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1500" tabRatio="600" firstSheet="105" activeTab="105" autoFilterDateGrouping="1"/>
  </bookViews>
  <sheets>
    <sheet xmlns:r="http://schemas.openxmlformats.org/officeDocument/2006/relationships" name="Work Hours Summary" sheetId="1" state="visible" r:id="rId1"/>
    <sheet xmlns:r="http://schemas.openxmlformats.org/officeDocument/2006/relationships" name="upload" sheetId="2" state="visible" r:id="rId2"/>
    <sheet xmlns:r="http://schemas.openxmlformats.org/officeDocument/2006/relationships" name="Payroll Summary" sheetId="3" state="visible" r:id="rId3"/>
    <sheet xmlns:r="http://schemas.openxmlformats.org/officeDocument/2006/relationships" name="Blake, Corletta A" sheetId="4" state="visible" r:id="rId4"/>
    <sheet xmlns:r="http://schemas.openxmlformats.org/officeDocument/2006/relationships" name="Breedy, Phoolkumarie" sheetId="5" state="visible" r:id="rId5"/>
    <sheet xmlns:r="http://schemas.openxmlformats.org/officeDocument/2006/relationships" name="Myers, Shaunell Amelia" sheetId="6" state="visible" r:id="rId6"/>
    <sheet xmlns:r="http://schemas.openxmlformats.org/officeDocument/2006/relationships" name="Breedy, Orin Wayne" sheetId="7" state="visible" r:id="rId7"/>
    <sheet xmlns:r="http://schemas.openxmlformats.org/officeDocument/2006/relationships" name="Brewster, Hilroy" sheetId="8" state="visible" r:id="rId8"/>
    <sheet xmlns:r="http://schemas.openxmlformats.org/officeDocument/2006/relationships" name="December, Roxanne" sheetId="9" state="visible" r:id="rId9"/>
    <sheet xmlns:r="http://schemas.openxmlformats.org/officeDocument/2006/relationships" name="Alves, Andrew Alwyn" sheetId="10" state="visible" r:id="rId10"/>
    <sheet xmlns:r="http://schemas.openxmlformats.org/officeDocument/2006/relationships" name="Glenn, Tonette Tessa" sheetId="11" state="visible" r:id="rId11"/>
    <sheet xmlns:r="http://schemas.openxmlformats.org/officeDocument/2006/relationships" name="James, Grace" sheetId="12" state="visible" r:id="rId12"/>
    <sheet xmlns:r="http://schemas.openxmlformats.org/officeDocument/2006/relationships" name="Williams, Felicity Nyasha" sheetId="13" state="visible" r:id="rId13"/>
    <sheet xmlns:r="http://schemas.openxmlformats.org/officeDocument/2006/relationships" name="Agard, Desiree Ann" sheetId="14" state="visible" r:id="rId14"/>
    <sheet xmlns:r="http://schemas.openxmlformats.org/officeDocument/2006/relationships" name="Alphonso, Tanika Amira" sheetId="15" state="visible" r:id="rId15"/>
    <sheet xmlns:r="http://schemas.openxmlformats.org/officeDocument/2006/relationships" name="Alstrom, Melanie Yolandia" sheetId="16" state="visible" r:id="rId16"/>
    <sheet xmlns:r="http://schemas.openxmlformats.org/officeDocument/2006/relationships" name="Auguste, Nadege" sheetId="17" state="visible" r:id="rId17"/>
    <sheet xmlns:r="http://schemas.openxmlformats.org/officeDocument/2006/relationships" name="Best-Archer, Rozetta" sheetId="18" state="visible" r:id="rId18"/>
    <sheet xmlns:r="http://schemas.openxmlformats.org/officeDocument/2006/relationships" name="Blucher, Winston Deon" sheetId="19" state="visible" r:id="rId19"/>
    <sheet xmlns:r="http://schemas.openxmlformats.org/officeDocument/2006/relationships" name="Browne, Marvina Feona" sheetId="20" state="visible" r:id="rId20"/>
    <sheet xmlns:r="http://schemas.openxmlformats.org/officeDocument/2006/relationships" name="Bullen, Herman Fitzgerald" sheetId="21" state="visible" r:id="rId21"/>
    <sheet xmlns:r="http://schemas.openxmlformats.org/officeDocument/2006/relationships" name="Bumbury, Joan" sheetId="22" state="visible" r:id="rId22"/>
    <sheet xmlns:r="http://schemas.openxmlformats.org/officeDocument/2006/relationships" name="Chester, Violet" sheetId="23" state="visible" r:id="rId23"/>
    <sheet xmlns:r="http://schemas.openxmlformats.org/officeDocument/2006/relationships" name="Clarke, Penopolly" sheetId="24" state="visible" r:id="rId24"/>
    <sheet xmlns:r="http://schemas.openxmlformats.org/officeDocument/2006/relationships" name="Clarke, Richard" sheetId="25" state="visible" r:id="rId25"/>
    <sheet xmlns:r="http://schemas.openxmlformats.org/officeDocument/2006/relationships" name="Cockfield, Nichola Roxann" sheetId="26" state="visible" r:id="rId26"/>
    <sheet xmlns:r="http://schemas.openxmlformats.org/officeDocument/2006/relationships" name="Cort, Neville Orvil" sheetId="27" state="visible" r:id="rId27"/>
    <sheet xmlns:r="http://schemas.openxmlformats.org/officeDocument/2006/relationships" name="Crandon, Andrea Lorette" sheetId="28" state="visible" r:id="rId28"/>
    <sheet xmlns:r="http://schemas.openxmlformats.org/officeDocument/2006/relationships" name="De Santos, Sandra" sheetId="29" state="visible" r:id="rId29"/>
    <sheet xmlns:r="http://schemas.openxmlformats.org/officeDocument/2006/relationships" name="Douglas, Nicola Onica" sheetId="30" state="visible" r:id="rId30"/>
    <sheet xmlns:r="http://schemas.openxmlformats.org/officeDocument/2006/relationships" name="Dyer, Roxanne" sheetId="31" state="visible" r:id="rId31"/>
    <sheet xmlns:r="http://schemas.openxmlformats.org/officeDocument/2006/relationships" name="Greaves, George Anthony" sheetId="32" state="visible" r:id="rId32"/>
    <sheet xmlns:r="http://schemas.openxmlformats.org/officeDocument/2006/relationships" name="Gay, Fredline" sheetId="33" state="visible" r:id="rId33"/>
    <sheet xmlns:r="http://schemas.openxmlformats.org/officeDocument/2006/relationships" name="George, Alana Elizabeth" sheetId="34" state="visible" r:id="rId34"/>
    <sheet xmlns:r="http://schemas.openxmlformats.org/officeDocument/2006/relationships" name="Gordon, Kim Natasha" sheetId="35" state="visible" r:id="rId35"/>
    <sheet xmlns:r="http://schemas.openxmlformats.org/officeDocument/2006/relationships" name="Gordon, Mijah Ulanna" sheetId="36" state="visible" r:id="rId36"/>
    <sheet xmlns:r="http://schemas.openxmlformats.org/officeDocument/2006/relationships" name="Griffith, Richard Darc" sheetId="37" state="visible" r:id="rId37"/>
    <sheet xmlns:r="http://schemas.openxmlformats.org/officeDocument/2006/relationships" name="Guillaume, Ruschama" sheetId="38" state="visible" r:id="rId38"/>
    <sheet xmlns:r="http://schemas.openxmlformats.org/officeDocument/2006/relationships" name="Halley, Sherian Patricia" sheetId="39" state="visible" r:id="rId39"/>
    <sheet xmlns:r="http://schemas.openxmlformats.org/officeDocument/2006/relationships" name="Haynes, Beryl" sheetId="40" state="visible" r:id="rId40"/>
    <sheet xmlns:r="http://schemas.openxmlformats.org/officeDocument/2006/relationships" name="Haynes, Suzette" sheetId="41" state="visible" r:id="rId41"/>
    <sheet xmlns:r="http://schemas.openxmlformats.org/officeDocument/2006/relationships" name="Henry, Sonia" sheetId="42" state="visible" r:id="rId42"/>
    <sheet xmlns:r="http://schemas.openxmlformats.org/officeDocument/2006/relationships" name="Howell, Allison" sheetId="43" state="visible" r:id="rId43"/>
    <sheet xmlns:r="http://schemas.openxmlformats.org/officeDocument/2006/relationships" name="Hudson, Paulette Veronica" sheetId="44" state="visible" r:id="rId44"/>
    <sheet xmlns:r="http://schemas.openxmlformats.org/officeDocument/2006/relationships" name="Jacques, Valy-Ana" sheetId="45" state="visible" r:id="rId45"/>
    <sheet xmlns:r="http://schemas.openxmlformats.org/officeDocument/2006/relationships" name="Jean-Charles-Bellefleur, Ellian" sheetId="46" state="visible" r:id="rId46"/>
    <sheet xmlns:r="http://schemas.openxmlformats.org/officeDocument/2006/relationships" name="Jerrick, Jacqueline" sheetId="47" state="visible" r:id="rId47"/>
    <sheet xmlns:r="http://schemas.openxmlformats.org/officeDocument/2006/relationships" name="Jn Charles, Vital" sheetId="48" state="visible" r:id="rId48"/>
    <sheet xmlns:r="http://schemas.openxmlformats.org/officeDocument/2006/relationships" name="Joe, Dawn Annitha" sheetId="49" state="visible" r:id="rId49"/>
    <sheet xmlns:r="http://schemas.openxmlformats.org/officeDocument/2006/relationships" name="Joe, Yvette Pamela" sheetId="50" state="visible" r:id="rId50"/>
    <sheet xmlns:r="http://schemas.openxmlformats.org/officeDocument/2006/relationships" name="Johnson, Carl Anthony" sheetId="51" state="visible" r:id="rId51"/>
    <sheet xmlns:r="http://schemas.openxmlformats.org/officeDocument/2006/relationships" name="Johnson, Samanta Natasha" sheetId="52" state="visible" r:id="rId52"/>
    <sheet xmlns:r="http://schemas.openxmlformats.org/officeDocument/2006/relationships" name="Joseph, Arlene" sheetId="53" state="visible" r:id="rId53"/>
    <sheet xmlns:r="http://schemas.openxmlformats.org/officeDocument/2006/relationships" name="Jupiter, Moira Natalie" sheetId="54" state="visible" r:id="rId54"/>
    <sheet xmlns:r="http://schemas.openxmlformats.org/officeDocument/2006/relationships" name="Kanhai, Grace" sheetId="55" state="visible" r:id="rId55"/>
    <sheet xmlns:r="http://schemas.openxmlformats.org/officeDocument/2006/relationships" name="Leow, Donovan Antonio" sheetId="56" state="visible" r:id="rId56"/>
    <sheet xmlns:r="http://schemas.openxmlformats.org/officeDocument/2006/relationships" name="Lesperance, Lorance" sheetId="57" state="visible" r:id="rId57"/>
    <sheet xmlns:r="http://schemas.openxmlformats.org/officeDocument/2006/relationships" name="London, Desiree" sheetId="58" state="visible" r:id="rId58"/>
    <sheet xmlns:r="http://schemas.openxmlformats.org/officeDocument/2006/relationships" name="Lyken, Janessa Nodata" sheetId="59" state="visible" r:id="rId59"/>
    <sheet xmlns:r="http://schemas.openxmlformats.org/officeDocument/2006/relationships" name="Mc Caddy, Shundell" sheetId="60" state="visible" r:id="rId60"/>
    <sheet xmlns:r="http://schemas.openxmlformats.org/officeDocument/2006/relationships" name="Mc Lean, Ibeno" sheetId="61" state="visible" r:id="rId61"/>
    <sheet xmlns:r="http://schemas.openxmlformats.org/officeDocument/2006/relationships" name="Moore, Kaye Elizabeth" sheetId="62" state="visible" r:id="rId62"/>
    <sheet xmlns:r="http://schemas.openxmlformats.org/officeDocument/2006/relationships" name="Nelson, Anitta" sheetId="63" state="visible" r:id="rId63"/>
    <sheet xmlns:r="http://schemas.openxmlformats.org/officeDocument/2006/relationships" name="Niles, Shawnette Theresa" sheetId="64" state="visible" r:id="rId64"/>
    <sheet xmlns:r="http://schemas.openxmlformats.org/officeDocument/2006/relationships" name="Pearson, Dawn Angela" sheetId="65" state="visible" r:id="rId65"/>
    <sheet xmlns:r="http://schemas.openxmlformats.org/officeDocument/2006/relationships" name="Pereira, Patricia Elizabeth" sheetId="66" state="visible" r:id="rId66"/>
    <sheet xmlns:r="http://schemas.openxmlformats.org/officeDocument/2006/relationships" name="Pindar, Rochelle Ann" sheetId="67" state="visible" r:id="rId67"/>
    <sheet xmlns:r="http://schemas.openxmlformats.org/officeDocument/2006/relationships" name="Pollard, Jaiantie" sheetId="68" state="visible" r:id="rId68"/>
    <sheet xmlns:r="http://schemas.openxmlformats.org/officeDocument/2006/relationships" name="Porter, Eustace" sheetId="69" state="visible" r:id="rId69"/>
    <sheet xmlns:r="http://schemas.openxmlformats.org/officeDocument/2006/relationships" name="Reynolds, Paulette Elfreda" sheetId="70" state="visible" r:id="rId70"/>
    <sheet xmlns:r="http://schemas.openxmlformats.org/officeDocument/2006/relationships" name="Richmond, Fitz Grant" sheetId="71" state="visible" r:id="rId71"/>
    <sheet xmlns:r="http://schemas.openxmlformats.org/officeDocument/2006/relationships" name="Robinson, Lesley" sheetId="72" state="visible" r:id="rId72"/>
    <sheet xmlns:r="http://schemas.openxmlformats.org/officeDocument/2006/relationships" name="Rowland, Troy Anthony" sheetId="73" state="visible" r:id="rId73"/>
    <sheet xmlns:r="http://schemas.openxmlformats.org/officeDocument/2006/relationships" name="Smith, Onessa Evelyn Melini" sheetId="74" state="visible" r:id="rId74"/>
    <sheet xmlns:r="http://schemas.openxmlformats.org/officeDocument/2006/relationships" name="Sookhram, Evelyn" sheetId="75" state="visible" r:id="rId75"/>
    <sheet xmlns:r="http://schemas.openxmlformats.org/officeDocument/2006/relationships" name="Stevenson, Precieu" sheetId="76" state="visible" r:id="rId76"/>
    <sheet xmlns:r="http://schemas.openxmlformats.org/officeDocument/2006/relationships" name="St Juste, Gaykenley" sheetId="77" state="visible" r:id="rId77"/>
    <sheet xmlns:r="http://schemas.openxmlformats.org/officeDocument/2006/relationships" name="Thomas, Joslyn Candace Ann" sheetId="78" state="visible" r:id="rId78"/>
    <sheet xmlns:r="http://schemas.openxmlformats.org/officeDocument/2006/relationships" name="Tinnie, Generva Caroline" sheetId="79" state="visible" r:id="rId79"/>
    <sheet xmlns:r="http://schemas.openxmlformats.org/officeDocument/2006/relationships" name="Trotman, Doreen" sheetId="80" state="visible" r:id="rId80"/>
    <sheet xmlns:r="http://schemas.openxmlformats.org/officeDocument/2006/relationships" name="Underwood, Tracy" sheetId="81" state="visible" r:id="rId81"/>
    <sheet xmlns:r="http://schemas.openxmlformats.org/officeDocument/2006/relationships" name="Walcott, Sonia Maria Dianne" sheetId="82" state="visible" r:id="rId82"/>
    <sheet xmlns:r="http://schemas.openxmlformats.org/officeDocument/2006/relationships" name="Welcome, Lloyd" sheetId="83" state="visible" r:id="rId83"/>
    <sheet xmlns:r="http://schemas.openxmlformats.org/officeDocument/2006/relationships" name="Westmoreland, Brian Neville" sheetId="84" state="visible" r:id="rId84"/>
    <sheet xmlns:r="http://schemas.openxmlformats.org/officeDocument/2006/relationships" name="Whitney-Solomon, Paula Makeba" sheetId="85" state="visible" r:id="rId85"/>
    <sheet xmlns:r="http://schemas.openxmlformats.org/officeDocument/2006/relationships" name="Williamson, Gale Veronica" sheetId="86" state="visible" r:id="rId86"/>
    <sheet xmlns:r="http://schemas.openxmlformats.org/officeDocument/2006/relationships" name="Wilson, Edwin" sheetId="87" state="visible" r:id="rId87"/>
    <sheet xmlns:r="http://schemas.openxmlformats.org/officeDocument/2006/relationships" name="Woolford, Krystle Amoania" sheetId="88" state="visible" r:id="rId88"/>
    <sheet xmlns:r="http://schemas.openxmlformats.org/officeDocument/2006/relationships" name="Yearwood, Claudette Veronica" sheetId="89" state="visible" r:id="rId89"/>
    <sheet xmlns:r="http://schemas.openxmlformats.org/officeDocument/2006/relationships" name="Ferguson, Aubrey Everstein" sheetId="90" state="visible" r:id="rId90"/>
    <sheet xmlns:r="http://schemas.openxmlformats.org/officeDocument/2006/relationships" name="Joseph, Ivan King" sheetId="91" state="visible" r:id="rId91"/>
    <sheet xmlns:r="http://schemas.openxmlformats.org/officeDocument/2006/relationships" name="Julian, Maurice Mark" sheetId="92" state="visible" r:id="rId92"/>
    <sheet xmlns:r="http://schemas.openxmlformats.org/officeDocument/2006/relationships" name="Mc Almont, Philip Edward" sheetId="93" state="visible" r:id="rId93"/>
    <sheet xmlns:r="http://schemas.openxmlformats.org/officeDocument/2006/relationships" name="Niles, Richard" sheetId="94" state="visible" r:id="rId94"/>
    <sheet xmlns:r="http://schemas.openxmlformats.org/officeDocument/2006/relationships" name="Yaw, Conian Beresford" sheetId="95" state="visible" r:id="rId95"/>
    <sheet xmlns:r="http://schemas.openxmlformats.org/officeDocument/2006/relationships" name="December, Prince Ryan" sheetId="96" state="visible" r:id="rId96"/>
    <sheet xmlns:r="http://schemas.openxmlformats.org/officeDocument/2006/relationships" name="Edwards, Shakwana" sheetId="97" state="visible" r:id="rId97"/>
    <sheet xmlns:r="http://schemas.openxmlformats.org/officeDocument/2006/relationships" name="Holder, Tomeka" sheetId="98" state="visible" r:id="rId98"/>
    <sheet xmlns:r="http://schemas.openxmlformats.org/officeDocument/2006/relationships" name="Mc Calmont, Karen Marcelle" sheetId="99" state="visible" r:id="rId99"/>
    <sheet xmlns:r="http://schemas.openxmlformats.org/officeDocument/2006/relationships" name="Moore, Ferdinand Oliver" sheetId="100" state="visible" r:id="rId100"/>
    <sheet xmlns:r="http://schemas.openxmlformats.org/officeDocument/2006/relationships" name="Paul, Irvin Carl" sheetId="101" state="visible" r:id="rId101"/>
    <sheet xmlns:r="http://schemas.openxmlformats.org/officeDocument/2006/relationships" name="Barlow, Duanne Raule Martin" sheetId="102" state="visible" r:id="rId102"/>
    <sheet xmlns:r="http://schemas.openxmlformats.org/officeDocument/2006/relationships" name="Braithwaite, Miglon Alexis" sheetId="103" state="visible" r:id="rId103"/>
    <sheet xmlns:r="http://schemas.openxmlformats.org/officeDocument/2006/relationships" name="Hinds, Cassie Candacie" sheetId="104" state="visible" r:id="rId104"/>
    <sheet xmlns:r="http://schemas.openxmlformats.org/officeDocument/2006/relationships" name="Lucas, Akida Maurissa" sheetId="105" state="visible" r:id="rId105"/>
    <sheet xmlns:r="http://schemas.openxmlformats.org/officeDocument/2006/relationships" name="Newton, Sandra" sheetId="106" state="visible" r:id="rId106"/>
    <sheet xmlns:r="http://schemas.openxmlformats.org/officeDocument/2006/relationships" name="Ramessar, Teshana Amanda" sheetId="107" state="visible" r:id="rId107"/>
  </sheets>
  <externalReferences>
    <externalReference xmlns:r="http://schemas.openxmlformats.org/officeDocument/2006/relationships" r:id="rId108"/>
    <externalReference xmlns:r="http://schemas.openxmlformats.org/officeDocument/2006/relationships" r:id="rId109"/>
    <externalReference xmlns:r="http://schemas.openxmlformats.org/officeDocument/2006/relationships" r:id="rId110"/>
    <externalReference xmlns:r="http://schemas.openxmlformats.org/officeDocument/2006/relationships" r:id="rId111"/>
  </externalReferences>
  <definedNames>
    <definedName name="valuevx">42.314159</definedName>
    <definedName name="vertex42_copyright" hidden="1">"© 2010-2017 Vertex42 LLC"</definedName>
    <definedName name="vertex42_id" hidden="1">"timesheet-with-breaks.xlsx"</definedName>
    <definedName name="vertex42_title" hidden="1">"Employee Time Sheet with Breaks"</definedName>
  </definedNames>
  <calcPr calcId="191028" fullCalcOnLoad="1"/>
</workbook>
</file>

<file path=xl/styles.xml><?xml version="1.0" encoding="utf-8"?>
<styleSheet xmlns="http://schemas.openxmlformats.org/spreadsheetml/2006/main">
  <numFmts count="5">
    <numFmt numFmtId="164" formatCode="[$-409]h:mm\ AM/PM;@"/>
    <numFmt numFmtId="165" formatCode="ddd\ m/d"/>
    <numFmt numFmtId="166" formatCode="_(* #,##0.00_);_(* \(#,##0.00\);;_(@_)"/>
    <numFmt numFmtId="167" formatCode="d"/>
    <numFmt numFmtId="168" formatCode="mmmm\ yyyy"/>
  </numFmts>
  <fonts count="37">
    <font>
      <name val="Trebuchet MS"/>
      <family val="2"/>
      <sz val="10"/>
    </font>
    <font>
      <name val="Verdana"/>
      <family val="2"/>
      <sz val="10"/>
    </font>
    <font>
      <name val="Arial"/>
      <family val="2"/>
      <color indexed="12"/>
      <sz val="10"/>
      <u val="single"/>
    </font>
    <font>
      <name val="Tahoma"/>
      <family val="2"/>
      <sz val="10"/>
    </font>
    <font>
      <name val="Trebuchet MS"/>
      <family val="2"/>
      <sz val="10"/>
    </font>
    <font>
      <name val="Trebuchet MS"/>
      <family val="2"/>
      <b val="1"/>
      <sz val="10"/>
    </font>
    <font>
      <name val="Trebuchet MS"/>
      <family val="2"/>
      <sz val="8"/>
    </font>
    <font>
      <name val="Trebuchet MS"/>
      <family val="2"/>
      <b val="1"/>
      <color indexed="9"/>
      <sz val="12"/>
    </font>
    <font>
      <name val="Trebuchet MS"/>
      <family val="2"/>
      <color indexed="22"/>
      <sz val="10"/>
    </font>
    <font>
      <name val="Arial"/>
      <family val="2"/>
      <sz val="10"/>
    </font>
    <font>
      <name val="Trebuchet MS"/>
      <family val="2"/>
      <color indexed="12"/>
      <sz val="8"/>
      <u val="single"/>
      <scheme val="minor"/>
    </font>
    <font>
      <name val="Trebuchet MS"/>
      <family val="2"/>
      <sz val="10"/>
      <scheme val="minor"/>
    </font>
    <font>
      <name val="Trebuchet MS"/>
      <family val="2"/>
      <color indexed="55"/>
      <sz val="8"/>
      <scheme val="minor"/>
    </font>
    <font>
      <name val="Trebuchet MS"/>
      <family val="2"/>
      <b val="1"/>
      <sz val="16"/>
      <scheme val="minor"/>
    </font>
    <font>
      <name val="Trebuchet MS"/>
      <family val="2"/>
      <b val="1"/>
      <sz val="10"/>
      <scheme val="minor"/>
    </font>
    <font>
      <name val="Trebuchet MS"/>
      <family val="2"/>
      <color indexed="9"/>
      <sz val="10"/>
      <scheme val="minor"/>
    </font>
    <font>
      <name val="Trebuchet MS"/>
      <family val="2"/>
      <sz val="9"/>
      <scheme val="minor"/>
    </font>
    <font>
      <name val="Trebuchet MS"/>
      <family val="2"/>
      <b val="1"/>
      <sz val="12"/>
      <scheme val="minor"/>
    </font>
    <font>
      <name val="Trebuchet MS"/>
      <family val="2"/>
      <color indexed="9"/>
      <sz val="6"/>
      <scheme val="minor"/>
    </font>
    <font>
      <name val="Trebuchet MS"/>
      <family val="2"/>
      <b val="1"/>
      <color theme="4" tint="-0.249977111117893"/>
      <sz val="18"/>
      <scheme val="major"/>
    </font>
    <font>
      <name val="Trebuchet MS"/>
      <family val="2"/>
      <sz val="10"/>
      <scheme val="major"/>
    </font>
    <font>
      <name val="Trebuchet MS"/>
      <family val="2"/>
      <b val="1"/>
      <sz val="10"/>
      <scheme val="major"/>
    </font>
    <font>
      <name val="&quot;Trebuchet MS&quot;"/>
      <color theme="1"/>
      <sz val="10"/>
    </font>
    <font>
      <name val="&quot;Trebuchet MS&quot;"/>
      <sz val="10"/>
    </font>
    <font>
      <name val="Trebuchet MS"/>
      <b val="1"/>
      <sz val="10"/>
    </font>
    <font>
      <name val="Trebuchet MS"/>
      <b val="1"/>
      <sz val="14"/>
    </font>
    <font>
      <name val="Trebuchet MS"/>
      <b val="1"/>
      <sz val="12"/>
    </font>
    <font>
      <name val="Trebuchet MS"/>
      <family val="2"/>
      <color theme="1"/>
      <sz val="11"/>
      <scheme val="minor"/>
    </font>
    <font>
      <name val="Trebuchet MS"/>
      <b val="1"/>
      <color rgb="FF0000FF"/>
      <sz val="10"/>
    </font>
    <font>
      <name val="Trebuchet MS"/>
      <b val="1"/>
      <color rgb="FFCC0000"/>
      <sz val="12"/>
    </font>
    <font>
      <name val="Trebuchet MS"/>
      <b val="1"/>
      <sz val="11"/>
    </font>
    <font>
      <name val="Trebuchet MS"/>
      <b val="1"/>
      <color rgb="FFFF0000"/>
      <sz val="10"/>
    </font>
    <font>
      <name val="Trebuchet MS"/>
      <i val="1"/>
      <sz val="10"/>
    </font>
    <font>
      <name val="Trebuchet MS"/>
      <b val="1"/>
      <color rgb="FFFFFFFF"/>
      <sz val="11"/>
    </font>
    <font>
      <name val="Trebuchet MS"/>
      <b val="1"/>
      <color rgb="FFCC0000"/>
      <sz val="10"/>
    </font>
    <font>
      <name val="Trebuchet MS"/>
      <color rgb="FF006600"/>
      <sz val="10"/>
    </font>
    <font>
      <name val="Trebuchet MS"/>
      <b val="1"/>
      <color rgb="FFFF6600"/>
      <sz val="10"/>
    </font>
  </fonts>
  <fills count="18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EFEFEF"/>
      </patternFill>
    </fill>
    <fill>
      <patternFill patternType="solid">
        <fgColor rgb="FF1F4E79"/>
        <bgColor rgb="FF1F4E79"/>
      </patternFill>
    </fill>
  </fills>
  <borders count="6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55"/>
      </left>
      <right/>
      <top/>
      <bottom/>
      <diagonal/>
    </border>
    <border>
      <left/>
      <right style="thin">
        <color indexed="55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55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indexed="55"/>
      </top>
      <bottom/>
      <diagonal/>
    </border>
    <border>
      <left/>
      <right style="thin">
        <color indexed="55"/>
      </right>
      <top style="thin">
        <color indexed="55"/>
      </top>
      <bottom/>
      <diagonal/>
    </border>
    <border>
      <left/>
      <right style="thin">
        <color indexed="64"/>
      </right>
      <top/>
      <bottom/>
      <diagonal/>
    </border>
  </borders>
  <cellStyleXfs count="6">
    <xf numFmtId="0" fontId="4" fillId="0" borderId="0"/>
    <xf numFmtId="43" fontId="1" fillId="0" borderId="0"/>
    <xf numFmtId="44" fontId="1" fillId="0" borderId="0"/>
    <xf numFmtId="0" fontId="2" fillId="0" borderId="0" applyAlignment="1" applyProtection="1">
      <alignment vertical="top"/>
      <protection locked="0" hidden="0"/>
    </xf>
    <xf numFmtId="0" fontId="9" fillId="0" borderId="0"/>
    <xf numFmtId="0" fontId="9" fillId="0" borderId="0"/>
  </cellStyleXfs>
  <cellXfs count="364">
    <xf numFmtId="0" fontId="0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center"/>
    </xf>
    <xf numFmtId="0" fontId="8" fillId="0" borderId="0" applyProtection="1" pivotButton="0" quotePrefix="0" xfId="0">
      <protection locked="0" hidden="0"/>
    </xf>
    <xf numFmtId="0" fontId="11" fillId="0" borderId="0" pivotButton="0" quotePrefix="0" xfId="0"/>
    <xf numFmtId="0" fontId="11" fillId="0" borderId="0" applyAlignment="1" applyProtection="1" pivotButton="0" quotePrefix="0" xfId="0">
      <alignment horizontal="left"/>
      <protection locked="0" hidden="0"/>
    </xf>
    <xf numFmtId="0" fontId="11" fillId="0" borderId="0" applyProtection="1" pivotButton="0" quotePrefix="0" xfId="0">
      <protection locked="0" hidden="0"/>
    </xf>
    <xf numFmtId="0" fontId="11" fillId="9" borderId="8" applyProtection="1" pivotButton="0" quotePrefix="0" xfId="0">
      <protection locked="0" hidden="0"/>
    </xf>
    <xf numFmtId="164" fontId="11" fillId="5" borderId="4" applyAlignment="1" applyProtection="1" pivotButton="0" quotePrefix="0" xfId="5">
      <alignment horizontal="center" vertical="center"/>
      <protection locked="0" hidden="0"/>
    </xf>
    <xf numFmtId="2" fontId="11" fillId="5" borderId="4" applyAlignment="1" pivotButton="0" quotePrefix="0" xfId="0">
      <alignment horizontal="center" vertical="center"/>
    </xf>
    <xf numFmtId="2" fontId="11" fillId="5" borderId="4" applyAlignment="1" applyProtection="1" pivotButton="0" quotePrefix="0" xfId="0">
      <alignment horizontal="center" vertical="center"/>
      <protection locked="0" hidden="0"/>
    </xf>
    <xf numFmtId="164" fontId="11" fillId="6" borderId="4" applyAlignment="1" applyProtection="1" pivotButton="0" quotePrefix="0" xfId="5">
      <alignment horizontal="center" vertical="center"/>
      <protection locked="0" hidden="0"/>
    </xf>
    <xf numFmtId="2" fontId="11" fillId="6" borderId="4" applyAlignment="1" pivotButton="0" quotePrefix="0" xfId="0">
      <alignment horizontal="center" vertical="center"/>
    </xf>
    <xf numFmtId="2" fontId="11" fillId="6" borderId="4" applyAlignment="1" applyProtection="1" pivotButton="0" quotePrefix="0" xfId="0">
      <alignment horizontal="center" vertical="center"/>
      <protection locked="0" hidden="0"/>
    </xf>
    <xf numFmtId="164" fontId="11" fillId="0" borderId="4" applyAlignment="1" applyProtection="1" pivotButton="0" quotePrefix="0" xfId="5">
      <alignment horizontal="center" vertical="center"/>
      <protection locked="0" hidden="0"/>
    </xf>
    <xf numFmtId="2" fontId="11" fillId="0" borderId="4" applyAlignment="1" applyProtection="1" pivotButton="0" quotePrefix="0" xfId="0">
      <alignment horizontal="center" vertical="center"/>
      <protection locked="0" hidden="0"/>
    </xf>
    <xf numFmtId="4" fontId="11" fillId="7" borderId="11" applyAlignment="1" pivotButton="0" quotePrefix="0" xfId="0">
      <alignment horizontal="center" vertical="center"/>
    </xf>
    <xf numFmtId="2" fontId="11" fillId="7" borderId="10" applyAlignment="1" pivotButton="0" quotePrefix="0" xfId="0">
      <alignment horizontal="center" vertical="center"/>
    </xf>
    <xf numFmtId="164" fontId="11" fillId="7" borderId="13" applyAlignment="1" applyProtection="1" pivotButton="0" quotePrefix="0" xfId="5">
      <alignment horizontal="center" vertical="center"/>
      <protection locked="0" hidden="0"/>
    </xf>
    <xf numFmtId="4" fontId="11" fillId="7" borderId="14" applyAlignment="1" pivotButton="0" quotePrefix="0" xfId="0">
      <alignment horizontal="center" vertical="center"/>
    </xf>
    <xf numFmtId="2" fontId="11" fillId="7" borderId="13" applyAlignment="1" pivotButton="0" quotePrefix="0" xfId="0">
      <alignment horizontal="center" vertical="center"/>
    </xf>
    <xf numFmtId="2" fontId="11" fillId="7" borderId="13" applyAlignment="1" applyProtection="1" pivotButton="0" quotePrefix="0" xfId="0">
      <alignment horizontal="center" vertical="center"/>
      <protection locked="0" hidden="0"/>
    </xf>
    <xf numFmtId="2" fontId="11" fillId="7" borderId="15" applyAlignment="1" applyProtection="1" pivotButton="0" quotePrefix="0" xfId="0">
      <alignment horizontal="center" vertical="center"/>
      <protection locked="0" hidden="0"/>
    </xf>
    <xf numFmtId="4" fontId="11" fillId="6" borderId="11" applyAlignment="1" pivotButton="0" quotePrefix="0" xfId="0">
      <alignment horizontal="center" vertical="center"/>
    </xf>
    <xf numFmtId="164" fontId="11" fillId="6" borderId="13" applyAlignment="1" applyProtection="1" pivotButton="0" quotePrefix="0" xfId="5">
      <alignment horizontal="center" vertical="center"/>
      <protection locked="0" hidden="0"/>
    </xf>
    <xf numFmtId="0" fontId="13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0" fillId="0" borderId="8" applyProtection="1" pivotButton="0" quotePrefix="0" xfId="0">
      <protection locked="0" hidden="0"/>
    </xf>
    <xf numFmtId="4" fontId="11" fillId="0" borderId="0" applyAlignment="1" applyProtection="1" pivotButton="0" quotePrefix="0" xfId="2">
      <alignment horizontal="right" vertical="center"/>
      <protection locked="0" hidden="0"/>
    </xf>
    <xf numFmtId="4" fontId="11" fillId="0" borderId="0" applyAlignment="1" pivotButton="0" quotePrefix="0" xfId="2">
      <alignment horizontal="right" vertical="center"/>
    </xf>
    <xf numFmtId="4" fontId="11" fillId="5" borderId="0" applyAlignment="1" pivotButton="0" quotePrefix="0" xfId="0">
      <alignment horizontal="center" vertical="center"/>
    </xf>
    <xf numFmtId="164" fontId="11" fillId="11" borderId="10" applyAlignment="1" applyProtection="1" pivotButton="0" quotePrefix="0" xfId="5">
      <alignment horizontal="center" vertical="center"/>
      <protection locked="0" hidden="0"/>
    </xf>
    <xf numFmtId="4" fontId="11" fillId="11" borderId="11" applyAlignment="1" pivotButton="0" quotePrefix="0" xfId="0">
      <alignment horizontal="center" vertical="center"/>
    </xf>
    <xf numFmtId="2" fontId="11" fillId="11" borderId="10" applyAlignment="1" pivotButton="0" quotePrefix="0" xfId="0">
      <alignment horizontal="center" vertical="center"/>
    </xf>
    <xf numFmtId="2" fontId="11" fillId="11" borderId="10" applyAlignment="1" applyProtection="1" pivotButton="0" quotePrefix="0" xfId="0">
      <alignment horizontal="center" vertical="center"/>
      <protection locked="0" hidden="0"/>
    </xf>
    <xf numFmtId="2" fontId="11" fillId="11" borderId="12" applyAlignment="1" applyProtection="1" pivotButton="0" quotePrefix="0" xfId="0">
      <alignment horizontal="center" vertical="center"/>
      <protection locked="0" hidden="0"/>
    </xf>
    <xf numFmtId="164" fontId="11" fillId="11" borderId="13" applyAlignment="1" applyProtection="1" pivotButton="0" quotePrefix="0" xfId="5">
      <alignment horizontal="center" vertical="center"/>
      <protection locked="0" hidden="0"/>
    </xf>
    <xf numFmtId="4" fontId="11" fillId="11" borderId="14" applyAlignment="1" pivotButton="0" quotePrefix="0" xfId="0">
      <alignment horizontal="center" vertical="center"/>
    </xf>
    <xf numFmtId="2" fontId="11" fillId="11" borderId="13" applyAlignment="1" pivotButton="0" quotePrefix="0" xfId="0">
      <alignment horizontal="center" vertical="center"/>
    </xf>
    <xf numFmtId="2" fontId="11" fillId="11" borderId="13" applyAlignment="1" applyProtection="1" pivotButton="0" quotePrefix="0" xfId="0">
      <alignment horizontal="center" vertical="center"/>
      <protection locked="0" hidden="0"/>
    </xf>
    <xf numFmtId="2" fontId="11" fillId="11" borderId="15" applyAlignment="1" applyProtection="1" pivotButton="0" quotePrefix="0" xfId="0">
      <alignment horizontal="center" vertical="center"/>
      <protection locked="0" hidden="0"/>
    </xf>
    <xf numFmtId="164" fontId="11" fillId="9" borderId="4" applyAlignment="1" applyProtection="1" pivotButton="0" quotePrefix="0" xfId="5">
      <alignment horizontal="center" vertical="center"/>
      <protection locked="0" hidden="0"/>
    </xf>
    <xf numFmtId="2" fontId="11" fillId="9" borderId="4" applyAlignment="1" pivotButton="0" quotePrefix="0" xfId="0">
      <alignment horizontal="center" vertical="center"/>
    </xf>
    <xf numFmtId="2" fontId="11" fillId="9" borderId="4" applyAlignment="1" applyProtection="1" pivotButton="0" quotePrefix="0" xfId="0">
      <alignment horizontal="center" vertical="center"/>
      <protection locked="0" hidden="0"/>
    </xf>
    <xf numFmtId="164" fontId="11" fillId="12" borderId="10" applyAlignment="1" applyProtection="1" pivotButton="0" quotePrefix="0" xfId="5">
      <alignment horizontal="center" vertical="center"/>
      <protection locked="0" hidden="0"/>
    </xf>
    <xf numFmtId="4" fontId="11" fillId="12" borderId="11" applyAlignment="1" pivotButton="0" quotePrefix="0" xfId="0">
      <alignment horizontal="center" vertical="center"/>
    </xf>
    <xf numFmtId="2" fontId="11" fillId="12" borderId="10" applyAlignment="1" pivotButton="0" quotePrefix="0" xfId="0">
      <alignment horizontal="center" vertical="center"/>
    </xf>
    <xf numFmtId="2" fontId="11" fillId="12" borderId="10" applyAlignment="1" applyProtection="1" pivotButton="0" quotePrefix="0" xfId="0">
      <alignment horizontal="center" vertical="center"/>
      <protection locked="0" hidden="0"/>
    </xf>
    <xf numFmtId="2" fontId="11" fillId="12" borderId="12" applyAlignment="1" applyProtection="1" pivotButton="0" quotePrefix="0" xfId="0">
      <alignment horizontal="center" vertical="center"/>
      <protection locked="0" hidden="0"/>
    </xf>
    <xf numFmtId="164" fontId="11" fillId="12" borderId="13" applyAlignment="1" applyProtection="1" pivotButton="0" quotePrefix="0" xfId="5">
      <alignment horizontal="center" vertical="center"/>
      <protection locked="0" hidden="0"/>
    </xf>
    <xf numFmtId="4" fontId="11" fillId="12" borderId="14" applyAlignment="1" pivotButton="0" quotePrefix="0" xfId="0">
      <alignment horizontal="center" vertical="center"/>
    </xf>
    <xf numFmtId="2" fontId="11" fillId="12" borderId="13" applyAlignment="1" pivotButton="0" quotePrefix="0" xfId="0">
      <alignment horizontal="center" vertical="center"/>
    </xf>
    <xf numFmtId="2" fontId="11" fillId="12" borderId="13" applyAlignment="1" applyProtection="1" pivotButton="0" quotePrefix="0" xfId="0">
      <alignment horizontal="center" vertical="center"/>
      <protection locked="0" hidden="0"/>
    </xf>
    <xf numFmtId="2" fontId="11" fillId="12" borderId="15" applyAlignment="1" applyProtection="1" pivotButton="0" quotePrefix="0" xfId="0">
      <alignment horizontal="center" vertical="center"/>
      <protection locked="0" hidden="0"/>
    </xf>
    <xf numFmtId="164" fontId="11" fillId="13" borderId="10" applyAlignment="1" applyProtection="1" pivotButton="0" quotePrefix="0" xfId="5">
      <alignment horizontal="center" vertical="center"/>
      <protection locked="0" hidden="0"/>
    </xf>
    <xf numFmtId="4" fontId="11" fillId="13" borderId="11" applyAlignment="1" pivotButton="0" quotePrefix="0" xfId="0">
      <alignment horizontal="center" vertical="center"/>
    </xf>
    <xf numFmtId="2" fontId="11" fillId="13" borderId="10" applyAlignment="1" pivotButton="0" quotePrefix="0" xfId="0">
      <alignment horizontal="center" vertical="center"/>
    </xf>
    <xf numFmtId="2" fontId="11" fillId="13" borderId="10" applyAlignment="1" applyProtection="1" pivotButton="0" quotePrefix="0" xfId="0">
      <alignment horizontal="center" vertical="center"/>
      <protection locked="0" hidden="0"/>
    </xf>
    <xf numFmtId="2" fontId="11" fillId="13" borderId="12" applyAlignment="1" applyProtection="1" pivotButton="0" quotePrefix="0" xfId="0">
      <alignment horizontal="center" vertical="center"/>
      <protection locked="0" hidden="0"/>
    </xf>
    <xf numFmtId="164" fontId="11" fillId="13" borderId="13" applyAlignment="1" applyProtection="1" pivotButton="0" quotePrefix="0" xfId="5">
      <alignment horizontal="center" vertical="center"/>
      <protection locked="0" hidden="0"/>
    </xf>
    <xf numFmtId="4" fontId="11" fillId="13" borderId="14" applyAlignment="1" pivotButton="0" quotePrefix="0" xfId="0">
      <alignment horizontal="center" vertical="center"/>
    </xf>
    <xf numFmtId="2" fontId="11" fillId="13" borderId="13" applyAlignment="1" pivotButton="0" quotePrefix="0" xfId="0">
      <alignment horizontal="center" vertical="center"/>
    </xf>
    <xf numFmtId="2" fontId="11" fillId="13" borderId="13" applyAlignment="1" applyProtection="1" pivotButton="0" quotePrefix="0" xfId="0">
      <alignment horizontal="center" vertical="center"/>
      <protection locked="0" hidden="0"/>
    </xf>
    <xf numFmtId="2" fontId="11" fillId="13" borderId="15" applyAlignment="1" applyProtection="1" pivotButton="0" quotePrefix="0" xfId="0">
      <alignment horizontal="center" vertical="center"/>
      <protection locked="0" hidden="0"/>
    </xf>
    <xf numFmtId="164" fontId="11" fillId="14" borderId="10" applyAlignment="1" applyProtection="1" pivotButton="0" quotePrefix="0" xfId="5">
      <alignment horizontal="center" vertical="center"/>
      <protection locked="0" hidden="0"/>
    </xf>
    <xf numFmtId="4" fontId="11" fillId="14" borderId="11" applyAlignment="1" pivotButton="0" quotePrefix="0" xfId="0">
      <alignment horizontal="center" vertical="center"/>
    </xf>
    <xf numFmtId="2" fontId="11" fillId="14" borderId="10" applyAlignment="1" pivotButton="0" quotePrefix="0" xfId="0">
      <alignment horizontal="center" vertical="center"/>
    </xf>
    <xf numFmtId="2" fontId="11" fillId="14" borderId="10" applyAlignment="1" applyProtection="1" pivotButton="0" quotePrefix="0" xfId="0">
      <alignment horizontal="center" vertical="center"/>
      <protection locked="0" hidden="0"/>
    </xf>
    <xf numFmtId="2" fontId="11" fillId="14" borderId="12" applyAlignment="1" applyProtection="1" pivotButton="0" quotePrefix="0" xfId="0">
      <alignment horizontal="center" vertical="center"/>
      <protection locked="0" hidden="0"/>
    </xf>
    <xf numFmtId="164" fontId="11" fillId="14" borderId="13" applyAlignment="1" applyProtection="1" pivotButton="0" quotePrefix="0" xfId="5">
      <alignment horizontal="center" vertical="center"/>
      <protection locked="0" hidden="0"/>
    </xf>
    <xf numFmtId="4" fontId="11" fillId="14" borderId="14" applyAlignment="1" pivotButton="0" quotePrefix="0" xfId="0">
      <alignment horizontal="center" vertical="center"/>
    </xf>
    <xf numFmtId="2" fontId="11" fillId="14" borderId="13" applyAlignment="1" pivotButton="0" quotePrefix="0" xfId="0">
      <alignment horizontal="center" vertical="center"/>
    </xf>
    <xf numFmtId="2" fontId="11" fillId="14" borderId="13" applyAlignment="1" applyProtection="1" pivotButton="0" quotePrefix="0" xfId="0">
      <alignment horizontal="center" vertical="center"/>
      <protection locked="0" hidden="0"/>
    </xf>
    <xf numFmtId="2" fontId="11" fillId="14" borderId="15" applyAlignment="1" applyProtection="1" pivotButton="0" quotePrefix="0" xfId="0">
      <alignment horizontal="center" vertical="center"/>
      <protection locked="0" hidden="0"/>
    </xf>
    <xf numFmtId="164" fontId="11" fillId="15" borderId="4" applyAlignment="1" applyProtection="1" pivotButton="0" quotePrefix="0" xfId="5">
      <alignment horizontal="center" vertical="center"/>
      <protection locked="0" hidden="0"/>
    </xf>
    <xf numFmtId="2" fontId="11" fillId="15" borderId="4" applyAlignment="1" pivotButton="0" quotePrefix="0" xfId="0">
      <alignment horizontal="center" vertical="center"/>
    </xf>
    <xf numFmtId="2" fontId="11" fillId="15" borderId="4" applyAlignment="1" applyProtection="1" pivotButton="0" quotePrefix="0" xfId="0">
      <alignment horizontal="center" vertical="center"/>
      <protection locked="0" hidden="0"/>
    </xf>
    <xf numFmtId="164" fontId="11" fillId="7" borderId="17" applyAlignment="1" applyProtection="1" pivotButton="0" quotePrefix="0" xfId="5">
      <alignment horizontal="center" vertical="center"/>
      <protection locked="0" hidden="0"/>
    </xf>
    <xf numFmtId="2" fontId="11" fillId="7" borderId="17" applyAlignment="1" applyProtection="1" pivotButton="0" quotePrefix="0" xfId="0">
      <alignment horizontal="center" vertical="center"/>
      <protection locked="0" hidden="0"/>
    </xf>
    <xf numFmtId="2" fontId="11" fillId="7" borderId="18" applyAlignment="1" applyProtection="1" pivotButton="0" quotePrefix="0" xfId="0">
      <alignment horizontal="center" vertical="center"/>
      <protection locked="0" hidden="0"/>
    </xf>
    <xf numFmtId="164" fontId="11" fillId="5" borderId="20" applyAlignment="1" applyProtection="1" pivotButton="0" quotePrefix="0" xfId="5">
      <alignment horizontal="center" vertical="center"/>
      <protection locked="0" hidden="0"/>
    </xf>
    <xf numFmtId="2" fontId="11" fillId="5" borderId="20" applyAlignment="1" pivotButton="0" quotePrefix="0" xfId="0">
      <alignment horizontal="center" vertical="center"/>
    </xf>
    <xf numFmtId="2" fontId="11" fillId="5" borderId="20" applyAlignment="1" applyProtection="1" pivotButton="0" quotePrefix="0" xfId="0">
      <alignment horizontal="center" vertical="center"/>
      <protection locked="0" hidden="0"/>
    </xf>
    <xf numFmtId="164" fontId="11" fillId="6" borderId="10" applyAlignment="1" applyProtection="1" pivotButton="0" quotePrefix="0" xfId="5">
      <alignment horizontal="center" vertical="center"/>
      <protection locked="0" hidden="0"/>
    </xf>
    <xf numFmtId="2" fontId="11" fillId="6" borderId="10" applyAlignment="1" pivotButton="0" quotePrefix="0" xfId="0">
      <alignment horizontal="center" vertical="center"/>
    </xf>
    <xf numFmtId="2" fontId="11" fillId="6" borderId="10" applyAlignment="1" applyProtection="1" pivotButton="0" quotePrefix="0" xfId="0">
      <alignment horizontal="center" vertical="center"/>
      <protection locked="0" hidden="0"/>
    </xf>
    <xf numFmtId="2" fontId="11" fillId="6" borderId="12" applyAlignment="1" applyProtection="1" pivotButton="0" quotePrefix="0" xfId="0">
      <alignment horizontal="center" vertical="center"/>
      <protection locked="0" hidden="0"/>
    </xf>
    <xf numFmtId="4" fontId="11" fillId="6" borderId="0" applyAlignment="1" pivotButton="0" quotePrefix="0" xfId="0">
      <alignment horizontal="center" vertical="center"/>
    </xf>
    <xf numFmtId="165" fontId="14" fillId="13" borderId="29" applyAlignment="1" pivotButton="0" quotePrefix="0" xfId="0">
      <alignment horizontal="left" vertical="center"/>
    </xf>
    <xf numFmtId="165" fontId="14" fillId="13" borderId="30" applyAlignment="1" pivotButton="0" quotePrefix="0" xfId="0">
      <alignment horizontal="left" vertical="center"/>
    </xf>
    <xf numFmtId="165" fontId="14" fillId="5" borderId="28" applyAlignment="1" pivotButton="0" quotePrefix="0" xfId="0">
      <alignment horizontal="left" vertical="center"/>
    </xf>
    <xf numFmtId="2" fontId="11" fillId="5" borderId="31" applyAlignment="1" applyProtection="1" pivotButton="0" quotePrefix="0" xfId="0">
      <alignment horizontal="center" vertical="center"/>
      <protection locked="0" hidden="0"/>
    </xf>
    <xf numFmtId="165" fontId="14" fillId="11" borderId="29" applyAlignment="1" pivotButton="0" quotePrefix="0" xfId="0">
      <alignment horizontal="left" vertical="center"/>
    </xf>
    <xf numFmtId="165" fontId="14" fillId="11" borderId="30" applyAlignment="1" pivotButton="0" quotePrefix="0" xfId="0">
      <alignment horizontal="left" vertical="center"/>
    </xf>
    <xf numFmtId="165" fontId="14" fillId="9" borderId="28" applyAlignment="1" pivotButton="0" quotePrefix="0" xfId="0">
      <alignment horizontal="left" vertical="center"/>
    </xf>
    <xf numFmtId="4" fontId="11" fillId="9" borderId="0" applyAlignment="1" pivotButton="0" quotePrefix="0" xfId="0">
      <alignment horizontal="center" vertical="center"/>
    </xf>
    <xf numFmtId="2" fontId="11" fillId="9" borderId="31" applyAlignment="1" applyProtection="1" pivotButton="0" quotePrefix="0" xfId="0">
      <alignment horizontal="center" vertical="center"/>
      <protection locked="0" hidden="0"/>
    </xf>
    <xf numFmtId="165" fontId="14" fillId="12" borderId="29" applyAlignment="1" pivotButton="0" quotePrefix="0" xfId="0">
      <alignment horizontal="left" vertical="center"/>
    </xf>
    <xf numFmtId="165" fontId="14" fillId="12" borderId="30" applyAlignment="1" pivotButton="0" quotePrefix="0" xfId="0">
      <alignment horizontal="left" vertical="center"/>
    </xf>
    <xf numFmtId="166" fontId="11" fillId="0" borderId="0" applyAlignment="1" pivotButton="0" quotePrefix="0" xfId="0">
      <alignment horizontal="center" vertical="center"/>
    </xf>
    <xf numFmtId="166" fontId="11" fillId="0" borderId="22" applyAlignment="1" pivotButton="0" quotePrefix="0" xfId="0">
      <alignment horizontal="center" vertical="center"/>
    </xf>
    <xf numFmtId="165" fontId="14" fillId="6" borderId="28" applyAlignment="1" pivotButton="0" quotePrefix="0" xfId="0">
      <alignment horizontal="left" vertical="center"/>
    </xf>
    <xf numFmtId="2" fontId="11" fillId="6" borderId="31" applyAlignment="1" applyProtection="1" pivotButton="0" quotePrefix="0" xfId="0">
      <alignment horizontal="center" vertical="center"/>
      <protection locked="0" hidden="0"/>
    </xf>
    <xf numFmtId="165" fontId="14" fillId="14" borderId="29" applyAlignment="1" pivotButton="0" quotePrefix="0" xfId="0">
      <alignment horizontal="left" vertical="center"/>
    </xf>
    <xf numFmtId="165" fontId="14" fillId="14" borderId="30" applyAlignment="1" pivotButton="0" quotePrefix="0" xfId="0">
      <alignment horizontal="left" vertical="center"/>
    </xf>
    <xf numFmtId="165" fontId="14" fillId="15" borderId="28" applyAlignment="1" pivotButton="0" quotePrefix="0" xfId="0">
      <alignment horizontal="left" vertical="center"/>
    </xf>
    <xf numFmtId="4" fontId="11" fillId="15" borderId="0" applyAlignment="1" pivotButton="0" quotePrefix="0" xfId="0">
      <alignment horizontal="center" vertical="center"/>
    </xf>
    <xf numFmtId="2" fontId="11" fillId="15" borderId="31" applyAlignment="1" applyProtection="1" pivotButton="0" quotePrefix="0" xfId="0">
      <alignment horizontal="center" vertical="center"/>
      <protection locked="0" hidden="0"/>
    </xf>
    <xf numFmtId="165" fontId="14" fillId="7" borderId="29" applyAlignment="1" pivotButton="0" quotePrefix="0" xfId="0">
      <alignment horizontal="left" vertical="center"/>
    </xf>
    <xf numFmtId="165" fontId="14" fillId="7" borderId="32" applyAlignment="1" pivotButton="0" quotePrefix="0" xfId="0">
      <alignment horizontal="left" vertical="center"/>
    </xf>
    <xf numFmtId="164" fontId="11" fillId="0" borderId="0" applyAlignment="1" applyProtection="1" pivotButton="0" quotePrefix="0" xfId="5">
      <alignment horizontal="center" vertical="center"/>
      <protection locked="0" hidden="0"/>
    </xf>
    <xf numFmtId="2" fontId="11" fillId="8" borderId="0" applyAlignment="1" pivotButton="0" quotePrefix="0" xfId="0">
      <alignment horizontal="center" vertical="center"/>
    </xf>
    <xf numFmtId="2" fontId="11" fillId="0" borderId="0" applyAlignment="1" pivotButton="0" quotePrefix="0" xfId="0">
      <alignment horizontal="center" vertical="center"/>
    </xf>
    <xf numFmtId="2" fontId="11" fillId="0" borderId="0" applyAlignment="1" applyProtection="1" pivotButton="0" quotePrefix="0" xfId="0">
      <alignment horizontal="center" vertical="center"/>
      <protection locked="0" hidden="0"/>
    </xf>
    <xf numFmtId="2" fontId="11" fillId="0" borderId="22" applyAlignment="1" applyProtection="1" pivotButton="0" quotePrefix="0" xfId="0">
      <alignment horizontal="center" vertical="center"/>
      <protection locked="0" hidden="0"/>
    </xf>
    <xf numFmtId="165" fontId="14" fillId="5" borderId="33" applyAlignment="1" pivotButton="0" quotePrefix="0" xfId="0">
      <alignment horizontal="left" vertical="center"/>
    </xf>
    <xf numFmtId="2" fontId="11" fillId="5" borderId="34" applyAlignment="1" applyProtection="1" pivotButton="0" quotePrefix="0" xfId="0">
      <alignment horizontal="center" vertical="center"/>
      <protection locked="0" hidden="0"/>
    </xf>
    <xf numFmtId="2" fontId="11" fillId="5" borderId="35" applyAlignment="1" applyProtection="1" pivotButton="0" quotePrefix="0" xfId="0">
      <alignment horizontal="center" vertical="center"/>
      <protection locked="0" hidden="0"/>
    </xf>
    <xf numFmtId="165" fontId="14" fillId="6" borderId="29" applyAlignment="1" pivotButton="0" quotePrefix="0" xfId="0">
      <alignment horizontal="left" vertical="center"/>
    </xf>
    <xf numFmtId="165" fontId="14" fillId="6" borderId="30" applyAlignment="1" pivotButton="0" quotePrefix="0" xfId="0">
      <alignment horizontal="left" vertical="center"/>
    </xf>
    <xf numFmtId="166" fontId="11" fillId="0" borderId="13" applyAlignment="1" pivotButton="0" quotePrefix="0" xfId="0">
      <alignment horizontal="center" vertical="center"/>
    </xf>
    <xf numFmtId="166" fontId="11" fillId="0" borderId="15" applyAlignment="1" pivotButton="0" quotePrefix="0" xfId="0">
      <alignment horizontal="center" vertical="center"/>
    </xf>
    <xf numFmtId="4" fontId="0" fillId="0" borderId="19" pivotButton="0" quotePrefix="0" xfId="0"/>
    <xf numFmtId="0" fontId="0" fillId="0" borderId="38" applyAlignment="1" pivotButton="0" quotePrefix="0" xfId="0">
      <alignment horizontal="center" vertical="center" wrapText="1"/>
    </xf>
    <xf numFmtId="0" fontId="24" fillId="0" borderId="38" applyAlignment="1" pivotButton="0" quotePrefix="0" xfId="0">
      <alignment horizontal="center" vertical="center" wrapText="1"/>
    </xf>
    <xf numFmtId="0" fontId="24" fillId="16" borderId="38" applyAlignment="1" applyProtection="1" pivotButton="0" quotePrefix="0" xfId="0">
      <alignment horizontal="center" vertical="center" wrapText="1"/>
      <protection locked="0" hidden="0"/>
    </xf>
    <xf numFmtId="0" fontId="2" fillId="0" borderId="0" applyProtection="1" pivotButton="0" quotePrefix="0" xfId="3">
      <protection locked="0" hidden="0"/>
    </xf>
    <xf numFmtId="0" fontId="10" fillId="0" borderId="0" applyProtection="1" pivotButton="0" quotePrefix="0" xfId="3">
      <protection locked="0" hidden="0"/>
    </xf>
    <xf numFmtId="0" fontId="12" fillId="0" borderId="0" applyAlignment="1" applyProtection="1" pivotButton="0" quotePrefix="0" xfId="1">
      <alignment horizontal="right"/>
      <protection locked="0" hidden="0"/>
    </xf>
    <xf numFmtId="0" fontId="4" fillId="0" borderId="0" applyAlignment="1" applyProtection="1" pivotButton="0" quotePrefix="0" xfId="0">
      <alignment horizontal="right"/>
      <protection locked="0" hidden="0"/>
    </xf>
    <xf numFmtId="0" fontId="4" fillId="2" borderId="2" applyAlignment="1" applyProtection="1" pivotButton="0" quotePrefix="0" xfId="0">
      <alignment horizontal="center"/>
      <protection locked="0" hidden="0"/>
    </xf>
    <xf numFmtId="0" fontId="4" fillId="2" borderId="0" applyAlignment="1" applyProtection="1" pivotButton="0" quotePrefix="0" xfId="0">
      <alignment horizontal="center"/>
      <protection locked="0" hidden="0"/>
    </xf>
    <xf numFmtId="0" fontId="4" fillId="2" borderId="3" applyAlignment="1" applyProtection="1" pivotButton="0" quotePrefix="0" xfId="0">
      <alignment horizontal="center"/>
      <protection locked="0" hidden="0"/>
    </xf>
    <xf numFmtId="0" fontId="5" fillId="0" borderId="0" applyProtection="1" pivotButton="0" quotePrefix="0" xfId="0">
      <protection locked="0" hidden="0"/>
    </xf>
    <xf numFmtId="0" fontId="11" fillId="0" borderId="0" applyAlignment="1" applyProtection="1" pivotButton="0" quotePrefix="0" xfId="0">
      <alignment horizontal="right"/>
      <protection locked="0" hidden="0"/>
    </xf>
    <xf numFmtId="0" fontId="11" fillId="10" borderId="5" applyProtection="1" pivotButton="0" quotePrefix="0" xfId="0">
      <protection locked="0" hidden="0"/>
    </xf>
    <xf numFmtId="0" fontId="6" fillId="0" borderId="0" applyAlignment="1" applyProtection="1" pivotButton="0" quotePrefix="0" xfId="0">
      <alignment horizontal="right"/>
      <protection locked="0" hidden="0"/>
    </xf>
    <xf numFmtId="0" fontId="11" fillId="0" borderId="0" applyAlignment="1" applyProtection="1" pivotButton="0" quotePrefix="0" xfId="0">
      <alignment horizontal="left" indent="1"/>
      <protection locked="0" hidden="0"/>
    </xf>
    <xf numFmtId="0" fontId="15" fillId="0" borderId="0" applyAlignment="1" applyProtection="1" pivotButton="0" quotePrefix="0" xfId="0">
      <alignment horizontal="right"/>
      <protection locked="0" hidden="0"/>
    </xf>
    <xf numFmtId="0" fontId="20" fillId="4" borderId="9" applyAlignment="1" applyProtection="1" pivotButton="0" quotePrefix="0" xfId="0">
      <alignment horizontal="center" vertical="center" wrapText="1"/>
      <protection locked="0" hidden="0"/>
    </xf>
    <xf numFmtId="0" fontId="21" fillId="4" borderId="10" applyAlignment="1" applyProtection="1" pivotButton="0" quotePrefix="0" xfId="0">
      <alignment horizontal="center" vertical="center" wrapText="1"/>
      <protection locked="0" hidden="0"/>
    </xf>
    <xf numFmtId="0" fontId="20" fillId="4" borderId="10" applyAlignment="1" applyProtection="1" pivotButton="0" quotePrefix="0" xfId="0">
      <alignment vertical="center"/>
      <protection locked="0" hidden="0"/>
    </xf>
    <xf numFmtId="0" fontId="20" fillId="4" borderId="10" applyAlignment="1" applyProtection="1" pivotButton="0" quotePrefix="0" xfId="0">
      <alignment horizontal="center" vertical="center" wrapText="1"/>
      <protection locked="0" hidden="0"/>
    </xf>
    <xf numFmtId="0" fontId="21" fillId="4" borderId="12" applyAlignment="1" applyProtection="1" pivotButton="0" quotePrefix="0" xfId="0">
      <alignment horizontal="center" vertical="center" wrapText="1"/>
      <protection locked="0" hidden="0"/>
    </xf>
    <xf numFmtId="0" fontId="0" fillId="0" borderId="0" applyAlignment="1" applyProtection="1" pivotButton="0" quotePrefix="0" xfId="0">
      <alignment horizontal="right" vertical="center"/>
      <protection locked="0" hidden="0"/>
    </xf>
    <xf numFmtId="0" fontId="11" fillId="0" borderId="28" applyProtection="1" pivotButton="0" quotePrefix="0" xfId="0">
      <protection locked="0" hidden="0"/>
    </xf>
    <xf numFmtId="0" fontId="11" fillId="0" borderId="22" applyProtection="1" pivotButton="0" quotePrefix="0" xfId="0">
      <protection locked="0" hidden="0"/>
    </xf>
    <xf numFmtId="0" fontId="22" fillId="13" borderId="9" applyProtection="1" pivotButton="0" quotePrefix="0" xfId="0">
      <protection locked="0" hidden="0"/>
    </xf>
    <xf numFmtId="164" fontId="11" fillId="13" borderId="10" applyAlignment="1" pivotButton="0" quotePrefix="0" xfId="5">
      <alignment horizontal="center" vertical="center"/>
    </xf>
    <xf numFmtId="0" fontId="11" fillId="13" borderId="11" applyAlignment="1" applyProtection="1" pivotButton="0" quotePrefix="0" xfId="0">
      <alignment horizontal="center" vertical="center"/>
      <protection locked="0" hidden="0"/>
    </xf>
    <xf numFmtId="0" fontId="11" fillId="13" borderId="7" applyProtection="1" pivotButton="0" quotePrefix="0" xfId="0"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4" fontId="11" fillId="13" borderId="13" applyAlignment="1" pivotButton="0" quotePrefix="0" xfId="5">
      <alignment horizontal="center" vertical="center"/>
    </xf>
    <xf numFmtId="0" fontId="11" fillId="13" borderId="14" applyAlignment="1" applyProtection="1" pivotButton="0" quotePrefix="0" xfId="0">
      <alignment horizontal="center" vertical="center"/>
      <protection locked="0" hidden="0"/>
    </xf>
    <xf numFmtId="0" fontId="22" fillId="5" borderId="9" applyProtection="1" pivotButton="0" quotePrefix="0" xfId="0">
      <protection locked="0" hidden="0"/>
    </xf>
    <xf numFmtId="164" fontId="11" fillId="5" borderId="4" applyAlignment="1" pivotButton="0" quotePrefix="0" xfId="5">
      <alignment horizontal="center" vertical="center"/>
    </xf>
    <xf numFmtId="0" fontId="11" fillId="5" borderId="0" applyAlignment="1" applyProtection="1" pivotButton="0" quotePrefix="0" xfId="0">
      <alignment horizontal="center" vertical="center"/>
      <protection locked="0" hidden="0"/>
    </xf>
    <xf numFmtId="0" fontId="11" fillId="5" borderId="30" applyProtection="1" pivotButton="0" quotePrefix="0" xfId="0">
      <protection locked="0" hidden="0"/>
    </xf>
    <xf numFmtId="0" fontId="11" fillId="5" borderId="29" applyProtection="1" pivotButton="0" quotePrefix="0" xfId="0">
      <protection locked="0" hidden="0"/>
    </xf>
    <xf numFmtId="0" fontId="22" fillId="11" borderId="9" applyProtection="1" pivotButton="0" quotePrefix="0" xfId="0">
      <protection locked="0" hidden="0"/>
    </xf>
    <xf numFmtId="164" fontId="11" fillId="11" borderId="10" applyAlignment="1" pivotButton="0" quotePrefix="0" xfId="5">
      <alignment horizontal="center" vertical="center"/>
    </xf>
    <xf numFmtId="0" fontId="11" fillId="11" borderId="11" applyAlignment="1" applyProtection="1" pivotButton="0" quotePrefix="0" xfId="0">
      <alignment horizontal="center" vertical="center"/>
      <protection locked="0" hidden="0"/>
    </xf>
    <xf numFmtId="0" fontId="11" fillId="11" borderId="7" applyProtection="1" pivotButton="0" quotePrefix="0" xfId="0">
      <protection locked="0" hidden="0"/>
    </xf>
    <xf numFmtId="164" fontId="11" fillId="11" borderId="13" applyAlignment="1" pivotButton="0" quotePrefix="0" xfId="5">
      <alignment horizontal="center" vertical="center"/>
    </xf>
    <xf numFmtId="0" fontId="11" fillId="11" borderId="14" applyAlignment="1" applyProtection="1" pivotButton="0" quotePrefix="0" xfId="0">
      <alignment horizontal="center" vertical="center"/>
      <protection locked="0" hidden="0"/>
    </xf>
    <xf numFmtId="0" fontId="23" fillId="9" borderId="9" applyProtection="1" pivotButton="0" quotePrefix="0" xfId="0">
      <protection locked="0" hidden="0"/>
    </xf>
    <xf numFmtId="164" fontId="11" fillId="9" borderId="4" applyAlignment="1" pivotButton="0" quotePrefix="0" xfId="5">
      <alignment horizontal="center" vertical="center"/>
    </xf>
    <xf numFmtId="0" fontId="11" fillId="9" borderId="0" applyAlignment="1" applyProtection="1" pivotButton="0" quotePrefix="0" xfId="0">
      <alignment horizontal="center" vertical="center"/>
      <protection locked="0" hidden="0"/>
    </xf>
    <xf numFmtId="0" fontId="11" fillId="9" borderId="30" applyProtection="1" pivotButton="0" quotePrefix="0" xfId="0">
      <protection locked="0" hidden="0"/>
    </xf>
    <xf numFmtId="0" fontId="11" fillId="9" borderId="29" applyProtection="1" pivotButton="0" quotePrefix="0" xfId="0">
      <protection locked="0" hidden="0"/>
    </xf>
    <xf numFmtId="0" fontId="22" fillId="12" borderId="9" applyProtection="1" pivotButton="0" quotePrefix="0" xfId="0">
      <protection locked="0" hidden="0"/>
    </xf>
    <xf numFmtId="164" fontId="11" fillId="12" borderId="10" applyAlignment="1" pivotButton="0" quotePrefix="0" xfId="5">
      <alignment horizontal="center" vertical="center"/>
    </xf>
    <xf numFmtId="0" fontId="11" fillId="12" borderId="11" applyAlignment="1" applyProtection="1" pivotButton="0" quotePrefix="0" xfId="0">
      <alignment horizontal="center" vertical="center"/>
      <protection locked="0" hidden="0"/>
    </xf>
    <xf numFmtId="0" fontId="11" fillId="12" borderId="7" applyProtection="1" pivotButton="0" quotePrefix="0" xfId="0">
      <protection locked="0" hidden="0"/>
    </xf>
    <xf numFmtId="164" fontId="11" fillId="12" borderId="13" applyAlignment="1" pivotButton="0" quotePrefix="0" xfId="5">
      <alignment horizontal="center" vertical="center"/>
    </xf>
    <xf numFmtId="0" fontId="11" fillId="12" borderId="14" applyAlignment="1" applyProtection="1" pivotButton="0" quotePrefix="0" xfId="0">
      <alignment horizontal="center" vertical="center"/>
      <protection locked="0" hidden="0"/>
    </xf>
    <xf numFmtId="0" fontId="22" fillId="0" borderId="0" applyProtection="1" pivotButton="0" quotePrefix="0" xfId="0">
      <protection locked="0" hidden="0"/>
    </xf>
    <xf numFmtId="0" fontId="11" fillId="0" borderId="0" applyAlignment="1" applyProtection="1" pivotButton="0" quotePrefix="0" xfId="0">
      <alignment horizontal="right" vertical="center"/>
      <protection locked="0" hidden="0"/>
    </xf>
    <xf numFmtId="166" fontId="11" fillId="0" borderId="0" applyAlignment="1" applyProtection="1" pivotButton="0" quotePrefix="0" xfId="0">
      <alignment horizontal="center" vertical="center"/>
      <protection locked="0" hidden="0"/>
    </xf>
    <xf numFmtId="0" fontId="22" fillId="0" borderId="16" applyProtection="1" pivotButton="0" quotePrefix="0" xfId="0">
      <protection locked="0" hidden="0"/>
    </xf>
    <xf numFmtId="0" fontId="22" fillId="13" borderId="26" applyProtection="1" pivotButton="0" quotePrefix="0" xfId="0">
      <protection locked="0" hidden="0"/>
    </xf>
    <xf numFmtId="4" fontId="11" fillId="8" borderId="24" applyAlignment="1" applyProtection="1" pivotButton="0" quotePrefix="0" xfId="0">
      <alignment horizontal="center" vertical="center"/>
      <protection locked="0" hidden="0"/>
    </xf>
    <xf numFmtId="0" fontId="22" fillId="13" borderId="27" applyProtection="1" pivotButton="0" quotePrefix="0" xfId="0">
      <protection locked="0" hidden="0"/>
    </xf>
    <xf numFmtId="4" fontId="11" fillId="8" borderId="37" applyAlignment="1" applyProtection="1" pivotButton="0" quotePrefix="0" xfId="0">
      <alignment horizontal="center" vertical="center"/>
      <protection locked="0" hidden="0"/>
    </xf>
    <xf numFmtId="0" fontId="22" fillId="6" borderId="9" applyProtection="1" pivotButton="0" quotePrefix="0" xfId="0">
      <protection locked="0" hidden="0"/>
    </xf>
    <xf numFmtId="0" fontId="22" fillId="6" borderId="6" applyProtection="1" pivotButton="0" quotePrefix="0" xfId="0">
      <protection locked="0" hidden="0"/>
    </xf>
    <xf numFmtId="164" fontId="11" fillId="6" borderId="4" applyAlignment="1" pivotButton="0" quotePrefix="0" xfId="5">
      <alignment horizontal="center" vertical="center"/>
    </xf>
    <xf numFmtId="0" fontId="11" fillId="6" borderId="0" applyAlignment="1" applyProtection="1" pivotButton="0" quotePrefix="0" xfId="0">
      <alignment horizontal="center" vertical="center"/>
      <protection locked="0" hidden="0"/>
    </xf>
    <xf numFmtId="0" fontId="11" fillId="6" borderId="30" applyProtection="1" pivotButton="0" quotePrefix="0" xfId="0">
      <protection locked="0" hidden="0"/>
    </xf>
    <xf numFmtId="4" fontId="11" fillId="8" borderId="22" applyAlignment="1" applyProtection="1" pivotButton="0" quotePrefix="0" xfId="0">
      <alignment horizontal="center" vertical="center"/>
      <protection locked="0" hidden="0"/>
    </xf>
    <xf numFmtId="0" fontId="11" fillId="6" borderId="29" applyProtection="1" pivotButton="0" quotePrefix="0" xfId="0">
      <protection locked="0" hidden="0"/>
    </xf>
    <xf numFmtId="0" fontId="22" fillId="11" borderId="26" applyProtection="1" pivotButton="0" quotePrefix="0" xfId="0">
      <protection locked="0" hidden="0"/>
    </xf>
    <xf numFmtId="0" fontId="22" fillId="11" borderId="27" applyProtection="1" pivotButton="0" quotePrefix="0" xfId="0">
      <protection locked="0" hidden="0"/>
    </xf>
    <xf numFmtId="0" fontId="22" fillId="5" borderId="6" applyProtection="1" pivotButton="0" quotePrefix="0" xfId="0">
      <protection locked="0" hidden="0"/>
    </xf>
    <xf numFmtId="0" fontId="22" fillId="14" borderId="9" applyProtection="1" pivotButton="0" quotePrefix="0" xfId="0">
      <protection locked="0" hidden="0"/>
    </xf>
    <xf numFmtId="0" fontId="22" fillId="14" borderId="26" applyProtection="1" pivotButton="0" quotePrefix="0" xfId="0">
      <protection locked="0" hidden="0"/>
    </xf>
    <xf numFmtId="164" fontId="11" fillId="14" borderId="10" applyAlignment="1" pivotButton="0" quotePrefix="0" xfId="5">
      <alignment horizontal="center" vertical="center"/>
    </xf>
    <xf numFmtId="0" fontId="11" fillId="14" borderId="11" applyAlignment="1" applyProtection="1" pivotButton="0" quotePrefix="0" xfId="0">
      <alignment horizontal="center" vertical="center"/>
      <protection locked="0" hidden="0"/>
    </xf>
    <xf numFmtId="0" fontId="11" fillId="14" borderId="7" applyProtection="1" pivotButton="0" quotePrefix="0" xfId="0">
      <protection locked="0" hidden="0"/>
    </xf>
    <xf numFmtId="0" fontId="22" fillId="14" borderId="27" applyProtection="1" pivotButton="0" quotePrefix="0" xfId="0">
      <protection locked="0" hidden="0"/>
    </xf>
    <xf numFmtId="164" fontId="11" fillId="14" borderId="13" applyAlignment="1" pivotButton="0" quotePrefix="0" xfId="5">
      <alignment horizontal="center" vertical="center"/>
    </xf>
    <xf numFmtId="0" fontId="11" fillId="14" borderId="14" applyAlignment="1" applyProtection="1" pivotButton="0" quotePrefix="0" xfId="0">
      <alignment horizontal="center" vertical="center"/>
      <protection locked="0" hidden="0"/>
    </xf>
    <xf numFmtId="0" fontId="22" fillId="15" borderId="9" applyProtection="1" pivotButton="0" quotePrefix="0" xfId="0">
      <protection locked="0" hidden="0"/>
    </xf>
    <xf numFmtId="0" fontId="22" fillId="15" borderId="6" applyProtection="1" pivotButton="0" quotePrefix="0" xfId="0">
      <protection locked="0" hidden="0"/>
    </xf>
    <xf numFmtId="164" fontId="11" fillId="15" borderId="4" applyAlignment="1" pivotButton="0" quotePrefix="0" xfId="5">
      <alignment horizontal="center" vertical="center"/>
    </xf>
    <xf numFmtId="0" fontId="11" fillId="15" borderId="0" applyAlignment="1" applyProtection="1" pivotButton="0" quotePrefix="0" xfId="0">
      <alignment horizontal="center" vertical="center"/>
      <protection locked="0" hidden="0"/>
    </xf>
    <xf numFmtId="0" fontId="11" fillId="15" borderId="30" applyProtection="1" pivotButton="0" quotePrefix="0" xfId="0">
      <protection locked="0" hidden="0"/>
    </xf>
    <xf numFmtId="0" fontId="11" fillId="15" borderId="29" applyProtection="1" pivotButton="0" quotePrefix="0" xfId="0">
      <protection locked="0" hidden="0"/>
    </xf>
    <xf numFmtId="0" fontId="22" fillId="7" borderId="9" applyProtection="1" pivotButton="0" quotePrefix="0" xfId="0">
      <protection locked="0" hidden="0"/>
    </xf>
    <xf numFmtId="0" fontId="22" fillId="7" borderId="26" applyProtection="1" pivotButton="0" quotePrefix="0" xfId="0">
      <protection locked="0" hidden="0"/>
    </xf>
    <xf numFmtId="164" fontId="11" fillId="7" borderId="17" applyAlignment="1" pivotButton="0" quotePrefix="0" xfId="5">
      <alignment horizontal="center" vertical="center"/>
    </xf>
    <xf numFmtId="0" fontId="11" fillId="7" borderId="11" applyAlignment="1" applyProtection="1" pivotButton="0" quotePrefix="0" xfId="0">
      <alignment horizontal="center" vertical="center"/>
      <protection locked="0" hidden="0"/>
    </xf>
    <xf numFmtId="0" fontId="11" fillId="7" borderId="7" applyProtection="1" pivotButton="0" quotePrefix="0" xfId="0">
      <protection locked="0" hidden="0"/>
    </xf>
    <xf numFmtId="2" fontId="11" fillId="7" borderId="17" applyAlignment="1" pivotButton="0" quotePrefix="0" xfId="0">
      <alignment horizontal="center" vertical="center"/>
    </xf>
    <xf numFmtId="0" fontId="22" fillId="7" borderId="27" applyProtection="1" pivotButton="0" quotePrefix="0" xfId="0">
      <protection locked="0" hidden="0"/>
    </xf>
    <xf numFmtId="164" fontId="11" fillId="7" borderId="13" applyAlignment="1" pivotButton="0" quotePrefix="0" xfId="5">
      <alignment horizontal="center" vertical="center"/>
    </xf>
    <xf numFmtId="0" fontId="11" fillId="7" borderId="13" applyAlignment="1" applyProtection="1" pivotButton="0" quotePrefix="0" xfId="0">
      <alignment horizontal="center" vertical="center"/>
      <protection locked="0" hidden="0"/>
    </xf>
    <xf numFmtId="165" fontId="14" fillId="8" borderId="28" applyAlignment="1" applyProtection="1" pivotButton="0" quotePrefix="0" xfId="0">
      <alignment horizontal="left" vertical="center"/>
      <protection locked="0" hidden="0"/>
    </xf>
    <xf numFmtId="0" fontId="11" fillId="8" borderId="0" applyAlignment="1" applyProtection="1" pivotButton="0" quotePrefix="0" xfId="0">
      <alignment horizontal="center" vertical="center"/>
      <protection locked="0" hidden="0"/>
    </xf>
    <xf numFmtId="4" fontId="11" fillId="8" borderId="0" applyAlignment="1" applyProtection="1" pivotButton="0" quotePrefix="0" xfId="0">
      <alignment horizontal="center" vertical="center"/>
      <protection locked="0" hidden="0"/>
    </xf>
    <xf numFmtId="0" fontId="11" fillId="5" borderId="7" applyProtection="1" pivotButton="0" quotePrefix="0" xfId="0">
      <protection locked="0" hidden="0"/>
    </xf>
    <xf numFmtId="164" fontId="11" fillId="5" borderId="20" applyAlignment="1" pivotButton="0" quotePrefix="0" xfId="5">
      <alignment horizontal="center" vertical="center"/>
    </xf>
    <xf numFmtId="0" fontId="22" fillId="6" borderId="26" applyProtection="1" pivotButton="0" quotePrefix="0" xfId="0">
      <protection locked="0" hidden="0"/>
    </xf>
    <xf numFmtId="164" fontId="11" fillId="6" borderId="10" applyAlignment="1" pivotButton="0" quotePrefix="0" xfId="5">
      <alignment horizontal="center" vertical="center"/>
    </xf>
    <xf numFmtId="0" fontId="11" fillId="6" borderId="11" applyAlignment="1" applyProtection="1" pivotButton="0" quotePrefix="0" xfId="0">
      <alignment horizontal="center" vertical="center"/>
      <protection locked="0" hidden="0"/>
    </xf>
    <xf numFmtId="0" fontId="11" fillId="6" borderId="7" applyProtection="1" pivotButton="0" quotePrefix="0" xfId="0">
      <protection locked="0" hidden="0"/>
    </xf>
    <xf numFmtId="0" fontId="22" fillId="6" borderId="36" applyProtection="1" pivotButton="0" quotePrefix="0" xfId="0">
      <protection locked="0" hidden="0"/>
    </xf>
    <xf numFmtId="164" fontId="11" fillId="6" borderId="13" applyAlignment="1" pivotButton="0" quotePrefix="0" xfId="5">
      <alignment horizontal="center" vertical="center"/>
    </xf>
    <xf numFmtId="0" fontId="11" fillId="6" borderId="14" applyAlignment="1" applyProtection="1" pivotButton="0" quotePrefix="0" xfId="0">
      <alignment horizontal="center" vertical="center"/>
      <protection locked="0" hidden="0"/>
    </xf>
    <xf numFmtId="2" fontId="11" fillId="6" borderId="20" applyAlignment="1" pivotButton="0" quotePrefix="0" xfId="0">
      <alignment horizontal="center" vertical="center"/>
    </xf>
    <xf numFmtId="0" fontId="0" fillId="0" borderId="7" applyProtection="1" pivotButton="0" quotePrefix="0" xfId="0">
      <protection locked="0" hidden="0"/>
    </xf>
    <xf numFmtId="0" fontId="11" fillId="0" borderId="30" applyProtection="1" pivotButton="0" quotePrefix="0" xfId="0">
      <protection locked="0" hidden="0"/>
    </xf>
    <xf numFmtId="0" fontId="11" fillId="0" borderId="14" applyProtection="1" pivotButton="0" quotePrefix="0" xfId="0">
      <protection locked="0" hidden="0"/>
    </xf>
    <xf numFmtId="0" fontId="11" fillId="0" borderId="5" applyAlignment="1" applyProtection="1" pivotButton="0" quotePrefix="0" xfId="0">
      <alignment vertical="center"/>
      <protection locked="0" hidden="0"/>
    </xf>
    <xf numFmtId="0" fontId="11" fillId="0" borderId="13" applyAlignment="1" applyProtection="1" pivotButton="0" quotePrefix="0" xfId="0">
      <alignment horizontal="right" vertical="center"/>
      <protection locked="0" hidden="0"/>
    </xf>
    <xf numFmtId="0" fontId="11" fillId="0" borderId="21" applyAlignment="1" applyProtection="1" pivotButton="0" quotePrefix="0" xfId="0">
      <alignment horizontal="right" vertical="center"/>
      <protection locked="0" hidden="0"/>
    </xf>
    <xf numFmtId="4" fontId="16" fillId="8" borderId="0" applyAlignment="1" applyProtection="1" pivotButton="0" quotePrefix="0" xfId="2">
      <alignment horizontal="right" vertical="center"/>
      <protection locked="0" hidden="0"/>
    </xf>
    <xf numFmtId="0" fontId="11" fillId="8" borderId="0" applyProtection="1" pivotButton="0" quotePrefix="0" xfId="0">
      <protection locked="0" hidden="0"/>
    </xf>
    <xf numFmtId="0" fontId="14" fillId="8" borderId="0" applyAlignment="1" applyProtection="1" pivotButton="0" quotePrefix="0" xfId="0">
      <alignment horizontal="right" vertical="center"/>
      <protection locked="0" hidden="0"/>
    </xf>
    <xf numFmtId="0" fontId="18" fillId="0" borderId="0" applyAlignment="1" applyProtection="1" pivotButton="0" quotePrefix="0" xfId="0">
      <alignment horizontal="right" vertical="center"/>
      <protection locked="0" hidden="0"/>
    </xf>
    <xf numFmtId="0" fontId="4" fillId="0" borderId="0" applyProtection="1" pivotButton="0" quotePrefix="0" xfId="0">
      <protection locked="0" hidden="0"/>
    </xf>
    <xf numFmtId="4" fontId="24" fillId="0" borderId="0" applyAlignment="1" applyProtection="1" pivotButton="0" quotePrefix="0" xfId="2">
      <alignment horizontal="right" vertical="center"/>
      <protection locked="0" hidden="0"/>
    </xf>
    <xf numFmtId="0" fontId="24" fillId="0" borderId="38" applyAlignment="1" applyProtection="1" pivotButton="0" quotePrefix="0" xfId="0">
      <alignment horizontal="center" vertical="center" wrapText="1"/>
      <protection locked="0" hidden="0"/>
    </xf>
    <xf numFmtId="0" fontId="0" fillId="0" borderId="38" applyProtection="1" pivotButton="0" quotePrefix="0" xfId="0">
      <protection locked="0" hidden="0"/>
    </xf>
    <xf numFmtId="0" fontId="24" fillId="0" borderId="39" applyAlignment="1" applyProtection="1" pivotButton="0" quotePrefix="0" xfId="0">
      <alignment horizontal="left" vertical="center" wrapText="1"/>
      <protection locked="0" hidden="0"/>
    </xf>
    <xf numFmtId="0" fontId="0" fillId="0" borderId="39" applyProtection="1" pivotButton="0" quotePrefix="0" xfId="0">
      <protection locked="0" hidden="0"/>
    </xf>
    <xf numFmtId="0" fontId="24" fillId="0" borderId="39" applyProtection="1" pivotButton="0" quotePrefix="0" xfId="0">
      <protection locked="0" hidden="0"/>
    </xf>
    <xf numFmtId="0" fontId="27" fillId="0" borderId="0" pivotButton="0" quotePrefix="0" xfId="0"/>
    <xf numFmtId="0" fontId="28" fillId="0" borderId="0" applyProtection="1" pivotButton="0" quotePrefix="0" xfId="0">
      <protection locked="0" hidden="0"/>
    </xf>
    <xf numFmtId="0" fontId="29" fillId="0" borderId="0" applyProtection="1" pivotButton="0" quotePrefix="0" xfId="0">
      <protection locked="0" hidden="0"/>
    </xf>
    <xf numFmtId="0" fontId="30" fillId="0" borderId="0" applyProtection="1" pivotButton="0" quotePrefix="0" xfId="0">
      <protection locked="0" hidden="0"/>
    </xf>
    <xf numFmtId="0" fontId="31" fillId="0" borderId="0" pivotButton="0" quotePrefix="0" xfId="0"/>
    <xf numFmtId="0" fontId="30" fillId="0" borderId="0" pivotButton="0" quotePrefix="0" xfId="0"/>
    <xf numFmtId="0" fontId="34" fillId="0" borderId="0" pivotButton="0" quotePrefix="0" xfId="0"/>
    <xf numFmtId="0" fontId="35" fillId="0" borderId="0" pivotButton="0" quotePrefix="0" xfId="0"/>
    <xf numFmtId="0" fontId="36" fillId="0" borderId="0" pivotButton="0" quotePrefix="0" xfId="0"/>
    <xf numFmtId="0" fontId="24" fillId="0" borderId="0" pivotButton="0" quotePrefix="0" xfId="0"/>
    <xf numFmtId="0" fontId="26" fillId="0" borderId="0" pivotButton="0" quotePrefix="0" xfId="0"/>
    <xf numFmtId="0" fontId="24" fillId="0" borderId="0" applyProtection="1" pivotButton="0" quotePrefix="0" xfId="0">
      <protection locked="0" hidden="0"/>
    </xf>
    <xf numFmtId="0" fontId="24" fillId="0" borderId="0" applyAlignment="1" applyProtection="1" pivotButton="0" quotePrefix="0" xfId="0">
      <alignment horizontal="right"/>
      <protection locked="0" hidden="0"/>
    </xf>
    <xf numFmtId="0" fontId="33" fillId="17" borderId="42" applyAlignment="1" pivotButton="0" quotePrefix="0" xfId="0">
      <alignment horizontal="center" wrapText="1"/>
    </xf>
    <xf numFmtId="0" fontId="0" fillId="0" borderId="42" applyAlignment="1" pivotButton="0" quotePrefix="0" xfId="0">
      <alignment horizontal="center"/>
    </xf>
    <xf numFmtId="0" fontId="0" fillId="0" borderId="42" pivotButton="0" quotePrefix="0" xfId="0"/>
    <xf numFmtId="167" fontId="4" fillId="0" borderId="43" applyAlignment="1" pivotButton="0" quotePrefix="0" xfId="0">
      <alignment horizontal="center"/>
    </xf>
    <xf numFmtId="0" fontId="0" fillId="0" borderId="46" applyAlignment="1" applyProtection="1" pivotButton="0" quotePrefix="0" xfId="0">
      <alignment horizontal="center"/>
      <protection locked="0" hidden="0"/>
    </xf>
    <xf numFmtId="167" fontId="4" fillId="0" borderId="43" applyAlignment="1" applyProtection="1" pivotButton="0" quotePrefix="0" xfId="0">
      <alignment horizontal="center"/>
      <protection locked="0" hidden="0"/>
    </xf>
    <xf numFmtId="0" fontId="0" fillId="4" borderId="46" applyAlignment="1" applyProtection="1" pivotButton="0" quotePrefix="0" xfId="0">
      <alignment vertical="center"/>
      <protection locked="0" hidden="0"/>
    </xf>
    <xf numFmtId="0" fontId="0" fillId="4" borderId="48" applyAlignment="1" applyProtection="1" pivotButton="0" quotePrefix="0" xfId="0">
      <alignment vertical="center"/>
      <protection locked="0" hidden="0"/>
    </xf>
    <xf numFmtId="0" fontId="0" fillId="0" borderId="49" applyProtection="1" pivotButton="0" quotePrefix="0" xfId="0">
      <protection locked="0" hidden="0"/>
    </xf>
    <xf numFmtId="0" fontId="0" fillId="13" borderId="50" applyProtection="1" pivotButton="0" quotePrefix="0" xfId="0">
      <protection locked="0" hidden="0"/>
    </xf>
    <xf numFmtId="4" fontId="11" fillId="13" borderId="46" applyAlignment="1" applyProtection="1" pivotButton="0" quotePrefix="0" xfId="0">
      <alignment horizontal="center" vertical="center"/>
      <protection locked="0" hidden="0"/>
    </xf>
    <xf numFmtId="4" fontId="11" fillId="8" borderId="46" applyAlignment="1" applyProtection="1" pivotButton="0" quotePrefix="0" xfId="0">
      <alignment horizontal="center" vertical="center"/>
      <protection locked="0" hidden="0"/>
    </xf>
    <xf numFmtId="2" fontId="11" fillId="13" borderId="47" applyAlignment="1" pivotButton="0" quotePrefix="0" xfId="0">
      <alignment horizontal="center" vertical="center"/>
    </xf>
    <xf numFmtId="0" fontId="0" fillId="5" borderId="50" applyProtection="1" pivotButton="0" quotePrefix="0" xfId="0">
      <protection locked="0" hidden="0"/>
    </xf>
    <xf numFmtId="4" fontId="11" fillId="5" borderId="46" applyAlignment="1" applyProtection="1" pivotButton="0" quotePrefix="0" xfId="0">
      <alignment horizontal="center" vertical="center"/>
      <protection locked="0" hidden="0"/>
    </xf>
    <xf numFmtId="2" fontId="11" fillId="5" borderId="47" applyAlignment="1" pivotButton="0" quotePrefix="0" xfId="0">
      <alignment horizontal="center" vertical="center"/>
    </xf>
    <xf numFmtId="164" fontId="11" fillId="5" borderId="49" applyAlignment="1" applyProtection="1" pivotButton="0" quotePrefix="0" xfId="5">
      <alignment horizontal="center" vertical="center"/>
      <protection locked="0" hidden="0"/>
    </xf>
    <xf numFmtId="164" fontId="11" fillId="5" borderId="49" applyAlignment="1" pivotButton="0" quotePrefix="0" xfId="5">
      <alignment horizontal="center" vertical="center"/>
    </xf>
    <xf numFmtId="2" fontId="11" fillId="5" borderId="49" applyAlignment="1" pivotButton="0" quotePrefix="0" xfId="0">
      <alignment horizontal="center" vertical="center"/>
    </xf>
    <xf numFmtId="2" fontId="11" fillId="5" borderId="49" applyAlignment="1" applyProtection="1" pivotButton="0" quotePrefix="0" xfId="0">
      <alignment horizontal="center" vertical="center"/>
      <protection locked="0" hidden="0"/>
    </xf>
    <xf numFmtId="2" fontId="11" fillId="5" borderId="51" applyAlignment="1" applyProtection="1" pivotButton="0" quotePrefix="0" xfId="0">
      <alignment horizontal="center" vertical="center"/>
      <protection locked="0" hidden="0"/>
    </xf>
    <xf numFmtId="0" fontId="0" fillId="11" borderId="50" applyProtection="1" pivotButton="0" quotePrefix="0" xfId="0">
      <protection locked="0" hidden="0"/>
    </xf>
    <xf numFmtId="4" fontId="11" fillId="11" borderId="46" applyAlignment="1" applyProtection="1" pivotButton="0" quotePrefix="0" xfId="0">
      <alignment horizontal="center" vertical="center"/>
      <protection locked="0" hidden="0"/>
    </xf>
    <xf numFmtId="2" fontId="11" fillId="11" borderId="47" applyAlignment="1" pivotButton="0" quotePrefix="0" xfId="0">
      <alignment horizontal="center" vertical="center"/>
    </xf>
    <xf numFmtId="0" fontId="0" fillId="9" borderId="50" applyProtection="1" pivotButton="0" quotePrefix="0" xfId="0">
      <protection locked="0" hidden="0"/>
    </xf>
    <xf numFmtId="4" fontId="11" fillId="9" borderId="46" applyAlignment="1" applyProtection="1" pivotButton="0" quotePrefix="0" xfId="0">
      <alignment horizontal="center" vertical="center"/>
      <protection locked="0" hidden="0"/>
    </xf>
    <xf numFmtId="2" fontId="11" fillId="9" borderId="47" applyAlignment="1" pivotButton="0" quotePrefix="0" xfId="0">
      <alignment horizontal="center" vertical="center"/>
    </xf>
    <xf numFmtId="164" fontId="11" fillId="9" borderId="49" applyAlignment="1" applyProtection="1" pivotButton="0" quotePrefix="0" xfId="5">
      <alignment horizontal="center" vertical="center"/>
      <protection locked="0" hidden="0"/>
    </xf>
    <xf numFmtId="164" fontId="11" fillId="9" borderId="49" applyAlignment="1" pivotButton="0" quotePrefix="0" xfId="5">
      <alignment horizontal="center" vertical="center"/>
    </xf>
    <xf numFmtId="2" fontId="11" fillId="9" borderId="49" applyAlignment="1" pivotButton="0" quotePrefix="0" xfId="0">
      <alignment horizontal="center" vertical="center"/>
    </xf>
    <xf numFmtId="2" fontId="11" fillId="9" borderId="49" applyAlignment="1" applyProtection="1" pivotButton="0" quotePrefix="0" xfId="0">
      <alignment horizontal="center" vertical="center"/>
      <protection locked="0" hidden="0"/>
    </xf>
    <xf numFmtId="2" fontId="11" fillId="9" borderId="51" applyAlignment="1" applyProtection="1" pivotButton="0" quotePrefix="0" xfId="0">
      <alignment horizontal="center" vertical="center"/>
      <protection locked="0" hidden="0"/>
    </xf>
    <xf numFmtId="0" fontId="0" fillId="12" borderId="50" applyProtection="1" pivotButton="0" quotePrefix="0" xfId="0">
      <protection locked="0" hidden="0"/>
    </xf>
    <xf numFmtId="4" fontId="11" fillId="12" borderId="46" applyAlignment="1" applyProtection="1" pivotButton="0" quotePrefix="0" xfId="0">
      <alignment horizontal="center" vertical="center"/>
      <protection locked="0" hidden="0"/>
    </xf>
    <xf numFmtId="2" fontId="11" fillId="12" borderId="47" applyAlignment="1" pivotButton="0" quotePrefix="0" xfId="0">
      <alignment horizontal="center" vertical="center"/>
    </xf>
    <xf numFmtId="164" fontId="11" fillId="0" borderId="49" applyAlignment="1" pivotButton="0" quotePrefix="0" xfId="5">
      <alignment horizontal="center" vertical="center"/>
    </xf>
    <xf numFmtId="2" fontId="11" fillId="0" borderId="49" applyAlignment="1" pivotButton="0" quotePrefix="0" xfId="0">
      <alignment horizontal="center" vertical="center"/>
    </xf>
    <xf numFmtId="4" fontId="11" fillId="6" borderId="46" applyAlignment="1" applyProtection="1" pivotButton="0" quotePrefix="0" xfId="0">
      <alignment horizontal="center" vertical="center"/>
      <protection locked="0" hidden="0"/>
    </xf>
    <xf numFmtId="2" fontId="11" fillId="6" borderId="47" applyAlignment="1" pivotButton="0" quotePrefix="0" xfId="0">
      <alignment horizontal="center" vertical="center"/>
    </xf>
    <xf numFmtId="0" fontId="22" fillId="6" borderId="52" applyProtection="1" pivotButton="0" quotePrefix="0" xfId="0">
      <protection locked="0" hidden="0"/>
    </xf>
    <xf numFmtId="164" fontId="11" fillId="6" borderId="49" applyAlignment="1" applyProtection="1" pivotButton="0" quotePrefix="0" xfId="5">
      <alignment horizontal="center" vertical="center"/>
      <protection locked="0" hidden="0"/>
    </xf>
    <xf numFmtId="164" fontId="11" fillId="6" borderId="49" applyAlignment="1" pivotButton="0" quotePrefix="0" xfId="5">
      <alignment horizontal="center" vertical="center"/>
    </xf>
    <xf numFmtId="2" fontId="11" fillId="6" borderId="49" applyAlignment="1" pivotButton="0" quotePrefix="0" xfId="0">
      <alignment horizontal="center" vertical="center"/>
    </xf>
    <xf numFmtId="2" fontId="11" fillId="6" borderId="49" applyAlignment="1" applyProtection="1" pivotButton="0" quotePrefix="0" xfId="0">
      <alignment horizontal="center" vertical="center"/>
      <protection locked="0" hidden="0"/>
    </xf>
    <xf numFmtId="2" fontId="11" fillId="6" borderId="51" applyAlignment="1" applyProtection="1" pivotButton="0" quotePrefix="0" xfId="0">
      <alignment horizontal="center" vertical="center"/>
      <protection locked="0" hidden="0"/>
    </xf>
    <xf numFmtId="0" fontId="22" fillId="5" borderId="52" applyProtection="1" pivotButton="0" quotePrefix="0" xfId="0">
      <protection locked="0" hidden="0"/>
    </xf>
    <xf numFmtId="4" fontId="11" fillId="14" borderId="46" applyAlignment="1" applyProtection="1" pivotButton="0" quotePrefix="0" xfId="0">
      <alignment horizontal="center" vertical="center"/>
      <protection locked="0" hidden="0"/>
    </xf>
    <xf numFmtId="2" fontId="11" fillId="14" borderId="47" applyAlignment="1" pivotButton="0" quotePrefix="0" xfId="0">
      <alignment horizontal="center" vertical="center"/>
    </xf>
    <xf numFmtId="4" fontId="11" fillId="15" borderId="46" applyAlignment="1" applyProtection="1" pivotButton="0" quotePrefix="0" xfId="0">
      <alignment horizontal="center" vertical="center"/>
      <protection locked="0" hidden="0"/>
    </xf>
    <xf numFmtId="2" fontId="11" fillId="15" borderId="47" applyAlignment="1" pivotButton="0" quotePrefix="0" xfId="0">
      <alignment horizontal="center" vertical="center"/>
    </xf>
    <xf numFmtId="0" fontId="22" fillId="15" borderId="52" applyProtection="1" pivotButton="0" quotePrefix="0" xfId="0">
      <protection locked="0" hidden="0"/>
    </xf>
    <xf numFmtId="164" fontId="11" fillId="15" borderId="49" applyAlignment="1" applyProtection="1" pivotButton="0" quotePrefix="0" xfId="5">
      <alignment horizontal="center" vertical="center"/>
      <protection locked="0" hidden="0"/>
    </xf>
    <xf numFmtId="164" fontId="11" fillId="15" borderId="49" applyAlignment="1" pivotButton="0" quotePrefix="0" xfId="5">
      <alignment horizontal="center" vertical="center"/>
    </xf>
    <xf numFmtId="2" fontId="11" fillId="15" borderId="49" applyAlignment="1" pivotButton="0" quotePrefix="0" xfId="0">
      <alignment horizontal="center" vertical="center"/>
    </xf>
    <xf numFmtId="2" fontId="11" fillId="15" borderId="49" applyAlignment="1" applyProtection="1" pivotButton="0" quotePrefix="0" xfId="0">
      <alignment horizontal="center" vertical="center"/>
      <protection locked="0" hidden="0"/>
    </xf>
    <xf numFmtId="2" fontId="11" fillId="15" borderId="51" applyAlignment="1" applyProtection="1" pivotButton="0" quotePrefix="0" xfId="0">
      <alignment horizontal="center" vertical="center"/>
      <protection locked="0" hidden="0"/>
    </xf>
    <xf numFmtId="4" fontId="11" fillId="7" borderId="46" applyAlignment="1" applyProtection="1" pivotButton="0" quotePrefix="0" xfId="0">
      <alignment horizontal="center" vertical="center"/>
      <protection locked="0" hidden="0"/>
    </xf>
    <xf numFmtId="2" fontId="11" fillId="7" borderId="47" applyAlignment="1" pivotButton="0" quotePrefix="0" xfId="0">
      <alignment horizontal="center" vertical="center"/>
    </xf>
    <xf numFmtId="0" fontId="22" fillId="5" borderId="50" applyProtection="1" pivotButton="0" quotePrefix="0" xfId="0">
      <protection locked="0" hidden="0"/>
    </xf>
    <xf numFmtId="164" fontId="11" fillId="5" borderId="46" applyAlignment="1" applyProtection="1" pivotButton="0" quotePrefix="0" xfId="5">
      <alignment horizontal="center" vertical="center"/>
      <protection locked="0" hidden="0"/>
    </xf>
    <xf numFmtId="164" fontId="11" fillId="5" borderId="46" applyAlignment="1" pivotButton="0" quotePrefix="0" xfId="5">
      <alignment horizontal="center" vertical="center"/>
    </xf>
    <xf numFmtId="0" fontId="11" fillId="5" borderId="46" applyAlignment="1" applyProtection="1" pivotButton="0" quotePrefix="0" xfId="0">
      <alignment horizontal="center" vertical="center"/>
      <protection locked="0" hidden="0"/>
    </xf>
    <xf numFmtId="2" fontId="11" fillId="5" borderId="46" applyAlignment="1" pivotButton="0" quotePrefix="0" xfId="0">
      <alignment horizontal="center" vertical="center"/>
    </xf>
    <xf numFmtId="2" fontId="11" fillId="5" borderId="46" applyAlignment="1" applyProtection="1" pivotButton="0" quotePrefix="0" xfId="0">
      <alignment horizontal="center" vertical="center"/>
      <protection locked="0" hidden="0"/>
    </xf>
    <xf numFmtId="2" fontId="11" fillId="6" borderId="53" applyAlignment="1" pivotButton="0" quotePrefix="0" xfId="0">
      <alignment horizontal="center" vertical="center"/>
    </xf>
    <xf numFmtId="20" fontId="0" fillId="9" borderId="50" applyProtection="1" pivotButton="0" quotePrefix="0" xfId="0">
      <protection locked="0" hidden="0"/>
    </xf>
    <xf numFmtId="0" fontId="26" fillId="0" borderId="39" applyAlignment="1" applyProtection="1" pivotButton="0" quotePrefix="0" xfId="0">
      <alignment horizontal="center" vertical="center"/>
      <protection locked="0" hidden="0"/>
    </xf>
    <xf numFmtId="0" fontId="0" fillId="0" borderId="39" applyAlignment="1" applyProtection="1" pivotButton="0" quotePrefix="0" xfId="0">
      <alignment horizontal="left" vertical="center" wrapText="1"/>
      <protection locked="0" hidden="0"/>
    </xf>
    <xf numFmtId="0" fontId="25" fillId="0" borderId="0" applyAlignment="1" applyProtection="1" pivotButton="0" quotePrefix="0" xfId="0">
      <alignment horizontal="center" vertical="center"/>
      <protection locked="0" hidden="0"/>
    </xf>
    <xf numFmtId="0" fontId="11" fillId="0" borderId="54" applyAlignment="1" applyProtection="1" pivotButton="0" quotePrefix="0" xfId="0">
      <alignment horizontal="left"/>
      <protection locked="0" hidden="0"/>
    </xf>
    <xf numFmtId="0" fontId="11" fillId="0" borderId="0" applyAlignment="1" applyProtection="1" pivotButton="0" quotePrefix="0" xfId="0">
      <alignment horizontal="center"/>
      <protection locked="0" hidden="0"/>
    </xf>
    <xf numFmtId="0" fontId="16" fillId="0" borderId="1" applyAlignment="1" applyProtection="1" pivotButton="0" quotePrefix="0" xfId="0">
      <alignment horizontal="right"/>
      <protection locked="0" hidden="0"/>
    </xf>
    <xf numFmtId="0" fontId="19" fillId="4" borderId="5" applyAlignment="1" applyProtection="1" pivotButton="0" quotePrefix="0" xfId="0">
      <alignment horizontal="center" vertical="center"/>
      <protection locked="0" hidden="0"/>
    </xf>
    <xf numFmtId="168" fontId="7" fillId="3" borderId="43" applyAlignment="1" pivotButton="0" quotePrefix="0" xfId="0">
      <alignment horizontal="center"/>
    </xf>
    <xf numFmtId="14" fontId="16" fillId="0" borderId="1" applyAlignment="1" applyProtection="1" pivotButton="0" quotePrefix="0" xfId="0">
      <alignment horizontal="right"/>
      <protection locked="0" hidden="0"/>
    </xf>
    <xf numFmtId="14" fontId="14" fillId="0" borderId="1" applyAlignment="1" applyProtection="1" pivotButton="0" quotePrefix="0" xfId="0">
      <alignment horizontal="left" indent="1"/>
      <protection locked="0" hidden="0"/>
    </xf>
    <xf numFmtId="0" fontId="11" fillId="0" borderId="0" applyAlignment="1" applyProtection="1" pivotButton="0" quotePrefix="0" xfId="0">
      <alignment horizontal="right" vertical="center"/>
      <protection locked="0" hidden="0"/>
    </xf>
    <xf numFmtId="0" fontId="11" fillId="0" borderId="0" applyAlignment="1" applyProtection="1" pivotButton="0" quotePrefix="0" xfId="0">
      <alignment horizontal="left"/>
      <protection locked="0" hidden="0"/>
    </xf>
    <xf numFmtId="0" fontId="11" fillId="9" borderId="46" applyAlignment="1" applyProtection="1" pivotButton="0" quotePrefix="0" xfId="0">
      <alignment horizontal="center"/>
      <protection locked="0" hidden="0"/>
    </xf>
    <xf numFmtId="0" fontId="11" fillId="10" borderId="4" applyAlignment="1" applyProtection="1" pivotButton="0" quotePrefix="0" xfId="0">
      <alignment horizontal="center"/>
      <protection locked="0" hidden="0"/>
    </xf>
    <xf numFmtId="0" fontId="11" fillId="0" borderId="0" applyAlignment="1" applyProtection="1" pivotButton="0" quotePrefix="0" xfId="0">
      <alignment horizontal="right"/>
      <protection locked="0" hidden="0"/>
    </xf>
    <xf numFmtId="0" fontId="11" fillId="8" borderId="0" applyAlignment="1" applyProtection="1" pivotButton="0" quotePrefix="0" xfId="0">
      <alignment horizontal="center"/>
      <protection locked="0" hidden="0"/>
    </xf>
    <xf numFmtId="0" fontId="11" fillId="0" borderId="5" applyAlignment="1" applyProtection="1" pivotButton="0" quotePrefix="0" xfId="0">
      <alignment horizontal="center"/>
      <protection locked="0" hidden="0"/>
    </xf>
    <xf numFmtId="0" fontId="0" fillId="0" borderId="43" applyAlignment="1" applyProtection="1" pivotButton="0" quotePrefix="0" xfId="0">
      <alignment horizontal="center"/>
      <protection locked="0" hidden="0"/>
    </xf>
    <xf numFmtId="0" fontId="11" fillId="0" borderId="22" applyAlignment="1" applyProtection="1" pivotButton="0" quotePrefix="0" xfId="0">
      <alignment horizontal="center"/>
      <protection locked="0" hidden="0"/>
    </xf>
    <xf numFmtId="0" fontId="11" fillId="0" borderId="1" applyAlignment="1" applyProtection="1" pivotButton="0" quotePrefix="0" xfId="0">
      <alignment horizontal="left"/>
      <protection locked="0" hidden="0"/>
    </xf>
    <xf numFmtId="43" fontId="17" fillId="8" borderId="0" applyAlignment="1" applyProtection="1" pivotButton="0" quotePrefix="0" xfId="2">
      <alignment horizontal="center" vertical="center"/>
      <protection locked="0" hidden="0"/>
    </xf>
    <xf numFmtId="0" fontId="25" fillId="0" borderId="0" pivotButton="0" quotePrefix="0" xfId="0"/>
    <xf numFmtId="0" fontId="0" fillId="0" borderId="0" pivotButton="0" quotePrefix="0" xfId="0"/>
    <xf numFmtId="0" fontId="32" fillId="0" borderId="0" pivotButton="0" quotePrefix="0" xfId="0"/>
    <xf numFmtId="0" fontId="24" fillId="0" borderId="0" pivotButton="0" quotePrefix="0" xfId="0"/>
    <xf numFmtId="0" fontId="0" fillId="0" borderId="0" applyProtection="1" pivotButton="0" quotePrefix="0" xfId="0">
      <protection locked="0" hidden="0"/>
    </xf>
    <xf numFmtId="0" fontId="0" fillId="0" borderId="40" applyProtection="1" pivotButton="0" quotePrefix="0" xfId="0">
      <protection locked="0" hidden="0"/>
    </xf>
    <xf numFmtId="0" fontId="0" fillId="0" borderId="41" applyProtection="1" pivotButton="0" quotePrefix="0" xfId="0">
      <protection locked="0" hidden="0"/>
    </xf>
    <xf numFmtId="0" fontId="0" fillId="0" borderId="23" applyProtection="1" pivotButton="0" quotePrefix="0" xfId="0">
      <protection locked="0" hidden="0"/>
    </xf>
    <xf numFmtId="0" fontId="0" fillId="0" borderId="8" applyProtection="1" pivotButton="0" quotePrefix="0" xfId="0">
      <protection locked="0" hidden="0"/>
    </xf>
    <xf numFmtId="0" fontId="0" fillId="0" borderId="44" applyProtection="1" pivotButton="0" quotePrefix="0" xfId="0">
      <protection locked="0" hidden="0"/>
    </xf>
    <xf numFmtId="0" fontId="0" fillId="0" borderId="45" pivotButton="0" quotePrefix="0" xfId="0"/>
    <xf numFmtId="0" fontId="0" fillId="0" borderId="44" pivotButton="0" quotePrefix="0" xfId="0"/>
    <xf numFmtId="0" fontId="0" fillId="0" borderId="22" applyProtection="1" pivotButton="0" quotePrefix="0" xfId="0">
      <protection locked="0" hidden="0"/>
    </xf>
    <xf numFmtId="0" fontId="0" fillId="0" borderId="25" applyProtection="1" pivotButton="0" quotePrefix="0" xfId="0">
      <protection locked="0" hidden="0"/>
    </xf>
    <xf numFmtId="0" fontId="0" fillId="0" borderId="47" applyProtection="1" pivotButton="0" quotePrefix="0" xfId="0">
      <protection locked="0" hidden="0"/>
    </xf>
    <xf numFmtId="0" fontId="0" fillId="0" borderId="1" applyProtection="1" pivotButton="0" quotePrefix="0" xfId="0">
      <protection locked="0" hidden="0"/>
    </xf>
    <xf numFmtId="0" fontId="0" fillId="0" borderId="54" applyProtection="1" pivotButton="0" quotePrefix="0" xfId="0">
      <protection locked="0" hidden="0"/>
    </xf>
  </cellXfs>
  <cellStyles count="6">
    <cellStyle name="Normal" xfId="0" builtinId="0"/>
    <cellStyle name="Comma" xfId="1" builtinId="3"/>
    <cellStyle name="Currency" xfId="2" builtinId="4"/>
    <cellStyle name="Hyperlink" xfId="3" builtinId="8"/>
    <cellStyle name="Normal 2" xfId="4"/>
    <cellStyle name="Normal_Sheet1" xf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9983"/>
      <rgbColor rgb="00007F74"/>
      <rgbColor rgb="00F0F0F0"/>
      <rgbColor rgb="006666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E9E4"/>
      <rgbColor rgb="00E4EFF3"/>
      <rgbColor rgb="001849B5"/>
      <rgbColor rgb="0036ACA2"/>
      <rgbColor rgb="00F0BA00"/>
      <rgbColor rgb="00BCD5E1"/>
      <rgbColor rgb="0083B3C9"/>
      <rgbColor rgb="00346378"/>
      <rgbColor rgb="0087533B"/>
      <rgbColor rgb="00C0C0C0"/>
      <rgbColor rgb="00003366"/>
      <rgbColor rgb="00109618"/>
      <rgbColor rgb="00085108"/>
      <rgbColor rgb="00635100"/>
      <rgbColor rgb="0023414F"/>
      <rgbColor rgb="00E1C8BC"/>
      <rgbColor rgb="00593727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externalLink" Target="/xl/externalLinks/externalLink1.xml" Id="rId108"/><Relationship Type="http://schemas.openxmlformats.org/officeDocument/2006/relationships/externalLink" Target="/xl/externalLinks/externalLink2.xml" Id="rId109"/><Relationship Type="http://schemas.openxmlformats.org/officeDocument/2006/relationships/externalLink" Target="/xl/externalLinks/externalLink3.xml" Id="rId110"/><Relationship Type="http://schemas.openxmlformats.org/officeDocument/2006/relationships/externalLink" Target="/xl/externalLinks/externalLink4.xml" Id="rId111"/><Relationship Type="http://schemas.openxmlformats.org/officeDocument/2006/relationships/styles" Target="styles.xml" Id="rId112"/><Relationship Type="http://schemas.openxmlformats.org/officeDocument/2006/relationships/theme" Target="theme/theme1.xml" Id="rId113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errell,%20George%20Anthony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Henry-Alder,%20Ilene%20Petronella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Smith,%20Onessa%20Evelyn" TargetMode="External" Id="rId1"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Venture,%20Ollivina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errell, George Anthony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Henry-Alder, Ilene Petronella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mith, Onessa Evelyn"/>
    </sheetNames>
    <sheetDataSet>
      <sheetData sheetId="0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Venture, Ollivina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Timesheet With Breaks">
      <a:dk1>
        <a:sysClr val="windowText" lastClr="000000"/>
      </a:dk1>
      <a:lt1>
        <a:sysClr val="window" lastClr="FFFFFF"/>
      </a:lt1>
      <a:dk2>
        <a:srgbClr val="000000"/>
      </a:dk2>
      <a:lt2>
        <a:srgbClr val="EEECE1"/>
      </a:lt2>
      <a:accent1>
        <a:srgbClr val="346378"/>
      </a:accent1>
      <a:accent2>
        <a:srgbClr val="B04340"/>
      </a:accent2>
      <a:accent3>
        <a:srgbClr val="405BB0"/>
      </a:accent3>
      <a:accent4>
        <a:srgbClr val="40B04D"/>
      </a:accent4>
      <a:accent5>
        <a:srgbClr val="7860B4"/>
      </a:accent5>
      <a:accent6>
        <a:srgbClr val="B07540"/>
      </a:accent6>
      <a:hlink>
        <a:srgbClr val="0000FF"/>
      </a:hlink>
      <a:folHlink>
        <a:srgbClr val="800080"/>
      </a:folHlink>
    </a:clrScheme>
    <a:fontScheme name="Trebuchet MS">
      <a:majorFont>
        <a:latin typeface="Trebuchet MS" panose="020B0603020202020204"/>
        <a:ea typeface=""/>
        <a:cs typeface=""/>
        <a:font script="Jpan" typeface="HGｺﾞｼｯｸM"/>
        <a:font script="Hang" typeface="맑은 고딕"/>
        <a:font script="Hans" typeface="方正姚体"/>
        <a:font script="Hant" typeface="微軟正黑體"/>
        <a:font script="Arab" typeface="Tahoma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HG丸ｺﾞｼｯｸM-PRO"/>
        <a:font script="Hang" typeface="HY그래픽M"/>
        <a:font script="Hans" typeface="华文新魏"/>
        <a:font script="Hant" typeface="微軟正黑體"/>
        <a:font script="Arab" typeface="Tahoma"/>
        <a:font script="Hebr" typeface="Gisha"/>
        <a:font script="Thai" typeface="Iris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selection activeCell="A1" sqref="A1"/>
    </sheetView>
  </sheetViews>
  <sheetFormatPr baseColWidth="8" defaultRowHeight="15"/>
  <cols>
    <col width="4" customWidth="1" style="348" min="1" max="1"/>
    <col width="30" customWidth="1" style="348" min="2" max="2"/>
    <col width="8" customWidth="1" style="348" min="3" max="3"/>
    <col width="9" customWidth="1" style="348" min="4" max="4"/>
    <col width="8" customWidth="1" style="348" min="5" max="5"/>
    <col width="9" customWidth="1" style="348" min="6" max="7"/>
    <col width="8" customWidth="1" style="348" min="8" max="9"/>
    <col width="9" customWidth="1" style="348" min="10" max="11"/>
    <col width="8" customWidth="1" style="348" min="12" max="12"/>
    <col width="10" customWidth="1" style="348" min="13" max="13"/>
    <col width="16" customWidth="1" style="348" min="14" max="14"/>
  </cols>
  <sheetData>
    <row r="1">
      <c r="A1" s="347" t="inlineStr">
        <is>
          <t>📊 WORK HOURS SUMMARY</t>
        </is>
      </c>
    </row>
    <row r="2">
      <c r="A2" s="349" t="inlineStr">
        <is>
          <t>Pay Period: 1-15/16 Jan 2026 | Total Employees: 104</t>
        </is>
      </c>
    </row>
    <row r="4">
      <c r="A4" s="260" t="inlineStr">
        <is>
          <t>#</t>
        </is>
      </c>
      <c r="B4" s="260" t="inlineStr">
        <is>
          <t>Employee Name</t>
        </is>
      </c>
      <c r="C4" s="260" t="inlineStr">
        <is>
          <t>Emp #</t>
        </is>
      </c>
      <c r="D4" s="260" t="inlineStr">
        <is>
          <t>Total Hrs</t>
        </is>
      </c>
      <c r="E4" s="260" t="inlineStr">
        <is>
          <t>Days Wkd</t>
        </is>
      </c>
      <c r="F4" s="260" t="inlineStr">
        <is>
          <t>Daily &gt;12</t>
        </is>
      </c>
      <c r="G4" s="260" t="inlineStr">
        <is>
          <t>Wkly &gt;60</t>
        </is>
      </c>
      <c r="H4" s="260" t="inlineStr">
        <is>
          <t>7+ Days</t>
        </is>
      </c>
      <c r="I4" s="260" t="inlineStr">
        <is>
          <t>OT &gt;40</t>
        </is>
      </c>
      <c r="J4" s="260" t="inlineStr">
        <is>
          <t>Wkly &lt;40</t>
        </is>
      </c>
      <c r="K4" s="260" t="inlineStr">
        <is>
          <t>Daily &lt;8</t>
        </is>
      </c>
      <c r="L4" s="260" t="inlineStr">
        <is>
          <t>Days &lt;5</t>
        </is>
      </c>
      <c r="M4" s="260" t="inlineStr">
        <is>
          <t>Period &lt;80</t>
        </is>
      </c>
      <c r="N4" s="260" t="inlineStr">
        <is>
          <t>STATUS</t>
        </is>
      </c>
    </row>
    <row r="5">
      <c r="A5" s="261" t="n">
        <v>1</v>
      </c>
      <c r="B5" s="262" t="inlineStr">
        <is>
          <t>Agard, Desiree Ann</t>
        </is>
      </c>
      <c r="C5" s="261" t="inlineStr">
        <is>
          <t>810</t>
        </is>
      </c>
      <c r="D5" s="261">
        <f>'Agard, Desiree Ann'!I49</f>
        <v/>
      </c>
      <c r="E5" s="261">
        <f>'Agard, Desiree Ann'!Q50</f>
        <v/>
      </c>
      <c r="F5" s="261">
        <f>SUMPRODUCT((('Agard, Desiree Ann'!I14+'Agard, Desiree Ann'!I15)&gt;12)*1)+SUMPRODUCT((('Agard, Desiree Ann'!I16+'Agard, Desiree Ann'!I17)&gt;12)*1)+SUMPRODUCT((('Agard, Desiree Ann'!I18+'Agard, Desiree Ann'!I19)&gt;12)*1)+SUMPRODUCT((('Agard, Desiree Ann'!I20+'Agard, Desiree Ann'!I21)&gt;12)*1)+SUMPRODUCT((('Agard, Desiree Ann'!I22+'Agard, Desiree Ann'!I23)&gt;12)*1)+SUMPRODUCT((('Agard, Desiree Ann'!I24+'Agard, Desiree Ann'!I25)&gt;12)*1)+SUMPRODUCT((('Agard, Desiree Ann'!I26+'Agard, Desiree Ann'!I27)&gt;12)*1)+SUMPRODUCT((('Agard, Desiree Ann'!I30+'Agard, Desiree Ann'!I31)&gt;12)*1)+SUMPRODUCT((('Agard, Desiree Ann'!I32+'Agard, Desiree Ann'!I33)&gt;12)*1)+SUMPRODUCT((('Agard, Desiree Ann'!I34+'Agard, Desiree Ann'!I35)&gt;12)*1)+SUMPRODUCT((('Agard, Desiree Ann'!I36+'Agard, Desiree Ann'!I37)&gt;12)*1)+SUMPRODUCT((('Agard, Desiree Ann'!I38+'Agard, Desiree Ann'!I39)&gt;12)*1)+SUMPRODUCT((('Agard, Desiree Ann'!I40+'Agard, Desiree Ann'!I41)&gt;12)*1)+SUMPRODUCT((('Agard, Desiree Ann'!I42+'Agard, Desiree Ann'!I43)&gt;12)*1)+SUMPRODUCT((('Agard, Desiree Ann'!I45+'Agard, Desiree Ann'!I46)&gt;12)*1)+SUMPRODUCT((('Agard, Desiree Ann'!I47+'Agard, Desiree Ann'!I48)&gt;12)*1)</f>
        <v/>
      </c>
      <c r="G5" s="261">
        <f>IF(MAX(SUM('Agard, Desiree Ann'!I14:I27),SUM('Agard, Desiree Ann'!I30:I43))&gt;60,"Yes","")</f>
        <v/>
      </c>
      <c r="H5" s="261">
        <f>IF(OR(AND(('Agard, Desiree Ann'!I14+'Agard, Desiree Ann'!I15)&gt;0,('Agard, Desiree Ann'!I16+'Agard, Desiree Ann'!I17)&gt;0,('Agard, Desiree Ann'!I18+'Agard, Desiree Ann'!I19)&gt;0,('Agard, Desiree Ann'!I20+'Agard, Desiree Ann'!I21)&gt;0,('Agard, Desiree Ann'!I22+'Agard, Desiree Ann'!I23)&gt;0,('Agard, Desiree Ann'!I24+'Agard, Desiree Ann'!I25)&gt;0,('Agard, Desiree Ann'!I26+'Agard, Desiree Ann'!I27)&gt;0),AND(('Agard, Desiree Ann'!I30+'Agard, Desiree Ann'!I31)&gt;0,('Agard, Desiree Ann'!I32+'Agard, Desiree Ann'!I33)&gt;0,('Agard, Desiree Ann'!I34+'Agard, Desiree Ann'!I35)&gt;0,('Agard, Desiree Ann'!I36+'Agard, Desiree Ann'!I37)&gt;0,('Agard, Desiree Ann'!I38+'Agard, Desiree Ann'!I39)&gt;0,('Agard, Desiree Ann'!I40+'Agard, Desiree Ann'!I41)&gt;0,('Agard, Desiree Ann'!I42+'Agard, Desiree Ann'!I43)&gt;0)),"Yes","")</f>
        <v/>
      </c>
      <c r="I5" s="261">
        <f>IF('Agard, Desiree Ann'!N49&gt;40,"Yes","")</f>
        <v/>
      </c>
      <c r="J5" s="261">
        <f>IF(OR(AND(SUM('Agard, Desiree Ann'!I14:I27)&gt;0,SUM('Agard, Desiree Ann'!I14:I27)&lt;40),AND(SUM('Agard, Desiree Ann'!I30:I43)&gt;0,SUM('Agard, Desiree Ann'!I30:I43)&lt;40)),"Yes","")</f>
        <v/>
      </c>
      <c r="K5" s="261">
        <f>SUMPRODUCT(('Agard, Desiree Ann'!I14:I48&gt;0)*('Agard, Desiree Ann'!I14:I48&lt;8))</f>
        <v/>
      </c>
      <c r="L5" s="261">
        <f>IF('Agard, Desiree Ann'!Q50&lt;5,"Yes","")</f>
        <v/>
      </c>
      <c r="M5" s="261">
        <f>IF(AND('Agard, Desiree Ann'!I49&gt;0,'Agard, Desiree Ann'!I49&lt;80),"Yes","")</f>
        <v/>
      </c>
      <c r="N5" s="261">
        <f>IF(OR(F5&gt;0,G5="Yes",H5="Yes",I5="Yes"),"⚠️ OVERWORK",IF(OR(J5="Yes",K5&gt;0,L5="Yes",M5="Yes"),"🔻 UNDERWORK","✓ OK"))</f>
        <v/>
      </c>
    </row>
    <row r="6">
      <c r="A6" s="261" t="n">
        <v>2</v>
      </c>
      <c r="B6" s="262" t="inlineStr">
        <is>
          <t>Alphonso, Tanika Amira</t>
        </is>
      </c>
      <c r="C6" s="261" t="inlineStr">
        <is>
          <t>4699</t>
        </is>
      </c>
      <c r="D6" s="261">
        <f>'Alphonso, Tanika Amira'!I49</f>
        <v/>
      </c>
      <c r="E6" s="261">
        <f>'Alphonso, Tanika Amira'!Q50</f>
        <v/>
      </c>
      <c r="F6" s="261">
        <f>SUMPRODUCT((('Alphonso, Tanika Amira'!I14+'Alphonso, Tanika Amira'!I15)&gt;12)*1)+SUMPRODUCT((('Alphonso, Tanika Amira'!I16+'Alphonso, Tanika Amira'!I17)&gt;12)*1)+SUMPRODUCT((('Alphonso, Tanika Amira'!I18+'Alphonso, Tanika Amira'!I19)&gt;12)*1)+SUMPRODUCT((('Alphonso, Tanika Amira'!I20+'Alphonso, Tanika Amira'!I21)&gt;12)*1)+SUMPRODUCT((('Alphonso, Tanika Amira'!I22+'Alphonso, Tanika Amira'!I23)&gt;12)*1)+SUMPRODUCT((('Alphonso, Tanika Amira'!I24+'Alphonso, Tanika Amira'!I25)&gt;12)*1)+SUMPRODUCT((('Alphonso, Tanika Amira'!I26+'Alphonso, Tanika Amira'!I27)&gt;12)*1)+SUMPRODUCT((('Alphonso, Tanika Amira'!I30+'Alphonso, Tanika Amira'!I31)&gt;12)*1)+SUMPRODUCT((('Alphonso, Tanika Amira'!I32+'Alphonso, Tanika Amira'!I33)&gt;12)*1)+SUMPRODUCT((('Alphonso, Tanika Amira'!I34+'Alphonso, Tanika Amira'!I35)&gt;12)*1)+SUMPRODUCT((('Alphonso, Tanika Amira'!I36+'Alphonso, Tanika Amira'!I37)&gt;12)*1)+SUMPRODUCT((('Alphonso, Tanika Amira'!I38+'Alphonso, Tanika Amira'!I39)&gt;12)*1)+SUMPRODUCT((('Alphonso, Tanika Amira'!I40+'Alphonso, Tanika Amira'!I41)&gt;12)*1)+SUMPRODUCT((('Alphonso, Tanika Amira'!I42+'Alphonso, Tanika Amira'!I43)&gt;12)*1)+SUMPRODUCT((('Alphonso, Tanika Amira'!I45+'Alphonso, Tanika Amira'!I46)&gt;12)*1)+SUMPRODUCT((('Alphonso, Tanika Amira'!I47+'Alphonso, Tanika Amira'!I48)&gt;12)*1)</f>
        <v/>
      </c>
      <c r="G6" s="261">
        <f>IF(MAX(SUM('Alphonso, Tanika Amira'!I14:I27),SUM('Alphonso, Tanika Amira'!I30:I43))&gt;60,"Yes","")</f>
        <v/>
      </c>
      <c r="H6" s="261">
        <f>IF(OR(AND(('Alphonso, Tanika Amira'!I14+'Alphonso, Tanika Amira'!I15)&gt;0,('Alphonso, Tanika Amira'!I16+'Alphonso, Tanika Amira'!I17)&gt;0,('Alphonso, Tanika Amira'!I18+'Alphonso, Tanika Amira'!I19)&gt;0,('Alphonso, Tanika Amira'!I20+'Alphonso, Tanika Amira'!I21)&gt;0,('Alphonso, Tanika Amira'!I22+'Alphonso, Tanika Amira'!I23)&gt;0,('Alphonso, Tanika Amira'!I24+'Alphonso, Tanika Amira'!I25)&gt;0,('Alphonso, Tanika Amira'!I26+'Alphonso, Tanika Amira'!I27)&gt;0),AND(('Alphonso, Tanika Amira'!I30+'Alphonso, Tanika Amira'!I31)&gt;0,('Alphonso, Tanika Amira'!I32+'Alphonso, Tanika Amira'!I33)&gt;0,('Alphonso, Tanika Amira'!I34+'Alphonso, Tanika Amira'!I35)&gt;0,('Alphonso, Tanika Amira'!I36+'Alphonso, Tanika Amira'!I37)&gt;0,('Alphonso, Tanika Amira'!I38+'Alphonso, Tanika Amira'!I39)&gt;0,('Alphonso, Tanika Amira'!I40+'Alphonso, Tanika Amira'!I41)&gt;0,('Alphonso, Tanika Amira'!I42+'Alphonso, Tanika Amira'!I43)&gt;0)),"Yes","")</f>
        <v/>
      </c>
      <c r="I6" s="261">
        <f>IF('Alphonso, Tanika Amira'!N49&gt;40,"Yes","")</f>
        <v/>
      </c>
      <c r="J6" s="261">
        <f>IF(OR(AND(SUM('Alphonso, Tanika Amira'!I14:I27)&gt;0,SUM('Alphonso, Tanika Amira'!I14:I27)&lt;40),AND(SUM('Alphonso, Tanika Amira'!I30:I43)&gt;0,SUM('Alphonso, Tanika Amira'!I30:I43)&lt;40)),"Yes","")</f>
        <v/>
      </c>
      <c r="K6" s="261">
        <f>SUMPRODUCT(('Alphonso, Tanika Amira'!I14:I48&gt;0)*('Alphonso, Tanika Amira'!I14:I48&lt;8))</f>
        <v/>
      </c>
      <c r="L6" s="261">
        <f>IF('Alphonso, Tanika Amira'!Q50&lt;5,"Yes","")</f>
        <v/>
      </c>
      <c r="M6" s="261">
        <f>IF(AND('Alphonso, Tanika Amira'!I49&gt;0,'Alphonso, Tanika Amira'!I49&lt;80),"Yes","")</f>
        <v/>
      </c>
      <c r="N6" s="261">
        <f>IF(OR(F6&gt;0,G6="Yes",H6="Yes",I6="Yes"),"⚠️ OVERWORK",IF(OR(J6="Yes",K6&gt;0,L6="Yes",M6="Yes"),"🔻 UNDERWORK","✓ OK"))</f>
        <v/>
      </c>
    </row>
    <row r="7">
      <c r="A7" s="261" t="n">
        <v>3</v>
      </c>
      <c r="B7" s="262" t="inlineStr">
        <is>
          <t>Alstrom, Melanie Yolandia</t>
        </is>
      </c>
      <c r="C7" s="261" t="inlineStr">
        <is>
          <t>1922</t>
        </is>
      </c>
      <c r="D7" s="261">
        <f>'Alstrom, Melanie Yolandia'!I49</f>
        <v/>
      </c>
      <c r="E7" s="261">
        <f>'Alstrom, Melanie Yolandia'!Q50</f>
        <v/>
      </c>
      <c r="F7" s="261">
        <f>SUMPRODUCT((('Alstrom, Melanie Yolandia'!I14+'Alstrom, Melanie Yolandia'!I15)&gt;12)*1)+SUMPRODUCT((('Alstrom, Melanie Yolandia'!I16+'Alstrom, Melanie Yolandia'!I17)&gt;12)*1)+SUMPRODUCT((('Alstrom, Melanie Yolandia'!I18+'Alstrom, Melanie Yolandia'!I19)&gt;12)*1)+SUMPRODUCT((('Alstrom, Melanie Yolandia'!I20+'Alstrom, Melanie Yolandia'!I21)&gt;12)*1)+SUMPRODUCT((('Alstrom, Melanie Yolandia'!I22+'Alstrom, Melanie Yolandia'!I23)&gt;12)*1)+SUMPRODUCT((('Alstrom, Melanie Yolandia'!I24+'Alstrom, Melanie Yolandia'!I25)&gt;12)*1)+SUMPRODUCT((('Alstrom, Melanie Yolandia'!I26+'Alstrom, Melanie Yolandia'!I27)&gt;12)*1)+SUMPRODUCT((('Alstrom, Melanie Yolandia'!I30+'Alstrom, Melanie Yolandia'!I31)&gt;12)*1)+SUMPRODUCT((('Alstrom, Melanie Yolandia'!I32+'Alstrom, Melanie Yolandia'!I33)&gt;12)*1)+SUMPRODUCT((('Alstrom, Melanie Yolandia'!I34+'Alstrom, Melanie Yolandia'!I35)&gt;12)*1)+SUMPRODUCT((('Alstrom, Melanie Yolandia'!I36+'Alstrom, Melanie Yolandia'!I37)&gt;12)*1)+SUMPRODUCT((('Alstrom, Melanie Yolandia'!I38+'Alstrom, Melanie Yolandia'!I39)&gt;12)*1)+SUMPRODUCT((('Alstrom, Melanie Yolandia'!I40+'Alstrom, Melanie Yolandia'!I41)&gt;12)*1)+SUMPRODUCT((('Alstrom, Melanie Yolandia'!I42+'Alstrom, Melanie Yolandia'!I43)&gt;12)*1)+SUMPRODUCT((('Alstrom, Melanie Yolandia'!I45+'Alstrom, Melanie Yolandia'!I46)&gt;12)*1)+SUMPRODUCT((('Alstrom, Melanie Yolandia'!I47+'Alstrom, Melanie Yolandia'!I48)&gt;12)*1)</f>
        <v/>
      </c>
      <c r="G7" s="261">
        <f>IF(MAX(SUM('Alstrom, Melanie Yolandia'!I14:I27),SUM('Alstrom, Melanie Yolandia'!I30:I43))&gt;60,"Yes","")</f>
        <v/>
      </c>
      <c r="H7" s="261">
        <f>IF(OR(AND(('Alstrom, Melanie Yolandia'!I14+'Alstrom, Melanie Yolandia'!I15)&gt;0,('Alstrom, Melanie Yolandia'!I16+'Alstrom, Melanie Yolandia'!I17)&gt;0,('Alstrom, Melanie Yolandia'!I18+'Alstrom, Melanie Yolandia'!I19)&gt;0,('Alstrom, Melanie Yolandia'!I20+'Alstrom, Melanie Yolandia'!I21)&gt;0,('Alstrom, Melanie Yolandia'!I22+'Alstrom, Melanie Yolandia'!I23)&gt;0,('Alstrom, Melanie Yolandia'!I24+'Alstrom, Melanie Yolandia'!I25)&gt;0,('Alstrom, Melanie Yolandia'!I26+'Alstrom, Melanie Yolandia'!I27)&gt;0),AND(('Alstrom, Melanie Yolandia'!I30+'Alstrom, Melanie Yolandia'!I31)&gt;0,('Alstrom, Melanie Yolandia'!I32+'Alstrom, Melanie Yolandia'!I33)&gt;0,('Alstrom, Melanie Yolandia'!I34+'Alstrom, Melanie Yolandia'!I35)&gt;0,('Alstrom, Melanie Yolandia'!I36+'Alstrom, Melanie Yolandia'!I37)&gt;0,('Alstrom, Melanie Yolandia'!I38+'Alstrom, Melanie Yolandia'!I39)&gt;0,('Alstrom, Melanie Yolandia'!I40+'Alstrom, Melanie Yolandia'!I41)&gt;0,('Alstrom, Melanie Yolandia'!I42+'Alstrom, Melanie Yolandia'!I43)&gt;0)),"Yes","")</f>
        <v/>
      </c>
      <c r="I7" s="261">
        <f>IF('Alstrom, Melanie Yolandia'!N49&gt;40,"Yes","")</f>
        <v/>
      </c>
      <c r="J7" s="261">
        <f>IF(OR(AND(SUM('Alstrom, Melanie Yolandia'!I14:I27)&gt;0,SUM('Alstrom, Melanie Yolandia'!I14:I27)&lt;40),AND(SUM('Alstrom, Melanie Yolandia'!I30:I43)&gt;0,SUM('Alstrom, Melanie Yolandia'!I30:I43)&lt;40)),"Yes","")</f>
        <v/>
      </c>
      <c r="K7" s="261">
        <f>SUMPRODUCT(('Alstrom, Melanie Yolandia'!I14:I48&gt;0)*('Alstrom, Melanie Yolandia'!I14:I48&lt;8))</f>
        <v/>
      </c>
      <c r="L7" s="261">
        <f>IF('Alstrom, Melanie Yolandia'!Q50&lt;5,"Yes","")</f>
        <v/>
      </c>
      <c r="M7" s="261">
        <f>IF(AND('Alstrom, Melanie Yolandia'!I49&gt;0,'Alstrom, Melanie Yolandia'!I49&lt;80),"Yes","")</f>
        <v/>
      </c>
      <c r="N7" s="261">
        <f>IF(OR(F7&gt;0,G7="Yes",H7="Yes",I7="Yes"),"⚠️ OVERWORK",IF(OR(J7="Yes",K7&gt;0,L7="Yes",M7="Yes"),"🔻 UNDERWORK","✓ OK"))</f>
        <v/>
      </c>
    </row>
    <row r="8">
      <c r="A8" s="261" t="n">
        <v>4</v>
      </c>
      <c r="B8" s="262" t="inlineStr">
        <is>
          <t>Alves, Andrew Alwyn</t>
        </is>
      </c>
      <c r="C8" s="261" t="inlineStr">
        <is>
          <t>5490</t>
        </is>
      </c>
      <c r="D8" s="261">
        <f>'Alves, Andrew Alwyn'!I49</f>
        <v/>
      </c>
      <c r="E8" s="261">
        <f>'Alves, Andrew Alwyn'!Q50</f>
        <v/>
      </c>
      <c r="F8" s="261">
        <f>SUMPRODUCT((('Alves, Andrew Alwyn'!I14+'Alves, Andrew Alwyn'!I15)&gt;12)*1)+SUMPRODUCT((('Alves, Andrew Alwyn'!I16+'Alves, Andrew Alwyn'!I17)&gt;12)*1)+SUMPRODUCT((('Alves, Andrew Alwyn'!I18+'Alves, Andrew Alwyn'!I19)&gt;12)*1)+SUMPRODUCT((('Alves, Andrew Alwyn'!I20+'Alves, Andrew Alwyn'!I21)&gt;12)*1)+SUMPRODUCT((('Alves, Andrew Alwyn'!I22+'Alves, Andrew Alwyn'!I23)&gt;12)*1)+SUMPRODUCT((('Alves, Andrew Alwyn'!I24+'Alves, Andrew Alwyn'!I25)&gt;12)*1)+SUMPRODUCT((('Alves, Andrew Alwyn'!I26+'Alves, Andrew Alwyn'!I27)&gt;12)*1)+SUMPRODUCT((('Alves, Andrew Alwyn'!I30+'Alves, Andrew Alwyn'!I31)&gt;12)*1)+SUMPRODUCT((('Alves, Andrew Alwyn'!I32+'Alves, Andrew Alwyn'!I33)&gt;12)*1)+SUMPRODUCT((('Alves, Andrew Alwyn'!I34+'Alves, Andrew Alwyn'!I35)&gt;12)*1)+SUMPRODUCT((('Alves, Andrew Alwyn'!I36+'Alves, Andrew Alwyn'!I37)&gt;12)*1)+SUMPRODUCT((('Alves, Andrew Alwyn'!I38+'Alves, Andrew Alwyn'!I39)&gt;12)*1)+SUMPRODUCT((('Alves, Andrew Alwyn'!I40+'Alves, Andrew Alwyn'!I41)&gt;12)*1)+SUMPRODUCT((('Alves, Andrew Alwyn'!I42+'Alves, Andrew Alwyn'!I43)&gt;12)*1)+SUMPRODUCT((('Alves, Andrew Alwyn'!I45+'Alves, Andrew Alwyn'!I46)&gt;12)*1)+SUMPRODUCT((('Alves, Andrew Alwyn'!I47+'Alves, Andrew Alwyn'!I48)&gt;12)*1)</f>
        <v/>
      </c>
      <c r="G8" s="261">
        <f>IF(MAX(SUM('Alves, Andrew Alwyn'!I14:I27),SUM('Alves, Andrew Alwyn'!I30:I43))&gt;60,"Yes","")</f>
        <v/>
      </c>
      <c r="H8" s="261">
        <f>IF(OR(AND(('Alves, Andrew Alwyn'!I14+'Alves, Andrew Alwyn'!I15)&gt;0,('Alves, Andrew Alwyn'!I16+'Alves, Andrew Alwyn'!I17)&gt;0,('Alves, Andrew Alwyn'!I18+'Alves, Andrew Alwyn'!I19)&gt;0,('Alves, Andrew Alwyn'!I20+'Alves, Andrew Alwyn'!I21)&gt;0,('Alves, Andrew Alwyn'!I22+'Alves, Andrew Alwyn'!I23)&gt;0,('Alves, Andrew Alwyn'!I24+'Alves, Andrew Alwyn'!I25)&gt;0,('Alves, Andrew Alwyn'!I26+'Alves, Andrew Alwyn'!I27)&gt;0),AND(('Alves, Andrew Alwyn'!I30+'Alves, Andrew Alwyn'!I31)&gt;0,('Alves, Andrew Alwyn'!I32+'Alves, Andrew Alwyn'!I33)&gt;0,('Alves, Andrew Alwyn'!I34+'Alves, Andrew Alwyn'!I35)&gt;0,('Alves, Andrew Alwyn'!I36+'Alves, Andrew Alwyn'!I37)&gt;0,('Alves, Andrew Alwyn'!I38+'Alves, Andrew Alwyn'!I39)&gt;0,('Alves, Andrew Alwyn'!I40+'Alves, Andrew Alwyn'!I41)&gt;0,('Alves, Andrew Alwyn'!I42+'Alves, Andrew Alwyn'!I43)&gt;0)),"Yes","")</f>
        <v/>
      </c>
      <c r="I8" s="261">
        <f>IF('Alves, Andrew Alwyn'!N49&gt;40,"Yes","")</f>
        <v/>
      </c>
      <c r="J8" s="261">
        <f>IF(OR(AND(SUM('Alves, Andrew Alwyn'!I14:I27)&gt;0,SUM('Alves, Andrew Alwyn'!I14:I27)&lt;40),AND(SUM('Alves, Andrew Alwyn'!I30:I43)&gt;0,SUM('Alves, Andrew Alwyn'!I30:I43)&lt;40)),"Yes","")</f>
        <v/>
      </c>
      <c r="K8" s="261">
        <f>SUMPRODUCT(('Alves, Andrew Alwyn'!I14:I48&gt;0)*('Alves, Andrew Alwyn'!I14:I48&lt;8))</f>
        <v/>
      </c>
      <c r="L8" s="261">
        <f>IF('Alves, Andrew Alwyn'!Q50&lt;5,"Yes","")</f>
        <v/>
      </c>
      <c r="M8" s="261">
        <f>IF(AND('Alves, Andrew Alwyn'!I49&gt;0,'Alves, Andrew Alwyn'!I49&lt;80),"Yes","")</f>
        <v/>
      </c>
      <c r="N8" s="261">
        <f>IF(OR(F8&gt;0,G8="Yes",H8="Yes",I8="Yes"),"⚠️ OVERWORK",IF(OR(J8="Yes",K8&gt;0,L8="Yes",M8="Yes"),"🔻 UNDERWORK","✓ OK"))</f>
        <v/>
      </c>
    </row>
    <row r="9">
      <c r="A9" s="261" t="n">
        <v>5</v>
      </c>
      <c r="B9" s="262" t="inlineStr">
        <is>
          <t>Auguste, Nadege</t>
        </is>
      </c>
      <c r="C9" s="261" t="inlineStr">
        <is>
          <t>5477</t>
        </is>
      </c>
      <c r="D9" s="261">
        <f>'Auguste, Nadege'!I49</f>
        <v/>
      </c>
      <c r="E9" s="261">
        <f>'Auguste, Nadege'!Q50</f>
        <v/>
      </c>
      <c r="F9" s="261">
        <f>SUMPRODUCT((('Auguste, Nadege'!I14+'Auguste, Nadege'!I15)&gt;12)*1)+SUMPRODUCT((('Auguste, Nadege'!I16+'Auguste, Nadege'!I17)&gt;12)*1)+SUMPRODUCT((('Auguste, Nadege'!I18+'Auguste, Nadege'!I19)&gt;12)*1)+SUMPRODUCT((('Auguste, Nadege'!I20+'Auguste, Nadege'!I21)&gt;12)*1)+SUMPRODUCT((('Auguste, Nadege'!I22+'Auguste, Nadege'!I23)&gt;12)*1)+SUMPRODUCT((('Auguste, Nadege'!I24+'Auguste, Nadege'!I25)&gt;12)*1)+SUMPRODUCT((('Auguste, Nadege'!I26+'Auguste, Nadege'!I27)&gt;12)*1)+SUMPRODUCT((('Auguste, Nadege'!I30+'Auguste, Nadege'!I31)&gt;12)*1)+SUMPRODUCT((('Auguste, Nadege'!I32+'Auguste, Nadege'!I33)&gt;12)*1)+SUMPRODUCT((('Auguste, Nadege'!I34+'Auguste, Nadege'!I35)&gt;12)*1)+SUMPRODUCT((('Auguste, Nadege'!I36+'Auguste, Nadege'!I37)&gt;12)*1)+SUMPRODUCT((('Auguste, Nadege'!I38+'Auguste, Nadege'!I39)&gt;12)*1)+SUMPRODUCT((('Auguste, Nadege'!I40+'Auguste, Nadege'!I41)&gt;12)*1)+SUMPRODUCT((('Auguste, Nadege'!I42+'Auguste, Nadege'!I43)&gt;12)*1)+SUMPRODUCT((('Auguste, Nadege'!I45+'Auguste, Nadege'!I46)&gt;12)*1)+SUMPRODUCT((('Auguste, Nadege'!I47+'Auguste, Nadege'!I48)&gt;12)*1)</f>
        <v/>
      </c>
      <c r="G9" s="261">
        <f>IF(MAX(SUM('Auguste, Nadege'!I14:I27),SUM('Auguste, Nadege'!I30:I43))&gt;60,"Yes","")</f>
        <v/>
      </c>
      <c r="H9" s="261">
        <f>IF(OR(AND(('Auguste, Nadege'!I14+'Auguste, Nadege'!I15)&gt;0,('Auguste, Nadege'!I16+'Auguste, Nadege'!I17)&gt;0,('Auguste, Nadege'!I18+'Auguste, Nadege'!I19)&gt;0,('Auguste, Nadege'!I20+'Auguste, Nadege'!I21)&gt;0,('Auguste, Nadege'!I22+'Auguste, Nadege'!I23)&gt;0,('Auguste, Nadege'!I24+'Auguste, Nadege'!I25)&gt;0,('Auguste, Nadege'!I26+'Auguste, Nadege'!I27)&gt;0),AND(('Auguste, Nadege'!I30+'Auguste, Nadege'!I31)&gt;0,('Auguste, Nadege'!I32+'Auguste, Nadege'!I33)&gt;0,('Auguste, Nadege'!I34+'Auguste, Nadege'!I35)&gt;0,('Auguste, Nadege'!I36+'Auguste, Nadege'!I37)&gt;0,('Auguste, Nadege'!I38+'Auguste, Nadege'!I39)&gt;0,('Auguste, Nadege'!I40+'Auguste, Nadege'!I41)&gt;0,('Auguste, Nadege'!I42+'Auguste, Nadege'!I43)&gt;0)),"Yes","")</f>
        <v/>
      </c>
      <c r="I9" s="261">
        <f>IF('Auguste, Nadege'!N49&gt;40,"Yes","")</f>
        <v/>
      </c>
      <c r="J9" s="261">
        <f>IF(OR(AND(SUM('Auguste, Nadege'!I14:I27)&gt;0,SUM('Auguste, Nadege'!I14:I27)&lt;40),AND(SUM('Auguste, Nadege'!I30:I43)&gt;0,SUM('Auguste, Nadege'!I30:I43)&lt;40)),"Yes","")</f>
        <v/>
      </c>
      <c r="K9" s="261">
        <f>SUMPRODUCT(('Auguste, Nadege'!I14:I48&gt;0)*('Auguste, Nadege'!I14:I48&lt;8))</f>
        <v/>
      </c>
      <c r="L9" s="261">
        <f>IF('Auguste, Nadege'!Q50&lt;5,"Yes","")</f>
        <v/>
      </c>
      <c r="M9" s="261">
        <f>IF(AND('Auguste, Nadege'!I49&gt;0,'Auguste, Nadege'!I49&lt;80),"Yes","")</f>
        <v/>
      </c>
      <c r="N9" s="261">
        <f>IF(OR(F9&gt;0,G9="Yes",H9="Yes",I9="Yes"),"⚠️ OVERWORK",IF(OR(J9="Yes",K9&gt;0,L9="Yes",M9="Yes"),"🔻 UNDERWORK","✓ OK"))</f>
        <v/>
      </c>
    </row>
    <row r="10">
      <c r="A10" s="261" t="n">
        <v>6</v>
      </c>
      <c r="B10" s="262" t="inlineStr">
        <is>
          <t>Barlow, Duanne Raule Martin</t>
        </is>
      </c>
      <c r="C10" s="261" t="n">
        <v>4853</v>
      </c>
      <c r="D10" s="261">
        <f>'Barlow, Duanne Raule Martin'!I49</f>
        <v/>
      </c>
      <c r="E10" s="261">
        <f>'Barlow, Duanne Raule Martin'!Q50</f>
        <v/>
      </c>
      <c r="F10" s="261">
        <f>SUMPRODUCT((('Barlow, Duanne Raule Martin'!I14+'Barlow, Duanne Raule Martin'!I15)&gt;12)*1)+SUMPRODUCT((('Barlow, Duanne Raule Martin'!I16+'Barlow, Duanne Raule Martin'!I17)&gt;12)*1)+SUMPRODUCT((('Barlow, Duanne Raule Martin'!I18+'Barlow, Duanne Raule Martin'!I19)&gt;12)*1)+SUMPRODUCT((('Barlow, Duanne Raule Martin'!I20+'Barlow, Duanne Raule Martin'!I21)&gt;12)*1)+SUMPRODUCT((('Barlow, Duanne Raule Martin'!I22+'Barlow, Duanne Raule Martin'!I23)&gt;12)*1)+SUMPRODUCT((('Barlow, Duanne Raule Martin'!I24+'Barlow, Duanne Raule Martin'!I25)&gt;12)*1)+SUMPRODUCT((('Barlow, Duanne Raule Martin'!I26+'Barlow, Duanne Raule Martin'!I27)&gt;12)*1)+SUMPRODUCT((('Barlow, Duanne Raule Martin'!I30+'Barlow, Duanne Raule Martin'!I31)&gt;12)*1)+SUMPRODUCT((('Barlow, Duanne Raule Martin'!I32+'Barlow, Duanne Raule Martin'!I33)&gt;12)*1)+SUMPRODUCT((('Barlow, Duanne Raule Martin'!I34+'Barlow, Duanne Raule Martin'!I35)&gt;12)*1)+SUMPRODUCT((('Barlow, Duanne Raule Martin'!I36+'Barlow, Duanne Raule Martin'!I37)&gt;12)*1)+SUMPRODUCT((('Barlow, Duanne Raule Martin'!I38+'Barlow, Duanne Raule Martin'!I39)&gt;12)*1)+SUMPRODUCT((('Barlow, Duanne Raule Martin'!I40+'Barlow, Duanne Raule Martin'!I41)&gt;12)*1)+SUMPRODUCT((('Barlow, Duanne Raule Martin'!I42+'Barlow, Duanne Raule Martin'!I43)&gt;12)*1)+SUMPRODUCT((('Barlow, Duanne Raule Martin'!I45+'Barlow, Duanne Raule Martin'!I46)&gt;12)*1)+SUMPRODUCT((('Barlow, Duanne Raule Martin'!I47+'Barlow, Duanne Raule Martin'!I48)&gt;12)*1)</f>
        <v/>
      </c>
      <c r="G10" s="261">
        <f>IF(MAX(SUM('Barlow, Duanne Raule Martin'!I14:I27),SUM('Barlow, Duanne Raule Martin'!I30:I43))&gt;60,"Yes","")</f>
        <v/>
      </c>
      <c r="H10" s="261">
        <f>IF(OR(AND(('Barlow, Duanne Raule Martin'!I14+'Barlow, Duanne Raule Martin'!I15)&gt;0,('Barlow, Duanne Raule Martin'!I16+'Barlow, Duanne Raule Martin'!I17)&gt;0,('Barlow, Duanne Raule Martin'!I18+'Barlow, Duanne Raule Martin'!I19)&gt;0,('Barlow, Duanne Raule Martin'!I20+'Barlow, Duanne Raule Martin'!I21)&gt;0,('Barlow, Duanne Raule Martin'!I22+'Barlow, Duanne Raule Martin'!I23)&gt;0,('Barlow, Duanne Raule Martin'!I24+'Barlow, Duanne Raule Martin'!I25)&gt;0,('Barlow, Duanne Raule Martin'!I26+'Barlow, Duanne Raule Martin'!I27)&gt;0),AND(('Barlow, Duanne Raule Martin'!I30+'Barlow, Duanne Raule Martin'!I31)&gt;0,('Barlow, Duanne Raule Martin'!I32+'Barlow, Duanne Raule Martin'!I33)&gt;0,('Barlow, Duanne Raule Martin'!I34+'Barlow, Duanne Raule Martin'!I35)&gt;0,('Barlow, Duanne Raule Martin'!I36+'Barlow, Duanne Raule Martin'!I37)&gt;0,('Barlow, Duanne Raule Martin'!I38+'Barlow, Duanne Raule Martin'!I39)&gt;0,('Barlow, Duanne Raule Martin'!I40+'Barlow, Duanne Raule Martin'!I41)&gt;0,('Barlow, Duanne Raule Martin'!I42+'Barlow, Duanne Raule Martin'!I43)&gt;0)),"Yes","")</f>
        <v/>
      </c>
      <c r="I10" s="261">
        <f>IF('Barlow, Duanne Raule Martin'!N49&gt;40,"Yes","")</f>
        <v/>
      </c>
      <c r="J10" s="261">
        <f>IF(OR(AND(SUM('Barlow, Duanne Raule Martin'!I14:I27)&gt;0,SUM('Barlow, Duanne Raule Martin'!I14:I27)&lt;40),AND(SUM('Barlow, Duanne Raule Martin'!I30:I43)&gt;0,SUM('Barlow, Duanne Raule Martin'!I30:I43)&lt;40)),"Yes","")</f>
        <v/>
      </c>
      <c r="K10" s="261">
        <f>SUMPRODUCT(('Barlow, Duanne Raule Martin'!I14:I48&gt;0)*('Barlow, Duanne Raule Martin'!I14:I48&lt;8))</f>
        <v/>
      </c>
      <c r="L10" s="261">
        <f>IF('Barlow, Duanne Raule Martin'!Q50&lt;5,"Yes","")</f>
        <v/>
      </c>
      <c r="M10" s="261">
        <f>IF(AND('Barlow, Duanne Raule Martin'!I49&gt;0,'Barlow, Duanne Raule Martin'!I49&lt;80),"Yes","")</f>
        <v/>
      </c>
      <c r="N10" s="261">
        <f>IF(OR(F10&gt;0,G10="Yes",H10="Yes",I10="Yes"),"⚠️ OVERWORK",IF(OR(J10="Yes",K10&gt;0,L10="Yes",M10="Yes"),"🔻 UNDERWORK","✓ OK"))</f>
        <v/>
      </c>
    </row>
    <row r="11">
      <c r="A11" s="261" t="n">
        <v>7</v>
      </c>
      <c r="B11" s="262" t="inlineStr">
        <is>
          <t>Best-Archer, Rozetta</t>
        </is>
      </c>
      <c r="C11" s="261" t="inlineStr">
        <is>
          <t>5442</t>
        </is>
      </c>
      <c r="D11" s="261">
        <f>'Best-Archer, Rozetta'!I49</f>
        <v/>
      </c>
      <c r="E11" s="261">
        <f>'Best-Archer, Rozetta'!Q50</f>
        <v/>
      </c>
      <c r="F11" s="261">
        <f>SUMPRODUCT((('Best-Archer, Rozetta'!I14+'Best-Archer, Rozetta'!I15)&gt;12)*1)+SUMPRODUCT((('Best-Archer, Rozetta'!I16+'Best-Archer, Rozetta'!I17)&gt;12)*1)+SUMPRODUCT((('Best-Archer, Rozetta'!I18+'Best-Archer, Rozetta'!I19)&gt;12)*1)+SUMPRODUCT((('Best-Archer, Rozetta'!I20+'Best-Archer, Rozetta'!I21)&gt;12)*1)+SUMPRODUCT((('Best-Archer, Rozetta'!I22+'Best-Archer, Rozetta'!I23)&gt;12)*1)+SUMPRODUCT((('Best-Archer, Rozetta'!I24+'Best-Archer, Rozetta'!I25)&gt;12)*1)+SUMPRODUCT((('Best-Archer, Rozetta'!I26+'Best-Archer, Rozetta'!I27)&gt;12)*1)+SUMPRODUCT((('Best-Archer, Rozetta'!I30+'Best-Archer, Rozetta'!I31)&gt;12)*1)+SUMPRODUCT((('Best-Archer, Rozetta'!I32+'Best-Archer, Rozetta'!I33)&gt;12)*1)+SUMPRODUCT((('Best-Archer, Rozetta'!I34+'Best-Archer, Rozetta'!I35)&gt;12)*1)+SUMPRODUCT((('Best-Archer, Rozetta'!I36+'Best-Archer, Rozetta'!I37)&gt;12)*1)+SUMPRODUCT((('Best-Archer, Rozetta'!I38+'Best-Archer, Rozetta'!I39)&gt;12)*1)+SUMPRODUCT((('Best-Archer, Rozetta'!I40+'Best-Archer, Rozetta'!I41)&gt;12)*1)+SUMPRODUCT((('Best-Archer, Rozetta'!I42+'Best-Archer, Rozetta'!I43)&gt;12)*1)+SUMPRODUCT((('Best-Archer, Rozetta'!I45+'Best-Archer, Rozetta'!I46)&gt;12)*1)+SUMPRODUCT((('Best-Archer, Rozetta'!I47+'Best-Archer, Rozetta'!I48)&gt;12)*1)</f>
        <v/>
      </c>
      <c r="G11" s="261">
        <f>IF(MAX(SUM('Best-Archer, Rozetta'!I14:I27),SUM('Best-Archer, Rozetta'!I30:I43))&gt;60,"Yes","")</f>
        <v/>
      </c>
      <c r="H11" s="261">
        <f>IF(OR(AND(('Best-Archer, Rozetta'!I14+'Best-Archer, Rozetta'!I15)&gt;0,('Best-Archer, Rozetta'!I16+'Best-Archer, Rozetta'!I17)&gt;0,('Best-Archer, Rozetta'!I18+'Best-Archer, Rozetta'!I19)&gt;0,('Best-Archer, Rozetta'!I20+'Best-Archer, Rozetta'!I21)&gt;0,('Best-Archer, Rozetta'!I22+'Best-Archer, Rozetta'!I23)&gt;0,('Best-Archer, Rozetta'!I24+'Best-Archer, Rozetta'!I25)&gt;0,('Best-Archer, Rozetta'!I26+'Best-Archer, Rozetta'!I27)&gt;0),AND(('Best-Archer, Rozetta'!I30+'Best-Archer, Rozetta'!I31)&gt;0,('Best-Archer, Rozetta'!I32+'Best-Archer, Rozetta'!I33)&gt;0,('Best-Archer, Rozetta'!I34+'Best-Archer, Rozetta'!I35)&gt;0,('Best-Archer, Rozetta'!I36+'Best-Archer, Rozetta'!I37)&gt;0,('Best-Archer, Rozetta'!I38+'Best-Archer, Rozetta'!I39)&gt;0,('Best-Archer, Rozetta'!I40+'Best-Archer, Rozetta'!I41)&gt;0,('Best-Archer, Rozetta'!I42+'Best-Archer, Rozetta'!I43)&gt;0)),"Yes","")</f>
        <v/>
      </c>
      <c r="I11" s="261">
        <f>IF('Best-Archer, Rozetta'!N49&gt;40,"Yes","")</f>
        <v/>
      </c>
      <c r="J11" s="261">
        <f>IF(OR(AND(SUM('Best-Archer, Rozetta'!I14:I27)&gt;0,SUM('Best-Archer, Rozetta'!I14:I27)&lt;40),AND(SUM('Best-Archer, Rozetta'!I30:I43)&gt;0,SUM('Best-Archer, Rozetta'!I30:I43)&lt;40)),"Yes","")</f>
        <v/>
      </c>
      <c r="K11" s="261">
        <f>SUMPRODUCT(('Best-Archer, Rozetta'!I14:I48&gt;0)*('Best-Archer, Rozetta'!I14:I48&lt;8))</f>
        <v/>
      </c>
      <c r="L11" s="261">
        <f>IF('Best-Archer, Rozetta'!Q50&lt;5,"Yes","")</f>
        <v/>
      </c>
      <c r="M11" s="261">
        <f>IF(AND('Best-Archer, Rozetta'!I49&gt;0,'Best-Archer, Rozetta'!I49&lt;80),"Yes","")</f>
        <v/>
      </c>
      <c r="N11" s="261">
        <f>IF(OR(F11&gt;0,G11="Yes",H11="Yes",I11="Yes"),"⚠️ OVERWORK",IF(OR(J11="Yes",K11&gt;0,L11="Yes",M11="Yes"),"🔻 UNDERWORK","✓ OK"))</f>
        <v/>
      </c>
    </row>
    <row r="12">
      <c r="A12" s="261" t="n">
        <v>8</v>
      </c>
      <c r="B12" s="262" t="inlineStr">
        <is>
          <t>Blake, Corletta A</t>
        </is>
      </c>
      <c r="C12" s="261" t="inlineStr">
        <is>
          <t>591</t>
        </is>
      </c>
      <c r="D12" s="261">
        <f>'Blake, Corletta A'!I49</f>
        <v/>
      </c>
      <c r="E12" s="261">
        <f>'Blake, Corletta A'!Q50</f>
        <v/>
      </c>
      <c r="F12" s="261">
        <f>SUMPRODUCT((('Blake, Corletta A'!I14+'Blake, Corletta A'!I15)&gt;12)*1)+SUMPRODUCT((('Blake, Corletta A'!I16+'Blake, Corletta A'!I17)&gt;12)*1)+SUMPRODUCT((('Blake, Corletta A'!I18+'Blake, Corletta A'!I19)&gt;12)*1)+SUMPRODUCT((('Blake, Corletta A'!I20+'Blake, Corletta A'!I21)&gt;12)*1)+SUMPRODUCT((('Blake, Corletta A'!I22+'Blake, Corletta A'!I23)&gt;12)*1)+SUMPRODUCT((('Blake, Corletta A'!I24+'Blake, Corletta A'!I25)&gt;12)*1)+SUMPRODUCT((('Blake, Corletta A'!I26+'Blake, Corletta A'!I27)&gt;12)*1)+SUMPRODUCT((('Blake, Corletta A'!I30+'Blake, Corletta A'!I31)&gt;12)*1)+SUMPRODUCT((('Blake, Corletta A'!I32+'Blake, Corletta A'!I33)&gt;12)*1)+SUMPRODUCT((('Blake, Corletta A'!I34+'Blake, Corletta A'!I35)&gt;12)*1)+SUMPRODUCT((('Blake, Corletta A'!I36+'Blake, Corletta A'!I37)&gt;12)*1)+SUMPRODUCT((('Blake, Corletta A'!I38+'Blake, Corletta A'!I39)&gt;12)*1)+SUMPRODUCT((('Blake, Corletta A'!I40+'Blake, Corletta A'!I41)&gt;12)*1)+SUMPRODUCT((('Blake, Corletta A'!I42+'Blake, Corletta A'!I43)&gt;12)*1)+SUMPRODUCT((('Blake, Corletta A'!I45+'Blake, Corletta A'!I46)&gt;12)*1)+SUMPRODUCT((('Blake, Corletta A'!I47+'Blake, Corletta A'!I48)&gt;12)*1)</f>
        <v/>
      </c>
      <c r="G12" s="261">
        <f>IF(MAX(SUM('Blake, Corletta A'!I14:I27),SUM('Blake, Corletta A'!I30:I43))&gt;60,"Yes","")</f>
        <v/>
      </c>
      <c r="H12" s="261">
        <f>IF(OR(AND(('Blake, Corletta A'!I14+'Blake, Corletta A'!I15)&gt;0,('Blake, Corletta A'!I16+'Blake, Corletta A'!I17)&gt;0,('Blake, Corletta A'!I18+'Blake, Corletta A'!I19)&gt;0,('Blake, Corletta A'!I20+'Blake, Corletta A'!I21)&gt;0,('Blake, Corletta A'!I22+'Blake, Corletta A'!I23)&gt;0,('Blake, Corletta A'!I24+'Blake, Corletta A'!I25)&gt;0,('Blake, Corletta A'!I26+'Blake, Corletta A'!I27)&gt;0),AND(('Blake, Corletta A'!I30+'Blake, Corletta A'!I31)&gt;0,('Blake, Corletta A'!I32+'Blake, Corletta A'!I33)&gt;0,('Blake, Corletta A'!I34+'Blake, Corletta A'!I35)&gt;0,('Blake, Corletta A'!I36+'Blake, Corletta A'!I37)&gt;0,('Blake, Corletta A'!I38+'Blake, Corletta A'!I39)&gt;0,('Blake, Corletta A'!I40+'Blake, Corletta A'!I41)&gt;0,('Blake, Corletta A'!I42+'Blake, Corletta A'!I43)&gt;0)),"Yes","")</f>
        <v/>
      </c>
      <c r="I12" s="261">
        <f>IF('Blake, Corletta A'!N49&gt;40,"Yes","")</f>
        <v/>
      </c>
      <c r="J12" s="261">
        <f>IF(OR(AND(SUM('Blake, Corletta A'!I14:I27)&gt;0,SUM('Blake, Corletta A'!I14:I27)&lt;40),AND(SUM('Blake, Corletta A'!I30:I43)&gt;0,SUM('Blake, Corletta A'!I30:I43)&lt;40)),"Yes","")</f>
        <v/>
      </c>
      <c r="K12" s="261">
        <f>SUMPRODUCT(('Blake, Corletta A'!I14:I48&gt;0)*('Blake, Corletta A'!I14:I48&lt;8))</f>
        <v/>
      </c>
      <c r="L12" s="261">
        <f>IF('Blake, Corletta A'!Q50&lt;5,"Yes","")</f>
        <v/>
      </c>
      <c r="M12" s="261">
        <f>IF(AND('Blake, Corletta A'!I49&gt;0,'Blake, Corletta A'!I49&lt;80),"Yes","")</f>
        <v/>
      </c>
      <c r="N12" s="261">
        <f>IF(OR(F12&gt;0,G12="Yes",H12="Yes",I12="Yes"),"⚠️ OVERWORK",IF(OR(J12="Yes",K12&gt;0,L12="Yes",M12="Yes"),"🔻 UNDERWORK","✓ OK"))</f>
        <v/>
      </c>
    </row>
    <row r="13">
      <c r="A13" s="261" t="n">
        <v>9</v>
      </c>
      <c r="B13" s="262" t="inlineStr">
        <is>
          <t>Blucher, Winston Deon</t>
        </is>
      </c>
      <c r="C13" s="261" t="inlineStr">
        <is>
          <t>5428</t>
        </is>
      </c>
      <c r="D13" s="261">
        <f>'Blucher, Winston Deon'!I49</f>
        <v/>
      </c>
      <c r="E13" s="261">
        <f>'Blucher, Winston Deon'!Q50</f>
        <v/>
      </c>
      <c r="F13" s="261">
        <f>SUMPRODUCT((('Blucher, Winston Deon'!I14+'Blucher, Winston Deon'!I15)&gt;12)*1)+SUMPRODUCT((('Blucher, Winston Deon'!I16+'Blucher, Winston Deon'!I17)&gt;12)*1)+SUMPRODUCT((('Blucher, Winston Deon'!I18+'Blucher, Winston Deon'!I19)&gt;12)*1)+SUMPRODUCT((('Blucher, Winston Deon'!I20+'Blucher, Winston Deon'!I21)&gt;12)*1)+SUMPRODUCT((('Blucher, Winston Deon'!I22+'Blucher, Winston Deon'!I23)&gt;12)*1)+SUMPRODUCT((('Blucher, Winston Deon'!I24+'Blucher, Winston Deon'!I25)&gt;12)*1)+SUMPRODUCT((('Blucher, Winston Deon'!I26+'Blucher, Winston Deon'!I27)&gt;12)*1)+SUMPRODUCT((('Blucher, Winston Deon'!I30+'Blucher, Winston Deon'!I31)&gt;12)*1)+SUMPRODUCT((('Blucher, Winston Deon'!I32+'Blucher, Winston Deon'!I33)&gt;12)*1)+SUMPRODUCT((('Blucher, Winston Deon'!I34+'Blucher, Winston Deon'!I35)&gt;12)*1)+SUMPRODUCT((('Blucher, Winston Deon'!I36+'Blucher, Winston Deon'!I37)&gt;12)*1)+SUMPRODUCT((('Blucher, Winston Deon'!I38+'Blucher, Winston Deon'!I39)&gt;12)*1)+SUMPRODUCT((('Blucher, Winston Deon'!I40+'Blucher, Winston Deon'!I41)&gt;12)*1)+SUMPRODUCT((('Blucher, Winston Deon'!I42+'Blucher, Winston Deon'!I43)&gt;12)*1)+SUMPRODUCT((('Blucher, Winston Deon'!I45+'Blucher, Winston Deon'!I46)&gt;12)*1)+SUMPRODUCT((('Blucher, Winston Deon'!I47+'Blucher, Winston Deon'!I48)&gt;12)*1)</f>
        <v/>
      </c>
      <c r="G13" s="261">
        <f>IF(MAX(SUM('Blucher, Winston Deon'!I14:I27),SUM('Blucher, Winston Deon'!I30:I43))&gt;60,"Yes","")</f>
        <v/>
      </c>
      <c r="H13" s="261">
        <f>IF(OR(AND(('Blucher, Winston Deon'!I14+'Blucher, Winston Deon'!I15)&gt;0,('Blucher, Winston Deon'!I16+'Blucher, Winston Deon'!I17)&gt;0,('Blucher, Winston Deon'!I18+'Blucher, Winston Deon'!I19)&gt;0,('Blucher, Winston Deon'!I20+'Blucher, Winston Deon'!I21)&gt;0,('Blucher, Winston Deon'!I22+'Blucher, Winston Deon'!I23)&gt;0,('Blucher, Winston Deon'!I24+'Blucher, Winston Deon'!I25)&gt;0,('Blucher, Winston Deon'!I26+'Blucher, Winston Deon'!I27)&gt;0),AND(('Blucher, Winston Deon'!I30+'Blucher, Winston Deon'!I31)&gt;0,('Blucher, Winston Deon'!I32+'Blucher, Winston Deon'!I33)&gt;0,('Blucher, Winston Deon'!I34+'Blucher, Winston Deon'!I35)&gt;0,('Blucher, Winston Deon'!I36+'Blucher, Winston Deon'!I37)&gt;0,('Blucher, Winston Deon'!I38+'Blucher, Winston Deon'!I39)&gt;0,('Blucher, Winston Deon'!I40+'Blucher, Winston Deon'!I41)&gt;0,('Blucher, Winston Deon'!I42+'Blucher, Winston Deon'!I43)&gt;0)),"Yes","")</f>
        <v/>
      </c>
      <c r="I13" s="261">
        <f>IF('Blucher, Winston Deon'!N49&gt;40,"Yes","")</f>
        <v/>
      </c>
      <c r="J13" s="261">
        <f>IF(OR(AND(SUM('Blucher, Winston Deon'!I14:I27)&gt;0,SUM('Blucher, Winston Deon'!I14:I27)&lt;40),AND(SUM('Blucher, Winston Deon'!I30:I43)&gt;0,SUM('Blucher, Winston Deon'!I30:I43)&lt;40)),"Yes","")</f>
        <v/>
      </c>
      <c r="K13" s="261">
        <f>SUMPRODUCT(('Blucher, Winston Deon'!I14:I48&gt;0)*('Blucher, Winston Deon'!I14:I48&lt;8))</f>
        <v/>
      </c>
      <c r="L13" s="261">
        <f>IF('Blucher, Winston Deon'!Q50&lt;5,"Yes","")</f>
        <v/>
      </c>
      <c r="M13" s="261">
        <f>IF(AND('Blucher, Winston Deon'!I49&gt;0,'Blucher, Winston Deon'!I49&lt;80),"Yes","")</f>
        <v/>
      </c>
      <c r="N13" s="261">
        <f>IF(OR(F13&gt;0,G13="Yes",H13="Yes",I13="Yes"),"⚠️ OVERWORK",IF(OR(J13="Yes",K13&gt;0,L13="Yes",M13="Yes"),"🔻 UNDERWORK","✓ OK"))</f>
        <v/>
      </c>
    </row>
    <row r="14">
      <c r="A14" s="261" t="n">
        <v>10</v>
      </c>
      <c r="B14" s="262" t="inlineStr">
        <is>
          <t>Braithwaite, Miglon Alexis</t>
        </is>
      </c>
      <c r="C14" s="261" t="n">
        <v>5229</v>
      </c>
      <c r="D14" s="261">
        <f>'Braithwaite, Miglon Alexis'!I49</f>
        <v/>
      </c>
      <c r="E14" s="261">
        <f>'Braithwaite, Miglon Alexis'!Q50</f>
        <v/>
      </c>
      <c r="F14" s="261">
        <f>SUMPRODUCT((('Braithwaite, Miglon Alexis'!I14+'Braithwaite, Miglon Alexis'!I15)&gt;12)*1)+SUMPRODUCT((('Braithwaite, Miglon Alexis'!I16+'Braithwaite, Miglon Alexis'!I17)&gt;12)*1)+SUMPRODUCT((('Braithwaite, Miglon Alexis'!I18+'Braithwaite, Miglon Alexis'!I19)&gt;12)*1)+SUMPRODUCT((('Braithwaite, Miglon Alexis'!I20+'Braithwaite, Miglon Alexis'!I21)&gt;12)*1)+SUMPRODUCT((('Braithwaite, Miglon Alexis'!I22+'Braithwaite, Miglon Alexis'!I23)&gt;12)*1)+SUMPRODUCT((('Braithwaite, Miglon Alexis'!I24+'Braithwaite, Miglon Alexis'!I25)&gt;12)*1)+SUMPRODUCT((('Braithwaite, Miglon Alexis'!I26+'Braithwaite, Miglon Alexis'!I27)&gt;12)*1)+SUMPRODUCT((('Braithwaite, Miglon Alexis'!I30+'Braithwaite, Miglon Alexis'!I31)&gt;12)*1)+SUMPRODUCT((('Braithwaite, Miglon Alexis'!I32+'Braithwaite, Miglon Alexis'!I33)&gt;12)*1)+SUMPRODUCT((('Braithwaite, Miglon Alexis'!I34+'Braithwaite, Miglon Alexis'!I35)&gt;12)*1)+SUMPRODUCT((('Braithwaite, Miglon Alexis'!I36+'Braithwaite, Miglon Alexis'!I37)&gt;12)*1)+SUMPRODUCT((('Braithwaite, Miglon Alexis'!I38+'Braithwaite, Miglon Alexis'!I39)&gt;12)*1)+SUMPRODUCT((('Braithwaite, Miglon Alexis'!I40+'Braithwaite, Miglon Alexis'!I41)&gt;12)*1)+SUMPRODUCT((('Braithwaite, Miglon Alexis'!I42+'Braithwaite, Miglon Alexis'!I43)&gt;12)*1)+SUMPRODUCT((('Braithwaite, Miglon Alexis'!I45+'Braithwaite, Miglon Alexis'!I46)&gt;12)*1)+SUMPRODUCT((('Braithwaite, Miglon Alexis'!I47+'Braithwaite, Miglon Alexis'!I48)&gt;12)*1)</f>
        <v/>
      </c>
      <c r="G14" s="261">
        <f>IF(MAX(SUM('Braithwaite, Miglon Alexis'!I14:I27),SUM('Braithwaite, Miglon Alexis'!I30:I43))&gt;60,"Yes","")</f>
        <v/>
      </c>
      <c r="H14" s="261">
        <f>IF(OR(AND(('Braithwaite, Miglon Alexis'!I14+'Braithwaite, Miglon Alexis'!I15)&gt;0,('Braithwaite, Miglon Alexis'!I16+'Braithwaite, Miglon Alexis'!I17)&gt;0,('Braithwaite, Miglon Alexis'!I18+'Braithwaite, Miglon Alexis'!I19)&gt;0,('Braithwaite, Miglon Alexis'!I20+'Braithwaite, Miglon Alexis'!I21)&gt;0,('Braithwaite, Miglon Alexis'!I22+'Braithwaite, Miglon Alexis'!I23)&gt;0,('Braithwaite, Miglon Alexis'!I24+'Braithwaite, Miglon Alexis'!I25)&gt;0,('Braithwaite, Miglon Alexis'!I26+'Braithwaite, Miglon Alexis'!I27)&gt;0),AND(('Braithwaite, Miglon Alexis'!I30+'Braithwaite, Miglon Alexis'!I31)&gt;0,('Braithwaite, Miglon Alexis'!I32+'Braithwaite, Miglon Alexis'!I33)&gt;0,('Braithwaite, Miglon Alexis'!I34+'Braithwaite, Miglon Alexis'!I35)&gt;0,('Braithwaite, Miglon Alexis'!I36+'Braithwaite, Miglon Alexis'!I37)&gt;0,('Braithwaite, Miglon Alexis'!I38+'Braithwaite, Miglon Alexis'!I39)&gt;0,('Braithwaite, Miglon Alexis'!I40+'Braithwaite, Miglon Alexis'!I41)&gt;0,('Braithwaite, Miglon Alexis'!I42+'Braithwaite, Miglon Alexis'!I43)&gt;0)),"Yes","")</f>
        <v/>
      </c>
      <c r="I14" s="261">
        <f>IF('Braithwaite, Miglon Alexis'!N49&gt;40,"Yes","")</f>
        <v/>
      </c>
      <c r="J14" s="261">
        <f>IF(OR(AND(SUM('Braithwaite, Miglon Alexis'!I14:I27)&gt;0,SUM('Braithwaite, Miglon Alexis'!I14:I27)&lt;40),AND(SUM('Braithwaite, Miglon Alexis'!I30:I43)&gt;0,SUM('Braithwaite, Miglon Alexis'!I30:I43)&lt;40)),"Yes","")</f>
        <v/>
      </c>
      <c r="K14" s="261">
        <f>SUMPRODUCT(('Braithwaite, Miglon Alexis'!I14:I48&gt;0)*('Braithwaite, Miglon Alexis'!I14:I48&lt;8))</f>
        <v/>
      </c>
      <c r="L14" s="261">
        <f>IF('Braithwaite, Miglon Alexis'!Q50&lt;5,"Yes","")</f>
        <v/>
      </c>
      <c r="M14" s="261">
        <f>IF(AND('Braithwaite, Miglon Alexis'!I49&gt;0,'Braithwaite, Miglon Alexis'!I49&lt;80),"Yes","")</f>
        <v/>
      </c>
      <c r="N14" s="261">
        <f>IF(OR(F14&gt;0,G14="Yes",H14="Yes",I14="Yes"),"⚠️ OVERWORK",IF(OR(J14="Yes",K14&gt;0,L14="Yes",M14="Yes"),"🔻 UNDERWORK","✓ OK"))</f>
        <v/>
      </c>
    </row>
    <row r="15">
      <c r="A15" s="261" t="n">
        <v>11</v>
      </c>
      <c r="B15" s="262" t="inlineStr">
        <is>
          <t>Breedy, Orin Wayne</t>
        </is>
      </c>
      <c r="C15" s="261" t="inlineStr">
        <is>
          <t>3645</t>
        </is>
      </c>
      <c r="D15" s="261">
        <f>'Breedy, Orin Wayne'!I49</f>
        <v/>
      </c>
      <c r="E15" s="261">
        <f>'Breedy, Orin Wayne'!Q50</f>
        <v/>
      </c>
      <c r="F15" s="261">
        <f>SUMPRODUCT((('Breedy, Orin Wayne'!I14+'Breedy, Orin Wayne'!I15)&gt;12)*1)+SUMPRODUCT((('Breedy, Orin Wayne'!I16+'Breedy, Orin Wayne'!I17)&gt;12)*1)+SUMPRODUCT((('Breedy, Orin Wayne'!I18+'Breedy, Orin Wayne'!I19)&gt;12)*1)+SUMPRODUCT((('Breedy, Orin Wayne'!I20+'Breedy, Orin Wayne'!I21)&gt;12)*1)+SUMPRODUCT((('Breedy, Orin Wayne'!I22+'Breedy, Orin Wayne'!I23)&gt;12)*1)+SUMPRODUCT((('Breedy, Orin Wayne'!I24+'Breedy, Orin Wayne'!I25)&gt;12)*1)+SUMPRODUCT((('Breedy, Orin Wayne'!I26+'Breedy, Orin Wayne'!I27)&gt;12)*1)+SUMPRODUCT((('Breedy, Orin Wayne'!I30+'Breedy, Orin Wayne'!I31)&gt;12)*1)+SUMPRODUCT((('Breedy, Orin Wayne'!I32+'Breedy, Orin Wayne'!I33)&gt;12)*1)+SUMPRODUCT((('Breedy, Orin Wayne'!I34+'Breedy, Orin Wayne'!I35)&gt;12)*1)+SUMPRODUCT((('Breedy, Orin Wayne'!I36+'Breedy, Orin Wayne'!I37)&gt;12)*1)+SUMPRODUCT((('Breedy, Orin Wayne'!I38+'Breedy, Orin Wayne'!I39)&gt;12)*1)+SUMPRODUCT((('Breedy, Orin Wayne'!I40+'Breedy, Orin Wayne'!I41)&gt;12)*1)+SUMPRODUCT((('Breedy, Orin Wayne'!I42+'Breedy, Orin Wayne'!I43)&gt;12)*1)+SUMPRODUCT((('Breedy, Orin Wayne'!I45+'Breedy, Orin Wayne'!I46)&gt;12)*1)+SUMPRODUCT((('Breedy, Orin Wayne'!I47+'Breedy, Orin Wayne'!I48)&gt;12)*1)</f>
        <v/>
      </c>
      <c r="G15" s="261">
        <f>IF(MAX(SUM('Breedy, Orin Wayne'!I14:I27),SUM('Breedy, Orin Wayne'!I30:I43))&gt;60,"Yes","")</f>
        <v/>
      </c>
      <c r="H15" s="261">
        <f>IF(OR(AND(('Breedy, Orin Wayne'!I14+'Breedy, Orin Wayne'!I15)&gt;0,('Breedy, Orin Wayne'!I16+'Breedy, Orin Wayne'!I17)&gt;0,('Breedy, Orin Wayne'!I18+'Breedy, Orin Wayne'!I19)&gt;0,('Breedy, Orin Wayne'!I20+'Breedy, Orin Wayne'!I21)&gt;0,('Breedy, Orin Wayne'!I22+'Breedy, Orin Wayne'!I23)&gt;0,('Breedy, Orin Wayne'!I24+'Breedy, Orin Wayne'!I25)&gt;0,('Breedy, Orin Wayne'!I26+'Breedy, Orin Wayne'!I27)&gt;0),AND(('Breedy, Orin Wayne'!I30+'Breedy, Orin Wayne'!I31)&gt;0,('Breedy, Orin Wayne'!I32+'Breedy, Orin Wayne'!I33)&gt;0,('Breedy, Orin Wayne'!I34+'Breedy, Orin Wayne'!I35)&gt;0,('Breedy, Orin Wayne'!I36+'Breedy, Orin Wayne'!I37)&gt;0,('Breedy, Orin Wayne'!I38+'Breedy, Orin Wayne'!I39)&gt;0,('Breedy, Orin Wayne'!I40+'Breedy, Orin Wayne'!I41)&gt;0,('Breedy, Orin Wayne'!I42+'Breedy, Orin Wayne'!I43)&gt;0)),"Yes","")</f>
        <v/>
      </c>
      <c r="I15" s="261">
        <f>IF('Breedy, Orin Wayne'!N49&gt;40,"Yes","")</f>
        <v/>
      </c>
      <c r="J15" s="261">
        <f>IF(OR(AND(SUM('Breedy, Orin Wayne'!I14:I27)&gt;0,SUM('Breedy, Orin Wayne'!I14:I27)&lt;40),AND(SUM('Breedy, Orin Wayne'!I30:I43)&gt;0,SUM('Breedy, Orin Wayne'!I30:I43)&lt;40)),"Yes","")</f>
        <v/>
      </c>
      <c r="K15" s="261">
        <f>SUMPRODUCT(('Breedy, Orin Wayne'!I14:I48&gt;0)*('Breedy, Orin Wayne'!I14:I48&lt;8))</f>
        <v/>
      </c>
      <c r="L15" s="261">
        <f>IF('Breedy, Orin Wayne'!Q50&lt;5,"Yes","")</f>
        <v/>
      </c>
      <c r="M15" s="261">
        <f>IF(AND('Breedy, Orin Wayne'!I49&gt;0,'Breedy, Orin Wayne'!I49&lt;80),"Yes","")</f>
        <v/>
      </c>
      <c r="N15" s="261">
        <f>IF(OR(F15&gt;0,G15="Yes",H15="Yes",I15="Yes"),"⚠️ OVERWORK",IF(OR(J15="Yes",K15&gt;0,L15="Yes",M15="Yes"),"🔻 UNDERWORK","✓ OK"))</f>
        <v/>
      </c>
    </row>
    <row r="16">
      <c r="A16" s="261" t="n">
        <v>12</v>
      </c>
      <c r="B16" s="262" t="inlineStr">
        <is>
          <t>Breedy, Phoolkumarie</t>
        </is>
      </c>
      <c r="C16" s="261" t="inlineStr">
        <is>
          <t>3752</t>
        </is>
      </c>
      <c r="D16" s="261">
        <f>'Breedy, Phoolkumarie'!I49</f>
        <v/>
      </c>
      <c r="E16" s="261">
        <f>'Breedy, Phoolkumarie'!Q50</f>
        <v/>
      </c>
      <c r="F16" s="261">
        <f>SUMPRODUCT((('Breedy, Phoolkumarie'!I14+'Breedy, Phoolkumarie'!I15)&gt;12)*1)+SUMPRODUCT((('Breedy, Phoolkumarie'!I16+'Breedy, Phoolkumarie'!I17)&gt;12)*1)+SUMPRODUCT((('Breedy, Phoolkumarie'!I18+'Breedy, Phoolkumarie'!I19)&gt;12)*1)+SUMPRODUCT((('Breedy, Phoolkumarie'!I20+'Breedy, Phoolkumarie'!I21)&gt;12)*1)+SUMPRODUCT((('Breedy, Phoolkumarie'!I22+'Breedy, Phoolkumarie'!I23)&gt;12)*1)+SUMPRODUCT((('Breedy, Phoolkumarie'!I24+'Breedy, Phoolkumarie'!I25)&gt;12)*1)+SUMPRODUCT((('Breedy, Phoolkumarie'!I26+'Breedy, Phoolkumarie'!I27)&gt;12)*1)+SUMPRODUCT((('Breedy, Phoolkumarie'!I30+'Breedy, Phoolkumarie'!I31)&gt;12)*1)+SUMPRODUCT((('Breedy, Phoolkumarie'!I32+'Breedy, Phoolkumarie'!I33)&gt;12)*1)+SUMPRODUCT((('Breedy, Phoolkumarie'!I34+'Breedy, Phoolkumarie'!I35)&gt;12)*1)+SUMPRODUCT((('Breedy, Phoolkumarie'!I36+'Breedy, Phoolkumarie'!I37)&gt;12)*1)+SUMPRODUCT((('Breedy, Phoolkumarie'!I38+'Breedy, Phoolkumarie'!I39)&gt;12)*1)+SUMPRODUCT((('Breedy, Phoolkumarie'!I40+'Breedy, Phoolkumarie'!I41)&gt;12)*1)+SUMPRODUCT((('Breedy, Phoolkumarie'!I42+'Breedy, Phoolkumarie'!I43)&gt;12)*1)+SUMPRODUCT((('Breedy, Phoolkumarie'!I45+'Breedy, Phoolkumarie'!I46)&gt;12)*1)+SUMPRODUCT((('Breedy, Phoolkumarie'!I47+'Breedy, Phoolkumarie'!I48)&gt;12)*1)</f>
        <v/>
      </c>
      <c r="G16" s="261">
        <f>IF(MAX(SUM('Breedy, Phoolkumarie'!I14:I27),SUM('Breedy, Phoolkumarie'!I30:I43))&gt;60,"Yes","")</f>
        <v/>
      </c>
      <c r="H16" s="261">
        <f>IF(OR(AND(('Breedy, Phoolkumarie'!I14+'Breedy, Phoolkumarie'!I15)&gt;0,('Breedy, Phoolkumarie'!I16+'Breedy, Phoolkumarie'!I17)&gt;0,('Breedy, Phoolkumarie'!I18+'Breedy, Phoolkumarie'!I19)&gt;0,('Breedy, Phoolkumarie'!I20+'Breedy, Phoolkumarie'!I21)&gt;0,('Breedy, Phoolkumarie'!I22+'Breedy, Phoolkumarie'!I23)&gt;0,('Breedy, Phoolkumarie'!I24+'Breedy, Phoolkumarie'!I25)&gt;0,('Breedy, Phoolkumarie'!I26+'Breedy, Phoolkumarie'!I27)&gt;0),AND(('Breedy, Phoolkumarie'!I30+'Breedy, Phoolkumarie'!I31)&gt;0,('Breedy, Phoolkumarie'!I32+'Breedy, Phoolkumarie'!I33)&gt;0,('Breedy, Phoolkumarie'!I34+'Breedy, Phoolkumarie'!I35)&gt;0,('Breedy, Phoolkumarie'!I36+'Breedy, Phoolkumarie'!I37)&gt;0,('Breedy, Phoolkumarie'!I38+'Breedy, Phoolkumarie'!I39)&gt;0,('Breedy, Phoolkumarie'!I40+'Breedy, Phoolkumarie'!I41)&gt;0,('Breedy, Phoolkumarie'!I42+'Breedy, Phoolkumarie'!I43)&gt;0)),"Yes","")</f>
        <v/>
      </c>
      <c r="I16" s="261">
        <f>IF('Breedy, Phoolkumarie'!N49&gt;40,"Yes","")</f>
        <v/>
      </c>
      <c r="J16" s="261">
        <f>IF(OR(AND(SUM('Breedy, Phoolkumarie'!I14:I27)&gt;0,SUM('Breedy, Phoolkumarie'!I14:I27)&lt;40),AND(SUM('Breedy, Phoolkumarie'!I30:I43)&gt;0,SUM('Breedy, Phoolkumarie'!I30:I43)&lt;40)),"Yes","")</f>
        <v/>
      </c>
      <c r="K16" s="261">
        <f>SUMPRODUCT(('Breedy, Phoolkumarie'!I14:I48&gt;0)*('Breedy, Phoolkumarie'!I14:I48&lt;8))</f>
        <v/>
      </c>
      <c r="L16" s="261">
        <f>IF('Breedy, Phoolkumarie'!Q50&lt;5,"Yes","")</f>
        <v/>
      </c>
      <c r="M16" s="261">
        <f>IF(AND('Breedy, Phoolkumarie'!I49&gt;0,'Breedy, Phoolkumarie'!I49&lt;80),"Yes","")</f>
        <v/>
      </c>
      <c r="N16" s="261">
        <f>IF(OR(F16&gt;0,G16="Yes",H16="Yes",I16="Yes"),"⚠️ OVERWORK",IF(OR(J16="Yes",K16&gt;0,L16="Yes",M16="Yes"),"🔻 UNDERWORK","✓ OK"))</f>
        <v/>
      </c>
    </row>
    <row r="17">
      <c r="A17" s="261" t="n">
        <v>13</v>
      </c>
      <c r="B17" s="262" t="inlineStr">
        <is>
          <t>Brewster, Hilroy</t>
        </is>
      </c>
      <c r="C17" s="261" t="inlineStr">
        <is>
          <t>1511</t>
        </is>
      </c>
      <c r="D17" s="261">
        <f>'Brewster, Hilroy'!I49</f>
        <v/>
      </c>
      <c r="E17" s="261">
        <f>'Brewster, Hilroy'!Q50</f>
        <v/>
      </c>
      <c r="F17" s="261">
        <f>SUMPRODUCT((('Brewster, Hilroy'!I14+'Brewster, Hilroy'!I15)&gt;12)*1)+SUMPRODUCT((('Brewster, Hilroy'!I16+'Brewster, Hilroy'!I17)&gt;12)*1)+SUMPRODUCT((('Brewster, Hilroy'!I18+'Brewster, Hilroy'!I19)&gt;12)*1)+SUMPRODUCT((('Brewster, Hilroy'!I20+'Brewster, Hilroy'!I21)&gt;12)*1)+SUMPRODUCT((('Brewster, Hilroy'!I22+'Brewster, Hilroy'!I23)&gt;12)*1)+SUMPRODUCT((('Brewster, Hilroy'!I24+'Brewster, Hilroy'!I25)&gt;12)*1)+SUMPRODUCT((('Brewster, Hilroy'!I26+'Brewster, Hilroy'!I27)&gt;12)*1)+SUMPRODUCT((('Brewster, Hilroy'!I30+'Brewster, Hilroy'!I31)&gt;12)*1)+SUMPRODUCT((('Brewster, Hilroy'!I32+'Brewster, Hilroy'!I33)&gt;12)*1)+SUMPRODUCT((('Brewster, Hilroy'!I34+'Brewster, Hilroy'!I35)&gt;12)*1)+SUMPRODUCT((('Brewster, Hilroy'!I36+'Brewster, Hilroy'!I37)&gt;12)*1)+SUMPRODUCT((('Brewster, Hilroy'!I38+'Brewster, Hilroy'!I39)&gt;12)*1)+SUMPRODUCT((('Brewster, Hilroy'!I40+'Brewster, Hilroy'!I41)&gt;12)*1)+SUMPRODUCT((('Brewster, Hilroy'!I42+'Brewster, Hilroy'!I43)&gt;12)*1)+SUMPRODUCT((('Brewster, Hilroy'!I45+'Brewster, Hilroy'!I46)&gt;12)*1)+SUMPRODUCT((('Brewster, Hilroy'!I47+'Brewster, Hilroy'!I48)&gt;12)*1)</f>
        <v/>
      </c>
      <c r="G17" s="261">
        <f>IF(MAX(SUM('Brewster, Hilroy'!I14:I27),SUM('Brewster, Hilroy'!I30:I43))&gt;60,"Yes","")</f>
        <v/>
      </c>
      <c r="H17" s="261">
        <f>IF(OR(AND(('Brewster, Hilroy'!I14+'Brewster, Hilroy'!I15)&gt;0,('Brewster, Hilroy'!I16+'Brewster, Hilroy'!I17)&gt;0,('Brewster, Hilroy'!I18+'Brewster, Hilroy'!I19)&gt;0,('Brewster, Hilroy'!I20+'Brewster, Hilroy'!I21)&gt;0,('Brewster, Hilroy'!I22+'Brewster, Hilroy'!I23)&gt;0,('Brewster, Hilroy'!I24+'Brewster, Hilroy'!I25)&gt;0,('Brewster, Hilroy'!I26+'Brewster, Hilroy'!I27)&gt;0),AND(('Brewster, Hilroy'!I30+'Brewster, Hilroy'!I31)&gt;0,('Brewster, Hilroy'!I32+'Brewster, Hilroy'!I33)&gt;0,('Brewster, Hilroy'!I34+'Brewster, Hilroy'!I35)&gt;0,('Brewster, Hilroy'!I36+'Brewster, Hilroy'!I37)&gt;0,('Brewster, Hilroy'!I38+'Brewster, Hilroy'!I39)&gt;0,('Brewster, Hilroy'!I40+'Brewster, Hilroy'!I41)&gt;0,('Brewster, Hilroy'!I42+'Brewster, Hilroy'!I43)&gt;0)),"Yes","")</f>
        <v/>
      </c>
      <c r="I17" s="261">
        <f>IF('Brewster, Hilroy'!N49&gt;40,"Yes","")</f>
        <v/>
      </c>
      <c r="J17" s="261">
        <f>IF(OR(AND(SUM('Brewster, Hilroy'!I14:I27)&gt;0,SUM('Brewster, Hilroy'!I14:I27)&lt;40),AND(SUM('Brewster, Hilroy'!I30:I43)&gt;0,SUM('Brewster, Hilroy'!I30:I43)&lt;40)),"Yes","")</f>
        <v/>
      </c>
      <c r="K17" s="261">
        <f>SUMPRODUCT(('Brewster, Hilroy'!I14:I48&gt;0)*('Brewster, Hilroy'!I14:I48&lt;8))</f>
        <v/>
      </c>
      <c r="L17" s="261">
        <f>IF('Brewster, Hilroy'!Q50&lt;5,"Yes","")</f>
        <v/>
      </c>
      <c r="M17" s="261">
        <f>IF(AND('Brewster, Hilroy'!I49&gt;0,'Brewster, Hilroy'!I49&lt;80),"Yes","")</f>
        <v/>
      </c>
      <c r="N17" s="261">
        <f>IF(OR(F17&gt;0,G17="Yes",H17="Yes",I17="Yes"),"⚠️ OVERWORK",IF(OR(J17="Yes",K17&gt;0,L17="Yes",M17="Yes"),"🔻 UNDERWORK","✓ OK"))</f>
        <v/>
      </c>
    </row>
    <row r="18">
      <c r="A18" s="261" t="n">
        <v>14</v>
      </c>
      <c r="B18" s="262" t="inlineStr">
        <is>
          <t>Browne, Marvina Feona</t>
        </is>
      </c>
      <c r="C18" s="261" t="inlineStr">
        <is>
          <t>3909</t>
        </is>
      </c>
      <c r="D18" s="261">
        <f>'Browne, Marvina Feona'!I49</f>
        <v/>
      </c>
      <c r="E18" s="261">
        <f>'Browne, Marvina Feona'!Q50</f>
        <v/>
      </c>
      <c r="F18" s="261">
        <f>SUMPRODUCT((('Browne, Marvina Feona'!I14+'Browne, Marvina Feona'!I15)&gt;12)*1)+SUMPRODUCT((('Browne, Marvina Feona'!I16+'Browne, Marvina Feona'!I17)&gt;12)*1)+SUMPRODUCT((('Browne, Marvina Feona'!I18+'Browne, Marvina Feona'!I19)&gt;12)*1)+SUMPRODUCT((('Browne, Marvina Feona'!I20+'Browne, Marvina Feona'!I21)&gt;12)*1)+SUMPRODUCT((('Browne, Marvina Feona'!I22+'Browne, Marvina Feona'!I23)&gt;12)*1)+SUMPRODUCT((('Browne, Marvina Feona'!I24+'Browne, Marvina Feona'!I25)&gt;12)*1)+SUMPRODUCT((('Browne, Marvina Feona'!I26+'Browne, Marvina Feona'!I27)&gt;12)*1)+SUMPRODUCT((('Browne, Marvina Feona'!I30+'Browne, Marvina Feona'!I31)&gt;12)*1)+SUMPRODUCT((('Browne, Marvina Feona'!I32+'Browne, Marvina Feona'!I33)&gt;12)*1)+SUMPRODUCT((('Browne, Marvina Feona'!I34+'Browne, Marvina Feona'!I35)&gt;12)*1)+SUMPRODUCT((('Browne, Marvina Feona'!I36+'Browne, Marvina Feona'!I37)&gt;12)*1)+SUMPRODUCT((('Browne, Marvina Feona'!I38+'Browne, Marvina Feona'!I39)&gt;12)*1)+SUMPRODUCT((('Browne, Marvina Feona'!I40+'Browne, Marvina Feona'!I41)&gt;12)*1)+SUMPRODUCT((('Browne, Marvina Feona'!I42+'Browne, Marvina Feona'!I43)&gt;12)*1)+SUMPRODUCT((('Browne, Marvina Feona'!I45+'Browne, Marvina Feona'!I46)&gt;12)*1)+SUMPRODUCT((('Browne, Marvina Feona'!I47+'Browne, Marvina Feona'!I48)&gt;12)*1)</f>
        <v/>
      </c>
      <c r="G18" s="261">
        <f>IF(MAX(SUM('Browne, Marvina Feona'!I14:I27),SUM('Browne, Marvina Feona'!I30:I43))&gt;60,"Yes","")</f>
        <v/>
      </c>
      <c r="H18" s="261">
        <f>IF(OR(AND(('Browne, Marvina Feona'!I14+'Browne, Marvina Feona'!I15)&gt;0,('Browne, Marvina Feona'!I16+'Browne, Marvina Feona'!I17)&gt;0,('Browne, Marvina Feona'!I18+'Browne, Marvina Feona'!I19)&gt;0,('Browne, Marvina Feona'!I20+'Browne, Marvina Feona'!I21)&gt;0,('Browne, Marvina Feona'!I22+'Browne, Marvina Feona'!I23)&gt;0,('Browne, Marvina Feona'!I24+'Browne, Marvina Feona'!I25)&gt;0,('Browne, Marvina Feona'!I26+'Browne, Marvina Feona'!I27)&gt;0),AND(('Browne, Marvina Feona'!I30+'Browne, Marvina Feona'!I31)&gt;0,('Browne, Marvina Feona'!I32+'Browne, Marvina Feona'!I33)&gt;0,('Browne, Marvina Feona'!I34+'Browne, Marvina Feona'!I35)&gt;0,('Browne, Marvina Feona'!I36+'Browne, Marvina Feona'!I37)&gt;0,('Browne, Marvina Feona'!I38+'Browne, Marvina Feona'!I39)&gt;0,('Browne, Marvina Feona'!I40+'Browne, Marvina Feona'!I41)&gt;0,('Browne, Marvina Feona'!I42+'Browne, Marvina Feona'!I43)&gt;0)),"Yes","")</f>
        <v/>
      </c>
      <c r="I18" s="261">
        <f>IF('Browne, Marvina Feona'!N49&gt;40,"Yes","")</f>
        <v/>
      </c>
      <c r="J18" s="261">
        <f>IF(OR(AND(SUM('Browne, Marvina Feona'!I14:I27)&gt;0,SUM('Browne, Marvina Feona'!I14:I27)&lt;40),AND(SUM('Browne, Marvina Feona'!I30:I43)&gt;0,SUM('Browne, Marvina Feona'!I30:I43)&lt;40)),"Yes","")</f>
        <v/>
      </c>
      <c r="K18" s="261">
        <f>SUMPRODUCT(('Browne, Marvina Feona'!I14:I48&gt;0)*('Browne, Marvina Feona'!I14:I48&lt;8))</f>
        <v/>
      </c>
      <c r="L18" s="261">
        <f>IF('Browne, Marvina Feona'!Q50&lt;5,"Yes","")</f>
        <v/>
      </c>
      <c r="M18" s="261">
        <f>IF(AND('Browne, Marvina Feona'!I49&gt;0,'Browne, Marvina Feona'!I49&lt;80),"Yes","")</f>
        <v/>
      </c>
      <c r="N18" s="261">
        <f>IF(OR(F18&gt;0,G18="Yes",H18="Yes",I18="Yes"),"⚠️ OVERWORK",IF(OR(J18="Yes",K18&gt;0,L18="Yes",M18="Yes"),"🔻 UNDERWORK","✓ OK"))</f>
        <v/>
      </c>
    </row>
    <row r="19">
      <c r="A19" s="261" t="n">
        <v>15</v>
      </c>
      <c r="B19" s="262" t="inlineStr">
        <is>
          <t>Bullen, Herman Fitzgerald</t>
        </is>
      </c>
      <c r="C19" s="261" t="inlineStr">
        <is>
          <t>4131</t>
        </is>
      </c>
      <c r="D19" s="261">
        <f>'Bullen, Herman Fitzgerald'!I49</f>
        <v/>
      </c>
      <c r="E19" s="261">
        <f>'Bullen, Herman Fitzgerald'!Q50</f>
        <v/>
      </c>
      <c r="F19" s="261">
        <f>SUMPRODUCT((('Bullen, Herman Fitzgerald'!I14+'Bullen, Herman Fitzgerald'!I15)&gt;12)*1)+SUMPRODUCT((('Bullen, Herman Fitzgerald'!I16+'Bullen, Herman Fitzgerald'!I17)&gt;12)*1)+SUMPRODUCT((('Bullen, Herman Fitzgerald'!I18+'Bullen, Herman Fitzgerald'!I19)&gt;12)*1)+SUMPRODUCT((('Bullen, Herman Fitzgerald'!I20+'Bullen, Herman Fitzgerald'!I21)&gt;12)*1)+SUMPRODUCT((('Bullen, Herman Fitzgerald'!I22+'Bullen, Herman Fitzgerald'!I23)&gt;12)*1)+SUMPRODUCT((('Bullen, Herman Fitzgerald'!I24+'Bullen, Herman Fitzgerald'!I25)&gt;12)*1)+SUMPRODUCT((('Bullen, Herman Fitzgerald'!I26+'Bullen, Herman Fitzgerald'!I27)&gt;12)*1)+SUMPRODUCT((('Bullen, Herman Fitzgerald'!I30+'Bullen, Herman Fitzgerald'!I31)&gt;12)*1)+SUMPRODUCT((('Bullen, Herman Fitzgerald'!I32+'Bullen, Herman Fitzgerald'!I33)&gt;12)*1)+SUMPRODUCT((('Bullen, Herman Fitzgerald'!I34+'Bullen, Herman Fitzgerald'!I35)&gt;12)*1)+SUMPRODUCT((('Bullen, Herman Fitzgerald'!I36+'Bullen, Herman Fitzgerald'!I37)&gt;12)*1)+SUMPRODUCT((('Bullen, Herman Fitzgerald'!I38+'Bullen, Herman Fitzgerald'!I39)&gt;12)*1)+SUMPRODUCT((('Bullen, Herman Fitzgerald'!I40+'Bullen, Herman Fitzgerald'!I41)&gt;12)*1)+SUMPRODUCT((('Bullen, Herman Fitzgerald'!I42+'Bullen, Herman Fitzgerald'!I43)&gt;12)*1)+SUMPRODUCT((('Bullen, Herman Fitzgerald'!I45+'Bullen, Herman Fitzgerald'!I46)&gt;12)*1)+SUMPRODUCT((('Bullen, Herman Fitzgerald'!I47+'Bullen, Herman Fitzgerald'!I48)&gt;12)*1)</f>
        <v/>
      </c>
      <c r="G19" s="261">
        <f>IF(MAX(SUM('Bullen, Herman Fitzgerald'!I14:I27),SUM('Bullen, Herman Fitzgerald'!I30:I43))&gt;60,"Yes","")</f>
        <v/>
      </c>
      <c r="H19" s="261">
        <f>IF(OR(AND(('Bullen, Herman Fitzgerald'!I14+'Bullen, Herman Fitzgerald'!I15)&gt;0,('Bullen, Herman Fitzgerald'!I16+'Bullen, Herman Fitzgerald'!I17)&gt;0,('Bullen, Herman Fitzgerald'!I18+'Bullen, Herman Fitzgerald'!I19)&gt;0,('Bullen, Herman Fitzgerald'!I20+'Bullen, Herman Fitzgerald'!I21)&gt;0,('Bullen, Herman Fitzgerald'!I22+'Bullen, Herman Fitzgerald'!I23)&gt;0,('Bullen, Herman Fitzgerald'!I24+'Bullen, Herman Fitzgerald'!I25)&gt;0,('Bullen, Herman Fitzgerald'!I26+'Bullen, Herman Fitzgerald'!I27)&gt;0),AND(('Bullen, Herman Fitzgerald'!I30+'Bullen, Herman Fitzgerald'!I31)&gt;0,('Bullen, Herman Fitzgerald'!I32+'Bullen, Herman Fitzgerald'!I33)&gt;0,('Bullen, Herman Fitzgerald'!I34+'Bullen, Herman Fitzgerald'!I35)&gt;0,('Bullen, Herman Fitzgerald'!I36+'Bullen, Herman Fitzgerald'!I37)&gt;0,('Bullen, Herman Fitzgerald'!I38+'Bullen, Herman Fitzgerald'!I39)&gt;0,('Bullen, Herman Fitzgerald'!I40+'Bullen, Herman Fitzgerald'!I41)&gt;0,('Bullen, Herman Fitzgerald'!I42+'Bullen, Herman Fitzgerald'!I43)&gt;0)),"Yes","")</f>
        <v/>
      </c>
      <c r="I19" s="261">
        <f>IF('Bullen, Herman Fitzgerald'!N49&gt;40,"Yes","")</f>
        <v/>
      </c>
      <c r="J19" s="261">
        <f>IF(OR(AND(SUM('Bullen, Herman Fitzgerald'!I14:I27)&gt;0,SUM('Bullen, Herman Fitzgerald'!I14:I27)&lt;40),AND(SUM('Bullen, Herman Fitzgerald'!I30:I43)&gt;0,SUM('Bullen, Herman Fitzgerald'!I30:I43)&lt;40)),"Yes","")</f>
        <v/>
      </c>
      <c r="K19" s="261">
        <f>SUMPRODUCT(('Bullen, Herman Fitzgerald'!I14:I48&gt;0)*('Bullen, Herman Fitzgerald'!I14:I48&lt;8))</f>
        <v/>
      </c>
      <c r="L19" s="261">
        <f>IF('Bullen, Herman Fitzgerald'!Q50&lt;5,"Yes","")</f>
        <v/>
      </c>
      <c r="M19" s="261">
        <f>IF(AND('Bullen, Herman Fitzgerald'!I49&gt;0,'Bullen, Herman Fitzgerald'!I49&lt;80),"Yes","")</f>
        <v/>
      </c>
      <c r="N19" s="261">
        <f>IF(OR(F19&gt;0,G19="Yes",H19="Yes",I19="Yes"),"⚠️ OVERWORK",IF(OR(J19="Yes",K19&gt;0,L19="Yes",M19="Yes"),"🔻 UNDERWORK","✓ OK"))</f>
        <v/>
      </c>
    </row>
    <row r="20">
      <c r="A20" s="261" t="n">
        <v>16</v>
      </c>
      <c r="B20" s="262" t="inlineStr">
        <is>
          <t>Bumbury, Joan</t>
        </is>
      </c>
      <c r="C20" s="261" t="inlineStr">
        <is>
          <t>3348</t>
        </is>
      </c>
      <c r="D20" s="261">
        <f>'Bumbury, Joan'!I49</f>
        <v/>
      </c>
      <c r="E20" s="261">
        <f>'Bumbury, Joan'!Q50</f>
        <v/>
      </c>
      <c r="F20" s="261">
        <f>SUMPRODUCT((('Bumbury, Joan'!I14+'Bumbury, Joan'!I15)&gt;12)*1)+SUMPRODUCT((('Bumbury, Joan'!I16+'Bumbury, Joan'!I17)&gt;12)*1)+SUMPRODUCT((('Bumbury, Joan'!I18+'Bumbury, Joan'!I19)&gt;12)*1)+SUMPRODUCT((('Bumbury, Joan'!I20+'Bumbury, Joan'!I21)&gt;12)*1)+SUMPRODUCT((('Bumbury, Joan'!I22+'Bumbury, Joan'!I23)&gt;12)*1)+SUMPRODUCT((('Bumbury, Joan'!I24+'Bumbury, Joan'!I25)&gt;12)*1)+SUMPRODUCT((('Bumbury, Joan'!I26+'Bumbury, Joan'!I27)&gt;12)*1)+SUMPRODUCT((('Bumbury, Joan'!I30+'Bumbury, Joan'!I31)&gt;12)*1)+SUMPRODUCT((('Bumbury, Joan'!I32+'Bumbury, Joan'!I33)&gt;12)*1)+SUMPRODUCT((('Bumbury, Joan'!I34+'Bumbury, Joan'!I35)&gt;12)*1)+SUMPRODUCT((('Bumbury, Joan'!I36+'Bumbury, Joan'!I37)&gt;12)*1)+SUMPRODUCT((('Bumbury, Joan'!I38+'Bumbury, Joan'!I39)&gt;12)*1)+SUMPRODUCT((('Bumbury, Joan'!I40+'Bumbury, Joan'!I41)&gt;12)*1)+SUMPRODUCT((('Bumbury, Joan'!I42+'Bumbury, Joan'!I43)&gt;12)*1)+SUMPRODUCT((('Bumbury, Joan'!I45+'Bumbury, Joan'!I46)&gt;12)*1)+SUMPRODUCT((('Bumbury, Joan'!I47+'Bumbury, Joan'!I48)&gt;12)*1)</f>
        <v/>
      </c>
      <c r="G20" s="261">
        <f>IF(MAX(SUM('Bumbury, Joan'!I14:I27),SUM('Bumbury, Joan'!I30:I43))&gt;60,"Yes","")</f>
        <v/>
      </c>
      <c r="H20" s="261">
        <f>IF(OR(AND(('Bumbury, Joan'!I14+'Bumbury, Joan'!I15)&gt;0,('Bumbury, Joan'!I16+'Bumbury, Joan'!I17)&gt;0,('Bumbury, Joan'!I18+'Bumbury, Joan'!I19)&gt;0,('Bumbury, Joan'!I20+'Bumbury, Joan'!I21)&gt;0,('Bumbury, Joan'!I22+'Bumbury, Joan'!I23)&gt;0,('Bumbury, Joan'!I24+'Bumbury, Joan'!I25)&gt;0,('Bumbury, Joan'!I26+'Bumbury, Joan'!I27)&gt;0),AND(('Bumbury, Joan'!I30+'Bumbury, Joan'!I31)&gt;0,('Bumbury, Joan'!I32+'Bumbury, Joan'!I33)&gt;0,('Bumbury, Joan'!I34+'Bumbury, Joan'!I35)&gt;0,('Bumbury, Joan'!I36+'Bumbury, Joan'!I37)&gt;0,('Bumbury, Joan'!I38+'Bumbury, Joan'!I39)&gt;0,('Bumbury, Joan'!I40+'Bumbury, Joan'!I41)&gt;0,('Bumbury, Joan'!I42+'Bumbury, Joan'!I43)&gt;0)),"Yes","")</f>
        <v/>
      </c>
      <c r="I20" s="261">
        <f>IF('Bumbury, Joan'!N49&gt;40,"Yes","")</f>
        <v/>
      </c>
      <c r="J20" s="261">
        <f>IF(OR(AND(SUM('Bumbury, Joan'!I14:I27)&gt;0,SUM('Bumbury, Joan'!I14:I27)&lt;40),AND(SUM('Bumbury, Joan'!I30:I43)&gt;0,SUM('Bumbury, Joan'!I30:I43)&lt;40)),"Yes","")</f>
        <v/>
      </c>
      <c r="K20" s="261">
        <f>SUMPRODUCT(('Bumbury, Joan'!I14:I48&gt;0)*('Bumbury, Joan'!I14:I48&lt;8))</f>
        <v/>
      </c>
      <c r="L20" s="261">
        <f>IF('Bumbury, Joan'!Q50&lt;5,"Yes","")</f>
        <v/>
      </c>
      <c r="M20" s="261">
        <f>IF(AND('Bumbury, Joan'!I49&gt;0,'Bumbury, Joan'!I49&lt;80),"Yes","")</f>
        <v/>
      </c>
      <c r="N20" s="261">
        <f>IF(OR(F20&gt;0,G20="Yes",H20="Yes",I20="Yes"),"⚠️ OVERWORK",IF(OR(J20="Yes",K20&gt;0,L20="Yes",M20="Yes"),"🔻 UNDERWORK","✓ OK"))</f>
        <v/>
      </c>
    </row>
    <row r="21">
      <c r="A21" s="261" t="n">
        <v>17</v>
      </c>
      <c r="B21" s="262" t="inlineStr">
        <is>
          <t>Chester, Violet</t>
        </is>
      </c>
      <c r="C21" s="261" t="inlineStr">
        <is>
          <t>4175</t>
        </is>
      </c>
      <c r="D21" s="261">
        <f>'Chester, Violet'!I49</f>
        <v/>
      </c>
      <c r="E21" s="261">
        <f>'Chester, Violet'!Q50</f>
        <v/>
      </c>
      <c r="F21" s="261">
        <f>SUMPRODUCT((('Chester, Violet'!I14+'Chester, Violet'!I15)&gt;12)*1)+SUMPRODUCT((('Chester, Violet'!I16+'Chester, Violet'!I17)&gt;12)*1)+SUMPRODUCT((('Chester, Violet'!I18+'Chester, Violet'!I19)&gt;12)*1)+SUMPRODUCT((('Chester, Violet'!I20+'Chester, Violet'!I21)&gt;12)*1)+SUMPRODUCT((('Chester, Violet'!I22+'Chester, Violet'!I23)&gt;12)*1)+SUMPRODUCT((('Chester, Violet'!I24+'Chester, Violet'!I25)&gt;12)*1)+SUMPRODUCT((('Chester, Violet'!I26+'Chester, Violet'!I27)&gt;12)*1)+SUMPRODUCT((('Chester, Violet'!I30+'Chester, Violet'!I31)&gt;12)*1)+SUMPRODUCT((('Chester, Violet'!I32+'Chester, Violet'!I33)&gt;12)*1)+SUMPRODUCT((('Chester, Violet'!I34+'Chester, Violet'!I35)&gt;12)*1)+SUMPRODUCT((('Chester, Violet'!I36+'Chester, Violet'!I37)&gt;12)*1)+SUMPRODUCT((('Chester, Violet'!I38+'Chester, Violet'!I39)&gt;12)*1)+SUMPRODUCT((('Chester, Violet'!I40+'Chester, Violet'!I41)&gt;12)*1)+SUMPRODUCT((('Chester, Violet'!I42+'Chester, Violet'!I43)&gt;12)*1)+SUMPRODUCT((('Chester, Violet'!I45+'Chester, Violet'!I46)&gt;12)*1)+SUMPRODUCT((('Chester, Violet'!I47+'Chester, Violet'!I48)&gt;12)*1)</f>
        <v/>
      </c>
      <c r="G21" s="261">
        <f>IF(MAX(SUM('Chester, Violet'!I14:I27),SUM('Chester, Violet'!I30:I43))&gt;60,"Yes","")</f>
        <v/>
      </c>
      <c r="H21" s="261">
        <f>IF(OR(AND(('Chester, Violet'!I14+'Chester, Violet'!I15)&gt;0,('Chester, Violet'!I16+'Chester, Violet'!I17)&gt;0,('Chester, Violet'!I18+'Chester, Violet'!I19)&gt;0,('Chester, Violet'!I20+'Chester, Violet'!I21)&gt;0,('Chester, Violet'!I22+'Chester, Violet'!I23)&gt;0,('Chester, Violet'!I24+'Chester, Violet'!I25)&gt;0,('Chester, Violet'!I26+'Chester, Violet'!I27)&gt;0),AND(('Chester, Violet'!I30+'Chester, Violet'!I31)&gt;0,('Chester, Violet'!I32+'Chester, Violet'!I33)&gt;0,('Chester, Violet'!I34+'Chester, Violet'!I35)&gt;0,('Chester, Violet'!I36+'Chester, Violet'!I37)&gt;0,('Chester, Violet'!I38+'Chester, Violet'!I39)&gt;0,('Chester, Violet'!I40+'Chester, Violet'!I41)&gt;0,('Chester, Violet'!I42+'Chester, Violet'!I43)&gt;0)),"Yes","")</f>
        <v/>
      </c>
      <c r="I21" s="261">
        <f>IF('Chester, Violet'!N49&gt;40,"Yes","")</f>
        <v/>
      </c>
      <c r="J21" s="261">
        <f>IF(OR(AND(SUM('Chester, Violet'!I14:I27)&gt;0,SUM('Chester, Violet'!I14:I27)&lt;40),AND(SUM('Chester, Violet'!I30:I43)&gt;0,SUM('Chester, Violet'!I30:I43)&lt;40)),"Yes","")</f>
        <v/>
      </c>
      <c r="K21" s="261">
        <f>SUMPRODUCT(('Chester, Violet'!I14:I48&gt;0)*('Chester, Violet'!I14:I48&lt;8))</f>
        <v/>
      </c>
      <c r="L21" s="261">
        <f>IF('Chester, Violet'!Q50&lt;5,"Yes","")</f>
        <v/>
      </c>
      <c r="M21" s="261">
        <f>IF(AND('Chester, Violet'!I49&gt;0,'Chester, Violet'!I49&lt;80),"Yes","")</f>
        <v/>
      </c>
      <c r="N21" s="261">
        <f>IF(OR(F21&gt;0,G21="Yes",H21="Yes",I21="Yes"),"⚠️ OVERWORK",IF(OR(J21="Yes",K21&gt;0,L21="Yes",M21="Yes"),"🔻 UNDERWORK","✓ OK"))</f>
        <v/>
      </c>
    </row>
    <row r="22">
      <c r="A22" s="261" t="n">
        <v>18</v>
      </c>
      <c r="B22" s="262" t="inlineStr">
        <is>
          <t>Clarke, Penopolly</t>
        </is>
      </c>
      <c r="C22" s="261" t="inlineStr">
        <is>
          <t>2380</t>
        </is>
      </c>
      <c r="D22" s="261">
        <f>'Clarke, Penopolly'!I49</f>
        <v/>
      </c>
      <c r="E22" s="261">
        <f>'Clarke, Penopolly'!Q50</f>
        <v/>
      </c>
      <c r="F22" s="261">
        <f>SUMPRODUCT((('Clarke, Penopolly'!I14+'Clarke, Penopolly'!I15)&gt;12)*1)+SUMPRODUCT((('Clarke, Penopolly'!I16+'Clarke, Penopolly'!I17)&gt;12)*1)+SUMPRODUCT((('Clarke, Penopolly'!I18+'Clarke, Penopolly'!I19)&gt;12)*1)+SUMPRODUCT((('Clarke, Penopolly'!I20+'Clarke, Penopolly'!I21)&gt;12)*1)+SUMPRODUCT((('Clarke, Penopolly'!I22+'Clarke, Penopolly'!I23)&gt;12)*1)+SUMPRODUCT((('Clarke, Penopolly'!I24+'Clarke, Penopolly'!I25)&gt;12)*1)+SUMPRODUCT((('Clarke, Penopolly'!I26+'Clarke, Penopolly'!I27)&gt;12)*1)+SUMPRODUCT((('Clarke, Penopolly'!I30+'Clarke, Penopolly'!I31)&gt;12)*1)+SUMPRODUCT((('Clarke, Penopolly'!I32+'Clarke, Penopolly'!I33)&gt;12)*1)+SUMPRODUCT((('Clarke, Penopolly'!I34+'Clarke, Penopolly'!I35)&gt;12)*1)+SUMPRODUCT((('Clarke, Penopolly'!I36+'Clarke, Penopolly'!I37)&gt;12)*1)+SUMPRODUCT((('Clarke, Penopolly'!I38+'Clarke, Penopolly'!I39)&gt;12)*1)+SUMPRODUCT((('Clarke, Penopolly'!I40+'Clarke, Penopolly'!I41)&gt;12)*1)+SUMPRODUCT((('Clarke, Penopolly'!I42+'Clarke, Penopolly'!I43)&gt;12)*1)+SUMPRODUCT((('Clarke, Penopolly'!I45+'Clarke, Penopolly'!I46)&gt;12)*1)+SUMPRODUCT((('Clarke, Penopolly'!I47+'Clarke, Penopolly'!I48)&gt;12)*1)</f>
        <v/>
      </c>
      <c r="G22" s="261">
        <f>IF(MAX(SUM('Clarke, Penopolly'!I14:I27),SUM('Clarke, Penopolly'!I30:I43))&gt;60,"Yes","")</f>
        <v/>
      </c>
      <c r="H22" s="261">
        <f>IF(OR(AND(('Clarke, Penopolly'!I14+'Clarke, Penopolly'!I15)&gt;0,('Clarke, Penopolly'!I16+'Clarke, Penopolly'!I17)&gt;0,('Clarke, Penopolly'!I18+'Clarke, Penopolly'!I19)&gt;0,('Clarke, Penopolly'!I20+'Clarke, Penopolly'!I21)&gt;0,('Clarke, Penopolly'!I22+'Clarke, Penopolly'!I23)&gt;0,('Clarke, Penopolly'!I24+'Clarke, Penopolly'!I25)&gt;0,('Clarke, Penopolly'!I26+'Clarke, Penopolly'!I27)&gt;0),AND(('Clarke, Penopolly'!I30+'Clarke, Penopolly'!I31)&gt;0,('Clarke, Penopolly'!I32+'Clarke, Penopolly'!I33)&gt;0,('Clarke, Penopolly'!I34+'Clarke, Penopolly'!I35)&gt;0,('Clarke, Penopolly'!I36+'Clarke, Penopolly'!I37)&gt;0,('Clarke, Penopolly'!I38+'Clarke, Penopolly'!I39)&gt;0,('Clarke, Penopolly'!I40+'Clarke, Penopolly'!I41)&gt;0,('Clarke, Penopolly'!I42+'Clarke, Penopolly'!I43)&gt;0)),"Yes","")</f>
        <v/>
      </c>
      <c r="I22" s="261">
        <f>IF('Clarke, Penopolly'!N49&gt;40,"Yes","")</f>
        <v/>
      </c>
      <c r="J22" s="261">
        <f>IF(OR(AND(SUM('Clarke, Penopolly'!I14:I27)&gt;0,SUM('Clarke, Penopolly'!I14:I27)&lt;40),AND(SUM('Clarke, Penopolly'!I30:I43)&gt;0,SUM('Clarke, Penopolly'!I30:I43)&lt;40)),"Yes","")</f>
        <v/>
      </c>
      <c r="K22" s="261">
        <f>SUMPRODUCT(('Clarke, Penopolly'!I14:I48&gt;0)*('Clarke, Penopolly'!I14:I48&lt;8))</f>
        <v/>
      </c>
      <c r="L22" s="261">
        <f>IF('Clarke, Penopolly'!Q50&lt;5,"Yes","")</f>
        <v/>
      </c>
      <c r="M22" s="261">
        <f>IF(AND('Clarke, Penopolly'!I49&gt;0,'Clarke, Penopolly'!I49&lt;80),"Yes","")</f>
        <v/>
      </c>
      <c r="N22" s="261">
        <f>IF(OR(F22&gt;0,G22="Yes",H22="Yes",I22="Yes"),"⚠️ OVERWORK",IF(OR(J22="Yes",K22&gt;0,L22="Yes",M22="Yes"),"🔻 UNDERWORK","✓ OK"))</f>
        <v/>
      </c>
    </row>
    <row r="23">
      <c r="A23" s="261" t="n">
        <v>19</v>
      </c>
      <c r="B23" s="262" t="inlineStr">
        <is>
          <t>Clarke, Richard</t>
        </is>
      </c>
      <c r="C23" s="261" t="inlineStr">
        <is>
          <t>3399</t>
        </is>
      </c>
      <c r="D23" s="261">
        <f>'Clarke, Richard'!I49</f>
        <v/>
      </c>
      <c r="E23" s="261">
        <f>'Clarke, Richard'!Q50</f>
        <v/>
      </c>
      <c r="F23" s="261">
        <f>SUMPRODUCT((('Clarke, Richard'!I14+'Clarke, Richard'!I15)&gt;12)*1)+SUMPRODUCT((('Clarke, Richard'!I16+'Clarke, Richard'!I17)&gt;12)*1)+SUMPRODUCT((('Clarke, Richard'!I18+'Clarke, Richard'!I19)&gt;12)*1)+SUMPRODUCT((('Clarke, Richard'!I20+'Clarke, Richard'!I21)&gt;12)*1)+SUMPRODUCT((('Clarke, Richard'!I22+'Clarke, Richard'!I23)&gt;12)*1)+SUMPRODUCT((('Clarke, Richard'!I24+'Clarke, Richard'!I25)&gt;12)*1)+SUMPRODUCT((('Clarke, Richard'!I26+'Clarke, Richard'!I27)&gt;12)*1)+SUMPRODUCT((('Clarke, Richard'!I30+'Clarke, Richard'!I31)&gt;12)*1)+SUMPRODUCT((('Clarke, Richard'!I32+'Clarke, Richard'!I33)&gt;12)*1)+SUMPRODUCT((('Clarke, Richard'!I34+'Clarke, Richard'!I35)&gt;12)*1)+SUMPRODUCT((('Clarke, Richard'!I36+'Clarke, Richard'!I37)&gt;12)*1)+SUMPRODUCT((('Clarke, Richard'!I38+'Clarke, Richard'!I39)&gt;12)*1)+SUMPRODUCT((('Clarke, Richard'!I40+'Clarke, Richard'!I41)&gt;12)*1)+SUMPRODUCT((('Clarke, Richard'!I42+'Clarke, Richard'!I43)&gt;12)*1)+SUMPRODUCT((('Clarke, Richard'!I45+'Clarke, Richard'!I46)&gt;12)*1)+SUMPRODUCT((('Clarke, Richard'!I47+'Clarke, Richard'!I48)&gt;12)*1)</f>
        <v/>
      </c>
      <c r="G23" s="261">
        <f>IF(MAX(SUM('Clarke, Richard'!I14:I27),SUM('Clarke, Richard'!I30:I43))&gt;60,"Yes","")</f>
        <v/>
      </c>
      <c r="H23" s="261">
        <f>IF(OR(AND(('Clarke, Richard'!I14+'Clarke, Richard'!I15)&gt;0,('Clarke, Richard'!I16+'Clarke, Richard'!I17)&gt;0,('Clarke, Richard'!I18+'Clarke, Richard'!I19)&gt;0,('Clarke, Richard'!I20+'Clarke, Richard'!I21)&gt;0,('Clarke, Richard'!I22+'Clarke, Richard'!I23)&gt;0,('Clarke, Richard'!I24+'Clarke, Richard'!I25)&gt;0,('Clarke, Richard'!I26+'Clarke, Richard'!I27)&gt;0),AND(('Clarke, Richard'!I30+'Clarke, Richard'!I31)&gt;0,('Clarke, Richard'!I32+'Clarke, Richard'!I33)&gt;0,('Clarke, Richard'!I34+'Clarke, Richard'!I35)&gt;0,('Clarke, Richard'!I36+'Clarke, Richard'!I37)&gt;0,('Clarke, Richard'!I38+'Clarke, Richard'!I39)&gt;0,('Clarke, Richard'!I40+'Clarke, Richard'!I41)&gt;0,('Clarke, Richard'!I42+'Clarke, Richard'!I43)&gt;0)),"Yes","")</f>
        <v/>
      </c>
      <c r="I23" s="261">
        <f>IF('Clarke, Richard'!N49&gt;40,"Yes","")</f>
        <v/>
      </c>
      <c r="J23" s="261">
        <f>IF(OR(AND(SUM('Clarke, Richard'!I14:I27)&gt;0,SUM('Clarke, Richard'!I14:I27)&lt;40),AND(SUM('Clarke, Richard'!I30:I43)&gt;0,SUM('Clarke, Richard'!I30:I43)&lt;40)),"Yes","")</f>
        <v/>
      </c>
      <c r="K23" s="261">
        <f>SUMPRODUCT(('Clarke, Richard'!I14:I48&gt;0)*('Clarke, Richard'!I14:I48&lt;8))</f>
        <v/>
      </c>
      <c r="L23" s="261">
        <f>IF('Clarke, Richard'!Q50&lt;5,"Yes","")</f>
        <v/>
      </c>
      <c r="M23" s="261">
        <f>IF(AND('Clarke, Richard'!I49&gt;0,'Clarke, Richard'!I49&lt;80),"Yes","")</f>
        <v/>
      </c>
      <c r="N23" s="261">
        <f>IF(OR(F23&gt;0,G23="Yes",H23="Yes",I23="Yes"),"⚠️ OVERWORK",IF(OR(J23="Yes",K23&gt;0,L23="Yes",M23="Yes"),"🔻 UNDERWORK","✓ OK"))</f>
        <v/>
      </c>
    </row>
    <row r="24">
      <c r="A24" s="261" t="n">
        <v>20</v>
      </c>
      <c r="B24" s="262" t="inlineStr">
        <is>
          <t>Cockfield, Nichola Roxann</t>
        </is>
      </c>
      <c r="C24" s="261" t="inlineStr">
        <is>
          <t>4250</t>
        </is>
      </c>
      <c r="D24" s="261">
        <f>'Cockfield, Nichola Roxann'!I49</f>
        <v/>
      </c>
      <c r="E24" s="261">
        <f>'Cockfield, Nichola Roxann'!Q50</f>
        <v/>
      </c>
      <c r="F24" s="261">
        <f>SUMPRODUCT((('Cockfield, Nichola Roxann'!I14+'Cockfield, Nichola Roxann'!I15)&gt;12)*1)+SUMPRODUCT((('Cockfield, Nichola Roxann'!I16+'Cockfield, Nichola Roxann'!I17)&gt;12)*1)+SUMPRODUCT((('Cockfield, Nichola Roxann'!I18+'Cockfield, Nichola Roxann'!I19)&gt;12)*1)+SUMPRODUCT((('Cockfield, Nichola Roxann'!I20+'Cockfield, Nichola Roxann'!I21)&gt;12)*1)+SUMPRODUCT((('Cockfield, Nichola Roxann'!I22+'Cockfield, Nichola Roxann'!I23)&gt;12)*1)+SUMPRODUCT((('Cockfield, Nichola Roxann'!I24+'Cockfield, Nichola Roxann'!I25)&gt;12)*1)+SUMPRODUCT((('Cockfield, Nichola Roxann'!I26+'Cockfield, Nichola Roxann'!I27)&gt;12)*1)+SUMPRODUCT((('Cockfield, Nichola Roxann'!I30+'Cockfield, Nichola Roxann'!I31)&gt;12)*1)+SUMPRODUCT((('Cockfield, Nichola Roxann'!I32+'Cockfield, Nichola Roxann'!I33)&gt;12)*1)+SUMPRODUCT((('Cockfield, Nichola Roxann'!I34+'Cockfield, Nichola Roxann'!I35)&gt;12)*1)+SUMPRODUCT((('Cockfield, Nichola Roxann'!I36+'Cockfield, Nichola Roxann'!I37)&gt;12)*1)+SUMPRODUCT((('Cockfield, Nichola Roxann'!I38+'Cockfield, Nichola Roxann'!I39)&gt;12)*1)+SUMPRODUCT((('Cockfield, Nichola Roxann'!I40+'Cockfield, Nichola Roxann'!I41)&gt;12)*1)+SUMPRODUCT((('Cockfield, Nichola Roxann'!I42+'Cockfield, Nichola Roxann'!I43)&gt;12)*1)+SUMPRODUCT((('Cockfield, Nichola Roxann'!I45+'Cockfield, Nichola Roxann'!I46)&gt;12)*1)+SUMPRODUCT((('Cockfield, Nichola Roxann'!I47+'Cockfield, Nichola Roxann'!I48)&gt;12)*1)</f>
        <v/>
      </c>
      <c r="G24" s="261">
        <f>IF(MAX(SUM('Cockfield, Nichola Roxann'!I14:I27),SUM('Cockfield, Nichola Roxann'!I30:I43))&gt;60,"Yes","")</f>
        <v/>
      </c>
      <c r="H24" s="261">
        <f>IF(OR(AND(('Cockfield, Nichola Roxann'!I14+'Cockfield, Nichola Roxann'!I15)&gt;0,('Cockfield, Nichola Roxann'!I16+'Cockfield, Nichola Roxann'!I17)&gt;0,('Cockfield, Nichola Roxann'!I18+'Cockfield, Nichola Roxann'!I19)&gt;0,('Cockfield, Nichola Roxann'!I20+'Cockfield, Nichola Roxann'!I21)&gt;0,('Cockfield, Nichola Roxann'!I22+'Cockfield, Nichola Roxann'!I23)&gt;0,('Cockfield, Nichola Roxann'!I24+'Cockfield, Nichola Roxann'!I25)&gt;0,('Cockfield, Nichola Roxann'!I26+'Cockfield, Nichola Roxann'!I27)&gt;0),AND(('Cockfield, Nichola Roxann'!I30+'Cockfield, Nichola Roxann'!I31)&gt;0,('Cockfield, Nichola Roxann'!I32+'Cockfield, Nichola Roxann'!I33)&gt;0,('Cockfield, Nichola Roxann'!I34+'Cockfield, Nichola Roxann'!I35)&gt;0,('Cockfield, Nichola Roxann'!I36+'Cockfield, Nichola Roxann'!I37)&gt;0,('Cockfield, Nichola Roxann'!I38+'Cockfield, Nichola Roxann'!I39)&gt;0,('Cockfield, Nichola Roxann'!I40+'Cockfield, Nichola Roxann'!I41)&gt;0,('Cockfield, Nichola Roxann'!I42+'Cockfield, Nichola Roxann'!I43)&gt;0)),"Yes","")</f>
        <v/>
      </c>
      <c r="I24" s="261">
        <f>IF('Cockfield, Nichola Roxann'!N49&gt;40,"Yes","")</f>
        <v/>
      </c>
      <c r="J24" s="261">
        <f>IF(OR(AND(SUM('Cockfield, Nichola Roxann'!I14:I27)&gt;0,SUM('Cockfield, Nichola Roxann'!I14:I27)&lt;40),AND(SUM('Cockfield, Nichola Roxann'!I30:I43)&gt;0,SUM('Cockfield, Nichola Roxann'!I30:I43)&lt;40)),"Yes","")</f>
        <v/>
      </c>
      <c r="K24" s="261">
        <f>SUMPRODUCT(('Cockfield, Nichola Roxann'!I14:I48&gt;0)*('Cockfield, Nichola Roxann'!I14:I48&lt;8))</f>
        <v/>
      </c>
      <c r="L24" s="261">
        <f>IF('Cockfield, Nichola Roxann'!Q50&lt;5,"Yes","")</f>
        <v/>
      </c>
      <c r="M24" s="261">
        <f>IF(AND('Cockfield, Nichola Roxann'!I49&gt;0,'Cockfield, Nichola Roxann'!I49&lt;80),"Yes","")</f>
        <v/>
      </c>
      <c r="N24" s="261">
        <f>IF(OR(F24&gt;0,G24="Yes",H24="Yes",I24="Yes"),"⚠️ OVERWORK",IF(OR(J24="Yes",K24&gt;0,L24="Yes",M24="Yes"),"🔻 UNDERWORK","✓ OK"))</f>
        <v/>
      </c>
    </row>
    <row r="25">
      <c r="A25" s="261" t="n">
        <v>21</v>
      </c>
      <c r="B25" s="262" t="inlineStr">
        <is>
          <t>Cort, Neville Orvil</t>
        </is>
      </c>
      <c r="C25" s="261" t="inlineStr">
        <is>
          <t>3773</t>
        </is>
      </c>
      <c r="D25" s="261">
        <f>'Cort, Neville Orvil'!I49</f>
        <v/>
      </c>
      <c r="E25" s="261">
        <f>'Cort, Neville Orvil'!Q50</f>
        <v/>
      </c>
      <c r="F25" s="261">
        <f>SUMPRODUCT((('Cort, Neville Orvil'!I14+'Cort, Neville Orvil'!I15)&gt;12)*1)+SUMPRODUCT((('Cort, Neville Orvil'!I16+'Cort, Neville Orvil'!I17)&gt;12)*1)+SUMPRODUCT((('Cort, Neville Orvil'!I18+'Cort, Neville Orvil'!I19)&gt;12)*1)+SUMPRODUCT((('Cort, Neville Orvil'!I20+'Cort, Neville Orvil'!I21)&gt;12)*1)+SUMPRODUCT((('Cort, Neville Orvil'!I22+'Cort, Neville Orvil'!I23)&gt;12)*1)+SUMPRODUCT((('Cort, Neville Orvil'!I24+'Cort, Neville Orvil'!I25)&gt;12)*1)+SUMPRODUCT((('Cort, Neville Orvil'!I26+'Cort, Neville Orvil'!I27)&gt;12)*1)+SUMPRODUCT((('Cort, Neville Orvil'!I30+'Cort, Neville Orvil'!I31)&gt;12)*1)+SUMPRODUCT((('Cort, Neville Orvil'!I32+'Cort, Neville Orvil'!I33)&gt;12)*1)+SUMPRODUCT((('Cort, Neville Orvil'!I34+'Cort, Neville Orvil'!I35)&gt;12)*1)+SUMPRODUCT((('Cort, Neville Orvil'!I36+'Cort, Neville Orvil'!I37)&gt;12)*1)+SUMPRODUCT((('Cort, Neville Orvil'!I38+'Cort, Neville Orvil'!I39)&gt;12)*1)+SUMPRODUCT((('Cort, Neville Orvil'!I40+'Cort, Neville Orvil'!I41)&gt;12)*1)+SUMPRODUCT((('Cort, Neville Orvil'!I42+'Cort, Neville Orvil'!I43)&gt;12)*1)+SUMPRODUCT((('Cort, Neville Orvil'!I45+'Cort, Neville Orvil'!I46)&gt;12)*1)+SUMPRODUCT((('Cort, Neville Orvil'!I47+'Cort, Neville Orvil'!I48)&gt;12)*1)</f>
        <v/>
      </c>
      <c r="G25" s="261">
        <f>IF(MAX(SUM('Cort, Neville Orvil'!I14:I27),SUM('Cort, Neville Orvil'!I30:I43))&gt;60,"Yes","")</f>
        <v/>
      </c>
      <c r="H25" s="261">
        <f>IF(OR(AND(('Cort, Neville Orvil'!I14+'Cort, Neville Orvil'!I15)&gt;0,('Cort, Neville Orvil'!I16+'Cort, Neville Orvil'!I17)&gt;0,('Cort, Neville Orvil'!I18+'Cort, Neville Orvil'!I19)&gt;0,('Cort, Neville Orvil'!I20+'Cort, Neville Orvil'!I21)&gt;0,('Cort, Neville Orvil'!I22+'Cort, Neville Orvil'!I23)&gt;0,('Cort, Neville Orvil'!I24+'Cort, Neville Orvil'!I25)&gt;0,('Cort, Neville Orvil'!I26+'Cort, Neville Orvil'!I27)&gt;0),AND(('Cort, Neville Orvil'!I30+'Cort, Neville Orvil'!I31)&gt;0,('Cort, Neville Orvil'!I32+'Cort, Neville Orvil'!I33)&gt;0,('Cort, Neville Orvil'!I34+'Cort, Neville Orvil'!I35)&gt;0,('Cort, Neville Orvil'!I36+'Cort, Neville Orvil'!I37)&gt;0,('Cort, Neville Orvil'!I38+'Cort, Neville Orvil'!I39)&gt;0,('Cort, Neville Orvil'!I40+'Cort, Neville Orvil'!I41)&gt;0,('Cort, Neville Orvil'!I42+'Cort, Neville Orvil'!I43)&gt;0)),"Yes","")</f>
        <v/>
      </c>
      <c r="I25" s="261">
        <f>IF('Cort, Neville Orvil'!N49&gt;40,"Yes","")</f>
        <v/>
      </c>
      <c r="J25" s="261">
        <f>IF(OR(AND(SUM('Cort, Neville Orvil'!I14:I27)&gt;0,SUM('Cort, Neville Orvil'!I14:I27)&lt;40),AND(SUM('Cort, Neville Orvil'!I30:I43)&gt;0,SUM('Cort, Neville Orvil'!I30:I43)&lt;40)),"Yes","")</f>
        <v/>
      </c>
      <c r="K25" s="261">
        <f>SUMPRODUCT(('Cort, Neville Orvil'!I14:I48&gt;0)*('Cort, Neville Orvil'!I14:I48&lt;8))</f>
        <v/>
      </c>
      <c r="L25" s="261">
        <f>IF('Cort, Neville Orvil'!Q50&lt;5,"Yes","")</f>
        <v/>
      </c>
      <c r="M25" s="261">
        <f>IF(AND('Cort, Neville Orvil'!I49&gt;0,'Cort, Neville Orvil'!I49&lt;80),"Yes","")</f>
        <v/>
      </c>
      <c r="N25" s="261">
        <f>IF(OR(F25&gt;0,G25="Yes",H25="Yes",I25="Yes"),"⚠️ OVERWORK",IF(OR(J25="Yes",K25&gt;0,L25="Yes",M25="Yes"),"🔻 UNDERWORK","✓ OK"))</f>
        <v/>
      </c>
    </row>
    <row r="26">
      <c r="A26" s="261" t="n">
        <v>22</v>
      </c>
      <c r="B26" s="262" t="inlineStr">
        <is>
          <t>Crandon, Andrea Lorette</t>
        </is>
      </c>
      <c r="C26" s="261" t="inlineStr">
        <is>
          <t>1973</t>
        </is>
      </c>
      <c r="D26" s="261">
        <f>'Crandon, Andrea Lorette'!I49</f>
        <v/>
      </c>
      <c r="E26" s="261">
        <f>'Crandon, Andrea Lorette'!Q50</f>
        <v/>
      </c>
      <c r="F26" s="261">
        <f>SUMPRODUCT((('Crandon, Andrea Lorette'!I14+'Crandon, Andrea Lorette'!I15)&gt;12)*1)+SUMPRODUCT((('Crandon, Andrea Lorette'!I16+'Crandon, Andrea Lorette'!I17)&gt;12)*1)+SUMPRODUCT((('Crandon, Andrea Lorette'!I18+'Crandon, Andrea Lorette'!I19)&gt;12)*1)+SUMPRODUCT((('Crandon, Andrea Lorette'!I20+'Crandon, Andrea Lorette'!I21)&gt;12)*1)+SUMPRODUCT((('Crandon, Andrea Lorette'!I22+'Crandon, Andrea Lorette'!I23)&gt;12)*1)+SUMPRODUCT((('Crandon, Andrea Lorette'!I24+'Crandon, Andrea Lorette'!I25)&gt;12)*1)+SUMPRODUCT((('Crandon, Andrea Lorette'!I26+'Crandon, Andrea Lorette'!I27)&gt;12)*1)+SUMPRODUCT((('Crandon, Andrea Lorette'!I30+'Crandon, Andrea Lorette'!I31)&gt;12)*1)+SUMPRODUCT((('Crandon, Andrea Lorette'!I32+'Crandon, Andrea Lorette'!I33)&gt;12)*1)+SUMPRODUCT((('Crandon, Andrea Lorette'!I34+'Crandon, Andrea Lorette'!I35)&gt;12)*1)+SUMPRODUCT((('Crandon, Andrea Lorette'!I36+'Crandon, Andrea Lorette'!I37)&gt;12)*1)+SUMPRODUCT((('Crandon, Andrea Lorette'!I38+'Crandon, Andrea Lorette'!I39)&gt;12)*1)+SUMPRODUCT((('Crandon, Andrea Lorette'!I40+'Crandon, Andrea Lorette'!I41)&gt;12)*1)+SUMPRODUCT((('Crandon, Andrea Lorette'!I42+'Crandon, Andrea Lorette'!I43)&gt;12)*1)+SUMPRODUCT((('Crandon, Andrea Lorette'!I45+'Crandon, Andrea Lorette'!I46)&gt;12)*1)+SUMPRODUCT((('Crandon, Andrea Lorette'!I47+'Crandon, Andrea Lorette'!I48)&gt;12)*1)</f>
        <v/>
      </c>
      <c r="G26" s="261">
        <f>IF(MAX(SUM('Crandon, Andrea Lorette'!I14:I27),SUM('Crandon, Andrea Lorette'!I30:I43))&gt;60,"Yes","")</f>
        <v/>
      </c>
      <c r="H26" s="261">
        <f>IF(OR(AND(('Crandon, Andrea Lorette'!I14+'Crandon, Andrea Lorette'!I15)&gt;0,('Crandon, Andrea Lorette'!I16+'Crandon, Andrea Lorette'!I17)&gt;0,('Crandon, Andrea Lorette'!I18+'Crandon, Andrea Lorette'!I19)&gt;0,('Crandon, Andrea Lorette'!I20+'Crandon, Andrea Lorette'!I21)&gt;0,('Crandon, Andrea Lorette'!I22+'Crandon, Andrea Lorette'!I23)&gt;0,('Crandon, Andrea Lorette'!I24+'Crandon, Andrea Lorette'!I25)&gt;0,('Crandon, Andrea Lorette'!I26+'Crandon, Andrea Lorette'!I27)&gt;0),AND(('Crandon, Andrea Lorette'!I30+'Crandon, Andrea Lorette'!I31)&gt;0,('Crandon, Andrea Lorette'!I32+'Crandon, Andrea Lorette'!I33)&gt;0,('Crandon, Andrea Lorette'!I34+'Crandon, Andrea Lorette'!I35)&gt;0,('Crandon, Andrea Lorette'!I36+'Crandon, Andrea Lorette'!I37)&gt;0,('Crandon, Andrea Lorette'!I38+'Crandon, Andrea Lorette'!I39)&gt;0,('Crandon, Andrea Lorette'!I40+'Crandon, Andrea Lorette'!I41)&gt;0,('Crandon, Andrea Lorette'!I42+'Crandon, Andrea Lorette'!I43)&gt;0)),"Yes","")</f>
        <v/>
      </c>
      <c r="I26" s="261">
        <f>IF('Crandon, Andrea Lorette'!N49&gt;40,"Yes","")</f>
        <v/>
      </c>
      <c r="J26" s="261">
        <f>IF(OR(AND(SUM('Crandon, Andrea Lorette'!I14:I27)&gt;0,SUM('Crandon, Andrea Lorette'!I14:I27)&lt;40),AND(SUM('Crandon, Andrea Lorette'!I30:I43)&gt;0,SUM('Crandon, Andrea Lorette'!I30:I43)&lt;40)),"Yes","")</f>
        <v/>
      </c>
      <c r="K26" s="261">
        <f>SUMPRODUCT(('Crandon, Andrea Lorette'!I14:I48&gt;0)*('Crandon, Andrea Lorette'!I14:I48&lt;8))</f>
        <v/>
      </c>
      <c r="L26" s="261">
        <f>IF('Crandon, Andrea Lorette'!Q50&lt;5,"Yes","")</f>
        <v/>
      </c>
      <c r="M26" s="261">
        <f>IF(AND('Crandon, Andrea Lorette'!I49&gt;0,'Crandon, Andrea Lorette'!I49&lt;80),"Yes","")</f>
        <v/>
      </c>
      <c r="N26" s="261">
        <f>IF(OR(F26&gt;0,G26="Yes",H26="Yes",I26="Yes"),"⚠️ OVERWORK",IF(OR(J26="Yes",K26&gt;0,L26="Yes",M26="Yes"),"🔻 UNDERWORK","✓ OK"))</f>
        <v/>
      </c>
    </row>
    <row r="27">
      <c r="A27" s="261" t="n">
        <v>23</v>
      </c>
      <c r="B27" s="262" t="inlineStr">
        <is>
          <t>De Santos, Sandra</t>
        </is>
      </c>
      <c r="C27" s="261" t="inlineStr">
        <is>
          <t>1641</t>
        </is>
      </c>
      <c r="D27" s="261">
        <f>'De Santos, Sandra'!I49</f>
        <v/>
      </c>
      <c r="E27" s="261">
        <f>'De Santos, Sandra'!Q50</f>
        <v/>
      </c>
      <c r="F27" s="261">
        <f>SUMPRODUCT((('De Santos, Sandra'!I14+'De Santos, Sandra'!I15)&gt;12)*1)+SUMPRODUCT((('De Santos, Sandra'!I16+'De Santos, Sandra'!I17)&gt;12)*1)+SUMPRODUCT((('De Santos, Sandra'!I18+'De Santos, Sandra'!I19)&gt;12)*1)+SUMPRODUCT((('De Santos, Sandra'!I20+'De Santos, Sandra'!I21)&gt;12)*1)+SUMPRODUCT((('De Santos, Sandra'!I22+'De Santos, Sandra'!I23)&gt;12)*1)+SUMPRODUCT((('De Santos, Sandra'!I24+'De Santos, Sandra'!I25)&gt;12)*1)+SUMPRODUCT((('De Santos, Sandra'!I26+'De Santos, Sandra'!I27)&gt;12)*1)+SUMPRODUCT((('De Santos, Sandra'!I30+'De Santos, Sandra'!I31)&gt;12)*1)+SUMPRODUCT((('De Santos, Sandra'!I32+'De Santos, Sandra'!I33)&gt;12)*1)+SUMPRODUCT((('De Santos, Sandra'!I34+'De Santos, Sandra'!I35)&gt;12)*1)+SUMPRODUCT((('De Santos, Sandra'!I36+'De Santos, Sandra'!I37)&gt;12)*1)+SUMPRODUCT((('De Santos, Sandra'!I38+'De Santos, Sandra'!I39)&gt;12)*1)+SUMPRODUCT((('De Santos, Sandra'!I40+'De Santos, Sandra'!I41)&gt;12)*1)+SUMPRODUCT((('De Santos, Sandra'!I42+'De Santos, Sandra'!I43)&gt;12)*1)+SUMPRODUCT((('De Santos, Sandra'!I45+'De Santos, Sandra'!I46)&gt;12)*1)+SUMPRODUCT((('De Santos, Sandra'!I47+'De Santos, Sandra'!I48)&gt;12)*1)</f>
        <v/>
      </c>
      <c r="G27" s="261">
        <f>IF(MAX(SUM('De Santos, Sandra'!I14:I27),SUM('De Santos, Sandra'!I30:I43))&gt;60,"Yes","")</f>
        <v/>
      </c>
      <c r="H27" s="261">
        <f>IF(OR(AND(('De Santos, Sandra'!I14+'De Santos, Sandra'!I15)&gt;0,('De Santos, Sandra'!I16+'De Santos, Sandra'!I17)&gt;0,('De Santos, Sandra'!I18+'De Santos, Sandra'!I19)&gt;0,('De Santos, Sandra'!I20+'De Santos, Sandra'!I21)&gt;0,('De Santos, Sandra'!I22+'De Santos, Sandra'!I23)&gt;0,('De Santos, Sandra'!I24+'De Santos, Sandra'!I25)&gt;0,('De Santos, Sandra'!I26+'De Santos, Sandra'!I27)&gt;0),AND(('De Santos, Sandra'!I30+'De Santos, Sandra'!I31)&gt;0,('De Santos, Sandra'!I32+'De Santos, Sandra'!I33)&gt;0,('De Santos, Sandra'!I34+'De Santos, Sandra'!I35)&gt;0,('De Santos, Sandra'!I36+'De Santos, Sandra'!I37)&gt;0,('De Santos, Sandra'!I38+'De Santos, Sandra'!I39)&gt;0,('De Santos, Sandra'!I40+'De Santos, Sandra'!I41)&gt;0,('De Santos, Sandra'!I42+'De Santos, Sandra'!I43)&gt;0)),"Yes","")</f>
        <v/>
      </c>
      <c r="I27" s="261">
        <f>IF('De Santos, Sandra'!N49&gt;40,"Yes","")</f>
        <v/>
      </c>
      <c r="J27" s="261">
        <f>IF(OR(AND(SUM('De Santos, Sandra'!I14:I27)&gt;0,SUM('De Santos, Sandra'!I14:I27)&lt;40),AND(SUM('De Santos, Sandra'!I30:I43)&gt;0,SUM('De Santos, Sandra'!I30:I43)&lt;40)),"Yes","")</f>
        <v/>
      </c>
      <c r="K27" s="261">
        <f>SUMPRODUCT(('De Santos, Sandra'!I14:I48&gt;0)*('De Santos, Sandra'!I14:I48&lt;8))</f>
        <v/>
      </c>
      <c r="L27" s="261">
        <f>IF('De Santos, Sandra'!Q50&lt;5,"Yes","")</f>
        <v/>
      </c>
      <c r="M27" s="261">
        <f>IF(AND('De Santos, Sandra'!I49&gt;0,'De Santos, Sandra'!I49&lt;80),"Yes","")</f>
        <v/>
      </c>
      <c r="N27" s="261">
        <f>IF(OR(F27&gt;0,G27="Yes",H27="Yes",I27="Yes"),"⚠️ OVERWORK",IF(OR(J27="Yes",K27&gt;0,L27="Yes",M27="Yes"),"🔻 UNDERWORK","✓ OK"))</f>
        <v/>
      </c>
    </row>
    <row r="28">
      <c r="A28" s="261" t="n">
        <v>24</v>
      </c>
      <c r="B28" s="262" t="inlineStr">
        <is>
          <t>December, Prince Ryan</t>
        </is>
      </c>
      <c r="C28" s="261" t="inlineStr">
        <is>
          <t>1059</t>
        </is>
      </c>
      <c r="D28" s="261">
        <f>'December, Prince Ryan'!I49</f>
        <v/>
      </c>
      <c r="E28" s="261">
        <f>'December, Prince Ryan'!Q50</f>
        <v/>
      </c>
      <c r="F28" s="261">
        <f>SUMPRODUCT((('December, Prince Ryan'!I14+'December, Prince Ryan'!I15)&gt;12)*1)+SUMPRODUCT((('December, Prince Ryan'!I16+'December, Prince Ryan'!I17)&gt;12)*1)+SUMPRODUCT((('December, Prince Ryan'!I18+'December, Prince Ryan'!I19)&gt;12)*1)+SUMPRODUCT((('December, Prince Ryan'!I20+'December, Prince Ryan'!I21)&gt;12)*1)+SUMPRODUCT((('December, Prince Ryan'!I22+'December, Prince Ryan'!I23)&gt;12)*1)+SUMPRODUCT((('December, Prince Ryan'!I24+'December, Prince Ryan'!I25)&gt;12)*1)+SUMPRODUCT((('December, Prince Ryan'!I26+'December, Prince Ryan'!I27)&gt;12)*1)+SUMPRODUCT((('December, Prince Ryan'!I30+'December, Prince Ryan'!I31)&gt;12)*1)+SUMPRODUCT((('December, Prince Ryan'!I32+'December, Prince Ryan'!I33)&gt;12)*1)+SUMPRODUCT((('December, Prince Ryan'!I34+'December, Prince Ryan'!I35)&gt;12)*1)+SUMPRODUCT((('December, Prince Ryan'!I36+'December, Prince Ryan'!I37)&gt;12)*1)+SUMPRODUCT((('December, Prince Ryan'!I38+'December, Prince Ryan'!I39)&gt;12)*1)+SUMPRODUCT((('December, Prince Ryan'!I40+'December, Prince Ryan'!I41)&gt;12)*1)+SUMPRODUCT((('December, Prince Ryan'!I42+'December, Prince Ryan'!I43)&gt;12)*1)+SUMPRODUCT((('December, Prince Ryan'!I45+'December, Prince Ryan'!I46)&gt;12)*1)+SUMPRODUCT((('December, Prince Ryan'!I47+'December, Prince Ryan'!I48)&gt;12)*1)</f>
        <v/>
      </c>
      <c r="G28" s="261">
        <f>IF(MAX(SUM('December, Prince Ryan'!I14:I27),SUM('December, Prince Ryan'!I30:I43))&gt;60,"Yes","")</f>
        <v/>
      </c>
      <c r="H28" s="261">
        <f>IF(OR(AND(('December, Prince Ryan'!I14+'December, Prince Ryan'!I15)&gt;0,('December, Prince Ryan'!I16+'December, Prince Ryan'!I17)&gt;0,('December, Prince Ryan'!I18+'December, Prince Ryan'!I19)&gt;0,('December, Prince Ryan'!I20+'December, Prince Ryan'!I21)&gt;0,('December, Prince Ryan'!I22+'December, Prince Ryan'!I23)&gt;0,('December, Prince Ryan'!I24+'December, Prince Ryan'!I25)&gt;0,('December, Prince Ryan'!I26+'December, Prince Ryan'!I27)&gt;0),AND(('December, Prince Ryan'!I30+'December, Prince Ryan'!I31)&gt;0,('December, Prince Ryan'!I32+'December, Prince Ryan'!I33)&gt;0,('December, Prince Ryan'!I34+'December, Prince Ryan'!I35)&gt;0,('December, Prince Ryan'!I36+'December, Prince Ryan'!I37)&gt;0,('December, Prince Ryan'!I38+'December, Prince Ryan'!I39)&gt;0,('December, Prince Ryan'!I40+'December, Prince Ryan'!I41)&gt;0,('December, Prince Ryan'!I42+'December, Prince Ryan'!I43)&gt;0)),"Yes","")</f>
        <v/>
      </c>
      <c r="I28" s="261">
        <f>IF('December, Prince Ryan'!N49&gt;40,"Yes","")</f>
        <v/>
      </c>
      <c r="J28" s="261">
        <f>IF(OR(AND(SUM('December, Prince Ryan'!I14:I27)&gt;0,SUM('December, Prince Ryan'!I14:I27)&lt;40),AND(SUM('December, Prince Ryan'!I30:I43)&gt;0,SUM('December, Prince Ryan'!I30:I43)&lt;40)),"Yes","")</f>
        <v/>
      </c>
      <c r="K28" s="261">
        <f>SUMPRODUCT(('December, Prince Ryan'!I14:I48&gt;0)*('December, Prince Ryan'!I14:I48&lt;8))</f>
        <v/>
      </c>
      <c r="L28" s="261">
        <f>IF('December, Prince Ryan'!Q50&lt;5,"Yes","")</f>
        <v/>
      </c>
      <c r="M28" s="261">
        <f>IF(AND('December, Prince Ryan'!I49&gt;0,'December, Prince Ryan'!I49&lt;80),"Yes","")</f>
        <v/>
      </c>
      <c r="N28" s="261">
        <f>IF(OR(F28&gt;0,G28="Yes",H28="Yes",I28="Yes"),"⚠️ OVERWORK",IF(OR(J28="Yes",K28&gt;0,L28="Yes",M28="Yes"),"🔻 UNDERWORK","✓ OK"))</f>
        <v/>
      </c>
    </row>
    <row r="29">
      <c r="A29" s="261" t="n">
        <v>25</v>
      </c>
      <c r="B29" s="262" t="inlineStr">
        <is>
          <t>December, Roxanne</t>
        </is>
      </c>
      <c r="C29" s="261" t="inlineStr">
        <is>
          <t>594</t>
        </is>
      </c>
      <c r="D29" s="261">
        <f>'December, Roxanne'!I49</f>
        <v/>
      </c>
      <c r="E29" s="261">
        <f>'December, Roxanne'!Q50</f>
        <v/>
      </c>
      <c r="F29" s="261">
        <f>SUMPRODUCT((('December, Roxanne'!I14+'December, Roxanne'!I15)&gt;12)*1)+SUMPRODUCT((('December, Roxanne'!I16+'December, Roxanne'!I17)&gt;12)*1)+SUMPRODUCT((('December, Roxanne'!I18+'December, Roxanne'!I19)&gt;12)*1)+SUMPRODUCT((('December, Roxanne'!I20+'December, Roxanne'!I21)&gt;12)*1)+SUMPRODUCT((('December, Roxanne'!I22+'December, Roxanne'!I23)&gt;12)*1)+SUMPRODUCT((('December, Roxanne'!I24+'December, Roxanne'!I25)&gt;12)*1)+SUMPRODUCT((('December, Roxanne'!I26+'December, Roxanne'!I27)&gt;12)*1)+SUMPRODUCT((('December, Roxanne'!I30+'December, Roxanne'!I31)&gt;12)*1)+SUMPRODUCT((('December, Roxanne'!I32+'December, Roxanne'!I33)&gt;12)*1)+SUMPRODUCT((('December, Roxanne'!I34+'December, Roxanne'!I35)&gt;12)*1)+SUMPRODUCT((('December, Roxanne'!I36+'December, Roxanne'!I37)&gt;12)*1)+SUMPRODUCT((('December, Roxanne'!I38+'December, Roxanne'!I39)&gt;12)*1)+SUMPRODUCT((('December, Roxanne'!I40+'December, Roxanne'!I41)&gt;12)*1)+SUMPRODUCT((('December, Roxanne'!I42+'December, Roxanne'!I43)&gt;12)*1)+SUMPRODUCT((('December, Roxanne'!I45+'December, Roxanne'!I46)&gt;12)*1)+SUMPRODUCT((('December, Roxanne'!I47+'December, Roxanne'!I48)&gt;12)*1)</f>
        <v/>
      </c>
      <c r="G29" s="261">
        <f>IF(MAX(SUM('December, Roxanne'!I14:I27),SUM('December, Roxanne'!I30:I43))&gt;60,"Yes","")</f>
        <v/>
      </c>
      <c r="H29" s="261">
        <f>IF(OR(AND(('December, Roxanne'!I14+'December, Roxanne'!I15)&gt;0,('December, Roxanne'!I16+'December, Roxanne'!I17)&gt;0,('December, Roxanne'!I18+'December, Roxanne'!I19)&gt;0,('December, Roxanne'!I20+'December, Roxanne'!I21)&gt;0,('December, Roxanne'!I22+'December, Roxanne'!I23)&gt;0,('December, Roxanne'!I24+'December, Roxanne'!I25)&gt;0,('December, Roxanne'!I26+'December, Roxanne'!I27)&gt;0),AND(('December, Roxanne'!I30+'December, Roxanne'!I31)&gt;0,('December, Roxanne'!I32+'December, Roxanne'!I33)&gt;0,('December, Roxanne'!I34+'December, Roxanne'!I35)&gt;0,('December, Roxanne'!I36+'December, Roxanne'!I37)&gt;0,('December, Roxanne'!I38+'December, Roxanne'!I39)&gt;0,('December, Roxanne'!I40+'December, Roxanne'!I41)&gt;0,('December, Roxanne'!I42+'December, Roxanne'!I43)&gt;0)),"Yes","")</f>
        <v/>
      </c>
      <c r="I29" s="261">
        <f>IF('December, Roxanne'!N49&gt;40,"Yes","")</f>
        <v/>
      </c>
      <c r="J29" s="261">
        <f>IF(OR(AND(SUM('December, Roxanne'!I14:I27)&gt;0,SUM('December, Roxanne'!I14:I27)&lt;40),AND(SUM('December, Roxanne'!I30:I43)&gt;0,SUM('December, Roxanne'!I30:I43)&lt;40)),"Yes","")</f>
        <v/>
      </c>
      <c r="K29" s="261">
        <f>SUMPRODUCT(('December, Roxanne'!I14:I48&gt;0)*('December, Roxanne'!I14:I48&lt;8))</f>
        <v/>
      </c>
      <c r="L29" s="261">
        <f>IF('December, Roxanne'!Q50&lt;5,"Yes","")</f>
        <v/>
      </c>
      <c r="M29" s="261">
        <f>IF(AND('December, Roxanne'!I49&gt;0,'December, Roxanne'!I49&lt;80),"Yes","")</f>
        <v/>
      </c>
      <c r="N29" s="261">
        <f>IF(OR(F29&gt;0,G29="Yes",H29="Yes",I29="Yes"),"⚠️ OVERWORK",IF(OR(J29="Yes",K29&gt;0,L29="Yes",M29="Yes"),"🔻 UNDERWORK","✓ OK"))</f>
        <v/>
      </c>
    </row>
    <row r="30">
      <c r="A30" s="261" t="n">
        <v>26</v>
      </c>
      <c r="B30" s="262" t="inlineStr">
        <is>
          <t>Douglas, Nicola Onica</t>
        </is>
      </c>
      <c r="C30" s="261" t="inlineStr">
        <is>
          <t>5462</t>
        </is>
      </c>
      <c r="D30" s="261">
        <f>'Douglas, Nicola Onica'!I49</f>
        <v/>
      </c>
      <c r="E30" s="261">
        <f>'Douglas, Nicola Onica'!Q50</f>
        <v/>
      </c>
      <c r="F30" s="261">
        <f>SUMPRODUCT((('Douglas, Nicola Onica'!I14+'Douglas, Nicola Onica'!I15)&gt;12)*1)+SUMPRODUCT((('Douglas, Nicola Onica'!I16+'Douglas, Nicola Onica'!I17)&gt;12)*1)+SUMPRODUCT((('Douglas, Nicola Onica'!I18+'Douglas, Nicola Onica'!I19)&gt;12)*1)+SUMPRODUCT((('Douglas, Nicola Onica'!I20+'Douglas, Nicola Onica'!I21)&gt;12)*1)+SUMPRODUCT((('Douglas, Nicola Onica'!I22+'Douglas, Nicola Onica'!I23)&gt;12)*1)+SUMPRODUCT((('Douglas, Nicola Onica'!I24+'Douglas, Nicola Onica'!I25)&gt;12)*1)+SUMPRODUCT((('Douglas, Nicola Onica'!I26+'Douglas, Nicola Onica'!I27)&gt;12)*1)+SUMPRODUCT((('Douglas, Nicola Onica'!I30+'Douglas, Nicola Onica'!I31)&gt;12)*1)+SUMPRODUCT((('Douglas, Nicola Onica'!I32+'Douglas, Nicola Onica'!I33)&gt;12)*1)+SUMPRODUCT((('Douglas, Nicola Onica'!I34+'Douglas, Nicola Onica'!I35)&gt;12)*1)+SUMPRODUCT((('Douglas, Nicola Onica'!I36+'Douglas, Nicola Onica'!I37)&gt;12)*1)+SUMPRODUCT((('Douglas, Nicola Onica'!I38+'Douglas, Nicola Onica'!I39)&gt;12)*1)+SUMPRODUCT((('Douglas, Nicola Onica'!I40+'Douglas, Nicola Onica'!I41)&gt;12)*1)+SUMPRODUCT((('Douglas, Nicola Onica'!I42+'Douglas, Nicola Onica'!I43)&gt;12)*1)+SUMPRODUCT((('Douglas, Nicola Onica'!I45+'Douglas, Nicola Onica'!I46)&gt;12)*1)+SUMPRODUCT((('Douglas, Nicola Onica'!I47+'Douglas, Nicola Onica'!I48)&gt;12)*1)</f>
        <v/>
      </c>
      <c r="G30" s="261">
        <f>IF(MAX(SUM('Douglas, Nicola Onica'!I14:I27),SUM('Douglas, Nicola Onica'!I30:I43))&gt;60,"Yes","")</f>
        <v/>
      </c>
      <c r="H30" s="261">
        <f>IF(OR(AND(('Douglas, Nicola Onica'!I14+'Douglas, Nicola Onica'!I15)&gt;0,('Douglas, Nicola Onica'!I16+'Douglas, Nicola Onica'!I17)&gt;0,('Douglas, Nicola Onica'!I18+'Douglas, Nicola Onica'!I19)&gt;0,('Douglas, Nicola Onica'!I20+'Douglas, Nicola Onica'!I21)&gt;0,('Douglas, Nicola Onica'!I22+'Douglas, Nicola Onica'!I23)&gt;0,('Douglas, Nicola Onica'!I24+'Douglas, Nicola Onica'!I25)&gt;0,('Douglas, Nicola Onica'!I26+'Douglas, Nicola Onica'!I27)&gt;0),AND(('Douglas, Nicola Onica'!I30+'Douglas, Nicola Onica'!I31)&gt;0,('Douglas, Nicola Onica'!I32+'Douglas, Nicola Onica'!I33)&gt;0,('Douglas, Nicola Onica'!I34+'Douglas, Nicola Onica'!I35)&gt;0,('Douglas, Nicola Onica'!I36+'Douglas, Nicola Onica'!I37)&gt;0,('Douglas, Nicola Onica'!I38+'Douglas, Nicola Onica'!I39)&gt;0,('Douglas, Nicola Onica'!I40+'Douglas, Nicola Onica'!I41)&gt;0,('Douglas, Nicola Onica'!I42+'Douglas, Nicola Onica'!I43)&gt;0)),"Yes","")</f>
        <v/>
      </c>
      <c r="I30" s="261">
        <f>IF('Douglas, Nicola Onica'!N49&gt;40,"Yes","")</f>
        <v/>
      </c>
      <c r="J30" s="261">
        <f>IF(OR(AND(SUM('Douglas, Nicola Onica'!I14:I27)&gt;0,SUM('Douglas, Nicola Onica'!I14:I27)&lt;40),AND(SUM('Douglas, Nicola Onica'!I30:I43)&gt;0,SUM('Douglas, Nicola Onica'!I30:I43)&lt;40)),"Yes","")</f>
        <v/>
      </c>
      <c r="K30" s="261">
        <f>SUMPRODUCT(('Douglas, Nicola Onica'!I14:I48&gt;0)*('Douglas, Nicola Onica'!I14:I48&lt;8))</f>
        <v/>
      </c>
      <c r="L30" s="261">
        <f>IF('Douglas, Nicola Onica'!Q50&lt;5,"Yes","")</f>
        <v/>
      </c>
      <c r="M30" s="261">
        <f>IF(AND('Douglas, Nicola Onica'!I49&gt;0,'Douglas, Nicola Onica'!I49&lt;80),"Yes","")</f>
        <v/>
      </c>
      <c r="N30" s="261">
        <f>IF(OR(F30&gt;0,G30="Yes",H30="Yes",I30="Yes"),"⚠️ OVERWORK",IF(OR(J30="Yes",K30&gt;0,L30="Yes",M30="Yes"),"🔻 UNDERWORK","✓ OK"))</f>
        <v/>
      </c>
    </row>
    <row r="31">
      <c r="A31" s="261" t="n">
        <v>27</v>
      </c>
      <c r="B31" s="262" t="inlineStr">
        <is>
          <t>Dyer, Roxanne</t>
        </is>
      </c>
      <c r="C31" s="261" t="inlineStr">
        <is>
          <t>3750</t>
        </is>
      </c>
      <c r="D31" s="261">
        <f>'Dyer, Roxanne'!I49</f>
        <v/>
      </c>
      <c r="E31" s="261">
        <f>'Dyer, Roxanne'!Q50</f>
        <v/>
      </c>
      <c r="F31" s="261">
        <f>SUMPRODUCT((('Dyer, Roxanne'!I14+'Dyer, Roxanne'!I15)&gt;12)*1)+SUMPRODUCT((('Dyer, Roxanne'!I16+'Dyer, Roxanne'!I17)&gt;12)*1)+SUMPRODUCT((('Dyer, Roxanne'!I18+'Dyer, Roxanne'!I19)&gt;12)*1)+SUMPRODUCT((('Dyer, Roxanne'!I20+'Dyer, Roxanne'!I21)&gt;12)*1)+SUMPRODUCT((('Dyer, Roxanne'!I22+'Dyer, Roxanne'!I23)&gt;12)*1)+SUMPRODUCT((('Dyer, Roxanne'!I24+'Dyer, Roxanne'!I25)&gt;12)*1)+SUMPRODUCT((('Dyer, Roxanne'!I26+'Dyer, Roxanne'!I27)&gt;12)*1)+SUMPRODUCT((('Dyer, Roxanne'!I30+'Dyer, Roxanne'!I31)&gt;12)*1)+SUMPRODUCT((('Dyer, Roxanne'!I32+'Dyer, Roxanne'!I33)&gt;12)*1)+SUMPRODUCT((('Dyer, Roxanne'!I34+'Dyer, Roxanne'!I35)&gt;12)*1)+SUMPRODUCT((('Dyer, Roxanne'!I36+'Dyer, Roxanne'!I37)&gt;12)*1)+SUMPRODUCT((('Dyer, Roxanne'!I38+'Dyer, Roxanne'!I39)&gt;12)*1)+SUMPRODUCT((('Dyer, Roxanne'!I40+'Dyer, Roxanne'!I41)&gt;12)*1)+SUMPRODUCT((('Dyer, Roxanne'!I42+'Dyer, Roxanne'!I43)&gt;12)*1)+SUMPRODUCT((('Dyer, Roxanne'!I45+'Dyer, Roxanne'!I46)&gt;12)*1)+SUMPRODUCT((('Dyer, Roxanne'!I47+'Dyer, Roxanne'!I48)&gt;12)*1)</f>
        <v/>
      </c>
      <c r="G31" s="261">
        <f>IF(MAX(SUM('Dyer, Roxanne'!I14:I27),SUM('Dyer, Roxanne'!I30:I43))&gt;60,"Yes","")</f>
        <v/>
      </c>
      <c r="H31" s="261">
        <f>IF(OR(AND(('Dyer, Roxanne'!I14+'Dyer, Roxanne'!I15)&gt;0,('Dyer, Roxanne'!I16+'Dyer, Roxanne'!I17)&gt;0,('Dyer, Roxanne'!I18+'Dyer, Roxanne'!I19)&gt;0,('Dyer, Roxanne'!I20+'Dyer, Roxanne'!I21)&gt;0,('Dyer, Roxanne'!I22+'Dyer, Roxanne'!I23)&gt;0,('Dyer, Roxanne'!I24+'Dyer, Roxanne'!I25)&gt;0,('Dyer, Roxanne'!I26+'Dyer, Roxanne'!I27)&gt;0),AND(('Dyer, Roxanne'!I30+'Dyer, Roxanne'!I31)&gt;0,('Dyer, Roxanne'!I32+'Dyer, Roxanne'!I33)&gt;0,('Dyer, Roxanne'!I34+'Dyer, Roxanne'!I35)&gt;0,('Dyer, Roxanne'!I36+'Dyer, Roxanne'!I37)&gt;0,('Dyer, Roxanne'!I38+'Dyer, Roxanne'!I39)&gt;0,('Dyer, Roxanne'!I40+'Dyer, Roxanne'!I41)&gt;0,('Dyer, Roxanne'!I42+'Dyer, Roxanne'!I43)&gt;0)),"Yes","")</f>
        <v/>
      </c>
      <c r="I31" s="261">
        <f>IF('Dyer, Roxanne'!N49&gt;40,"Yes","")</f>
        <v/>
      </c>
      <c r="J31" s="261">
        <f>IF(OR(AND(SUM('Dyer, Roxanne'!I14:I27)&gt;0,SUM('Dyer, Roxanne'!I14:I27)&lt;40),AND(SUM('Dyer, Roxanne'!I30:I43)&gt;0,SUM('Dyer, Roxanne'!I30:I43)&lt;40)),"Yes","")</f>
        <v/>
      </c>
      <c r="K31" s="261">
        <f>SUMPRODUCT(('Dyer, Roxanne'!I14:I48&gt;0)*('Dyer, Roxanne'!I14:I48&lt;8))</f>
        <v/>
      </c>
      <c r="L31" s="261">
        <f>IF('Dyer, Roxanne'!Q50&lt;5,"Yes","")</f>
        <v/>
      </c>
      <c r="M31" s="261">
        <f>IF(AND('Dyer, Roxanne'!I49&gt;0,'Dyer, Roxanne'!I49&lt;80),"Yes","")</f>
        <v/>
      </c>
      <c r="N31" s="261">
        <f>IF(OR(F31&gt;0,G31="Yes",H31="Yes",I31="Yes"),"⚠️ OVERWORK",IF(OR(J31="Yes",K31&gt;0,L31="Yes",M31="Yes"),"🔻 UNDERWORK","✓ OK"))</f>
        <v/>
      </c>
    </row>
    <row r="32">
      <c r="A32" s="261" t="n">
        <v>28</v>
      </c>
      <c r="B32" s="262" t="inlineStr">
        <is>
          <t>Edwards, Shakwana</t>
        </is>
      </c>
      <c r="C32" s="261" t="inlineStr">
        <is>
          <t>1826</t>
        </is>
      </c>
      <c r="D32" s="261">
        <f>'Edwards, Shakwana'!I49</f>
        <v/>
      </c>
      <c r="E32" s="261">
        <f>'Edwards, Shakwana'!Q50</f>
        <v/>
      </c>
      <c r="F32" s="261">
        <f>SUMPRODUCT((('Edwards, Shakwana'!I14+'Edwards, Shakwana'!I15)&gt;12)*1)+SUMPRODUCT((('Edwards, Shakwana'!I16+'Edwards, Shakwana'!I17)&gt;12)*1)+SUMPRODUCT((('Edwards, Shakwana'!I18+'Edwards, Shakwana'!I19)&gt;12)*1)+SUMPRODUCT((('Edwards, Shakwana'!I20+'Edwards, Shakwana'!I21)&gt;12)*1)+SUMPRODUCT((('Edwards, Shakwana'!I22+'Edwards, Shakwana'!I23)&gt;12)*1)+SUMPRODUCT((('Edwards, Shakwana'!I24+'Edwards, Shakwana'!I25)&gt;12)*1)+SUMPRODUCT((('Edwards, Shakwana'!I26+'Edwards, Shakwana'!I27)&gt;12)*1)+SUMPRODUCT((('Edwards, Shakwana'!I30+'Edwards, Shakwana'!I31)&gt;12)*1)+SUMPRODUCT((('Edwards, Shakwana'!I32+'Edwards, Shakwana'!I33)&gt;12)*1)+SUMPRODUCT((('Edwards, Shakwana'!I34+'Edwards, Shakwana'!I35)&gt;12)*1)+SUMPRODUCT((('Edwards, Shakwana'!I36+'Edwards, Shakwana'!I37)&gt;12)*1)+SUMPRODUCT((('Edwards, Shakwana'!I38+'Edwards, Shakwana'!I39)&gt;12)*1)+SUMPRODUCT((('Edwards, Shakwana'!I40+'Edwards, Shakwana'!I41)&gt;12)*1)+SUMPRODUCT((('Edwards, Shakwana'!I42+'Edwards, Shakwana'!I43)&gt;12)*1)+SUMPRODUCT((('Edwards, Shakwana'!I45+'Edwards, Shakwana'!I46)&gt;12)*1)+SUMPRODUCT((('Edwards, Shakwana'!I47+'Edwards, Shakwana'!I48)&gt;12)*1)</f>
        <v/>
      </c>
      <c r="G32" s="261">
        <f>IF(MAX(SUM('Edwards, Shakwana'!I14:I27),SUM('Edwards, Shakwana'!I30:I43))&gt;60,"Yes","")</f>
        <v/>
      </c>
      <c r="H32" s="261">
        <f>IF(OR(AND(('Edwards, Shakwana'!I14+'Edwards, Shakwana'!I15)&gt;0,('Edwards, Shakwana'!I16+'Edwards, Shakwana'!I17)&gt;0,('Edwards, Shakwana'!I18+'Edwards, Shakwana'!I19)&gt;0,('Edwards, Shakwana'!I20+'Edwards, Shakwana'!I21)&gt;0,('Edwards, Shakwana'!I22+'Edwards, Shakwana'!I23)&gt;0,('Edwards, Shakwana'!I24+'Edwards, Shakwana'!I25)&gt;0,('Edwards, Shakwana'!I26+'Edwards, Shakwana'!I27)&gt;0),AND(('Edwards, Shakwana'!I30+'Edwards, Shakwana'!I31)&gt;0,('Edwards, Shakwana'!I32+'Edwards, Shakwana'!I33)&gt;0,('Edwards, Shakwana'!I34+'Edwards, Shakwana'!I35)&gt;0,('Edwards, Shakwana'!I36+'Edwards, Shakwana'!I37)&gt;0,('Edwards, Shakwana'!I38+'Edwards, Shakwana'!I39)&gt;0,('Edwards, Shakwana'!I40+'Edwards, Shakwana'!I41)&gt;0,('Edwards, Shakwana'!I42+'Edwards, Shakwana'!I43)&gt;0)),"Yes","")</f>
        <v/>
      </c>
      <c r="I32" s="261">
        <f>IF('Edwards, Shakwana'!N49&gt;40,"Yes","")</f>
        <v/>
      </c>
      <c r="J32" s="261">
        <f>IF(OR(AND(SUM('Edwards, Shakwana'!I14:I27)&gt;0,SUM('Edwards, Shakwana'!I14:I27)&lt;40),AND(SUM('Edwards, Shakwana'!I30:I43)&gt;0,SUM('Edwards, Shakwana'!I30:I43)&lt;40)),"Yes","")</f>
        <v/>
      </c>
      <c r="K32" s="261">
        <f>SUMPRODUCT(('Edwards, Shakwana'!I14:I48&gt;0)*('Edwards, Shakwana'!I14:I48&lt;8))</f>
        <v/>
      </c>
      <c r="L32" s="261">
        <f>IF('Edwards, Shakwana'!Q50&lt;5,"Yes","")</f>
        <v/>
      </c>
      <c r="M32" s="261">
        <f>IF(AND('Edwards, Shakwana'!I49&gt;0,'Edwards, Shakwana'!I49&lt;80),"Yes","")</f>
        <v/>
      </c>
      <c r="N32" s="261">
        <f>IF(OR(F32&gt;0,G32="Yes",H32="Yes",I32="Yes"),"⚠️ OVERWORK",IF(OR(J32="Yes",K32&gt;0,L32="Yes",M32="Yes"),"🔻 UNDERWORK","✓ OK"))</f>
        <v/>
      </c>
    </row>
    <row r="33">
      <c r="A33" s="261" t="n">
        <v>29</v>
      </c>
      <c r="B33" s="262" t="inlineStr">
        <is>
          <t>Ferguson, Aubrey Everstein</t>
        </is>
      </c>
      <c r="C33" s="261" t="inlineStr">
        <is>
          <t>73</t>
        </is>
      </c>
      <c r="D33" s="261">
        <f>'Ferguson, Aubrey Everstein'!I49</f>
        <v/>
      </c>
      <c r="E33" s="261">
        <f>'Ferguson, Aubrey Everstein'!Q50</f>
        <v/>
      </c>
      <c r="F33" s="261">
        <f>SUMPRODUCT((('Ferguson, Aubrey Everstein'!I14+'Ferguson, Aubrey Everstein'!I15)&gt;12)*1)+SUMPRODUCT((('Ferguson, Aubrey Everstein'!I16+'Ferguson, Aubrey Everstein'!I17)&gt;12)*1)+SUMPRODUCT((('Ferguson, Aubrey Everstein'!I18+'Ferguson, Aubrey Everstein'!I19)&gt;12)*1)+SUMPRODUCT((('Ferguson, Aubrey Everstein'!I20+'Ferguson, Aubrey Everstein'!I21)&gt;12)*1)+SUMPRODUCT((('Ferguson, Aubrey Everstein'!I22+'Ferguson, Aubrey Everstein'!I23)&gt;12)*1)+SUMPRODUCT((('Ferguson, Aubrey Everstein'!I24+'Ferguson, Aubrey Everstein'!I25)&gt;12)*1)+SUMPRODUCT((('Ferguson, Aubrey Everstein'!I26+'Ferguson, Aubrey Everstein'!I27)&gt;12)*1)+SUMPRODUCT((('Ferguson, Aubrey Everstein'!I30+'Ferguson, Aubrey Everstein'!I31)&gt;12)*1)+SUMPRODUCT((('Ferguson, Aubrey Everstein'!I32+'Ferguson, Aubrey Everstein'!I33)&gt;12)*1)+SUMPRODUCT((('Ferguson, Aubrey Everstein'!I34+'Ferguson, Aubrey Everstein'!I35)&gt;12)*1)+SUMPRODUCT((('Ferguson, Aubrey Everstein'!I36+'Ferguson, Aubrey Everstein'!I37)&gt;12)*1)+SUMPRODUCT((('Ferguson, Aubrey Everstein'!I38+'Ferguson, Aubrey Everstein'!I39)&gt;12)*1)+SUMPRODUCT((('Ferguson, Aubrey Everstein'!I40+'Ferguson, Aubrey Everstein'!I41)&gt;12)*1)+SUMPRODUCT((('Ferguson, Aubrey Everstein'!I42+'Ferguson, Aubrey Everstein'!I43)&gt;12)*1)+SUMPRODUCT((('Ferguson, Aubrey Everstein'!I45+'Ferguson, Aubrey Everstein'!I46)&gt;12)*1)+SUMPRODUCT((('Ferguson, Aubrey Everstein'!I47+'Ferguson, Aubrey Everstein'!I48)&gt;12)*1)</f>
        <v/>
      </c>
      <c r="G33" s="261">
        <f>IF(MAX(SUM('Ferguson, Aubrey Everstein'!I14:I27),SUM('Ferguson, Aubrey Everstein'!I30:I43))&gt;60,"Yes","")</f>
        <v/>
      </c>
      <c r="H33" s="261">
        <f>IF(OR(AND(('Ferguson, Aubrey Everstein'!I14+'Ferguson, Aubrey Everstein'!I15)&gt;0,('Ferguson, Aubrey Everstein'!I16+'Ferguson, Aubrey Everstein'!I17)&gt;0,('Ferguson, Aubrey Everstein'!I18+'Ferguson, Aubrey Everstein'!I19)&gt;0,('Ferguson, Aubrey Everstein'!I20+'Ferguson, Aubrey Everstein'!I21)&gt;0,('Ferguson, Aubrey Everstein'!I22+'Ferguson, Aubrey Everstein'!I23)&gt;0,('Ferguson, Aubrey Everstein'!I24+'Ferguson, Aubrey Everstein'!I25)&gt;0,('Ferguson, Aubrey Everstein'!I26+'Ferguson, Aubrey Everstein'!I27)&gt;0),AND(('Ferguson, Aubrey Everstein'!I30+'Ferguson, Aubrey Everstein'!I31)&gt;0,('Ferguson, Aubrey Everstein'!I32+'Ferguson, Aubrey Everstein'!I33)&gt;0,('Ferguson, Aubrey Everstein'!I34+'Ferguson, Aubrey Everstein'!I35)&gt;0,('Ferguson, Aubrey Everstein'!I36+'Ferguson, Aubrey Everstein'!I37)&gt;0,('Ferguson, Aubrey Everstein'!I38+'Ferguson, Aubrey Everstein'!I39)&gt;0,('Ferguson, Aubrey Everstein'!I40+'Ferguson, Aubrey Everstein'!I41)&gt;0,('Ferguson, Aubrey Everstein'!I42+'Ferguson, Aubrey Everstein'!I43)&gt;0)),"Yes","")</f>
        <v/>
      </c>
      <c r="I33" s="261">
        <f>IF('Ferguson, Aubrey Everstein'!N49&gt;40,"Yes","")</f>
        <v/>
      </c>
      <c r="J33" s="261">
        <f>IF(OR(AND(SUM('Ferguson, Aubrey Everstein'!I14:I27)&gt;0,SUM('Ferguson, Aubrey Everstein'!I14:I27)&lt;40),AND(SUM('Ferguson, Aubrey Everstein'!I30:I43)&gt;0,SUM('Ferguson, Aubrey Everstein'!I30:I43)&lt;40)),"Yes","")</f>
        <v/>
      </c>
      <c r="K33" s="261">
        <f>SUMPRODUCT(('Ferguson, Aubrey Everstein'!I14:I48&gt;0)*('Ferguson, Aubrey Everstein'!I14:I48&lt;8))</f>
        <v/>
      </c>
      <c r="L33" s="261">
        <f>IF('Ferguson, Aubrey Everstein'!Q50&lt;5,"Yes","")</f>
        <v/>
      </c>
      <c r="M33" s="261">
        <f>IF(AND('Ferguson, Aubrey Everstein'!I49&gt;0,'Ferguson, Aubrey Everstein'!I49&lt;80),"Yes","")</f>
        <v/>
      </c>
      <c r="N33" s="261">
        <f>IF(OR(F33&gt;0,G33="Yes",H33="Yes",I33="Yes"),"⚠️ OVERWORK",IF(OR(J33="Yes",K33&gt;0,L33="Yes",M33="Yes"),"🔻 UNDERWORK","✓ OK"))</f>
        <v/>
      </c>
    </row>
    <row r="34">
      <c r="A34" s="261" t="n">
        <v>30</v>
      </c>
      <c r="B34" s="262" t="inlineStr">
        <is>
          <t>Gay, Fredline</t>
        </is>
      </c>
      <c r="C34" s="261" t="inlineStr">
        <is>
          <t>5210</t>
        </is>
      </c>
      <c r="D34" s="261">
        <f>'Gay, Fredline'!I49</f>
        <v/>
      </c>
      <c r="E34" s="261">
        <f>'Gay, Fredline'!Q50</f>
        <v/>
      </c>
      <c r="F34" s="261">
        <f>SUMPRODUCT((('Gay, Fredline'!I14+'Gay, Fredline'!I15)&gt;12)*1)+SUMPRODUCT((('Gay, Fredline'!I16+'Gay, Fredline'!I17)&gt;12)*1)+SUMPRODUCT((('Gay, Fredline'!I18+'Gay, Fredline'!I19)&gt;12)*1)+SUMPRODUCT((('Gay, Fredline'!I20+'Gay, Fredline'!I21)&gt;12)*1)+SUMPRODUCT((('Gay, Fredline'!I22+'Gay, Fredline'!I23)&gt;12)*1)+SUMPRODUCT((('Gay, Fredline'!I24+'Gay, Fredline'!I25)&gt;12)*1)+SUMPRODUCT((('Gay, Fredline'!I26+'Gay, Fredline'!I27)&gt;12)*1)+SUMPRODUCT((('Gay, Fredline'!I30+'Gay, Fredline'!I31)&gt;12)*1)+SUMPRODUCT((('Gay, Fredline'!I32+'Gay, Fredline'!I33)&gt;12)*1)+SUMPRODUCT((('Gay, Fredline'!I34+'Gay, Fredline'!I35)&gt;12)*1)+SUMPRODUCT((('Gay, Fredline'!I36+'Gay, Fredline'!I37)&gt;12)*1)+SUMPRODUCT((('Gay, Fredline'!I38+'Gay, Fredline'!I39)&gt;12)*1)+SUMPRODUCT((('Gay, Fredline'!I40+'Gay, Fredline'!I41)&gt;12)*1)+SUMPRODUCT((('Gay, Fredline'!I42+'Gay, Fredline'!I43)&gt;12)*1)+SUMPRODUCT((('Gay, Fredline'!I45+'Gay, Fredline'!I46)&gt;12)*1)+SUMPRODUCT((('Gay, Fredline'!I47+'Gay, Fredline'!I48)&gt;12)*1)</f>
        <v/>
      </c>
      <c r="G34" s="261">
        <f>IF(MAX(SUM('Gay, Fredline'!I14:I27),SUM('Gay, Fredline'!I30:I43))&gt;60,"Yes","")</f>
        <v/>
      </c>
      <c r="H34" s="261">
        <f>IF(OR(AND(('Gay, Fredline'!I14+'Gay, Fredline'!I15)&gt;0,('Gay, Fredline'!I16+'Gay, Fredline'!I17)&gt;0,('Gay, Fredline'!I18+'Gay, Fredline'!I19)&gt;0,('Gay, Fredline'!I20+'Gay, Fredline'!I21)&gt;0,('Gay, Fredline'!I22+'Gay, Fredline'!I23)&gt;0,('Gay, Fredline'!I24+'Gay, Fredline'!I25)&gt;0,('Gay, Fredline'!I26+'Gay, Fredline'!I27)&gt;0),AND(('Gay, Fredline'!I30+'Gay, Fredline'!I31)&gt;0,('Gay, Fredline'!I32+'Gay, Fredline'!I33)&gt;0,('Gay, Fredline'!I34+'Gay, Fredline'!I35)&gt;0,('Gay, Fredline'!I36+'Gay, Fredline'!I37)&gt;0,('Gay, Fredline'!I38+'Gay, Fredline'!I39)&gt;0,('Gay, Fredline'!I40+'Gay, Fredline'!I41)&gt;0,('Gay, Fredline'!I42+'Gay, Fredline'!I43)&gt;0)),"Yes","")</f>
        <v/>
      </c>
      <c r="I34" s="261">
        <f>IF('Gay, Fredline'!N49&gt;40,"Yes","")</f>
        <v/>
      </c>
      <c r="J34" s="261">
        <f>IF(OR(AND(SUM('Gay, Fredline'!I14:I27)&gt;0,SUM('Gay, Fredline'!I14:I27)&lt;40),AND(SUM('Gay, Fredline'!I30:I43)&gt;0,SUM('Gay, Fredline'!I30:I43)&lt;40)),"Yes","")</f>
        <v/>
      </c>
      <c r="K34" s="261">
        <f>SUMPRODUCT(('Gay, Fredline'!I14:I48&gt;0)*('Gay, Fredline'!I14:I48&lt;8))</f>
        <v/>
      </c>
      <c r="L34" s="261">
        <f>IF('Gay, Fredline'!Q50&lt;5,"Yes","")</f>
        <v/>
      </c>
      <c r="M34" s="261">
        <f>IF(AND('Gay, Fredline'!I49&gt;0,'Gay, Fredline'!I49&lt;80),"Yes","")</f>
        <v/>
      </c>
      <c r="N34" s="261">
        <f>IF(OR(F34&gt;0,G34="Yes",H34="Yes",I34="Yes"),"⚠️ OVERWORK",IF(OR(J34="Yes",K34&gt;0,L34="Yes",M34="Yes"),"🔻 UNDERWORK","✓ OK"))</f>
        <v/>
      </c>
    </row>
    <row r="35">
      <c r="A35" s="261" t="n">
        <v>31</v>
      </c>
      <c r="B35" s="262" t="inlineStr">
        <is>
          <t>George, Alana Elizabeth</t>
        </is>
      </c>
      <c r="C35" s="261" t="inlineStr">
        <is>
          <t>5223</t>
        </is>
      </c>
      <c r="D35" s="261">
        <f>'George, Alana Elizabeth'!I49</f>
        <v/>
      </c>
      <c r="E35" s="261">
        <f>'George, Alana Elizabeth'!Q50</f>
        <v/>
      </c>
      <c r="F35" s="261">
        <f>SUMPRODUCT((('George, Alana Elizabeth'!I14+'George, Alana Elizabeth'!I15)&gt;12)*1)+SUMPRODUCT((('George, Alana Elizabeth'!I16+'George, Alana Elizabeth'!I17)&gt;12)*1)+SUMPRODUCT((('George, Alana Elizabeth'!I18+'George, Alana Elizabeth'!I19)&gt;12)*1)+SUMPRODUCT((('George, Alana Elizabeth'!I20+'George, Alana Elizabeth'!I21)&gt;12)*1)+SUMPRODUCT((('George, Alana Elizabeth'!I22+'George, Alana Elizabeth'!I23)&gt;12)*1)+SUMPRODUCT((('George, Alana Elizabeth'!I24+'George, Alana Elizabeth'!I25)&gt;12)*1)+SUMPRODUCT((('George, Alana Elizabeth'!I26+'George, Alana Elizabeth'!I27)&gt;12)*1)+SUMPRODUCT((('George, Alana Elizabeth'!I30+'George, Alana Elizabeth'!I31)&gt;12)*1)+SUMPRODUCT((('George, Alana Elizabeth'!I32+'George, Alana Elizabeth'!I33)&gt;12)*1)+SUMPRODUCT((('George, Alana Elizabeth'!I34+'George, Alana Elizabeth'!I35)&gt;12)*1)+SUMPRODUCT((('George, Alana Elizabeth'!I36+'George, Alana Elizabeth'!I37)&gt;12)*1)+SUMPRODUCT((('George, Alana Elizabeth'!I38+'George, Alana Elizabeth'!I39)&gt;12)*1)+SUMPRODUCT((('George, Alana Elizabeth'!I40+'George, Alana Elizabeth'!I41)&gt;12)*1)+SUMPRODUCT((('George, Alana Elizabeth'!I42+'George, Alana Elizabeth'!I43)&gt;12)*1)+SUMPRODUCT((('George, Alana Elizabeth'!I45+'George, Alana Elizabeth'!I46)&gt;12)*1)+SUMPRODUCT((('George, Alana Elizabeth'!I47+'George, Alana Elizabeth'!I48)&gt;12)*1)</f>
        <v/>
      </c>
      <c r="G35" s="261">
        <f>IF(MAX(SUM('George, Alana Elizabeth'!I14:I27),SUM('George, Alana Elizabeth'!I30:I43))&gt;60,"Yes","")</f>
        <v/>
      </c>
      <c r="H35" s="261">
        <f>IF(OR(AND(('George, Alana Elizabeth'!I14+'George, Alana Elizabeth'!I15)&gt;0,('George, Alana Elizabeth'!I16+'George, Alana Elizabeth'!I17)&gt;0,('George, Alana Elizabeth'!I18+'George, Alana Elizabeth'!I19)&gt;0,('George, Alana Elizabeth'!I20+'George, Alana Elizabeth'!I21)&gt;0,('George, Alana Elizabeth'!I22+'George, Alana Elizabeth'!I23)&gt;0,('George, Alana Elizabeth'!I24+'George, Alana Elizabeth'!I25)&gt;0,('George, Alana Elizabeth'!I26+'George, Alana Elizabeth'!I27)&gt;0),AND(('George, Alana Elizabeth'!I30+'George, Alana Elizabeth'!I31)&gt;0,('George, Alana Elizabeth'!I32+'George, Alana Elizabeth'!I33)&gt;0,('George, Alana Elizabeth'!I34+'George, Alana Elizabeth'!I35)&gt;0,('George, Alana Elizabeth'!I36+'George, Alana Elizabeth'!I37)&gt;0,('George, Alana Elizabeth'!I38+'George, Alana Elizabeth'!I39)&gt;0,('George, Alana Elizabeth'!I40+'George, Alana Elizabeth'!I41)&gt;0,('George, Alana Elizabeth'!I42+'George, Alana Elizabeth'!I43)&gt;0)),"Yes","")</f>
        <v/>
      </c>
      <c r="I35" s="261">
        <f>IF('George, Alana Elizabeth'!N49&gt;40,"Yes","")</f>
        <v/>
      </c>
      <c r="J35" s="261">
        <f>IF(OR(AND(SUM('George, Alana Elizabeth'!I14:I27)&gt;0,SUM('George, Alana Elizabeth'!I14:I27)&lt;40),AND(SUM('George, Alana Elizabeth'!I30:I43)&gt;0,SUM('George, Alana Elizabeth'!I30:I43)&lt;40)),"Yes","")</f>
        <v/>
      </c>
      <c r="K35" s="261">
        <f>SUMPRODUCT(('George, Alana Elizabeth'!I14:I48&gt;0)*('George, Alana Elizabeth'!I14:I48&lt;8))</f>
        <v/>
      </c>
      <c r="L35" s="261">
        <f>IF('George, Alana Elizabeth'!Q50&lt;5,"Yes","")</f>
        <v/>
      </c>
      <c r="M35" s="261">
        <f>IF(AND('George, Alana Elizabeth'!I49&gt;0,'George, Alana Elizabeth'!I49&lt;80),"Yes","")</f>
        <v/>
      </c>
      <c r="N35" s="261">
        <f>IF(OR(F35&gt;0,G35="Yes",H35="Yes",I35="Yes"),"⚠️ OVERWORK",IF(OR(J35="Yes",K35&gt;0,L35="Yes",M35="Yes"),"🔻 UNDERWORK","✓ OK"))</f>
        <v/>
      </c>
    </row>
    <row r="36">
      <c r="A36" s="261" t="n">
        <v>32</v>
      </c>
      <c r="B36" s="262" t="inlineStr">
        <is>
          <t>Glenn, Tonette Tessa</t>
        </is>
      </c>
      <c r="C36" s="261" t="inlineStr">
        <is>
          <t>5527</t>
        </is>
      </c>
      <c r="D36" s="261">
        <f>'Glenn, Tonette Tessa'!I49</f>
        <v/>
      </c>
      <c r="E36" s="261">
        <f>'Glenn, Tonette Tessa'!Q50</f>
        <v/>
      </c>
      <c r="F36" s="261">
        <f>SUMPRODUCT((('Glenn, Tonette Tessa'!I14+'Glenn, Tonette Tessa'!I15)&gt;12)*1)+SUMPRODUCT((('Glenn, Tonette Tessa'!I16+'Glenn, Tonette Tessa'!I17)&gt;12)*1)+SUMPRODUCT((('Glenn, Tonette Tessa'!I18+'Glenn, Tonette Tessa'!I19)&gt;12)*1)+SUMPRODUCT((('Glenn, Tonette Tessa'!I20+'Glenn, Tonette Tessa'!I21)&gt;12)*1)+SUMPRODUCT((('Glenn, Tonette Tessa'!I22+'Glenn, Tonette Tessa'!I23)&gt;12)*1)+SUMPRODUCT((('Glenn, Tonette Tessa'!I24+'Glenn, Tonette Tessa'!I25)&gt;12)*1)+SUMPRODUCT((('Glenn, Tonette Tessa'!I26+'Glenn, Tonette Tessa'!I27)&gt;12)*1)+SUMPRODUCT((('Glenn, Tonette Tessa'!I30+'Glenn, Tonette Tessa'!I31)&gt;12)*1)+SUMPRODUCT((('Glenn, Tonette Tessa'!I32+'Glenn, Tonette Tessa'!I33)&gt;12)*1)+SUMPRODUCT((('Glenn, Tonette Tessa'!I34+'Glenn, Tonette Tessa'!I35)&gt;12)*1)+SUMPRODUCT((('Glenn, Tonette Tessa'!I36+'Glenn, Tonette Tessa'!I37)&gt;12)*1)+SUMPRODUCT((('Glenn, Tonette Tessa'!I38+'Glenn, Tonette Tessa'!I39)&gt;12)*1)+SUMPRODUCT((('Glenn, Tonette Tessa'!I40+'Glenn, Tonette Tessa'!I41)&gt;12)*1)+SUMPRODUCT((('Glenn, Tonette Tessa'!I42+'Glenn, Tonette Tessa'!I43)&gt;12)*1)+SUMPRODUCT((('Glenn, Tonette Tessa'!I45+'Glenn, Tonette Tessa'!I46)&gt;12)*1)+SUMPRODUCT((('Glenn, Tonette Tessa'!I47+'Glenn, Tonette Tessa'!I48)&gt;12)*1)</f>
        <v/>
      </c>
      <c r="G36" s="261">
        <f>IF(MAX(SUM('Glenn, Tonette Tessa'!I14:I27),SUM('Glenn, Tonette Tessa'!I30:I43))&gt;60,"Yes","")</f>
        <v/>
      </c>
      <c r="H36" s="261">
        <f>IF(OR(AND(('Glenn, Tonette Tessa'!I14+'Glenn, Tonette Tessa'!I15)&gt;0,('Glenn, Tonette Tessa'!I16+'Glenn, Tonette Tessa'!I17)&gt;0,('Glenn, Tonette Tessa'!I18+'Glenn, Tonette Tessa'!I19)&gt;0,('Glenn, Tonette Tessa'!I20+'Glenn, Tonette Tessa'!I21)&gt;0,('Glenn, Tonette Tessa'!I22+'Glenn, Tonette Tessa'!I23)&gt;0,('Glenn, Tonette Tessa'!I24+'Glenn, Tonette Tessa'!I25)&gt;0,('Glenn, Tonette Tessa'!I26+'Glenn, Tonette Tessa'!I27)&gt;0),AND(('Glenn, Tonette Tessa'!I30+'Glenn, Tonette Tessa'!I31)&gt;0,('Glenn, Tonette Tessa'!I32+'Glenn, Tonette Tessa'!I33)&gt;0,('Glenn, Tonette Tessa'!I34+'Glenn, Tonette Tessa'!I35)&gt;0,('Glenn, Tonette Tessa'!I36+'Glenn, Tonette Tessa'!I37)&gt;0,('Glenn, Tonette Tessa'!I38+'Glenn, Tonette Tessa'!I39)&gt;0,('Glenn, Tonette Tessa'!I40+'Glenn, Tonette Tessa'!I41)&gt;0,('Glenn, Tonette Tessa'!I42+'Glenn, Tonette Tessa'!I43)&gt;0)),"Yes","")</f>
        <v/>
      </c>
      <c r="I36" s="261">
        <f>IF('Glenn, Tonette Tessa'!N49&gt;40,"Yes","")</f>
        <v/>
      </c>
      <c r="J36" s="261">
        <f>IF(OR(AND(SUM('Glenn, Tonette Tessa'!I14:I27)&gt;0,SUM('Glenn, Tonette Tessa'!I14:I27)&lt;40),AND(SUM('Glenn, Tonette Tessa'!I30:I43)&gt;0,SUM('Glenn, Tonette Tessa'!I30:I43)&lt;40)),"Yes","")</f>
        <v/>
      </c>
      <c r="K36" s="261">
        <f>SUMPRODUCT(('Glenn, Tonette Tessa'!I14:I48&gt;0)*('Glenn, Tonette Tessa'!I14:I48&lt;8))</f>
        <v/>
      </c>
      <c r="L36" s="261">
        <f>IF('Glenn, Tonette Tessa'!Q50&lt;5,"Yes","")</f>
        <v/>
      </c>
      <c r="M36" s="261">
        <f>IF(AND('Glenn, Tonette Tessa'!I49&gt;0,'Glenn, Tonette Tessa'!I49&lt;80),"Yes","")</f>
        <v/>
      </c>
      <c r="N36" s="261">
        <f>IF(OR(F36&gt;0,G36="Yes",H36="Yes",I36="Yes"),"⚠️ OVERWORK",IF(OR(J36="Yes",K36&gt;0,L36="Yes",M36="Yes"),"🔻 UNDERWORK","✓ OK"))</f>
        <v/>
      </c>
    </row>
    <row r="37">
      <c r="A37" s="261" t="n">
        <v>33</v>
      </c>
      <c r="B37" s="262" t="inlineStr">
        <is>
          <t>Gordon, Kim Natasha</t>
        </is>
      </c>
      <c r="C37" s="261" t="inlineStr">
        <is>
          <t>4176</t>
        </is>
      </c>
      <c r="D37" s="261">
        <f>'Gordon, Kim Natasha'!I49</f>
        <v/>
      </c>
      <c r="E37" s="261">
        <f>'Gordon, Kim Natasha'!Q50</f>
        <v/>
      </c>
      <c r="F37" s="261">
        <f>SUMPRODUCT((('Gordon, Kim Natasha'!I14+'Gordon, Kim Natasha'!I15)&gt;12)*1)+SUMPRODUCT((('Gordon, Kim Natasha'!I16+'Gordon, Kim Natasha'!I17)&gt;12)*1)+SUMPRODUCT((('Gordon, Kim Natasha'!I18+'Gordon, Kim Natasha'!I19)&gt;12)*1)+SUMPRODUCT((('Gordon, Kim Natasha'!I20+'Gordon, Kim Natasha'!I21)&gt;12)*1)+SUMPRODUCT((('Gordon, Kim Natasha'!I22+'Gordon, Kim Natasha'!I23)&gt;12)*1)+SUMPRODUCT((('Gordon, Kim Natasha'!I24+'Gordon, Kim Natasha'!I25)&gt;12)*1)+SUMPRODUCT((('Gordon, Kim Natasha'!I26+'Gordon, Kim Natasha'!I27)&gt;12)*1)+SUMPRODUCT((('Gordon, Kim Natasha'!I30+'Gordon, Kim Natasha'!I31)&gt;12)*1)+SUMPRODUCT((('Gordon, Kim Natasha'!I32+'Gordon, Kim Natasha'!I33)&gt;12)*1)+SUMPRODUCT((('Gordon, Kim Natasha'!I34+'Gordon, Kim Natasha'!I35)&gt;12)*1)+SUMPRODUCT((('Gordon, Kim Natasha'!I36+'Gordon, Kim Natasha'!I37)&gt;12)*1)+SUMPRODUCT((('Gordon, Kim Natasha'!I38+'Gordon, Kim Natasha'!I39)&gt;12)*1)+SUMPRODUCT((('Gordon, Kim Natasha'!I40+'Gordon, Kim Natasha'!I41)&gt;12)*1)+SUMPRODUCT((('Gordon, Kim Natasha'!I42+'Gordon, Kim Natasha'!I43)&gt;12)*1)+SUMPRODUCT((('Gordon, Kim Natasha'!I45+'Gordon, Kim Natasha'!I46)&gt;12)*1)+SUMPRODUCT((('Gordon, Kim Natasha'!I47+'Gordon, Kim Natasha'!I48)&gt;12)*1)</f>
        <v/>
      </c>
      <c r="G37" s="261">
        <f>IF(MAX(SUM('Gordon, Kim Natasha'!I14:I27),SUM('Gordon, Kim Natasha'!I30:I43))&gt;60,"Yes","")</f>
        <v/>
      </c>
      <c r="H37" s="261">
        <f>IF(OR(AND(('Gordon, Kim Natasha'!I14+'Gordon, Kim Natasha'!I15)&gt;0,('Gordon, Kim Natasha'!I16+'Gordon, Kim Natasha'!I17)&gt;0,('Gordon, Kim Natasha'!I18+'Gordon, Kim Natasha'!I19)&gt;0,('Gordon, Kim Natasha'!I20+'Gordon, Kim Natasha'!I21)&gt;0,('Gordon, Kim Natasha'!I22+'Gordon, Kim Natasha'!I23)&gt;0,('Gordon, Kim Natasha'!I24+'Gordon, Kim Natasha'!I25)&gt;0,('Gordon, Kim Natasha'!I26+'Gordon, Kim Natasha'!I27)&gt;0),AND(('Gordon, Kim Natasha'!I30+'Gordon, Kim Natasha'!I31)&gt;0,('Gordon, Kim Natasha'!I32+'Gordon, Kim Natasha'!I33)&gt;0,('Gordon, Kim Natasha'!I34+'Gordon, Kim Natasha'!I35)&gt;0,('Gordon, Kim Natasha'!I36+'Gordon, Kim Natasha'!I37)&gt;0,('Gordon, Kim Natasha'!I38+'Gordon, Kim Natasha'!I39)&gt;0,('Gordon, Kim Natasha'!I40+'Gordon, Kim Natasha'!I41)&gt;0,('Gordon, Kim Natasha'!I42+'Gordon, Kim Natasha'!I43)&gt;0)),"Yes","")</f>
        <v/>
      </c>
      <c r="I37" s="261">
        <f>IF('Gordon, Kim Natasha'!N49&gt;40,"Yes","")</f>
        <v/>
      </c>
      <c r="J37" s="261">
        <f>IF(OR(AND(SUM('Gordon, Kim Natasha'!I14:I27)&gt;0,SUM('Gordon, Kim Natasha'!I14:I27)&lt;40),AND(SUM('Gordon, Kim Natasha'!I30:I43)&gt;0,SUM('Gordon, Kim Natasha'!I30:I43)&lt;40)),"Yes","")</f>
        <v/>
      </c>
      <c r="K37" s="261">
        <f>SUMPRODUCT(('Gordon, Kim Natasha'!I14:I48&gt;0)*('Gordon, Kim Natasha'!I14:I48&lt;8))</f>
        <v/>
      </c>
      <c r="L37" s="261">
        <f>IF('Gordon, Kim Natasha'!Q50&lt;5,"Yes","")</f>
        <v/>
      </c>
      <c r="M37" s="261">
        <f>IF(AND('Gordon, Kim Natasha'!I49&gt;0,'Gordon, Kim Natasha'!I49&lt;80),"Yes","")</f>
        <v/>
      </c>
      <c r="N37" s="261">
        <f>IF(OR(F37&gt;0,G37="Yes",H37="Yes",I37="Yes"),"⚠️ OVERWORK",IF(OR(J37="Yes",K37&gt;0,L37="Yes",M37="Yes"),"🔻 UNDERWORK","✓ OK"))</f>
        <v/>
      </c>
    </row>
    <row r="38">
      <c r="A38" s="261" t="n">
        <v>34</v>
      </c>
      <c r="B38" s="262" t="inlineStr">
        <is>
          <t>Gordon, Mijah Ulanna</t>
        </is>
      </c>
      <c r="C38" s="261" t="inlineStr">
        <is>
          <t>5524</t>
        </is>
      </c>
      <c r="D38" s="261">
        <f>'Gordon, Mijah Ulanna'!I49</f>
        <v/>
      </c>
      <c r="E38" s="261">
        <f>'Gordon, Mijah Ulanna'!Q50</f>
        <v/>
      </c>
      <c r="F38" s="261">
        <f>SUMPRODUCT((('Gordon, Mijah Ulanna'!I14+'Gordon, Mijah Ulanna'!I15)&gt;12)*1)+SUMPRODUCT((('Gordon, Mijah Ulanna'!I16+'Gordon, Mijah Ulanna'!I17)&gt;12)*1)+SUMPRODUCT((('Gordon, Mijah Ulanna'!I18+'Gordon, Mijah Ulanna'!I19)&gt;12)*1)+SUMPRODUCT((('Gordon, Mijah Ulanna'!I20+'Gordon, Mijah Ulanna'!I21)&gt;12)*1)+SUMPRODUCT((('Gordon, Mijah Ulanna'!I22+'Gordon, Mijah Ulanna'!I23)&gt;12)*1)+SUMPRODUCT((('Gordon, Mijah Ulanna'!I24+'Gordon, Mijah Ulanna'!I25)&gt;12)*1)+SUMPRODUCT((('Gordon, Mijah Ulanna'!I26+'Gordon, Mijah Ulanna'!I27)&gt;12)*1)+SUMPRODUCT((('Gordon, Mijah Ulanna'!I30+'Gordon, Mijah Ulanna'!I31)&gt;12)*1)+SUMPRODUCT((('Gordon, Mijah Ulanna'!I32+'Gordon, Mijah Ulanna'!I33)&gt;12)*1)+SUMPRODUCT((('Gordon, Mijah Ulanna'!I34+'Gordon, Mijah Ulanna'!I35)&gt;12)*1)+SUMPRODUCT((('Gordon, Mijah Ulanna'!I36+'Gordon, Mijah Ulanna'!I37)&gt;12)*1)+SUMPRODUCT((('Gordon, Mijah Ulanna'!I38+'Gordon, Mijah Ulanna'!I39)&gt;12)*1)+SUMPRODUCT((('Gordon, Mijah Ulanna'!I40+'Gordon, Mijah Ulanna'!I41)&gt;12)*1)+SUMPRODUCT((('Gordon, Mijah Ulanna'!I42+'Gordon, Mijah Ulanna'!I43)&gt;12)*1)+SUMPRODUCT((('Gordon, Mijah Ulanna'!I45+'Gordon, Mijah Ulanna'!I46)&gt;12)*1)+SUMPRODUCT((('Gordon, Mijah Ulanna'!I47+'Gordon, Mijah Ulanna'!I48)&gt;12)*1)</f>
        <v/>
      </c>
      <c r="G38" s="261">
        <f>IF(MAX(SUM('Gordon, Mijah Ulanna'!I14:I27),SUM('Gordon, Mijah Ulanna'!I30:I43))&gt;60,"Yes","")</f>
        <v/>
      </c>
      <c r="H38" s="261">
        <f>IF(OR(AND(('Gordon, Mijah Ulanna'!I14+'Gordon, Mijah Ulanna'!I15)&gt;0,('Gordon, Mijah Ulanna'!I16+'Gordon, Mijah Ulanna'!I17)&gt;0,('Gordon, Mijah Ulanna'!I18+'Gordon, Mijah Ulanna'!I19)&gt;0,('Gordon, Mijah Ulanna'!I20+'Gordon, Mijah Ulanna'!I21)&gt;0,('Gordon, Mijah Ulanna'!I22+'Gordon, Mijah Ulanna'!I23)&gt;0,('Gordon, Mijah Ulanna'!I24+'Gordon, Mijah Ulanna'!I25)&gt;0,('Gordon, Mijah Ulanna'!I26+'Gordon, Mijah Ulanna'!I27)&gt;0),AND(('Gordon, Mijah Ulanna'!I30+'Gordon, Mijah Ulanna'!I31)&gt;0,('Gordon, Mijah Ulanna'!I32+'Gordon, Mijah Ulanna'!I33)&gt;0,('Gordon, Mijah Ulanna'!I34+'Gordon, Mijah Ulanna'!I35)&gt;0,('Gordon, Mijah Ulanna'!I36+'Gordon, Mijah Ulanna'!I37)&gt;0,('Gordon, Mijah Ulanna'!I38+'Gordon, Mijah Ulanna'!I39)&gt;0,('Gordon, Mijah Ulanna'!I40+'Gordon, Mijah Ulanna'!I41)&gt;0,('Gordon, Mijah Ulanna'!I42+'Gordon, Mijah Ulanna'!I43)&gt;0)),"Yes","")</f>
        <v/>
      </c>
      <c r="I38" s="261">
        <f>IF('Gordon, Mijah Ulanna'!N49&gt;40,"Yes","")</f>
        <v/>
      </c>
      <c r="J38" s="261">
        <f>IF(OR(AND(SUM('Gordon, Mijah Ulanna'!I14:I27)&gt;0,SUM('Gordon, Mijah Ulanna'!I14:I27)&lt;40),AND(SUM('Gordon, Mijah Ulanna'!I30:I43)&gt;0,SUM('Gordon, Mijah Ulanna'!I30:I43)&lt;40)),"Yes","")</f>
        <v/>
      </c>
      <c r="K38" s="261">
        <f>SUMPRODUCT(('Gordon, Mijah Ulanna'!I14:I48&gt;0)*('Gordon, Mijah Ulanna'!I14:I48&lt;8))</f>
        <v/>
      </c>
      <c r="L38" s="261">
        <f>IF('Gordon, Mijah Ulanna'!Q50&lt;5,"Yes","")</f>
        <v/>
      </c>
      <c r="M38" s="261">
        <f>IF(AND('Gordon, Mijah Ulanna'!I49&gt;0,'Gordon, Mijah Ulanna'!I49&lt;80),"Yes","")</f>
        <v/>
      </c>
      <c r="N38" s="261">
        <f>IF(OR(F38&gt;0,G38="Yes",H38="Yes",I38="Yes"),"⚠️ OVERWORK",IF(OR(J38="Yes",K38&gt;0,L38="Yes",M38="Yes"),"🔻 UNDERWORK","✓ OK"))</f>
        <v/>
      </c>
    </row>
    <row r="39">
      <c r="A39" s="261" t="n">
        <v>35</v>
      </c>
      <c r="B39" s="262" t="inlineStr">
        <is>
          <t>Greaves, George Anthony</t>
        </is>
      </c>
      <c r="C39" s="261" t="inlineStr">
        <is>
          <t>5517</t>
        </is>
      </c>
      <c r="D39" s="261">
        <f>'Greaves, George Anthony'!I49</f>
        <v/>
      </c>
      <c r="E39" s="261">
        <f>'Greaves, George Anthony'!Q50</f>
        <v/>
      </c>
      <c r="F39" s="261">
        <f>SUMPRODUCT((('Greaves, George Anthony'!I14+'Greaves, George Anthony'!I15)&gt;12)*1)+SUMPRODUCT((('Greaves, George Anthony'!I16+'Greaves, George Anthony'!I17)&gt;12)*1)+SUMPRODUCT((('Greaves, George Anthony'!I18+'Greaves, George Anthony'!I19)&gt;12)*1)+SUMPRODUCT((('Greaves, George Anthony'!I20+'Greaves, George Anthony'!I21)&gt;12)*1)+SUMPRODUCT((('Greaves, George Anthony'!I22+'Greaves, George Anthony'!I23)&gt;12)*1)+SUMPRODUCT((('Greaves, George Anthony'!I24+'Greaves, George Anthony'!I25)&gt;12)*1)+SUMPRODUCT((('Greaves, George Anthony'!I26+'Greaves, George Anthony'!I27)&gt;12)*1)+SUMPRODUCT((('Greaves, George Anthony'!I30+'Greaves, George Anthony'!I31)&gt;12)*1)+SUMPRODUCT((('Greaves, George Anthony'!I32+'Greaves, George Anthony'!I33)&gt;12)*1)+SUMPRODUCT((('Greaves, George Anthony'!I34+'Greaves, George Anthony'!I35)&gt;12)*1)+SUMPRODUCT((('Greaves, George Anthony'!I36+'Greaves, George Anthony'!I37)&gt;12)*1)+SUMPRODUCT((('Greaves, George Anthony'!I38+'Greaves, George Anthony'!I39)&gt;12)*1)+SUMPRODUCT((('Greaves, George Anthony'!I40+'Greaves, George Anthony'!I41)&gt;12)*1)+SUMPRODUCT((('Greaves, George Anthony'!I42+'Greaves, George Anthony'!I43)&gt;12)*1)+SUMPRODUCT((('Greaves, George Anthony'!I45+'Greaves, George Anthony'!I46)&gt;12)*1)+SUMPRODUCT((('Greaves, George Anthony'!I47+'Greaves, George Anthony'!I48)&gt;12)*1)</f>
        <v/>
      </c>
      <c r="G39" s="261">
        <f>IF(MAX(SUM('Greaves, George Anthony'!I14:I27),SUM('Greaves, George Anthony'!I30:I43))&gt;60,"Yes","")</f>
        <v/>
      </c>
      <c r="H39" s="261">
        <f>IF(OR(AND(('Greaves, George Anthony'!I14+'Greaves, George Anthony'!I15)&gt;0,('Greaves, George Anthony'!I16+'Greaves, George Anthony'!I17)&gt;0,('Greaves, George Anthony'!I18+'Greaves, George Anthony'!I19)&gt;0,('Greaves, George Anthony'!I20+'Greaves, George Anthony'!I21)&gt;0,('Greaves, George Anthony'!I22+'Greaves, George Anthony'!I23)&gt;0,('Greaves, George Anthony'!I24+'Greaves, George Anthony'!I25)&gt;0,('Greaves, George Anthony'!I26+'Greaves, George Anthony'!I27)&gt;0),AND(('Greaves, George Anthony'!I30+'Greaves, George Anthony'!I31)&gt;0,('Greaves, George Anthony'!I32+'Greaves, George Anthony'!I33)&gt;0,('Greaves, George Anthony'!I34+'Greaves, George Anthony'!I35)&gt;0,('Greaves, George Anthony'!I36+'Greaves, George Anthony'!I37)&gt;0,('Greaves, George Anthony'!I38+'Greaves, George Anthony'!I39)&gt;0,('Greaves, George Anthony'!I40+'Greaves, George Anthony'!I41)&gt;0,('Greaves, George Anthony'!I42+'Greaves, George Anthony'!I43)&gt;0)),"Yes","")</f>
        <v/>
      </c>
      <c r="I39" s="261">
        <f>IF('Greaves, George Anthony'!N49&gt;40,"Yes","")</f>
        <v/>
      </c>
      <c r="J39" s="261">
        <f>IF(OR(AND(SUM('Greaves, George Anthony'!I14:I27)&gt;0,SUM('Greaves, George Anthony'!I14:I27)&lt;40),AND(SUM('Greaves, George Anthony'!I30:I43)&gt;0,SUM('Greaves, George Anthony'!I30:I43)&lt;40)),"Yes","")</f>
        <v/>
      </c>
      <c r="K39" s="261">
        <f>SUMPRODUCT(('Greaves, George Anthony'!I14:I48&gt;0)*('Greaves, George Anthony'!I14:I48&lt;8))</f>
        <v/>
      </c>
      <c r="L39" s="261">
        <f>IF('Greaves, George Anthony'!Q50&lt;5,"Yes","")</f>
        <v/>
      </c>
      <c r="M39" s="261">
        <f>IF(AND('Greaves, George Anthony'!I49&gt;0,'Greaves, George Anthony'!I49&lt;80),"Yes","")</f>
        <v/>
      </c>
      <c r="N39" s="261">
        <f>IF(OR(F39&gt;0,G39="Yes",H39="Yes",I39="Yes"),"⚠️ OVERWORK",IF(OR(J39="Yes",K39&gt;0,L39="Yes",M39="Yes"),"🔻 UNDERWORK","✓ OK"))</f>
        <v/>
      </c>
    </row>
    <row r="40">
      <c r="A40" s="261" t="n">
        <v>36</v>
      </c>
      <c r="B40" s="262" t="inlineStr">
        <is>
          <t>Griffith, Richard Darc</t>
        </is>
      </c>
      <c r="C40" s="261" t="inlineStr">
        <is>
          <t>4703</t>
        </is>
      </c>
      <c r="D40" s="261">
        <f>'Griffith, Richard Darc'!I49</f>
        <v/>
      </c>
      <c r="E40" s="261">
        <f>'Griffith, Richard Darc'!Q50</f>
        <v/>
      </c>
      <c r="F40" s="261">
        <f>SUMPRODUCT((('Griffith, Richard Darc'!I14+'Griffith, Richard Darc'!I15)&gt;12)*1)+SUMPRODUCT((('Griffith, Richard Darc'!I16+'Griffith, Richard Darc'!I17)&gt;12)*1)+SUMPRODUCT((('Griffith, Richard Darc'!I18+'Griffith, Richard Darc'!I19)&gt;12)*1)+SUMPRODUCT((('Griffith, Richard Darc'!I20+'Griffith, Richard Darc'!I21)&gt;12)*1)+SUMPRODUCT((('Griffith, Richard Darc'!I22+'Griffith, Richard Darc'!I23)&gt;12)*1)+SUMPRODUCT((('Griffith, Richard Darc'!I24+'Griffith, Richard Darc'!I25)&gt;12)*1)+SUMPRODUCT((('Griffith, Richard Darc'!I26+'Griffith, Richard Darc'!I27)&gt;12)*1)+SUMPRODUCT((('Griffith, Richard Darc'!I30+'Griffith, Richard Darc'!I31)&gt;12)*1)+SUMPRODUCT((('Griffith, Richard Darc'!I32+'Griffith, Richard Darc'!I33)&gt;12)*1)+SUMPRODUCT((('Griffith, Richard Darc'!I34+'Griffith, Richard Darc'!I35)&gt;12)*1)+SUMPRODUCT((('Griffith, Richard Darc'!I36+'Griffith, Richard Darc'!I37)&gt;12)*1)+SUMPRODUCT((('Griffith, Richard Darc'!I38+'Griffith, Richard Darc'!I39)&gt;12)*1)+SUMPRODUCT((('Griffith, Richard Darc'!I40+'Griffith, Richard Darc'!I41)&gt;12)*1)+SUMPRODUCT((('Griffith, Richard Darc'!I42+'Griffith, Richard Darc'!I43)&gt;12)*1)+SUMPRODUCT((('Griffith, Richard Darc'!I45+'Griffith, Richard Darc'!I46)&gt;12)*1)+SUMPRODUCT((('Griffith, Richard Darc'!I47+'Griffith, Richard Darc'!I48)&gt;12)*1)</f>
        <v/>
      </c>
      <c r="G40" s="261">
        <f>IF(MAX(SUM('Griffith, Richard Darc'!I14:I27),SUM('Griffith, Richard Darc'!I30:I43))&gt;60,"Yes","")</f>
        <v/>
      </c>
      <c r="H40" s="261">
        <f>IF(OR(AND(('Griffith, Richard Darc'!I14+'Griffith, Richard Darc'!I15)&gt;0,('Griffith, Richard Darc'!I16+'Griffith, Richard Darc'!I17)&gt;0,('Griffith, Richard Darc'!I18+'Griffith, Richard Darc'!I19)&gt;0,('Griffith, Richard Darc'!I20+'Griffith, Richard Darc'!I21)&gt;0,('Griffith, Richard Darc'!I22+'Griffith, Richard Darc'!I23)&gt;0,('Griffith, Richard Darc'!I24+'Griffith, Richard Darc'!I25)&gt;0,('Griffith, Richard Darc'!I26+'Griffith, Richard Darc'!I27)&gt;0),AND(('Griffith, Richard Darc'!I30+'Griffith, Richard Darc'!I31)&gt;0,('Griffith, Richard Darc'!I32+'Griffith, Richard Darc'!I33)&gt;0,('Griffith, Richard Darc'!I34+'Griffith, Richard Darc'!I35)&gt;0,('Griffith, Richard Darc'!I36+'Griffith, Richard Darc'!I37)&gt;0,('Griffith, Richard Darc'!I38+'Griffith, Richard Darc'!I39)&gt;0,('Griffith, Richard Darc'!I40+'Griffith, Richard Darc'!I41)&gt;0,('Griffith, Richard Darc'!I42+'Griffith, Richard Darc'!I43)&gt;0)),"Yes","")</f>
        <v/>
      </c>
      <c r="I40" s="261">
        <f>IF('Griffith, Richard Darc'!N49&gt;40,"Yes","")</f>
        <v/>
      </c>
      <c r="J40" s="261">
        <f>IF(OR(AND(SUM('Griffith, Richard Darc'!I14:I27)&gt;0,SUM('Griffith, Richard Darc'!I14:I27)&lt;40),AND(SUM('Griffith, Richard Darc'!I30:I43)&gt;0,SUM('Griffith, Richard Darc'!I30:I43)&lt;40)),"Yes","")</f>
        <v/>
      </c>
      <c r="K40" s="261">
        <f>SUMPRODUCT(('Griffith, Richard Darc'!I14:I48&gt;0)*('Griffith, Richard Darc'!I14:I48&lt;8))</f>
        <v/>
      </c>
      <c r="L40" s="261">
        <f>IF('Griffith, Richard Darc'!Q50&lt;5,"Yes","")</f>
        <v/>
      </c>
      <c r="M40" s="261">
        <f>IF(AND('Griffith, Richard Darc'!I49&gt;0,'Griffith, Richard Darc'!I49&lt;80),"Yes","")</f>
        <v/>
      </c>
      <c r="N40" s="261">
        <f>IF(OR(F40&gt;0,G40="Yes",H40="Yes",I40="Yes"),"⚠️ OVERWORK",IF(OR(J40="Yes",K40&gt;0,L40="Yes",M40="Yes"),"🔻 UNDERWORK","✓ OK"))</f>
        <v/>
      </c>
    </row>
    <row r="41">
      <c r="A41" s="261" t="n">
        <v>37</v>
      </c>
      <c r="B41" s="262" t="inlineStr">
        <is>
          <t>Guillaume, Ruschama</t>
        </is>
      </c>
      <c r="C41" s="261" t="inlineStr">
        <is>
          <t>5482</t>
        </is>
      </c>
      <c r="D41" s="261">
        <f>'Guillaume, Ruschama'!I49</f>
        <v/>
      </c>
      <c r="E41" s="261">
        <f>'Guillaume, Ruschama'!Q50</f>
        <v/>
      </c>
      <c r="F41" s="261">
        <f>SUMPRODUCT((('Guillaume, Ruschama'!I14+'Guillaume, Ruschama'!I15)&gt;12)*1)+SUMPRODUCT((('Guillaume, Ruschama'!I16+'Guillaume, Ruschama'!I17)&gt;12)*1)+SUMPRODUCT((('Guillaume, Ruschama'!I18+'Guillaume, Ruschama'!I19)&gt;12)*1)+SUMPRODUCT((('Guillaume, Ruschama'!I20+'Guillaume, Ruschama'!I21)&gt;12)*1)+SUMPRODUCT((('Guillaume, Ruschama'!I22+'Guillaume, Ruschama'!I23)&gt;12)*1)+SUMPRODUCT((('Guillaume, Ruschama'!I24+'Guillaume, Ruschama'!I25)&gt;12)*1)+SUMPRODUCT((('Guillaume, Ruschama'!I26+'Guillaume, Ruschama'!I27)&gt;12)*1)+SUMPRODUCT((('Guillaume, Ruschama'!I30+'Guillaume, Ruschama'!I31)&gt;12)*1)+SUMPRODUCT((('Guillaume, Ruschama'!I32+'Guillaume, Ruschama'!I33)&gt;12)*1)+SUMPRODUCT((('Guillaume, Ruschama'!I34+'Guillaume, Ruschama'!I35)&gt;12)*1)+SUMPRODUCT((('Guillaume, Ruschama'!I36+'Guillaume, Ruschama'!I37)&gt;12)*1)+SUMPRODUCT((('Guillaume, Ruschama'!I38+'Guillaume, Ruschama'!I39)&gt;12)*1)+SUMPRODUCT((('Guillaume, Ruschama'!I40+'Guillaume, Ruschama'!I41)&gt;12)*1)+SUMPRODUCT((('Guillaume, Ruschama'!I42+'Guillaume, Ruschama'!I43)&gt;12)*1)+SUMPRODUCT((('Guillaume, Ruschama'!I45+'Guillaume, Ruschama'!I46)&gt;12)*1)+SUMPRODUCT((('Guillaume, Ruschama'!I47+'Guillaume, Ruschama'!I48)&gt;12)*1)</f>
        <v/>
      </c>
      <c r="G41" s="261">
        <f>IF(MAX(SUM('Guillaume, Ruschama'!I14:I27),SUM('Guillaume, Ruschama'!I30:I43))&gt;60,"Yes","")</f>
        <v/>
      </c>
      <c r="H41" s="261">
        <f>IF(OR(AND(('Guillaume, Ruschama'!I14+'Guillaume, Ruschama'!I15)&gt;0,('Guillaume, Ruschama'!I16+'Guillaume, Ruschama'!I17)&gt;0,('Guillaume, Ruschama'!I18+'Guillaume, Ruschama'!I19)&gt;0,('Guillaume, Ruschama'!I20+'Guillaume, Ruschama'!I21)&gt;0,('Guillaume, Ruschama'!I22+'Guillaume, Ruschama'!I23)&gt;0,('Guillaume, Ruschama'!I24+'Guillaume, Ruschama'!I25)&gt;0,('Guillaume, Ruschama'!I26+'Guillaume, Ruschama'!I27)&gt;0),AND(('Guillaume, Ruschama'!I30+'Guillaume, Ruschama'!I31)&gt;0,('Guillaume, Ruschama'!I32+'Guillaume, Ruschama'!I33)&gt;0,('Guillaume, Ruschama'!I34+'Guillaume, Ruschama'!I35)&gt;0,('Guillaume, Ruschama'!I36+'Guillaume, Ruschama'!I37)&gt;0,('Guillaume, Ruschama'!I38+'Guillaume, Ruschama'!I39)&gt;0,('Guillaume, Ruschama'!I40+'Guillaume, Ruschama'!I41)&gt;0,('Guillaume, Ruschama'!I42+'Guillaume, Ruschama'!I43)&gt;0)),"Yes","")</f>
        <v/>
      </c>
      <c r="I41" s="261">
        <f>IF('Guillaume, Ruschama'!N49&gt;40,"Yes","")</f>
        <v/>
      </c>
      <c r="J41" s="261">
        <f>IF(OR(AND(SUM('Guillaume, Ruschama'!I14:I27)&gt;0,SUM('Guillaume, Ruschama'!I14:I27)&lt;40),AND(SUM('Guillaume, Ruschama'!I30:I43)&gt;0,SUM('Guillaume, Ruschama'!I30:I43)&lt;40)),"Yes","")</f>
        <v/>
      </c>
      <c r="K41" s="261">
        <f>SUMPRODUCT(('Guillaume, Ruschama'!I14:I48&gt;0)*('Guillaume, Ruschama'!I14:I48&lt;8))</f>
        <v/>
      </c>
      <c r="L41" s="261">
        <f>IF('Guillaume, Ruschama'!Q50&lt;5,"Yes","")</f>
        <v/>
      </c>
      <c r="M41" s="261">
        <f>IF(AND('Guillaume, Ruschama'!I49&gt;0,'Guillaume, Ruschama'!I49&lt;80),"Yes","")</f>
        <v/>
      </c>
      <c r="N41" s="261">
        <f>IF(OR(F41&gt;0,G41="Yes",H41="Yes",I41="Yes"),"⚠️ OVERWORK",IF(OR(J41="Yes",K41&gt;0,L41="Yes",M41="Yes"),"🔻 UNDERWORK","✓ OK"))</f>
        <v/>
      </c>
    </row>
    <row r="42">
      <c r="A42" s="261" t="n">
        <v>38</v>
      </c>
      <c r="B42" s="262" t="inlineStr">
        <is>
          <t>Halley, Sherian Patricia</t>
        </is>
      </c>
      <c r="C42" s="261" t="inlineStr">
        <is>
          <t>5396</t>
        </is>
      </c>
      <c r="D42" s="261">
        <f>'Halley, Sherian Patricia'!I49</f>
        <v/>
      </c>
      <c r="E42" s="261">
        <f>'Halley, Sherian Patricia'!Q50</f>
        <v/>
      </c>
      <c r="F42" s="261">
        <f>SUMPRODUCT((('Halley, Sherian Patricia'!I14+'Halley, Sherian Patricia'!I15)&gt;12)*1)+SUMPRODUCT((('Halley, Sherian Patricia'!I16+'Halley, Sherian Patricia'!I17)&gt;12)*1)+SUMPRODUCT((('Halley, Sherian Patricia'!I18+'Halley, Sherian Patricia'!I19)&gt;12)*1)+SUMPRODUCT((('Halley, Sherian Patricia'!I20+'Halley, Sherian Patricia'!I21)&gt;12)*1)+SUMPRODUCT((('Halley, Sherian Patricia'!I22+'Halley, Sherian Patricia'!I23)&gt;12)*1)+SUMPRODUCT((('Halley, Sherian Patricia'!I24+'Halley, Sherian Patricia'!I25)&gt;12)*1)+SUMPRODUCT((('Halley, Sherian Patricia'!I26+'Halley, Sherian Patricia'!I27)&gt;12)*1)+SUMPRODUCT((('Halley, Sherian Patricia'!I30+'Halley, Sherian Patricia'!I31)&gt;12)*1)+SUMPRODUCT((('Halley, Sherian Patricia'!I32+'Halley, Sherian Patricia'!I33)&gt;12)*1)+SUMPRODUCT((('Halley, Sherian Patricia'!I34+'Halley, Sherian Patricia'!I35)&gt;12)*1)+SUMPRODUCT((('Halley, Sherian Patricia'!I36+'Halley, Sherian Patricia'!I37)&gt;12)*1)+SUMPRODUCT((('Halley, Sherian Patricia'!I38+'Halley, Sherian Patricia'!I39)&gt;12)*1)+SUMPRODUCT((('Halley, Sherian Patricia'!I40+'Halley, Sherian Patricia'!I41)&gt;12)*1)+SUMPRODUCT((('Halley, Sherian Patricia'!I42+'Halley, Sherian Patricia'!I43)&gt;12)*1)+SUMPRODUCT((('Halley, Sherian Patricia'!I45+'Halley, Sherian Patricia'!I46)&gt;12)*1)+SUMPRODUCT((('Halley, Sherian Patricia'!I47+'Halley, Sherian Patricia'!I48)&gt;12)*1)</f>
        <v/>
      </c>
      <c r="G42" s="261">
        <f>IF(MAX(SUM('Halley, Sherian Patricia'!I14:I27),SUM('Halley, Sherian Patricia'!I30:I43))&gt;60,"Yes","")</f>
        <v/>
      </c>
      <c r="H42" s="261">
        <f>IF(OR(AND(('Halley, Sherian Patricia'!I14+'Halley, Sherian Patricia'!I15)&gt;0,('Halley, Sherian Patricia'!I16+'Halley, Sherian Patricia'!I17)&gt;0,('Halley, Sherian Patricia'!I18+'Halley, Sherian Patricia'!I19)&gt;0,('Halley, Sherian Patricia'!I20+'Halley, Sherian Patricia'!I21)&gt;0,('Halley, Sherian Patricia'!I22+'Halley, Sherian Patricia'!I23)&gt;0,('Halley, Sherian Patricia'!I24+'Halley, Sherian Patricia'!I25)&gt;0,('Halley, Sherian Patricia'!I26+'Halley, Sherian Patricia'!I27)&gt;0),AND(('Halley, Sherian Patricia'!I30+'Halley, Sherian Patricia'!I31)&gt;0,('Halley, Sherian Patricia'!I32+'Halley, Sherian Patricia'!I33)&gt;0,('Halley, Sherian Patricia'!I34+'Halley, Sherian Patricia'!I35)&gt;0,('Halley, Sherian Patricia'!I36+'Halley, Sherian Patricia'!I37)&gt;0,('Halley, Sherian Patricia'!I38+'Halley, Sherian Patricia'!I39)&gt;0,('Halley, Sherian Patricia'!I40+'Halley, Sherian Patricia'!I41)&gt;0,('Halley, Sherian Patricia'!I42+'Halley, Sherian Patricia'!I43)&gt;0)),"Yes","")</f>
        <v/>
      </c>
      <c r="I42" s="261">
        <f>IF('Halley, Sherian Patricia'!N49&gt;40,"Yes","")</f>
        <v/>
      </c>
      <c r="J42" s="261">
        <f>IF(OR(AND(SUM('Halley, Sherian Patricia'!I14:I27)&gt;0,SUM('Halley, Sherian Patricia'!I14:I27)&lt;40),AND(SUM('Halley, Sherian Patricia'!I30:I43)&gt;0,SUM('Halley, Sherian Patricia'!I30:I43)&lt;40)),"Yes","")</f>
        <v/>
      </c>
      <c r="K42" s="261">
        <f>SUMPRODUCT(('Halley, Sherian Patricia'!I14:I48&gt;0)*('Halley, Sherian Patricia'!I14:I48&lt;8))</f>
        <v/>
      </c>
      <c r="L42" s="261">
        <f>IF('Halley, Sherian Patricia'!Q50&lt;5,"Yes","")</f>
        <v/>
      </c>
      <c r="M42" s="261">
        <f>IF(AND('Halley, Sherian Patricia'!I49&gt;0,'Halley, Sherian Patricia'!I49&lt;80),"Yes","")</f>
        <v/>
      </c>
      <c r="N42" s="261">
        <f>IF(OR(F42&gt;0,G42="Yes",H42="Yes",I42="Yes"),"⚠️ OVERWORK",IF(OR(J42="Yes",K42&gt;0,L42="Yes",M42="Yes"),"🔻 UNDERWORK","✓ OK"))</f>
        <v/>
      </c>
    </row>
    <row r="43">
      <c r="A43" s="261" t="n">
        <v>39</v>
      </c>
      <c r="B43" s="262" t="inlineStr">
        <is>
          <t>Haynes, Beryl</t>
        </is>
      </c>
      <c r="C43" s="261" t="inlineStr">
        <is>
          <t>2687</t>
        </is>
      </c>
      <c r="D43" s="261">
        <f>'Haynes, Beryl'!I49</f>
        <v/>
      </c>
      <c r="E43" s="261">
        <f>'Haynes, Beryl'!Q50</f>
        <v/>
      </c>
      <c r="F43" s="261">
        <f>SUMPRODUCT((('Haynes, Beryl'!I14+'Haynes, Beryl'!I15)&gt;12)*1)+SUMPRODUCT((('Haynes, Beryl'!I16+'Haynes, Beryl'!I17)&gt;12)*1)+SUMPRODUCT((('Haynes, Beryl'!I18+'Haynes, Beryl'!I19)&gt;12)*1)+SUMPRODUCT((('Haynes, Beryl'!I20+'Haynes, Beryl'!I21)&gt;12)*1)+SUMPRODUCT((('Haynes, Beryl'!I22+'Haynes, Beryl'!I23)&gt;12)*1)+SUMPRODUCT((('Haynes, Beryl'!I24+'Haynes, Beryl'!I25)&gt;12)*1)+SUMPRODUCT((('Haynes, Beryl'!I26+'Haynes, Beryl'!I27)&gt;12)*1)+SUMPRODUCT((('Haynes, Beryl'!I30+'Haynes, Beryl'!I31)&gt;12)*1)+SUMPRODUCT((('Haynes, Beryl'!I32+'Haynes, Beryl'!I33)&gt;12)*1)+SUMPRODUCT((('Haynes, Beryl'!I34+'Haynes, Beryl'!I35)&gt;12)*1)+SUMPRODUCT((('Haynes, Beryl'!I36+'Haynes, Beryl'!I37)&gt;12)*1)+SUMPRODUCT((('Haynes, Beryl'!I38+'Haynes, Beryl'!I39)&gt;12)*1)+SUMPRODUCT((('Haynes, Beryl'!I40+'Haynes, Beryl'!I41)&gt;12)*1)+SUMPRODUCT((('Haynes, Beryl'!I42+'Haynes, Beryl'!I43)&gt;12)*1)+SUMPRODUCT((('Haynes, Beryl'!I45+'Haynes, Beryl'!I46)&gt;12)*1)+SUMPRODUCT((('Haynes, Beryl'!I47+'Haynes, Beryl'!I48)&gt;12)*1)</f>
        <v/>
      </c>
      <c r="G43" s="261">
        <f>IF(MAX(SUM('Haynes, Beryl'!I14:I27),SUM('Haynes, Beryl'!I30:I43))&gt;60,"Yes","")</f>
        <v/>
      </c>
      <c r="H43" s="261">
        <f>IF(OR(AND(('Haynes, Beryl'!I14+'Haynes, Beryl'!I15)&gt;0,('Haynes, Beryl'!I16+'Haynes, Beryl'!I17)&gt;0,('Haynes, Beryl'!I18+'Haynes, Beryl'!I19)&gt;0,('Haynes, Beryl'!I20+'Haynes, Beryl'!I21)&gt;0,('Haynes, Beryl'!I22+'Haynes, Beryl'!I23)&gt;0,('Haynes, Beryl'!I24+'Haynes, Beryl'!I25)&gt;0,('Haynes, Beryl'!I26+'Haynes, Beryl'!I27)&gt;0),AND(('Haynes, Beryl'!I30+'Haynes, Beryl'!I31)&gt;0,('Haynes, Beryl'!I32+'Haynes, Beryl'!I33)&gt;0,('Haynes, Beryl'!I34+'Haynes, Beryl'!I35)&gt;0,('Haynes, Beryl'!I36+'Haynes, Beryl'!I37)&gt;0,('Haynes, Beryl'!I38+'Haynes, Beryl'!I39)&gt;0,('Haynes, Beryl'!I40+'Haynes, Beryl'!I41)&gt;0,('Haynes, Beryl'!I42+'Haynes, Beryl'!I43)&gt;0)),"Yes","")</f>
        <v/>
      </c>
      <c r="I43" s="261">
        <f>IF('Haynes, Beryl'!N49&gt;40,"Yes","")</f>
        <v/>
      </c>
      <c r="J43" s="261">
        <f>IF(OR(AND(SUM('Haynes, Beryl'!I14:I27)&gt;0,SUM('Haynes, Beryl'!I14:I27)&lt;40),AND(SUM('Haynes, Beryl'!I30:I43)&gt;0,SUM('Haynes, Beryl'!I30:I43)&lt;40)),"Yes","")</f>
        <v/>
      </c>
      <c r="K43" s="261">
        <f>SUMPRODUCT(('Haynes, Beryl'!I14:I48&gt;0)*('Haynes, Beryl'!I14:I48&lt;8))</f>
        <v/>
      </c>
      <c r="L43" s="261">
        <f>IF('Haynes, Beryl'!Q50&lt;5,"Yes","")</f>
        <v/>
      </c>
      <c r="M43" s="261">
        <f>IF(AND('Haynes, Beryl'!I49&gt;0,'Haynes, Beryl'!I49&lt;80),"Yes","")</f>
        <v/>
      </c>
      <c r="N43" s="261">
        <f>IF(OR(F43&gt;0,G43="Yes",H43="Yes",I43="Yes"),"⚠️ OVERWORK",IF(OR(J43="Yes",K43&gt;0,L43="Yes",M43="Yes"),"🔻 UNDERWORK","✓ OK"))</f>
        <v/>
      </c>
    </row>
    <row r="44">
      <c r="A44" s="261" t="n">
        <v>40</v>
      </c>
      <c r="B44" s="262" t="inlineStr">
        <is>
          <t>Haynes, Suzette</t>
        </is>
      </c>
      <c r="C44" s="261" t="inlineStr">
        <is>
          <t>1791</t>
        </is>
      </c>
      <c r="D44" s="261">
        <f>'Haynes, Suzette'!I49</f>
        <v/>
      </c>
      <c r="E44" s="261">
        <f>'Haynes, Suzette'!Q50</f>
        <v/>
      </c>
      <c r="F44" s="261">
        <f>SUMPRODUCT((('Haynes, Suzette'!I14+'Haynes, Suzette'!I15)&gt;12)*1)+SUMPRODUCT((('Haynes, Suzette'!I16+'Haynes, Suzette'!I17)&gt;12)*1)+SUMPRODUCT((('Haynes, Suzette'!I18+'Haynes, Suzette'!I19)&gt;12)*1)+SUMPRODUCT((('Haynes, Suzette'!I20+'Haynes, Suzette'!I21)&gt;12)*1)+SUMPRODUCT((('Haynes, Suzette'!I22+'Haynes, Suzette'!I23)&gt;12)*1)+SUMPRODUCT((('Haynes, Suzette'!I24+'Haynes, Suzette'!I25)&gt;12)*1)+SUMPRODUCT((('Haynes, Suzette'!I26+'Haynes, Suzette'!I27)&gt;12)*1)+SUMPRODUCT((('Haynes, Suzette'!I30+'Haynes, Suzette'!I31)&gt;12)*1)+SUMPRODUCT((('Haynes, Suzette'!I32+'Haynes, Suzette'!I33)&gt;12)*1)+SUMPRODUCT((('Haynes, Suzette'!I34+'Haynes, Suzette'!I35)&gt;12)*1)+SUMPRODUCT((('Haynes, Suzette'!I36+'Haynes, Suzette'!I37)&gt;12)*1)+SUMPRODUCT((('Haynes, Suzette'!I38+'Haynes, Suzette'!I39)&gt;12)*1)+SUMPRODUCT((('Haynes, Suzette'!I40+'Haynes, Suzette'!I41)&gt;12)*1)+SUMPRODUCT((('Haynes, Suzette'!I42+'Haynes, Suzette'!I43)&gt;12)*1)+SUMPRODUCT((('Haynes, Suzette'!I45+'Haynes, Suzette'!I46)&gt;12)*1)+SUMPRODUCT((('Haynes, Suzette'!I47+'Haynes, Suzette'!I48)&gt;12)*1)</f>
        <v/>
      </c>
      <c r="G44" s="261">
        <f>IF(MAX(SUM('Haynes, Suzette'!I14:I27),SUM('Haynes, Suzette'!I30:I43))&gt;60,"Yes","")</f>
        <v/>
      </c>
      <c r="H44" s="261">
        <f>IF(OR(AND(('Haynes, Suzette'!I14+'Haynes, Suzette'!I15)&gt;0,('Haynes, Suzette'!I16+'Haynes, Suzette'!I17)&gt;0,('Haynes, Suzette'!I18+'Haynes, Suzette'!I19)&gt;0,('Haynes, Suzette'!I20+'Haynes, Suzette'!I21)&gt;0,('Haynes, Suzette'!I22+'Haynes, Suzette'!I23)&gt;0,('Haynes, Suzette'!I24+'Haynes, Suzette'!I25)&gt;0,('Haynes, Suzette'!I26+'Haynes, Suzette'!I27)&gt;0),AND(('Haynes, Suzette'!I30+'Haynes, Suzette'!I31)&gt;0,('Haynes, Suzette'!I32+'Haynes, Suzette'!I33)&gt;0,('Haynes, Suzette'!I34+'Haynes, Suzette'!I35)&gt;0,('Haynes, Suzette'!I36+'Haynes, Suzette'!I37)&gt;0,('Haynes, Suzette'!I38+'Haynes, Suzette'!I39)&gt;0,('Haynes, Suzette'!I40+'Haynes, Suzette'!I41)&gt;0,('Haynes, Suzette'!I42+'Haynes, Suzette'!I43)&gt;0)),"Yes","")</f>
        <v/>
      </c>
      <c r="I44" s="261">
        <f>IF('Haynes, Suzette'!N49&gt;40,"Yes","")</f>
        <v/>
      </c>
      <c r="J44" s="261">
        <f>IF(OR(AND(SUM('Haynes, Suzette'!I14:I27)&gt;0,SUM('Haynes, Suzette'!I14:I27)&lt;40),AND(SUM('Haynes, Suzette'!I30:I43)&gt;0,SUM('Haynes, Suzette'!I30:I43)&lt;40)),"Yes","")</f>
        <v/>
      </c>
      <c r="K44" s="261">
        <f>SUMPRODUCT(('Haynes, Suzette'!I14:I48&gt;0)*('Haynes, Suzette'!I14:I48&lt;8))</f>
        <v/>
      </c>
      <c r="L44" s="261">
        <f>IF('Haynes, Suzette'!Q50&lt;5,"Yes","")</f>
        <v/>
      </c>
      <c r="M44" s="261">
        <f>IF(AND('Haynes, Suzette'!I49&gt;0,'Haynes, Suzette'!I49&lt;80),"Yes","")</f>
        <v/>
      </c>
      <c r="N44" s="261">
        <f>IF(OR(F44&gt;0,G44="Yes",H44="Yes",I44="Yes"),"⚠️ OVERWORK",IF(OR(J44="Yes",K44&gt;0,L44="Yes",M44="Yes"),"🔻 UNDERWORK","✓ OK"))</f>
        <v/>
      </c>
    </row>
    <row r="45">
      <c r="A45" s="261" t="n">
        <v>41</v>
      </c>
      <c r="B45" s="262" t="inlineStr">
        <is>
          <t>Henry, Sonia</t>
        </is>
      </c>
      <c r="C45" s="261" t="inlineStr">
        <is>
          <t>5488</t>
        </is>
      </c>
      <c r="D45" s="261">
        <f>'Henry, Sonia'!I49</f>
        <v/>
      </c>
      <c r="E45" s="261">
        <f>'Henry, Sonia'!Q50</f>
        <v/>
      </c>
      <c r="F45" s="261">
        <f>SUMPRODUCT((('Henry, Sonia'!I14+'Henry, Sonia'!I15)&gt;12)*1)+SUMPRODUCT((('Henry, Sonia'!I16+'Henry, Sonia'!I17)&gt;12)*1)+SUMPRODUCT((('Henry, Sonia'!I18+'Henry, Sonia'!I19)&gt;12)*1)+SUMPRODUCT((('Henry, Sonia'!I20+'Henry, Sonia'!I21)&gt;12)*1)+SUMPRODUCT((('Henry, Sonia'!I22+'Henry, Sonia'!I23)&gt;12)*1)+SUMPRODUCT((('Henry, Sonia'!I24+'Henry, Sonia'!I25)&gt;12)*1)+SUMPRODUCT((('Henry, Sonia'!I26+'Henry, Sonia'!I27)&gt;12)*1)+SUMPRODUCT((('Henry, Sonia'!I30+'Henry, Sonia'!I31)&gt;12)*1)+SUMPRODUCT((('Henry, Sonia'!I32+'Henry, Sonia'!I33)&gt;12)*1)+SUMPRODUCT((('Henry, Sonia'!I34+'Henry, Sonia'!I35)&gt;12)*1)+SUMPRODUCT((('Henry, Sonia'!I36+'Henry, Sonia'!I37)&gt;12)*1)+SUMPRODUCT((('Henry, Sonia'!I38+'Henry, Sonia'!I39)&gt;12)*1)+SUMPRODUCT((('Henry, Sonia'!I40+'Henry, Sonia'!I41)&gt;12)*1)+SUMPRODUCT((('Henry, Sonia'!I42+'Henry, Sonia'!I43)&gt;12)*1)+SUMPRODUCT((('Henry, Sonia'!I45+'Henry, Sonia'!I46)&gt;12)*1)+SUMPRODUCT((('Henry, Sonia'!I47+'Henry, Sonia'!I48)&gt;12)*1)</f>
        <v/>
      </c>
      <c r="G45" s="261">
        <f>IF(MAX(SUM('Henry, Sonia'!I14:I27),SUM('Henry, Sonia'!I30:I43))&gt;60,"Yes","")</f>
        <v/>
      </c>
      <c r="H45" s="261">
        <f>IF(OR(AND(('Henry, Sonia'!I14+'Henry, Sonia'!I15)&gt;0,('Henry, Sonia'!I16+'Henry, Sonia'!I17)&gt;0,('Henry, Sonia'!I18+'Henry, Sonia'!I19)&gt;0,('Henry, Sonia'!I20+'Henry, Sonia'!I21)&gt;0,('Henry, Sonia'!I22+'Henry, Sonia'!I23)&gt;0,('Henry, Sonia'!I24+'Henry, Sonia'!I25)&gt;0,('Henry, Sonia'!I26+'Henry, Sonia'!I27)&gt;0),AND(('Henry, Sonia'!I30+'Henry, Sonia'!I31)&gt;0,('Henry, Sonia'!I32+'Henry, Sonia'!I33)&gt;0,('Henry, Sonia'!I34+'Henry, Sonia'!I35)&gt;0,('Henry, Sonia'!I36+'Henry, Sonia'!I37)&gt;0,('Henry, Sonia'!I38+'Henry, Sonia'!I39)&gt;0,('Henry, Sonia'!I40+'Henry, Sonia'!I41)&gt;0,('Henry, Sonia'!I42+'Henry, Sonia'!I43)&gt;0)),"Yes","")</f>
        <v/>
      </c>
      <c r="I45" s="261">
        <f>IF('Henry, Sonia'!N49&gt;40,"Yes","")</f>
        <v/>
      </c>
      <c r="J45" s="261">
        <f>IF(OR(AND(SUM('Henry, Sonia'!I14:I27)&gt;0,SUM('Henry, Sonia'!I14:I27)&lt;40),AND(SUM('Henry, Sonia'!I30:I43)&gt;0,SUM('Henry, Sonia'!I30:I43)&lt;40)),"Yes","")</f>
        <v/>
      </c>
      <c r="K45" s="261">
        <f>SUMPRODUCT(('Henry, Sonia'!I14:I48&gt;0)*('Henry, Sonia'!I14:I48&lt;8))</f>
        <v/>
      </c>
      <c r="L45" s="261">
        <f>IF('Henry, Sonia'!Q50&lt;5,"Yes","")</f>
        <v/>
      </c>
      <c r="M45" s="261">
        <f>IF(AND('Henry, Sonia'!I49&gt;0,'Henry, Sonia'!I49&lt;80),"Yes","")</f>
        <v/>
      </c>
      <c r="N45" s="261">
        <f>IF(OR(F45&gt;0,G45="Yes",H45="Yes",I45="Yes"),"⚠️ OVERWORK",IF(OR(J45="Yes",K45&gt;0,L45="Yes",M45="Yes"),"🔻 UNDERWORK","✓ OK"))</f>
        <v/>
      </c>
    </row>
    <row r="46">
      <c r="A46" s="261" t="n">
        <v>42</v>
      </c>
      <c r="B46" s="262" t="inlineStr">
        <is>
          <t>Hinds, Cassie Candacie</t>
        </is>
      </c>
      <c r="C46" s="261" t="n">
        <v>5531</v>
      </c>
      <c r="D46" s="261">
        <f>'Hinds, Cassie Candacie'!I49</f>
        <v/>
      </c>
      <c r="E46" s="261">
        <f>'Hinds, Cassie Candacie'!Q50</f>
        <v/>
      </c>
      <c r="F46" s="261">
        <f>SUMPRODUCT((('Hinds, Cassie Candacie'!I14+'Hinds, Cassie Candacie'!I15)&gt;12)*1)+SUMPRODUCT((('Hinds, Cassie Candacie'!I16+'Hinds, Cassie Candacie'!I17)&gt;12)*1)+SUMPRODUCT((('Hinds, Cassie Candacie'!I18+'Hinds, Cassie Candacie'!I19)&gt;12)*1)+SUMPRODUCT((('Hinds, Cassie Candacie'!I20+'Hinds, Cassie Candacie'!I21)&gt;12)*1)+SUMPRODUCT((('Hinds, Cassie Candacie'!I22+'Hinds, Cassie Candacie'!I23)&gt;12)*1)+SUMPRODUCT((('Hinds, Cassie Candacie'!I24+'Hinds, Cassie Candacie'!I25)&gt;12)*1)+SUMPRODUCT((('Hinds, Cassie Candacie'!I26+'Hinds, Cassie Candacie'!I27)&gt;12)*1)+SUMPRODUCT((('Hinds, Cassie Candacie'!I30+'Hinds, Cassie Candacie'!I31)&gt;12)*1)+SUMPRODUCT((('Hinds, Cassie Candacie'!I32+'Hinds, Cassie Candacie'!I33)&gt;12)*1)+SUMPRODUCT((('Hinds, Cassie Candacie'!I34+'Hinds, Cassie Candacie'!I35)&gt;12)*1)+SUMPRODUCT((('Hinds, Cassie Candacie'!I36+'Hinds, Cassie Candacie'!I37)&gt;12)*1)+SUMPRODUCT((('Hinds, Cassie Candacie'!I38+'Hinds, Cassie Candacie'!I39)&gt;12)*1)+SUMPRODUCT((('Hinds, Cassie Candacie'!I40+'Hinds, Cassie Candacie'!I41)&gt;12)*1)+SUMPRODUCT((('Hinds, Cassie Candacie'!I42+'Hinds, Cassie Candacie'!I43)&gt;12)*1)+SUMPRODUCT((('Hinds, Cassie Candacie'!I45+'Hinds, Cassie Candacie'!I46)&gt;12)*1)+SUMPRODUCT((('Hinds, Cassie Candacie'!I47+'Hinds, Cassie Candacie'!I48)&gt;12)*1)</f>
        <v/>
      </c>
      <c r="G46" s="261">
        <f>IF(MAX(SUM('Hinds, Cassie Candacie'!I14:I27),SUM('Hinds, Cassie Candacie'!I30:I43))&gt;60,"Yes","")</f>
        <v/>
      </c>
      <c r="H46" s="261">
        <f>IF(OR(AND(('Hinds, Cassie Candacie'!I14+'Hinds, Cassie Candacie'!I15)&gt;0,('Hinds, Cassie Candacie'!I16+'Hinds, Cassie Candacie'!I17)&gt;0,('Hinds, Cassie Candacie'!I18+'Hinds, Cassie Candacie'!I19)&gt;0,('Hinds, Cassie Candacie'!I20+'Hinds, Cassie Candacie'!I21)&gt;0,('Hinds, Cassie Candacie'!I22+'Hinds, Cassie Candacie'!I23)&gt;0,('Hinds, Cassie Candacie'!I24+'Hinds, Cassie Candacie'!I25)&gt;0,('Hinds, Cassie Candacie'!I26+'Hinds, Cassie Candacie'!I27)&gt;0),AND(('Hinds, Cassie Candacie'!I30+'Hinds, Cassie Candacie'!I31)&gt;0,('Hinds, Cassie Candacie'!I32+'Hinds, Cassie Candacie'!I33)&gt;0,('Hinds, Cassie Candacie'!I34+'Hinds, Cassie Candacie'!I35)&gt;0,('Hinds, Cassie Candacie'!I36+'Hinds, Cassie Candacie'!I37)&gt;0,('Hinds, Cassie Candacie'!I38+'Hinds, Cassie Candacie'!I39)&gt;0,('Hinds, Cassie Candacie'!I40+'Hinds, Cassie Candacie'!I41)&gt;0,('Hinds, Cassie Candacie'!I42+'Hinds, Cassie Candacie'!I43)&gt;0)),"Yes","")</f>
        <v/>
      </c>
      <c r="I46" s="261">
        <f>IF('Hinds, Cassie Candacie'!N49&gt;40,"Yes","")</f>
        <v/>
      </c>
      <c r="J46" s="261">
        <f>IF(OR(AND(SUM('Hinds, Cassie Candacie'!I14:I27)&gt;0,SUM('Hinds, Cassie Candacie'!I14:I27)&lt;40),AND(SUM('Hinds, Cassie Candacie'!I30:I43)&gt;0,SUM('Hinds, Cassie Candacie'!I30:I43)&lt;40)),"Yes","")</f>
        <v/>
      </c>
      <c r="K46" s="261">
        <f>SUMPRODUCT(('Hinds, Cassie Candacie'!I14:I48&gt;0)*('Hinds, Cassie Candacie'!I14:I48&lt;8))</f>
        <v/>
      </c>
      <c r="L46" s="261">
        <f>IF('Hinds, Cassie Candacie'!Q50&lt;5,"Yes","")</f>
        <v/>
      </c>
      <c r="M46" s="261">
        <f>IF(AND('Hinds, Cassie Candacie'!I49&gt;0,'Hinds, Cassie Candacie'!I49&lt;80),"Yes","")</f>
        <v/>
      </c>
      <c r="N46" s="261">
        <f>IF(OR(F46&gt;0,G46="Yes",H46="Yes",I46="Yes"),"⚠️ OVERWORK",IF(OR(J46="Yes",K46&gt;0,L46="Yes",M46="Yes"),"🔻 UNDERWORK","✓ OK"))</f>
        <v/>
      </c>
    </row>
    <row r="47">
      <c r="A47" s="261" t="n">
        <v>43</v>
      </c>
      <c r="B47" s="262" t="inlineStr">
        <is>
          <t>Holder, Tomeka</t>
        </is>
      </c>
      <c r="C47" s="261" t="inlineStr">
        <is>
          <t>4887</t>
        </is>
      </c>
      <c r="D47" s="261">
        <f>'Holder, Tomeka'!I49</f>
        <v/>
      </c>
      <c r="E47" s="261">
        <f>'Holder, Tomeka'!Q50</f>
        <v/>
      </c>
      <c r="F47" s="261">
        <f>SUMPRODUCT((('Holder, Tomeka'!I14+'Holder, Tomeka'!I15)&gt;12)*1)+SUMPRODUCT((('Holder, Tomeka'!I16+'Holder, Tomeka'!I17)&gt;12)*1)+SUMPRODUCT((('Holder, Tomeka'!I18+'Holder, Tomeka'!I19)&gt;12)*1)+SUMPRODUCT((('Holder, Tomeka'!I20+'Holder, Tomeka'!I21)&gt;12)*1)+SUMPRODUCT((('Holder, Tomeka'!I22+'Holder, Tomeka'!I23)&gt;12)*1)+SUMPRODUCT((('Holder, Tomeka'!I24+'Holder, Tomeka'!I25)&gt;12)*1)+SUMPRODUCT((('Holder, Tomeka'!I26+'Holder, Tomeka'!I27)&gt;12)*1)+SUMPRODUCT((('Holder, Tomeka'!I30+'Holder, Tomeka'!I31)&gt;12)*1)+SUMPRODUCT((('Holder, Tomeka'!I32+'Holder, Tomeka'!I33)&gt;12)*1)+SUMPRODUCT((('Holder, Tomeka'!I34+'Holder, Tomeka'!I35)&gt;12)*1)+SUMPRODUCT((('Holder, Tomeka'!I36+'Holder, Tomeka'!I37)&gt;12)*1)+SUMPRODUCT((('Holder, Tomeka'!I38+'Holder, Tomeka'!I39)&gt;12)*1)+SUMPRODUCT((('Holder, Tomeka'!I40+'Holder, Tomeka'!I41)&gt;12)*1)+SUMPRODUCT((('Holder, Tomeka'!I42+'Holder, Tomeka'!I43)&gt;12)*1)+SUMPRODUCT((('Holder, Tomeka'!I45+'Holder, Tomeka'!I46)&gt;12)*1)+SUMPRODUCT((('Holder, Tomeka'!I47+'Holder, Tomeka'!I48)&gt;12)*1)</f>
        <v/>
      </c>
      <c r="G47" s="261">
        <f>IF(MAX(SUM('Holder, Tomeka'!I14:I27),SUM('Holder, Tomeka'!I30:I43))&gt;60,"Yes","")</f>
        <v/>
      </c>
      <c r="H47" s="261">
        <f>IF(OR(AND(('Holder, Tomeka'!I14+'Holder, Tomeka'!I15)&gt;0,('Holder, Tomeka'!I16+'Holder, Tomeka'!I17)&gt;0,('Holder, Tomeka'!I18+'Holder, Tomeka'!I19)&gt;0,('Holder, Tomeka'!I20+'Holder, Tomeka'!I21)&gt;0,('Holder, Tomeka'!I22+'Holder, Tomeka'!I23)&gt;0,('Holder, Tomeka'!I24+'Holder, Tomeka'!I25)&gt;0,('Holder, Tomeka'!I26+'Holder, Tomeka'!I27)&gt;0),AND(('Holder, Tomeka'!I30+'Holder, Tomeka'!I31)&gt;0,('Holder, Tomeka'!I32+'Holder, Tomeka'!I33)&gt;0,('Holder, Tomeka'!I34+'Holder, Tomeka'!I35)&gt;0,('Holder, Tomeka'!I36+'Holder, Tomeka'!I37)&gt;0,('Holder, Tomeka'!I38+'Holder, Tomeka'!I39)&gt;0,('Holder, Tomeka'!I40+'Holder, Tomeka'!I41)&gt;0,('Holder, Tomeka'!I42+'Holder, Tomeka'!I43)&gt;0)),"Yes","")</f>
        <v/>
      </c>
      <c r="I47" s="261">
        <f>IF('Holder, Tomeka'!N49&gt;40,"Yes","")</f>
        <v/>
      </c>
      <c r="J47" s="261">
        <f>IF(OR(AND(SUM('Holder, Tomeka'!I14:I27)&gt;0,SUM('Holder, Tomeka'!I14:I27)&lt;40),AND(SUM('Holder, Tomeka'!I30:I43)&gt;0,SUM('Holder, Tomeka'!I30:I43)&lt;40)),"Yes","")</f>
        <v/>
      </c>
      <c r="K47" s="261">
        <f>SUMPRODUCT(('Holder, Tomeka'!I14:I48&gt;0)*('Holder, Tomeka'!I14:I48&lt;8))</f>
        <v/>
      </c>
      <c r="L47" s="261">
        <f>IF('Holder, Tomeka'!Q50&lt;5,"Yes","")</f>
        <v/>
      </c>
      <c r="M47" s="261">
        <f>IF(AND('Holder, Tomeka'!I49&gt;0,'Holder, Tomeka'!I49&lt;80),"Yes","")</f>
        <v/>
      </c>
      <c r="N47" s="261">
        <f>IF(OR(F47&gt;0,G47="Yes",H47="Yes",I47="Yes"),"⚠️ OVERWORK",IF(OR(J47="Yes",K47&gt;0,L47="Yes",M47="Yes"),"🔻 UNDERWORK","✓ OK"))</f>
        <v/>
      </c>
    </row>
    <row r="48">
      <c r="A48" s="261" t="n">
        <v>44</v>
      </c>
      <c r="B48" s="262" t="inlineStr">
        <is>
          <t>Howell, Allison</t>
        </is>
      </c>
      <c r="C48" s="261" t="inlineStr">
        <is>
          <t>3184</t>
        </is>
      </c>
      <c r="D48" s="261">
        <f>'Howell, Allison'!I49</f>
        <v/>
      </c>
      <c r="E48" s="261">
        <f>'Howell, Allison'!Q50</f>
        <v/>
      </c>
      <c r="F48" s="261">
        <f>SUMPRODUCT((('Howell, Allison'!I14+'Howell, Allison'!I15)&gt;12)*1)+SUMPRODUCT((('Howell, Allison'!I16+'Howell, Allison'!I17)&gt;12)*1)+SUMPRODUCT((('Howell, Allison'!I18+'Howell, Allison'!I19)&gt;12)*1)+SUMPRODUCT((('Howell, Allison'!I20+'Howell, Allison'!I21)&gt;12)*1)+SUMPRODUCT((('Howell, Allison'!I22+'Howell, Allison'!I23)&gt;12)*1)+SUMPRODUCT((('Howell, Allison'!I24+'Howell, Allison'!I25)&gt;12)*1)+SUMPRODUCT((('Howell, Allison'!I26+'Howell, Allison'!I27)&gt;12)*1)+SUMPRODUCT((('Howell, Allison'!I30+'Howell, Allison'!I31)&gt;12)*1)+SUMPRODUCT((('Howell, Allison'!I32+'Howell, Allison'!I33)&gt;12)*1)+SUMPRODUCT((('Howell, Allison'!I34+'Howell, Allison'!I35)&gt;12)*1)+SUMPRODUCT((('Howell, Allison'!I36+'Howell, Allison'!I37)&gt;12)*1)+SUMPRODUCT((('Howell, Allison'!I38+'Howell, Allison'!I39)&gt;12)*1)+SUMPRODUCT((('Howell, Allison'!I40+'Howell, Allison'!I41)&gt;12)*1)+SUMPRODUCT((('Howell, Allison'!I42+'Howell, Allison'!I43)&gt;12)*1)+SUMPRODUCT((('Howell, Allison'!I45+'Howell, Allison'!I46)&gt;12)*1)+SUMPRODUCT((('Howell, Allison'!I47+'Howell, Allison'!I48)&gt;12)*1)</f>
        <v/>
      </c>
      <c r="G48" s="261">
        <f>IF(MAX(SUM('Howell, Allison'!I14:I27),SUM('Howell, Allison'!I30:I43))&gt;60,"Yes","")</f>
        <v/>
      </c>
      <c r="H48" s="261">
        <f>IF(OR(AND(('Howell, Allison'!I14+'Howell, Allison'!I15)&gt;0,('Howell, Allison'!I16+'Howell, Allison'!I17)&gt;0,('Howell, Allison'!I18+'Howell, Allison'!I19)&gt;0,('Howell, Allison'!I20+'Howell, Allison'!I21)&gt;0,('Howell, Allison'!I22+'Howell, Allison'!I23)&gt;0,('Howell, Allison'!I24+'Howell, Allison'!I25)&gt;0,('Howell, Allison'!I26+'Howell, Allison'!I27)&gt;0),AND(('Howell, Allison'!I30+'Howell, Allison'!I31)&gt;0,('Howell, Allison'!I32+'Howell, Allison'!I33)&gt;0,('Howell, Allison'!I34+'Howell, Allison'!I35)&gt;0,('Howell, Allison'!I36+'Howell, Allison'!I37)&gt;0,('Howell, Allison'!I38+'Howell, Allison'!I39)&gt;0,('Howell, Allison'!I40+'Howell, Allison'!I41)&gt;0,('Howell, Allison'!I42+'Howell, Allison'!I43)&gt;0)),"Yes","")</f>
        <v/>
      </c>
      <c r="I48" s="261">
        <f>IF('Howell, Allison'!N49&gt;40,"Yes","")</f>
        <v/>
      </c>
      <c r="J48" s="261">
        <f>IF(OR(AND(SUM('Howell, Allison'!I14:I27)&gt;0,SUM('Howell, Allison'!I14:I27)&lt;40),AND(SUM('Howell, Allison'!I30:I43)&gt;0,SUM('Howell, Allison'!I30:I43)&lt;40)),"Yes","")</f>
        <v/>
      </c>
      <c r="K48" s="261">
        <f>SUMPRODUCT(('Howell, Allison'!I14:I48&gt;0)*('Howell, Allison'!I14:I48&lt;8))</f>
        <v/>
      </c>
      <c r="L48" s="261">
        <f>IF('Howell, Allison'!Q50&lt;5,"Yes","")</f>
        <v/>
      </c>
      <c r="M48" s="261">
        <f>IF(AND('Howell, Allison'!I49&gt;0,'Howell, Allison'!I49&lt;80),"Yes","")</f>
        <v/>
      </c>
      <c r="N48" s="261">
        <f>IF(OR(F48&gt;0,G48="Yes",H48="Yes",I48="Yes"),"⚠️ OVERWORK",IF(OR(J48="Yes",K48&gt;0,L48="Yes",M48="Yes"),"🔻 UNDERWORK","✓ OK"))</f>
        <v/>
      </c>
    </row>
    <row r="49">
      <c r="A49" s="261" t="n">
        <v>45</v>
      </c>
      <c r="B49" s="262" t="inlineStr">
        <is>
          <t>Hudson, Paulette Veronica</t>
        </is>
      </c>
      <c r="C49" s="261" t="inlineStr">
        <is>
          <t>2134</t>
        </is>
      </c>
      <c r="D49" s="261">
        <f>'Hudson, Paulette Veronica'!I49</f>
        <v/>
      </c>
      <c r="E49" s="261">
        <f>'Hudson, Paulette Veronica'!Q50</f>
        <v/>
      </c>
      <c r="F49" s="261">
        <f>SUMPRODUCT((('Hudson, Paulette Veronica'!I14+'Hudson, Paulette Veronica'!I15)&gt;12)*1)+SUMPRODUCT((('Hudson, Paulette Veronica'!I16+'Hudson, Paulette Veronica'!I17)&gt;12)*1)+SUMPRODUCT((('Hudson, Paulette Veronica'!I18+'Hudson, Paulette Veronica'!I19)&gt;12)*1)+SUMPRODUCT((('Hudson, Paulette Veronica'!I20+'Hudson, Paulette Veronica'!I21)&gt;12)*1)+SUMPRODUCT((('Hudson, Paulette Veronica'!I22+'Hudson, Paulette Veronica'!I23)&gt;12)*1)+SUMPRODUCT((('Hudson, Paulette Veronica'!I24+'Hudson, Paulette Veronica'!I25)&gt;12)*1)+SUMPRODUCT((('Hudson, Paulette Veronica'!I26+'Hudson, Paulette Veronica'!I27)&gt;12)*1)+SUMPRODUCT((('Hudson, Paulette Veronica'!I30+'Hudson, Paulette Veronica'!I31)&gt;12)*1)+SUMPRODUCT((('Hudson, Paulette Veronica'!I32+'Hudson, Paulette Veronica'!I33)&gt;12)*1)+SUMPRODUCT((('Hudson, Paulette Veronica'!I34+'Hudson, Paulette Veronica'!I35)&gt;12)*1)+SUMPRODUCT((('Hudson, Paulette Veronica'!I36+'Hudson, Paulette Veronica'!I37)&gt;12)*1)+SUMPRODUCT((('Hudson, Paulette Veronica'!I38+'Hudson, Paulette Veronica'!I39)&gt;12)*1)+SUMPRODUCT((('Hudson, Paulette Veronica'!I40+'Hudson, Paulette Veronica'!I41)&gt;12)*1)+SUMPRODUCT((('Hudson, Paulette Veronica'!I42+'Hudson, Paulette Veronica'!I43)&gt;12)*1)+SUMPRODUCT((('Hudson, Paulette Veronica'!I45+'Hudson, Paulette Veronica'!I46)&gt;12)*1)+SUMPRODUCT((('Hudson, Paulette Veronica'!I47+'Hudson, Paulette Veronica'!I48)&gt;12)*1)</f>
        <v/>
      </c>
      <c r="G49" s="261">
        <f>IF(MAX(SUM('Hudson, Paulette Veronica'!I14:I27),SUM('Hudson, Paulette Veronica'!I30:I43))&gt;60,"Yes","")</f>
        <v/>
      </c>
      <c r="H49" s="261">
        <f>IF(OR(AND(('Hudson, Paulette Veronica'!I14+'Hudson, Paulette Veronica'!I15)&gt;0,('Hudson, Paulette Veronica'!I16+'Hudson, Paulette Veronica'!I17)&gt;0,('Hudson, Paulette Veronica'!I18+'Hudson, Paulette Veronica'!I19)&gt;0,('Hudson, Paulette Veronica'!I20+'Hudson, Paulette Veronica'!I21)&gt;0,('Hudson, Paulette Veronica'!I22+'Hudson, Paulette Veronica'!I23)&gt;0,('Hudson, Paulette Veronica'!I24+'Hudson, Paulette Veronica'!I25)&gt;0,('Hudson, Paulette Veronica'!I26+'Hudson, Paulette Veronica'!I27)&gt;0),AND(('Hudson, Paulette Veronica'!I30+'Hudson, Paulette Veronica'!I31)&gt;0,('Hudson, Paulette Veronica'!I32+'Hudson, Paulette Veronica'!I33)&gt;0,('Hudson, Paulette Veronica'!I34+'Hudson, Paulette Veronica'!I35)&gt;0,('Hudson, Paulette Veronica'!I36+'Hudson, Paulette Veronica'!I37)&gt;0,('Hudson, Paulette Veronica'!I38+'Hudson, Paulette Veronica'!I39)&gt;0,('Hudson, Paulette Veronica'!I40+'Hudson, Paulette Veronica'!I41)&gt;0,('Hudson, Paulette Veronica'!I42+'Hudson, Paulette Veronica'!I43)&gt;0)),"Yes","")</f>
        <v/>
      </c>
      <c r="I49" s="261">
        <f>IF('Hudson, Paulette Veronica'!N49&gt;40,"Yes","")</f>
        <v/>
      </c>
      <c r="J49" s="261">
        <f>IF(OR(AND(SUM('Hudson, Paulette Veronica'!I14:I27)&gt;0,SUM('Hudson, Paulette Veronica'!I14:I27)&lt;40),AND(SUM('Hudson, Paulette Veronica'!I30:I43)&gt;0,SUM('Hudson, Paulette Veronica'!I30:I43)&lt;40)),"Yes","")</f>
        <v/>
      </c>
      <c r="K49" s="261">
        <f>SUMPRODUCT(('Hudson, Paulette Veronica'!I14:I48&gt;0)*('Hudson, Paulette Veronica'!I14:I48&lt;8))</f>
        <v/>
      </c>
      <c r="L49" s="261">
        <f>IF('Hudson, Paulette Veronica'!Q50&lt;5,"Yes","")</f>
        <v/>
      </c>
      <c r="M49" s="261">
        <f>IF(AND('Hudson, Paulette Veronica'!I49&gt;0,'Hudson, Paulette Veronica'!I49&lt;80),"Yes","")</f>
        <v/>
      </c>
      <c r="N49" s="261">
        <f>IF(OR(F49&gt;0,G49="Yes",H49="Yes",I49="Yes"),"⚠️ OVERWORK",IF(OR(J49="Yes",K49&gt;0,L49="Yes",M49="Yes"),"🔻 UNDERWORK","✓ OK"))</f>
        <v/>
      </c>
    </row>
    <row r="50">
      <c r="A50" s="261" t="n">
        <v>46</v>
      </c>
      <c r="B50" s="262" t="inlineStr">
        <is>
          <t>Jacques, Valy-Ana</t>
        </is>
      </c>
      <c r="C50" s="261" t="inlineStr">
        <is>
          <t>5522</t>
        </is>
      </c>
      <c r="D50" s="261">
        <f>'Jacques, Valy-Ana'!I49</f>
        <v/>
      </c>
      <c r="E50" s="261">
        <f>'Jacques, Valy-Ana'!Q50</f>
        <v/>
      </c>
      <c r="F50" s="261">
        <f>SUMPRODUCT((('Jacques, Valy-Ana'!I14+'Jacques, Valy-Ana'!I15)&gt;12)*1)+SUMPRODUCT((('Jacques, Valy-Ana'!I16+'Jacques, Valy-Ana'!I17)&gt;12)*1)+SUMPRODUCT((('Jacques, Valy-Ana'!I18+'Jacques, Valy-Ana'!I19)&gt;12)*1)+SUMPRODUCT((('Jacques, Valy-Ana'!I20+'Jacques, Valy-Ana'!I21)&gt;12)*1)+SUMPRODUCT((('Jacques, Valy-Ana'!I22+'Jacques, Valy-Ana'!I23)&gt;12)*1)+SUMPRODUCT((('Jacques, Valy-Ana'!I24+'Jacques, Valy-Ana'!I25)&gt;12)*1)+SUMPRODUCT((('Jacques, Valy-Ana'!I26+'Jacques, Valy-Ana'!I27)&gt;12)*1)+SUMPRODUCT((('Jacques, Valy-Ana'!I30+'Jacques, Valy-Ana'!I31)&gt;12)*1)+SUMPRODUCT((('Jacques, Valy-Ana'!I32+'Jacques, Valy-Ana'!I33)&gt;12)*1)+SUMPRODUCT((('Jacques, Valy-Ana'!I34+'Jacques, Valy-Ana'!I35)&gt;12)*1)+SUMPRODUCT((('Jacques, Valy-Ana'!I36+'Jacques, Valy-Ana'!I37)&gt;12)*1)+SUMPRODUCT((('Jacques, Valy-Ana'!I38+'Jacques, Valy-Ana'!I39)&gt;12)*1)+SUMPRODUCT((('Jacques, Valy-Ana'!I40+'Jacques, Valy-Ana'!I41)&gt;12)*1)+SUMPRODUCT((('Jacques, Valy-Ana'!I42+'Jacques, Valy-Ana'!I43)&gt;12)*1)+SUMPRODUCT((('Jacques, Valy-Ana'!I45+'Jacques, Valy-Ana'!I46)&gt;12)*1)+SUMPRODUCT((('Jacques, Valy-Ana'!I47+'Jacques, Valy-Ana'!I48)&gt;12)*1)</f>
        <v/>
      </c>
      <c r="G50" s="261">
        <f>IF(MAX(SUM('Jacques, Valy-Ana'!I14:I27),SUM('Jacques, Valy-Ana'!I30:I43))&gt;60,"Yes","")</f>
        <v/>
      </c>
      <c r="H50" s="261">
        <f>IF(OR(AND(('Jacques, Valy-Ana'!I14+'Jacques, Valy-Ana'!I15)&gt;0,('Jacques, Valy-Ana'!I16+'Jacques, Valy-Ana'!I17)&gt;0,('Jacques, Valy-Ana'!I18+'Jacques, Valy-Ana'!I19)&gt;0,('Jacques, Valy-Ana'!I20+'Jacques, Valy-Ana'!I21)&gt;0,('Jacques, Valy-Ana'!I22+'Jacques, Valy-Ana'!I23)&gt;0,('Jacques, Valy-Ana'!I24+'Jacques, Valy-Ana'!I25)&gt;0,('Jacques, Valy-Ana'!I26+'Jacques, Valy-Ana'!I27)&gt;0),AND(('Jacques, Valy-Ana'!I30+'Jacques, Valy-Ana'!I31)&gt;0,('Jacques, Valy-Ana'!I32+'Jacques, Valy-Ana'!I33)&gt;0,('Jacques, Valy-Ana'!I34+'Jacques, Valy-Ana'!I35)&gt;0,('Jacques, Valy-Ana'!I36+'Jacques, Valy-Ana'!I37)&gt;0,('Jacques, Valy-Ana'!I38+'Jacques, Valy-Ana'!I39)&gt;0,('Jacques, Valy-Ana'!I40+'Jacques, Valy-Ana'!I41)&gt;0,('Jacques, Valy-Ana'!I42+'Jacques, Valy-Ana'!I43)&gt;0)),"Yes","")</f>
        <v/>
      </c>
      <c r="I50" s="261">
        <f>IF('Jacques, Valy-Ana'!N49&gt;40,"Yes","")</f>
        <v/>
      </c>
      <c r="J50" s="261">
        <f>IF(OR(AND(SUM('Jacques, Valy-Ana'!I14:I27)&gt;0,SUM('Jacques, Valy-Ana'!I14:I27)&lt;40),AND(SUM('Jacques, Valy-Ana'!I30:I43)&gt;0,SUM('Jacques, Valy-Ana'!I30:I43)&lt;40)),"Yes","")</f>
        <v/>
      </c>
      <c r="K50" s="261">
        <f>SUMPRODUCT(('Jacques, Valy-Ana'!I14:I48&gt;0)*('Jacques, Valy-Ana'!I14:I48&lt;8))</f>
        <v/>
      </c>
      <c r="L50" s="261">
        <f>IF('Jacques, Valy-Ana'!Q50&lt;5,"Yes","")</f>
        <v/>
      </c>
      <c r="M50" s="261">
        <f>IF(AND('Jacques, Valy-Ana'!I49&gt;0,'Jacques, Valy-Ana'!I49&lt;80),"Yes","")</f>
        <v/>
      </c>
      <c r="N50" s="261">
        <f>IF(OR(F50&gt;0,G50="Yes",H50="Yes",I50="Yes"),"⚠️ OVERWORK",IF(OR(J50="Yes",K50&gt;0,L50="Yes",M50="Yes"),"🔻 UNDERWORK","✓ OK"))</f>
        <v/>
      </c>
    </row>
    <row r="51">
      <c r="A51" s="261" t="n">
        <v>47</v>
      </c>
      <c r="B51" s="262" t="inlineStr">
        <is>
          <t>James, Grace</t>
        </is>
      </c>
      <c r="C51" s="261" t="inlineStr">
        <is>
          <t>5511</t>
        </is>
      </c>
      <c r="D51" s="261">
        <f>'James, Grace'!I49</f>
        <v/>
      </c>
      <c r="E51" s="261">
        <f>'James, Grace'!Q50</f>
        <v/>
      </c>
      <c r="F51" s="261">
        <f>SUMPRODUCT((('James, Grace'!I14+'James, Grace'!I15)&gt;12)*1)+SUMPRODUCT((('James, Grace'!I16+'James, Grace'!I17)&gt;12)*1)+SUMPRODUCT((('James, Grace'!I18+'James, Grace'!I19)&gt;12)*1)+SUMPRODUCT((('James, Grace'!I20+'James, Grace'!I21)&gt;12)*1)+SUMPRODUCT((('James, Grace'!I22+'James, Grace'!I23)&gt;12)*1)+SUMPRODUCT((('James, Grace'!I24+'James, Grace'!I25)&gt;12)*1)+SUMPRODUCT((('James, Grace'!I26+'James, Grace'!I27)&gt;12)*1)+SUMPRODUCT((('James, Grace'!I30+'James, Grace'!I31)&gt;12)*1)+SUMPRODUCT((('James, Grace'!I32+'James, Grace'!I33)&gt;12)*1)+SUMPRODUCT((('James, Grace'!I34+'James, Grace'!I35)&gt;12)*1)+SUMPRODUCT((('James, Grace'!I36+'James, Grace'!I37)&gt;12)*1)+SUMPRODUCT((('James, Grace'!I38+'James, Grace'!I39)&gt;12)*1)+SUMPRODUCT((('James, Grace'!I40+'James, Grace'!I41)&gt;12)*1)+SUMPRODUCT((('James, Grace'!I42+'James, Grace'!I43)&gt;12)*1)+SUMPRODUCT((('James, Grace'!I45+'James, Grace'!I46)&gt;12)*1)+SUMPRODUCT((('James, Grace'!I47+'James, Grace'!I48)&gt;12)*1)</f>
        <v/>
      </c>
      <c r="G51" s="261">
        <f>IF(MAX(SUM('James, Grace'!I14:I27),SUM('James, Grace'!I30:I43))&gt;60,"Yes","")</f>
        <v/>
      </c>
      <c r="H51" s="261">
        <f>IF(OR(AND(('James, Grace'!I14+'James, Grace'!I15)&gt;0,('James, Grace'!I16+'James, Grace'!I17)&gt;0,('James, Grace'!I18+'James, Grace'!I19)&gt;0,('James, Grace'!I20+'James, Grace'!I21)&gt;0,('James, Grace'!I22+'James, Grace'!I23)&gt;0,('James, Grace'!I24+'James, Grace'!I25)&gt;0,('James, Grace'!I26+'James, Grace'!I27)&gt;0),AND(('James, Grace'!I30+'James, Grace'!I31)&gt;0,('James, Grace'!I32+'James, Grace'!I33)&gt;0,('James, Grace'!I34+'James, Grace'!I35)&gt;0,('James, Grace'!I36+'James, Grace'!I37)&gt;0,('James, Grace'!I38+'James, Grace'!I39)&gt;0,('James, Grace'!I40+'James, Grace'!I41)&gt;0,('James, Grace'!I42+'James, Grace'!I43)&gt;0)),"Yes","")</f>
        <v/>
      </c>
      <c r="I51" s="261">
        <f>IF('James, Grace'!N49&gt;40,"Yes","")</f>
        <v/>
      </c>
      <c r="J51" s="261">
        <f>IF(OR(AND(SUM('James, Grace'!I14:I27)&gt;0,SUM('James, Grace'!I14:I27)&lt;40),AND(SUM('James, Grace'!I30:I43)&gt;0,SUM('James, Grace'!I30:I43)&lt;40)),"Yes","")</f>
        <v/>
      </c>
      <c r="K51" s="261">
        <f>SUMPRODUCT(('James, Grace'!I14:I48&gt;0)*('James, Grace'!I14:I48&lt;8))</f>
        <v/>
      </c>
      <c r="L51" s="261">
        <f>IF('James, Grace'!Q50&lt;5,"Yes","")</f>
        <v/>
      </c>
      <c r="M51" s="261">
        <f>IF(AND('James, Grace'!I49&gt;0,'James, Grace'!I49&lt;80),"Yes","")</f>
        <v/>
      </c>
      <c r="N51" s="261">
        <f>IF(OR(F51&gt;0,G51="Yes",H51="Yes",I51="Yes"),"⚠️ OVERWORK",IF(OR(J51="Yes",K51&gt;0,L51="Yes",M51="Yes"),"🔻 UNDERWORK","✓ OK"))</f>
        <v/>
      </c>
    </row>
    <row r="52">
      <c r="A52" s="261" t="n">
        <v>48</v>
      </c>
      <c r="B52" s="262" t="inlineStr">
        <is>
          <t>Jean-Charles-Bellefleur, Ellianna</t>
        </is>
      </c>
      <c r="C52" s="261" t="inlineStr">
        <is>
          <t>5480</t>
        </is>
      </c>
      <c r="D52" s="261">
        <f>'Jean-Charles-Bellefleur, Ellian'!I49</f>
        <v/>
      </c>
      <c r="E52" s="261">
        <f>'Jean-Charles-Bellefleur, Ellian'!Q50</f>
        <v/>
      </c>
      <c r="F52" s="261">
        <f>SUMPRODUCT((('Jean-Charles-Bellefleur, Ellian'!I14+'Jean-Charles-Bellefleur, Ellian'!I15)&gt;12)*1)+SUMPRODUCT((('Jean-Charles-Bellefleur, Ellian'!I16+'Jean-Charles-Bellefleur, Ellian'!I17)&gt;12)*1)+SUMPRODUCT((('Jean-Charles-Bellefleur, Ellian'!I18+'Jean-Charles-Bellefleur, Ellian'!I19)&gt;12)*1)+SUMPRODUCT((('Jean-Charles-Bellefleur, Ellian'!I20+'Jean-Charles-Bellefleur, Ellian'!I21)&gt;12)*1)+SUMPRODUCT((('Jean-Charles-Bellefleur, Ellian'!I22+'Jean-Charles-Bellefleur, Ellian'!I23)&gt;12)*1)+SUMPRODUCT((('Jean-Charles-Bellefleur, Ellian'!I24+'Jean-Charles-Bellefleur, Ellian'!I25)&gt;12)*1)+SUMPRODUCT((('Jean-Charles-Bellefleur, Ellian'!I26+'Jean-Charles-Bellefleur, Ellian'!I27)&gt;12)*1)+SUMPRODUCT((('Jean-Charles-Bellefleur, Ellian'!I30+'Jean-Charles-Bellefleur, Ellian'!I31)&gt;12)*1)+SUMPRODUCT((('Jean-Charles-Bellefleur, Ellian'!I32+'Jean-Charles-Bellefleur, Ellian'!I33)&gt;12)*1)+SUMPRODUCT((('Jean-Charles-Bellefleur, Ellian'!I34+'Jean-Charles-Bellefleur, Ellian'!I35)&gt;12)*1)+SUMPRODUCT((('Jean-Charles-Bellefleur, Ellian'!I36+'Jean-Charles-Bellefleur, Ellian'!I37)&gt;12)*1)+SUMPRODUCT((('Jean-Charles-Bellefleur, Ellian'!I38+'Jean-Charles-Bellefleur, Ellian'!I39)&gt;12)*1)+SUMPRODUCT((('Jean-Charles-Bellefleur, Ellian'!I40+'Jean-Charles-Bellefleur, Ellian'!I41)&gt;12)*1)+SUMPRODUCT((('Jean-Charles-Bellefleur, Ellian'!I42+'Jean-Charles-Bellefleur, Ellian'!I43)&gt;12)*1)+SUMPRODUCT((('Jean-Charles-Bellefleur, Ellian'!I45+'Jean-Charles-Bellefleur, Ellian'!I46)&gt;12)*1)+SUMPRODUCT((('Jean-Charles-Bellefleur, Ellian'!I47+'Jean-Charles-Bellefleur, Ellian'!I48)&gt;12)*1)</f>
        <v/>
      </c>
      <c r="G52" s="261">
        <f>IF(MAX(SUM('Jean-Charles-Bellefleur, Ellian'!I14:I27),SUM('Jean-Charles-Bellefleur, Ellian'!I30:I43))&gt;60,"Yes","")</f>
        <v/>
      </c>
      <c r="H52" s="261">
        <f>IF(OR(AND(('Jean-Charles-Bellefleur, Ellian'!I14+'Jean-Charles-Bellefleur, Ellian'!I15)&gt;0,('Jean-Charles-Bellefleur, Ellian'!I16+'Jean-Charles-Bellefleur, Ellian'!I17)&gt;0,('Jean-Charles-Bellefleur, Ellian'!I18+'Jean-Charles-Bellefleur, Ellian'!I19)&gt;0,('Jean-Charles-Bellefleur, Ellian'!I20+'Jean-Charles-Bellefleur, Ellian'!I21)&gt;0,('Jean-Charles-Bellefleur, Ellian'!I22+'Jean-Charles-Bellefleur, Ellian'!I23)&gt;0,('Jean-Charles-Bellefleur, Ellian'!I24+'Jean-Charles-Bellefleur, Ellian'!I25)&gt;0,('Jean-Charles-Bellefleur, Ellian'!I26+'Jean-Charles-Bellefleur, Ellian'!I27)&gt;0),AND(('Jean-Charles-Bellefleur, Ellian'!I30+'Jean-Charles-Bellefleur, Ellian'!I31)&gt;0,('Jean-Charles-Bellefleur, Ellian'!I32+'Jean-Charles-Bellefleur, Ellian'!I33)&gt;0,('Jean-Charles-Bellefleur, Ellian'!I34+'Jean-Charles-Bellefleur, Ellian'!I35)&gt;0,('Jean-Charles-Bellefleur, Ellian'!I36+'Jean-Charles-Bellefleur, Ellian'!I37)&gt;0,('Jean-Charles-Bellefleur, Ellian'!I38+'Jean-Charles-Bellefleur, Ellian'!I39)&gt;0,('Jean-Charles-Bellefleur, Ellian'!I40+'Jean-Charles-Bellefleur, Ellian'!I41)&gt;0,('Jean-Charles-Bellefleur, Ellian'!I42+'Jean-Charles-Bellefleur, Ellian'!I43)&gt;0)),"Yes","")</f>
        <v/>
      </c>
      <c r="I52" s="261">
        <f>IF('Jean-Charles-Bellefleur, Ellian'!N49&gt;40,"Yes","")</f>
        <v/>
      </c>
      <c r="J52" s="261">
        <f>IF(OR(AND(SUM('Jean-Charles-Bellefleur, Ellian'!I14:I27)&gt;0,SUM('Jean-Charles-Bellefleur, Ellian'!I14:I27)&lt;40),AND(SUM('Jean-Charles-Bellefleur, Ellian'!I30:I43)&gt;0,SUM('Jean-Charles-Bellefleur, Ellian'!I30:I43)&lt;40)),"Yes","")</f>
        <v/>
      </c>
      <c r="K52" s="261">
        <f>SUMPRODUCT(('Jean-Charles-Bellefleur, Ellian'!I14:I48&gt;0)*('Jean-Charles-Bellefleur, Ellian'!I14:I48&lt;8))</f>
        <v/>
      </c>
      <c r="L52" s="261">
        <f>IF('Jean-Charles-Bellefleur, Ellian'!Q50&lt;5,"Yes","")</f>
        <v/>
      </c>
      <c r="M52" s="261">
        <f>IF(AND('Jean-Charles-Bellefleur, Ellian'!I49&gt;0,'Jean-Charles-Bellefleur, Ellian'!I49&lt;80),"Yes","")</f>
        <v/>
      </c>
      <c r="N52" s="261">
        <f>IF(OR(F52&gt;0,G52="Yes",H52="Yes",I52="Yes"),"⚠️ OVERWORK",IF(OR(J52="Yes",K52&gt;0,L52="Yes",M52="Yes"),"🔻 UNDERWORK","✓ OK"))</f>
        <v/>
      </c>
    </row>
    <row r="53">
      <c r="A53" s="261" t="n">
        <v>49</v>
      </c>
      <c r="B53" s="262" t="inlineStr">
        <is>
          <t>Jerrick, Jacqueline</t>
        </is>
      </c>
      <c r="C53" s="261" t="inlineStr">
        <is>
          <t>3499</t>
        </is>
      </c>
      <c r="D53" s="261">
        <f>'Jerrick, Jacqueline'!I49</f>
        <v/>
      </c>
      <c r="E53" s="261">
        <f>'Jerrick, Jacqueline'!Q50</f>
        <v/>
      </c>
      <c r="F53" s="261">
        <f>SUMPRODUCT((('Jerrick, Jacqueline'!I14+'Jerrick, Jacqueline'!I15)&gt;12)*1)+SUMPRODUCT((('Jerrick, Jacqueline'!I16+'Jerrick, Jacqueline'!I17)&gt;12)*1)+SUMPRODUCT((('Jerrick, Jacqueline'!I18+'Jerrick, Jacqueline'!I19)&gt;12)*1)+SUMPRODUCT((('Jerrick, Jacqueline'!I20+'Jerrick, Jacqueline'!I21)&gt;12)*1)+SUMPRODUCT((('Jerrick, Jacqueline'!I22+'Jerrick, Jacqueline'!I23)&gt;12)*1)+SUMPRODUCT((('Jerrick, Jacqueline'!I24+'Jerrick, Jacqueline'!I25)&gt;12)*1)+SUMPRODUCT((('Jerrick, Jacqueline'!I26+'Jerrick, Jacqueline'!I27)&gt;12)*1)+SUMPRODUCT((('Jerrick, Jacqueline'!I30+'Jerrick, Jacqueline'!I31)&gt;12)*1)+SUMPRODUCT((('Jerrick, Jacqueline'!I32+'Jerrick, Jacqueline'!I33)&gt;12)*1)+SUMPRODUCT((('Jerrick, Jacqueline'!I34+'Jerrick, Jacqueline'!I35)&gt;12)*1)+SUMPRODUCT((('Jerrick, Jacqueline'!I36+'Jerrick, Jacqueline'!I37)&gt;12)*1)+SUMPRODUCT((('Jerrick, Jacqueline'!I38+'Jerrick, Jacqueline'!I39)&gt;12)*1)+SUMPRODUCT((('Jerrick, Jacqueline'!I40+'Jerrick, Jacqueline'!I41)&gt;12)*1)+SUMPRODUCT((('Jerrick, Jacqueline'!I42+'Jerrick, Jacqueline'!I43)&gt;12)*1)+SUMPRODUCT((('Jerrick, Jacqueline'!I45+'Jerrick, Jacqueline'!I46)&gt;12)*1)+SUMPRODUCT((('Jerrick, Jacqueline'!I47+'Jerrick, Jacqueline'!I48)&gt;12)*1)</f>
        <v/>
      </c>
      <c r="G53" s="261">
        <f>IF(MAX(SUM('Jerrick, Jacqueline'!I14:I27),SUM('Jerrick, Jacqueline'!I30:I43))&gt;60,"Yes","")</f>
        <v/>
      </c>
      <c r="H53" s="261">
        <f>IF(OR(AND(('Jerrick, Jacqueline'!I14+'Jerrick, Jacqueline'!I15)&gt;0,('Jerrick, Jacqueline'!I16+'Jerrick, Jacqueline'!I17)&gt;0,('Jerrick, Jacqueline'!I18+'Jerrick, Jacqueline'!I19)&gt;0,('Jerrick, Jacqueline'!I20+'Jerrick, Jacqueline'!I21)&gt;0,('Jerrick, Jacqueline'!I22+'Jerrick, Jacqueline'!I23)&gt;0,('Jerrick, Jacqueline'!I24+'Jerrick, Jacqueline'!I25)&gt;0,('Jerrick, Jacqueline'!I26+'Jerrick, Jacqueline'!I27)&gt;0),AND(('Jerrick, Jacqueline'!I30+'Jerrick, Jacqueline'!I31)&gt;0,('Jerrick, Jacqueline'!I32+'Jerrick, Jacqueline'!I33)&gt;0,('Jerrick, Jacqueline'!I34+'Jerrick, Jacqueline'!I35)&gt;0,('Jerrick, Jacqueline'!I36+'Jerrick, Jacqueline'!I37)&gt;0,('Jerrick, Jacqueline'!I38+'Jerrick, Jacqueline'!I39)&gt;0,('Jerrick, Jacqueline'!I40+'Jerrick, Jacqueline'!I41)&gt;0,('Jerrick, Jacqueline'!I42+'Jerrick, Jacqueline'!I43)&gt;0)),"Yes","")</f>
        <v/>
      </c>
      <c r="I53" s="261">
        <f>IF('Jerrick, Jacqueline'!N49&gt;40,"Yes","")</f>
        <v/>
      </c>
      <c r="J53" s="261">
        <f>IF(OR(AND(SUM('Jerrick, Jacqueline'!I14:I27)&gt;0,SUM('Jerrick, Jacqueline'!I14:I27)&lt;40),AND(SUM('Jerrick, Jacqueline'!I30:I43)&gt;0,SUM('Jerrick, Jacqueline'!I30:I43)&lt;40)),"Yes","")</f>
        <v/>
      </c>
      <c r="K53" s="261">
        <f>SUMPRODUCT(('Jerrick, Jacqueline'!I14:I48&gt;0)*('Jerrick, Jacqueline'!I14:I48&lt;8))</f>
        <v/>
      </c>
      <c r="L53" s="261">
        <f>IF('Jerrick, Jacqueline'!Q50&lt;5,"Yes","")</f>
        <v/>
      </c>
      <c r="M53" s="261">
        <f>IF(AND('Jerrick, Jacqueline'!I49&gt;0,'Jerrick, Jacqueline'!I49&lt;80),"Yes","")</f>
        <v/>
      </c>
      <c r="N53" s="261">
        <f>IF(OR(F53&gt;0,G53="Yes",H53="Yes",I53="Yes"),"⚠️ OVERWORK",IF(OR(J53="Yes",K53&gt;0,L53="Yes",M53="Yes"),"🔻 UNDERWORK","✓ OK"))</f>
        <v/>
      </c>
    </row>
    <row r="54">
      <c r="A54" s="261" t="n">
        <v>50</v>
      </c>
      <c r="B54" s="262" t="inlineStr">
        <is>
          <t>Jn Charles, Vital</t>
        </is>
      </c>
      <c r="C54" s="261" t="inlineStr">
        <is>
          <t>5479</t>
        </is>
      </c>
      <c r="D54" s="261">
        <f>'Jn Charles, Vital'!I49</f>
        <v/>
      </c>
      <c r="E54" s="261">
        <f>'Jn Charles, Vital'!Q50</f>
        <v/>
      </c>
      <c r="F54" s="261">
        <f>SUMPRODUCT((('Jn Charles, Vital'!I14+'Jn Charles, Vital'!I15)&gt;12)*1)+SUMPRODUCT((('Jn Charles, Vital'!I16+'Jn Charles, Vital'!I17)&gt;12)*1)+SUMPRODUCT((('Jn Charles, Vital'!I18+'Jn Charles, Vital'!I19)&gt;12)*1)+SUMPRODUCT((('Jn Charles, Vital'!I20+'Jn Charles, Vital'!I21)&gt;12)*1)+SUMPRODUCT((('Jn Charles, Vital'!I22+'Jn Charles, Vital'!I23)&gt;12)*1)+SUMPRODUCT((('Jn Charles, Vital'!I24+'Jn Charles, Vital'!I25)&gt;12)*1)+SUMPRODUCT((('Jn Charles, Vital'!I26+'Jn Charles, Vital'!I27)&gt;12)*1)+SUMPRODUCT((('Jn Charles, Vital'!I30+'Jn Charles, Vital'!I31)&gt;12)*1)+SUMPRODUCT((('Jn Charles, Vital'!I32+'Jn Charles, Vital'!I33)&gt;12)*1)+SUMPRODUCT((('Jn Charles, Vital'!I34+'Jn Charles, Vital'!I35)&gt;12)*1)+SUMPRODUCT((('Jn Charles, Vital'!I36+'Jn Charles, Vital'!I37)&gt;12)*1)+SUMPRODUCT((('Jn Charles, Vital'!I38+'Jn Charles, Vital'!I39)&gt;12)*1)+SUMPRODUCT((('Jn Charles, Vital'!I40+'Jn Charles, Vital'!I41)&gt;12)*1)+SUMPRODUCT((('Jn Charles, Vital'!I42+'Jn Charles, Vital'!I43)&gt;12)*1)+SUMPRODUCT((('Jn Charles, Vital'!I45+'Jn Charles, Vital'!I46)&gt;12)*1)+SUMPRODUCT((('Jn Charles, Vital'!I47+'Jn Charles, Vital'!I48)&gt;12)*1)</f>
        <v/>
      </c>
      <c r="G54" s="261">
        <f>IF(MAX(SUM('Jn Charles, Vital'!I14:I27),SUM('Jn Charles, Vital'!I30:I43))&gt;60,"Yes","")</f>
        <v/>
      </c>
      <c r="H54" s="261">
        <f>IF(OR(AND(('Jn Charles, Vital'!I14+'Jn Charles, Vital'!I15)&gt;0,('Jn Charles, Vital'!I16+'Jn Charles, Vital'!I17)&gt;0,('Jn Charles, Vital'!I18+'Jn Charles, Vital'!I19)&gt;0,('Jn Charles, Vital'!I20+'Jn Charles, Vital'!I21)&gt;0,('Jn Charles, Vital'!I22+'Jn Charles, Vital'!I23)&gt;0,('Jn Charles, Vital'!I24+'Jn Charles, Vital'!I25)&gt;0,('Jn Charles, Vital'!I26+'Jn Charles, Vital'!I27)&gt;0),AND(('Jn Charles, Vital'!I30+'Jn Charles, Vital'!I31)&gt;0,('Jn Charles, Vital'!I32+'Jn Charles, Vital'!I33)&gt;0,('Jn Charles, Vital'!I34+'Jn Charles, Vital'!I35)&gt;0,('Jn Charles, Vital'!I36+'Jn Charles, Vital'!I37)&gt;0,('Jn Charles, Vital'!I38+'Jn Charles, Vital'!I39)&gt;0,('Jn Charles, Vital'!I40+'Jn Charles, Vital'!I41)&gt;0,('Jn Charles, Vital'!I42+'Jn Charles, Vital'!I43)&gt;0)),"Yes","")</f>
        <v/>
      </c>
      <c r="I54" s="261">
        <f>IF('Jn Charles, Vital'!N49&gt;40,"Yes","")</f>
        <v/>
      </c>
      <c r="J54" s="261">
        <f>IF(OR(AND(SUM('Jn Charles, Vital'!I14:I27)&gt;0,SUM('Jn Charles, Vital'!I14:I27)&lt;40),AND(SUM('Jn Charles, Vital'!I30:I43)&gt;0,SUM('Jn Charles, Vital'!I30:I43)&lt;40)),"Yes","")</f>
        <v/>
      </c>
      <c r="K54" s="261">
        <f>SUMPRODUCT(('Jn Charles, Vital'!I14:I48&gt;0)*('Jn Charles, Vital'!I14:I48&lt;8))</f>
        <v/>
      </c>
      <c r="L54" s="261">
        <f>IF('Jn Charles, Vital'!Q50&lt;5,"Yes","")</f>
        <v/>
      </c>
      <c r="M54" s="261">
        <f>IF(AND('Jn Charles, Vital'!I49&gt;0,'Jn Charles, Vital'!I49&lt;80),"Yes","")</f>
        <v/>
      </c>
      <c r="N54" s="261">
        <f>IF(OR(F54&gt;0,G54="Yes",H54="Yes",I54="Yes"),"⚠️ OVERWORK",IF(OR(J54="Yes",K54&gt;0,L54="Yes",M54="Yes"),"🔻 UNDERWORK","✓ OK"))</f>
        <v/>
      </c>
    </row>
    <row r="55">
      <c r="A55" s="261" t="n">
        <v>51</v>
      </c>
      <c r="B55" s="262" t="inlineStr">
        <is>
          <t>Joe, Dawn Annitha</t>
        </is>
      </c>
      <c r="C55" s="261" t="inlineStr">
        <is>
          <t>0970</t>
        </is>
      </c>
      <c r="D55" s="261">
        <f>'Joe, Dawn Annitha'!I49</f>
        <v/>
      </c>
      <c r="E55" s="261">
        <f>'Joe, Dawn Annitha'!Q50</f>
        <v/>
      </c>
      <c r="F55" s="261">
        <f>SUMPRODUCT((('Joe, Dawn Annitha'!I14+'Joe, Dawn Annitha'!I15)&gt;12)*1)+SUMPRODUCT((('Joe, Dawn Annitha'!I16+'Joe, Dawn Annitha'!I17)&gt;12)*1)+SUMPRODUCT((('Joe, Dawn Annitha'!I18+'Joe, Dawn Annitha'!I19)&gt;12)*1)+SUMPRODUCT((('Joe, Dawn Annitha'!I20+'Joe, Dawn Annitha'!I21)&gt;12)*1)+SUMPRODUCT((('Joe, Dawn Annitha'!I22+'Joe, Dawn Annitha'!I23)&gt;12)*1)+SUMPRODUCT((('Joe, Dawn Annitha'!I24+'Joe, Dawn Annitha'!I25)&gt;12)*1)+SUMPRODUCT((('Joe, Dawn Annitha'!I26+'Joe, Dawn Annitha'!I27)&gt;12)*1)+SUMPRODUCT((('Joe, Dawn Annitha'!I30+'Joe, Dawn Annitha'!I31)&gt;12)*1)+SUMPRODUCT((('Joe, Dawn Annitha'!I32+'Joe, Dawn Annitha'!I33)&gt;12)*1)+SUMPRODUCT((('Joe, Dawn Annitha'!I34+'Joe, Dawn Annitha'!I35)&gt;12)*1)+SUMPRODUCT((('Joe, Dawn Annitha'!I36+'Joe, Dawn Annitha'!I37)&gt;12)*1)+SUMPRODUCT((('Joe, Dawn Annitha'!I38+'Joe, Dawn Annitha'!I39)&gt;12)*1)+SUMPRODUCT((('Joe, Dawn Annitha'!I40+'Joe, Dawn Annitha'!I41)&gt;12)*1)+SUMPRODUCT((('Joe, Dawn Annitha'!I42+'Joe, Dawn Annitha'!I43)&gt;12)*1)+SUMPRODUCT((('Joe, Dawn Annitha'!I45+'Joe, Dawn Annitha'!I46)&gt;12)*1)+SUMPRODUCT((('Joe, Dawn Annitha'!I47+'Joe, Dawn Annitha'!I48)&gt;12)*1)</f>
        <v/>
      </c>
      <c r="G55" s="261">
        <f>IF(MAX(SUM('Joe, Dawn Annitha'!I14:I27),SUM('Joe, Dawn Annitha'!I30:I43))&gt;60,"Yes","")</f>
        <v/>
      </c>
      <c r="H55" s="261">
        <f>IF(OR(AND(('Joe, Dawn Annitha'!I14+'Joe, Dawn Annitha'!I15)&gt;0,('Joe, Dawn Annitha'!I16+'Joe, Dawn Annitha'!I17)&gt;0,('Joe, Dawn Annitha'!I18+'Joe, Dawn Annitha'!I19)&gt;0,('Joe, Dawn Annitha'!I20+'Joe, Dawn Annitha'!I21)&gt;0,('Joe, Dawn Annitha'!I22+'Joe, Dawn Annitha'!I23)&gt;0,('Joe, Dawn Annitha'!I24+'Joe, Dawn Annitha'!I25)&gt;0,('Joe, Dawn Annitha'!I26+'Joe, Dawn Annitha'!I27)&gt;0),AND(('Joe, Dawn Annitha'!I30+'Joe, Dawn Annitha'!I31)&gt;0,('Joe, Dawn Annitha'!I32+'Joe, Dawn Annitha'!I33)&gt;0,('Joe, Dawn Annitha'!I34+'Joe, Dawn Annitha'!I35)&gt;0,('Joe, Dawn Annitha'!I36+'Joe, Dawn Annitha'!I37)&gt;0,('Joe, Dawn Annitha'!I38+'Joe, Dawn Annitha'!I39)&gt;0,('Joe, Dawn Annitha'!I40+'Joe, Dawn Annitha'!I41)&gt;0,('Joe, Dawn Annitha'!I42+'Joe, Dawn Annitha'!I43)&gt;0)),"Yes","")</f>
        <v/>
      </c>
      <c r="I55" s="261">
        <f>IF('Joe, Dawn Annitha'!N49&gt;40,"Yes","")</f>
        <v/>
      </c>
      <c r="J55" s="261">
        <f>IF(OR(AND(SUM('Joe, Dawn Annitha'!I14:I27)&gt;0,SUM('Joe, Dawn Annitha'!I14:I27)&lt;40),AND(SUM('Joe, Dawn Annitha'!I30:I43)&gt;0,SUM('Joe, Dawn Annitha'!I30:I43)&lt;40)),"Yes","")</f>
        <v/>
      </c>
      <c r="K55" s="261">
        <f>SUMPRODUCT(('Joe, Dawn Annitha'!I14:I48&gt;0)*('Joe, Dawn Annitha'!I14:I48&lt;8))</f>
        <v/>
      </c>
      <c r="L55" s="261">
        <f>IF('Joe, Dawn Annitha'!Q50&lt;5,"Yes","")</f>
        <v/>
      </c>
      <c r="M55" s="261">
        <f>IF(AND('Joe, Dawn Annitha'!I49&gt;0,'Joe, Dawn Annitha'!I49&lt;80),"Yes","")</f>
        <v/>
      </c>
      <c r="N55" s="261">
        <f>IF(OR(F55&gt;0,G55="Yes",H55="Yes",I55="Yes"),"⚠️ OVERWORK",IF(OR(J55="Yes",K55&gt;0,L55="Yes",M55="Yes"),"🔻 UNDERWORK","✓ OK"))</f>
        <v/>
      </c>
    </row>
    <row r="56">
      <c r="A56" s="261" t="n">
        <v>52</v>
      </c>
      <c r="B56" s="262" t="inlineStr">
        <is>
          <t>Joe, Yvette Pamela</t>
        </is>
      </c>
      <c r="C56" s="261" t="inlineStr">
        <is>
          <t>4581</t>
        </is>
      </c>
      <c r="D56" s="261">
        <f>'Joe, Yvette Pamela'!I49</f>
        <v/>
      </c>
      <c r="E56" s="261">
        <f>'Joe, Yvette Pamela'!Q50</f>
        <v/>
      </c>
      <c r="F56" s="261">
        <f>SUMPRODUCT((('Joe, Yvette Pamela'!I14+'Joe, Yvette Pamela'!I15)&gt;12)*1)+SUMPRODUCT((('Joe, Yvette Pamela'!I16+'Joe, Yvette Pamela'!I17)&gt;12)*1)+SUMPRODUCT((('Joe, Yvette Pamela'!I18+'Joe, Yvette Pamela'!I19)&gt;12)*1)+SUMPRODUCT((('Joe, Yvette Pamela'!I20+'Joe, Yvette Pamela'!I21)&gt;12)*1)+SUMPRODUCT((('Joe, Yvette Pamela'!I22+'Joe, Yvette Pamela'!I23)&gt;12)*1)+SUMPRODUCT((('Joe, Yvette Pamela'!I24+'Joe, Yvette Pamela'!I25)&gt;12)*1)+SUMPRODUCT((('Joe, Yvette Pamela'!I26+'Joe, Yvette Pamela'!I27)&gt;12)*1)+SUMPRODUCT((('Joe, Yvette Pamela'!I30+'Joe, Yvette Pamela'!I31)&gt;12)*1)+SUMPRODUCT((('Joe, Yvette Pamela'!I32+'Joe, Yvette Pamela'!I33)&gt;12)*1)+SUMPRODUCT((('Joe, Yvette Pamela'!I34+'Joe, Yvette Pamela'!I35)&gt;12)*1)+SUMPRODUCT((('Joe, Yvette Pamela'!I36+'Joe, Yvette Pamela'!I37)&gt;12)*1)+SUMPRODUCT((('Joe, Yvette Pamela'!I38+'Joe, Yvette Pamela'!I39)&gt;12)*1)+SUMPRODUCT((('Joe, Yvette Pamela'!I40+'Joe, Yvette Pamela'!I41)&gt;12)*1)+SUMPRODUCT((('Joe, Yvette Pamela'!I42+'Joe, Yvette Pamela'!I43)&gt;12)*1)+SUMPRODUCT((('Joe, Yvette Pamela'!I45+'Joe, Yvette Pamela'!I46)&gt;12)*1)+SUMPRODUCT((('Joe, Yvette Pamela'!I47+'Joe, Yvette Pamela'!I48)&gt;12)*1)</f>
        <v/>
      </c>
      <c r="G56" s="261">
        <f>IF(MAX(SUM('Joe, Yvette Pamela'!I14:I27),SUM('Joe, Yvette Pamela'!I30:I43))&gt;60,"Yes","")</f>
        <v/>
      </c>
      <c r="H56" s="261">
        <f>IF(OR(AND(('Joe, Yvette Pamela'!I14+'Joe, Yvette Pamela'!I15)&gt;0,('Joe, Yvette Pamela'!I16+'Joe, Yvette Pamela'!I17)&gt;0,('Joe, Yvette Pamela'!I18+'Joe, Yvette Pamela'!I19)&gt;0,('Joe, Yvette Pamela'!I20+'Joe, Yvette Pamela'!I21)&gt;0,('Joe, Yvette Pamela'!I22+'Joe, Yvette Pamela'!I23)&gt;0,('Joe, Yvette Pamela'!I24+'Joe, Yvette Pamela'!I25)&gt;0,('Joe, Yvette Pamela'!I26+'Joe, Yvette Pamela'!I27)&gt;0),AND(('Joe, Yvette Pamela'!I30+'Joe, Yvette Pamela'!I31)&gt;0,('Joe, Yvette Pamela'!I32+'Joe, Yvette Pamela'!I33)&gt;0,('Joe, Yvette Pamela'!I34+'Joe, Yvette Pamela'!I35)&gt;0,('Joe, Yvette Pamela'!I36+'Joe, Yvette Pamela'!I37)&gt;0,('Joe, Yvette Pamela'!I38+'Joe, Yvette Pamela'!I39)&gt;0,('Joe, Yvette Pamela'!I40+'Joe, Yvette Pamela'!I41)&gt;0,('Joe, Yvette Pamela'!I42+'Joe, Yvette Pamela'!I43)&gt;0)),"Yes","")</f>
        <v/>
      </c>
      <c r="I56" s="261">
        <f>IF('Joe, Yvette Pamela'!N49&gt;40,"Yes","")</f>
        <v/>
      </c>
      <c r="J56" s="261">
        <f>IF(OR(AND(SUM('Joe, Yvette Pamela'!I14:I27)&gt;0,SUM('Joe, Yvette Pamela'!I14:I27)&lt;40),AND(SUM('Joe, Yvette Pamela'!I30:I43)&gt;0,SUM('Joe, Yvette Pamela'!I30:I43)&lt;40)),"Yes","")</f>
        <v/>
      </c>
      <c r="K56" s="261">
        <f>SUMPRODUCT(('Joe, Yvette Pamela'!I14:I48&gt;0)*('Joe, Yvette Pamela'!I14:I48&lt;8))</f>
        <v/>
      </c>
      <c r="L56" s="261">
        <f>IF('Joe, Yvette Pamela'!Q50&lt;5,"Yes","")</f>
        <v/>
      </c>
      <c r="M56" s="261">
        <f>IF(AND('Joe, Yvette Pamela'!I49&gt;0,'Joe, Yvette Pamela'!I49&lt;80),"Yes","")</f>
        <v/>
      </c>
      <c r="N56" s="261">
        <f>IF(OR(F56&gt;0,G56="Yes",H56="Yes",I56="Yes"),"⚠️ OVERWORK",IF(OR(J56="Yes",K56&gt;0,L56="Yes",M56="Yes"),"🔻 UNDERWORK","✓ OK"))</f>
        <v/>
      </c>
    </row>
    <row r="57">
      <c r="A57" s="261" t="n">
        <v>53</v>
      </c>
      <c r="B57" s="262" t="inlineStr">
        <is>
          <t>Johnson, Carl Anthony</t>
        </is>
      </c>
      <c r="C57" s="261" t="inlineStr">
        <is>
          <t>4127</t>
        </is>
      </c>
      <c r="D57" s="261">
        <f>'Johnson, Carl Anthony'!I49</f>
        <v/>
      </c>
      <c r="E57" s="261">
        <f>'Johnson, Carl Anthony'!Q50</f>
        <v/>
      </c>
      <c r="F57" s="261">
        <f>SUMPRODUCT((('Johnson, Carl Anthony'!I14+'Johnson, Carl Anthony'!I15)&gt;12)*1)+SUMPRODUCT((('Johnson, Carl Anthony'!I16+'Johnson, Carl Anthony'!I17)&gt;12)*1)+SUMPRODUCT((('Johnson, Carl Anthony'!I18+'Johnson, Carl Anthony'!I19)&gt;12)*1)+SUMPRODUCT((('Johnson, Carl Anthony'!I20+'Johnson, Carl Anthony'!I21)&gt;12)*1)+SUMPRODUCT((('Johnson, Carl Anthony'!I22+'Johnson, Carl Anthony'!I23)&gt;12)*1)+SUMPRODUCT((('Johnson, Carl Anthony'!I24+'Johnson, Carl Anthony'!I25)&gt;12)*1)+SUMPRODUCT((('Johnson, Carl Anthony'!I26+'Johnson, Carl Anthony'!I27)&gt;12)*1)+SUMPRODUCT((('Johnson, Carl Anthony'!I30+'Johnson, Carl Anthony'!I31)&gt;12)*1)+SUMPRODUCT((('Johnson, Carl Anthony'!I32+'Johnson, Carl Anthony'!I33)&gt;12)*1)+SUMPRODUCT((('Johnson, Carl Anthony'!I34+'Johnson, Carl Anthony'!I35)&gt;12)*1)+SUMPRODUCT((('Johnson, Carl Anthony'!I36+'Johnson, Carl Anthony'!I37)&gt;12)*1)+SUMPRODUCT((('Johnson, Carl Anthony'!I38+'Johnson, Carl Anthony'!I39)&gt;12)*1)+SUMPRODUCT((('Johnson, Carl Anthony'!I40+'Johnson, Carl Anthony'!I41)&gt;12)*1)+SUMPRODUCT((('Johnson, Carl Anthony'!I42+'Johnson, Carl Anthony'!I43)&gt;12)*1)+SUMPRODUCT((('Johnson, Carl Anthony'!I45+'Johnson, Carl Anthony'!I46)&gt;12)*1)+SUMPRODUCT((('Johnson, Carl Anthony'!I47+'Johnson, Carl Anthony'!I48)&gt;12)*1)</f>
        <v/>
      </c>
      <c r="G57" s="261">
        <f>IF(MAX(SUM('Johnson, Carl Anthony'!I14:I27),SUM('Johnson, Carl Anthony'!I30:I43))&gt;60,"Yes","")</f>
        <v/>
      </c>
      <c r="H57" s="261">
        <f>IF(OR(AND(('Johnson, Carl Anthony'!I14+'Johnson, Carl Anthony'!I15)&gt;0,('Johnson, Carl Anthony'!I16+'Johnson, Carl Anthony'!I17)&gt;0,('Johnson, Carl Anthony'!I18+'Johnson, Carl Anthony'!I19)&gt;0,('Johnson, Carl Anthony'!I20+'Johnson, Carl Anthony'!I21)&gt;0,('Johnson, Carl Anthony'!I22+'Johnson, Carl Anthony'!I23)&gt;0,('Johnson, Carl Anthony'!I24+'Johnson, Carl Anthony'!I25)&gt;0,('Johnson, Carl Anthony'!I26+'Johnson, Carl Anthony'!I27)&gt;0),AND(('Johnson, Carl Anthony'!I30+'Johnson, Carl Anthony'!I31)&gt;0,('Johnson, Carl Anthony'!I32+'Johnson, Carl Anthony'!I33)&gt;0,('Johnson, Carl Anthony'!I34+'Johnson, Carl Anthony'!I35)&gt;0,('Johnson, Carl Anthony'!I36+'Johnson, Carl Anthony'!I37)&gt;0,('Johnson, Carl Anthony'!I38+'Johnson, Carl Anthony'!I39)&gt;0,('Johnson, Carl Anthony'!I40+'Johnson, Carl Anthony'!I41)&gt;0,('Johnson, Carl Anthony'!I42+'Johnson, Carl Anthony'!I43)&gt;0)),"Yes","")</f>
        <v/>
      </c>
      <c r="I57" s="261">
        <f>IF('Johnson, Carl Anthony'!N49&gt;40,"Yes","")</f>
        <v/>
      </c>
      <c r="J57" s="261">
        <f>IF(OR(AND(SUM('Johnson, Carl Anthony'!I14:I27)&gt;0,SUM('Johnson, Carl Anthony'!I14:I27)&lt;40),AND(SUM('Johnson, Carl Anthony'!I30:I43)&gt;0,SUM('Johnson, Carl Anthony'!I30:I43)&lt;40)),"Yes","")</f>
        <v/>
      </c>
      <c r="K57" s="261">
        <f>SUMPRODUCT(('Johnson, Carl Anthony'!I14:I48&gt;0)*('Johnson, Carl Anthony'!I14:I48&lt;8))</f>
        <v/>
      </c>
      <c r="L57" s="261">
        <f>IF('Johnson, Carl Anthony'!Q50&lt;5,"Yes","")</f>
        <v/>
      </c>
      <c r="M57" s="261">
        <f>IF(AND('Johnson, Carl Anthony'!I49&gt;0,'Johnson, Carl Anthony'!I49&lt;80),"Yes","")</f>
        <v/>
      </c>
      <c r="N57" s="261">
        <f>IF(OR(F57&gt;0,G57="Yes",H57="Yes",I57="Yes"),"⚠️ OVERWORK",IF(OR(J57="Yes",K57&gt;0,L57="Yes",M57="Yes"),"🔻 UNDERWORK","✓ OK"))</f>
        <v/>
      </c>
    </row>
    <row r="58">
      <c r="A58" s="261" t="n">
        <v>54</v>
      </c>
      <c r="B58" s="262" t="inlineStr">
        <is>
          <t>Johnson, Samanta Natasha</t>
        </is>
      </c>
      <c r="C58" s="261" t="inlineStr">
        <is>
          <t>4381</t>
        </is>
      </c>
      <c r="D58" s="261">
        <f>'Johnson, Samanta Natasha'!I49</f>
        <v/>
      </c>
      <c r="E58" s="261">
        <f>'Johnson, Samanta Natasha'!Q50</f>
        <v/>
      </c>
      <c r="F58" s="261">
        <f>SUMPRODUCT((('Johnson, Samanta Natasha'!I14+'Johnson, Samanta Natasha'!I15)&gt;12)*1)+SUMPRODUCT((('Johnson, Samanta Natasha'!I16+'Johnson, Samanta Natasha'!I17)&gt;12)*1)+SUMPRODUCT((('Johnson, Samanta Natasha'!I18+'Johnson, Samanta Natasha'!I19)&gt;12)*1)+SUMPRODUCT((('Johnson, Samanta Natasha'!I20+'Johnson, Samanta Natasha'!I21)&gt;12)*1)+SUMPRODUCT((('Johnson, Samanta Natasha'!I22+'Johnson, Samanta Natasha'!I23)&gt;12)*1)+SUMPRODUCT((('Johnson, Samanta Natasha'!I24+'Johnson, Samanta Natasha'!I25)&gt;12)*1)+SUMPRODUCT((('Johnson, Samanta Natasha'!I26+'Johnson, Samanta Natasha'!I27)&gt;12)*1)+SUMPRODUCT((('Johnson, Samanta Natasha'!I30+'Johnson, Samanta Natasha'!I31)&gt;12)*1)+SUMPRODUCT((('Johnson, Samanta Natasha'!I32+'Johnson, Samanta Natasha'!I33)&gt;12)*1)+SUMPRODUCT((('Johnson, Samanta Natasha'!I34+'Johnson, Samanta Natasha'!I35)&gt;12)*1)+SUMPRODUCT((('Johnson, Samanta Natasha'!I36+'Johnson, Samanta Natasha'!I37)&gt;12)*1)+SUMPRODUCT((('Johnson, Samanta Natasha'!I38+'Johnson, Samanta Natasha'!I39)&gt;12)*1)+SUMPRODUCT((('Johnson, Samanta Natasha'!I40+'Johnson, Samanta Natasha'!I41)&gt;12)*1)+SUMPRODUCT((('Johnson, Samanta Natasha'!I42+'Johnson, Samanta Natasha'!I43)&gt;12)*1)+SUMPRODUCT((('Johnson, Samanta Natasha'!I45+'Johnson, Samanta Natasha'!I46)&gt;12)*1)+SUMPRODUCT((('Johnson, Samanta Natasha'!I47+'Johnson, Samanta Natasha'!I48)&gt;12)*1)</f>
        <v/>
      </c>
      <c r="G58" s="261">
        <f>IF(MAX(SUM('Johnson, Samanta Natasha'!I14:I27),SUM('Johnson, Samanta Natasha'!I30:I43))&gt;60,"Yes","")</f>
        <v/>
      </c>
      <c r="H58" s="261">
        <f>IF(OR(AND(('Johnson, Samanta Natasha'!I14+'Johnson, Samanta Natasha'!I15)&gt;0,('Johnson, Samanta Natasha'!I16+'Johnson, Samanta Natasha'!I17)&gt;0,('Johnson, Samanta Natasha'!I18+'Johnson, Samanta Natasha'!I19)&gt;0,('Johnson, Samanta Natasha'!I20+'Johnson, Samanta Natasha'!I21)&gt;0,('Johnson, Samanta Natasha'!I22+'Johnson, Samanta Natasha'!I23)&gt;0,('Johnson, Samanta Natasha'!I24+'Johnson, Samanta Natasha'!I25)&gt;0,('Johnson, Samanta Natasha'!I26+'Johnson, Samanta Natasha'!I27)&gt;0),AND(('Johnson, Samanta Natasha'!I30+'Johnson, Samanta Natasha'!I31)&gt;0,('Johnson, Samanta Natasha'!I32+'Johnson, Samanta Natasha'!I33)&gt;0,('Johnson, Samanta Natasha'!I34+'Johnson, Samanta Natasha'!I35)&gt;0,('Johnson, Samanta Natasha'!I36+'Johnson, Samanta Natasha'!I37)&gt;0,('Johnson, Samanta Natasha'!I38+'Johnson, Samanta Natasha'!I39)&gt;0,('Johnson, Samanta Natasha'!I40+'Johnson, Samanta Natasha'!I41)&gt;0,('Johnson, Samanta Natasha'!I42+'Johnson, Samanta Natasha'!I43)&gt;0)),"Yes","")</f>
        <v/>
      </c>
      <c r="I58" s="261">
        <f>IF('Johnson, Samanta Natasha'!N49&gt;40,"Yes","")</f>
        <v/>
      </c>
      <c r="J58" s="261">
        <f>IF(OR(AND(SUM('Johnson, Samanta Natasha'!I14:I27)&gt;0,SUM('Johnson, Samanta Natasha'!I14:I27)&lt;40),AND(SUM('Johnson, Samanta Natasha'!I30:I43)&gt;0,SUM('Johnson, Samanta Natasha'!I30:I43)&lt;40)),"Yes","")</f>
        <v/>
      </c>
      <c r="K58" s="261">
        <f>SUMPRODUCT(('Johnson, Samanta Natasha'!I14:I48&gt;0)*('Johnson, Samanta Natasha'!I14:I48&lt;8))</f>
        <v/>
      </c>
      <c r="L58" s="261">
        <f>IF('Johnson, Samanta Natasha'!Q50&lt;5,"Yes","")</f>
        <v/>
      </c>
      <c r="M58" s="261">
        <f>IF(AND('Johnson, Samanta Natasha'!I49&gt;0,'Johnson, Samanta Natasha'!I49&lt;80),"Yes","")</f>
        <v/>
      </c>
      <c r="N58" s="261">
        <f>IF(OR(F58&gt;0,G58="Yes",H58="Yes",I58="Yes"),"⚠️ OVERWORK",IF(OR(J58="Yes",K58&gt;0,L58="Yes",M58="Yes"),"🔻 UNDERWORK","✓ OK"))</f>
        <v/>
      </c>
    </row>
    <row r="59">
      <c r="A59" s="261" t="n">
        <v>55</v>
      </c>
      <c r="B59" s="262" t="inlineStr">
        <is>
          <t>Joseph, Arlene</t>
        </is>
      </c>
      <c r="C59" s="261" t="inlineStr">
        <is>
          <t>3573</t>
        </is>
      </c>
      <c r="D59" s="261">
        <f>'Joseph, Arlene'!I49</f>
        <v/>
      </c>
      <c r="E59" s="261">
        <f>'Joseph, Arlene'!Q50</f>
        <v/>
      </c>
      <c r="F59" s="261">
        <f>SUMPRODUCT((('Joseph, Arlene'!I14+'Joseph, Arlene'!I15)&gt;12)*1)+SUMPRODUCT((('Joseph, Arlene'!I16+'Joseph, Arlene'!I17)&gt;12)*1)+SUMPRODUCT((('Joseph, Arlene'!I18+'Joseph, Arlene'!I19)&gt;12)*1)+SUMPRODUCT((('Joseph, Arlene'!I20+'Joseph, Arlene'!I21)&gt;12)*1)+SUMPRODUCT((('Joseph, Arlene'!I22+'Joseph, Arlene'!I23)&gt;12)*1)+SUMPRODUCT((('Joseph, Arlene'!I24+'Joseph, Arlene'!I25)&gt;12)*1)+SUMPRODUCT((('Joseph, Arlene'!I26+'Joseph, Arlene'!I27)&gt;12)*1)+SUMPRODUCT((('Joseph, Arlene'!I30+'Joseph, Arlene'!I31)&gt;12)*1)+SUMPRODUCT((('Joseph, Arlene'!I32+'Joseph, Arlene'!I33)&gt;12)*1)+SUMPRODUCT((('Joseph, Arlene'!I34+'Joseph, Arlene'!I35)&gt;12)*1)+SUMPRODUCT((('Joseph, Arlene'!I36+'Joseph, Arlene'!I37)&gt;12)*1)+SUMPRODUCT((('Joseph, Arlene'!I38+'Joseph, Arlene'!I39)&gt;12)*1)+SUMPRODUCT((('Joseph, Arlene'!I40+'Joseph, Arlene'!I41)&gt;12)*1)+SUMPRODUCT((('Joseph, Arlene'!I42+'Joseph, Arlene'!I43)&gt;12)*1)+SUMPRODUCT((('Joseph, Arlene'!I45+'Joseph, Arlene'!I46)&gt;12)*1)+SUMPRODUCT((('Joseph, Arlene'!I47+'Joseph, Arlene'!I48)&gt;12)*1)</f>
        <v/>
      </c>
      <c r="G59" s="261">
        <f>IF(MAX(SUM('Joseph, Arlene'!I14:I27),SUM('Joseph, Arlene'!I30:I43))&gt;60,"Yes","")</f>
        <v/>
      </c>
      <c r="H59" s="261">
        <f>IF(OR(AND(('Joseph, Arlene'!I14+'Joseph, Arlene'!I15)&gt;0,('Joseph, Arlene'!I16+'Joseph, Arlene'!I17)&gt;0,('Joseph, Arlene'!I18+'Joseph, Arlene'!I19)&gt;0,('Joseph, Arlene'!I20+'Joseph, Arlene'!I21)&gt;0,('Joseph, Arlene'!I22+'Joseph, Arlene'!I23)&gt;0,('Joseph, Arlene'!I24+'Joseph, Arlene'!I25)&gt;0,('Joseph, Arlene'!I26+'Joseph, Arlene'!I27)&gt;0),AND(('Joseph, Arlene'!I30+'Joseph, Arlene'!I31)&gt;0,('Joseph, Arlene'!I32+'Joseph, Arlene'!I33)&gt;0,('Joseph, Arlene'!I34+'Joseph, Arlene'!I35)&gt;0,('Joseph, Arlene'!I36+'Joseph, Arlene'!I37)&gt;0,('Joseph, Arlene'!I38+'Joseph, Arlene'!I39)&gt;0,('Joseph, Arlene'!I40+'Joseph, Arlene'!I41)&gt;0,('Joseph, Arlene'!I42+'Joseph, Arlene'!I43)&gt;0)),"Yes","")</f>
        <v/>
      </c>
      <c r="I59" s="261">
        <f>IF('Joseph, Arlene'!N49&gt;40,"Yes","")</f>
        <v/>
      </c>
      <c r="J59" s="261">
        <f>IF(OR(AND(SUM('Joseph, Arlene'!I14:I27)&gt;0,SUM('Joseph, Arlene'!I14:I27)&lt;40),AND(SUM('Joseph, Arlene'!I30:I43)&gt;0,SUM('Joseph, Arlene'!I30:I43)&lt;40)),"Yes","")</f>
        <v/>
      </c>
      <c r="K59" s="261">
        <f>SUMPRODUCT(('Joseph, Arlene'!I14:I48&gt;0)*('Joseph, Arlene'!I14:I48&lt;8))</f>
        <v/>
      </c>
      <c r="L59" s="261">
        <f>IF('Joseph, Arlene'!Q50&lt;5,"Yes","")</f>
        <v/>
      </c>
      <c r="M59" s="261">
        <f>IF(AND('Joseph, Arlene'!I49&gt;0,'Joseph, Arlene'!I49&lt;80),"Yes","")</f>
        <v/>
      </c>
      <c r="N59" s="261">
        <f>IF(OR(F59&gt;0,G59="Yes",H59="Yes",I59="Yes"),"⚠️ OVERWORK",IF(OR(J59="Yes",K59&gt;0,L59="Yes",M59="Yes"),"🔻 UNDERWORK","✓ OK"))</f>
        <v/>
      </c>
    </row>
    <row r="60">
      <c r="A60" s="261" t="n">
        <v>56</v>
      </c>
      <c r="B60" s="262" t="inlineStr">
        <is>
          <t>Joseph, Ivan King</t>
        </is>
      </c>
      <c r="C60" s="261" t="inlineStr">
        <is>
          <t>5460</t>
        </is>
      </c>
      <c r="D60" s="261">
        <f>'Joseph, Ivan King'!I49</f>
        <v/>
      </c>
      <c r="E60" s="261">
        <f>'Joseph, Ivan King'!Q50</f>
        <v/>
      </c>
      <c r="F60" s="261">
        <f>SUMPRODUCT((('Joseph, Ivan King'!I14+'Joseph, Ivan King'!I15)&gt;12)*1)+SUMPRODUCT((('Joseph, Ivan King'!I16+'Joseph, Ivan King'!I17)&gt;12)*1)+SUMPRODUCT((('Joseph, Ivan King'!I18+'Joseph, Ivan King'!I19)&gt;12)*1)+SUMPRODUCT((('Joseph, Ivan King'!I20+'Joseph, Ivan King'!I21)&gt;12)*1)+SUMPRODUCT((('Joseph, Ivan King'!I22+'Joseph, Ivan King'!I23)&gt;12)*1)+SUMPRODUCT((('Joseph, Ivan King'!I24+'Joseph, Ivan King'!I25)&gt;12)*1)+SUMPRODUCT((('Joseph, Ivan King'!I26+'Joseph, Ivan King'!I27)&gt;12)*1)+SUMPRODUCT((('Joseph, Ivan King'!I30+'Joseph, Ivan King'!I31)&gt;12)*1)+SUMPRODUCT((('Joseph, Ivan King'!I32+'Joseph, Ivan King'!I33)&gt;12)*1)+SUMPRODUCT((('Joseph, Ivan King'!I34+'Joseph, Ivan King'!I35)&gt;12)*1)+SUMPRODUCT((('Joseph, Ivan King'!I36+'Joseph, Ivan King'!I37)&gt;12)*1)+SUMPRODUCT((('Joseph, Ivan King'!I38+'Joseph, Ivan King'!I39)&gt;12)*1)+SUMPRODUCT((('Joseph, Ivan King'!I40+'Joseph, Ivan King'!I41)&gt;12)*1)+SUMPRODUCT((('Joseph, Ivan King'!I42+'Joseph, Ivan King'!I43)&gt;12)*1)+SUMPRODUCT((('Joseph, Ivan King'!I45+'Joseph, Ivan King'!I46)&gt;12)*1)+SUMPRODUCT((('Joseph, Ivan King'!I47+'Joseph, Ivan King'!I48)&gt;12)*1)</f>
        <v/>
      </c>
      <c r="G60" s="261">
        <f>IF(MAX(SUM('Joseph, Ivan King'!I14:I27),SUM('Joseph, Ivan King'!I30:I43))&gt;60,"Yes","")</f>
        <v/>
      </c>
      <c r="H60" s="261">
        <f>IF(OR(AND(('Joseph, Ivan King'!I14+'Joseph, Ivan King'!I15)&gt;0,('Joseph, Ivan King'!I16+'Joseph, Ivan King'!I17)&gt;0,('Joseph, Ivan King'!I18+'Joseph, Ivan King'!I19)&gt;0,('Joseph, Ivan King'!I20+'Joseph, Ivan King'!I21)&gt;0,('Joseph, Ivan King'!I22+'Joseph, Ivan King'!I23)&gt;0,('Joseph, Ivan King'!I24+'Joseph, Ivan King'!I25)&gt;0,('Joseph, Ivan King'!I26+'Joseph, Ivan King'!I27)&gt;0),AND(('Joseph, Ivan King'!I30+'Joseph, Ivan King'!I31)&gt;0,('Joseph, Ivan King'!I32+'Joseph, Ivan King'!I33)&gt;0,('Joseph, Ivan King'!I34+'Joseph, Ivan King'!I35)&gt;0,('Joseph, Ivan King'!I36+'Joseph, Ivan King'!I37)&gt;0,('Joseph, Ivan King'!I38+'Joseph, Ivan King'!I39)&gt;0,('Joseph, Ivan King'!I40+'Joseph, Ivan King'!I41)&gt;0,('Joseph, Ivan King'!I42+'Joseph, Ivan King'!I43)&gt;0)),"Yes","")</f>
        <v/>
      </c>
      <c r="I60" s="261">
        <f>IF('Joseph, Ivan King'!N49&gt;40,"Yes","")</f>
        <v/>
      </c>
      <c r="J60" s="261">
        <f>IF(OR(AND(SUM('Joseph, Ivan King'!I14:I27)&gt;0,SUM('Joseph, Ivan King'!I14:I27)&lt;40),AND(SUM('Joseph, Ivan King'!I30:I43)&gt;0,SUM('Joseph, Ivan King'!I30:I43)&lt;40)),"Yes","")</f>
        <v/>
      </c>
      <c r="K60" s="261">
        <f>SUMPRODUCT(('Joseph, Ivan King'!I14:I48&gt;0)*('Joseph, Ivan King'!I14:I48&lt;8))</f>
        <v/>
      </c>
      <c r="L60" s="261">
        <f>IF('Joseph, Ivan King'!Q50&lt;5,"Yes","")</f>
        <v/>
      </c>
      <c r="M60" s="261">
        <f>IF(AND('Joseph, Ivan King'!I49&gt;0,'Joseph, Ivan King'!I49&lt;80),"Yes","")</f>
        <v/>
      </c>
      <c r="N60" s="261">
        <f>IF(OR(F60&gt;0,G60="Yes",H60="Yes",I60="Yes"),"⚠️ OVERWORK",IF(OR(J60="Yes",K60&gt;0,L60="Yes",M60="Yes"),"🔻 UNDERWORK","✓ OK"))</f>
        <v/>
      </c>
    </row>
    <row r="61">
      <c r="A61" s="261" t="n">
        <v>57</v>
      </c>
      <c r="B61" s="262" t="inlineStr">
        <is>
          <t>Julian, Maurice Mark</t>
        </is>
      </c>
      <c r="C61" s="261" t="inlineStr">
        <is>
          <t>1044</t>
        </is>
      </c>
      <c r="D61" s="261">
        <f>'Julian, Maurice Mark'!I49</f>
        <v/>
      </c>
      <c r="E61" s="261">
        <f>'Julian, Maurice Mark'!Q50</f>
        <v/>
      </c>
      <c r="F61" s="261">
        <f>SUMPRODUCT((('Julian, Maurice Mark'!I14+'Julian, Maurice Mark'!I15)&gt;12)*1)+SUMPRODUCT((('Julian, Maurice Mark'!I16+'Julian, Maurice Mark'!I17)&gt;12)*1)+SUMPRODUCT((('Julian, Maurice Mark'!I18+'Julian, Maurice Mark'!I19)&gt;12)*1)+SUMPRODUCT((('Julian, Maurice Mark'!I20+'Julian, Maurice Mark'!I21)&gt;12)*1)+SUMPRODUCT((('Julian, Maurice Mark'!I22+'Julian, Maurice Mark'!I23)&gt;12)*1)+SUMPRODUCT((('Julian, Maurice Mark'!I24+'Julian, Maurice Mark'!I25)&gt;12)*1)+SUMPRODUCT((('Julian, Maurice Mark'!I26+'Julian, Maurice Mark'!I27)&gt;12)*1)+SUMPRODUCT((('Julian, Maurice Mark'!I30+'Julian, Maurice Mark'!I31)&gt;12)*1)+SUMPRODUCT((('Julian, Maurice Mark'!I32+'Julian, Maurice Mark'!I33)&gt;12)*1)+SUMPRODUCT((('Julian, Maurice Mark'!I34+'Julian, Maurice Mark'!I35)&gt;12)*1)+SUMPRODUCT((('Julian, Maurice Mark'!I36+'Julian, Maurice Mark'!I37)&gt;12)*1)+SUMPRODUCT((('Julian, Maurice Mark'!I38+'Julian, Maurice Mark'!I39)&gt;12)*1)+SUMPRODUCT((('Julian, Maurice Mark'!I40+'Julian, Maurice Mark'!I41)&gt;12)*1)+SUMPRODUCT((('Julian, Maurice Mark'!I42+'Julian, Maurice Mark'!I43)&gt;12)*1)+SUMPRODUCT((('Julian, Maurice Mark'!I45+'Julian, Maurice Mark'!I46)&gt;12)*1)+SUMPRODUCT((('Julian, Maurice Mark'!I47+'Julian, Maurice Mark'!I48)&gt;12)*1)</f>
        <v/>
      </c>
      <c r="G61" s="261">
        <f>IF(MAX(SUM('Julian, Maurice Mark'!I14:I27),SUM('Julian, Maurice Mark'!I30:I43))&gt;60,"Yes","")</f>
        <v/>
      </c>
      <c r="H61" s="261">
        <f>IF(OR(AND(('Julian, Maurice Mark'!I14+'Julian, Maurice Mark'!I15)&gt;0,('Julian, Maurice Mark'!I16+'Julian, Maurice Mark'!I17)&gt;0,('Julian, Maurice Mark'!I18+'Julian, Maurice Mark'!I19)&gt;0,('Julian, Maurice Mark'!I20+'Julian, Maurice Mark'!I21)&gt;0,('Julian, Maurice Mark'!I22+'Julian, Maurice Mark'!I23)&gt;0,('Julian, Maurice Mark'!I24+'Julian, Maurice Mark'!I25)&gt;0,('Julian, Maurice Mark'!I26+'Julian, Maurice Mark'!I27)&gt;0),AND(('Julian, Maurice Mark'!I30+'Julian, Maurice Mark'!I31)&gt;0,('Julian, Maurice Mark'!I32+'Julian, Maurice Mark'!I33)&gt;0,('Julian, Maurice Mark'!I34+'Julian, Maurice Mark'!I35)&gt;0,('Julian, Maurice Mark'!I36+'Julian, Maurice Mark'!I37)&gt;0,('Julian, Maurice Mark'!I38+'Julian, Maurice Mark'!I39)&gt;0,('Julian, Maurice Mark'!I40+'Julian, Maurice Mark'!I41)&gt;0,('Julian, Maurice Mark'!I42+'Julian, Maurice Mark'!I43)&gt;0)),"Yes","")</f>
        <v/>
      </c>
      <c r="I61" s="261">
        <f>IF('Julian, Maurice Mark'!N49&gt;40,"Yes","")</f>
        <v/>
      </c>
      <c r="J61" s="261">
        <f>IF(OR(AND(SUM('Julian, Maurice Mark'!I14:I27)&gt;0,SUM('Julian, Maurice Mark'!I14:I27)&lt;40),AND(SUM('Julian, Maurice Mark'!I30:I43)&gt;0,SUM('Julian, Maurice Mark'!I30:I43)&lt;40)),"Yes","")</f>
        <v/>
      </c>
      <c r="K61" s="261">
        <f>SUMPRODUCT(('Julian, Maurice Mark'!I14:I48&gt;0)*('Julian, Maurice Mark'!I14:I48&lt;8))</f>
        <v/>
      </c>
      <c r="L61" s="261">
        <f>IF('Julian, Maurice Mark'!Q50&lt;5,"Yes","")</f>
        <v/>
      </c>
      <c r="M61" s="261">
        <f>IF(AND('Julian, Maurice Mark'!I49&gt;0,'Julian, Maurice Mark'!I49&lt;80),"Yes","")</f>
        <v/>
      </c>
      <c r="N61" s="261">
        <f>IF(OR(F61&gt;0,G61="Yes",H61="Yes",I61="Yes"),"⚠️ OVERWORK",IF(OR(J61="Yes",K61&gt;0,L61="Yes",M61="Yes"),"🔻 UNDERWORK","✓ OK"))</f>
        <v/>
      </c>
    </row>
    <row r="62">
      <c r="A62" s="261" t="n">
        <v>58</v>
      </c>
      <c r="B62" s="262" t="inlineStr">
        <is>
          <t>Jupiter, Moira Natalie</t>
        </is>
      </c>
      <c r="C62" s="261" t="inlineStr">
        <is>
          <t>4410</t>
        </is>
      </c>
      <c r="D62" s="261">
        <f>'Jupiter, Moira Natalie'!I49</f>
        <v/>
      </c>
      <c r="E62" s="261">
        <f>'Jupiter, Moira Natalie'!Q50</f>
        <v/>
      </c>
      <c r="F62" s="261">
        <f>SUMPRODUCT((('Jupiter, Moira Natalie'!I14+'Jupiter, Moira Natalie'!I15)&gt;12)*1)+SUMPRODUCT((('Jupiter, Moira Natalie'!I16+'Jupiter, Moira Natalie'!I17)&gt;12)*1)+SUMPRODUCT((('Jupiter, Moira Natalie'!I18+'Jupiter, Moira Natalie'!I19)&gt;12)*1)+SUMPRODUCT((('Jupiter, Moira Natalie'!I20+'Jupiter, Moira Natalie'!I21)&gt;12)*1)+SUMPRODUCT((('Jupiter, Moira Natalie'!I22+'Jupiter, Moira Natalie'!I23)&gt;12)*1)+SUMPRODUCT((('Jupiter, Moira Natalie'!I24+'Jupiter, Moira Natalie'!I25)&gt;12)*1)+SUMPRODUCT((('Jupiter, Moira Natalie'!I26+'Jupiter, Moira Natalie'!I27)&gt;12)*1)+SUMPRODUCT((('Jupiter, Moira Natalie'!I30+'Jupiter, Moira Natalie'!I31)&gt;12)*1)+SUMPRODUCT((('Jupiter, Moira Natalie'!I32+'Jupiter, Moira Natalie'!I33)&gt;12)*1)+SUMPRODUCT((('Jupiter, Moira Natalie'!I34+'Jupiter, Moira Natalie'!I35)&gt;12)*1)+SUMPRODUCT((('Jupiter, Moira Natalie'!I36+'Jupiter, Moira Natalie'!I37)&gt;12)*1)+SUMPRODUCT((('Jupiter, Moira Natalie'!I38+'Jupiter, Moira Natalie'!I39)&gt;12)*1)+SUMPRODUCT((('Jupiter, Moira Natalie'!I40+'Jupiter, Moira Natalie'!I41)&gt;12)*1)+SUMPRODUCT((('Jupiter, Moira Natalie'!I42+'Jupiter, Moira Natalie'!I43)&gt;12)*1)+SUMPRODUCT((('Jupiter, Moira Natalie'!I45+'Jupiter, Moira Natalie'!I46)&gt;12)*1)+SUMPRODUCT((('Jupiter, Moira Natalie'!I47+'Jupiter, Moira Natalie'!I48)&gt;12)*1)</f>
        <v/>
      </c>
      <c r="G62" s="261">
        <f>IF(MAX(SUM('Jupiter, Moira Natalie'!I14:I27),SUM('Jupiter, Moira Natalie'!I30:I43))&gt;60,"Yes","")</f>
        <v/>
      </c>
      <c r="H62" s="261">
        <f>IF(OR(AND(('Jupiter, Moira Natalie'!I14+'Jupiter, Moira Natalie'!I15)&gt;0,('Jupiter, Moira Natalie'!I16+'Jupiter, Moira Natalie'!I17)&gt;0,('Jupiter, Moira Natalie'!I18+'Jupiter, Moira Natalie'!I19)&gt;0,('Jupiter, Moira Natalie'!I20+'Jupiter, Moira Natalie'!I21)&gt;0,('Jupiter, Moira Natalie'!I22+'Jupiter, Moira Natalie'!I23)&gt;0,('Jupiter, Moira Natalie'!I24+'Jupiter, Moira Natalie'!I25)&gt;0,('Jupiter, Moira Natalie'!I26+'Jupiter, Moira Natalie'!I27)&gt;0),AND(('Jupiter, Moira Natalie'!I30+'Jupiter, Moira Natalie'!I31)&gt;0,('Jupiter, Moira Natalie'!I32+'Jupiter, Moira Natalie'!I33)&gt;0,('Jupiter, Moira Natalie'!I34+'Jupiter, Moira Natalie'!I35)&gt;0,('Jupiter, Moira Natalie'!I36+'Jupiter, Moira Natalie'!I37)&gt;0,('Jupiter, Moira Natalie'!I38+'Jupiter, Moira Natalie'!I39)&gt;0,('Jupiter, Moira Natalie'!I40+'Jupiter, Moira Natalie'!I41)&gt;0,('Jupiter, Moira Natalie'!I42+'Jupiter, Moira Natalie'!I43)&gt;0)),"Yes","")</f>
        <v/>
      </c>
      <c r="I62" s="261">
        <f>IF('Jupiter, Moira Natalie'!N49&gt;40,"Yes","")</f>
        <v/>
      </c>
      <c r="J62" s="261">
        <f>IF(OR(AND(SUM('Jupiter, Moira Natalie'!I14:I27)&gt;0,SUM('Jupiter, Moira Natalie'!I14:I27)&lt;40),AND(SUM('Jupiter, Moira Natalie'!I30:I43)&gt;0,SUM('Jupiter, Moira Natalie'!I30:I43)&lt;40)),"Yes","")</f>
        <v/>
      </c>
      <c r="K62" s="261">
        <f>SUMPRODUCT(('Jupiter, Moira Natalie'!I14:I48&gt;0)*('Jupiter, Moira Natalie'!I14:I48&lt;8))</f>
        <v/>
      </c>
      <c r="L62" s="261">
        <f>IF('Jupiter, Moira Natalie'!Q50&lt;5,"Yes","")</f>
        <v/>
      </c>
      <c r="M62" s="261">
        <f>IF(AND('Jupiter, Moira Natalie'!I49&gt;0,'Jupiter, Moira Natalie'!I49&lt;80),"Yes","")</f>
        <v/>
      </c>
      <c r="N62" s="261">
        <f>IF(OR(F62&gt;0,G62="Yes",H62="Yes",I62="Yes"),"⚠️ OVERWORK",IF(OR(J62="Yes",K62&gt;0,L62="Yes",M62="Yes"),"🔻 UNDERWORK","✓ OK"))</f>
        <v/>
      </c>
    </row>
    <row r="63">
      <c r="A63" s="261" t="n">
        <v>59</v>
      </c>
      <c r="B63" s="262" t="inlineStr">
        <is>
          <t>Kanhai, Grace</t>
        </is>
      </c>
      <c r="C63" s="261" t="inlineStr">
        <is>
          <t>2657</t>
        </is>
      </c>
      <c r="D63" s="261">
        <f>'Kanhai, Grace'!I49</f>
        <v/>
      </c>
      <c r="E63" s="261">
        <f>'Kanhai, Grace'!Q50</f>
        <v/>
      </c>
      <c r="F63" s="261">
        <f>SUMPRODUCT((('Kanhai, Grace'!I14+'Kanhai, Grace'!I15)&gt;12)*1)+SUMPRODUCT((('Kanhai, Grace'!I16+'Kanhai, Grace'!I17)&gt;12)*1)+SUMPRODUCT((('Kanhai, Grace'!I18+'Kanhai, Grace'!I19)&gt;12)*1)+SUMPRODUCT((('Kanhai, Grace'!I20+'Kanhai, Grace'!I21)&gt;12)*1)+SUMPRODUCT((('Kanhai, Grace'!I22+'Kanhai, Grace'!I23)&gt;12)*1)+SUMPRODUCT((('Kanhai, Grace'!I24+'Kanhai, Grace'!I25)&gt;12)*1)+SUMPRODUCT((('Kanhai, Grace'!I26+'Kanhai, Grace'!I27)&gt;12)*1)+SUMPRODUCT((('Kanhai, Grace'!I30+'Kanhai, Grace'!I31)&gt;12)*1)+SUMPRODUCT((('Kanhai, Grace'!I32+'Kanhai, Grace'!I33)&gt;12)*1)+SUMPRODUCT((('Kanhai, Grace'!I34+'Kanhai, Grace'!I35)&gt;12)*1)+SUMPRODUCT((('Kanhai, Grace'!I36+'Kanhai, Grace'!I37)&gt;12)*1)+SUMPRODUCT((('Kanhai, Grace'!I38+'Kanhai, Grace'!I39)&gt;12)*1)+SUMPRODUCT((('Kanhai, Grace'!I40+'Kanhai, Grace'!I41)&gt;12)*1)+SUMPRODUCT((('Kanhai, Grace'!I42+'Kanhai, Grace'!I43)&gt;12)*1)+SUMPRODUCT((('Kanhai, Grace'!I45+'Kanhai, Grace'!I46)&gt;12)*1)+SUMPRODUCT((('Kanhai, Grace'!I47+'Kanhai, Grace'!I48)&gt;12)*1)</f>
        <v/>
      </c>
      <c r="G63" s="261">
        <f>IF(MAX(SUM('Kanhai, Grace'!I14:I27),SUM('Kanhai, Grace'!I30:I43))&gt;60,"Yes","")</f>
        <v/>
      </c>
      <c r="H63" s="261">
        <f>IF(OR(AND(('Kanhai, Grace'!I14+'Kanhai, Grace'!I15)&gt;0,('Kanhai, Grace'!I16+'Kanhai, Grace'!I17)&gt;0,('Kanhai, Grace'!I18+'Kanhai, Grace'!I19)&gt;0,('Kanhai, Grace'!I20+'Kanhai, Grace'!I21)&gt;0,('Kanhai, Grace'!I22+'Kanhai, Grace'!I23)&gt;0,('Kanhai, Grace'!I24+'Kanhai, Grace'!I25)&gt;0,('Kanhai, Grace'!I26+'Kanhai, Grace'!I27)&gt;0),AND(('Kanhai, Grace'!I30+'Kanhai, Grace'!I31)&gt;0,('Kanhai, Grace'!I32+'Kanhai, Grace'!I33)&gt;0,('Kanhai, Grace'!I34+'Kanhai, Grace'!I35)&gt;0,('Kanhai, Grace'!I36+'Kanhai, Grace'!I37)&gt;0,('Kanhai, Grace'!I38+'Kanhai, Grace'!I39)&gt;0,('Kanhai, Grace'!I40+'Kanhai, Grace'!I41)&gt;0,('Kanhai, Grace'!I42+'Kanhai, Grace'!I43)&gt;0)),"Yes","")</f>
        <v/>
      </c>
      <c r="I63" s="261">
        <f>IF('Kanhai, Grace'!N49&gt;40,"Yes","")</f>
        <v/>
      </c>
      <c r="J63" s="261">
        <f>IF(OR(AND(SUM('Kanhai, Grace'!I14:I27)&gt;0,SUM('Kanhai, Grace'!I14:I27)&lt;40),AND(SUM('Kanhai, Grace'!I30:I43)&gt;0,SUM('Kanhai, Grace'!I30:I43)&lt;40)),"Yes","")</f>
        <v/>
      </c>
      <c r="K63" s="261">
        <f>SUMPRODUCT(('Kanhai, Grace'!I14:I48&gt;0)*('Kanhai, Grace'!I14:I48&lt;8))</f>
        <v/>
      </c>
      <c r="L63" s="261">
        <f>IF('Kanhai, Grace'!Q50&lt;5,"Yes","")</f>
        <v/>
      </c>
      <c r="M63" s="261">
        <f>IF(AND('Kanhai, Grace'!I49&gt;0,'Kanhai, Grace'!I49&lt;80),"Yes","")</f>
        <v/>
      </c>
      <c r="N63" s="261">
        <f>IF(OR(F63&gt;0,G63="Yes",H63="Yes",I63="Yes"),"⚠️ OVERWORK",IF(OR(J63="Yes",K63&gt;0,L63="Yes",M63="Yes"),"🔻 UNDERWORK","✓ OK"))</f>
        <v/>
      </c>
    </row>
    <row r="64">
      <c r="A64" s="261" t="n">
        <v>60</v>
      </c>
      <c r="B64" s="262" t="inlineStr">
        <is>
          <t>Leow, Donovan Antonio</t>
        </is>
      </c>
      <c r="C64" s="261" t="inlineStr">
        <is>
          <t>5333</t>
        </is>
      </c>
      <c r="D64" s="261">
        <f>'Leow, Donovan Antonio'!I49</f>
        <v/>
      </c>
      <c r="E64" s="261">
        <f>'Leow, Donovan Antonio'!Q50</f>
        <v/>
      </c>
      <c r="F64" s="261">
        <f>SUMPRODUCT((('Leow, Donovan Antonio'!I14+'Leow, Donovan Antonio'!I15)&gt;12)*1)+SUMPRODUCT((('Leow, Donovan Antonio'!I16+'Leow, Donovan Antonio'!I17)&gt;12)*1)+SUMPRODUCT((('Leow, Donovan Antonio'!I18+'Leow, Donovan Antonio'!I19)&gt;12)*1)+SUMPRODUCT((('Leow, Donovan Antonio'!I20+'Leow, Donovan Antonio'!I21)&gt;12)*1)+SUMPRODUCT((('Leow, Donovan Antonio'!I22+'Leow, Donovan Antonio'!I23)&gt;12)*1)+SUMPRODUCT((('Leow, Donovan Antonio'!I24+'Leow, Donovan Antonio'!I25)&gt;12)*1)+SUMPRODUCT((('Leow, Donovan Antonio'!I26+'Leow, Donovan Antonio'!I27)&gt;12)*1)+SUMPRODUCT((('Leow, Donovan Antonio'!I30+'Leow, Donovan Antonio'!I31)&gt;12)*1)+SUMPRODUCT((('Leow, Donovan Antonio'!I32+'Leow, Donovan Antonio'!I33)&gt;12)*1)+SUMPRODUCT((('Leow, Donovan Antonio'!I34+'Leow, Donovan Antonio'!I35)&gt;12)*1)+SUMPRODUCT((('Leow, Donovan Antonio'!I36+'Leow, Donovan Antonio'!I37)&gt;12)*1)+SUMPRODUCT((('Leow, Donovan Antonio'!I38+'Leow, Donovan Antonio'!I39)&gt;12)*1)+SUMPRODUCT((('Leow, Donovan Antonio'!I40+'Leow, Donovan Antonio'!I41)&gt;12)*1)+SUMPRODUCT((('Leow, Donovan Antonio'!I42+'Leow, Donovan Antonio'!I43)&gt;12)*1)+SUMPRODUCT((('Leow, Donovan Antonio'!I45+'Leow, Donovan Antonio'!I46)&gt;12)*1)+SUMPRODUCT((('Leow, Donovan Antonio'!I47+'Leow, Donovan Antonio'!I48)&gt;12)*1)</f>
        <v/>
      </c>
      <c r="G64" s="261">
        <f>IF(MAX(SUM('Leow, Donovan Antonio'!I14:I27),SUM('Leow, Donovan Antonio'!I30:I43))&gt;60,"Yes","")</f>
        <v/>
      </c>
      <c r="H64" s="261">
        <f>IF(OR(AND(('Leow, Donovan Antonio'!I14+'Leow, Donovan Antonio'!I15)&gt;0,('Leow, Donovan Antonio'!I16+'Leow, Donovan Antonio'!I17)&gt;0,('Leow, Donovan Antonio'!I18+'Leow, Donovan Antonio'!I19)&gt;0,('Leow, Donovan Antonio'!I20+'Leow, Donovan Antonio'!I21)&gt;0,('Leow, Donovan Antonio'!I22+'Leow, Donovan Antonio'!I23)&gt;0,('Leow, Donovan Antonio'!I24+'Leow, Donovan Antonio'!I25)&gt;0,('Leow, Donovan Antonio'!I26+'Leow, Donovan Antonio'!I27)&gt;0),AND(('Leow, Donovan Antonio'!I30+'Leow, Donovan Antonio'!I31)&gt;0,('Leow, Donovan Antonio'!I32+'Leow, Donovan Antonio'!I33)&gt;0,('Leow, Donovan Antonio'!I34+'Leow, Donovan Antonio'!I35)&gt;0,('Leow, Donovan Antonio'!I36+'Leow, Donovan Antonio'!I37)&gt;0,('Leow, Donovan Antonio'!I38+'Leow, Donovan Antonio'!I39)&gt;0,('Leow, Donovan Antonio'!I40+'Leow, Donovan Antonio'!I41)&gt;0,('Leow, Donovan Antonio'!I42+'Leow, Donovan Antonio'!I43)&gt;0)),"Yes","")</f>
        <v/>
      </c>
      <c r="I64" s="261">
        <f>IF('Leow, Donovan Antonio'!N49&gt;40,"Yes","")</f>
        <v/>
      </c>
      <c r="J64" s="261">
        <f>IF(OR(AND(SUM('Leow, Donovan Antonio'!I14:I27)&gt;0,SUM('Leow, Donovan Antonio'!I14:I27)&lt;40),AND(SUM('Leow, Donovan Antonio'!I30:I43)&gt;0,SUM('Leow, Donovan Antonio'!I30:I43)&lt;40)),"Yes","")</f>
        <v/>
      </c>
      <c r="K64" s="261">
        <f>SUMPRODUCT(('Leow, Donovan Antonio'!I14:I48&gt;0)*('Leow, Donovan Antonio'!I14:I48&lt;8))</f>
        <v/>
      </c>
      <c r="L64" s="261">
        <f>IF('Leow, Donovan Antonio'!Q50&lt;5,"Yes","")</f>
        <v/>
      </c>
      <c r="M64" s="261">
        <f>IF(AND('Leow, Donovan Antonio'!I49&gt;0,'Leow, Donovan Antonio'!I49&lt;80),"Yes","")</f>
        <v/>
      </c>
      <c r="N64" s="261">
        <f>IF(OR(F64&gt;0,G64="Yes",H64="Yes",I64="Yes"),"⚠️ OVERWORK",IF(OR(J64="Yes",K64&gt;0,L64="Yes",M64="Yes"),"🔻 UNDERWORK","✓ OK"))</f>
        <v/>
      </c>
    </row>
    <row r="65">
      <c r="A65" s="261" t="n">
        <v>61</v>
      </c>
      <c r="B65" s="262" t="inlineStr">
        <is>
          <t>Lesperance, Lorance</t>
        </is>
      </c>
      <c r="C65" s="261" t="inlineStr">
        <is>
          <t>5483</t>
        </is>
      </c>
      <c r="D65" s="261">
        <f>'Lesperance, Lorance'!I49</f>
        <v/>
      </c>
      <c r="E65" s="261">
        <f>'Lesperance, Lorance'!Q50</f>
        <v/>
      </c>
      <c r="F65" s="261">
        <f>SUMPRODUCT((('Lesperance, Lorance'!I14+'Lesperance, Lorance'!I15)&gt;12)*1)+SUMPRODUCT((('Lesperance, Lorance'!I16+'Lesperance, Lorance'!I17)&gt;12)*1)+SUMPRODUCT((('Lesperance, Lorance'!I18+'Lesperance, Lorance'!I19)&gt;12)*1)+SUMPRODUCT((('Lesperance, Lorance'!I20+'Lesperance, Lorance'!I21)&gt;12)*1)+SUMPRODUCT((('Lesperance, Lorance'!I22+'Lesperance, Lorance'!I23)&gt;12)*1)+SUMPRODUCT((('Lesperance, Lorance'!I24+'Lesperance, Lorance'!I25)&gt;12)*1)+SUMPRODUCT((('Lesperance, Lorance'!I26+'Lesperance, Lorance'!I27)&gt;12)*1)+SUMPRODUCT((('Lesperance, Lorance'!I30+'Lesperance, Lorance'!I31)&gt;12)*1)+SUMPRODUCT((('Lesperance, Lorance'!I32+'Lesperance, Lorance'!I33)&gt;12)*1)+SUMPRODUCT((('Lesperance, Lorance'!I34+'Lesperance, Lorance'!I35)&gt;12)*1)+SUMPRODUCT((('Lesperance, Lorance'!I36+'Lesperance, Lorance'!I37)&gt;12)*1)+SUMPRODUCT((('Lesperance, Lorance'!I38+'Lesperance, Lorance'!I39)&gt;12)*1)+SUMPRODUCT((('Lesperance, Lorance'!I40+'Lesperance, Lorance'!I41)&gt;12)*1)+SUMPRODUCT((('Lesperance, Lorance'!I42+'Lesperance, Lorance'!I43)&gt;12)*1)+SUMPRODUCT((('Lesperance, Lorance'!I45+'Lesperance, Lorance'!I46)&gt;12)*1)+SUMPRODUCT((('Lesperance, Lorance'!I47+'Lesperance, Lorance'!I48)&gt;12)*1)</f>
        <v/>
      </c>
      <c r="G65" s="261">
        <f>IF(MAX(SUM('Lesperance, Lorance'!I14:I27),SUM('Lesperance, Lorance'!I30:I43))&gt;60,"Yes","")</f>
        <v/>
      </c>
      <c r="H65" s="261">
        <f>IF(OR(AND(('Lesperance, Lorance'!I14+'Lesperance, Lorance'!I15)&gt;0,('Lesperance, Lorance'!I16+'Lesperance, Lorance'!I17)&gt;0,('Lesperance, Lorance'!I18+'Lesperance, Lorance'!I19)&gt;0,('Lesperance, Lorance'!I20+'Lesperance, Lorance'!I21)&gt;0,('Lesperance, Lorance'!I22+'Lesperance, Lorance'!I23)&gt;0,('Lesperance, Lorance'!I24+'Lesperance, Lorance'!I25)&gt;0,('Lesperance, Lorance'!I26+'Lesperance, Lorance'!I27)&gt;0),AND(('Lesperance, Lorance'!I30+'Lesperance, Lorance'!I31)&gt;0,('Lesperance, Lorance'!I32+'Lesperance, Lorance'!I33)&gt;0,('Lesperance, Lorance'!I34+'Lesperance, Lorance'!I35)&gt;0,('Lesperance, Lorance'!I36+'Lesperance, Lorance'!I37)&gt;0,('Lesperance, Lorance'!I38+'Lesperance, Lorance'!I39)&gt;0,('Lesperance, Lorance'!I40+'Lesperance, Lorance'!I41)&gt;0,('Lesperance, Lorance'!I42+'Lesperance, Lorance'!I43)&gt;0)),"Yes","")</f>
        <v/>
      </c>
      <c r="I65" s="261">
        <f>IF('Lesperance, Lorance'!N49&gt;40,"Yes","")</f>
        <v/>
      </c>
      <c r="J65" s="261">
        <f>IF(OR(AND(SUM('Lesperance, Lorance'!I14:I27)&gt;0,SUM('Lesperance, Lorance'!I14:I27)&lt;40),AND(SUM('Lesperance, Lorance'!I30:I43)&gt;0,SUM('Lesperance, Lorance'!I30:I43)&lt;40)),"Yes","")</f>
        <v/>
      </c>
      <c r="K65" s="261">
        <f>SUMPRODUCT(('Lesperance, Lorance'!I14:I48&gt;0)*('Lesperance, Lorance'!I14:I48&lt;8))</f>
        <v/>
      </c>
      <c r="L65" s="261">
        <f>IF('Lesperance, Lorance'!Q50&lt;5,"Yes","")</f>
        <v/>
      </c>
      <c r="M65" s="261">
        <f>IF(AND('Lesperance, Lorance'!I49&gt;0,'Lesperance, Lorance'!I49&lt;80),"Yes","")</f>
        <v/>
      </c>
      <c r="N65" s="261">
        <f>IF(OR(F65&gt;0,G65="Yes",H65="Yes",I65="Yes"),"⚠️ OVERWORK",IF(OR(J65="Yes",K65&gt;0,L65="Yes",M65="Yes"),"🔻 UNDERWORK","✓ OK"))</f>
        <v/>
      </c>
    </row>
    <row r="66">
      <c r="A66" s="261" t="n">
        <v>62</v>
      </c>
      <c r="B66" s="262" t="inlineStr">
        <is>
          <t>London, Desiree</t>
        </is>
      </c>
      <c r="C66" s="261" t="inlineStr">
        <is>
          <t>3416</t>
        </is>
      </c>
      <c r="D66" s="261">
        <f>'London, Desiree'!I49</f>
        <v/>
      </c>
      <c r="E66" s="261">
        <f>'London, Desiree'!Q50</f>
        <v/>
      </c>
      <c r="F66" s="261">
        <f>SUMPRODUCT((('London, Desiree'!I14+'London, Desiree'!I15)&gt;12)*1)+SUMPRODUCT((('London, Desiree'!I16+'London, Desiree'!I17)&gt;12)*1)+SUMPRODUCT((('London, Desiree'!I18+'London, Desiree'!I19)&gt;12)*1)+SUMPRODUCT((('London, Desiree'!I20+'London, Desiree'!I21)&gt;12)*1)+SUMPRODUCT((('London, Desiree'!I22+'London, Desiree'!I23)&gt;12)*1)+SUMPRODUCT((('London, Desiree'!I24+'London, Desiree'!I25)&gt;12)*1)+SUMPRODUCT((('London, Desiree'!I26+'London, Desiree'!I27)&gt;12)*1)+SUMPRODUCT((('London, Desiree'!I30+'London, Desiree'!I31)&gt;12)*1)+SUMPRODUCT((('London, Desiree'!I32+'London, Desiree'!I33)&gt;12)*1)+SUMPRODUCT((('London, Desiree'!I34+'London, Desiree'!I35)&gt;12)*1)+SUMPRODUCT((('London, Desiree'!I36+'London, Desiree'!I37)&gt;12)*1)+SUMPRODUCT((('London, Desiree'!I38+'London, Desiree'!I39)&gt;12)*1)+SUMPRODUCT((('London, Desiree'!I40+'London, Desiree'!I41)&gt;12)*1)+SUMPRODUCT((('London, Desiree'!I42+'London, Desiree'!I43)&gt;12)*1)+SUMPRODUCT((('London, Desiree'!I45+'London, Desiree'!I46)&gt;12)*1)+SUMPRODUCT((('London, Desiree'!I47+'London, Desiree'!I48)&gt;12)*1)</f>
        <v/>
      </c>
      <c r="G66" s="261">
        <f>IF(MAX(SUM('London, Desiree'!I14:I27),SUM('London, Desiree'!I30:I43))&gt;60,"Yes","")</f>
        <v/>
      </c>
      <c r="H66" s="261">
        <f>IF(OR(AND(('London, Desiree'!I14+'London, Desiree'!I15)&gt;0,('London, Desiree'!I16+'London, Desiree'!I17)&gt;0,('London, Desiree'!I18+'London, Desiree'!I19)&gt;0,('London, Desiree'!I20+'London, Desiree'!I21)&gt;0,('London, Desiree'!I22+'London, Desiree'!I23)&gt;0,('London, Desiree'!I24+'London, Desiree'!I25)&gt;0,('London, Desiree'!I26+'London, Desiree'!I27)&gt;0),AND(('London, Desiree'!I30+'London, Desiree'!I31)&gt;0,('London, Desiree'!I32+'London, Desiree'!I33)&gt;0,('London, Desiree'!I34+'London, Desiree'!I35)&gt;0,('London, Desiree'!I36+'London, Desiree'!I37)&gt;0,('London, Desiree'!I38+'London, Desiree'!I39)&gt;0,('London, Desiree'!I40+'London, Desiree'!I41)&gt;0,('London, Desiree'!I42+'London, Desiree'!I43)&gt;0)),"Yes","")</f>
        <v/>
      </c>
      <c r="I66" s="261">
        <f>IF('London, Desiree'!N49&gt;40,"Yes","")</f>
        <v/>
      </c>
      <c r="J66" s="261">
        <f>IF(OR(AND(SUM('London, Desiree'!I14:I27)&gt;0,SUM('London, Desiree'!I14:I27)&lt;40),AND(SUM('London, Desiree'!I30:I43)&gt;0,SUM('London, Desiree'!I30:I43)&lt;40)),"Yes","")</f>
        <v/>
      </c>
      <c r="K66" s="261">
        <f>SUMPRODUCT(('London, Desiree'!I14:I48&gt;0)*('London, Desiree'!I14:I48&lt;8))</f>
        <v/>
      </c>
      <c r="L66" s="261">
        <f>IF('London, Desiree'!Q50&lt;5,"Yes","")</f>
        <v/>
      </c>
      <c r="M66" s="261">
        <f>IF(AND('London, Desiree'!I49&gt;0,'London, Desiree'!I49&lt;80),"Yes","")</f>
        <v/>
      </c>
      <c r="N66" s="261">
        <f>IF(OR(F66&gt;0,G66="Yes",H66="Yes",I66="Yes"),"⚠️ OVERWORK",IF(OR(J66="Yes",K66&gt;0,L66="Yes",M66="Yes"),"🔻 UNDERWORK","✓ OK"))</f>
        <v/>
      </c>
    </row>
    <row r="67">
      <c r="A67" s="261" t="n">
        <v>63</v>
      </c>
      <c r="B67" s="262" t="inlineStr">
        <is>
          <t>Lucas, Akida Maurissa</t>
        </is>
      </c>
      <c r="C67" s="261" t="n">
        <v>5530</v>
      </c>
      <c r="D67" s="261">
        <f>'Lucas, Akida Maurissa'!I49</f>
        <v/>
      </c>
      <c r="E67" s="261">
        <f>'Lucas, Akida Maurissa'!Q50</f>
        <v/>
      </c>
      <c r="F67" s="261">
        <f>SUMPRODUCT((('Lucas, Akida Maurissa'!I14+'Lucas, Akida Maurissa'!I15)&gt;12)*1)+SUMPRODUCT((('Lucas, Akida Maurissa'!I16+'Lucas, Akida Maurissa'!I17)&gt;12)*1)+SUMPRODUCT((('Lucas, Akida Maurissa'!I18+'Lucas, Akida Maurissa'!I19)&gt;12)*1)+SUMPRODUCT((('Lucas, Akida Maurissa'!I20+'Lucas, Akida Maurissa'!I21)&gt;12)*1)+SUMPRODUCT((('Lucas, Akida Maurissa'!I22+'Lucas, Akida Maurissa'!I23)&gt;12)*1)+SUMPRODUCT((('Lucas, Akida Maurissa'!I24+'Lucas, Akida Maurissa'!I25)&gt;12)*1)+SUMPRODUCT((('Lucas, Akida Maurissa'!I26+'Lucas, Akida Maurissa'!I27)&gt;12)*1)+SUMPRODUCT((('Lucas, Akida Maurissa'!I30+'Lucas, Akida Maurissa'!I31)&gt;12)*1)+SUMPRODUCT((('Lucas, Akida Maurissa'!I32+'Lucas, Akida Maurissa'!I33)&gt;12)*1)+SUMPRODUCT((('Lucas, Akida Maurissa'!I34+'Lucas, Akida Maurissa'!I35)&gt;12)*1)+SUMPRODUCT((('Lucas, Akida Maurissa'!I36+'Lucas, Akida Maurissa'!I37)&gt;12)*1)+SUMPRODUCT((('Lucas, Akida Maurissa'!I38+'Lucas, Akida Maurissa'!I39)&gt;12)*1)+SUMPRODUCT((('Lucas, Akida Maurissa'!I40+'Lucas, Akida Maurissa'!I41)&gt;12)*1)+SUMPRODUCT((('Lucas, Akida Maurissa'!I42+'Lucas, Akida Maurissa'!I43)&gt;12)*1)+SUMPRODUCT((('Lucas, Akida Maurissa'!I45+'Lucas, Akida Maurissa'!I46)&gt;12)*1)+SUMPRODUCT((('Lucas, Akida Maurissa'!I47+'Lucas, Akida Maurissa'!I48)&gt;12)*1)</f>
        <v/>
      </c>
      <c r="G67" s="261">
        <f>IF(MAX(SUM('Lucas, Akida Maurissa'!I14:I27),SUM('Lucas, Akida Maurissa'!I30:I43))&gt;60,"Yes","")</f>
        <v/>
      </c>
      <c r="H67" s="261">
        <f>IF(OR(AND(('Lucas, Akida Maurissa'!I14+'Lucas, Akida Maurissa'!I15)&gt;0,('Lucas, Akida Maurissa'!I16+'Lucas, Akida Maurissa'!I17)&gt;0,('Lucas, Akida Maurissa'!I18+'Lucas, Akida Maurissa'!I19)&gt;0,('Lucas, Akida Maurissa'!I20+'Lucas, Akida Maurissa'!I21)&gt;0,('Lucas, Akida Maurissa'!I22+'Lucas, Akida Maurissa'!I23)&gt;0,('Lucas, Akida Maurissa'!I24+'Lucas, Akida Maurissa'!I25)&gt;0,('Lucas, Akida Maurissa'!I26+'Lucas, Akida Maurissa'!I27)&gt;0),AND(('Lucas, Akida Maurissa'!I30+'Lucas, Akida Maurissa'!I31)&gt;0,('Lucas, Akida Maurissa'!I32+'Lucas, Akida Maurissa'!I33)&gt;0,('Lucas, Akida Maurissa'!I34+'Lucas, Akida Maurissa'!I35)&gt;0,('Lucas, Akida Maurissa'!I36+'Lucas, Akida Maurissa'!I37)&gt;0,('Lucas, Akida Maurissa'!I38+'Lucas, Akida Maurissa'!I39)&gt;0,('Lucas, Akida Maurissa'!I40+'Lucas, Akida Maurissa'!I41)&gt;0,('Lucas, Akida Maurissa'!I42+'Lucas, Akida Maurissa'!I43)&gt;0)),"Yes","")</f>
        <v/>
      </c>
      <c r="I67" s="261">
        <f>IF('Lucas, Akida Maurissa'!N49&gt;40,"Yes","")</f>
        <v/>
      </c>
      <c r="J67" s="261">
        <f>IF(OR(AND(SUM('Lucas, Akida Maurissa'!I14:I27)&gt;0,SUM('Lucas, Akida Maurissa'!I14:I27)&lt;40),AND(SUM('Lucas, Akida Maurissa'!I30:I43)&gt;0,SUM('Lucas, Akida Maurissa'!I30:I43)&lt;40)),"Yes","")</f>
        <v/>
      </c>
      <c r="K67" s="261">
        <f>SUMPRODUCT(('Lucas, Akida Maurissa'!I14:I48&gt;0)*('Lucas, Akida Maurissa'!I14:I48&lt;8))</f>
        <v/>
      </c>
      <c r="L67" s="261">
        <f>IF('Lucas, Akida Maurissa'!Q50&lt;5,"Yes","")</f>
        <v/>
      </c>
      <c r="M67" s="261">
        <f>IF(AND('Lucas, Akida Maurissa'!I49&gt;0,'Lucas, Akida Maurissa'!I49&lt;80),"Yes","")</f>
        <v/>
      </c>
      <c r="N67" s="261">
        <f>IF(OR(F67&gt;0,G67="Yes",H67="Yes",I67="Yes"),"⚠️ OVERWORK",IF(OR(J67="Yes",K67&gt;0,L67="Yes",M67="Yes"),"🔻 UNDERWORK","✓ OK"))</f>
        <v/>
      </c>
    </row>
    <row r="68">
      <c r="A68" s="261" t="n">
        <v>64</v>
      </c>
      <c r="B68" s="262" t="inlineStr">
        <is>
          <t>Lyken, Janessa Nodata</t>
        </is>
      </c>
      <c r="C68" s="261" t="inlineStr">
        <is>
          <t>1094</t>
        </is>
      </c>
      <c r="D68" s="261">
        <f>'Lyken, Janessa Nodata'!I49</f>
        <v/>
      </c>
      <c r="E68" s="261">
        <f>'Lyken, Janessa Nodata'!Q50</f>
        <v/>
      </c>
      <c r="F68" s="261">
        <f>SUMPRODUCT((('Lyken, Janessa Nodata'!I14+'Lyken, Janessa Nodata'!I15)&gt;12)*1)+SUMPRODUCT((('Lyken, Janessa Nodata'!I16+'Lyken, Janessa Nodata'!I17)&gt;12)*1)+SUMPRODUCT((('Lyken, Janessa Nodata'!I18+'Lyken, Janessa Nodata'!I19)&gt;12)*1)+SUMPRODUCT((('Lyken, Janessa Nodata'!I20+'Lyken, Janessa Nodata'!I21)&gt;12)*1)+SUMPRODUCT((('Lyken, Janessa Nodata'!I22+'Lyken, Janessa Nodata'!I23)&gt;12)*1)+SUMPRODUCT((('Lyken, Janessa Nodata'!I24+'Lyken, Janessa Nodata'!I25)&gt;12)*1)+SUMPRODUCT((('Lyken, Janessa Nodata'!I26+'Lyken, Janessa Nodata'!I27)&gt;12)*1)+SUMPRODUCT((('Lyken, Janessa Nodata'!I30+'Lyken, Janessa Nodata'!I31)&gt;12)*1)+SUMPRODUCT((('Lyken, Janessa Nodata'!I32+'Lyken, Janessa Nodata'!I33)&gt;12)*1)+SUMPRODUCT((('Lyken, Janessa Nodata'!I34+'Lyken, Janessa Nodata'!I35)&gt;12)*1)+SUMPRODUCT((('Lyken, Janessa Nodata'!I36+'Lyken, Janessa Nodata'!I37)&gt;12)*1)+SUMPRODUCT((('Lyken, Janessa Nodata'!I38+'Lyken, Janessa Nodata'!I39)&gt;12)*1)+SUMPRODUCT((('Lyken, Janessa Nodata'!I40+'Lyken, Janessa Nodata'!I41)&gt;12)*1)+SUMPRODUCT((('Lyken, Janessa Nodata'!I42+'Lyken, Janessa Nodata'!I43)&gt;12)*1)+SUMPRODUCT((('Lyken, Janessa Nodata'!I45+'Lyken, Janessa Nodata'!I46)&gt;12)*1)+SUMPRODUCT((('Lyken, Janessa Nodata'!I47+'Lyken, Janessa Nodata'!I48)&gt;12)*1)</f>
        <v/>
      </c>
      <c r="G68" s="261">
        <f>IF(MAX(SUM('Lyken, Janessa Nodata'!I14:I27),SUM('Lyken, Janessa Nodata'!I30:I43))&gt;60,"Yes","")</f>
        <v/>
      </c>
      <c r="H68" s="261">
        <f>IF(OR(AND(('Lyken, Janessa Nodata'!I14+'Lyken, Janessa Nodata'!I15)&gt;0,('Lyken, Janessa Nodata'!I16+'Lyken, Janessa Nodata'!I17)&gt;0,('Lyken, Janessa Nodata'!I18+'Lyken, Janessa Nodata'!I19)&gt;0,('Lyken, Janessa Nodata'!I20+'Lyken, Janessa Nodata'!I21)&gt;0,('Lyken, Janessa Nodata'!I22+'Lyken, Janessa Nodata'!I23)&gt;0,('Lyken, Janessa Nodata'!I24+'Lyken, Janessa Nodata'!I25)&gt;0,('Lyken, Janessa Nodata'!I26+'Lyken, Janessa Nodata'!I27)&gt;0),AND(('Lyken, Janessa Nodata'!I30+'Lyken, Janessa Nodata'!I31)&gt;0,('Lyken, Janessa Nodata'!I32+'Lyken, Janessa Nodata'!I33)&gt;0,('Lyken, Janessa Nodata'!I34+'Lyken, Janessa Nodata'!I35)&gt;0,('Lyken, Janessa Nodata'!I36+'Lyken, Janessa Nodata'!I37)&gt;0,('Lyken, Janessa Nodata'!I38+'Lyken, Janessa Nodata'!I39)&gt;0,('Lyken, Janessa Nodata'!I40+'Lyken, Janessa Nodata'!I41)&gt;0,('Lyken, Janessa Nodata'!I42+'Lyken, Janessa Nodata'!I43)&gt;0)),"Yes","")</f>
        <v/>
      </c>
      <c r="I68" s="261">
        <f>IF('Lyken, Janessa Nodata'!N49&gt;40,"Yes","")</f>
        <v/>
      </c>
      <c r="J68" s="261">
        <f>IF(OR(AND(SUM('Lyken, Janessa Nodata'!I14:I27)&gt;0,SUM('Lyken, Janessa Nodata'!I14:I27)&lt;40),AND(SUM('Lyken, Janessa Nodata'!I30:I43)&gt;0,SUM('Lyken, Janessa Nodata'!I30:I43)&lt;40)),"Yes","")</f>
        <v/>
      </c>
      <c r="K68" s="261">
        <f>SUMPRODUCT(('Lyken, Janessa Nodata'!I14:I48&gt;0)*('Lyken, Janessa Nodata'!I14:I48&lt;8))</f>
        <v/>
      </c>
      <c r="L68" s="261">
        <f>IF('Lyken, Janessa Nodata'!Q50&lt;5,"Yes","")</f>
        <v/>
      </c>
      <c r="M68" s="261">
        <f>IF(AND('Lyken, Janessa Nodata'!I49&gt;0,'Lyken, Janessa Nodata'!I49&lt;80),"Yes","")</f>
        <v/>
      </c>
      <c r="N68" s="261">
        <f>IF(OR(F68&gt;0,G68="Yes",H68="Yes",I68="Yes"),"⚠️ OVERWORK",IF(OR(J68="Yes",K68&gt;0,L68="Yes",M68="Yes"),"🔻 UNDERWORK","✓ OK"))</f>
        <v/>
      </c>
    </row>
    <row r="69">
      <c r="A69" s="261" t="n">
        <v>65</v>
      </c>
      <c r="B69" s="262" t="inlineStr">
        <is>
          <t>Mc Almont, Philip Edward</t>
        </is>
      </c>
      <c r="C69" s="261" t="inlineStr">
        <is>
          <t>2254</t>
        </is>
      </c>
      <c r="D69" s="261">
        <f>'Mc Almont, Philip Edward'!I49</f>
        <v/>
      </c>
      <c r="E69" s="261">
        <f>'Mc Almont, Philip Edward'!Q50</f>
        <v/>
      </c>
      <c r="F69" s="261">
        <f>SUMPRODUCT((('Mc Almont, Philip Edward'!I14+'Mc Almont, Philip Edward'!I15)&gt;12)*1)+SUMPRODUCT((('Mc Almont, Philip Edward'!I16+'Mc Almont, Philip Edward'!I17)&gt;12)*1)+SUMPRODUCT((('Mc Almont, Philip Edward'!I18+'Mc Almont, Philip Edward'!I19)&gt;12)*1)+SUMPRODUCT((('Mc Almont, Philip Edward'!I20+'Mc Almont, Philip Edward'!I21)&gt;12)*1)+SUMPRODUCT((('Mc Almont, Philip Edward'!I22+'Mc Almont, Philip Edward'!I23)&gt;12)*1)+SUMPRODUCT((('Mc Almont, Philip Edward'!I24+'Mc Almont, Philip Edward'!I25)&gt;12)*1)+SUMPRODUCT((('Mc Almont, Philip Edward'!I26+'Mc Almont, Philip Edward'!I27)&gt;12)*1)+SUMPRODUCT((('Mc Almont, Philip Edward'!I30+'Mc Almont, Philip Edward'!I31)&gt;12)*1)+SUMPRODUCT((('Mc Almont, Philip Edward'!I32+'Mc Almont, Philip Edward'!I33)&gt;12)*1)+SUMPRODUCT((('Mc Almont, Philip Edward'!I34+'Mc Almont, Philip Edward'!I35)&gt;12)*1)+SUMPRODUCT((('Mc Almont, Philip Edward'!I36+'Mc Almont, Philip Edward'!I37)&gt;12)*1)+SUMPRODUCT((('Mc Almont, Philip Edward'!I38+'Mc Almont, Philip Edward'!I39)&gt;12)*1)+SUMPRODUCT((('Mc Almont, Philip Edward'!I40+'Mc Almont, Philip Edward'!I41)&gt;12)*1)+SUMPRODUCT((('Mc Almont, Philip Edward'!I42+'Mc Almont, Philip Edward'!I43)&gt;12)*1)+SUMPRODUCT((('Mc Almont, Philip Edward'!I45+'Mc Almont, Philip Edward'!I46)&gt;12)*1)+SUMPRODUCT((('Mc Almont, Philip Edward'!I47+'Mc Almont, Philip Edward'!I48)&gt;12)*1)</f>
        <v/>
      </c>
      <c r="G69" s="261">
        <f>IF(MAX(SUM('Mc Almont, Philip Edward'!I14:I27),SUM('Mc Almont, Philip Edward'!I30:I43))&gt;60,"Yes","")</f>
        <v/>
      </c>
      <c r="H69" s="261">
        <f>IF(OR(AND(('Mc Almont, Philip Edward'!I14+'Mc Almont, Philip Edward'!I15)&gt;0,('Mc Almont, Philip Edward'!I16+'Mc Almont, Philip Edward'!I17)&gt;0,('Mc Almont, Philip Edward'!I18+'Mc Almont, Philip Edward'!I19)&gt;0,('Mc Almont, Philip Edward'!I20+'Mc Almont, Philip Edward'!I21)&gt;0,('Mc Almont, Philip Edward'!I22+'Mc Almont, Philip Edward'!I23)&gt;0,('Mc Almont, Philip Edward'!I24+'Mc Almont, Philip Edward'!I25)&gt;0,('Mc Almont, Philip Edward'!I26+'Mc Almont, Philip Edward'!I27)&gt;0),AND(('Mc Almont, Philip Edward'!I30+'Mc Almont, Philip Edward'!I31)&gt;0,('Mc Almont, Philip Edward'!I32+'Mc Almont, Philip Edward'!I33)&gt;0,('Mc Almont, Philip Edward'!I34+'Mc Almont, Philip Edward'!I35)&gt;0,('Mc Almont, Philip Edward'!I36+'Mc Almont, Philip Edward'!I37)&gt;0,('Mc Almont, Philip Edward'!I38+'Mc Almont, Philip Edward'!I39)&gt;0,('Mc Almont, Philip Edward'!I40+'Mc Almont, Philip Edward'!I41)&gt;0,('Mc Almont, Philip Edward'!I42+'Mc Almont, Philip Edward'!I43)&gt;0)),"Yes","")</f>
        <v/>
      </c>
      <c r="I69" s="261">
        <f>IF('Mc Almont, Philip Edward'!N49&gt;40,"Yes","")</f>
        <v/>
      </c>
      <c r="J69" s="261">
        <f>IF(OR(AND(SUM('Mc Almont, Philip Edward'!I14:I27)&gt;0,SUM('Mc Almont, Philip Edward'!I14:I27)&lt;40),AND(SUM('Mc Almont, Philip Edward'!I30:I43)&gt;0,SUM('Mc Almont, Philip Edward'!I30:I43)&lt;40)),"Yes","")</f>
        <v/>
      </c>
      <c r="K69" s="261">
        <f>SUMPRODUCT(('Mc Almont, Philip Edward'!I14:I48&gt;0)*('Mc Almont, Philip Edward'!I14:I48&lt;8))</f>
        <v/>
      </c>
      <c r="L69" s="261">
        <f>IF('Mc Almont, Philip Edward'!Q50&lt;5,"Yes","")</f>
        <v/>
      </c>
      <c r="M69" s="261">
        <f>IF(AND('Mc Almont, Philip Edward'!I49&gt;0,'Mc Almont, Philip Edward'!I49&lt;80),"Yes","")</f>
        <v/>
      </c>
      <c r="N69" s="261">
        <f>IF(OR(F69&gt;0,G69="Yes",H69="Yes",I69="Yes"),"⚠️ OVERWORK",IF(OR(J69="Yes",K69&gt;0,L69="Yes",M69="Yes"),"🔻 UNDERWORK","✓ OK"))</f>
        <v/>
      </c>
    </row>
    <row r="70">
      <c r="A70" s="261" t="n">
        <v>66</v>
      </c>
      <c r="B70" s="262" t="inlineStr">
        <is>
          <t>Mc Caddy, Shundell</t>
        </is>
      </c>
      <c r="C70" s="261" t="inlineStr">
        <is>
          <t>1392</t>
        </is>
      </c>
      <c r="D70" s="261">
        <f>'Mc Caddy, Shundell'!I49</f>
        <v/>
      </c>
      <c r="E70" s="261">
        <f>'Mc Caddy, Shundell'!Q50</f>
        <v/>
      </c>
      <c r="F70" s="261">
        <f>SUMPRODUCT((('Mc Caddy, Shundell'!I14+'Mc Caddy, Shundell'!I15)&gt;12)*1)+SUMPRODUCT((('Mc Caddy, Shundell'!I16+'Mc Caddy, Shundell'!I17)&gt;12)*1)+SUMPRODUCT((('Mc Caddy, Shundell'!I18+'Mc Caddy, Shundell'!I19)&gt;12)*1)+SUMPRODUCT((('Mc Caddy, Shundell'!I20+'Mc Caddy, Shundell'!I21)&gt;12)*1)+SUMPRODUCT((('Mc Caddy, Shundell'!I22+'Mc Caddy, Shundell'!I23)&gt;12)*1)+SUMPRODUCT((('Mc Caddy, Shundell'!I24+'Mc Caddy, Shundell'!I25)&gt;12)*1)+SUMPRODUCT((('Mc Caddy, Shundell'!I26+'Mc Caddy, Shundell'!I27)&gt;12)*1)+SUMPRODUCT((('Mc Caddy, Shundell'!I30+'Mc Caddy, Shundell'!I31)&gt;12)*1)+SUMPRODUCT((('Mc Caddy, Shundell'!I32+'Mc Caddy, Shundell'!I33)&gt;12)*1)+SUMPRODUCT((('Mc Caddy, Shundell'!I34+'Mc Caddy, Shundell'!I35)&gt;12)*1)+SUMPRODUCT((('Mc Caddy, Shundell'!I36+'Mc Caddy, Shundell'!I37)&gt;12)*1)+SUMPRODUCT((('Mc Caddy, Shundell'!I38+'Mc Caddy, Shundell'!I39)&gt;12)*1)+SUMPRODUCT((('Mc Caddy, Shundell'!I40+'Mc Caddy, Shundell'!I41)&gt;12)*1)+SUMPRODUCT((('Mc Caddy, Shundell'!I42+'Mc Caddy, Shundell'!I43)&gt;12)*1)+SUMPRODUCT((('Mc Caddy, Shundell'!I45+'Mc Caddy, Shundell'!I46)&gt;12)*1)+SUMPRODUCT((('Mc Caddy, Shundell'!I47+'Mc Caddy, Shundell'!I48)&gt;12)*1)</f>
        <v/>
      </c>
      <c r="G70" s="261">
        <f>IF(MAX(SUM('Mc Caddy, Shundell'!I14:I27),SUM('Mc Caddy, Shundell'!I30:I43))&gt;60,"Yes","")</f>
        <v/>
      </c>
      <c r="H70" s="261">
        <f>IF(OR(AND(('Mc Caddy, Shundell'!I14+'Mc Caddy, Shundell'!I15)&gt;0,('Mc Caddy, Shundell'!I16+'Mc Caddy, Shundell'!I17)&gt;0,('Mc Caddy, Shundell'!I18+'Mc Caddy, Shundell'!I19)&gt;0,('Mc Caddy, Shundell'!I20+'Mc Caddy, Shundell'!I21)&gt;0,('Mc Caddy, Shundell'!I22+'Mc Caddy, Shundell'!I23)&gt;0,('Mc Caddy, Shundell'!I24+'Mc Caddy, Shundell'!I25)&gt;0,('Mc Caddy, Shundell'!I26+'Mc Caddy, Shundell'!I27)&gt;0),AND(('Mc Caddy, Shundell'!I30+'Mc Caddy, Shundell'!I31)&gt;0,('Mc Caddy, Shundell'!I32+'Mc Caddy, Shundell'!I33)&gt;0,('Mc Caddy, Shundell'!I34+'Mc Caddy, Shundell'!I35)&gt;0,('Mc Caddy, Shundell'!I36+'Mc Caddy, Shundell'!I37)&gt;0,('Mc Caddy, Shundell'!I38+'Mc Caddy, Shundell'!I39)&gt;0,('Mc Caddy, Shundell'!I40+'Mc Caddy, Shundell'!I41)&gt;0,('Mc Caddy, Shundell'!I42+'Mc Caddy, Shundell'!I43)&gt;0)),"Yes","")</f>
        <v/>
      </c>
      <c r="I70" s="261">
        <f>IF('Mc Caddy, Shundell'!N49&gt;40,"Yes","")</f>
        <v/>
      </c>
      <c r="J70" s="261">
        <f>IF(OR(AND(SUM('Mc Caddy, Shundell'!I14:I27)&gt;0,SUM('Mc Caddy, Shundell'!I14:I27)&lt;40),AND(SUM('Mc Caddy, Shundell'!I30:I43)&gt;0,SUM('Mc Caddy, Shundell'!I30:I43)&lt;40)),"Yes","")</f>
        <v/>
      </c>
      <c r="K70" s="261">
        <f>SUMPRODUCT(('Mc Caddy, Shundell'!I14:I48&gt;0)*('Mc Caddy, Shundell'!I14:I48&lt;8))</f>
        <v/>
      </c>
      <c r="L70" s="261">
        <f>IF('Mc Caddy, Shundell'!Q50&lt;5,"Yes","")</f>
        <v/>
      </c>
      <c r="M70" s="261">
        <f>IF(AND('Mc Caddy, Shundell'!I49&gt;0,'Mc Caddy, Shundell'!I49&lt;80),"Yes","")</f>
        <v/>
      </c>
      <c r="N70" s="261">
        <f>IF(OR(F70&gt;0,G70="Yes",H70="Yes",I70="Yes"),"⚠️ OVERWORK",IF(OR(J70="Yes",K70&gt;0,L70="Yes",M70="Yes"),"🔻 UNDERWORK","✓ OK"))</f>
        <v/>
      </c>
    </row>
    <row r="71">
      <c r="A71" s="261" t="n">
        <v>67</v>
      </c>
      <c r="B71" s="262" t="inlineStr">
        <is>
          <t>Mc Calmont, Karen Marcelle</t>
        </is>
      </c>
      <c r="C71" s="261" t="inlineStr">
        <is>
          <t>1966</t>
        </is>
      </c>
      <c r="D71" s="261">
        <f>'Mc Calmont, Karen Marcelle'!I49</f>
        <v/>
      </c>
      <c r="E71" s="261">
        <f>'Mc Calmont, Karen Marcelle'!Q50</f>
        <v/>
      </c>
      <c r="F71" s="261">
        <f>SUMPRODUCT((('Mc Calmont, Karen Marcelle'!I14+'Mc Calmont, Karen Marcelle'!I15)&gt;12)*1)+SUMPRODUCT((('Mc Calmont, Karen Marcelle'!I16+'Mc Calmont, Karen Marcelle'!I17)&gt;12)*1)+SUMPRODUCT((('Mc Calmont, Karen Marcelle'!I18+'Mc Calmont, Karen Marcelle'!I19)&gt;12)*1)+SUMPRODUCT((('Mc Calmont, Karen Marcelle'!I20+'Mc Calmont, Karen Marcelle'!I21)&gt;12)*1)+SUMPRODUCT((('Mc Calmont, Karen Marcelle'!I22+'Mc Calmont, Karen Marcelle'!I23)&gt;12)*1)+SUMPRODUCT((('Mc Calmont, Karen Marcelle'!I24+'Mc Calmont, Karen Marcelle'!I25)&gt;12)*1)+SUMPRODUCT((('Mc Calmont, Karen Marcelle'!I26+'Mc Calmont, Karen Marcelle'!I27)&gt;12)*1)+SUMPRODUCT((('Mc Calmont, Karen Marcelle'!I30+'Mc Calmont, Karen Marcelle'!I31)&gt;12)*1)+SUMPRODUCT((('Mc Calmont, Karen Marcelle'!I32+'Mc Calmont, Karen Marcelle'!I33)&gt;12)*1)+SUMPRODUCT((('Mc Calmont, Karen Marcelle'!I34+'Mc Calmont, Karen Marcelle'!I35)&gt;12)*1)+SUMPRODUCT((('Mc Calmont, Karen Marcelle'!I36+'Mc Calmont, Karen Marcelle'!I37)&gt;12)*1)+SUMPRODUCT((('Mc Calmont, Karen Marcelle'!I38+'Mc Calmont, Karen Marcelle'!I39)&gt;12)*1)+SUMPRODUCT((('Mc Calmont, Karen Marcelle'!I40+'Mc Calmont, Karen Marcelle'!I41)&gt;12)*1)+SUMPRODUCT((('Mc Calmont, Karen Marcelle'!I42+'Mc Calmont, Karen Marcelle'!I43)&gt;12)*1)+SUMPRODUCT((('Mc Calmont, Karen Marcelle'!I45+'Mc Calmont, Karen Marcelle'!I46)&gt;12)*1)+SUMPRODUCT((('Mc Calmont, Karen Marcelle'!I47+'Mc Calmont, Karen Marcelle'!I48)&gt;12)*1)</f>
        <v/>
      </c>
      <c r="G71" s="261">
        <f>IF(MAX(SUM('Mc Calmont, Karen Marcelle'!I14:I27),SUM('Mc Calmont, Karen Marcelle'!I30:I43))&gt;60,"Yes","")</f>
        <v/>
      </c>
      <c r="H71" s="261">
        <f>IF(OR(AND(('Mc Calmont, Karen Marcelle'!I14+'Mc Calmont, Karen Marcelle'!I15)&gt;0,('Mc Calmont, Karen Marcelle'!I16+'Mc Calmont, Karen Marcelle'!I17)&gt;0,('Mc Calmont, Karen Marcelle'!I18+'Mc Calmont, Karen Marcelle'!I19)&gt;0,('Mc Calmont, Karen Marcelle'!I20+'Mc Calmont, Karen Marcelle'!I21)&gt;0,('Mc Calmont, Karen Marcelle'!I22+'Mc Calmont, Karen Marcelle'!I23)&gt;0,('Mc Calmont, Karen Marcelle'!I24+'Mc Calmont, Karen Marcelle'!I25)&gt;0,('Mc Calmont, Karen Marcelle'!I26+'Mc Calmont, Karen Marcelle'!I27)&gt;0),AND(('Mc Calmont, Karen Marcelle'!I30+'Mc Calmont, Karen Marcelle'!I31)&gt;0,('Mc Calmont, Karen Marcelle'!I32+'Mc Calmont, Karen Marcelle'!I33)&gt;0,('Mc Calmont, Karen Marcelle'!I34+'Mc Calmont, Karen Marcelle'!I35)&gt;0,('Mc Calmont, Karen Marcelle'!I36+'Mc Calmont, Karen Marcelle'!I37)&gt;0,('Mc Calmont, Karen Marcelle'!I38+'Mc Calmont, Karen Marcelle'!I39)&gt;0,('Mc Calmont, Karen Marcelle'!I40+'Mc Calmont, Karen Marcelle'!I41)&gt;0,('Mc Calmont, Karen Marcelle'!I42+'Mc Calmont, Karen Marcelle'!I43)&gt;0)),"Yes","")</f>
        <v/>
      </c>
      <c r="I71" s="261">
        <f>IF('Mc Calmont, Karen Marcelle'!N49&gt;40,"Yes","")</f>
        <v/>
      </c>
      <c r="J71" s="261">
        <f>IF(OR(AND(SUM('Mc Calmont, Karen Marcelle'!I14:I27)&gt;0,SUM('Mc Calmont, Karen Marcelle'!I14:I27)&lt;40),AND(SUM('Mc Calmont, Karen Marcelle'!I30:I43)&gt;0,SUM('Mc Calmont, Karen Marcelle'!I30:I43)&lt;40)),"Yes","")</f>
        <v/>
      </c>
      <c r="K71" s="261">
        <f>SUMPRODUCT(('Mc Calmont, Karen Marcelle'!I14:I48&gt;0)*('Mc Calmont, Karen Marcelle'!I14:I48&lt;8))</f>
        <v/>
      </c>
      <c r="L71" s="261">
        <f>IF('Mc Calmont, Karen Marcelle'!Q50&lt;5,"Yes","")</f>
        <v/>
      </c>
      <c r="M71" s="261">
        <f>IF(AND('Mc Calmont, Karen Marcelle'!I49&gt;0,'Mc Calmont, Karen Marcelle'!I49&lt;80),"Yes","")</f>
        <v/>
      </c>
      <c r="N71" s="261">
        <f>IF(OR(F71&gt;0,G71="Yes",H71="Yes",I71="Yes"),"⚠️ OVERWORK",IF(OR(J71="Yes",K71&gt;0,L71="Yes",M71="Yes"),"🔻 UNDERWORK","✓ OK"))</f>
        <v/>
      </c>
    </row>
    <row r="72">
      <c r="A72" s="261" t="n">
        <v>68</v>
      </c>
      <c r="B72" s="262" t="inlineStr">
        <is>
          <t>Mc Lean, Ibeno</t>
        </is>
      </c>
      <c r="C72" s="261" t="inlineStr">
        <is>
          <t>3415</t>
        </is>
      </c>
      <c r="D72" s="261">
        <f>'Mc Lean, Ibeno'!I49</f>
        <v/>
      </c>
      <c r="E72" s="261">
        <f>'Mc Lean, Ibeno'!Q50</f>
        <v/>
      </c>
      <c r="F72" s="261">
        <f>SUMPRODUCT((('Mc Lean, Ibeno'!I14+'Mc Lean, Ibeno'!I15)&gt;12)*1)+SUMPRODUCT((('Mc Lean, Ibeno'!I16+'Mc Lean, Ibeno'!I17)&gt;12)*1)+SUMPRODUCT((('Mc Lean, Ibeno'!I18+'Mc Lean, Ibeno'!I19)&gt;12)*1)+SUMPRODUCT((('Mc Lean, Ibeno'!I20+'Mc Lean, Ibeno'!I21)&gt;12)*1)+SUMPRODUCT((('Mc Lean, Ibeno'!I22+'Mc Lean, Ibeno'!I23)&gt;12)*1)+SUMPRODUCT((('Mc Lean, Ibeno'!I24+'Mc Lean, Ibeno'!I25)&gt;12)*1)+SUMPRODUCT((('Mc Lean, Ibeno'!I26+'Mc Lean, Ibeno'!I27)&gt;12)*1)+SUMPRODUCT((('Mc Lean, Ibeno'!I30+'Mc Lean, Ibeno'!I31)&gt;12)*1)+SUMPRODUCT((('Mc Lean, Ibeno'!I32+'Mc Lean, Ibeno'!I33)&gt;12)*1)+SUMPRODUCT((('Mc Lean, Ibeno'!I34+'Mc Lean, Ibeno'!I35)&gt;12)*1)+SUMPRODUCT((('Mc Lean, Ibeno'!I36+'Mc Lean, Ibeno'!I37)&gt;12)*1)+SUMPRODUCT((('Mc Lean, Ibeno'!I38+'Mc Lean, Ibeno'!I39)&gt;12)*1)+SUMPRODUCT((('Mc Lean, Ibeno'!I40+'Mc Lean, Ibeno'!I41)&gt;12)*1)+SUMPRODUCT((('Mc Lean, Ibeno'!I42+'Mc Lean, Ibeno'!I43)&gt;12)*1)+SUMPRODUCT((('Mc Lean, Ibeno'!I45+'Mc Lean, Ibeno'!I46)&gt;12)*1)+SUMPRODUCT((('Mc Lean, Ibeno'!I47+'Mc Lean, Ibeno'!I48)&gt;12)*1)</f>
        <v/>
      </c>
      <c r="G72" s="261">
        <f>IF(MAX(SUM('Mc Lean, Ibeno'!I14:I27),SUM('Mc Lean, Ibeno'!I30:I43))&gt;60,"Yes","")</f>
        <v/>
      </c>
      <c r="H72" s="261">
        <f>IF(OR(AND(('Mc Lean, Ibeno'!I14+'Mc Lean, Ibeno'!I15)&gt;0,('Mc Lean, Ibeno'!I16+'Mc Lean, Ibeno'!I17)&gt;0,('Mc Lean, Ibeno'!I18+'Mc Lean, Ibeno'!I19)&gt;0,('Mc Lean, Ibeno'!I20+'Mc Lean, Ibeno'!I21)&gt;0,('Mc Lean, Ibeno'!I22+'Mc Lean, Ibeno'!I23)&gt;0,('Mc Lean, Ibeno'!I24+'Mc Lean, Ibeno'!I25)&gt;0,('Mc Lean, Ibeno'!I26+'Mc Lean, Ibeno'!I27)&gt;0),AND(('Mc Lean, Ibeno'!I30+'Mc Lean, Ibeno'!I31)&gt;0,('Mc Lean, Ibeno'!I32+'Mc Lean, Ibeno'!I33)&gt;0,('Mc Lean, Ibeno'!I34+'Mc Lean, Ibeno'!I35)&gt;0,('Mc Lean, Ibeno'!I36+'Mc Lean, Ibeno'!I37)&gt;0,('Mc Lean, Ibeno'!I38+'Mc Lean, Ibeno'!I39)&gt;0,('Mc Lean, Ibeno'!I40+'Mc Lean, Ibeno'!I41)&gt;0,('Mc Lean, Ibeno'!I42+'Mc Lean, Ibeno'!I43)&gt;0)),"Yes","")</f>
        <v/>
      </c>
      <c r="I72" s="261">
        <f>IF('Mc Lean, Ibeno'!N49&gt;40,"Yes","")</f>
        <v/>
      </c>
      <c r="J72" s="261">
        <f>IF(OR(AND(SUM('Mc Lean, Ibeno'!I14:I27)&gt;0,SUM('Mc Lean, Ibeno'!I14:I27)&lt;40),AND(SUM('Mc Lean, Ibeno'!I30:I43)&gt;0,SUM('Mc Lean, Ibeno'!I30:I43)&lt;40)),"Yes","")</f>
        <v/>
      </c>
      <c r="K72" s="261">
        <f>SUMPRODUCT(('Mc Lean, Ibeno'!I14:I48&gt;0)*('Mc Lean, Ibeno'!I14:I48&lt;8))</f>
        <v/>
      </c>
      <c r="L72" s="261">
        <f>IF('Mc Lean, Ibeno'!Q50&lt;5,"Yes","")</f>
        <v/>
      </c>
      <c r="M72" s="261">
        <f>IF(AND('Mc Lean, Ibeno'!I49&gt;0,'Mc Lean, Ibeno'!I49&lt;80),"Yes","")</f>
        <v/>
      </c>
      <c r="N72" s="261">
        <f>IF(OR(F72&gt;0,G72="Yes",H72="Yes",I72="Yes"),"⚠️ OVERWORK",IF(OR(J72="Yes",K72&gt;0,L72="Yes",M72="Yes"),"🔻 UNDERWORK","✓ OK"))</f>
        <v/>
      </c>
    </row>
    <row r="73">
      <c r="A73" s="261" t="n">
        <v>69</v>
      </c>
      <c r="B73" s="262" t="inlineStr">
        <is>
          <t>Moore, Ferdinand Oliver</t>
        </is>
      </c>
      <c r="C73" s="261" t="inlineStr">
        <is>
          <t>4094</t>
        </is>
      </c>
      <c r="D73" s="261">
        <f>'Moore, Ferdinand Oliver'!I49</f>
        <v/>
      </c>
      <c r="E73" s="261">
        <f>'Moore, Ferdinand Oliver'!Q50</f>
        <v/>
      </c>
      <c r="F73" s="261">
        <f>SUMPRODUCT((('Moore, Ferdinand Oliver'!I14+'Moore, Ferdinand Oliver'!I15)&gt;12)*1)+SUMPRODUCT((('Moore, Ferdinand Oliver'!I16+'Moore, Ferdinand Oliver'!I17)&gt;12)*1)+SUMPRODUCT((('Moore, Ferdinand Oliver'!I18+'Moore, Ferdinand Oliver'!I19)&gt;12)*1)+SUMPRODUCT((('Moore, Ferdinand Oliver'!I20+'Moore, Ferdinand Oliver'!I21)&gt;12)*1)+SUMPRODUCT((('Moore, Ferdinand Oliver'!I22+'Moore, Ferdinand Oliver'!I23)&gt;12)*1)+SUMPRODUCT((('Moore, Ferdinand Oliver'!I24+'Moore, Ferdinand Oliver'!I25)&gt;12)*1)+SUMPRODUCT((('Moore, Ferdinand Oliver'!I26+'Moore, Ferdinand Oliver'!I27)&gt;12)*1)+SUMPRODUCT((('Moore, Ferdinand Oliver'!I30+'Moore, Ferdinand Oliver'!I31)&gt;12)*1)+SUMPRODUCT((('Moore, Ferdinand Oliver'!I32+'Moore, Ferdinand Oliver'!I33)&gt;12)*1)+SUMPRODUCT((('Moore, Ferdinand Oliver'!I34+'Moore, Ferdinand Oliver'!I35)&gt;12)*1)+SUMPRODUCT((('Moore, Ferdinand Oliver'!I36+'Moore, Ferdinand Oliver'!I37)&gt;12)*1)+SUMPRODUCT((('Moore, Ferdinand Oliver'!I38+'Moore, Ferdinand Oliver'!I39)&gt;12)*1)+SUMPRODUCT((('Moore, Ferdinand Oliver'!I40+'Moore, Ferdinand Oliver'!I41)&gt;12)*1)+SUMPRODUCT((('Moore, Ferdinand Oliver'!I42+'Moore, Ferdinand Oliver'!I43)&gt;12)*1)+SUMPRODUCT((('Moore, Ferdinand Oliver'!I45+'Moore, Ferdinand Oliver'!I46)&gt;12)*1)+SUMPRODUCT((('Moore, Ferdinand Oliver'!I47+'Moore, Ferdinand Oliver'!I48)&gt;12)*1)</f>
        <v/>
      </c>
      <c r="G73" s="261">
        <f>IF(MAX(SUM('Moore, Ferdinand Oliver'!I14:I27),SUM('Moore, Ferdinand Oliver'!I30:I43))&gt;60,"Yes","")</f>
        <v/>
      </c>
      <c r="H73" s="261">
        <f>IF(OR(AND(('Moore, Ferdinand Oliver'!I14+'Moore, Ferdinand Oliver'!I15)&gt;0,('Moore, Ferdinand Oliver'!I16+'Moore, Ferdinand Oliver'!I17)&gt;0,('Moore, Ferdinand Oliver'!I18+'Moore, Ferdinand Oliver'!I19)&gt;0,('Moore, Ferdinand Oliver'!I20+'Moore, Ferdinand Oliver'!I21)&gt;0,('Moore, Ferdinand Oliver'!I22+'Moore, Ferdinand Oliver'!I23)&gt;0,('Moore, Ferdinand Oliver'!I24+'Moore, Ferdinand Oliver'!I25)&gt;0,('Moore, Ferdinand Oliver'!I26+'Moore, Ferdinand Oliver'!I27)&gt;0),AND(('Moore, Ferdinand Oliver'!I30+'Moore, Ferdinand Oliver'!I31)&gt;0,('Moore, Ferdinand Oliver'!I32+'Moore, Ferdinand Oliver'!I33)&gt;0,('Moore, Ferdinand Oliver'!I34+'Moore, Ferdinand Oliver'!I35)&gt;0,('Moore, Ferdinand Oliver'!I36+'Moore, Ferdinand Oliver'!I37)&gt;0,('Moore, Ferdinand Oliver'!I38+'Moore, Ferdinand Oliver'!I39)&gt;0,('Moore, Ferdinand Oliver'!I40+'Moore, Ferdinand Oliver'!I41)&gt;0,('Moore, Ferdinand Oliver'!I42+'Moore, Ferdinand Oliver'!I43)&gt;0)),"Yes","")</f>
        <v/>
      </c>
      <c r="I73" s="261">
        <f>IF('Moore, Ferdinand Oliver'!N49&gt;40,"Yes","")</f>
        <v/>
      </c>
      <c r="J73" s="261">
        <f>IF(OR(AND(SUM('Moore, Ferdinand Oliver'!I14:I27)&gt;0,SUM('Moore, Ferdinand Oliver'!I14:I27)&lt;40),AND(SUM('Moore, Ferdinand Oliver'!I30:I43)&gt;0,SUM('Moore, Ferdinand Oliver'!I30:I43)&lt;40)),"Yes","")</f>
        <v/>
      </c>
      <c r="K73" s="261">
        <f>SUMPRODUCT(('Moore, Ferdinand Oliver'!I14:I48&gt;0)*('Moore, Ferdinand Oliver'!I14:I48&lt;8))</f>
        <v/>
      </c>
      <c r="L73" s="261">
        <f>IF('Moore, Ferdinand Oliver'!Q50&lt;5,"Yes","")</f>
        <v/>
      </c>
      <c r="M73" s="261">
        <f>IF(AND('Moore, Ferdinand Oliver'!I49&gt;0,'Moore, Ferdinand Oliver'!I49&lt;80),"Yes","")</f>
        <v/>
      </c>
      <c r="N73" s="261">
        <f>IF(OR(F73&gt;0,G73="Yes",H73="Yes",I73="Yes"),"⚠️ OVERWORK",IF(OR(J73="Yes",K73&gt;0,L73="Yes",M73="Yes"),"🔻 UNDERWORK","✓ OK"))</f>
        <v/>
      </c>
    </row>
    <row r="74">
      <c r="A74" s="261" t="n">
        <v>70</v>
      </c>
      <c r="B74" s="262" t="inlineStr">
        <is>
          <t>Moore, Kaye Elizabeth</t>
        </is>
      </c>
      <c r="C74" s="261" t="inlineStr">
        <is>
          <t>5068</t>
        </is>
      </c>
      <c r="D74" s="261">
        <f>'Moore, Kaye Elizabeth'!I49</f>
        <v/>
      </c>
      <c r="E74" s="261">
        <f>'Moore, Kaye Elizabeth'!Q50</f>
        <v/>
      </c>
      <c r="F74" s="261">
        <f>SUMPRODUCT((('Moore, Kaye Elizabeth'!I14+'Moore, Kaye Elizabeth'!I15)&gt;12)*1)+SUMPRODUCT((('Moore, Kaye Elizabeth'!I16+'Moore, Kaye Elizabeth'!I17)&gt;12)*1)+SUMPRODUCT((('Moore, Kaye Elizabeth'!I18+'Moore, Kaye Elizabeth'!I19)&gt;12)*1)+SUMPRODUCT((('Moore, Kaye Elizabeth'!I20+'Moore, Kaye Elizabeth'!I21)&gt;12)*1)+SUMPRODUCT((('Moore, Kaye Elizabeth'!I22+'Moore, Kaye Elizabeth'!I23)&gt;12)*1)+SUMPRODUCT((('Moore, Kaye Elizabeth'!I24+'Moore, Kaye Elizabeth'!I25)&gt;12)*1)+SUMPRODUCT((('Moore, Kaye Elizabeth'!I26+'Moore, Kaye Elizabeth'!I27)&gt;12)*1)+SUMPRODUCT((('Moore, Kaye Elizabeth'!I30+'Moore, Kaye Elizabeth'!I31)&gt;12)*1)+SUMPRODUCT((('Moore, Kaye Elizabeth'!I32+'Moore, Kaye Elizabeth'!I33)&gt;12)*1)+SUMPRODUCT((('Moore, Kaye Elizabeth'!I34+'Moore, Kaye Elizabeth'!I35)&gt;12)*1)+SUMPRODUCT((('Moore, Kaye Elizabeth'!I36+'Moore, Kaye Elizabeth'!I37)&gt;12)*1)+SUMPRODUCT((('Moore, Kaye Elizabeth'!I38+'Moore, Kaye Elizabeth'!I39)&gt;12)*1)+SUMPRODUCT((('Moore, Kaye Elizabeth'!I40+'Moore, Kaye Elizabeth'!I41)&gt;12)*1)+SUMPRODUCT((('Moore, Kaye Elizabeth'!I42+'Moore, Kaye Elizabeth'!I43)&gt;12)*1)+SUMPRODUCT((('Moore, Kaye Elizabeth'!I45+'Moore, Kaye Elizabeth'!I46)&gt;12)*1)+SUMPRODUCT((('Moore, Kaye Elizabeth'!I47+'Moore, Kaye Elizabeth'!I48)&gt;12)*1)</f>
        <v/>
      </c>
      <c r="G74" s="261">
        <f>IF(MAX(SUM('Moore, Kaye Elizabeth'!I14:I27),SUM('Moore, Kaye Elizabeth'!I30:I43))&gt;60,"Yes","")</f>
        <v/>
      </c>
      <c r="H74" s="261">
        <f>IF(OR(AND(('Moore, Kaye Elizabeth'!I14+'Moore, Kaye Elizabeth'!I15)&gt;0,('Moore, Kaye Elizabeth'!I16+'Moore, Kaye Elizabeth'!I17)&gt;0,('Moore, Kaye Elizabeth'!I18+'Moore, Kaye Elizabeth'!I19)&gt;0,('Moore, Kaye Elizabeth'!I20+'Moore, Kaye Elizabeth'!I21)&gt;0,('Moore, Kaye Elizabeth'!I22+'Moore, Kaye Elizabeth'!I23)&gt;0,('Moore, Kaye Elizabeth'!I24+'Moore, Kaye Elizabeth'!I25)&gt;0,('Moore, Kaye Elizabeth'!I26+'Moore, Kaye Elizabeth'!I27)&gt;0),AND(('Moore, Kaye Elizabeth'!I30+'Moore, Kaye Elizabeth'!I31)&gt;0,('Moore, Kaye Elizabeth'!I32+'Moore, Kaye Elizabeth'!I33)&gt;0,('Moore, Kaye Elizabeth'!I34+'Moore, Kaye Elizabeth'!I35)&gt;0,('Moore, Kaye Elizabeth'!I36+'Moore, Kaye Elizabeth'!I37)&gt;0,('Moore, Kaye Elizabeth'!I38+'Moore, Kaye Elizabeth'!I39)&gt;0,('Moore, Kaye Elizabeth'!I40+'Moore, Kaye Elizabeth'!I41)&gt;0,('Moore, Kaye Elizabeth'!I42+'Moore, Kaye Elizabeth'!I43)&gt;0)),"Yes","")</f>
        <v/>
      </c>
      <c r="I74" s="261">
        <f>IF('Moore, Kaye Elizabeth'!N49&gt;40,"Yes","")</f>
        <v/>
      </c>
      <c r="J74" s="261">
        <f>IF(OR(AND(SUM('Moore, Kaye Elizabeth'!I14:I27)&gt;0,SUM('Moore, Kaye Elizabeth'!I14:I27)&lt;40),AND(SUM('Moore, Kaye Elizabeth'!I30:I43)&gt;0,SUM('Moore, Kaye Elizabeth'!I30:I43)&lt;40)),"Yes","")</f>
        <v/>
      </c>
      <c r="K74" s="261">
        <f>SUMPRODUCT(('Moore, Kaye Elizabeth'!I14:I48&gt;0)*('Moore, Kaye Elizabeth'!I14:I48&lt;8))</f>
        <v/>
      </c>
      <c r="L74" s="261">
        <f>IF('Moore, Kaye Elizabeth'!Q50&lt;5,"Yes","")</f>
        <v/>
      </c>
      <c r="M74" s="261">
        <f>IF(AND('Moore, Kaye Elizabeth'!I49&gt;0,'Moore, Kaye Elizabeth'!I49&lt;80),"Yes","")</f>
        <v/>
      </c>
      <c r="N74" s="261">
        <f>IF(OR(F74&gt;0,G74="Yes",H74="Yes",I74="Yes"),"⚠️ OVERWORK",IF(OR(J74="Yes",K74&gt;0,L74="Yes",M74="Yes"),"🔻 UNDERWORK","✓ OK"))</f>
        <v/>
      </c>
    </row>
    <row r="75">
      <c r="A75" s="261" t="n">
        <v>71</v>
      </c>
      <c r="B75" s="262" t="inlineStr">
        <is>
          <t>Myers, Shaunell Amelia</t>
        </is>
      </c>
      <c r="C75" s="261" t="inlineStr">
        <is>
          <t>452</t>
        </is>
      </c>
      <c r="D75" s="261">
        <f>'Myers, Shaunell Amelia'!I49</f>
        <v/>
      </c>
      <c r="E75" s="261">
        <f>'Myers, Shaunell Amelia'!Q50</f>
        <v/>
      </c>
      <c r="F75" s="261">
        <f>SUMPRODUCT((('Myers, Shaunell Amelia'!I14+'Myers, Shaunell Amelia'!I15)&gt;12)*1)+SUMPRODUCT((('Myers, Shaunell Amelia'!I16+'Myers, Shaunell Amelia'!I17)&gt;12)*1)+SUMPRODUCT((('Myers, Shaunell Amelia'!I18+'Myers, Shaunell Amelia'!I19)&gt;12)*1)+SUMPRODUCT((('Myers, Shaunell Amelia'!I20+'Myers, Shaunell Amelia'!I21)&gt;12)*1)+SUMPRODUCT((('Myers, Shaunell Amelia'!I22+'Myers, Shaunell Amelia'!I23)&gt;12)*1)+SUMPRODUCT((('Myers, Shaunell Amelia'!I24+'Myers, Shaunell Amelia'!I25)&gt;12)*1)+SUMPRODUCT((('Myers, Shaunell Amelia'!I26+'Myers, Shaunell Amelia'!I27)&gt;12)*1)+SUMPRODUCT((('Myers, Shaunell Amelia'!I30+'Myers, Shaunell Amelia'!I31)&gt;12)*1)+SUMPRODUCT((('Myers, Shaunell Amelia'!I32+'Myers, Shaunell Amelia'!I33)&gt;12)*1)+SUMPRODUCT((('Myers, Shaunell Amelia'!I34+'Myers, Shaunell Amelia'!I35)&gt;12)*1)+SUMPRODUCT((('Myers, Shaunell Amelia'!I36+'Myers, Shaunell Amelia'!I37)&gt;12)*1)+SUMPRODUCT((('Myers, Shaunell Amelia'!I38+'Myers, Shaunell Amelia'!I39)&gt;12)*1)+SUMPRODUCT((('Myers, Shaunell Amelia'!I40+'Myers, Shaunell Amelia'!I41)&gt;12)*1)+SUMPRODUCT((('Myers, Shaunell Amelia'!I42+'Myers, Shaunell Amelia'!I43)&gt;12)*1)+SUMPRODUCT((('Myers, Shaunell Amelia'!I45+'Myers, Shaunell Amelia'!I46)&gt;12)*1)+SUMPRODUCT((('Myers, Shaunell Amelia'!I47+'Myers, Shaunell Amelia'!I48)&gt;12)*1)</f>
        <v/>
      </c>
      <c r="G75" s="261">
        <f>IF(MAX(SUM('Myers, Shaunell Amelia'!I14:I27),SUM('Myers, Shaunell Amelia'!I30:I43))&gt;60,"Yes","")</f>
        <v/>
      </c>
      <c r="H75" s="261">
        <f>IF(OR(AND(('Myers, Shaunell Amelia'!I14+'Myers, Shaunell Amelia'!I15)&gt;0,('Myers, Shaunell Amelia'!I16+'Myers, Shaunell Amelia'!I17)&gt;0,('Myers, Shaunell Amelia'!I18+'Myers, Shaunell Amelia'!I19)&gt;0,('Myers, Shaunell Amelia'!I20+'Myers, Shaunell Amelia'!I21)&gt;0,('Myers, Shaunell Amelia'!I22+'Myers, Shaunell Amelia'!I23)&gt;0,('Myers, Shaunell Amelia'!I24+'Myers, Shaunell Amelia'!I25)&gt;0,('Myers, Shaunell Amelia'!I26+'Myers, Shaunell Amelia'!I27)&gt;0),AND(('Myers, Shaunell Amelia'!I30+'Myers, Shaunell Amelia'!I31)&gt;0,('Myers, Shaunell Amelia'!I32+'Myers, Shaunell Amelia'!I33)&gt;0,('Myers, Shaunell Amelia'!I34+'Myers, Shaunell Amelia'!I35)&gt;0,('Myers, Shaunell Amelia'!I36+'Myers, Shaunell Amelia'!I37)&gt;0,('Myers, Shaunell Amelia'!I38+'Myers, Shaunell Amelia'!I39)&gt;0,('Myers, Shaunell Amelia'!I40+'Myers, Shaunell Amelia'!I41)&gt;0,('Myers, Shaunell Amelia'!I42+'Myers, Shaunell Amelia'!I43)&gt;0)),"Yes","")</f>
        <v/>
      </c>
      <c r="I75" s="261">
        <f>IF('Myers, Shaunell Amelia'!N49&gt;40,"Yes","")</f>
        <v/>
      </c>
      <c r="J75" s="261">
        <f>IF(OR(AND(SUM('Myers, Shaunell Amelia'!I14:I27)&gt;0,SUM('Myers, Shaunell Amelia'!I14:I27)&lt;40),AND(SUM('Myers, Shaunell Amelia'!I30:I43)&gt;0,SUM('Myers, Shaunell Amelia'!I30:I43)&lt;40)),"Yes","")</f>
        <v/>
      </c>
      <c r="K75" s="261">
        <f>SUMPRODUCT(('Myers, Shaunell Amelia'!I14:I48&gt;0)*('Myers, Shaunell Amelia'!I14:I48&lt;8))</f>
        <v/>
      </c>
      <c r="L75" s="261">
        <f>IF('Myers, Shaunell Amelia'!Q50&lt;5,"Yes","")</f>
        <v/>
      </c>
      <c r="M75" s="261">
        <f>IF(AND('Myers, Shaunell Amelia'!I49&gt;0,'Myers, Shaunell Amelia'!I49&lt;80),"Yes","")</f>
        <v/>
      </c>
      <c r="N75" s="261">
        <f>IF(OR(F75&gt;0,G75="Yes",H75="Yes",I75="Yes"),"⚠️ OVERWORK",IF(OR(J75="Yes",K75&gt;0,L75="Yes",M75="Yes"),"🔻 UNDERWORK","✓ OK"))</f>
        <v/>
      </c>
    </row>
    <row r="76">
      <c r="A76" s="261" t="n">
        <v>72</v>
      </c>
      <c r="B76" s="262" t="inlineStr">
        <is>
          <t>Nelson, Anitta</t>
        </is>
      </c>
      <c r="C76" s="261" t="inlineStr">
        <is>
          <t>1820</t>
        </is>
      </c>
      <c r="D76" s="261">
        <f>'Nelson, Anitta'!I49</f>
        <v/>
      </c>
      <c r="E76" s="261">
        <f>'Nelson, Anitta'!Q50</f>
        <v/>
      </c>
      <c r="F76" s="261">
        <f>SUMPRODUCT((('Nelson, Anitta'!I14+'Nelson, Anitta'!I15)&gt;12)*1)+SUMPRODUCT((('Nelson, Anitta'!I16+'Nelson, Anitta'!I17)&gt;12)*1)+SUMPRODUCT((('Nelson, Anitta'!I18+'Nelson, Anitta'!I19)&gt;12)*1)+SUMPRODUCT((('Nelson, Anitta'!I20+'Nelson, Anitta'!I21)&gt;12)*1)+SUMPRODUCT((('Nelson, Anitta'!I22+'Nelson, Anitta'!I23)&gt;12)*1)+SUMPRODUCT((('Nelson, Anitta'!I24+'Nelson, Anitta'!I25)&gt;12)*1)+SUMPRODUCT((('Nelson, Anitta'!I26+'Nelson, Anitta'!I27)&gt;12)*1)+SUMPRODUCT((('Nelson, Anitta'!I30+'Nelson, Anitta'!I31)&gt;12)*1)+SUMPRODUCT((('Nelson, Anitta'!I32+'Nelson, Anitta'!I33)&gt;12)*1)+SUMPRODUCT((('Nelson, Anitta'!I34+'Nelson, Anitta'!I35)&gt;12)*1)+SUMPRODUCT((('Nelson, Anitta'!I36+'Nelson, Anitta'!I37)&gt;12)*1)+SUMPRODUCT((('Nelson, Anitta'!I38+'Nelson, Anitta'!I39)&gt;12)*1)+SUMPRODUCT((('Nelson, Anitta'!I40+'Nelson, Anitta'!I41)&gt;12)*1)+SUMPRODUCT((('Nelson, Anitta'!I42+'Nelson, Anitta'!I43)&gt;12)*1)+SUMPRODUCT((('Nelson, Anitta'!I45+'Nelson, Anitta'!I46)&gt;12)*1)+SUMPRODUCT((('Nelson, Anitta'!I47+'Nelson, Anitta'!I48)&gt;12)*1)</f>
        <v/>
      </c>
      <c r="G76" s="261">
        <f>IF(MAX(SUM('Nelson, Anitta'!I14:I27),SUM('Nelson, Anitta'!I30:I43))&gt;60,"Yes","")</f>
        <v/>
      </c>
      <c r="H76" s="261">
        <f>IF(OR(AND(('Nelson, Anitta'!I14+'Nelson, Anitta'!I15)&gt;0,('Nelson, Anitta'!I16+'Nelson, Anitta'!I17)&gt;0,('Nelson, Anitta'!I18+'Nelson, Anitta'!I19)&gt;0,('Nelson, Anitta'!I20+'Nelson, Anitta'!I21)&gt;0,('Nelson, Anitta'!I22+'Nelson, Anitta'!I23)&gt;0,('Nelson, Anitta'!I24+'Nelson, Anitta'!I25)&gt;0,('Nelson, Anitta'!I26+'Nelson, Anitta'!I27)&gt;0),AND(('Nelson, Anitta'!I30+'Nelson, Anitta'!I31)&gt;0,('Nelson, Anitta'!I32+'Nelson, Anitta'!I33)&gt;0,('Nelson, Anitta'!I34+'Nelson, Anitta'!I35)&gt;0,('Nelson, Anitta'!I36+'Nelson, Anitta'!I37)&gt;0,('Nelson, Anitta'!I38+'Nelson, Anitta'!I39)&gt;0,('Nelson, Anitta'!I40+'Nelson, Anitta'!I41)&gt;0,('Nelson, Anitta'!I42+'Nelson, Anitta'!I43)&gt;0)),"Yes","")</f>
        <v/>
      </c>
      <c r="I76" s="261">
        <f>IF('Nelson, Anitta'!N49&gt;40,"Yes","")</f>
        <v/>
      </c>
      <c r="J76" s="261">
        <f>IF(OR(AND(SUM('Nelson, Anitta'!I14:I27)&gt;0,SUM('Nelson, Anitta'!I14:I27)&lt;40),AND(SUM('Nelson, Anitta'!I30:I43)&gt;0,SUM('Nelson, Anitta'!I30:I43)&lt;40)),"Yes","")</f>
        <v/>
      </c>
      <c r="K76" s="261">
        <f>SUMPRODUCT(('Nelson, Anitta'!I14:I48&gt;0)*('Nelson, Anitta'!I14:I48&lt;8))</f>
        <v/>
      </c>
      <c r="L76" s="261">
        <f>IF('Nelson, Anitta'!Q50&lt;5,"Yes","")</f>
        <v/>
      </c>
      <c r="M76" s="261">
        <f>IF(AND('Nelson, Anitta'!I49&gt;0,'Nelson, Anitta'!I49&lt;80),"Yes","")</f>
        <v/>
      </c>
      <c r="N76" s="261">
        <f>IF(OR(F76&gt;0,G76="Yes",H76="Yes",I76="Yes"),"⚠️ OVERWORK",IF(OR(J76="Yes",K76&gt;0,L76="Yes",M76="Yes"),"🔻 UNDERWORK","✓ OK"))</f>
        <v/>
      </c>
    </row>
    <row r="77">
      <c r="A77" s="261" t="n">
        <v>73</v>
      </c>
      <c r="B77" s="262" t="inlineStr">
        <is>
          <t>Newton, Sandra</t>
        </is>
      </c>
      <c r="C77" s="261" t="n">
        <v>802</v>
      </c>
      <c r="D77" s="261">
        <f>'Newton, Sandra'!I49</f>
        <v/>
      </c>
      <c r="E77" s="261">
        <f>'Newton, Sandra'!Q50</f>
        <v/>
      </c>
      <c r="F77" s="261">
        <f>SUMPRODUCT((('Newton, Sandra'!I14+'Newton, Sandra'!I15)&gt;12)*1)+SUMPRODUCT((('Newton, Sandra'!I16+'Newton, Sandra'!I17)&gt;12)*1)+SUMPRODUCT((('Newton, Sandra'!I18+'Newton, Sandra'!I19)&gt;12)*1)+SUMPRODUCT((('Newton, Sandra'!I20+'Newton, Sandra'!I21)&gt;12)*1)+SUMPRODUCT((('Newton, Sandra'!I22+'Newton, Sandra'!I23)&gt;12)*1)+SUMPRODUCT((('Newton, Sandra'!I24+'Newton, Sandra'!I25)&gt;12)*1)+SUMPRODUCT((('Newton, Sandra'!I26+'Newton, Sandra'!I27)&gt;12)*1)+SUMPRODUCT((('Newton, Sandra'!I30+'Newton, Sandra'!I31)&gt;12)*1)+SUMPRODUCT((('Newton, Sandra'!I32+'Newton, Sandra'!I33)&gt;12)*1)+SUMPRODUCT((('Newton, Sandra'!I34+'Newton, Sandra'!I35)&gt;12)*1)+SUMPRODUCT((('Newton, Sandra'!I36+'Newton, Sandra'!I37)&gt;12)*1)+SUMPRODUCT((('Newton, Sandra'!I38+'Newton, Sandra'!I39)&gt;12)*1)+SUMPRODUCT((('Newton, Sandra'!I40+'Newton, Sandra'!I41)&gt;12)*1)+SUMPRODUCT((('Newton, Sandra'!I42+'Newton, Sandra'!I43)&gt;12)*1)+SUMPRODUCT((('Newton, Sandra'!I45+'Newton, Sandra'!I46)&gt;12)*1)+SUMPRODUCT((('Newton, Sandra'!I47+'Newton, Sandra'!I48)&gt;12)*1)</f>
        <v/>
      </c>
      <c r="G77" s="261">
        <f>IF(MAX(SUM('Newton, Sandra'!I14:I27),SUM('Newton, Sandra'!I30:I43))&gt;60,"Yes","")</f>
        <v/>
      </c>
      <c r="H77" s="261">
        <f>IF(OR(AND(('Newton, Sandra'!I14+'Newton, Sandra'!I15)&gt;0,('Newton, Sandra'!I16+'Newton, Sandra'!I17)&gt;0,('Newton, Sandra'!I18+'Newton, Sandra'!I19)&gt;0,('Newton, Sandra'!I20+'Newton, Sandra'!I21)&gt;0,('Newton, Sandra'!I22+'Newton, Sandra'!I23)&gt;0,('Newton, Sandra'!I24+'Newton, Sandra'!I25)&gt;0,('Newton, Sandra'!I26+'Newton, Sandra'!I27)&gt;0),AND(('Newton, Sandra'!I30+'Newton, Sandra'!I31)&gt;0,('Newton, Sandra'!I32+'Newton, Sandra'!I33)&gt;0,('Newton, Sandra'!I34+'Newton, Sandra'!I35)&gt;0,('Newton, Sandra'!I36+'Newton, Sandra'!I37)&gt;0,('Newton, Sandra'!I38+'Newton, Sandra'!I39)&gt;0,('Newton, Sandra'!I40+'Newton, Sandra'!I41)&gt;0,('Newton, Sandra'!I42+'Newton, Sandra'!I43)&gt;0)),"Yes","")</f>
        <v/>
      </c>
      <c r="I77" s="261">
        <f>IF('Newton, Sandra'!N49&gt;40,"Yes","")</f>
        <v/>
      </c>
      <c r="J77" s="261">
        <f>IF(OR(AND(SUM('Newton, Sandra'!I14:I27)&gt;0,SUM('Newton, Sandra'!I14:I27)&lt;40),AND(SUM('Newton, Sandra'!I30:I43)&gt;0,SUM('Newton, Sandra'!I30:I43)&lt;40)),"Yes","")</f>
        <v/>
      </c>
      <c r="K77" s="261">
        <f>SUMPRODUCT(('Newton, Sandra'!I14:I48&gt;0)*('Newton, Sandra'!I14:I48&lt;8))</f>
        <v/>
      </c>
      <c r="L77" s="261">
        <f>IF('Newton, Sandra'!Q50&lt;5,"Yes","")</f>
        <v/>
      </c>
      <c r="M77" s="261">
        <f>IF(AND('Newton, Sandra'!I49&gt;0,'Newton, Sandra'!I49&lt;80),"Yes","")</f>
        <v/>
      </c>
      <c r="N77" s="261">
        <f>IF(OR(F77&gt;0,G77="Yes",H77="Yes",I77="Yes"),"⚠️ OVERWORK",IF(OR(J77="Yes",K77&gt;0,L77="Yes",M77="Yes"),"🔻 UNDERWORK","✓ OK"))</f>
        <v/>
      </c>
    </row>
    <row r="78">
      <c r="A78" s="261" t="n">
        <v>74</v>
      </c>
      <c r="B78" s="262" t="inlineStr">
        <is>
          <t>Niles, Richard</t>
        </is>
      </c>
      <c r="C78" s="261" t="inlineStr">
        <is>
          <t>3584</t>
        </is>
      </c>
      <c r="D78" s="261">
        <f>'Niles, Richard'!I49</f>
        <v/>
      </c>
      <c r="E78" s="261">
        <f>'Niles, Richard'!Q50</f>
        <v/>
      </c>
      <c r="F78" s="261">
        <f>SUMPRODUCT((('Niles, Richard'!I14+'Niles, Richard'!I15)&gt;12)*1)+SUMPRODUCT((('Niles, Richard'!I16+'Niles, Richard'!I17)&gt;12)*1)+SUMPRODUCT((('Niles, Richard'!I18+'Niles, Richard'!I19)&gt;12)*1)+SUMPRODUCT((('Niles, Richard'!I20+'Niles, Richard'!I21)&gt;12)*1)+SUMPRODUCT((('Niles, Richard'!I22+'Niles, Richard'!I23)&gt;12)*1)+SUMPRODUCT((('Niles, Richard'!I24+'Niles, Richard'!I25)&gt;12)*1)+SUMPRODUCT((('Niles, Richard'!I26+'Niles, Richard'!I27)&gt;12)*1)+SUMPRODUCT((('Niles, Richard'!I30+'Niles, Richard'!I31)&gt;12)*1)+SUMPRODUCT((('Niles, Richard'!I32+'Niles, Richard'!I33)&gt;12)*1)+SUMPRODUCT((('Niles, Richard'!I34+'Niles, Richard'!I35)&gt;12)*1)+SUMPRODUCT((('Niles, Richard'!I36+'Niles, Richard'!I37)&gt;12)*1)+SUMPRODUCT((('Niles, Richard'!I38+'Niles, Richard'!I39)&gt;12)*1)+SUMPRODUCT((('Niles, Richard'!I40+'Niles, Richard'!I41)&gt;12)*1)+SUMPRODUCT((('Niles, Richard'!I42+'Niles, Richard'!I43)&gt;12)*1)+SUMPRODUCT((('Niles, Richard'!I45+'Niles, Richard'!I46)&gt;12)*1)+SUMPRODUCT((('Niles, Richard'!I47+'Niles, Richard'!I48)&gt;12)*1)</f>
        <v/>
      </c>
      <c r="G78" s="261">
        <f>IF(MAX(SUM('Niles, Richard'!I14:I27),SUM('Niles, Richard'!I30:I43))&gt;60,"Yes","")</f>
        <v/>
      </c>
      <c r="H78" s="261">
        <f>IF(OR(AND(('Niles, Richard'!I14+'Niles, Richard'!I15)&gt;0,('Niles, Richard'!I16+'Niles, Richard'!I17)&gt;0,('Niles, Richard'!I18+'Niles, Richard'!I19)&gt;0,('Niles, Richard'!I20+'Niles, Richard'!I21)&gt;0,('Niles, Richard'!I22+'Niles, Richard'!I23)&gt;0,('Niles, Richard'!I24+'Niles, Richard'!I25)&gt;0,('Niles, Richard'!I26+'Niles, Richard'!I27)&gt;0),AND(('Niles, Richard'!I30+'Niles, Richard'!I31)&gt;0,('Niles, Richard'!I32+'Niles, Richard'!I33)&gt;0,('Niles, Richard'!I34+'Niles, Richard'!I35)&gt;0,('Niles, Richard'!I36+'Niles, Richard'!I37)&gt;0,('Niles, Richard'!I38+'Niles, Richard'!I39)&gt;0,('Niles, Richard'!I40+'Niles, Richard'!I41)&gt;0,('Niles, Richard'!I42+'Niles, Richard'!I43)&gt;0)),"Yes","")</f>
        <v/>
      </c>
      <c r="I78" s="261">
        <f>IF('Niles, Richard'!N49&gt;40,"Yes","")</f>
        <v/>
      </c>
      <c r="J78" s="261">
        <f>IF(OR(AND(SUM('Niles, Richard'!I14:I27)&gt;0,SUM('Niles, Richard'!I14:I27)&lt;40),AND(SUM('Niles, Richard'!I30:I43)&gt;0,SUM('Niles, Richard'!I30:I43)&lt;40)),"Yes","")</f>
        <v/>
      </c>
      <c r="K78" s="261">
        <f>SUMPRODUCT(('Niles, Richard'!I14:I48&gt;0)*('Niles, Richard'!I14:I48&lt;8))</f>
        <v/>
      </c>
      <c r="L78" s="261">
        <f>IF('Niles, Richard'!Q50&lt;5,"Yes","")</f>
        <v/>
      </c>
      <c r="M78" s="261">
        <f>IF(AND('Niles, Richard'!I49&gt;0,'Niles, Richard'!I49&lt;80),"Yes","")</f>
        <v/>
      </c>
      <c r="N78" s="261">
        <f>IF(OR(F78&gt;0,G78="Yes",H78="Yes",I78="Yes"),"⚠️ OVERWORK",IF(OR(J78="Yes",K78&gt;0,L78="Yes",M78="Yes"),"🔻 UNDERWORK","✓ OK"))</f>
        <v/>
      </c>
    </row>
    <row r="79">
      <c r="A79" s="261" t="n">
        <v>75</v>
      </c>
      <c r="B79" s="262" t="inlineStr">
        <is>
          <t>Niles, Shawnette Theresa</t>
        </is>
      </c>
      <c r="C79" s="261" t="inlineStr">
        <is>
          <t>5494</t>
        </is>
      </c>
      <c r="D79" s="261">
        <f>'Niles, Shawnette Theresa'!I49</f>
        <v/>
      </c>
      <c r="E79" s="261">
        <f>'Niles, Shawnette Theresa'!Q50</f>
        <v/>
      </c>
      <c r="F79" s="261">
        <f>SUMPRODUCT((('Niles, Shawnette Theresa'!I14+'Niles, Shawnette Theresa'!I15)&gt;12)*1)+SUMPRODUCT((('Niles, Shawnette Theresa'!I16+'Niles, Shawnette Theresa'!I17)&gt;12)*1)+SUMPRODUCT((('Niles, Shawnette Theresa'!I18+'Niles, Shawnette Theresa'!I19)&gt;12)*1)+SUMPRODUCT((('Niles, Shawnette Theresa'!I20+'Niles, Shawnette Theresa'!I21)&gt;12)*1)+SUMPRODUCT((('Niles, Shawnette Theresa'!I22+'Niles, Shawnette Theresa'!I23)&gt;12)*1)+SUMPRODUCT((('Niles, Shawnette Theresa'!I24+'Niles, Shawnette Theresa'!I25)&gt;12)*1)+SUMPRODUCT((('Niles, Shawnette Theresa'!I26+'Niles, Shawnette Theresa'!I27)&gt;12)*1)+SUMPRODUCT((('Niles, Shawnette Theresa'!I30+'Niles, Shawnette Theresa'!I31)&gt;12)*1)+SUMPRODUCT((('Niles, Shawnette Theresa'!I32+'Niles, Shawnette Theresa'!I33)&gt;12)*1)+SUMPRODUCT((('Niles, Shawnette Theresa'!I34+'Niles, Shawnette Theresa'!I35)&gt;12)*1)+SUMPRODUCT((('Niles, Shawnette Theresa'!I36+'Niles, Shawnette Theresa'!I37)&gt;12)*1)+SUMPRODUCT((('Niles, Shawnette Theresa'!I38+'Niles, Shawnette Theresa'!I39)&gt;12)*1)+SUMPRODUCT((('Niles, Shawnette Theresa'!I40+'Niles, Shawnette Theresa'!I41)&gt;12)*1)+SUMPRODUCT((('Niles, Shawnette Theresa'!I42+'Niles, Shawnette Theresa'!I43)&gt;12)*1)+SUMPRODUCT((('Niles, Shawnette Theresa'!I45+'Niles, Shawnette Theresa'!I46)&gt;12)*1)+SUMPRODUCT((('Niles, Shawnette Theresa'!I47+'Niles, Shawnette Theresa'!I48)&gt;12)*1)</f>
        <v/>
      </c>
      <c r="G79" s="261">
        <f>IF(MAX(SUM('Niles, Shawnette Theresa'!I14:I27),SUM('Niles, Shawnette Theresa'!I30:I43))&gt;60,"Yes","")</f>
        <v/>
      </c>
      <c r="H79" s="261">
        <f>IF(OR(AND(('Niles, Shawnette Theresa'!I14+'Niles, Shawnette Theresa'!I15)&gt;0,('Niles, Shawnette Theresa'!I16+'Niles, Shawnette Theresa'!I17)&gt;0,('Niles, Shawnette Theresa'!I18+'Niles, Shawnette Theresa'!I19)&gt;0,('Niles, Shawnette Theresa'!I20+'Niles, Shawnette Theresa'!I21)&gt;0,('Niles, Shawnette Theresa'!I22+'Niles, Shawnette Theresa'!I23)&gt;0,('Niles, Shawnette Theresa'!I24+'Niles, Shawnette Theresa'!I25)&gt;0,('Niles, Shawnette Theresa'!I26+'Niles, Shawnette Theresa'!I27)&gt;0),AND(('Niles, Shawnette Theresa'!I30+'Niles, Shawnette Theresa'!I31)&gt;0,('Niles, Shawnette Theresa'!I32+'Niles, Shawnette Theresa'!I33)&gt;0,('Niles, Shawnette Theresa'!I34+'Niles, Shawnette Theresa'!I35)&gt;0,('Niles, Shawnette Theresa'!I36+'Niles, Shawnette Theresa'!I37)&gt;0,('Niles, Shawnette Theresa'!I38+'Niles, Shawnette Theresa'!I39)&gt;0,('Niles, Shawnette Theresa'!I40+'Niles, Shawnette Theresa'!I41)&gt;0,('Niles, Shawnette Theresa'!I42+'Niles, Shawnette Theresa'!I43)&gt;0)),"Yes","")</f>
        <v/>
      </c>
      <c r="I79" s="261">
        <f>IF('Niles, Shawnette Theresa'!N49&gt;40,"Yes","")</f>
        <v/>
      </c>
      <c r="J79" s="261">
        <f>IF(OR(AND(SUM('Niles, Shawnette Theresa'!I14:I27)&gt;0,SUM('Niles, Shawnette Theresa'!I14:I27)&lt;40),AND(SUM('Niles, Shawnette Theresa'!I30:I43)&gt;0,SUM('Niles, Shawnette Theresa'!I30:I43)&lt;40)),"Yes","")</f>
        <v/>
      </c>
      <c r="K79" s="261">
        <f>SUMPRODUCT(('Niles, Shawnette Theresa'!I14:I48&gt;0)*('Niles, Shawnette Theresa'!I14:I48&lt;8))</f>
        <v/>
      </c>
      <c r="L79" s="261">
        <f>IF('Niles, Shawnette Theresa'!Q50&lt;5,"Yes","")</f>
        <v/>
      </c>
      <c r="M79" s="261">
        <f>IF(AND('Niles, Shawnette Theresa'!I49&gt;0,'Niles, Shawnette Theresa'!I49&lt;80),"Yes","")</f>
        <v/>
      </c>
      <c r="N79" s="261">
        <f>IF(OR(F79&gt;0,G79="Yes",H79="Yes",I79="Yes"),"⚠️ OVERWORK",IF(OR(J79="Yes",K79&gt;0,L79="Yes",M79="Yes"),"🔻 UNDERWORK","✓ OK"))</f>
        <v/>
      </c>
    </row>
    <row r="80">
      <c r="A80" s="261" t="n">
        <v>76</v>
      </c>
      <c r="B80" s="262" t="inlineStr">
        <is>
          <t>Paul, Irvin Carl</t>
        </is>
      </c>
      <c r="C80" s="261" t="inlineStr">
        <is>
          <t>4240</t>
        </is>
      </c>
      <c r="D80" s="261">
        <f>'Paul, Irvin Carl'!I49</f>
        <v/>
      </c>
      <c r="E80" s="261">
        <f>'Paul, Irvin Carl'!Q50</f>
        <v/>
      </c>
      <c r="F80" s="261">
        <f>SUMPRODUCT((('Paul, Irvin Carl'!I14+'Paul, Irvin Carl'!I15)&gt;12)*1)+SUMPRODUCT((('Paul, Irvin Carl'!I16+'Paul, Irvin Carl'!I17)&gt;12)*1)+SUMPRODUCT((('Paul, Irvin Carl'!I18+'Paul, Irvin Carl'!I19)&gt;12)*1)+SUMPRODUCT((('Paul, Irvin Carl'!I20+'Paul, Irvin Carl'!I21)&gt;12)*1)+SUMPRODUCT((('Paul, Irvin Carl'!I22+'Paul, Irvin Carl'!I23)&gt;12)*1)+SUMPRODUCT((('Paul, Irvin Carl'!I24+'Paul, Irvin Carl'!I25)&gt;12)*1)+SUMPRODUCT((('Paul, Irvin Carl'!I26+'Paul, Irvin Carl'!I27)&gt;12)*1)+SUMPRODUCT((('Paul, Irvin Carl'!I30+'Paul, Irvin Carl'!I31)&gt;12)*1)+SUMPRODUCT((('Paul, Irvin Carl'!I32+'Paul, Irvin Carl'!I33)&gt;12)*1)+SUMPRODUCT((('Paul, Irvin Carl'!I34+'Paul, Irvin Carl'!I35)&gt;12)*1)+SUMPRODUCT((('Paul, Irvin Carl'!I36+'Paul, Irvin Carl'!I37)&gt;12)*1)+SUMPRODUCT((('Paul, Irvin Carl'!I38+'Paul, Irvin Carl'!I39)&gt;12)*1)+SUMPRODUCT((('Paul, Irvin Carl'!I40+'Paul, Irvin Carl'!I41)&gt;12)*1)+SUMPRODUCT((('Paul, Irvin Carl'!I42+'Paul, Irvin Carl'!I43)&gt;12)*1)+SUMPRODUCT((('Paul, Irvin Carl'!I45+'Paul, Irvin Carl'!I46)&gt;12)*1)+SUMPRODUCT((('Paul, Irvin Carl'!I47+'Paul, Irvin Carl'!I48)&gt;12)*1)</f>
        <v/>
      </c>
      <c r="G80" s="261">
        <f>IF(MAX(SUM('Paul, Irvin Carl'!I14:I27),SUM('Paul, Irvin Carl'!I30:I43))&gt;60,"Yes","")</f>
        <v/>
      </c>
      <c r="H80" s="261">
        <f>IF(OR(AND(('Paul, Irvin Carl'!I14+'Paul, Irvin Carl'!I15)&gt;0,('Paul, Irvin Carl'!I16+'Paul, Irvin Carl'!I17)&gt;0,('Paul, Irvin Carl'!I18+'Paul, Irvin Carl'!I19)&gt;0,('Paul, Irvin Carl'!I20+'Paul, Irvin Carl'!I21)&gt;0,('Paul, Irvin Carl'!I22+'Paul, Irvin Carl'!I23)&gt;0,('Paul, Irvin Carl'!I24+'Paul, Irvin Carl'!I25)&gt;0,('Paul, Irvin Carl'!I26+'Paul, Irvin Carl'!I27)&gt;0),AND(('Paul, Irvin Carl'!I30+'Paul, Irvin Carl'!I31)&gt;0,('Paul, Irvin Carl'!I32+'Paul, Irvin Carl'!I33)&gt;0,('Paul, Irvin Carl'!I34+'Paul, Irvin Carl'!I35)&gt;0,('Paul, Irvin Carl'!I36+'Paul, Irvin Carl'!I37)&gt;0,('Paul, Irvin Carl'!I38+'Paul, Irvin Carl'!I39)&gt;0,('Paul, Irvin Carl'!I40+'Paul, Irvin Carl'!I41)&gt;0,('Paul, Irvin Carl'!I42+'Paul, Irvin Carl'!I43)&gt;0)),"Yes","")</f>
        <v/>
      </c>
      <c r="I80" s="261">
        <f>IF('Paul, Irvin Carl'!N49&gt;40,"Yes","")</f>
        <v/>
      </c>
      <c r="J80" s="261">
        <f>IF(OR(AND(SUM('Paul, Irvin Carl'!I14:I27)&gt;0,SUM('Paul, Irvin Carl'!I14:I27)&lt;40),AND(SUM('Paul, Irvin Carl'!I30:I43)&gt;0,SUM('Paul, Irvin Carl'!I30:I43)&lt;40)),"Yes","")</f>
        <v/>
      </c>
      <c r="K80" s="261">
        <f>SUMPRODUCT(('Paul, Irvin Carl'!I14:I48&gt;0)*('Paul, Irvin Carl'!I14:I48&lt;8))</f>
        <v/>
      </c>
      <c r="L80" s="261">
        <f>IF('Paul, Irvin Carl'!Q50&lt;5,"Yes","")</f>
        <v/>
      </c>
      <c r="M80" s="261">
        <f>IF(AND('Paul, Irvin Carl'!I49&gt;0,'Paul, Irvin Carl'!I49&lt;80),"Yes","")</f>
        <v/>
      </c>
      <c r="N80" s="261">
        <f>IF(OR(F80&gt;0,G80="Yes",H80="Yes",I80="Yes"),"⚠️ OVERWORK",IF(OR(J80="Yes",K80&gt;0,L80="Yes",M80="Yes"),"🔻 UNDERWORK","✓ OK"))</f>
        <v/>
      </c>
    </row>
    <row r="81">
      <c r="A81" s="261" t="n">
        <v>77</v>
      </c>
      <c r="B81" s="262" t="inlineStr">
        <is>
          <t>Pearson, Dawn Angela</t>
        </is>
      </c>
      <c r="C81" s="261" t="inlineStr">
        <is>
          <t>5162</t>
        </is>
      </c>
      <c r="D81" s="261">
        <f>'Pearson, Dawn Angela'!I49</f>
        <v/>
      </c>
      <c r="E81" s="261">
        <f>'Pearson, Dawn Angela'!Q50</f>
        <v/>
      </c>
      <c r="F81" s="261">
        <f>SUMPRODUCT((('Pearson, Dawn Angela'!I14+'Pearson, Dawn Angela'!I15)&gt;12)*1)+SUMPRODUCT((('Pearson, Dawn Angela'!I16+'Pearson, Dawn Angela'!I17)&gt;12)*1)+SUMPRODUCT((('Pearson, Dawn Angela'!I18+'Pearson, Dawn Angela'!I19)&gt;12)*1)+SUMPRODUCT((('Pearson, Dawn Angela'!I20+'Pearson, Dawn Angela'!I21)&gt;12)*1)+SUMPRODUCT((('Pearson, Dawn Angela'!I22+'Pearson, Dawn Angela'!I23)&gt;12)*1)+SUMPRODUCT((('Pearson, Dawn Angela'!I24+'Pearson, Dawn Angela'!I25)&gt;12)*1)+SUMPRODUCT((('Pearson, Dawn Angela'!I26+'Pearson, Dawn Angela'!I27)&gt;12)*1)+SUMPRODUCT((('Pearson, Dawn Angela'!I30+'Pearson, Dawn Angela'!I31)&gt;12)*1)+SUMPRODUCT((('Pearson, Dawn Angela'!I32+'Pearson, Dawn Angela'!I33)&gt;12)*1)+SUMPRODUCT((('Pearson, Dawn Angela'!I34+'Pearson, Dawn Angela'!I35)&gt;12)*1)+SUMPRODUCT((('Pearson, Dawn Angela'!I36+'Pearson, Dawn Angela'!I37)&gt;12)*1)+SUMPRODUCT((('Pearson, Dawn Angela'!I38+'Pearson, Dawn Angela'!I39)&gt;12)*1)+SUMPRODUCT((('Pearson, Dawn Angela'!I40+'Pearson, Dawn Angela'!I41)&gt;12)*1)+SUMPRODUCT((('Pearson, Dawn Angela'!I42+'Pearson, Dawn Angela'!I43)&gt;12)*1)+SUMPRODUCT((('Pearson, Dawn Angela'!I45+'Pearson, Dawn Angela'!I46)&gt;12)*1)+SUMPRODUCT((('Pearson, Dawn Angela'!I47+'Pearson, Dawn Angela'!I48)&gt;12)*1)</f>
        <v/>
      </c>
      <c r="G81" s="261">
        <f>IF(MAX(SUM('Pearson, Dawn Angela'!I14:I27),SUM('Pearson, Dawn Angela'!I30:I43))&gt;60,"Yes","")</f>
        <v/>
      </c>
      <c r="H81" s="261">
        <f>IF(OR(AND(('Pearson, Dawn Angela'!I14+'Pearson, Dawn Angela'!I15)&gt;0,('Pearson, Dawn Angela'!I16+'Pearson, Dawn Angela'!I17)&gt;0,('Pearson, Dawn Angela'!I18+'Pearson, Dawn Angela'!I19)&gt;0,('Pearson, Dawn Angela'!I20+'Pearson, Dawn Angela'!I21)&gt;0,('Pearson, Dawn Angela'!I22+'Pearson, Dawn Angela'!I23)&gt;0,('Pearson, Dawn Angela'!I24+'Pearson, Dawn Angela'!I25)&gt;0,('Pearson, Dawn Angela'!I26+'Pearson, Dawn Angela'!I27)&gt;0),AND(('Pearson, Dawn Angela'!I30+'Pearson, Dawn Angela'!I31)&gt;0,('Pearson, Dawn Angela'!I32+'Pearson, Dawn Angela'!I33)&gt;0,('Pearson, Dawn Angela'!I34+'Pearson, Dawn Angela'!I35)&gt;0,('Pearson, Dawn Angela'!I36+'Pearson, Dawn Angela'!I37)&gt;0,('Pearson, Dawn Angela'!I38+'Pearson, Dawn Angela'!I39)&gt;0,('Pearson, Dawn Angela'!I40+'Pearson, Dawn Angela'!I41)&gt;0,('Pearson, Dawn Angela'!I42+'Pearson, Dawn Angela'!I43)&gt;0)),"Yes","")</f>
        <v/>
      </c>
      <c r="I81" s="261">
        <f>IF('Pearson, Dawn Angela'!N49&gt;40,"Yes","")</f>
        <v/>
      </c>
      <c r="J81" s="261">
        <f>IF(OR(AND(SUM('Pearson, Dawn Angela'!I14:I27)&gt;0,SUM('Pearson, Dawn Angela'!I14:I27)&lt;40),AND(SUM('Pearson, Dawn Angela'!I30:I43)&gt;0,SUM('Pearson, Dawn Angela'!I30:I43)&lt;40)),"Yes","")</f>
        <v/>
      </c>
      <c r="K81" s="261">
        <f>SUMPRODUCT(('Pearson, Dawn Angela'!I14:I48&gt;0)*('Pearson, Dawn Angela'!I14:I48&lt;8))</f>
        <v/>
      </c>
      <c r="L81" s="261">
        <f>IF('Pearson, Dawn Angela'!Q50&lt;5,"Yes","")</f>
        <v/>
      </c>
      <c r="M81" s="261">
        <f>IF(AND('Pearson, Dawn Angela'!I49&gt;0,'Pearson, Dawn Angela'!I49&lt;80),"Yes","")</f>
        <v/>
      </c>
      <c r="N81" s="261">
        <f>IF(OR(F81&gt;0,G81="Yes",H81="Yes",I81="Yes"),"⚠️ OVERWORK",IF(OR(J81="Yes",K81&gt;0,L81="Yes",M81="Yes"),"🔻 UNDERWORK","✓ OK"))</f>
        <v/>
      </c>
    </row>
    <row r="82">
      <c r="A82" s="261" t="n">
        <v>78</v>
      </c>
      <c r="B82" s="262" t="inlineStr">
        <is>
          <t>Pereira, Patricia Elizabeth</t>
        </is>
      </c>
      <c r="C82" s="261" t="inlineStr">
        <is>
          <t>2241</t>
        </is>
      </c>
      <c r="D82" s="261">
        <f>'Pereira, Patricia Elizabeth'!I49</f>
        <v/>
      </c>
      <c r="E82" s="261">
        <f>'Pereira, Patricia Elizabeth'!Q50</f>
        <v/>
      </c>
      <c r="F82" s="261">
        <f>SUMPRODUCT((('Pereira, Patricia Elizabeth'!I14+'Pereira, Patricia Elizabeth'!I15)&gt;12)*1)+SUMPRODUCT((('Pereira, Patricia Elizabeth'!I16+'Pereira, Patricia Elizabeth'!I17)&gt;12)*1)+SUMPRODUCT((('Pereira, Patricia Elizabeth'!I18+'Pereira, Patricia Elizabeth'!I19)&gt;12)*1)+SUMPRODUCT((('Pereira, Patricia Elizabeth'!I20+'Pereira, Patricia Elizabeth'!I21)&gt;12)*1)+SUMPRODUCT((('Pereira, Patricia Elizabeth'!I22+'Pereira, Patricia Elizabeth'!I23)&gt;12)*1)+SUMPRODUCT((('Pereira, Patricia Elizabeth'!I24+'Pereira, Patricia Elizabeth'!I25)&gt;12)*1)+SUMPRODUCT((('Pereira, Patricia Elizabeth'!I26+'Pereira, Patricia Elizabeth'!I27)&gt;12)*1)+SUMPRODUCT((('Pereira, Patricia Elizabeth'!I30+'Pereira, Patricia Elizabeth'!I31)&gt;12)*1)+SUMPRODUCT((('Pereira, Patricia Elizabeth'!I32+'Pereira, Patricia Elizabeth'!I33)&gt;12)*1)+SUMPRODUCT((('Pereira, Patricia Elizabeth'!I34+'Pereira, Patricia Elizabeth'!I35)&gt;12)*1)+SUMPRODUCT((('Pereira, Patricia Elizabeth'!I36+'Pereira, Patricia Elizabeth'!I37)&gt;12)*1)+SUMPRODUCT((('Pereira, Patricia Elizabeth'!I38+'Pereira, Patricia Elizabeth'!I39)&gt;12)*1)+SUMPRODUCT((('Pereira, Patricia Elizabeth'!I40+'Pereira, Patricia Elizabeth'!I41)&gt;12)*1)+SUMPRODUCT((('Pereira, Patricia Elizabeth'!I42+'Pereira, Patricia Elizabeth'!I43)&gt;12)*1)+SUMPRODUCT((('Pereira, Patricia Elizabeth'!I45+'Pereira, Patricia Elizabeth'!I46)&gt;12)*1)+SUMPRODUCT((('Pereira, Patricia Elizabeth'!I47+'Pereira, Patricia Elizabeth'!I48)&gt;12)*1)</f>
        <v/>
      </c>
      <c r="G82" s="261">
        <f>IF(MAX(SUM('Pereira, Patricia Elizabeth'!I14:I27),SUM('Pereira, Patricia Elizabeth'!I30:I43))&gt;60,"Yes","")</f>
        <v/>
      </c>
      <c r="H82" s="261">
        <f>IF(OR(AND(('Pereira, Patricia Elizabeth'!I14+'Pereira, Patricia Elizabeth'!I15)&gt;0,('Pereira, Patricia Elizabeth'!I16+'Pereira, Patricia Elizabeth'!I17)&gt;0,('Pereira, Patricia Elizabeth'!I18+'Pereira, Patricia Elizabeth'!I19)&gt;0,('Pereira, Patricia Elizabeth'!I20+'Pereira, Patricia Elizabeth'!I21)&gt;0,('Pereira, Patricia Elizabeth'!I22+'Pereira, Patricia Elizabeth'!I23)&gt;0,('Pereira, Patricia Elizabeth'!I24+'Pereira, Patricia Elizabeth'!I25)&gt;0,('Pereira, Patricia Elizabeth'!I26+'Pereira, Patricia Elizabeth'!I27)&gt;0),AND(('Pereira, Patricia Elizabeth'!I30+'Pereira, Patricia Elizabeth'!I31)&gt;0,('Pereira, Patricia Elizabeth'!I32+'Pereira, Patricia Elizabeth'!I33)&gt;0,('Pereira, Patricia Elizabeth'!I34+'Pereira, Patricia Elizabeth'!I35)&gt;0,('Pereira, Patricia Elizabeth'!I36+'Pereira, Patricia Elizabeth'!I37)&gt;0,('Pereira, Patricia Elizabeth'!I38+'Pereira, Patricia Elizabeth'!I39)&gt;0,('Pereira, Patricia Elizabeth'!I40+'Pereira, Patricia Elizabeth'!I41)&gt;0,('Pereira, Patricia Elizabeth'!I42+'Pereira, Patricia Elizabeth'!I43)&gt;0)),"Yes","")</f>
        <v/>
      </c>
      <c r="I82" s="261">
        <f>IF('Pereira, Patricia Elizabeth'!N49&gt;40,"Yes","")</f>
        <v/>
      </c>
      <c r="J82" s="261">
        <f>IF(OR(AND(SUM('Pereira, Patricia Elizabeth'!I14:I27)&gt;0,SUM('Pereira, Patricia Elizabeth'!I14:I27)&lt;40),AND(SUM('Pereira, Patricia Elizabeth'!I30:I43)&gt;0,SUM('Pereira, Patricia Elizabeth'!I30:I43)&lt;40)),"Yes","")</f>
        <v/>
      </c>
      <c r="K82" s="261">
        <f>SUMPRODUCT(('Pereira, Patricia Elizabeth'!I14:I48&gt;0)*('Pereira, Patricia Elizabeth'!I14:I48&lt;8))</f>
        <v/>
      </c>
      <c r="L82" s="261">
        <f>IF('Pereira, Patricia Elizabeth'!Q50&lt;5,"Yes","")</f>
        <v/>
      </c>
      <c r="M82" s="261">
        <f>IF(AND('Pereira, Patricia Elizabeth'!I49&gt;0,'Pereira, Patricia Elizabeth'!I49&lt;80),"Yes","")</f>
        <v/>
      </c>
      <c r="N82" s="261">
        <f>IF(OR(F82&gt;0,G82="Yes",H82="Yes",I82="Yes"),"⚠️ OVERWORK",IF(OR(J82="Yes",K82&gt;0,L82="Yes",M82="Yes"),"🔻 UNDERWORK","✓ OK"))</f>
        <v/>
      </c>
    </row>
    <row r="83">
      <c r="A83" s="261" t="n">
        <v>79</v>
      </c>
      <c r="B83" s="262" t="inlineStr">
        <is>
          <t>Pindar, Rochelle Ann</t>
        </is>
      </c>
      <c r="C83" s="261" t="inlineStr">
        <is>
          <t>5515</t>
        </is>
      </c>
      <c r="D83" s="261">
        <f>'Pindar, Rochelle Ann'!I49</f>
        <v/>
      </c>
      <c r="E83" s="261">
        <f>'Pindar, Rochelle Ann'!Q50</f>
        <v/>
      </c>
      <c r="F83" s="261">
        <f>SUMPRODUCT((('Pindar, Rochelle Ann'!I14+'Pindar, Rochelle Ann'!I15)&gt;12)*1)+SUMPRODUCT((('Pindar, Rochelle Ann'!I16+'Pindar, Rochelle Ann'!I17)&gt;12)*1)+SUMPRODUCT((('Pindar, Rochelle Ann'!I18+'Pindar, Rochelle Ann'!I19)&gt;12)*1)+SUMPRODUCT((('Pindar, Rochelle Ann'!I20+'Pindar, Rochelle Ann'!I21)&gt;12)*1)+SUMPRODUCT((('Pindar, Rochelle Ann'!I22+'Pindar, Rochelle Ann'!I23)&gt;12)*1)+SUMPRODUCT((('Pindar, Rochelle Ann'!I24+'Pindar, Rochelle Ann'!I25)&gt;12)*1)+SUMPRODUCT((('Pindar, Rochelle Ann'!I26+'Pindar, Rochelle Ann'!I27)&gt;12)*1)+SUMPRODUCT((('Pindar, Rochelle Ann'!I30+'Pindar, Rochelle Ann'!I31)&gt;12)*1)+SUMPRODUCT((('Pindar, Rochelle Ann'!I32+'Pindar, Rochelle Ann'!I33)&gt;12)*1)+SUMPRODUCT((('Pindar, Rochelle Ann'!I34+'Pindar, Rochelle Ann'!I35)&gt;12)*1)+SUMPRODUCT((('Pindar, Rochelle Ann'!I36+'Pindar, Rochelle Ann'!I37)&gt;12)*1)+SUMPRODUCT((('Pindar, Rochelle Ann'!I38+'Pindar, Rochelle Ann'!I39)&gt;12)*1)+SUMPRODUCT((('Pindar, Rochelle Ann'!I40+'Pindar, Rochelle Ann'!I41)&gt;12)*1)+SUMPRODUCT((('Pindar, Rochelle Ann'!I42+'Pindar, Rochelle Ann'!I43)&gt;12)*1)+SUMPRODUCT((('Pindar, Rochelle Ann'!I45+'Pindar, Rochelle Ann'!I46)&gt;12)*1)+SUMPRODUCT((('Pindar, Rochelle Ann'!I47+'Pindar, Rochelle Ann'!I48)&gt;12)*1)</f>
        <v/>
      </c>
      <c r="G83" s="261">
        <f>IF(MAX(SUM('Pindar, Rochelle Ann'!I14:I27),SUM('Pindar, Rochelle Ann'!I30:I43))&gt;60,"Yes","")</f>
        <v/>
      </c>
      <c r="H83" s="261">
        <f>IF(OR(AND(('Pindar, Rochelle Ann'!I14+'Pindar, Rochelle Ann'!I15)&gt;0,('Pindar, Rochelle Ann'!I16+'Pindar, Rochelle Ann'!I17)&gt;0,('Pindar, Rochelle Ann'!I18+'Pindar, Rochelle Ann'!I19)&gt;0,('Pindar, Rochelle Ann'!I20+'Pindar, Rochelle Ann'!I21)&gt;0,('Pindar, Rochelle Ann'!I22+'Pindar, Rochelle Ann'!I23)&gt;0,('Pindar, Rochelle Ann'!I24+'Pindar, Rochelle Ann'!I25)&gt;0,('Pindar, Rochelle Ann'!I26+'Pindar, Rochelle Ann'!I27)&gt;0),AND(('Pindar, Rochelle Ann'!I30+'Pindar, Rochelle Ann'!I31)&gt;0,('Pindar, Rochelle Ann'!I32+'Pindar, Rochelle Ann'!I33)&gt;0,('Pindar, Rochelle Ann'!I34+'Pindar, Rochelle Ann'!I35)&gt;0,('Pindar, Rochelle Ann'!I36+'Pindar, Rochelle Ann'!I37)&gt;0,('Pindar, Rochelle Ann'!I38+'Pindar, Rochelle Ann'!I39)&gt;0,('Pindar, Rochelle Ann'!I40+'Pindar, Rochelle Ann'!I41)&gt;0,('Pindar, Rochelle Ann'!I42+'Pindar, Rochelle Ann'!I43)&gt;0)),"Yes","")</f>
        <v/>
      </c>
      <c r="I83" s="261">
        <f>IF('Pindar, Rochelle Ann'!N49&gt;40,"Yes","")</f>
        <v/>
      </c>
      <c r="J83" s="261">
        <f>IF(OR(AND(SUM('Pindar, Rochelle Ann'!I14:I27)&gt;0,SUM('Pindar, Rochelle Ann'!I14:I27)&lt;40),AND(SUM('Pindar, Rochelle Ann'!I30:I43)&gt;0,SUM('Pindar, Rochelle Ann'!I30:I43)&lt;40)),"Yes","")</f>
        <v/>
      </c>
      <c r="K83" s="261">
        <f>SUMPRODUCT(('Pindar, Rochelle Ann'!I14:I48&gt;0)*('Pindar, Rochelle Ann'!I14:I48&lt;8))</f>
        <v/>
      </c>
      <c r="L83" s="261">
        <f>IF('Pindar, Rochelle Ann'!Q50&lt;5,"Yes","")</f>
        <v/>
      </c>
      <c r="M83" s="261">
        <f>IF(AND('Pindar, Rochelle Ann'!I49&gt;0,'Pindar, Rochelle Ann'!I49&lt;80),"Yes","")</f>
        <v/>
      </c>
      <c r="N83" s="261">
        <f>IF(OR(F83&gt;0,G83="Yes",H83="Yes",I83="Yes"),"⚠️ OVERWORK",IF(OR(J83="Yes",K83&gt;0,L83="Yes",M83="Yes"),"🔻 UNDERWORK","✓ OK"))</f>
        <v/>
      </c>
    </row>
    <row r="84">
      <c r="A84" s="261" t="n">
        <v>80</v>
      </c>
      <c r="B84" s="262" t="inlineStr">
        <is>
          <t>Pollard, Jaiantie</t>
        </is>
      </c>
      <c r="C84" s="261" t="inlineStr">
        <is>
          <t>4583</t>
        </is>
      </c>
      <c r="D84" s="261">
        <f>'Pollard, Jaiantie'!I49</f>
        <v/>
      </c>
      <c r="E84" s="261">
        <f>'Pollard, Jaiantie'!Q50</f>
        <v/>
      </c>
      <c r="F84" s="261">
        <f>SUMPRODUCT((('Pollard, Jaiantie'!I14+'Pollard, Jaiantie'!I15)&gt;12)*1)+SUMPRODUCT((('Pollard, Jaiantie'!I16+'Pollard, Jaiantie'!I17)&gt;12)*1)+SUMPRODUCT((('Pollard, Jaiantie'!I18+'Pollard, Jaiantie'!I19)&gt;12)*1)+SUMPRODUCT((('Pollard, Jaiantie'!I20+'Pollard, Jaiantie'!I21)&gt;12)*1)+SUMPRODUCT((('Pollard, Jaiantie'!I22+'Pollard, Jaiantie'!I23)&gt;12)*1)+SUMPRODUCT((('Pollard, Jaiantie'!I24+'Pollard, Jaiantie'!I25)&gt;12)*1)+SUMPRODUCT((('Pollard, Jaiantie'!I26+'Pollard, Jaiantie'!I27)&gt;12)*1)+SUMPRODUCT((('Pollard, Jaiantie'!I30+'Pollard, Jaiantie'!I31)&gt;12)*1)+SUMPRODUCT((('Pollard, Jaiantie'!I32+'Pollard, Jaiantie'!I33)&gt;12)*1)+SUMPRODUCT((('Pollard, Jaiantie'!I34+'Pollard, Jaiantie'!I35)&gt;12)*1)+SUMPRODUCT((('Pollard, Jaiantie'!I36+'Pollard, Jaiantie'!I37)&gt;12)*1)+SUMPRODUCT((('Pollard, Jaiantie'!I38+'Pollard, Jaiantie'!I39)&gt;12)*1)+SUMPRODUCT((('Pollard, Jaiantie'!I40+'Pollard, Jaiantie'!I41)&gt;12)*1)+SUMPRODUCT((('Pollard, Jaiantie'!I42+'Pollard, Jaiantie'!I43)&gt;12)*1)+SUMPRODUCT((('Pollard, Jaiantie'!I45+'Pollard, Jaiantie'!I46)&gt;12)*1)+SUMPRODUCT((('Pollard, Jaiantie'!I47+'Pollard, Jaiantie'!I48)&gt;12)*1)</f>
        <v/>
      </c>
      <c r="G84" s="261">
        <f>IF(MAX(SUM('Pollard, Jaiantie'!I14:I27),SUM('Pollard, Jaiantie'!I30:I43))&gt;60,"Yes","")</f>
        <v/>
      </c>
      <c r="H84" s="261">
        <f>IF(OR(AND(('Pollard, Jaiantie'!I14+'Pollard, Jaiantie'!I15)&gt;0,('Pollard, Jaiantie'!I16+'Pollard, Jaiantie'!I17)&gt;0,('Pollard, Jaiantie'!I18+'Pollard, Jaiantie'!I19)&gt;0,('Pollard, Jaiantie'!I20+'Pollard, Jaiantie'!I21)&gt;0,('Pollard, Jaiantie'!I22+'Pollard, Jaiantie'!I23)&gt;0,('Pollard, Jaiantie'!I24+'Pollard, Jaiantie'!I25)&gt;0,('Pollard, Jaiantie'!I26+'Pollard, Jaiantie'!I27)&gt;0),AND(('Pollard, Jaiantie'!I30+'Pollard, Jaiantie'!I31)&gt;0,('Pollard, Jaiantie'!I32+'Pollard, Jaiantie'!I33)&gt;0,('Pollard, Jaiantie'!I34+'Pollard, Jaiantie'!I35)&gt;0,('Pollard, Jaiantie'!I36+'Pollard, Jaiantie'!I37)&gt;0,('Pollard, Jaiantie'!I38+'Pollard, Jaiantie'!I39)&gt;0,('Pollard, Jaiantie'!I40+'Pollard, Jaiantie'!I41)&gt;0,('Pollard, Jaiantie'!I42+'Pollard, Jaiantie'!I43)&gt;0)),"Yes","")</f>
        <v/>
      </c>
      <c r="I84" s="261">
        <f>IF('Pollard, Jaiantie'!N49&gt;40,"Yes","")</f>
        <v/>
      </c>
      <c r="J84" s="261">
        <f>IF(OR(AND(SUM('Pollard, Jaiantie'!I14:I27)&gt;0,SUM('Pollard, Jaiantie'!I14:I27)&lt;40),AND(SUM('Pollard, Jaiantie'!I30:I43)&gt;0,SUM('Pollard, Jaiantie'!I30:I43)&lt;40)),"Yes","")</f>
        <v/>
      </c>
      <c r="K84" s="261">
        <f>SUMPRODUCT(('Pollard, Jaiantie'!I14:I48&gt;0)*('Pollard, Jaiantie'!I14:I48&lt;8))</f>
        <v/>
      </c>
      <c r="L84" s="261">
        <f>IF('Pollard, Jaiantie'!Q50&lt;5,"Yes","")</f>
        <v/>
      </c>
      <c r="M84" s="261">
        <f>IF(AND('Pollard, Jaiantie'!I49&gt;0,'Pollard, Jaiantie'!I49&lt;80),"Yes","")</f>
        <v/>
      </c>
      <c r="N84" s="261">
        <f>IF(OR(F84&gt;0,G84="Yes",H84="Yes",I84="Yes"),"⚠️ OVERWORK",IF(OR(J84="Yes",K84&gt;0,L84="Yes",M84="Yes"),"🔻 UNDERWORK","✓ OK"))</f>
        <v/>
      </c>
    </row>
    <row r="85">
      <c r="A85" s="261" t="n">
        <v>81</v>
      </c>
      <c r="B85" s="262" t="inlineStr">
        <is>
          <t>Porter, Eustace</t>
        </is>
      </c>
      <c r="C85" s="261" t="inlineStr">
        <is>
          <t>3214</t>
        </is>
      </c>
      <c r="D85" s="261">
        <f>'Porter, Eustace'!I49</f>
        <v/>
      </c>
      <c r="E85" s="261">
        <f>'Porter, Eustace'!Q50</f>
        <v/>
      </c>
      <c r="F85" s="261">
        <f>SUMPRODUCT((('Porter, Eustace'!I14+'Porter, Eustace'!I15)&gt;12)*1)+SUMPRODUCT((('Porter, Eustace'!I16+'Porter, Eustace'!I17)&gt;12)*1)+SUMPRODUCT((('Porter, Eustace'!I18+'Porter, Eustace'!I19)&gt;12)*1)+SUMPRODUCT((('Porter, Eustace'!I20+'Porter, Eustace'!I21)&gt;12)*1)+SUMPRODUCT((('Porter, Eustace'!I22+'Porter, Eustace'!I23)&gt;12)*1)+SUMPRODUCT((('Porter, Eustace'!I24+'Porter, Eustace'!I25)&gt;12)*1)+SUMPRODUCT((('Porter, Eustace'!I26+'Porter, Eustace'!I27)&gt;12)*1)+SUMPRODUCT((('Porter, Eustace'!I30+'Porter, Eustace'!I31)&gt;12)*1)+SUMPRODUCT((('Porter, Eustace'!I32+'Porter, Eustace'!I33)&gt;12)*1)+SUMPRODUCT((('Porter, Eustace'!I34+'Porter, Eustace'!I35)&gt;12)*1)+SUMPRODUCT((('Porter, Eustace'!I36+'Porter, Eustace'!I37)&gt;12)*1)+SUMPRODUCT((('Porter, Eustace'!I38+'Porter, Eustace'!I39)&gt;12)*1)+SUMPRODUCT((('Porter, Eustace'!I40+'Porter, Eustace'!I41)&gt;12)*1)+SUMPRODUCT((('Porter, Eustace'!I42+'Porter, Eustace'!I43)&gt;12)*1)+SUMPRODUCT((('Porter, Eustace'!I45+'Porter, Eustace'!I46)&gt;12)*1)+SUMPRODUCT((('Porter, Eustace'!I47+'Porter, Eustace'!I48)&gt;12)*1)</f>
        <v/>
      </c>
      <c r="G85" s="261">
        <f>IF(MAX(SUM('Porter, Eustace'!I14:I27),SUM('Porter, Eustace'!I30:I43))&gt;60,"Yes","")</f>
        <v/>
      </c>
      <c r="H85" s="261">
        <f>IF(OR(AND(('Porter, Eustace'!I14+'Porter, Eustace'!I15)&gt;0,('Porter, Eustace'!I16+'Porter, Eustace'!I17)&gt;0,('Porter, Eustace'!I18+'Porter, Eustace'!I19)&gt;0,('Porter, Eustace'!I20+'Porter, Eustace'!I21)&gt;0,('Porter, Eustace'!I22+'Porter, Eustace'!I23)&gt;0,('Porter, Eustace'!I24+'Porter, Eustace'!I25)&gt;0,('Porter, Eustace'!I26+'Porter, Eustace'!I27)&gt;0),AND(('Porter, Eustace'!I30+'Porter, Eustace'!I31)&gt;0,('Porter, Eustace'!I32+'Porter, Eustace'!I33)&gt;0,('Porter, Eustace'!I34+'Porter, Eustace'!I35)&gt;0,('Porter, Eustace'!I36+'Porter, Eustace'!I37)&gt;0,('Porter, Eustace'!I38+'Porter, Eustace'!I39)&gt;0,('Porter, Eustace'!I40+'Porter, Eustace'!I41)&gt;0,('Porter, Eustace'!I42+'Porter, Eustace'!I43)&gt;0)),"Yes","")</f>
        <v/>
      </c>
      <c r="I85" s="261">
        <f>IF('Porter, Eustace'!N49&gt;40,"Yes","")</f>
        <v/>
      </c>
      <c r="J85" s="261">
        <f>IF(OR(AND(SUM('Porter, Eustace'!I14:I27)&gt;0,SUM('Porter, Eustace'!I14:I27)&lt;40),AND(SUM('Porter, Eustace'!I30:I43)&gt;0,SUM('Porter, Eustace'!I30:I43)&lt;40)),"Yes","")</f>
        <v/>
      </c>
      <c r="K85" s="261">
        <f>SUMPRODUCT(('Porter, Eustace'!I14:I48&gt;0)*('Porter, Eustace'!I14:I48&lt;8))</f>
        <v/>
      </c>
      <c r="L85" s="261">
        <f>IF('Porter, Eustace'!Q50&lt;5,"Yes","")</f>
        <v/>
      </c>
      <c r="M85" s="261">
        <f>IF(AND('Porter, Eustace'!I49&gt;0,'Porter, Eustace'!I49&lt;80),"Yes","")</f>
        <v/>
      </c>
      <c r="N85" s="261">
        <f>IF(OR(F85&gt;0,G85="Yes",H85="Yes",I85="Yes"),"⚠️ OVERWORK",IF(OR(J85="Yes",K85&gt;0,L85="Yes",M85="Yes"),"🔻 UNDERWORK","✓ OK"))</f>
        <v/>
      </c>
    </row>
    <row r="86">
      <c r="A86" s="261" t="n">
        <v>82</v>
      </c>
      <c r="B86" s="262" t="inlineStr">
        <is>
          <t>Ramessar, Teshana Amanda</t>
        </is>
      </c>
      <c r="C86" s="261" t="n">
        <v>5536</v>
      </c>
      <c r="D86" s="261">
        <f>'Ramessar, Teshana Amanda'!I49</f>
        <v/>
      </c>
      <c r="E86" s="261">
        <f>'Ramessar, Teshana Amanda'!Q50</f>
        <v/>
      </c>
      <c r="F86" s="261">
        <f>SUMPRODUCT((('Ramessar, Teshana Amanda'!I14+'Ramessar, Teshana Amanda'!I15)&gt;12)*1)+SUMPRODUCT((('Ramessar, Teshana Amanda'!I16+'Ramessar, Teshana Amanda'!I17)&gt;12)*1)+SUMPRODUCT((('Ramessar, Teshana Amanda'!I18+'Ramessar, Teshana Amanda'!I19)&gt;12)*1)+SUMPRODUCT((('Ramessar, Teshana Amanda'!I20+'Ramessar, Teshana Amanda'!I21)&gt;12)*1)+SUMPRODUCT((('Ramessar, Teshana Amanda'!I22+'Ramessar, Teshana Amanda'!I23)&gt;12)*1)+SUMPRODUCT((('Ramessar, Teshana Amanda'!I24+'Ramessar, Teshana Amanda'!I25)&gt;12)*1)+SUMPRODUCT((('Ramessar, Teshana Amanda'!I26+'Ramessar, Teshana Amanda'!I27)&gt;12)*1)+SUMPRODUCT((('Ramessar, Teshana Amanda'!I30+'Ramessar, Teshana Amanda'!I31)&gt;12)*1)+SUMPRODUCT((('Ramessar, Teshana Amanda'!I32+'Ramessar, Teshana Amanda'!I33)&gt;12)*1)+SUMPRODUCT((('Ramessar, Teshana Amanda'!I34+'Ramessar, Teshana Amanda'!I35)&gt;12)*1)+SUMPRODUCT((('Ramessar, Teshana Amanda'!I36+'Ramessar, Teshana Amanda'!I37)&gt;12)*1)+SUMPRODUCT((('Ramessar, Teshana Amanda'!I38+'Ramessar, Teshana Amanda'!I39)&gt;12)*1)+SUMPRODUCT((('Ramessar, Teshana Amanda'!I40+'Ramessar, Teshana Amanda'!I41)&gt;12)*1)+SUMPRODUCT((('Ramessar, Teshana Amanda'!I42+'Ramessar, Teshana Amanda'!I43)&gt;12)*1)+SUMPRODUCT((('Ramessar, Teshana Amanda'!I45+'Ramessar, Teshana Amanda'!I46)&gt;12)*1)+SUMPRODUCT((('Ramessar, Teshana Amanda'!I47+'Ramessar, Teshana Amanda'!I48)&gt;12)*1)</f>
        <v/>
      </c>
      <c r="G86" s="261">
        <f>IF(MAX(SUM('Ramessar, Teshana Amanda'!I14:I27),SUM('Ramessar, Teshana Amanda'!I30:I43))&gt;60,"Yes","")</f>
        <v/>
      </c>
      <c r="H86" s="261">
        <f>IF(OR(AND(('Ramessar, Teshana Amanda'!I14+'Ramessar, Teshana Amanda'!I15)&gt;0,('Ramessar, Teshana Amanda'!I16+'Ramessar, Teshana Amanda'!I17)&gt;0,('Ramessar, Teshana Amanda'!I18+'Ramessar, Teshana Amanda'!I19)&gt;0,('Ramessar, Teshana Amanda'!I20+'Ramessar, Teshana Amanda'!I21)&gt;0,('Ramessar, Teshana Amanda'!I22+'Ramessar, Teshana Amanda'!I23)&gt;0,('Ramessar, Teshana Amanda'!I24+'Ramessar, Teshana Amanda'!I25)&gt;0,('Ramessar, Teshana Amanda'!I26+'Ramessar, Teshana Amanda'!I27)&gt;0),AND(('Ramessar, Teshana Amanda'!I30+'Ramessar, Teshana Amanda'!I31)&gt;0,('Ramessar, Teshana Amanda'!I32+'Ramessar, Teshana Amanda'!I33)&gt;0,('Ramessar, Teshana Amanda'!I34+'Ramessar, Teshana Amanda'!I35)&gt;0,('Ramessar, Teshana Amanda'!I36+'Ramessar, Teshana Amanda'!I37)&gt;0,('Ramessar, Teshana Amanda'!I38+'Ramessar, Teshana Amanda'!I39)&gt;0,('Ramessar, Teshana Amanda'!I40+'Ramessar, Teshana Amanda'!I41)&gt;0,('Ramessar, Teshana Amanda'!I42+'Ramessar, Teshana Amanda'!I43)&gt;0)),"Yes","")</f>
        <v/>
      </c>
      <c r="I86" s="261">
        <f>IF('Ramessar, Teshana Amanda'!N49&gt;40,"Yes","")</f>
        <v/>
      </c>
      <c r="J86" s="261">
        <f>IF(OR(AND(SUM('Ramessar, Teshana Amanda'!I14:I27)&gt;0,SUM('Ramessar, Teshana Amanda'!I14:I27)&lt;40),AND(SUM('Ramessar, Teshana Amanda'!I30:I43)&gt;0,SUM('Ramessar, Teshana Amanda'!I30:I43)&lt;40)),"Yes","")</f>
        <v/>
      </c>
      <c r="K86" s="261">
        <f>SUMPRODUCT(('Ramessar, Teshana Amanda'!I14:I48&gt;0)*('Ramessar, Teshana Amanda'!I14:I48&lt;8))</f>
        <v/>
      </c>
      <c r="L86" s="261">
        <f>IF('Ramessar, Teshana Amanda'!Q50&lt;5,"Yes","")</f>
        <v/>
      </c>
      <c r="M86" s="261">
        <f>IF(AND('Ramessar, Teshana Amanda'!I49&gt;0,'Ramessar, Teshana Amanda'!I49&lt;80),"Yes","")</f>
        <v/>
      </c>
      <c r="N86" s="261">
        <f>IF(OR(F86&gt;0,G86="Yes",H86="Yes",I86="Yes"),"⚠️ OVERWORK",IF(OR(J86="Yes",K86&gt;0,L86="Yes",M86="Yes"),"🔻 UNDERWORK","✓ OK"))</f>
        <v/>
      </c>
    </row>
    <row r="87">
      <c r="A87" s="261" t="n">
        <v>83</v>
      </c>
      <c r="B87" s="262" t="inlineStr">
        <is>
          <t>Reynolds, Paulette Elfreda</t>
        </is>
      </c>
      <c r="C87" s="261" t="inlineStr">
        <is>
          <t>2773</t>
        </is>
      </c>
      <c r="D87" s="261">
        <f>'Reynolds, Paulette Elfreda'!I49</f>
        <v/>
      </c>
      <c r="E87" s="261">
        <f>'Reynolds, Paulette Elfreda'!Q50</f>
        <v/>
      </c>
      <c r="F87" s="261">
        <f>SUMPRODUCT((('Reynolds, Paulette Elfreda'!I14+'Reynolds, Paulette Elfreda'!I15)&gt;12)*1)+SUMPRODUCT((('Reynolds, Paulette Elfreda'!I16+'Reynolds, Paulette Elfreda'!I17)&gt;12)*1)+SUMPRODUCT((('Reynolds, Paulette Elfreda'!I18+'Reynolds, Paulette Elfreda'!I19)&gt;12)*1)+SUMPRODUCT((('Reynolds, Paulette Elfreda'!I20+'Reynolds, Paulette Elfreda'!I21)&gt;12)*1)+SUMPRODUCT((('Reynolds, Paulette Elfreda'!I22+'Reynolds, Paulette Elfreda'!I23)&gt;12)*1)+SUMPRODUCT((('Reynolds, Paulette Elfreda'!I24+'Reynolds, Paulette Elfreda'!I25)&gt;12)*1)+SUMPRODUCT((('Reynolds, Paulette Elfreda'!I26+'Reynolds, Paulette Elfreda'!I27)&gt;12)*1)+SUMPRODUCT((('Reynolds, Paulette Elfreda'!I30+'Reynolds, Paulette Elfreda'!I31)&gt;12)*1)+SUMPRODUCT((('Reynolds, Paulette Elfreda'!I32+'Reynolds, Paulette Elfreda'!I33)&gt;12)*1)+SUMPRODUCT((('Reynolds, Paulette Elfreda'!I34+'Reynolds, Paulette Elfreda'!I35)&gt;12)*1)+SUMPRODUCT((('Reynolds, Paulette Elfreda'!I36+'Reynolds, Paulette Elfreda'!I37)&gt;12)*1)+SUMPRODUCT((('Reynolds, Paulette Elfreda'!I38+'Reynolds, Paulette Elfreda'!I39)&gt;12)*1)+SUMPRODUCT((('Reynolds, Paulette Elfreda'!I40+'Reynolds, Paulette Elfreda'!I41)&gt;12)*1)+SUMPRODUCT((('Reynolds, Paulette Elfreda'!I42+'Reynolds, Paulette Elfreda'!I43)&gt;12)*1)+SUMPRODUCT((('Reynolds, Paulette Elfreda'!I45+'Reynolds, Paulette Elfreda'!I46)&gt;12)*1)+SUMPRODUCT((('Reynolds, Paulette Elfreda'!I47+'Reynolds, Paulette Elfreda'!I48)&gt;12)*1)</f>
        <v/>
      </c>
      <c r="G87" s="261">
        <f>IF(MAX(SUM('Reynolds, Paulette Elfreda'!I14:I27),SUM('Reynolds, Paulette Elfreda'!I30:I43))&gt;60,"Yes","")</f>
        <v/>
      </c>
      <c r="H87" s="261">
        <f>IF(OR(AND(('Reynolds, Paulette Elfreda'!I14+'Reynolds, Paulette Elfreda'!I15)&gt;0,('Reynolds, Paulette Elfreda'!I16+'Reynolds, Paulette Elfreda'!I17)&gt;0,('Reynolds, Paulette Elfreda'!I18+'Reynolds, Paulette Elfreda'!I19)&gt;0,('Reynolds, Paulette Elfreda'!I20+'Reynolds, Paulette Elfreda'!I21)&gt;0,('Reynolds, Paulette Elfreda'!I22+'Reynolds, Paulette Elfreda'!I23)&gt;0,('Reynolds, Paulette Elfreda'!I24+'Reynolds, Paulette Elfreda'!I25)&gt;0,('Reynolds, Paulette Elfreda'!I26+'Reynolds, Paulette Elfreda'!I27)&gt;0),AND(('Reynolds, Paulette Elfreda'!I30+'Reynolds, Paulette Elfreda'!I31)&gt;0,('Reynolds, Paulette Elfreda'!I32+'Reynolds, Paulette Elfreda'!I33)&gt;0,('Reynolds, Paulette Elfreda'!I34+'Reynolds, Paulette Elfreda'!I35)&gt;0,('Reynolds, Paulette Elfreda'!I36+'Reynolds, Paulette Elfreda'!I37)&gt;0,('Reynolds, Paulette Elfreda'!I38+'Reynolds, Paulette Elfreda'!I39)&gt;0,('Reynolds, Paulette Elfreda'!I40+'Reynolds, Paulette Elfreda'!I41)&gt;0,('Reynolds, Paulette Elfreda'!I42+'Reynolds, Paulette Elfreda'!I43)&gt;0)),"Yes","")</f>
        <v/>
      </c>
      <c r="I87" s="261">
        <f>IF('Reynolds, Paulette Elfreda'!N49&gt;40,"Yes","")</f>
        <v/>
      </c>
      <c r="J87" s="261">
        <f>IF(OR(AND(SUM('Reynolds, Paulette Elfreda'!I14:I27)&gt;0,SUM('Reynolds, Paulette Elfreda'!I14:I27)&lt;40),AND(SUM('Reynolds, Paulette Elfreda'!I30:I43)&gt;0,SUM('Reynolds, Paulette Elfreda'!I30:I43)&lt;40)),"Yes","")</f>
        <v/>
      </c>
      <c r="K87" s="261">
        <f>SUMPRODUCT(('Reynolds, Paulette Elfreda'!I14:I48&gt;0)*('Reynolds, Paulette Elfreda'!I14:I48&lt;8))</f>
        <v/>
      </c>
      <c r="L87" s="261">
        <f>IF('Reynolds, Paulette Elfreda'!Q50&lt;5,"Yes","")</f>
        <v/>
      </c>
      <c r="M87" s="261">
        <f>IF(AND('Reynolds, Paulette Elfreda'!I49&gt;0,'Reynolds, Paulette Elfreda'!I49&lt;80),"Yes","")</f>
        <v/>
      </c>
      <c r="N87" s="261">
        <f>IF(OR(F87&gt;0,G87="Yes",H87="Yes",I87="Yes"),"⚠️ OVERWORK",IF(OR(J87="Yes",K87&gt;0,L87="Yes",M87="Yes"),"🔻 UNDERWORK","✓ OK"))</f>
        <v/>
      </c>
    </row>
    <row r="88">
      <c r="A88" s="261" t="n">
        <v>84</v>
      </c>
      <c r="B88" s="262" t="inlineStr">
        <is>
          <t>Richmond, Fitz Grant</t>
        </is>
      </c>
      <c r="C88" s="261" t="inlineStr">
        <is>
          <t>5135</t>
        </is>
      </c>
      <c r="D88" s="261">
        <f>'Richmond, Fitz Grant'!I49</f>
        <v/>
      </c>
      <c r="E88" s="261">
        <f>'Richmond, Fitz Grant'!Q50</f>
        <v/>
      </c>
      <c r="F88" s="261">
        <f>SUMPRODUCT((('Richmond, Fitz Grant'!I14+'Richmond, Fitz Grant'!I15)&gt;12)*1)+SUMPRODUCT((('Richmond, Fitz Grant'!I16+'Richmond, Fitz Grant'!I17)&gt;12)*1)+SUMPRODUCT((('Richmond, Fitz Grant'!I18+'Richmond, Fitz Grant'!I19)&gt;12)*1)+SUMPRODUCT((('Richmond, Fitz Grant'!I20+'Richmond, Fitz Grant'!I21)&gt;12)*1)+SUMPRODUCT((('Richmond, Fitz Grant'!I22+'Richmond, Fitz Grant'!I23)&gt;12)*1)+SUMPRODUCT((('Richmond, Fitz Grant'!I24+'Richmond, Fitz Grant'!I25)&gt;12)*1)+SUMPRODUCT((('Richmond, Fitz Grant'!I26+'Richmond, Fitz Grant'!I27)&gt;12)*1)+SUMPRODUCT((('Richmond, Fitz Grant'!I30+'Richmond, Fitz Grant'!I31)&gt;12)*1)+SUMPRODUCT((('Richmond, Fitz Grant'!I32+'Richmond, Fitz Grant'!I33)&gt;12)*1)+SUMPRODUCT((('Richmond, Fitz Grant'!I34+'Richmond, Fitz Grant'!I35)&gt;12)*1)+SUMPRODUCT((('Richmond, Fitz Grant'!I36+'Richmond, Fitz Grant'!I37)&gt;12)*1)+SUMPRODUCT((('Richmond, Fitz Grant'!I38+'Richmond, Fitz Grant'!I39)&gt;12)*1)+SUMPRODUCT((('Richmond, Fitz Grant'!I40+'Richmond, Fitz Grant'!I41)&gt;12)*1)+SUMPRODUCT((('Richmond, Fitz Grant'!I42+'Richmond, Fitz Grant'!I43)&gt;12)*1)+SUMPRODUCT((('Richmond, Fitz Grant'!I45+'Richmond, Fitz Grant'!I46)&gt;12)*1)+SUMPRODUCT((('Richmond, Fitz Grant'!I47+'Richmond, Fitz Grant'!I48)&gt;12)*1)</f>
        <v/>
      </c>
      <c r="G88" s="261">
        <f>IF(MAX(SUM('Richmond, Fitz Grant'!I14:I27),SUM('Richmond, Fitz Grant'!I30:I43))&gt;60,"Yes","")</f>
        <v/>
      </c>
      <c r="H88" s="261">
        <f>IF(OR(AND(('Richmond, Fitz Grant'!I14+'Richmond, Fitz Grant'!I15)&gt;0,('Richmond, Fitz Grant'!I16+'Richmond, Fitz Grant'!I17)&gt;0,('Richmond, Fitz Grant'!I18+'Richmond, Fitz Grant'!I19)&gt;0,('Richmond, Fitz Grant'!I20+'Richmond, Fitz Grant'!I21)&gt;0,('Richmond, Fitz Grant'!I22+'Richmond, Fitz Grant'!I23)&gt;0,('Richmond, Fitz Grant'!I24+'Richmond, Fitz Grant'!I25)&gt;0,('Richmond, Fitz Grant'!I26+'Richmond, Fitz Grant'!I27)&gt;0),AND(('Richmond, Fitz Grant'!I30+'Richmond, Fitz Grant'!I31)&gt;0,('Richmond, Fitz Grant'!I32+'Richmond, Fitz Grant'!I33)&gt;0,('Richmond, Fitz Grant'!I34+'Richmond, Fitz Grant'!I35)&gt;0,('Richmond, Fitz Grant'!I36+'Richmond, Fitz Grant'!I37)&gt;0,('Richmond, Fitz Grant'!I38+'Richmond, Fitz Grant'!I39)&gt;0,('Richmond, Fitz Grant'!I40+'Richmond, Fitz Grant'!I41)&gt;0,('Richmond, Fitz Grant'!I42+'Richmond, Fitz Grant'!I43)&gt;0)),"Yes","")</f>
        <v/>
      </c>
      <c r="I88" s="261">
        <f>IF('Richmond, Fitz Grant'!N49&gt;40,"Yes","")</f>
        <v/>
      </c>
      <c r="J88" s="261">
        <f>IF(OR(AND(SUM('Richmond, Fitz Grant'!I14:I27)&gt;0,SUM('Richmond, Fitz Grant'!I14:I27)&lt;40),AND(SUM('Richmond, Fitz Grant'!I30:I43)&gt;0,SUM('Richmond, Fitz Grant'!I30:I43)&lt;40)),"Yes","")</f>
        <v/>
      </c>
      <c r="K88" s="261">
        <f>SUMPRODUCT(('Richmond, Fitz Grant'!I14:I48&gt;0)*('Richmond, Fitz Grant'!I14:I48&lt;8))</f>
        <v/>
      </c>
      <c r="L88" s="261">
        <f>IF('Richmond, Fitz Grant'!Q50&lt;5,"Yes","")</f>
        <v/>
      </c>
      <c r="M88" s="261">
        <f>IF(AND('Richmond, Fitz Grant'!I49&gt;0,'Richmond, Fitz Grant'!I49&lt;80),"Yes","")</f>
        <v/>
      </c>
      <c r="N88" s="261">
        <f>IF(OR(F88&gt;0,G88="Yes",H88="Yes",I88="Yes"),"⚠️ OVERWORK",IF(OR(J88="Yes",K88&gt;0,L88="Yes",M88="Yes"),"🔻 UNDERWORK","✓ OK"))</f>
        <v/>
      </c>
    </row>
    <row r="89">
      <c r="A89" s="261" t="n">
        <v>85</v>
      </c>
      <c r="B89" s="262" t="inlineStr">
        <is>
          <t>Robinson, Lesley</t>
        </is>
      </c>
      <c r="C89" s="261" t="inlineStr">
        <is>
          <t>5414</t>
        </is>
      </c>
      <c r="D89" s="261">
        <f>'Robinson, Lesley'!I49</f>
        <v/>
      </c>
      <c r="E89" s="261">
        <f>'Robinson, Lesley'!Q50</f>
        <v/>
      </c>
      <c r="F89" s="261">
        <f>SUMPRODUCT((('Robinson, Lesley'!I14+'Robinson, Lesley'!I15)&gt;12)*1)+SUMPRODUCT((('Robinson, Lesley'!I16+'Robinson, Lesley'!I17)&gt;12)*1)+SUMPRODUCT((('Robinson, Lesley'!I18+'Robinson, Lesley'!I19)&gt;12)*1)+SUMPRODUCT((('Robinson, Lesley'!I20+'Robinson, Lesley'!I21)&gt;12)*1)+SUMPRODUCT((('Robinson, Lesley'!I22+'Robinson, Lesley'!I23)&gt;12)*1)+SUMPRODUCT((('Robinson, Lesley'!I24+'Robinson, Lesley'!I25)&gt;12)*1)+SUMPRODUCT((('Robinson, Lesley'!I26+'Robinson, Lesley'!I27)&gt;12)*1)+SUMPRODUCT((('Robinson, Lesley'!I30+'Robinson, Lesley'!I31)&gt;12)*1)+SUMPRODUCT((('Robinson, Lesley'!I32+'Robinson, Lesley'!I33)&gt;12)*1)+SUMPRODUCT((('Robinson, Lesley'!I34+'Robinson, Lesley'!I35)&gt;12)*1)+SUMPRODUCT((('Robinson, Lesley'!I36+'Robinson, Lesley'!I37)&gt;12)*1)+SUMPRODUCT((('Robinson, Lesley'!I38+'Robinson, Lesley'!I39)&gt;12)*1)+SUMPRODUCT((('Robinson, Lesley'!I40+'Robinson, Lesley'!I41)&gt;12)*1)+SUMPRODUCT((('Robinson, Lesley'!I42+'Robinson, Lesley'!I43)&gt;12)*1)+SUMPRODUCT((('Robinson, Lesley'!I45+'Robinson, Lesley'!I46)&gt;12)*1)+SUMPRODUCT((('Robinson, Lesley'!I47+'Robinson, Lesley'!I48)&gt;12)*1)</f>
        <v/>
      </c>
      <c r="G89" s="261">
        <f>IF(MAX(SUM('Robinson, Lesley'!I14:I27),SUM('Robinson, Lesley'!I30:I43))&gt;60,"Yes","")</f>
        <v/>
      </c>
      <c r="H89" s="261">
        <f>IF(OR(AND(('Robinson, Lesley'!I14+'Robinson, Lesley'!I15)&gt;0,('Robinson, Lesley'!I16+'Robinson, Lesley'!I17)&gt;0,('Robinson, Lesley'!I18+'Robinson, Lesley'!I19)&gt;0,('Robinson, Lesley'!I20+'Robinson, Lesley'!I21)&gt;0,('Robinson, Lesley'!I22+'Robinson, Lesley'!I23)&gt;0,('Robinson, Lesley'!I24+'Robinson, Lesley'!I25)&gt;0,('Robinson, Lesley'!I26+'Robinson, Lesley'!I27)&gt;0),AND(('Robinson, Lesley'!I30+'Robinson, Lesley'!I31)&gt;0,('Robinson, Lesley'!I32+'Robinson, Lesley'!I33)&gt;0,('Robinson, Lesley'!I34+'Robinson, Lesley'!I35)&gt;0,('Robinson, Lesley'!I36+'Robinson, Lesley'!I37)&gt;0,('Robinson, Lesley'!I38+'Robinson, Lesley'!I39)&gt;0,('Robinson, Lesley'!I40+'Robinson, Lesley'!I41)&gt;0,('Robinson, Lesley'!I42+'Robinson, Lesley'!I43)&gt;0)),"Yes","")</f>
        <v/>
      </c>
      <c r="I89" s="261">
        <f>IF('Robinson, Lesley'!N49&gt;40,"Yes","")</f>
        <v/>
      </c>
      <c r="J89" s="261">
        <f>IF(OR(AND(SUM('Robinson, Lesley'!I14:I27)&gt;0,SUM('Robinson, Lesley'!I14:I27)&lt;40),AND(SUM('Robinson, Lesley'!I30:I43)&gt;0,SUM('Robinson, Lesley'!I30:I43)&lt;40)),"Yes","")</f>
        <v/>
      </c>
      <c r="K89" s="261">
        <f>SUMPRODUCT(('Robinson, Lesley'!I14:I48&gt;0)*('Robinson, Lesley'!I14:I48&lt;8))</f>
        <v/>
      </c>
      <c r="L89" s="261">
        <f>IF('Robinson, Lesley'!Q50&lt;5,"Yes","")</f>
        <v/>
      </c>
      <c r="M89" s="261">
        <f>IF(AND('Robinson, Lesley'!I49&gt;0,'Robinson, Lesley'!I49&lt;80),"Yes","")</f>
        <v/>
      </c>
      <c r="N89" s="261">
        <f>IF(OR(F89&gt;0,G89="Yes",H89="Yes",I89="Yes"),"⚠️ OVERWORK",IF(OR(J89="Yes",K89&gt;0,L89="Yes",M89="Yes"),"🔻 UNDERWORK","✓ OK"))</f>
        <v/>
      </c>
    </row>
    <row r="90">
      <c r="A90" s="261" t="n">
        <v>86</v>
      </c>
      <c r="B90" s="262" t="inlineStr">
        <is>
          <t>Rowland, Troy Anthony</t>
        </is>
      </c>
      <c r="C90" s="261" t="inlineStr">
        <is>
          <t>3841</t>
        </is>
      </c>
      <c r="D90" s="261">
        <f>'Rowland, Troy Anthony'!I49</f>
        <v/>
      </c>
      <c r="E90" s="261">
        <f>'Rowland, Troy Anthony'!Q50</f>
        <v/>
      </c>
      <c r="F90" s="261">
        <f>SUMPRODUCT((('Rowland, Troy Anthony'!I14+'Rowland, Troy Anthony'!I15)&gt;12)*1)+SUMPRODUCT((('Rowland, Troy Anthony'!I16+'Rowland, Troy Anthony'!I17)&gt;12)*1)+SUMPRODUCT((('Rowland, Troy Anthony'!I18+'Rowland, Troy Anthony'!I19)&gt;12)*1)+SUMPRODUCT((('Rowland, Troy Anthony'!I20+'Rowland, Troy Anthony'!I21)&gt;12)*1)+SUMPRODUCT((('Rowland, Troy Anthony'!I22+'Rowland, Troy Anthony'!I23)&gt;12)*1)+SUMPRODUCT((('Rowland, Troy Anthony'!I24+'Rowland, Troy Anthony'!I25)&gt;12)*1)+SUMPRODUCT((('Rowland, Troy Anthony'!I26+'Rowland, Troy Anthony'!I27)&gt;12)*1)+SUMPRODUCT((('Rowland, Troy Anthony'!I30+'Rowland, Troy Anthony'!I31)&gt;12)*1)+SUMPRODUCT((('Rowland, Troy Anthony'!I32+'Rowland, Troy Anthony'!I33)&gt;12)*1)+SUMPRODUCT((('Rowland, Troy Anthony'!I34+'Rowland, Troy Anthony'!I35)&gt;12)*1)+SUMPRODUCT((('Rowland, Troy Anthony'!I36+'Rowland, Troy Anthony'!I37)&gt;12)*1)+SUMPRODUCT((('Rowland, Troy Anthony'!I38+'Rowland, Troy Anthony'!I39)&gt;12)*1)+SUMPRODUCT((('Rowland, Troy Anthony'!I40+'Rowland, Troy Anthony'!I41)&gt;12)*1)+SUMPRODUCT((('Rowland, Troy Anthony'!I42+'Rowland, Troy Anthony'!I43)&gt;12)*1)+SUMPRODUCT((('Rowland, Troy Anthony'!I45+'Rowland, Troy Anthony'!I46)&gt;12)*1)+SUMPRODUCT((('Rowland, Troy Anthony'!I47+'Rowland, Troy Anthony'!I48)&gt;12)*1)</f>
        <v/>
      </c>
      <c r="G90" s="261">
        <f>IF(MAX(SUM('Rowland, Troy Anthony'!I14:I27),SUM('Rowland, Troy Anthony'!I30:I43))&gt;60,"Yes","")</f>
        <v/>
      </c>
      <c r="H90" s="261">
        <f>IF(OR(AND(('Rowland, Troy Anthony'!I14+'Rowland, Troy Anthony'!I15)&gt;0,('Rowland, Troy Anthony'!I16+'Rowland, Troy Anthony'!I17)&gt;0,('Rowland, Troy Anthony'!I18+'Rowland, Troy Anthony'!I19)&gt;0,('Rowland, Troy Anthony'!I20+'Rowland, Troy Anthony'!I21)&gt;0,('Rowland, Troy Anthony'!I22+'Rowland, Troy Anthony'!I23)&gt;0,('Rowland, Troy Anthony'!I24+'Rowland, Troy Anthony'!I25)&gt;0,('Rowland, Troy Anthony'!I26+'Rowland, Troy Anthony'!I27)&gt;0),AND(('Rowland, Troy Anthony'!I30+'Rowland, Troy Anthony'!I31)&gt;0,('Rowland, Troy Anthony'!I32+'Rowland, Troy Anthony'!I33)&gt;0,('Rowland, Troy Anthony'!I34+'Rowland, Troy Anthony'!I35)&gt;0,('Rowland, Troy Anthony'!I36+'Rowland, Troy Anthony'!I37)&gt;0,('Rowland, Troy Anthony'!I38+'Rowland, Troy Anthony'!I39)&gt;0,('Rowland, Troy Anthony'!I40+'Rowland, Troy Anthony'!I41)&gt;0,('Rowland, Troy Anthony'!I42+'Rowland, Troy Anthony'!I43)&gt;0)),"Yes","")</f>
        <v/>
      </c>
      <c r="I90" s="261">
        <f>IF('Rowland, Troy Anthony'!N49&gt;40,"Yes","")</f>
        <v/>
      </c>
      <c r="J90" s="261">
        <f>IF(OR(AND(SUM('Rowland, Troy Anthony'!I14:I27)&gt;0,SUM('Rowland, Troy Anthony'!I14:I27)&lt;40),AND(SUM('Rowland, Troy Anthony'!I30:I43)&gt;0,SUM('Rowland, Troy Anthony'!I30:I43)&lt;40)),"Yes","")</f>
        <v/>
      </c>
      <c r="K90" s="261">
        <f>SUMPRODUCT(('Rowland, Troy Anthony'!I14:I48&gt;0)*('Rowland, Troy Anthony'!I14:I48&lt;8))</f>
        <v/>
      </c>
      <c r="L90" s="261">
        <f>IF('Rowland, Troy Anthony'!Q50&lt;5,"Yes","")</f>
        <v/>
      </c>
      <c r="M90" s="261">
        <f>IF(AND('Rowland, Troy Anthony'!I49&gt;0,'Rowland, Troy Anthony'!I49&lt;80),"Yes","")</f>
        <v/>
      </c>
      <c r="N90" s="261">
        <f>IF(OR(F90&gt;0,G90="Yes",H90="Yes",I90="Yes"),"⚠️ OVERWORK",IF(OR(J90="Yes",K90&gt;0,L90="Yes",M90="Yes"),"🔻 UNDERWORK","✓ OK"))</f>
        <v/>
      </c>
    </row>
    <row r="91">
      <c r="A91" s="261" t="n">
        <v>87</v>
      </c>
      <c r="B91" s="262" t="inlineStr">
        <is>
          <t>Smith, Onessa Evelyn Melini</t>
        </is>
      </c>
      <c r="C91" s="261" t="inlineStr">
        <is>
          <t>4225</t>
        </is>
      </c>
      <c r="D91" s="261">
        <f>'Smith, Onessa Evelyn Melini'!I49</f>
        <v/>
      </c>
      <c r="E91" s="261">
        <f>'Smith, Onessa Evelyn Melini'!Q50</f>
        <v/>
      </c>
      <c r="F91" s="261">
        <f>SUMPRODUCT((('Smith, Onessa Evelyn Melini'!I14+'Smith, Onessa Evelyn Melini'!I15)&gt;12)*1)+SUMPRODUCT((('Smith, Onessa Evelyn Melini'!I16+'Smith, Onessa Evelyn Melini'!I17)&gt;12)*1)+SUMPRODUCT((('Smith, Onessa Evelyn Melini'!I18+'Smith, Onessa Evelyn Melini'!I19)&gt;12)*1)+SUMPRODUCT((('Smith, Onessa Evelyn Melini'!I20+'Smith, Onessa Evelyn Melini'!I21)&gt;12)*1)+SUMPRODUCT((('Smith, Onessa Evelyn Melini'!I22+'Smith, Onessa Evelyn Melini'!I23)&gt;12)*1)+SUMPRODUCT((('Smith, Onessa Evelyn Melini'!I24+'Smith, Onessa Evelyn Melini'!I25)&gt;12)*1)+SUMPRODUCT((('Smith, Onessa Evelyn Melini'!I26+'Smith, Onessa Evelyn Melini'!I27)&gt;12)*1)+SUMPRODUCT((('Smith, Onessa Evelyn Melini'!I30+'Smith, Onessa Evelyn Melini'!I31)&gt;12)*1)+SUMPRODUCT((('Smith, Onessa Evelyn Melini'!I32+'Smith, Onessa Evelyn Melini'!I33)&gt;12)*1)+SUMPRODUCT((('Smith, Onessa Evelyn Melini'!I34+'Smith, Onessa Evelyn Melini'!I35)&gt;12)*1)+SUMPRODUCT((('Smith, Onessa Evelyn Melini'!I36+'Smith, Onessa Evelyn Melini'!I37)&gt;12)*1)+SUMPRODUCT((('Smith, Onessa Evelyn Melini'!I38+'Smith, Onessa Evelyn Melini'!I39)&gt;12)*1)+SUMPRODUCT((('Smith, Onessa Evelyn Melini'!I40+'Smith, Onessa Evelyn Melini'!I41)&gt;12)*1)+SUMPRODUCT((('Smith, Onessa Evelyn Melini'!I42+'Smith, Onessa Evelyn Melini'!I43)&gt;12)*1)+SUMPRODUCT((('Smith, Onessa Evelyn Melini'!I45+'Smith, Onessa Evelyn Melini'!I46)&gt;12)*1)+SUMPRODUCT((('Smith, Onessa Evelyn Melini'!I47+'Smith, Onessa Evelyn Melini'!I48)&gt;12)*1)</f>
        <v/>
      </c>
      <c r="G91" s="261">
        <f>IF(MAX(SUM('Smith, Onessa Evelyn Melini'!I14:I27),SUM('Smith, Onessa Evelyn Melini'!I30:I43))&gt;60,"Yes","")</f>
        <v/>
      </c>
      <c r="H91" s="261">
        <f>IF(OR(AND(('Smith, Onessa Evelyn Melini'!I14+'Smith, Onessa Evelyn Melini'!I15)&gt;0,('Smith, Onessa Evelyn Melini'!I16+'Smith, Onessa Evelyn Melini'!I17)&gt;0,('Smith, Onessa Evelyn Melini'!I18+'Smith, Onessa Evelyn Melini'!I19)&gt;0,('Smith, Onessa Evelyn Melini'!I20+'Smith, Onessa Evelyn Melini'!I21)&gt;0,('Smith, Onessa Evelyn Melini'!I22+'Smith, Onessa Evelyn Melini'!I23)&gt;0,('Smith, Onessa Evelyn Melini'!I24+'Smith, Onessa Evelyn Melini'!I25)&gt;0,('Smith, Onessa Evelyn Melini'!I26+'Smith, Onessa Evelyn Melini'!I27)&gt;0),AND(('Smith, Onessa Evelyn Melini'!I30+'Smith, Onessa Evelyn Melini'!I31)&gt;0,('Smith, Onessa Evelyn Melini'!I32+'Smith, Onessa Evelyn Melini'!I33)&gt;0,('Smith, Onessa Evelyn Melini'!I34+'Smith, Onessa Evelyn Melini'!I35)&gt;0,('Smith, Onessa Evelyn Melini'!I36+'Smith, Onessa Evelyn Melini'!I37)&gt;0,('Smith, Onessa Evelyn Melini'!I38+'Smith, Onessa Evelyn Melini'!I39)&gt;0,('Smith, Onessa Evelyn Melini'!I40+'Smith, Onessa Evelyn Melini'!I41)&gt;0,('Smith, Onessa Evelyn Melini'!I42+'Smith, Onessa Evelyn Melini'!I43)&gt;0)),"Yes","")</f>
        <v/>
      </c>
      <c r="I91" s="261">
        <f>IF('Smith, Onessa Evelyn Melini'!N49&gt;40,"Yes","")</f>
        <v/>
      </c>
      <c r="J91" s="261">
        <f>IF(OR(AND(SUM('Smith, Onessa Evelyn Melini'!I14:I27)&gt;0,SUM('Smith, Onessa Evelyn Melini'!I14:I27)&lt;40),AND(SUM('Smith, Onessa Evelyn Melini'!I30:I43)&gt;0,SUM('Smith, Onessa Evelyn Melini'!I30:I43)&lt;40)),"Yes","")</f>
        <v/>
      </c>
      <c r="K91" s="261">
        <f>SUMPRODUCT(('Smith, Onessa Evelyn Melini'!I14:I48&gt;0)*('Smith, Onessa Evelyn Melini'!I14:I48&lt;8))</f>
        <v/>
      </c>
      <c r="L91" s="261">
        <f>IF('Smith, Onessa Evelyn Melini'!Q50&lt;5,"Yes","")</f>
        <v/>
      </c>
      <c r="M91" s="261">
        <f>IF(AND('Smith, Onessa Evelyn Melini'!I49&gt;0,'Smith, Onessa Evelyn Melini'!I49&lt;80),"Yes","")</f>
        <v/>
      </c>
      <c r="N91" s="261">
        <f>IF(OR(F91&gt;0,G91="Yes",H91="Yes",I91="Yes"),"⚠️ OVERWORK",IF(OR(J91="Yes",K91&gt;0,L91="Yes",M91="Yes"),"🔻 UNDERWORK","✓ OK"))</f>
        <v/>
      </c>
    </row>
    <row r="92">
      <c r="A92" s="261" t="n">
        <v>88</v>
      </c>
      <c r="B92" s="262" t="inlineStr">
        <is>
          <t>Sookhram, Evelyn</t>
        </is>
      </c>
      <c r="C92" s="261" t="inlineStr">
        <is>
          <t>4530</t>
        </is>
      </c>
      <c r="D92" s="261">
        <f>'Sookhram, Evelyn'!I49</f>
        <v/>
      </c>
      <c r="E92" s="261">
        <f>'Sookhram, Evelyn'!Q50</f>
        <v/>
      </c>
      <c r="F92" s="261">
        <f>SUMPRODUCT((('Sookhram, Evelyn'!I14+'Sookhram, Evelyn'!I15)&gt;12)*1)+SUMPRODUCT((('Sookhram, Evelyn'!I16+'Sookhram, Evelyn'!I17)&gt;12)*1)+SUMPRODUCT((('Sookhram, Evelyn'!I18+'Sookhram, Evelyn'!I19)&gt;12)*1)+SUMPRODUCT((('Sookhram, Evelyn'!I20+'Sookhram, Evelyn'!I21)&gt;12)*1)+SUMPRODUCT((('Sookhram, Evelyn'!I22+'Sookhram, Evelyn'!I23)&gt;12)*1)+SUMPRODUCT((('Sookhram, Evelyn'!I24+'Sookhram, Evelyn'!I25)&gt;12)*1)+SUMPRODUCT((('Sookhram, Evelyn'!I26+'Sookhram, Evelyn'!I27)&gt;12)*1)+SUMPRODUCT((('Sookhram, Evelyn'!I30+'Sookhram, Evelyn'!I31)&gt;12)*1)+SUMPRODUCT((('Sookhram, Evelyn'!I32+'Sookhram, Evelyn'!I33)&gt;12)*1)+SUMPRODUCT((('Sookhram, Evelyn'!I34+'Sookhram, Evelyn'!I35)&gt;12)*1)+SUMPRODUCT((('Sookhram, Evelyn'!I36+'Sookhram, Evelyn'!I37)&gt;12)*1)+SUMPRODUCT((('Sookhram, Evelyn'!I38+'Sookhram, Evelyn'!I39)&gt;12)*1)+SUMPRODUCT((('Sookhram, Evelyn'!I40+'Sookhram, Evelyn'!I41)&gt;12)*1)+SUMPRODUCT((('Sookhram, Evelyn'!I42+'Sookhram, Evelyn'!I43)&gt;12)*1)+SUMPRODUCT((('Sookhram, Evelyn'!I45+'Sookhram, Evelyn'!I46)&gt;12)*1)+SUMPRODUCT((('Sookhram, Evelyn'!I47+'Sookhram, Evelyn'!I48)&gt;12)*1)</f>
        <v/>
      </c>
      <c r="G92" s="261">
        <f>IF(MAX(SUM('Sookhram, Evelyn'!I14:I27),SUM('Sookhram, Evelyn'!I30:I43))&gt;60,"Yes","")</f>
        <v/>
      </c>
      <c r="H92" s="261">
        <f>IF(OR(AND(('Sookhram, Evelyn'!I14+'Sookhram, Evelyn'!I15)&gt;0,('Sookhram, Evelyn'!I16+'Sookhram, Evelyn'!I17)&gt;0,('Sookhram, Evelyn'!I18+'Sookhram, Evelyn'!I19)&gt;0,('Sookhram, Evelyn'!I20+'Sookhram, Evelyn'!I21)&gt;0,('Sookhram, Evelyn'!I22+'Sookhram, Evelyn'!I23)&gt;0,('Sookhram, Evelyn'!I24+'Sookhram, Evelyn'!I25)&gt;0,('Sookhram, Evelyn'!I26+'Sookhram, Evelyn'!I27)&gt;0),AND(('Sookhram, Evelyn'!I30+'Sookhram, Evelyn'!I31)&gt;0,('Sookhram, Evelyn'!I32+'Sookhram, Evelyn'!I33)&gt;0,('Sookhram, Evelyn'!I34+'Sookhram, Evelyn'!I35)&gt;0,('Sookhram, Evelyn'!I36+'Sookhram, Evelyn'!I37)&gt;0,('Sookhram, Evelyn'!I38+'Sookhram, Evelyn'!I39)&gt;0,('Sookhram, Evelyn'!I40+'Sookhram, Evelyn'!I41)&gt;0,('Sookhram, Evelyn'!I42+'Sookhram, Evelyn'!I43)&gt;0)),"Yes","")</f>
        <v/>
      </c>
      <c r="I92" s="261">
        <f>IF('Sookhram, Evelyn'!N49&gt;40,"Yes","")</f>
        <v/>
      </c>
      <c r="J92" s="261">
        <f>IF(OR(AND(SUM('Sookhram, Evelyn'!I14:I27)&gt;0,SUM('Sookhram, Evelyn'!I14:I27)&lt;40),AND(SUM('Sookhram, Evelyn'!I30:I43)&gt;0,SUM('Sookhram, Evelyn'!I30:I43)&lt;40)),"Yes","")</f>
        <v/>
      </c>
      <c r="K92" s="261">
        <f>SUMPRODUCT(('Sookhram, Evelyn'!I14:I48&gt;0)*('Sookhram, Evelyn'!I14:I48&lt;8))</f>
        <v/>
      </c>
      <c r="L92" s="261">
        <f>IF('Sookhram, Evelyn'!Q50&lt;5,"Yes","")</f>
        <v/>
      </c>
      <c r="M92" s="261">
        <f>IF(AND('Sookhram, Evelyn'!I49&gt;0,'Sookhram, Evelyn'!I49&lt;80),"Yes","")</f>
        <v/>
      </c>
      <c r="N92" s="261">
        <f>IF(OR(F92&gt;0,G92="Yes",H92="Yes",I92="Yes"),"⚠️ OVERWORK",IF(OR(J92="Yes",K92&gt;0,L92="Yes",M92="Yes"),"🔻 UNDERWORK","✓ OK"))</f>
        <v/>
      </c>
    </row>
    <row r="93">
      <c r="A93" s="261" t="n">
        <v>89</v>
      </c>
      <c r="B93" s="262" t="inlineStr">
        <is>
          <t>St Juste, Gaykenley</t>
        </is>
      </c>
      <c r="C93" s="261" t="inlineStr">
        <is>
          <t>5523</t>
        </is>
      </c>
      <c r="D93" s="261">
        <f>'St Juste, Gaykenley'!I49</f>
        <v/>
      </c>
      <c r="E93" s="261">
        <f>'St Juste, Gaykenley'!Q50</f>
        <v/>
      </c>
      <c r="F93" s="261">
        <f>SUMPRODUCT((('St Juste, Gaykenley'!I14+'St Juste, Gaykenley'!I15)&gt;12)*1)+SUMPRODUCT((('St Juste, Gaykenley'!I16+'St Juste, Gaykenley'!I17)&gt;12)*1)+SUMPRODUCT((('St Juste, Gaykenley'!I18+'St Juste, Gaykenley'!I19)&gt;12)*1)+SUMPRODUCT((('St Juste, Gaykenley'!I20+'St Juste, Gaykenley'!I21)&gt;12)*1)+SUMPRODUCT((('St Juste, Gaykenley'!I22+'St Juste, Gaykenley'!I23)&gt;12)*1)+SUMPRODUCT((('St Juste, Gaykenley'!I24+'St Juste, Gaykenley'!I25)&gt;12)*1)+SUMPRODUCT((('St Juste, Gaykenley'!I26+'St Juste, Gaykenley'!I27)&gt;12)*1)+SUMPRODUCT((('St Juste, Gaykenley'!I30+'St Juste, Gaykenley'!I31)&gt;12)*1)+SUMPRODUCT((('St Juste, Gaykenley'!I32+'St Juste, Gaykenley'!I33)&gt;12)*1)+SUMPRODUCT((('St Juste, Gaykenley'!I34+'St Juste, Gaykenley'!I35)&gt;12)*1)+SUMPRODUCT((('St Juste, Gaykenley'!I36+'St Juste, Gaykenley'!I37)&gt;12)*1)+SUMPRODUCT((('St Juste, Gaykenley'!I38+'St Juste, Gaykenley'!I39)&gt;12)*1)+SUMPRODUCT((('St Juste, Gaykenley'!I40+'St Juste, Gaykenley'!I41)&gt;12)*1)+SUMPRODUCT((('St Juste, Gaykenley'!I42+'St Juste, Gaykenley'!I43)&gt;12)*1)+SUMPRODUCT((('St Juste, Gaykenley'!I45+'St Juste, Gaykenley'!I46)&gt;12)*1)+SUMPRODUCT((('St Juste, Gaykenley'!I47+'St Juste, Gaykenley'!I48)&gt;12)*1)</f>
        <v/>
      </c>
      <c r="G93" s="261">
        <f>IF(MAX(SUM('St Juste, Gaykenley'!I14:I27),SUM('St Juste, Gaykenley'!I30:I43))&gt;60,"Yes","")</f>
        <v/>
      </c>
      <c r="H93" s="261">
        <f>IF(OR(AND(('St Juste, Gaykenley'!I14+'St Juste, Gaykenley'!I15)&gt;0,('St Juste, Gaykenley'!I16+'St Juste, Gaykenley'!I17)&gt;0,('St Juste, Gaykenley'!I18+'St Juste, Gaykenley'!I19)&gt;0,('St Juste, Gaykenley'!I20+'St Juste, Gaykenley'!I21)&gt;0,('St Juste, Gaykenley'!I22+'St Juste, Gaykenley'!I23)&gt;0,('St Juste, Gaykenley'!I24+'St Juste, Gaykenley'!I25)&gt;0,('St Juste, Gaykenley'!I26+'St Juste, Gaykenley'!I27)&gt;0),AND(('St Juste, Gaykenley'!I30+'St Juste, Gaykenley'!I31)&gt;0,('St Juste, Gaykenley'!I32+'St Juste, Gaykenley'!I33)&gt;0,('St Juste, Gaykenley'!I34+'St Juste, Gaykenley'!I35)&gt;0,('St Juste, Gaykenley'!I36+'St Juste, Gaykenley'!I37)&gt;0,('St Juste, Gaykenley'!I38+'St Juste, Gaykenley'!I39)&gt;0,('St Juste, Gaykenley'!I40+'St Juste, Gaykenley'!I41)&gt;0,('St Juste, Gaykenley'!I42+'St Juste, Gaykenley'!I43)&gt;0)),"Yes","")</f>
        <v/>
      </c>
      <c r="I93" s="261">
        <f>IF('St Juste, Gaykenley'!N49&gt;40,"Yes","")</f>
        <v/>
      </c>
      <c r="J93" s="261">
        <f>IF(OR(AND(SUM('St Juste, Gaykenley'!I14:I27)&gt;0,SUM('St Juste, Gaykenley'!I14:I27)&lt;40),AND(SUM('St Juste, Gaykenley'!I30:I43)&gt;0,SUM('St Juste, Gaykenley'!I30:I43)&lt;40)),"Yes","")</f>
        <v/>
      </c>
      <c r="K93" s="261">
        <f>SUMPRODUCT(('St Juste, Gaykenley'!I14:I48&gt;0)*('St Juste, Gaykenley'!I14:I48&lt;8))</f>
        <v/>
      </c>
      <c r="L93" s="261">
        <f>IF('St Juste, Gaykenley'!Q50&lt;5,"Yes","")</f>
        <v/>
      </c>
      <c r="M93" s="261">
        <f>IF(AND('St Juste, Gaykenley'!I49&gt;0,'St Juste, Gaykenley'!I49&lt;80),"Yes","")</f>
        <v/>
      </c>
      <c r="N93" s="261">
        <f>IF(OR(F93&gt;0,G93="Yes",H93="Yes",I93="Yes"),"⚠️ OVERWORK",IF(OR(J93="Yes",K93&gt;0,L93="Yes",M93="Yes"),"🔻 UNDERWORK","✓ OK"))</f>
        <v/>
      </c>
    </row>
    <row r="94">
      <c r="A94" s="261" t="n">
        <v>90</v>
      </c>
      <c r="B94" s="262" t="inlineStr">
        <is>
          <t>Stevenson, Precieu</t>
        </is>
      </c>
      <c r="C94" s="261" t="inlineStr">
        <is>
          <t>5495</t>
        </is>
      </c>
      <c r="D94" s="261">
        <f>'Stevenson, Precieu'!I49</f>
        <v/>
      </c>
      <c r="E94" s="261">
        <f>'Stevenson, Precieu'!Q50</f>
        <v/>
      </c>
      <c r="F94" s="261">
        <f>SUMPRODUCT((('Stevenson, Precieu'!I14+'Stevenson, Precieu'!I15)&gt;12)*1)+SUMPRODUCT((('Stevenson, Precieu'!I16+'Stevenson, Precieu'!I17)&gt;12)*1)+SUMPRODUCT((('Stevenson, Precieu'!I18+'Stevenson, Precieu'!I19)&gt;12)*1)+SUMPRODUCT((('Stevenson, Precieu'!I20+'Stevenson, Precieu'!I21)&gt;12)*1)+SUMPRODUCT((('Stevenson, Precieu'!I22+'Stevenson, Precieu'!I23)&gt;12)*1)+SUMPRODUCT((('Stevenson, Precieu'!I24+'Stevenson, Precieu'!I25)&gt;12)*1)+SUMPRODUCT((('Stevenson, Precieu'!I26+'Stevenson, Precieu'!I27)&gt;12)*1)+SUMPRODUCT((('Stevenson, Precieu'!I30+'Stevenson, Precieu'!I31)&gt;12)*1)+SUMPRODUCT((('Stevenson, Precieu'!I32+'Stevenson, Precieu'!I33)&gt;12)*1)+SUMPRODUCT((('Stevenson, Precieu'!I34+'Stevenson, Precieu'!I35)&gt;12)*1)+SUMPRODUCT((('Stevenson, Precieu'!I36+'Stevenson, Precieu'!I37)&gt;12)*1)+SUMPRODUCT((('Stevenson, Precieu'!I38+'Stevenson, Precieu'!I39)&gt;12)*1)+SUMPRODUCT((('Stevenson, Precieu'!I40+'Stevenson, Precieu'!I41)&gt;12)*1)+SUMPRODUCT((('Stevenson, Precieu'!I42+'Stevenson, Precieu'!I43)&gt;12)*1)+SUMPRODUCT((('Stevenson, Precieu'!I45+'Stevenson, Precieu'!I46)&gt;12)*1)+SUMPRODUCT((('Stevenson, Precieu'!I47+'Stevenson, Precieu'!I48)&gt;12)*1)</f>
        <v/>
      </c>
      <c r="G94" s="261">
        <f>IF(MAX(SUM('Stevenson, Precieu'!I14:I27),SUM('Stevenson, Precieu'!I30:I43))&gt;60,"Yes","")</f>
        <v/>
      </c>
      <c r="H94" s="261">
        <f>IF(OR(AND(('Stevenson, Precieu'!I14+'Stevenson, Precieu'!I15)&gt;0,('Stevenson, Precieu'!I16+'Stevenson, Precieu'!I17)&gt;0,('Stevenson, Precieu'!I18+'Stevenson, Precieu'!I19)&gt;0,('Stevenson, Precieu'!I20+'Stevenson, Precieu'!I21)&gt;0,('Stevenson, Precieu'!I22+'Stevenson, Precieu'!I23)&gt;0,('Stevenson, Precieu'!I24+'Stevenson, Precieu'!I25)&gt;0,('Stevenson, Precieu'!I26+'Stevenson, Precieu'!I27)&gt;0),AND(('Stevenson, Precieu'!I30+'Stevenson, Precieu'!I31)&gt;0,('Stevenson, Precieu'!I32+'Stevenson, Precieu'!I33)&gt;0,('Stevenson, Precieu'!I34+'Stevenson, Precieu'!I35)&gt;0,('Stevenson, Precieu'!I36+'Stevenson, Precieu'!I37)&gt;0,('Stevenson, Precieu'!I38+'Stevenson, Precieu'!I39)&gt;0,('Stevenson, Precieu'!I40+'Stevenson, Precieu'!I41)&gt;0,('Stevenson, Precieu'!I42+'Stevenson, Precieu'!I43)&gt;0)),"Yes","")</f>
        <v/>
      </c>
      <c r="I94" s="261">
        <f>IF('Stevenson, Precieu'!N49&gt;40,"Yes","")</f>
        <v/>
      </c>
      <c r="J94" s="261">
        <f>IF(OR(AND(SUM('Stevenson, Precieu'!I14:I27)&gt;0,SUM('Stevenson, Precieu'!I14:I27)&lt;40),AND(SUM('Stevenson, Precieu'!I30:I43)&gt;0,SUM('Stevenson, Precieu'!I30:I43)&lt;40)),"Yes","")</f>
        <v/>
      </c>
      <c r="K94" s="261">
        <f>SUMPRODUCT(('Stevenson, Precieu'!I14:I48&gt;0)*('Stevenson, Precieu'!I14:I48&lt;8))</f>
        <v/>
      </c>
      <c r="L94" s="261">
        <f>IF('Stevenson, Precieu'!Q50&lt;5,"Yes","")</f>
        <v/>
      </c>
      <c r="M94" s="261">
        <f>IF(AND('Stevenson, Precieu'!I49&gt;0,'Stevenson, Precieu'!I49&lt;80),"Yes","")</f>
        <v/>
      </c>
      <c r="N94" s="261">
        <f>IF(OR(F94&gt;0,G94="Yes",H94="Yes",I94="Yes"),"⚠️ OVERWORK",IF(OR(J94="Yes",K94&gt;0,L94="Yes",M94="Yes"),"🔻 UNDERWORK","✓ OK"))</f>
        <v/>
      </c>
    </row>
    <row r="95">
      <c r="A95" s="261" t="n">
        <v>91</v>
      </c>
      <c r="B95" s="262" t="inlineStr">
        <is>
          <t>Thomas, Joslyn Candace Ann</t>
        </is>
      </c>
      <c r="C95" s="261" t="inlineStr">
        <is>
          <t>3732</t>
        </is>
      </c>
      <c r="D95" s="261">
        <f>'Thomas, Joslyn Candace Ann'!I49</f>
        <v/>
      </c>
      <c r="E95" s="261">
        <f>'Thomas, Joslyn Candace Ann'!Q50</f>
        <v/>
      </c>
      <c r="F95" s="261">
        <f>SUMPRODUCT((('Thomas, Joslyn Candace Ann'!I14+'Thomas, Joslyn Candace Ann'!I15)&gt;12)*1)+SUMPRODUCT((('Thomas, Joslyn Candace Ann'!I16+'Thomas, Joslyn Candace Ann'!I17)&gt;12)*1)+SUMPRODUCT((('Thomas, Joslyn Candace Ann'!I18+'Thomas, Joslyn Candace Ann'!I19)&gt;12)*1)+SUMPRODUCT((('Thomas, Joslyn Candace Ann'!I20+'Thomas, Joslyn Candace Ann'!I21)&gt;12)*1)+SUMPRODUCT((('Thomas, Joslyn Candace Ann'!I22+'Thomas, Joslyn Candace Ann'!I23)&gt;12)*1)+SUMPRODUCT((('Thomas, Joslyn Candace Ann'!I24+'Thomas, Joslyn Candace Ann'!I25)&gt;12)*1)+SUMPRODUCT((('Thomas, Joslyn Candace Ann'!I26+'Thomas, Joslyn Candace Ann'!I27)&gt;12)*1)+SUMPRODUCT((('Thomas, Joslyn Candace Ann'!I30+'Thomas, Joslyn Candace Ann'!I31)&gt;12)*1)+SUMPRODUCT((('Thomas, Joslyn Candace Ann'!I32+'Thomas, Joslyn Candace Ann'!I33)&gt;12)*1)+SUMPRODUCT((('Thomas, Joslyn Candace Ann'!I34+'Thomas, Joslyn Candace Ann'!I35)&gt;12)*1)+SUMPRODUCT((('Thomas, Joslyn Candace Ann'!I36+'Thomas, Joslyn Candace Ann'!I37)&gt;12)*1)+SUMPRODUCT((('Thomas, Joslyn Candace Ann'!I38+'Thomas, Joslyn Candace Ann'!I39)&gt;12)*1)+SUMPRODUCT((('Thomas, Joslyn Candace Ann'!I40+'Thomas, Joslyn Candace Ann'!I41)&gt;12)*1)+SUMPRODUCT((('Thomas, Joslyn Candace Ann'!I42+'Thomas, Joslyn Candace Ann'!I43)&gt;12)*1)+SUMPRODUCT((('Thomas, Joslyn Candace Ann'!I45+'Thomas, Joslyn Candace Ann'!I46)&gt;12)*1)+SUMPRODUCT((('Thomas, Joslyn Candace Ann'!I47+'Thomas, Joslyn Candace Ann'!I48)&gt;12)*1)</f>
        <v/>
      </c>
      <c r="G95" s="261">
        <f>IF(MAX(SUM('Thomas, Joslyn Candace Ann'!I14:I27),SUM('Thomas, Joslyn Candace Ann'!I30:I43))&gt;60,"Yes","")</f>
        <v/>
      </c>
      <c r="H95" s="261">
        <f>IF(OR(AND(('Thomas, Joslyn Candace Ann'!I14+'Thomas, Joslyn Candace Ann'!I15)&gt;0,('Thomas, Joslyn Candace Ann'!I16+'Thomas, Joslyn Candace Ann'!I17)&gt;0,('Thomas, Joslyn Candace Ann'!I18+'Thomas, Joslyn Candace Ann'!I19)&gt;0,('Thomas, Joslyn Candace Ann'!I20+'Thomas, Joslyn Candace Ann'!I21)&gt;0,('Thomas, Joslyn Candace Ann'!I22+'Thomas, Joslyn Candace Ann'!I23)&gt;0,('Thomas, Joslyn Candace Ann'!I24+'Thomas, Joslyn Candace Ann'!I25)&gt;0,('Thomas, Joslyn Candace Ann'!I26+'Thomas, Joslyn Candace Ann'!I27)&gt;0),AND(('Thomas, Joslyn Candace Ann'!I30+'Thomas, Joslyn Candace Ann'!I31)&gt;0,('Thomas, Joslyn Candace Ann'!I32+'Thomas, Joslyn Candace Ann'!I33)&gt;0,('Thomas, Joslyn Candace Ann'!I34+'Thomas, Joslyn Candace Ann'!I35)&gt;0,('Thomas, Joslyn Candace Ann'!I36+'Thomas, Joslyn Candace Ann'!I37)&gt;0,('Thomas, Joslyn Candace Ann'!I38+'Thomas, Joslyn Candace Ann'!I39)&gt;0,('Thomas, Joslyn Candace Ann'!I40+'Thomas, Joslyn Candace Ann'!I41)&gt;0,('Thomas, Joslyn Candace Ann'!I42+'Thomas, Joslyn Candace Ann'!I43)&gt;0)),"Yes","")</f>
        <v/>
      </c>
      <c r="I95" s="261">
        <f>IF('Thomas, Joslyn Candace Ann'!N49&gt;40,"Yes","")</f>
        <v/>
      </c>
      <c r="J95" s="261">
        <f>IF(OR(AND(SUM('Thomas, Joslyn Candace Ann'!I14:I27)&gt;0,SUM('Thomas, Joslyn Candace Ann'!I14:I27)&lt;40),AND(SUM('Thomas, Joslyn Candace Ann'!I30:I43)&gt;0,SUM('Thomas, Joslyn Candace Ann'!I30:I43)&lt;40)),"Yes","")</f>
        <v/>
      </c>
      <c r="K95" s="261">
        <f>SUMPRODUCT(('Thomas, Joslyn Candace Ann'!I14:I48&gt;0)*('Thomas, Joslyn Candace Ann'!I14:I48&lt;8))</f>
        <v/>
      </c>
      <c r="L95" s="261">
        <f>IF('Thomas, Joslyn Candace Ann'!Q50&lt;5,"Yes","")</f>
        <v/>
      </c>
      <c r="M95" s="261">
        <f>IF(AND('Thomas, Joslyn Candace Ann'!I49&gt;0,'Thomas, Joslyn Candace Ann'!I49&lt;80),"Yes","")</f>
        <v/>
      </c>
      <c r="N95" s="261">
        <f>IF(OR(F95&gt;0,G95="Yes",H95="Yes",I95="Yes"),"⚠️ OVERWORK",IF(OR(J95="Yes",K95&gt;0,L95="Yes",M95="Yes"),"🔻 UNDERWORK","✓ OK"))</f>
        <v/>
      </c>
    </row>
    <row r="96">
      <c r="A96" s="261" t="n">
        <v>92</v>
      </c>
      <c r="B96" s="262" t="inlineStr">
        <is>
          <t>Tinnie, Generva Caroline</t>
        </is>
      </c>
      <c r="C96" s="261" t="inlineStr">
        <is>
          <t>4604</t>
        </is>
      </c>
      <c r="D96" s="261">
        <f>'Tinnie, Generva Caroline'!I49</f>
        <v/>
      </c>
      <c r="E96" s="261">
        <f>'Tinnie, Generva Caroline'!Q50</f>
        <v/>
      </c>
      <c r="F96" s="261">
        <f>SUMPRODUCT((('Tinnie, Generva Caroline'!I14+'Tinnie, Generva Caroline'!I15)&gt;12)*1)+SUMPRODUCT((('Tinnie, Generva Caroline'!I16+'Tinnie, Generva Caroline'!I17)&gt;12)*1)+SUMPRODUCT((('Tinnie, Generva Caroline'!I18+'Tinnie, Generva Caroline'!I19)&gt;12)*1)+SUMPRODUCT((('Tinnie, Generva Caroline'!I20+'Tinnie, Generva Caroline'!I21)&gt;12)*1)+SUMPRODUCT((('Tinnie, Generva Caroline'!I22+'Tinnie, Generva Caroline'!I23)&gt;12)*1)+SUMPRODUCT((('Tinnie, Generva Caroline'!I24+'Tinnie, Generva Caroline'!I25)&gt;12)*1)+SUMPRODUCT((('Tinnie, Generva Caroline'!I26+'Tinnie, Generva Caroline'!I27)&gt;12)*1)+SUMPRODUCT((('Tinnie, Generva Caroline'!I30+'Tinnie, Generva Caroline'!I31)&gt;12)*1)+SUMPRODUCT((('Tinnie, Generva Caroline'!I32+'Tinnie, Generva Caroline'!I33)&gt;12)*1)+SUMPRODUCT((('Tinnie, Generva Caroline'!I34+'Tinnie, Generva Caroline'!I35)&gt;12)*1)+SUMPRODUCT((('Tinnie, Generva Caroline'!I36+'Tinnie, Generva Caroline'!I37)&gt;12)*1)+SUMPRODUCT((('Tinnie, Generva Caroline'!I38+'Tinnie, Generva Caroline'!I39)&gt;12)*1)+SUMPRODUCT((('Tinnie, Generva Caroline'!I40+'Tinnie, Generva Caroline'!I41)&gt;12)*1)+SUMPRODUCT((('Tinnie, Generva Caroline'!I42+'Tinnie, Generva Caroline'!I43)&gt;12)*1)+SUMPRODUCT((('Tinnie, Generva Caroline'!I45+'Tinnie, Generva Caroline'!I46)&gt;12)*1)+SUMPRODUCT((('Tinnie, Generva Caroline'!I47+'Tinnie, Generva Caroline'!I48)&gt;12)*1)</f>
        <v/>
      </c>
      <c r="G96" s="261">
        <f>IF(MAX(SUM('Tinnie, Generva Caroline'!I14:I27),SUM('Tinnie, Generva Caroline'!I30:I43))&gt;60,"Yes","")</f>
        <v/>
      </c>
      <c r="H96" s="261">
        <f>IF(OR(AND(('Tinnie, Generva Caroline'!I14+'Tinnie, Generva Caroline'!I15)&gt;0,('Tinnie, Generva Caroline'!I16+'Tinnie, Generva Caroline'!I17)&gt;0,('Tinnie, Generva Caroline'!I18+'Tinnie, Generva Caroline'!I19)&gt;0,('Tinnie, Generva Caroline'!I20+'Tinnie, Generva Caroline'!I21)&gt;0,('Tinnie, Generva Caroline'!I22+'Tinnie, Generva Caroline'!I23)&gt;0,('Tinnie, Generva Caroline'!I24+'Tinnie, Generva Caroline'!I25)&gt;0,('Tinnie, Generva Caroline'!I26+'Tinnie, Generva Caroline'!I27)&gt;0),AND(('Tinnie, Generva Caroline'!I30+'Tinnie, Generva Caroline'!I31)&gt;0,('Tinnie, Generva Caroline'!I32+'Tinnie, Generva Caroline'!I33)&gt;0,('Tinnie, Generva Caroline'!I34+'Tinnie, Generva Caroline'!I35)&gt;0,('Tinnie, Generva Caroline'!I36+'Tinnie, Generva Caroline'!I37)&gt;0,('Tinnie, Generva Caroline'!I38+'Tinnie, Generva Caroline'!I39)&gt;0,('Tinnie, Generva Caroline'!I40+'Tinnie, Generva Caroline'!I41)&gt;0,('Tinnie, Generva Caroline'!I42+'Tinnie, Generva Caroline'!I43)&gt;0)),"Yes","")</f>
        <v/>
      </c>
      <c r="I96" s="261">
        <f>IF('Tinnie, Generva Caroline'!N49&gt;40,"Yes","")</f>
        <v/>
      </c>
      <c r="J96" s="261">
        <f>IF(OR(AND(SUM('Tinnie, Generva Caroline'!I14:I27)&gt;0,SUM('Tinnie, Generva Caroline'!I14:I27)&lt;40),AND(SUM('Tinnie, Generva Caroline'!I30:I43)&gt;0,SUM('Tinnie, Generva Caroline'!I30:I43)&lt;40)),"Yes","")</f>
        <v/>
      </c>
      <c r="K96" s="261">
        <f>SUMPRODUCT(('Tinnie, Generva Caroline'!I14:I48&gt;0)*('Tinnie, Generva Caroline'!I14:I48&lt;8))</f>
        <v/>
      </c>
      <c r="L96" s="261">
        <f>IF('Tinnie, Generva Caroline'!Q50&lt;5,"Yes","")</f>
        <v/>
      </c>
      <c r="M96" s="261">
        <f>IF(AND('Tinnie, Generva Caroline'!I49&gt;0,'Tinnie, Generva Caroline'!I49&lt;80),"Yes","")</f>
        <v/>
      </c>
      <c r="N96" s="261">
        <f>IF(OR(F96&gt;0,G96="Yes",H96="Yes",I96="Yes"),"⚠️ OVERWORK",IF(OR(J96="Yes",K96&gt;0,L96="Yes",M96="Yes"),"🔻 UNDERWORK","✓ OK"))</f>
        <v/>
      </c>
    </row>
    <row r="97">
      <c r="A97" s="261" t="n">
        <v>93</v>
      </c>
      <c r="B97" s="262" t="inlineStr">
        <is>
          <t>Trotman, Doreen</t>
        </is>
      </c>
      <c r="C97" s="261" t="inlineStr">
        <is>
          <t>1575</t>
        </is>
      </c>
      <c r="D97" s="261">
        <f>'Trotman, Doreen'!I49</f>
        <v/>
      </c>
      <c r="E97" s="261">
        <f>'Trotman, Doreen'!Q50</f>
        <v/>
      </c>
      <c r="F97" s="261">
        <f>SUMPRODUCT((('Trotman, Doreen'!I14+'Trotman, Doreen'!I15)&gt;12)*1)+SUMPRODUCT((('Trotman, Doreen'!I16+'Trotman, Doreen'!I17)&gt;12)*1)+SUMPRODUCT((('Trotman, Doreen'!I18+'Trotman, Doreen'!I19)&gt;12)*1)+SUMPRODUCT((('Trotman, Doreen'!I20+'Trotman, Doreen'!I21)&gt;12)*1)+SUMPRODUCT((('Trotman, Doreen'!I22+'Trotman, Doreen'!I23)&gt;12)*1)+SUMPRODUCT((('Trotman, Doreen'!I24+'Trotman, Doreen'!I25)&gt;12)*1)+SUMPRODUCT((('Trotman, Doreen'!I26+'Trotman, Doreen'!I27)&gt;12)*1)+SUMPRODUCT((('Trotman, Doreen'!I30+'Trotman, Doreen'!I31)&gt;12)*1)+SUMPRODUCT((('Trotman, Doreen'!I32+'Trotman, Doreen'!I33)&gt;12)*1)+SUMPRODUCT((('Trotman, Doreen'!I34+'Trotman, Doreen'!I35)&gt;12)*1)+SUMPRODUCT((('Trotman, Doreen'!I36+'Trotman, Doreen'!I37)&gt;12)*1)+SUMPRODUCT((('Trotman, Doreen'!I38+'Trotman, Doreen'!I39)&gt;12)*1)+SUMPRODUCT((('Trotman, Doreen'!I40+'Trotman, Doreen'!I41)&gt;12)*1)+SUMPRODUCT((('Trotman, Doreen'!I42+'Trotman, Doreen'!I43)&gt;12)*1)+SUMPRODUCT((('Trotman, Doreen'!I45+'Trotman, Doreen'!I46)&gt;12)*1)+SUMPRODUCT((('Trotman, Doreen'!I47+'Trotman, Doreen'!I48)&gt;12)*1)</f>
        <v/>
      </c>
      <c r="G97" s="261">
        <f>IF(MAX(SUM('Trotman, Doreen'!I14:I27),SUM('Trotman, Doreen'!I30:I43))&gt;60,"Yes","")</f>
        <v/>
      </c>
      <c r="H97" s="261">
        <f>IF(OR(AND(('Trotman, Doreen'!I14+'Trotman, Doreen'!I15)&gt;0,('Trotman, Doreen'!I16+'Trotman, Doreen'!I17)&gt;0,('Trotman, Doreen'!I18+'Trotman, Doreen'!I19)&gt;0,('Trotman, Doreen'!I20+'Trotman, Doreen'!I21)&gt;0,('Trotman, Doreen'!I22+'Trotman, Doreen'!I23)&gt;0,('Trotman, Doreen'!I24+'Trotman, Doreen'!I25)&gt;0,('Trotman, Doreen'!I26+'Trotman, Doreen'!I27)&gt;0),AND(('Trotman, Doreen'!I30+'Trotman, Doreen'!I31)&gt;0,('Trotman, Doreen'!I32+'Trotman, Doreen'!I33)&gt;0,('Trotman, Doreen'!I34+'Trotman, Doreen'!I35)&gt;0,('Trotman, Doreen'!I36+'Trotman, Doreen'!I37)&gt;0,('Trotman, Doreen'!I38+'Trotman, Doreen'!I39)&gt;0,('Trotman, Doreen'!I40+'Trotman, Doreen'!I41)&gt;0,('Trotman, Doreen'!I42+'Trotman, Doreen'!I43)&gt;0)),"Yes","")</f>
        <v/>
      </c>
      <c r="I97" s="261">
        <f>IF('Trotman, Doreen'!N49&gt;40,"Yes","")</f>
        <v/>
      </c>
      <c r="J97" s="261">
        <f>IF(OR(AND(SUM('Trotman, Doreen'!I14:I27)&gt;0,SUM('Trotman, Doreen'!I14:I27)&lt;40),AND(SUM('Trotman, Doreen'!I30:I43)&gt;0,SUM('Trotman, Doreen'!I30:I43)&lt;40)),"Yes","")</f>
        <v/>
      </c>
      <c r="K97" s="261">
        <f>SUMPRODUCT(('Trotman, Doreen'!I14:I48&gt;0)*('Trotman, Doreen'!I14:I48&lt;8))</f>
        <v/>
      </c>
      <c r="L97" s="261">
        <f>IF('Trotman, Doreen'!Q50&lt;5,"Yes","")</f>
        <v/>
      </c>
      <c r="M97" s="261">
        <f>IF(AND('Trotman, Doreen'!I49&gt;0,'Trotman, Doreen'!I49&lt;80),"Yes","")</f>
        <v/>
      </c>
      <c r="N97" s="261">
        <f>IF(OR(F97&gt;0,G97="Yes",H97="Yes",I97="Yes"),"⚠️ OVERWORK",IF(OR(J97="Yes",K97&gt;0,L97="Yes",M97="Yes"),"🔻 UNDERWORK","✓ OK"))</f>
        <v/>
      </c>
    </row>
    <row r="98">
      <c r="A98" s="261" t="n">
        <v>94</v>
      </c>
      <c r="B98" s="262" t="inlineStr">
        <is>
          <t>Underwood, Tracy</t>
        </is>
      </c>
      <c r="C98" s="261" t="inlineStr">
        <is>
          <t>4566</t>
        </is>
      </c>
      <c r="D98" s="261">
        <f>'Underwood, Tracy'!I49</f>
        <v/>
      </c>
      <c r="E98" s="261">
        <f>'Underwood, Tracy'!Q50</f>
        <v/>
      </c>
      <c r="F98" s="261">
        <f>SUMPRODUCT((('Underwood, Tracy'!I14+'Underwood, Tracy'!I15)&gt;12)*1)+SUMPRODUCT((('Underwood, Tracy'!I16+'Underwood, Tracy'!I17)&gt;12)*1)+SUMPRODUCT((('Underwood, Tracy'!I18+'Underwood, Tracy'!I19)&gt;12)*1)+SUMPRODUCT((('Underwood, Tracy'!I20+'Underwood, Tracy'!I21)&gt;12)*1)+SUMPRODUCT((('Underwood, Tracy'!I22+'Underwood, Tracy'!I23)&gt;12)*1)+SUMPRODUCT((('Underwood, Tracy'!I24+'Underwood, Tracy'!I25)&gt;12)*1)+SUMPRODUCT((('Underwood, Tracy'!I26+'Underwood, Tracy'!I27)&gt;12)*1)+SUMPRODUCT((('Underwood, Tracy'!I30+'Underwood, Tracy'!I31)&gt;12)*1)+SUMPRODUCT((('Underwood, Tracy'!I32+'Underwood, Tracy'!I33)&gt;12)*1)+SUMPRODUCT((('Underwood, Tracy'!I34+'Underwood, Tracy'!I35)&gt;12)*1)+SUMPRODUCT((('Underwood, Tracy'!I36+'Underwood, Tracy'!I37)&gt;12)*1)+SUMPRODUCT((('Underwood, Tracy'!I38+'Underwood, Tracy'!I39)&gt;12)*1)+SUMPRODUCT((('Underwood, Tracy'!I40+'Underwood, Tracy'!I41)&gt;12)*1)+SUMPRODUCT((('Underwood, Tracy'!I42+'Underwood, Tracy'!I43)&gt;12)*1)+SUMPRODUCT((('Underwood, Tracy'!I45+'Underwood, Tracy'!I46)&gt;12)*1)+SUMPRODUCT((('Underwood, Tracy'!I47+'Underwood, Tracy'!I48)&gt;12)*1)</f>
        <v/>
      </c>
      <c r="G98" s="261">
        <f>IF(MAX(SUM('Underwood, Tracy'!I14:I27),SUM('Underwood, Tracy'!I30:I43))&gt;60,"Yes","")</f>
        <v/>
      </c>
      <c r="H98" s="261">
        <f>IF(OR(AND(('Underwood, Tracy'!I14+'Underwood, Tracy'!I15)&gt;0,('Underwood, Tracy'!I16+'Underwood, Tracy'!I17)&gt;0,('Underwood, Tracy'!I18+'Underwood, Tracy'!I19)&gt;0,('Underwood, Tracy'!I20+'Underwood, Tracy'!I21)&gt;0,('Underwood, Tracy'!I22+'Underwood, Tracy'!I23)&gt;0,('Underwood, Tracy'!I24+'Underwood, Tracy'!I25)&gt;0,('Underwood, Tracy'!I26+'Underwood, Tracy'!I27)&gt;0),AND(('Underwood, Tracy'!I30+'Underwood, Tracy'!I31)&gt;0,('Underwood, Tracy'!I32+'Underwood, Tracy'!I33)&gt;0,('Underwood, Tracy'!I34+'Underwood, Tracy'!I35)&gt;0,('Underwood, Tracy'!I36+'Underwood, Tracy'!I37)&gt;0,('Underwood, Tracy'!I38+'Underwood, Tracy'!I39)&gt;0,('Underwood, Tracy'!I40+'Underwood, Tracy'!I41)&gt;0,('Underwood, Tracy'!I42+'Underwood, Tracy'!I43)&gt;0)),"Yes","")</f>
        <v/>
      </c>
      <c r="I98" s="261">
        <f>IF('Underwood, Tracy'!N49&gt;40,"Yes","")</f>
        <v/>
      </c>
      <c r="J98" s="261">
        <f>IF(OR(AND(SUM('Underwood, Tracy'!I14:I27)&gt;0,SUM('Underwood, Tracy'!I14:I27)&lt;40),AND(SUM('Underwood, Tracy'!I30:I43)&gt;0,SUM('Underwood, Tracy'!I30:I43)&lt;40)),"Yes","")</f>
        <v/>
      </c>
      <c r="K98" s="261">
        <f>SUMPRODUCT(('Underwood, Tracy'!I14:I48&gt;0)*('Underwood, Tracy'!I14:I48&lt;8))</f>
        <v/>
      </c>
      <c r="L98" s="261">
        <f>IF('Underwood, Tracy'!Q50&lt;5,"Yes","")</f>
        <v/>
      </c>
      <c r="M98" s="261">
        <f>IF(AND('Underwood, Tracy'!I49&gt;0,'Underwood, Tracy'!I49&lt;80),"Yes","")</f>
        <v/>
      </c>
      <c r="N98" s="261">
        <f>IF(OR(F98&gt;0,G98="Yes",H98="Yes",I98="Yes"),"⚠️ OVERWORK",IF(OR(J98="Yes",K98&gt;0,L98="Yes",M98="Yes"),"🔻 UNDERWORK","✓ OK"))</f>
        <v/>
      </c>
    </row>
    <row r="99">
      <c r="A99" s="261" t="n">
        <v>95</v>
      </c>
      <c r="B99" s="262" t="inlineStr">
        <is>
          <t>Walcott, Sonia Maria Dianne</t>
        </is>
      </c>
      <c r="C99" s="261" t="inlineStr">
        <is>
          <t>789</t>
        </is>
      </c>
      <c r="D99" s="261">
        <f>'Walcott, Sonia Maria Dianne'!I49</f>
        <v/>
      </c>
      <c r="E99" s="261">
        <f>'Walcott, Sonia Maria Dianne'!Q50</f>
        <v/>
      </c>
      <c r="F99" s="261">
        <f>SUMPRODUCT((('Walcott, Sonia Maria Dianne'!I14+'Walcott, Sonia Maria Dianne'!I15)&gt;12)*1)+SUMPRODUCT((('Walcott, Sonia Maria Dianne'!I16+'Walcott, Sonia Maria Dianne'!I17)&gt;12)*1)+SUMPRODUCT((('Walcott, Sonia Maria Dianne'!I18+'Walcott, Sonia Maria Dianne'!I19)&gt;12)*1)+SUMPRODUCT((('Walcott, Sonia Maria Dianne'!I20+'Walcott, Sonia Maria Dianne'!I21)&gt;12)*1)+SUMPRODUCT((('Walcott, Sonia Maria Dianne'!I22+'Walcott, Sonia Maria Dianne'!I23)&gt;12)*1)+SUMPRODUCT((('Walcott, Sonia Maria Dianne'!I24+'Walcott, Sonia Maria Dianne'!I25)&gt;12)*1)+SUMPRODUCT((('Walcott, Sonia Maria Dianne'!I26+'Walcott, Sonia Maria Dianne'!I27)&gt;12)*1)+SUMPRODUCT((('Walcott, Sonia Maria Dianne'!I30+'Walcott, Sonia Maria Dianne'!I31)&gt;12)*1)+SUMPRODUCT((('Walcott, Sonia Maria Dianne'!I32+'Walcott, Sonia Maria Dianne'!I33)&gt;12)*1)+SUMPRODUCT((('Walcott, Sonia Maria Dianne'!I34+'Walcott, Sonia Maria Dianne'!I35)&gt;12)*1)+SUMPRODUCT((('Walcott, Sonia Maria Dianne'!I36+'Walcott, Sonia Maria Dianne'!I37)&gt;12)*1)+SUMPRODUCT((('Walcott, Sonia Maria Dianne'!I38+'Walcott, Sonia Maria Dianne'!I39)&gt;12)*1)+SUMPRODUCT((('Walcott, Sonia Maria Dianne'!I40+'Walcott, Sonia Maria Dianne'!I41)&gt;12)*1)+SUMPRODUCT((('Walcott, Sonia Maria Dianne'!I42+'Walcott, Sonia Maria Dianne'!I43)&gt;12)*1)+SUMPRODUCT((('Walcott, Sonia Maria Dianne'!I45+'Walcott, Sonia Maria Dianne'!I46)&gt;12)*1)+SUMPRODUCT((('Walcott, Sonia Maria Dianne'!I47+'Walcott, Sonia Maria Dianne'!I48)&gt;12)*1)</f>
        <v/>
      </c>
      <c r="G99" s="261">
        <f>IF(MAX(SUM('Walcott, Sonia Maria Dianne'!I14:I27),SUM('Walcott, Sonia Maria Dianne'!I30:I43))&gt;60,"Yes","")</f>
        <v/>
      </c>
      <c r="H99" s="261">
        <f>IF(OR(AND(('Walcott, Sonia Maria Dianne'!I14+'Walcott, Sonia Maria Dianne'!I15)&gt;0,('Walcott, Sonia Maria Dianne'!I16+'Walcott, Sonia Maria Dianne'!I17)&gt;0,('Walcott, Sonia Maria Dianne'!I18+'Walcott, Sonia Maria Dianne'!I19)&gt;0,('Walcott, Sonia Maria Dianne'!I20+'Walcott, Sonia Maria Dianne'!I21)&gt;0,('Walcott, Sonia Maria Dianne'!I22+'Walcott, Sonia Maria Dianne'!I23)&gt;0,('Walcott, Sonia Maria Dianne'!I24+'Walcott, Sonia Maria Dianne'!I25)&gt;0,('Walcott, Sonia Maria Dianne'!I26+'Walcott, Sonia Maria Dianne'!I27)&gt;0),AND(('Walcott, Sonia Maria Dianne'!I30+'Walcott, Sonia Maria Dianne'!I31)&gt;0,('Walcott, Sonia Maria Dianne'!I32+'Walcott, Sonia Maria Dianne'!I33)&gt;0,('Walcott, Sonia Maria Dianne'!I34+'Walcott, Sonia Maria Dianne'!I35)&gt;0,('Walcott, Sonia Maria Dianne'!I36+'Walcott, Sonia Maria Dianne'!I37)&gt;0,('Walcott, Sonia Maria Dianne'!I38+'Walcott, Sonia Maria Dianne'!I39)&gt;0,('Walcott, Sonia Maria Dianne'!I40+'Walcott, Sonia Maria Dianne'!I41)&gt;0,('Walcott, Sonia Maria Dianne'!I42+'Walcott, Sonia Maria Dianne'!I43)&gt;0)),"Yes","")</f>
        <v/>
      </c>
      <c r="I99" s="261">
        <f>IF('Walcott, Sonia Maria Dianne'!N49&gt;40,"Yes","")</f>
        <v/>
      </c>
      <c r="J99" s="261">
        <f>IF(OR(AND(SUM('Walcott, Sonia Maria Dianne'!I14:I27)&gt;0,SUM('Walcott, Sonia Maria Dianne'!I14:I27)&lt;40),AND(SUM('Walcott, Sonia Maria Dianne'!I30:I43)&gt;0,SUM('Walcott, Sonia Maria Dianne'!I30:I43)&lt;40)),"Yes","")</f>
        <v/>
      </c>
      <c r="K99" s="261">
        <f>SUMPRODUCT(('Walcott, Sonia Maria Dianne'!I14:I48&gt;0)*('Walcott, Sonia Maria Dianne'!I14:I48&lt;8))</f>
        <v/>
      </c>
      <c r="L99" s="261">
        <f>IF('Walcott, Sonia Maria Dianne'!Q50&lt;5,"Yes","")</f>
        <v/>
      </c>
      <c r="M99" s="261">
        <f>IF(AND('Walcott, Sonia Maria Dianne'!I49&gt;0,'Walcott, Sonia Maria Dianne'!I49&lt;80),"Yes","")</f>
        <v/>
      </c>
      <c r="N99" s="261">
        <f>IF(OR(F99&gt;0,G99="Yes",H99="Yes",I99="Yes"),"⚠️ OVERWORK",IF(OR(J99="Yes",K99&gt;0,L99="Yes",M99="Yes"),"🔻 UNDERWORK","✓ OK"))</f>
        <v/>
      </c>
    </row>
    <row r="100">
      <c r="A100" s="261" t="n">
        <v>96</v>
      </c>
      <c r="B100" s="262" t="inlineStr">
        <is>
          <t>Welcome, Lloyd</t>
        </is>
      </c>
      <c r="C100" s="261" t="inlineStr">
        <is>
          <t>4182</t>
        </is>
      </c>
      <c r="D100" s="261">
        <f>'Welcome, Lloyd'!I49</f>
        <v/>
      </c>
      <c r="E100" s="261">
        <f>'Welcome, Lloyd'!Q50</f>
        <v/>
      </c>
      <c r="F100" s="261">
        <f>SUMPRODUCT((('Welcome, Lloyd'!I14+'Welcome, Lloyd'!I15)&gt;12)*1)+SUMPRODUCT((('Welcome, Lloyd'!I16+'Welcome, Lloyd'!I17)&gt;12)*1)+SUMPRODUCT((('Welcome, Lloyd'!I18+'Welcome, Lloyd'!I19)&gt;12)*1)+SUMPRODUCT((('Welcome, Lloyd'!I20+'Welcome, Lloyd'!I21)&gt;12)*1)+SUMPRODUCT((('Welcome, Lloyd'!I22+'Welcome, Lloyd'!I23)&gt;12)*1)+SUMPRODUCT((('Welcome, Lloyd'!I24+'Welcome, Lloyd'!I25)&gt;12)*1)+SUMPRODUCT((('Welcome, Lloyd'!I26+'Welcome, Lloyd'!I27)&gt;12)*1)+SUMPRODUCT((('Welcome, Lloyd'!I30+'Welcome, Lloyd'!I31)&gt;12)*1)+SUMPRODUCT((('Welcome, Lloyd'!I32+'Welcome, Lloyd'!I33)&gt;12)*1)+SUMPRODUCT((('Welcome, Lloyd'!I34+'Welcome, Lloyd'!I35)&gt;12)*1)+SUMPRODUCT((('Welcome, Lloyd'!I36+'Welcome, Lloyd'!I37)&gt;12)*1)+SUMPRODUCT((('Welcome, Lloyd'!I38+'Welcome, Lloyd'!I39)&gt;12)*1)+SUMPRODUCT((('Welcome, Lloyd'!I40+'Welcome, Lloyd'!I41)&gt;12)*1)+SUMPRODUCT((('Welcome, Lloyd'!I42+'Welcome, Lloyd'!I43)&gt;12)*1)+SUMPRODUCT((('Welcome, Lloyd'!I45+'Welcome, Lloyd'!I46)&gt;12)*1)+SUMPRODUCT((('Welcome, Lloyd'!I47+'Welcome, Lloyd'!I48)&gt;12)*1)</f>
        <v/>
      </c>
      <c r="G100" s="261">
        <f>IF(MAX(SUM('Welcome, Lloyd'!I14:I27),SUM('Welcome, Lloyd'!I30:I43))&gt;60,"Yes","")</f>
        <v/>
      </c>
      <c r="H100" s="261">
        <f>IF(OR(AND(('Welcome, Lloyd'!I14+'Welcome, Lloyd'!I15)&gt;0,('Welcome, Lloyd'!I16+'Welcome, Lloyd'!I17)&gt;0,('Welcome, Lloyd'!I18+'Welcome, Lloyd'!I19)&gt;0,('Welcome, Lloyd'!I20+'Welcome, Lloyd'!I21)&gt;0,('Welcome, Lloyd'!I22+'Welcome, Lloyd'!I23)&gt;0,('Welcome, Lloyd'!I24+'Welcome, Lloyd'!I25)&gt;0,('Welcome, Lloyd'!I26+'Welcome, Lloyd'!I27)&gt;0),AND(('Welcome, Lloyd'!I30+'Welcome, Lloyd'!I31)&gt;0,('Welcome, Lloyd'!I32+'Welcome, Lloyd'!I33)&gt;0,('Welcome, Lloyd'!I34+'Welcome, Lloyd'!I35)&gt;0,('Welcome, Lloyd'!I36+'Welcome, Lloyd'!I37)&gt;0,('Welcome, Lloyd'!I38+'Welcome, Lloyd'!I39)&gt;0,('Welcome, Lloyd'!I40+'Welcome, Lloyd'!I41)&gt;0,('Welcome, Lloyd'!I42+'Welcome, Lloyd'!I43)&gt;0)),"Yes","")</f>
        <v/>
      </c>
      <c r="I100" s="261">
        <f>IF('Welcome, Lloyd'!N49&gt;40,"Yes","")</f>
        <v/>
      </c>
      <c r="J100" s="261">
        <f>IF(OR(AND(SUM('Welcome, Lloyd'!I14:I27)&gt;0,SUM('Welcome, Lloyd'!I14:I27)&lt;40),AND(SUM('Welcome, Lloyd'!I30:I43)&gt;0,SUM('Welcome, Lloyd'!I30:I43)&lt;40)),"Yes","")</f>
        <v/>
      </c>
      <c r="K100" s="261">
        <f>SUMPRODUCT(('Welcome, Lloyd'!I14:I48&gt;0)*('Welcome, Lloyd'!I14:I48&lt;8))</f>
        <v/>
      </c>
      <c r="L100" s="261">
        <f>IF('Welcome, Lloyd'!Q50&lt;5,"Yes","")</f>
        <v/>
      </c>
      <c r="M100" s="261">
        <f>IF(AND('Welcome, Lloyd'!I49&gt;0,'Welcome, Lloyd'!I49&lt;80),"Yes","")</f>
        <v/>
      </c>
      <c r="N100" s="261">
        <f>IF(OR(F100&gt;0,G100="Yes",H100="Yes",I100="Yes"),"⚠️ OVERWORK",IF(OR(J100="Yes",K100&gt;0,L100="Yes",M100="Yes"),"🔻 UNDERWORK","✓ OK"))</f>
        <v/>
      </c>
    </row>
    <row r="101">
      <c r="A101" s="261" t="n">
        <v>97</v>
      </c>
      <c r="B101" s="262" t="inlineStr">
        <is>
          <t>Westmoreland, Brian Neville</t>
        </is>
      </c>
      <c r="C101" s="261" t="inlineStr">
        <is>
          <t>0736</t>
        </is>
      </c>
      <c r="D101" s="261">
        <f>'Westmoreland, Brian Neville'!I49</f>
        <v/>
      </c>
      <c r="E101" s="261">
        <f>'Westmoreland, Brian Neville'!Q50</f>
        <v/>
      </c>
      <c r="F101" s="261">
        <f>SUMPRODUCT((('Westmoreland, Brian Neville'!I14+'Westmoreland, Brian Neville'!I15)&gt;12)*1)+SUMPRODUCT((('Westmoreland, Brian Neville'!I16+'Westmoreland, Brian Neville'!I17)&gt;12)*1)+SUMPRODUCT((('Westmoreland, Brian Neville'!I18+'Westmoreland, Brian Neville'!I19)&gt;12)*1)+SUMPRODUCT((('Westmoreland, Brian Neville'!I20+'Westmoreland, Brian Neville'!I21)&gt;12)*1)+SUMPRODUCT((('Westmoreland, Brian Neville'!I22+'Westmoreland, Brian Neville'!I23)&gt;12)*1)+SUMPRODUCT((('Westmoreland, Brian Neville'!I24+'Westmoreland, Brian Neville'!I25)&gt;12)*1)+SUMPRODUCT((('Westmoreland, Brian Neville'!I26+'Westmoreland, Brian Neville'!I27)&gt;12)*1)+SUMPRODUCT((('Westmoreland, Brian Neville'!I30+'Westmoreland, Brian Neville'!I31)&gt;12)*1)+SUMPRODUCT((('Westmoreland, Brian Neville'!I32+'Westmoreland, Brian Neville'!I33)&gt;12)*1)+SUMPRODUCT((('Westmoreland, Brian Neville'!I34+'Westmoreland, Brian Neville'!I35)&gt;12)*1)+SUMPRODUCT((('Westmoreland, Brian Neville'!I36+'Westmoreland, Brian Neville'!I37)&gt;12)*1)+SUMPRODUCT((('Westmoreland, Brian Neville'!I38+'Westmoreland, Brian Neville'!I39)&gt;12)*1)+SUMPRODUCT((('Westmoreland, Brian Neville'!I40+'Westmoreland, Brian Neville'!I41)&gt;12)*1)+SUMPRODUCT((('Westmoreland, Brian Neville'!I42+'Westmoreland, Brian Neville'!I43)&gt;12)*1)+SUMPRODUCT((('Westmoreland, Brian Neville'!I45+'Westmoreland, Brian Neville'!I46)&gt;12)*1)+SUMPRODUCT((('Westmoreland, Brian Neville'!I47+'Westmoreland, Brian Neville'!I48)&gt;12)*1)</f>
        <v/>
      </c>
      <c r="G101" s="261">
        <f>IF(MAX(SUM('Westmoreland, Brian Neville'!I14:I27),SUM('Westmoreland, Brian Neville'!I30:I43))&gt;60,"Yes","")</f>
        <v/>
      </c>
      <c r="H101" s="261">
        <f>IF(OR(AND(('Westmoreland, Brian Neville'!I14+'Westmoreland, Brian Neville'!I15)&gt;0,('Westmoreland, Brian Neville'!I16+'Westmoreland, Brian Neville'!I17)&gt;0,('Westmoreland, Brian Neville'!I18+'Westmoreland, Brian Neville'!I19)&gt;0,('Westmoreland, Brian Neville'!I20+'Westmoreland, Brian Neville'!I21)&gt;0,('Westmoreland, Brian Neville'!I22+'Westmoreland, Brian Neville'!I23)&gt;0,('Westmoreland, Brian Neville'!I24+'Westmoreland, Brian Neville'!I25)&gt;0,('Westmoreland, Brian Neville'!I26+'Westmoreland, Brian Neville'!I27)&gt;0),AND(('Westmoreland, Brian Neville'!I30+'Westmoreland, Brian Neville'!I31)&gt;0,('Westmoreland, Brian Neville'!I32+'Westmoreland, Brian Neville'!I33)&gt;0,('Westmoreland, Brian Neville'!I34+'Westmoreland, Brian Neville'!I35)&gt;0,('Westmoreland, Brian Neville'!I36+'Westmoreland, Brian Neville'!I37)&gt;0,('Westmoreland, Brian Neville'!I38+'Westmoreland, Brian Neville'!I39)&gt;0,('Westmoreland, Brian Neville'!I40+'Westmoreland, Brian Neville'!I41)&gt;0,('Westmoreland, Brian Neville'!I42+'Westmoreland, Brian Neville'!I43)&gt;0)),"Yes","")</f>
        <v/>
      </c>
      <c r="I101" s="261">
        <f>IF('Westmoreland, Brian Neville'!N49&gt;40,"Yes","")</f>
        <v/>
      </c>
      <c r="J101" s="261">
        <f>IF(OR(AND(SUM('Westmoreland, Brian Neville'!I14:I27)&gt;0,SUM('Westmoreland, Brian Neville'!I14:I27)&lt;40),AND(SUM('Westmoreland, Brian Neville'!I30:I43)&gt;0,SUM('Westmoreland, Brian Neville'!I30:I43)&lt;40)),"Yes","")</f>
        <v/>
      </c>
      <c r="K101" s="261">
        <f>SUMPRODUCT(('Westmoreland, Brian Neville'!I14:I48&gt;0)*('Westmoreland, Brian Neville'!I14:I48&lt;8))</f>
        <v/>
      </c>
      <c r="L101" s="261">
        <f>IF('Westmoreland, Brian Neville'!Q50&lt;5,"Yes","")</f>
        <v/>
      </c>
      <c r="M101" s="261">
        <f>IF(AND('Westmoreland, Brian Neville'!I49&gt;0,'Westmoreland, Brian Neville'!I49&lt;80),"Yes","")</f>
        <v/>
      </c>
      <c r="N101" s="261">
        <f>IF(OR(F101&gt;0,G101="Yes",H101="Yes",I101="Yes"),"⚠️ OVERWORK",IF(OR(J101="Yes",K101&gt;0,L101="Yes",M101="Yes"),"🔻 UNDERWORK","✓ OK"))</f>
        <v/>
      </c>
    </row>
    <row r="102">
      <c r="A102" s="261" t="n">
        <v>98</v>
      </c>
      <c r="B102" s="262" t="inlineStr">
        <is>
          <t>Whitney-Solomon, Paula Makeba</t>
        </is>
      </c>
      <c r="C102" s="261" t="inlineStr">
        <is>
          <t>5506</t>
        </is>
      </c>
      <c r="D102" s="261">
        <f>'Whitney-Solomon, Paula Makeba'!I49</f>
        <v/>
      </c>
      <c r="E102" s="261">
        <f>'Whitney-Solomon, Paula Makeba'!Q50</f>
        <v/>
      </c>
      <c r="F102" s="261">
        <f>SUMPRODUCT((('Whitney-Solomon, Paula Makeba'!I14+'Whitney-Solomon, Paula Makeba'!I15)&gt;12)*1)+SUMPRODUCT((('Whitney-Solomon, Paula Makeba'!I16+'Whitney-Solomon, Paula Makeba'!I17)&gt;12)*1)+SUMPRODUCT((('Whitney-Solomon, Paula Makeba'!I18+'Whitney-Solomon, Paula Makeba'!I19)&gt;12)*1)+SUMPRODUCT((('Whitney-Solomon, Paula Makeba'!I20+'Whitney-Solomon, Paula Makeba'!I21)&gt;12)*1)+SUMPRODUCT((('Whitney-Solomon, Paula Makeba'!I22+'Whitney-Solomon, Paula Makeba'!I23)&gt;12)*1)+SUMPRODUCT((('Whitney-Solomon, Paula Makeba'!I24+'Whitney-Solomon, Paula Makeba'!I25)&gt;12)*1)+SUMPRODUCT((('Whitney-Solomon, Paula Makeba'!I26+'Whitney-Solomon, Paula Makeba'!I27)&gt;12)*1)+SUMPRODUCT((('Whitney-Solomon, Paula Makeba'!I30+'Whitney-Solomon, Paula Makeba'!I31)&gt;12)*1)+SUMPRODUCT((('Whitney-Solomon, Paula Makeba'!I32+'Whitney-Solomon, Paula Makeba'!I33)&gt;12)*1)+SUMPRODUCT((('Whitney-Solomon, Paula Makeba'!I34+'Whitney-Solomon, Paula Makeba'!I35)&gt;12)*1)+SUMPRODUCT((('Whitney-Solomon, Paula Makeba'!I36+'Whitney-Solomon, Paula Makeba'!I37)&gt;12)*1)+SUMPRODUCT((('Whitney-Solomon, Paula Makeba'!I38+'Whitney-Solomon, Paula Makeba'!I39)&gt;12)*1)+SUMPRODUCT((('Whitney-Solomon, Paula Makeba'!I40+'Whitney-Solomon, Paula Makeba'!I41)&gt;12)*1)+SUMPRODUCT((('Whitney-Solomon, Paula Makeba'!I42+'Whitney-Solomon, Paula Makeba'!I43)&gt;12)*1)+SUMPRODUCT((('Whitney-Solomon, Paula Makeba'!I45+'Whitney-Solomon, Paula Makeba'!I46)&gt;12)*1)+SUMPRODUCT((('Whitney-Solomon, Paula Makeba'!I47+'Whitney-Solomon, Paula Makeba'!I48)&gt;12)*1)</f>
        <v/>
      </c>
      <c r="G102" s="261">
        <f>IF(MAX(SUM('Whitney-Solomon, Paula Makeba'!I14:I27),SUM('Whitney-Solomon, Paula Makeba'!I30:I43))&gt;60,"Yes","")</f>
        <v/>
      </c>
      <c r="H102" s="261">
        <f>IF(OR(AND(('Whitney-Solomon, Paula Makeba'!I14+'Whitney-Solomon, Paula Makeba'!I15)&gt;0,('Whitney-Solomon, Paula Makeba'!I16+'Whitney-Solomon, Paula Makeba'!I17)&gt;0,('Whitney-Solomon, Paula Makeba'!I18+'Whitney-Solomon, Paula Makeba'!I19)&gt;0,('Whitney-Solomon, Paula Makeba'!I20+'Whitney-Solomon, Paula Makeba'!I21)&gt;0,('Whitney-Solomon, Paula Makeba'!I22+'Whitney-Solomon, Paula Makeba'!I23)&gt;0,('Whitney-Solomon, Paula Makeba'!I24+'Whitney-Solomon, Paula Makeba'!I25)&gt;0,('Whitney-Solomon, Paula Makeba'!I26+'Whitney-Solomon, Paula Makeba'!I27)&gt;0),AND(('Whitney-Solomon, Paula Makeba'!I30+'Whitney-Solomon, Paula Makeba'!I31)&gt;0,('Whitney-Solomon, Paula Makeba'!I32+'Whitney-Solomon, Paula Makeba'!I33)&gt;0,('Whitney-Solomon, Paula Makeba'!I34+'Whitney-Solomon, Paula Makeba'!I35)&gt;0,('Whitney-Solomon, Paula Makeba'!I36+'Whitney-Solomon, Paula Makeba'!I37)&gt;0,('Whitney-Solomon, Paula Makeba'!I38+'Whitney-Solomon, Paula Makeba'!I39)&gt;0,('Whitney-Solomon, Paula Makeba'!I40+'Whitney-Solomon, Paula Makeba'!I41)&gt;0,('Whitney-Solomon, Paula Makeba'!I42+'Whitney-Solomon, Paula Makeba'!I43)&gt;0)),"Yes","")</f>
        <v/>
      </c>
      <c r="I102" s="261">
        <f>IF('Whitney-Solomon, Paula Makeba'!N49&gt;40,"Yes","")</f>
        <v/>
      </c>
      <c r="J102" s="261">
        <f>IF(OR(AND(SUM('Whitney-Solomon, Paula Makeba'!I14:I27)&gt;0,SUM('Whitney-Solomon, Paula Makeba'!I14:I27)&lt;40),AND(SUM('Whitney-Solomon, Paula Makeba'!I30:I43)&gt;0,SUM('Whitney-Solomon, Paula Makeba'!I30:I43)&lt;40)),"Yes","")</f>
        <v/>
      </c>
      <c r="K102" s="261">
        <f>SUMPRODUCT(('Whitney-Solomon, Paula Makeba'!I14:I48&gt;0)*('Whitney-Solomon, Paula Makeba'!I14:I48&lt;8))</f>
        <v/>
      </c>
      <c r="L102" s="261">
        <f>IF('Whitney-Solomon, Paula Makeba'!Q50&lt;5,"Yes","")</f>
        <v/>
      </c>
      <c r="M102" s="261">
        <f>IF(AND('Whitney-Solomon, Paula Makeba'!I49&gt;0,'Whitney-Solomon, Paula Makeba'!I49&lt;80),"Yes","")</f>
        <v/>
      </c>
      <c r="N102" s="261">
        <f>IF(OR(F102&gt;0,G102="Yes",H102="Yes",I102="Yes"),"⚠️ OVERWORK",IF(OR(J102="Yes",K102&gt;0,L102="Yes",M102="Yes"),"🔻 UNDERWORK","✓ OK"))</f>
        <v/>
      </c>
    </row>
    <row r="103">
      <c r="A103" s="261" t="n">
        <v>99</v>
      </c>
      <c r="B103" s="262" t="inlineStr">
        <is>
          <t>Williams, Felicity Nyasha</t>
        </is>
      </c>
      <c r="C103" s="261" t="inlineStr">
        <is>
          <t>5526</t>
        </is>
      </c>
      <c r="D103" s="261">
        <f>'Williams, Felicity Nyasha'!I49</f>
        <v/>
      </c>
      <c r="E103" s="261">
        <f>'Williams, Felicity Nyasha'!Q50</f>
        <v/>
      </c>
      <c r="F103" s="261">
        <f>SUMPRODUCT((('Williams, Felicity Nyasha'!I14+'Williams, Felicity Nyasha'!I15)&gt;12)*1)+SUMPRODUCT((('Williams, Felicity Nyasha'!I16+'Williams, Felicity Nyasha'!I17)&gt;12)*1)+SUMPRODUCT((('Williams, Felicity Nyasha'!I18+'Williams, Felicity Nyasha'!I19)&gt;12)*1)+SUMPRODUCT((('Williams, Felicity Nyasha'!I20+'Williams, Felicity Nyasha'!I21)&gt;12)*1)+SUMPRODUCT((('Williams, Felicity Nyasha'!I22+'Williams, Felicity Nyasha'!I23)&gt;12)*1)+SUMPRODUCT((('Williams, Felicity Nyasha'!I24+'Williams, Felicity Nyasha'!I25)&gt;12)*1)+SUMPRODUCT((('Williams, Felicity Nyasha'!I26+'Williams, Felicity Nyasha'!I27)&gt;12)*1)+SUMPRODUCT((('Williams, Felicity Nyasha'!I30+'Williams, Felicity Nyasha'!I31)&gt;12)*1)+SUMPRODUCT((('Williams, Felicity Nyasha'!I32+'Williams, Felicity Nyasha'!I33)&gt;12)*1)+SUMPRODUCT((('Williams, Felicity Nyasha'!I34+'Williams, Felicity Nyasha'!I35)&gt;12)*1)+SUMPRODUCT((('Williams, Felicity Nyasha'!I36+'Williams, Felicity Nyasha'!I37)&gt;12)*1)+SUMPRODUCT((('Williams, Felicity Nyasha'!I38+'Williams, Felicity Nyasha'!I39)&gt;12)*1)+SUMPRODUCT((('Williams, Felicity Nyasha'!I40+'Williams, Felicity Nyasha'!I41)&gt;12)*1)+SUMPRODUCT((('Williams, Felicity Nyasha'!I42+'Williams, Felicity Nyasha'!I43)&gt;12)*1)+SUMPRODUCT((('Williams, Felicity Nyasha'!I45+'Williams, Felicity Nyasha'!I46)&gt;12)*1)+SUMPRODUCT((('Williams, Felicity Nyasha'!I47+'Williams, Felicity Nyasha'!I48)&gt;12)*1)</f>
        <v/>
      </c>
      <c r="G103" s="261">
        <f>IF(MAX(SUM('Williams, Felicity Nyasha'!I14:I27),SUM('Williams, Felicity Nyasha'!I30:I43))&gt;60,"Yes","")</f>
        <v/>
      </c>
      <c r="H103" s="261">
        <f>IF(OR(AND(('Williams, Felicity Nyasha'!I14+'Williams, Felicity Nyasha'!I15)&gt;0,('Williams, Felicity Nyasha'!I16+'Williams, Felicity Nyasha'!I17)&gt;0,('Williams, Felicity Nyasha'!I18+'Williams, Felicity Nyasha'!I19)&gt;0,('Williams, Felicity Nyasha'!I20+'Williams, Felicity Nyasha'!I21)&gt;0,('Williams, Felicity Nyasha'!I22+'Williams, Felicity Nyasha'!I23)&gt;0,('Williams, Felicity Nyasha'!I24+'Williams, Felicity Nyasha'!I25)&gt;0,('Williams, Felicity Nyasha'!I26+'Williams, Felicity Nyasha'!I27)&gt;0),AND(('Williams, Felicity Nyasha'!I30+'Williams, Felicity Nyasha'!I31)&gt;0,('Williams, Felicity Nyasha'!I32+'Williams, Felicity Nyasha'!I33)&gt;0,('Williams, Felicity Nyasha'!I34+'Williams, Felicity Nyasha'!I35)&gt;0,('Williams, Felicity Nyasha'!I36+'Williams, Felicity Nyasha'!I37)&gt;0,('Williams, Felicity Nyasha'!I38+'Williams, Felicity Nyasha'!I39)&gt;0,('Williams, Felicity Nyasha'!I40+'Williams, Felicity Nyasha'!I41)&gt;0,('Williams, Felicity Nyasha'!I42+'Williams, Felicity Nyasha'!I43)&gt;0)),"Yes","")</f>
        <v/>
      </c>
      <c r="I103" s="261">
        <f>IF('Williams, Felicity Nyasha'!N49&gt;40,"Yes","")</f>
        <v/>
      </c>
      <c r="J103" s="261">
        <f>IF(OR(AND(SUM('Williams, Felicity Nyasha'!I14:I27)&gt;0,SUM('Williams, Felicity Nyasha'!I14:I27)&lt;40),AND(SUM('Williams, Felicity Nyasha'!I30:I43)&gt;0,SUM('Williams, Felicity Nyasha'!I30:I43)&lt;40)),"Yes","")</f>
        <v/>
      </c>
      <c r="K103" s="261">
        <f>SUMPRODUCT(('Williams, Felicity Nyasha'!I14:I48&gt;0)*('Williams, Felicity Nyasha'!I14:I48&lt;8))</f>
        <v/>
      </c>
      <c r="L103" s="261">
        <f>IF('Williams, Felicity Nyasha'!Q50&lt;5,"Yes","")</f>
        <v/>
      </c>
      <c r="M103" s="261">
        <f>IF(AND('Williams, Felicity Nyasha'!I49&gt;0,'Williams, Felicity Nyasha'!I49&lt;80),"Yes","")</f>
        <v/>
      </c>
      <c r="N103" s="261">
        <f>IF(OR(F103&gt;0,G103="Yes",H103="Yes",I103="Yes"),"⚠️ OVERWORK",IF(OR(J103="Yes",K103&gt;0,L103="Yes",M103="Yes"),"🔻 UNDERWORK","✓ OK"))</f>
        <v/>
      </c>
    </row>
    <row r="104">
      <c r="A104" s="261" t="n">
        <v>100</v>
      </c>
      <c r="B104" s="262" t="inlineStr">
        <is>
          <t>Williamson, Gale Veronica</t>
        </is>
      </c>
      <c r="C104" s="261" t="inlineStr">
        <is>
          <t>4548</t>
        </is>
      </c>
      <c r="D104" s="261">
        <f>'Williamson, Gale Veronica'!I49</f>
        <v/>
      </c>
      <c r="E104" s="261">
        <f>'Williamson, Gale Veronica'!Q50</f>
        <v/>
      </c>
      <c r="F104" s="261">
        <f>SUMPRODUCT((('Williamson, Gale Veronica'!I14+'Williamson, Gale Veronica'!I15)&gt;12)*1)+SUMPRODUCT((('Williamson, Gale Veronica'!I16+'Williamson, Gale Veronica'!I17)&gt;12)*1)+SUMPRODUCT((('Williamson, Gale Veronica'!I18+'Williamson, Gale Veronica'!I19)&gt;12)*1)+SUMPRODUCT((('Williamson, Gale Veronica'!I20+'Williamson, Gale Veronica'!I21)&gt;12)*1)+SUMPRODUCT((('Williamson, Gale Veronica'!I22+'Williamson, Gale Veronica'!I23)&gt;12)*1)+SUMPRODUCT((('Williamson, Gale Veronica'!I24+'Williamson, Gale Veronica'!I25)&gt;12)*1)+SUMPRODUCT((('Williamson, Gale Veronica'!I26+'Williamson, Gale Veronica'!I27)&gt;12)*1)+SUMPRODUCT((('Williamson, Gale Veronica'!I30+'Williamson, Gale Veronica'!I31)&gt;12)*1)+SUMPRODUCT((('Williamson, Gale Veronica'!I32+'Williamson, Gale Veronica'!I33)&gt;12)*1)+SUMPRODUCT((('Williamson, Gale Veronica'!I34+'Williamson, Gale Veronica'!I35)&gt;12)*1)+SUMPRODUCT((('Williamson, Gale Veronica'!I36+'Williamson, Gale Veronica'!I37)&gt;12)*1)+SUMPRODUCT((('Williamson, Gale Veronica'!I38+'Williamson, Gale Veronica'!I39)&gt;12)*1)+SUMPRODUCT((('Williamson, Gale Veronica'!I40+'Williamson, Gale Veronica'!I41)&gt;12)*1)+SUMPRODUCT((('Williamson, Gale Veronica'!I42+'Williamson, Gale Veronica'!I43)&gt;12)*1)+SUMPRODUCT((('Williamson, Gale Veronica'!I45+'Williamson, Gale Veronica'!I46)&gt;12)*1)+SUMPRODUCT((('Williamson, Gale Veronica'!I47+'Williamson, Gale Veronica'!I48)&gt;12)*1)</f>
        <v/>
      </c>
      <c r="G104" s="261">
        <f>IF(MAX(SUM('Williamson, Gale Veronica'!I14:I27),SUM('Williamson, Gale Veronica'!I30:I43))&gt;60,"Yes","")</f>
        <v/>
      </c>
      <c r="H104" s="261">
        <f>IF(OR(AND(('Williamson, Gale Veronica'!I14+'Williamson, Gale Veronica'!I15)&gt;0,('Williamson, Gale Veronica'!I16+'Williamson, Gale Veronica'!I17)&gt;0,('Williamson, Gale Veronica'!I18+'Williamson, Gale Veronica'!I19)&gt;0,('Williamson, Gale Veronica'!I20+'Williamson, Gale Veronica'!I21)&gt;0,('Williamson, Gale Veronica'!I22+'Williamson, Gale Veronica'!I23)&gt;0,('Williamson, Gale Veronica'!I24+'Williamson, Gale Veronica'!I25)&gt;0,('Williamson, Gale Veronica'!I26+'Williamson, Gale Veronica'!I27)&gt;0),AND(('Williamson, Gale Veronica'!I30+'Williamson, Gale Veronica'!I31)&gt;0,('Williamson, Gale Veronica'!I32+'Williamson, Gale Veronica'!I33)&gt;0,('Williamson, Gale Veronica'!I34+'Williamson, Gale Veronica'!I35)&gt;0,('Williamson, Gale Veronica'!I36+'Williamson, Gale Veronica'!I37)&gt;0,('Williamson, Gale Veronica'!I38+'Williamson, Gale Veronica'!I39)&gt;0,('Williamson, Gale Veronica'!I40+'Williamson, Gale Veronica'!I41)&gt;0,('Williamson, Gale Veronica'!I42+'Williamson, Gale Veronica'!I43)&gt;0)),"Yes","")</f>
        <v/>
      </c>
      <c r="I104" s="261">
        <f>IF('Williamson, Gale Veronica'!N49&gt;40,"Yes","")</f>
        <v/>
      </c>
      <c r="J104" s="261">
        <f>IF(OR(AND(SUM('Williamson, Gale Veronica'!I14:I27)&gt;0,SUM('Williamson, Gale Veronica'!I14:I27)&lt;40),AND(SUM('Williamson, Gale Veronica'!I30:I43)&gt;0,SUM('Williamson, Gale Veronica'!I30:I43)&lt;40)),"Yes","")</f>
        <v/>
      </c>
      <c r="K104" s="261">
        <f>SUMPRODUCT(('Williamson, Gale Veronica'!I14:I48&gt;0)*('Williamson, Gale Veronica'!I14:I48&lt;8))</f>
        <v/>
      </c>
      <c r="L104" s="261">
        <f>IF('Williamson, Gale Veronica'!Q50&lt;5,"Yes","")</f>
        <v/>
      </c>
      <c r="M104" s="261">
        <f>IF(AND('Williamson, Gale Veronica'!I49&gt;0,'Williamson, Gale Veronica'!I49&lt;80),"Yes","")</f>
        <v/>
      </c>
      <c r="N104" s="261">
        <f>IF(OR(F104&gt;0,G104="Yes",H104="Yes",I104="Yes"),"⚠️ OVERWORK",IF(OR(J104="Yes",K104&gt;0,L104="Yes",M104="Yes"),"🔻 UNDERWORK","✓ OK"))</f>
        <v/>
      </c>
    </row>
    <row r="105">
      <c r="A105" s="261" t="n">
        <v>101</v>
      </c>
      <c r="B105" s="262" t="inlineStr">
        <is>
          <t>Wilson, Edwin</t>
        </is>
      </c>
      <c r="C105" s="261" t="inlineStr">
        <is>
          <t>2599</t>
        </is>
      </c>
      <c r="D105" s="261">
        <f>'Wilson, Edwin'!I49</f>
        <v/>
      </c>
      <c r="E105" s="261">
        <f>'Wilson, Edwin'!Q50</f>
        <v/>
      </c>
      <c r="F105" s="261">
        <f>SUMPRODUCT((('Wilson, Edwin'!I14+'Wilson, Edwin'!I15)&gt;12)*1)+SUMPRODUCT((('Wilson, Edwin'!I16+'Wilson, Edwin'!I17)&gt;12)*1)+SUMPRODUCT((('Wilson, Edwin'!I18+'Wilson, Edwin'!I19)&gt;12)*1)+SUMPRODUCT((('Wilson, Edwin'!I20+'Wilson, Edwin'!I21)&gt;12)*1)+SUMPRODUCT((('Wilson, Edwin'!I22+'Wilson, Edwin'!I23)&gt;12)*1)+SUMPRODUCT((('Wilson, Edwin'!I24+'Wilson, Edwin'!I25)&gt;12)*1)+SUMPRODUCT((('Wilson, Edwin'!I26+'Wilson, Edwin'!I27)&gt;12)*1)+SUMPRODUCT((('Wilson, Edwin'!I30+'Wilson, Edwin'!I31)&gt;12)*1)+SUMPRODUCT((('Wilson, Edwin'!I32+'Wilson, Edwin'!I33)&gt;12)*1)+SUMPRODUCT((('Wilson, Edwin'!I34+'Wilson, Edwin'!I35)&gt;12)*1)+SUMPRODUCT((('Wilson, Edwin'!I36+'Wilson, Edwin'!I37)&gt;12)*1)+SUMPRODUCT((('Wilson, Edwin'!I38+'Wilson, Edwin'!I39)&gt;12)*1)+SUMPRODUCT((('Wilson, Edwin'!I40+'Wilson, Edwin'!I41)&gt;12)*1)+SUMPRODUCT((('Wilson, Edwin'!I42+'Wilson, Edwin'!I43)&gt;12)*1)+SUMPRODUCT((('Wilson, Edwin'!I45+'Wilson, Edwin'!I46)&gt;12)*1)+SUMPRODUCT((('Wilson, Edwin'!I47+'Wilson, Edwin'!I48)&gt;12)*1)</f>
        <v/>
      </c>
      <c r="G105" s="261">
        <f>IF(MAX(SUM('Wilson, Edwin'!I14:I27),SUM('Wilson, Edwin'!I30:I43))&gt;60,"Yes","")</f>
        <v/>
      </c>
      <c r="H105" s="261">
        <f>IF(OR(AND(('Wilson, Edwin'!I14+'Wilson, Edwin'!I15)&gt;0,('Wilson, Edwin'!I16+'Wilson, Edwin'!I17)&gt;0,('Wilson, Edwin'!I18+'Wilson, Edwin'!I19)&gt;0,('Wilson, Edwin'!I20+'Wilson, Edwin'!I21)&gt;0,('Wilson, Edwin'!I22+'Wilson, Edwin'!I23)&gt;0,('Wilson, Edwin'!I24+'Wilson, Edwin'!I25)&gt;0,('Wilson, Edwin'!I26+'Wilson, Edwin'!I27)&gt;0),AND(('Wilson, Edwin'!I30+'Wilson, Edwin'!I31)&gt;0,('Wilson, Edwin'!I32+'Wilson, Edwin'!I33)&gt;0,('Wilson, Edwin'!I34+'Wilson, Edwin'!I35)&gt;0,('Wilson, Edwin'!I36+'Wilson, Edwin'!I37)&gt;0,('Wilson, Edwin'!I38+'Wilson, Edwin'!I39)&gt;0,('Wilson, Edwin'!I40+'Wilson, Edwin'!I41)&gt;0,('Wilson, Edwin'!I42+'Wilson, Edwin'!I43)&gt;0)),"Yes","")</f>
        <v/>
      </c>
      <c r="I105" s="261">
        <f>IF('Wilson, Edwin'!N49&gt;40,"Yes","")</f>
        <v/>
      </c>
      <c r="J105" s="261">
        <f>IF(OR(AND(SUM('Wilson, Edwin'!I14:I27)&gt;0,SUM('Wilson, Edwin'!I14:I27)&lt;40),AND(SUM('Wilson, Edwin'!I30:I43)&gt;0,SUM('Wilson, Edwin'!I30:I43)&lt;40)),"Yes","")</f>
        <v/>
      </c>
      <c r="K105" s="261">
        <f>SUMPRODUCT(('Wilson, Edwin'!I14:I48&gt;0)*('Wilson, Edwin'!I14:I48&lt;8))</f>
        <v/>
      </c>
      <c r="L105" s="261">
        <f>IF('Wilson, Edwin'!Q50&lt;5,"Yes","")</f>
        <v/>
      </c>
      <c r="M105" s="261">
        <f>IF(AND('Wilson, Edwin'!I49&gt;0,'Wilson, Edwin'!I49&lt;80),"Yes","")</f>
        <v/>
      </c>
      <c r="N105" s="261">
        <f>IF(OR(F105&gt;0,G105="Yes",H105="Yes",I105="Yes"),"⚠️ OVERWORK",IF(OR(J105="Yes",K105&gt;0,L105="Yes",M105="Yes"),"🔻 UNDERWORK","✓ OK"))</f>
        <v/>
      </c>
    </row>
    <row r="106">
      <c r="A106" s="261" t="n">
        <v>102</v>
      </c>
      <c r="B106" s="262" t="inlineStr">
        <is>
          <t>Woolford, Krystle Amoania</t>
        </is>
      </c>
      <c r="C106" s="261" t="inlineStr">
        <is>
          <t>4870</t>
        </is>
      </c>
      <c r="D106" s="261">
        <f>'Woolford, Krystle Amoania'!I49</f>
        <v/>
      </c>
      <c r="E106" s="261">
        <f>'Woolford, Krystle Amoania'!Q50</f>
        <v/>
      </c>
      <c r="F106" s="261">
        <f>SUMPRODUCT((('Woolford, Krystle Amoania'!I14+'Woolford, Krystle Amoania'!I15)&gt;12)*1)+SUMPRODUCT((('Woolford, Krystle Amoania'!I16+'Woolford, Krystle Amoania'!I17)&gt;12)*1)+SUMPRODUCT((('Woolford, Krystle Amoania'!I18+'Woolford, Krystle Amoania'!I19)&gt;12)*1)+SUMPRODUCT((('Woolford, Krystle Amoania'!I20+'Woolford, Krystle Amoania'!I21)&gt;12)*1)+SUMPRODUCT((('Woolford, Krystle Amoania'!I22+'Woolford, Krystle Amoania'!I23)&gt;12)*1)+SUMPRODUCT((('Woolford, Krystle Amoania'!I24+'Woolford, Krystle Amoania'!I25)&gt;12)*1)+SUMPRODUCT((('Woolford, Krystle Amoania'!I26+'Woolford, Krystle Amoania'!I27)&gt;12)*1)+SUMPRODUCT((('Woolford, Krystle Amoania'!I30+'Woolford, Krystle Amoania'!I31)&gt;12)*1)+SUMPRODUCT((('Woolford, Krystle Amoania'!I32+'Woolford, Krystle Amoania'!I33)&gt;12)*1)+SUMPRODUCT((('Woolford, Krystle Amoania'!I34+'Woolford, Krystle Amoania'!I35)&gt;12)*1)+SUMPRODUCT((('Woolford, Krystle Amoania'!I36+'Woolford, Krystle Amoania'!I37)&gt;12)*1)+SUMPRODUCT((('Woolford, Krystle Amoania'!I38+'Woolford, Krystle Amoania'!I39)&gt;12)*1)+SUMPRODUCT((('Woolford, Krystle Amoania'!I40+'Woolford, Krystle Amoania'!I41)&gt;12)*1)+SUMPRODUCT((('Woolford, Krystle Amoania'!I42+'Woolford, Krystle Amoania'!I43)&gt;12)*1)+SUMPRODUCT((('Woolford, Krystle Amoania'!I45+'Woolford, Krystle Amoania'!I46)&gt;12)*1)+SUMPRODUCT((('Woolford, Krystle Amoania'!I47+'Woolford, Krystle Amoania'!I48)&gt;12)*1)</f>
        <v/>
      </c>
      <c r="G106" s="261">
        <f>IF(MAX(SUM('Woolford, Krystle Amoania'!I14:I27),SUM('Woolford, Krystle Amoania'!I30:I43))&gt;60,"Yes","")</f>
        <v/>
      </c>
      <c r="H106" s="261">
        <f>IF(OR(AND(('Woolford, Krystle Amoania'!I14+'Woolford, Krystle Amoania'!I15)&gt;0,('Woolford, Krystle Amoania'!I16+'Woolford, Krystle Amoania'!I17)&gt;0,('Woolford, Krystle Amoania'!I18+'Woolford, Krystle Amoania'!I19)&gt;0,('Woolford, Krystle Amoania'!I20+'Woolford, Krystle Amoania'!I21)&gt;0,('Woolford, Krystle Amoania'!I22+'Woolford, Krystle Amoania'!I23)&gt;0,('Woolford, Krystle Amoania'!I24+'Woolford, Krystle Amoania'!I25)&gt;0,('Woolford, Krystle Amoania'!I26+'Woolford, Krystle Amoania'!I27)&gt;0),AND(('Woolford, Krystle Amoania'!I30+'Woolford, Krystle Amoania'!I31)&gt;0,('Woolford, Krystle Amoania'!I32+'Woolford, Krystle Amoania'!I33)&gt;0,('Woolford, Krystle Amoania'!I34+'Woolford, Krystle Amoania'!I35)&gt;0,('Woolford, Krystle Amoania'!I36+'Woolford, Krystle Amoania'!I37)&gt;0,('Woolford, Krystle Amoania'!I38+'Woolford, Krystle Amoania'!I39)&gt;0,('Woolford, Krystle Amoania'!I40+'Woolford, Krystle Amoania'!I41)&gt;0,('Woolford, Krystle Amoania'!I42+'Woolford, Krystle Amoania'!I43)&gt;0)),"Yes","")</f>
        <v/>
      </c>
      <c r="I106" s="261">
        <f>IF('Woolford, Krystle Amoania'!N49&gt;40,"Yes","")</f>
        <v/>
      </c>
      <c r="J106" s="261">
        <f>IF(OR(AND(SUM('Woolford, Krystle Amoania'!I14:I27)&gt;0,SUM('Woolford, Krystle Amoania'!I14:I27)&lt;40),AND(SUM('Woolford, Krystle Amoania'!I30:I43)&gt;0,SUM('Woolford, Krystle Amoania'!I30:I43)&lt;40)),"Yes","")</f>
        <v/>
      </c>
      <c r="K106" s="261">
        <f>SUMPRODUCT(('Woolford, Krystle Amoania'!I14:I48&gt;0)*('Woolford, Krystle Amoania'!I14:I48&lt;8))</f>
        <v/>
      </c>
      <c r="L106" s="261">
        <f>IF('Woolford, Krystle Amoania'!Q50&lt;5,"Yes","")</f>
        <v/>
      </c>
      <c r="M106" s="261">
        <f>IF(AND('Woolford, Krystle Amoania'!I49&gt;0,'Woolford, Krystle Amoania'!I49&lt;80),"Yes","")</f>
        <v/>
      </c>
      <c r="N106" s="261">
        <f>IF(OR(F106&gt;0,G106="Yes",H106="Yes",I106="Yes"),"⚠️ OVERWORK",IF(OR(J106="Yes",K106&gt;0,L106="Yes",M106="Yes"),"🔻 UNDERWORK","✓ OK"))</f>
        <v/>
      </c>
    </row>
    <row r="107">
      <c r="A107" s="261" t="n">
        <v>103</v>
      </c>
      <c r="B107" s="262" t="inlineStr">
        <is>
          <t>Yaw, Conian Beresford</t>
        </is>
      </c>
      <c r="C107" s="261" t="inlineStr">
        <is>
          <t>2078</t>
        </is>
      </c>
      <c r="D107" s="261">
        <f>'Yaw, Conian Beresford'!I49</f>
        <v/>
      </c>
      <c r="E107" s="261">
        <f>'Yaw, Conian Beresford'!Q50</f>
        <v/>
      </c>
      <c r="F107" s="261">
        <f>SUMPRODUCT((('Yaw, Conian Beresford'!I14+'Yaw, Conian Beresford'!I15)&gt;12)*1)+SUMPRODUCT((('Yaw, Conian Beresford'!I16+'Yaw, Conian Beresford'!I17)&gt;12)*1)+SUMPRODUCT((('Yaw, Conian Beresford'!I18+'Yaw, Conian Beresford'!I19)&gt;12)*1)+SUMPRODUCT((('Yaw, Conian Beresford'!I20+'Yaw, Conian Beresford'!I21)&gt;12)*1)+SUMPRODUCT((('Yaw, Conian Beresford'!I22+'Yaw, Conian Beresford'!I23)&gt;12)*1)+SUMPRODUCT((('Yaw, Conian Beresford'!I24+'Yaw, Conian Beresford'!I25)&gt;12)*1)+SUMPRODUCT((('Yaw, Conian Beresford'!I26+'Yaw, Conian Beresford'!I27)&gt;12)*1)+SUMPRODUCT((('Yaw, Conian Beresford'!I30+'Yaw, Conian Beresford'!I31)&gt;12)*1)+SUMPRODUCT((('Yaw, Conian Beresford'!I32+'Yaw, Conian Beresford'!I33)&gt;12)*1)+SUMPRODUCT((('Yaw, Conian Beresford'!I34+'Yaw, Conian Beresford'!I35)&gt;12)*1)+SUMPRODUCT((('Yaw, Conian Beresford'!I36+'Yaw, Conian Beresford'!I37)&gt;12)*1)+SUMPRODUCT((('Yaw, Conian Beresford'!I38+'Yaw, Conian Beresford'!I39)&gt;12)*1)+SUMPRODUCT((('Yaw, Conian Beresford'!I40+'Yaw, Conian Beresford'!I41)&gt;12)*1)+SUMPRODUCT((('Yaw, Conian Beresford'!I42+'Yaw, Conian Beresford'!I43)&gt;12)*1)+SUMPRODUCT((('Yaw, Conian Beresford'!I45+'Yaw, Conian Beresford'!I46)&gt;12)*1)+SUMPRODUCT((('Yaw, Conian Beresford'!I47+'Yaw, Conian Beresford'!I48)&gt;12)*1)</f>
        <v/>
      </c>
      <c r="G107" s="261">
        <f>IF(MAX(SUM('Yaw, Conian Beresford'!I14:I27),SUM('Yaw, Conian Beresford'!I30:I43))&gt;60,"Yes","")</f>
        <v/>
      </c>
      <c r="H107" s="261">
        <f>IF(OR(AND(('Yaw, Conian Beresford'!I14+'Yaw, Conian Beresford'!I15)&gt;0,('Yaw, Conian Beresford'!I16+'Yaw, Conian Beresford'!I17)&gt;0,('Yaw, Conian Beresford'!I18+'Yaw, Conian Beresford'!I19)&gt;0,('Yaw, Conian Beresford'!I20+'Yaw, Conian Beresford'!I21)&gt;0,('Yaw, Conian Beresford'!I22+'Yaw, Conian Beresford'!I23)&gt;0,('Yaw, Conian Beresford'!I24+'Yaw, Conian Beresford'!I25)&gt;0,('Yaw, Conian Beresford'!I26+'Yaw, Conian Beresford'!I27)&gt;0),AND(('Yaw, Conian Beresford'!I30+'Yaw, Conian Beresford'!I31)&gt;0,('Yaw, Conian Beresford'!I32+'Yaw, Conian Beresford'!I33)&gt;0,('Yaw, Conian Beresford'!I34+'Yaw, Conian Beresford'!I35)&gt;0,('Yaw, Conian Beresford'!I36+'Yaw, Conian Beresford'!I37)&gt;0,('Yaw, Conian Beresford'!I38+'Yaw, Conian Beresford'!I39)&gt;0,('Yaw, Conian Beresford'!I40+'Yaw, Conian Beresford'!I41)&gt;0,('Yaw, Conian Beresford'!I42+'Yaw, Conian Beresford'!I43)&gt;0)),"Yes","")</f>
        <v/>
      </c>
      <c r="I107" s="261">
        <f>IF('Yaw, Conian Beresford'!N49&gt;40,"Yes","")</f>
        <v/>
      </c>
      <c r="J107" s="261">
        <f>IF(OR(AND(SUM('Yaw, Conian Beresford'!I14:I27)&gt;0,SUM('Yaw, Conian Beresford'!I14:I27)&lt;40),AND(SUM('Yaw, Conian Beresford'!I30:I43)&gt;0,SUM('Yaw, Conian Beresford'!I30:I43)&lt;40)),"Yes","")</f>
        <v/>
      </c>
      <c r="K107" s="261">
        <f>SUMPRODUCT(('Yaw, Conian Beresford'!I14:I48&gt;0)*('Yaw, Conian Beresford'!I14:I48&lt;8))</f>
        <v/>
      </c>
      <c r="L107" s="261">
        <f>IF('Yaw, Conian Beresford'!Q50&lt;5,"Yes","")</f>
        <v/>
      </c>
      <c r="M107" s="261">
        <f>IF(AND('Yaw, Conian Beresford'!I49&gt;0,'Yaw, Conian Beresford'!I49&lt;80),"Yes","")</f>
        <v/>
      </c>
      <c r="N107" s="261">
        <f>IF(OR(F107&gt;0,G107="Yes",H107="Yes",I107="Yes"),"⚠️ OVERWORK",IF(OR(J107="Yes",K107&gt;0,L107="Yes",M107="Yes"),"🔻 UNDERWORK","✓ OK"))</f>
        <v/>
      </c>
    </row>
    <row r="108">
      <c r="A108" s="261" t="n">
        <v>104</v>
      </c>
      <c r="B108" s="262" t="inlineStr">
        <is>
          <t>Yearwood, Claudette Veronica</t>
        </is>
      </c>
      <c r="C108" s="261" t="inlineStr">
        <is>
          <t>4773</t>
        </is>
      </c>
      <c r="D108" s="261">
        <f>'Yearwood, Claudette Veronica'!I49</f>
        <v/>
      </c>
      <c r="E108" s="261">
        <f>'Yearwood, Claudette Veronica'!Q50</f>
        <v/>
      </c>
      <c r="F108" s="261">
        <f>SUMPRODUCT((('Yearwood, Claudette Veronica'!I14+'Yearwood, Claudette Veronica'!I15)&gt;12)*1)+SUMPRODUCT((('Yearwood, Claudette Veronica'!I16+'Yearwood, Claudette Veronica'!I17)&gt;12)*1)+SUMPRODUCT((('Yearwood, Claudette Veronica'!I18+'Yearwood, Claudette Veronica'!I19)&gt;12)*1)+SUMPRODUCT((('Yearwood, Claudette Veronica'!I20+'Yearwood, Claudette Veronica'!I21)&gt;12)*1)+SUMPRODUCT((('Yearwood, Claudette Veronica'!I22+'Yearwood, Claudette Veronica'!I23)&gt;12)*1)+SUMPRODUCT((('Yearwood, Claudette Veronica'!I24+'Yearwood, Claudette Veronica'!I25)&gt;12)*1)+SUMPRODUCT((('Yearwood, Claudette Veronica'!I26+'Yearwood, Claudette Veronica'!I27)&gt;12)*1)+SUMPRODUCT((('Yearwood, Claudette Veronica'!I30+'Yearwood, Claudette Veronica'!I31)&gt;12)*1)+SUMPRODUCT((('Yearwood, Claudette Veronica'!I32+'Yearwood, Claudette Veronica'!I33)&gt;12)*1)+SUMPRODUCT((('Yearwood, Claudette Veronica'!I34+'Yearwood, Claudette Veronica'!I35)&gt;12)*1)+SUMPRODUCT((('Yearwood, Claudette Veronica'!I36+'Yearwood, Claudette Veronica'!I37)&gt;12)*1)+SUMPRODUCT((('Yearwood, Claudette Veronica'!I38+'Yearwood, Claudette Veronica'!I39)&gt;12)*1)+SUMPRODUCT((('Yearwood, Claudette Veronica'!I40+'Yearwood, Claudette Veronica'!I41)&gt;12)*1)+SUMPRODUCT((('Yearwood, Claudette Veronica'!I42+'Yearwood, Claudette Veronica'!I43)&gt;12)*1)+SUMPRODUCT((('Yearwood, Claudette Veronica'!I45+'Yearwood, Claudette Veronica'!I46)&gt;12)*1)+SUMPRODUCT((('Yearwood, Claudette Veronica'!I47+'Yearwood, Claudette Veronica'!I48)&gt;12)*1)</f>
        <v/>
      </c>
      <c r="G108" s="261">
        <f>IF(MAX(SUM('Yearwood, Claudette Veronica'!I14:I27),SUM('Yearwood, Claudette Veronica'!I30:I43))&gt;60,"Yes","")</f>
        <v/>
      </c>
      <c r="H108" s="261">
        <f>IF(OR(AND(('Yearwood, Claudette Veronica'!I14+'Yearwood, Claudette Veronica'!I15)&gt;0,('Yearwood, Claudette Veronica'!I16+'Yearwood, Claudette Veronica'!I17)&gt;0,('Yearwood, Claudette Veronica'!I18+'Yearwood, Claudette Veronica'!I19)&gt;0,('Yearwood, Claudette Veronica'!I20+'Yearwood, Claudette Veronica'!I21)&gt;0,('Yearwood, Claudette Veronica'!I22+'Yearwood, Claudette Veronica'!I23)&gt;0,('Yearwood, Claudette Veronica'!I24+'Yearwood, Claudette Veronica'!I25)&gt;0,('Yearwood, Claudette Veronica'!I26+'Yearwood, Claudette Veronica'!I27)&gt;0),AND(('Yearwood, Claudette Veronica'!I30+'Yearwood, Claudette Veronica'!I31)&gt;0,('Yearwood, Claudette Veronica'!I32+'Yearwood, Claudette Veronica'!I33)&gt;0,('Yearwood, Claudette Veronica'!I34+'Yearwood, Claudette Veronica'!I35)&gt;0,('Yearwood, Claudette Veronica'!I36+'Yearwood, Claudette Veronica'!I37)&gt;0,('Yearwood, Claudette Veronica'!I38+'Yearwood, Claudette Veronica'!I39)&gt;0,('Yearwood, Claudette Veronica'!I40+'Yearwood, Claudette Veronica'!I41)&gt;0,('Yearwood, Claudette Veronica'!I42+'Yearwood, Claudette Veronica'!I43)&gt;0)),"Yes","")</f>
        <v/>
      </c>
      <c r="I108" s="261">
        <f>IF('Yearwood, Claudette Veronica'!N49&gt;40,"Yes","")</f>
        <v/>
      </c>
      <c r="J108" s="261">
        <f>IF(OR(AND(SUM('Yearwood, Claudette Veronica'!I14:I27)&gt;0,SUM('Yearwood, Claudette Veronica'!I14:I27)&lt;40),AND(SUM('Yearwood, Claudette Veronica'!I30:I43)&gt;0,SUM('Yearwood, Claudette Veronica'!I30:I43)&lt;40)),"Yes","")</f>
        <v/>
      </c>
      <c r="K108" s="261">
        <f>SUMPRODUCT(('Yearwood, Claudette Veronica'!I14:I48&gt;0)*('Yearwood, Claudette Veronica'!I14:I48&lt;8))</f>
        <v/>
      </c>
      <c r="L108" s="261">
        <f>IF('Yearwood, Claudette Veronica'!Q50&lt;5,"Yes","")</f>
        <v/>
      </c>
      <c r="M108" s="261">
        <f>IF(AND('Yearwood, Claudette Veronica'!I49&gt;0,'Yearwood, Claudette Veronica'!I49&lt;80),"Yes","")</f>
        <v/>
      </c>
      <c r="N108" s="261">
        <f>IF(OR(F108&gt;0,G108="Yes",H108="Yes",I108="Yes"),"⚠️ OVERWORK",IF(OR(J108="Yes",K108&gt;0,L108="Yes",M108="Yes"),"🔻 UNDERWORK","✓ OK"))</f>
        <v/>
      </c>
    </row>
    <row r="110">
      <c r="A110" s="350" t="inlineStr">
        <is>
          <t>SUMMARY</t>
        </is>
      </c>
    </row>
    <row r="111">
      <c r="A111" s="253" t="inlineStr">
        <is>
          <t>⚠️ Overwork Flags:</t>
        </is>
      </c>
      <c r="C111" s="253">
        <f>COUNTIF(N5:N109,"⚠️ OVERWORK")</f>
        <v/>
      </c>
    </row>
    <row r="112">
      <c r="A112" s="255" t="inlineStr">
        <is>
          <t>🔻 Underwork Flags:</t>
        </is>
      </c>
      <c r="C112" s="255">
        <f>COUNTIF(N5:N109,"🔻 UNDERWORK")</f>
        <v/>
      </c>
    </row>
    <row r="113">
      <c r="A113" s="254" t="inlineStr">
        <is>
          <t>✓ OK:</t>
        </is>
      </c>
      <c r="C113" s="254">
        <f>COUNTIF(N5:N109,"✓ OK")</f>
        <v/>
      </c>
    </row>
    <row r="115">
      <c r="A115" s="350" t="inlineStr">
        <is>
          <t>THRESHOLDS:</t>
        </is>
      </c>
    </row>
    <row r="116">
      <c r="A116" t="inlineStr">
        <is>
          <t>Overwork: Daily &gt;12hrs | Weekly &gt;60hrs | 7+ consecutive days | OT &gt;40hrs/period</t>
        </is>
      </c>
    </row>
    <row r="117">
      <c r="A117" t="inlineStr">
        <is>
          <t>Underwork: Weekly &lt;40hrs | Daily &lt;8hrs (when worked) | &lt;5 days/week | Period &lt;80hrs total</t>
        </is>
      </c>
    </row>
  </sheetData>
  <mergeCells count="5">
    <mergeCell ref="A110:C110"/>
    <mergeCell ref="A2:N2"/>
    <mergeCell ref="A117:N117"/>
    <mergeCell ref="A116:N116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09"/>
  <sheetViews>
    <sheetView workbookViewId="0">
      <selection activeCell="J14" sqref="J14"/>
    </sheetView>
  </sheetViews>
  <sheetFormatPr baseColWidth="8" defaultRowHeight="13.5"/>
  <cols>
    <col width="16" customWidth="1" style="348" min="1" max="1"/>
    <col width="18.42578125" customWidth="1" style="348" min="2" max="2"/>
    <col width="17.85546875" customWidth="1" style="348" min="3" max="3"/>
    <col width="21.42578125" customWidth="1" style="348" min="4" max="4"/>
    <col width="19.7109375" customWidth="1" style="348" min="5" max="5"/>
  </cols>
  <sheetData>
    <row r="1" ht="14.45" customHeight="1" s="348">
      <c r="A1" s="247" t="inlineStr">
        <is>
          <t>PAYROLL_ID</t>
        </is>
      </c>
      <c r="B1" s="247" t="inlineStr">
        <is>
          <t>EMPLOYEENAME</t>
        </is>
      </c>
      <c r="C1" s="247" t="inlineStr">
        <is>
          <t>INCOME_CODE</t>
        </is>
      </c>
      <c r="D1" s="247" t="inlineStr">
        <is>
          <t>HOURS</t>
        </is>
      </c>
      <c r="E1" s="247" t="inlineStr">
        <is>
          <t>DOLLARS</t>
        </is>
      </c>
    </row>
    <row r="2">
      <c r="A2">
        <f>'Payroll Summary'!B4</f>
        <v/>
      </c>
      <c r="B2">
        <f>'Payroll Summary'!A4</f>
        <v/>
      </c>
      <c r="C2" t="inlineStr">
        <is>
          <t>ANNLEAVE</t>
        </is>
      </c>
      <c r="D2">
        <f>'Payroll Summary'!J4</f>
        <v/>
      </c>
    </row>
    <row r="3">
      <c r="A3">
        <f>A2</f>
        <v/>
      </c>
      <c r="B3">
        <f>B2</f>
        <v/>
      </c>
      <c r="C3" t="inlineStr">
        <is>
          <t>NR</t>
        </is>
      </c>
      <c r="D3">
        <f>'Payroll Summary'!D4</f>
        <v/>
      </c>
    </row>
    <row r="4">
      <c r="A4">
        <f>A3</f>
        <v/>
      </c>
      <c r="B4">
        <f>B3</f>
        <v/>
      </c>
      <c r="C4" t="inlineStr">
        <is>
          <t>OT1</t>
        </is>
      </c>
      <c r="D4">
        <f>'Payroll Summary'!F4</f>
        <v/>
      </c>
    </row>
    <row r="5">
      <c r="A5">
        <f>A4</f>
        <v/>
      </c>
      <c r="B5">
        <f>B4</f>
        <v/>
      </c>
      <c r="C5" t="inlineStr">
        <is>
          <t>80125</t>
        </is>
      </c>
      <c r="D5">
        <f>'Payroll Summary'!G4</f>
        <v/>
      </c>
    </row>
    <row r="6">
      <c r="A6">
        <f>A5</f>
        <v/>
      </c>
      <c r="B6">
        <f>B5</f>
        <v/>
      </c>
      <c r="C6" t="inlineStr">
        <is>
          <t>INCENTIVE</t>
        </is>
      </c>
      <c r="D6">
        <f>'Payroll Summary'!L4</f>
        <v/>
      </c>
    </row>
    <row r="7">
      <c r="A7">
        <f>A6</f>
        <v/>
      </c>
      <c r="B7">
        <f>B6</f>
        <v/>
      </c>
      <c r="C7" t="inlineStr">
        <is>
          <t>MA</t>
        </is>
      </c>
      <c r="D7">
        <f>'Payroll Summary'!I4</f>
        <v/>
      </c>
    </row>
    <row r="8">
      <c r="A8">
        <f>A7</f>
        <v/>
      </c>
      <c r="B8">
        <f>B7</f>
        <v/>
      </c>
      <c r="C8" t="inlineStr">
        <is>
          <t>OT</t>
        </is>
      </c>
      <c r="D8">
        <f>'Payroll Summary'!E4</f>
        <v/>
      </c>
    </row>
    <row r="9">
      <c r="A9">
        <f>A8</f>
        <v/>
      </c>
      <c r="B9">
        <f>B8</f>
        <v/>
      </c>
      <c r="C9" t="inlineStr">
        <is>
          <t>RA</t>
        </is>
      </c>
      <c r="D9">
        <f>'Payroll Summary'!H4</f>
        <v/>
      </c>
    </row>
    <row r="10">
      <c r="A10">
        <f>'Payroll Summary'!B5</f>
        <v/>
      </c>
      <c r="B10">
        <f>'Payroll Summary'!A5</f>
        <v/>
      </c>
      <c r="C10" t="inlineStr">
        <is>
          <t>ANNLEAVE</t>
        </is>
      </c>
      <c r="D10">
        <f>'Payroll Summary'!J5</f>
        <v/>
      </c>
    </row>
    <row r="11">
      <c r="A11">
        <f>A10</f>
        <v/>
      </c>
      <c r="B11">
        <f>B10</f>
        <v/>
      </c>
      <c r="C11" t="inlineStr">
        <is>
          <t>NR</t>
        </is>
      </c>
      <c r="D11">
        <f>'Payroll Summary'!D5</f>
        <v/>
      </c>
    </row>
    <row r="12">
      <c r="A12">
        <f>A11</f>
        <v/>
      </c>
      <c r="B12">
        <f>B11</f>
        <v/>
      </c>
      <c r="C12" t="inlineStr">
        <is>
          <t>OT1</t>
        </is>
      </c>
      <c r="D12">
        <f>'Payroll Summary'!F5</f>
        <v/>
      </c>
    </row>
    <row r="13">
      <c r="A13">
        <f>A12</f>
        <v/>
      </c>
      <c r="B13">
        <f>B12</f>
        <v/>
      </c>
      <c r="C13" t="inlineStr">
        <is>
          <t>80125</t>
        </is>
      </c>
      <c r="D13">
        <f>'Payroll Summary'!G5</f>
        <v/>
      </c>
    </row>
    <row r="14">
      <c r="A14">
        <f>A13</f>
        <v/>
      </c>
      <c r="B14">
        <f>B13</f>
        <v/>
      </c>
      <c r="C14" t="inlineStr">
        <is>
          <t>INCENTIVE</t>
        </is>
      </c>
      <c r="D14">
        <f>'Payroll Summary'!L5</f>
        <v/>
      </c>
    </row>
    <row r="15">
      <c r="A15">
        <f>A14</f>
        <v/>
      </c>
      <c r="B15">
        <f>B14</f>
        <v/>
      </c>
      <c r="C15" t="inlineStr">
        <is>
          <t>MA</t>
        </is>
      </c>
      <c r="D15">
        <f>'Payroll Summary'!I5</f>
        <v/>
      </c>
    </row>
    <row r="16">
      <c r="A16">
        <f>A15</f>
        <v/>
      </c>
      <c r="B16">
        <f>B15</f>
        <v/>
      </c>
      <c r="C16" t="inlineStr">
        <is>
          <t>OT</t>
        </is>
      </c>
      <c r="D16">
        <f>'Payroll Summary'!E5</f>
        <v/>
      </c>
    </row>
    <row r="17">
      <c r="A17">
        <f>A16</f>
        <v/>
      </c>
      <c r="B17">
        <f>B16</f>
        <v/>
      </c>
      <c r="C17" t="inlineStr">
        <is>
          <t>RA</t>
        </is>
      </c>
      <c r="D17">
        <f>'Payroll Summary'!H5</f>
        <v/>
      </c>
    </row>
    <row r="18">
      <c r="A18">
        <f>'Payroll Summary'!B6</f>
        <v/>
      </c>
      <c r="B18">
        <f>'Payroll Summary'!A6</f>
        <v/>
      </c>
      <c r="C18" t="inlineStr">
        <is>
          <t>ANNLEAVE</t>
        </is>
      </c>
      <c r="D18">
        <f>'Payroll Summary'!J6</f>
        <v/>
      </c>
    </row>
    <row r="19">
      <c r="A19">
        <f>A18</f>
        <v/>
      </c>
      <c r="B19">
        <f>B18</f>
        <v/>
      </c>
      <c r="C19" t="inlineStr">
        <is>
          <t>NR</t>
        </is>
      </c>
      <c r="D19">
        <f>'Payroll Summary'!D6</f>
        <v/>
      </c>
    </row>
    <row r="20">
      <c r="A20">
        <f>A19</f>
        <v/>
      </c>
      <c r="B20">
        <f>B19</f>
        <v/>
      </c>
      <c r="C20" t="inlineStr">
        <is>
          <t>OT1</t>
        </is>
      </c>
      <c r="D20">
        <f>'Payroll Summary'!F6</f>
        <v/>
      </c>
    </row>
    <row r="21">
      <c r="A21">
        <f>A20</f>
        <v/>
      </c>
      <c r="B21">
        <f>B20</f>
        <v/>
      </c>
      <c r="C21" t="inlineStr">
        <is>
          <t>80125</t>
        </is>
      </c>
      <c r="D21">
        <f>'Payroll Summary'!G6</f>
        <v/>
      </c>
    </row>
    <row r="22">
      <c r="A22">
        <f>A21</f>
        <v/>
      </c>
      <c r="B22">
        <f>B21</f>
        <v/>
      </c>
      <c r="C22" t="inlineStr">
        <is>
          <t>INCENTIVE</t>
        </is>
      </c>
      <c r="D22">
        <f>'Payroll Summary'!L6</f>
        <v/>
      </c>
    </row>
    <row r="23">
      <c r="A23">
        <f>A22</f>
        <v/>
      </c>
      <c r="B23">
        <f>B22</f>
        <v/>
      </c>
      <c r="C23" t="inlineStr">
        <is>
          <t>MA</t>
        </is>
      </c>
      <c r="D23">
        <f>'Payroll Summary'!I6</f>
        <v/>
      </c>
    </row>
    <row r="24">
      <c r="A24">
        <f>A23</f>
        <v/>
      </c>
      <c r="B24">
        <f>B23</f>
        <v/>
      </c>
      <c r="C24" t="inlineStr">
        <is>
          <t>OT</t>
        </is>
      </c>
      <c r="D24">
        <f>'Payroll Summary'!E6</f>
        <v/>
      </c>
    </row>
    <row r="25">
      <c r="A25">
        <f>A24</f>
        <v/>
      </c>
      <c r="B25">
        <f>B24</f>
        <v/>
      </c>
      <c r="C25" t="inlineStr">
        <is>
          <t>RA</t>
        </is>
      </c>
      <c r="D25">
        <f>'Payroll Summary'!H6</f>
        <v/>
      </c>
    </row>
    <row r="26">
      <c r="A26">
        <f>'Payroll Summary'!B7</f>
        <v/>
      </c>
      <c r="B26">
        <f>'Payroll Summary'!A7</f>
        <v/>
      </c>
      <c r="C26" t="inlineStr">
        <is>
          <t>ANNLEAVE</t>
        </is>
      </c>
      <c r="D26">
        <f>'Payroll Summary'!J7</f>
        <v/>
      </c>
    </row>
    <row r="27">
      <c r="A27">
        <f>A26</f>
        <v/>
      </c>
      <c r="B27">
        <f>B26</f>
        <v/>
      </c>
      <c r="C27" t="inlineStr">
        <is>
          <t>NR</t>
        </is>
      </c>
      <c r="D27">
        <f>'Payroll Summary'!D7</f>
        <v/>
      </c>
    </row>
    <row r="28">
      <c r="A28">
        <f>A27</f>
        <v/>
      </c>
      <c r="B28">
        <f>B27</f>
        <v/>
      </c>
      <c r="C28" t="inlineStr">
        <is>
          <t>OT1</t>
        </is>
      </c>
      <c r="D28">
        <f>'Payroll Summary'!F7</f>
        <v/>
      </c>
    </row>
    <row r="29">
      <c r="A29">
        <f>A28</f>
        <v/>
      </c>
      <c r="B29">
        <f>B28</f>
        <v/>
      </c>
      <c r="C29" t="inlineStr">
        <is>
          <t>80125</t>
        </is>
      </c>
      <c r="D29">
        <f>'Payroll Summary'!G7</f>
        <v/>
      </c>
    </row>
    <row r="30">
      <c r="A30">
        <f>A29</f>
        <v/>
      </c>
      <c r="B30">
        <f>B29</f>
        <v/>
      </c>
      <c r="C30" t="inlineStr">
        <is>
          <t>INCENTIVE</t>
        </is>
      </c>
      <c r="D30">
        <f>'Payroll Summary'!L7</f>
        <v/>
      </c>
    </row>
    <row r="31">
      <c r="A31">
        <f>A30</f>
        <v/>
      </c>
      <c r="B31">
        <f>B30</f>
        <v/>
      </c>
      <c r="C31" t="inlineStr">
        <is>
          <t>MA</t>
        </is>
      </c>
      <c r="D31">
        <f>'Payroll Summary'!I7</f>
        <v/>
      </c>
    </row>
    <row r="32">
      <c r="A32">
        <f>A31</f>
        <v/>
      </c>
      <c r="B32">
        <f>B31</f>
        <v/>
      </c>
      <c r="C32" t="inlineStr">
        <is>
          <t>OT</t>
        </is>
      </c>
      <c r="D32">
        <f>'Payroll Summary'!E7</f>
        <v/>
      </c>
    </row>
    <row r="33">
      <c r="A33">
        <f>A32</f>
        <v/>
      </c>
      <c r="B33">
        <f>B32</f>
        <v/>
      </c>
      <c r="C33" t="inlineStr">
        <is>
          <t>RA</t>
        </is>
      </c>
      <c r="D33">
        <f>'Payroll Summary'!H7</f>
        <v/>
      </c>
    </row>
    <row r="34">
      <c r="A34">
        <f>'Payroll Summary'!B8</f>
        <v/>
      </c>
      <c r="B34">
        <f>'Payroll Summary'!A8</f>
        <v/>
      </c>
      <c r="C34" t="inlineStr">
        <is>
          <t>ANNLEAVE</t>
        </is>
      </c>
      <c r="D34">
        <f>'Payroll Summary'!J8</f>
        <v/>
      </c>
    </row>
    <row r="35">
      <c r="A35">
        <f>A34</f>
        <v/>
      </c>
      <c r="B35">
        <f>B34</f>
        <v/>
      </c>
      <c r="C35" t="inlineStr">
        <is>
          <t>NR</t>
        </is>
      </c>
      <c r="D35">
        <f>'Payroll Summary'!D8</f>
        <v/>
      </c>
    </row>
    <row r="36">
      <c r="A36">
        <f>A35</f>
        <v/>
      </c>
      <c r="B36">
        <f>B35</f>
        <v/>
      </c>
      <c r="C36" t="inlineStr">
        <is>
          <t>OT1</t>
        </is>
      </c>
      <c r="D36">
        <f>'Payroll Summary'!F8</f>
        <v/>
      </c>
    </row>
    <row r="37">
      <c r="A37">
        <f>A36</f>
        <v/>
      </c>
      <c r="B37">
        <f>B36</f>
        <v/>
      </c>
      <c r="C37" t="inlineStr">
        <is>
          <t>80125</t>
        </is>
      </c>
      <c r="D37">
        <f>'Payroll Summary'!G8</f>
        <v/>
      </c>
    </row>
    <row r="38">
      <c r="A38">
        <f>A37</f>
        <v/>
      </c>
      <c r="B38">
        <f>B37</f>
        <v/>
      </c>
      <c r="C38" t="inlineStr">
        <is>
          <t>INCENTIVE</t>
        </is>
      </c>
      <c r="D38">
        <f>'Payroll Summary'!L8</f>
        <v/>
      </c>
    </row>
    <row r="39">
      <c r="A39">
        <f>A38</f>
        <v/>
      </c>
      <c r="B39">
        <f>B38</f>
        <v/>
      </c>
      <c r="C39" t="inlineStr">
        <is>
          <t>MA</t>
        </is>
      </c>
      <c r="D39">
        <f>'Payroll Summary'!I8</f>
        <v/>
      </c>
    </row>
    <row r="40">
      <c r="A40">
        <f>A39</f>
        <v/>
      </c>
      <c r="B40">
        <f>B39</f>
        <v/>
      </c>
      <c r="C40" t="inlineStr">
        <is>
          <t>OT</t>
        </is>
      </c>
      <c r="D40">
        <f>'Payroll Summary'!E8</f>
        <v/>
      </c>
    </row>
    <row r="41">
      <c r="A41">
        <f>A40</f>
        <v/>
      </c>
      <c r="B41">
        <f>B40</f>
        <v/>
      </c>
      <c r="C41" t="inlineStr">
        <is>
          <t>RA</t>
        </is>
      </c>
      <c r="D41">
        <f>'Payroll Summary'!H8</f>
        <v/>
      </c>
    </row>
    <row r="42">
      <c r="A42">
        <f>'Payroll Summary'!B9</f>
        <v/>
      </c>
      <c r="B42">
        <f>'Payroll Summary'!A9</f>
        <v/>
      </c>
      <c r="C42" t="inlineStr">
        <is>
          <t>ANNLEAVE</t>
        </is>
      </c>
      <c r="D42">
        <f>'Payroll Summary'!J9</f>
        <v/>
      </c>
    </row>
    <row r="43">
      <c r="A43">
        <f>A42</f>
        <v/>
      </c>
      <c r="B43">
        <f>B42</f>
        <v/>
      </c>
      <c r="C43" t="inlineStr">
        <is>
          <t>NR</t>
        </is>
      </c>
      <c r="D43">
        <f>'Payroll Summary'!D9</f>
        <v/>
      </c>
    </row>
    <row r="44">
      <c r="A44">
        <f>A43</f>
        <v/>
      </c>
      <c r="B44">
        <f>B43</f>
        <v/>
      </c>
      <c r="C44" t="inlineStr">
        <is>
          <t>OT1</t>
        </is>
      </c>
      <c r="D44">
        <f>'Payroll Summary'!F9</f>
        <v/>
      </c>
    </row>
    <row r="45">
      <c r="A45">
        <f>A44</f>
        <v/>
      </c>
      <c r="B45">
        <f>B44</f>
        <v/>
      </c>
      <c r="C45" t="inlineStr">
        <is>
          <t>80125</t>
        </is>
      </c>
      <c r="D45">
        <f>'Payroll Summary'!G9</f>
        <v/>
      </c>
    </row>
    <row r="46">
      <c r="A46">
        <f>A45</f>
        <v/>
      </c>
      <c r="B46">
        <f>B45</f>
        <v/>
      </c>
      <c r="C46" t="inlineStr">
        <is>
          <t>INCENTIVE</t>
        </is>
      </c>
      <c r="D46">
        <f>'Payroll Summary'!L9</f>
        <v/>
      </c>
    </row>
    <row r="47">
      <c r="A47">
        <f>A46</f>
        <v/>
      </c>
      <c r="B47">
        <f>B46</f>
        <v/>
      </c>
      <c r="C47" t="inlineStr">
        <is>
          <t>MA</t>
        </is>
      </c>
      <c r="D47">
        <f>'Payroll Summary'!I9</f>
        <v/>
      </c>
    </row>
    <row r="48">
      <c r="A48">
        <f>A47</f>
        <v/>
      </c>
      <c r="B48">
        <f>B47</f>
        <v/>
      </c>
      <c r="C48" t="inlineStr">
        <is>
          <t>OT</t>
        </is>
      </c>
      <c r="D48">
        <f>'Payroll Summary'!E9</f>
        <v/>
      </c>
    </row>
    <row r="49">
      <c r="A49">
        <f>A48</f>
        <v/>
      </c>
      <c r="B49">
        <f>B48</f>
        <v/>
      </c>
      <c r="C49" t="inlineStr">
        <is>
          <t>RA</t>
        </is>
      </c>
      <c r="D49">
        <f>'Payroll Summary'!H9</f>
        <v/>
      </c>
    </row>
    <row r="50">
      <c r="A50">
        <f>'Payroll Summary'!B10</f>
        <v/>
      </c>
      <c r="B50">
        <f>'Payroll Summary'!A10</f>
        <v/>
      </c>
      <c r="C50" t="inlineStr">
        <is>
          <t>ANNLEAVE</t>
        </is>
      </c>
      <c r="D50">
        <f>'Payroll Summary'!J10</f>
        <v/>
      </c>
    </row>
    <row r="51">
      <c r="A51">
        <f>A50</f>
        <v/>
      </c>
      <c r="B51">
        <f>B50</f>
        <v/>
      </c>
      <c r="C51" t="inlineStr">
        <is>
          <t>NR</t>
        </is>
      </c>
      <c r="D51">
        <f>'Payroll Summary'!D10</f>
        <v/>
      </c>
    </row>
    <row r="52">
      <c r="A52">
        <f>A51</f>
        <v/>
      </c>
      <c r="B52">
        <f>B51</f>
        <v/>
      </c>
      <c r="C52" t="inlineStr">
        <is>
          <t>OT1</t>
        </is>
      </c>
      <c r="D52">
        <f>'Payroll Summary'!F10</f>
        <v/>
      </c>
    </row>
    <row r="53">
      <c r="A53">
        <f>A52</f>
        <v/>
      </c>
      <c r="B53">
        <f>B52</f>
        <v/>
      </c>
      <c r="C53" t="inlineStr">
        <is>
          <t>80125</t>
        </is>
      </c>
      <c r="D53">
        <f>'Payroll Summary'!G10</f>
        <v/>
      </c>
    </row>
    <row r="54">
      <c r="A54">
        <f>A53</f>
        <v/>
      </c>
      <c r="B54">
        <f>B53</f>
        <v/>
      </c>
      <c r="C54" t="inlineStr">
        <is>
          <t>INCENTIVE</t>
        </is>
      </c>
      <c r="D54">
        <f>'Payroll Summary'!L10</f>
        <v/>
      </c>
    </row>
    <row r="55">
      <c r="A55">
        <f>A54</f>
        <v/>
      </c>
      <c r="B55">
        <f>B54</f>
        <v/>
      </c>
      <c r="C55" t="inlineStr">
        <is>
          <t>MA</t>
        </is>
      </c>
      <c r="D55">
        <f>'Payroll Summary'!I10</f>
        <v/>
      </c>
    </row>
    <row r="56">
      <c r="A56">
        <f>A55</f>
        <v/>
      </c>
      <c r="B56">
        <f>B55</f>
        <v/>
      </c>
      <c r="C56" t="inlineStr">
        <is>
          <t>OT</t>
        </is>
      </c>
      <c r="D56">
        <f>'Payroll Summary'!E10</f>
        <v/>
      </c>
    </row>
    <row r="57">
      <c r="A57">
        <f>A56</f>
        <v/>
      </c>
      <c r="B57">
        <f>B56</f>
        <v/>
      </c>
      <c r="C57" t="inlineStr">
        <is>
          <t>RA</t>
        </is>
      </c>
      <c r="D57">
        <f>'Payroll Summary'!H10</f>
        <v/>
      </c>
    </row>
    <row r="58">
      <c r="A58">
        <f>'Payroll Summary'!B11</f>
        <v/>
      </c>
      <c r="B58">
        <f>'Payroll Summary'!A11</f>
        <v/>
      </c>
      <c r="C58" t="inlineStr">
        <is>
          <t>ANNLEAVE</t>
        </is>
      </c>
      <c r="D58">
        <f>'Payroll Summary'!J11</f>
        <v/>
      </c>
    </row>
    <row r="59">
      <c r="A59">
        <f>A58</f>
        <v/>
      </c>
      <c r="B59">
        <f>B58</f>
        <v/>
      </c>
      <c r="C59" t="inlineStr">
        <is>
          <t>NR</t>
        </is>
      </c>
      <c r="D59">
        <f>'Payroll Summary'!D11</f>
        <v/>
      </c>
    </row>
    <row r="60">
      <c r="A60">
        <f>A59</f>
        <v/>
      </c>
      <c r="B60">
        <f>B59</f>
        <v/>
      </c>
      <c r="C60" t="inlineStr">
        <is>
          <t>OT1</t>
        </is>
      </c>
      <c r="D60">
        <f>'Payroll Summary'!F11</f>
        <v/>
      </c>
    </row>
    <row r="61">
      <c r="A61">
        <f>A60</f>
        <v/>
      </c>
      <c r="B61">
        <f>B60</f>
        <v/>
      </c>
      <c r="C61" t="inlineStr">
        <is>
          <t>80125</t>
        </is>
      </c>
      <c r="D61">
        <f>'Payroll Summary'!G11</f>
        <v/>
      </c>
    </row>
    <row r="62">
      <c r="A62">
        <f>A61</f>
        <v/>
      </c>
      <c r="B62">
        <f>B61</f>
        <v/>
      </c>
      <c r="C62" t="inlineStr">
        <is>
          <t>INCENTIVE</t>
        </is>
      </c>
      <c r="D62">
        <f>'Payroll Summary'!L11</f>
        <v/>
      </c>
    </row>
    <row r="63">
      <c r="A63">
        <f>A62</f>
        <v/>
      </c>
      <c r="B63">
        <f>B62</f>
        <v/>
      </c>
      <c r="C63" t="inlineStr">
        <is>
          <t>MA</t>
        </is>
      </c>
      <c r="D63">
        <f>'Payroll Summary'!I11</f>
        <v/>
      </c>
    </row>
    <row r="64">
      <c r="A64">
        <f>A63</f>
        <v/>
      </c>
      <c r="B64">
        <f>B63</f>
        <v/>
      </c>
      <c r="C64" t="inlineStr">
        <is>
          <t>OT</t>
        </is>
      </c>
      <c r="D64">
        <f>'Payroll Summary'!E11</f>
        <v/>
      </c>
    </row>
    <row r="65">
      <c r="A65">
        <f>A64</f>
        <v/>
      </c>
      <c r="B65">
        <f>B64</f>
        <v/>
      </c>
      <c r="C65" t="inlineStr">
        <is>
          <t>RA</t>
        </is>
      </c>
      <c r="D65">
        <f>'Payroll Summary'!H11</f>
        <v/>
      </c>
    </row>
    <row r="66">
      <c r="A66">
        <f>'Payroll Summary'!B12</f>
        <v/>
      </c>
      <c r="B66">
        <f>'Payroll Summary'!A12</f>
        <v/>
      </c>
      <c r="C66" t="inlineStr">
        <is>
          <t>ANNLEAVE</t>
        </is>
      </c>
      <c r="D66">
        <f>'Payroll Summary'!J12</f>
        <v/>
      </c>
    </row>
    <row r="67">
      <c r="A67">
        <f>A66</f>
        <v/>
      </c>
      <c r="B67">
        <f>B66</f>
        <v/>
      </c>
      <c r="C67" t="inlineStr">
        <is>
          <t>NR</t>
        </is>
      </c>
      <c r="D67">
        <f>'Payroll Summary'!D12</f>
        <v/>
      </c>
    </row>
    <row r="68">
      <c r="A68">
        <f>A67</f>
        <v/>
      </c>
      <c r="B68">
        <f>B67</f>
        <v/>
      </c>
      <c r="C68" t="inlineStr">
        <is>
          <t>OT1</t>
        </is>
      </c>
      <c r="D68">
        <f>'Payroll Summary'!F12</f>
        <v/>
      </c>
    </row>
    <row r="69">
      <c r="A69">
        <f>A68</f>
        <v/>
      </c>
      <c r="B69">
        <f>B68</f>
        <v/>
      </c>
      <c r="C69" t="inlineStr">
        <is>
          <t>80125</t>
        </is>
      </c>
      <c r="D69">
        <f>'Payroll Summary'!G12</f>
        <v/>
      </c>
    </row>
    <row r="70">
      <c r="A70">
        <f>A69</f>
        <v/>
      </c>
      <c r="B70">
        <f>B69</f>
        <v/>
      </c>
      <c r="C70" t="inlineStr">
        <is>
          <t>INCENTIVE</t>
        </is>
      </c>
      <c r="D70">
        <f>'Payroll Summary'!L12</f>
        <v/>
      </c>
    </row>
    <row r="71">
      <c r="A71">
        <f>A70</f>
        <v/>
      </c>
      <c r="B71">
        <f>B70</f>
        <v/>
      </c>
      <c r="C71" t="inlineStr">
        <is>
          <t>MA</t>
        </is>
      </c>
      <c r="D71">
        <f>'Payroll Summary'!I12</f>
        <v/>
      </c>
    </row>
    <row r="72">
      <c r="A72">
        <f>A71</f>
        <v/>
      </c>
      <c r="B72">
        <f>B71</f>
        <v/>
      </c>
      <c r="C72" t="inlineStr">
        <is>
          <t>OT</t>
        </is>
      </c>
      <c r="D72">
        <f>'Payroll Summary'!E12</f>
        <v/>
      </c>
    </row>
    <row r="73">
      <c r="A73">
        <f>A72</f>
        <v/>
      </c>
      <c r="B73">
        <f>B72</f>
        <v/>
      </c>
      <c r="C73" t="inlineStr">
        <is>
          <t>RA</t>
        </is>
      </c>
      <c r="D73">
        <f>'Payroll Summary'!H12</f>
        <v/>
      </c>
    </row>
    <row r="74">
      <c r="A74">
        <f>'Payroll Summary'!B13</f>
        <v/>
      </c>
      <c r="B74">
        <f>'Payroll Summary'!A13</f>
        <v/>
      </c>
      <c r="C74" t="inlineStr">
        <is>
          <t>ANNLEAVE</t>
        </is>
      </c>
      <c r="D74">
        <f>'Payroll Summary'!J13</f>
        <v/>
      </c>
    </row>
    <row r="75">
      <c r="A75">
        <f>A74</f>
        <v/>
      </c>
      <c r="B75">
        <f>B74</f>
        <v/>
      </c>
      <c r="C75" t="inlineStr">
        <is>
          <t>NR</t>
        </is>
      </c>
      <c r="D75">
        <f>'Payroll Summary'!D13</f>
        <v/>
      </c>
    </row>
    <row r="76">
      <c r="A76">
        <f>A75</f>
        <v/>
      </c>
      <c r="B76">
        <f>B75</f>
        <v/>
      </c>
      <c r="C76" t="inlineStr">
        <is>
          <t>OT1</t>
        </is>
      </c>
      <c r="D76">
        <f>'Payroll Summary'!F13</f>
        <v/>
      </c>
    </row>
    <row r="77">
      <c r="A77">
        <f>A76</f>
        <v/>
      </c>
      <c r="B77">
        <f>B76</f>
        <v/>
      </c>
      <c r="C77" t="inlineStr">
        <is>
          <t>80125</t>
        </is>
      </c>
      <c r="D77">
        <f>'Payroll Summary'!G13</f>
        <v/>
      </c>
    </row>
    <row r="78">
      <c r="A78">
        <f>A77</f>
        <v/>
      </c>
      <c r="B78">
        <f>B77</f>
        <v/>
      </c>
      <c r="C78" t="inlineStr">
        <is>
          <t>INCENTIVE</t>
        </is>
      </c>
      <c r="D78">
        <f>'Payroll Summary'!L13</f>
        <v/>
      </c>
    </row>
    <row r="79">
      <c r="A79">
        <f>A78</f>
        <v/>
      </c>
      <c r="B79">
        <f>B78</f>
        <v/>
      </c>
      <c r="C79" t="inlineStr">
        <is>
          <t>MA</t>
        </is>
      </c>
      <c r="D79">
        <f>'Payroll Summary'!I13</f>
        <v/>
      </c>
    </row>
    <row r="80">
      <c r="A80">
        <f>A79</f>
        <v/>
      </c>
      <c r="B80">
        <f>B79</f>
        <v/>
      </c>
      <c r="C80" t="inlineStr">
        <is>
          <t>OT</t>
        </is>
      </c>
      <c r="D80">
        <f>'Payroll Summary'!E13</f>
        <v/>
      </c>
    </row>
    <row r="81">
      <c r="A81">
        <f>A80</f>
        <v/>
      </c>
      <c r="B81">
        <f>B80</f>
        <v/>
      </c>
      <c r="C81" t="inlineStr">
        <is>
          <t>RA</t>
        </is>
      </c>
      <c r="D81">
        <f>'Payroll Summary'!H13</f>
        <v/>
      </c>
    </row>
    <row r="82">
      <c r="A82">
        <f>'Payroll Summary'!B14</f>
        <v/>
      </c>
      <c r="B82">
        <f>'Payroll Summary'!A14</f>
        <v/>
      </c>
      <c r="C82" t="inlineStr">
        <is>
          <t>ANNLEAVE</t>
        </is>
      </c>
      <c r="D82">
        <f>'Payroll Summary'!J14</f>
        <v/>
      </c>
    </row>
    <row r="83">
      <c r="A83">
        <f>A82</f>
        <v/>
      </c>
      <c r="B83">
        <f>B82</f>
        <v/>
      </c>
      <c r="C83" t="inlineStr">
        <is>
          <t>NR</t>
        </is>
      </c>
      <c r="D83">
        <f>'Payroll Summary'!D14</f>
        <v/>
      </c>
    </row>
    <row r="84">
      <c r="A84">
        <f>A83</f>
        <v/>
      </c>
      <c r="B84">
        <f>B83</f>
        <v/>
      </c>
      <c r="C84" t="inlineStr">
        <is>
          <t>OT1</t>
        </is>
      </c>
      <c r="D84">
        <f>'Payroll Summary'!F14</f>
        <v/>
      </c>
    </row>
    <row r="85">
      <c r="A85">
        <f>A84</f>
        <v/>
      </c>
      <c r="B85">
        <f>B84</f>
        <v/>
      </c>
      <c r="C85" t="inlineStr">
        <is>
          <t>80125</t>
        </is>
      </c>
      <c r="D85">
        <f>'Payroll Summary'!G14</f>
        <v/>
      </c>
    </row>
    <row r="86">
      <c r="A86">
        <f>A85</f>
        <v/>
      </c>
      <c r="B86">
        <f>B85</f>
        <v/>
      </c>
      <c r="C86" t="inlineStr">
        <is>
          <t>INCENTIVE</t>
        </is>
      </c>
      <c r="D86">
        <f>'Payroll Summary'!L14</f>
        <v/>
      </c>
    </row>
    <row r="87">
      <c r="A87">
        <f>A86</f>
        <v/>
      </c>
      <c r="B87">
        <f>B86</f>
        <v/>
      </c>
      <c r="C87" t="inlineStr">
        <is>
          <t>MA</t>
        </is>
      </c>
      <c r="D87">
        <f>'Payroll Summary'!I14</f>
        <v/>
      </c>
    </row>
    <row r="88">
      <c r="A88">
        <f>A87</f>
        <v/>
      </c>
      <c r="B88">
        <f>B87</f>
        <v/>
      </c>
      <c r="C88" t="inlineStr">
        <is>
          <t>OT</t>
        </is>
      </c>
      <c r="D88">
        <f>'Payroll Summary'!E14</f>
        <v/>
      </c>
    </row>
    <row r="89">
      <c r="A89">
        <f>A88</f>
        <v/>
      </c>
      <c r="B89">
        <f>B88</f>
        <v/>
      </c>
      <c r="C89" t="inlineStr">
        <is>
          <t>RA</t>
        </is>
      </c>
      <c r="D89">
        <f>'Payroll Summary'!H14</f>
        <v/>
      </c>
    </row>
    <row r="90">
      <c r="A90">
        <f>'Payroll Summary'!B15</f>
        <v/>
      </c>
      <c r="B90">
        <f>'Payroll Summary'!A15</f>
        <v/>
      </c>
      <c r="C90" t="inlineStr">
        <is>
          <t>ANNLEAVE</t>
        </is>
      </c>
      <c r="D90">
        <f>'Payroll Summary'!J15</f>
        <v/>
      </c>
    </row>
    <row r="91">
      <c r="A91">
        <f>A90</f>
        <v/>
      </c>
      <c r="B91">
        <f>B90</f>
        <v/>
      </c>
      <c r="C91" t="inlineStr">
        <is>
          <t>NR</t>
        </is>
      </c>
      <c r="D91">
        <f>'Payroll Summary'!D15</f>
        <v/>
      </c>
    </row>
    <row r="92">
      <c r="A92">
        <f>A91</f>
        <v/>
      </c>
      <c r="B92">
        <f>B91</f>
        <v/>
      </c>
      <c r="C92" t="inlineStr">
        <is>
          <t>OT1</t>
        </is>
      </c>
      <c r="D92">
        <f>'Payroll Summary'!F15</f>
        <v/>
      </c>
    </row>
    <row r="93">
      <c r="A93">
        <f>A92</f>
        <v/>
      </c>
      <c r="B93">
        <f>B92</f>
        <v/>
      </c>
      <c r="C93" t="inlineStr">
        <is>
          <t>80125</t>
        </is>
      </c>
      <c r="D93">
        <f>'Payroll Summary'!G15</f>
        <v/>
      </c>
    </row>
    <row r="94">
      <c r="A94">
        <f>A93</f>
        <v/>
      </c>
      <c r="B94">
        <f>B93</f>
        <v/>
      </c>
      <c r="C94" t="inlineStr">
        <is>
          <t>INCENTIVE</t>
        </is>
      </c>
      <c r="D94">
        <f>'Payroll Summary'!L15</f>
        <v/>
      </c>
    </row>
    <row r="95">
      <c r="A95">
        <f>A94</f>
        <v/>
      </c>
      <c r="B95">
        <f>B94</f>
        <v/>
      </c>
      <c r="C95" t="inlineStr">
        <is>
          <t>MA</t>
        </is>
      </c>
      <c r="D95">
        <f>'Payroll Summary'!I15</f>
        <v/>
      </c>
    </row>
    <row r="96">
      <c r="A96">
        <f>A95</f>
        <v/>
      </c>
      <c r="B96">
        <f>B95</f>
        <v/>
      </c>
      <c r="C96" t="inlineStr">
        <is>
          <t>OT</t>
        </is>
      </c>
      <c r="D96">
        <f>'Payroll Summary'!E15</f>
        <v/>
      </c>
    </row>
    <row r="97">
      <c r="A97">
        <f>A96</f>
        <v/>
      </c>
      <c r="B97">
        <f>B96</f>
        <v/>
      </c>
      <c r="C97" t="inlineStr">
        <is>
          <t>RA</t>
        </is>
      </c>
      <c r="D97">
        <f>'Payroll Summary'!H15</f>
        <v/>
      </c>
    </row>
    <row r="98">
      <c r="A98">
        <f>'Payroll Summary'!B16</f>
        <v/>
      </c>
      <c r="B98">
        <f>'Payroll Summary'!A16</f>
        <v/>
      </c>
      <c r="C98" t="inlineStr">
        <is>
          <t>ANNLEAVE</t>
        </is>
      </c>
      <c r="D98">
        <f>'Payroll Summary'!J16</f>
        <v/>
      </c>
    </row>
    <row r="99">
      <c r="A99">
        <f>A98</f>
        <v/>
      </c>
      <c r="B99">
        <f>B98</f>
        <v/>
      </c>
      <c r="C99" t="inlineStr">
        <is>
          <t>NR</t>
        </is>
      </c>
      <c r="D99">
        <f>'Payroll Summary'!D16</f>
        <v/>
      </c>
    </row>
    <row r="100">
      <c r="A100">
        <f>A99</f>
        <v/>
      </c>
      <c r="B100">
        <f>B99</f>
        <v/>
      </c>
      <c r="C100" t="inlineStr">
        <is>
          <t>OT1</t>
        </is>
      </c>
      <c r="D100">
        <f>'Payroll Summary'!F16</f>
        <v/>
      </c>
    </row>
    <row r="101">
      <c r="A101">
        <f>A100</f>
        <v/>
      </c>
      <c r="B101">
        <f>B100</f>
        <v/>
      </c>
      <c r="C101" t="inlineStr">
        <is>
          <t>80125</t>
        </is>
      </c>
      <c r="D101">
        <f>'Payroll Summary'!G16</f>
        <v/>
      </c>
    </row>
    <row r="102">
      <c r="A102">
        <f>A101</f>
        <v/>
      </c>
      <c r="B102">
        <f>B101</f>
        <v/>
      </c>
      <c r="C102" t="inlineStr">
        <is>
          <t>INCENTIVE</t>
        </is>
      </c>
      <c r="D102">
        <f>'Payroll Summary'!L16</f>
        <v/>
      </c>
    </row>
    <row r="103">
      <c r="A103">
        <f>A102</f>
        <v/>
      </c>
      <c r="B103">
        <f>B102</f>
        <v/>
      </c>
      <c r="C103" t="inlineStr">
        <is>
          <t>MA</t>
        </is>
      </c>
      <c r="D103">
        <f>'Payroll Summary'!I16</f>
        <v/>
      </c>
    </row>
    <row r="104">
      <c r="A104">
        <f>A103</f>
        <v/>
      </c>
      <c r="B104">
        <f>B103</f>
        <v/>
      </c>
      <c r="C104" t="inlineStr">
        <is>
          <t>OT</t>
        </is>
      </c>
      <c r="D104">
        <f>'Payroll Summary'!E16</f>
        <v/>
      </c>
    </row>
    <row r="105">
      <c r="A105">
        <f>A104</f>
        <v/>
      </c>
      <c r="B105">
        <f>B104</f>
        <v/>
      </c>
      <c r="C105" t="inlineStr">
        <is>
          <t>RA</t>
        </is>
      </c>
      <c r="D105">
        <f>'Payroll Summary'!H16</f>
        <v/>
      </c>
    </row>
    <row r="106">
      <c r="A106">
        <f>'Payroll Summary'!B17</f>
        <v/>
      </c>
      <c r="B106">
        <f>'Payroll Summary'!A17</f>
        <v/>
      </c>
      <c r="C106" t="inlineStr">
        <is>
          <t>ANNLEAVE</t>
        </is>
      </c>
      <c r="D106">
        <f>'Payroll Summary'!J17</f>
        <v/>
      </c>
    </row>
    <row r="107">
      <c r="A107">
        <f>A106</f>
        <v/>
      </c>
      <c r="B107">
        <f>B106</f>
        <v/>
      </c>
      <c r="C107" t="inlineStr">
        <is>
          <t>NR</t>
        </is>
      </c>
      <c r="D107">
        <f>'Payroll Summary'!D17</f>
        <v/>
      </c>
    </row>
    <row r="108">
      <c r="A108">
        <f>A107</f>
        <v/>
      </c>
      <c r="B108">
        <f>B107</f>
        <v/>
      </c>
      <c r="C108" t="inlineStr">
        <is>
          <t>OT1</t>
        </is>
      </c>
      <c r="D108">
        <f>'Payroll Summary'!F17</f>
        <v/>
      </c>
    </row>
    <row r="109">
      <c r="A109">
        <f>A108</f>
        <v/>
      </c>
      <c r="B109">
        <f>B108</f>
        <v/>
      </c>
      <c r="C109" t="inlineStr">
        <is>
          <t>80125</t>
        </is>
      </c>
      <c r="D109">
        <f>'Payroll Summary'!G17</f>
        <v/>
      </c>
    </row>
    <row r="110">
      <c r="A110">
        <f>A109</f>
        <v/>
      </c>
      <c r="B110">
        <f>B109</f>
        <v/>
      </c>
      <c r="C110" t="inlineStr">
        <is>
          <t>INCENTIVE</t>
        </is>
      </c>
      <c r="D110">
        <f>'Payroll Summary'!L17</f>
        <v/>
      </c>
    </row>
    <row r="111">
      <c r="A111">
        <f>A110</f>
        <v/>
      </c>
      <c r="B111">
        <f>B110</f>
        <v/>
      </c>
      <c r="C111" t="inlineStr">
        <is>
          <t>MA</t>
        </is>
      </c>
      <c r="D111">
        <f>'Payroll Summary'!I17</f>
        <v/>
      </c>
    </row>
    <row r="112">
      <c r="A112">
        <f>A111</f>
        <v/>
      </c>
      <c r="B112">
        <f>B111</f>
        <v/>
      </c>
      <c r="C112" t="inlineStr">
        <is>
          <t>OT</t>
        </is>
      </c>
      <c r="D112">
        <f>'Payroll Summary'!E17</f>
        <v/>
      </c>
    </row>
    <row r="113">
      <c r="A113">
        <f>A112</f>
        <v/>
      </c>
      <c r="B113">
        <f>B112</f>
        <v/>
      </c>
      <c r="C113" t="inlineStr">
        <is>
          <t>RA</t>
        </is>
      </c>
      <c r="D113">
        <f>'Payroll Summary'!H17</f>
        <v/>
      </c>
    </row>
    <row r="114">
      <c r="A114">
        <f>'Payroll Summary'!B18</f>
        <v/>
      </c>
      <c r="B114">
        <f>'Payroll Summary'!A18</f>
        <v/>
      </c>
      <c r="C114" t="inlineStr">
        <is>
          <t>ANNLEAVE</t>
        </is>
      </c>
      <c r="D114">
        <f>'Payroll Summary'!J18</f>
        <v/>
      </c>
    </row>
    <row r="115">
      <c r="A115">
        <f>A114</f>
        <v/>
      </c>
      <c r="B115">
        <f>B114</f>
        <v/>
      </c>
      <c r="C115" t="inlineStr">
        <is>
          <t>NR</t>
        </is>
      </c>
      <c r="D115">
        <f>'Payroll Summary'!D18</f>
        <v/>
      </c>
    </row>
    <row r="116">
      <c r="A116">
        <f>A115</f>
        <v/>
      </c>
      <c r="B116">
        <f>B115</f>
        <v/>
      </c>
      <c r="C116" t="inlineStr">
        <is>
          <t>OT1</t>
        </is>
      </c>
      <c r="D116">
        <f>'Payroll Summary'!F18</f>
        <v/>
      </c>
    </row>
    <row r="117">
      <c r="A117">
        <f>A116</f>
        <v/>
      </c>
      <c r="B117">
        <f>B116</f>
        <v/>
      </c>
      <c r="C117" t="inlineStr">
        <is>
          <t>80125</t>
        </is>
      </c>
      <c r="D117">
        <f>'Payroll Summary'!G18</f>
        <v/>
      </c>
    </row>
    <row r="118">
      <c r="A118">
        <f>A117</f>
        <v/>
      </c>
      <c r="B118">
        <f>B117</f>
        <v/>
      </c>
      <c r="C118" t="inlineStr">
        <is>
          <t>INCENTIVE</t>
        </is>
      </c>
      <c r="D118">
        <f>'Payroll Summary'!L18</f>
        <v/>
      </c>
    </row>
    <row r="119">
      <c r="A119">
        <f>A118</f>
        <v/>
      </c>
      <c r="B119">
        <f>B118</f>
        <v/>
      </c>
      <c r="C119" t="inlineStr">
        <is>
          <t>MA</t>
        </is>
      </c>
      <c r="D119">
        <f>'Payroll Summary'!I18</f>
        <v/>
      </c>
    </row>
    <row r="120">
      <c r="A120">
        <f>A119</f>
        <v/>
      </c>
      <c r="B120">
        <f>B119</f>
        <v/>
      </c>
      <c r="C120" t="inlineStr">
        <is>
          <t>OT</t>
        </is>
      </c>
      <c r="D120">
        <f>'Payroll Summary'!E18</f>
        <v/>
      </c>
    </row>
    <row r="121">
      <c r="A121">
        <f>A120</f>
        <v/>
      </c>
      <c r="B121">
        <f>B120</f>
        <v/>
      </c>
      <c r="C121" t="inlineStr">
        <is>
          <t>RA</t>
        </is>
      </c>
      <c r="D121">
        <f>'Payroll Summary'!H18</f>
        <v/>
      </c>
    </row>
    <row r="122">
      <c r="A122">
        <f>'Payroll Summary'!B19</f>
        <v/>
      </c>
      <c r="B122">
        <f>'Payroll Summary'!A19</f>
        <v/>
      </c>
      <c r="C122" t="inlineStr">
        <is>
          <t>ANNLEAVE</t>
        </is>
      </c>
      <c r="D122">
        <f>'Payroll Summary'!J19</f>
        <v/>
      </c>
    </row>
    <row r="123">
      <c r="A123">
        <f>A122</f>
        <v/>
      </c>
      <c r="B123">
        <f>B122</f>
        <v/>
      </c>
      <c r="C123" t="inlineStr">
        <is>
          <t>NR</t>
        </is>
      </c>
      <c r="D123">
        <f>'Payroll Summary'!D19</f>
        <v/>
      </c>
    </row>
    <row r="124">
      <c r="A124">
        <f>A123</f>
        <v/>
      </c>
      <c r="B124">
        <f>B123</f>
        <v/>
      </c>
      <c r="C124" t="inlineStr">
        <is>
          <t>OT1</t>
        </is>
      </c>
      <c r="D124">
        <f>'Payroll Summary'!F19</f>
        <v/>
      </c>
    </row>
    <row r="125">
      <c r="A125">
        <f>A124</f>
        <v/>
      </c>
      <c r="B125">
        <f>B124</f>
        <v/>
      </c>
      <c r="C125" t="inlineStr">
        <is>
          <t>80125</t>
        </is>
      </c>
      <c r="D125">
        <f>'Payroll Summary'!G19</f>
        <v/>
      </c>
    </row>
    <row r="126">
      <c r="A126">
        <f>A125</f>
        <v/>
      </c>
      <c r="B126">
        <f>B125</f>
        <v/>
      </c>
      <c r="C126" t="inlineStr">
        <is>
          <t>INCENTIVE</t>
        </is>
      </c>
      <c r="D126">
        <f>'Payroll Summary'!L19</f>
        <v/>
      </c>
    </row>
    <row r="127">
      <c r="A127">
        <f>A126</f>
        <v/>
      </c>
      <c r="B127">
        <f>B126</f>
        <v/>
      </c>
      <c r="C127" t="inlineStr">
        <is>
          <t>MA</t>
        </is>
      </c>
      <c r="D127">
        <f>'Payroll Summary'!I19</f>
        <v/>
      </c>
    </row>
    <row r="128">
      <c r="A128">
        <f>A127</f>
        <v/>
      </c>
      <c r="B128">
        <f>B127</f>
        <v/>
      </c>
      <c r="C128" t="inlineStr">
        <is>
          <t>OT</t>
        </is>
      </c>
      <c r="D128">
        <f>'Payroll Summary'!E19</f>
        <v/>
      </c>
    </row>
    <row r="129">
      <c r="A129">
        <f>A128</f>
        <v/>
      </c>
      <c r="B129">
        <f>B128</f>
        <v/>
      </c>
      <c r="C129" t="inlineStr">
        <is>
          <t>RA</t>
        </is>
      </c>
      <c r="D129">
        <f>'Payroll Summary'!H19</f>
        <v/>
      </c>
    </row>
    <row r="130">
      <c r="A130">
        <f>'Payroll Summary'!B20</f>
        <v/>
      </c>
      <c r="B130">
        <f>'Payroll Summary'!A20</f>
        <v/>
      </c>
      <c r="C130" t="inlineStr">
        <is>
          <t>ANNLEAVE</t>
        </is>
      </c>
      <c r="D130">
        <f>'Payroll Summary'!J20</f>
        <v/>
      </c>
    </row>
    <row r="131">
      <c r="A131">
        <f>A130</f>
        <v/>
      </c>
      <c r="B131">
        <f>B130</f>
        <v/>
      </c>
      <c r="C131" t="inlineStr">
        <is>
          <t>NR</t>
        </is>
      </c>
      <c r="D131">
        <f>'Payroll Summary'!D20</f>
        <v/>
      </c>
    </row>
    <row r="132">
      <c r="A132">
        <f>A131</f>
        <v/>
      </c>
      <c r="B132">
        <f>B131</f>
        <v/>
      </c>
      <c r="C132" t="inlineStr">
        <is>
          <t>OT1</t>
        </is>
      </c>
      <c r="D132">
        <f>'Payroll Summary'!F20</f>
        <v/>
      </c>
    </row>
    <row r="133">
      <c r="A133">
        <f>A132</f>
        <v/>
      </c>
      <c r="B133">
        <f>B132</f>
        <v/>
      </c>
      <c r="C133" t="inlineStr">
        <is>
          <t>80125</t>
        </is>
      </c>
      <c r="D133">
        <f>'Payroll Summary'!G20</f>
        <v/>
      </c>
    </row>
    <row r="134">
      <c r="A134">
        <f>A133</f>
        <v/>
      </c>
      <c r="B134">
        <f>B133</f>
        <v/>
      </c>
      <c r="C134" t="inlineStr">
        <is>
          <t>INCENTIVE</t>
        </is>
      </c>
      <c r="D134">
        <f>'Payroll Summary'!L20</f>
        <v/>
      </c>
    </row>
    <row r="135">
      <c r="A135">
        <f>A134</f>
        <v/>
      </c>
      <c r="B135">
        <f>B134</f>
        <v/>
      </c>
      <c r="C135" t="inlineStr">
        <is>
          <t>MA</t>
        </is>
      </c>
      <c r="D135">
        <f>'Payroll Summary'!I20</f>
        <v/>
      </c>
    </row>
    <row r="136">
      <c r="A136">
        <f>A135</f>
        <v/>
      </c>
      <c r="B136">
        <f>B135</f>
        <v/>
      </c>
      <c r="C136" t="inlineStr">
        <is>
          <t>OT</t>
        </is>
      </c>
      <c r="D136">
        <f>'Payroll Summary'!E20</f>
        <v/>
      </c>
    </row>
    <row r="137">
      <c r="A137">
        <f>A136</f>
        <v/>
      </c>
      <c r="B137">
        <f>B136</f>
        <v/>
      </c>
      <c r="C137" t="inlineStr">
        <is>
          <t>RA</t>
        </is>
      </c>
      <c r="D137">
        <f>'Payroll Summary'!H20</f>
        <v/>
      </c>
    </row>
    <row r="138">
      <c r="A138">
        <f>'Payroll Summary'!B21</f>
        <v/>
      </c>
      <c r="B138">
        <f>'Payroll Summary'!A21</f>
        <v/>
      </c>
      <c r="C138" t="inlineStr">
        <is>
          <t>ANNLEAVE</t>
        </is>
      </c>
      <c r="D138">
        <f>'Payroll Summary'!J21</f>
        <v/>
      </c>
    </row>
    <row r="139">
      <c r="A139">
        <f>A138</f>
        <v/>
      </c>
      <c r="B139">
        <f>B138</f>
        <v/>
      </c>
      <c r="C139" t="inlineStr">
        <is>
          <t>NR</t>
        </is>
      </c>
      <c r="D139">
        <f>'Payroll Summary'!D21</f>
        <v/>
      </c>
    </row>
    <row r="140">
      <c r="A140">
        <f>A139</f>
        <v/>
      </c>
      <c r="B140">
        <f>B139</f>
        <v/>
      </c>
      <c r="C140" t="inlineStr">
        <is>
          <t>OT1</t>
        </is>
      </c>
      <c r="D140">
        <f>'Payroll Summary'!F21</f>
        <v/>
      </c>
    </row>
    <row r="141">
      <c r="A141">
        <f>A140</f>
        <v/>
      </c>
      <c r="B141">
        <f>B140</f>
        <v/>
      </c>
      <c r="C141" t="inlineStr">
        <is>
          <t>80125</t>
        </is>
      </c>
      <c r="D141">
        <f>'Payroll Summary'!G21</f>
        <v/>
      </c>
    </row>
    <row r="142">
      <c r="A142">
        <f>A141</f>
        <v/>
      </c>
      <c r="B142">
        <f>B141</f>
        <v/>
      </c>
      <c r="C142" t="inlineStr">
        <is>
          <t>INCENTIVE</t>
        </is>
      </c>
      <c r="D142">
        <f>'Payroll Summary'!L21</f>
        <v/>
      </c>
    </row>
    <row r="143">
      <c r="A143">
        <f>A142</f>
        <v/>
      </c>
      <c r="B143">
        <f>B142</f>
        <v/>
      </c>
      <c r="C143" t="inlineStr">
        <is>
          <t>MA</t>
        </is>
      </c>
      <c r="D143">
        <f>'Payroll Summary'!I21</f>
        <v/>
      </c>
    </row>
    <row r="144">
      <c r="A144">
        <f>A143</f>
        <v/>
      </c>
      <c r="B144">
        <f>B143</f>
        <v/>
      </c>
      <c r="C144" t="inlineStr">
        <is>
          <t>OT</t>
        </is>
      </c>
      <c r="D144">
        <f>'Payroll Summary'!E21</f>
        <v/>
      </c>
    </row>
    <row r="145">
      <c r="A145">
        <f>A144</f>
        <v/>
      </c>
      <c r="B145">
        <f>B144</f>
        <v/>
      </c>
      <c r="C145" t="inlineStr">
        <is>
          <t>RA</t>
        </is>
      </c>
      <c r="D145">
        <f>'Payroll Summary'!H21</f>
        <v/>
      </c>
    </row>
    <row r="146">
      <c r="A146">
        <f>'Payroll Summary'!B22</f>
        <v/>
      </c>
      <c r="B146">
        <f>'Payroll Summary'!A22</f>
        <v/>
      </c>
      <c r="C146" t="inlineStr">
        <is>
          <t>ANNLEAVE</t>
        </is>
      </c>
      <c r="D146">
        <f>'Payroll Summary'!J22</f>
        <v/>
      </c>
    </row>
    <row r="147">
      <c r="A147">
        <f>A146</f>
        <v/>
      </c>
      <c r="B147">
        <f>B146</f>
        <v/>
      </c>
      <c r="C147" t="inlineStr">
        <is>
          <t>NR</t>
        </is>
      </c>
      <c r="D147">
        <f>'Payroll Summary'!D22</f>
        <v/>
      </c>
    </row>
    <row r="148">
      <c r="A148">
        <f>A147</f>
        <v/>
      </c>
      <c r="B148">
        <f>B147</f>
        <v/>
      </c>
      <c r="C148" t="inlineStr">
        <is>
          <t>OT1</t>
        </is>
      </c>
      <c r="D148">
        <f>'Payroll Summary'!F22</f>
        <v/>
      </c>
    </row>
    <row r="149">
      <c r="A149">
        <f>A148</f>
        <v/>
      </c>
      <c r="B149">
        <f>B148</f>
        <v/>
      </c>
      <c r="C149" t="inlineStr">
        <is>
          <t>80125</t>
        </is>
      </c>
      <c r="D149">
        <f>'Payroll Summary'!G22</f>
        <v/>
      </c>
    </row>
    <row r="150">
      <c r="A150">
        <f>A149</f>
        <v/>
      </c>
      <c r="B150">
        <f>B149</f>
        <v/>
      </c>
      <c r="C150" t="inlineStr">
        <is>
          <t>INCENTIVE</t>
        </is>
      </c>
      <c r="D150">
        <f>'Payroll Summary'!L22</f>
        <v/>
      </c>
    </row>
    <row r="151">
      <c r="A151">
        <f>A150</f>
        <v/>
      </c>
      <c r="B151">
        <f>B150</f>
        <v/>
      </c>
      <c r="C151" t="inlineStr">
        <is>
          <t>MA</t>
        </is>
      </c>
      <c r="D151">
        <f>'Payroll Summary'!I22</f>
        <v/>
      </c>
    </row>
    <row r="152">
      <c r="A152">
        <f>A151</f>
        <v/>
      </c>
      <c r="B152">
        <f>B151</f>
        <v/>
      </c>
      <c r="C152" t="inlineStr">
        <is>
          <t>OT</t>
        </is>
      </c>
      <c r="D152">
        <f>'Payroll Summary'!E22</f>
        <v/>
      </c>
    </row>
    <row r="153">
      <c r="A153">
        <f>A152</f>
        <v/>
      </c>
      <c r="B153">
        <f>B152</f>
        <v/>
      </c>
      <c r="C153" t="inlineStr">
        <is>
          <t>RA</t>
        </is>
      </c>
      <c r="D153">
        <f>'Payroll Summary'!H22</f>
        <v/>
      </c>
    </row>
    <row r="154">
      <c r="A154">
        <f>'Payroll Summary'!B23</f>
        <v/>
      </c>
      <c r="B154">
        <f>'Payroll Summary'!A23</f>
        <v/>
      </c>
      <c r="C154" t="inlineStr">
        <is>
          <t>ANNLEAVE</t>
        </is>
      </c>
      <c r="D154">
        <f>'Payroll Summary'!J23</f>
        <v/>
      </c>
    </row>
    <row r="155">
      <c r="A155">
        <f>A154</f>
        <v/>
      </c>
      <c r="B155">
        <f>B154</f>
        <v/>
      </c>
      <c r="C155" t="inlineStr">
        <is>
          <t>NR</t>
        </is>
      </c>
      <c r="D155">
        <f>'Payroll Summary'!D23</f>
        <v/>
      </c>
    </row>
    <row r="156">
      <c r="A156">
        <f>A155</f>
        <v/>
      </c>
      <c r="B156">
        <f>B155</f>
        <v/>
      </c>
      <c r="C156" t="inlineStr">
        <is>
          <t>OT1</t>
        </is>
      </c>
      <c r="D156">
        <f>'Payroll Summary'!F23</f>
        <v/>
      </c>
    </row>
    <row r="157">
      <c r="A157">
        <f>A156</f>
        <v/>
      </c>
      <c r="B157">
        <f>B156</f>
        <v/>
      </c>
      <c r="C157" t="inlineStr">
        <is>
          <t>80125</t>
        </is>
      </c>
      <c r="D157">
        <f>'Payroll Summary'!G23</f>
        <v/>
      </c>
    </row>
    <row r="158">
      <c r="A158">
        <f>A157</f>
        <v/>
      </c>
      <c r="B158">
        <f>B157</f>
        <v/>
      </c>
      <c r="C158" t="inlineStr">
        <is>
          <t>INCENTIVE</t>
        </is>
      </c>
      <c r="D158">
        <f>'Payroll Summary'!L23</f>
        <v/>
      </c>
    </row>
    <row r="159">
      <c r="A159">
        <f>A158</f>
        <v/>
      </c>
      <c r="B159">
        <f>B158</f>
        <v/>
      </c>
      <c r="C159" t="inlineStr">
        <is>
          <t>MA</t>
        </is>
      </c>
      <c r="D159">
        <f>'Payroll Summary'!I23</f>
        <v/>
      </c>
    </row>
    <row r="160">
      <c r="A160">
        <f>A159</f>
        <v/>
      </c>
      <c r="B160">
        <f>B159</f>
        <v/>
      </c>
      <c r="C160" t="inlineStr">
        <is>
          <t>OT</t>
        </is>
      </c>
      <c r="D160">
        <f>'Payroll Summary'!E23</f>
        <v/>
      </c>
    </row>
    <row r="161">
      <c r="A161">
        <f>A160</f>
        <v/>
      </c>
      <c r="B161">
        <f>B160</f>
        <v/>
      </c>
      <c r="C161" t="inlineStr">
        <is>
          <t>RA</t>
        </is>
      </c>
      <c r="D161">
        <f>'Payroll Summary'!H23</f>
        <v/>
      </c>
    </row>
    <row r="162">
      <c r="A162">
        <f>'Payroll Summary'!B24</f>
        <v/>
      </c>
      <c r="B162">
        <f>'Payroll Summary'!A24</f>
        <v/>
      </c>
      <c r="C162" t="inlineStr">
        <is>
          <t>ANNLEAVE</t>
        </is>
      </c>
      <c r="D162">
        <f>'Payroll Summary'!J24</f>
        <v/>
      </c>
    </row>
    <row r="163">
      <c r="A163">
        <f>A162</f>
        <v/>
      </c>
      <c r="B163">
        <f>B162</f>
        <v/>
      </c>
      <c r="C163" t="inlineStr">
        <is>
          <t>NR</t>
        </is>
      </c>
      <c r="D163">
        <f>'Payroll Summary'!D24</f>
        <v/>
      </c>
    </row>
    <row r="164">
      <c r="A164">
        <f>A163</f>
        <v/>
      </c>
      <c r="B164">
        <f>B163</f>
        <v/>
      </c>
      <c r="C164" t="inlineStr">
        <is>
          <t>OT1</t>
        </is>
      </c>
      <c r="D164">
        <f>'Payroll Summary'!F24</f>
        <v/>
      </c>
    </row>
    <row r="165">
      <c r="A165">
        <f>A164</f>
        <v/>
      </c>
      <c r="B165">
        <f>B164</f>
        <v/>
      </c>
      <c r="C165" t="inlineStr">
        <is>
          <t>80125</t>
        </is>
      </c>
      <c r="D165">
        <f>'Payroll Summary'!G24</f>
        <v/>
      </c>
    </row>
    <row r="166">
      <c r="A166">
        <f>A165</f>
        <v/>
      </c>
      <c r="B166">
        <f>B165</f>
        <v/>
      </c>
      <c r="C166" t="inlineStr">
        <is>
          <t>INCENTIVE</t>
        </is>
      </c>
      <c r="D166">
        <f>'Payroll Summary'!L24</f>
        <v/>
      </c>
    </row>
    <row r="167">
      <c r="A167">
        <f>A166</f>
        <v/>
      </c>
      <c r="B167">
        <f>B166</f>
        <v/>
      </c>
      <c r="C167" t="inlineStr">
        <is>
          <t>MA</t>
        </is>
      </c>
      <c r="D167">
        <f>'Payroll Summary'!I24</f>
        <v/>
      </c>
    </row>
    <row r="168">
      <c r="A168">
        <f>A167</f>
        <v/>
      </c>
      <c r="B168">
        <f>B167</f>
        <v/>
      </c>
      <c r="C168" t="inlineStr">
        <is>
          <t>OT</t>
        </is>
      </c>
      <c r="D168">
        <f>'Payroll Summary'!E24</f>
        <v/>
      </c>
    </row>
    <row r="169">
      <c r="A169">
        <f>A168</f>
        <v/>
      </c>
      <c r="B169">
        <f>B168</f>
        <v/>
      </c>
      <c r="C169" t="inlineStr">
        <is>
          <t>RA</t>
        </is>
      </c>
      <c r="D169">
        <f>'Payroll Summary'!H24</f>
        <v/>
      </c>
    </row>
    <row r="170">
      <c r="A170">
        <f>'Payroll Summary'!B25</f>
        <v/>
      </c>
      <c r="B170">
        <f>'Payroll Summary'!A25</f>
        <v/>
      </c>
      <c r="C170" t="inlineStr">
        <is>
          <t>ANNLEAVE</t>
        </is>
      </c>
      <c r="D170">
        <f>'Payroll Summary'!J25</f>
        <v/>
      </c>
    </row>
    <row r="171">
      <c r="A171">
        <f>A170</f>
        <v/>
      </c>
      <c r="B171">
        <f>B170</f>
        <v/>
      </c>
      <c r="C171" t="inlineStr">
        <is>
          <t>NR</t>
        </is>
      </c>
      <c r="D171">
        <f>'Payroll Summary'!D25</f>
        <v/>
      </c>
    </row>
    <row r="172">
      <c r="A172">
        <f>A171</f>
        <v/>
      </c>
      <c r="B172">
        <f>B171</f>
        <v/>
      </c>
      <c r="C172" t="inlineStr">
        <is>
          <t>OT1</t>
        </is>
      </c>
      <c r="D172">
        <f>'Payroll Summary'!F25</f>
        <v/>
      </c>
    </row>
    <row r="173">
      <c r="A173">
        <f>A172</f>
        <v/>
      </c>
      <c r="B173">
        <f>B172</f>
        <v/>
      </c>
      <c r="C173" t="inlineStr">
        <is>
          <t>80125</t>
        </is>
      </c>
      <c r="D173">
        <f>'Payroll Summary'!G25</f>
        <v/>
      </c>
    </row>
    <row r="174">
      <c r="A174">
        <f>A173</f>
        <v/>
      </c>
      <c r="B174">
        <f>B173</f>
        <v/>
      </c>
      <c r="C174" t="inlineStr">
        <is>
          <t>INCENTIVE</t>
        </is>
      </c>
      <c r="D174">
        <f>'Payroll Summary'!L25</f>
        <v/>
      </c>
    </row>
    <row r="175">
      <c r="A175">
        <f>A174</f>
        <v/>
      </c>
      <c r="B175">
        <f>B174</f>
        <v/>
      </c>
      <c r="C175" t="inlineStr">
        <is>
          <t>MA</t>
        </is>
      </c>
      <c r="D175">
        <f>'Payroll Summary'!I25</f>
        <v/>
      </c>
    </row>
    <row r="176">
      <c r="A176">
        <f>A175</f>
        <v/>
      </c>
      <c r="B176">
        <f>B175</f>
        <v/>
      </c>
      <c r="C176" t="inlineStr">
        <is>
          <t>OT</t>
        </is>
      </c>
      <c r="D176">
        <f>'Payroll Summary'!E25</f>
        <v/>
      </c>
    </row>
    <row r="177">
      <c r="A177">
        <f>A176</f>
        <v/>
      </c>
      <c r="B177">
        <f>B176</f>
        <v/>
      </c>
      <c r="C177" t="inlineStr">
        <is>
          <t>RA</t>
        </is>
      </c>
      <c r="D177">
        <f>'Payroll Summary'!H25</f>
        <v/>
      </c>
    </row>
    <row r="178">
      <c r="A178">
        <f>'Payroll Summary'!B26</f>
        <v/>
      </c>
      <c r="B178">
        <f>'Payroll Summary'!A26</f>
        <v/>
      </c>
      <c r="C178" t="inlineStr">
        <is>
          <t>ANNLEAVE</t>
        </is>
      </c>
      <c r="D178">
        <f>'Payroll Summary'!J26</f>
        <v/>
      </c>
    </row>
    <row r="179">
      <c r="A179">
        <f>A178</f>
        <v/>
      </c>
      <c r="B179">
        <f>B178</f>
        <v/>
      </c>
      <c r="C179" t="inlineStr">
        <is>
          <t>NR</t>
        </is>
      </c>
      <c r="D179">
        <f>'Payroll Summary'!D26</f>
        <v/>
      </c>
    </row>
    <row r="180">
      <c r="A180">
        <f>A179</f>
        <v/>
      </c>
      <c r="B180">
        <f>B179</f>
        <v/>
      </c>
      <c r="C180" t="inlineStr">
        <is>
          <t>OT1</t>
        </is>
      </c>
      <c r="D180">
        <f>'Payroll Summary'!F26</f>
        <v/>
      </c>
    </row>
    <row r="181">
      <c r="A181">
        <f>A180</f>
        <v/>
      </c>
      <c r="B181">
        <f>B180</f>
        <v/>
      </c>
      <c r="C181" t="inlineStr">
        <is>
          <t>80125</t>
        </is>
      </c>
      <c r="D181">
        <f>'Payroll Summary'!G26</f>
        <v/>
      </c>
    </row>
    <row r="182">
      <c r="A182">
        <f>A181</f>
        <v/>
      </c>
      <c r="B182">
        <f>B181</f>
        <v/>
      </c>
      <c r="C182" t="inlineStr">
        <is>
          <t>INCENTIVE</t>
        </is>
      </c>
      <c r="D182">
        <f>'Payroll Summary'!L26</f>
        <v/>
      </c>
    </row>
    <row r="183">
      <c r="A183">
        <f>A182</f>
        <v/>
      </c>
      <c r="B183">
        <f>B182</f>
        <v/>
      </c>
      <c r="C183" t="inlineStr">
        <is>
          <t>MA</t>
        </is>
      </c>
      <c r="D183">
        <f>'Payroll Summary'!I26</f>
        <v/>
      </c>
    </row>
    <row r="184">
      <c r="A184">
        <f>A183</f>
        <v/>
      </c>
      <c r="B184">
        <f>B183</f>
        <v/>
      </c>
      <c r="C184" t="inlineStr">
        <is>
          <t>OT</t>
        </is>
      </c>
      <c r="D184">
        <f>'Payroll Summary'!E26</f>
        <v/>
      </c>
    </row>
    <row r="185">
      <c r="A185">
        <f>A184</f>
        <v/>
      </c>
      <c r="B185">
        <f>B184</f>
        <v/>
      </c>
      <c r="C185" t="inlineStr">
        <is>
          <t>RA</t>
        </is>
      </c>
      <c r="D185">
        <f>'Payroll Summary'!H26</f>
        <v/>
      </c>
    </row>
    <row r="186">
      <c r="A186">
        <f>'Payroll Summary'!B27</f>
        <v/>
      </c>
      <c r="B186">
        <f>'Payroll Summary'!A27</f>
        <v/>
      </c>
      <c r="C186" t="inlineStr">
        <is>
          <t>ANNLEAVE</t>
        </is>
      </c>
      <c r="D186">
        <f>'Payroll Summary'!J27</f>
        <v/>
      </c>
    </row>
    <row r="187">
      <c r="A187">
        <f>A186</f>
        <v/>
      </c>
      <c r="B187">
        <f>B186</f>
        <v/>
      </c>
      <c r="C187" t="inlineStr">
        <is>
          <t>NR</t>
        </is>
      </c>
      <c r="D187">
        <f>'Payroll Summary'!D27</f>
        <v/>
      </c>
    </row>
    <row r="188">
      <c r="A188">
        <f>A187</f>
        <v/>
      </c>
      <c r="B188">
        <f>B187</f>
        <v/>
      </c>
      <c r="C188" t="inlineStr">
        <is>
          <t>OT1</t>
        </is>
      </c>
      <c r="D188">
        <f>'Payroll Summary'!F27</f>
        <v/>
      </c>
    </row>
    <row r="189">
      <c r="A189">
        <f>A188</f>
        <v/>
      </c>
      <c r="B189">
        <f>B188</f>
        <v/>
      </c>
      <c r="C189" t="inlineStr">
        <is>
          <t>80125</t>
        </is>
      </c>
      <c r="D189">
        <f>'Payroll Summary'!G27</f>
        <v/>
      </c>
    </row>
    <row r="190">
      <c r="A190">
        <f>A189</f>
        <v/>
      </c>
      <c r="B190">
        <f>B189</f>
        <v/>
      </c>
      <c r="C190" t="inlineStr">
        <is>
          <t>INCENTIVE</t>
        </is>
      </c>
      <c r="D190">
        <f>'Payroll Summary'!L27</f>
        <v/>
      </c>
    </row>
    <row r="191">
      <c r="A191">
        <f>A190</f>
        <v/>
      </c>
      <c r="B191">
        <f>B190</f>
        <v/>
      </c>
      <c r="C191" t="inlineStr">
        <is>
          <t>MA</t>
        </is>
      </c>
      <c r="D191">
        <f>'Payroll Summary'!I27</f>
        <v/>
      </c>
    </row>
    <row r="192">
      <c r="A192">
        <f>A191</f>
        <v/>
      </c>
      <c r="B192">
        <f>B191</f>
        <v/>
      </c>
      <c r="C192" t="inlineStr">
        <is>
          <t>OT</t>
        </is>
      </c>
      <c r="D192">
        <f>'Payroll Summary'!E27</f>
        <v/>
      </c>
    </row>
    <row r="193">
      <c r="A193">
        <f>A192</f>
        <v/>
      </c>
      <c r="B193">
        <f>B192</f>
        <v/>
      </c>
      <c r="C193" t="inlineStr">
        <is>
          <t>RA</t>
        </is>
      </c>
      <c r="D193">
        <f>'Payroll Summary'!H27</f>
        <v/>
      </c>
    </row>
    <row r="194">
      <c r="A194">
        <f>'Payroll Summary'!B28</f>
        <v/>
      </c>
      <c r="B194">
        <f>'Payroll Summary'!A28</f>
        <v/>
      </c>
      <c r="C194" t="inlineStr">
        <is>
          <t>ANNLEAVE</t>
        </is>
      </c>
      <c r="D194">
        <f>'Payroll Summary'!J28</f>
        <v/>
      </c>
    </row>
    <row r="195">
      <c r="A195">
        <f>A194</f>
        <v/>
      </c>
      <c r="B195">
        <f>B194</f>
        <v/>
      </c>
      <c r="C195" t="inlineStr">
        <is>
          <t>NR</t>
        </is>
      </c>
      <c r="D195">
        <f>'Payroll Summary'!D28</f>
        <v/>
      </c>
    </row>
    <row r="196">
      <c r="A196">
        <f>A195</f>
        <v/>
      </c>
      <c r="B196">
        <f>B195</f>
        <v/>
      </c>
      <c r="C196" t="inlineStr">
        <is>
          <t>OT1</t>
        </is>
      </c>
      <c r="D196">
        <f>'Payroll Summary'!F28</f>
        <v/>
      </c>
    </row>
    <row r="197">
      <c r="A197">
        <f>A196</f>
        <v/>
      </c>
      <c r="B197">
        <f>B196</f>
        <v/>
      </c>
      <c r="C197" t="inlineStr">
        <is>
          <t>80125</t>
        </is>
      </c>
      <c r="D197">
        <f>'Payroll Summary'!G28</f>
        <v/>
      </c>
    </row>
    <row r="198">
      <c r="A198">
        <f>A197</f>
        <v/>
      </c>
      <c r="B198">
        <f>B197</f>
        <v/>
      </c>
      <c r="C198" t="inlineStr">
        <is>
          <t>INCENTIVE</t>
        </is>
      </c>
      <c r="D198">
        <f>'Payroll Summary'!L28</f>
        <v/>
      </c>
    </row>
    <row r="199">
      <c r="A199">
        <f>A198</f>
        <v/>
      </c>
      <c r="B199">
        <f>B198</f>
        <v/>
      </c>
      <c r="C199" t="inlineStr">
        <is>
          <t>MA</t>
        </is>
      </c>
      <c r="D199">
        <f>'Payroll Summary'!I28</f>
        <v/>
      </c>
    </row>
    <row r="200">
      <c r="A200">
        <f>A199</f>
        <v/>
      </c>
      <c r="B200">
        <f>B199</f>
        <v/>
      </c>
      <c r="C200" t="inlineStr">
        <is>
          <t>OT</t>
        </is>
      </c>
      <c r="D200">
        <f>'Payroll Summary'!E28</f>
        <v/>
      </c>
    </row>
    <row r="201">
      <c r="A201">
        <f>A200</f>
        <v/>
      </c>
      <c r="B201">
        <f>B200</f>
        <v/>
      </c>
      <c r="C201" t="inlineStr">
        <is>
          <t>RA</t>
        </is>
      </c>
      <c r="D201">
        <f>'Payroll Summary'!H28</f>
        <v/>
      </c>
    </row>
    <row r="202">
      <c r="A202">
        <f>'Payroll Summary'!B29</f>
        <v/>
      </c>
      <c r="B202">
        <f>'Payroll Summary'!A29</f>
        <v/>
      </c>
      <c r="C202" t="inlineStr">
        <is>
          <t>ANNLEAVE</t>
        </is>
      </c>
      <c r="D202">
        <f>'Payroll Summary'!J29</f>
        <v/>
      </c>
    </row>
    <row r="203">
      <c r="A203">
        <f>A202</f>
        <v/>
      </c>
      <c r="B203">
        <f>B202</f>
        <v/>
      </c>
      <c r="C203" t="inlineStr">
        <is>
          <t>NR</t>
        </is>
      </c>
      <c r="D203">
        <f>'Payroll Summary'!D29</f>
        <v/>
      </c>
    </row>
    <row r="204">
      <c r="A204">
        <f>A203</f>
        <v/>
      </c>
      <c r="B204">
        <f>B203</f>
        <v/>
      </c>
      <c r="C204" t="inlineStr">
        <is>
          <t>OT1</t>
        </is>
      </c>
      <c r="D204">
        <f>'Payroll Summary'!F29</f>
        <v/>
      </c>
    </row>
    <row r="205">
      <c r="A205">
        <f>A204</f>
        <v/>
      </c>
      <c r="B205">
        <f>B204</f>
        <v/>
      </c>
      <c r="C205" t="inlineStr">
        <is>
          <t>80125</t>
        </is>
      </c>
      <c r="D205">
        <f>'Payroll Summary'!G29</f>
        <v/>
      </c>
    </row>
    <row r="206">
      <c r="A206">
        <f>A205</f>
        <v/>
      </c>
      <c r="B206">
        <f>B205</f>
        <v/>
      </c>
      <c r="C206" t="inlineStr">
        <is>
          <t>INCENTIVE</t>
        </is>
      </c>
      <c r="D206">
        <f>'Payroll Summary'!L29</f>
        <v/>
      </c>
    </row>
    <row r="207">
      <c r="A207">
        <f>A206</f>
        <v/>
      </c>
      <c r="B207">
        <f>B206</f>
        <v/>
      </c>
      <c r="C207" t="inlineStr">
        <is>
          <t>MA</t>
        </is>
      </c>
      <c r="D207">
        <f>'Payroll Summary'!I29</f>
        <v/>
      </c>
    </row>
    <row r="208">
      <c r="A208">
        <f>A207</f>
        <v/>
      </c>
      <c r="B208">
        <f>B207</f>
        <v/>
      </c>
      <c r="C208" t="inlineStr">
        <is>
          <t>OT</t>
        </is>
      </c>
      <c r="D208">
        <f>'Payroll Summary'!E29</f>
        <v/>
      </c>
    </row>
    <row r="209">
      <c r="A209">
        <f>A208</f>
        <v/>
      </c>
      <c r="B209">
        <f>B208</f>
        <v/>
      </c>
      <c r="C209" t="inlineStr">
        <is>
          <t>RA</t>
        </is>
      </c>
      <c r="D209">
        <f>'Payroll Summary'!H29</f>
        <v/>
      </c>
    </row>
    <row r="210">
      <c r="A210">
        <f>'Payroll Summary'!B30</f>
        <v/>
      </c>
      <c r="B210">
        <f>'Payroll Summary'!A30</f>
        <v/>
      </c>
      <c r="C210" t="inlineStr">
        <is>
          <t>ANNLEAVE</t>
        </is>
      </c>
      <c r="D210">
        <f>'Payroll Summary'!J30</f>
        <v/>
      </c>
    </row>
    <row r="211">
      <c r="A211">
        <f>A210</f>
        <v/>
      </c>
      <c r="B211">
        <f>B210</f>
        <v/>
      </c>
      <c r="C211" t="inlineStr">
        <is>
          <t>NR</t>
        </is>
      </c>
      <c r="D211">
        <f>'Payroll Summary'!D30</f>
        <v/>
      </c>
    </row>
    <row r="212">
      <c r="A212">
        <f>A211</f>
        <v/>
      </c>
      <c r="B212">
        <f>B211</f>
        <v/>
      </c>
      <c r="C212" t="inlineStr">
        <is>
          <t>OT1</t>
        </is>
      </c>
      <c r="D212">
        <f>'Payroll Summary'!F30</f>
        <v/>
      </c>
    </row>
    <row r="213">
      <c r="A213">
        <f>A212</f>
        <v/>
      </c>
      <c r="B213">
        <f>B212</f>
        <v/>
      </c>
      <c r="C213" t="inlineStr">
        <is>
          <t>80125</t>
        </is>
      </c>
      <c r="D213">
        <f>'Payroll Summary'!G30</f>
        <v/>
      </c>
    </row>
    <row r="214">
      <c r="A214">
        <f>A213</f>
        <v/>
      </c>
      <c r="B214">
        <f>B213</f>
        <v/>
      </c>
      <c r="C214" t="inlineStr">
        <is>
          <t>INCENTIVE</t>
        </is>
      </c>
      <c r="D214">
        <f>'Payroll Summary'!L30</f>
        <v/>
      </c>
    </row>
    <row r="215">
      <c r="A215">
        <f>A214</f>
        <v/>
      </c>
      <c r="B215">
        <f>B214</f>
        <v/>
      </c>
      <c r="C215" t="inlineStr">
        <is>
          <t>MA</t>
        </is>
      </c>
      <c r="D215">
        <f>'Payroll Summary'!I30</f>
        <v/>
      </c>
    </row>
    <row r="216">
      <c r="A216">
        <f>A215</f>
        <v/>
      </c>
      <c r="B216">
        <f>B215</f>
        <v/>
      </c>
      <c r="C216" t="inlineStr">
        <is>
          <t>OT</t>
        </is>
      </c>
      <c r="D216">
        <f>'Payroll Summary'!E30</f>
        <v/>
      </c>
    </row>
    <row r="217">
      <c r="A217">
        <f>A216</f>
        <v/>
      </c>
      <c r="B217">
        <f>B216</f>
        <v/>
      </c>
      <c r="C217" t="inlineStr">
        <is>
          <t>RA</t>
        </is>
      </c>
      <c r="D217">
        <f>'Payroll Summary'!H30</f>
        <v/>
      </c>
    </row>
    <row r="218">
      <c r="A218">
        <f>'Payroll Summary'!B31</f>
        <v/>
      </c>
      <c r="B218">
        <f>'Payroll Summary'!A31</f>
        <v/>
      </c>
      <c r="C218" t="inlineStr">
        <is>
          <t>ANNLEAVE</t>
        </is>
      </c>
      <c r="D218">
        <f>'Payroll Summary'!J31</f>
        <v/>
      </c>
    </row>
    <row r="219">
      <c r="A219">
        <f>A218</f>
        <v/>
      </c>
      <c r="B219">
        <f>B218</f>
        <v/>
      </c>
      <c r="C219" t="inlineStr">
        <is>
          <t>NR</t>
        </is>
      </c>
      <c r="D219">
        <f>'Payroll Summary'!D31</f>
        <v/>
      </c>
    </row>
    <row r="220">
      <c r="A220">
        <f>A219</f>
        <v/>
      </c>
      <c r="B220">
        <f>B219</f>
        <v/>
      </c>
      <c r="C220" t="inlineStr">
        <is>
          <t>OT1</t>
        </is>
      </c>
      <c r="D220">
        <f>'Payroll Summary'!F31</f>
        <v/>
      </c>
    </row>
    <row r="221">
      <c r="A221">
        <f>A220</f>
        <v/>
      </c>
      <c r="B221">
        <f>B220</f>
        <v/>
      </c>
      <c r="C221" t="inlineStr">
        <is>
          <t>80125</t>
        </is>
      </c>
      <c r="D221">
        <f>'Payroll Summary'!G31</f>
        <v/>
      </c>
    </row>
    <row r="222">
      <c r="A222">
        <f>A221</f>
        <v/>
      </c>
      <c r="B222">
        <f>B221</f>
        <v/>
      </c>
      <c r="C222" t="inlineStr">
        <is>
          <t>INCENTIVE</t>
        </is>
      </c>
      <c r="D222">
        <f>'Payroll Summary'!L31</f>
        <v/>
      </c>
    </row>
    <row r="223">
      <c r="A223">
        <f>A222</f>
        <v/>
      </c>
      <c r="B223">
        <f>B222</f>
        <v/>
      </c>
      <c r="C223" t="inlineStr">
        <is>
          <t>MA</t>
        </is>
      </c>
      <c r="D223">
        <f>'Payroll Summary'!I31</f>
        <v/>
      </c>
    </row>
    <row r="224">
      <c r="A224">
        <f>A223</f>
        <v/>
      </c>
      <c r="B224">
        <f>B223</f>
        <v/>
      </c>
      <c r="C224" t="inlineStr">
        <is>
          <t>OT</t>
        </is>
      </c>
      <c r="D224">
        <f>'Payroll Summary'!E31</f>
        <v/>
      </c>
    </row>
    <row r="225">
      <c r="A225">
        <f>A224</f>
        <v/>
      </c>
      <c r="B225">
        <f>B224</f>
        <v/>
      </c>
      <c r="C225" t="inlineStr">
        <is>
          <t>RA</t>
        </is>
      </c>
      <c r="D225">
        <f>'Payroll Summary'!H31</f>
        <v/>
      </c>
    </row>
    <row r="226">
      <c r="A226">
        <f>'Payroll Summary'!B32</f>
        <v/>
      </c>
      <c r="B226">
        <f>'Payroll Summary'!A32</f>
        <v/>
      </c>
      <c r="C226" t="inlineStr">
        <is>
          <t>ANNLEAVE</t>
        </is>
      </c>
      <c r="D226">
        <f>'Payroll Summary'!J32</f>
        <v/>
      </c>
    </row>
    <row r="227">
      <c r="A227">
        <f>A226</f>
        <v/>
      </c>
      <c r="B227">
        <f>B226</f>
        <v/>
      </c>
      <c r="C227" t="inlineStr">
        <is>
          <t>NR</t>
        </is>
      </c>
      <c r="D227">
        <f>'Payroll Summary'!D32</f>
        <v/>
      </c>
    </row>
    <row r="228">
      <c r="A228">
        <f>A227</f>
        <v/>
      </c>
      <c r="B228">
        <f>B227</f>
        <v/>
      </c>
      <c r="C228" t="inlineStr">
        <is>
          <t>OT1</t>
        </is>
      </c>
      <c r="D228">
        <f>'Payroll Summary'!F32</f>
        <v/>
      </c>
    </row>
    <row r="229">
      <c r="A229">
        <f>A228</f>
        <v/>
      </c>
      <c r="B229">
        <f>B228</f>
        <v/>
      </c>
      <c r="C229" t="inlineStr">
        <is>
          <t>80125</t>
        </is>
      </c>
      <c r="D229">
        <f>'Payroll Summary'!G32</f>
        <v/>
      </c>
    </row>
    <row r="230">
      <c r="A230">
        <f>A229</f>
        <v/>
      </c>
      <c r="B230">
        <f>B229</f>
        <v/>
      </c>
      <c r="C230" t="inlineStr">
        <is>
          <t>INCENTIVE</t>
        </is>
      </c>
      <c r="D230">
        <f>'Payroll Summary'!L32</f>
        <v/>
      </c>
    </row>
    <row r="231">
      <c r="A231">
        <f>A230</f>
        <v/>
      </c>
      <c r="B231">
        <f>B230</f>
        <v/>
      </c>
      <c r="C231" t="inlineStr">
        <is>
          <t>MA</t>
        </is>
      </c>
      <c r="D231">
        <f>'Payroll Summary'!I32</f>
        <v/>
      </c>
    </row>
    <row r="232">
      <c r="A232">
        <f>A231</f>
        <v/>
      </c>
      <c r="B232">
        <f>B231</f>
        <v/>
      </c>
      <c r="C232" t="inlineStr">
        <is>
          <t>OT</t>
        </is>
      </c>
      <c r="D232">
        <f>'Payroll Summary'!E32</f>
        <v/>
      </c>
    </row>
    <row r="233">
      <c r="A233">
        <f>A232</f>
        <v/>
      </c>
      <c r="B233">
        <f>B232</f>
        <v/>
      </c>
      <c r="C233" t="inlineStr">
        <is>
          <t>RA</t>
        </is>
      </c>
      <c r="D233">
        <f>'Payroll Summary'!H32</f>
        <v/>
      </c>
    </row>
    <row r="234">
      <c r="A234">
        <f>'Payroll Summary'!B33</f>
        <v/>
      </c>
      <c r="B234">
        <f>'Payroll Summary'!A33</f>
        <v/>
      </c>
      <c r="C234" t="inlineStr">
        <is>
          <t>ANNLEAVE</t>
        </is>
      </c>
      <c r="D234">
        <f>'Payroll Summary'!J33</f>
        <v/>
      </c>
    </row>
    <row r="235">
      <c r="A235">
        <f>A234</f>
        <v/>
      </c>
      <c r="B235">
        <f>B234</f>
        <v/>
      </c>
      <c r="C235" t="inlineStr">
        <is>
          <t>NR</t>
        </is>
      </c>
      <c r="D235">
        <f>'Payroll Summary'!D33</f>
        <v/>
      </c>
    </row>
    <row r="236">
      <c r="A236">
        <f>A235</f>
        <v/>
      </c>
      <c r="B236">
        <f>B235</f>
        <v/>
      </c>
      <c r="C236" t="inlineStr">
        <is>
          <t>OT1</t>
        </is>
      </c>
      <c r="D236">
        <f>'Payroll Summary'!F33</f>
        <v/>
      </c>
    </row>
    <row r="237">
      <c r="A237">
        <f>A236</f>
        <v/>
      </c>
      <c r="B237">
        <f>B236</f>
        <v/>
      </c>
      <c r="C237" t="inlineStr">
        <is>
          <t>80125</t>
        </is>
      </c>
      <c r="D237">
        <f>'Payroll Summary'!G33</f>
        <v/>
      </c>
    </row>
    <row r="238">
      <c r="A238">
        <f>A237</f>
        <v/>
      </c>
      <c r="B238">
        <f>B237</f>
        <v/>
      </c>
      <c r="C238" t="inlineStr">
        <is>
          <t>INCENTIVE</t>
        </is>
      </c>
      <c r="D238">
        <f>'Payroll Summary'!L33</f>
        <v/>
      </c>
    </row>
    <row r="239">
      <c r="A239">
        <f>A238</f>
        <v/>
      </c>
      <c r="B239">
        <f>B238</f>
        <v/>
      </c>
      <c r="C239" t="inlineStr">
        <is>
          <t>MA</t>
        </is>
      </c>
      <c r="D239">
        <f>'Payroll Summary'!I33</f>
        <v/>
      </c>
    </row>
    <row r="240">
      <c r="A240">
        <f>A239</f>
        <v/>
      </c>
      <c r="B240">
        <f>B239</f>
        <v/>
      </c>
      <c r="C240" t="inlineStr">
        <is>
          <t>OT</t>
        </is>
      </c>
      <c r="D240">
        <f>'Payroll Summary'!E33</f>
        <v/>
      </c>
    </row>
    <row r="241">
      <c r="A241">
        <f>A240</f>
        <v/>
      </c>
      <c r="B241">
        <f>B240</f>
        <v/>
      </c>
      <c r="C241" t="inlineStr">
        <is>
          <t>RA</t>
        </is>
      </c>
      <c r="D241">
        <f>'Payroll Summary'!H33</f>
        <v/>
      </c>
    </row>
    <row r="242">
      <c r="A242">
        <f>'Payroll Summary'!B34</f>
        <v/>
      </c>
      <c r="B242">
        <f>'Payroll Summary'!A34</f>
        <v/>
      </c>
      <c r="C242" t="inlineStr">
        <is>
          <t>ANNLEAVE</t>
        </is>
      </c>
      <c r="D242">
        <f>'Payroll Summary'!J34</f>
        <v/>
      </c>
    </row>
    <row r="243">
      <c r="A243">
        <f>A242</f>
        <v/>
      </c>
      <c r="B243">
        <f>B242</f>
        <v/>
      </c>
      <c r="C243" t="inlineStr">
        <is>
          <t>NR</t>
        </is>
      </c>
      <c r="D243">
        <f>'Payroll Summary'!D34</f>
        <v/>
      </c>
    </row>
    <row r="244">
      <c r="A244">
        <f>A243</f>
        <v/>
      </c>
      <c r="B244">
        <f>B243</f>
        <v/>
      </c>
      <c r="C244" t="inlineStr">
        <is>
          <t>OT1</t>
        </is>
      </c>
      <c r="D244">
        <f>'Payroll Summary'!F34</f>
        <v/>
      </c>
    </row>
    <row r="245">
      <c r="A245">
        <f>A244</f>
        <v/>
      </c>
      <c r="B245">
        <f>B244</f>
        <v/>
      </c>
      <c r="C245" t="inlineStr">
        <is>
          <t>80125</t>
        </is>
      </c>
      <c r="D245">
        <f>'Payroll Summary'!G34</f>
        <v/>
      </c>
    </row>
    <row r="246">
      <c r="A246">
        <f>A245</f>
        <v/>
      </c>
      <c r="B246">
        <f>B245</f>
        <v/>
      </c>
      <c r="C246" t="inlineStr">
        <is>
          <t>INCENTIVE</t>
        </is>
      </c>
      <c r="D246">
        <f>'Payroll Summary'!L34</f>
        <v/>
      </c>
    </row>
    <row r="247">
      <c r="A247">
        <f>A246</f>
        <v/>
      </c>
      <c r="B247">
        <f>B246</f>
        <v/>
      </c>
      <c r="C247" t="inlineStr">
        <is>
          <t>MA</t>
        </is>
      </c>
      <c r="D247">
        <f>'Payroll Summary'!I34</f>
        <v/>
      </c>
    </row>
    <row r="248">
      <c r="A248">
        <f>A247</f>
        <v/>
      </c>
      <c r="B248">
        <f>B247</f>
        <v/>
      </c>
      <c r="C248" t="inlineStr">
        <is>
          <t>OT</t>
        </is>
      </c>
      <c r="D248">
        <f>'Payroll Summary'!E34</f>
        <v/>
      </c>
    </row>
    <row r="249">
      <c r="A249">
        <f>A248</f>
        <v/>
      </c>
      <c r="B249">
        <f>B248</f>
        <v/>
      </c>
      <c r="C249" t="inlineStr">
        <is>
          <t>RA</t>
        </is>
      </c>
      <c r="D249">
        <f>'Payroll Summary'!H34</f>
        <v/>
      </c>
    </row>
    <row r="250">
      <c r="A250">
        <f>'Payroll Summary'!B35</f>
        <v/>
      </c>
      <c r="B250">
        <f>'Payroll Summary'!A35</f>
        <v/>
      </c>
      <c r="C250" t="inlineStr">
        <is>
          <t>ANNLEAVE</t>
        </is>
      </c>
      <c r="D250">
        <f>'Payroll Summary'!J35</f>
        <v/>
      </c>
    </row>
    <row r="251">
      <c r="A251">
        <f>A250</f>
        <v/>
      </c>
      <c r="B251">
        <f>B250</f>
        <v/>
      </c>
      <c r="C251" t="inlineStr">
        <is>
          <t>NR</t>
        </is>
      </c>
      <c r="D251">
        <f>'Payroll Summary'!D35</f>
        <v/>
      </c>
    </row>
    <row r="252">
      <c r="A252">
        <f>A251</f>
        <v/>
      </c>
      <c r="B252">
        <f>B251</f>
        <v/>
      </c>
      <c r="C252" t="inlineStr">
        <is>
          <t>OT1</t>
        </is>
      </c>
      <c r="D252">
        <f>'Payroll Summary'!F35</f>
        <v/>
      </c>
    </row>
    <row r="253">
      <c r="A253">
        <f>A252</f>
        <v/>
      </c>
      <c r="B253">
        <f>B252</f>
        <v/>
      </c>
      <c r="C253" t="inlineStr">
        <is>
          <t>80125</t>
        </is>
      </c>
      <c r="D253">
        <f>'Payroll Summary'!G35</f>
        <v/>
      </c>
    </row>
    <row r="254">
      <c r="A254">
        <f>A253</f>
        <v/>
      </c>
      <c r="B254">
        <f>B253</f>
        <v/>
      </c>
      <c r="C254" t="inlineStr">
        <is>
          <t>INCENTIVE</t>
        </is>
      </c>
      <c r="D254">
        <f>'Payroll Summary'!L35</f>
        <v/>
      </c>
    </row>
    <row r="255">
      <c r="A255">
        <f>A254</f>
        <v/>
      </c>
      <c r="B255">
        <f>B254</f>
        <v/>
      </c>
      <c r="C255" t="inlineStr">
        <is>
          <t>MA</t>
        </is>
      </c>
      <c r="D255">
        <f>'Payroll Summary'!I35</f>
        <v/>
      </c>
    </row>
    <row r="256">
      <c r="A256">
        <f>A255</f>
        <v/>
      </c>
      <c r="B256">
        <f>B255</f>
        <v/>
      </c>
      <c r="C256" t="inlineStr">
        <is>
          <t>OT</t>
        </is>
      </c>
      <c r="D256">
        <f>'Payroll Summary'!E35</f>
        <v/>
      </c>
    </row>
    <row r="257">
      <c r="A257">
        <f>A256</f>
        <v/>
      </c>
      <c r="B257">
        <f>B256</f>
        <v/>
      </c>
      <c r="C257" t="inlineStr">
        <is>
          <t>RA</t>
        </is>
      </c>
      <c r="D257">
        <f>'Payroll Summary'!H35</f>
        <v/>
      </c>
    </row>
    <row r="258">
      <c r="A258">
        <f>'Payroll Summary'!B36</f>
        <v/>
      </c>
      <c r="B258">
        <f>'Payroll Summary'!A36</f>
        <v/>
      </c>
      <c r="C258" t="inlineStr">
        <is>
          <t>ANNLEAVE</t>
        </is>
      </c>
      <c r="D258">
        <f>'Payroll Summary'!J36</f>
        <v/>
      </c>
    </row>
    <row r="259">
      <c r="A259">
        <f>A258</f>
        <v/>
      </c>
      <c r="B259">
        <f>B258</f>
        <v/>
      </c>
      <c r="C259" t="inlineStr">
        <is>
          <t>NR</t>
        </is>
      </c>
      <c r="D259">
        <f>'Payroll Summary'!D36</f>
        <v/>
      </c>
    </row>
    <row r="260">
      <c r="A260">
        <f>A259</f>
        <v/>
      </c>
      <c r="B260">
        <f>B259</f>
        <v/>
      </c>
      <c r="C260" t="inlineStr">
        <is>
          <t>OT1</t>
        </is>
      </c>
      <c r="D260">
        <f>'Payroll Summary'!F36</f>
        <v/>
      </c>
    </row>
    <row r="261">
      <c r="A261">
        <f>A260</f>
        <v/>
      </c>
      <c r="B261">
        <f>B260</f>
        <v/>
      </c>
      <c r="C261" t="inlineStr">
        <is>
          <t>80125</t>
        </is>
      </c>
      <c r="D261">
        <f>'Payroll Summary'!G36</f>
        <v/>
      </c>
    </row>
    <row r="262">
      <c r="A262">
        <f>A261</f>
        <v/>
      </c>
      <c r="B262">
        <f>B261</f>
        <v/>
      </c>
      <c r="C262" t="inlineStr">
        <is>
          <t>INCENTIVE</t>
        </is>
      </c>
      <c r="D262">
        <f>'Payroll Summary'!L36</f>
        <v/>
      </c>
    </row>
    <row r="263">
      <c r="A263">
        <f>A262</f>
        <v/>
      </c>
      <c r="B263">
        <f>B262</f>
        <v/>
      </c>
      <c r="C263" t="inlineStr">
        <is>
          <t>MA</t>
        </is>
      </c>
      <c r="D263">
        <f>'Payroll Summary'!I36</f>
        <v/>
      </c>
    </row>
    <row r="264">
      <c r="A264">
        <f>A263</f>
        <v/>
      </c>
      <c r="B264">
        <f>B263</f>
        <v/>
      </c>
      <c r="C264" t="inlineStr">
        <is>
          <t>OT</t>
        </is>
      </c>
      <c r="D264">
        <f>'Payroll Summary'!E36</f>
        <v/>
      </c>
    </row>
    <row r="265">
      <c r="A265">
        <f>A264</f>
        <v/>
      </c>
      <c r="B265">
        <f>B264</f>
        <v/>
      </c>
      <c r="C265" t="inlineStr">
        <is>
          <t>RA</t>
        </is>
      </c>
      <c r="D265">
        <f>'Payroll Summary'!H36</f>
        <v/>
      </c>
    </row>
    <row r="266">
      <c r="A266">
        <f>'Payroll Summary'!B37</f>
        <v/>
      </c>
      <c r="B266">
        <f>'Payroll Summary'!A37</f>
        <v/>
      </c>
      <c r="C266" t="inlineStr">
        <is>
          <t>ANNLEAVE</t>
        </is>
      </c>
      <c r="D266">
        <f>'Payroll Summary'!J37</f>
        <v/>
      </c>
    </row>
    <row r="267">
      <c r="A267">
        <f>A266</f>
        <v/>
      </c>
      <c r="B267">
        <f>B266</f>
        <v/>
      </c>
      <c r="C267" t="inlineStr">
        <is>
          <t>NR</t>
        </is>
      </c>
      <c r="D267">
        <f>'Payroll Summary'!D37</f>
        <v/>
      </c>
    </row>
    <row r="268">
      <c r="A268">
        <f>A267</f>
        <v/>
      </c>
      <c r="B268">
        <f>B267</f>
        <v/>
      </c>
      <c r="C268" t="inlineStr">
        <is>
          <t>OT1</t>
        </is>
      </c>
      <c r="D268">
        <f>'Payroll Summary'!F37</f>
        <v/>
      </c>
    </row>
    <row r="269">
      <c r="A269">
        <f>A268</f>
        <v/>
      </c>
      <c r="B269">
        <f>B268</f>
        <v/>
      </c>
      <c r="C269" t="inlineStr">
        <is>
          <t>80125</t>
        </is>
      </c>
      <c r="D269">
        <f>'Payroll Summary'!G37</f>
        <v/>
      </c>
    </row>
    <row r="270">
      <c r="A270">
        <f>A269</f>
        <v/>
      </c>
      <c r="B270">
        <f>B269</f>
        <v/>
      </c>
      <c r="C270" t="inlineStr">
        <is>
          <t>INCENTIVE</t>
        </is>
      </c>
      <c r="D270">
        <f>'Payroll Summary'!L37</f>
        <v/>
      </c>
    </row>
    <row r="271">
      <c r="A271">
        <f>A270</f>
        <v/>
      </c>
      <c r="B271">
        <f>B270</f>
        <v/>
      </c>
      <c r="C271" t="inlineStr">
        <is>
          <t>MA</t>
        </is>
      </c>
      <c r="D271">
        <f>'Payroll Summary'!I37</f>
        <v/>
      </c>
    </row>
    <row r="272">
      <c r="A272">
        <f>A271</f>
        <v/>
      </c>
      <c r="B272">
        <f>B271</f>
        <v/>
      </c>
      <c r="C272" t="inlineStr">
        <is>
          <t>OT</t>
        </is>
      </c>
      <c r="D272">
        <f>'Payroll Summary'!E37</f>
        <v/>
      </c>
    </row>
    <row r="273">
      <c r="A273">
        <f>A272</f>
        <v/>
      </c>
      <c r="B273">
        <f>B272</f>
        <v/>
      </c>
      <c r="C273" t="inlineStr">
        <is>
          <t>RA</t>
        </is>
      </c>
      <c r="D273">
        <f>'Payroll Summary'!H37</f>
        <v/>
      </c>
    </row>
    <row r="274">
      <c r="A274">
        <f>'Payroll Summary'!B38</f>
        <v/>
      </c>
      <c r="B274">
        <f>'Payroll Summary'!A38</f>
        <v/>
      </c>
      <c r="C274" t="inlineStr">
        <is>
          <t>ANNLEAVE</t>
        </is>
      </c>
      <c r="D274">
        <f>'Payroll Summary'!J38</f>
        <v/>
      </c>
    </row>
    <row r="275">
      <c r="A275">
        <f>A274</f>
        <v/>
      </c>
      <c r="B275">
        <f>B274</f>
        <v/>
      </c>
      <c r="C275" t="inlineStr">
        <is>
          <t>NR</t>
        </is>
      </c>
      <c r="D275">
        <f>'Payroll Summary'!D38</f>
        <v/>
      </c>
    </row>
    <row r="276">
      <c r="A276">
        <f>A275</f>
        <v/>
      </c>
      <c r="B276">
        <f>B275</f>
        <v/>
      </c>
      <c r="C276" t="inlineStr">
        <is>
          <t>OT1</t>
        </is>
      </c>
      <c r="D276">
        <f>'Payroll Summary'!F38</f>
        <v/>
      </c>
    </row>
    <row r="277">
      <c r="A277">
        <f>A276</f>
        <v/>
      </c>
      <c r="B277">
        <f>B276</f>
        <v/>
      </c>
      <c r="C277" t="inlineStr">
        <is>
          <t>80125</t>
        </is>
      </c>
      <c r="D277">
        <f>'Payroll Summary'!G38</f>
        <v/>
      </c>
    </row>
    <row r="278">
      <c r="A278">
        <f>A277</f>
        <v/>
      </c>
      <c r="B278">
        <f>B277</f>
        <v/>
      </c>
      <c r="C278" t="inlineStr">
        <is>
          <t>INCENTIVE</t>
        </is>
      </c>
      <c r="D278">
        <f>'Payroll Summary'!L38</f>
        <v/>
      </c>
    </row>
    <row r="279">
      <c r="A279">
        <f>A278</f>
        <v/>
      </c>
      <c r="B279">
        <f>B278</f>
        <v/>
      </c>
      <c r="C279" t="inlineStr">
        <is>
          <t>MA</t>
        </is>
      </c>
      <c r="D279">
        <f>'Payroll Summary'!I38</f>
        <v/>
      </c>
    </row>
    <row r="280">
      <c r="A280">
        <f>A279</f>
        <v/>
      </c>
      <c r="B280">
        <f>B279</f>
        <v/>
      </c>
      <c r="C280" t="inlineStr">
        <is>
          <t>OT</t>
        </is>
      </c>
      <c r="D280">
        <f>'Payroll Summary'!E38</f>
        <v/>
      </c>
    </row>
    <row r="281">
      <c r="A281">
        <f>A280</f>
        <v/>
      </c>
      <c r="B281">
        <f>B280</f>
        <v/>
      </c>
      <c r="C281" t="inlineStr">
        <is>
          <t>RA</t>
        </is>
      </c>
      <c r="D281">
        <f>'Payroll Summary'!H38</f>
        <v/>
      </c>
    </row>
    <row r="282">
      <c r="A282">
        <f>'Payroll Summary'!B39</f>
        <v/>
      </c>
      <c r="B282">
        <f>'Payroll Summary'!A39</f>
        <v/>
      </c>
      <c r="C282" t="inlineStr">
        <is>
          <t>ANNLEAVE</t>
        </is>
      </c>
      <c r="D282">
        <f>'Payroll Summary'!J39</f>
        <v/>
      </c>
    </row>
    <row r="283">
      <c r="A283">
        <f>A282</f>
        <v/>
      </c>
      <c r="B283">
        <f>B282</f>
        <v/>
      </c>
      <c r="C283" t="inlineStr">
        <is>
          <t>NR</t>
        </is>
      </c>
      <c r="D283">
        <f>'Payroll Summary'!D39</f>
        <v/>
      </c>
    </row>
    <row r="284">
      <c r="A284">
        <f>A283</f>
        <v/>
      </c>
      <c r="B284">
        <f>B283</f>
        <v/>
      </c>
      <c r="C284" t="inlineStr">
        <is>
          <t>OT1</t>
        </is>
      </c>
      <c r="D284">
        <f>'Payroll Summary'!F39</f>
        <v/>
      </c>
    </row>
    <row r="285">
      <c r="A285">
        <f>A284</f>
        <v/>
      </c>
      <c r="B285">
        <f>B284</f>
        <v/>
      </c>
      <c r="C285" t="inlineStr">
        <is>
          <t>80125</t>
        </is>
      </c>
      <c r="D285">
        <f>'Payroll Summary'!G39</f>
        <v/>
      </c>
    </row>
    <row r="286">
      <c r="A286">
        <f>A285</f>
        <v/>
      </c>
      <c r="B286">
        <f>B285</f>
        <v/>
      </c>
      <c r="C286" t="inlineStr">
        <is>
          <t>INCENTIVE</t>
        </is>
      </c>
      <c r="D286">
        <f>'Payroll Summary'!L39</f>
        <v/>
      </c>
    </row>
    <row r="287">
      <c r="A287">
        <f>A286</f>
        <v/>
      </c>
      <c r="B287">
        <f>B286</f>
        <v/>
      </c>
      <c r="C287" t="inlineStr">
        <is>
          <t>MA</t>
        </is>
      </c>
      <c r="D287">
        <f>'Payroll Summary'!I39</f>
        <v/>
      </c>
    </row>
    <row r="288">
      <c r="A288">
        <f>A287</f>
        <v/>
      </c>
      <c r="B288">
        <f>B287</f>
        <v/>
      </c>
      <c r="C288" t="inlineStr">
        <is>
          <t>OT</t>
        </is>
      </c>
      <c r="D288">
        <f>'Payroll Summary'!E39</f>
        <v/>
      </c>
    </row>
    <row r="289">
      <c r="A289">
        <f>A288</f>
        <v/>
      </c>
      <c r="B289">
        <f>B288</f>
        <v/>
      </c>
      <c r="C289" t="inlineStr">
        <is>
          <t>RA</t>
        </is>
      </c>
      <c r="D289">
        <f>'Payroll Summary'!H39</f>
        <v/>
      </c>
    </row>
    <row r="290">
      <c r="A290">
        <f>'Payroll Summary'!B40</f>
        <v/>
      </c>
      <c r="B290">
        <f>'Payroll Summary'!A40</f>
        <v/>
      </c>
      <c r="C290" t="inlineStr">
        <is>
          <t>ANNLEAVE</t>
        </is>
      </c>
      <c r="D290">
        <f>'Payroll Summary'!J40</f>
        <v/>
      </c>
    </row>
    <row r="291">
      <c r="A291">
        <f>A290</f>
        <v/>
      </c>
      <c r="B291">
        <f>B290</f>
        <v/>
      </c>
      <c r="C291" t="inlineStr">
        <is>
          <t>NR</t>
        </is>
      </c>
      <c r="D291">
        <f>'Payroll Summary'!D40</f>
        <v/>
      </c>
    </row>
    <row r="292">
      <c r="A292">
        <f>A291</f>
        <v/>
      </c>
      <c r="B292">
        <f>B291</f>
        <v/>
      </c>
      <c r="C292" t="inlineStr">
        <is>
          <t>OT1</t>
        </is>
      </c>
      <c r="D292">
        <f>'Payroll Summary'!F40</f>
        <v/>
      </c>
    </row>
    <row r="293">
      <c r="A293">
        <f>A292</f>
        <v/>
      </c>
      <c r="B293">
        <f>B292</f>
        <v/>
      </c>
      <c r="C293" t="inlineStr">
        <is>
          <t>80125</t>
        </is>
      </c>
      <c r="D293">
        <f>'Payroll Summary'!G40</f>
        <v/>
      </c>
    </row>
    <row r="294">
      <c r="A294">
        <f>A293</f>
        <v/>
      </c>
      <c r="B294">
        <f>B293</f>
        <v/>
      </c>
      <c r="C294" t="inlineStr">
        <is>
          <t>INCENTIVE</t>
        </is>
      </c>
      <c r="D294">
        <f>'Payroll Summary'!L40</f>
        <v/>
      </c>
    </row>
    <row r="295">
      <c r="A295">
        <f>A294</f>
        <v/>
      </c>
      <c r="B295">
        <f>B294</f>
        <v/>
      </c>
      <c r="C295" t="inlineStr">
        <is>
          <t>MA</t>
        </is>
      </c>
      <c r="D295">
        <f>'Payroll Summary'!I40</f>
        <v/>
      </c>
    </row>
    <row r="296">
      <c r="A296">
        <f>A295</f>
        <v/>
      </c>
      <c r="B296">
        <f>B295</f>
        <v/>
      </c>
      <c r="C296" t="inlineStr">
        <is>
          <t>OT</t>
        </is>
      </c>
      <c r="D296">
        <f>'Payroll Summary'!E40</f>
        <v/>
      </c>
    </row>
    <row r="297">
      <c r="A297">
        <f>A296</f>
        <v/>
      </c>
      <c r="B297">
        <f>B296</f>
        <v/>
      </c>
      <c r="C297" t="inlineStr">
        <is>
          <t>RA</t>
        </is>
      </c>
      <c r="D297">
        <f>'Payroll Summary'!H40</f>
        <v/>
      </c>
    </row>
    <row r="298">
      <c r="A298">
        <f>'Payroll Summary'!B41</f>
        <v/>
      </c>
      <c r="B298">
        <f>'Payroll Summary'!A41</f>
        <v/>
      </c>
      <c r="C298" t="inlineStr">
        <is>
          <t>ANNLEAVE</t>
        </is>
      </c>
      <c r="D298">
        <f>'Payroll Summary'!J41</f>
        <v/>
      </c>
    </row>
    <row r="299">
      <c r="A299">
        <f>A298</f>
        <v/>
      </c>
      <c r="B299">
        <f>B298</f>
        <v/>
      </c>
      <c r="C299" t="inlineStr">
        <is>
          <t>NR</t>
        </is>
      </c>
      <c r="D299">
        <f>'Payroll Summary'!D41</f>
        <v/>
      </c>
    </row>
    <row r="300">
      <c r="A300">
        <f>A299</f>
        <v/>
      </c>
      <c r="B300">
        <f>B299</f>
        <v/>
      </c>
      <c r="C300" t="inlineStr">
        <is>
          <t>OT1</t>
        </is>
      </c>
      <c r="D300">
        <f>'Payroll Summary'!F41</f>
        <v/>
      </c>
    </row>
    <row r="301">
      <c r="A301">
        <f>A300</f>
        <v/>
      </c>
      <c r="B301">
        <f>B300</f>
        <v/>
      </c>
      <c r="C301" t="inlineStr">
        <is>
          <t>80125</t>
        </is>
      </c>
      <c r="D301">
        <f>'Payroll Summary'!G41</f>
        <v/>
      </c>
    </row>
    <row r="302">
      <c r="A302">
        <f>A301</f>
        <v/>
      </c>
      <c r="B302">
        <f>B301</f>
        <v/>
      </c>
      <c r="C302" t="inlineStr">
        <is>
          <t>INCENTIVE</t>
        </is>
      </c>
      <c r="D302">
        <f>'Payroll Summary'!L41</f>
        <v/>
      </c>
    </row>
    <row r="303">
      <c r="A303">
        <f>A302</f>
        <v/>
      </c>
      <c r="B303">
        <f>B302</f>
        <v/>
      </c>
      <c r="C303" t="inlineStr">
        <is>
          <t>MA</t>
        </is>
      </c>
      <c r="D303">
        <f>'Payroll Summary'!I41</f>
        <v/>
      </c>
    </row>
    <row r="304">
      <c r="A304">
        <f>A303</f>
        <v/>
      </c>
      <c r="B304">
        <f>B303</f>
        <v/>
      </c>
      <c r="C304" t="inlineStr">
        <is>
          <t>OT</t>
        </is>
      </c>
      <c r="D304">
        <f>'Payroll Summary'!E41</f>
        <v/>
      </c>
    </row>
    <row r="305">
      <c r="A305">
        <f>A304</f>
        <v/>
      </c>
      <c r="B305">
        <f>B304</f>
        <v/>
      </c>
      <c r="C305" t="inlineStr">
        <is>
          <t>RA</t>
        </is>
      </c>
      <c r="D305">
        <f>'Payroll Summary'!H41</f>
        <v/>
      </c>
    </row>
    <row r="306">
      <c r="A306">
        <f>'Payroll Summary'!B42</f>
        <v/>
      </c>
      <c r="B306">
        <f>'Payroll Summary'!A42</f>
        <v/>
      </c>
      <c r="C306" t="inlineStr">
        <is>
          <t>ANNLEAVE</t>
        </is>
      </c>
      <c r="D306">
        <f>'Payroll Summary'!J42</f>
        <v/>
      </c>
    </row>
    <row r="307">
      <c r="A307">
        <f>A306</f>
        <v/>
      </c>
      <c r="B307">
        <f>B306</f>
        <v/>
      </c>
      <c r="C307" t="inlineStr">
        <is>
          <t>NR</t>
        </is>
      </c>
      <c r="D307">
        <f>'Payroll Summary'!D42</f>
        <v/>
      </c>
    </row>
    <row r="308">
      <c r="A308">
        <f>A307</f>
        <v/>
      </c>
      <c r="B308">
        <f>B307</f>
        <v/>
      </c>
      <c r="C308" t="inlineStr">
        <is>
          <t>OT1</t>
        </is>
      </c>
      <c r="D308">
        <f>'Payroll Summary'!F42</f>
        <v/>
      </c>
    </row>
    <row r="309">
      <c r="A309">
        <f>A308</f>
        <v/>
      </c>
      <c r="B309">
        <f>B308</f>
        <v/>
      </c>
      <c r="C309" t="inlineStr">
        <is>
          <t>80125</t>
        </is>
      </c>
      <c r="D309">
        <f>'Payroll Summary'!G42</f>
        <v/>
      </c>
    </row>
    <row r="310">
      <c r="A310">
        <f>A309</f>
        <v/>
      </c>
      <c r="B310">
        <f>B309</f>
        <v/>
      </c>
      <c r="C310" t="inlineStr">
        <is>
          <t>INCENTIVE</t>
        </is>
      </c>
      <c r="D310">
        <f>'Payroll Summary'!L42</f>
        <v/>
      </c>
    </row>
    <row r="311">
      <c r="A311">
        <f>A310</f>
        <v/>
      </c>
      <c r="B311">
        <f>B310</f>
        <v/>
      </c>
      <c r="C311" t="inlineStr">
        <is>
          <t>MA</t>
        </is>
      </c>
      <c r="D311">
        <f>'Payroll Summary'!I42</f>
        <v/>
      </c>
    </row>
    <row r="312">
      <c r="A312">
        <f>A311</f>
        <v/>
      </c>
      <c r="B312">
        <f>B311</f>
        <v/>
      </c>
      <c r="C312" t="inlineStr">
        <is>
          <t>OT</t>
        </is>
      </c>
      <c r="D312">
        <f>'Payroll Summary'!E42</f>
        <v/>
      </c>
    </row>
    <row r="313">
      <c r="A313">
        <f>A312</f>
        <v/>
      </c>
      <c r="B313">
        <f>B312</f>
        <v/>
      </c>
      <c r="C313" t="inlineStr">
        <is>
          <t>RA</t>
        </is>
      </c>
      <c r="D313">
        <f>'Payroll Summary'!H42</f>
        <v/>
      </c>
    </row>
    <row r="314">
      <c r="A314">
        <f>'Payroll Summary'!B43</f>
        <v/>
      </c>
      <c r="B314">
        <f>'Payroll Summary'!A43</f>
        <v/>
      </c>
      <c r="C314" t="inlineStr">
        <is>
          <t>ANNLEAVE</t>
        </is>
      </c>
      <c r="D314">
        <f>'Payroll Summary'!J43</f>
        <v/>
      </c>
    </row>
    <row r="315">
      <c r="A315">
        <f>A314</f>
        <v/>
      </c>
      <c r="B315">
        <f>B314</f>
        <v/>
      </c>
      <c r="C315" t="inlineStr">
        <is>
          <t>NR</t>
        </is>
      </c>
      <c r="D315">
        <f>'Payroll Summary'!D43</f>
        <v/>
      </c>
    </row>
    <row r="316">
      <c r="A316">
        <f>A315</f>
        <v/>
      </c>
      <c r="B316">
        <f>B315</f>
        <v/>
      </c>
      <c r="C316" t="inlineStr">
        <is>
          <t>OT1</t>
        </is>
      </c>
      <c r="D316">
        <f>'Payroll Summary'!F43</f>
        <v/>
      </c>
    </row>
    <row r="317">
      <c r="A317">
        <f>A316</f>
        <v/>
      </c>
      <c r="B317">
        <f>B316</f>
        <v/>
      </c>
      <c r="C317" t="inlineStr">
        <is>
          <t>80125</t>
        </is>
      </c>
      <c r="D317">
        <f>'Payroll Summary'!G43</f>
        <v/>
      </c>
    </row>
    <row r="318">
      <c r="A318">
        <f>A317</f>
        <v/>
      </c>
      <c r="B318">
        <f>B317</f>
        <v/>
      </c>
      <c r="C318" t="inlineStr">
        <is>
          <t>INCENTIVE</t>
        </is>
      </c>
      <c r="D318">
        <f>'Payroll Summary'!L43</f>
        <v/>
      </c>
    </row>
    <row r="319">
      <c r="A319">
        <f>A318</f>
        <v/>
      </c>
      <c r="B319">
        <f>B318</f>
        <v/>
      </c>
      <c r="C319" t="inlineStr">
        <is>
          <t>MA</t>
        </is>
      </c>
      <c r="D319">
        <f>'Payroll Summary'!I43</f>
        <v/>
      </c>
    </row>
    <row r="320">
      <c r="A320">
        <f>A319</f>
        <v/>
      </c>
      <c r="B320">
        <f>B319</f>
        <v/>
      </c>
      <c r="C320" t="inlineStr">
        <is>
          <t>OT</t>
        </is>
      </c>
      <c r="D320">
        <f>'Payroll Summary'!E43</f>
        <v/>
      </c>
    </row>
    <row r="321">
      <c r="A321">
        <f>A320</f>
        <v/>
      </c>
      <c r="B321">
        <f>B320</f>
        <v/>
      </c>
      <c r="C321" t="inlineStr">
        <is>
          <t>RA</t>
        </is>
      </c>
      <c r="D321">
        <f>'Payroll Summary'!H43</f>
        <v/>
      </c>
    </row>
    <row r="322">
      <c r="A322">
        <f>'Payroll Summary'!B44</f>
        <v/>
      </c>
      <c r="B322">
        <f>'Payroll Summary'!A44</f>
        <v/>
      </c>
      <c r="C322" t="inlineStr">
        <is>
          <t>ANNLEAVE</t>
        </is>
      </c>
      <c r="D322">
        <f>'Payroll Summary'!J44</f>
        <v/>
      </c>
    </row>
    <row r="323">
      <c r="A323">
        <f>A322</f>
        <v/>
      </c>
      <c r="B323">
        <f>B322</f>
        <v/>
      </c>
      <c r="C323" t="inlineStr">
        <is>
          <t>NR</t>
        </is>
      </c>
      <c r="D323">
        <f>'Payroll Summary'!D44</f>
        <v/>
      </c>
    </row>
    <row r="324">
      <c r="A324">
        <f>A323</f>
        <v/>
      </c>
      <c r="B324">
        <f>B323</f>
        <v/>
      </c>
      <c r="C324" t="inlineStr">
        <is>
          <t>OT1</t>
        </is>
      </c>
      <c r="D324">
        <f>'Payroll Summary'!F44</f>
        <v/>
      </c>
    </row>
    <row r="325">
      <c r="A325">
        <f>A324</f>
        <v/>
      </c>
      <c r="B325">
        <f>B324</f>
        <v/>
      </c>
      <c r="C325" t="inlineStr">
        <is>
          <t>80125</t>
        </is>
      </c>
      <c r="D325">
        <f>'Payroll Summary'!G44</f>
        <v/>
      </c>
    </row>
    <row r="326">
      <c r="A326">
        <f>A325</f>
        <v/>
      </c>
      <c r="B326">
        <f>B325</f>
        <v/>
      </c>
      <c r="C326" t="inlineStr">
        <is>
          <t>INCENTIVE</t>
        </is>
      </c>
      <c r="D326">
        <f>'Payroll Summary'!L44</f>
        <v/>
      </c>
    </row>
    <row r="327">
      <c r="A327">
        <f>A326</f>
        <v/>
      </c>
      <c r="B327">
        <f>B326</f>
        <v/>
      </c>
      <c r="C327" t="inlineStr">
        <is>
          <t>MA</t>
        </is>
      </c>
      <c r="D327">
        <f>'Payroll Summary'!I44</f>
        <v/>
      </c>
    </row>
    <row r="328">
      <c r="A328">
        <f>A327</f>
        <v/>
      </c>
      <c r="B328">
        <f>B327</f>
        <v/>
      </c>
      <c r="C328" t="inlineStr">
        <is>
          <t>OT</t>
        </is>
      </c>
      <c r="D328">
        <f>'Payroll Summary'!E44</f>
        <v/>
      </c>
    </row>
    <row r="329">
      <c r="A329">
        <f>A328</f>
        <v/>
      </c>
      <c r="B329">
        <f>B328</f>
        <v/>
      </c>
      <c r="C329" t="inlineStr">
        <is>
          <t>RA</t>
        </is>
      </c>
      <c r="D329">
        <f>'Payroll Summary'!H44</f>
        <v/>
      </c>
    </row>
    <row r="330">
      <c r="A330">
        <f>'Payroll Summary'!B45</f>
        <v/>
      </c>
      <c r="B330">
        <f>'Payroll Summary'!A45</f>
        <v/>
      </c>
      <c r="C330" t="inlineStr">
        <is>
          <t>ANNLEAVE</t>
        </is>
      </c>
      <c r="D330">
        <f>'Payroll Summary'!J45</f>
        <v/>
      </c>
    </row>
    <row r="331">
      <c r="A331">
        <f>A330</f>
        <v/>
      </c>
      <c r="B331">
        <f>B330</f>
        <v/>
      </c>
      <c r="C331" t="inlineStr">
        <is>
          <t>NR</t>
        </is>
      </c>
      <c r="D331">
        <f>'Payroll Summary'!D45</f>
        <v/>
      </c>
    </row>
    <row r="332">
      <c r="A332">
        <f>A331</f>
        <v/>
      </c>
      <c r="B332">
        <f>B331</f>
        <v/>
      </c>
      <c r="C332" t="inlineStr">
        <is>
          <t>OT1</t>
        </is>
      </c>
      <c r="D332">
        <f>'Payroll Summary'!F45</f>
        <v/>
      </c>
    </row>
    <row r="333">
      <c r="A333">
        <f>A332</f>
        <v/>
      </c>
      <c r="B333">
        <f>B332</f>
        <v/>
      </c>
      <c r="C333" t="inlineStr">
        <is>
          <t>80125</t>
        </is>
      </c>
      <c r="D333">
        <f>'Payroll Summary'!G45</f>
        <v/>
      </c>
    </row>
    <row r="334">
      <c r="A334">
        <f>A333</f>
        <v/>
      </c>
      <c r="B334">
        <f>B333</f>
        <v/>
      </c>
      <c r="C334" t="inlineStr">
        <is>
          <t>INCENTIVE</t>
        </is>
      </c>
      <c r="D334">
        <f>'Payroll Summary'!L45</f>
        <v/>
      </c>
    </row>
    <row r="335">
      <c r="A335">
        <f>A334</f>
        <v/>
      </c>
      <c r="B335">
        <f>B334</f>
        <v/>
      </c>
      <c r="C335" t="inlineStr">
        <is>
          <t>MA</t>
        </is>
      </c>
      <c r="D335">
        <f>'Payroll Summary'!I45</f>
        <v/>
      </c>
    </row>
    <row r="336">
      <c r="A336">
        <f>A335</f>
        <v/>
      </c>
      <c r="B336">
        <f>B335</f>
        <v/>
      </c>
      <c r="C336" t="inlineStr">
        <is>
          <t>OT</t>
        </is>
      </c>
      <c r="D336">
        <f>'Payroll Summary'!E45</f>
        <v/>
      </c>
    </row>
    <row r="337">
      <c r="A337">
        <f>A336</f>
        <v/>
      </c>
      <c r="B337">
        <f>B336</f>
        <v/>
      </c>
      <c r="C337" t="inlineStr">
        <is>
          <t>RA</t>
        </is>
      </c>
      <c r="D337">
        <f>'Payroll Summary'!H45</f>
        <v/>
      </c>
    </row>
    <row r="338">
      <c r="A338">
        <f>'Payroll Summary'!B46</f>
        <v/>
      </c>
      <c r="B338">
        <f>'Payroll Summary'!A46</f>
        <v/>
      </c>
      <c r="C338" t="inlineStr">
        <is>
          <t>ANNLEAVE</t>
        </is>
      </c>
      <c r="D338">
        <f>'Payroll Summary'!J46</f>
        <v/>
      </c>
    </row>
    <row r="339">
      <c r="A339">
        <f>A338</f>
        <v/>
      </c>
      <c r="B339">
        <f>B338</f>
        <v/>
      </c>
      <c r="C339" t="inlineStr">
        <is>
          <t>NR</t>
        </is>
      </c>
      <c r="D339">
        <f>'Payroll Summary'!D46</f>
        <v/>
      </c>
    </row>
    <row r="340">
      <c r="A340">
        <f>A339</f>
        <v/>
      </c>
      <c r="B340">
        <f>B339</f>
        <v/>
      </c>
      <c r="C340" t="inlineStr">
        <is>
          <t>OT1</t>
        </is>
      </c>
      <c r="D340">
        <f>'Payroll Summary'!F46</f>
        <v/>
      </c>
    </row>
    <row r="341">
      <c r="A341">
        <f>A340</f>
        <v/>
      </c>
      <c r="B341">
        <f>B340</f>
        <v/>
      </c>
      <c r="C341" t="inlineStr">
        <is>
          <t>80125</t>
        </is>
      </c>
      <c r="D341">
        <f>'Payroll Summary'!G46</f>
        <v/>
      </c>
    </row>
    <row r="342">
      <c r="A342">
        <f>A341</f>
        <v/>
      </c>
      <c r="B342">
        <f>B341</f>
        <v/>
      </c>
      <c r="C342" t="inlineStr">
        <is>
          <t>INCENTIVE</t>
        </is>
      </c>
      <c r="D342">
        <f>'Payroll Summary'!L46</f>
        <v/>
      </c>
    </row>
    <row r="343">
      <c r="A343">
        <f>A342</f>
        <v/>
      </c>
      <c r="B343">
        <f>B342</f>
        <v/>
      </c>
      <c r="C343" t="inlineStr">
        <is>
          <t>MA</t>
        </is>
      </c>
      <c r="D343">
        <f>'Payroll Summary'!I46</f>
        <v/>
      </c>
    </row>
    <row r="344">
      <c r="A344">
        <f>A343</f>
        <v/>
      </c>
      <c r="B344">
        <f>B343</f>
        <v/>
      </c>
      <c r="C344" t="inlineStr">
        <is>
          <t>OT</t>
        </is>
      </c>
      <c r="D344">
        <f>'Payroll Summary'!E46</f>
        <v/>
      </c>
    </row>
    <row r="345">
      <c r="A345">
        <f>A344</f>
        <v/>
      </c>
      <c r="B345">
        <f>B344</f>
        <v/>
      </c>
      <c r="C345" t="inlineStr">
        <is>
          <t>RA</t>
        </is>
      </c>
      <c r="D345">
        <f>'Payroll Summary'!H46</f>
        <v/>
      </c>
    </row>
    <row r="346">
      <c r="A346">
        <f>'Payroll Summary'!B47</f>
        <v/>
      </c>
      <c r="B346">
        <f>'Payroll Summary'!A47</f>
        <v/>
      </c>
      <c r="C346" t="inlineStr">
        <is>
          <t>ANNLEAVE</t>
        </is>
      </c>
      <c r="D346">
        <f>'Payroll Summary'!J47</f>
        <v/>
      </c>
    </row>
    <row r="347">
      <c r="A347">
        <f>A346</f>
        <v/>
      </c>
      <c r="B347">
        <f>B346</f>
        <v/>
      </c>
      <c r="C347" t="inlineStr">
        <is>
          <t>NR</t>
        </is>
      </c>
      <c r="D347">
        <f>'Payroll Summary'!D47</f>
        <v/>
      </c>
    </row>
    <row r="348">
      <c r="A348">
        <f>A347</f>
        <v/>
      </c>
      <c r="B348">
        <f>B347</f>
        <v/>
      </c>
      <c r="C348" t="inlineStr">
        <is>
          <t>OT1</t>
        </is>
      </c>
      <c r="D348">
        <f>'Payroll Summary'!F47</f>
        <v/>
      </c>
    </row>
    <row r="349">
      <c r="A349">
        <f>A348</f>
        <v/>
      </c>
      <c r="B349">
        <f>B348</f>
        <v/>
      </c>
      <c r="C349" t="inlineStr">
        <is>
          <t>80125</t>
        </is>
      </c>
      <c r="D349">
        <f>'Payroll Summary'!G47</f>
        <v/>
      </c>
    </row>
    <row r="350">
      <c r="A350">
        <f>A349</f>
        <v/>
      </c>
      <c r="B350">
        <f>B349</f>
        <v/>
      </c>
      <c r="C350" t="inlineStr">
        <is>
          <t>INCENTIVE</t>
        </is>
      </c>
      <c r="D350">
        <f>'Payroll Summary'!L47</f>
        <v/>
      </c>
    </row>
    <row r="351">
      <c r="A351">
        <f>A350</f>
        <v/>
      </c>
      <c r="B351">
        <f>B350</f>
        <v/>
      </c>
      <c r="C351" t="inlineStr">
        <is>
          <t>MA</t>
        </is>
      </c>
      <c r="D351">
        <f>'Payroll Summary'!I47</f>
        <v/>
      </c>
    </row>
    <row r="352">
      <c r="A352">
        <f>A351</f>
        <v/>
      </c>
      <c r="B352">
        <f>B351</f>
        <v/>
      </c>
      <c r="C352" t="inlineStr">
        <is>
          <t>OT</t>
        </is>
      </c>
      <c r="D352">
        <f>'Payroll Summary'!E47</f>
        <v/>
      </c>
    </row>
    <row r="353">
      <c r="A353">
        <f>A352</f>
        <v/>
      </c>
      <c r="B353">
        <f>B352</f>
        <v/>
      </c>
      <c r="C353" t="inlineStr">
        <is>
          <t>RA</t>
        </is>
      </c>
      <c r="D353">
        <f>'Payroll Summary'!H47</f>
        <v/>
      </c>
    </row>
    <row r="354">
      <c r="A354">
        <f>'Payroll Summary'!B48</f>
        <v/>
      </c>
      <c r="B354">
        <f>'Payroll Summary'!A48</f>
        <v/>
      </c>
      <c r="C354" t="inlineStr">
        <is>
          <t>ANNLEAVE</t>
        </is>
      </c>
      <c r="D354">
        <f>'Payroll Summary'!J48</f>
        <v/>
      </c>
    </row>
    <row r="355">
      <c r="A355">
        <f>A354</f>
        <v/>
      </c>
      <c r="B355">
        <f>B354</f>
        <v/>
      </c>
      <c r="C355" t="inlineStr">
        <is>
          <t>NR</t>
        </is>
      </c>
      <c r="D355">
        <f>'Payroll Summary'!D48</f>
        <v/>
      </c>
    </row>
    <row r="356">
      <c r="A356">
        <f>A355</f>
        <v/>
      </c>
      <c r="B356">
        <f>B355</f>
        <v/>
      </c>
      <c r="C356" t="inlineStr">
        <is>
          <t>OT1</t>
        </is>
      </c>
      <c r="D356">
        <f>'Payroll Summary'!F48</f>
        <v/>
      </c>
    </row>
    <row r="357">
      <c r="A357">
        <f>A356</f>
        <v/>
      </c>
      <c r="B357">
        <f>B356</f>
        <v/>
      </c>
      <c r="C357" t="inlineStr">
        <is>
          <t>80125</t>
        </is>
      </c>
      <c r="D357">
        <f>'Payroll Summary'!G48</f>
        <v/>
      </c>
    </row>
    <row r="358">
      <c r="A358">
        <f>A357</f>
        <v/>
      </c>
      <c r="B358">
        <f>B357</f>
        <v/>
      </c>
      <c r="C358" t="inlineStr">
        <is>
          <t>INCENTIVE</t>
        </is>
      </c>
      <c r="D358">
        <f>'Payroll Summary'!L48</f>
        <v/>
      </c>
    </row>
    <row r="359">
      <c r="A359">
        <f>A358</f>
        <v/>
      </c>
      <c r="B359">
        <f>B358</f>
        <v/>
      </c>
      <c r="C359" t="inlineStr">
        <is>
          <t>MA</t>
        </is>
      </c>
      <c r="D359">
        <f>'Payroll Summary'!I48</f>
        <v/>
      </c>
    </row>
    <row r="360">
      <c r="A360">
        <f>A359</f>
        <v/>
      </c>
      <c r="B360">
        <f>B359</f>
        <v/>
      </c>
      <c r="C360" t="inlineStr">
        <is>
          <t>OT</t>
        </is>
      </c>
      <c r="D360">
        <f>'Payroll Summary'!E48</f>
        <v/>
      </c>
    </row>
    <row r="361">
      <c r="A361">
        <f>A360</f>
        <v/>
      </c>
      <c r="B361">
        <f>B360</f>
        <v/>
      </c>
      <c r="C361" t="inlineStr">
        <is>
          <t>RA</t>
        </is>
      </c>
      <c r="D361">
        <f>'Payroll Summary'!H48</f>
        <v/>
      </c>
    </row>
    <row r="362">
      <c r="A362">
        <f>'Payroll Summary'!B49</f>
        <v/>
      </c>
      <c r="B362">
        <f>'Payroll Summary'!A49</f>
        <v/>
      </c>
      <c r="C362" t="inlineStr">
        <is>
          <t>ANNLEAVE</t>
        </is>
      </c>
      <c r="D362">
        <f>'Payroll Summary'!J49</f>
        <v/>
      </c>
    </row>
    <row r="363">
      <c r="A363">
        <f>A362</f>
        <v/>
      </c>
      <c r="B363">
        <f>B362</f>
        <v/>
      </c>
      <c r="C363" t="inlineStr">
        <is>
          <t>NR</t>
        </is>
      </c>
      <c r="D363">
        <f>'Payroll Summary'!D49</f>
        <v/>
      </c>
    </row>
    <row r="364">
      <c r="A364">
        <f>A363</f>
        <v/>
      </c>
      <c r="B364">
        <f>B363</f>
        <v/>
      </c>
      <c r="C364" t="inlineStr">
        <is>
          <t>OT1</t>
        </is>
      </c>
      <c r="D364">
        <f>'Payroll Summary'!F49</f>
        <v/>
      </c>
    </row>
    <row r="365">
      <c r="A365">
        <f>A364</f>
        <v/>
      </c>
      <c r="B365">
        <f>B364</f>
        <v/>
      </c>
      <c r="C365" t="inlineStr">
        <is>
          <t>80125</t>
        </is>
      </c>
      <c r="D365">
        <f>'Payroll Summary'!G49</f>
        <v/>
      </c>
    </row>
    <row r="366">
      <c r="A366">
        <f>A365</f>
        <v/>
      </c>
      <c r="B366">
        <f>B365</f>
        <v/>
      </c>
      <c r="C366" t="inlineStr">
        <is>
          <t>INCENTIVE</t>
        </is>
      </c>
      <c r="D366">
        <f>'Payroll Summary'!L49</f>
        <v/>
      </c>
    </row>
    <row r="367">
      <c r="A367">
        <f>A366</f>
        <v/>
      </c>
      <c r="B367">
        <f>B366</f>
        <v/>
      </c>
      <c r="C367" t="inlineStr">
        <is>
          <t>MA</t>
        </is>
      </c>
      <c r="D367">
        <f>'Payroll Summary'!I49</f>
        <v/>
      </c>
    </row>
    <row r="368">
      <c r="A368">
        <f>A367</f>
        <v/>
      </c>
      <c r="B368">
        <f>B367</f>
        <v/>
      </c>
      <c r="C368" t="inlineStr">
        <is>
          <t>OT</t>
        </is>
      </c>
      <c r="D368">
        <f>'Payroll Summary'!E49</f>
        <v/>
      </c>
    </row>
    <row r="369">
      <c r="A369">
        <f>A368</f>
        <v/>
      </c>
      <c r="B369">
        <f>B368</f>
        <v/>
      </c>
      <c r="C369" t="inlineStr">
        <is>
          <t>RA</t>
        </is>
      </c>
      <c r="D369">
        <f>'Payroll Summary'!H49</f>
        <v/>
      </c>
    </row>
    <row r="370">
      <c r="A370">
        <f>'Payroll Summary'!B50</f>
        <v/>
      </c>
      <c r="B370">
        <f>'Payroll Summary'!A50</f>
        <v/>
      </c>
      <c r="C370" t="inlineStr">
        <is>
          <t>ANNLEAVE</t>
        </is>
      </c>
      <c r="D370">
        <f>'Payroll Summary'!J50</f>
        <v/>
      </c>
    </row>
    <row r="371">
      <c r="A371">
        <f>A370</f>
        <v/>
      </c>
      <c r="B371">
        <f>B370</f>
        <v/>
      </c>
      <c r="C371" t="inlineStr">
        <is>
          <t>NR</t>
        </is>
      </c>
      <c r="D371">
        <f>'Payroll Summary'!D50</f>
        <v/>
      </c>
    </row>
    <row r="372">
      <c r="A372">
        <f>A371</f>
        <v/>
      </c>
      <c r="B372">
        <f>B371</f>
        <v/>
      </c>
      <c r="C372" t="inlineStr">
        <is>
          <t>OT1</t>
        </is>
      </c>
      <c r="D372">
        <f>'Payroll Summary'!F50</f>
        <v/>
      </c>
    </row>
    <row r="373">
      <c r="A373">
        <f>A372</f>
        <v/>
      </c>
      <c r="B373">
        <f>B372</f>
        <v/>
      </c>
      <c r="C373" t="inlineStr">
        <is>
          <t>80125</t>
        </is>
      </c>
      <c r="D373">
        <f>'Payroll Summary'!G50</f>
        <v/>
      </c>
    </row>
    <row r="374">
      <c r="A374">
        <f>A373</f>
        <v/>
      </c>
      <c r="B374">
        <f>B373</f>
        <v/>
      </c>
      <c r="C374" t="inlineStr">
        <is>
          <t>INCENTIVE</t>
        </is>
      </c>
      <c r="D374">
        <f>'Payroll Summary'!L50</f>
        <v/>
      </c>
    </row>
    <row r="375">
      <c r="A375">
        <f>A374</f>
        <v/>
      </c>
      <c r="B375">
        <f>B374</f>
        <v/>
      </c>
      <c r="C375" t="inlineStr">
        <is>
          <t>MA</t>
        </is>
      </c>
      <c r="D375">
        <f>'Payroll Summary'!I50</f>
        <v/>
      </c>
    </row>
    <row r="376">
      <c r="A376">
        <f>A375</f>
        <v/>
      </c>
      <c r="B376">
        <f>B375</f>
        <v/>
      </c>
      <c r="C376" t="inlineStr">
        <is>
          <t>OT</t>
        </is>
      </c>
      <c r="D376">
        <f>'Payroll Summary'!E50</f>
        <v/>
      </c>
    </row>
    <row r="377">
      <c r="A377">
        <f>A376</f>
        <v/>
      </c>
      <c r="B377">
        <f>B376</f>
        <v/>
      </c>
      <c r="C377" t="inlineStr">
        <is>
          <t>RA</t>
        </is>
      </c>
      <c r="D377">
        <f>'Payroll Summary'!H50</f>
        <v/>
      </c>
    </row>
    <row r="378">
      <c r="A378">
        <f>'Payroll Summary'!B51</f>
        <v/>
      </c>
      <c r="B378">
        <f>'Payroll Summary'!A51</f>
        <v/>
      </c>
      <c r="C378" t="inlineStr">
        <is>
          <t>ANNLEAVE</t>
        </is>
      </c>
      <c r="D378">
        <f>'Payroll Summary'!J51</f>
        <v/>
      </c>
    </row>
    <row r="379">
      <c r="A379">
        <f>A378</f>
        <v/>
      </c>
      <c r="B379">
        <f>B378</f>
        <v/>
      </c>
      <c r="C379" t="inlineStr">
        <is>
          <t>NR</t>
        </is>
      </c>
      <c r="D379">
        <f>'Payroll Summary'!D51</f>
        <v/>
      </c>
    </row>
    <row r="380">
      <c r="A380">
        <f>A379</f>
        <v/>
      </c>
      <c r="B380">
        <f>B379</f>
        <v/>
      </c>
      <c r="C380" t="inlineStr">
        <is>
          <t>OT1</t>
        </is>
      </c>
      <c r="D380">
        <f>'Payroll Summary'!F51</f>
        <v/>
      </c>
    </row>
    <row r="381">
      <c r="A381">
        <f>A380</f>
        <v/>
      </c>
      <c r="B381">
        <f>B380</f>
        <v/>
      </c>
      <c r="C381" t="inlineStr">
        <is>
          <t>80125</t>
        </is>
      </c>
      <c r="D381">
        <f>'Payroll Summary'!G51</f>
        <v/>
      </c>
    </row>
    <row r="382">
      <c r="A382">
        <f>A381</f>
        <v/>
      </c>
      <c r="B382">
        <f>B381</f>
        <v/>
      </c>
      <c r="C382" t="inlineStr">
        <is>
          <t>INCENTIVE</t>
        </is>
      </c>
      <c r="D382">
        <f>'Payroll Summary'!L51</f>
        <v/>
      </c>
    </row>
    <row r="383">
      <c r="A383">
        <f>A382</f>
        <v/>
      </c>
      <c r="B383">
        <f>B382</f>
        <v/>
      </c>
      <c r="C383" t="inlineStr">
        <is>
          <t>MA</t>
        </is>
      </c>
      <c r="D383">
        <f>'Payroll Summary'!I51</f>
        <v/>
      </c>
    </row>
    <row r="384">
      <c r="A384">
        <f>A383</f>
        <v/>
      </c>
      <c r="B384">
        <f>B383</f>
        <v/>
      </c>
      <c r="C384" t="inlineStr">
        <is>
          <t>OT</t>
        </is>
      </c>
      <c r="D384">
        <f>'Payroll Summary'!E51</f>
        <v/>
      </c>
    </row>
    <row r="385">
      <c r="A385">
        <f>A384</f>
        <v/>
      </c>
      <c r="B385">
        <f>B384</f>
        <v/>
      </c>
      <c r="C385" t="inlineStr">
        <is>
          <t>RA</t>
        </is>
      </c>
      <c r="D385">
        <f>'Payroll Summary'!H51</f>
        <v/>
      </c>
    </row>
    <row r="386">
      <c r="A386">
        <f>'Payroll Summary'!B52</f>
        <v/>
      </c>
      <c r="B386">
        <f>'Payroll Summary'!A52</f>
        <v/>
      </c>
      <c r="C386" t="inlineStr">
        <is>
          <t>ANNLEAVE</t>
        </is>
      </c>
      <c r="D386">
        <f>'Payroll Summary'!J52</f>
        <v/>
      </c>
    </row>
    <row r="387">
      <c r="A387">
        <f>A386</f>
        <v/>
      </c>
      <c r="B387">
        <f>B386</f>
        <v/>
      </c>
      <c r="C387" t="inlineStr">
        <is>
          <t>NR</t>
        </is>
      </c>
      <c r="D387">
        <f>'Payroll Summary'!D52</f>
        <v/>
      </c>
    </row>
    <row r="388">
      <c r="A388">
        <f>A387</f>
        <v/>
      </c>
      <c r="B388">
        <f>B387</f>
        <v/>
      </c>
      <c r="C388" t="inlineStr">
        <is>
          <t>OT1</t>
        </is>
      </c>
      <c r="D388">
        <f>'Payroll Summary'!F52</f>
        <v/>
      </c>
    </row>
    <row r="389">
      <c r="A389">
        <f>A388</f>
        <v/>
      </c>
      <c r="B389">
        <f>B388</f>
        <v/>
      </c>
      <c r="C389" t="inlineStr">
        <is>
          <t>80125</t>
        </is>
      </c>
      <c r="D389">
        <f>'Payroll Summary'!G52</f>
        <v/>
      </c>
    </row>
    <row r="390">
      <c r="A390">
        <f>A389</f>
        <v/>
      </c>
      <c r="B390">
        <f>B389</f>
        <v/>
      </c>
      <c r="C390" t="inlineStr">
        <is>
          <t>INCENTIVE</t>
        </is>
      </c>
      <c r="D390">
        <f>'Payroll Summary'!L52</f>
        <v/>
      </c>
    </row>
    <row r="391">
      <c r="A391">
        <f>A390</f>
        <v/>
      </c>
      <c r="B391">
        <f>B390</f>
        <v/>
      </c>
      <c r="C391" t="inlineStr">
        <is>
          <t>MA</t>
        </is>
      </c>
      <c r="D391">
        <f>'Payroll Summary'!I52</f>
        <v/>
      </c>
    </row>
    <row r="392">
      <c r="A392">
        <f>A391</f>
        <v/>
      </c>
      <c r="B392">
        <f>B391</f>
        <v/>
      </c>
      <c r="C392" t="inlineStr">
        <is>
          <t>OT</t>
        </is>
      </c>
      <c r="D392">
        <f>'Payroll Summary'!E52</f>
        <v/>
      </c>
    </row>
    <row r="393">
      <c r="A393">
        <f>A392</f>
        <v/>
      </c>
      <c r="B393">
        <f>B392</f>
        <v/>
      </c>
      <c r="C393" t="inlineStr">
        <is>
          <t>RA</t>
        </is>
      </c>
      <c r="D393">
        <f>'Payroll Summary'!H52</f>
        <v/>
      </c>
    </row>
    <row r="394">
      <c r="A394">
        <f>'Payroll Summary'!B53</f>
        <v/>
      </c>
      <c r="B394">
        <f>'Payroll Summary'!A53</f>
        <v/>
      </c>
      <c r="C394" t="inlineStr">
        <is>
          <t>ANNLEAVE</t>
        </is>
      </c>
      <c r="D394">
        <f>'Payroll Summary'!J53</f>
        <v/>
      </c>
    </row>
    <row r="395">
      <c r="A395">
        <f>A394</f>
        <v/>
      </c>
      <c r="B395">
        <f>B394</f>
        <v/>
      </c>
      <c r="C395" t="inlineStr">
        <is>
          <t>NR</t>
        </is>
      </c>
      <c r="D395">
        <f>'Payroll Summary'!D53</f>
        <v/>
      </c>
    </row>
    <row r="396">
      <c r="A396">
        <f>A395</f>
        <v/>
      </c>
      <c r="B396">
        <f>B395</f>
        <v/>
      </c>
      <c r="C396" t="inlineStr">
        <is>
          <t>OT1</t>
        </is>
      </c>
      <c r="D396">
        <f>'Payroll Summary'!F53</f>
        <v/>
      </c>
    </row>
    <row r="397">
      <c r="A397">
        <f>A396</f>
        <v/>
      </c>
      <c r="B397">
        <f>B396</f>
        <v/>
      </c>
      <c r="C397" t="inlineStr">
        <is>
          <t>80125</t>
        </is>
      </c>
      <c r="D397">
        <f>'Payroll Summary'!G53</f>
        <v/>
      </c>
    </row>
    <row r="398">
      <c r="A398">
        <f>A397</f>
        <v/>
      </c>
      <c r="B398">
        <f>B397</f>
        <v/>
      </c>
      <c r="C398" t="inlineStr">
        <is>
          <t>INCENTIVE</t>
        </is>
      </c>
      <c r="D398">
        <f>'Payroll Summary'!L53</f>
        <v/>
      </c>
    </row>
    <row r="399">
      <c r="A399">
        <f>A398</f>
        <v/>
      </c>
      <c r="B399">
        <f>B398</f>
        <v/>
      </c>
      <c r="C399" t="inlineStr">
        <is>
          <t>MA</t>
        </is>
      </c>
      <c r="D399">
        <f>'Payroll Summary'!I53</f>
        <v/>
      </c>
    </row>
    <row r="400">
      <c r="A400">
        <f>A399</f>
        <v/>
      </c>
      <c r="B400">
        <f>B399</f>
        <v/>
      </c>
      <c r="C400" t="inlineStr">
        <is>
          <t>OT</t>
        </is>
      </c>
      <c r="D400">
        <f>'Payroll Summary'!E53</f>
        <v/>
      </c>
    </row>
    <row r="401">
      <c r="A401">
        <f>A400</f>
        <v/>
      </c>
      <c r="B401">
        <f>B400</f>
        <v/>
      </c>
      <c r="C401" t="inlineStr">
        <is>
          <t>RA</t>
        </is>
      </c>
      <c r="D401">
        <f>'Payroll Summary'!H53</f>
        <v/>
      </c>
    </row>
    <row r="402">
      <c r="A402">
        <f>'Payroll Summary'!B54</f>
        <v/>
      </c>
      <c r="B402">
        <f>'Payroll Summary'!A54</f>
        <v/>
      </c>
      <c r="C402" t="inlineStr">
        <is>
          <t>ANNLEAVE</t>
        </is>
      </c>
      <c r="D402">
        <f>'Payroll Summary'!J54</f>
        <v/>
      </c>
    </row>
    <row r="403">
      <c r="A403">
        <f>A402</f>
        <v/>
      </c>
      <c r="B403">
        <f>B402</f>
        <v/>
      </c>
      <c r="C403" t="inlineStr">
        <is>
          <t>NR</t>
        </is>
      </c>
      <c r="D403">
        <f>'Payroll Summary'!D54</f>
        <v/>
      </c>
    </row>
    <row r="404">
      <c r="A404">
        <f>A403</f>
        <v/>
      </c>
      <c r="B404">
        <f>B403</f>
        <v/>
      </c>
      <c r="C404" t="inlineStr">
        <is>
          <t>OT1</t>
        </is>
      </c>
      <c r="D404">
        <f>'Payroll Summary'!F54</f>
        <v/>
      </c>
    </row>
    <row r="405">
      <c r="A405">
        <f>A404</f>
        <v/>
      </c>
      <c r="B405">
        <f>B404</f>
        <v/>
      </c>
      <c r="C405" t="inlineStr">
        <is>
          <t>80125</t>
        </is>
      </c>
      <c r="D405">
        <f>'Payroll Summary'!G54</f>
        <v/>
      </c>
    </row>
    <row r="406">
      <c r="A406">
        <f>A405</f>
        <v/>
      </c>
      <c r="B406">
        <f>B405</f>
        <v/>
      </c>
      <c r="C406" t="inlineStr">
        <is>
          <t>INCENTIVE</t>
        </is>
      </c>
      <c r="D406">
        <f>'Payroll Summary'!L54</f>
        <v/>
      </c>
    </row>
    <row r="407">
      <c r="A407">
        <f>A406</f>
        <v/>
      </c>
      <c r="B407">
        <f>B406</f>
        <v/>
      </c>
      <c r="C407" t="inlineStr">
        <is>
          <t>MA</t>
        </is>
      </c>
      <c r="D407">
        <f>'Payroll Summary'!I54</f>
        <v/>
      </c>
    </row>
    <row r="408">
      <c r="A408">
        <f>A407</f>
        <v/>
      </c>
      <c r="B408">
        <f>B407</f>
        <v/>
      </c>
      <c r="C408" t="inlineStr">
        <is>
          <t>OT</t>
        </is>
      </c>
      <c r="D408">
        <f>'Payroll Summary'!E54</f>
        <v/>
      </c>
    </row>
    <row r="409">
      <c r="A409">
        <f>A408</f>
        <v/>
      </c>
      <c r="B409">
        <f>B408</f>
        <v/>
      </c>
      <c r="C409" t="inlineStr">
        <is>
          <t>RA</t>
        </is>
      </c>
      <c r="D409">
        <f>'Payroll Summary'!H54</f>
        <v/>
      </c>
    </row>
    <row r="410">
      <c r="A410">
        <f>'Payroll Summary'!B55</f>
        <v/>
      </c>
      <c r="B410">
        <f>'Payroll Summary'!A55</f>
        <v/>
      </c>
      <c r="C410" t="inlineStr">
        <is>
          <t>ANNLEAVE</t>
        </is>
      </c>
      <c r="D410">
        <f>'Payroll Summary'!J55</f>
        <v/>
      </c>
    </row>
    <row r="411">
      <c r="A411">
        <f>A410</f>
        <v/>
      </c>
      <c r="B411">
        <f>B410</f>
        <v/>
      </c>
      <c r="C411" t="inlineStr">
        <is>
          <t>NR</t>
        </is>
      </c>
      <c r="D411">
        <f>'Payroll Summary'!D55</f>
        <v/>
      </c>
    </row>
    <row r="412">
      <c r="A412">
        <f>A411</f>
        <v/>
      </c>
      <c r="B412">
        <f>B411</f>
        <v/>
      </c>
      <c r="C412" t="inlineStr">
        <is>
          <t>OT1</t>
        </is>
      </c>
      <c r="D412">
        <f>'Payroll Summary'!F55</f>
        <v/>
      </c>
    </row>
    <row r="413">
      <c r="A413">
        <f>A412</f>
        <v/>
      </c>
      <c r="B413">
        <f>B412</f>
        <v/>
      </c>
      <c r="C413" t="inlineStr">
        <is>
          <t>80125</t>
        </is>
      </c>
      <c r="D413">
        <f>'Payroll Summary'!G55</f>
        <v/>
      </c>
    </row>
    <row r="414">
      <c r="A414">
        <f>A413</f>
        <v/>
      </c>
      <c r="B414">
        <f>B413</f>
        <v/>
      </c>
      <c r="C414" t="inlineStr">
        <is>
          <t>INCENTIVE</t>
        </is>
      </c>
      <c r="D414">
        <f>'Payroll Summary'!L55</f>
        <v/>
      </c>
    </row>
    <row r="415">
      <c r="A415">
        <f>A414</f>
        <v/>
      </c>
      <c r="B415">
        <f>B414</f>
        <v/>
      </c>
      <c r="C415" t="inlineStr">
        <is>
          <t>MA</t>
        </is>
      </c>
      <c r="D415">
        <f>'Payroll Summary'!I55</f>
        <v/>
      </c>
    </row>
    <row r="416">
      <c r="A416">
        <f>A415</f>
        <v/>
      </c>
      <c r="B416">
        <f>B415</f>
        <v/>
      </c>
      <c r="C416" t="inlineStr">
        <is>
          <t>OT</t>
        </is>
      </c>
      <c r="D416">
        <f>'Payroll Summary'!E55</f>
        <v/>
      </c>
    </row>
    <row r="417">
      <c r="A417">
        <f>A416</f>
        <v/>
      </c>
      <c r="B417">
        <f>B416</f>
        <v/>
      </c>
      <c r="C417" t="inlineStr">
        <is>
          <t>RA</t>
        </is>
      </c>
      <c r="D417">
        <f>'Payroll Summary'!H55</f>
        <v/>
      </c>
    </row>
    <row r="418">
      <c r="A418">
        <f>'Payroll Summary'!B56</f>
        <v/>
      </c>
      <c r="B418">
        <f>'Payroll Summary'!A56</f>
        <v/>
      </c>
      <c r="C418" t="inlineStr">
        <is>
          <t>ANNLEAVE</t>
        </is>
      </c>
      <c r="D418">
        <f>'Payroll Summary'!J56</f>
        <v/>
      </c>
    </row>
    <row r="419">
      <c r="A419">
        <f>A418</f>
        <v/>
      </c>
      <c r="B419">
        <f>B418</f>
        <v/>
      </c>
      <c r="C419" t="inlineStr">
        <is>
          <t>NR</t>
        </is>
      </c>
      <c r="D419">
        <f>'Payroll Summary'!D56</f>
        <v/>
      </c>
    </row>
    <row r="420">
      <c r="A420">
        <f>A419</f>
        <v/>
      </c>
      <c r="B420">
        <f>B419</f>
        <v/>
      </c>
      <c r="C420" t="inlineStr">
        <is>
          <t>OT1</t>
        </is>
      </c>
      <c r="D420">
        <f>'Payroll Summary'!F56</f>
        <v/>
      </c>
    </row>
    <row r="421">
      <c r="A421">
        <f>A420</f>
        <v/>
      </c>
      <c r="B421">
        <f>B420</f>
        <v/>
      </c>
      <c r="C421" t="inlineStr">
        <is>
          <t>80125</t>
        </is>
      </c>
      <c r="D421">
        <f>'Payroll Summary'!G56</f>
        <v/>
      </c>
    </row>
    <row r="422">
      <c r="A422">
        <f>A421</f>
        <v/>
      </c>
      <c r="B422">
        <f>B421</f>
        <v/>
      </c>
      <c r="C422" t="inlineStr">
        <is>
          <t>INCENTIVE</t>
        </is>
      </c>
      <c r="D422">
        <f>'Payroll Summary'!L56</f>
        <v/>
      </c>
    </row>
    <row r="423">
      <c r="A423">
        <f>A422</f>
        <v/>
      </c>
      <c r="B423">
        <f>B422</f>
        <v/>
      </c>
      <c r="C423" t="inlineStr">
        <is>
          <t>MA</t>
        </is>
      </c>
      <c r="D423">
        <f>'Payroll Summary'!I56</f>
        <v/>
      </c>
    </row>
    <row r="424">
      <c r="A424">
        <f>A423</f>
        <v/>
      </c>
      <c r="B424">
        <f>B423</f>
        <v/>
      </c>
      <c r="C424" t="inlineStr">
        <is>
          <t>OT</t>
        </is>
      </c>
      <c r="D424">
        <f>'Payroll Summary'!E56</f>
        <v/>
      </c>
    </row>
    <row r="425">
      <c r="A425">
        <f>A424</f>
        <v/>
      </c>
      <c r="B425">
        <f>B424</f>
        <v/>
      </c>
      <c r="C425" t="inlineStr">
        <is>
          <t>RA</t>
        </is>
      </c>
      <c r="D425">
        <f>'Payroll Summary'!H56</f>
        <v/>
      </c>
    </row>
    <row r="426">
      <c r="A426">
        <f>'Payroll Summary'!B57</f>
        <v/>
      </c>
      <c r="B426">
        <f>'Payroll Summary'!A57</f>
        <v/>
      </c>
      <c r="C426" t="inlineStr">
        <is>
          <t>ANNLEAVE</t>
        </is>
      </c>
      <c r="D426">
        <f>'Payroll Summary'!J57</f>
        <v/>
      </c>
    </row>
    <row r="427">
      <c r="A427">
        <f>A426</f>
        <v/>
      </c>
      <c r="B427">
        <f>B426</f>
        <v/>
      </c>
      <c r="C427" t="inlineStr">
        <is>
          <t>NR</t>
        </is>
      </c>
      <c r="D427">
        <f>'Payroll Summary'!D57</f>
        <v/>
      </c>
    </row>
    <row r="428">
      <c r="A428">
        <f>A427</f>
        <v/>
      </c>
      <c r="B428">
        <f>B427</f>
        <v/>
      </c>
      <c r="C428" t="inlineStr">
        <is>
          <t>OT1</t>
        </is>
      </c>
      <c r="D428">
        <f>'Payroll Summary'!F57</f>
        <v/>
      </c>
    </row>
    <row r="429">
      <c r="A429">
        <f>A428</f>
        <v/>
      </c>
      <c r="B429">
        <f>B428</f>
        <v/>
      </c>
      <c r="C429" t="inlineStr">
        <is>
          <t>80125</t>
        </is>
      </c>
      <c r="D429">
        <f>'Payroll Summary'!G57</f>
        <v/>
      </c>
    </row>
    <row r="430">
      <c r="A430">
        <f>A429</f>
        <v/>
      </c>
      <c r="B430">
        <f>B429</f>
        <v/>
      </c>
      <c r="C430" t="inlineStr">
        <is>
          <t>INCENTIVE</t>
        </is>
      </c>
      <c r="D430">
        <f>'Payroll Summary'!L57</f>
        <v/>
      </c>
    </row>
    <row r="431">
      <c r="A431">
        <f>A430</f>
        <v/>
      </c>
      <c r="B431">
        <f>B430</f>
        <v/>
      </c>
      <c r="C431" t="inlineStr">
        <is>
          <t>MA</t>
        </is>
      </c>
      <c r="D431">
        <f>'Payroll Summary'!I57</f>
        <v/>
      </c>
    </row>
    <row r="432">
      <c r="A432">
        <f>A431</f>
        <v/>
      </c>
      <c r="B432">
        <f>B431</f>
        <v/>
      </c>
      <c r="C432" t="inlineStr">
        <is>
          <t>OT</t>
        </is>
      </c>
      <c r="D432">
        <f>'Payroll Summary'!E57</f>
        <v/>
      </c>
    </row>
    <row r="433">
      <c r="A433">
        <f>A432</f>
        <v/>
      </c>
      <c r="B433">
        <f>B432</f>
        <v/>
      </c>
      <c r="C433" t="inlineStr">
        <is>
          <t>RA</t>
        </is>
      </c>
      <c r="D433">
        <f>'Payroll Summary'!H57</f>
        <v/>
      </c>
    </row>
    <row r="434">
      <c r="A434">
        <f>'Payroll Summary'!B58</f>
        <v/>
      </c>
      <c r="B434">
        <f>'Payroll Summary'!A58</f>
        <v/>
      </c>
      <c r="C434" t="inlineStr">
        <is>
          <t>ANNLEAVE</t>
        </is>
      </c>
      <c r="D434">
        <f>'Payroll Summary'!J58</f>
        <v/>
      </c>
    </row>
    <row r="435">
      <c r="A435">
        <f>A434</f>
        <v/>
      </c>
      <c r="B435">
        <f>B434</f>
        <v/>
      </c>
      <c r="C435" t="inlineStr">
        <is>
          <t>NR</t>
        </is>
      </c>
      <c r="D435">
        <f>'Payroll Summary'!D58</f>
        <v/>
      </c>
    </row>
    <row r="436">
      <c r="A436">
        <f>A435</f>
        <v/>
      </c>
      <c r="B436">
        <f>B435</f>
        <v/>
      </c>
      <c r="C436" t="inlineStr">
        <is>
          <t>OT1</t>
        </is>
      </c>
      <c r="D436">
        <f>'Payroll Summary'!F58</f>
        <v/>
      </c>
    </row>
    <row r="437">
      <c r="A437">
        <f>A436</f>
        <v/>
      </c>
      <c r="B437">
        <f>B436</f>
        <v/>
      </c>
      <c r="C437" t="inlineStr">
        <is>
          <t>80125</t>
        </is>
      </c>
      <c r="D437">
        <f>'Payroll Summary'!G58</f>
        <v/>
      </c>
    </row>
    <row r="438">
      <c r="A438">
        <f>A437</f>
        <v/>
      </c>
      <c r="B438">
        <f>B437</f>
        <v/>
      </c>
      <c r="C438" t="inlineStr">
        <is>
          <t>INCENTIVE</t>
        </is>
      </c>
      <c r="D438">
        <f>'Payroll Summary'!L58</f>
        <v/>
      </c>
    </row>
    <row r="439">
      <c r="A439">
        <f>A438</f>
        <v/>
      </c>
      <c r="B439">
        <f>B438</f>
        <v/>
      </c>
      <c r="C439" t="inlineStr">
        <is>
          <t>MA</t>
        </is>
      </c>
      <c r="D439">
        <f>'Payroll Summary'!I58</f>
        <v/>
      </c>
    </row>
    <row r="440">
      <c r="A440">
        <f>A439</f>
        <v/>
      </c>
      <c r="B440">
        <f>B439</f>
        <v/>
      </c>
      <c r="C440" t="inlineStr">
        <is>
          <t>OT</t>
        </is>
      </c>
      <c r="D440">
        <f>'Payroll Summary'!E58</f>
        <v/>
      </c>
    </row>
    <row r="441">
      <c r="A441">
        <f>A440</f>
        <v/>
      </c>
      <c r="B441">
        <f>B440</f>
        <v/>
      </c>
      <c r="C441" t="inlineStr">
        <is>
          <t>RA</t>
        </is>
      </c>
      <c r="D441">
        <f>'Payroll Summary'!H58</f>
        <v/>
      </c>
    </row>
    <row r="442">
      <c r="A442">
        <f>'Payroll Summary'!B59</f>
        <v/>
      </c>
      <c r="B442">
        <f>'Payroll Summary'!A59</f>
        <v/>
      </c>
      <c r="C442" t="inlineStr">
        <is>
          <t>ANNLEAVE</t>
        </is>
      </c>
      <c r="D442">
        <f>'Payroll Summary'!J59</f>
        <v/>
      </c>
    </row>
    <row r="443">
      <c r="A443">
        <f>A442</f>
        <v/>
      </c>
      <c r="B443">
        <f>B442</f>
        <v/>
      </c>
      <c r="C443" t="inlineStr">
        <is>
          <t>NR</t>
        </is>
      </c>
      <c r="D443">
        <f>'Payroll Summary'!D59</f>
        <v/>
      </c>
    </row>
    <row r="444">
      <c r="A444">
        <f>A443</f>
        <v/>
      </c>
      <c r="B444">
        <f>B443</f>
        <v/>
      </c>
      <c r="C444" t="inlineStr">
        <is>
          <t>OT1</t>
        </is>
      </c>
      <c r="D444">
        <f>'Payroll Summary'!F59</f>
        <v/>
      </c>
    </row>
    <row r="445">
      <c r="A445">
        <f>A444</f>
        <v/>
      </c>
      <c r="B445">
        <f>B444</f>
        <v/>
      </c>
      <c r="C445" t="inlineStr">
        <is>
          <t>80125</t>
        </is>
      </c>
      <c r="D445">
        <f>'Payroll Summary'!G59</f>
        <v/>
      </c>
    </row>
    <row r="446">
      <c r="A446">
        <f>A445</f>
        <v/>
      </c>
      <c r="B446">
        <f>B445</f>
        <v/>
      </c>
      <c r="C446" t="inlineStr">
        <is>
          <t>INCENTIVE</t>
        </is>
      </c>
      <c r="D446">
        <f>'Payroll Summary'!L59</f>
        <v/>
      </c>
    </row>
    <row r="447">
      <c r="A447">
        <f>A446</f>
        <v/>
      </c>
      <c r="B447">
        <f>B446</f>
        <v/>
      </c>
      <c r="C447" t="inlineStr">
        <is>
          <t>MA</t>
        </is>
      </c>
      <c r="D447">
        <f>'Payroll Summary'!I59</f>
        <v/>
      </c>
    </row>
    <row r="448">
      <c r="A448">
        <f>A447</f>
        <v/>
      </c>
      <c r="B448">
        <f>B447</f>
        <v/>
      </c>
      <c r="C448" t="inlineStr">
        <is>
          <t>OT</t>
        </is>
      </c>
      <c r="D448">
        <f>'Payroll Summary'!E59</f>
        <v/>
      </c>
    </row>
    <row r="449">
      <c r="A449">
        <f>A448</f>
        <v/>
      </c>
      <c r="B449">
        <f>B448</f>
        <v/>
      </c>
      <c r="C449" t="inlineStr">
        <is>
          <t>RA</t>
        </is>
      </c>
      <c r="D449">
        <f>'Payroll Summary'!H59</f>
        <v/>
      </c>
    </row>
    <row r="450">
      <c r="A450">
        <f>'Payroll Summary'!B60</f>
        <v/>
      </c>
      <c r="B450">
        <f>'Payroll Summary'!A60</f>
        <v/>
      </c>
      <c r="C450" t="inlineStr">
        <is>
          <t>ANNLEAVE</t>
        </is>
      </c>
      <c r="D450">
        <f>'Payroll Summary'!J60</f>
        <v/>
      </c>
    </row>
    <row r="451">
      <c r="A451">
        <f>A450</f>
        <v/>
      </c>
      <c r="B451">
        <f>B450</f>
        <v/>
      </c>
      <c r="C451" t="inlineStr">
        <is>
          <t>NR</t>
        </is>
      </c>
      <c r="D451">
        <f>'Payroll Summary'!D60</f>
        <v/>
      </c>
    </row>
    <row r="452">
      <c r="A452">
        <f>A451</f>
        <v/>
      </c>
      <c r="B452">
        <f>B451</f>
        <v/>
      </c>
      <c r="C452" t="inlineStr">
        <is>
          <t>OT1</t>
        </is>
      </c>
      <c r="D452">
        <f>'Payroll Summary'!F60</f>
        <v/>
      </c>
    </row>
    <row r="453">
      <c r="A453">
        <f>A452</f>
        <v/>
      </c>
      <c r="B453">
        <f>B452</f>
        <v/>
      </c>
      <c r="C453" t="inlineStr">
        <is>
          <t>80125</t>
        </is>
      </c>
      <c r="D453">
        <f>'Payroll Summary'!G60</f>
        <v/>
      </c>
    </row>
    <row r="454">
      <c r="A454">
        <f>A453</f>
        <v/>
      </c>
      <c r="B454">
        <f>B453</f>
        <v/>
      </c>
      <c r="C454" t="inlineStr">
        <is>
          <t>INCENTIVE</t>
        </is>
      </c>
      <c r="D454">
        <f>'Payroll Summary'!L60</f>
        <v/>
      </c>
    </row>
    <row r="455">
      <c r="A455">
        <f>A454</f>
        <v/>
      </c>
      <c r="B455">
        <f>B454</f>
        <v/>
      </c>
      <c r="C455" t="inlineStr">
        <is>
          <t>MA</t>
        </is>
      </c>
      <c r="D455">
        <f>'Payroll Summary'!I60</f>
        <v/>
      </c>
    </row>
    <row r="456">
      <c r="A456">
        <f>A455</f>
        <v/>
      </c>
      <c r="B456">
        <f>B455</f>
        <v/>
      </c>
      <c r="C456" t="inlineStr">
        <is>
          <t>OT</t>
        </is>
      </c>
      <c r="D456">
        <f>'Payroll Summary'!E60</f>
        <v/>
      </c>
    </row>
    <row r="457">
      <c r="A457">
        <f>A456</f>
        <v/>
      </c>
      <c r="B457">
        <f>B456</f>
        <v/>
      </c>
      <c r="C457" t="inlineStr">
        <is>
          <t>RA</t>
        </is>
      </c>
      <c r="D457">
        <f>'Payroll Summary'!H60</f>
        <v/>
      </c>
    </row>
    <row r="458">
      <c r="A458">
        <f>'Payroll Summary'!B61</f>
        <v/>
      </c>
      <c r="B458">
        <f>'Payroll Summary'!A61</f>
        <v/>
      </c>
      <c r="C458" t="inlineStr">
        <is>
          <t>ANNLEAVE</t>
        </is>
      </c>
      <c r="D458">
        <f>'Payroll Summary'!J61</f>
        <v/>
      </c>
    </row>
    <row r="459">
      <c r="A459">
        <f>A458</f>
        <v/>
      </c>
      <c r="B459">
        <f>B458</f>
        <v/>
      </c>
      <c r="C459" t="inlineStr">
        <is>
          <t>NR</t>
        </is>
      </c>
      <c r="D459">
        <f>'Payroll Summary'!D61</f>
        <v/>
      </c>
    </row>
    <row r="460">
      <c r="A460">
        <f>A459</f>
        <v/>
      </c>
      <c r="B460">
        <f>B459</f>
        <v/>
      </c>
      <c r="C460" t="inlineStr">
        <is>
          <t>OT1</t>
        </is>
      </c>
      <c r="D460">
        <f>'Payroll Summary'!F61</f>
        <v/>
      </c>
    </row>
    <row r="461">
      <c r="A461">
        <f>A460</f>
        <v/>
      </c>
      <c r="B461">
        <f>B460</f>
        <v/>
      </c>
      <c r="C461" t="inlineStr">
        <is>
          <t>80125</t>
        </is>
      </c>
      <c r="D461">
        <f>'Payroll Summary'!G61</f>
        <v/>
      </c>
    </row>
    <row r="462">
      <c r="A462">
        <f>A461</f>
        <v/>
      </c>
      <c r="B462">
        <f>B461</f>
        <v/>
      </c>
      <c r="C462" t="inlineStr">
        <is>
          <t>INCENTIVE</t>
        </is>
      </c>
      <c r="D462">
        <f>'Payroll Summary'!L61</f>
        <v/>
      </c>
    </row>
    <row r="463">
      <c r="A463">
        <f>A462</f>
        <v/>
      </c>
      <c r="B463">
        <f>B462</f>
        <v/>
      </c>
      <c r="C463" t="inlineStr">
        <is>
          <t>MA</t>
        </is>
      </c>
      <c r="D463">
        <f>'Payroll Summary'!I61</f>
        <v/>
      </c>
    </row>
    <row r="464">
      <c r="A464">
        <f>A463</f>
        <v/>
      </c>
      <c r="B464">
        <f>B463</f>
        <v/>
      </c>
      <c r="C464" t="inlineStr">
        <is>
          <t>OT</t>
        </is>
      </c>
      <c r="D464">
        <f>'Payroll Summary'!E61</f>
        <v/>
      </c>
    </row>
    <row r="465">
      <c r="A465">
        <f>A464</f>
        <v/>
      </c>
      <c r="B465">
        <f>B464</f>
        <v/>
      </c>
      <c r="C465" t="inlineStr">
        <is>
          <t>RA</t>
        </is>
      </c>
      <c r="D465">
        <f>'Payroll Summary'!H61</f>
        <v/>
      </c>
    </row>
    <row r="466">
      <c r="A466">
        <f>'Payroll Summary'!B62</f>
        <v/>
      </c>
      <c r="B466">
        <f>'Payroll Summary'!A62</f>
        <v/>
      </c>
      <c r="C466" t="inlineStr">
        <is>
          <t>ANNLEAVE</t>
        </is>
      </c>
      <c r="D466">
        <f>'Payroll Summary'!J62</f>
        <v/>
      </c>
    </row>
    <row r="467">
      <c r="A467">
        <f>A466</f>
        <v/>
      </c>
      <c r="B467">
        <f>B466</f>
        <v/>
      </c>
      <c r="C467" t="inlineStr">
        <is>
          <t>NR</t>
        </is>
      </c>
      <c r="D467">
        <f>'Payroll Summary'!D62</f>
        <v/>
      </c>
    </row>
    <row r="468">
      <c r="A468">
        <f>A467</f>
        <v/>
      </c>
      <c r="B468">
        <f>B467</f>
        <v/>
      </c>
      <c r="C468" t="inlineStr">
        <is>
          <t>OT1</t>
        </is>
      </c>
      <c r="D468">
        <f>'Payroll Summary'!F62</f>
        <v/>
      </c>
    </row>
    <row r="469">
      <c r="A469">
        <f>A468</f>
        <v/>
      </c>
      <c r="B469">
        <f>B468</f>
        <v/>
      </c>
      <c r="C469" t="inlineStr">
        <is>
          <t>80125</t>
        </is>
      </c>
      <c r="D469">
        <f>'Payroll Summary'!G62</f>
        <v/>
      </c>
    </row>
    <row r="470">
      <c r="A470">
        <f>A469</f>
        <v/>
      </c>
      <c r="B470">
        <f>B469</f>
        <v/>
      </c>
      <c r="C470" t="inlineStr">
        <is>
          <t>INCENTIVE</t>
        </is>
      </c>
      <c r="D470">
        <f>'Payroll Summary'!L62</f>
        <v/>
      </c>
    </row>
    <row r="471">
      <c r="A471">
        <f>A470</f>
        <v/>
      </c>
      <c r="B471">
        <f>B470</f>
        <v/>
      </c>
      <c r="C471" t="inlineStr">
        <is>
          <t>MA</t>
        </is>
      </c>
      <c r="D471">
        <f>'Payroll Summary'!I62</f>
        <v/>
      </c>
    </row>
    <row r="472">
      <c r="A472">
        <f>A471</f>
        <v/>
      </c>
      <c r="B472">
        <f>B471</f>
        <v/>
      </c>
      <c r="C472" t="inlineStr">
        <is>
          <t>OT</t>
        </is>
      </c>
      <c r="D472">
        <f>'Payroll Summary'!E62</f>
        <v/>
      </c>
    </row>
    <row r="473">
      <c r="A473">
        <f>A472</f>
        <v/>
      </c>
      <c r="B473">
        <f>B472</f>
        <v/>
      </c>
      <c r="C473" t="inlineStr">
        <is>
          <t>RA</t>
        </is>
      </c>
      <c r="D473">
        <f>'Payroll Summary'!H62</f>
        <v/>
      </c>
    </row>
    <row r="474">
      <c r="A474">
        <f>'Payroll Summary'!B63</f>
        <v/>
      </c>
      <c r="B474">
        <f>'Payroll Summary'!A63</f>
        <v/>
      </c>
      <c r="C474" t="inlineStr">
        <is>
          <t>ANNLEAVE</t>
        </is>
      </c>
      <c r="D474">
        <f>'Payroll Summary'!J63</f>
        <v/>
      </c>
    </row>
    <row r="475">
      <c r="A475">
        <f>A474</f>
        <v/>
      </c>
      <c r="B475">
        <f>B474</f>
        <v/>
      </c>
      <c r="C475" t="inlineStr">
        <is>
          <t>NR</t>
        </is>
      </c>
      <c r="D475">
        <f>'Payroll Summary'!D63</f>
        <v/>
      </c>
    </row>
    <row r="476">
      <c r="A476">
        <f>A475</f>
        <v/>
      </c>
      <c r="B476">
        <f>B475</f>
        <v/>
      </c>
      <c r="C476" t="inlineStr">
        <is>
          <t>OT1</t>
        </is>
      </c>
      <c r="D476">
        <f>'Payroll Summary'!F63</f>
        <v/>
      </c>
    </row>
    <row r="477">
      <c r="A477">
        <f>A476</f>
        <v/>
      </c>
      <c r="B477">
        <f>B476</f>
        <v/>
      </c>
      <c r="C477" t="inlineStr">
        <is>
          <t>80125</t>
        </is>
      </c>
      <c r="D477">
        <f>'Payroll Summary'!G63</f>
        <v/>
      </c>
    </row>
    <row r="478">
      <c r="A478">
        <f>A477</f>
        <v/>
      </c>
      <c r="B478">
        <f>B477</f>
        <v/>
      </c>
      <c r="C478" t="inlineStr">
        <is>
          <t>INCENTIVE</t>
        </is>
      </c>
      <c r="D478">
        <f>'Payroll Summary'!L63</f>
        <v/>
      </c>
    </row>
    <row r="479">
      <c r="A479">
        <f>A478</f>
        <v/>
      </c>
      <c r="B479">
        <f>B478</f>
        <v/>
      </c>
      <c r="C479" t="inlineStr">
        <is>
          <t>MA</t>
        </is>
      </c>
      <c r="D479">
        <f>'Payroll Summary'!I63</f>
        <v/>
      </c>
    </row>
    <row r="480">
      <c r="A480">
        <f>A479</f>
        <v/>
      </c>
      <c r="B480">
        <f>B479</f>
        <v/>
      </c>
      <c r="C480" t="inlineStr">
        <is>
          <t>OT</t>
        </is>
      </c>
      <c r="D480">
        <f>'Payroll Summary'!E63</f>
        <v/>
      </c>
    </row>
    <row r="481">
      <c r="A481">
        <f>A480</f>
        <v/>
      </c>
      <c r="B481">
        <f>B480</f>
        <v/>
      </c>
      <c r="C481" t="inlineStr">
        <is>
          <t>RA</t>
        </is>
      </c>
      <c r="D481">
        <f>'Payroll Summary'!H63</f>
        <v/>
      </c>
    </row>
    <row r="482">
      <c r="A482">
        <f>'Payroll Summary'!B64</f>
        <v/>
      </c>
      <c r="B482">
        <f>'Payroll Summary'!A64</f>
        <v/>
      </c>
      <c r="C482" t="inlineStr">
        <is>
          <t>ANNLEAVE</t>
        </is>
      </c>
      <c r="D482">
        <f>'Payroll Summary'!J64</f>
        <v/>
      </c>
    </row>
    <row r="483">
      <c r="A483">
        <f>A482</f>
        <v/>
      </c>
      <c r="B483">
        <f>B482</f>
        <v/>
      </c>
      <c r="C483" t="inlineStr">
        <is>
          <t>NR</t>
        </is>
      </c>
      <c r="D483">
        <f>'Payroll Summary'!D64</f>
        <v/>
      </c>
    </row>
    <row r="484">
      <c r="A484">
        <f>A483</f>
        <v/>
      </c>
      <c r="B484">
        <f>B483</f>
        <v/>
      </c>
      <c r="C484" t="inlineStr">
        <is>
          <t>OT1</t>
        </is>
      </c>
      <c r="D484">
        <f>'Payroll Summary'!F64</f>
        <v/>
      </c>
    </row>
    <row r="485">
      <c r="A485">
        <f>A484</f>
        <v/>
      </c>
      <c r="B485">
        <f>B484</f>
        <v/>
      </c>
      <c r="C485" t="inlineStr">
        <is>
          <t>80125</t>
        </is>
      </c>
      <c r="D485">
        <f>'Payroll Summary'!G64</f>
        <v/>
      </c>
    </row>
    <row r="486">
      <c r="A486">
        <f>A485</f>
        <v/>
      </c>
      <c r="B486">
        <f>B485</f>
        <v/>
      </c>
      <c r="C486" t="inlineStr">
        <is>
          <t>INCENTIVE</t>
        </is>
      </c>
      <c r="D486">
        <f>'Payroll Summary'!L64</f>
        <v/>
      </c>
    </row>
    <row r="487">
      <c r="A487">
        <f>A486</f>
        <v/>
      </c>
      <c r="B487">
        <f>B486</f>
        <v/>
      </c>
      <c r="C487" t="inlineStr">
        <is>
          <t>MA</t>
        </is>
      </c>
      <c r="D487">
        <f>'Payroll Summary'!I64</f>
        <v/>
      </c>
    </row>
    <row r="488">
      <c r="A488">
        <f>A487</f>
        <v/>
      </c>
      <c r="B488">
        <f>B487</f>
        <v/>
      </c>
      <c r="C488" t="inlineStr">
        <is>
          <t>OT</t>
        </is>
      </c>
      <c r="D488">
        <f>'Payroll Summary'!E64</f>
        <v/>
      </c>
    </row>
    <row r="489">
      <c r="A489">
        <f>A488</f>
        <v/>
      </c>
      <c r="B489">
        <f>B488</f>
        <v/>
      </c>
      <c r="C489" t="inlineStr">
        <is>
          <t>RA</t>
        </is>
      </c>
      <c r="D489">
        <f>'Payroll Summary'!H64</f>
        <v/>
      </c>
    </row>
    <row r="490">
      <c r="A490">
        <f>'Payroll Summary'!B65</f>
        <v/>
      </c>
      <c r="B490">
        <f>'Payroll Summary'!A65</f>
        <v/>
      </c>
      <c r="C490" t="inlineStr">
        <is>
          <t>ANNLEAVE</t>
        </is>
      </c>
      <c r="D490">
        <f>'Payroll Summary'!J65</f>
        <v/>
      </c>
    </row>
    <row r="491">
      <c r="A491">
        <f>A490</f>
        <v/>
      </c>
      <c r="B491">
        <f>B490</f>
        <v/>
      </c>
      <c r="C491" t="inlineStr">
        <is>
          <t>NR</t>
        </is>
      </c>
      <c r="D491">
        <f>'Payroll Summary'!D65</f>
        <v/>
      </c>
    </row>
    <row r="492">
      <c r="A492">
        <f>A491</f>
        <v/>
      </c>
      <c r="B492">
        <f>B491</f>
        <v/>
      </c>
      <c r="C492" t="inlineStr">
        <is>
          <t>OT1</t>
        </is>
      </c>
      <c r="D492">
        <f>'Payroll Summary'!F65</f>
        <v/>
      </c>
    </row>
    <row r="493">
      <c r="A493">
        <f>A492</f>
        <v/>
      </c>
      <c r="B493">
        <f>B492</f>
        <v/>
      </c>
      <c r="C493" t="inlineStr">
        <is>
          <t>80125</t>
        </is>
      </c>
      <c r="D493">
        <f>'Payroll Summary'!G65</f>
        <v/>
      </c>
    </row>
    <row r="494">
      <c r="A494">
        <f>A493</f>
        <v/>
      </c>
      <c r="B494">
        <f>B493</f>
        <v/>
      </c>
      <c r="C494" t="inlineStr">
        <is>
          <t>INCENTIVE</t>
        </is>
      </c>
      <c r="D494">
        <f>'Payroll Summary'!L65</f>
        <v/>
      </c>
    </row>
    <row r="495">
      <c r="A495">
        <f>A494</f>
        <v/>
      </c>
      <c r="B495">
        <f>B494</f>
        <v/>
      </c>
      <c r="C495" t="inlineStr">
        <is>
          <t>MA</t>
        </is>
      </c>
      <c r="D495">
        <f>'Payroll Summary'!I65</f>
        <v/>
      </c>
    </row>
    <row r="496">
      <c r="A496">
        <f>A495</f>
        <v/>
      </c>
      <c r="B496">
        <f>B495</f>
        <v/>
      </c>
      <c r="C496" t="inlineStr">
        <is>
          <t>OT</t>
        </is>
      </c>
      <c r="D496">
        <f>'Payroll Summary'!E65</f>
        <v/>
      </c>
    </row>
    <row r="497">
      <c r="A497">
        <f>A496</f>
        <v/>
      </c>
      <c r="B497">
        <f>B496</f>
        <v/>
      </c>
      <c r="C497" t="inlineStr">
        <is>
          <t>RA</t>
        </is>
      </c>
      <c r="D497">
        <f>'Payroll Summary'!H65</f>
        <v/>
      </c>
    </row>
    <row r="498">
      <c r="A498">
        <f>'Payroll Summary'!B66</f>
        <v/>
      </c>
      <c r="B498">
        <f>'Payroll Summary'!A66</f>
        <v/>
      </c>
      <c r="C498" t="inlineStr">
        <is>
          <t>ANNLEAVE</t>
        </is>
      </c>
      <c r="D498">
        <f>'Payroll Summary'!J66</f>
        <v/>
      </c>
    </row>
    <row r="499">
      <c r="A499">
        <f>A498</f>
        <v/>
      </c>
      <c r="B499">
        <f>B498</f>
        <v/>
      </c>
      <c r="C499" t="inlineStr">
        <is>
          <t>NR</t>
        </is>
      </c>
      <c r="D499">
        <f>'Payroll Summary'!D66</f>
        <v/>
      </c>
    </row>
    <row r="500">
      <c r="A500">
        <f>A499</f>
        <v/>
      </c>
      <c r="B500">
        <f>B499</f>
        <v/>
      </c>
      <c r="C500" t="inlineStr">
        <is>
          <t>OT1</t>
        </is>
      </c>
      <c r="D500">
        <f>'Payroll Summary'!F66</f>
        <v/>
      </c>
    </row>
    <row r="501">
      <c r="A501">
        <f>A500</f>
        <v/>
      </c>
      <c r="B501">
        <f>B500</f>
        <v/>
      </c>
      <c r="C501" t="inlineStr">
        <is>
          <t>80125</t>
        </is>
      </c>
      <c r="D501">
        <f>'Payroll Summary'!G66</f>
        <v/>
      </c>
    </row>
    <row r="502">
      <c r="A502">
        <f>A501</f>
        <v/>
      </c>
      <c r="B502">
        <f>B501</f>
        <v/>
      </c>
      <c r="C502" t="inlineStr">
        <is>
          <t>INCENTIVE</t>
        </is>
      </c>
      <c r="D502">
        <f>'Payroll Summary'!L66</f>
        <v/>
      </c>
    </row>
    <row r="503">
      <c r="A503">
        <f>A502</f>
        <v/>
      </c>
      <c r="B503">
        <f>B502</f>
        <v/>
      </c>
      <c r="C503" t="inlineStr">
        <is>
          <t>MA</t>
        </is>
      </c>
      <c r="D503">
        <f>'Payroll Summary'!I66</f>
        <v/>
      </c>
    </row>
    <row r="504">
      <c r="A504">
        <f>A503</f>
        <v/>
      </c>
      <c r="B504">
        <f>B503</f>
        <v/>
      </c>
      <c r="C504" t="inlineStr">
        <is>
          <t>OT</t>
        </is>
      </c>
      <c r="D504">
        <f>'Payroll Summary'!E66</f>
        <v/>
      </c>
    </row>
    <row r="505">
      <c r="A505">
        <f>A504</f>
        <v/>
      </c>
      <c r="B505">
        <f>B504</f>
        <v/>
      </c>
      <c r="C505" t="inlineStr">
        <is>
          <t>RA</t>
        </is>
      </c>
      <c r="D505">
        <f>'Payroll Summary'!H66</f>
        <v/>
      </c>
    </row>
    <row r="506">
      <c r="A506">
        <f>'Payroll Summary'!B67</f>
        <v/>
      </c>
      <c r="B506">
        <f>'Payroll Summary'!A67</f>
        <v/>
      </c>
      <c r="C506" t="inlineStr">
        <is>
          <t>ANNLEAVE</t>
        </is>
      </c>
      <c r="D506">
        <f>'Payroll Summary'!J67</f>
        <v/>
      </c>
    </row>
    <row r="507">
      <c r="A507">
        <f>A506</f>
        <v/>
      </c>
      <c r="B507">
        <f>B506</f>
        <v/>
      </c>
      <c r="C507" t="inlineStr">
        <is>
          <t>NR</t>
        </is>
      </c>
      <c r="D507">
        <f>'Payroll Summary'!D67</f>
        <v/>
      </c>
    </row>
    <row r="508">
      <c r="A508">
        <f>A507</f>
        <v/>
      </c>
      <c r="B508">
        <f>B507</f>
        <v/>
      </c>
      <c r="C508" t="inlineStr">
        <is>
          <t>OT1</t>
        </is>
      </c>
      <c r="D508">
        <f>'Payroll Summary'!F67</f>
        <v/>
      </c>
    </row>
    <row r="509">
      <c r="A509">
        <f>A508</f>
        <v/>
      </c>
      <c r="B509">
        <f>B508</f>
        <v/>
      </c>
      <c r="C509" t="inlineStr">
        <is>
          <t>80125</t>
        </is>
      </c>
      <c r="D509">
        <f>'Payroll Summary'!G67</f>
        <v/>
      </c>
    </row>
    <row r="510">
      <c r="A510">
        <f>A509</f>
        <v/>
      </c>
      <c r="B510">
        <f>B509</f>
        <v/>
      </c>
      <c r="C510" t="inlineStr">
        <is>
          <t>INCENTIVE</t>
        </is>
      </c>
      <c r="D510">
        <f>'Payroll Summary'!L67</f>
        <v/>
      </c>
    </row>
    <row r="511">
      <c r="A511">
        <f>A510</f>
        <v/>
      </c>
      <c r="B511">
        <f>B510</f>
        <v/>
      </c>
      <c r="C511" t="inlineStr">
        <is>
          <t>MA</t>
        </is>
      </c>
      <c r="D511">
        <f>'Payroll Summary'!I67</f>
        <v/>
      </c>
    </row>
    <row r="512">
      <c r="A512">
        <f>A511</f>
        <v/>
      </c>
      <c r="B512">
        <f>B511</f>
        <v/>
      </c>
      <c r="C512" t="inlineStr">
        <is>
          <t>OT</t>
        </is>
      </c>
      <c r="D512">
        <f>'Payroll Summary'!E67</f>
        <v/>
      </c>
    </row>
    <row r="513">
      <c r="A513">
        <f>A512</f>
        <v/>
      </c>
      <c r="B513">
        <f>B512</f>
        <v/>
      </c>
      <c r="C513" t="inlineStr">
        <is>
          <t>RA</t>
        </is>
      </c>
      <c r="D513">
        <f>'Payroll Summary'!H67</f>
        <v/>
      </c>
    </row>
    <row r="514">
      <c r="A514">
        <f>'Payroll Summary'!B68</f>
        <v/>
      </c>
      <c r="B514">
        <f>'Payroll Summary'!A68</f>
        <v/>
      </c>
      <c r="C514" t="inlineStr">
        <is>
          <t>ANNLEAVE</t>
        </is>
      </c>
      <c r="D514">
        <f>'Payroll Summary'!J68</f>
        <v/>
      </c>
    </row>
    <row r="515">
      <c r="A515">
        <f>A514</f>
        <v/>
      </c>
      <c r="B515">
        <f>B514</f>
        <v/>
      </c>
      <c r="C515" t="inlineStr">
        <is>
          <t>NR</t>
        </is>
      </c>
      <c r="D515">
        <f>'Payroll Summary'!D68</f>
        <v/>
      </c>
    </row>
    <row r="516">
      <c r="A516">
        <f>A515</f>
        <v/>
      </c>
      <c r="B516">
        <f>B515</f>
        <v/>
      </c>
      <c r="C516" t="inlineStr">
        <is>
          <t>OT1</t>
        </is>
      </c>
      <c r="D516">
        <f>'Payroll Summary'!F68</f>
        <v/>
      </c>
    </row>
    <row r="517">
      <c r="A517">
        <f>A516</f>
        <v/>
      </c>
      <c r="B517">
        <f>B516</f>
        <v/>
      </c>
      <c r="C517" t="inlineStr">
        <is>
          <t>80125</t>
        </is>
      </c>
      <c r="D517">
        <f>'Payroll Summary'!G68</f>
        <v/>
      </c>
    </row>
    <row r="518">
      <c r="A518">
        <f>A517</f>
        <v/>
      </c>
      <c r="B518">
        <f>B517</f>
        <v/>
      </c>
      <c r="C518" t="inlineStr">
        <is>
          <t>INCENTIVE</t>
        </is>
      </c>
      <c r="D518">
        <f>'Payroll Summary'!L68</f>
        <v/>
      </c>
    </row>
    <row r="519">
      <c r="A519">
        <f>A518</f>
        <v/>
      </c>
      <c r="B519">
        <f>B518</f>
        <v/>
      </c>
      <c r="C519" t="inlineStr">
        <is>
          <t>MA</t>
        </is>
      </c>
      <c r="D519">
        <f>'Payroll Summary'!I68</f>
        <v/>
      </c>
    </row>
    <row r="520">
      <c r="A520">
        <f>A519</f>
        <v/>
      </c>
      <c r="B520">
        <f>B519</f>
        <v/>
      </c>
      <c r="C520" t="inlineStr">
        <is>
          <t>OT</t>
        </is>
      </c>
      <c r="D520">
        <f>'Payroll Summary'!E68</f>
        <v/>
      </c>
    </row>
    <row r="521">
      <c r="A521">
        <f>A520</f>
        <v/>
      </c>
      <c r="B521">
        <f>B520</f>
        <v/>
      </c>
      <c r="C521" t="inlineStr">
        <is>
          <t>RA</t>
        </is>
      </c>
      <c r="D521">
        <f>'Payroll Summary'!H68</f>
        <v/>
      </c>
    </row>
    <row r="522">
      <c r="A522">
        <f>'Payroll Summary'!B69</f>
        <v/>
      </c>
      <c r="B522">
        <f>'Payroll Summary'!A69</f>
        <v/>
      </c>
      <c r="C522" t="inlineStr">
        <is>
          <t>ANNLEAVE</t>
        </is>
      </c>
      <c r="D522">
        <f>'Payroll Summary'!J69</f>
        <v/>
      </c>
    </row>
    <row r="523">
      <c r="A523">
        <f>A522</f>
        <v/>
      </c>
      <c r="B523">
        <f>B522</f>
        <v/>
      </c>
      <c r="C523" t="inlineStr">
        <is>
          <t>NR</t>
        </is>
      </c>
      <c r="D523">
        <f>'Payroll Summary'!D69</f>
        <v/>
      </c>
    </row>
    <row r="524">
      <c r="A524">
        <f>A523</f>
        <v/>
      </c>
      <c r="B524">
        <f>B523</f>
        <v/>
      </c>
      <c r="C524" t="inlineStr">
        <is>
          <t>OT1</t>
        </is>
      </c>
      <c r="D524">
        <f>'Payroll Summary'!F69</f>
        <v/>
      </c>
    </row>
    <row r="525">
      <c r="A525">
        <f>A524</f>
        <v/>
      </c>
      <c r="B525">
        <f>B524</f>
        <v/>
      </c>
      <c r="C525" t="inlineStr">
        <is>
          <t>80125</t>
        </is>
      </c>
      <c r="D525">
        <f>'Payroll Summary'!G69</f>
        <v/>
      </c>
    </row>
    <row r="526">
      <c r="A526">
        <f>A525</f>
        <v/>
      </c>
      <c r="B526">
        <f>B525</f>
        <v/>
      </c>
      <c r="C526" t="inlineStr">
        <is>
          <t>INCENTIVE</t>
        </is>
      </c>
      <c r="D526">
        <f>'Payroll Summary'!L69</f>
        <v/>
      </c>
    </row>
    <row r="527">
      <c r="A527">
        <f>A526</f>
        <v/>
      </c>
      <c r="B527">
        <f>B526</f>
        <v/>
      </c>
      <c r="C527" t="inlineStr">
        <is>
          <t>MA</t>
        </is>
      </c>
      <c r="D527">
        <f>'Payroll Summary'!I69</f>
        <v/>
      </c>
    </row>
    <row r="528">
      <c r="A528">
        <f>A527</f>
        <v/>
      </c>
      <c r="B528">
        <f>B527</f>
        <v/>
      </c>
      <c r="C528" t="inlineStr">
        <is>
          <t>OT</t>
        </is>
      </c>
      <c r="D528">
        <f>'Payroll Summary'!E69</f>
        <v/>
      </c>
    </row>
    <row r="529">
      <c r="A529">
        <f>A528</f>
        <v/>
      </c>
      <c r="B529">
        <f>B528</f>
        <v/>
      </c>
      <c r="C529" t="inlineStr">
        <is>
          <t>RA</t>
        </is>
      </c>
      <c r="D529">
        <f>'Payroll Summary'!H69</f>
        <v/>
      </c>
    </row>
    <row r="530">
      <c r="A530">
        <f>'Payroll Summary'!B70</f>
        <v/>
      </c>
      <c r="B530">
        <f>'Payroll Summary'!A70</f>
        <v/>
      </c>
      <c r="C530" t="inlineStr">
        <is>
          <t>ANNLEAVE</t>
        </is>
      </c>
      <c r="D530">
        <f>'Payroll Summary'!J70</f>
        <v/>
      </c>
    </row>
    <row r="531">
      <c r="A531">
        <f>A530</f>
        <v/>
      </c>
      <c r="B531">
        <f>B530</f>
        <v/>
      </c>
      <c r="C531" t="inlineStr">
        <is>
          <t>NR</t>
        </is>
      </c>
      <c r="D531">
        <f>'Payroll Summary'!D70</f>
        <v/>
      </c>
    </row>
    <row r="532">
      <c r="A532">
        <f>A531</f>
        <v/>
      </c>
      <c r="B532">
        <f>B531</f>
        <v/>
      </c>
      <c r="C532" t="inlineStr">
        <is>
          <t>OT1</t>
        </is>
      </c>
      <c r="D532">
        <f>'Payroll Summary'!F70</f>
        <v/>
      </c>
    </row>
    <row r="533">
      <c r="A533">
        <f>A532</f>
        <v/>
      </c>
      <c r="B533">
        <f>B532</f>
        <v/>
      </c>
      <c r="C533" t="inlineStr">
        <is>
          <t>80125</t>
        </is>
      </c>
      <c r="D533">
        <f>'Payroll Summary'!G70</f>
        <v/>
      </c>
    </row>
    <row r="534">
      <c r="A534">
        <f>A533</f>
        <v/>
      </c>
      <c r="B534">
        <f>B533</f>
        <v/>
      </c>
      <c r="C534" t="inlineStr">
        <is>
          <t>INCENTIVE</t>
        </is>
      </c>
      <c r="D534">
        <f>'Payroll Summary'!L70</f>
        <v/>
      </c>
    </row>
    <row r="535">
      <c r="A535">
        <f>A534</f>
        <v/>
      </c>
      <c r="B535">
        <f>B534</f>
        <v/>
      </c>
      <c r="C535" t="inlineStr">
        <is>
          <t>MA</t>
        </is>
      </c>
      <c r="D535">
        <f>'Payroll Summary'!I70</f>
        <v/>
      </c>
    </row>
    <row r="536">
      <c r="A536">
        <f>A535</f>
        <v/>
      </c>
      <c r="B536">
        <f>B535</f>
        <v/>
      </c>
      <c r="C536" t="inlineStr">
        <is>
          <t>OT</t>
        </is>
      </c>
      <c r="D536">
        <f>'Payroll Summary'!E70</f>
        <v/>
      </c>
    </row>
    <row r="537">
      <c r="A537">
        <f>A536</f>
        <v/>
      </c>
      <c r="B537">
        <f>B536</f>
        <v/>
      </c>
      <c r="C537" t="inlineStr">
        <is>
          <t>RA</t>
        </is>
      </c>
      <c r="D537">
        <f>'Payroll Summary'!H70</f>
        <v/>
      </c>
    </row>
    <row r="538">
      <c r="A538">
        <f>'Payroll Summary'!B71</f>
        <v/>
      </c>
      <c r="B538">
        <f>'Payroll Summary'!A71</f>
        <v/>
      </c>
      <c r="C538" t="inlineStr">
        <is>
          <t>ANNLEAVE</t>
        </is>
      </c>
      <c r="D538">
        <f>'Payroll Summary'!J71</f>
        <v/>
      </c>
    </row>
    <row r="539">
      <c r="A539">
        <f>A538</f>
        <v/>
      </c>
      <c r="B539">
        <f>B538</f>
        <v/>
      </c>
      <c r="C539" t="inlineStr">
        <is>
          <t>NR</t>
        </is>
      </c>
      <c r="D539">
        <f>'Payroll Summary'!D71</f>
        <v/>
      </c>
    </row>
    <row r="540">
      <c r="A540">
        <f>A539</f>
        <v/>
      </c>
      <c r="B540">
        <f>B539</f>
        <v/>
      </c>
      <c r="C540" t="inlineStr">
        <is>
          <t>OT1</t>
        </is>
      </c>
      <c r="D540">
        <f>'Payroll Summary'!F71</f>
        <v/>
      </c>
    </row>
    <row r="541">
      <c r="A541">
        <f>A540</f>
        <v/>
      </c>
      <c r="B541">
        <f>B540</f>
        <v/>
      </c>
      <c r="C541" t="inlineStr">
        <is>
          <t>80125</t>
        </is>
      </c>
      <c r="D541">
        <f>'Payroll Summary'!G71</f>
        <v/>
      </c>
    </row>
    <row r="542">
      <c r="A542">
        <f>A541</f>
        <v/>
      </c>
      <c r="B542">
        <f>B541</f>
        <v/>
      </c>
      <c r="C542" t="inlineStr">
        <is>
          <t>INCENTIVE</t>
        </is>
      </c>
      <c r="D542">
        <f>'Payroll Summary'!L71</f>
        <v/>
      </c>
    </row>
    <row r="543">
      <c r="A543">
        <f>A542</f>
        <v/>
      </c>
      <c r="B543">
        <f>B542</f>
        <v/>
      </c>
      <c r="C543" t="inlineStr">
        <is>
          <t>MA</t>
        </is>
      </c>
      <c r="D543">
        <f>'Payroll Summary'!I71</f>
        <v/>
      </c>
    </row>
    <row r="544">
      <c r="A544">
        <f>A543</f>
        <v/>
      </c>
      <c r="B544">
        <f>B543</f>
        <v/>
      </c>
      <c r="C544" t="inlineStr">
        <is>
          <t>OT</t>
        </is>
      </c>
      <c r="D544">
        <f>'Payroll Summary'!E71</f>
        <v/>
      </c>
    </row>
    <row r="545">
      <c r="A545">
        <f>A544</f>
        <v/>
      </c>
      <c r="B545">
        <f>B544</f>
        <v/>
      </c>
      <c r="C545" t="inlineStr">
        <is>
          <t>RA</t>
        </is>
      </c>
      <c r="D545">
        <f>'Payroll Summary'!H71</f>
        <v/>
      </c>
    </row>
    <row r="546">
      <c r="A546">
        <f>'Payroll Summary'!B72</f>
        <v/>
      </c>
      <c r="B546">
        <f>'Payroll Summary'!A72</f>
        <v/>
      </c>
      <c r="C546" t="inlineStr">
        <is>
          <t>ANNLEAVE</t>
        </is>
      </c>
      <c r="D546">
        <f>'Payroll Summary'!J72</f>
        <v/>
      </c>
    </row>
    <row r="547">
      <c r="A547">
        <f>A546</f>
        <v/>
      </c>
      <c r="B547">
        <f>B546</f>
        <v/>
      </c>
      <c r="C547" t="inlineStr">
        <is>
          <t>NR</t>
        </is>
      </c>
      <c r="D547">
        <f>'Payroll Summary'!D72</f>
        <v/>
      </c>
    </row>
    <row r="548">
      <c r="A548">
        <f>A547</f>
        <v/>
      </c>
      <c r="B548">
        <f>B547</f>
        <v/>
      </c>
      <c r="C548" t="inlineStr">
        <is>
          <t>OT1</t>
        </is>
      </c>
      <c r="D548">
        <f>'Payroll Summary'!F72</f>
        <v/>
      </c>
    </row>
    <row r="549">
      <c r="A549">
        <f>A548</f>
        <v/>
      </c>
      <c r="B549">
        <f>B548</f>
        <v/>
      </c>
      <c r="C549" t="inlineStr">
        <is>
          <t>80125</t>
        </is>
      </c>
      <c r="D549">
        <f>'Payroll Summary'!G72</f>
        <v/>
      </c>
    </row>
    <row r="550">
      <c r="A550">
        <f>A549</f>
        <v/>
      </c>
      <c r="B550">
        <f>B549</f>
        <v/>
      </c>
      <c r="C550" t="inlineStr">
        <is>
          <t>INCENTIVE</t>
        </is>
      </c>
      <c r="D550">
        <f>'Payroll Summary'!L72</f>
        <v/>
      </c>
    </row>
    <row r="551">
      <c r="A551">
        <f>A550</f>
        <v/>
      </c>
      <c r="B551">
        <f>B550</f>
        <v/>
      </c>
      <c r="C551" t="inlineStr">
        <is>
          <t>MA</t>
        </is>
      </c>
      <c r="D551">
        <f>'Payroll Summary'!I72</f>
        <v/>
      </c>
    </row>
    <row r="552">
      <c r="A552">
        <f>A551</f>
        <v/>
      </c>
      <c r="B552">
        <f>B551</f>
        <v/>
      </c>
      <c r="C552" t="inlineStr">
        <is>
          <t>OT</t>
        </is>
      </c>
      <c r="D552">
        <f>'Payroll Summary'!E72</f>
        <v/>
      </c>
    </row>
    <row r="553">
      <c r="A553">
        <f>A552</f>
        <v/>
      </c>
      <c r="B553">
        <f>B552</f>
        <v/>
      </c>
      <c r="C553" t="inlineStr">
        <is>
          <t>RA</t>
        </is>
      </c>
      <c r="D553">
        <f>'Payroll Summary'!H72</f>
        <v/>
      </c>
    </row>
    <row r="554">
      <c r="A554">
        <f>'Payroll Summary'!B73</f>
        <v/>
      </c>
      <c r="B554">
        <f>'Payroll Summary'!A73</f>
        <v/>
      </c>
      <c r="C554" t="inlineStr">
        <is>
          <t>ANNLEAVE</t>
        </is>
      </c>
      <c r="D554">
        <f>'Payroll Summary'!J73</f>
        <v/>
      </c>
    </row>
    <row r="555">
      <c r="A555">
        <f>A554</f>
        <v/>
      </c>
      <c r="B555">
        <f>B554</f>
        <v/>
      </c>
      <c r="C555" t="inlineStr">
        <is>
          <t>NR</t>
        </is>
      </c>
      <c r="D555">
        <f>'Payroll Summary'!D73</f>
        <v/>
      </c>
    </row>
    <row r="556">
      <c r="A556">
        <f>A555</f>
        <v/>
      </c>
      <c r="B556">
        <f>B555</f>
        <v/>
      </c>
      <c r="C556" t="inlineStr">
        <is>
          <t>OT1</t>
        </is>
      </c>
      <c r="D556">
        <f>'Payroll Summary'!F73</f>
        <v/>
      </c>
    </row>
    <row r="557">
      <c r="A557">
        <f>A556</f>
        <v/>
      </c>
      <c r="B557">
        <f>B556</f>
        <v/>
      </c>
      <c r="C557" t="inlineStr">
        <is>
          <t>80125</t>
        </is>
      </c>
      <c r="D557">
        <f>'Payroll Summary'!G73</f>
        <v/>
      </c>
    </row>
    <row r="558">
      <c r="A558">
        <f>A557</f>
        <v/>
      </c>
      <c r="B558">
        <f>B557</f>
        <v/>
      </c>
      <c r="C558" t="inlineStr">
        <is>
          <t>INCENTIVE</t>
        </is>
      </c>
      <c r="D558">
        <f>'Payroll Summary'!L73</f>
        <v/>
      </c>
    </row>
    <row r="559">
      <c r="A559">
        <f>A558</f>
        <v/>
      </c>
      <c r="B559">
        <f>B558</f>
        <v/>
      </c>
      <c r="C559" t="inlineStr">
        <is>
          <t>MA</t>
        </is>
      </c>
      <c r="D559">
        <f>'Payroll Summary'!I73</f>
        <v/>
      </c>
    </row>
    <row r="560">
      <c r="A560">
        <f>A559</f>
        <v/>
      </c>
      <c r="B560">
        <f>B559</f>
        <v/>
      </c>
      <c r="C560" t="inlineStr">
        <is>
          <t>OT</t>
        </is>
      </c>
      <c r="D560">
        <f>'Payroll Summary'!E73</f>
        <v/>
      </c>
    </row>
    <row r="561">
      <c r="A561">
        <f>A560</f>
        <v/>
      </c>
      <c r="B561">
        <f>B560</f>
        <v/>
      </c>
      <c r="C561" t="inlineStr">
        <is>
          <t>RA</t>
        </is>
      </c>
      <c r="D561">
        <f>'Payroll Summary'!H73</f>
        <v/>
      </c>
    </row>
    <row r="562">
      <c r="A562">
        <f>'Payroll Summary'!B74</f>
        <v/>
      </c>
      <c r="B562">
        <f>'Payroll Summary'!A74</f>
        <v/>
      </c>
      <c r="C562" t="inlineStr">
        <is>
          <t>ANNLEAVE</t>
        </is>
      </c>
      <c r="D562">
        <f>'Payroll Summary'!J74</f>
        <v/>
      </c>
    </row>
    <row r="563">
      <c r="A563">
        <f>A562</f>
        <v/>
      </c>
      <c r="B563">
        <f>B562</f>
        <v/>
      </c>
      <c r="C563" t="inlineStr">
        <is>
          <t>NR</t>
        </is>
      </c>
      <c r="D563">
        <f>'Payroll Summary'!D74</f>
        <v/>
      </c>
    </row>
    <row r="564">
      <c r="A564">
        <f>A563</f>
        <v/>
      </c>
      <c r="B564">
        <f>B563</f>
        <v/>
      </c>
      <c r="C564" t="inlineStr">
        <is>
          <t>OT1</t>
        </is>
      </c>
      <c r="D564">
        <f>'Payroll Summary'!F74</f>
        <v/>
      </c>
    </row>
    <row r="565">
      <c r="A565">
        <f>A564</f>
        <v/>
      </c>
      <c r="B565">
        <f>B564</f>
        <v/>
      </c>
      <c r="C565" t="inlineStr">
        <is>
          <t>80125</t>
        </is>
      </c>
      <c r="D565">
        <f>'Payroll Summary'!G74</f>
        <v/>
      </c>
    </row>
    <row r="566">
      <c r="A566">
        <f>A565</f>
        <v/>
      </c>
      <c r="B566">
        <f>B565</f>
        <v/>
      </c>
      <c r="C566" t="inlineStr">
        <is>
          <t>INCENTIVE</t>
        </is>
      </c>
      <c r="D566">
        <f>'Payroll Summary'!L74</f>
        <v/>
      </c>
    </row>
    <row r="567">
      <c r="A567">
        <f>A566</f>
        <v/>
      </c>
      <c r="B567">
        <f>B566</f>
        <v/>
      </c>
      <c r="C567" t="inlineStr">
        <is>
          <t>MA</t>
        </is>
      </c>
      <c r="D567">
        <f>'Payroll Summary'!I74</f>
        <v/>
      </c>
    </row>
    <row r="568">
      <c r="A568">
        <f>A567</f>
        <v/>
      </c>
      <c r="B568">
        <f>B567</f>
        <v/>
      </c>
      <c r="C568" t="inlineStr">
        <is>
          <t>OT</t>
        </is>
      </c>
      <c r="D568">
        <f>'Payroll Summary'!E74</f>
        <v/>
      </c>
    </row>
    <row r="569">
      <c r="A569">
        <f>A568</f>
        <v/>
      </c>
      <c r="B569">
        <f>B568</f>
        <v/>
      </c>
      <c r="C569" t="inlineStr">
        <is>
          <t>RA</t>
        </is>
      </c>
      <c r="D569">
        <f>'Payroll Summary'!H74</f>
        <v/>
      </c>
    </row>
    <row r="570">
      <c r="A570">
        <f>'Payroll Summary'!B75</f>
        <v/>
      </c>
      <c r="B570">
        <f>'Payroll Summary'!A75</f>
        <v/>
      </c>
      <c r="C570" t="inlineStr">
        <is>
          <t>ANNLEAVE</t>
        </is>
      </c>
      <c r="D570">
        <f>'Payroll Summary'!J75</f>
        <v/>
      </c>
    </row>
    <row r="571">
      <c r="A571">
        <f>A570</f>
        <v/>
      </c>
      <c r="B571">
        <f>B570</f>
        <v/>
      </c>
      <c r="C571" t="inlineStr">
        <is>
          <t>NR</t>
        </is>
      </c>
      <c r="D571">
        <f>'Payroll Summary'!D75</f>
        <v/>
      </c>
    </row>
    <row r="572">
      <c r="A572">
        <f>A571</f>
        <v/>
      </c>
      <c r="B572">
        <f>B571</f>
        <v/>
      </c>
      <c r="C572" t="inlineStr">
        <is>
          <t>OT1</t>
        </is>
      </c>
      <c r="D572">
        <f>'Payroll Summary'!F75</f>
        <v/>
      </c>
    </row>
    <row r="573">
      <c r="A573">
        <f>A572</f>
        <v/>
      </c>
      <c r="B573">
        <f>B572</f>
        <v/>
      </c>
      <c r="C573" t="inlineStr">
        <is>
          <t>80125</t>
        </is>
      </c>
      <c r="D573">
        <f>'Payroll Summary'!G75</f>
        <v/>
      </c>
    </row>
    <row r="574">
      <c r="A574">
        <f>A573</f>
        <v/>
      </c>
      <c r="B574">
        <f>B573</f>
        <v/>
      </c>
      <c r="C574" t="inlineStr">
        <is>
          <t>INCENTIVE</t>
        </is>
      </c>
      <c r="D574">
        <f>'Payroll Summary'!L75</f>
        <v/>
      </c>
    </row>
    <row r="575">
      <c r="A575">
        <f>A574</f>
        <v/>
      </c>
      <c r="B575">
        <f>B574</f>
        <v/>
      </c>
      <c r="C575" t="inlineStr">
        <is>
          <t>MA</t>
        </is>
      </c>
      <c r="D575">
        <f>'Payroll Summary'!I75</f>
        <v/>
      </c>
    </row>
    <row r="576">
      <c r="A576">
        <f>A575</f>
        <v/>
      </c>
      <c r="B576">
        <f>B575</f>
        <v/>
      </c>
      <c r="C576" t="inlineStr">
        <is>
          <t>OT</t>
        </is>
      </c>
      <c r="D576">
        <f>'Payroll Summary'!E75</f>
        <v/>
      </c>
    </row>
    <row r="577">
      <c r="A577">
        <f>A576</f>
        <v/>
      </c>
      <c r="B577">
        <f>B576</f>
        <v/>
      </c>
      <c r="C577" t="inlineStr">
        <is>
          <t>RA</t>
        </is>
      </c>
      <c r="D577">
        <f>'Payroll Summary'!H75</f>
        <v/>
      </c>
    </row>
    <row r="578">
      <c r="A578">
        <f>'Payroll Summary'!B76</f>
        <v/>
      </c>
      <c r="B578">
        <f>'Payroll Summary'!A76</f>
        <v/>
      </c>
      <c r="C578" t="inlineStr">
        <is>
          <t>ANNLEAVE</t>
        </is>
      </c>
      <c r="D578">
        <f>'Payroll Summary'!J76</f>
        <v/>
      </c>
    </row>
    <row r="579">
      <c r="A579">
        <f>A578</f>
        <v/>
      </c>
      <c r="B579">
        <f>B578</f>
        <v/>
      </c>
      <c r="C579" t="inlineStr">
        <is>
          <t>NR</t>
        </is>
      </c>
      <c r="D579">
        <f>'Payroll Summary'!D76</f>
        <v/>
      </c>
    </row>
    <row r="580">
      <c r="A580">
        <f>A579</f>
        <v/>
      </c>
      <c r="B580">
        <f>B579</f>
        <v/>
      </c>
      <c r="C580" t="inlineStr">
        <is>
          <t>OT1</t>
        </is>
      </c>
      <c r="D580">
        <f>'Payroll Summary'!F76</f>
        <v/>
      </c>
    </row>
    <row r="581">
      <c r="A581">
        <f>A580</f>
        <v/>
      </c>
      <c r="B581">
        <f>B580</f>
        <v/>
      </c>
      <c r="C581" t="inlineStr">
        <is>
          <t>80125</t>
        </is>
      </c>
      <c r="D581">
        <f>'Payroll Summary'!G76</f>
        <v/>
      </c>
    </row>
    <row r="582">
      <c r="A582">
        <f>A581</f>
        <v/>
      </c>
      <c r="B582">
        <f>B581</f>
        <v/>
      </c>
      <c r="C582" t="inlineStr">
        <is>
          <t>INCENTIVE</t>
        </is>
      </c>
      <c r="D582">
        <f>'Payroll Summary'!L76</f>
        <v/>
      </c>
    </row>
    <row r="583">
      <c r="A583">
        <f>A582</f>
        <v/>
      </c>
      <c r="B583">
        <f>B582</f>
        <v/>
      </c>
      <c r="C583" t="inlineStr">
        <is>
          <t>MA</t>
        </is>
      </c>
      <c r="D583">
        <f>'Payroll Summary'!I76</f>
        <v/>
      </c>
    </row>
    <row r="584">
      <c r="A584">
        <f>A583</f>
        <v/>
      </c>
      <c r="B584">
        <f>B583</f>
        <v/>
      </c>
      <c r="C584" t="inlineStr">
        <is>
          <t>OT</t>
        </is>
      </c>
      <c r="D584">
        <f>'Payroll Summary'!E76</f>
        <v/>
      </c>
    </row>
    <row r="585">
      <c r="A585">
        <f>A584</f>
        <v/>
      </c>
      <c r="B585">
        <f>B584</f>
        <v/>
      </c>
      <c r="C585" t="inlineStr">
        <is>
          <t>RA</t>
        </is>
      </c>
      <c r="D585">
        <f>'Payroll Summary'!H76</f>
        <v/>
      </c>
    </row>
    <row r="586">
      <c r="A586">
        <f>'Payroll Summary'!B77</f>
        <v/>
      </c>
      <c r="B586">
        <f>'Payroll Summary'!A77</f>
        <v/>
      </c>
      <c r="C586" t="inlineStr">
        <is>
          <t>ANNLEAVE</t>
        </is>
      </c>
      <c r="D586">
        <f>'Payroll Summary'!J77</f>
        <v/>
      </c>
    </row>
    <row r="587">
      <c r="A587">
        <f>A586</f>
        <v/>
      </c>
      <c r="B587">
        <f>B586</f>
        <v/>
      </c>
      <c r="C587" t="inlineStr">
        <is>
          <t>NR</t>
        </is>
      </c>
      <c r="D587">
        <f>'Payroll Summary'!D77</f>
        <v/>
      </c>
    </row>
    <row r="588">
      <c r="A588">
        <f>A587</f>
        <v/>
      </c>
      <c r="B588">
        <f>B587</f>
        <v/>
      </c>
      <c r="C588" t="inlineStr">
        <is>
          <t>OT1</t>
        </is>
      </c>
      <c r="D588">
        <f>'Payroll Summary'!F77</f>
        <v/>
      </c>
    </row>
    <row r="589">
      <c r="A589">
        <f>A588</f>
        <v/>
      </c>
      <c r="B589">
        <f>B588</f>
        <v/>
      </c>
      <c r="C589" t="inlineStr">
        <is>
          <t>80125</t>
        </is>
      </c>
      <c r="D589">
        <f>'Payroll Summary'!G77</f>
        <v/>
      </c>
    </row>
    <row r="590">
      <c r="A590">
        <f>A589</f>
        <v/>
      </c>
      <c r="B590">
        <f>B589</f>
        <v/>
      </c>
      <c r="C590" t="inlineStr">
        <is>
          <t>INCENTIVE</t>
        </is>
      </c>
      <c r="D590">
        <f>'Payroll Summary'!L77</f>
        <v/>
      </c>
    </row>
    <row r="591">
      <c r="A591">
        <f>A590</f>
        <v/>
      </c>
      <c r="B591">
        <f>B590</f>
        <v/>
      </c>
      <c r="C591" t="inlineStr">
        <is>
          <t>MA</t>
        </is>
      </c>
      <c r="D591">
        <f>'Payroll Summary'!I77</f>
        <v/>
      </c>
    </row>
    <row r="592">
      <c r="A592">
        <f>A591</f>
        <v/>
      </c>
      <c r="B592">
        <f>B591</f>
        <v/>
      </c>
      <c r="C592" t="inlineStr">
        <is>
          <t>OT</t>
        </is>
      </c>
      <c r="D592">
        <f>'Payroll Summary'!E77</f>
        <v/>
      </c>
    </row>
    <row r="593">
      <c r="A593">
        <f>A592</f>
        <v/>
      </c>
      <c r="B593">
        <f>B592</f>
        <v/>
      </c>
      <c r="C593" t="inlineStr">
        <is>
          <t>RA</t>
        </is>
      </c>
      <c r="D593">
        <f>'Payroll Summary'!H77</f>
        <v/>
      </c>
    </row>
    <row r="594">
      <c r="A594">
        <f>'Payroll Summary'!B78</f>
        <v/>
      </c>
      <c r="B594">
        <f>'Payroll Summary'!A78</f>
        <v/>
      </c>
      <c r="C594" t="inlineStr">
        <is>
          <t>ANNLEAVE</t>
        </is>
      </c>
      <c r="D594">
        <f>'Payroll Summary'!J78</f>
        <v/>
      </c>
    </row>
    <row r="595">
      <c r="A595">
        <f>A594</f>
        <v/>
      </c>
      <c r="B595">
        <f>B594</f>
        <v/>
      </c>
      <c r="C595" t="inlineStr">
        <is>
          <t>NR</t>
        </is>
      </c>
      <c r="D595">
        <f>'Payroll Summary'!D78</f>
        <v/>
      </c>
    </row>
    <row r="596">
      <c r="A596">
        <f>A595</f>
        <v/>
      </c>
      <c r="B596">
        <f>B595</f>
        <v/>
      </c>
      <c r="C596" t="inlineStr">
        <is>
          <t>OT1</t>
        </is>
      </c>
      <c r="D596">
        <f>'Payroll Summary'!F78</f>
        <v/>
      </c>
    </row>
    <row r="597">
      <c r="A597">
        <f>A596</f>
        <v/>
      </c>
      <c r="B597">
        <f>B596</f>
        <v/>
      </c>
      <c r="C597" t="inlineStr">
        <is>
          <t>80125</t>
        </is>
      </c>
      <c r="D597">
        <f>'Payroll Summary'!G78</f>
        <v/>
      </c>
    </row>
    <row r="598">
      <c r="A598">
        <f>A597</f>
        <v/>
      </c>
      <c r="B598">
        <f>B597</f>
        <v/>
      </c>
      <c r="C598" t="inlineStr">
        <is>
          <t>INCENTIVE</t>
        </is>
      </c>
      <c r="D598">
        <f>'Payroll Summary'!L78</f>
        <v/>
      </c>
    </row>
    <row r="599">
      <c r="A599">
        <f>A598</f>
        <v/>
      </c>
      <c r="B599">
        <f>B598</f>
        <v/>
      </c>
      <c r="C599" t="inlineStr">
        <is>
          <t>MA</t>
        </is>
      </c>
      <c r="D599">
        <f>'Payroll Summary'!I78</f>
        <v/>
      </c>
    </row>
    <row r="600">
      <c r="A600">
        <f>A599</f>
        <v/>
      </c>
      <c r="B600">
        <f>B599</f>
        <v/>
      </c>
      <c r="C600" t="inlineStr">
        <is>
          <t>OT</t>
        </is>
      </c>
      <c r="D600">
        <f>'Payroll Summary'!E78</f>
        <v/>
      </c>
    </row>
    <row r="601">
      <c r="A601">
        <f>A600</f>
        <v/>
      </c>
      <c r="B601">
        <f>B600</f>
        <v/>
      </c>
      <c r="C601" t="inlineStr">
        <is>
          <t>RA</t>
        </is>
      </c>
      <c r="D601">
        <f>'Payroll Summary'!H78</f>
        <v/>
      </c>
    </row>
    <row r="602">
      <c r="A602">
        <f>'Payroll Summary'!B79</f>
        <v/>
      </c>
      <c r="B602">
        <f>'Payroll Summary'!A79</f>
        <v/>
      </c>
      <c r="C602" t="inlineStr">
        <is>
          <t>ANNLEAVE</t>
        </is>
      </c>
      <c r="D602">
        <f>'Payroll Summary'!J79</f>
        <v/>
      </c>
    </row>
    <row r="603">
      <c r="A603">
        <f>A602</f>
        <v/>
      </c>
      <c r="B603">
        <f>B602</f>
        <v/>
      </c>
      <c r="C603" t="inlineStr">
        <is>
          <t>NR</t>
        </is>
      </c>
      <c r="D603">
        <f>'Payroll Summary'!D79</f>
        <v/>
      </c>
    </row>
    <row r="604">
      <c r="A604">
        <f>A603</f>
        <v/>
      </c>
      <c r="B604">
        <f>B603</f>
        <v/>
      </c>
      <c r="C604" t="inlineStr">
        <is>
          <t>OT1</t>
        </is>
      </c>
      <c r="D604">
        <f>'Payroll Summary'!F79</f>
        <v/>
      </c>
    </row>
    <row r="605">
      <c r="A605">
        <f>A604</f>
        <v/>
      </c>
      <c r="B605">
        <f>B604</f>
        <v/>
      </c>
      <c r="C605" t="inlineStr">
        <is>
          <t>80125</t>
        </is>
      </c>
      <c r="D605">
        <f>'Payroll Summary'!G79</f>
        <v/>
      </c>
    </row>
    <row r="606">
      <c r="A606">
        <f>A605</f>
        <v/>
      </c>
      <c r="B606">
        <f>B605</f>
        <v/>
      </c>
      <c r="C606" t="inlineStr">
        <is>
          <t>INCENTIVE</t>
        </is>
      </c>
      <c r="D606">
        <f>'Payroll Summary'!L79</f>
        <v/>
      </c>
    </row>
    <row r="607">
      <c r="A607">
        <f>A606</f>
        <v/>
      </c>
      <c r="B607">
        <f>B606</f>
        <v/>
      </c>
      <c r="C607" t="inlineStr">
        <is>
          <t>MA</t>
        </is>
      </c>
      <c r="D607">
        <f>'Payroll Summary'!I79</f>
        <v/>
      </c>
    </row>
    <row r="608">
      <c r="A608">
        <f>A607</f>
        <v/>
      </c>
      <c r="B608">
        <f>B607</f>
        <v/>
      </c>
      <c r="C608" t="inlineStr">
        <is>
          <t>OT</t>
        </is>
      </c>
      <c r="D608">
        <f>'Payroll Summary'!E79</f>
        <v/>
      </c>
    </row>
    <row r="609">
      <c r="A609">
        <f>A608</f>
        <v/>
      </c>
      <c r="B609">
        <f>B608</f>
        <v/>
      </c>
      <c r="C609" t="inlineStr">
        <is>
          <t>RA</t>
        </is>
      </c>
      <c r="D609">
        <f>'Payroll Summary'!H79</f>
        <v/>
      </c>
    </row>
    <row r="610">
      <c r="A610">
        <f>'Payroll Summary'!B80</f>
        <v/>
      </c>
      <c r="B610">
        <f>'Payroll Summary'!A80</f>
        <v/>
      </c>
      <c r="C610" t="inlineStr">
        <is>
          <t>ANNLEAVE</t>
        </is>
      </c>
      <c r="D610">
        <f>'Payroll Summary'!J80</f>
        <v/>
      </c>
    </row>
    <row r="611">
      <c r="A611">
        <f>A610</f>
        <v/>
      </c>
      <c r="B611">
        <f>B610</f>
        <v/>
      </c>
      <c r="C611" t="inlineStr">
        <is>
          <t>NR</t>
        </is>
      </c>
      <c r="D611">
        <f>'Payroll Summary'!D80</f>
        <v/>
      </c>
    </row>
    <row r="612">
      <c r="A612">
        <f>A611</f>
        <v/>
      </c>
      <c r="B612">
        <f>B611</f>
        <v/>
      </c>
      <c r="C612" t="inlineStr">
        <is>
          <t>OT1</t>
        </is>
      </c>
      <c r="D612">
        <f>'Payroll Summary'!F80</f>
        <v/>
      </c>
    </row>
    <row r="613">
      <c r="A613">
        <f>A612</f>
        <v/>
      </c>
      <c r="B613">
        <f>B612</f>
        <v/>
      </c>
      <c r="C613" t="inlineStr">
        <is>
          <t>80125</t>
        </is>
      </c>
      <c r="D613">
        <f>'Payroll Summary'!G80</f>
        <v/>
      </c>
    </row>
    <row r="614">
      <c r="A614">
        <f>A613</f>
        <v/>
      </c>
      <c r="B614">
        <f>B613</f>
        <v/>
      </c>
      <c r="C614" t="inlineStr">
        <is>
          <t>INCENTIVE</t>
        </is>
      </c>
      <c r="D614">
        <f>'Payroll Summary'!L80</f>
        <v/>
      </c>
    </row>
    <row r="615">
      <c r="A615">
        <f>A614</f>
        <v/>
      </c>
      <c r="B615">
        <f>B614</f>
        <v/>
      </c>
      <c r="C615" t="inlineStr">
        <is>
          <t>MA</t>
        </is>
      </c>
      <c r="D615">
        <f>'Payroll Summary'!I80</f>
        <v/>
      </c>
    </row>
    <row r="616">
      <c r="A616">
        <f>A615</f>
        <v/>
      </c>
      <c r="B616">
        <f>B615</f>
        <v/>
      </c>
      <c r="C616" t="inlineStr">
        <is>
          <t>OT</t>
        </is>
      </c>
      <c r="D616">
        <f>'Payroll Summary'!E80</f>
        <v/>
      </c>
    </row>
    <row r="617">
      <c r="A617">
        <f>A616</f>
        <v/>
      </c>
      <c r="B617">
        <f>B616</f>
        <v/>
      </c>
      <c r="C617" t="inlineStr">
        <is>
          <t>RA</t>
        </is>
      </c>
      <c r="D617">
        <f>'Payroll Summary'!H80</f>
        <v/>
      </c>
    </row>
    <row r="618">
      <c r="A618">
        <f>'Payroll Summary'!B81</f>
        <v/>
      </c>
      <c r="B618">
        <f>'Payroll Summary'!A81</f>
        <v/>
      </c>
      <c r="C618" t="inlineStr">
        <is>
          <t>ANNLEAVE</t>
        </is>
      </c>
      <c r="D618">
        <f>'Payroll Summary'!J81</f>
        <v/>
      </c>
    </row>
    <row r="619">
      <c r="A619">
        <f>A618</f>
        <v/>
      </c>
      <c r="B619">
        <f>B618</f>
        <v/>
      </c>
      <c r="C619" t="inlineStr">
        <is>
          <t>NR</t>
        </is>
      </c>
      <c r="D619">
        <f>'Payroll Summary'!D81</f>
        <v/>
      </c>
    </row>
    <row r="620">
      <c r="A620">
        <f>A619</f>
        <v/>
      </c>
      <c r="B620">
        <f>B619</f>
        <v/>
      </c>
      <c r="C620" t="inlineStr">
        <is>
          <t>OT1</t>
        </is>
      </c>
      <c r="D620">
        <f>'Payroll Summary'!F81</f>
        <v/>
      </c>
    </row>
    <row r="621">
      <c r="A621">
        <f>A620</f>
        <v/>
      </c>
      <c r="B621">
        <f>B620</f>
        <v/>
      </c>
      <c r="C621" t="inlineStr">
        <is>
          <t>80125</t>
        </is>
      </c>
      <c r="D621">
        <f>'Payroll Summary'!G81</f>
        <v/>
      </c>
    </row>
    <row r="622">
      <c r="A622">
        <f>A621</f>
        <v/>
      </c>
      <c r="B622">
        <f>B621</f>
        <v/>
      </c>
      <c r="C622" t="inlineStr">
        <is>
          <t>INCENTIVE</t>
        </is>
      </c>
      <c r="D622">
        <f>'Payroll Summary'!L81</f>
        <v/>
      </c>
    </row>
    <row r="623">
      <c r="A623">
        <f>A622</f>
        <v/>
      </c>
      <c r="B623">
        <f>B622</f>
        <v/>
      </c>
      <c r="C623" t="inlineStr">
        <is>
          <t>MA</t>
        </is>
      </c>
      <c r="D623">
        <f>'Payroll Summary'!I81</f>
        <v/>
      </c>
    </row>
    <row r="624">
      <c r="A624">
        <f>A623</f>
        <v/>
      </c>
      <c r="B624">
        <f>B623</f>
        <v/>
      </c>
      <c r="C624" t="inlineStr">
        <is>
          <t>OT</t>
        </is>
      </c>
      <c r="D624">
        <f>'Payroll Summary'!E81</f>
        <v/>
      </c>
    </row>
    <row r="625">
      <c r="A625">
        <f>A624</f>
        <v/>
      </c>
      <c r="B625">
        <f>B624</f>
        <v/>
      </c>
      <c r="C625" t="inlineStr">
        <is>
          <t>RA</t>
        </is>
      </c>
      <c r="D625">
        <f>'Payroll Summary'!H81</f>
        <v/>
      </c>
    </row>
    <row r="626">
      <c r="A626">
        <f>'Payroll Summary'!B82</f>
        <v/>
      </c>
      <c r="B626">
        <f>'Payroll Summary'!A82</f>
        <v/>
      </c>
      <c r="C626" t="inlineStr">
        <is>
          <t>ANNLEAVE</t>
        </is>
      </c>
      <c r="D626">
        <f>'Payroll Summary'!J82</f>
        <v/>
      </c>
    </row>
    <row r="627">
      <c r="A627">
        <f>A626</f>
        <v/>
      </c>
      <c r="B627">
        <f>B626</f>
        <v/>
      </c>
      <c r="C627" t="inlineStr">
        <is>
          <t>NR</t>
        </is>
      </c>
      <c r="D627">
        <f>'Payroll Summary'!D82</f>
        <v/>
      </c>
    </row>
    <row r="628">
      <c r="A628">
        <f>A627</f>
        <v/>
      </c>
      <c r="B628">
        <f>B627</f>
        <v/>
      </c>
      <c r="C628" t="inlineStr">
        <is>
          <t>OT1</t>
        </is>
      </c>
      <c r="D628">
        <f>'Payroll Summary'!F82</f>
        <v/>
      </c>
    </row>
    <row r="629">
      <c r="A629">
        <f>A628</f>
        <v/>
      </c>
      <c r="B629">
        <f>B628</f>
        <v/>
      </c>
      <c r="C629" t="inlineStr">
        <is>
          <t>80125</t>
        </is>
      </c>
      <c r="D629">
        <f>'Payroll Summary'!G82</f>
        <v/>
      </c>
    </row>
    <row r="630">
      <c r="A630">
        <f>A629</f>
        <v/>
      </c>
      <c r="B630">
        <f>B629</f>
        <v/>
      </c>
      <c r="C630" t="inlineStr">
        <is>
          <t>INCENTIVE</t>
        </is>
      </c>
      <c r="D630">
        <f>'Payroll Summary'!L82</f>
        <v/>
      </c>
    </row>
    <row r="631">
      <c r="A631">
        <f>A630</f>
        <v/>
      </c>
      <c r="B631">
        <f>B630</f>
        <v/>
      </c>
      <c r="C631" t="inlineStr">
        <is>
          <t>MA</t>
        </is>
      </c>
      <c r="D631">
        <f>'Payroll Summary'!I82</f>
        <v/>
      </c>
    </row>
    <row r="632">
      <c r="A632">
        <f>A631</f>
        <v/>
      </c>
      <c r="B632">
        <f>B631</f>
        <v/>
      </c>
      <c r="C632" t="inlineStr">
        <is>
          <t>OT</t>
        </is>
      </c>
      <c r="D632">
        <f>'Payroll Summary'!E82</f>
        <v/>
      </c>
    </row>
    <row r="633">
      <c r="A633">
        <f>A632</f>
        <v/>
      </c>
      <c r="B633">
        <f>B632</f>
        <v/>
      </c>
      <c r="C633" t="inlineStr">
        <is>
          <t>RA</t>
        </is>
      </c>
      <c r="D633">
        <f>'Payroll Summary'!H82</f>
        <v/>
      </c>
    </row>
    <row r="634">
      <c r="A634">
        <f>'Payroll Summary'!B83</f>
        <v/>
      </c>
      <c r="B634">
        <f>'Payroll Summary'!A83</f>
        <v/>
      </c>
      <c r="C634" t="inlineStr">
        <is>
          <t>ANNLEAVE</t>
        </is>
      </c>
      <c r="D634">
        <f>'Payroll Summary'!J83</f>
        <v/>
      </c>
    </row>
    <row r="635">
      <c r="A635">
        <f>A634</f>
        <v/>
      </c>
      <c r="B635">
        <f>B634</f>
        <v/>
      </c>
      <c r="C635" t="inlineStr">
        <is>
          <t>NR</t>
        </is>
      </c>
      <c r="D635">
        <f>'Payroll Summary'!D83</f>
        <v/>
      </c>
    </row>
    <row r="636">
      <c r="A636">
        <f>A635</f>
        <v/>
      </c>
      <c r="B636">
        <f>B635</f>
        <v/>
      </c>
      <c r="C636" t="inlineStr">
        <is>
          <t>OT1</t>
        </is>
      </c>
      <c r="D636">
        <f>'Payroll Summary'!F83</f>
        <v/>
      </c>
    </row>
    <row r="637">
      <c r="A637">
        <f>A636</f>
        <v/>
      </c>
      <c r="B637">
        <f>B636</f>
        <v/>
      </c>
      <c r="C637" t="inlineStr">
        <is>
          <t>80125</t>
        </is>
      </c>
      <c r="D637">
        <f>'Payroll Summary'!G83</f>
        <v/>
      </c>
    </row>
    <row r="638">
      <c r="A638">
        <f>A637</f>
        <v/>
      </c>
      <c r="B638">
        <f>B637</f>
        <v/>
      </c>
      <c r="C638" t="inlineStr">
        <is>
          <t>INCENTIVE</t>
        </is>
      </c>
      <c r="D638">
        <f>'Payroll Summary'!L83</f>
        <v/>
      </c>
    </row>
    <row r="639">
      <c r="A639">
        <f>A638</f>
        <v/>
      </c>
      <c r="B639">
        <f>B638</f>
        <v/>
      </c>
      <c r="C639" t="inlineStr">
        <is>
          <t>MA</t>
        </is>
      </c>
      <c r="D639">
        <f>'Payroll Summary'!I83</f>
        <v/>
      </c>
    </row>
    <row r="640">
      <c r="A640">
        <f>A639</f>
        <v/>
      </c>
      <c r="B640">
        <f>B639</f>
        <v/>
      </c>
      <c r="C640" t="inlineStr">
        <is>
          <t>OT</t>
        </is>
      </c>
      <c r="D640">
        <f>'Payroll Summary'!E83</f>
        <v/>
      </c>
    </row>
    <row r="641">
      <c r="A641">
        <f>A640</f>
        <v/>
      </c>
      <c r="B641">
        <f>B640</f>
        <v/>
      </c>
      <c r="C641" t="inlineStr">
        <is>
          <t>RA</t>
        </is>
      </c>
      <c r="D641">
        <f>'Payroll Summary'!H83</f>
        <v/>
      </c>
    </row>
    <row r="642">
      <c r="A642">
        <f>'Payroll Summary'!B84</f>
        <v/>
      </c>
      <c r="B642">
        <f>'Payroll Summary'!A84</f>
        <v/>
      </c>
      <c r="C642" t="inlineStr">
        <is>
          <t>ANNLEAVE</t>
        </is>
      </c>
      <c r="D642">
        <f>'Payroll Summary'!J84</f>
        <v/>
      </c>
    </row>
    <row r="643">
      <c r="A643">
        <f>A642</f>
        <v/>
      </c>
      <c r="B643">
        <f>B642</f>
        <v/>
      </c>
      <c r="C643" t="inlineStr">
        <is>
          <t>NR</t>
        </is>
      </c>
      <c r="D643">
        <f>'Payroll Summary'!D84</f>
        <v/>
      </c>
    </row>
    <row r="644">
      <c r="A644">
        <f>A643</f>
        <v/>
      </c>
      <c r="B644">
        <f>B643</f>
        <v/>
      </c>
      <c r="C644" t="inlineStr">
        <is>
          <t>OT1</t>
        </is>
      </c>
      <c r="D644">
        <f>'Payroll Summary'!F84</f>
        <v/>
      </c>
    </row>
    <row r="645">
      <c r="A645">
        <f>A644</f>
        <v/>
      </c>
      <c r="B645">
        <f>B644</f>
        <v/>
      </c>
      <c r="C645" t="inlineStr">
        <is>
          <t>80125</t>
        </is>
      </c>
      <c r="D645">
        <f>'Payroll Summary'!G84</f>
        <v/>
      </c>
    </row>
    <row r="646">
      <c r="A646">
        <f>A645</f>
        <v/>
      </c>
      <c r="B646">
        <f>B645</f>
        <v/>
      </c>
      <c r="C646" t="inlineStr">
        <is>
          <t>INCENTIVE</t>
        </is>
      </c>
      <c r="D646">
        <f>'Payroll Summary'!L84</f>
        <v/>
      </c>
    </row>
    <row r="647">
      <c r="A647">
        <f>A646</f>
        <v/>
      </c>
      <c r="B647">
        <f>B646</f>
        <v/>
      </c>
      <c r="C647" t="inlineStr">
        <is>
          <t>MA</t>
        </is>
      </c>
      <c r="D647">
        <f>'Payroll Summary'!I84</f>
        <v/>
      </c>
    </row>
    <row r="648">
      <c r="A648">
        <f>A647</f>
        <v/>
      </c>
      <c r="B648">
        <f>B647</f>
        <v/>
      </c>
      <c r="C648" t="inlineStr">
        <is>
          <t>OT</t>
        </is>
      </c>
      <c r="D648">
        <f>'Payroll Summary'!E84</f>
        <v/>
      </c>
    </row>
    <row r="649">
      <c r="A649">
        <f>A648</f>
        <v/>
      </c>
      <c r="B649">
        <f>B648</f>
        <v/>
      </c>
      <c r="C649" t="inlineStr">
        <is>
          <t>RA</t>
        </is>
      </c>
      <c r="D649">
        <f>'Payroll Summary'!H84</f>
        <v/>
      </c>
    </row>
    <row r="650">
      <c r="A650">
        <f>'Payroll Summary'!B85</f>
        <v/>
      </c>
      <c r="B650">
        <f>'Payroll Summary'!A85</f>
        <v/>
      </c>
      <c r="C650" t="inlineStr">
        <is>
          <t>ANNLEAVE</t>
        </is>
      </c>
      <c r="D650">
        <f>'Payroll Summary'!J85</f>
        <v/>
      </c>
    </row>
    <row r="651">
      <c r="A651">
        <f>A650</f>
        <v/>
      </c>
      <c r="B651">
        <f>B650</f>
        <v/>
      </c>
      <c r="C651" t="inlineStr">
        <is>
          <t>NR</t>
        </is>
      </c>
      <c r="D651">
        <f>'Payroll Summary'!D85</f>
        <v/>
      </c>
    </row>
    <row r="652">
      <c r="A652">
        <f>A651</f>
        <v/>
      </c>
      <c r="B652">
        <f>B651</f>
        <v/>
      </c>
      <c r="C652" t="inlineStr">
        <is>
          <t>OT1</t>
        </is>
      </c>
      <c r="D652">
        <f>'Payroll Summary'!F85</f>
        <v/>
      </c>
    </row>
    <row r="653">
      <c r="A653">
        <f>A652</f>
        <v/>
      </c>
      <c r="B653">
        <f>B652</f>
        <v/>
      </c>
      <c r="C653" t="inlineStr">
        <is>
          <t>80125</t>
        </is>
      </c>
      <c r="D653">
        <f>'Payroll Summary'!G85</f>
        <v/>
      </c>
    </row>
    <row r="654">
      <c r="A654">
        <f>A653</f>
        <v/>
      </c>
      <c r="B654">
        <f>B653</f>
        <v/>
      </c>
      <c r="C654" t="inlineStr">
        <is>
          <t>INCENTIVE</t>
        </is>
      </c>
      <c r="D654">
        <f>'Payroll Summary'!L85</f>
        <v/>
      </c>
    </row>
    <row r="655">
      <c r="A655">
        <f>A654</f>
        <v/>
      </c>
      <c r="B655">
        <f>B654</f>
        <v/>
      </c>
      <c r="C655" t="inlineStr">
        <is>
          <t>MA</t>
        </is>
      </c>
      <c r="D655">
        <f>'Payroll Summary'!I85</f>
        <v/>
      </c>
    </row>
    <row r="656">
      <c r="A656">
        <f>A655</f>
        <v/>
      </c>
      <c r="B656">
        <f>B655</f>
        <v/>
      </c>
      <c r="C656" t="inlineStr">
        <is>
          <t>OT</t>
        </is>
      </c>
      <c r="D656">
        <f>'Payroll Summary'!E85</f>
        <v/>
      </c>
    </row>
    <row r="657">
      <c r="A657">
        <f>A656</f>
        <v/>
      </c>
      <c r="B657">
        <f>B656</f>
        <v/>
      </c>
      <c r="C657" t="inlineStr">
        <is>
          <t>RA</t>
        </is>
      </c>
      <c r="D657">
        <f>'Payroll Summary'!H85</f>
        <v/>
      </c>
    </row>
    <row r="658">
      <c r="A658">
        <f>'Payroll Summary'!B86</f>
        <v/>
      </c>
      <c r="B658">
        <f>'Payroll Summary'!A86</f>
        <v/>
      </c>
      <c r="C658" t="inlineStr">
        <is>
          <t>ANNLEAVE</t>
        </is>
      </c>
      <c r="D658">
        <f>'Payroll Summary'!J86</f>
        <v/>
      </c>
    </row>
    <row r="659">
      <c r="A659">
        <f>A658</f>
        <v/>
      </c>
      <c r="B659">
        <f>B658</f>
        <v/>
      </c>
      <c r="C659" t="inlineStr">
        <is>
          <t>NR</t>
        </is>
      </c>
      <c r="D659">
        <f>'Payroll Summary'!D86</f>
        <v/>
      </c>
    </row>
    <row r="660">
      <c r="A660">
        <f>A659</f>
        <v/>
      </c>
      <c r="B660">
        <f>B659</f>
        <v/>
      </c>
      <c r="C660" t="inlineStr">
        <is>
          <t>OT1</t>
        </is>
      </c>
      <c r="D660">
        <f>'Payroll Summary'!F86</f>
        <v/>
      </c>
    </row>
    <row r="661">
      <c r="A661">
        <f>A660</f>
        <v/>
      </c>
      <c r="B661">
        <f>B660</f>
        <v/>
      </c>
      <c r="C661" t="inlineStr">
        <is>
          <t>80125</t>
        </is>
      </c>
      <c r="D661">
        <f>'Payroll Summary'!G86</f>
        <v/>
      </c>
    </row>
    <row r="662">
      <c r="A662">
        <f>A661</f>
        <v/>
      </c>
      <c r="B662">
        <f>B661</f>
        <v/>
      </c>
      <c r="C662" t="inlineStr">
        <is>
          <t>INCENTIVE</t>
        </is>
      </c>
      <c r="D662">
        <f>'Payroll Summary'!L86</f>
        <v/>
      </c>
    </row>
    <row r="663">
      <c r="A663">
        <f>A662</f>
        <v/>
      </c>
      <c r="B663">
        <f>B662</f>
        <v/>
      </c>
      <c r="C663" t="inlineStr">
        <is>
          <t>MA</t>
        </is>
      </c>
      <c r="D663">
        <f>'Payroll Summary'!I86</f>
        <v/>
      </c>
    </row>
    <row r="664">
      <c r="A664">
        <f>A663</f>
        <v/>
      </c>
      <c r="B664">
        <f>B663</f>
        <v/>
      </c>
      <c r="C664" t="inlineStr">
        <is>
          <t>OT</t>
        </is>
      </c>
      <c r="D664">
        <f>'Payroll Summary'!E86</f>
        <v/>
      </c>
    </row>
    <row r="665">
      <c r="A665">
        <f>A664</f>
        <v/>
      </c>
      <c r="B665">
        <f>B664</f>
        <v/>
      </c>
      <c r="C665" t="inlineStr">
        <is>
          <t>RA</t>
        </is>
      </c>
      <c r="D665">
        <f>'Payroll Summary'!H86</f>
        <v/>
      </c>
    </row>
    <row r="666">
      <c r="A666">
        <f>'Payroll Summary'!B87</f>
        <v/>
      </c>
      <c r="B666">
        <f>'Payroll Summary'!A87</f>
        <v/>
      </c>
      <c r="C666" t="inlineStr">
        <is>
          <t>ANNLEAVE</t>
        </is>
      </c>
      <c r="D666">
        <f>'Payroll Summary'!J87</f>
        <v/>
      </c>
    </row>
    <row r="667">
      <c r="A667">
        <f>A666</f>
        <v/>
      </c>
      <c r="B667">
        <f>B666</f>
        <v/>
      </c>
      <c r="C667" t="inlineStr">
        <is>
          <t>NR</t>
        </is>
      </c>
      <c r="D667">
        <f>'Payroll Summary'!D87</f>
        <v/>
      </c>
    </row>
    <row r="668">
      <c r="A668">
        <f>A667</f>
        <v/>
      </c>
      <c r="B668">
        <f>B667</f>
        <v/>
      </c>
      <c r="C668" t="inlineStr">
        <is>
          <t>OT1</t>
        </is>
      </c>
      <c r="D668">
        <f>'Payroll Summary'!F87</f>
        <v/>
      </c>
    </row>
    <row r="669">
      <c r="A669">
        <f>A668</f>
        <v/>
      </c>
      <c r="B669">
        <f>B668</f>
        <v/>
      </c>
      <c r="C669" t="inlineStr">
        <is>
          <t>80125</t>
        </is>
      </c>
      <c r="D669">
        <f>'Payroll Summary'!G87</f>
        <v/>
      </c>
    </row>
    <row r="670">
      <c r="A670">
        <f>A669</f>
        <v/>
      </c>
      <c r="B670">
        <f>B669</f>
        <v/>
      </c>
      <c r="C670" t="inlineStr">
        <is>
          <t>INCENTIVE</t>
        </is>
      </c>
      <c r="D670">
        <f>'Payroll Summary'!L87</f>
        <v/>
      </c>
    </row>
    <row r="671">
      <c r="A671">
        <f>A670</f>
        <v/>
      </c>
      <c r="B671">
        <f>B670</f>
        <v/>
      </c>
      <c r="C671" t="inlineStr">
        <is>
          <t>MA</t>
        </is>
      </c>
      <c r="D671">
        <f>'Payroll Summary'!I87</f>
        <v/>
      </c>
    </row>
    <row r="672">
      <c r="A672">
        <f>A671</f>
        <v/>
      </c>
      <c r="B672">
        <f>B671</f>
        <v/>
      </c>
      <c r="C672" t="inlineStr">
        <is>
          <t>OT</t>
        </is>
      </c>
      <c r="D672">
        <f>'Payroll Summary'!E87</f>
        <v/>
      </c>
    </row>
    <row r="673">
      <c r="A673">
        <f>A672</f>
        <v/>
      </c>
      <c r="B673">
        <f>B672</f>
        <v/>
      </c>
      <c r="C673" t="inlineStr">
        <is>
          <t>RA</t>
        </is>
      </c>
      <c r="D673">
        <f>'Payroll Summary'!H87</f>
        <v/>
      </c>
    </row>
    <row r="674">
      <c r="A674">
        <f>'Payroll Summary'!B88</f>
        <v/>
      </c>
      <c r="B674">
        <f>'Payroll Summary'!A88</f>
        <v/>
      </c>
      <c r="C674" t="inlineStr">
        <is>
          <t>ANNLEAVE</t>
        </is>
      </c>
      <c r="D674">
        <f>'Payroll Summary'!J88</f>
        <v/>
      </c>
    </row>
    <row r="675">
      <c r="A675">
        <f>A674</f>
        <v/>
      </c>
      <c r="B675">
        <f>B674</f>
        <v/>
      </c>
      <c r="C675" t="inlineStr">
        <is>
          <t>NR</t>
        </is>
      </c>
      <c r="D675">
        <f>'Payroll Summary'!D88</f>
        <v/>
      </c>
    </row>
    <row r="676">
      <c r="A676">
        <f>A675</f>
        <v/>
      </c>
      <c r="B676">
        <f>B675</f>
        <v/>
      </c>
      <c r="C676" t="inlineStr">
        <is>
          <t>OT1</t>
        </is>
      </c>
      <c r="D676">
        <f>'Payroll Summary'!F88</f>
        <v/>
      </c>
    </row>
    <row r="677">
      <c r="A677">
        <f>A676</f>
        <v/>
      </c>
      <c r="B677">
        <f>B676</f>
        <v/>
      </c>
      <c r="C677" t="inlineStr">
        <is>
          <t>80125</t>
        </is>
      </c>
      <c r="D677">
        <f>'Payroll Summary'!G88</f>
        <v/>
      </c>
    </row>
    <row r="678">
      <c r="A678">
        <f>A677</f>
        <v/>
      </c>
      <c r="B678">
        <f>B677</f>
        <v/>
      </c>
      <c r="C678" t="inlineStr">
        <is>
          <t>INCENTIVE</t>
        </is>
      </c>
      <c r="D678">
        <f>'Payroll Summary'!L88</f>
        <v/>
      </c>
    </row>
    <row r="679">
      <c r="A679">
        <f>A678</f>
        <v/>
      </c>
      <c r="B679">
        <f>B678</f>
        <v/>
      </c>
      <c r="C679" t="inlineStr">
        <is>
          <t>MA</t>
        </is>
      </c>
      <c r="D679">
        <f>'Payroll Summary'!I88</f>
        <v/>
      </c>
    </row>
    <row r="680">
      <c r="A680">
        <f>A679</f>
        <v/>
      </c>
      <c r="B680">
        <f>B679</f>
        <v/>
      </c>
      <c r="C680" t="inlineStr">
        <is>
          <t>OT</t>
        </is>
      </c>
      <c r="D680">
        <f>'Payroll Summary'!E88</f>
        <v/>
      </c>
    </row>
    <row r="681">
      <c r="A681">
        <f>A680</f>
        <v/>
      </c>
      <c r="B681">
        <f>B680</f>
        <v/>
      </c>
      <c r="C681" t="inlineStr">
        <is>
          <t>RA</t>
        </is>
      </c>
      <c r="D681">
        <f>'Payroll Summary'!H88</f>
        <v/>
      </c>
    </row>
    <row r="682">
      <c r="A682">
        <f>'Payroll Summary'!B89</f>
        <v/>
      </c>
      <c r="B682">
        <f>'Payroll Summary'!A89</f>
        <v/>
      </c>
      <c r="C682" t="inlineStr">
        <is>
          <t>ANNLEAVE</t>
        </is>
      </c>
      <c r="D682">
        <f>'Payroll Summary'!J89</f>
        <v/>
      </c>
    </row>
    <row r="683">
      <c r="A683">
        <f>A682</f>
        <v/>
      </c>
      <c r="B683">
        <f>B682</f>
        <v/>
      </c>
      <c r="C683" t="inlineStr">
        <is>
          <t>NR</t>
        </is>
      </c>
      <c r="D683">
        <f>'Payroll Summary'!D89</f>
        <v/>
      </c>
    </row>
    <row r="684">
      <c r="A684">
        <f>A683</f>
        <v/>
      </c>
      <c r="B684">
        <f>B683</f>
        <v/>
      </c>
      <c r="C684" t="inlineStr">
        <is>
          <t>OT1</t>
        </is>
      </c>
      <c r="D684">
        <f>'Payroll Summary'!F89</f>
        <v/>
      </c>
    </row>
    <row r="685">
      <c r="A685">
        <f>A684</f>
        <v/>
      </c>
      <c r="B685">
        <f>B684</f>
        <v/>
      </c>
      <c r="C685" t="inlineStr">
        <is>
          <t>80125</t>
        </is>
      </c>
      <c r="D685">
        <f>'Payroll Summary'!G89</f>
        <v/>
      </c>
    </row>
    <row r="686">
      <c r="A686">
        <f>A685</f>
        <v/>
      </c>
      <c r="B686">
        <f>B685</f>
        <v/>
      </c>
      <c r="C686" t="inlineStr">
        <is>
          <t>INCENTIVE</t>
        </is>
      </c>
      <c r="D686">
        <f>'Payroll Summary'!L89</f>
        <v/>
      </c>
    </row>
    <row r="687">
      <c r="A687">
        <f>A686</f>
        <v/>
      </c>
      <c r="B687">
        <f>B686</f>
        <v/>
      </c>
      <c r="C687" t="inlineStr">
        <is>
          <t>MA</t>
        </is>
      </c>
      <c r="D687">
        <f>'Payroll Summary'!I89</f>
        <v/>
      </c>
    </row>
    <row r="688">
      <c r="A688">
        <f>A687</f>
        <v/>
      </c>
      <c r="B688">
        <f>B687</f>
        <v/>
      </c>
      <c r="C688" t="inlineStr">
        <is>
          <t>OT</t>
        </is>
      </c>
      <c r="D688">
        <f>'Payroll Summary'!E89</f>
        <v/>
      </c>
    </row>
    <row r="689">
      <c r="A689">
        <f>A688</f>
        <v/>
      </c>
      <c r="B689">
        <f>B688</f>
        <v/>
      </c>
      <c r="C689" t="inlineStr">
        <is>
          <t>RA</t>
        </is>
      </c>
      <c r="D689">
        <f>'Payroll Summary'!H89</f>
        <v/>
      </c>
    </row>
    <row r="690">
      <c r="A690">
        <f>'Payroll Summary'!B90</f>
        <v/>
      </c>
      <c r="B690">
        <f>'Payroll Summary'!A90</f>
        <v/>
      </c>
      <c r="C690" t="inlineStr">
        <is>
          <t>ANNLEAVE</t>
        </is>
      </c>
      <c r="D690">
        <f>'Payroll Summary'!J90</f>
        <v/>
      </c>
    </row>
    <row r="691">
      <c r="A691">
        <f>A690</f>
        <v/>
      </c>
      <c r="B691">
        <f>B690</f>
        <v/>
      </c>
      <c r="C691" t="inlineStr">
        <is>
          <t>NR</t>
        </is>
      </c>
      <c r="D691">
        <f>'Payroll Summary'!D90</f>
        <v/>
      </c>
    </row>
    <row r="692">
      <c r="A692">
        <f>A691</f>
        <v/>
      </c>
      <c r="B692">
        <f>B691</f>
        <v/>
      </c>
      <c r="C692" t="inlineStr">
        <is>
          <t>OT1</t>
        </is>
      </c>
      <c r="D692">
        <f>'Payroll Summary'!F90</f>
        <v/>
      </c>
    </row>
    <row r="693">
      <c r="A693">
        <f>A692</f>
        <v/>
      </c>
      <c r="B693">
        <f>B692</f>
        <v/>
      </c>
      <c r="C693" t="inlineStr">
        <is>
          <t>80125</t>
        </is>
      </c>
      <c r="D693">
        <f>'Payroll Summary'!G90</f>
        <v/>
      </c>
    </row>
    <row r="694">
      <c r="A694">
        <f>A693</f>
        <v/>
      </c>
      <c r="B694">
        <f>B693</f>
        <v/>
      </c>
      <c r="C694" t="inlineStr">
        <is>
          <t>INCENTIVE</t>
        </is>
      </c>
      <c r="D694">
        <f>'Payroll Summary'!L90</f>
        <v/>
      </c>
    </row>
    <row r="695">
      <c r="A695">
        <f>A694</f>
        <v/>
      </c>
      <c r="B695">
        <f>B694</f>
        <v/>
      </c>
      <c r="C695" t="inlineStr">
        <is>
          <t>MA</t>
        </is>
      </c>
      <c r="D695">
        <f>'Payroll Summary'!I90</f>
        <v/>
      </c>
    </row>
    <row r="696">
      <c r="A696">
        <f>A695</f>
        <v/>
      </c>
      <c r="B696">
        <f>B695</f>
        <v/>
      </c>
      <c r="C696" t="inlineStr">
        <is>
          <t>OT</t>
        </is>
      </c>
      <c r="D696">
        <f>'Payroll Summary'!E90</f>
        <v/>
      </c>
    </row>
    <row r="697">
      <c r="A697">
        <f>A696</f>
        <v/>
      </c>
      <c r="B697">
        <f>B696</f>
        <v/>
      </c>
      <c r="C697" t="inlineStr">
        <is>
          <t>RA</t>
        </is>
      </c>
      <c r="D697">
        <f>'Payroll Summary'!H90</f>
        <v/>
      </c>
    </row>
    <row r="698">
      <c r="A698">
        <f>'Payroll Summary'!B91</f>
        <v/>
      </c>
      <c r="B698">
        <f>'Payroll Summary'!A91</f>
        <v/>
      </c>
      <c r="C698" t="inlineStr">
        <is>
          <t>ANNLEAVE</t>
        </is>
      </c>
      <c r="D698">
        <f>'Payroll Summary'!J91</f>
        <v/>
      </c>
    </row>
    <row r="699">
      <c r="A699">
        <f>A698</f>
        <v/>
      </c>
      <c r="B699">
        <f>B698</f>
        <v/>
      </c>
      <c r="C699" t="inlineStr">
        <is>
          <t>NR</t>
        </is>
      </c>
      <c r="D699">
        <f>'Payroll Summary'!D91</f>
        <v/>
      </c>
    </row>
    <row r="700">
      <c r="A700">
        <f>A699</f>
        <v/>
      </c>
      <c r="B700">
        <f>B699</f>
        <v/>
      </c>
      <c r="C700" t="inlineStr">
        <is>
          <t>OT1</t>
        </is>
      </c>
      <c r="D700">
        <f>'Payroll Summary'!F91</f>
        <v/>
      </c>
    </row>
    <row r="701">
      <c r="A701">
        <f>A700</f>
        <v/>
      </c>
      <c r="B701">
        <f>B700</f>
        <v/>
      </c>
      <c r="C701" t="inlineStr">
        <is>
          <t>80125</t>
        </is>
      </c>
      <c r="D701">
        <f>'Payroll Summary'!G91</f>
        <v/>
      </c>
    </row>
    <row r="702">
      <c r="A702">
        <f>A701</f>
        <v/>
      </c>
      <c r="B702">
        <f>B701</f>
        <v/>
      </c>
      <c r="C702" t="inlineStr">
        <is>
          <t>INCENTIVE</t>
        </is>
      </c>
      <c r="D702">
        <f>'Payroll Summary'!L91</f>
        <v/>
      </c>
    </row>
    <row r="703">
      <c r="A703">
        <f>A702</f>
        <v/>
      </c>
      <c r="B703">
        <f>B702</f>
        <v/>
      </c>
      <c r="C703" t="inlineStr">
        <is>
          <t>MA</t>
        </is>
      </c>
      <c r="D703">
        <f>'Payroll Summary'!I91</f>
        <v/>
      </c>
    </row>
    <row r="704">
      <c r="A704">
        <f>A703</f>
        <v/>
      </c>
      <c r="B704">
        <f>B703</f>
        <v/>
      </c>
      <c r="C704" t="inlineStr">
        <is>
          <t>OT</t>
        </is>
      </c>
      <c r="D704">
        <f>'Payroll Summary'!E91</f>
        <v/>
      </c>
    </row>
    <row r="705">
      <c r="A705">
        <f>A704</f>
        <v/>
      </c>
      <c r="B705">
        <f>B704</f>
        <v/>
      </c>
      <c r="C705" t="inlineStr">
        <is>
          <t>RA</t>
        </is>
      </c>
      <c r="D705">
        <f>'Payroll Summary'!H91</f>
        <v/>
      </c>
    </row>
    <row r="706">
      <c r="A706">
        <f>'Payroll Summary'!B92</f>
        <v/>
      </c>
      <c r="B706">
        <f>'Payroll Summary'!A92</f>
        <v/>
      </c>
      <c r="C706" t="inlineStr">
        <is>
          <t>ANNLEAVE</t>
        </is>
      </c>
      <c r="D706">
        <f>'Payroll Summary'!J92</f>
        <v/>
      </c>
    </row>
    <row r="707">
      <c r="A707">
        <f>A706</f>
        <v/>
      </c>
      <c r="B707">
        <f>B706</f>
        <v/>
      </c>
      <c r="C707" t="inlineStr">
        <is>
          <t>NR</t>
        </is>
      </c>
      <c r="D707">
        <f>'Payroll Summary'!D92</f>
        <v/>
      </c>
    </row>
    <row r="708">
      <c r="A708">
        <f>A707</f>
        <v/>
      </c>
      <c r="B708">
        <f>B707</f>
        <v/>
      </c>
      <c r="C708" t="inlineStr">
        <is>
          <t>OT1</t>
        </is>
      </c>
      <c r="D708">
        <f>'Payroll Summary'!F92</f>
        <v/>
      </c>
    </row>
    <row r="709">
      <c r="A709">
        <f>A708</f>
        <v/>
      </c>
      <c r="B709">
        <f>B708</f>
        <v/>
      </c>
      <c r="C709" t="inlineStr">
        <is>
          <t>80125</t>
        </is>
      </c>
      <c r="D709">
        <f>'Payroll Summary'!G92</f>
        <v/>
      </c>
    </row>
    <row r="710">
      <c r="A710">
        <f>A709</f>
        <v/>
      </c>
      <c r="B710">
        <f>B709</f>
        <v/>
      </c>
      <c r="C710" t="inlineStr">
        <is>
          <t>INCENTIVE</t>
        </is>
      </c>
      <c r="D710">
        <f>'Payroll Summary'!L92</f>
        <v/>
      </c>
    </row>
    <row r="711">
      <c r="A711">
        <f>A710</f>
        <v/>
      </c>
      <c r="B711">
        <f>B710</f>
        <v/>
      </c>
      <c r="C711" t="inlineStr">
        <is>
          <t>MA</t>
        </is>
      </c>
      <c r="D711">
        <f>'Payroll Summary'!I92</f>
        <v/>
      </c>
    </row>
    <row r="712">
      <c r="A712">
        <f>A711</f>
        <v/>
      </c>
      <c r="B712">
        <f>B711</f>
        <v/>
      </c>
      <c r="C712" t="inlineStr">
        <is>
          <t>OT</t>
        </is>
      </c>
      <c r="D712">
        <f>'Payroll Summary'!E92</f>
        <v/>
      </c>
    </row>
    <row r="713">
      <c r="A713">
        <f>A712</f>
        <v/>
      </c>
      <c r="B713">
        <f>B712</f>
        <v/>
      </c>
      <c r="C713" t="inlineStr">
        <is>
          <t>RA</t>
        </is>
      </c>
      <c r="D713">
        <f>'Payroll Summary'!H92</f>
        <v/>
      </c>
    </row>
    <row r="714">
      <c r="A714">
        <f>'Payroll Summary'!B93</f>
        <v/>
      </c>
      <c r="B714">
        <f>'Payroll Summary'!A93</f>
        <v/>
      </c>
      <c r="C714" t="inlineStr">
        <is>
          <t>ANNLEAVE</t>
        </is>
      </c>
      <c r="D714">
        <f>'Payroll Summary'!J93</f>
        <v/>
      </c>
    </row>
    <row r="715">
      <c r="A715">
        <f>A714</f>
        <v/>
      </c>
      <c r="B715">
        <f>B714</f>
        <v/>
      </c>
      <c r="C715" t="inlineStr">
        <is>
          <t>NR</t>
        </is>
      </c>
      <c r="D715">
        <f>'Payroll Summary'!D93</f>
        <v/>
      </c>
    </row>
    <row r="716">
      <c r="A716">
        <f>A715</f>
        <v/>
      </c>
      <c r="B716">
        <f>B715</f>
        <v/>
      </c>
      <c r="C716" t="inlineStr">
        <is>
          <t>OT1</t>
        </is>
      </c>
      <c r="D716">
        <f>'Payroll Summary'!F93</f>
        <v/>
      </c>
    </row>
    <row r="717">
      <c r="A717">
        <f>A716</f>
        <v/>
      </c>
      <c r="B717">
        <f>B716</f>
        <v/>
      </c>
      <c r="C717" t="inlineStr">
        <is>
          <t>80125</t>
        </is>
      </c>
      <c r="D717">
        <f>'Payroll Summary'!G93</f>
        <v/>
      </c>
    </row>
    <row r="718">
      <c r="A718">
        <f>A717</f>
        <v/>
      </c>
      <c r="B718">
        <f>B717</f>
        <v/>
      </c>
      <c r="C718" t="inlineStr">
        <is>
          <t>INCENTIVE</t>
        </is>
      </c>
      <c r="D718">
        <f>'Payroll Summary'!L93</f>
        <v/>
      </c>
    </row>
    <row r="719">
      <c r="A719">
        <f>A718</f>
        <v/>
      </c>
      <c r="B719">
        <f>B718</f>
        <v/>
      </c>
      <c r="C719" t="inlineStr">
        <is>
          <t>MA</t>
        </is>
      </c>
      <c r="D719">
        <f>'Payroll Summary'!I93</f>
        <v/>
      </c>
    </row>
    <row r="720">
      <c r="A720">
        <f>A719</f>
        <v/>
      </c>
      <c r="B720">
        <f>B719</f>
        <v/>
      </c>
      <c r="C720" t="inlineStr">
        <is>
          <t>OT</t>
        </is>
      </c>
      <c r="D720">
        <f>'Payroll Summary'!E93</f>
        <v/>
      </c>
    </row>
    <row r="721">
      <c r="A721">
        <f>A720</f>
        <v/>
      </c>
      <c r="B721">
        <f>B720</f>
        <v/>
      </c>
      <c r="C721" t="inlineStr">
        <is>
          <t>RA</t>
        </is>
      </c>
      <c r="D721">
        <f>'Payroll Summary'!H93</f>
        <v/>
      </c>
    </row>
    <row r="722">
      <c r="A722">
        <f>'Payroll Summary'!B94</f>
        <v/>
      </c>
      <c r="B722">
        <f>'Payroll Summary'!A94</f>
        <v/>
      </c>
      <c r="C722" t="inlineStr">
        <is>
          <t>ANNLEAVE</t>
        </is>
      </c>
      <c r="D722">
        <f>'Payroll Summary'!J94</f>
        <v/>
      </c>
    </row>
    <row r="723">
      <c r="A723">
        <f>A722</f>
        <v/>
      </c>
      <c r="B723">
        <f>B722</f>
        <v/>
      </c>
      <c r="C723" t="inlineStr">
        <is>
          <t>NR</t>
        </is>
      </c>
      <c r="D723">
        <f>'Payroll Summary'!D94</f>
        <v/>
      </c>
    </row>
    <row r="724">
      <c r="A724">
        <f>A723</f>
        <v/>
      </c>
      <c r="B724">
        <f>B723</f>
        <v/>
      </c>
      <c r="C724" t="inlineStr">
        <is>
          <t>OT1</t>
        </is>
      </c>
      <c r="D724">
        <f>'Payroll Summary'!F94</f>
        <v/>
      </c>
    </row>
    <row r="725">
      <c r="A725">
        <f>A724</f>
        <v/>
      </c>
      <c r="B725">
        <f>B724</f>
        <v/>
      </c>
      <c r="C725" t="inlineStr">
        <is>
          <t>80125</t>
        </is>
      </c>
      <c r="D725">
        <f>'Payroll Summary'!G94</f>
        <v/>
      </c>
    </row>
    <row r="726">
      <c r="A726">
        <f>A725</f>
        <v/>
      </c>
      <c r="B726">
        <f>B725</f>
        <v/>
      </c>
      <c r="C726" t="inlineStr">
        <is>
          <t>INCENTIVE</t>
        </is>
      </c>
      <c r="D726">
        <f>'Payroll Summary'!L94</f>
        <v/>
      </c>
    </row>
    <row r="727">
      <c r="A727">
        <f>A726</f>
        <v/>
      </c>
      <c r="B727">
        <f>B726</f>
        <v/>
      </c>
      <c r="C727" t="inlineStr">
        <is>
          <t>MA</t>
        </is>
      </c>
      <c r="D727">
        <f>'Payroll Summary'!I94</f>
        <v/>
      </c>
    </row>
    <row r="728">
      <c r="A728">
        <f>A727</f>
        <v/>
      </c>
      <c r="B728">
        <f>B727</f>
        <v/>
      </c>
      <c r="C728" t="inlineStr">
        <is>
          <t>OT</t>
        </is>
      </c>
      <c r="D728">
        <f>'Payroll Summary'!E94</f>
        <v/>
      </c>
    </row>
    <row r="729">
      <c r="A729">
        <f>A728</f>
        <v/>
      </c>
      <c r="B729">
        <f>B728</f>
        <v/>
      </c>
      <c r="C729" t="inlineStr">
        <is>
          <t>RA</t>
        </is>
      </c>
      <c r="D729">
        <f>'Payroll Summary'!H94</f>
        <v/>
      </c>
    </row>
    <row r="730">
      <c r="A730">
        <f>'Payroll Summary'!B95</f>
        <v/>
      </c>
      <c r="B730">
        <f>'Payroll Summary'!A95</f>
        <v/>
      </c>
      <c r="C730" t="inlineStr">
        <is>
          <t>ANNLEAVE</t>
        </is>
      </c>
      <c r="D730">
        <f>'Payroll Summary'!J95</f>
        <v/>
      </c>
    </row>
    <row r="731">
      <c r="A731">
        <f>A730</f>
        <v/>
      </c>
      <c r="B731">
        <f>B730</f>
        <v/>
      </c>
      <c r="C731" t="inlineStr">
        <is>
          <t>NR</t>
        </is>
      </c>
      <c r="D731">
        <f>'Payroll Summary'!D95</f>
        <v/>
      </c>
    </row>
    <row r="732">
      <c r="A732">
        <f>A731</f>
        <v/>
      </c>
      <c r="B732">
        <f>B731</f>
        <v/>
      </c>
      <c r="C732" t="inlineStr">
        <is>
          <t>OT1</t>
        </is>
      </c>
      <c r="D732">
        <f>'Payroll Summary'!F95</f>
        <v/>
      </c>
    </row>
    <row r="733">
      <c r="A733">
        <f>A732</f>
        <v/>
      </c>
      <c r="B733">
        <f>B732</f>
        <v/>
      </c>
      <c r="C733" t="inlineStr">
        <is>
          <t>80125</t>
        </is>
      </c>
      <c r="D733">
        <f>'Payroll Summary'!G95</f>
        <v/>
      </c>
    </row>
    <row r="734">
      <c r="A734">
        <f>A733</f>
        <v/>
      </c>
      <c r="B734">
        <f>B733</f>
        <v/>
      </c>
      <c r="C734" t="inlineStr">
        <is>
          <t>INCENTIVE</t>
        </is>
      </c>
      <c r="D734">
        <f>'Payroll Summary'!L95</f>
        <v/>
      </c>
    </row>
    <row r="735">
      <c r="A735">
        <f>A734</f>
        <v/>
      </c>
      <c r="B735">
        <f>B734</f>
        <v/>
      </c>
      <c r="C735" t="inlineStr">
        <is>
          <t>MA</t>
        </is>
      </c>
      <c r="D735">
        <f>'Payroll Summary'!I95</f>
        <v/>
      </c>
    </row>
    <row r="736">
      <c r="A736">
        <f>A735</f>
        <v/>
      </c>
      <c r="B736">
        <f>B735</f>
        <v/>
      </c>
      <c r="C736" t="inlineStr">
        <is>
          <t>OT</t>
        </is>
      </c>
      <c r="D736">
        <f>'Payroll Summary'!E95</f>
        <v/>
      </c>
    </row>
    <row r="737">
      <c r="A737">
        <f>A736</f>
        <v/>
      </c>
      <c r="B737">
        <f>B736</f>
        <v/>
      </c>
      <c r="C737" t="inlineStr">
        <is>
          <t>RA</t>
        </is>
      </c>
      <c r="D737">
        <f>'Payroll Summary'!H95</f>
        <v/>
      </c>
    </row>
    <row r="738">
      <c r="A738">
        <f>'Payroll Summary'!B96</f>
        <v/>
      </c>
      <c r="B738">
        <f>'Payroll Summary'!A96</f>
        <v/>
      </c>
      <c r="C738" t="inlineStr">
        <is>
          <t>ANNLEAVE</t>
        </is>
      </c>
      <c r="D738">
        <f>'Payroll Summary'!J96</f>
        <v/>
      </c>
    </row>
    <row r="739">
      <c r="A739">
        <f>A738</f>
        <v/>
      </c>
      <c r="B739">
        <f>B738</f>
        <v/>
      </c>
      <c r="C739" t="inlineStr">
        <is>
          <t>NR</t>
        </is>
      </c>
      <c r="D739">
        <f>'Payroll Summary'!D96</f>
        <v/>
      </c>
    </row>
    <row r="740">
      <c r="A740">
        <f>A739</f>
        <v/>
      </c>
      <c r="B740">
        <f>B739</f>
        <v/>
      </c>
      <c r="C740" t="inlineStr">
        <is>
          <t>OT1</t>
        </is>
      </c>
      <c r="D740">
        <f>'Payroll Summary'!F96</f>
        <v/>
      </c>
    </row>
    <row r="741">
      <c r="A741">
        <f>A740</f>
        <v/>
      </c>
      <c r="B741">
        <f>B740</f>
        <v/>
      </c>
      <c r="C741" t="inlineStr">
        <is>
          <t>80125</t>
        </is>
      </c>
      <c r="D741">
        <f>'Payroll Summary'!G96</f>
        <v/>
      </c>
    </row>
    <row r="742">
      <c r="A742">
        <f>A741</f>
        <v/>
      </c>
      <c r="B742">
        <f>B741</f>
        <v/>
      </c>
      <c r="C742" t="inlineStr">
        <is>
          <t>INCENTIVE</t>
        </is>
      </c>
      <c r="D742">
        <f>'Payroll Summary'!L96</f>
        <v/>
      </c>
    </row>
    <row r="743">
      <c r="A743">
        <f>A742</f>
        <v/>
      </c>
      <c r="B743">
        <f>B742</f>
        <v/>
      </c>
      <c r="C743" t="inlineStr">
        <is>
          <t>MA</t>
        </is>
      </c>
      <c r="D743">
        <f>'Payroll Summary'!I96</f>
        <v/>
      </c>
    </row>
    <row r="744">
      <c r="A744">
        <f>A743</f>
        <v/>
      </c>
      <c r="B744">
        <f>B743</f>
        <v/>
      </c>
      <c r="C744" t="inlineStr">
        <is>
          <t>OT</t>
        </is>
      </c>
      <c r="D744">
        <f>'Payroll Summary'!E96</f>
        <v/>
      </c>
    </row>
    <row r="745">
      <c r="A745">
        <f>A744</f>
        <v/>
      </c>
      <c r="B745">
        <f>B744</f>
        <v/>
      </c>
      <c r="C745" t="inlineStr">
        <is>
          <t>RA</t>
        </is>
      </c>
      <c r="D745">
        <f>'Payroll Summary'!H96</f>
        <v/>
      </c>
    </row>
    <row r="746">
      <c r="A746">
        <f>'Payroll Summary'!B97</f>
        <v/>
      </c>
      <c r="B746">
        <f>'Payroll Summary'!A97</f>
        <v/>
      </c>
      <c r="C746" t="inlineStr">
        <is>
          <t>ANNLEAVE</t>
        </is>
      </c>
      <c r="D746">
        <f>'Payroll Summary'!J97</f>
        <v/>
      </c>
    </row>
    <row r="747">
      <c r="A747">
        <f>A746</f>
        <v/>
      </c>
      <c r="B747">
        <f>B746</f>
        <v/>
      </c>
      <c r="C747" t="inlineStr">
        <is>
          <t>NR</t>
        </is>
      </c>
      <c r="D747">
        <f>'Payroll Summary'!D97</f>
        <v/>
      </c>
    </row>
    <row r="748">
      <c r="A748">
        <f>A747</f>
        <v/>
      </c>
      <c r="B748">
        <f>B747</f>
        <v/>
      </c>
      <c r="C748" t="inlineStr">
        <is>
          <t>OT1</t>
        </is>
      </c>
      <c r="D748">
        <f>'Payroll Summary'!F97</f>
        <v/>
      </c>
    </row>
    <row r="749">
      <c r="A749">
        <f>A748</f>
        <v/>
      </c>
      <c r="B749">
        <f>B748</f>
        <v/>
      </c>
      <c r="C749" t="inlineStr">
        <is>
          <t>80125</t>
        </is>
      </c>
      <c r="D749">
        <f>'Payroll Summary'!G97</f>
        <v/>
      </c>
    </row>
    <row r="750">
      <c r="A750">
        <f>A749</f>
        <v/>
      </c>
      <c r="B750">
        <f>B749</f>
        <v/>
      </c>
      <c r="C750" t="inlineStr">
        <is>
          <t>INCENTIVE</t>
        </is>
      </c>
      <c r="D750">
        <f>'Payroll Summary'!L97</f>
        <v/>
      </c>
    </row>
    <row r="751">
      <c r="A751">
        <f>A750</f>
        <v/>
      </c>
      <c r="B751">
        <f>B750</f>
        <v/>
      </c>
      <c r="C751" t="inlineStr">
        <is>
          <t>MA</t>
        </is>
      </c>
      <c r="D751">
        <f>'Payroll Summary'!I97</f>
        <v/>
      </c>
    </row>
    <row r="752">
      <c r="A752">
        <f>A751</f>
        <v/>
      </c>
      <c r="B752">
        <f>B751</f>
        <v/>
      </c>
      <c r="C752" t="inlineStr">
        <is>
          <t>OT</t>
        </is>
      </c>
      <c r="D752">
        <f>'Payroll Summary'!E97</f>
        <v/>
      </c>
    </row>
    <row r="753">
      <c r="A753">
        <f>A752</f>
        <v/>
      </c>
      <c r="B753">
        <f>B752</f>
        <v/>
      </c>
      <c r="C753" t="inlineStr">
        <is>
          <t>RA</t>
        </is>
      </c>
      <c r="D753">
        <f>'Payroll Summary'!H97</f>
        <v/>
      </c>
    </row>
    <row r="754">
      <c r="A754">
        <f>'Payroll Summary'!B98</f>
        <v/>
      </c>
      <c r="B754">
        <f>'Payroll Summary'!A98</f>
        <v/>
      </c>
      <c r="C754" t="inlineStr">
        <is>
          <t>ANNLEAVE</t>
        </is>
      </c>
      <c r="D754">
        <f>'Payroll Summary'!J98</f>
        <v/>
      </c>
    </row>
    <row r="755">
      <c r="A755">
        <f>A754</f>
        <v/>
      </c>
      <c r="B755">
        <f>B754</f>
        <v/>
      </c>
      <c r="C755" t="inlineStr">
        <is>
          <t>NR</t>
        </is>
      </c>
      <c r="D755">
        <f>'Payroll Summary'!D98</f>
        <v/>
      </c>
    </row>
    <row r="756">
      <c r="A756">
        <f>A755</f>
        <v/>
      </c>
      <c r="B756">
        <f>B755</f>
        <v/>
      </c>
      <c r="C756" t="inlineStr">
        <is>
          <t>OT1</t>
        </is>
      </c>
      <c r="D756">
        <f>'Payroll Summary'!F98</f>
        <v/>
      </c>
    </row>
    <row r="757">
      <c r="A757">
        <f>A756</f>
        <v/>
      </c>
      <c r="B757">
        <f>B756</f>
        <v/>
      </c>
      <c r="C757" t="inlineStr">
        <is>
          <t>80125</t>
        </is>
      </c>
      <c r="D757">
        <f>'Payroll Summary'!G98</f>
        <v/>
      </c>
    </row>
    <row r="758">
      <c r="A758">
        <f>A757</f>
        <v/>
      </c>
      <c r="B758">
        <f>B757</f>
        <v/>
      </c>
      <c r="C758" t="inlineStr">
        <is>
          <t>INCENTIVE</t>
        </is>
      </c>
      <c r="D758">
        <f>'Payroll Summary'!L98</f>
        <v/>
      </c>
    </row>
    <row r="759">
      <c r="A759">
        <f>A758</f>
        <v/>
      </c>
      <c r="B759">
        <f>B758</f>
        <v/>
      </c>
      <c r="C759" t="inlineStr">
        <is>
          <t>MA</t>
        </is>
      </c>
      <c r="D759">
        <f>'Payroll Summary'!I98</f>
        <v/>
      </c>
    </row>
    <row r="760">
      <c r="A760">
        <f>A759</f>
        <v/>
      </c>
      <c r="B760">
        <f>B759</f>
        <v/>
      </c>
      <c r="C760" t="inlineStr">
        <is>
          <t>OT</t>
        </is>
      </c>
      <c r="D760">
        <f>'Payroll Summary'!E98</f>
        <v/>
      </c>
    </row>
    <row r="761">
      <c r="A761">
        <f>A760</f>
        <v/>
      </c>
      <c r="B761">
        <f>B760</f>
        <v/>
      </c>
      <c r="C761" t="inlineStr">
        <is>
          <t>RA</t>
        </is>
      </c>
      <c r="D761">
        <f>'Payroll Summary'!H98</f>
        <v/>
      </c>
    </row>
    <row r="762">
      <c r="A762">
        <f>'Payroll Summary'!B99</f>
        <v/>
      </c>
      <c r="B762">
        <f>'Payroll Summary'!A99</f>
        <v/>
      </c>
      <c r="C762" t="inlineStr">
        <is>
          <t>ANNLEAVE</t>
        </is>
      </c>
      <c r="D762">
        <f>'Payroll Summary'!J99</f>
        <v/>
      </c>
    </row>
    <row r="763">
      <c r="A763">
        <f>A762</f>
        <v/>
      </c>
      <c r="B763">
        <f>B762</f>
        <v/>
      </c>
      <c r="C763" t="inlineStr">
        <is>
          <t>NR</t>
        </is>
      </c>
      <c r="D763">
        <f>'Payroll Summary'!D99</f>
        <v/>
      </c>
    </row>
    <row r="764">
      <c r="A764">
        <f>A763</f>
        <v/>
      </c>
      <c r="B764">
        <f>B763</f>
        <v/>
      </c>
      <c r="C764" t="inlineStr">
        <is>
          <t>OT1</t>
        </is>
      </c>
      <c r="D764">
        <f>'Payroll Summary'!F99</f>
        <v/>
      </c>
    </row>
    <row r="765">
      <c r="A765">
        <f>A764</f>
        <v/>
      </c>
      <c r="B765">
        <f>B764</f>
        <v/>
      </c>
      <c r="C765" t="inlineStr">
        <is>
          <t>80125</t>
        </is>
      </c>
      <c r="D765">
        <f>'Payroll Summary'!G99</f>
        <v/>
      </c>
    </row>
    <row r="766">
      <c r="A766">
        <f>A765</f>
        <v/>
      </c>
      <c r="B766">
        <f>B765</f>
        <v/>
      </c>
      <c r="C766" t="inlineStr">
        <is>
          <t>INCENTIVE</t>
        </is>
      </c>
      <c r="D766">
        <f>'Payroll Summary'!L99</f>
        <v/>
      </c>
    </row>
    <row r="767">
      <c r="A767">
        <f>A766</f>
        <v/>
      </c>
      <c r="B767">
        <f>B766</f>
        <v/>
      </c>
      <c r="C767" t="inlineStr">
        <is>
          <t>MA</t>
        </is>
      </c>
      <c r="D767">
        <f>'Payroll Summary'!I99</f>
        <v/>
      </c>
    </row>
    <row r="768">
      <c r="A768">
        <f>A767</f>
        <v/>
      </c>
      <c r="B768">
        <f>B767</f>
        <v/>
      </c>
      <c r="C768" t="inlineStr">
        <is>
          <t>OT</t>
        </is>
      </c>
      <c r="D768">
        <f>'Payroll Summary'!E99</f>
        <v/>
      </c>
    </row>
    <row r="769">
      <c r="A769">
        <f>A768</f>
        <v/>
      </c>
      <c r="B769">
        <f>B768</f>
        <v/>
      </c>
      <c r="C769" t="inlineStr">
        <is>
          <t>RA</t>
        </is>
      </c>
      <c r="D769">
        <f>'Payroll Summary'!H99</f>
        <v/>
      </c>
    </row>
    <row r="770">
      <c r="A770">
        <f>'Payroll Summary'!B100</f>
        <v/>
      </c>
      <c r="B770">
        <f>'Payroll Summary'!A100</f>
        <v/>
      </c>
      <c r="C770" t="inlineStr">
        <is>
          <t>ANNLEAVE</t>
        </is>
      </c>
      <c r="D770">
        <f>'Payroll Summary'!J100</f>
        <v/>
      </c>
    </row>
    <row r="771">
      <c r="A771">
        <f>A770</f>
        <v/>
      </c>
      <c r="B771">
        <f>B770</f>
        <v/>
      </c>
      <c r="C771" t="inlineStr">
        <is>
          <t>NR</t>
        </is>
      </c>
      <c r="D771">
        <f>'Payroll Summary'!D100</f>
        <v/>
      </c>
    </row>
    <row r="772">
      <c r="A772">
        <f>A771</f>
        <v/>
      </c>
      <c r="B772">
        <f>B771</f>
        <v/>
      </c>
      <c r="C772" t="inlineStr">
        <is>
          <t>OT1</t>
        </is>
      </c>
      <c r="D772">
        <f>'Payroll Summary'!F100</f>
        <v/>
      </c>
    </row>
    <row r="773">
      <c r="A773">
        <f>A772</f>
        <v/>
      </c>
      <c r="B773">
        <f>B772</f>
        <v/>
      </c>
      <c r="C773" t="inlineStr">
        <is>
          <t>80125</t>
        </is>
      </c>
      <c r="D773">
        <f>'Payroll Summary'!G100</f>
        <v/>
      </c>
    </row>
    <row r="774">
      <c r="A774">
        <f>A773</f>
        <v/>
      </c>
      <c r="B774">
        <f>B773</f>
        <v/>
      </c>
      <c r="C774" t="inlineStr">
        <is>
          <t>INCENTIVE</t>
        </is>
      </c>
      <c r="D774">
        <f>'Payroll Summary'!L100</f>
        <v/>
      </c>
    </row>
    <row r="775">
      <c r="A775">
        <f>A774</f>
        <v/>
      </c>
      <c r="B775">
        <f>B774</f>
        <v/>
      </c>
      <c r="C775" t="inlineStr">
        <is>
          <t>MA</t>
        </is>
      </c>
      <c r="D775">
        <f>'Payroll Summary'!I100</f>
        <v/>
      </c>
    </row>
    <row r="776">
      <c r="A776">
        <f>A775</f>
        <v/>
      </c>
      <c r="B776">
        <f>B775</f>
        <v/>
      </c>
      <c r="C776" t="inlineStr">
        <is>
          <t>OT</t>
        </is>
      </c>
      <c r="D776">
        <f>'Payroll Summary'!E100</f>
        <v/>
      </c>
    </row>
    <row r="777">
      <c r="A777">
        <f>A776</f>
        <v/>
      </c>
      <c r="B777">
        <f>B776</f>
        <v/>
      </c>
      <c r="C777" t="inlineStr">
        <is>
          <t>RA</t>
        </is>
      </c>
      <c r="D777">
        <f>'Payroll Summary'!H100</f>
        <v/>
      </c>
    </row>
    <row r="778">
      <c r="A778">
        <f>'Payroll Summary'!B101</f>
        <v/>
      </c>
      <c r="B778">
        <f>'Payroll Summary'!A101</f>
        <v/>
      </c>
      <c r="C778" t="inlineStr">
        <is>
          <t>ANNLEAVE</t>
        </is>
      </c>
      <c r="D778">
        <f>'Payroll Summary'!J101</f>
        <v/>
      </c>
    </row>
    <row r="779">
      <c r="A779">
        <f>A778</f>
        <v/>
      </c>
      <c r="B779">
        <f>B778</f>
        <v/>
      </c>
      <c r="C779" t="inlineStr">
        <is>
          <t>NR</t>
        </is>
      </c>
      <c r="D779">
        <f>'Payroll Summary'!D101</f>
        <v/>
      </c>
    </row>
    <row r="780">
      <c r="A780">
        <f>A779</f>
        <v/>
      </c>
      <c r="B780">
        <f>B779</f>
        <v/>
      </c>
      <c r="C780" t="inlineStr">
        <is>
          <t>OT1</t>
        </is>
      </c>
      <c r="D780">
        <f>'Payroll Summary'!F101</f>
        <v/>
      </c>
    </row>
    <row r="781">
      <c r="A781">
        <f>A780</f>
        <v/>
      </c>
      <c r="B781">
        <f>B780</f>
        <v/>
      </c>
      <c r="C781" t="inlineStr">
        <is>
          <t>80125</t>
        </is>
      </c>
      <c r="D781">
        <f>'Payroll Summary'!G101</f>
        <v/>
      </c>
    </row>
    <row r="782">
      <c r="A782">
        <f>A781</f>
        <v/>
      </c>
      <c r="B782">
        <f>B781</f>
        <v/>
      </c>
      <c r="C782" t="inlineStr">
        <is>
          <t>INCENTIVE</t>
        </is>
      </c>
      <c r="D782">
        <f>'Payroll Summary'!L101</f>
        <v/>
      </c>
    </row>
    <row r="783">
      <c r="A783">
        <f>A782</f>
        <v/>
      </c>
      <c r="B783">
        <f>B782</f>
        <v/>
      </c>
      <c r="C783" t="inlineStr">
        <is>
          <t>MA</t>
        </is>
      </c>
      <c r="D783">
        <f>'Payroll Summary'!I101</f>
        <v/>
      </c>
    </row>
    <row r="784">
      <c r="A784">
        <f>A783</f>
        <v/>
      </c>
      <c r="B784">
        <f>B783</f>
        <v/>
      </c>
      <c r="C784" t="inlineStr">
        <is>
          <t>OT</t>
        </is>
      </c>
      <c r="D784">
        <f>'Payroll Summary'!E101</f>
        <v/>
      </c>
    </row>
    <row r="785">
      <c r="A785">
        <f>A784</f>
        <v/>
      </c>
      <c r="B785">
        <f>B784</f>
        <v/>
      </c>
      <c r="C785" t="inlineStr">
        <is>
          <t>RA</t>
        </is>
      </c>
      <c r="D785">
        <f>'Payroll Summary'!H101</f>
        <v/>
      </c>
    </row>
    <row r="786">
      <c r="A786">
        <f>'Payroll Summary'!B102</f>
        <v/>
      </c>
      <c r="B786">
        <f>'Payroll Summary'!A102</f>
        <v/>
      </c>
      <c r="C786" t="inlineStr">
        <is>
          <t>ANNLEAVE</t>
        </is>
      </c>
      <c r="D786">
        <f>'Payroll Summary'!J102</f>
        <v/>
      </c>
    </row>
    <row r="787">
      <c r="A787">
        <f>A786</f>
        <v/>
      </c>
      <c r="B787">
        <f>B786</f>
        <v/>
      </c>
      <c r="C787" t="inlineStr">
        <is>
          <t>NR</t>
        </is>
      </c>
      <c r="D787">
        <f>'Payroll Summary'!D102</f>
        <v/>
      </c>
    </row>
    <row r="788">
      <c r="A788">
        <f>A787</f>
        <v/>
      </c>
      <c r="B788">
        <f>B787</f>
        <v/>
      </c>
      <c r="C788" t="inlineStr">
        <is>
          <t>OT1</t>
        </is>
      </c>
      <c r="D788">
        <f>'Payroll Summary'!F102</f>
        <v/>
      </c>
    </row>
    <row r="789">
      <c r="A789">
        <f>A788</f>
        <v/>
      </c>
      <c r="B789">
        <f>B788</f>
        <v/>
      </c>
      <c r="C789" t="inlineStr">
        <is>
          <t>80125</t>
        </is>
      </c>
      <c r="D789">
        <f>'Payroll Summary'!G102</f>
        <v/>
      </c>
    </row>
    <row r="790">
      <c r="A790">
        <f>A789</f>
        <v/>
      </c>
      <c r="B790">
        <f>B789</f>
        <v/>
      </c>
      <c r="C790" t="inlineStr">
        <is>
          <t>INCENTIVE</t>
        </is>
      </c>
      <c r="D790">
        <f>'Payroll Summary'!L102</f>
        <v/>
      </c>
    </row>
    <row r="791">
      <c r="A791">
        <f>A790</f>
        <v/>
      </c>
      <c r="B791">
        <f>B790</f>
        <v/>
      </c>
      <c r="C791" t="inlineStr">
        <is>
          <t>MA</t>
        </is>
      </c>
      <c r="D791">
        <f>'Payroll Summary'!I102</f>
        <v/>
      </c>
    </row>
    <row r="792">
      <c r="A792">
        <f>A791</f>
        <v/>
      </c>
      <c r="B792">
        <f>B791</f>
        <v/>
      </c>
      <c r="C792" t="inlineStr">
        <is>
          <t>OT</t>
        </is>
      </c>
      <c r="D792">
        <f>'Payroll Summary'!E102</f>
        <v/>
      </c>
    </row>
    <row r="793">
      <c r="A793">
        <f>A792</f>
        <v/>
      </c>
      <c r="B793">
        <f>B792</f>
        <v/>
      </c>
      <c r="C793" t="inlineStr">
        <is>
          <t>RA</t>
        </is>
      </c>
      <c r="D793">
        <f>'Payroll Summary'!H102</f>
        <v/>
      </c>
    </row>
    <row r="794">
      <c r="A794">
        <f>'Payroll Summary'!B103</f>
        <v/>
      </c>
      <c r="B794">
        <f>'Payroll Summary'!A103</f>
        <v/>
      </c>
      <c r="C794" t="inlineStr">
        <is>
          <t>ANNLEAVE</t>
        </is>
      </c>
      <c r="D794">
        <f>'Payroll Summary'!J103</f>
        <v/>
      </c>
    </row>
    <row r="795">
      <c r="A795">
        <f>A794</f>
        <v/>
      </c>
      <c r="B795">
        <f>B794</f>
        <v/>
      </c>
      <c r="C795" t="inlineStr">
        <is>
          <t>NR</t>
        </is>
      </c>
      <c r="D795">
        <f>'Payroll Summary'!D103</f>
        <v/>
      </c>
    </row>
    <row r="796">
      <c r="A796">
        <f>A795</f>
        <v/>
      </c>
      <c r="B796">
        <f>B795</f>
        <v/>
      </c>
      <c r="C796" t="inlineStr">
        <is>
          <t>OT1</t>
        </is>
      </c>
      <c r="D796">
        <f>'Payroll Summary'!F103</f>
        <v/>
      </c>
    </row>
    <row r="797">
      <c r="A797">
        <f>A796</f>
        <v/>
      </c>
      <c r="B797">
        <f>B796</f>
        <v/>
      </c>
      <c r="C797" t="inlineStr">
        <is>
          <t>80125</t>
        </is>
      </c>
      <c r="D797">
        <f>'Payroll Summary'!G103</f>
        <v/>
      </c>
    </row>
    <row r="798">
      <c r="A798">
        <f>A797</f>
        <v/>
      </c>
      <c r="B798">
        <f>B797</f>
        <v/>
      </c>
      <c r="C798" t="inlineStr">
        <is>
          <t>INCENTIVE</t>
        </is>
      </c>
      <c r="D798">
        <f>'Payroll Summary'!L103</f>
        <v/>
      </c>
    </row>
    <row r="799">
      <c r="A799">
        <f>A798</f>
        <v/>
      </c>
      <c r="B799">
        <f>B798</f>
        <v/>
      </c>
      <c r="C799" t="inlineStr">
        <is>
          <t>MA</t>
        </is>
      </c>
      <c r="D799">
        <f>'Payroll Summary'!I103</f>
        <v/>
      </c>
    </row>
    <row r="800">
      <c r="A800">
        <f>A799</f>
        <v/>
      </c>
      <c r="B800">
        <f>B799</f>
        <v/>
      </c>
      <c r="C800" t="inlineStr">
        <is>
          <t>OT</t>
        </is>
      </c>
      <c r="D800">
        <f>'Payroll Summary'!E103</f>
        <v/>
      </c>
    </row>
    <row r="801">
      <c r="A801">
        <f>A800</f>
        <v/>
      </c>
      <c r="B801">
        <f>B800</f>
        <v/>
      </c>
      <c r="C801" t="inlineStr">
        <is>
          <t>RA</t>
        </is>
      </c>
      <c r="D801">
        <f>'Payroll Summary'!H103</f>
        <v/>
      </c>
    </row>
    <row r="802">
      <c r="A802">
        <f>'Payroll Summary'!B104</f>
        <v/>
      </c>
      <c r="B802">
        <f>'Payroll Summary'!A104</f>
        <v/>
      </c>
      <c r="C802" t="inlineStr">
        <is>
          <t>ANNLEAVE</t>
        </is>
      </c>
      <c r="D802">
        <f>'Payroll Summary'!J104</f>
        <v/>
      </c>
    </row>
    <row r="803">
      <c r="A803">
        <f>A802</f>
        <v/>
      </c>
      <c r="B803">
        <f>B802</f>
        <v/>
      </c>
      <c r="C803" t="inlineStr">
        <is>
          <t>NR</t>
        </is>
      </c>
      <c r="D803">
        <f>'Payroll Summary'!D104</f>
        <v/>
      </c>
    </row>
    <row r="804">
      <c r="A804">
        <f>A803</f>
        <v/>
      </c>
      <c r="B804">
        <f>B803</f>
        <v/>
      </c>
      <c r="C804" t="inlineStr">
        <is>
          <t>OT1</t>
        </is>
      </c>
      <c r="D804">
        <f>'Payroll Summary'!F104</f>
        <v/>
      </c>
    </row>
    <row r="805">
      <c r="A805">
        <f>A804</f>
        <v/>
      </c>
      <c r="B805">
        <f>B804</f>
        <v/>
      </c>
      <c r="C805" t="inlineStr">
        <is>
          <t>80125</t>
        </is>
      </c>
      <c r="D805">
        <f>'Payroll Summary'!G104</f>
        <v/>
      </c>
    </row>
    <row r="806">
      <c r="A806">
        <f>A805</f>
        <v/>
      </c>
      <c r="B806">
        <f>B805</f>
        <v/>
      </c>
      <c r="C806" t="inlineStr">
        <is>
          <t>INCENTIVE</t>
        </is>
      </c>
      <c r="D806">
        <f>'Payroll Summary'!L104</f>
        <v/>
      </c>
    </row>
    <row r="807">
      <c r="A807">
        <f>A806</f>
        <v/>
      </c>
      <c r="B807">
        <f>B806</f>
        <v/>
      </c>
      <c r="C807" t="inlineStr">
        <is>
          <t>MA</t>
        </is>
      </c>
      <c r="D807">
        <f>'Payroll Summary'!I104</f>
        <v/>
      </c>
    </row>
    <row r="808">
      <c r="A808">
        <f>A807</f>
        <v/>
      </c>
      <c r="B808">
        <f>B807</f>
        <v/>
      </c>
      <c r="C808" t="inlineStr">
        <is>
          <t>OT</t>
        </is>
      </c>
      <c r="D808">
        <f>'Payroll Summary'!E104</f>
        <v/>
      </c>
    </row>
    <row r="809">
      <c r="A809">
        <f>A808</f>
        <v/>
      </c>
      <c r="B809">
        <f>B808</f>
        <v/>
      </c>
      <c r="C809" t="inlineStr">
        <is>
          <t>RA</t>
        </is>
      </c>
      <c r="D809">
        <f>'Payroll Summary'!H104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16"/>
  <sheetViews>
    <sheetView workbookViewId="0">
      <pane ySplit="3" topLeftCell="A11" activePane="bottomLeft" state="frozen"/>
      <selection pane="bottomLeft" activeCell="A1" sqref="A1"/>
    </sheetView>
  </sheetViews>
  <sheetFormatPr baseColWidth="8" defaultRowHeight="13.5"/>
  <cols>
    <col width="14" customWidth="1" style="348" min="1" max="6"/>
    <col width="18" customWidth="1" style="348" min="7" max="7"/>
    <col width="14" customWidth="1" style="348" min="8" max="9"/>
    <col width="18" customWidth="1" style="348" min="10" max="11"/>
  </cols>
  <sheetData>
    <row r="1" ht="24" customHeight="1" s="348">
      <c r="A1" s="328" t="inlineStr">
        <is>
          <t>Master Payroll Summary</t>
        </is>
      </c>
      <c r="B1" s="351" t="n"/>
      <c r="C1" s="351" t="n"/>
      <c r="D1" s="351" t="n"/>
      <c r="E1" s="351" t="n"/>
      <c r="F1" s="351" t="n"/>
      <c r="G1" s="351" t="n"/>
      <c r="H1" s="351" t="n"/>
      <c r="I1" s="351" t="n"/>
      <c r="J1" s="351" t="n"/>
      <c r="K1" s="351" t="n"/>
      <c r="L1" s="351" t="n"/>
      <c r="M1" s="351" t="n"/>
      <c r="N1" s="351" t="n"/>
      <c r="O1" s="351" t="n"/>
      <c r="P1" s="351" t="n"/>
    </row>
    <row r="2">
      <c r="A2" s="351" t="n"/>
      <c r="B2" s="351" t="n"/>
      <c r="C2" s="351" t="n"/>
      <c r="D2" s="351" t="n"/>
      <c r="E2" s="351" t="n"/>
      <c r="F2" s="351" t="n"/>
      <c r="G2" s="351" t="n"/>
      <c r="H2" s="351" t="n"/>
      <c r="I2" s="351" t="n"/>
      <c r="J2" s="351" t="n"/>
      <c r="K2" s="351" t="n"/>
      <c r="L2" s="351" t="n"/>
      <c r="M2" s="351" t="n"/>
      <c r="N2" s="351" t="n"/>
      <c r="O2" s="351" t="n"/>
      <c r="P2" s="351" t="n"/>
    </row>
    <row r="3">
      <c r="A3" s="125" t="inlineStr">
        <is>
          <t>Name</t>
        </is>
      </c>
      <c r="B3" s="125" t="inlineStr">
        <is>
          <t>Number</t>
        </is>
      </c>
      <c r="C3" s="125" t="inlineStr">
        <is>
          <t>Agency</t>
        </is>
      </c>
      <c r="D3" s="125" t="inlineStr">
        <is>
          <t>Basic Hrs</t>
        </is>
      </c>
      <c r="E3" s="125" t="inlineStr">
        <is>
          <t>Overtime Hrs</t>
        </is>
      </c>
      <c r="F3" s="125" t="inlineStr">
        <is>
          <t>Hol Hrs</t>
        </is>
      </c>
      <c r="G3" s="125" t="inlineStr">
        <is>
          <t>Responsibilities</t>
        </is>
      </c>
      <c r="H3" s="125" t="inlineStr">
        <is>
          <t>Risk</t>
        </is>
      </c>
      <c r="I3" s="125" t="inlineStr">
        <is>
          <t>Meals</t>
        </is>
      </c>
      <c r="J3" s="125" t="inlineStr">
        <is>
          <t>Annual Leave Hrs</t>
        </is>
      </c>
      <c r="K3" s="125" t="inlineStr">
        <is>
          <t>Days Worked</t>
        </is>
      </c>
      <c r="L3" s="351" t="inlineStr">
        <is>
          <t>Incentive</t>
        </is>
      </c>
      <c r="M3" s="351" t="n"/>
      <c r="N3" s="351" t="n"/>
      <c r="O3" s="351" t="n"/>
      <c r="P3" s="351" t="n"/>
    </row>
    <row r="4" ht="27" customHeight="1" s="348">
      <c r="A4" s="123">
        <f>'Blake, Corletta A'!M5</f>
        <v/>
      </c>
      <c r="B4" s="123">
        <f>'Blake, Corletta A'!M4</f>
        <v/>
      </c>
      <c r="C4" s="123">
        <f>'Blake, Corletta A'!O7</f>
        <v/>
      </c>
      <c r="D4" s="123">
        <f>'Blake, Corletta A'!M49</f>
        <v/>
      </c>
      <c r="E4" s="123">
        <f>'Blake, Corletta A'!N49</f>
        <v/>
      </c>
      <c r="F4" s="123">
        <f>'Blake, Corletta A'!O49</f>
        <v/>
      </c>
      <c r="G4" s="123">
        <f>'Blake, Corletta A'!P49</f>
        <v/>
      </c>
      <c r="H4" s="123">
        <f>'Blake, Corletta A'!Q49</f>
        <v/>
      </c>
      <c r="I4" s="123">
        <f>'Blake, Corletta A'!R49</f>
        <v/>
      </c>
      <c r="J4" s="123">
        <f>'Blake, Corletta A'!S49</f>
        <v/>
      </c>
      <c r="K4" s="123">
        <f>'Blake, Corletta A'!Q50</f>
        <v/>
      </c>
      <c r="L4" s="351" t="n"/>
      <c r="M4" s="351" t="n"/>
      <c r="N4" s="351" t="n"/>
      <c r="O4" s="351" t="n"/>
      <c r="P4" s="351" t="n"/>
    </row>
    <row r="5" ht="27" customHeight="1" s="348">
      <c r="A5" s="123">
        <f>'Breedy, Phoolkumarie'!M5</f>
        <v/>
      </c>
      <c r="B5" s="123">
        <f>'Breedy, Phoolkumarie'!M4</f>
        <v/>
      </c>
      <c r="C5" s="123">
        <f>'Breedy, Phoolkumarie'!O7</f>
        <v/>
      </c>
      <c r="D5" s="123">
        <f>'Breedy, Phoolkumarie'!M49</f>
        <v/>
      </c>
      <c r="E5" s="123">
        <f>'Breedy, Phoolkumarie'!N49</f>
        <v/>
      </c>
      <c r="F5" s="123">
        <f>'Breedy, Phoolkumarie'!O49</f>
        <v/>
      </c>
      <c r="G5" s="123">
        <f>'Breedy, Phoolkumarie'!P49</f>
        <v/>
      </c>
      <c r="H5" s="123">
        <f>'Breedy, Phoolkumarie'!Q49</f>
        <v/>
      </c>
      <c r="I5" s="123">
        <f>'Breedy, Phoolkumarie'!R49</f>
        <v/>
      </c>
      <c r="J5" s="123">
        <f>'Breedy, Phoolkumarie'!S49</f>
        <v/>
      </c>
      <c r="K5" s="123">
        <f>'Breedy, Phoolkumarie'!Q50</f>
        <v/>
      </c>
      <c r="L5" s="351" t="n"/>
      <c r="M5" s="351" t="n"/>
      <c r="N5" s="351" t="n"/>
      <c r="O5" s="351" t="n"/>
      <c r="P5" s="351" t="n"/>
    </row>
    <row r="6" ht="40.5" customHeight="1" s="348">
      <c r="A6" s="123">
        <f>'Myers, Shaunell Amelia'!M5</f>
        <v/>
      </c>
      <c r="B6" s="123">
        <f>'Myers, Shaunell Amelia'!M4</f>
        <v/>
      </c>
      <c r="C6" s="123">
        <f>'Myers, Shaunell Amelia'!O7</f>
        <v/>
      </c>
      <c r="D6" s="123">
        <f>'Myers, Shaunell Amelia'!M49</f>
        <v/>
      </c>
      <c r="E6" s="123">
        <f>'Myers, Shaunell Amelia'!N49</f>
        <v/>
      </c>
      <c r="F6" s="123">
        <f>'Myers, Shaunell Amelia'!O49</f>
        <v/>
      </c>
      <c r="G6" s="123">
        <f>'Myers, Shaunell Amelia'!P49</f>
        <v/>
      </c>
      <c r="H6" s="123">
        <f>'Myers, Shaunell Amelia'!Q49</f>
        <v/>
      </c>
      <c r="I6" s="123">
        <f>'Myers, Shaunell Amelia'!R49</f>
        <v/>
      </c>
      <c r="J6" s="123">
        <f>'Myers, Shaunell Amelia'!S49</f>
        <v/>
      </c>
      <c r="K6" s="123">
        <f>'Myers, Shaunell Amelia'!Q50</f>
        <v/>
      </c>
      <c r="L6" s="351" t="n"/>
      <c r="M6" s="351" t="n"/>
      <c r="N6" s="351" t="n"/>
      <c r="O6" s="351" t="n"/>
      <c r="P6" s="351" t="n"/>
    </row>
    <row r="7" ht="27" customHeight="1" s="348">
      <c r="A7" s="123">
        <f>'Breedy, Orin Wayne'!M5</f>
        <v/>
      </c>
      <c r="B7" s="123">
        <f>'Breedy, Orin Wayne'!M4</f>
        <v/>
      </c>
      <c r="C7" s="123">
        <f>'Breedy, Orin Wayne'!O7</f>
        <v/>
      </c>
      <c r="D7" s="123">
        <f>'Breedy, Orin Wayne'!M49</f>
        <v/>
      </c>
      <c r="E7" s="123">
        <f>'Breedy, Orin Wayne'!N49</f>
        <v/>
      </c>
      <c r="F7" s="123">
        <f>'Breedy, Orin Wayne'!O49</f>
        <v/>
      </c>
      <c r="G7" s="123">
        <f>'Breedy, Orin Wayne'!P49</f>
        <v/>
      </c>
      <c r="H7" s="123">
        <f>'Breedy, Orin Wayne'!Q49</f>
        <v/>
      </c>
      <c r="I7" s="123">
        <f>'Breedy, Orin Wayne'!R49</f>
        <v/>
      </c>
      <c r="J7" s="123">
        <f>'Breedy, Orin Wayne'!S49</f>
        <v/>
      </c>
      <c r="K7" s="123">
        <f>'Breedy, Orin Wayne'!Q50</f>
        <v/>
      </c>
      <c r="L7" s="351" t="n"/>
      <c r="M7" s="351" t="n"/>
      <c r="N7" s="351" t="n"/>
      <c r="O7" s="351" t="n"/>
      <c r="P7" s="351" t="n"/>
    </row>
    <row r="8" ht="27" customHeight="1" s="348">
      <c r="A8" s="123">
        <f>'Brewster, Hilroy'!M5</f>
        <v/>
      </c>
      <c r="B8" s="123">
        <f>'Brewster, Hilroy'!M4</f>
        <v/>
      </c>
      <c r="C8" s="123">
        <f>'Brewster, Hilroy'!O7</f>
        <v/>
      </c>
      <c r="D8" s="123">
        <f>'Brewster, Hilroy'!M49</f>
        <v/>
      </c>
      <c r="E8" s="123">
        <f>'Brewster, Hilroy'!N49</f>
        <v/>
      </c>
      <c r="F8" s="123">
        <f>'Brewster, Hilroy'!O49</f>
        <v/>
      </c>
      <c r="G8" s="123">
        <f>'Brewster, Hilroy'!P49</f>
        <v/>
      </c>
      <c r="H8" s="123">
        <f>'Brewster, Hilroy'!Q49</f>
        <v/>
      </c>
      <c r="I8" s="123">
        <f>'Brewster, Hilroy'!R49</f>
        <v/>
      </c>
      <c r="J8" s="123">
        <f>'Brewster, Hilroy'!S49</f>
        <v/>
      </c>
      <c r="K8" s="123">
        <f>'Brewster, Hilroy'!Q50</f>
        <v/>
      </c>
      <c r="L8" s="351" t="n"/>
      <c r="M8" s="351" t="n"/>
      <c r="N8" s="351" t="n"/>
      <c r="O8" s="351" t="n"/>
      <c r="P8" s="351" t="n"/>
    </row>
    <row r="9" ht="27" customHeight="1" s="348">
      <c r="A9" s="123">
        <f>'December, Roxanne'!M5</f>
        <v/>
      </c>
      <c r="B9" s="123">
        <f>'December, Roxanne'!M4</f>
        <v/>
      </c>
      <c r="C9" s="123">
        <f>'December, Roxanne'!O7</f>
        <v/>
      </c>
      <c r="D9" s="123">
        <f>'December, Roxanne'!M49</f>
        <v/>
      </c>
      <c r="E9" s="123">
        <f>'December, Roxanne'!N49</f>
        <v/>
      </c>
      <c r="F9" s="123">
        <f>'December, Roxanne'!O49</f>
        <v/>
      </c>
      <c r="G9" s="123">
        <f>'December, Roxanne'!P49</f>
        <v/>
      </c>
      <c r="H9" s="123">
        <f>'December, Roxanne'!Q49</f>
        <v/>
      </c>
      <c r="I9" s="123">
        <f>'December, Roxanne'!R49</f>
        <v/>
      </c>
      <c r="J9" s="123">
        <f>'December, Roxanne'!S49</f>
        <v/>
      </c>
      <c r="K9" s="123">
        <f>'December, Roxanne'!Q50</f>
        <v/>
      </c>
      <c r="L9" s="351" t="n"/>
      <c r="M9" s="351" t="n"/>
      <c r="N9" s="351" t="n"/>
      <c r="O9" s="351" t="n"/>
      <c r="P9" s="351" t="n"/>
    </row>
    <row r="10" ht="27" customHeight="1" s="348">
      <c r="A10" s="123">
        <f>'Alves, Andrew Alwyn'!M5</f>
        <v/>
      </c>
      <c r="B10" s="123">
        <f>'Alves, Andrew Alwyn'!M4</f>
        <v/>
      </c>
      <c r="C10" s="123">
        <f>'Alves, Andrew Alwyn'!O7</f>
        <v/>
      </c>
      <c r="D10" s="123">
        <f>'Alves, Andrew Alwyn'!M49</f>
        <v/>
      </c>
      <c r="E10" s="123">
        <f>'Alves, Andrew Alwyn'!N49</f>
        <v/>
      </c>
      <c r="F10" s="123">
        <f>'Alves, Andrew Alwyn'!O49</f>
        <v/>
      </c>
      <c r="G10" s="123">
        <f>'Alves, Andrew Alwyn'!P49</f>
        <v/>
      </c>
      <c r="H10" s="123">
        <f>'Alves, Andrew Alwyn'!Q49</f>
        <v/>
      </c>
      <c r="I10" s="123">
        <f>'Alves, Andrew Alwyn'!R49</f>
        <v/>
      </c>
      <c r="J10" s="123">
        <f>'Alves, Andrew Alwyn'!S49</f>
        <v/>
      </c>
      <c r="K10" s="123">
        <f>'Alves, Andrew Alwyn'!Q50</f>
        <v/>
      </c>
      <c r="L10" s="351" t="n"/>
      <c r="M10" s="351" t="n"/>
      <c r="N10" s="351" t="n"/>
      <c r="O10" s="351" t="n"/>
      <c r="P10" s="351" t="n"/>
    </row>
    <row r="11" ht="27" customHeight="1" s="348">
      <c r="A11" s="123">
        <f>'Glenn, Tonette Tessa'!M5</f>
        <v/>
      </c>
      <c r="B11" s="123">
        <f>'Glenn, Tonette Tessa'!M4</f>
        <v/>
      </c>
      <c r="C11" s="123">
        <f>'Glenn, Tonette Tessa'!O7</f>
        <v/>
      </c>
      <c r="D11" s="123">
        <f>'Glenn, Tonette Tessa'!M49</f>
        <v/>
      </c>
      <c r="E11" s="123">
        <f>'Glenn, Tonette Tessa'!N49</f>
        <v/>
      </c>
      <c r="F11" s="123">
        <f>'Glenn, Tonette Tessa'!O49</f>
        <v/>
      </c>
      <c r="G11" s="123">
        <f>'Glenn, Tonette Tessa'!P49</f>
        <v/>
      </c>
      <c r="H11" s="123">
        <f>'Glenn, Tonette Tessa'!Q49</f>
        <v/>
      </c>
      <c r="I11" s="123">
        <f>'Glenn, Tonette Tessa'!R49</f>
        <v/>
      </c>
      <c r="J11" s="123">
        <f>'Glenn, Tonette Tessa'!S49</f>
        <v/>
      </c>
      <c r="K11" s="123">
        <f>'Glenn, Tonette Tessa'!Q50</f>
        <v/>
      </c>
      <c r="L11" s="351" t="n"/>
      <c r="M11" s="351" t="n"/>
      <c r="N11" s="351" t="n"/>
      <c r="O11" s="351" t="n"/>
      <c r="P11" s="351" t="n"/>
    </row>
    <row r="12">
      <c r="A12" s="123">
        <f>'James, Grace'!M5</f>
        <v/>
      </c>
      <c r="B12" s="123">
        <f>'James, Grace'!M4</f>
        <v/>
      </c>
      <c r="C12" s="123">
        <f>'James, Grace'!O7</f>
        <v/>
      </c>
      <c r="D12" s="123">
        <f>'James, Grace'!M49</f>
        <v/>
      </c>
      <c r="E12" s="123">
        <f>'James, Grace'!N49</f>
        <v/>
      </c>
      <c r="F12" s="123">
        <f>'James, Grace'!O49</f>
        <v/>
      </c>
      <c r="G12" s="123">
        <f>'James, Grace'!P49</f>
        <v/>
      </c>
      <c r="H12" s="123">
        <f>'James, Grace'!Q49</f>
        <v/>
      </c>
      <c r="I12" s="123">
        <f>'James, Grace'!R49</f>
        <v/>
      </c>
      <c r="J12" s="123">
        <f>'James, Grace'!S49</f>
        <v/>
      </c>
      <c r="K12" s="123">
        <f>'James, Grace'!Q50</f>
        <v/>
      </c>
      <c r="L12" s="351" t="n"/>
      <c r="M12" s="351" t="n"/>
      <c r="N12" s="351" t="n"/>
      <c r="O12" s="351" t="n"/>
      <c r="P12" s="351" t="n"/>
    </row>
    <row r="13" ht="40.5" customHeight="1" s="348">
      <c r="A13" s="123">
        <f>'Williams, Felicity Nyasha'!M5</f>
        <v/>
      </c>
      <c r="B13" s="123">
        <f>'Williams, Felicity Nyasha'!M4</f>
        <v/>
      </c>
      <c r="C13" s="123">
        <f>'Williams, Felicity Nyasha'!O7</f>
        <v/>
      </c>
      <c r="D13" s="123">
        <f>'Williams, Felicity Nyasha'!M49</f>
        <v/>
      </c>
      <c r="E13" s="123">
        <f>'Williams, Felicity Nyasha'!N49</f>
        <v/>
      </c>
      <c r="F13" s="123">
        <f>'Williams, Felicity Nyasha'!O49</f>
        <v/>
      </c>
      <c r="G13" s="123">
        <f>'Williams, Felicity Nyasha'!P49</f>
        <v/>
      </c>
      <c r="H13" s="123">
        <f>'Williams, Felicity Nyasha'!Q49</f>
        <v/>
      </c>
      <c r="I13" s="123">
        <f>'Williams, Felicity Nyasha'!R49</f>
        <v/>
      </c>
      <c r="J13" s="123">
        <f>'Williams, Felicity Nyasha'!S49</f>
        <v/>
      </c>
      <c r="K13" s="123">
        <f>'Williams, Felicity Nyasha'!Q50</f>
        <v/>
      </c>
      <c r="L13" s="351" t="n"/>
      <c r="M13" s="351" t="n"/>
      <c r="N13" s="351" t="n"/>
      <c r="O13" s="351" t="n"/>
      <c r="P13" s="351" t="n"/>
    </row>
    <row r="14" ht="27" customHeight="1" s="348">
      <c r="A14" s="123">
        <f>'Agard, Desiree Ann'!M5</f>
        <v/>
      </c>
      <c r="B14" s="123">
        <f>'Agard, Desiree Ann'!M4</f>
        <v/>
      </c>
      <c r="C14" s="123">
        <f>'Agard, Desiree Ann'!O7</f>
        <v/>
      </c>
      <c r="D14" s="123">
        <f>'Agard, Desiree Ann'!M49</f>
        <v/>
      </c>
      <c r="E14" s="123">
        <f>'Agard, Desiree Ann'!N49</f>
        <v/>
      </c>
      <c r="F14" s="123">
        <f>'Agard, Desiree Ann'!O49</f>
        <v/>
      </c>
      <c r="G14" s="123">
        <f>'Agard, Desiree Ann'!P49</f>
        <v/>
      </c>
      <c r="H14" s="123">
        <f>'Agard, Desiree Ann'!Q49</f>
        <v/>
      </c>
      <c r="I14" s="123">
        <f>'Agard, Desiree Ann'!R49</f>
        <v/>
      </c>
      <c r="J14" s="123">
        <f>'Agard, Desiree Ann'!S49</f>
        <v/>
      </c>
      <c r="K14" s="123">
        <f>'Agard, Desiree Ann'!Q50</f>
        <v/>
      </c>
      <c r="L14" s="351" t="n"/>
      <c r="M14" s="351" t="n"/>
      <c r="N14" s="351" t="n"/>
      <c r="O14" s="351" t="n"/>
      <c r="P14" s="351" t="n"/>
    </row>
    <row r="15" ht="27" customHeight="1" s="348">
      <c r="A15" s="123">
        <f>'Alphonso, Tanika Amira'!M5</f>
        <v/>
      </c>
      <c r="B15" s="123">
        <f>'Alphonso, Tanika Amira'!M4</f>
        <v/>
      </c>
      <c r="C15" s="123">
        <f>'Alphonso, Tanika Amira'!O7</f>
        <v/>
      </c>
      <c r="D15" s="123">
        <f>'Alphonso, Tanika Amira'!M49</f>
        <v/>
      </c>
      <c r="E15" s="123">
        <f>'Alphonso, Tanika Amira'!N49</f>
        <v/>
      </c>
      <c r="F15" s="123">
        <f>'Alphonso, Tanika Amira'!O49</f>
        <v/>
      </c>
      <c r="G15" s="123">
        <f>'Alphonso, Tanika Amira'!P49</f>
        <v/>
      </c>
      <c r="H15" s="123">
        <f>'Alphonso, Tanika Amira'!Q49</f>
        <v/>
      </c>
      <c r="I15" s="123">
        <f>'Alphonso, Tanika Amira'!R49</f>
        <v/>
      </c>
      <c r="J15" s="123">
        <f>'Alphonso, Tanika Amira'!S49</f>
        <v/>
      </c>
      <c r="K15" s="123">
        <f>'Alphonso, Tanika Amira'!Q50</f>
        <v/>
      </c>
      <c r="L15" s="351" t="n"/>
      <c r="M15" s="351" t="n"/>
      <c r="N15" s="351" t="n"/>
      <c r="O15" s="351" t="n"/>
      <c r="P15" s="351" t="n"/>
    </row>
    <row r="16" ht="40.5" customHeight="1" s="348">
      <c r="A16" s="123">
        <f>'Alstrom, Melanie Yolandia'!M5</f>
        <v/>
      </c>
      <c r="B16" s="123">
        <f>'Alstrom, Melanie Yolandia'!M4</f>
        <v/>
      </c>
      <c r="C16" s="123">
        <f>'Alstrom, Melanie Yolandia'!O7</f>
        <v/>
      </c>
      <c r="D16" s="123">
        <f>'Alstrom, Melanie Yolandia'!M49</f>
        <v/>
      </c>
      <c r="E16" s="123">
        <f>'Alstrom, Melanie Yolandia'!N49</f>
        <v/>
      </c>
      <c r="F16" s="123">
        <f>'Alstrom, Melanie Yolandia'!O49</f>
        <v/>
      </c>
      <c r="G16" s="123">
        <f>'Alstrom, Melanie Yolandia'!P49</f>
        <v/>
      </c>
      <c r="H16" s="123">
        <f>'Alstrom, Melanie Yolandia'!Q49</f>
        <v/>
      </c>
      <c r="I16" s="123">
        <f>'Alstrom, Melanie Yolandia'!R49</f>
        <v/>
      </c>
      <c r="J16" s="123">
        <f>'Alstrom, Melanie Yolandia'!S49</f>
        <v/>
      </c>
      <c r="K16" s="123">
        <f>'Alstrom, Melanie Yolandia'!Q50</f>
        <v/>
      </c>
      <c r="L16" s="351" t="n"/>
      <c r="M16" s="351" t="n"/>
      <c r="N16" s="351" t="n"/>
      <c r="O16" s="351" t="n"/>
      <c r="P16" s="351" t="n"/>
    </row>
    <row r="17" ht="27" customHeight="1" s="348">
      <c r="A17" s="123">
        <f>'Auguste, Nadege'!M5</f>
        <v/>
      </c>
      <c r="B17" s="123">
        <f>'Auguste, Nadege'!M4</f>
        <v/>
      </c>
      <c r="C17" s="123">
        <f>'Auguste, Nadege'!O7</f>
        <v/>
      </c>
      <c r="D17" s="123">
        <f>'Auguste, Nadege'!M49</f>
        <v/>
      </c>
      <c r="E17" s="123">
        <f>'Auguste, Nadege'!N49</f>
        <v/>
      </c>
      <c r="F17" s="123">
        <f>'Auguste, Nadege'!O49</f>
        <v/>
      </c>
      <c r="G17" s="123">
        <f>'Auguste, Nadege'!P49</f>
        <v/>
      </c>
      <c r="H17" s="123">
        <f>'Auguste, Nadege'!Q49</f>
        <v/>
      </c>
      <c r="I17" s="123">
        <f>'Auguste, Nadege'!R49</f>
        <v/>
      </c>
      <c r="J17" s="123">
        <f>'Auguste, Nadege'!S49</f>
        <v/>
      </c>
      <c r="K17" s="123">
        <f>'Auguste, Nadege'!Q50</f>
        <v/>
      </c>
      <c r="L17" s="351" t="n"/>
      <c r="M17" s="351" t="n"/>
      <c r="N17" s="351" t="n"/>
      <c r="O17" s="351" t="n"/>
      <c r="P17" s="351" t="n"/>
    </row>
    <row r="18" ht="27" customHeight="1" s="348">
      <c r="A18" s="123">
        <f>'Best-Archer, Rozetta'!M5</f>
        <v/>
      </c>
      <c r="B18" s="123">
        <f>'Best-Archer, Rozetta'!M4</f>
        <v/>
      </c>
      <c r="C18" s="123">
        <f>'Best-Archer, Rozetta'!O7</f>
        <v/>
      </c>
      <c r="D18" s="123">
        <f>'Best-Archer, Rozetta'!M49</f>
        <v/>
      </c>
      <c r="E18" s="123">
        <f>'Best-Archer, Rozetta'!N49</f>
        <v/>
      </c>
      <c r="F18" s="123">
        <f>'Best-Archer, Rozetta'!O49</f>
        <v/>
      </c>
      <c r="G18" s="123">
        <f>'Best-Archer, Rozetta'!P49</f>
        <v/>
      </c>
      <c r="H18" s="123">
        <f>'Best-Archer, Rozetta'!Q49</f>
        <v/>
      </c>
      <c r="I18" s="123">
        <f>'Best-Archer, Rozetta'!R49</f>
        <v/>
      </c>
      <c r="J18" s="123">
        <f>'Best-Archer, Rozetta'!S49</f>
        <v/>
      </c>
      <c r="K18" s="123">
        <f>'Best-Archer, Rozetta'!Q50</f>
        <v/>
      </c>
      <c r="L18" s="351" t="n"/>
      <c r="M18" s="351" t="n"/>
      <c r="N18" s="351" t="n"/>
      <c r="O18" s="351" t="n"/>
      <c r="P18" s="351" t="n"/>
    </row>
    <row r="19" ht="27" customHeight="1" s="348">
      <c r="A19" s="123">
        <f>'Blucher, Winston Deon'!M5</f>
        <v/>
      </c>
      <c r="B19" s="123">
        <f>'Blucher, Winston Deon'!M4</f>
        <v/>
      </c>
      <c r="C19" s="123">
        <f>'Blucher, Winston Deon'!O7</f>
        <v/>
      </c>
      <c r="D19" s="123">
        <f>'Blucher, Winston Deon'!M49</f>
        <v/>
      </c>
      <c r="E19" s="123">
        <f>'Blucher, Winston Deon'!N49</f>
        <v/>
      </c>
      <c r="F19" s="123">
        <f>'Blucher, Winston Deon'!O49</f>
        <v/>
      </c>
      <c r="G19" s="123">
        <f>'Blucher, Winston Deon'!P49</f>
        <v/>
      </c>
      <c r="H19" s="123">
        <f>'Blucher, Winston Deon'!Q49</f>
        <v/>
      </c>
      <c r="I19" s="123">
        <f>'Blucher, Winston Deon'!R49</f>
        <v/>
      </c>
      <c r="J19" s="123">
        <f>'Blucher, Winston Deon'!S49</f>
        <v/>
      </c>
      <c r="K19" s="123">
        <f>'Blucher, Winston Deon'!Q50</f>
        <v/>
      </c>
      <c r="L19" s="351" t="n"/>
      <c r="M19" s="351" t="n"/>
      <c r="N19" s="351" t="n"/>
      <c r="O19" s="351" t="n"/>
      <c r="P19" s="351" t="n"/>
    </row>
    <row r="20" ht="40.5" customHeight="1" s="348">
      <c r="A20" s="123">
        <f>'Browne, Marvina Feona'!M5</f>
        <v/>
      </c>
      <c r="B20" s="123">
        <f>'Browne, Marvina Feona'!M4</f>
        <v/>
      </c>
      <c r="C20" s="123">
        <f>'Browne, Marvina Feona'!O7</f>
        <v/>
      </c>
      <c r="D20" s="123">
        <f>'Browne, Marvina Feona'!M49</f>
        <v/>
      </c>
      <c r="E20" s="123">
        <f>'Browne, Marvina Feona'!N49</f>
        <v/>
      </c>
      <c r="F20" s="123">
        <f>'Browne, Marvina Feona'!O49</f>
        <v/>
      </c>
      <c r="G20" s="123">
        <f>'Browne, Marvina Feona'!P49</f>
        <v/>
      </c>
      <c r="H20" s="123">
        <f>'Browne, Marvina Feona'!Q49</f>
        <v/>
      </c>
      <c r="I20" s="123">
        <f>'Browne, Marvina Feona'!R49</f>
        <v/>
      </c>
      <c r="J20" s="123">
        <f>'Browne, Marvina Feona'!S49</f>
        <v/>
      </c>
      <c r="K20" s="123">
        <f>'Browne, Marvina Feona'!Q50</f>
        <v/>
      </c>
      <c r="L20" s="351" t="n"/>
      <c r="M20" s="351" t="n"/>
      <c r="N20" s="351" t="n"/>
      <c r="O20" s="351" t="n"/>
      <c r="P20" s="351" t="n"/>
    </row>
    <row r="21" ht="40.5" customHeight="1" s="348">
      <c r="A21" s="123">
        <f>'Bullen, Herman Fitzgerald'!M5</f>
        <v/>
      </c>
      <c r="B21" s="123">
        <f>'Bullen, Herman Fitzgerald'!M4</f>
        <v/>
      </c>
      <c r="C21" s="123">
        <f>'Bullen, Herman Fitzgerald'!O7</f>
        <v/>
      </c>
      <c r="D21" s="123">
        <f>'Bullen, Herman Fitzgerald'!M49</f>
        <v/>
      </c>
      <c r="E21" s="123">
        <f>'Bullen, Herman Fitzgerald'!N49</f>
        <v/>
      </c>
      <c r="F21" s="123">
        <f>'Bullen, Herman Fitzgerald'!O49</f>
        <v/>
      </c>
      <c r="G21" s="123">
        <f>'Bullen, Herman Fitzgerald'!P49</f>
        <v/>
      </c>
      <c r="H21" s="123">
        <f>'Bullen, Herman Fitzgerald'!Q49</f>
        <v/>
      </c>
      <c r="I21" s="123">
        <f>'Bullen, Herman Fitzgerald'!R49</f>
        <v/>
      </c>
      <c r="J21" s="123">
        <f>'Bullen, Herman Fitzgerald'!S49</f>
        <v/>
      </c>
      <c r="K21" s="123">
        <f>'Bullen, Herman Fitzgerald'!Q50</f>
        <v/>
      </c>
      <c r="L21" s="351" t="n"/>
      <c r="M21" s="351" t="n"/>
      <c r="N21" s="351" t="n"/>
      <c r="O21" s="351" t="n"/>
      <c r="P21" s="351" t="n"/>
    </row>
    <row r="22" ht="27" customHeight="1" s="348">
      <c r="A22" s="123">
        <f>'Bumbury, Joan'!M5</f>
        <v/>
      </c>
      <c r="B22" s="123">
        <f>'Bumbury, Joan'!M4</f>
        <v/>
      </c>
      <c r="C22" s="123">
        <f>'Bumbury, Joan'!O7</f>
        <v/>
      </c>
      <c r="D22" s="123">
        <f>'Bumbury, Joan'!M49</f>
        <v/>
      </c>
      <c r="E22" s="123">
        <f>'Bumbury, Joan'!N49</f>
        <v/>
      </c>
      <c r="F22" s="123">
        <f>'Bumbury, Joan'!O49</f>
        <v/>
      </c>
      <c r="G22" s="123">
        <f>'Bumbury, Joan'!P49</f>
        <v/>
      </c>
      <c r="H22" s="123">
        <f>'Bumbury, Joan'!Q49</f>
        <v/>
      </c>
      <c r="I22" s="123">
        <f>'Bumbury, Joan'!R49</f>
        <v/>
      </c>
      <c r="J22" s="123">
        <f>'Bumbury, Joan'!S49</f>
        <v/>
      </c>
      <c r="K22" s="123">
        <f>'Bumbury, Joan'!Q50</f>
        <v/>
      </c>
      <c r="L22" s="351" t="n"/>
      <c r="M22" s="351" t="n"/>
      <c r="N22" s="351" t="n"/>
      <c r="O22" s="351" t="n"/>
      <c r="P22" s="351" t="n"/>
    </row>
    <row r="23" ht="27" customHeight="1" s="348">
      <c r="A23" s="123">
        <f>'Chester, Violet'!M5</f>
        <v/>
      </c>
      <c r="B23" s="123">
        <f>'Chester, Violet'!M4</f>
        <v/>
      </c>
      <c r="C23" s="123">
        <f>'Chester, Violet'!O7</f>
        <v/>
      </c>
      <c r="D23" s="123">
        <f>'Chester, Violet'!M49</f>
        <v/>
      </c>
      <c r="E23" s="123">
        <f>'Chester, Violet'!N49</f>
        <v/>
      </c>
      <c r="F23" s="123">
        <f>'Chester, Violet'!O49</f>
        <v/>
      </c>
      <c r="G23" s="123">
        <f>'Chester, Violet'!P49</f>
        <v/>
      </c>
      <c r="H23" s="123">
        <f>'Chester, Violet'!Q49</f>
        <v/>
      </c>
      <c r="I23" s="123">
        <f>'Chester, Violet'!R49</f>
        <v/>
      </c>
      <c r="J23" s="123">
        <f>'Chester, Violet'!S49</f>
        <v/>
      </c>
      <c r="K23" s="123">
        <f>'Chester, Violet'!Q50</f>
        <v/>
      </c>
      <c r="L23" s="351" t="n"/>
      <c r="M23" s="351" t="n"/>
      <c r="N23" s="351" t="n"/>
      <c r="O23" s="351" t="n"/>
      <c r="P23" s="351" t="n"/>
    </row>
    <row r="24" ht="27" customHeight="1" s="348">
      <c r="A24" s="123">
        <f>'Clarke, Penopolly'!M5</f>
        <v/>
      </c>
      <c r="B24" s="123">
        <f>'Clarke, Penopolly'!M4</f>
        <v/>
      </c>
      <c r="C24" s="123">
        <f>'Clarke, Penopolly'!O7</f>
        <v/>
      </c>
      <c r="D24" s="123">
        <f>'Clarke, Penopolly'!M49</f>
        <v/>
      </c>
      <c r="E24" s="123">
        <f>'Clarke, Penopolly'!N49</f>
        <v/>
      </c>
      <c r="F24" s="123">
        <f>'Clarke, Penopolly'!O49</f>
        <v/>
      </c>
      <c r="G24" s="123">
        <f>'Clarke, Penopolly'!P49</f>
        <v/>
      </c>
      <c r="H24" s="123">
        <f>'Clarke, Penopolly'!Q49</f>
        <v/>
      </c>
      <c r="I24" s="123">
        <f>'Clarke, Penopolly'!R49</f>
        <v/>
      </c>
      <c r="J24" s="123">
        <f>'Clarke, Penopolly'!S49</f>
        <v/>
      </c>
      <c r="K24" s="123">
        <f>'Clarke, Penopolly'!Q50</f>
        <v/>
      </c>
      <c r="L24" s="351" t="n"/>
      <c r="M24" s="351" t="n"/>
      <c r="N24" s="351" t="n"/>
      <c r="O24" s="351" t="n"/>
      <c r="P24" s="351" t="n"/>
    </row>
    <row r="25" ht="27" customHeight="1" s="348">
      <c r="A25" s="123">
        <f>'Clarke, Richard'!M5</f>
        <v/>
      </c>
      <c r="B25" s="123">
        <f>'Clarke, Richard'!M4</f>
        <v/>
      </c>
      <c r="C25" s="123">
        <f>'Clarke, Richard'!O7</f>
        <v/>
      </c>
      <c r="D25" s="123">
        <f>'Clarke, Richard'!M49</f>
        <v/>
      </c>
      <c r="E25" s="123">
        <f>'Clarke, Richard'!N49</f>
        <v/>
      </c>
      <c r="F25" s="123">
        <f>'Clarke, Richard'!O49</f>
        <v/>
      </c>
      <c r="G25" s="123">
        <f>'Clarke, Richard'!P49</f>
        <v/>
      </c>
      <c r="H25" s="123">
        <f>'Clarke, Richard'!Q49</f>
        <v/>
      </c>
      <c r="I25" s="123">
        <f>'Clarke, Richard'!R49</f>
        <v/>
      </c>
      <c r="J25" s="123">
        <f>'Clarke, Richard'!S49</f>
        <v/>
      </c>
      <c r="K25" s="123">
        <f>'Clarke, Richard'!Q50</f>
        <v/>
      </c>
      <c r="L25" s="351" t="n"/>
      <c r="M25" s="351" t="n"/>
      <c r="N25" s="351" t="n"/>
      <c r="O25" s="351" t="n"/>
      <c r="P25" s="351" t="n"/>
    </row>
    <row r="26" ht="40.5" customHeight="1" s="348">
      <c r="A26" s="123">
        <f>'Cockfield, Nichola Roxann'!M5</f>
        <v/>
      </c>
      <c r="B26" s="123">
        <f>'Cockfield, Nichola Roxann'!M4</f>
        <v/>
      </c>
      <c r="C26" s="123">
        <f>'Cockfield, Nichola Roxann'!O7</f>
        <v/>
      </c>
      <c r="D26" s="123">
        <f>'Cockfield, Nichola Roxann'!M49</f>
        <v/>
      </c>
      <c r="E26" s="123">
        <f>'Cockfield, Nichola Roxann'!N49</f>
        <v/>
      </c>
      <c r="F26" s="123">
        <f>'Cockfield, Nichola Roxann'!O49</f>
        <v/>
      </c>
      <c r="G26" s="123">
        <f>'Cockfield, Nichola Roxann'!P49</f>
        <v/>
      </c>
      <c r="H26" s="123">
        <f>'Cockfield, Nichola Roxann'!Q49</f>
        <v/>
      </c>
      <c r="I26" s="123">
        <f>'Cockfield, Nichola Roxann'!R49</f>
        <v/>
      </c>
      <c r="J26" s="123">
        <f>'Cockfield, Nichola Roxann'!S49</f>
        <v/>
      </c>
      <c r="K26" s="123">
        <f>'Cockfield, Nichola Roxann'!Q50</f>
        <v/>
      </c>
      <c r="L26" s="351" t="n"/>
      <c r="M26" s="351" t="n"/>
      <c r="N26" s="351" t="n"/>
      <c r="O26" s="351" t="n"/>
      <c r="P26" s="351" t="n"/>
    </row>
    <row r="27" ht="27" customHeight="1" s="348">
      <c r="A27" s="123">
        <f>'Cort, Neville Orvil'!M5</f>
        <v/>
      </c>
      <c r="B27" s="123">
        <f>'Cort, Neville Orvil'!M4</f>
        <v/>
      </c>
      <c r="C27" s="123">
        <f>'Cort, Neville Orvil'!O7</f>
        <v/>
      </c>
      <c r="D27" s="123">
        <f>'Cort, Neville Orvil'!M49</f>
        <v/>
      </c>
      <c r="E27" s="123">
        <f>'Cort, Neville Orvil'!N49</f>
        <v/>
      </c>
      <c r="F27" s="123">
        <f>'Cort, Neville Orvil'!O49</f>
        <v/>
      </c>
      <c r="G27" s="123">
        <f>'Cort, Neville Orvil'!P49</f>
        <v/>
      </c>
      <c r="H27" s="123">
        <f>'Cort, Neville Orvil'!Q49</f>
        <v/>
      </c>
      <c r="I27" s="123">
        <f>'Cort, Neville Orvil'!R49</f>
        <v/>
      </c>
      <c r="J27" s="123">
        <f>'Cort, Neville Orvil'!S49</f>
        <v/>
      </c>
      <c r="K27" s="123">
        <f>'Cort, Neville Orvil'!Q50</f>
        <v/>
      </c>
      <c r="L27" s="351" t="n"/>
      <c r="M27" s="351" t="n"/>
      <c r="N27" s="351" t="n"/>
      <c r="O27" s="351" t="n"/>
      <c r="P27" s="351" t="n"/>
    </row>
    <row r="28" ht="40.5" customHeight="1" s="348">
      <c r="A28" s="123">
        <f>'Crandon, Andrea Lorette'!M5</f>
        <v/>
      </c>
      <c r="B28" s="123">
        <f>'Crandon, Andrea Lorette'!M4</f>
        <v/>
      </c>
      <c r="C28" s="123">
        <f>'Crandon, Andrea Lorette'!O7</f>
        <v/>
      </c>
      <c r="D28" s="123">
        <f>'Crandon, Andrea Lorette'!M49</f>
        <v/>
      </c>
      <c r="E28" s="123">
        <f>'Crandon, Andrea Lorette'!N49</f>
        <v/>
      </c>
      <c r="F28" s="123">
        <f>'Crandon, Andrea Lorette'!O49</f>
        <v/>
      </c>
      <c r="G28" s="123">
        <f>'Crandon, Andrea Lorette'!P49</f>
        <v/>
      </c>
      <c r="H28" s="123">
        <f>'Crandon, Andrea Lorette'!Q49</f>
        <v/>
      </c>
      <c r="I28" s="123">
        <f>'Crandon, Andrea Lorette'!R49</f>
        <v/>
      </c>
      <c r="J28" s="123">
        <f>'Crandon, Andrea Lorette'!S49</f>
        <v/>
      </c>
      <c r="K28" s="123">
        <f>'Crandon, Andrea Lorette'!Q50</f>
        <v/>
      </c>
      <c r="L28" s="351" t="n"/>
      <c r="M28" s="351" t="n"/>
      <c r="N28" s="351" t="n"/>
      <c r="O28" s="351" t="n"/>
      <c r="P28" s="351" t="n"/>
    </row>
    <row r="29" ht="27" customHeight="1" s="348">
      <c r="A29" s="123">
        <f>'De Santos, Sandra'!M5</f>
        <v/>
      </c>
      <c r="B29" s="123">
        <f>'De Santos, Sandra'!M4</f>
        <v/>
      </c>
      <c r="C29" s="123">
        <f>'De Santos, Sandra'!O7</f>
        <v/>
      </c>
      <c r="D29" s="123">
        <f>'De Santos, Sandra'!M49</f>
        <v/>
      </c>
      <c r="E29" s="123">
        <f>'De Santos, Sandra'!N49</f>
        <v/>
      </c>
      <c r="F29" s="123">
        <f>'De Santos, Sandra'!O49</f>
        <v/>
      </c>
      <c r="G29" s="123">
        <f>'De Santos, Sandra'!P49</f>
        <v/>
      </c>
      <c r="H29" s="123">
        <f>'De Santos, Sandra'!Q49</f>
        <v/>
      </c>
      <c r="I29" s="123">
        <f>'De Santos, Sandra'!R49</f>
        <v/>
      </c>
      <c r="J29" s="123">
        <f>'De Santos, Sandra'!S49</f>
        <v/>
      </c>
      <c r="K29" s="123">
        <f>'De Santos, Sandra'!Q50</f>
        <v/>
      </c>
      <c r="L29" s="351" t="n"/>
      <c r="M29" s="351" t="n"/>
      <c r="N29" s="351" t="n"/>
      <c r="O29" s="351" t="n"/>
      <c r="P29" s="351" t="n"/>
    </row>
    <row r="30" ht="27" customHeight="1" s="348">
      <c r="A30" s="123">
        <f>'Douglas, Nicola Onica'!M5</f>
        <v/>
      </c>
      <c r="B30" s="123">
        <f>'Douglas, Nicola Onica'!M4</f>
        <v/>
      </c>
      <c r="C30" s="123">
        <f>'Douglas, Nicola Onica'!O7</f>
        <v/>
      </c>
      <c r="D30" s="123">
        <f>'Douglas, Nicola Onica'!M49</f>
        <v/>
      </c>
      <c r="E30" s="123">
        <f>'Douglas, Nicola Onica'!N49</f>
        <v/>
      </c>
      <c r="F30" s="123">
        <f>'Douglas, Nicola Onica'!O49</f>
        <v/>
      </c>
      <c r="G30" s="123">
        <f>'Douglas, Nicola Onica'!P49</f>
        <v/>
      </c>
      <c r="H30" s="123">
        <f>'Douglas, Nicola Onica'!Q49</f>
        <v/>
      </c>
      <c r="I30" s="123">
        <f>'Douglas, Nicola Onica'!R49</f>
        <v/>
      </c>
      <c r="J30" s="123">
        <f>'Douglas, Nicola Onica'!S49</f>
        <v/>
      </c>
      <c r="K30" s="123">
        <f>'Douglas, Nicola Onica'!Q50</f>
        <v/>
      </c>
      <c r="L30" s="351" t="n"/>
      <c r="M30" s="351" t="n"/>
      <c r="N30" s="351" t="n"/>
      <c r="O30" s="351" t="n"/>
      <c r="P30" s="351" t="n"/>
    </row>
    <row r="31" ht="27" customHeight="1" s="348">
      <c r="A31" s="123">
        <f>'Dyer, Roxanne'!M5</f>
        <v/>
      </c>
      <c r="B31" s="123">
        <f>'Dyer, Roxanne'!M4</f>
        <v/>
      </c>
      <c r="C31" s="123">
        <f>'Dyer, Roxanne'!O7</f>
        <v/>
      </c>
      <c r="D31" s="123">
        <f>'Dyer, Roxanne'!M49</f>
        <v/>
      </c>
      <c r="E31" s="123">
        <f>'Dyer, Roxanne'!N49</f>
        <v/>
      </c>
      <c r="F31" s="123">
        <f>'Dyer, Roxanne'!O49</f>
        <v/>
      </c>
      <c r="G31" s="123">
        <f>'Dyer, Roxanne'!P49</f>
        <v/>
      </c>
      <c r="H31" s="123">
        <f>'Dyer, Roxanne'!Q49</f>
        <v/>
      </c>
      <c r="I31" s="123">
        <f>'Dyer, Roxanne'!R49</f>
        <v/>
      </c>
      <c r="J31" s="123">
        <f>'Dyer, Roxanne'!S49</f>
        <v/>
      </c>
      <c r="K31" s="123">
        <f>'Dyer, Roxanne'!Q50</f>
        <v/>
      </c>
      <c r="L31" s="351" t="n"/>
      <c r="M31" s="351" t="n"/>
      <c r="N31" s="351" t="n"/>
      <c r="O31" s="351" t="n"/>
      <c r="P31" s="351" t="n"/>
    </row>
    <row r="32" ht="40.5" customHeight="1" s="348">
      <c r="A32" s="123">
        <f>'[1]Ferrell, George Anthony'!M5</f>
        <v/>
      </c>
      <c r="B32" s="123">
        <f>'[1]Ferrell, George Anthony'!M4</f>
        <v/>
      </c>
      <c r="C32" s="123">
        <f>'[1]Ferrell, George Anthony'!O7</f>
        <v/>
      </c>
      <c r="D32" s="123">
        <f>'[1]Ferrell, George Anthony'!M49</f>
        <v/>
      </c>
      <c r="E32" s="123">
        <f>'[1]Ferrell, George Anthony'!N49</f>
        <v/>
      </c>
      <c r="F32" s="123">
        <f>'[1]Ferrell, George Anthony'!O49</f>
        <v/>
      </c>
      <c r="G32" s="123">
        <f>'[1]Ferrell, George Anthony'!P49</f>
        <v/>
      </c>
      <c r="H32" s="123">
        <f>'[1]Ferrell, George Anthony'!Q49</f>
        <v/>
      </c>
      <c r="I32" s="123">
        <f>'[1]Ferrell, George Anthony'!R49</f>
        <v/>
      </c>
      <c r="J32" s="123">
        <f>'[1]Ferrell, George Anthony'!S49</f>
        <v/>
      </c>
      <c r="K32" s="123">
        <f>'[1]Ferrell, George Anthony'!Q50</f>
        <v/>
      </c>
      <c r="L32" s="351" t="n"/>
      <c r="M32" s="351" t="n"/>
      <c r="N32" s="351" t="n"/>
      <c r="O32" s="351" t="n"/>
      <c r="P32" s="351" t="n"/>
    </row>
    <row r="33">
      <c r="A33" s="123">
        <f>'Gay, Fredline'!M5</f>
        <v/>
      </c>
      <c r="B33" s="123">
        <f>'Gay, Fredline'!M4</f>
        <v/>
      </c>
      <c r="C33" s="123">
        <f>'Gay, Fredline'!O7</f>
        <v/>
      </c>
      <c r="D33" s="123">
        <f>'Gay, Fredline'!M49</f>
        <v/>
      </c>
      <c r="E33" s="123">
        <f>'Gay, Fredline'!N49</f>
        <v/>
      </c>
      <c r="F33" s="123">
        <f>'Gay, Fredline'!O49</f>
        <v/>
      </c>
      <c r="G33" s="123">
        <f>'Gay, Fredline'!P49</f>
        <v/>
      </c>
      <c r="H33" s="123">
        <f>'Gay, Fredline'!Q49</f>
        <v/>
      </c>
      <c r="I33" s="123">
        <f>'Gay, Fredline'!R49</f>
        <v/>
      </c>
      <c r="J33" s="123">
        <f>'Gay, Fredline'!S49</f>
        <v/>
      </c>
      <c r="K33" s="123">
        <f>'Gay, Fredline'!Q50</f>
        <v/>
      </c>
      <c r="L33" s="351" t="n"/>
      <c r="M33" s="351" t="n"/>
      <c r="N33" s="351" t="n"/>
      <c r="O33" s="351" t="n"/>
      <c r="P33" s="351" t="n"/>
    </row>
    <row r="34" ht="27" customHeight="1" s="348">
      <c r="A34" s="123">
        <f>'George, Alana Elizabeth'!M5</f>
        <v/>
      </c>
      <c r="B34" s="123">
        <f>'George, Alana Elizabeth'!M4</f>
        <v/>
      </c>
      <c r="C34" s="123">
        <f>'George, Alana Elizabeth'!O7</f>
        <v/>
      </c>
      <c r="D34" s="123">
        <f>'George, Alana Elizabeth'!M49</f>
        <v/>
      </c>
      <c r="E34" s="123">
        <f>'George, Alana Elizabeth'!N49</f>
        <v/>
      </c>
      <c r="F34" s="123">
        <f>'George, Alana Elizabeth'!O49</f>
        <v/>
      </c>
      <c r="G34" s="123">
        <f>'George, Alana Elizabeth'!P49</f>
        <v/>
      </c>
      <c r="H34" s="123">
        <f>'George, Alana Elizabeth'!Q49</f>
        <v/>
      </c>
      <c r="I34" s="123">
        <f>'George, Alana Elizabeth'!R49</f>
        <v/>
      </c>
      <c r="J34" s="123">
        <f>'George, Alana Elizabeth'!S49</f>
        <v/>
      </c>
      <c r="K34" s="123">
        <f>'George, Alana Elizabeth'!Q50</f>
        <v/>
      </c>
      <c r="L34" s="351" t="n"/>
      <c r="M34" s="351" t="n"/>
      <c r="N34" s="351" t="n"/>
      <c r="O34" s="351" t="n"/>
      <c r="P34" s="351" t="n"/>
    </row>
    <row r="35" ht="27" customHeight="1" s="348">
      <c r="A35" s="123">
        <f>'Gordon, Kim Natasha'!M5</f>
        <v/>
      </c>
      <c r="B35" s="123">
        <f>'Gordon, Kim Natasha'!M4</f>
        <v/>
      </c>
      <c r="C35" s="123">
        <f>'Gordon, Kim Natasha'!O7</f>
        <v/>
      </c>
      <c r="D35" s="123">
        <f>'Gordon, Kim Natasha'!M49</f>
        <v/>
      </c>
      <c r="E35" s="123">
        <f>'Gordon, Kim Natasha'!N49</f>
        <v/>
      </c>
      <c r="F35" s="123">
        <f>'Gordon, Kim Natasha'!O49</f>
        <v/>
      </c>
      <c r="G35" s="123">
        <f>'Gordon, Kim Natasha'!P49</f>
        <v/>
      </c>
      <c r="H35" s="123">
        <f>'Gordon, Kim Natasha'!Q49</f>
        <v/>
      </c>
      <c r="I35" s="123">
        <f>'Gordon, Kim Natasha'!R49</f>
        <v/>
      </c>
      <c r="J35" s="123">
        <f>'Gordon, Kim Natasha'!S49</f>
        <v/>
      </c>
      <c r="K35" s="123">
        <f>'Gordon, Kim Natasha'!Q50</f>
        <v/>
      </c>
      <c r="L35" s="351" t="n"/>
      <c r="M35" s="351" t="n"/>
      <c r="N35" s="351" t="n"/>
      <c r="O35" s="351" t="n"/>
      <c r="P35" s="351" t="n"/>
    </row>
    <row r="36" ht="27" customHeight="1" s="348">
      <c r="A36" s="123">
        <f>'Gordon, Mijah Ulanna'!M5</f>
        <v/>
      </c>
      <c r="B36" s="123">
        <f>'Gordon, Mijah Ulanna'!M4</f>
        <v/>
      </c>
      <c r="C36" s="123">
        <f>'Gordon, Mijah Ulanna'!O7</f>
        <v/>
      </c>
      <c r="D36" s="123">
        <f>'Gordon, Mijah Ulanna'!M49</f>
        <v/>
      </c>
      <c r="E36" s="123">
        <f>'Gordon, Mijah Ulanna'!N49</f>
        <v/>
      </c>
      <c r="F36" s="123">
        <f>'Gordon, Mijah Ulanna'!O49</f>
        <v/>
      </c>
      <c r="G36" s="123">
        <f>'Gordon, Mijah Ulanna'!P49</f>
        <v/>
      </c>
      <c r="H36" s="123">
        <f>'Gordon, Mijah Ulanna'!Q49</f>
        <v/>
      </c>
      <c r="I36" s="123">
        <f>'Gordon, Mijah Ulanna'!R49</f>
        <v/>
      </c>
      <c r="J36" s="123">
        <f>'Gordon, Mijah Ulanna'!S49</f>
        <v/>
      </c>
      <c r="K36" s="123">
        <f>'Gordon, Mijah Ulanna'!Q50</f>
        <v/>
      </c>
      <c r="L36" s="351" t="n"/>
      <c r="M36" s="351" t="n"/>
      <c r="N36" s="351" t="n"/>
      <c r="O36" s="351" t="n"/>
      <c r="P36" s="351" t="n"/>
    </row>
    <row r="37" ht="27" customHeight="1" s="348">
      <c r="A37" s="123">
        <f>'Griffith, Richard Darc'!M5</f>
        <v/>
      </c>
      <c r="B37" s="123">
        <f>'Griffith, Richard Darc'!M4</f>
        <v/>
      </c>
      <c r="C37" s="123">
        <f>'Griffith, Richard Darc'!O7</f>
        <v/>
      </c>
      <c r="D37" s="123">
        <f>'Griffith, Richard Darc'!M49</f>
        <v/>
      </c>
      <c r="E37" s="123">
        <f>'Griffith, Richard Darc'!N49</f>
        <v/>
      </c>
      <c r="F37" s="123">
        <f>'Griffith, Richard Darc'!O49</f>
        <v/>
      </c>
      <c r="G37" s="123">
        <f>'Griffith, Richard Darc'!P49</f>
        <v/>
      </c>
      <c r="H37" s="123">
        <f>'Griffith, Richard Darc'!Q49</f>
        <v/>
      </c>
      <c r="I37" s="123">
        <f>'Griffith, Richard Darc'!R49</f>
        <v/>
      </c>
      <c r="J37" s="123">
        <f>'Griffith, Richard Darc'!S49</f>
        <v/>
      </c>
      <c r="K37" s="123">
        <f>'Griffith, Richard Darc'!Q50</f>
        <v/>
      </c>
      <c r="L37" s="351" t="n"/>
      <c r="M37" s="351" t="n"/>
      <c r="N37" s="351" t="n"/>
      <c r="O37" s="351" t="n"/>
      <c r="P37" s="351" t="n"/>
    </row>
    <row r="38" ht="27" customHeight="1" s="348">
      <c r="A38" s="123">
        <f>'Guillaume, Ruschama'!M5</f>
        <v/>
      </c>
      <c r="B38" s="123">
        <f>'Guillaume, Ruschama'!M4</f>
        <v/>
      </c>
      <c r="C38" s="123">
        <f>'Guillaume, Ruschama'!O7</f>
        <v/>
      </c>
      <c r="D38" s="123">
        <f>'Guillaume, Ruschama'!M49</f>
        <v/>
      </c>
      <c r="E38" s="123">
        <f>'Guillaume, Ruschama'!N49</f>
        <v/>
      </c>
      <c r="F38" s="123">
        <f>'Guillaume, Ruschama'!O49</f>
        <v/>
      </c>
      <c r="G38" s="123">
        <f>'Guillaume, Ruschama'!P49</f>
        <v/>
      </c>
      <c r="H38" s="123">
        <f>'Guillaume, Ruschama'!Q49</f>
        <v/>
      </c>
      <c r="I38" s="123">
        <f>'Guillaume, Ruschama'!R49</f>
        <v/>
      </c>
      <c r="J38" s="123">
        <f>'Guillaume, Ruschama'!S49</f>
        <v/>
      </c>
      <c r="K38" s="123">
        <f>'Guillaume, Ruschama'!Q50</f>
        <v/>
      </c>
      <c r="L38" s="351" t="n"/>
      <c r="M38" s="351" t="n"/>
      <c r="N38" s="351" t="n"/>
      <c r="O38" s="351" t="n"/>
      <c r="P38" s="351" t="n"/>
    </row>
    <row r="39" ht="40.5" customHeight="1" s="348">
      <c r="A39" s="123">
        <f>'Halley, Sherian Patricia'!M5</f>
        <v/>
      </c>
      <c r="B39" s="123">
        <f>'Halley, Sherian Patricia'!M4</f>
        <v/>
      </c>
      <c r="C39" s="123">
        <f>'Halley, Sherian Patricia'!O7</f>
        <v/>
      </c>
      <c r="D39" s="123">
        <f>'Halley, Sherian Patricia'!M49</f>
        <v/>
      </c>
      <c r="E39" s="123">
        <f>'Halley, Sherian Patricia'!N49</f>
        <v/>
      </c>
      <c r="F39" s="123">
        <f>'Halley, Sherian Patricia'!O49</f>
        <v/>
      </c>
      <c r="G39" s="123">
        <f>'Halley, Sherian Patricia'!P49</f>
        <v/>
      </c>
      <c r="H39" s="123">
        <f>'Halley, Sherian Patricia'!Q49</f>
        <v/>
      </c>
      <c r="I39" s="123">
        <f>'Halley, Sherian Patricia'!R49</f>
        <v/>
      </c>
      <c r="J39" s="123">
        <f>'Halley, Sherian Patricia'!S49</f>
        <v/>
      </c>
      <c r="K39" s="123">
        <f>'Halley, Sherian Patricia'!Q50</f>
        <v/>
      </c>
      <c r="L39" s="351" t="n"/>
      <c r="M39" s="351" t="n"/>
      <c r="N39" s="351" t="n"/>
      <c r="O39" s="351" t="n"/>
      <c r="P39" s="351" t="n"/>
    </row>
    <row r="40">
      <c r="A40" s="123">
        <f>'Haynes, Beryl'!M5</f>
        <v/>
      </c>
      <c r="B40" s="123">
        <f>'Haynes, Beryl'!M4</f>
        <v/>
      </c>
      <c r="C40" s="123">
        <f>'Haynes, Beryl'!O7</f>
        <v/>
      </c>
      <c r="D40" s="123">
        <f>'Haynes, Beryl'!M49</f>
        <v/>
      </c>
      <c r="E40" s="123">
        <f>'Haynes, Beryl'!N49</f>
        <v/>
      </c>
      <c r="F40" s="123">
        <f>'Haynes, Beryl'!O49</f>
        <v/>
      </c>
      <c r="G40" s="123">
        <f>'Haynes, Beryl'!P49</f>
        <v/>
      </c>
      <c r="H40" s="123">
        <f>'Haynes, Beryl'!Q49</f>
        <v/>
      </c>
      <c r="I40" s="123">
        <f>'Haynes, Beryl'!R49</f>
        <v/>
      </c>
      <c r="J40" s="123">
        <f>'Haynes, Beryl'!S49</f>
        <v/>
      </c>
      <c r="K40" s="123">
        <f>'Haynes, Beryl'!Q50</f>
        <v/>
      </c>
      <c r="L40" s="351" t="n"/>
      <c r="M40" s="351" t="n"/>
      <c r="N40" s="351" t="n"/>
      <c r="O40" s="351" t="n"/>
      <c r="P40" s="351" t="n"/>
    </row>
    <row r="41" ht="27" customHeight="1" s="348">
      <c r="A41" s="123">
        <f>'Haynes, Suzette'!M5</f>
        <v/>
      </c>
      <c r="B41" s="123">
        <f>'Haynes, Suzette'!M4</f>
        <v/>
      </c>
      <c r="C41" s="123">
        <f>'Haynes, Suzette'!O7</f>
        <v/>
      </c>
      <c r="D41" s="123">
        <f>'Haynes, Suzette'!M49</f>
        <v/>
      </c>
      <c r="E41" s="123">
        <f>'Haynes, Suzette'!N49</f>
        <v/>
      </c>
      <c r="F41" s="123">
        <f>'Haynes, Suzette'!O49</f>
        <v/>
      </c>
      <c r="G41" s="123">
        <f>'Haynes, Suzette'!P49</f>
        <v/>
      </c>
      <c r="H41" s="123">
        <f>'Haynes, Suzette'!Q49</f>
        <v/>
      </c>
      <c r="I41" s="123">
        <f>'Haynes, Suzette'!R49</f>
        <v/>
      </c>
      <c r="J41" s="123">
        <f>'Haynes, Suzette'!S49</f>
        <v/>
      </c>
      <c r="K41" s="123">
        <f>'Haynes, Suzette'!Q50</f>
        <v/>
      </c>
      <c r="L41" s="351" t="n"/>
      <c r="M41" s="351" t="n"/>
      <c r="N41" s="351" t="n"/>
      <c r="O41" s="351" t="n"/>
      <c r="P41" s="351" t="n"/>
    </row>
    <row r="42">
      <c r="A42" s="123">
        <f>'Henry, Sonia'!M5</f>
        <v/>
      </c>
      <c r="B42" s="123">
        <f>'Henry, Sonia'!M4</f>
        <v/>
      </c>
      <c r="C42" s="123">
        <f>'Henry, Sonia'!O7</f>
        <v/>
      </c>
      <c r="D42" s="123">
        <f>'Henry, Sonia'!M49</f>
        <v/>
      </c>
      <c r="E42" s="123">
        <f>'Henry, Sonia'!N49</f>
        <v/>
      </c>
      <c r="F42" s="123">
        <f>'Henry, Sonia'!O49</f>
        <v/>
      </c>
      <c r="G42" s="123">
        <f>'Henry, Sonia'!P49</f>
        <v/>
      </c>
      <c r="H42" s="123">
        <f>'Henry, Sonia'!Q49</f>
        <v/>
      </c>
      <c r="I42" s="123">
        <f>'Henry, Sonia'!R49</f>
        <v/>
      </c>
      <c r="J42" s="123">
        <f>'Henry, Sonia'!S49</f>
        <v/>
      </c>
      <c r="K42" s="123">
        <f>'Henry, Sonia'!Q50</f>
        <v/>
      </c>
      <c r="L42" s="351" t="n"/>
      <c r="M42" s="351" t="n"/>
      <c r="N42" s="351" t="n"/>
      <c r="O42" s="351" t="n"/>
      <c r="P42" s="351" t="n"/>
    </row>
    <row r="43" ht="40.5" customHeight="1" s="348">
      <c r="A43" s="123">
        <f>'[2]Henry-Alder, Ilene Petronella'!M5</f>
        <v/>
      </c>
      <c r="B43" s="123">
        <f>'[2]Henry-Alder, Ilene Petronella'!M4</f>
        <v/>
      </c>
      <c r="C43" s="123">
        <f>'[2]Henry-Alder, Ilene Petronella'!O7</f>
        <v/>
      </c>
      <c r="D43" s="123">
        <f>'[2]Henry-Alder, Ilene Petronella'!M49</f>
        <v/>
      </c>
      <c r="E43" s="123">
        <f>'[2]Henry-Alder, Ilene Petronella'!N49</f>
        <v/>
      </c>
      <c r="F43" s="123">
        <f>'[2]Henry-Alder, Ilene Petronella'!O49</f>
        <v/>
      </c>
      <c r="G43" s="123">
        <f>'[2]Henry-Alder, Ilene Petronella'!P49</f>
        <v/>
      </c>
      <c r="H43" s="123">
        <f>'[2]Henry-Alder, Ilene Petronella'!Q49</f>
        <v/>
      </c>
      <c r="I43" s="123">
        <f>'[2]Henry-Alder, Ilene Petronella'!R49</f>
        <v/>
      </c>
      <c r="J43" s="123">
        <f>'[2]Henry-Alder, Ilene Petronella'!S49</f>
        <v/>
      </c>
      <c r="K43" s="123">
        <f>'[2]Henry-Alder, Ilene Petronella'!Q50</f>
        <v/>
      </c>
      <c r="L43" s="351" t="n"/>
      <c r="M43" s="351" t="n"/>
      <c r="N43" s="351" t="n"/>
      <c r="O43" s="351" t="n"/>
      <c r="P43" s="351" t="n"/>
    </row>
    <row r="44" ht="27" customHeight="1" s="348">
      <c r="A44" s="123">
        <f>'Howell, Allison'!M5</f>
        <v/>
      </c>
      <c r="B44" s="123">
        <f>'Howell, Allison'!M4</f>
        <v/>
      </c>
      <c r="C44" s="123">
        <f>'Howell, Allison'!O7</f>
        <v/>
      </c>
      <c r="D44" s="123">
        <f>'Howell, Allison'!M49</f>
        <v/>
      </c>
      <c r="E44" s="123">
        <f>'Howell, Allison'!N49</f>
        <v/>
      </c>
      <c r="F44" s="123">
        <f>'Howell, Allison'!O49</f>
        <v/>
      </c>
      <c r="G44" s="123">
        <f>'Howell, Allison'!P49</f>
        <v/>
      </c>
      <c r="H44" s="123">
        <f>'Howell, Allison'!Q49</f>
        <v/>
      </c>
      <c r="I44" s="123">
        <f>'Howell, Allison'!R49</f>
        <v/>
      </c>
      <c r="J44" s="123">
        <f>'Howell, Allison'!S49</f>
        <v/>
      </c>
      <c r="K44" s="123">
        <f>'Howell, Allison'!Q50</f>
        <v/>
      </c>
      <c r="L44" s="351" t="n"/>
      <c r="M44" s="351" t="n"/>
      <c r="N44" s="351" t="n"/>
      <c r="O44" s="351" t="n"/>
      <c r="P44" s="351" t="n"/>
    </row>
    <row r="45" ht="40.5" customHeight="1" s="348">
      <c r="A45" s="123">
        <f>'Hudson, Paulette Veronica'!M5</f>
        <v/>
      </c>
      <c r="B45" s="123">
        <f>'Hudson, Paulette Veronica'!M4</f>
        <v/>
      </c>
      <c r="C45" s="123">
        <f>'Hudson, Paulette Veronica'!O7</f>
        <v/>
      </c>
      <c r="D45" s="123">
        <f>'Hudson, Paulette Veronica'!M49</f>
        <v/>
      </c>
      <c r="E45" s="123">
        <f>'Hudson, Paulette Veronica'!N49</f>
        <v/>
      </c>
      <c r="F45" s="123">
        <f>'Hudson, Paulette Veronica'!O49</f>
        <v/>
      </c>
      <c r="G45" s="123">
        <f>'Hudson, Paulette Veronica'!P49</f>
        <v/>
      </c>
      <c r="H45" s="123">
        <f>'Hudson, Paulette Veronica'!Q49</f>
        <v/>
      </c>
      <c r="I45" s="123">
        <f>'Hudson, Paulette Veronica'!R49</f>
        <v/>
      </c>
      <c r="J45" s="123">
        <f>'Hudson, Paulette Veronica'!S49</f>
        <v/>
      </c>
      <c r="K45" s="123">
        <f>'Hudson, Paulette Veronica'!Q50</f>
        <v/>
      </c>
      <c r="L45" s="351" t="n"/>
      <c r="M45" s="351" t="n"/>
      <c r="N45" s="351" t="n"/>
      <c r="O45" s="351" t="n"/>
      <c r="P45" s="351" t="n"/>
    </row>
    <row r="46" ht="27" customHeight="1" s="348">
      <c r="A46" s="123">
        <f>'Jacques, Valy-Ana'!M5</f>
        <v/>
      </c>
      <c r="B46" s="123">
        <f>'Jacques, Valy-Ana'!M4</f>
        <v/>
      </c>
      <c r="C46" s="123">
        <f>'Jacques, Valy-Ana'!O7</f>
        <v/>
      </c>
      <c r="D46" s="123">
        <f>'Jacques, Valy-Ana'!M49</f>
        <v/>
      </c>
      <c r="E46" s="123">
        <f>'Jacques, Valy-Ana'!N49</f>
        <v/>
      </c>
      <c r="F46" s="123">
        <f>'Jacques, Valy-Ana'!O49</f>
        <v/>
      </c>
      <c r="G46" s="123">
        <f>'Jacques, Valy-Ana'!P49</f>
        <v/>
      </c>
      <c r="H46" s="123">
        <f>'Jacques, Valy-Ana'!Q49</f>
        <v/>
      </c>
      <c r="I46" s="123">
        <f>'Jacques, Valy-Ana'!R49</f>
        <v/>
      </c>
      <c r="J46" s="123">
        <f>'Jacques, Valy-Ana'!S49</f>
        <v/>
      </c>
      <c r="K46" s="123">
        <f>'Jacques, Valy-Ana'!Q50</f>
        <v/>
      </c>
      <c r="L46" s="351" t="n"/>
      <c r="M46" s="351" t="n"/>
      <c r="N46" s="351" t="n"/>
      <c r="O46" s="351" t="n"/>
      <c r="P46" s="351" t="n"/>
    </row>
    <row r="47" ht="40.5" customHeight="1" s="348">
      <c r="A47" s="123">
        <f>'Jean-Charles-Bellefleur, Ellian'!M5</f>
        <v/>
      </c>
      <c r="B47" s="123">
        <f>'Jean-Charles-Bellefleur, Ellian'!M4</f>
        <v/>
      </c>
      <c r="C47" s="123">
        <f>'Jean-Charles-Bellefleur, Ellian'!O7</f>
        <v/>
      </c>
      <c r="D47" s="123">
        <f>'Jean-Charles-Bellefleur, Ellian'!M49</f>
        <v/>
      </c>
      <c r="E47" s="123">
        <f>'Jean-Charles-Bellefleur, Ellian'!N49</f>
        <v/>
      </c>
      <c r="F47" s="123">
        <f>'Jean-Charles-Bellefleur, Ellian'!O49</f>
        <v/>
      </c>
      <c r="G47" s="123">
        <f>'Jean-Charles-Bellefleur, Ellian'!P49</f>
        <v/>
      </c>
      <c r="H47" s="123">
        <f>'Jean-Charles-Bellefleur, Ellian'!Q49</f>
        <v/>
      </c>
      <c r="I47" s="123">
        <f>'Jean-Charles-Bellefleur, Ellian'!R49</f>
        <v/>
      </c>
      <c r="J47" s="123">
        <f>'Jean-Charles-Bellefleur, Ellian'!S49</f>
        <v/>
      </c>
      <c r="K47" s="123">
        <f>'Jean-Charles-Bellefleur, Ellian'!Q50</f>
        <v/>
      </c>
      <c r="L47" s="351" t="n"/>
      <c r="M47" s="351" t="n"/>
      <c r="N47" s="351" t="n"/>
      <c r="O47" s="351" t="n"/>
      <c r="P47" s="351" t="n"/>
    </row>
    <row r="48" ht="27" customHeight="1" s="348">
      <c r="A48" s="123">
        <f>'Jerrick, Jacqueline'!M5</f>
        <v/>
      </c>
      <c r="B48" s="123">
        <f>'Jerrick, Jacqueline'!M4</f>
        <v/>
      </c>
      <c r="C48" s="123">
        <f>'Jerrick, Jacqueline'!O7</f>
        <v/>
      </c>
      <c r="D48" s="123">
        <f>'Jerrick, Jacqueline'!M49</f>
        <v/>
      </c>
      <c r="E48" s="123">
        <f>'Jerrick, Jacqueline'!N49</f>
        <v/>
      </c>
      <c r="F48" s="123">
        <f>'Jerrick, Jacqueline'!O49</f>
        <v/>
      </c>
      <c r="G48" s="123">
        <f>'Jerrick, Jacqueline'!P49</f>
        <v/>
      </c>
      <c r="H48" s="123">
        <f>'Jerrick, Jacqueline'!Q49</f>
        <v/>
      </c>
      <c r="I48" s="123">
        <f>'Jerrick, Jacqueline'!R49</f>
        <v/>
      </c>
      <c r="J48" s="123">
        <f>'Jerrick, Jacqueline'!S49</f>
        <v/>
      </c>
      <c r="K48" s="123">
        <f>'Jerrick, Jacqueline'!Q50</f>
        <v/>
      </c>
      <c r="L48" s="351" t="n"/>
      <c r="M48" s="351" t="n"/>
      <c r="N48" s="351" t="n"/>
      <c r="O48" s="351" t="n"/>
      <c r="P48" s="351" t="n"/>
    </row>
    <row r="49" ht="27" customHeight="1" s="348">
      <c r="A49" s="123">
        <f>'Jn Charles, Vital'!M5</f>
        <v/>
      </c>
      <c r="B49" s="123">
        <f>'Jn Charles, Vital'!M4</f>
        <v/>
      </c>
      <c r="C49" s="123">
        <f>'Jn Charles, Vital'!O7</f>
        <v/>
      </c>
      <c r="D49" s="123">
        <f>'Jn Charles, Vital'!M49</f>
        <v/>
      </c>
      <c r="E49" s="123">
        <f>'Jn Charles, Vital'!N49</f>
        <v/>
      </c>
      <c r="F49" s="123">
        <f>'Jn Charles, Vital'!O49</f>
        <v/>
      </c>
      <c r="G49" s="123">
        <f>'Jn Charles, Vital'!P49</f>
        <v/>
      </c>
      <c r="H49" s="123">
        <f>'Jn Charles, Vital'!Q49</f>
        <v/>
      </c>
      <c r="I49" s="123">
        <f>'Jn Charles, Vital'!R49</f>
        <v/>
      </c>
      <c r="J49" s="123">
        <f>'Jn Charles, Vital'!S49</f>
        <v/>
      </c>
      <c r="K49" s="123">
        <f>'Jn Charles, Vital'!Q50</f>
        <v/>
      </c>
      <c r="L49" s="351" t="n"/>
      <c r="M49" s="351" t="n"/>
      <c r="N49" s="351" t="n"/>
      <c r="O49" s="351" t="n"/>
      <c r="P49" s="351" t="n"/>
    </row>
    <row r="50" ht="27" customHeight="1" s="348">
      <c r="A50" s="123">
        <f>'Joe, Dawn Annitha'!M5</f>
        <v/>
      </c>
      <c r="B50" s="123">
        <f>'Joe, Dawn Annitha'!M4</f>
        <v/>
      </c>
      <c r="C50" s="123">
        <f>'Joe, Dawn Annitha'!O7</f>
        <v/>
      </c>
      <c r="D50" s="123">
        <f>'Joe, Dawn Annitha'!M49</f>
        <v/>
      </c>
      <c r="E50" s="123">
        <f>'Joe, Dawn Annitha'!N49</f>
        <v/>
      </c>
      <c r="F50" s="123">
        <f>'Joe, Dawn Annitha'!O49</f>
        <v/>
      </c>
      <c r="G50" s="123">
        <f>'Joe, Dawn Annitha'!P49</f>
        <v/>
      </c>
      <c r="H50" s="123">
        <f>'Joe, Dawn Annitha'!Q49</f>
        <v/>
      </c>
      <c r="I50" s="123">
        <f>'Joe, Dawn Annitha'!R49</f>
        <v/>
      </c>
      <c r="J50" s="123">
        <f>'Joe, Dawn Annitha'!S49</f>
        <v/>
      </c>
      <c r="K50" s="123">
        <f>'Joe, Dawn Annitha'!Q50</f>
        <v/>
      </c>
      <c r="L50" s="351" t="n"/>
      <c r="M50" s="351" t="n"/>
      <c r="N50" s="351" t="n"/>
      <c r="O50" s="351" t="n"/>
      <c r="P50" s="351" t="n"/>
    </row>
    <row r="51" ht="27" customHeight="1" s="348">
      <c r="A51" s="123">
        <f>'Joe, Yvette Pamela'!M5</f>
        <v/>
      </c>
      <c r="B51" s="123">
        <f>'Joe, Yvette Pamela'!M4</f>
        <v/>
      </c>
      <c r="C51" s="123">
        <f>'Joe, Yvette Pamela'!O7</f>
        <v/>
      </c>
      <c r="D51" s="123">
        <f>'Joe, Yvette Pamela'!M49</f>
        <v/>
      </c>
      <c r="E51" s="123">
        <f>'Joe, Yvette Pamela'!N49</f>
        <v/>
      </c>
      <c r="F51" s="123">
        <f>'Joe, Yvette Pamela'!O49</f>
        <v/>
      </c>
      <c r="G51" s="123">
        <f>'Joe, Yvette Pamela'!P49</f>
        <v/>
      </c>
      <c r="H51" s="123">
        <f>'Joe, Yvette Pamela'!Q49</f>
        <v/>
      </c>
      <c r="I51" s="123">
        <f>'Joe, Yvette Pamela'!R49</f>
        <v/>
      </c>
      <c r="J51" s="123">
        <f>'Joe, Yvette Pamela'!S49</f>
        <v/>
      </c>
      <c r="K51" s="123">
        <f>'Joe, Yvette Pamela'!Q50</f>
        <v/>
      </c>
      <c r="L51" s="351" t="n"/>
      <c r="M51" s="351" t="n"/>
      <c r="N51" s="351" t="n"/>
      <c r="O51" s="351" t="n"/>
      <c r="P51" s="351" t="n"/>
    </row>
    <row r="52" ht="27" customHeight="1" s="348">
      <c r="A52" s="123">
        <f>'Johnson, Carl Anthony'!M5</f>
        <v/>
      </c>
      <c r="B52" s="123">
        <f>'Johnson, Carl Anthony'!M4</f>
        <v/>
      </c>
      <c r="C52" s="123">
        <f>'Johnson, Carl Anthony'!O7</f>
        <v/>
      </c>
      <c r="D52" s="123">
        <f>'Johnson, Carl Anthony'!M49</f>
        <v/>
      </c>
      <c r="E52" s="123">
        <f>'Johnson, Carl Anthony'!N49</f>
        <v/>
      </c>
      <c r="F52" s="123">
        <f>'Johnson, Carl Anthony'!O49</f>
        <v/>
      </c>
      <c r="G52" s="123">
        <f>'Johnson, Carl Anthony'!P49</f>
        <v/>
      </c>
      <c r="H52" s="123">
        <f>'Johnson, Carl Anthony'!Q49</f>
        <v/>
      </c>
      <c r="I52" s="123">
        <f>'Johnson, Carl Anthony'!R49</f>
        <v/>
      </c>
      <c r="J52" s="123">
        <f>'Johnson, Carl Anthony'!S49</f>
        <v/>
      </c>
      <c r="K52" s="123">
        <f>'Johnson, Carl Anthony'!Q50</f>
        <v/>
      </c>
      <c r="L52" s="351" t="n"/>
      <c r="M52" s="351" t="n"/>
      <c r="N52" s="351" t="n"/>
      <c r="O52" s="351" t="n"/>
      <c r="P52" s="351" t="n"/>
    </row>
    <row r="53" ht="40.5" customHeight="1" s="348">
      <c r="A53" s="123">
        <f>'Johnson, Samanta Natasha'!M5</f>
        <v/>
      </c>
      <c r="B53" s="123">
        <f>'Johnson, Samanta Natasha'!M4</f>
        <v/>
      </c>
      <c r="C53" s="123">
        <f>'Johnson, Samanta Natasha'!O7</f>
        <v/>
      </c>
      <c r="D53" s="123">
        <f>'Johnson, Samanta Natasha'!M49</f>
        <v/>
      </c>
      <c r="E53" s="123">
        <f>'Johnson, Samanta Natasha'!N49</f>
        <v/>
      </c>
      <c r="F53" s="123">
        <f>'Johnson, Samanta Natasha'!O49</f>
        <v/>
      </c>
      <c r="G53" s="123">
        <f>'Johnson, Samanta Natasha'!P49</f>
        <v/>
      </c>
      <c r="H53" s="123">
        <f>'Johnson, Samanta Natasha'!Q49</f>
        <v/>
      </c>
      <c r="I53" s="123">
        <f>'Johnson, Samanta Natasha'!R49</f>
        <v/>
      </c>
      <c r="J53" s="123">
        <f>'Johnson, Samanta Natasha'!S49</f>
        <v/>
      </c>
      <c r="K53" s="123">
        <f>'Johnson, Samanta Natasha'!Q50</f>
        <v/>
      </c>
      <c r="L53" s="351" t="n"/>
      <c r="M53" s="351" t="n"/>
      <c r="N53" s="351" t="n"/>
      <c r="O53" s="351" t="n"/>
      <c r="P53" s="351" t="n"/>
    </row>
    <row r="54" ht="27" customHeight="1" s="348">
      <c r="A54" s="123">
        <f>'Joseph, Arlene'!M5</f>
        <v/>
      </c>
      <c r="B54" s="123">
        <f>'Joseph, Arlene'!M4</f>
        <v/>
      </c>
      <c r="C54" s="123">
        <f>'Joseph, Arlene'!O7</f>
        <v/>
      </c>
      <c r="D54" s="123">
        <f>'Joseph, Arlene'!M49</f>
        <v/>
      </c>
      <c r="E54" s="123">
        <f>'Joseph, Arlene'!N49</f>
        <v/>
      </c>
      <c r="F54" s="123">
        <f>'Joseph, Arlene'!O49</f>
        <v/>
      </c>
      <c r="G54" s="123">
        <f>'Joseph, Arlene'!P49</f>
        <v/>
      </c>
      <c r="H54" s="123">
        <f>'Joseph, Arlene'!Q49</f>
        <v/>
      </c>
      <c r="I54" s="123">
        <f>'Joseph, Arlene'!R49</f>
        <v/>
      </c>
      <c r="J54" s="123">
        <f>'Joseph, Arlene'!S49</f>
        <v/>
      </c>
      <c r="K54" s="123">
        <f>'Joseph, Arlene'!Q50</f>
        <v/>
      </c>
      <c r="L54" s="351" t="n"/>
      <c r="M54" s="351" t="n"/>
      <c r="N54" s="351" t="n"/>
      <c r="O54" s="351" t="n"/>
      <c r="P54" s="351" t="n"/>
    </row>
    <row r="55" ht="27" customHeight="1" s="348">
      <c r="A55" s="123">
        <f>'Jupiter, Moira Natalie'!M5</f>
        <v/>
      </c>
      <c r="B55" s="123">
        <f>'Jupiter, Moira Natalie'!M4</f>
        <v/>
      </c>
      <c r="C55" s="123">
        <f>'Jupiter, Moira Natalie'!O7</f>
        <v/>
      </c>
      <c r="D55" s="123">
        <f>'Jupiter, Moira Natalie'!M49</f>
        <v/>
      </c>
      <c r="E55" s="123">
        <f>'Jupiter, Moira Natalie'!N49</f>
        <v/>
      </c>
      <c r="F55" s="123">
        <f>'Jupiter, Moira Natalie'!O49</f>
        <v/>
      </c>
      <c r="G55" s="123">
        <f>'Jupiter, Moira Natalie'!P49</f>
        <v/>
      </c>
      <c r="H55" s="123">
        <f>'Jupiter, Moira Natalie'!Q49</f>
        <v/>
      </c>
      <c r="I55" s="123">
        <f>'Jupiter, Moira Natalie'!R49</f>
        <v/>
      </c>
      <c r="J55" s="123">
        <f>'Jupiter, Moira Natalie'!S49</f>
        <v/>
      </c>
      <c r="K55" s="123">
        <f>'Jupiter, Moira Natalie'!Q50</f>
        <v/>
      </c>
      <c r="L55" s="351" t="n"/>
      <c r="M55" s="351" t="n"/>
      <c r="N55" s="351" t="n"/>
      <c r="O55" s="351" t="n"/>
      <c r="P55" s="351" t="n"/>
    </row>
    <row r="56">
      <c r="A56" s="123">
        <f>'Kanhai, Grace'!M5</f>
        <v/>
      </c>
      <c r="B56" s="123">
        <f>'Kanhai, Grace'!M4</f>
        <v/>
      </c>
      <c r="C56" s="123">
        <f>'Kanhai, Grace'!O7</f>
        <v/>
      </c>
      <c r="D56" s="123">
        <f>'Kanhai, Grace'!M49</f>
        <v/>
      </c>
      <c r="E56" s="123">
        <f>'Kanhai, Grace'!N49</f>
        <v/>
      </c>
      <c r="F56" s="123">
        <f>'Kanhai, Grace'!O49</f>
        <v/>
      </c>
      <c r="G56" s="123">
        <f>'Kanhai, Grace'!P49</f>
        <v/>
      </c>
      <c r="H56" s="123">
        <f>'Kanhai, Grace'!Q49</f>
        <v/>
      </c>
      <c r="I56" s="123">
        <f>'Kanhai, Grace'!R49</f>
        <v/>
      </c>
      <c r="J56" s="123">
        <f>'Kanhai, Grace'!S49</f>
        <v/>
      </c>
      <c r="K56" s="123">
        <f>'Kanhai, Grace'!Q50</f>
        <v/>
      </c>
      <c r="L56" s="351" t="n"/>
      <c r="M56" s="351" t="n"/>
      <c r="N56" s="351" t="n"/>
      <c r="O56" s="351" t="n"/>
      <c r="P56" s="351" t="n"/>
    </row>
    <row r="57" ht="40.5" customHeight="1" s="348">
      <c r="A57" s="123">
        <f>'Leow, Donovan Antonio'!M5</f>
        <v/>
      </c>
      <c r="B57" s="123">
        <f>'Leow, Donovan Antonio'!M4</f>
        <v/>
      </c>
      <c r="C57" s="123">
        <f>'Leow, Donovan Antonio'!O7</f>
        <v/>
      </c>
      <c r="D57" s="123">
        <f>'Leow, Donovan Antonio'!M49</f>
        <v/>
      </c>
      <c r="E57" s="123">
        <f>'Leow, Donovan Antonio'!N49</f>
        <v/>
      </c>
      <c r="F57" s="123">
        <f>'Leow, Donovan Antonio'!O49</f>
        <v/>
      </c>
      <c r="G57" s="123">
        <f>'Leow, Donovan Antonio'!P49</f>
        <v/>
      </c>
      <c r="H57" s="123">
        <f>'Leow, Donovan Antonio'!Q49</f>
        <v/>
      </c>
      <c r="I57" s="123">
        <f>'Leow, Donovan Antonio'!R49</f>
        <v/>
      </c>
      <c r="J57" s="123">
        <f>'Leow, Donovan Antonio'!S49</f>
        <v/>
      </c>
      <c r="K57" s="123">
        <f>'Leow, Donovan Antonio'!Q50</f>
        <v/>
      </c>
      <c r="L57" s="351" t="n"/>
      <c r="M57" s="351" t="n"/>
      <c r="N57" s="351" t="n"/>
      <c r="O57" s="351" t="n"/>
      <c r="P57" s="351" t="n"/>
    </row>
    <row r="58" ht="27" customHeight="1" s="348">
      <c r="A58" s="123">
        <f>'Lesperance, Lorance'!M5</f>
        <v/>
      </c>
      <c r="B58" s="123">
        <f>'Lesperance, Lorance'!M4</f>
        <v/>
      </c>
      <c r="C58" s="123">
        <f>'Lesperance, Lorance'!O7</f>
        <v/>
      </c>
      <c r="D58" s="123">
        <f>'Lesperance, Lorance'!M49</f>
        <v/>
      </c>
      <c r="E58" s="123">
        <f>'Lesperance, Lorance'!N49</f>
        <v/>
      </c>
      <c r="F58" s="123">
        <f>'Lesperance, Lorance'!O49</f>
        <v/>
      </c>
      <c r="G58" s="123">
        <f>'Lesperance, Lorance'!P49</f>
        <v/>
      </c>
      <c r="H58" s="123">
        <f>'Lesperance, Lorance'!Q49</f>
        <v/>
      </c>
      <c r="I58" s="123">
        <f>'Lesperance, Lorance'!R49</f>
        <v/>
      </c>
      <c r="J58" s="123">
        <f>'Lesperance, Lorance'!S49</f>
        <v/>
      </c>
      <c r="K58" s="123">
        <f>'Lesperance, Lorance'!Q50</f>
        <v/>
      </c>
      <c r="L58" s="351" t="n"/>
      <c r="M58" s="351" t="n"/>
      <c r="N58" s="351" t="n"/>
      <c r="O58" s="351" t="n"/>
      <c r="P58" s="351" t="n"/>
    </row>
    <row r="59" ht="27" customHeight="1" s="348">
      <c r="A59" s="123">
        <f>'London, Desiree'!M5</f>
        <v/>
      </c>
      <c r="B59" s="123">
        <f>'London, Desiree'!M4</f>
        <v/>
      </c>
      <c r="C59" s="123">
        <f>'London, Desiree'!O7</f>
        <v/>
      </c>
      <c r="D59" s="123">
        <f>'London, Desiree'!M49</f>
        <v/>
      </c>
      <c r="E59" s="123">
        <f>'London, Desiree'!N49</f>
        <v/>
      </c>
      <c r="F59" s="123">
        <f>'London, Desiree'!O49</f>
        <v/>
      </c>
      <c r="G59" s="123">
        <f>'London, Desiree'!P49</f>
        <v/>
      </c>
      <c r="H59" s="123">
        <f>'London, Desiree'!Q49</f>
        <v/>
      </c>
      <c r="I59" s="123">
        <f>'London, Desiree'!R49</f>
        <v/>
      </c>
      <c r="J59" s="123">
        <f>'London, Desiree'!S49</f>
        <v/>
      </c>
      <c r="K59" s="123">
        <f>'London, Desiree'!Q50</f>
        <v/>
      </c>
      <c r="L59" s="351" t="n"/>
      <c r="M59" s="351" t="n"/>
      <c r="N59" s="351" t="n"/>
      <c r="O59" s="351" t="n"/>
      <c r="P59" s="351" t="n"/>
    </row>
    <row r="60" ht="40.5" customHeight="1" s="348">
      <c r="A60" s="123">
        <f>'Lyken, Janessa Nodata'!M5</f>
        <v/>
      </c>
      <c r="B60" s="123">
        <f>'Lyken, Janessa Nodata'!M4</f>
        <v/>
      </c>
      <c r="C60" s="123">
        <f>'Lyken, Janessa Nodata'!O7</f>
        <v/>
      </c>
      <c r="D60" s="123">
        <f>'Lyken, Janessa Nodata'!M49</f>
        <v/>
      </c>
      <c r="E60" s="123">
        <f>'Lyken, Janessa Nodata'!N49</f>
        <v/>
      </c>
      <c r="F60" s="123">
        <f>'Lyken, Janessa Nodata'!O49</f>
        <v/>
      </c>
      <c r="G60" s="123">
        <f>'Lyken, Janessa Nodata'!P49</f>
        <v/>
      </c>
      <c r="H60" s="123">
        <f>'Lyken, Janessa Nodata'!Q49</f>
        <v/>
      </c>
      <c r="I60" s="123">
        <f>'Lyken, Janessa Nodata'!R49</f>
        <v/>
      </c>
      <c r="J60" s="123">
        <f>'Lyken, Janessa Nodata'!S49</f>
        <v/>
      </c>
      <c r="K60" s="123">
        <f>'Lyken, Janessa Nodata'!Q50</f>
        <v/>
      </c>
      <c r="L60" s="351" t="n"/>
      <c r="M60" s="351" t="n"/>
      <c r="N60" s="351" t="n"/>
      <c r="O60" s="351" t="n"/>
      <c r="P60" s="351" t="n"/>
    </row>
    <row r="61" ht="27" customHeight="1" s="348">
      <c r="A61" s="123">
        <f>'Mc Caddy, Shundell'!M5</f>
        <v/>
      </c>
      <c r="B61" s="123">
        <f>'Mc Caddy, Shundell'!M4</f>
        <v/>
      </c>
      <c r="C61" s="123">
        <f>'Mc Caddy, Shundell'!O7</f>
        <v/>
      </c>
      <c r="D61" s="123">
        <f>'Mc Caddy, Shundell'!M49</f>
        <v/>
      </c>
      <c r="E61" s="123">
        <f>'Mc Caddy, Shundell'!N49</f>
        <v/>
      </c>
      <c r="F61" s="123">
        <f>'Mc Caddy, Shundell'!O49</f>
        <v/>
      </c>
      <c r="G61" s="123">
        <f>'Mc Caddy, Shundell'!P49</f>
        <v/>
      </c>
      <c r="H61" s="123">
        <f>'Mc Caddy, Shundell'!Q49</f>
        <v/>
      </c>
      <c r="I61" s="123">
        <f>'Mc Caddy, Shundell'!R49</f>
        <v/>
      </c>
      <c r="J61" s="123">
        <f>'Mc Caddy, Shundell'!S49</f>
        <v/>
      </c>
      <c r="K61" s="123">
        <f>'Mc Caddy, Shundell'!Q50</f>
        <v/>
      </c>
      <c r="L61" s="351" t="n"/>
      <c r="M61" s="351" t="n"/>
      <c r="N61" s="351" t="n"/>
      <c r="O61" s="351" t="n"/>
      <c r="P61" s="351" t="n"/>
    </row>
    <row r="62" ht="27" customHeight="1" s="348">
      <c r="A62" s="123">
        <f>'Mc Lean, Ibeno'!M5</f>
        <v/>
      </c>
      <c r="B62" s="123">
        <f>'Mc Lean, Ibeno'!M4</f>
        <v/>
      </c>
      <c r="C62" s="123">
        <f>'Mc Lean, Ibeno'!O7</f>
        <v/>
      </c>
      <c r="D62" s="123">
        <f>'Mc Lean, Ibeno'!M49</f>
        <v/>
      </c>
      <c r="E62" s="123">
        <f>'Mc Lean, Ibeno'!N49</f>
        <v/>
      </c>
      <c r="F62" s="123">
        <f>'Mc Lean, Ibeno'!O49</f>
        <v/>
      </c>
      <c r="G62" s="123">
        <f>'Mc Lean, Ibeno'!P49</f>
        <v/>
      </c>
      <c r="H62" s="123">
        <f>'Mc Lean, Ibeno'!Q49</f>
        <v/>
      </c>
      <c r="I62" s="123">
        <f>'Mc Lean, Ibeno'!R49</f>
        <v/>
      </c>
      <c r="J62" s="123">
        <f>'Mc Lean, Ibeno'!S49</f>
        <v/>
      </c>
      <c r="K62" s="123">
        <f>'Mc Lean, Ibeno'!Q50</f>
        <v/>
      </c>
      <c r="L62" s="351" t="n"/>
      <c r="M62" s="351" t="n"/>
      <c r="N62" s="351" t="n"/>
      <c r="O62" s="351" t="n"/>
      <c r="P62" s="351" t="n"/>
    </row>
    <row r="63" ht="27" customHeight="1" s="348">
      <c r="A63" s="123">
        <f>'Moore, Kaye Elizabeth'!M5</f>
        <v/>
      </c>
      <c r="B63" s="123">
        <f>'Moore, Kaye Elizabeth'!M4</f>
        <v/>
      </c>
      <c r="C63" s="123">
        <f>'Moore, Kaye Elizabeth'!O7</f>
        <v/>
      </c>
      <c r="D63" s="123">
        <f>'Moore, Kaye Elizabeth'!M49</f>
        <v/>
      </c>
      <c r="E63" s="123">
        <f>'Moore, Kaye Elizabeth'!N49</f>
        <v/>
      </c>
      <c r="F63" s="123">
        <f>'Moore, Kaye Elizabeth'!O49</f>
        <v/>
      </c>
      <c r="G63" s="123">
        <f>'Moore, Kaye Elizabeth'!P49</f>
        <v/>
      </c>
      <c r="H63" s="123">
        <f>'Moore, Kaye Elizabeth'!Q49</f>
        <v/>
      </c>
      <c r="I63" s="123">
        <f>'Moore, Kaye Elizabeth'!R49</f>
        <v/>
      </c>
      <c r="J63" s="123">
        <f>'Moore, Kaye Elizabeth'!S49</f>
        <v/>
      </c>
      <c r="K63" s="123">
        <f>'Moore, Kaye Elizabeth'!Q50</f>
        <v/>
      </c>
      <c r="L63" s="351" t="n"/>
      <c r="M63" s="351" t="n"/>
      <c r="N63" s="351" t="n"/>
      <c r="O63" s="351" t="n"/>
      <c r="P63" s="351" t="n"/>
    </row>
    <row r="64">
      <c r="A64" s="123">
        <f>'Nelson, Anitta'!M5</f>
        <v/>
      </c>
      <c r="B64" s="123">
        <f>'Nelson, Anitta'!M4</f>
        <v/>
      </c>
      <c r="C64" s="123">
        <f>'Nelson, Anitta'!O7</f>
        <v/>
      </c>
      <c r="D64" s="123">
        <f>'Nelson, Anitta'!M49</f>
        <v/>
      </c>
      <c r="E64" s="123">
        <f>'Nelson, Anitta'!N49</f>
        <v/>
      </c>
      <c r="F64" s="123">
        <f>'Nelson, Anitta'!O49</f>
        <v/>
      </c>
      <c r="G64" s="123">
        <f>'Nelson, Anitta'!P49</f>
        <v/>
      </c>
      <c r="H64" s="123">
        <f>'Nelson, Anitta'!Q49</f>
        <v/>
      </c>
      <c r="I64" s="123">
        <f>'Nelson, Anitta'!R49</f>
        <v/>
      </c>
      <c r="J64" s="123">
        <f>'Nelson, Anitta'!S49</f>
        <v/>
      </c>
      <c r="K64" s="123">
        <f>'Nelson, Anitta'!Q50</f>
        <v/>
      </c>
      <c r="L64" s="351" t="n"/>
      <c r="M64" s="351" t="n"/>
      <c r="N64" s="351" t="n"/>
      <c r="O64" s="351" t="n"/>
      <c r="P64" s="351" t="n"/>
    </row>
    <row r="65" ht="27" customHeight="1" s="348">
      <c r="A65" s="123">
        <f>'Newton, Sandra'!M5</f>
        <v/>
      </c>
      <c r="B65" s="123">
        <f>'Newton, Sandra'!M4</f>
        <v/>
      </c>
      <c r="C65" s="123">
        <f>'Newton, Sandra'!O7</f>
        <v/>
      </c>
      <c r="D65" s="123">
        <f>'Newton, Sandra'!M49</f>
        <v/>
      </c>
      <c r="E65" s="123">
        <f>'Newton, Sandra'!N49</f>
        <v/>
      </c>
      <c r="F65" s="123">
        <f>'Newton, Sandra'!O49</f>
        <v/>
      </c>
      <c r="G65" s="123">
        <f>'Newton, Sandra'!P49</f>
        <v/>
      </c>
      <c r="H65" s="123">
        <f>'Newton, Sandra'!Q49</f>
        <v/>
      </c>
      <c r="I65" s="123">
        <f>'Newton, Sandra'!R49</f>
        <v/>
      </c>
      <c r="J65" s="123">
        <f>'Newton, Sandra'!S49</f>
        <v/>
      </c>
      <c r="K65" s="123">
        <f>'Newton, Sandra'!Q50</f>
        <v/>
      </c>
      <c r="L65" s="351" t="n"/>
      <c r="M65" s="351" t="n"/>
      <c r="N65" s="351" t="n"/>
      <c r="O65" s="351" t="n"/>
      <c r="P65" s="351" t="n"/>
    </row>
    <row r="66" ht="40.5" customHeight="1" s="348">
      <c r="A66" s="123">
        <f>'Niles, Shawnette Theresa'!M5</f>
        <v/>
      </c>
      <c r="B66" s="123">
        <f>'Niles, Shawnette Theresa'!M4</f>
        <v/>
      </c>
      <c r="C66" s="123">
        <f>'Niles, Shawnette Theresa'!O7</f>
        <v/>
      </c>
      <c r="D66" s="123">
        <f>'Niles, Shawnette Theresa'!M49</f>
        <v/>
      </c>
      <c r="E66" s="123">
        <f>'Niles, Shawnette Theresa'!N49</f>
        <v/>
      </c>
      <c r="F66" s="123">
        <f>'Niles, Shawnette Theresa'!O49</f>
        <v/>
      </c>
      <c r="G66" s="123">
        <f>'Niles, Shawnette Theresa'!P49</f>
        <v/>
      </c>
      <c r="H66" s="123">
        <f>'Niles, Shawnette Theresa'!Q49</f>
        <v/>
      </c>
      <c r="I66" s="123">
        <f>'Niles, Shawnette Theresa'!R49</f>
        <v/>
      </c>
      <c r="J66" s="123">
        <f>'Niles, Shawnette Theresa'!S49</f>
        <v/>
      </c>
      <c r="K66" s="123">
        <f>'Niles, Shawnette Theresa'!Q50</f>
        <v/>
      </c>
      <c r="L66" s="351" t="n"/>
      <c r="M66" s="351" t="n"/>
      <c r="N66" s="351" t="n"/>
      <c r="O66" s="351" t="n"/>
      <c r="P66" s="351" t="n"/>
    </row>
    <row r="67" ht="27" customHeight="1" s="348">
      <c r="A67" s="123">
        <f>'Pearson, Dawn Angela'!M5</f>
        <v/>
      </c>
      <c r="B67" s="123">
        <f>'Pearson, Dawn Angela'!M4</f>
        <v/>
      </c>
      <c r="C67" s="123">
        <f>'Pearson, Dawn Angela'!O7</f>
        <v/>
      </c>
      <c r="D67" s="123">
        <f>'Pearson, Dawn Angela'!M49</f>
        <v/>
      </c>
      <c r="E67" s="123">
        <f>'Pearson, Dawn Angela'!N49</f>
        <v/>
      </c>
      <c r="F67" s="123">
        <f>'Pearson, Dawn Angela'!O49</f>
        <v/>
      </c>
      <c r="G67" s="123">
        <f>'Pearson, Dawn Angela'!P49</f>
        <v/>
      </c>
      <c r="H67" s="123">
        <f>'Pearson, Dawn Angela'!Q49</f>
        <v/>
      </c>
      <c r="I67" s="123">
        <f>'Pearson, Dawn Angela'!R49</f>
        <v/>
      </c>
      <c r="J67" s="123">
        <f>'Pearson, Dawn Angela'!S49</f>
        <v/>
      </c>
      <c r="K67" s="123">
        <f>'Pearson, Dawn Angela'!Q50</f>
        <v/>
      </c>
      <c r="L67" s="351" t="n"/>
      <c r="M67" s="351" t="n"/>
      <c r="N67" s="351" t="n"/>
      <c r="O67" s="351" t="n"/>
      <c r="P67" s="351" t="n"/>
    </row>
    <row r="68" ht="40.5" customHeight="1" s="348">
      <c r="A68" s="123">
        <f>'Pereira, Patricia Elizabeth'!M5</f>
        <v/>
      </c>
      <c r="B68" s="123">
        <f>'Pereira, Patricia Elizabeth'!M4</f>
        <v/>
      </c>
      <c r="C68" s="123">
        <f>'Pereira, Patricia Elizabeth'!O7</f>
        <v/>
      </c>
      <c r="D68" s="123">
        <f>'Pereira, Patricia Elizabeth'!M49</f>
        <v/>
      </c>
      <c r="E68" s="123">
        <f>'Pereira, Patricia Elizabeth'!N49</f>
        <v/>
      </c>
      <c r="F68" s="123">
        <f>'Pereira, Patricia Elizabeth'!O49</f>
        <v/>
      </c>
      <c r="G68" s="123">
        <f>'Pereira, Patricia Elizabeth'!P49</f>
        <v/>
      </c>
      <c r="H68" s="123">
        <f>'Pereira, Patricia Elizabeth'!Q49</f>
        <v/>
      </c>
      <c r="I68" s="123">
        <f>'Pereira, Patricia Elizabeth'!R49</f>
        <v/>
      </c>
      <c r="J68" s="123">
        <f>'Pereira, Patricia Elizabeth'!S49</f>
        <v/>
      </c>
      <c r="K68" s="123">
        <f>'Pereira, Patricia Elizabeth'!Q50</f>
        <v/>
      </c>
      <c r="L68" s="351" t="n"/>
      <c r="M68" s="351" t="n"/>
      <c r="N68" s="351" t="n"/>
      <c r="O68" s="351" t="n"/>
      <c r="P68" s="351" t="n"/>
    </row>
    <row r="69" ht="27" customHeight="1" s="348">
      <c r="A69" s="123">
        <f>'Pindar, Rochelle Ann'!M5</f>
        <v/>
      </c>
      <c r="B69" s="123">
        <f>'Pindar, Rochelle Ann'!M4</f>
        <v/>
      </c>
      <c r="C69" s="123">
        <f>'Pindar, Rochelle Ann'!O7</f>
        <v/>
      </c>
      <c r="D69" s="123">
        <f>'Pindar, Rochelle Ann'!M49</f>
        <v/>
      </c>
      <c r="E69" s="123">
        <f>'Pindar, Rochelle Ann'!N49</f>
        <v/>
      </c>
      <c r="F69" s="123">
        <f>'Pindar, Rochelle Ann'!O49</f>
        <v/>
      </c>
      <c r="G69" s="123">
        <f>'Pindar, Rochelle Ann'!P49</f>
        <v/>
      </c>
      <c r="H69" s="123">
        <f>'Pindar, Rochelle Ann'!Q49</f>
        <v/>
      </c>
      <c r="I69" s="123">
        <f>'Pindar, Rochelle Ann'!R49</f>
        <v/>
      </c>
      <c r="J69" s="123">
        <f>'Pindar, Rochelle Ann'!S49</f>
        <v/>
      </c>
      <c r="K69" s="123">
        <f>'Pindar, Rochelle Ann'!Q50</f>
        <v/>
      </c>
      <c r="L69" s="351" t="n"/>
      <c r="M69" s="351" t="n"/>
      <c r="N69" s="351" t="n"/>
      <c r="O69" s="351" t="n"/>
      <c r="P69" s="351" t="n"/>
    </row>
    <row r="70" ht="27" customHeight="1" s="348">
      <c r="A70" s="123">
        <f>'Pollard, Jaiantie'!M5</f>
        <v/>
      </c>
      <c r="B70" s="123">
        <f>'Pollard, Jaiantie'!M4</f>
        <v/>
      </c>
      <c r="C70" s="123">
        <f>'Pollard, Jaiantie'!O7</f>
        <v/>
      </c>
      <c r="D70" s="123">
        <f>'Pollard, Jaiantie'!M49</f>
        <v/>
      </c>
      <c r="E70" s="123">
        <f>'Pollard, Jaiantie'!N49</f>
        <v/>
      </c>
      <c r="F70" s="123">
        <f>'Pollard, Jaiantie'!O49</f>
        <v/>
      </c>
      <c r="G70" s="123">
        <f>'Pollard, Jaiantie'!P49</f>
        <v/>
      </c>
      <c r="H70" s="123">
        <f>'Pollard, Jaiantie'!Q49</f>
        <v/>
      </c>
      <c r="I70" s="123">
        <f>'Pollard, Jaiantie'!R49</f>
        <v/>
      </c>
      <c r="J70" s="123">
        <f>'Pollard, Jaiantie'!S49</f>
        <v/>
      </c>
      <c r="K70" s="123">
        <f>'Pollard, Jaiantie'!Q50</f>
        <v/>
      </c>
      <c r="L70" s="351" t="n"/>
      <c r="M70" s="351" t="n"/>
      <c r="N70" s="351" t="n"/>
      <c r="O70" s="351" t="n"/>
      <c r="P70" s="351" t="n"/>
    </row>
    <row r="71" ht="27" customHeight="1" s="348">
      <c r="A71" s="123">
        <f>'Porter, Eustace'!M5</f>
        <v/>
      </c>
      <c r="B71" s="123">
        <f>'Porter, Eustace'!M4</f>
        <v/>
      </c>
      <c r="C71" s="123">
        <f>'Porter, Eustace'!O7</f>
        <v/>
      </c>
      <c r="D71" s="123">
        <f>'Porter, Eustace'!M49</f>
        <v/>
      </c>
      <c r="E71" s="123">
        <f>'Porter, Eustace'!N49</f>
        <v/>
      </c>
      <c r="F71" s="123">
        <f>'Porter, Eustace'!O49</f>
        <v/>
      </c>
      <c r="G71" s="123">
        <f>'Porter, Eustace'!P49</f>
        <v/>
      </c>
      <c r="H71" s="123">
        <f>'Porter, Eustace'!Q49</f>
        <v/>
      </c>
      <c r="I71" s="123">
        <f>'Porter, Eustace'!R49</f>
        <v/>
      </c>
      <c r="J71" s="123">
        <f>'Porter, Eustace'!S49</f>
        <v/>
      </c>
      <c r="K71" s="123">
        <f>'Porter, Eustace'!Q50</f>
        <v/>
      </c>
      <c r="L71" s="351" t="n"/>
      <c r="M71" s="351" t="n"/>
      <c r="N71" s="351" t="n"/>
      <c r="O71" s="351" t="n"/>
      <c r="P71" s="351" t="n"/>
    </row>
    <row r="72" ht="40.5" customHeight="1" s="348">
      <c r="A72" s="123">
        <f>'Reynolds, Paulette Elfreda'!M5</f>
        <v/>
      </c>
      <c r="B72" s="123">
        <f>'Reynolds, Paulette Elfreda'!M4</f>
        <v/>
      </c>
      <c r="C72" s="123">
        <f>'Reynolds, Paulette Elfreda'!O7</f>
        <v/>
      </c>
      <c r="D72" s="123">
        <f>'Reynolds, Paulette Elfreda'!M49</f>
        <v/>
      </c>
      <c r="E72" s="123">
        <f>'Reynolds, Paulette Elfreda'!N49</f>
        <v/>
      </c>
      <c r="F72" s="123">
        <f>'Reynolds, Paulette Elfreda'!O49</f>
        <v/>
      </c>
      <c r="G72" s="123">
        <f>'Reynolds, Paulette Elfreda'!P49</f>
        <v/>
      </c>
      <c r="H72" s="123">
        <f>'Reynolds, Paulette Elfreda'!Q49</f>
        <v/>
      </c>
      <c r="I72" s="123">
        <f>'Reynolds, Paulette Elfreda'!R49</f>
        <v/>
      </c>
      <c r="J72" s="123">
        <f>'Reynolds, Paulette Elfreda'!S49</f>
        <v/>
      </c>
      <c r="K72" s="123">
        <f>'Reynolds, Paulette Elfreda'!Q50</f>
        <v/>
      </c>
      <c r="L72" s="351" t="n"/>
      <c r="M72" s="351" t="n"/>
      <c r="N72" s="351" t="n"/>
      <c r="O72" s="351" t="n"/>
      <c r="P72" s="351" t="n"/>
    </row>
    <row r="73" ht="27" customHeight="1" s="348">
      <c r="A73" s="123">
        <f>'Richmond, Fitz Grant'!M5</f>
        <v/>
      </c>
      <c r="B73" s="123">
        <f>'Richmond, Fitz Grant'!M4</f>
        <v/>
      </c>
      <c r="C73" s="123">
        <f>'Richmond, Fitz Grant'!O7</f>
        <v/>
      </c>
      <c r="D73" s="123">
        <f>'Richmond, Fitz Grant'!M49</f>
        <v/>
      </c>
      <c r="E73" s="123">
        <f>'Richmond, Fitz Grant'!N49</f>
        <v/>
      </c>
      <c r="F73" s="123">
        <f>'Richmond, Fitz Grant'!O49</f>
        <v/>
      </c>
      <c r="G73" s="123">
        <f>'Richmond, Fitz Grant'!P49</f>
        <v/>
      </c>
      <c r="H73" s="123">
        <f>'Richmond, Fitz Grant'!Q49</f>
        <v/>
      </c>
      <c r="I73" s="123">
        <f>'Richmond, Fitz Grant'!R49</f>
        <v/>
      </c>
      <c r="J73" s="123">
        <f>'Richmond, Fitz Grant'!S49</f>
        <v/>
      </c>
      <c r="K73" s="123">
        <f>'Richmond, Fitz Grant'!Q50</f>
        <v/>
      </c>
      <c r="L73" s="351" t="n"/>
      <c r="M73" s="351" t="n"/>
      <c r="N73" s="351" t="n"/>
      <c r="O73" s="351" t="n"/>
      <c r="P73" s="351" t="n"/>
    </row>
    <row r="74" ht="27" customHeight="1" s="348">
      <c r="A74" s="123">
        <f>'Robinson, Lesley'!M5</f>
        <v/>
      </c>
      <c r="B74" s="123">
        <f>'Robinson, Lesley'!M4</f>
        <v/>
      </c>
      <c r="C74" s="123">
        <f>'Robinson, Lesley'!O7</f>
        <v/>
      </c>
      <c r="D74" s="123">
        <f>'Robinson, Lesley'!M49</f>
        <v/>
      </c>
      <c r="E74" s="123">
        <f>'Robinson, Lesley'!N49</f>
        <v/>
      </c>
      <c r="F74" s="123">
        <f>'Robinson, Lesley'!O49</f>
        <v/>
      </c>
      <c r="G74" s="123">
        <f>'Robinson, Lesley'!P49</f>
        <v/>
      </c>
      <c r="H74" s="123">
        <f>'Robinson, Lesley'!Q49</f>
        <v/>
      </c>
      <c r="I74" s="123">
        <f>'Robinson, Lesley'!R49</f>
        <v/>
      </c>
      <c r="J74" s="123">
        <f>'Robinson, Lesley'!S49</f>
        <v/>
      </c>
      <c r="K74" s="123">
        <f>'Robinson, Lesley'!Q50</f>
        <v/>
      </c>
      <c r="L74" s="351" t="n"/>
      <c r="M74" s="351" t="n"/>
      <c r="N74" s="351" t="n"/>
      <c r="O74" s="351" t="n"/>
      <c r="P74" s="351" t="n"/>
    </row>
    <row r="75" ht="27" customHeight="1" s="348">
      <c r="A75" s="123">
        <f>'Rowland, Troy Anthony'!M5</f>
        <v/>
      </c>
      <c r="B75" s="123">
        <f>'Rowland, Troy Anthony'!M4</f>
        <v/>
      </c>
      <c r="C75" s="123">
        <f>'Rowland, Troy Anthony'!O7</f>
        <v/>
      </c>
      <c r="D75" s="123">
        <f>'Rowland, Troy Anthony'!M49</f>
        <v/>
      </c>
      <c r="E75" s="123">
        <f>'Rowland, Troy Anthony'!N49</f>
        <v/>
      </c>
      <c r="F75" s="123">
        <f>'Rowland, Troy Anthony'!O49</f>
        <v/>
      </c>
      <c r="G75" s="123">
        <f>'Rowland, Troy Anthony'!P49</f>
        <v/>
      </c>
      <c r="H75" s="123">
        <f>'Rowland, Troy Anthony'!Q49</f>
        <v/>
      </c>
      <c r="I75" s="123">
        <f>'Rowland, Troy Anthony'!R49</f>
        <v/>
      </c>
      <c r="J75" s="123">
        <f>'Rowland, Troy Anthony'!S49</f>
        <v/>
      </c>
      <c r="K75" s="123">
        <f>'Rowland, Troy Anthony'!Q50</f>
        <v/>
      </c>
      <c r="L75" s="351" t="n"/>
      <c r="M75" s="351" t="n"/>
      <c r="N75" s="351" t="n"/>
      <c r="O75" s="351" t="n"/>
      <c r="P75" s="351" t="n"/>
    </row>
    <row r="76" ht="27" customHeight="1" s="348">
      <c r="A76" s="123">
        <f>'[3]Smith, Onessa Evelyn'!M5</f>
        <v/>
      </c>
      <c r="B76" s="123">
        <f>'[3]Smith, Onessa Evelyn'!M4</f>
        <v/>
      </c>
      <c r="C76" s="123">
        <f>'[3]Smith, Onessa Evelyn'!O7</f>
        <v/>
      </c>
      <c r="D76" s="123">
        <f>'[3]Smith, Onessa Evelyn'!M49</f>
        <v/>
      </c>
      <c r="E76" s="123">
        <f>'[3]Smith, Onessa Evelyn'!N49</f>
        <v/>
      </c>
      <c r="F76" s="123">
        <f>'[3]Smith, Onessa Evelyn'!O49</f>
        <v/>
      </c>
      <c r="G76" s="123">
        <f>'[3]Smith, Onessa Evelyn'!P49</f>
        <v/>
      </c>
      <c r="H76" s="123">
        <f>'[3]Smith, Onessa Evelyn'!Q49</f>
        <v/>
      </c>
      <c r="I76" s="123">
        <f>'[3]Smith, Onessa Evelyn'!R49</f>
        <v/>
      </c>
      <c r="J76" s="123">
        <f>'[3]Smith, Onessa Evelyn'!S49</f>
        <v/>
      </c>
      <c r="K76" s="123">
        <f>'[3]Smith, Onessa Evelyn'!Q50</f>
        <v/>
      </c>
      <c r="L76" s="351" t="n"/>
      <c r="M76" s="351" t="n"/>
      <c r="N76" s="351" t="n"/>
      <c r="O76" s="351" t="n"/>
      <c r="P76" s="351" t="n"/>
    </row>
    <row r="77" ht="27" customHeight="1" s="348">
      <c r="A77" s="123">
        <f>'Sookhram, Evelyn'!M5</f>
        <v/>
      </c>
      <c r="B77" s="123">
        <f>'Sookhram, Evelyn'!M4</f>
        <v/>
      </c>
      <c r="C77" s="123">
        <f>'Sookhram, Evelyn'!O7</f>
        <v/>
      </c>
      <c r="D77" s="123">
        <f>'Sookhram, Evelyn'!M49</f>
        <v/>
      </c>
      <c r="E77" s="123">
        <f>'Sookhram, Evelyn'!N49</f>
        <v/>
      </c>
      <c r="F77" s="123">
        <f>'Sookhram, Evelyn'!O49</f>
        <v/>
      </c>
      <c r="G77" s="123">
        <f>'Sookhram, Evelyn'!P49</f>
        <v/>
      </c>
      <c r="H77" s="123">
        <f>'Sookhram, Evelyn'!Q49</f>
        <v/>
      </c>
      <c r="I77" s="123">
        <f>'Sookhram, Evelyn'!R49</f>
        <v/>
      </c>
      <c r="J77" s="123">
        <f>'Sookhram, Evelyn'!S49</f>
        <v/>
      </c>
      <c r="K77" s="123">
        <f>'Sookhram, Evelyn'!Q50</f>
        <v/>
      </c>
      <c r="L77" s="351" t="n"/>
      <c r="M77" s="351" t="n"/>
      <c r="N77" s="351" t="n"/>
      <c r="O77" s="351" t="n"/>
      <c r="P77" s="351" t="n"/>
    </row>
    <row r="78" ht="27" customHeight="1" s="348">
      <c r="A78" s="123">
        <f>'Stevenson, Precieu'!M5</f>
        <v/>
      </c>
      <c r="B78" s="123">
        <f>'Stevenson, Precieu'!M4</f>
        <v/>
      </c>
      <c r="C78" s="123">
        <f>'Stevenson, Precieu'!O7</f>
        <v/>
      </c>
      <c r="D78" s="123">
        <f>'Stevenson, Precieu'!M49</f>
        <v/>
      </c>
      <c r="E78" s="123">
        <f>'Stevenson, Precieu'!N49</f>
        <v/>
      </c>
      <c r="F78" s="123">
        <f>'Stevenson, Precieu'!O49</f>
        <v/>
      </c>
      <c r="G78" s="123">
        <f>'Stevenson, Precieu'!P49</f>
        <v/>
      </c>
      <c r="H78" s="123">
        <f>'Stevenson, Precieu'!Q49</f>
        <v/>
      </c>
      <c r="I78" s="123">
        <f>'Stevenson, Precieu'!R49</f>
        <v/>
      </c>
      <c r="J78" s="123">
        <f>'Stevenson, Precieu'!S49</f>
        <v/>
      </c>
      <c r="K78" s="123">
        <f>'Stevenson, Precieu'!Q50</f>
        <v/>
      </c>
      <c r="L78" s="351" t="n"/>
      <c r="M78" s="351" t="n"/>
      <c r="N78" s="351" t="n"/>
      <c r="O78" s="351" t="n"/>
      <c r="P78" s="351" t="n"/>
    </row>
    <row r="79" ht="27" customHeight="1" s="348">
      <c r="A79" s="123">
        <f>'St Juste, Gaykenley'!M5</f>
        <v/>
      </c>
      <c r="B79" s="123">
        <f>'St Juste, Gaykenley'!M4</f>
        <v/>
      </c>
      <c r="C79" s="123">
        <f>'St Juste, Gaykenley'!O7</f>
        <v/>
      </c>
      <c r="D79" s="123">
        <f>'St Juste, Gaykenley'!M49</f>
        <v/>
      </c>
      <c r="E79" s="123">
        <f>'St Juste, Gaykenley'!N49</f>
        <v/>
      </c>
      <c r="F79" s="123">
        <f>'St Juste, Gaykenley'!O49</f>
        <v/>
      </c>
      <c r="G79" s="123">
        <f>'St Juste, Gaykenley'!P49</f>
        <v/>
      </c>
      <c r="H79" s="123">
        <f>'St Juste, Gaykenley'!Q49</f>
        <v/>
      </c>
      <c r="I79" s="123">
        <f>'St Juste, Gaykenley'!R49</f>
        <v/>
      </c>
      <c r="J79" s="123">
        <f>'St Juste, Gaykenley'!S49</f>
        <v/>
      </c>
      <c r="K79" s="123">
        <f>'St Juste, Gaykenley'!Q50</f>
        <v/>
      </c>
      <c r="L79" s="351" t="n"/>
      <c r="M79" s="351" t="n"/>
      <c r="N79" s="351" t="n"/>
      <c r="O79" s="351" t="n"/>
      <c r="P79" s="351" t="n"/>
    </row>
    <row r="80" ht="40.5" customHeight="1" s="348">
      <c r="A80" s="123">
        <f>'Thomas, Joslyn Candace Ann'!M5</f>
        <v/>
      </c>
      <c r="B80" s="123">
        <f>'Thomas, Joslyn Candace Ann'!M4</f>
        <v/>
      </c>
      <c r="C80" s="123">
        <f>'Thomas, Joslyn Candace Ann'!O7</f>
        <v/>
      </c>
      <c r="D80" s="123">
        <f>'Thomas, Joslyn Candace Ann'!M49</f>
        <v/>
      </c>
      <c r="E80" s="123">
        <f>'Thomas, Joslyn Candace Ann'!N49</f>
        <v/>
      </c>
      <c r="F80" s="123">
        <f>'Thomas, Joslyn Candace Ann'!O49</f>
        <v/>
      </c>
      <c r="G80" s="123">
        <f>'Thomas, Joslyn Candace Ann'!P49</f>
        <v/>
      </c>
      <c r="H80" s="123">
        <f>'Thomas, Joslyn Candace Ann'!Q49</f>
        <v/>
      </c>
      <c r="I80" s="123">
        <f>'Thomas, Joslyn Candace Ann'!R49</f>
        <v/>
      </c>
      <c r="J80" s="123">
        <f>'Thomas, Joslyn Candace Ann'!S49</f>
        <v/>
      </c>
      <c r="K80" s="123">
        <f>'Thomas, Joslyn Candace Ann'!Q50</f>
        <v/>
      </c>
      <c r="L80" s="351" t="n"/>
      <c r="M80" s="351" t="n"/>
      <c r="N80" s="351" t="n"/>
      <c r="O80" s="351" t="n"/>
      <c r="P80" s="351" t="n"/>
    </row>
    <row r="81" ht="40.5" customHeight="1" s="348">
      <c r="A81" s="123">
        <f>'Tinnie, Generva Caroline'!M5</f>
        <v/>
      </c>
      <c r="B81" s="123">
        <f>'Tinnie, Generva Caroline'!M4</f>
        <v/>
      </c>
      <c r="C81" s="123">
        <f>'Tinnie, Generva Caroline'!O7</f>
        <v/>
      </c>
      <c r="D81" s="123">
        <f>'Tinnie, Generva Caroline'!M49</f>
        <v/>
      </c>
      <c r="E81" s="123">
        <f>'Tinnie, Generva Caroline'!N49</f>
        <v/>
      </c>
      <c r="F81" s="123">
        <f>'Tinnie, Generva Caroline'!O49</f>
        <v/>
      </c>
      <c r="G81" s="123">
        <f>'Tinnie, Generva Caroline'!P49</f>
        <v/>
      </c>
      <c r="H81" s="123">
        <f>'Tinnie, Generva Caroline'!Q49</f>
        <v/>
      </c>
      <c r="I81" s="123">
        <f>'Tinnie, Generva Caroline'!R49</f>
        <v/>
      </c>
      <c r="J81" s="123">
        <f>'Tinnie, Generva Caroline'!S49</f>
        <v/>
      </c>
      <c r="K81" s="123">
        <f>'Tinnie, Generva Caroline'!Q50</f>
        <v/>
      </c>
      <c r="L81" s="351" t="n"/>
      <c r="M81" s="351" t="n"/>
      <c r="N81" s="351" t="n"/>
      <c r="O81" s="351" t="n"/>
      <c r="P81" s="351" t="n"/>
    </row>
    <row r="82" ht="27" customHeight="1" s="348">
      <c r="A82" s="123">
        <f>'Trotman, Doreen'!M5</f>
        <v/>
      </c>
      <c r="B82" s="123">
        <f>'Trotman, Doreen'!M4</f>
        <v/>
      </c>
      <c r="C82" s="123">
        <f>'Trotman, Doreen'!O7</f>
        <v/>
      </c>
      <c r="D82" s="123">
        <f>'Trotman, Doreen'!M49</f>
        <v/>
      </c>
      <c r="E82" s="123">
        <f>'Trotman, Doreen'!N49</f>
        <v/>
      </c>
      <c r="F82" s="123">
        <f>'Trotman, Doreen'!O49</f>
        <v/>
      </c>
      <c r="G82" s="123">
        <f>'Trotman, Doreen'!P49</f>
        <v/>
      </c>
      <c r="H82" s="123">
        <f>'Trotman, Doreen'!Q49</f>
        <v/>
      </c>
      <c r="I82" s="123">
        <f>'Trotman, Doreen'!R49</f>
        <v/>
      </c>
      <c r="J82" s="123">
        <f>'Trotman, Doreen'!S49</f>
        <v/>
      </c>
      <c r="K82" s="123">
        <f>'Trotman, Doreen'!Q50</f>
        <v/>
      </c>
      <c r="L82" s="351" t="n"/>
      <c r="M82" s="351" t="n"/>
      <c r="N82" s="351" t="n"/>
      <c r="O82" s="351" t="n"/>
      <c r="P82" s="351" t="n"/>
    </row>
    <row r="83" ht="27" customHeight="1" s="348">
      <c r="A83" s="123">
        <f>'Underwood, Tracy'!M5</f>
        <v/>
      </c>
      <c r="B83" s="123">
        <f>'Underwood, Tracy'!M4</f>
        <v/>
      </c>
      <c r="C83" s="123">
        <f>'Underwood, Tracy'!O7</f>
        <v/>
      </c>
      <c r="D83" s="123">
        <f>'Underwood, Tracy'!M49</f>
        <v/>
      </c>
      <c r="E83" s="123">
        <f>'Underwood, Tracy'!N49</f>
        <v/>
      </c>
      <c r="F83" s="123">
        <f>'Underwood, Tracy'!O49</f>
        <v/>
      </c>
      <c r="G83" s="123">
        <f>'Underwood, Tracy'!P49</f>
        <v/>
      </c>
      <c r="H83" s="123">
        <f>'Underwood, Tracy'!Q49</f>
        <v/>
      </c>
      <c r="I83" s="123">
        <f>'Underwood, Tracy'!R49</f>
        <v/>
      </c>
      <c r="J83" s="123">
        <f>'Underwood, Tracy'!S49</f>
        <v/>
      </c>
      <c r="K83" s="123">
        <f>'Underwood, Tracy'!Q50</f>
        <v/>
      </c>
      <c r="L83" s="351" t="n"/>
      <c r="M83" s="351" t="n"/>
      <c r="N83" s="351" t="n"/>
      <c r="O83" s="351" t="n"/>
      <c r="P83" s="351" t="n"/>
    </row>
    <row r="84" ht="40.5" customHeight="1" s="348">
      <c r="A84" s="123">
        <f>'Walcott, Sonia Maria Dianne'!M5</f>
        <v/>
      </c>
      <c r="B84" s="123">
        <f>'Walcott, Sonia Maria Dianne'!M4</f>
        <v/>
      </c>
      <c r="C84" s="123">
        <f>'Walcott, Sonia Maria Dianne'!O7</f>
        <v/>
      </c>
      <c r="D84" s="123">
        <f>'Walcott, Sonia Maria Dianne'!M49</f>
        <v/>
      </c>
      <c r="E84" s="123">
        <f>'Walcott, Sonia Maria Dianne'!N49</f>
        <v/>
      </c>
      <c r="F84" s="123">
        <f>'Walcott, Sonia Maria Dianne'!O49</f>
        <v/>
      </c>
      <c r="G84" s="123">
        <f>'Walcott, Sonia Maria Dianne'!P49</f>
        <v/>
      </c>
      <c r="H84" s="123">
        <f>'Walcott, Sonia Maria Dianne'!Q49</f>
        <v/>
      </c>
      <c r="I84" s="123">
        <f>'Walcott, Sonia Maria Dianne'!R49</f>
        <v/>
      </c>
      <c r="J84" s="123">
        <f>'Walcott, Sonia Maria Dianne'!S49</f>
        <v/>
      </c>
      <c r="K84" s="123">
        <f>'Walcott, Sonia Maria Dianne'!Q50</f>
        <v/>
      </c>
      <c r="L84" s="351" t="n"/>
      <c r="M84" s="351" t="n"/>
      <c r="N84" s="351" t="n"/>
      <c r="O84" s="351" t="n"/>
      <c r="P84" s="351" t="n"/>
    </row>
    <row r="85" ht="27" customHeight="1" s="348">
      <c r="A85" s="123">
        <f>'Welcome, Lloyd'!M5</f>
        <v/>
      </c>
      <c r="B85" s="123">
        <f>'Welcome, Lloyd'!M4</f>
        <v/>
      </c>
      <c r="C85" s="123">
        <f>'Welcome, Lloyd'!O7</f>
        <v/>
      </c>
      <c r="D85" s="123">
        <f>'Welcome, Lloyd'!M49</f>
        <v/>
      </c>
      <c r="E85" s="123">
        <f>'Welcome, Lloyd'!N49</f>
        <v/>
      </c>
      <c r="F85" s="123">
        <f>'Welcome, Lloyd'!O49</f>
        <v/>
      </c>
      <c r="G85" s="123">
        <f>'Welcome, Lloyd'!P49</f>
        <v/>
      </c>
      <c r="H85" s="123">
        <f>'Welcome, Lloyd'!Q49</f>
        <v/>
      </c>
      <c r="I85" s="123">
        <f>'Welcome, Lloyd'!R49</f>
        <v/>
      </c>
      <c r="J85" s="123">
        <f>'Welcome, Lloyd'!S49</f>
        <v/>
      </c>
      <c r="K85" s="123">
        <f>'Welcome, Lloyd'!Q50</f>
        <v/>
      </c>
      <c r="L85" s="351" t="n"/>
      <c r="M85" s="351" t="n"/>
      <c r="N85" s="351" t="n"/>
      <c r="O85" s="351" t="n"/>
      <c r="P85" s="351" t="n"/>
    </row>
    <row r="86" ht="27" customHeight="1" s="348">
      <c r="A86" s="123">
        <f>'Westmoreland, Brian Neville'!M5</f>
        <v/>
      </c>
      <c r="B86" s="123">
        <f>'Westmoreland, Brian Neville'!M4</f>
        <v/>
      </c>
      <c r="C86" s="123">
        <f>'Westmoreland, Brian Neville'!O7</f>
        <v/>
      </c>
      <c r="D86" s="123">
        <f>'Westmoreland, Brian Neville'!M49</f>
        <v/>
      </c>
      <c r="E86" s="123">
        <f>'Westmoreland, Brian Neville'!N49</f>
        <v/>
      </c>
      <c r="F86" s="123">
        <f>'Westmoreland, Brian Neville'!O49</f>
        <v/>
      </c>
      <c r="G86" s="123">
        <f>'Westmoreland, Brian Neville'!P49</f>
        <v/>
      </c>
      <c r="H86" s="123">
        <f>'Westmoreland, Brian Neville'!Q49</f>
        <v/>
      </c>
      <c r="I86" s="123">
        <f>'Westmoreland, Brian Neville'!R49</f>
        <v/>
      </c>
      <c r="J86" s="123">
        <f>'Westmoreland, Brian Neville'!S49</f>
        <v/>
      </c>
      <c r="K86" s="123">
        <f>'Westmoreland, Brian Neville'!Q50</f>
        <v/>
      </c>
      <c r="L86" s="351" t="n"/>
      <c r="M86" s="351" t="n"/>
      <c r="N86" s="351" t="n"/>
      <c r="O86" s="351" t="n"/>
      <c r="P86" s="351" t="n"/>
    </row>
    <row r="87" ht="40.5" customHeight="1" s="348">
      <c r="A87" s="123">
        <f>'Whitney-Solomon, Paula Makeba'!M5</f>
        <v/>
      </c>
      <c r="B87" s="123">
        <f>'Whitney-Solomon, Paula Makeba'!M4</f>
        <v/>
      </c>
      <c r="C87" s="123">
        <f>'Whitney-Solomon, Paula Makeba'!O7</f>
        <v/>
      </c>
      <c r="D87" s="123">
        <f>'Whitney-Solomon, Paula Makeba'!M49</f>
        <v/>
      </c>
      <c r="E87" s="123">
        <f>'Whitney-Solomon, Paula Makeba'!N49</f>
        <v/>
      </c>
      <c r="F87" s="123">
        <f>'Whitney-Solomon, Paula Makeba'!O49</f>
        <v/>
      </c>
      <c r="G87" s="123">
        <f>'Whitney-Solomon, Paula Makeba'!P49</f>
        <v/>
      </c>
      <c r="H87" s="123">
        <f>'Whitney-Solomon, Paula Makeba'!Q49</f>
        <v/>
      </c>
      <c r="I87" s="123">
        <f>'Whitney-Solomon, Paula Makeba'!R49</f>
        <v/>
      </c>
      <c r="J87" s="123">
        <f>'Whitney-Solomon, Paula Makeba'!S49</f>
        <v/>
      </c>
      <c r="K87" s="123">
        <f>'Whitney-Solomon, Paula Makeba'!Q50</f>
        <v/>
      </c>
      <c r="L87" s="351" t="n"/>
      <c r="M87" s="351" t="n"/>
      <c r="N87" s="351" t="n"/>
      <c r="O87" s="351" t="n"/>
      <c r="P87" s="351" t="n"/>
    </row>
    <row r="88" ht="27" customHeight="1" s="348">
      <c r="A88" s="123">
        <f>'Williamson, Gale Veronica'!M5</f>
        <v/>
      </c>
      <c r="B88" s="123">
        <f>'Williamson, Gale Veronica'!M4</f>
        <v/>
      </c>
      <c r="C88" s="123">
        <f>'Williamson, Gale Veronica'!O7</f>
        <v/>
      </c>
      <c r="D88" s="123">
        <f>'Williamson, Gale Veronica'!M49</f>
        <v/>
      </c>
      <c r="E88" s="123">
        <f>'Williamson, Gale Veronica'!N49</f>
        <v/>
      </c>
      <c r="F88" s="123">
        <f>'Williamson, Gale Veronica'!O49</f>
        <v/>
      </c>
      <c r="G88" s="123">
        <f>'Williamson, Gale Veronica'!P49</f>
        <v/>
      </c>
      <c r="H88" s="123">
        <f>'Williamson, Gale Veronica'!Q49</f>
        <v/>
      </c>
      <c r="I88" s="123">
        <f>'Williamson, Gale Veronica'!R49</f>
        <v/>
      </c>
      <c r="J88" s="123">
        <f>'Williamson, Gale Veronica'!S49</f>
        <v/>
      </c>
      <c r="K88" s="123">
        <f>'Williamson, Gale Veronica'!Q50</f>
        <v/>
      </c>
      <c r="L88" s="351" t="n"/>
      <c r="M88" s="351" t="n"/>
      <c r="N88" s="351" t="n"/>
      <c r="O88" s="351" t="n"/>
      <c r="P88" s="351" t="n"/>
    </row>
    <row r="89">
      <c r="A89" s="123">
        <f>'Wilson, Edwin'!M5</f>
        <v/>
      </c>
      <c r="B89" s="123">
        <f>'Wilson, Edwin'!M4</f>
        <v/>
      </c>
      <c r="C89" s="123">
        <f>'Wilson, Edwin'!O7</f>
        <v/>
      </c>
      <c r="D89" s="123">
        <f>'Wilson, Edwin'!M49</f>
        <v/>
      </c>
      <c r="E89" s="123">
        <f>'Wilson, Edwin'!N49</f>
        <v/>
      </c>
      <c r="F89" s="123">
        <f>'Wilson, Edwin'!O49</f>
        <v/>
      </c>
      <c r="G89" s="123">
        <f>'Wilson, Edwin'!P49</f>
        <v/>
      </c>
      <c r="H89" s="123">
        <f>'Wilson, Edwin'!Q49</f>
        <v/>
      </c>
      <c r="I89" s="123">
        <f>'Wilson, Edwin'!R49</f>
        <v/>
      </c>
      <c r="J89" s="123">
        <f>'Wilson, Edwin'!S49</f>
        <v/>
      </c>
      <c r="K89" s="123">
        <f>'Wilson, Edwin'!Q50</f>
        <v/>
      </c>
      <c r="L89" s="351" t="n"/>
      <c r="M89" s="351" t="n"/>
      <c r="N89" s="351" t="n"/>
      <c r="O89" s="351" t="n"/>
      <c r="P89" s="351" t="n"/>
    </row>
    <row r="90" ht="40.5" customHeight="1" s="348">
      <c r="A90" s="123">
        <f>'Woolford, Krystle Amoania'!M5</f>
        <v/>
      </c>
      <c r="B90" s="123">
        <f>'Woolford, Krystle Amoania'!M4</f>
        <v/>
      </c>
      <c r="C90" s="123">
        <f>'Woolford, Krystle Amoania'!O7</f>
        <v/>
      </c>
      <c r="D90" s="123">
        <f>'Woolford, Krystle Amoania'!M49</f>
        <v/>
      </c>
      <c r="E90" s="123">
        <f>'Woolford, Krystle Amoania'!N49</f>
        <v/>
      </c>
      <c r="F90" s="123">
        <f>'Woolford, Krystle Amoania'!O49</f>
        <v/>
      </c>
      <c r="G90" s="123">
        <f>'Woolford, Krystle Amoania'!P49</f>
        <v/>
      </c>
      <c r="H90" s="123">
        <f>'Woolford, Krystle Amoania'!Q49</f>
        <v/>
      </c>
      <c r="I90" s="123">
        <f>'Woolford, Krystle Amoania'!R49</f>
        <v/>
      </c>
      <c r="J90" s="123">
        <f>'Woolford, Krystle Amoania'!S49</f>
        <v/>
      </c>
      <c r="K90" s="123">
        <f>'Woolford, Krystle Amoania'!Q50</f>
        <v/>
      </c>
      <c r="L90" s="351" t="n"/>
      <c r="M90" s="351" t="n"/>
      <c r="N90" s="351" t="n"/>
      <c r="O90" s="351" t="n"/>
      <c r="P90" s="351" t="n"/>
    </row>
    <row r="91" ht="40.5" customHeight="1" s="348">
      <c r="A91" s="123">
        <f>'Yearwood, Claudette Veronica'!M5</f>
        <v/>
      </c>
      <c r="B91" s="123">
        <f>'Yearwood, Claudette Veronica'!M4</f>
        <v/>
      </c>
      <c r="C91" s="123">
        <f>'Yearwood, Claudette Veronica'!O7</f>
        <v/>
      </c>
      <c r="D91" s="123">
        <f>'Yearwood, Claudette Veronica'!M49</f>
        <v/>
      </c>
      <c r="E91" s="123">
        <f>'Yearwood, Claudette Veronica'!N49</f>
        <v/>
      </c>
      <c r="F91" s="123">
        <f>'Yearwood, Claudette Veronica'!O49</f>
        <v/>
      </c>
      <c r="G91" s="123">
        <f>'Yearwood, Claudette Veronica'!P49</f>
        <v/>
      </c>
      <c r="H91" s="123">
        <f>'Yearwood, Claudette Veronica'!Q49</f>
        <v/>
      </c>
      <c r="I91" s="123">
        <f>'Yearwood, Claudette Veronica'!R49</f>
        <v/>
      </c>
      <c r="J91" s="123">
        <f>'Yearwood, Claudette Veronica'!S49</f>
        <v/>
      </c>
      <c r="K91" s="123">
        <f>'Yearwood, Claudette Veronica'!Q50</f>
        <v/>
      </c>
      <c r="L91" s="351" t="n"/>
      <c r="M91" s="351" t="n"/>
      <c r="N91" s="351" t="n"/>
      <c r="O91" s="351" t="n"/>
      <c r="P91" s="351" t="n"/>
    </row>
    <row r="92" ht="40.5" customHeight="1" s="348">
      <c r="A92" s="123">
        <f>'Ferguson, Aubrey Everstein'!M5</f>
        <v/>
      </c>
      <c r="B92" s="123">
        <f>'Ferguson, Aubrey Everstein'!M4</f>
        <v/>
      </c>
      <c r="C92" s="123">
        <f>'Ferguson, Aubrey Everstein'!O7</f>
        <v/>
      </c>
      <c r="D92" s="123">
        <f>'Ferguson, Aubrey Everstein'!M49</f>
        <v/>
      </c>
      <c r="E92" s="123">
        <f>'Ferguson, Aubrey Everstein'!N49</f>
        <v/>
      </c>
      <c r="F92" s="123">
        <f>'Ferguson, Aubrey Everstein'!O49</f>
        <v/>
      </c>
      <c r="G92" s="123">
        <f>'Ferguson, Aubrey Everstein'!P49</f>
        <v/>
      </c>
      <c r="H92" s="123">
        <f>'Ferguson, Aubrey Everstein'!Q49</f>
        <v/>
      </c>
      <c r="I92" s="123">
        <f>'Ferguson, Aubrey Everstein'!R49</f>
        <v/>
      </c>
      <c r="J92" s="123">
        <f>'Ferguson, Aubrey Everstein'!S49</f>
        <v/>
      </c>
      <c r="K92" s="123">
        <f>'Ferguson, Aubrey Everstein'!Q50</f>
        <v/>
      </c>
      <c r="L92" s="351" t="n"/>
      <c r="M92" s="351" t="n"/>
      <c r="N92" s="351" t="n"/>
      <c r="O92" s="351" t="n"/>
      <c r="P92" s="351" t="n"/>
    </row>
    <row r="93" ht="27" customHeight="1" s="348">
      <c r="A93" s="123">
        <f>'Joseph, Ivan King'!M5</f>
        <v/>
      </c>
      <c r="B93" s="123">
        <f>'Joseph, Ivan King'!M4</f>
        <v/>
      </c>
      <c r="C93" s="123">
        <f>'Joseph, Ivan King'!O7</f>
        <v/>
      </c>
      <c r="D93" s="123">
        <f>'Joseph, Ivan King'!M49</f>
        <v/>
      </c>
      <c r="E93" s="123">
        <f>'Joseph, Ivan King'!N49</f>
        <v/>
      </c>
      <c r="F93" s="123">
        <f>'Joseph, Ivan King'!O49</f>
        <v/>
      </c>
      <c r="G93" s="123">
        <f>'Joseph, Ivan King'!P49</f>
        <v/>
      </c>
      <c r="H93" s="123">
        <f>'Joseph, Ivan King'!Q49</f>
        <v/>
      </c>
      <c r="I93" s="123">
        <f>'Joseph, Ivan King'!R49</f>
        <v/>
      </c>
      <c r="J93" s="123">
        <f>'Joseph, Ivan King'!S49</f>
        <v/>
      </c>
      <c r="K93" s="123">
        <f>'Joseph, Ivan King'!Q50</f>
        <v/>
      </c>
      <c r="L93" s="351" t="n"/>
      <c r="M93" s="351" t="n"/>
      <c r="N93" s="351" t="n"/>
      <c r="O93" s="351" t="n"/>
      <c r="P93" s="351" t="n"/>
    </row>
    <row r="94" ht="27" customHeight="1" s="348">
      <c r="A94" s="123">
        <f>'Julian, Maurice Mark'!M5</f>
        <v/>
      </c>
      <c r="B94" s="123">
        <f>'Julian, Maurice Mark'!M4</f>
        <v/>
      </c>
      <c r="C94" s="123">
        <f>'Julian, Maurice Mark'!O7</f>
        <v/>
      </c>
      <c r="D94" s="123">
        <f>'Julian, Maurice Mark'!M49</f>
        <v/>
      </c>
      <c r="E94" s="123">
        <f>'Julian, Maurice Mark'!N49</f>
        <v/>
      </c>
      <c r="F94" s="123">
        <f>'Julian, Maurice Mark'!O49</f>
        <v/>
      </c>
      <c r="G94" s="123">
        <f>'Julian, Maurice Mark'!P49</f>
        <v/>
      </c>
      <c r="H94" s="123">
        <f>'Julian, Maurice Mark'!Q49</f>
        <v/>
      </c>
      <c r="I94" s="123">
        <f>'Julian, Maurice Mark'!R49</f>
        <v/>
      </c>
      <c r="J94" s="123">
        <f>'Julian, Maurice Mark'!S49</f>
        <v/>
      </c>
      <c r="K94" s="123">
        <f>'Julian, Maurice Mark'!Q50</f>
        <v/>
      </c>
      <c r="L94" s="351" t="n"/>
      <c r="M94" s="351" t="n"/>
      <c r="N94" s="351" t="n"/>
      <c r="O94" s="351" t="n"/>
      <c r="P94" s="351" t="n"/>
    </row>
    <row r="95" ht="27" customHeight="1" s="348">
      <c r="A95" s="123">
        <f>'Mc Almont, Philip Edward'!M5</f>
        <v/>
      </c>
      <c r="B95" s="123">
        <f>'Mc Almont, Philip Edward'!M4</f>
        <v/>
      </c>
      <c r="C95" s="123">
        <f>'Mc Almont, Philip Edward'!O7</f>
        <v/>
      </c>
      <c r="D95" s="123">
        <f>'Mc Almont, Philip Edward'!M49</f>
        <v/>
      </c>
      <c r="E95" s="123">
        <f>'Mc Almont, Philip Edward'!N49</f>
        <v/>
      </c>
      <c r="F95" s="123">
        <f>'Mc Almont, Philip Edward'!O49</f>
        <v/>
      </c>
      <c r="G95" s="123">
        <f>'Mc Almont, Philip Edward'!P49</f>
        <v/>
      </c>
      <c r="H95" s="123">
        <f>'Mc Almont, Philip Edward'!Q49</f>
        <v/>
      </c>
      <c r="I95" s="123">
        <f>'Mc Almont, Philip Edward'!R49</f>
        <v/>
      </c>
      <c r="J95" s="123">
        <f>'Mc Almont, Philip Edward'!S49</f>
        <v/>
      </c>
      <c r="K95" s="123">
        <f>'Mc Almont, Philip Edward'!Q50</f>
        <v/>
      </c>
      <c r="L95" s="351" t="n"/>
      <c r="M95" s="351" t="n"/>
      <c r="N95" s="351" t="n"/>
      <c r="O95" s="351" t="n"/>
      <c r="P95" s="351" t="n"/>
    </row>
    <row r="96">
      <c r="A96" s="123">
        <f>'Niles, Richard'!M5</f>
        <v/>
      </c>
      <c r="B96" s="123">
        <f>'Niles, Richard'!M4</f>
        <v/>
      </c>
      <c r="C96" s="123">
        <f>'Niles, Richard'!O7</f>
        <v/>
      </c>
      <c r="D96" s="123">
        <f>'Niles, Richard'!M49</f>
        <v/>
      </c>
      <c r="E96" s="123">
        <f>'Niles, Richard'!N49</f>
        <v/>
      </c>
      <c r="F96" s="123">
        <f>'Niles, Richard'!O49</f>
        <v/>
      </c>
      <c r="G96" s="123">
        <f>'Niles, Richard'!P49</f>
        <v/>
      </c>
      <c r="H96" s="123">
        <f>'Niles, Richard'!Q49</f>
        <v/>
      </c>
      <c r="I96" s="123">
        <f>'Niles, Richard'!R49</f>
        <v/>
      </c>
      <c r="J96" s="123">
        <f>'Niles, Richard'!S49</f>
        <v/>
      </c>
      <c r="K96" s="123">
        <f>'Niles, Richard'!Q50</f>
        <v/>
      </c>
      <c r="L96" s="351" t="n"/>
      <c r="M96" s="351" t="n"/>
      <c r="N96" s="351" t="n"/>
      <c r="O96" s="351" t="n"/>
      <c r="P96" s="351" t="n"/>
    </row>
    <row r="97" ht="27" customHeight="1" s="348">
      <c r="A97" s="123">
        <f>'Yaw, Conian Beresford'!M5</f>
        <v/>
      </c>
      <c r="B97" s="123">
        <f>'Yaw, Conian Beresford'!M4</f>
        <v/>
      </c>
      <c r="C97" s="123">
        <f>'Yaw, Conian Beresford'!O7</f>
        <v/>
      </c>
      <c r="D97" s="123">
        <f>'Yaw, Conian Beresford'!M49</f>
        <v/>
      </c>
      <c r="E97" s="123">
        <f>'Yaw, Conian Beresford'!N49</f>
        <v/>
      </c>
      <c r="F97" s="123">
        <f>'Yaw, Conian Beresford'!O49</f>
        <v/>
      </c>
      <c r="G97" s="123">
        <f>'Yaw, Conian Beresford'!P49</f>
        <v/>
      </c>
      <c r="H97" s="123">
        <f>'Yaw, Conian Beresford'!Q49</f>
        <v/>
      </c>
      <c r="I97" s="123">
        <f>'Yaw, Conian Beresford'!R49</f>
        <v/>
      </c>
      <c r="J97" s="123">
        <f>'Yaw, Conian Beresford'!S49</f>
        <v/>
      </c>
      <c r="K97" s="123">
        <f>'Yaw, Conian Beresford'!Q50</f>
        <v/>
      </c>
      <c r="L97" s="351" t="n"/>
      <c r="M97" s="351" t="n"/>
      <c r="N97" s="351" t="n"/>
      <c r="O97" s="351" t="n"/>
      <c r="P97" s="351" t="n"/>
    </row>
    <row r="98" ht="27" customHeight="1" s="348">
      <c r="A98" s="123">
        <f>'December, Prince Ryan'!M5</f>
        <v/>
      </c>
      <c r="B98" s="123">
        <f>'December, Prince Ryan'!M4</f>
        <v/>
      </c>
      <c r="C98" s="123">
        <f>'December, Prince Ryan'!O7</f>
        <v/>
      </c>
      <c r="D98" s="123">
        <f>'December, Prince Ryan'!M49</f>
        <v/>
      </c>
      <c r="E98" s="123">
        <f>'December, Prince Ryan'!N49</f>
        <v/>
      </c>
      <c r="F98" s="123">
        <f>'December, Prince Ryan'!O49</f>
        <v/>
      </c>
      <c r="G98" s="123">
        <f>'December, Prince Ryan'!P49</f>
        <v/>
      </c>
      <c r="H98" s="123">
        <f>'December, Prince Ryan'!Q49</f>
        <v/>
      </c>
      <c r="I98" s="123">
        <f>'December, Prince Ryan'!R49</f>
        <v/>
      </c>
      <c r="J98" s="123">
        <f>'December, Prince Ryan'!S49</f>
        <v/>
      </c>
      <c r="K98" s="123">
        <f>'December, Prince Ryan'!Q50</f>
        <v/>
      </c>
      <c r="L98" s="351" t="n"/>
      <c r="M98" s="351" t="n"/>
      <c r="N98" s="351" t="n"/>
      <c r="O98" s="351" t="n"/>
      <c r="P98" s="351" t="n"/>
    </row>
    <row r="99" ht="27" customHeight="1" s="348">
      <c r="A99" s="123">
        <f>'Edwards, Shakwana'!M5</f>
        <v/>
      </c>
      <c r="B99" s="123">
        <f>'Edwards, Shakwana'!M4</f>
        <v/>
      </c>
      <c r="C99" s="123">
        <f>'Edwards, Shakwana'!O7</f>
        <v/>
      </c>
      <c r="D99" s="123">
        <f>'Edwards, Shakwana'!M49</f>
        <v/>
      </c>
      <c r="E99" s="123">
        <f>'Edwards, Shakwana'!N49</f>
        <v/>
      </c>
      <c r="F99" s="123">
        <f>'Edwards, Shakwana'!O49</f>
        <v/>
      </c>
      <c r="G99" s="123">
        <f>'Edwards, Shakwana'!P49</f>
        <v/>
      </c>
      <c r="H99" s="123">
        <f>'Edwards, Shakwana'!Q49</f>
        <v/>
      </c>
      <c r="I99" s="123">
        <f>'Edwards, Shakwana'!R49</f>
        <v/>
      </c>
      <c r="J99" s="123">
        <f>'Edwards, Shakwana'!S49</f>
        <v/>
      </c>
      <c r="K99" s="123">
        <f>'Edwards, Shakwana'!Q50</f>
        <v/>
      </c>
      <c r="L99" s="351" t="n"/>
      <c r="M99" s="351" t="n"/>
      <c r="N99" s="351" t="n"/>
      <c r="O99" s="351" t="n"/>
      <c r="P99" s="351" t="n"/>
    </row>
    <row r="100" ht="27" customHeight="1" s="348">
      <c r="A100" s="123">
        <f>'Holder, Tomeka'!M5</f>
        <v/>
      </c>
      <c r="B100" s="123">
        <f>'Holder, Tomeka'!M4</f>
        <v/>
      </c>
      <c r="C100" s="123">
        <f>'Holder, Tomeka'!O7</f>
        <v/>
      </c>
      <c r="D100" s="123">
        <f>'Holder, Tomeka'!M49</f>
        <v/>
      </c>
      <c r="E100" s="123">
        <f>'Holder, Tomeka'!N49</f>
        <v/>
      </c>
      <c r="F100" s="123">
        <f>'Holder, Tomeka'!O49</f>
        <v/>
      </c>
      <c r="G100" s="123">
        <f>'Holder, Tomeka'!P49</f>
        <v/>
      </c>
      <c r="H100" s="123">
        <f>'Holder, Tomeka'!Q49</f>
        <v/>
      </c>
      <c r="I100" s="123">
        <f>'Holder, Tomeka'!R49</f>
        <v/>
      </c>
      <c r="J100" s="123">
        <f>'Holder, Tomeka'!S49</f>
        <v/>
      </c>
      <c r="K100" s="123">
        <f>'Holder, Tomeka'!Q50</f>
        <v/>
      </c>
      <c r="L100" s="351" t="n"/>
      <c r="M100" s="351" t="n"/>
      <c r="N100" s="351" t="n"/>
      <c r="O100" s="351" t="n"/>
      <c r="P100" s="351" t="n"/>
    </row>
    <row r="101" ht="40.5" customHeight="1" s="348">
      <c r="A101" s="123">
        <f>'Mc Calmont, Karen Marcelle'!M5</f>
        <v/>
      </c>
      <c r="B101" s="123">
        <f>'Mc Calmont, Karen Marcelle'!M4</f>
        <v/>
      </c>
      <c r="C101" s="123">
        <f>'Mc Calmont, Karen Marcelle'!O7</f>
        <v/>
      </c>
      <c r="D101" s="123">
        <f>'Mc Calmont, Karen Marcelle'!M49</f>
        <v/>
      </c>
      <c r="E101" s="123">
        <f>'Mc Calmont, Karen Marcelle'!N49</f>
        <v/>
      </c>
      <c r="F101" s="123">
        <f>'Mc Calmont, Karen Marcelle'!O49</f>
        <v/>
      </c>
      <c r="G101" s="123">
        <f>'Mc Calmont, Karen Marcelle'!P49</f>
        <v/>
      </c>
      <c r="H101" s="123">
        <f>'Mc Calmont, Karen Marcelle'!Q49</f>
        <v/>
      </c>
      <c r="I101" s="123">
        <f>'Mc Calmont, Karen Marcelle'!R49</f>
        <v/>
      </c>
      <c r="J101" s="123">
        <f>'Mc Calmont, Karen Marcelle'!S49</f>
        <v/>
      </c>
      <c r="K101" s="123">
        <f>'Mc Calmont, Karen Marcelle'!Q50</f>
        <v/>
      </c>
      <c r="L101" s="351" t="n"/>
      <c r="M101" s="351" t="n"/>
      <c r="N101" s="351" t="n"/>
      <c r="O101" s="351" t="n"/>
      <c r="P101" s="351" t="n"/>
    </row>
    <row r="102" ht="40.5" customHeight="1" s="348">
      <c r="A102" s="123">
        <f>'Moore, Ferdinand Oliver'!M5</f>
        <v/>
      </c>
      <c r="B102" s="123">
        <f>'Moore, Ferdinand Oliver'!M4</f>
        <v/>
      </c>
      <c r="C102" s="123">
        <f>'Moore, Ferdinand Oliver'!O7</f>
        <v/>
      </c>
      <c r="D102" s="123">
        <f>'Moore, Ferdinand Oliver'!M49</f>
        <v/>
      </c>
      <c r="E102" s="123">
        <f>'Moore, Ferdinand Oliver'!N49</f>
        <v/>
      </c>
      <c r="F102" s="123">
        <f>'Moore, Ferdinand Oliver'!O49</f>
        <v/>
      </c>
      <c r="G102" s="123">
        <f>'Moore, Ferdinand Oliver'!P49</f>
        <v/>
      </c>
      <c r="H102" s="123">
        <f>'Moore, Ferdinand Oliver'!Q49</f>
        <v/>
      </c>
      <c r="I102" s="123">
        <f>'Moore, Ferdinand Oliver'!R49</f>
        <v/>
      </c>
      <c r="J102" s="123">
        <f>'Moore, Ferdinand Oliver'!S49</f>
        <v/>
      </c>
      <c r="K102" s="123">
        <f>'Moore, Ferdinand Oliver'!Q50</f>
        <v/>
      </c>
      <c r="L102" s="351" t="n"/>
      <c r="M102" s="351" t="n"/>
      <c r="N102" s="351" t="n"/>
      <c r="O102" s="351" t="n"/>
      <c r="P102" s="351" t="n"/>
    </row>
    <row r="103" ht="27" customHeight="1" s="348">
      <c r="A103" s="123">
        <f>'Paul, Irvin Carl'!M5</f>
        <v/>
      </c>
      <c r="B103" s="123">
        <f>'Paul, Irvin Carl'!M4</f>
        <v/>
      </c>
      <c r="C103" s="123">
        <f>'Paul, Irvin Carl'!O7</f>
        <v/>
      </c>
      <c r="D103" s="123">
        <f>'Paul, Irvin Carl'!M49</f>
        <v/>
      </c>
      <c r="E103" s="123">
        <f>'Paul, Irvin Carl'!N49</f>
        <v/>
      </c>
      <c r="F103" s="123">
        <f>'Paul, Irvin Carl'!O49</f>
        <v/>
      </c>
      <c r="G103" s="123">
        <f>'Paul, Irvin Carl'!P49</f>
        <v/>
      </c>
      <c r="H103" s="123">
        <f>'Paul, Irvin Carl'!Q49</f>
        <v/>
      </c>
      <c r="I103" s="123">
        <f>'Paul, Irvin Carl'!R49</f>
        <v/>
      </c>
      <c r="J103" s="123">
        <f>'Paul, Irvin Carl'!S49</f>
        <v/>
      </c>
      <c r="K103" s="123">
        <f>'Paul, Irvin Carl'!Q50</f>
        <v/>
      </c>
      <c r="L103" s="351" t="n"/>
      <c r="M103" s="351" t="n"/>
      <c r="N103" s="351" t="n"/>
      <c r="O103" s="351" t="n"/>
      <c r="P103" s="351" t="n"/>
    </row>
    <row r="104" ht="27" customHeight="1" s="348">
      <c r="A104" s="123">
        <f>'[4]Venture, Ollivina'!M5</f>
        <v/>
      </c>
      <c r="B104" s="123">
        <f>'[4]Venture, Ollivina'!M4</f>
        <v/>
      </c>
      <c r="C104" s="123">
        <f>'[4]Venture, Ollivina'!O7</f>
        <v/>
      </c>
      <c r="D104" s="123">
        <f>'[4]Venture, Ollivina'!M49</f>
        <v/>
      </c>
      <c r="E104" s="123">
        <f>'[4]Venture, Ollivina'!N49</f>
        <v/>
      </c>
      <c r="F104" s="123">
        <f>'[4]Venture, Ollivina'!O49</f>
        <v/>
      </c>
      <c r="G104" s="123">
        <f>'[4]Venture, Ollivina'!P49</f>
        <v/>
      </c>
      <c r="H104" s="123">
        <f>'[4]Venture, Ollivina'!Q49</f>
        <v/>
      </c>
      <c r="I104" s="123">
        <f>'[4]Venture, Ollivina'!R49</f>
        <v/>
      </c>
      <c r="J104" s="123">
        <f>'[4]Venture, Ollivina'!S49</f>
        <v/>
      </c>
      <c r="K104" s="123">
        <f>'[4]Venture, Ollivina'!Q50</f>
        <v/>
      </c>
      <c r="L104" s="351" t="n"/>
      <c r="M104" s="351" t="n"/>
      <c r="N104" s="351" t="n"/>
      <c r="O104" s="351" t="n"/>
      <c r="P104" s="351" t="n"/>
    </row>
    <row r="105">
      <c r="A105" s="242" t="inlineStr">
        <is>
          <t>TOTAL</t>
        </is>
      </c>
      <c r="B105" s="243" t="n"/>
      <c r="C105" s="243" t="n"/>
      <c r="D105" s="124">
        <f>SUM(D4:D104)</f>
        <v/>
      </c>
      <c r="E105" s="124">
        <f>SUM(E4:E104)</f>
        <v/>
      </c>
      <c r="F105" s="124">
        <f>SUM(F4:F104)</f>
        <v/>
      </c>
      <c r="G105" s="124">
        <f>SUM(G4:G104)</f>
        <v/>
      </c>
      <c r="H105" s="124">
        <f>SUM(H4:H104)</f>
        <v/>
      </c>
      <c r="I105" s="124">
        <f>SUM(I4:I104)</f>
        <v/>
      </c>
      <c r="J105" s="124">
        <f>SUM(J4:J104)</f>
        <v/>
      </c>
      <c r="K105" s="242" t="n"/>
      <c r="L105" s="351">
        <f>SUM(L4:L104)</f>
        <v/>
      </c>
      <c r="M105" s="351" t="n"/>
      <c r="N105" s="351" t="n"/>
      <c r="O105" s="351" t="n"/>
      <c r="P105" s="351" t="n"/>
    </row>
    <row r="106">
      <c r="A106" s="351" t="n"/>
      <c r="B106" s="351" t="n"/>
      <c r="C106" s="351" t="n"/>
      <c r="D106" s="351" t="n"/>
      <c r="E106" s="351" t="n"/>
      <c r="F106" s="351" t="n"/>
      <c r="G106" s="351" t="n"/>
      <c r="H106" s="351" t="n"/>
      <c r="I106" s="351" t="n"/>
      <c r="J106" s="351" t="n"/>
      <c r="K106" s="351" t="n"/>
      <c r="L106" s="351" t="n"/>
      <c r="M106" s="351" t="n"/>
      <c r="N106" s="351" t="n"/>
      <c r="O106" s="351" t="n"/>
      <c r="P106" s="351" t="n"/>
    </row>
    <row r="107" ht="18" customHeight="1" s="348">
      <c r="A107" s="326" t="inlineStr">
        <is>
          <t>PAYROLL APPROVAL</t>
        </is>
      </c>
      <c r="B107" s="352" t="n"/>
      <c r="C107" s="352" t="n"/>
      <c r="D107" s="352" t="n"/>
      <c r="E107" s="352" t="n"/>
      <c r="F107" s="352" t="n"/>
      <c r="G107" s="352" t="n"/>
      <c r="H107" s="352" t="n"/>
      <c r="I107" s="352" t="n"/>
      <c r="J107" s="353" t="n"/>
      <c r="K107" s="351" t="n"/>
      <c r="L107" s="351" t="n"/>
      <c r="M107" s="351" t="n"/>
      <c r="N107" s="351" t="n"/>
      <c r="O107" s="351" t="n"/>
      <c r="P107" s="351" t="n"/>
    </row>
    <row r="108" ht="18" customHeight="1" s="348">
      <c r="A108" s="244" t="inlineStr">
        <is>
          <t>Pay Period Start:</t>
        </is>
      </c>
      <c r="B108" s="245" t="n"/>
      <c r="C108" s="327" t="n"/>
      <c r="D108" s="352" t="n"/>
      <c r="E108" s="353" t="n"/>
      <c r="F108" s="244" t="inlineStr">
        <is>
          <t>Pay Period End:</t>
        </is>
      </c>
      <c r="G108" s="245" t="n"/>
      <c r="H108" s="327" t="n"/>
      <c r="I108" s="352" t="n"/>
      <c r="J108" s="353" t="n"/>
      <c r="K108" s="351" t="n"/>
      <c r="L108" s="351" t="n"/>
      <c r="M108" s="351" t="n"/>
      <c r="N108" s="351" t="n"/>
      <c r="O108" s="351" t="n"/>
      <c r="P108" s="351" t="n"/>
    </row>
    <row r="109" ht="18" customHeight="1" s="348">
      <c r="A109" s="244" t="inlineStr">
        <is>
          <t>Prepared By:</t>
        </is>
      </c>
      <c r="B109" s="245" t="n"/>
      <c r="C109" s="327" t="n"/>
      <c r="D109" s="352" t="n"/>
      <c r="E109" s="353" t="n"/>
      <c r="F109" s="244" t="inlineStr">
        <is>
          <t>Prepared Date:</t>
        </is>
      </c>
      <c r="G109" s="245" t="n"/>
      <c r="H109" s="327" t="n"/>
      <c r="I109" s="352" t="n"/>
      <c r="J109" s="353" t="n"/>
      <c r="K109" s="351" t="n"/>
      <c r="L109" s="351" t="n"/>
      <c r="M109" s="351" t="n"/>
      <c r="N109" s="351" t="n"/>
      <c r="O109" s="351" t="n"/>
      <c r="P109" s="351" t="n"/>
    </row>
    <row r="110" ht="18" customHeight="1" s="348">
      <c r="A110" s="244" t="inlineStr">
        <is>
          <t>Checked By:</t>
        </is>
      </c>
      <c r="B110" s="245" t="n"/>
      <c r="C110" s="327" t="n"/>
      <c r="D110" s="352" t="n"/>
      <c r="E110" s="353" t="n"/>
      <c r="F110" s="244" t="inlineStr">
        <is>
          <t>Checked Date:</t>
        </is>
      </c>
      <c r="G110" s="245" t="n"/>
      <c r="H110" s="327" t="n"/>
      <c r="I110" s="352" t="n"/>
      <c r="J110" s="353" t="n"/>
      <c r="K110" s="351" t="n"/>
      <c r="L110" s="351" t="n"/>
      <c r="M110" s="351" t="n"/>
      <c r="N110" s="351" t="n"/>
      <c r="O110" s="351" t="n"/>
      <c r="P110" s="351" t="n"/>
    </row>
    <row r="111" ht="18" customHeight="1" s="348">
      <c r="A111" s="244" t="inlineStr">
        <is>
          <t>Approved By:</t>
        </is>
      </c>
      <c r="B111" s="245" t="n"/>
      <c r="C111" s="327" t="n"/>
      <c r="D111" s="352" t="n"/>
      <c r="E111" s="353" t="n"/>
      <c r="F111" s="244" t="inlineStr">
        <is>
          <t>Approved Date:</t>
        </is>
      </c>
      <c r="G111" s="245" t="n"/>
      <c r="H111" s="327" t="n"/>
      <c r="I111" s="352" t="n"/>
      <c r="J111" s="353" t="n"/>
      <c r="K111" s="351" t="n"/>
      <c r="L111" s="351" t="n"/>
      <c r="M111" s="351" t="n"/>
      <c r="N111" s="351" t="n"/>
      <c r="O111" s="351" t="n"/>
      <c r="P111" s="351" t="n"/>
    </row>
    <row r="112" ht="18" customHeight="1" s="348">
      <c r="A112" s="244" t="inlineStr">
        <is>
          <t>Payment Method / Bank:</t>
        </is>
      </c>
      <c r="B112" s="245" t="n"/>
      <c r="C112" s="327" t="n"/>
      <c r="D112" s="352" t="n"/>
      <c r="E112" s="353" t="n"/>
      <c r="F112" s="244" t="inlineStr">
        <is>
          <t>Total Net Pay:</t>
        </is>
      </c>
      <c r="G112" s="245" t="n"/>
      <c r="H112" s="327" t="n"/>
      <c r="I112" s="352" t="n"/>
      <c r="J112" s="353" t="n"/>
      <c r="K112" s="351" t="n"/>
      <c r="L112" s="351" t="n"/>
      <c r="M112" s="351" t="n"/>
      <c r="N112" s="351" t="n"/>
      <c r="O112" s="351" t="n"/>
      <c r="P112" s="351" t="n"/>
    </row>
    <row r="113" ht="45" customHeight="1" s="348">
      <c r="A113" s="244" t="inlineStr">
        <is>
          <t>Notes:</t>
        </is>
      </c>
      <c r="B113" s="245" t="n"/>
      <c r="C113" s="327" t="n"/>
      <c r="D113" s="352" t="n"/>
      <c r="E113" s="353" t="n"/>
      <c r="F113" s="327" t="n"/>
      <c r="G113" s="352" t="n"/>
      <c r="H113" s="352" t="n"/>
      <c r="I113" s="352" t="n"/>
      <c r="J113" s="353" t="n"/>
      <c r="K113" s="351" t="n"/>
      <c r="L113" s="351" t="n"/>
      <c r="M113" s="351" t="n"/>
      <c r="N113" s="351" t="n"/>
      <c r="O113" s="351" t="n"/>
      <c r="P113" s="351" t="n"/>
    </row>
    <row r="114" ht="18" customHeight="1" s="348">
      <c r="A114" s="351" t="n"/>
      <c r="B114" s="351" t="n"/>
      <c r="C114" s="351" t="n"/>
      <c r="D114" s="351" t="n"/>
      <c r="E114" s="351" t="n"/>
      <c r="F114" s="351" t="n"/>
      <c r="G114" s="351" t="n"/>
      <c r="H114" s="351" t="n"/>
      <c r="I114" s="351" t="n"/>
      <c r="J114" s="351" t="n"/>
      <c r="K114" s="351" t="n"/>
      <c r="L114" s="351" t="n"/>
      <c r="M114" s="351" t="n"/>
      <c r="N114" s="351" t="n"/>
      <c r="O114" s="351" t="n"/>
      <c r="P114" s="351" t="n"/>
    </row>
    <row r="115" ht="18" customHeight="1" s="348">
      <c r="A115" s="246" t="inlineStr">
        <is>
          <t>Signatures (if required):</t>
        </is>
      </c>
      <c r="B115" s="327" t="n"/>
      <c r="C115" s="352" t="n"/>
      <c r="D115" s="352" t="n"/>
      <c r="E115" s="352" t="n"/>
      <c r="F115" s="352" t="n"/>
      <c r="G115" s="352" t="n"/>
      <c r="H115" s="352" t="n"/>
      <c r="I115" s="352" t="n"/>
      <c r="J115" s="353" t="n"/>
      <c r="K115" s="351" t="n"/>
      <c r="L115" s="351" t="n"/>
      <c r="M115" s="351" t="n"/>
      <c r="N115" s="351" t="n"/>
      <c r="O115" s="351" t="n"/>
      <c r="P115" s="351" t="n"/>
    </row>
    <row r="116" ht="18" customHeight="1" s="348">
      <c r="A116" s="327" t="inlineStr">
        <is>
          <t>I confirm the above payroll has been reviewed and approved for processing.</t>
        </is>
      </c>
      <c r="B116" s="352" t="n"/>
      <c r="C116" s="352" t="n"/>
      <c r="D116" s="352" t="n"/>
      <c r="E116" s="352" t="n"/>
      <c r="F116" s="352" t="n"/>
      <c r="G116" s="352" t="n"/>
      <c r="H116" s="352" t="n"/>
      <c r="I116" s="352" t="n"/>
      <c r="J116" s="353" t="n"/>
      <c r="K116" s="351" t="n"/>
      <c r="L116" s="351" t="n"/>
      <c r="M116" s="351" t="n"/>
      <c r="N116" s="351" t="n"/>
      <c r="O116" s="351" t="n"/>
      <c r="P116" s="35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45"/>
  <mergeCells count="16">
    <mergeCell ref="A107:J107"/>
    <mergeCell ref="C112:E112"/>
    <mergeCell ref="A1:J1"/>
    <mergeCell ref="A116:J116"/>
    <mergeCell ref="H112:J112"/>
    <mergeCell ref="C110:E110"/>
    <mergeCell ref="F113:J113"/>
    <mergeCell ref="B115:J115"/>
    <mergeCell ref="H108:J108"/>
    <mergeCell ref="H110:J110"/>
    <mergeCell ref="C111:E111"/>
    <mergeCell ref="H111:J111"/>
    <mergeCell ref="C113:E113"/>
    <mergeCell ref="C108:E108"/>
    <mergeCell ref="C109:E109"/>
    <mergeCell ref="H109:J109"/>
  </mergeCells>
  <dataValidations count="5">
    <dataValidation sqref="A14:A48" showDropDown="0" showInputMessage="0" showErrorMessage="0" allowBlank="1" type="list">
      <formula1>"On Day,Off Day,Sick,Absent,Holiday,Annual Leave"</formula1>
    </dataValidation>
    <dataValidation sqref="B14:B48" showDropDown="0" showInputMessage="0" showErrorMessage="0" allowBlank="1" type="list">
      <formula1>"Holiday Double,Phagwah,Good Friday,Easter Monday,Labour Day,Christmas,Eid ul Azha"</formula1>
    </dataValidation>
    <dataValidation sqref="J14:J48" showDropDown="0" showInputMessage="0" showErrorMessage="0" allowBlank="1" type="list">
      <formula1>_xlfn._LONGTEXT("Unico,Unico-2,Unico-42,Unico-44,Unico-46,Unico-47,Unico-48,Unico-49,Globe,Globe-12,Hebrews,Romans-2,Beacon,Numbers,Zebra-24,Sunrise,Sunrise-1,Sunflower 6,Sunset 12,Ripple,Neptune P1,Neptune P2,Neptune P3,Neptune P4,Neptune P5,Neptune P6,Neptune P7,Rainbow"," 1,Rainbow 2,Citadel,Sunset 11,Autumn,Autumn-2,Miracle,Miracle 1")</formula1>
    </dataValidation>
    <dataValidation sqref="O7" showDropDown="0" showInputMessage="0" showErrorMessage="0" allowBlank="1" type="list">
      <formula1>"Caricom,EU,UN,DMC,ARU,Head Office,Canteen"</formula1>
    </dataValidation>
    <dataValidation sqref="O6" showDropDown="0" showInputMessage="0" showErrorMessage="0" allowBlank="1" type="list">
      <formula1>"Unarmed,Armed"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L55"/>
  <sheetViews>
    <sheetView topLeftCell="A37" workbookViewId="0">
      <selection activeCell="H43" sqref="H30:H43"/>
    </sheetView>
  </sheetViews>
  <sheetFormatPr baseColWidth="8" defaultRowHeight="13.5"/>
  <cols>
    <col width="12.28515625" customWidth="1" style="348" min="1" max="1"/>
    <col width="15.140625" customWidth="1" style="348" min="2" max="2"/>
    <col width="12.42578125" customWidth="1" style="348" min="3" max="3"/>
    <col width="9.28515625" customWidth="1" style="348" min="4" max="4"/>
    <col hidden="1" width="9.28515625" customWidth="1" style="348" min="5" max="5"/>
    <col hidden="1" width="2" customWidth="1" style="348" min="6" max="6"/>
    <col hidden="1" width="12.5703125" customWidth="1" style="348" min="7" max="7"/>
    <col width="9.28515625" customWidth="1" style="348" min="8" max="8"/>
    <col width="6.5703125" customWidth="1" style="348" min="9" max="9"/>
    <col width="10.140625" customWidth="1" style="348" min="10" max="10"/>
    <col width="15.28515625" customWidth="1" style="348" min="11" max="11"/>
    <col width="10.5703125" customWidth="1" style="348" min="12" max="12"/>
    <col width="11" customWidth="1" style="348" min="13" max="13"/>
    <col width="9.85546875" customWidth="1" style="348" min="14" max="14"/>
    <col width="11.140625" customWidth="1" style="348" min="15" max="15"/>
    <col width="9.85546875" customWidth="1" style="348" min="16" max="16"/>
    <col width="10.28515625" customWidth="1" style="348" min="17" max="17"/>
    <col width="8.85546875" customWidth="1" style="348" min="18" max="19"/>
    <col width="45.28515625" customWidth="1" style="348" min="20" max="20"/>
    <col width="9.140625" customWidth="1" style="348" min="21" max="21"/>
    <col width="3.140625" customWidth="1" style="348" min="22" max="29"/>
    <col width="10.28515625" customWidth="1" style="348" min="30" max="30"/>
  </cols>
  <sheetData>
    <row r="1" ht="32.25" customFormat="1" customHeight="1" s="1" thickBot="1">
      <c r="A1" s="332" t="n"/>
      <c r="B1" s="354" t="n"/>
      <c r="C1" s="354" t="n"/>
      <c r="D1" s="354" t="n"/>
      <c r="E1" s="354" t="n"/>
      <c r="F1" s="354" t="n"/>
      <c r="G1" s="354" t="n"/>
      <c r="H1" s="354" t="n"/>
      <c r="I1" s="354" t="n"/>
      <c r="J1" s="354" t="n"/>
      <c r="K1" s="354" t="n"/>
      <c r="L1" s="354" t="n"/>
      <c r="M1" s="354" t="n"/>
      <c r="N1" s="354" t="n"/>
      <c r="O1" s="354" t="n"/>
      <c r="P1" s="354" t="n"/>
      <c r="Q1" s="354" t="n"/>
      <c r="R1" s="354" t="n"/>
      <c r="S1" s="354" t="n"/>
      <c r="T1" s="355" t="n"/>
      <c r="U1" s="351" t="n"/>
      <c r="V1" s="351" t="n"/>
      <c r="W1" s="351" t="n"/>
      <c r="X1" s="351" t="n"/>
      <c r="Y1" s="351" t="n"/>
      <c r="Z1" s="351" t="n"/>
      <c r="AA1" s="351" t="n"/>
      <c r="AB1" s="351" t="n"/>
      <c r="AC1" s="351" t="n"/>
      <c r="AD1" s="126" t="n"/>
      <c r="AE1" s="351" t="n"/>
      <c r="AF1" s="351" t="n"/>
    </row>
    <row r="2" ht="15" customFormat="1" customHeight="1" s="1">
      <c r="A2" s="351" t="n"/>
      <c r="B2" s="351" t="n"/>
      <c r="C2" s="127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128" t="n"/>
      <c r="U2" s="351" t="n"/>
      <c r="V2" s="343" t="n">
        <v>2025</v>
      </c>
      <c r="W2" s="356" t="n"/>
      <c r="X2" s="351" t="n"/>
      <c r="Y2" s="351" t="n"/>
      <c r="Z2" s="129" t="inlineStr">
        <is>
          <t>Month:</t>
        </is>
      </c>
      <c r="AA2" s="343" t="n">
        <v>3</v>
      </c>
      <c r="AB2" s="356" t="n"/>
      <c r="AC2" s="351" t="n"/>
      <c r="AD2" s="351" t="n"/>
      <c r="AE2" s="351" t="n"/>
      <c r="AF2" s="351" t="n"/>
    </row>
    <row r="3" ht="15.6" customHeight="1" s="348" thickBot="1">
      <c r="A3" s="351" t="n"/>
      <c r="B3" s="351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351" t="n"/>
      <c r="V3" s="333">
        <f>DATE(V2,AA2,1)</f>
        <v/>
      </c>
      <c r="W3" s="357" t="n"/>
      <c r="X3" s="357" t="n"/>
      <c r="Y3" s="357" t="n"/>
      <c r="Z3" s="357" t="n"/>
      <c r="AA3" s="357" t="n"/>
      <c r="AB3" s="358" t="n"/>
      <c r="AC3" s="351" t="n"/>
      <c r="AD3" s="351" t="n"/>
      <c r="AE3" s="351" t="n"/>
      <c r="AF3" s="249" t="n"/>
    </row>
    <row r="4" ht="21" customHeight="1" s="348" thickBot="1">
      <c r="A4" s="351" t="n"/>
      <c r="B4" s="351" t="n"/>
      <c r="C4" s="25" t="inlineStr">
        <is>
          <t>Federal Manangement Systems</t>
        </is>
      </c>
      <c r="D4" s="25" t="n"/>
      <c r="E4" s="25" t="n"/>
      <c r="F4" s="25" t="n"/>
      <c r="G4" s="25" t="n"/>
      <c r="H4" s="6" t="n"/>
      <c r="I4" s="6" t="n"/>
      <c r="J4" s="6" t="n"/>
      <c r="K4" s="330" t="inlineStr">
        <is>
          <t>Employee Number:</t>
        </is>
      </c>
      <c r="L4" s="351" t="n"/>
      <c r="M4" s="342" t="inlineStr">
        <is>
          <t>591</t>
        </is>
      </c>
      <c r="N4" s="355" t="n"/>
      <c r="O4" s="6" t="n"/>
      <c r="P4" s="6" t="n"/>
      <c r="Q4" s="6" t="n"/>
      <c r="R4" s="6" t="n"/>
      <c r="S4" s="6" t="n"/>
      <c r="T4" s="6" t="n"/>
      <c r="U4" s="351" t="n"/>
      <c r="V4" s="130" t="inlineStr">
        <is>
          <t>Su</t>
        </is>
      </c>
      <c r="W4" s="131" t="inlineStr">
        <is>
          <t>M</t>
        </is>
      </c>
      <c r="X4" s="131" t="inlineStr">
        <is>
          <t>Tu</t>
        </is>
      </c>
      <c r="Y4" s="131" t="inlineStr">
        <is>
          <t>W</t>
        </is>
      </c>
      <c r="Z4" s="131" t="inlineStr">
        <is>
          <t>Th</t>
        </is>
      </c>
      <c r="AA4" s="131" t="inlineStr">
        <is>
          <t>F</t>
        </is>
      </c>
      <c r="AB4" s="132" t="inlineStr">
        <is>
          <t>Sa</t>
        </is>
      </c>
      <c r="AC4" s="351" t="n"/>
      <c r="AD4" s="133" t="inlineStr">
        <is>
          <t>Overtime Options</t>
        </is>
      </c>
      <c r="AE4" s="351" t="n"/>
      <c r="AF4" s="351" t="n"/>
      <c r="AJ4" s="257" t="n"/>
    </row>
    <row r="5" ht="14.1" customHeight="1" s="348" thickBot="1">
      <c r="A5" s="351" t="n"/>
      <c r="B5" s="351" t="n"/>
      <c r="C5" s="337" t="n"/>
      <c r="D5" s="351" t="n"/>
      <c r="E5" s="351" t="n"/>
      <c r="F5" s="351" t="n"/>
      <c r="G5" s="6" t="n"/>
      <c r="H5" s="340" t="n"/>
      <c r="I5" s="351" t="n"/>
      <c r="J5" s="340" t="n"/>
      <c r="K5" s="344" t="inlineStr">
        <is>
          <t>Employee Name:</t>
        </is>
      </c>
      <c r="L5" s="359" t="n"/>
      <c r="M5" s="342" t="inlineStr">
        <is>
          <t>Blake, Corletta A</t>
        </is>
      </c>
      <c r="N5" s="355" t="n"/>
      <c r="O5" s="337" t="n"/>
      <c r="P5" s="337" t="n"/>
      <c r="Q5" s="337" t="n"/>
      <c r="R5" s="337" t="n"/>
      <c r="S5" s="337" t="n"/>
      <c r="T5" s="337" t="n"/>
      <c r="U5" s="351" t="n"/>
      <c r="V5" s="263">
        <f>IF(MONTH($V$3)&lt;&gt;MONTH($V$3-WEEKDAY($V$3,1)+(ROW(V5)-ROW($V$5))*7+(COLUMN(V5)-COLUMN($V$5)+1)),"",$V$3-WEEKDAY($V$3,1)+(ROW(V5)-ROW($V$5))*7+(COLUMN(V5)-COLUMN($V$5)+1))</f>
        <v/>
      </c>
      <c r="W5" s="263">
        <f>IF(MONTH($V$3)&lt;&gt;MONTH($V$3-WEEKDAY($V$3,1)+(ROW(W5)-ROW($V$5))*7+(COLUMN(W5)-COLUMN($V$5)+1)),"",$V$3-WEEKDAY($V$3,1)+(ROW(W5)-ROW($V$5))*7+(COLUMN(W5)-COLUMN($V$5)+1))</f>
        <v/>
      </c>
      <c r="X5" s="263">
        <f>IF(MONTH($V$3)&lt;&gt;MONTH($V$3-WEEKDAY($V$3,1)+(ROW(X5)-ROW($V$5))*7+(COLUMN(X5)-COLUMN($V$5)+1)),"",$V$3-WEEKDAY($V$3,1)+(ROW(X5)-ROW($V$5))*7+(COLUMN(X5)-COLUMN($V$5)+1))</f>
        <v/>
      </c>
      <c r="Y5" s="263">
        <f>IF(MONTH($V$3)&lt;&gt;MONTH($V$3-WEEKDAY($V$3,1)+(ROW(Y5)-ROW($V$5))*7+(COLUMN(Y5)-COLUMN($V$5)+1)),"",$V$3-WEEKDAY($V$3,1)+(ROW(Y5)-ROW($V$5))*7+(COLUMN(Y5)-COLUMN($V$5)+1))</f>
        <v/>
      </c>
      <c r="Z5" s="263">
        <f>IF(MONTH($V$3)&lt;&gt;MONTH($V$3-WEEKDAY($V$3,1)+(ROW(Z5)-ROW($V$5))*7+(COLUMN(Z5)-COLUMN($V$5)+1)),"",$V$3-WEEKDAY($V$3,1)+(ROW(Z5)-ROW($V$5))*7+(COLUMN(Z5)-COLUMN($V$5)+1))</f>
        <v/>
      </c>
      <c r="AA5" s="263">
        <f>IF(MONTH($V$3)&lt;&gt;MONTH($V$3-WEEKDAY($V$3,1)+(ROW(AA5)-ROW($V$5))*7+(COLUMN(AA5)-COLUMN($V$5)+1)),"",$V$3-WEEKDAY($V$3,1)+(ROW(AA5)-ROW($V$5))*7+(COLUMN(AA5)-COLUMN($V$5)+1))</f>
        <v/>
      </c>
      <c r="AB5" s="263">
        <f>IF(MONTH($V$3)&lt;&gt;MONTH($V$3-WEEKDAY($V$3,1)+(ROW(AB5)-ROW($V$5))*7+(COLUMN(AB5)-COLUMN($V$5)+1)),"",$V$3-WEEKDAY($V$3,1)+(ROW(AB5)-ROW($V$5))*7+(COLUMN(AB5)-COLUMN($V$5)+1))</f>
        <v/>
      </c>
      <c r="AC5" s="351" t="n"/>
      <c r="AD5" s="351" t="n"/>
      <c r="AE5" s="3" t="b">
        <v>1</v>
      </c>
      <c r="AF5" s="258" t="n"/>
      <c r="AJ5" s="350" t="n"/>
      <c r="AK5" s="350" t="n"/>
      <c r="AL5" s="350" t="n"/>
    </row>
    <row r="6" ht="14.1" customHeight="1" s="348" thickBot="1">
      <c r="A6" s="351" t="n"/>
      <c r="B6" s="351" t="n"/>
      <c r="C6" s="337" t="inlineStr">
        <is>
          <t xml:space="preserve">120 Peter Rose St </t>
        </is>
      </c>
      <c r="D6" s="351" t="n"/>
      <c r="E6" s="351" t="n"/>
      <c r="F6" s="351" t="n"/>
      <c r="G6" s="6" t="n"/>
      <c r="H6" s="6" t="n"/>
      <c r="I6" s="6" t="n"/>
      <c r="J6" s="6" t="n"/>
      <c r="K6" s="6" t="n"/>
      <c r="L6" s="6" t="n"/>
      <c r="M6" s="339" t="inlineStr">
        <is>
          <t>Armed or unarmed</t>
        </is>
      </c>
      <c r="N6" s="360" t="n"/>
      <c r="O6" s="135" t="inlineStr">
        <is>
          <t>Armed</t>
        </is>
      </c>
      <c r="P6" s="6" t="n"/>
      <c r="Q6" s="6" t="n"/>
      <c r="R6" s="6" t="n"/>
      <c r="S6" s="6" t="n"/>
      <c r="T6" s="6" t="n"/>
      <c r="U6" s="351" t="n"/>
      <c r="V6" s="263">
        <f>IF(MONTH($V$3)&lt;&gt;MONTH($V$3-WEEKDAY($V$3,1)+(ROW(V6)-ROW($V$5))*7+(COLUMN(V6)-COLUMN($V$5)+1)),"",$V$3-WEEKDAY($V$3,1)+(ROW(V6)-ROW($V$5))*7+(COLUMN(V6)-COLUMN($V$5)+1))</f>
        <v/>
      </c>
      <c r="W6" s="263">
        <f>IF(MONTH($V$3)&lt;&gt;MONTH($V$3-WEEKDAY($V$3,1)+(ROW(W6)-ROW($V$5))*7+(COLUMN(W6)-COLUMN($V$5)+1)),"",$V$3-WEEKDAY($V$3,1)+(ROW(W6)-ROW($V$5))*7+(COLUMN(W6)-COLUMN($V$5)+1))</f>
        <v/>
      </c>
      <c r="X6" s="263">
        <f>IF(MONTH($V$3)&lt;&gt;MONTH($V$3-WEEKDAY($V$3,1)+(ROW(X6)-ROW($V$5))*7+(COLUMN(X6)-COLUMN($V$5)+1)),"",$V$3-WEEKDAY($V$3,1)+(ROW(X6)-ROW($V$5))*7+(COLUMN(X6)-COLUMN($V$5)+1))</f>
        <v/>
      </c>
      <c r="Y6" s="263">
        <f>IF(MONTH($V$3)&lt;&gt;MONTH($V$3-WEEKDAY($V$3,1)+(ROW(Y6)-ROW($V$5))*7+(COLUMN(Y6)-COLUMN($V$5)+1)),"",$V$3-WEEKDAY($V$3,1)+(ROW(Y6)-ROW($V$5))*7+(COLUMN(Y6)-COLUMN($V$5)+1))</f>
        <v/>
      </c>
      <c r="Z6" s="263">
        <f>IF(MONTH($V$3)&lt;&gt;MONTH($V$3-WEEKDAY($V$3,1)+(ROW(Z6)-ROW($V$5))*7+(COLUMN(Z6)-COLUMN($V$5)+1)),"",$V$3-WEEKDAY($V$3,1)+(ROW(Z6)-ROW($V$5))*7+(COLUMN(Z6)-COLUMN($V$5)+1))</f>
        <v/>
      </c>
      <c r="AA6" s="263">
        <f>IF(MONTH($V$3)&lt;&gt;MONTH($V$3-WEEKDAY($V$3,1)+(ROW(AA6)-ROW($V$5))*7+(COLUMN(AA6)-COLUMN($V$5)+1)),"",$V$3-WEEKDAY($V$3,1)+(ROW(AA6)-ROW($V$5))*7+(COLUMN(AA6)-COLUMN($V$5)+1))</f>
        <v/>
      </c>
      <c r="AB6" s="263">
        <f>IF(MONTH($V$3)&lt;&gt;MONTH($V$3-WEEKDAY($V$3,1)+(ROW(AB6)-ROW($V$5))*7+(COLUMN(AB6)-COLUMN($V$5)+1)),"",$V$3-WEEKDAY($V$3,1)+(ROW(AB6)-ROW($V$5))*7+(COLUMN(AB6)-COLUMN($V$5)+1))</f>
        <v/>
      </c>
      <c r="AC6" s="351" t="n"/>
      <c r="AD6" s="136" t="inlineStr">
        <is>
          <t>After:</t>
        </is>
      </c>
      <c r="AE6" s="264" t="n">
        <v>8</v>
      </c>
      <c r="AF6" s="258" t="n"/>
      <c r="AJ6" s="350" t="n"/>
      <c r="AL6" s="251" t="n"/>
    </row>
    <row r="7" ht="14.1" customHeight="1" s="348" thickBot="1">
      <c r="A7" s="351" t="n"/>
      <c r="B7" s="351" t="n"/>
      <c r="C7" s="337" t="inlineStr">
        <is>
          <t>Queenstown</t>
        </is>
      </c>
      <c r="D7" s="351" t="n"/>
      <c r="E7" s="351" t="n"/>
      <c r="F7" s="351" t="n"/>
      <c r="G7" s="6" t="n"/>
      <c r="H7" s="340" t="n"/>
      <c r="I7" s="351" t="n"/>
      <c r="J7" s="340" t="n"/>
      <c r="K7" s="340" t="n"/>
      <c r="L7" s="340" t="n"/>
      <c r="M7" s="338" t="inlineStr">
        <is>
          <t>Agency</t>
        </is>
      </c>
      <c r="N7" s="361" t="n"/>
      <c r="O7" s="7" t="inlineStr">
        <is>
          <t>Caricom</t>
        </is>
      </c>
      <c r="P7" s="6" t="n"/>
      <c r="Q7" s="6" t="n"/>
      <c r="R7" s="6" t="n"/>
      <c r="S7" s="6" t="n"/>
      <c r="T7" s="6" t="n"/>
      <c r="U7" s="351" t="n"/>
      <c r="V7" s="263">
        <f>IF(MONTH($V$3)&lt;&gt;MONTH($V$3-WEEKDAY($V$3,1)+(ROW(V7)-ROW($V$5))*7+(COLUMN(V7)-COLUMN($V$5)+1)),"",$V$3-WEEKDAY($V$3,1)+(ROW(V7)-ROW($V$5))*7+(COLUMN(V7)-COLUMN($V$5)+1))</f>
        <v/>
      </c>
      <c r="W7" s="263">
        <f>IF(MONTH($V$3)&lt;&gt;MONTH($V$3-WEEKDAY($V$3,1)+(ROW(W7)-ROW($V$5))*7+(COLUMN(W7)-COLUMN($V$5)+1)),"",$V$3-WEEKDAY($V$3,1)+(ROW(W7)-ROW($V$5))*7+(COLUMN(W7)-COLUMN($V$5)+1))</f>
        <v/>
      </c>
      <c r="X7" s="263">
        <f>IF(MONTH($V$3)&lt;&gt;MONTH($V$3-WEEKDAY($V$3,1)+(ROW(X7)-ROW($V$5))*7+(COLUMN(X7)-COLUMN($V$5)+1)),"",$V$3-WEEKDAY($V$3,1)+(ROW(X7)-ROW($V$5))*7+(COLUMN(X7)-COLUMN($V$5)+1))</f>
        <v/>
      </c>
      <c r="Y7" s="263">
        <f>IF(MONTH($V$3)&lt;&gt;MONTH($V$3-WEEKDAY($V$3,1)+(ROW(Y7)-ROW($V$5))*7+(COLUMN(Y7)-COLUMN($V$5)+1)),"",$V$3-WEEKDAY($V$3,1)+(ROW(Y7)-ROW($V$5))*7+(COLUMN(Y7)-COLUMN($V$5)+1))</f>
        <v/>
      </c>
      <c r="Z7" s="263">
        <f>IF(MONTH($V$3)&lt;&gt;MONTH($V$3-WEEKDAY($V$3,1)+(ROW(Z7)-ROW($V$5))*7+(COLUMN(Z7)-COLUMN($V$5)+1)),"",$V$3-WEEKDAY($V$3,1)+(ROW(Z7)-ROW($V$5))*7+(COLUMN(Z7)-COLUMN($V$5)+1))</f>
        <v/>
      </c>
      <c r="AA7" s="263">
        <f>IF(MONTH($V$3)&lt;&gt;MONTH($V$3-WEEKDAY($V$3,1)+(ROW(AA7)-ROW($V$5))*7+(COLUMN(AA7)-COLUMN($V$5)+1)),"",$V$3-WEEKDAY($V$3,1)+(ROW(AA7)-ROW($V$5))*7+(COLUMN(AA7)-COLUMN($V$5)+1))</f>
        <v/>
      </c>
      <c r="AB7" s="263">
        <f>IF(MONTH($V$3)&lt;&gt;MONTH($V$3-WEEKDAY($V$3,1)+(ROW(AB7)-ROW($V$5))*7+(COLUMN(AB7)-COLUMN($V$5)+1)),"",$V$3-WEEKDAY($V$3,1)+(ROW(AB7)-ROW($V$5))*7+(COLUMN(AB7)-COLUMN($V$5)+1))</f>
        <v/>
      </c>
      <c r="AC7" s="351" t="n"/>
      <c r="AD7" s="351" t="n"/>
      <c r="AE7" s="351" t="n"/>
      <c r="AF7" s="258" t="n"/>
      <c r="AJ7" s="350" t="n"/>
      <c r="AL7" s="251" t="n"/>
    </row>
    <row r="8">
      <c r="A8" s="351" t="n"/>
      <c r="B8" s="351" t="n"/>
      <c r="C8" s="337" t="inlineStr">
        <is>
          <t>Georgetown, Guyana</t>
        </is>
      </c>
      <c r="D8" s="351" t="n"/>
      <c r="E8" s="351" t="n"/>
      <c r="F8" s="351" t="n"/>
      <c r="G8" s="6" t="n"/>
      <c r="H8" s="6" t="n"/>
      <c r="I8" s="6" t="n"/>
      <c r="J8" s="6" t="n"/>
      <c r="K8" s="6" t="n"/>
      <c r="L8" s="6" t="n"/>
      <c r="M8" s="341" t="n"/>
      <c r="N8" s="351" t="n"/>
      <c r="O8" s="351" t="n"/>
      <c r="P8" s="6" t="n"/>
      <c r="Q8" s="6" t="n"/>
      <c r="R8" s="6" t="n"/>
      <c r="S8" s="6" t="n"/>
      <c r="T8" s="6" t="n"/>
      <c r="U8" s="351" t="n"/>
      <c r="V8" s="263">
        <f>IF(MONTH($V$3)&lt;&gt;MONTH($V$3-WEEKDAY($V$3,1)+(ROW(V8)-ROW($V$5))*7+(COLUMN(V8)-COLUMN($V$5)+1)),"",$V$3-WEEKDAY($V$3,1)+(ROW(V8)-ROW($V$5))*7+(COLUMN(V8)-COLUMN($V$5)+1))</f>
        <v/>
      </c>
      <c r="W8" s="263">
        <f>IF(MONTH($V$3)&lt;&gt;MONTH($V$3-WEEKDAY($V$3,1)+(ROW(W8)-ROW($V$5))*7+(COLUMN(W8)-COLUMN($V$5)+1)),"",$V$3-WEEKDAY($V$3,1)+(ROW(W8)-ROW($V$5))*7+(COLUMN(W8)-COLUMN($V$5)+1))</f>
        <v/>
      </c>
      <c r="X8" s="263">
        <f>IF(MONTH($V$3)&lt;&gt;MONTH($V$3-WEEKDAY($V$3,1)+(ROW(X8)-ROW($V$5))*7+(COLUMN(X8)-COLUMN($V$5)+1)),"",$V$3-WEEKDAY($V$3,1)+(ROW(X8)-ROW($V$5))*7+(COLUMN(X8)-COLUMN($V$5)+1))</f>
        <v/>
      </c>
      <c r="Y8" s="263">
        <f>IF(MONTH($V$3)&lt;&gt;MONTH($V$3-WEEKDAY($V$3,1)+(ROW(Y8)-ROW($V$5))*7+(COLUMN(Y8)-COLUMN($V$5)+1)),"",$V$3-WEEKDAY($V$3,1)+(ROW(Y8)-ROW($V$5))*7+(COLUMN(Y8)-COLUMN($V$5)+1))</f>
        <v/>
      </c>
      <c r="Z8" s="263">
        <f>IF(MONTH($V$3)&lt;&gt;MONTH($V$3-WEEKDAY($V$3,1)+(ROW(Z8)-ROW($V$5))*7+(COLUMN(Z8)-COLUMN($V$5)+1)),"",$V$3-WEEKDAY($V$3,1)+(ROW(Z8)-ROW($V$5))*7+(COLUMN(Z8)-COLUMN($V$5)+1))</f>
        <v/>
      </c>
      <c r="AA8" s="263">
        <f>IF(MONTH($V$3)&lt;&gt;MONTH($V$3-WEEKDAY($V$3,1)+(ROW(AA8)-ROW($V$5))*7+(COLUMN(AA8)-COLUMN($V$5)+1)),"",$V$3-WEEKDAY($V$3,1)+(ROW(AA8)-ROW($V$5))*7+(COLUMN(AA8)-COLUMN($V$5)+1))</f>
        <v/>
      </c>
      <c r="AB8" s="263">
        <f>IF(MONTH($V$3)&lt;&gt;MONTH($V$3-WEEKDAY($V$3,1)+(ROW(AB8)-ROW($V$5))*7+(COLUMN(AB8)-COLUMN($V$5)+1)),"",$V$3-WEEKDAY($V$3,1)+(ROW(AB8)-ROW($V$5))*7+(COLUMN(AB8)-COLUMN($V$5)+1))</f>
        <v/>
      </c>
      <c r="AC8" s="351" t="n"/>
      <c r="AD8" s="351" t="n"/>
      <c r="AE8" s="3" t="b">
        <v>1</v>
      </c>
      <c r="AF8" s="258" t="n"/>
      <c r="AJ8" s="350" t="n"/>
      <c r="AL8" s="251" t="n"/>
    </row>
    <row r="9">
      <c r="A9" s="351" t="n"/>
      <c r="B9" s="351" t="n"/>
      <c r="C9" s="337" t="n"/>
      <c r="D9" s="337" t="n"/>
      <c r="E9" s="337" t="n"/>
      <c r="F9" s="337" t="n"/>
      <c r="G9" s="6" t="n"/>
      <c r="H9" s="6" t="n"/>
      <c r="I9" s="6" t="n"/>
      <c r="J9" s="6" t="n"/>
      <c r="K9" s="6" t="n"/>
      <c r="L9" s="6" t="n"/>
      <c r="M9" s="137" t="n"/>
      <c r="N9" s="137" t="n"/>
      <c r="O9" s="6" t="n"/>
      <c r="P9" s="6" t="n"/>
      <c r="Q9" s="6" t="n"/>
      <c r="R9" s="6" t="n"/>
      <c r="S9" s="6" t="n"/>
      <c r="T9" s="6" t="n"/>
      <c r="U9" s="351" t="n"/>
      <c r="V9" s="265" t="n"/>
      <c r="W9" s="265" t="n"/>
      <c r="X9" s="265" t="n"/>
      <c r="Y9" s="265" t="n"/>
      <c r="Z9" s="265" t="n"/>
      <c r="AA9" s="265" t="n"/>
      <c r="AB9" s="265" t="n"/>
      <c r="AC9" s="351" t="n"/>
      <c r="AD9" s="351" t="n"/>
      <c r="AE9" s="3" t="n"/>
      <c r="AF9" s="351" t="n"/>
      <c r="AJ9" s="350" t="n"/>
      <c r="AL9" s="251" t="n"/>
    </row>
    <row r="10">
      <c r="A10" s="351" t="n"/>
      <c r="B10" s="351" t="n"/>
      <c r="C10" s="337" t="inlineStr">
        <is>
          <t>592-223-7560</t>
        </is>
      </c>
      <c r="D10" s="351" t="n"/>
      <c r="E10" s="351" t="n"/>
      <c r="F10" s="351" t="n"/>
      <c r="G10" s="6" t="n"/>
      <c r="H10" s="340" t="n"/>
      <c r="I10" s="351" t="n"/>
      <c r="J10" s="340" t="n"/>
      <c r="K10" s="330" t="inlineStr">
        <is>
          <t>Week Starting:</t>
        </is>
      </c>
      <c r="L10" s="351" t="n"/>
      <c r="M10" s="335" t="n">
        <v>45977</v>
      </c>
      <c r="N10" s="362" t="n"/>
      <c r="O10" s="6" t="n"/>
      <c r="P10" s="6" t="n"/>
      <c r="Q10" s="6" t="n"/>
      <c r="R10" s="6" t="n"/>
      <c r="S10" s="6" t="n"/>
      <c r="T10" s="138" t="inlineStr">
        <is>
          <t>[42]</t>
        </is>
      </c>
      <c r="U10" s="351" t="n"/>
      <c r="V10" s="263">
        <f>IF(MONTH($V$3)&lt;&gt;MONTH($V$3-WEEKDAY($V$3,1)+(ROW(V10)-ROW($V$5))*7+(COLUMN(V10)-COLUMN($V$5)+1)),"",$V$3-WEEKDAY($V$3,1)+(ROW(V10)-ROW($V$5))*7+(COLUMN(V10)-COLUMN($V$5)+1))</f>
        <v/>
      </c>
      <c r="W10" s="263">
        <f>IF(MONTH($V$3)&lt;&gt;MONTH($V$3-WEEKDAY($V$3,1)+(ROW(W10)-ROW($V$5))*7+(COLUMN(W10)-COLUMN($V$5)+1)),"",$V$3-WEEKDAY($V$3,1)+(ROW(W10)-ROW($V$5))*7+(COLUMN(W10)-COLUMN($V$5)+1))</f>
        <v/>
      </c>
      <c r="X10" s="263">
        <f>IF(MONTH($V$3)&lt;&gt;MONTH($V$3-WEEKDAY($V$3,1)+(ROW(X10)-ROW($V$5))*7+(COLUMN(X10)-COLUMN($V$5)+1)),"",$V$3-WEEKDAY($V$3,1)+(ROW(X10)-ROW($V$5))*7+(COLUMN(X10)-COLUMN($V$5)+1))</f>
        <v/>
      </c>
      <c r="Y10" s="263">
        <f>IF(MONTH($V$3)&lt;&gt;MONTH($V$3-WEEKDAY($V$3,1)+(ROW(Y10)-ROW($V$5))*7+(COLUMN(Y10)-COLUMN($V$5)+1)),"",$V$3-WEEKDAY($V$3,1)+(ROW(Y10)-ROW($V$5))*7+(COLUMN(Y10)-COLUMN($V$5)+1))</f>
        <v/>
      </c>
      <c r="Z10" s="263">
        <f>IF(MONTH($V$3)&lt;&gt;MONTH($V$3-WEEKDAY($V$3,1)+(ROW(Z10)-ROW($V$5))*7+(COLUMN(Z10)-COLUMN($V$5)+1)),"",$V$3-WEEKDAY($V$3,1)+(ROW(Z10)-ROW($V$5))*7+(COLUMN(Z10)-COLUMN($V$5)+1))</f>
        <v/>
      </c>
      <c r="AA10" s="263">
        <f>IF(MONTH($V$3)&lt;&gt;MONTH($V$3-WEEKDAY($V$3,1)+(ROW(AA10)-ROW($V$5))*7+(COLUMN(AA10)-COLUMN($V$5)+1)),"",$V$3-WEEKDAY($V$3,1)+(ROW(AA10)-ROW($V$5))*7+(COLUMN(AA10)-COLUMN($V$5)+1))</f>
        <v/>
      </c>
      <c r="AB10" s="263">
        <f>IF(MONTH($V$3)&lt;&gt;MONTH($V$3-WEEKDAY($V$3,1)+(ROW(AB10)-ROW($V$5))*7+(COLUMN(AB10)-COLUMN($V$5)+1)),"",$V$3-WEEKDAY($V$3,1)+(ROW(AB10)-ROW($V$5))*7+(COLUMN(AB10)-COLUMN($V$5)+1))</f>
        <v/>
      </c>
      <c r="AC10" s="351" t="n"/>
      <c r="AD10" s="136" t="inlineStr">
        <is>
          <t>After:</t>
        </is>
      </c>
      <c r="AE10" s="264" t="n">
        <v>40</v>
      </c>
      <c r="AF10" s="250" t="n"/>
    </row>
    <row r="11" ht="15.75" customHeight="1" s="348" thickBot="1">
      <c r="A11" s="351" t="n"/>
      <c r="B11" s="351" t="n"/>
      <c r="C11" s="6" t="n"/>
      <c r="D11" s="6" t="n"/>
      <c r="E11" s="6" t="n"/>
      <c r="F11" s="6" t="n"/>
      <c r="G11" s="6" t="n"/>
      <c r="H11" s="6" t="n"/>
      <c r="I11" s="6" t="n"/>
      <c r="J11" s="6" t="n"/>
      <c r="K11" s="259" t="inlineStr">
        <is>
          <t>Carry Forward Hrs:</t>
        </is>
      </c>
      <c r="L11" s="248" t="n">
        <v>24</v>
      </c>
      <c r="M11" s="6" t="n"/>
      <c r="N11" s="6" t="n"/>
      <c r="O11" s="6" t="n"/>
      <c r="P11" s="6" t="n"/>
      <c r="Q11" s="6" t="n"/>
      <c r="R11" s="6" t="n"/>
      <c r="S11" s="6" t="n"/>
      <c r="T11" s="6" t="n"/>
      <c r="U11" s="351" t="n"/>
      <c r="V11" s="263">
        <f>IF(MONTH($V$3)&lt;&gt;MONTH($V$3-WEEKDAY($V$3,1)+(ROW(V11)-ROW($V$5))*7+(COLUMN(V11)-COLUMN($V$5)+1)),"",$V$3-WEEKDAY($V$3,1)+(ROW(V11)-ROW($V$5))*7+(COLUMN(V11)-COLUMN($V$5)+1))</f>
        <v/>
      </c>
      <c r="W11" s="263">
        <f>IF(MONTH($V$3)&lt;&gt;MONTH($V$3-WEEKDAY($V$3,1)+(ROW(W11)-ROW($V$5))*7+(COLUMN(W11)-COLUMN($V$5)+1)),"",$V$3-WEEKDAY($V$3,1)+(ROW(W11)-ROW($V$5))*7+(COLUMN(W11)-COLUMN($V$5)+1))</f>
        <v/>
      </c>
      <c r="X11" s="263">
        <f>IF(MONTH($V$3)&lt;&gt;MONTH($V$3-WEEKDAY($V$3,1)+(ROW(X11)-ROW($V$5))*7+(COLUMN(X11)-COLUMN($V$5)+1)),"",$V$3-WEEKDAY($V$3,1)+(ROW(X11)-ROW($V$5))*7+(COLUMN(X11)-COLUMN($V$5)+1))</f>
        <v/>
      </c>
      <c r="Y11" s="263">
        <f>IF(MONTH($V$3)&lt;&gt;MONTH($V$3-WEEKDAY($V$3,1)+(ROW(Y11)-ROW($V$5))*7+(COLUMN(Y11)-COLUMN($V$5)+1)),"",$V$3-WEEKDAY($V$3,1)+(ROW(Y11)-ROW($V$5))*7+(COLUMN(Y11)-COLUMN($V$5)+1))</f>
        <v/>
      </c>
      <c r="Z11" s="263">
        <f>IF(MONTH($V$3)&lt;&gt;MONTH($V$3-WEEKDAY($V$3,1)+(ROW(Z11)-ROW($V$5))*7+(COLUMN(Z11)-COLUMN($V$5)+1)),"",$V$3-WEEKDAY($V$3,1)+(ROW(Z11)-ROW($V$5))*7+(COLUMN(Z11)-COLUMN($V$5)+1))</f>
        <v/>
      </c>
      <c r="AA11" s="263">
        <f>IF(MONTH($V$3)&lt;&gt;MONTH($V$3-WEEKDAY($V$3,1)+(ROW(AA11)-ROW($V$5))*7+(COLUMN(AA11)-COLUMN($V$5)+1)),"",$V$3-WEEKDAY($V$3,1)+(ROW(AA11)-ROW($V$5))*7+(COLUMN(AA11)-COLUMN($V$5)+1))</f>
        <v/>
      </c>
      <c r="AB11" s="263">
        <f>IF(MONTH($V$3)&lt;&gt;MONTH($V$3-WEEKDAY($V$3,1)+(ROW(AB11)-ROW($V$5))*7+(COLUMN(AB11)-COLUMN($V$5)+1)),"",$V$3-WEEKDAY($V$3,1)+(ROW(AB11)-ROW($V$5))*7+(COLUMN(AB11)-COLUMN($V$5)+1))</f>
        <v/>
      </c>
      <c r="AC11" s="351" t="n"/>
      <c r="AD11" s="351" t="n"/>
      <c r="AE11" s="351" t="n"/>
      <c r="AF11" s="258" t="n"/>
      <c r="AJ11" s="252" t="n"/>
      <c r="AK11" s="252" t="n"/>
    </row>
    <row r="12" ht="27.75" customFormat="1" customHeight="1" s="2" thickBot="1">
      <c r="A12" s="266" t="inlineStr">
        <is>
          <t>Day Off</t>
        </is>
      </c>
      <c r="B12" s="267" t="inlineStr">
        <is>
          <t>Holiday Double</t>
        </is>
      </c>
      <c r="C12" s="139" t="inlineStr">
        <is>
          <t>Day of Week</t>
        </is>
      </c>
      <c r="D12" s="140" t="inlineStr">
        <is>
          <t>Time
In</t>
        </is>
      </c>
      <c r="E12" s="140" t="inlineStr">
        <is>
          <t>Time
Out</t>
        </is>
      </c>
      <c r="F12" s="141" t="n"/>
      <c r="G12" s="140" t="inlineStr">
        <is>
          <t>Time
In</t>
        </is>
      </c>
      <c r="H12" s="140" t="inlineStr">
        <is>
          <t>Time
Out</t>
        </is>
      </c>
      <c r="I12" s="142" t="inlineStr">
        <is>
          <t>Total
Hrs</t>
        </is>
      </c>
      <c r="J12" s="142" t="inlineStr">
        <is>
          <t>Location</t>
        </is>
      </c>
      <c r="K12" s="142" t="inlineStr">
        <is>
          <t>Supervisor</t>
        </is>
      </c>
      <c r="L12" s="142" t="inlineStr">
        <is>
          <t>Supervisor Approval</t>
        </is>
      </c>
      <c r="M12" s="140" t="inlineStr">
        <is>
          <t>Regular
Hrs</t>
        </is>
      </c>
      <c r="N12" s="140" t="inlineStr">
        <is>
          <t>Overtime
Hrs</t>
        </is>
      </c>
      <c r="O12" s="140" t="inlineStr">
        <is>
          <t>Hol Hrs</t>
        </is>
      </c>
      <c r="P12" s="140" t="inlineStr">
        <is>
          <t>Responsibilities</t>
        </is>
      </c>
      <c r="Q12" s="140" t="inlineStr">
        <is>
          <t>Risk</t>
        </is>
      </c>
      <c r="R12" s="140" t="inlineStr">
        <is>
          <t>Meals</t>
        </is>
      </c>
      <c r="S12" s="140" t="inlineStr">
        <is>
          <t>Vac Hrs</t>
        </is>
      </c>
      <c r="T12" s="143" t="inlineStr">
        <is>
          <t>Reason for Overtime</t>
        </is>
      </c>
      <c r="U12" s="144" t="inlineStr">
        <is>
          <t>Wkly Reg Avail</t>
        </is>
      </c>
      <c r="V12" s="351" t="inlineStr">
        <is>
          <t>Orig Reg</t>
        </is>
      </c>
      <c r="W12" s="351" t="inlineStr">
        <is>
          <t>Wkly OT Adj</t>
        </is>
      </c>
      <c r="X12" s="351" t="inlineStr">
        <is>
          <t>Week Start</t>
        </is>
      </c>
      <c r="Y12" s="351" t="inlineStr">
        <is>
          <t>Wk Hrs Before</t>
        </is>
      </c>
      <c r="Z12" s="351" t="n"/>
      <c r="AA12" s="351" t="n"/>
      <c r="AB12" s="351" t="n"/>
      <c r="AC12" s="351" t="n"/>
      <c r="AD12" s="351" t="n"/>
      <c r="AE12" s="351" t="n"/>
      <c r="AF12" s="351" t="n"/>
      <c r="AJ12" s="252" t="n"/>
      <c r="AK12" s="252" t="n"/>
    </row>
    <row r="13" hidden="1" ht="15.75" customHeight="1" s="348" thickBot="1">
      <c r="A13" s="268" t="n"/>
      <c r="B13" s="351" t="n"/>
      <c r="C13" s="145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146" t="n"/>
      <c r="U13" s="351" t="n"/>
      <c r="V13" s="351" t="n"/>
      <c r="W13" s="351" t="n"/>
      <c r="X13" s="351" t="n"/>
      <c r="Y13" s="351" t="n"/>
      <c r="Z13" s="351" t="n"/>
      <c r="AA13" s="351" t="n"/>
      <c r="AB13" s="351" t="n"/>
      <c r="AC13" s="351" t="n"/>
      <c r="AD13" s="351" t="n"/>
      <c r="AE13" s="351" t="n"/>
      <c r="AF13" s="351" t="n"/>
    </row>
    <row r="14" ht="24" customHeight="1" s="348" thickBot="1">
      <c r="A14" s="147" t="inlineStr">
        <is>
          <t>On Day</t>
        </is>
      </c>
      <c r="B14" s="269" t="n"/>
      <c r="C14" s="88">
        <f>M10</f>
        <v/>
      </c>
      <c r="D14" s="54" t="n"/>
      <c r="E14" s="148">
        <f>IF(D14="", "",
 IF(D14=TIME(0,0,0), 0,
 IF(AND(D14&gt;=TIME(0,0,1), D14&lt;=TIME(2,0,0)), TIME(7,0,0),
 IF(AND(D14&gt;=TIME(6,0,0), D14&lt;=TIME(8,0,0)), TIME(12,0,0),
 IF(AND(D14&gt;TIME(8,0,0), D14&lt;=TIME(13,59,0)), TIME(15,0,0),
 IF(AND(D14&gt;=TIME(14,0,0), D14&lt;=TIME(17,59,0)), TIME(21,0,0),
 IF(AND(D14&gt;=TIME(18,0,0), D14&lt;=TIME(21,59,0)), TIME(0,0,0),
 IF(AND(D14&gt;=TIME(22,0,0), D14&lt;=TIME(23,59,59)), TIME(7,0,0), ""))))))))</f>
        <v/>
      </c>
      <c r="F14" s="149" t="n"/>
      <c r="G14" s="148">
        <f>IF(AND(D14&gt;=TIME(6,0,0),D14&lt;=TIME(8,0,0)),E14,"")</f>
        <v/>
      </c>
      <c r="H14" s="54" t="n"/>
      <c r="I14" s="55">
        <f>ROUND(IF(OR(D14="",E14="",E14=0),0,IF(H14="",MOD(E14-D14,1)*24,MOD(H14-D14,1)*24)),2)</f>
        <v/>
      </c>
      <c r="J14" s="150" t="n"/>
      <c r="K14" s="270" t="n"/>
      <c r="L14" s="271" t="n"/>
      <c r="M14" s="272">
        <f>MAX(0,V14-W14)</f>
        <v/>
      </c>
      <c r="N14" s="56">
        <f>(IF(OR($C14="",$D14=""),0,
 IF(OR($A14="Holiday",$A15="Holiday"),
    IF(ISNUMBER(MATCH(TRIM($B14),{"Phagwah","Good Friday","Easter Monday","Labour Day","Christmas","Eid ul Azha","Romans-2","Globe-12","Neptune P1"},0)),0,$I14),
 IF(AND(NOT(OR($A14="Annual Leave",$A15="Annual Leave")),$A14="Off day"),$I14,
  MAX(0,$I14-$V14)
  ))))+W14</f>
        <v/>
      </c>
      <c r="O14" s="56">
        <f>IF(AND(OR($A14="Holiday",$A15="Holiday"),
        ISNUMBER(MATCH(TRIM($B14),{"Phagwah","Good Friday","Easter Monday","Labour Day","Christmas","Eid ul Azha","Romans-2","Globe-12","Neptune P1"},0))),
   $I14,0)</f>
        <v/>
      </c>
      <c r="P14" s="56">
        <f>IF(OR($O$7="Canteen",$O$7="Head Office"),0,IF($I14&lt;=0,0,IF(OR(OR(TRIM($J14)="Hebrews",TRIM($J14)="Romans",TRIM($J14)="Romans-2",TRIM($J14)="Globe",TRIM($J14)="Globe-12",TRIM($J14)="Neptune P1"),AND($I15&gt;0,OR(TRIM($J15)="Hebrews",TRIM($J15)="Romans",TRIM($J15)="Romans-2",TRIM($J15)="Globe",TRIM($J15)="Globe-12",TRIM($J15)="Neptune P1"))),1,0)))</f>
        <v/>
      </c>
      <c r="Q14" s="57" t="n"/>
      <c r="R14" s="56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IF($I14&gt;0,1,0),
      0
   ),
0))</f>
        <v/>
      </c>
      <c r="S14" s="56">
        <f>IF(OR($A14="Annual Leave",$A15="Annual Leave"),IF($A14="Annual Leave",8,0),0)</f>
        <v/>
      </c>
      <c r="T14" s="58" t="n"/>
      <c r="U14" s="144">
        <f>MAX(0,40-Y14)</f>
        <v/>
      </c>
      <c r="V14" s="151">
        <f>IF(OR($C14="",$D14=""),0,
 IF(OR($A14="Holiday",$A15="Holiday"),0,
 IF(AND(NOT(OR($A14="Annual Leave",$A15="Annual Leave")),$A14="Off day"),0,
  IF($I14+$I15&gt;=8,IF($I14&gt;=8,8,$I14),$I14)
  )))</f>
        <v/>
      </c>
      <c r="W14" s="151">
        <f>MAX(0,V14-U14)</f>
        <v/>
      </c>
      <c r="X14" s="151">
        <f>IF(C14="","",C14-WEEKDAY(C14,1)+1)</f>
        <v/>
      </c>
      <c r="Y14" s="151">
        <f>IF(X14=X14,$L$11,0)</f>
        <v/>
      </c>
      <c r="Z14" s="151" t="n"/>
      <c r="AA14" s="151" t="n"/>
      <c r="AB14" s="151" t="n"/>
      <c r="AC14" s="351" t="n"/>
      <c r="AD14" s="351" t="n"/>
      <c r="AE14" s="351" t="n"/>
      <c r="AF14" s="351" t="n"/>
    </row>
    <row r="15" ht="24" customHeight="1" s="348" thickBot="1">
      <c r="A15" s="147" t="inlineStr">
        <is>
          <t>On Day</t>
        </is>
      </c>
      <c r="B15" s="269" t="n"/>
      <c r="C15" s="89">
        <f>C14</f>
        <v/>
      </c>
      <c r="D15" s="59" t="n"/>
      <c r="E15" s="152">
        <f>IF(D15="", "",
 IF(D15=TIME(0,0,0), 0,
 IF(AND(D15&gt;=TIME(0,0,1), D15&lt;=TIME(2,0,0)), TIME(7,0,0),
 IF(AND(D15&gt;=TIME(6,0,0), D15&lt;=TIME(8,0,0)), TIME(12,0,0),
 IF(AND(D15&gt;TIME(8,0,0), D15&lt;=TIME(13,59,0)), TIME(15,0,0),
 IF(AND(D15&gt;=TIME(14,0,0), D15&lt;=TIME(17,59,0)), TIME(21,0,0),
 IF(AND(D15&gt;=TIME(18,0,0), D15&lt;=TIME(21,59,0)), TIME(0,0,0),
 IF(AND(D15&gt;=TIME(22,0,0), D15&lt;=TIME(23,59,59)), TIME(7,0,0), ""))))))))</f>
        <v/>
      </c>
      <c r="F15" s="153" t="n"/>
      <c r="G15" s="152">
        <f>IF(AND(D15&gt;=TIME(6,0,0),D15&lt;=TIME(8,0,0)),E15,"")</f>
        <v/>
      </c>
      <c r="H15" s="59" t="n"/>
      <c r="I15" s="60">
        <f>ROUND(IF(OR(D15="",E15="",E15=0),0,IF(H15="",MOD(E15-D15,1)*24,MOD(H15-D15,1)*24)),2)</f>
        <v/>
      </c>
      <c r="J15" s="150" t="n"/>
      <c r="K15" s="270" t="n"/>
      <c r="L15" s="271" t="n"/>
      <c r="M15" s="272">
        <f>MAX(0,V15-W15)</f>
        <v/>
      </c>
      <c r="N15" s="61">
        <f>(IF(OR($C15="",$D15=""),0,
 IF(OR($A14="Holiday",$A15="Holiday"),
    IF(ISNUMBER(MATCH(TRIM($B15),{"Phagwah","Good Friday","Easter Monday","Labour Day","Christmas","Eid ul Azha","Romans-2","Globe-12","Neptune P1"},0)),0,$I15),
 IF(AND(NOT(OR($A14="Annual Leave",$A15="Annual Leave")),$A15="Off day"),$I15,
  MAX(0,$I15-$V15)
  ))))+W15</f>
        <v/>
      </c>
      <c r="O15" s="61">
        <f>IF(AND(OR($A14="Holiday",$A15="Holiday"),
        ISNUMBER(MATCH(TRIM($B15),{"Phagwah","Good Friday","Easter Monday","Labour Day","Christmas","Eid ul Azha","Romans-2","Globe-12","Neptune P1"},0))),
   $I15,0)</f>
        <v/>
      </c>
      <c r="P15" s="61">
        <f>IF(OR($O$7="Canteen",$O$7="Head Office"),0,IF($I15&lt;=0,0,IF(AND($I14&lt;=0,OR(TRIM($J15)="Hebrews",TRIM($J15)="Romans",TRIM($J15)="Romans-2",TRIM($J15)="Globe",TRIM($J15)="Globe-12",TRIM($J15)="Neptune P1")),1,0)))</f>
        <v/>
      </c>
      <c r="Q15" s="62" t="n"/>
      <c r="R15" s="61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IF(AND($I14=0,$I15&gt;0),1,0),
      0
   ),
0))</f>
        <v/>
      </c>
      <c r="S15" s="61">
        <f>IF(OR($A14="Annual Leave",$A15="Annual Leave"),IF(AND($A14&lt;&gt;"Annual Leave",$A15="Annual Leave"),8,0),0)</f>
        <v/>
      </c>
      <c r="T15" s="63" t="n"/>
      <c r="U15" s="144">
        <f>MAX(0,40-Y15)</f>
        <v/>
      </c>
      <c r="V15" s="151">
        <f>IF(OR($C15="",$D15=""),0,
 IF(OR($A14="Holiday",$A15="Holiday"),0,
 IF(AND(NOT(OR($A14="Annual Leave",$A15="Annual Leave")),$A15="Off day"),0,
  IF($I14+$I15&gt;=8,IF($I14&gt;=8,0,8-$I14),$I15)
  )))</f>
        <v/>
      </c>
      <c r="W15" s="151">
        <f>MAX(0,V15-U15)</f>
        <v/>
      </c>
      <c r="X15" s="151">
        <f>IF(C15="","",C15-WEEKDAY(C15,1)+1)</f>
        <v/>
      </c>
      <c r="Y15" s="151">
        <f>SUMPRODUCT(($X$14:$X14=X15)*(($V$14:$V14)+($O$14:$O14)))+IF(X15=X14,$L$11,0)</f>
        <v/>
      </c>
      <c r="Z15" s="151" t="n"/>
      <c r="AA15" s="151" t="n"/>
      <c r="AB15" s="151" t="n"/>
      <c r="AC15" s="351" t="n"/>
      <c r="AD15" s="351" t="n"/>
      <c r="AE15" s="351" t="n"/>
      <c r="AF15" s="351" t="n"/>
    </row>
    <row r="16" ht="24" customHeight="1" s="348" thickBot="1">
      <c r="A16" s="154" t="inlineStr">
        <is>
          <t>On Day</t>
        </is>
      </c>
      <c r="B16" s="273" t="n"/>
      <c r="C16" s="90">
        <f>C14+1</f>
        <v/>
      </c>
      <c r="D16" s="8" t="n"/>
      <c r="E16" s="155">
        <f>IF(D16="", "",
 IF(D16=TIME(0,0,0), 0,
 IF(AND(D16&gt;=TIME(0,0,1), D16&lt;=TIME(2,0,0)), TIME(7,0,0),
 IF(AND(D16&gt;=TIME(6,0,0), D16&lt;=TIME(8,0,0)), TIME(12,0,0),
 IF(AND(D16&gt;TIME(8,0,0), D16&lt;=TIME(13,59,0)), TIME(15,0,0),
 IF(AND(D16&gt;=TIME(14,0,0), D16&lt;=TIME(17,59,0)), TIME(21,0,0),
 IF(AND(D16&gt;=TIME(18,0,0), D16&lt;=TIME(21,59,0)), TIME(0,0,0),
 IF(AND(D16&gt;=TIME(22,0,0), D16&lt;=TIME(23,59,59)), TIME(7,0,0), ""))))))))</f>
        <v/>
      </c>
      <c r="F16" s="156" t="n"/>
      <c r="G16" s="155">
        <f>IF(AND(D16&gt;=TIME(6,0,0),D16&lt;=TIME(8,0,0)),E16,"")</f>
        <v/>
      </c>
      <c r="H16" s="8" t="n"/>
      <c r="I16" s="30">
        <f>ROUND(IF(OR(D16="",E16="",E16=0),0,IF(H16="",MOD(E16-D16,1)*24,MOD(H16-D16,1)*24)),2)</f>
        <v/>
      </c>
      <c r="J16" s="157" t="n"/>
      <c r="K16" s="274" t="n"/>
      <c r="L16" s="271" t="n"/>
      <c r="M16" s="275">
        <f>MAX(0,V16-W16)</f>
        <v/>
      </c>
      <c r="N16" s="9">
        <f>(IF(OR($C16="",$D16=""),0,
 IF(OR($A16="Holiday",$A17="Holiday"),
    IF(ISNUMBER(MATCH(TRIM($B16),{"Phagwah","Good Friday","Easter Monday","Labour Day","Christmas","Eid ul Azha","Romans-2","Globe-12","Neptune P1"},0)),0,$I16),
 IF(AND(NOT(OR($A16="Annual Leave",$A17="Annual Leave")),$A16="Off day"),$I16,
  MAX(0,$I16-$V16)
  ))))+W16</f>
        <v/>
      </c>
      <c r="O16" s="9">
        <f>IF(AND(OR($A16="Holiday",$A17="Holiday"),
        ISNUMBER(MATCH(TRIM($B16),{"Phagwah","Good Friday","Easter Monday","Labour Day","Christmas","Eid ul Azha","Romans-2","Globe-12","Neptune P1"},0))),
   $I16,0)</f>
        <v/>
      </c>
      <c r="P16" s="9">
        <f>IF(OR($O$7="Canteen",$O$7="Head Office"),0,IF($I16&lt;=0,0,IF(OR(OR(TRIM($J16)="Hebrews",TRIM($J16)="Romans",TRIM($J16)="Romans-2",TRIM($J16)="Globe",TRIM($J16)="Globe-12",TRIM($J16)="Neptune P1"),AND($I17&gt;0,OR(TRIM($J17)="Hebrews",TRIM($J17)="Romans",TRIM($J17)="Romans-2",TRIM($J17)="Globe",TRIM($J17)="Globe-12",TRIM($J17)="Neptune P1"))),1,0)))</f>
        <v/>
      </c>
      <c r="Q16" s="10" t="n"/>
      <c r="R16" s="9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IF($I16&gt;0,1,0),
      0
   ),
0))</f>
        <v/>
      </c>
      <c r="S16" s="9">
        <f>IF(OR($A16="Annual Leave",$A17="Annual Leave"),IF($A16="Annual Leave",8,0),0)</f>
        <v/>
      </c>
      <c r="T16" s="91" t="n"/>
      <c r="U16" s="144">
        <f>MAX(0,40-Y16)</f>
        <v/>
      </c>
      <c r="V16" s="351">
        <f>IF(OR($C16="",$D16=""),0,
 IF(OR($A16="Holiday",$A17="Holiday"),0,
 IF(AND(NOT(OR($A16="Annual Leave",$A17="Annual Leave")),$A16="Off day"),0,
  IF($I16+$I17&gt;=8,IF($I16&gt;=8,8,$I16),$I16)
  )))</f>
        <v/>
      </c>
      <c r="W16" s="351">
        <f>MAX(0,V16-U16)</f>
        <v/>
      </c>
      <c r="X16" s="351">
        <f>IF(C16="","",C16-WEEKDAY(C16,1)+1)</f>
        <v/>
      </c>
      <c r="Y16" s="351">
        <f>SUMPRODUCT(($X$14:$X15=X16)*(($V$14:$V15)+($O$14:$O15)))+IF(X16=X14,$L$11,0)</f>
        <v/>
      </c>
      <c r="Z16" s="351" t="n"/>
      <c r="AA16" s="351" t="n"/>
      <c r="AB16" s="351" t="n"/>
      <c r="AC16" s="351" t="n"/>
      <c r="AD16" s="351" t="n"/>
      <c r="AE16" s="351" t="n"/>
      <c r="AF16" s="351" t="n"/>
    </row>
    <row r="17" ht="24" customHeight="1" s="348" thickBot="1">
      <c r="A17" s="154" t="inlineStr">
        <is>
          <t>On Day</t>
        </is>
      </c>
      <c r="B17" s="273" t="n"/>
      <c r="C17" s="90">
        <f>C16</f>
        <v/>
      </c>
      <c r="D17" s="276" t="n"/>
      <c r="E17" s="277">
        <f>IF(D17="", "",
 IF(D17=TIME(0,0,0), 0,
 IF(AND(D17&gt;=TIME(0,0,1), D17&lt;=TIME(2,0,0)), TIME(7,0,0),
 IF(AND(D17&gt;=TIME(6,0,0), D17&lt;=TIME(8,0,0)), TIME(12,0,0),
 IF(AND(D17&gt;TIME(8,0,0), D17&lt;=TIME(13,59,0)), TIME(15,0,0),
 IF(AND(D17&gt;=TIME(14,0,0), D17&lt;=TIME(17,59,0)), TIME(21,0,0),
 IF(AND(D17&gt;=TIME(18,0,0), D17&lt;=TIME(21,59,0)), TIME(0,0,0),
 IF(AND(D17&gt;=TIME(22,0,0), D17&lt;=TIME(23,59,59)), TIME(7,0,0), ""))))))))</f>
        <v/>
      </c>
      <c r="F17" s="156" t="n"/>
      <c r="G17" s="277">
        <f>IF(AND(D17&gt;=TIME(6,0,0),D17&lt;=TIME(8,0,0)),E17,"")</f>
        <v/>
      </c>
      <c r="H17" s="276" t="n"/>
      <c r="I17" s="30">
        <f>ROUND(IF(OR(D17="",E17="",E17=0),0,IF(H17="",MOD(E17-D17,1)*24,MOD(H17-D17,1)*24)),2)</f>
        <v/>
      </c>
      <c r="J17" s="158" t="n"/>
      <c r="K17" s="274" t="n"/>
      <c r="L17" s="271" t="n"/>
      <c r="M17" s="275">
        <f>MAX(0,V17-W17)</f>
        <v/>
      </c>
      <c r="N17" s="278">
        <f>(IF(OR($C17="",$D17=""),0,
 IF(OR($A16="Holiday",$A17="Holiday"),
    IF(ISNUMBER(MATCH(TRIM($B17),{"Phagwah","Good Friday","Easter Monday","Labour Day","Christmas","Eid ul Azha","Romans-2","Globe-12","Neptune P1"},0)),0,$I17),
 IF(AND(NOT(OR($A16="Annual Leave",$A17="Annual Leave")),$A17="Off day"),$I17,
  MAX(0,$I17-$V17)
  ))))+W17</f>
        <v/>
      </c>
      <c r="O17" s="278">
        <f>IF(AND(OR($A16="Holiday",$A17="Holiday"),
        ISNUMBER(MATCH(TRIM($B17),{"Phagwah","Good Friday","Easter Monday","Labour Day","Christmas","Eid ul Azha","Romans-2","Globe-12","Neptune P1"},0))),
   $I17,0)</f>
        <v/>
      </c>
      <c r="P17" s="278">
        <f>IF(OR($O$7="Canteen",$O$7="Head Office"),0,IF($I17&lt;=0,0,IF(AND($I16&lt;=0,OR(TRIM($J17)="Hebrews",TRIM($J17)="Romans",TRIM($J17)="Romans-2",TRIM($J17)="Globe",TRIM($J17)="Globe-12",TRIM($J17)="Neptune P1")),1,0)))</f>
        <v/>
      </c>
      <c r="Q17" s="279" t="n"/>
      <c r="R17" s="278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IF(AND($I16=0,$I17&gt;0),1,0),
      0
   ),
0))</f>
        <v/>
      </c>
      <c r="S17" s="278">
        <f>IF(OR($A16="Annual Leave",$A17="Annual Leave"),IF(AND($A16&lt;&gt;"Annual Leave",$A17="Annual Leave"),8,0),0)</f>
        <v/>
      </c>
      <c r="T17" s="280" t="n"/>
      <c r="U17" s="144">
        <f>MAX(0,40-Y17)</f>
        <v/>
      </c>
      <c r="V17" s="351">
        <f>IF(OR($C17="",$D17=""),0,
 IF(OR($A16="Holiday",$A17="Holiday"),0,
 IF(AND(NOT(OR($A16="Annual Leave",$A17="Annual Leave")),$A17="Off day"),0,
  IF($I16+$I17&gt;=8,IF($I16&gt;=8,0,8-$I16),$I17)
  )))</f>
        <v/>
      </c>
      <c r="W17" s="351">
        <f>MAX(0,V17-U17)</f>
        <v/>
      </c>
      <c r="X17" s="351">
        <f>IF(C17="","",C17-WEEKDAY(C17,1)+1)</f>
        <v/>
      </c>
      <c r="Y17" s="351">
        <f>SUMPRODUCT(($X$14:$X16=X17)*(($V$14:$V16)+($O$14:$O16)))+IF(X17=X14,$L$11,0)</f>
        <v/>
      </c>
      <c r="Z17" s="351" t="n"/>
      <c r="AA17" s="351" t="n"/>
      <c r="AB17" s="351" t="n"/>
      <c r="AC17" s="351" t="n"/>
      <c r="AD17" s="351" t="n"/>
      <c r="AE17" s="351" t="n"/>
      <c r="AF17" s="351" t="n"/>
    </row>
    <row r="18" ht="24" customHeight="1" s="348" thickBot="1">
      <c r="A18" s="159" t="inlineStr">
        <is>
          <t>On Day</t>
        </is>
      </c>
      <c r="B18" s="281" t="n"/>
      <c r="C18" s="92">
        <f>C16+1</f>
        <v/>
      </c>
      <c r="D18" s="31" t="n"/>
      <c r="E18" s="160">
        <f>IF(D18="", "",
 IF(D18=TIME(0,0,0), 0,
 IF(AND(D18&gt;=TIME(0,0,1), D18&lt;=TIME(2,0,0)), TIME(7,0,0),
 IF(AND(D18&gt;=TIME(6,0,0), D18&lt;=TIME(8,0,0)), TIME(12,0,0),
 IF(AND(D18&gt;TIME(8,0,0), D18&lt;=TIME(13,59,0)), TIME(15,0,0),
 IF(AND(D18&gt;=TIME(14,0,0), D18&lt;=TIME(17,59,0)), TIME(21,0,0),
 IF(AND(D18&gt;=TIME(18,0,0), D18&lt;=TIME(21,59,0)), TIME(0,0,0),
 IF(AND(D18&gt;=TIME(22,0,0), D18&lt;=TIME(23,59,59)), TIME(7,0,0), ""))))))))</f>
        <v/>
      </c>
      <c r="F18" s="161" t="n"/>
      <c r="G18" s="160">
        <f>IF(AND(D18&gt;=TIME(6,0,0),D18&lt;=TIME(8,0,0)),E18,"")</f>
        <v/>
      </c>
      <c r="H18" s="31" t="n"/>
      <c r="I18" s="32">
        <f>ROUND(IF(OR(D18="",E18="",E18=0),0,IF(H18="",MOD(E18-D18,1)*24,MOD(H18-D18,1)*24)),2)</f>
        <v/>
      </c>
      <c r="J18" s="162" t="n"/>
      <c r="K18" s="282" t="n"/>
      <c r="L18" s="271" t="n"/>
      <c r="M18" s="283">
        <f>MAX(0,V18-W18)</f>
        <v/>
      </c>
      <c r="N18" s="33">
        <f>(IF(OR($C18="",$D18=""),0,
 IF(OR($A18="Holiday",$A19="Holiday"),
    IF(ISNUMBER(MATCH(TRIM($B18),{"Phagwah","Good Friday","Easter Monday","Labour Day","Christmas","Eid ul Azha","Romans-2","Globe-12","Neptune P1"},0)),0,$I18),
 IF(AND(NOT(OR($A18="Annual Leave",$A19="Annual Leave")),$A18="Off day"),$I18,
  MAX(0,$I18-$V18)
  ))))+W18</f>
        <v/>
      </c>
      <c r="O18" s="33">
        <f>IF(AND(OR($A18="Holiday",$A19="Holiday"),
        ISNUMBER(MATCH(TRIM($B18),{"Phagwah","Good Friday","Easter Monday","Labour Day","Christmas","Eid ul Azha","Romans-2","Globe-12","Neptune P1"},0))),
   $I18,0)</f>
        <v/>
      </c>
      <c r="P18" s="33">
        <f>IF(OR($O$7="Canteen",$O$7="Head Office"),0,IF($I18&lt;=0,0,IF(OR(OR(TRIM($J18)="Hebrews",TRIM($J18)="Romans",TRIM($J18)="Romans-2",TRIM($J18)="Globe",TRIM($J18)="Globe-12",TRIM($J18)="Neptune P1"),AND($I19&gt;0,OR(TRIM($J19)="Hebrews",TRIM($J19)="Romans",TRIM($J19)="Romans-2",TRIM($J19)="Globe",TRIM($J19)="Globe-12",TRIM($J19)="Neptune P1"))),1,0)))</f>
        <v/>
      </c>
      <c r="Q18" s="34" t="n"/>
      <c r="R18" s="33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IF($I18&gt;0,1,0),
      0
   ),
0))</f>
        <v/>
      </c>
      <c r="S18" s="33">
        <f>IF(OR($A18="Annual Leave",$A19="Annual Leave"),IF($A18="Annual Leave",8,0),0)</f>
        <v/>
      </c>
      <c r="T18" s="35" t="n"/>
      <c r="U18" s="144">
        <f>MAX(0,40-Y18)</f>
        <v/>
      </c>
      <c r="V18" s="351">
        <f>IF(OR($C18="",$D18=""),0,
 IF(OR($A18="Holiday",$A19="Holiday"),0,
 IF(AND(NOT(OR($A18="Annual Leave",$A19="Annual Leave")),$A18="Off day"),0,
  IF($I18+$I19&gt;=8,IF($I18&gt;=8,8,$I18),$I18)
  )))</f>
        <v/>
      </c>
      <c r="W18" s="351">
        <f>MAX(0,V18-U18)</f>
        <v/>
      </c>
      <c r="X18" s="351">
        <f>IF(C18="","",C18-WEEKDAY(C18,1)+1)</f>
        <v/>
      </c>
      <c r="Y18" s="351">
        <f>SUMPRODUCT(($X$14:$X17=X18)*(($V$14:$V17)+($O$14:$O17)))+IF(X18=X14,$L$11,0)</f>
        <v/>
      </c>
      <c r="Z18" s="351" t="n"/>
      <c r="AA18" s="351" t="n"/>
      <c r="AB18" s="351" t="n"/>
      <c r="AC18" s="351" t="n"/>
      <c r="AD18" s="351" t="n"/>
      <c r="AE18" s="351" t="n"/>
      <c r="AF18" s="351" t="n"/>
    </row>
    <row r="19" ht="24" customHeight="1" s="348" thickBot="1">
      <c r="A19" s="159" t="inlineStr">
        <is>
          <t>On Day</t>
        </is>
      </c>
      <c r="B19" s="281" t="n"/>
      <c r="C19" s="93">
        <f>C18</f>
        <v/>
      </c>
      <c r="D19" s="36" t="n"/>
      <c r="E19" s="163">
        <f>IF(D19="", "",
 IF(D19=TIME(0,0,0), 0,
 IF(AND(D19&gt;=TIME(0,0,1), D19&lt;=TIME(2,0,0)), TIME(7,0,0),
 IF(AND(D19&gt;=TIME(6,0,0), D19&lt;=TIME(8,0,0)), TIME(12,0,0),
 IF(AND(D19&gt;TIME(8,0,0), D19&lt;=TIME(13,59,0)), TIME(15,0,0),
 IF(AND(D19&gt;=TIME(14,0,0), D19&lt;=TIME(17,59,0)), TIME(21,0,0),
 IF(AND(D19&gt;=TIME(18,0,0), D19&lt;=TIME(21,59,0)), TIME(0,0,0),
 IF(AND(D19&gt;=TIME(22,0,0), D19&lt;=TIME(23,59,59)), TIME(7,0,0), ""))))))))</f>
        <v/>
      </c>
      <c r="F19" s="164" t="n"/>
      <c r="G19" s="163">
        <f>IF(AND(D19&gt;=TIME(6,0,0),D19&lt;=TIME(8,0,0)),E19,"")</f>
        <v/>
      </c>
      <c r="H19" s="36" t="n"/>
      <c r="I19" s="37">
        <f>ROUND(IF(OR(D19="",E19="",E19=0),0,IF(H19="",MOD(E19-D19,1)*24,MOD(H19-D19,1)*24)),2)</f>
        <v/>
      </c>
      <c r="J19" s="162" t="n"/>
      <c r="K19" s="282" t="n"/>
      <c r="L19" s="271" t="n"/>
      <c r="M19" s="283">
        <f>MAX(0,V19-W19)</f>
        <v/>
      </c>
      <c r="N19" s="38">
        <f>(IF(OR($C19="",$D19=""),0,
 IF(OR($A18="Holiday",$A19="Holiday"),
    IF(ISNUMBER(MATCH(TRIM($B19),{"Phagwah","Good Friday","Easter Monday","Labour Day","Christmas","Eid ul Azha","Romans-2","Globe-12","Neptune P1"},0)),0,$I19),
 IF(AND(NOT(OR($A18="Annual Leave",$A19="Annual Leave")),$A19="Off day"),$I19,
  MAX(0,$I19-$V19)
  ))))+W19</f>
        <v/>
      </c>
      <c r="O19" s="38">
        <f>IF(AND(OR($A18="Holiday",$A19="Holiday"),
        ISNUMBER(MATCH(TRIM($B19),{"Phagwah","Good Friday","Easter Monday","Labour Day","Christmas","Eid ul Azha","Romans-2","Globe-12","Neptune P1"},0))),
   $I19,0)</f>
        <v/>
      </c>
      <c r="P19" s="38">
        <f>IF(OR($O$7="Canteen",$O$7="Head Office"),0,IF($I19&lt;=0,0,IF(AND($I18&lt;=0,OR(TRIM($J19)="Hebrews",TRIM($J19)="Romans",TRIM($J19)="Romans-2",TRIM($J19)="Globe",TRIM($J19)="Globe-12",TRIM($J19)="Neptune P1")),1,0)))</f>
        <v/>
      </c>
      <c r="Q19" s="39" t="n"/>
      <c r="R19" s="38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IF(AND($I18=0,$I19&gt;0),1,0),
      0
   ),
0))</f>
        <v/>
      </c>
      <c r="S19" s="38">
        <f>IF(OR($A18="Annual Leave",$A19="Annual Leave"),IF(AND($A18&lt;&gt;"Annual Leave",$A19="Annual Leave"),8,0),0)</f>
        <v/>
      </c>
      <c r="T19" s="40" t="n"/>
      <c r="U19" s="144">
        <f>MAX(0,40-Y19)</f>
        <v/>
      </c>
      <c r="V19" s="351">
        <f>IF(OR($C19="",$D19=""),0,
 IF(OR($A18="Holiday",$A19="Holiday"),0,
 IF(AND(NOT(OR($A18="Annual Leave",$A19="Annual Leave")),$A19="Off day"),0,
  IF($I18+$I19&gt;=8,IF($I18&gt;=8,0,8-$I18),$I19)
  )))</f>
        <v/>
      </c>
      <c r="W19" s="351">
        <f>MAX(0,V19-U19)</f>
        <v/>
      </c>
      <c r="X19" s="351">
        <f>IF(C19="","",C19-WEEKDAY(C19,1)+1)</f>
        <v/>
      </c>
      <c r="Y19" s="351">
        <f>SUMPRODUCT(($X$14:$X18=X19)*(($V$14:$V18)+($O$14:$O18)))+IF(X19=X14,$L$11,0)</f>
        <v/>
      </c>
      <c r="Z19" s="351" t="n"/>
      <c r="AA19" s="351" t="n"/>
      <c r="AB19" s="351" t="n"/>
      <c r="AC19" s="351" t="n"/>
      <c r="AD19" s="351" t="n"/>
      <c r="AE19" s="351" t="n"/>
      <c r="AF19" s="351" t="n"/>
    </row>
    <row r="20" ht="24" customHeight="1" s="348" thickBot="1">
      <c r="A20" s="165" t="inlineStr">
        <is>
          <t>On Day</t>
        </is>
      </c>
      <c r="B20" s="284" t="n"/>
      <c r="C20" s="94">
        <f>C18+1</f>
        <v/>
      </c>
      <c r="D20" s="41" t="n"/>
      <c r="E20" s="166">
        <f>IF(D20="", "",
 IF(D20=TIME(0,0,0), 0,
 IF(AND(D20&gt;=TIME(0,0,1), D20&lt;=TIME(2,0,0)), TIME(7,0,0),
 IF(AND(D20&gt;=TIME(6,0,0), D20&lt;=TIME(8,0,0)), TIME(12,0,0),
 IF(AND(D20&gt;TIME(8,0,0), D20&lt;=TIME(13,59,0)), TIME(15,0,0),
 IF(AND(D20&gt;=TIME(14,0,0), D20&lt;=TIME(17,59,0)), TIME(21,0,0),
 IF(AND(D20&gt;=TIME(18,0,0), D20&lt;=TIME(21,59,0)), TIME(0,0,0),
 IF(AND(D20&gt;=TIME(22,0,0), D20&lt;=TIME(23,59,59)), TIME(7,0,0), ""))))))))</f>
        <v/>
      </c>
      <c r="F20" s="167" t="n"/>
      <c r="G20" s="166">
        <f>IF(AND(D20&gt;=TIME(6,0,0),D20&lt;=TIME(8,0,0)),E20,"")</f>
        <v/>
      </c>
      <c r="H20" s="41" t="n"/>
      <c r="I20" s="95">
        <f>ROUND(IF(OR(D20="",E20="",E20=0),0,IF(H20="",MOD(E20-D20,1)*24,MOD(H20-D20,1)*24)),2)</f>
        <v/>
      </c>
      <c r="J20" s="168" t="n"/>
      <c r="K20" s="285" t="n"/>
      <c r="L20" s="271" t="n"/>
      <c r="M20" s="286">
        <f>MAX(0,V20-W20)</f>
        <v/>
      </c>
      <c r="N20" s="42">
        <f>(IF(OR($C20="",$D20=""),0,
 IF(OR($A20="Holiday",$A21="Holiday"),
    IF(ISNUMBER(MATCH(TRIM($B20),{"Phagwah","Good Friday","Easter Monday","Labour Day","Christmas","Eid ul Azha","Romans-2","Globe-12","Neptune P1"},0)),0,$I20),
 IF(AND(NOT(OR($A20="Annual Leave",$A21="Annual Leave")),$A20="Off day"),$I20,
  MAX(0,$I20-$V20)
  ))))+W20</f>
        <v/>
      </c>
      <c r="O20" s="42">
        <f>IF(AND(OR($A20="Holiday",$A21="Holiday"),
        ISNUMBER(MATCH(TRIM($B20),{"Phagwah","Good Friday","Easter Monday","Labour Day","Christmas","Eid ul Azha","Romans-2","Globe-12","Neptune P1"},0))),
   $I20,0)</f>
        <v/>
      </c>
      <c r="P20" s="42">
        <f>IF(OR($O$7="Canteen",$O$7="Head Office"),0,IF($I20&lt;=0,0,IF(OR(OR(TRIM($J20)="Hebrews",TRIM($J20)="Romans",TRIM($J20)="Romans-2",TRIM($J20)="Globe",TRIM($J20)="Globe-12",TRIM($J20)="Neptune P1"),AND($I21&gt;0,OR(TRIM($J21)="Hebrews",TRIM($J21)="Romans",TRIM($J21)="Romans-2",TRIM($J21)="Globe",TRIM($J21)="Globe-12",TRIM($J21)="Neptune P1"))),1,0)))</f>
        <v/>
      </c>
      <c r="Q20" s="43" t="n"/>
      <c r="R20" s="42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IF($I20&gt;0,1,0),
      0
   ),
0))</f>
        <v/>
      </c>
      <c r="S20" s="42">
        <f>IF(OR($A20="Annual Leave",$A21="Annual Leave"),IF($A20="Annual Leave",8,0),0)</f>
        <v/>
      </c>
      <c r="T20" s="96" t="n"/>
      <c r="U20" s="144">
        <f>MAX(0,40-Y20)</f>
        <v/>
      </c>
      <c r="V20" s="351">
        <f>IF(OR($C20="",$D20=""),0,
 IF(OR($A20="Holiday",$A21="Holiday"),0,
 IF(AND(NOT(OR($A20="Annual Leave",$A21="Annual Leave")),$A20="Off day"),0,
  IF($I20+$I21&gt;=8,IF($I20&gt;=8,8,$I20),$I20)
  )))</f>
        <v/>
      </c>
      <c r="W20" s="351">
        <f>MAX(0,V20-U20)</f>
        <v/>
      </c>
      <c r="X20" s="351">
        <f>IF(C20="","",C20-WEEKDAY(C20,1)+1)</f>
        <v/>
      </c>
      <c r="Y20" s="351">
        <f>SUMPRODUCT(($X$14:$X19=X20)*(($V$14:$V19)+($O$14:$O19)))+IF(X20=X14,$L$11,0)</f>
        <v/>
      </c>
      <c r="Z20" s="351" t="n"/>
      <c r="AA20" s="351" t="n"/>
      <c r="AB20" s="351" t="n"/>
      <c r="AC20" s="351" t="n"/>
      <c r="AD20" s="351" t="n"/>
      <c r="AE20" s="351" t="n"/>
      <c r="AF20" s="351" t="n"/>
    </row>
    <row r="21" ht="24" customHeight="1" s="348" thickBot="1">
      <c r="A21" s="165" t="inlineStr">
        <is>
          <t>On Day</t>
        </is>
      </c>
      <c r="B21" s="284" t="n"/>
      <c r="C21" s="94">
        <f>C20</f>
        <v/>
      </c>
      <c r="D21" s="287" t="n"/>
      <c r="E21" s="288">
        <f>IF(D21="", "",
 IF(D21=TIME(0,0,0), 0,
 IF(AND(D21&gt;=TIME(0,0,1), D21&lt;=TIME(2,0,0)), TIME(7,0,0),
 IF(AND(D21&gt;=TIME(6,0,0), D21&lt;=TIME(8,0,0)), TIME(12,0,0),
 IF(AND(D21&gt;TIME(8,0,0), D21&lt;=TIME(13,59,0)), TIME(15,0,0),
 IF(AND(D21&gt;=TIME(14,0,0), D21&lt;=TIME(17,59,0)), TIME(21,0,0),
 IF(AND(D21&gt;=TIME(18,0,0), D21&lt;=TIME(21,59,0)), TIME(0,0,0),
 IF(AND(D21&gt;=TIME(22,0,0), D21&lt;=TIME(23,59,59)), TIME(7,0,0), ""))))))))</f>
        <v/>
      </c>
      <c r="F21" s="167" t="n"/>
      <c r="G21" s="288">
        <f>IF(AND(D21&gt;=TIME(6,0,0),D21&lt;=TIME(8,0,0)),E21,"")</f>
        <v/>
      </c>
      <c r="H21" s="287" t="n"/>
      <c r="I21" s="95">
        <f>ROUND(IF(OR(D21="",E21="",E21=0),0,IF(H21="",MOD(E21-D21,1)*24,MOD(H21-D21,1)*24)),2)</f>
        <v/>
      </c>
      <c r="J21" s="169" t="n"/>
      <c r="K21" s="285" t="n"/>
      <c r="L21" s="271" t="n"/>
      <c r="M21" s="286">
        <f>MAX(0,V21-W21)</f>
        <v/>
      </c>
      <c r="N21" s="289">
        <f>(IF(OR($C21="",$D21=""),0,
 IF(OR($A20="Holiday",$A21="Holiday"),
    IF(ISNUMBER(MATCH(TRIM($B21),{"Phagwah","Good Friday","Easter Monday","Labour Day","Christmas","Eid ul Azha","Romans-2","Globe-12","Neptune P1"},0)),0,$I21),
 IF(AND(NOT(OR($A20="Annual Leave",$A21="Annual Leave")),$A21="Off day"),$I21,
  MAX(0,$I21-$V21)
  ))))+W21</f>
        <v/>
      </c>
      <c r="O21" s="289">
        <f>IF(AND(OR($A20="Holiday",$A21="Holiday"),
        ISNUMBER(MATCH(TRIM($B21),{"Phagwah","Good Friday","Easter Monday","Labour Day","Christmas","Eid ul Azha","Romans-2","Globe-12","Neptune P1"},0))),
   $I21,0)</f>
        <v/>
      </c>
      <c r="P21" s="289">
        <f>IF(OR($O$7="Canteen",$O$7="Head Office"),0,IF($I21&lt;=0,0,IF(AND($I20&lt;=0,OR(TRIM($J21)="Hebrews",TRIM($J21)="Romans",TRIM($J21)="Romans-2",TRIM($J21)="Globe",TRIM($J21)="Globe-12",TRIM($J21)="Neptune P1")),1,0)))</f>
        <v/>
      </c>
      <c r="Q21" s="290" t="n"/>
      <c r="R21" s="289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IF(AND($I20=0,$I21&gt;0),1,0),
      0
   ),
0))</f>
        <v/>
      </c>
      <c r="S21" s="289">
        <f>IF(OR($A20="Annual Leave",$A21="Annual Leave"),IF(AND($A20&lt;&gt;"Annual Leave",$A21="Annual Leave"),8,0),0)</f>
        <v/>
      </c>
      <c r="T21" s="291" t="n"/>
      <c r="U21" s="144">
        <f>MAX(0,40-Y21)</f>
        <v/>
      </c>
      <c r="V21" s="351">
        <f>IF(OR($C21="",$D21=""),0,
 IF(OR($A20="Holiday",$A21="Holiday"),0,
 IF(AND(NOT(OR($A20="Annual Leave",$A21="Annual Leave")),$A21="Off day"),0,
  IF($I20+$I21&gt;=8,IF($I20&gt;=8,0,8-$I20),$I21)
  )))</f>
        <v/>
      </c>
      <c r="W21" s="351">
        <f>MAX(0,V21-U21)</f>
        <v/>
      </c>
      <c r="X21" s="351">
        <f>IF(C21="","",C21-WEEKDAY(C21,1)+1)</f>
        <v/>
      </c>
      <c r="Y21" s="351">
        <f>SUMPRODUCT(($X$14:$X20=X21)*(($V$14:$V20)+($O$14:$O20)))+IF(X21=X14,$L$11,0)</f>
        <v/>
      </c>
      <c r="Z21" s="351" t="n"/>
      <c r="AA21" s="351" t="n"/>
      <c r="AB21" s="351" t="n"/>
      <c r="AC21" s="351" t="n"/>
      <c r="AD21" s="351" t="n"/>
      <c r="AE21" s="351" t="n"/>
      <c r="AF21" s="351" t="n"/>
    </row>
    <row r="22" ht="24" customHeight="1" s="348" thickBot="1">
      <c r="A22" s="170" t="inlineStr">
        <is>
          <t>On Day</t>
        </is>
      </c>
      <c r="B22" s="292" t="n"/>
      <c r="C22" s="97">
        <f>C20+1</f>
        <v/>
      </c>
      <c r="D22" s="44" t="n"/>
      <c r="E22" s="171">
        <f>IF(D22="", "",
 IF(D22=TIME(0,0,0), 0,
 IF(AND(D22&gt;=TIME(0,0,1), D22&lt;=TIME(2,0,0)), TIME(7,0,0),
 IF(AND(D22&gt;=TIME(6,0,0), D22&lt;=TIME(8,0,0)), TIME(12,0,0),
 IF(AND(D22&gt;TIME(8,0,0), D22&lt;=TIME(13,59,0)), TIME(15,0,0),
 IF(AND(D22&gt;=TIME(14,0,0), D22&lt;=TIME(17,59,0)), TIME(21,0,0),
 IF(AND(D22&gt;=TIME(18,0,0), D22&lt;=TIME(21,59,0)), TIME(0,0,0),
 IF(AND(D22&gt;=TIME(22,0,0), D22&lt;=TIME(23,59,59)), TIME(7,0,0), ""))))))))</f>
        <v/>
      </c>
      <c r="F22" s="172" t="n"/>
      <c r="G22" s="171">
        <f>IF(AND(D22&gt;=TIME(6,0,0),D22&lt;=TIME(8,0,0)),E22,"")</f>
        <v/>
      </c>
      <c r="H22" s="44" t="n"/>
      <c r="I22" s="45">
        <f>ROUND(IF(OR(D22="",E22="",E22=0),0,IF(H22="",MOD(E22-D22,1)*24,MOD(H22-D22,1)*24)),2)</f>
        <v/>
      </c>
      <c r="J22" s="173" t="n"/>
      <c r="K22" s="293" t="n"/>
      <c r="L22" s="271" t="n"/>
      <c r="M22" s="294">
        <f>MAX(0,V22-W22)</f>
        <v/>
      </c>
      <c r="N22" s="46">
        <f>(IF(OR($C22="",$D22=""),0,
 IF(OR($A22="Holiday",$A23="Holiday"),
    IF(ISNUMBER(MATCH(TRIM($B22),{"Phagwah","Good Friday","Easter Monday","Labour Day","Christmas","Eid ul Azha","Romans-2","Globe-12","Neptune P1"},0)),0,$I22),
 IF(AND(NOT(OR($A22="Annual Leave",$A23="Annual Leave")),$A22="Off day"),$I22,
  MAX(0,$I22-$V22)
  ))))+W22</f>
        <v/>
      </c>
      <c r="O22" s="46">
        <f>IF(AND(OR($A22="Holiday",$A23="Holiday"),
        ISNUMBER(MATCH(TRIM($B22),{"Phagwah","Good Friday","Easter Monday","Labour Day","Christmas","Eid ul Azha","Romans-2","Globe-12","Neptune P1"},0))),
   $I22,0)</f>
        <v/>
      </c>
      <c r="P22" s="46">
        <f>IF(OR($O$7="Canteen",$O$7="Head Office"),0,IF($I22&lt;=0,0,IF(OR(OR(TRIM($J22)="Hebrews",TRIM($J22)="Romans",TRIM($J22)="Romans-2",TRIM($J22)="Globe",TRIM($J22)="Globe-12",TRIM($J22)="Neptune P1"),AND($I23&gt;0,OR(TRIM($J23)="Hebrews",TRIM($J23)="Romans",TRIM($J23)="Romans-2",TRIM($J23)="Globe",TRIM($J23)="Globe-12",TRIM($J23)="Neptune P1"))),1,0)))</f>
        <v/>
      </c>
      <c r="Q22" s="47" t="n"/>
      <c r="R22" s="46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IF($I22&gt;0,1,0),
      0
   ),
0))</f>
        <v/>
      </c>
      <c r="S22" s="46">
        <f>IF(OR($A22="Annual Leave",$A23="Annual Leave"),IF($A22="Annual Leave",8,0),0)</f>
        <v/>
      </c>
      <c r="T22" s="48" t="n"/>
      <c r="U22" s="144">
        <f>MAX(0,40-Y22)</f>
        <v/>
      </c>
      <c r="V22" s="351">
        <f>IF(OR($C22="",$D22=""),0,
 IF(OR($A22="Holiday",$A23="Holiday"),0,
 IF(AND(NOT(OR($A22="Annual Leave",$A23="Annual Leave")),$A22="Off day"),0,
  IF($I22+$I23&gt;=8,IF($I22&gt;=8,8,$I22),$I22)
  )))</f>
        <v/>
      </c>
      <c r="W22" s="351">
        <f>MAX(0,V22-U22)</f>
        <v/>
      </c>
      <c r="X22" s="351">
        <f>IF(C22="","",C22-WEEKDAY(C22,1)+1)</f>
        <v/>
      </c>
      <c r="Y22" s="351">
        <f>SUMPRODUCT(($X$14:$X21=X22)*(($V$14:$V21)+($O$14:$O21)))+IF(X22=X14,$L$11,0)</f>
        <v/>
      </c>
      <c r="Z22" s="351" t="n"/>
      <c r="AA22" s="351" t="n"/>
      <c r="AB22" s="351" t="n"/>
      <c r="AC22" s="351" t="n"/>
      <c r="AD22" s="351" t="n"/>
      <c r="AE22" s="351" t="n"/>
      <c r="AF22" s="351" t="n"/>
    </row>
    <row r="23" ht="24" customHeight="1" s="348" thickBot="1">
      <c r="A23" s="170" t="inlineStr">
        <is>
          <t>On Day</t>
        </is>
      </c>
      <c r="B23" s="292" t="n"/>
      <c r="C23" s="98">
        <f>C22</f>
        <v/>
      </c>
      <c r="D23" s="49" t="n"/>
      <c r="E23" s="174">
        <f>IF(D23="", "",
 IF(D23=TIME(0,0,0), 0,
 IF(AND(D23&gt;=TIME(0,0,1), D23&lt;=TIME(2,0,0)), TIME(7,0,0),
 IF(AND(D23&gt;=TIME(6,0,0), D23&lt;=TIME(8,0,0)), TIME(12,0,0),
 IF(AND(D23&gt;TIME(8,0,0), D23&lt;=TIME(13,59,0)), TIME(15,0,0),
 IF(AND(D23&gt;=TIME(14,0,0), D23&lt;=TIME(17,59,0)), TIME(21,0,0),
 IF(AND(D23&gt;=TIME(18,0,0), D23&lt;=TIME(21,59,0)), TIME(0,0,0),
 IF(AND(D23&gt;=TIME(22,0,0), D23&lt;=TIME(23,59,59)), TIME(7,0,0), ""))))))))</f>
        <v/>
      </c>
      <c r="F23" s="175" t="n"/>
      <c r="G23" s="174">
        <f>IF(AND(D23&gt;=TIME(6,0,0),D23&lt;=TIME(8,0,0)),E23,"")</f>
        <v/>
      </c>
      <c r="H23" s="49" t="n"/>
      <c r="I23" s="50">
        <f>ROUND(IF(OR(D23="",E23="",E23=0),0,IF(H23="",MOD(E23-D23,1)*24,MOD(H23-D23,1)*24)),2)</f>
        <v/>
      </c>
      <c r="J23" s="173" t="n"/>
      <c r="K23" s="293" t="n"/>
      <c r="L23" s="271" t="n"/>
      <c r="M23" s="294">
        <f>MAX(0,V23-W23)</f>
        <v/>
      </c>
      <c r="N23" s="51">
        <f>(IF(OR($C23="",$D23=""),0,
 IF(OR($A22="Holiday",$A23="Holiday"),
    IF(ISNUMBER(MATCH(TRIM($B23),{"Phagwah","Good Friday","Easter Monday","Labour Day","Christmas","Eid ul Azha","Romans-2","Globe-12","Neptune P1"},0)),0,$I23),
 IF(AND(NOT(OR($A22="Annual Leave",$A23="Annual Leave")),$A23="Off day"),$I23,
  MAX(0,$I23-$V23)
  ))))+W23</f>
        <v/>
      </c>
      <c r="O23" s="51">
        <f>IF(AND(OR($A22="Holiday",$A23="Holiday"),
        ISNUMBER(MATCH(TRIM($B23),{"Phagwah","Good Friday","Easter Monday","Labour Day","Christmas","Eid ul Azha","Romans-2","Globe-12","Neptune P1"},0))),
   $I23,0)</f>
        <v/>
      </c>
      <c r="P23" s="51">
        <f>IF(OR($O$7="Canteen",$O$7="Head Office"),0,IF($I23&lt;=0,0,IF(AND($I22&lt;=0,OR(TRIM($J23)="Hebrews",TRIM($J23)="Romans",TRIM($J23)="Romans-2",TRIM($J23)="Globe",TRIM($J23)="Globe-12",TRIM($J23)="Neptune P1")),1,0)))</f>
        <v/>
      </c>
      <c r="Q23" s="52" t="n"/>
      <c r="R23" s="51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IF(AND($I22=0,$I23&gt;0),1,0),
      0
   ),
0))</f>
        <v/>
      </c>
      <c r="S23" s="51">
        <f>IF(OR($A22="Annual Leave",$A23="Annual Leave"),IF(AND($A22&lt;&gt;"Annual Leave",$A23="Annual Leave"),8,0),0)</f>
        <v/>
      </c>
      <c r="T23" s="53" t="n"/>
      <c r="U23" s="144">
        <f>MAX(0,40-Y23)</f>
        <v/>
      </c>
      <c r="V23" s="351">
        <f>IF(OR($C23="",$D23=""),0,
 IF(OR($A22="Holiday",$A23="Holiday"),0,
 IF(AND(NOT(OR($A22="Annual Leave",$A23="Annual Leave")),$A23="Off day"),0,
  IF($I22+$I23&gt;=8,IF($I22&gt;=8,0,8-$I22),$I23)
  )))</f>
        <v/>
      </c>
      <c r="W23" s="351">
        <f>MAX(0,V23-U23)</f>
        <v/>
      </c>
      <c r="X23" s="351">
        <f>IF(C23="","",C23-WEEKDAY(C23,1)+1)</f>
        <v/>
      </c>
      <c r="Y23" s="351">
        <f>SUMPRODUCT(($X$14:$X22=X23)*(($V$14:$V22)+($O$14:$O22)))+IF(X23=X14,$L$11,0)</f>
        <v/>
      </c>
      <c r="Z23" s="351" t="n"/>
      <c r="AA23" s="351" t="n"/>
      <c r="AB23" s="351" t="n"/>
      <c r="AC23" s="351" t="n"/>
      <c r="AD23" s="351" t="n"/>
      <c r="AE23" s="351" t="n"/>
      <c r="AF23" s="351" t="n"/>
    </row>
    <row r="24" ht="24" customHeight="1" s="348" thickBot="1">
      <c r="A24" s="154" t="inlineStr">
        <is>
          <t>On Day</t>
        </is>
      </c>
      <c r="B24" s="273" t="n"/>
      <c r="C24" s="90">
        <f>C22+1</f>
        <v/>
      </c>
      <c r="D24" s="8" t="n"/>
      <c r="E24" s="155">
        <f>IF(D24="", "",
 IF(D24=TIME(0,0,0), 0,
 IF(AND(D24&gt;=TIME(0,0,1), D24&lt;=TIME(2,0,0)), TIME(7,0,0),
 IF(AND(D24&gt;=TIME(6,0,0), D24&lt;=TIME(8,0,0)), TIME(12,0,0),
 IF(AND(D24&gt;TIME(8,0,0), D24&lt;=TIME(13,59,0)), TIME(15,0,0),
 IF(AND(D24&gt;=TIME(14,0,0), D24&lt;=TIME(17,59,0)), TIME(21,0,0),
 IF(AND(D24&gt;=TIME(18,0,0), D24&lt;=TIME(21,59,0)), TIME(0,0,0),
 IF(AND(D24&gt;=TIME(22,0,0), D24&lt;=TIME(23,59,59)), TIME(7,0,0), ""))))))))</f>
        <v/>
      </c>
      <c r="F24" s="156" t="n"/>
      <c r="G24" s="155">
        <f>IF(AND(D24&gt;=TIME(6,0,0),D24&lt;=TIME(8,0,0)),E24,"")</f>
        <v/>
      </c>
      <c r="H24" s="8" t="n"/>
      <c r="I24" s="30">
        <f>ROUND(IF(OR(D24="",E24="",E24=0),0,IF(H24="",MOD(E24-D24,1)*24,MOD(H24-D24,1)*24)),2)</f>
        <v/>
      </c>
      <c r="J24" s="157" t="n"/>
      <c r="K24" s="274" t="n"/>
      <c r="L24" s="271" t="n"/>
      <c r="M24" s="275">
        <f>MAX(0,V24-W24)</f>
        <v/>
      </c>
      <c r="N24" s="9">
        <f>(IF(OR($C24="",$D24=""),0,
 IF(OR($A24="Holiday",$A25="Holiday"),
    IF(ISNUMBER(MATCH(TRIM($B24),{"Phagwah","Good Friday","Easter Monday","Labour Day","Christmas","Eid ul Azha","Romans-2","Globe-12","Neptune P1"},0)),0,$I24),
 IF(AND(NOT(OR($A24="Annual Leave",$A25="Annual Leave")),$A24="Off day"),$I24,
  MAX(0,$I24-$V24)
  ))))+W24</f>
        <v/>
      </c>
      <c r="O24" s="9">
        <f>IF(AND(OR($A24="Holiday",$A25="Holiday"),
        ISNUMBER(MATCH(TRIM($B24),{"Phagwah","Good Friday","Easter Monday","Labour Day","Christmas","Eid ul Azha","Romans-2","Globe-12","Neptune P1"},0))),
   $I24,0)</f>
        <v/>
      </c>
      <c r="P24" s="9">
        <f>IF(OR($O$7="Canteen",$O$7="Head Office"),0,IF($I24&lt;=0,0,IF(OR(OR(TRIM($J24)="Hebrews",TRIM($J24)="Romans",TRIM($J24)="Romans-2",TRIM($J24)="Globe",TRIM($J24)="Globe-12",TRIM($J24)="Neptune P1"),AND($I25&gt;0,OR(TRIM($J25)="Hebrews",TRIM($J25)="Romans",TRIM($J25)="Romans-2",TRIM($J25)="Globe",TRIM($J25)="Globe-12",TRIM($J25)="Neptune P1"))),1,0)))</f>
        <v/>
      </c>
      <c r="Q24" s="10" t="n"/>
      <c r="R24" s="9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IF($I24&gt;0,1,0),
      0
   ),
0))</f>
        <v/>
      </c>
      <c r="S24" s="9">
        <f>IF(OR($A24="Annual Leave",$A25="Annual Leave"),IF($A24="Annual Leave",8,0),0)</f>
        <v/>
      </c>
      <c r="T24" s="91" t="n"/>
      <c r="U24" s="144">
        <f>MAX(0,40-Y24)</f>
        <v/>
      </c>
      <c r="V24" s="351">
        <f>IF(OR($C24="",$D24=""),0,
 IF(OR($A24="Holiday",$A25="Holiday"),0,
 IF(AND(NOT(OR($A24="Annual Leave",$A25="Annual Leave")),$A24="Off day"),0,
  IF($I24+$I25&gt;=8,IF($I24&gt;=8,8,$I24),$I24)
  )))</f>
        <v/>
      </c>
      <c r="W24" s="351">
        <f>MAX(0,V24-U24)</f>
        <v/>
      </c>
      <c r="X24" s="351">
        <f>IF(C24="","",C24-WEEKDAY(C24,1)+1)</f>
        <v/>
      </c>
      <c r="Y24" s="351">
        <f>SUMPRODUCT(($X$14:$X23=X24)*(($V$14:$V23)+($O$14:$O23)))+IF(X24=X14,$L$11,0)</f>
        <v/>
      </c>
      <c r="Z24" s="351" t="n"/>
      <c r="AA24" s="351" t="n"/>
      <c r="AB24" s="351" t="n"/>
      <c r="AC24" s="351" t="n"/>
      <c r="AD24" s="351" t="n"/>
      <c r="AE24" s="351" t="n"/>
      <c r="AF24" s="351" t="n"/>
    </row>
    <row r="25" ht="24" customHeight="1" s="348" thickBot="1">
      <c r="A25" s="154" t="inlineStr">
        <is>
          <t>On Day</t>
        </is>
      </c>
      <c r="B25" s="273" t="n"/>
      <c r="C25" s="90">
        <f>C24</f>
        <v/>
      </c>
      <c r="D25" s="276" t="n"/>
      <c r="E25" s="277">
        <f>IF(D25="", "",
 IF(D25=TIME(0,0,0), 0,
 IF(AND(D25&gt;=TIME(0,0,1), D25&lt;=TIME(2,0,0)), TIME(7,0,0),
 IF(AND(D25&gt;=TIME(6,0,0), D25&lt;=TIME(8,0,0)), TIME(12,0,0),
 IF(AND(D25&gt;TIME(8,0,0), D25&lt;=TIME(13,59,0)), TIME(15,0,0),
 IF(AND(D25&gt;=TIME(14,0,0), D25&lt;=TIME(17,59,0)), TIME(21,0,0),
 IF(AND(D25&gt;=TIME(18,0,0), D25&lt;=TIME(21,59,0)), TIME(0,0,0),
 IF(AND(D25&gt;=TIME(22,0,0), D25&lt;=TIME(23,59,59)), TIME(7,0,0), ""))))))))</f>
        <v/>
      </c>
      <c r="F25" s="156" t="n"/>
      <c r="G25" s="277">
        <f>IF(AND(D25&gt;=TIME(6,0,0),D25&lt;=TIME(8,0,0)),E25,"")</f>
        <v/>
      </c>
      <c r="H25" s="276" t="n"/>
      <c r="I25" s="30">
        <f>ROUND(IF(OR(D25="",E25="",E25=0),0,IF(H25="",MOD(E25-D25,1)*24,MOD(H25-D25,1)*24)),2)</f>
        <v/>
      </c>
      <c r="J25" s="158" t="n"/>
      <c r="K25" s="274" t="n"/>
      <c r="L25" s="271" t="n"/>
      <c r="M25" s="275">
        <f>MAX(0,V25-W25)</f>
        <v/>
      </c>
      <c r="N25" s="278">
        <f>(IF(OR($C25="",$D25=""),0,
 IF(OR($A24="Holiday",$A25="Holiday"),
    IF(ISNUMBER(MATCH(TRIM($B25),{"Phagwah","Good Friday","Easter Monday","Labour Day","Christmas","Eid ul Azha","Romans-2","Globe-12","Neptune P1"},0)),0,$I25),
 IF(AND(NOT(OR($A24="Annual Leave",$A25="Annual Leave")),$A25="Off day"),$I25,
  MAX(0,$I25-$V25)
  ))))+W25</f>
        <v/>
      </c>
      <c r="O25" s="278">
        <f>IF(AND(OR($A24="Holiday",$A25="Holiday"),
        ISNUMBER(MATCH(TRIM($B25),{"Phagwah","Good Friday","Easter Monday","Labour Day","Christmas","Eid ul Azha","Romans-2","Globe-12","Neptune P1"},0))),
   $I25,0)</f>
        <v/>
      </c>
      <c r="P25" s="278">
        <f>IF(OR($O$7="Canteen",$O$7="Head Office"),0,IF($I25&lt;=0,0,IF(AND($I24&lt;=0,OR(TRIM($J25)="Hebrews",TRIM($J25)="Romans",TRIM($J25)="Romans-2",TRIM($J25)="Globe",TRIM($J25)="Globe-12",TRIM($J25)="Neptune P1")),1,0)))</f>
        <v/>
      </c>
      <c r="Q25" s="279" t="n"/>
      <c r="R25" s="278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IF(AND($I24=0,$I25&gt;0),1,0),
      0
   ),
0))</f>
        <v/>
      </c>
      <c r="S25" s="278">
        <f>IF(OR($A24="Annual Leave",$A25="Annual Leave"),IF(AND($A24&lt;&gt;"Annual Leave",$A25="Annual Leave"),8,0),0)</f>
        <v/>
      </c>
      <c r="T25" s="280" t="n"/>
      <c r="U25" s="144">
        <f>MAX(0,40-Y25)</f>
        <v/>
      </c>
      <c r="V25" s="351">
        <f>IF(OR($C25="",$D25=""),0,
 IF(OR($A24="Holiday",$A25="Holiday"),0,
 IF(AND(NOT(OR($A24="Annual Leave",$A25="Annual Leave")),$A25="Off day"),0,
  IF($I24+$I25&gt;=8,IF($I24&gt;=8,0,8-$I24),$I25)
  )))</f>
        <v/>
      </c>
      <c r="W25" s="351">
        <f>MAX(0,V25-U25)</f>
        <v/>
      </c>
      <c r="X25" s="351">
        <f>IF(C25="","",C25-WEEKDAY(C25,1)+1)</f>
        <v/>
      </c>
      <c r="Y25" s="351">
        <f>SUMPRODUCT(($X$14:$X24=X25)*(($V$14:$V24)+($O$14:$O24)))+IF(X25=X14,$L$11,0)</f>
        <v/>
      </c>
      <c r="Z25" s="351" t="n"/>
      <c r="AA25" s="351" t="n"/>
      <c r="AB25" s="351" t="n"/>
      <c r="AC25" s="351" t="n"/>
      <c r="AD25" s="351" t="n"/>
      <c r="AE25" s="351" t="n"/>
      <c r="AF25" s="351" t="n"/>
    </row>
    <row r="26" ht="24" customHeight="1" s="348" thickBot="1">
      <c r="A26" s="159" t="inlineStr">
        <is>
          <t>On Day</t>
        </is>
      </c>
      <c r="B26" s="281" t="n"/>
      <c r="C26" s="92">
        <f>C24+1</f>
        <v/>
      </c>
      <c r="D26" s="31" t="n"/>
      <c r="E26" s="160">
        <f>IF(D26="", "",
 IF(D26=TIME(0,0,0), 0,
 IF(AND(D26&gt;=TIME(0,0,1), D26&lt;=TIME(2,0,0)), TIME(7,0,0),
 IF(AND(D26&gt;=TIME(6,0,0), D26&lt;=TIME(8,0,0)), TIME(12,0,0),
 IF(AND(D26&gt;TIME(8,0,0), D26&lt;=TIME(13,59,0)), TIME(15,0,0),
 IF(AND(D26&gt;=TIME(14,0,0), D26&lt;=TIME(17,59,0)), TIME(21,0,0),
 IF(AND(D26&gt;=TIME(18,0,0), D26&lt;=TIME(21,59,0)), TIME(0,0,0),
 IF(AND(D26&gt;=TIME(22,0,0), D26&lt;=TIME(23,59,59)), TIME(7,0,0), ""))))))))</f>
        <v/>
      </c>
      <c r="F26" s="161" t="n"/>
      <c r="G26" s="160">
        <f>IF(AND(D26&gt;=TIME(6,0,0),D26&lt;=TIME(8,0,0)),E26,"")</f>
        <v/>
      </c>
      <c r="H26" s="31" t="n"/>
      <c r="I26" s="32">
        <f>ROUND(IF(OR(D26="",E26="",E26=0),0,IF(H26="",MOD(E26-D26,1)*24,MOD(H26-D26,1)*24)),2)</f>
        <v/>
      </c>
      <c r="J26" s="162" t="n"/>
      <c r="K26" s="282" t="n"/>
      <c r="L26" s="271" t="n"/>
      <c r="M26" s="283">
        <f>MAX(0,V26-W26)</f>
        <v/>
      </c>
      <c r="N26" s="33">
        <f>(IF(OR($C26="",$D26=""),0,
 IF(OR($A26="Holiday",$A27="Holiday"),
    IF(ISNUMBER(MATCH(TRIM($B26),{"Phagwah","Good Friday","Easter Monday","Labour Day","Christmas","Eid ul Azha","Romans-2","Globe-12","Neptune P1"},0)),0,$I26),
 IF(AND(NOT(OR($A26="Annual Leave",$A27="Annual Leave")),$A26="Off day"),$I26,
  MAX(0,$I26-$V26)
  ))))+W26</f>
        <v/>
      </c>
      <c r="O26" s="33">
        <f>IF(AND(OR($A26="Holiday",$A27="Holiday"),
        ISNUMBER(MATCH(TRIM($B26),{"Phagwah","Good Friday","Easter Monday","Labour Day","Christmas","Eid ul Azha","Romans-2","Globe-12","Neptune P1"},0))),
   $I26,0)</f>
        <v/>
      </c>
      <c r="P26" s="33">
        <f>IF(OR($O$7="Canteen",$O$7="Head Office"),0,IF($I26&lt;=0,0,IF(OR(OR(TRIM($J26)="Hebrews",TRIM($J26)="Romans",TRIM($J26)="Romans-2",TRIM($J26)="Globe",TRIM($J26)="Globe-12",TRIM($J26)="Neptune P1"),AND($I27&gt;0,OR(TRIM($J27)="Hebrews",TRIM($J27)="Romans",TRIM($J27)="Romans-2",TRIM($J27)="Globe",TRIM($J27)="Globe-12",TRIM($J27)="Neptune P1"))),1,0)))</f>
        <v/>
      </c>
      <c r="Q26" s="34" t="n"/>
      <c r="R26" s="33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IF($I26&gt;0,1,0),
      0
   ),
0))</f>
        <v/>
      </c>
      <c r="S26" s="33">
        <f>IF(OR($A26="Annual Leave",$A27="Annual Leave"),IF($A26="Annual Leave",8,0),0)</f>
        <v/>
      </c>
      <c r="T26" s="35" t="n"/>
      <c r="U26" s="144">
        <f>MAX(0,40-Y26)</f>
        <v/>
      </c>
      <c r="V26" s="351">
        <f>IF(OR($C26="",$D26=""),0,
 IF(OR($A26="Holiday",$A27="Holiday"),0,
 IF(AND(NOT(OR($A26="Annual Leave",$A27="Annual Leave")),$A26="Off day"),0,
  IF($I26+$I27&gt;=8,IF($I26&gt;=8,8,$I26),$I26)
  )))</f>
        <v/>
      </c>
      <c r="W26" s="351">
        <f>MAX(0,V26-U26)</f>
        <v/>
      </c>
      <c r="X26" s="351">
        <f>IF(C26="","",C26-WEEKDAY(C26,1)+1)</f>
        <v/>
      </c>
      <c r="Y26" s="351">
        <f>SUMPRODUCT(($X$14:$X25=X26)*(($V$14:$V25)+($O$14:$O25)))+IF(X26=X14,$L$11,0)</f>
        <v/>
      </c>
      <c r="Z26" s="351" t="n"/>
      <c r="AA26" s="351" t="n"/>
      <c r="AB26" s="351" t="n"/>
      <c r="AC26" s="351" t="n"/>
      <c r="AD26" s="351" t="n"/>
      <c r="AE26" s="351" t="n"/>
      <c r="AF26" s="351" t="n"/>
    </row>
    <row r="27" ht="24" customHeight="1" s="348" thickBot="1">
      <c r="A27" s="159" t="inlineStr">
        <is>
          <t>On Day</t>
        </is>
      </c>
      <c r="B27" s="281" t="n"/>
      <c r="C27" s="93">
        <f>C26</f>
        <v/>
      </c>
      <c r="D27" s="36" t="n"/>
      <c r="E27" s="163">
        <f>IF(D27="", "",
 IF(D27=TIME(0,0,0), 0,
 IF(AND(D27&gt;=TIME(0,0,1), D27&lt;=TIME(2,0,0)), TIME(7,0,0),
 IF(AND(D27&gt;=TIME(6,0,0), D27&lt;=TIME(8,0,0)), TIME(12,0,0),
 IF(AND(D27&gt;TIME(8,0,0), D27&lt;=TIME(13,59,0)), TIME(15,0,0),
 IF(AND(D27&gt;=TIME(14,0,0), D27&lt;=TIME(17,59,0)), TIME(21,0,0),
 IF(AND(D27&gt;=TIME(18,0,0), D27&lt;=TIME(21,59,0)), TIME(0,0,0),
 IF(AND(D27&gt;=TIME(22,0,0), D27&lt;=TIME(23,59,59)), TIME(7,0,0), ""))))))))</f>
        <v/>
      </c>
      <c r="F27" s="164" t="n"/>
      <c r="G27" s="163">
        <f>IF(AND(D27&gt;=TIME(6,0,0),D27&lt;=TIME(8,0,0)),E27,"")</f>
        <v/>
      </c>
      <c r="H27" s="36" t="n"/>
      <c r="I27" s="37">
        <f>ROUND(IF(OR(D27="",E27="",E27=0),0,IF(H27="",MOD(E27-D27,1)*24,MOD(H27-D27,1)*24)),2)</f>
        <v/>
      </c>
      <c r="J27" s="162" t="n"/>
      <c r="K27" s="282" t="n"/>
      <c r="L27" s="271" t="n"/>
      <c r="M27" s="283">
        <f>MAX(0,V27-W27)</f>
        <v/>
      </c>
      <c r="N27" s="38">
        <f>(IF(OR($C27="",$D27=""),0,
 IF(OR($A26="Holiday",$A27="Holiday"),
    IF(ISNUMBER(MATCH(TRIM($B27),{"Phagwah","Good Friday","Easter Monday","Labour Day","Christmas","Eid ul Azha","Romans-2","Globe-12","Neptune P1"},0)),0,$I27),
 IF(AND(NOT(OR($A26="Annual Leave",$A27="Annual Leave")),$A27="Off day"),$I27,
  MAX(0,$I27-$V27)
  ))))+W27</f>
        <v/>
      </c>
      <c r="O27" s="38">
        <f>IF(AND(OR($A26="Holiday",$A27="Holiday"),
        ISNUMBER(MATCH(TRIM($B27),{"Phagwah","Good Friday","Easter Monday","Labour Day","Christmas","Eid ul Azha","Romans-2","Globe-12","Neptune P1"},0))),
   $I27,0)</f>
        <v/>
      </c>
      <c r="P27" s="38">
        <f>IF(OR($O$7="Canteen",$O$7="Head Office"),0,IF($I27&lt;=0,0,IF(AND($I26&lt;=0,OR(TRIM($J27)="Hebrews",TRIM($J27)="Romans",TRIM($J27)="Romans-2",TRIM($J27)="Globe",TRIM($J27)="Globe-12",TRIM($J27)="Neptune P1")),1,0)))</f>
        <v/>
      </c>
      <c r="Q27" s="39" t="n"/>
      <c r="R27" s="38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IF(AND($I26=0,$I27&gt;0),1,0),
      0
   ),
0))</f>
        <v/>
      </c>
      <c r="S27" s="38">
        <f>IF(OR($A26="Annual Leave",$A27="Annual Leave"),IF(AND($A26&lt;&gt;"Annual Leave",$A27="Annual Leave"),8,0),0)</f>
        <v/>
      </c>
      <c r="T27" s="40" t="n"/>
      <c r="U27" s="144">
        <f>MAX(0,40-Y27)</f>
        <v/>
      </c>
      <c r="V27" s="351">
        <f>IF(OR($C27="",$D27=""),0,
 IF(OR($A26="Holiday",$A27="Holiday"),0,
 IF(AND(NOT(OR($A26="Annual Leave",$A27="Annual Leave")),$A27="Off day"),0,
  IF($I26+$I27&gt;=8,IF($I26&gt;=8,0,8-$I26),$I27)
  )))</f>
        <v/>
      </c>
      <c r="W27" s="351">
        <f>MAX(0,V27-U27)</f>
        <v/>
      </c>
      <c r="X27" s="351">
        <f>IF(C27="","",C27-WEEKDAY(C27,1)+1)</f>
        <v/>
      </c>
      <c r="Y27" s="351">
        <f>SUMPRODUCT(($X$14:$X26=X27)*(($V$14:$V26)+($O$14:$O26)))+IF(X27=X14,$L$11,0)</f>
        <v/>
      </c>
      <c r="Z27" s="351" t="n"/>
      <c r="AA27" s="351" t="n"/>
      <c r="AB27" s="351" t="n"/>
      <c r="AC27" s="351" t="n"/>
      <c r="AD27" s="351" t="n"/>
      <c r="AE27" s="351" t="n"/>
      <c r="AF27" s="351" t="n"/>
    </row>
    <row r="28" ht="24" customHeight="1" s="348" thickBot="1">
      <c r="A28" s="176" t="n"/>
      <c r="B28" s="176" t="n"/>
      <c r="C28" s="145" t="n"/>
      <c r="D28" s="6" t="n"/>
      <c r="E28" s="14" t="n"/>
      <c r="F28" s="6" t="n"/>
      <c r="G28" s="6" t="n"/>
      <c r="H28" s="336" t="n"/>
      <c r="I28" s="351" t="n"/>
      <c r="J28" s="336" t="n"/>
      <c r="K28" s="336" t="n"/>
      <c r="L28" s="336" t="n"/>
      <c r="M28" s="99">
        <f>MAX(0,V28-W28)</f>
        <v/>
      </c>
      <c r="N28" s="99">
        <f>(IF(OR($C28="",$D28=""),0,
 IF(OR($A28="Holiday",$A29="Holiday"),
    IF(ISNUMBER(MATCH(TRIM($B28),{"Phagwah","Good Friday","Easter Monday","Labour Day","Christmas","Eid ul Azha","Romans-2","Globe-12","Neptune P1"},0)),0,$I28),
 IF(AND(NOT(OR($A28="Annual Leave",$A29="Annual Leave")),$A28="Off day"),$I28,
  MAX(0,$I28-$V28)
  ))))+W28</f>
        <v/>
      </c>
      <c r="O28" s="99">
        <f>IF(AND(OR($A28="Holiday",$A29="Holiday"),
        ISNUMBER(MATCH(TRIM($B28),{"Phagwah","Good Friday","Easter Monday","Labour Day","Christmas","Eid ul Azha","Romans-2","Globe-12","Neptune P1"},0))),
   $I28,0)</f>
        <v/>
      </c>
      <c r="P28" s="99">
        <f>IF(OR($O$7="Canteen",$O$7="Head Office"),0,IF($I28&lt;=0,0,IF(OR(OR(TRIM($J28)="Hebrews",TRIM($J28)="Romans",TRIM($J28)="Romans-2",TRIM($J28)="Globe",TRIM($J28)="Globe-12",TRIM($J28)="Neptune P1"),AND($I29&gt;0,OR(TRIM($J29)="Hebrews",TRIM($J29)="Romans",TRIM($J29)="Romans-2",TRIM($J29)="Globe",TRIM($J29)="Globe-12",TRIM($J29)="Neptune P1"))),1,0)))</f>
        <v/>
      </c>
      <c r="Q28" s="178" t="n"/>
      <c r="R28" s="15" t="n"/>
      <c r="S28" s="99">
        <f>IF(OR($A28="Annual Leave",$A29="Annual Leave"),IF($A28="Annual Leave",8,0),0)</f>
        <v/>
      </c>
      <c r="T28" s="100">
        <f>SUM(T14:T27)</f>
        <v/>
      </c>
      <c r="U28" s="144">
        <f>MAX(0,40-Y28)</f>
        <v/>
      </c>
      <c r="V28" s="351">
        <f>IF(OR($C28="",$D28=""),0,
 IF(OR($A28="Holiday",$A29="Holiday"),0,
 IF(AND(NOT(OR($A28="Annual Leave",$A29="Annual Leave")),$A28="Off day"),0,
  IF($I28+$I29&gt;=8,IF($I28&gt;=8,8,$I28),$I28)
  )))</f>
        <v/>
      </c>
      <c r="W28" s="351">
        <f>MAX(0,V28-U28)</f>
        <v/>
      </c>
      <c r="X28" s="351">
        <f>IF(C28="","",C28-WEEKDAY(C28,1)+1)</f>
        <v/>
      </c>
      <c r="Y28" s="351">
        <f>SUMPRODUCT(($X$14:$X27=X28)*(($V$14:$V27)+($O$14:$O27)))+IF(X28=X14,$L$11,0)</f>
        <v/>
      </c>
      <c r="Z28" s="351" t="n"/>
      <c r="AA28" s="351" t="n"/>
      <c r="AB28" s="351" t="n"/>
      <c r="AC28" s="351" t="n"/>
      <c r="AD28" s="351" t="n"/>
      <c r="AE28" s="351" t="n"/>
      <c r="AF28" s="351" t="n"/>
    </row>
    <row r="29" hidden="1" ht="15.75" customHeight="1" s="348" thickBot="1">
      <c r="A29" s="179" t="n"/>
      <c r="B29" s="176" t="n"/>
      <c r="C29" s="145" t="n"/>
      <c r="D29" s="6" t="n"/>
      <c r="E29" s="295">
        <f>IF(D29="", "",
 IF(D29=TIME(0,0,0), 0,
 IF(AND(D29&gt;=TIME(0,0,1), D29&lt;=TIME(2,0,0)), TIME(7,0,0),
 IF(AND(D29&gt;=TIME(6,0,0), D29&lt;=TIME(8,0,0)), TIME(12,0,0),
 IF(AND(D29&gt;TIME(8,0,0), D29&lt;=TIME(13,59,0)), TIME(15,0,0),
 IF(AND(D29&gt;=TIME(14,0,0), D29&lt;=TIME(17,59,0)), TIME(21,0,0),
 IF(AND(D29&gt;=TIME(18,0,0), D29&lt;=TIME(21,59,0)), TIME(0,0,0),
 IF(AND(D29&gt;=TIME(22,0,0), D29&lt;=TIME(23,59,59)), TIME(7,0,0), ""))))))))</f>
        <v/>
      </c>
      <c r="F29" s="6" t="n"/>
      <c r="G29" s="6" t="n"/>
      <c r="H29" s="6" t="n"/>
      <c r="I29" s="6" t="n"/>
      <c r="J29" s="6" t="n"/>
      <c r="K29" s="6" t="n"/>
      <c r="L29" s="6" t="n"/>
      <c r="M29" s="4">
        <f>MAX(0,V29-W29)</f>
        <v/>
      </c>
      <c r="N29" s="4">
        <f>(IF(OR($C29="",$D29=""),0,
 IF(OR($A28="Holiday",$A29="Holiday"),
    IF(ISNUMBER(MATCH(TRIM($B29),{"Phagwah","Good Friday","Easter Monday","Labour Day","Christmas","Eid ul Azha","Romans-2","Globe-12","Neptune P1"},0)),0,$I29),
 IF(AND(NOT(OR($A28="Annual Leave",$A29="Annual Leave")),$A29="Off day"),$I29,
  MAX(0,$I29-$V29)
  ))))+W29</f>
        <v/>
      </c>
      <c r="O29" s="4">
        <f>IF(AND(OR($A28="Holiday",$A29="Holiday"),
        ISNUMBER(MATCH(TRIM($B29),{"Phagwah","Good Friday","Easter Monday","Labour Day","Christmas","Eid ul Azha","Romans-2","Globe-12","Neptune P1"},0))),
   $I29,0)</f>
        <v/>
      </c>
      <c r="P29" s="4">
        <f>IF(OR($O$7="Canteen",$O$7="Head Office"),0,IF($I29&lt;=0,0,IF(AND($I28&lt;=0,OR(TRIM($J29)="Hebrews",TRIM($J29)="Romans",TRIM($J29)="Romans-2",TRIM($J29)="Globe",TRIM($J29)="Globe-12",TRIM($J29)="Neptune P1")),1,0)))</f>
        <v/>
      </c>
      <c r="Q29" s="6" t="n"/>
      <c r="R29" s="296">
        <f>IF(OR($O$7="Canteen",$O$7="Head Office"),0,IF(
  AND(
    SUMIFS(I:I, C:C, C29) &gt;= 8,
    COUNTIFS(C$14:C29, C29)=1,
    OR(
      TEXT(D29,"hh:mm:ss")="07:00:00",
      TEXT(D29,"hh:mm:ss")="15:00:00",
      TEXT(D29,"hh:mm:ss")="23:00:00",
      TEXT(D30,"hh:mm:ss")="07:00:00",
      TEXT(D30,"hh:mm:ss")="15:00:00",
      TEXT(D30,"hh:mm:ss")="23:00:00"
    )
  ),
  1,
  0
))</f>
        <v/>
      </c>
      <c r="S29" s="4">
        <f>IF(OR($A28="Annual Leave",$A29="Annual Leave"),IF(AND($A28&lt;&gt;"Annual Leave",$A29="Annual Leave"),8,0),0)</f>
        <v/>
      </c>
      <c r="T29" s="146" t="n"/>
      <c r="U29" s="351">
        <f>MAX(0,40-Y29)</f>
        <v/>
      </c>
      <c r="V29" s="351">
        <f>IF(OR($C29="",$D29=""),0,
 IF(OR($A28="Holiday",$A29="Holiday"),0,
 IF(AND(NOT(OR($A28="Annual Leave",$A29="Annual Leave")),$A29="Off day"),0,
  IF($I28+$I29&gt;=8,IF($I28&gt;=8,0,8-$I28),$I29)
  )))</f>
        <v/>
      </c>
      <c r="W29" s="351">
        <f>MAX(0,V29-U29)</f>
        <v/>
      </c>
      <c r="X29" s="351">
        <f>IF(C29="","",C29-WEEKDAY(C29,1)+1)</f>
        <v/>
      </c>
      <c r="Y29" s="351">
        <f>SUMPRODUCT(($X$14:$X28=X29)*(($V$14:$V28)+($O$14:$O28)))+IF(X29=X14,$L$11,0)</f>
        <v/>
      </c>
      <c r="Z29" s="351" t="n"/>
      <c r="AA29" s="351" t="n"/>
      <c r="AB29" s="351" t="n"/>
      <c r="AC29" s="351" t="n"/>
      <c r="AD29" s="351" t="n"/>
      <c r="AE29" s="351" t="n"/>
      <c r="AF29" s="351" t="n"/>
    </row>
    <row r="30" ht="24" customHeight="1" s="348" thickBot="1">
      <c r="A30" s="147" t="inlineStr">
        <is>
          <t>On Day</t>
        </is>
      </c>
      <c r="B30" s="180" t="n"/>
      <c r="C30" s="88">
        <f>C27+1</f>
        <v/>
      </c>
      <c r="D30" s="54" t="n"/>
      <c r="E30" s="148">
        <f>IF(D30="", "",
 IF(D30=TIME(0,0,0), 0,
 IF(AND(D30&gt;=TIME(0,0,1), D30&lt;=TIME(2,0,0)), TIME(7,0,0),
 IF(AND(D30&gt;=TIME(6,0,0), D30&lt;=TIME(8,0,0)), TIME(12,0,0),
 IF(AND(D30&gt;TIME(8,0,0), D30&lt;=TIME(13,59,0)), TIME(15,0,0),
 IF(AND(D30&gt;=TIME(14,0,0), D30&lt;=TIME(17,59,0)), TIME(21,0,0),
 IF(AND(D30&gt;=TIME(18,0,0), D30&lt;=TIME(21,59,0)), TIME(0,0,0),
 IF(AND(D30&gt;=TIME(22,0,0), D30&lt;=TIME(23,59,59)), TIME(7,0,0), ""))))))))</f>
        <v/>
      </c>
      <c r="F30" s="149" t="n"/>
      <c r="G30" s="148">
        <f>IF(AND(D30&gt;=TIME(6,0,0),D30&lt;=TIME(8,0,0)),E30,"")</f>
        <v/>
      </c>
      <c r="H30" s="54" t="n"/>
      <c r="I30" s="55">
        <f>ROUND(IF(OR(D30="",E30="",E30=0),0,IF(H30="",MOD(E30-D30,1)*24,MOD(H30-D30,1)*24)),2)</f>
        <v/>
      </c>
      <c r="J30" s="150" t="n"/>
      <c r="K30" s="270" t="n"/>
      <c r="L30" s="181" t="n"/>
      <c r="M30" s="272">
        <f>MAX(0,V30-W30)</f>
        <v/>
      </c>
      <c r="N30" s="56">
        <f>(IF(OR($C30="",$D30=""),0,
 IF(OR($A30="Holiday",$A31="Holiday"),
    IF(ISNUMBER(MATCH(TRIM($B30),{"Phagwah","Good Friday","Easter Monday","Labour Day","Christmas","Eid ul Azha","Romans-2","Globe-12","Neptune P1"},0)),0,$I30),
 IF(AND(NOT(OR($A30="Annual Leave",$A31="Annual Leave")),$A30="Off day"),$I30,
  MAX(0,$I30-$V30)
  ))))+W30</f>
        <v/>
      </c>
      <c r="O30" s="56">
        <f>IF(AND(OR($A30="Holiday",$A31="Holiday"),
        ISNUMBER(MATCH(TRIM($B30),{"Phagwah","Good Friday","Easter Monday","Labour Day","Christmas","Eid ul Azha","Romans-2","Globe-12","Neptune P1"},0))),
   $I30,0)</f>
        <v/>
      </c>
      <c r="P30" s="56">
        <f>IF(OR($O$7="Canteen",$O$7="Head Office"),0,IF($I30&lt;=0,0,IF(OR(OR(TRIM($J30)="Hebrews",TRIM($J30)="Romans",TRIM($J30)="Romans-2",TRIM($J30)="Globe",TRIM($J30)="Globe-12",TRIM($J30)="Neptune P1"),AND($I31&gt;0,OR(TRIM($J31)="Hebrews",TRIM($J31)="Romans",TRIM($J31)="Romans-2",TRIM($J31)="Globe",TRIM($J31)="Globe-12",TRIM($J31)="Neptune P1"))),1,0)))</f>
        <v/>
      </c>
      <c r="Q30" s="57" t="n"/>
      <c r="R30" s="56">
        <f>IF(OR($O$7="Canteen",$O$7="Head Office"),0,IF(
  AND(
    SUMIFS(I:I, C:C, C30) &gt;= 8,
    COUNTIFS(C$14:C30, C30)=1,
    OR(
      TEXT(D30,"hh:mm:ss")="07:00:00",
      TEXT(D30,"hh:mm:ss")="15:00:00",
      TEXT(D30,"hh:mm:ss")="23:00:00",
      TEXT(D31,"hh:mm:ss")="07:00:00",
      TEXT(D31,"hh:mm:ss")="15:00:00",
      TEXT(D31,"hh:mm:ss")="23:00:00"
    )
  ),
  1,
  0
))</f>
        <v/>
      </c>
      <c r="S30" s="56">
        <f>IF(OR($A30="Annual Leave",$A31="Annual Leave"),IF($A30="Annual Leave",8,0),0)</f>
        <v/>
      </c>
      <c r="T30" s="58" t="n"/>
      <c r="U30" s="144">
        <f>MAX(0,40-Y30)</f>
        <v/>
      </c>
      <c r="V30" s="151">
        <f>IF(OR($C30="",$D30=""),0,
 IF(OR($A30="Holiday",$A31="Holiday"),0,
 IF(AND(NOT(OR($A30="Annual Leave",$A31="Annual Leave")),$A30="Off day"),0,
  IF($I30+$I31&gt;=8,IF($I30&gt;=8,8,$I30),$I30)
  )))</f>
        <v/>
      </c>
      <c r="W30" s="151">
        <f>MAX(0,V30-U30)</f>
        <v/>
      </c>
      <c r="X30" s="151">
        <f>IF(C30="","",C30-WEEKDAY(C30,1)+1)</f>
        <v/>
      </c>
      <c r="Y30" s="151">
        <f>SUMPRODUCT(($X$14:$X29=X30)*(($V$14:$V29)+($O$14:$O29)))+IF(X30=X14,$L$11,0)</f>
        <v/>
      </c>
      <c r="Z30" s="151" t="n"/>
      <c r="AA30" s="151" t="n"/>
      <c r="AB30" s="151" t="n"/>
      <c r="AC30" s="351" t="n"/>
      <c r="AD30" s="351" t="n"/>
      <c r="AE30" s="351" t="n"/>
      <c r="AF30" s="351" t="n"/>
    </row>
    <row r="31" ht="24" customHeight="1" s="348" thickBot="1">
      <c r="A31" s="147" t="inlineStr">
        <is>
          <t>On Day</t>
        </is>
      </c>
      <c r="B31" s="182" t="n"/>
      <c r="C31" s="89">
        <f>C30</f>
        <v/>
      </c>
      <c r="D31" s="59" t="n"/>
      <c r="E31" s="152">
        <f>IF(D31="", "",
 IF(D31=TIME(0,0,0), 0,
 IF(AND(D31&gt;=TIME(0,0,1), D31&lt;=TIME(2,0,0)), TIME(7,0,0),
 IF(AND(D31&gt;=TIME(6,0,0), D31&lt;=TIME(8,0,0)), TIME(12,0,0),
 IF(AND(D31&gt;TIME(8,0,0), D31&lt;=TIME(13,59,0)), TIME(15,0,0),
 IF(AND(D31&gt;=TIME(14,0,0), D31&lt;=TIME(17,59,0)), TIME(21,0,0),
 IF(AND(D31&gt;=TIME(18,0,0), D31&lt;=TIME(21,59,0)), TIME(0,0,0),
 IF(AND(D31&gt;=TIME(22,0,0), D31&lt;=TIME(23,59,59)), TIME(7,0,0), ""))))))))</f>
        <v/>
      </c>
      <c r="F31" s="153" t="n"/>
      <c r="G31" s="152">
        <f>IF(AND(D31&gt;=TIME(6,0,0),D31&lt;=TIME(8,0,0)),E31,"")</f>
        <v/>
      </c>
      <c r="H31" s="59" t="n"/>
      <c r="I31" s="60">
        <f>ROUND(IF(OR(D31="",E31="",E31=0),0,IF(H31="",MOD(E31-D31,1)*24,MOD(H31-D31,1)*24)),2)</f>
        <v/>
      </c>
      <c r="J31" s="150" t="n"/>
      <c r="K31" s="270" t="n"/>
      <c r="L31" s="183" t="n"/>
      <c r="M31" s="272">
        <f>MAX(0,V31-W31)</f>
        <v/>
      </c>
      <c r="N31" s="61">
        <f>(IF(OR($C31="",$D31=""),0,
 IF(OR($A30="Holiday",$A31="Holiday"),
    IF(ISNUMBER(MATCH(TRIM($B31),{"Phagwah","Good Friday","Easter Monday","Labour Day","Christmas","Eid ul Azha","Romans-2","Globe-12","Neptune P1"},0)),0,$I31),
 IF(AND(NOT(OR($A30="Annual Leave",$A31="Annual Leave")),$A31="Off day"),$I31,
  MAX(0,$I31-$V31)
  ))))+W31</f>
        <v/>
      </c>
      <c r="O31" s="61">
        <f>IF(AND(OR($A30="Holiday",$A31="Holiday"),
        ISNUMBER(MATCH(TRIM($B31),{"Phagwah","Good Friday","Easter Monday","Labour Day","Christmas","Eid ul Azha","Romans-2","Globe-12","Neptune P1"},0))),
   $I31,0)</f>
        <v/>
      </c>
      <c r="P31" s="61">
        <f>IF(OR($O$7="Canteen",$O$7="Head Office"),0,IF($I31&lt;=0,0,IF(AND($I30&lt;=0,OR(TRIM($J31)="Hebrews",TRIM($J31)="Romans",TRIM($J31)="Romans-2",TRIM($J31)="Globe",TRIM($J31)="Globe-12",TRIM($J31)="Neptune P1")),1,0)))</f>
        <v/>
      </c>
      <c r="Q31" s="62" t="n"/>
      <c r="R31" s="61">
        <f>IF(OR($O$7="Canteen",$O$7="Head Office"),0,IF(
  AND(
    SUMIFS(I:I, C:C, C31) &gt;= 8,
    COUNTIFS(C$14:C31, C31)=1,
    OR(
      TEXT(D31,"hh:mm:ss")="07:00:00",
      TEXT(D31,"hh:mm:ss")="15:00:00",
      TEXT(D31,"hh:mm:ss")="23:00:00",
      TEXT(D32,"hh:mm:ss")="07:00:00",
      TEXT(D32,"hh:mm:ss")="15:00:00",
      TEXT(D32,"hh:mm:ss")="23:00:00"
    )
  ),
  1,
  0
))</f>
        <v/>
      </c>
      <c r="S31" s="61">
        <f>IF(OR($A30="Annual Leave",$A31="Annual Leave"),IF(AND($A30&lt;&gt;"Annual Leave",$A31="Annual Leave"),8,0),0)</f>
        <v/>
      </c>
      <c r="T31" s="63" t="n"/>
      <c r="U31" s="144">
        <f>MAX(0,40-Y31)</f>
        <v/>
      </c>
      <c r="V31" s="151">
        <f>IF(OR($C31="",$D31=""),0,
 IF(OR($A30="Holiday",$A31="Holiday"),0,
 IF(AND(NOT(OR($A30="Annual Leave",$A31="Annual Leave")),$A31="Off day"),0,
  IF($I30+$I31&gt;=8,IF($I30&gt;=8,0,8-$I30),$I31)
  )))</f>
        <v/>
      </c>
      <c r="W31" s="151">
        <f>MAX(0,V31-U31)</f>
        <v/>
      </c>
      <c r="X31" s="151">
        <f>IF(C31="","",C31-WEEKDAY(C31,1)+1)</f>
        <v/>
      </c>
      <c r="Y31" s="151">
        <f>SUMPRODUCT(($X$14:$X30=X31)*(($V$14:$V30)+($O$14:$O30)))+IF(X31=X14,$L$11,0)</f>
        <v/>
      </c>
      <c r="Z31" s="151" t="n"/>
      <c r="AA31" s="151" t="n"/>
      <c r="AB31" s="151" t="n"/>
      <c r="AC31" s="351" t="n"/>
      <c r="AD31" s="351" t="n"/>
      <c r="AE31" s="351" t="n"/>
      <c r="AF31" s="351" t="n"/>
    </row>
    <row r="32" ht="24" customHeight="1" s="348" thickBot="1">
      <c r="A32" s="184" t="inlineStr">
        <is>
          <t>On Day</t>
        </is>
      </c>
      <c r="B32" s="185" t="n"/>
      <c r="C32" s="101">
        <f>C30+1</f>
        <v/>
      </c>
      <c r="D32" s="11" t="n"/>
      <c r="E32" s="186">
        <f>IF(D32="", "",
 IF(D32=TIME(0,0,0), 0,
 IF(AND(D32&gt;=TIME(0,0,1), D32&lt;=TIME(2,0,0)), TIME(7,0,0),
 IF(AND(D32&gt;=TIME(6,0,0), D32&lt;=TIME(8,0,0)), TIME(12,0,0),
 IF(AND(D32&gt;TIME(8,0,0), D32&lt;=TIME(13,59,0)), TIME(15,0,0),
 IF(AND(D32&gt;=TIME(14,0,0), D32&lt;=TIME(17,59,0)), TIME(21,0,0),
 IF(AND(D32&gt;=TIME(18,0,0), D32&lt;=TIME(21,59,0)), TIME(0,0,0),
 IF(AND(D32&gt;=TIME(22,0,0), D32&lt;=TIME(23,59,59)), TIME(7,0,0), ""))))))))</f>
        <v/>
      </c>
      <c r="F32" s="187" t="n"/>
      <c r="G32" s="186">
        <f>IF(AND(D32&gt;=TIME(6,0,0),D32&lt;=TIME(8,0,0)),E32,"")</f>
        <v/>
      </c>
      <c r="H32" s="11" t="n"/>
      <c r="I32" s="87">
        <f>ROUND(IF(OR(D32="",E32="",E32=0),0,IF(H32="",MOD(E32-D32,1)*24,MOD(H32-D32,1)*24)),2)</f>
        <v/>
      </c>
      <c r="J32" s="188" t="n"/>
      <c r="K32" s="297" t="n"/>
      <c r="L32" s="189" t="n"/>
      <c r="M32" s="298">
        <f>MAX(0,V32-W32)</f>
        <v/>
      </c>
      <c r="N32" s="12">
        <f>(IF(OR($C32="",$D32=""),0,
 IF(OR($A32="Holiday",$A33="Holiday"),
    IF(ISNUMBER(MATCH(TRIM($B32),{"Phagwah","Good Friday","Easter Monday","Labour Day","Christmas","Eid ul Azha","Romans-2","Globe-12","Neptune P1"},0)),0,$I32),
 IF(AND(NOT(OR($A32="Annual Leave",$A33="Annual Leave")),$A32="Off day"),$I32,
  MAX(0,$I32-$V32)
  ))))+W32</f>
        <v/>
      </c>
      <c r="O32" s="12">
        <f>IF(AND(OR($A32="Holiday",$A33="Holiday"),
        ISNUMBER(MATCH(TRIM($B32),{"Phagwah","Good Friday","Easter Monday","Labour Day","Christmas","Eid ul Azha","Romans-2","Globe-12","Neptune P1"},0))),
   $I32,0)</f>
        <v/>
      </c>
      <c r="P32" s="12">
        <f>IF(OR($O$7="Canteen",$O$7="Head Office"),0,IF($I32&lt;=0,0,IF(OR(OR(TRIM($J32)="Hebrews",TRIM($J32)="Romans",TRIM($J32)="Romans-2",TRIM($J32)="Globe",TRIM($J32)="Globe-12",TRIM($J32)="Neptune P1"),AND($I33&gt;0,OR(TRIM($J33)="Hebrews",TRIM($J33)="Romans",TRIM($J33)="Romans-2",TRIM($J33)="Globe",TRIM($J33)="Globe-12",TRIM($J33)="Neptune P1"))),1,0)))</f>
        <v/>
      </c>
      <c r="Q32" s="13" t="n"/>
      <c r="R32" s="12">
        <f>IF(OR($O$7="Canteen",$O$7="Head Office"),0,IF(
  AND(
    SUMIFS(I:I, C:C, C32) &gt;= 8,
    COUNTIFS(C$14:C32, C32)=1,
    OR(
      TEXT(D32,"hh:mm:ss")="07:00:00",
      TEXT(D32,"hh:mm:ss")="15:00:00",
      TEXT(D32,"hh:mm:ss")="23:00:00",
      TEXT(D33,"hh:mm:ss")="07:00:00",
      TEXT(D33,"hh:mm:ss")="15:00:00",
      TEXT(D33,"hh:mm:ss")="23:00:00"
    )
  ),
  1,
  0
))</f>
        <v/>
      </c>
      <c r="S32" s="12">
        <f>IF(OR($A32="Annual Leave",$A33="Annual Leave"),IF($A32="Annual Leave",8,0),0)</f>
        <v/>
      </c>
      <c r="T32" s="102" t="n"/>
      <c r="U32" s="144">
        <f>MAX(0,40-Y32)</f>
        <v/>
      </c>
      <c r="V32" s="351">
        <f>IF(OR($C32="",$D32=""),0,
 IF(OR($A32="Holiday",$A33="Holiday"),0,
 IF(AND(NOT(OR($A32="Annual Leave",$A33="Annual Leave")),$A32="Off day"),0,
  IF($I32+$I33&gt;=8,IF($I32&gt;=8,8,$I32),$I32)
  )))</f>
        <v/>
      </c>
      <c r="W32" s="351">
        <f>MAX(0,V32-U32)</f>
        <v/>
      </c>
      <c r="X32" s="351">
        <f>IF(C32="","",C32-WEEKDAY(C32,1)+1)</f>
        <v/>
      </c>
      <c r="Y32" s="351">
        <f>SUMPRODUCT(($X$14:$X31=X32)*(($V$14:$V31)+($O$14:$O31)))+IF(X32=X14,$L$11,0)</f>
        <v/>
      </c>
      <c r="Z32" s="351" t="n"/>
      <c r="AA32" s="351" t="n"/>
      <c r="AB32" s="351" t="n"/>
      <c r="AC32" s="351" t="n"/>
      <c r="AD32" s="351" t="n"/>
      <c r="AE32" s="351" t="n"/>
      <c r="AF32" s="351" t="n"/>
    </row>
    <row r="33" ht="24" customHeight="1" s="348" thickBot="1">
      <c r="A33" s="184" t="inlineStr">
        <is>
          <t>On Day</t>
        </is>
      </c>
      <c r="B33" s="299" t="n"/>
      <c r="C33" s="101">
        <f>C32</f>
        <v/>
      </c>
      <c r="D33" s="300" t="n"/>
      <c r="E33" s="301">
        <f>IF(D33="", "",
 IF(D33=TIME(0,0,0), 0,
 IF(AND(D33&gt;=TIME(0,0,1), D33&lt;=TIME(2,0,0)), TIME(7,0,0),
 IF(AND(D33&gt;=TIME(6,0,0), D33&lt;=TIME(8,0,0)), TIME(12,0,0),
 IF(AND(D33&gt;TIME(8,0,0), D33&lt;=TIME(13,59,0)), TIME(15,0,0),
 IF(AND(D33&gt;=TIME(14,0,0), D33&lt;=TIME(17,59,0)), TIME(21,0,0),
 IF(AND(D33&gt;=TIME(18,0,0), D33&lt;=TIME(21,59,0)), TIME(0,0,0),
 IF(AND(D33&gt;=TIME(22,0,0), D33&lt;=TIME(23,59,59)), TIME(7,0,0), ""))))))))</f>
        <v/>
      </c>
      <c r="F33" s="187" t="n"/>
      <c r="G33" s="301">
        <f>IF(AND(D33&gt;=TIME(6,0,0),D33&lt;=TIME(8,0,0)),E33,"")</f>
        <v/>
      </c>
      <c r="H33" s="300" t="n"/>
      <c r="I33" s="87">
        <f>ROUND(IF(OR(D33="",E33="",E33=0),0,IF(H33="",MOD(E33-D33,1)*24,MOD(H33-D33,1)*24)),2)</f>
        <v/>
      </c>
      <c r="J33" s="190" t="n"/>
      <c r="K33" s="297" t="n"/>
      <c r="L33" s="189" t="n"/>
      <c r="M33" s="298">
        <f>MAX(0,V33-W33)</f>
        <v/>
      </c>
      <c r="N33" s="302">
        <f>(IF(OR($C33="",$D33=""),0,
 IF(OR($A32="Holiday",$A33="Holiday"),
    IF(ISNUMBER(MATCH(TRIM($B33),{"Phagwah","Good Friday","Easter Monday","Labour Day","Christmas","Eid ul Azha","Romans-2","Globe-12","Neptune P1"},0)),0,$I33),
 IF(AND(NOT(OR($A32="Annual Leave",$A33="Annual Leave")),$A33="Off day"),$I33,
  MAX(0,$I33-$V33)
  ))))+W33</f>
        <v/>
      </c>
      <c r="O33" s="302">
        <f>IF(AND(OR($A32="Holiday",$A33="Holiday"),
        ISNUMBER(MATCH(TRIM($B33),{"Phagwah","Good Friday","Easter Monday","Labour Day","Christmas","Eid ul Azha","Romans-2","Globe-12","Neptune P1"},0))),
   $I33,0)</f>
        <v/>
      </c>
      <c r="P33" s="302">
        <f>IF(OR($O$7="Canteen",$O$7="Head Office"),0,IF($I33&lt;=0,0,IF(AND($I32&lt;=0,OR(TRIM($J33)="Hebrews",TRIM($J33)="Romans",TRIM($J33)="Romans-2",TRIM($J33)="Globe",TRIM($J33)="Globe-12",TRIM($J33)="Neptune P1")),1,0)))</f>
        <v/>
      </c>
      <c r="Q33" s="303" t="n"/>
      <c r="R33" s="302">
        <f>IF(OR($O$7="Canteen",$O$7="Head Office"),0,IF(
  AND(
    SUMIFS(I:I, C:C, C33) &gt;= 8,
    COUNTIFS(C$14:C33, C33)=1,
    OR(
      TEXT(D33,"hh:mm:ss")="07:00:00",
      TEXT(D33,"hh:mm:ss")="15:00:00",
      TEXT(D33,"hh:mm:ss")="23:00:00",
      TEXT(D34,"hh:mm:ss")="07:00:00",
      TEXT(D34,"hh:mm:ss")="15:00:00",
      TEXT(D34,"hh:mm:ss")="23:00:00"
    )
  ),
  1,
  0
))</f>
        <v/>
      </c>
      <c r="S33" s="302">
        <f>IF(OR($A32="Annual Leave",$A33="Annual Leave"),IF(AND($A32&lt;&gt;"Annual Leave",$A33="Annual Leave"),8,0),0)</f>
        <v/>
      </c>
      <c r="T33" s="304" t="n"/>
      <c r="U33" s="144">
        <f>MAX(0,40-Y33)</f>
        <v/>
      </c>
      <c r="V33" s="351">
        <f>IF(OR($C33="",$D33=""),0,
 IF(OR($A32="Holiday",$A33="Holiday"),0,
 IF(AND(NOT(OR($A32="Annual Leave",$A33="Annual Leave")),$A33="Off day"),0,
  IF($I32+$I33&gt;=8,IF($I32&gt;=8,0,8-$I32),$I33)
  )))</f>
        <v/>
      </c>
      <c r="W33" s="351">
        <f>MAX(0,V33-U33)</f>
        <v/>
      </c>
      <c r="X33" s="351">
        <f>IF(C33="","",C33-WEEKDAY(C33,1)+1)</f>
        <v/>
      </c>
      <c r="Y33" s="351">
        <f>SUMPRODUCT(($X$14:$X32=X33)*(($V$14:$V32)+($O$14:$O32)))+IF(X33=X14,$L$11,0)</f>
        <v/>
      </c>
      <c r="Z33" s="351" t="n"/>
      <c r="AA33" s="351" t="n"/>
      <c r="AB33" s="351" t="n"/>
      <c r="AC33" s="351" t="n"/>
      <c r="AD33" s="351" t="n"/>
      <c r="AE33" s="351" t="n"/>
      <c r="AF33" s="351" t="n"/>
    </row>
    <row r="34" ht="24" customHeight="1" s="348" thickBot="1">
      <c r="A34" s="159" t="inlineStr">
        <is>
          <t>On Day</t>
        </is>
      </c>
      <c r="B34" s="191" t="n"/>
      <c r="C34" s="92">
        <f>C32+1</f>
        <v/>
      </c>
      <c r="D34" s="31" t="n"/>
      <c r="E34" s="160">
        <f>IF(D34="", "",
 IF(D34=TIME(0,0,0), 0,
 IF(AND(D34&gt;=TIME(0,0,1), D34&lt;=TIME(2,0,0)), TIME(7,0,0),
 IF(AND(D34&gt;=TIME(6,0,0), D34&lt;=TIME(8,0,0)), TIME(12,0,0),
 IF(AND(D34&gt;TIME(8,0,0), D34&lt;=TIME(13,59,0)), TIME(15,0,0),
 IF(AND(D34&gt;=TIME(14,0,0), D34&lt;=TIME(17,59,0)), TIME(21,0,0),
 IF(AND(D34&gt;=TIME(18,0,0), D34&lt;=TIME(21,59,0)), TIME(0,0,0),
 IF(AND(D34&gt;=TIME(22,0,0), D34&lt;=TIME(23,59,59)), TIME(7,0,0), ""))))))))</f>
        <v/>
      </c>
      <c r="F34" s="161" t="n"/>
      <c r="G34" s="160">
        <f>IF(AND(D34&gt;=TIME(6,0,0),D34&lt;=TIME(8,0,0)),E34,"")</f>
        <v/>
      </c>
      <c r="H34" s="31" t="n"/>
      <c r="I34" s="32">
        <f>ROUND(IF(OR(D34="",E34="",E34=0),0,IF(H34="",MOD(E34-D34,1)*24,MOD(H34-D34,1)*24)),2)</f>
        <v/>
      </c>
      <c r="J34" s="162" t="n"/>
      <c r="K34" s="282" t="n"/>
      <c r="L34" s="181" t="n"/>
      <c r="M34" s="283">
        <f>MAX(0,V34-W34)</f>
        <v/>
      </c>
      <c r="N34" s="33">
        <f>(IF(OR($C34="",$D34=""),0,
 IF(OR($A34="Holiday",$A35="Holiday"),
    IF(ISNUMBER(MATCH(TRIM($B34),{"Phagwah","Good Friday","Easter Monday","Labour Day","Christmas","Eid ul Azha","Romans-2","Globe-12","Neptune P1"},0)),0,$I34),
 IF(AND(NOT(OR($A34="Annual Leave",$A35="Annual Leave")),$A34="Off day"),$I34,
  MAX(0,$I34-$V34)
  ))))+W34</f>
        <v/>
      </c>
      <c r="O34" s="33">
        <f>IF(AND(OR($A34="Holiday",$A35="Holiday"),
        ISNUMBER(MATCH(TRIM($B34),{"Phagwah","Good Friday","Easter Monday","Labour Day","Christmas","Eid ul Azha","Romans-2","Globe-12","Neptune P1"},0))),
   $I34,0)</f>
        <v/>
      </c>
      <c r="P34" s="33">
        <f>IF(OR($O$7="Canteen",$O$7="Head Office"),0,IF($I34&lt;=0,0,IF(OR(OR(TRIM($J34)="Hebrews",TRIM($J34)="Romans",TRIM($J34)="Romans-2",TRIM($J34)="Globe",TRIM($J34)="Globe-12",TRIM($J34)="Neptune P1"),AND($I35&gt;0,OR(TRIM($J35)="Hebrews",TRIM($J35)="Romans",TRIM($J35)="Romans-2",TRIM($J35)="Globe",TRIM($J35)="Globe-12",TRIM($J35)="Neptune P1"))),1,0)))</f>
        <v/>
      </c>
      <c r="Q34" s="34" t="n"/>
      <c r="R34" s="33">
        <f>IF(OR($O$7="Canteen",$O$7="Head Office"),0,IF(
  AND(
    SUMIFS(I:I, C:C, C34) &gt;= 8,
    COUNTIFS(C$14:C34, C34)=1,
    OR(
      TEXT(D34,"hh:mm:ss")="07:00:00",
      TEXT(D34,"hh:mm:ss")="15:00:00",
      TEXT(D34,"hh:mm:ss")="23:00:00",
      TEXT(D35,"hh:mm:ss")="07:00:00",
      TEXT(D35,"hh:mm:ss")="15:00:00",
      TEXT(D35,"hh:mm:ss")="23:00:00"
    )
  ),
  1,
  0
))</f>
        <v/>
      </c>
      <c r="S34" s="33">
        <f>IF(OR($A34="Annual Leave",$A35="Annual Leave"),IF($A34="Annual Leave",8,0),0)</f>
        <v/>
      </c>
      <c r="T34" s="35" t="n"/>
      <c r="U34" s="144">
        <f>MAX(0,40-Y34)</f>
        <v/>
      </c>
      <c r="V34" s="351">
        <f>IF(OR($C34="",$D34=""),0,
 IF(OR($A34="Holiday",$A35="Holiday"),0,
 IF(AND(NOT(OR($A34="Annual Leave",$A35="Annual Leave")),$A34="Off day"),0,
  IF($I34+$I35&gt;=8,IF($I34&gt;=8,8,$I34),$I34)
  )))</f>
        <v/>
      </c>
      <c r="W34" s="351">
        <f>MAX(0,V34-U34)</f>
        <v/>
      </c>
      <c r="X34" s="351">
        <f>IF(C34="","",C34-WEEKDAY(C34,1)+1)</f>
        <v/>
      </c>
      <c r="Y34" s="351">
        <f>SUMPRODUCT(($X$14:$X33=X34)*(($V$14:$V33)+($O$14:$O33)))+IF(X34=X14,$L$11,0)</f>
        <v/>
      </c>
      <c r="Z34" s="351" t="n"/>
      <c r="AA34" s="351" t="n"/>
      <c r="AB34" s="351" t="n"/>
      <c r="AC34" s="351" t="n"/>
      <c r="AD34" s="351" t="n"/>
      <c r="AE34" s="351" t="n"/>
      <c r="AF34" s="351" t="n"/>
    </row>
    <row r="35" ht="24" customHeight="1" s="348" thickBot="1">
      <c r="A35" s="159" t="inlineStr">
        <is>
          <t>On Day</t>
        </is>
      </c>
      <c r="B35" s="192" t="n"/>
      <c r="C35" s="93">
        <f>C34</f>
        <v/>
      </c>
      <c r="D35" s="36" t="n"/>
      <c r="E35" s="163">
        <f>IF(D35="", "",
 IF(D35=TIME(0,0,0), 0,
 IF(AND(D35&gt;=TIME(0,0,1), D35&lt;=TIME(2,0,0)), TIME(7,0,0),
 IF(AND(D35&gt;=TIME(6,0,0), D35&lt;=TIME(8,0,0)), TIME(12,0,0),
 IF(AND(D35&gt;TIME(8,0,0), D35&lt;=TIME(13,59,0)), TIME(15,0,0),
 IF(AND(D35&gt;=TIME(14,0,0), D35&lt;=TIME(17,59,0)), TIME(21,0,0),
 IF(AND(D35&gt;=TIME(18,0,0), D35&lt;=TIME(21,59,0)), TIME(0,0,0),
 IF(AND(D35&gt;=TIME(22,0,0), D35&lt;=TIME(23,59,59)), TIME(7,0,0), ""))))))))</f>
        <v/>
      </c>
      <c r="F35" s="164" t="n"/>
      <c r="G35" s="163">
        <f>IF(AND(D35&gt;=TIME(6,0,0),D35&lt;=TIME(8,0,0)),E35,"")</f>
        <v/>
      </c>
      <c r="H35" s="36" t="n"/>
      <c r="I35" s="37">
        <f>ROUND(IF(OR(D35="",E35="",E35=0),0,IF(H35="",MOD(E35-D35,1)*24,MOD(H35-D35,1)*24)),2)</f>
        <v/>
      </c>
      <c r="J35" s="162" t="n"/>
      <c r="K35" s="282" t="n"/>
      <c r="L35" s="183" t="n"/>
      <c r="M35" s="283">
        <f>MAX(0,V35-W35)</f>
        <v/>
      </c>
      <c r="N35" s="38">
        <f>(IF(OR($C35="",$D35=""),0,
 IF(OR($A34="Holiday",$A35="Holiday"),
    IF(ISNUMBER(MATCH(TRIM($B35),{"Phagwah","Good Friday","Easter Monday","Labour Day","Christmas","Eid ul Azha","Romans-2","Globe-12","Neptune P1"},0)),0,$I35),
 IF(AND(NOT(OR($A34="Annual Leave",$A35="Annual Leave")),$A35="Off day"),$I35,
  MAX(0,$I35-$V35)
  ))))+W35</f>
        <v/>
      </c>
      <c r="O35" s="38">
        <f>IF(AND(OR($A34="Holiday",$A35="Holiday"),
        ISNUMBER(MATCH(TRIM($B35),{"Phagwah","Good Friday","Easter Monday","Labour Day","Christmas","Eid ul Azha","Romans-2","Globe-12","Neptune P1"},0))),
   $I35,0)</f>
        <v/>
      </c>
      <c r="P35" s="38">
        <f>IF(OR($O$7="Canteen",$O$7="Head Office"),0,IF($I35&lt;=0,0,IF(AND($I34&lt;=0,OR(TRIM($J35)="Hebrews",TRIM($J35)="Romans",TRIM($J35)="Romans-2",TRIM($J35)="Globe",TRIM($J35)="Globe-12",TRIM($J35)="Neptune P1")),1,0)))</f>
        <v/>
      </c>
      <c r="Q35" s="39" t="n"/>
      <c r="R35" s="38">
        <f>IF(OR($O$7="Canteen",$O$7="Head Office"),0,IF(
  AND(
    SUMIFS(I:I, C:C, C35) &gt;= 8,
    COUNTIFS(C$14:C35, C35)=1,
    OR(
      TEXT(D35,"hh:mm:ss")="07:00:00",
      TEXT(D35,"hh:mm:ss")="15:00:00",
      TEXT(D35,"hh:mm:ss")="23:00:00",
      TEXT(D36,"hh:mm:ss")="07:00:00",
      TEXT(D36,"hh:mm:ss")="15:00:00",
      TEXT(D36,"hh:mm:ss")="23:00:00"
    )
  ),
  1,
  0
))</f>
        <v/>
      </c>
      <c r="S35" s="38">
        <f>IF(OR($A34="Annual Leave",$A35="Annual Leave"),IF(AND($A34&lt;&gt;"Annual Leave",$A35="Annual Leave"),8,0),0)</f>
        <v/>
      </c>
      <c r="T35" s="40" t="n"/>
      <c r="U35" s="144">
        <f>MAX(0,40-Y35)</f>
        <v/>
      </c>
      <c r="V35" s="351">
        <f>IF(OR($C35="",$D35=""),0,
 IF(OR($A34="Holiday",$A35="Holiday"),0,
 IF(AND(NOT(OR($A34="Annual Leave",$A35="Annual Leave")),$A35="Off day"),0,
  IF($I34+$I35&gt;=8,IF($I34&gt;=8,0,8-$I34),$I35)
  )))</f>
        <v/>
      </c>
      <c r="W35" s="351">
        <f>MAX(0,V35-U35)</f>
        <v/>
      </c>
      <c r="X35" s="351">
        <f>IF(C35="","",C35-WEEKDAY(C35,1)+1)</f>
        <v/>
      </c>
      <c r="Y35" s="351">
        <f>SUMPRODUCT(($X$14:$X34=X35)*(($V$14:$V34)+($O$14:$O34)))+IF(X35=X14,$L$11,0)</f>
        <v/>
      </c>
      <c r="Z35" s="351" t="n"/>
      <c r="AA35" s="351" t="n"/>
      <c r="AB35" s="351" t="n"/>
      <c r="AC35" s="351" t="n"/>
      <c r="AD35" s="351" t="n"/>
      <c r="AE35" s="351" t="n"/>
      <c r="AF35" s="351" t="n"/>
    </row>
    <row r="36" ht="24" customHeight="1" s="348" thickBot="1">
      <c r="A36" s="154" t="inlineStr">
        <is>
          <t>On Day</t>
        </is>
      </c>
      <c r="B36" s="193" t="n"/>
      <c r="C36" s="90">
        <f>C34+1</f>
        <v/>
      </c>
      <c r="D36" s="8" t="n"/>
      <c r="E36" s="155">
        <f>IF(D36="", "",
 IF(D36=TIME(0,0,0), 0,
 IF(AND(D36&gt;=TIME(0,0,1), D36&lt;=TIME(2,0,0)), TIME(7,0,0),
 IF(AND(D36&gt;=TIME(6,0,0), D36&lt;=TIME(8,0,0)), TIME(12,0,0),
 IF(AND(D36&gt;TIME(8,0,0), D36&lt;=TIME(13,59,0)), TIME(15,0,0),
 IF(AND(D36&gt;=TIME(14,0,0), D36&lt;=TIME(17,59,0)), TIME(21,0,0),
 IF(AND(D36&gt;=TIME(18,0,0), D36&lt;=TIME(21,59,0)), TIME(0,0,0),
 IF(AND(D36&gt;=TIME(22,0,0), D36&lt;=TIME(23,59,59)), TIME(7,0,0), ""))))))))</f>
        <v/>
      </c>
      <c r="F36" s="156" t="n"/>
      <c r="G36" s="155">
        <f>IF(AND(D36&gt;=TIME(6,0,0),D36&lt;=TIME(8,0,0)),E36,"")</f>
        <v/>
      </c>
      <c r="H36" s="8" t="n"/>
      <c r="I36" s="30">
        <f>ROUND(IF(OR(D36="",E36="",E36=0),0,IF(H36="",MOD(E36-D36,1)*24,MOD(H36-D36,1)*24)),2)</f>
        <v/>
      </c>
      <c r="J36" s="157" t="n"/>
      <c r="K36" s="274" t="n"/>
      <c r="L36" s="189" t="n"/>
      <c r="M36" s="275">
        <f>MAX(0,V36-W36)</f>
        <v/>
      </c>
      <c r="N36" s="9">
        <f>(IF(OR($C36="",$D36=""),0,
 IF(OR($A36="Holiday",$A37="Holiday"),
    IF(ISNUMBER(MATCH(TRIM($B36),{"Phagwah","Good Friday","Easter Monday","Labour Day","Christmas","Eid ul Azha","Romans-2","Globe-12","Neptune P1"},0)),0,$I36),
 IF(AND(NOT(OR($A36="Annual Leave",$A37="Annual Leave")),$A36="Off day"),$I36,
  MAX(0,$I36-$V36)
  ))))+W36</f>
        <v/>
      </c>
      <c r="O36" s="9">
        <f>IF(AND(OR($A36="Holiday",$A37="Holiday"),
        ISNUMBER(MATCH(TRIM($B36),{"Phagwah","Good Friday","Easter Monday","Labour Day","Christmas","Eid ul Azha","Romans-2","Globe-12","Neptune P1"},0))),
   $I36,0)</f>
        <v/>
      </c>
      <c r="P36" s="9">
        <f>IF(OR($O$7="Canteen",$O$7="Head Office"),0,IF($I36&lt;=0,0,IF(OR(OR(TRIM($J36)="Hebrews",TRIM($J36)="Romans",TRIM($J36)="Romans-2",TRIM($J36)="Globe",TRIM($J36)="Globe-12",TRIM($J36)="Neptune P1"),AND($I37&gt;0,OR(TRIM($J37)="Hebrews",TRIM($J37)="Romans",TRIM($J37)="Romans-2",TRIM($J37)="Globe",TRIM($J37)="Globe-12",TRIM($J37)="Neptune P1"))),1,0)))</f>
        <v/>
      </c>
      <c r="Q36" s="10" t="n"/>
      <c r="R36" s="9">
        <f>IF(OR($O$7="Canteen",$O$7="Head Office"),0,IF(
  AND(
    SUMIFS(I:I, C:C, C36) &gt;= 8,
    COUNTIFS(C$14:C36, C36)=1,
    OR(
      TEXT(D36,"hh:mm:ss")="07:00:00",
      TEXT(D36,"hh:mm:ss")="15:00:00",
      TEXT(D36,"hh:mm:ss")="23:00:00",
      TEXT(D37,"hh:mm:ss")="07:00:00",
      TEXT(D37,"hh:mm:ss")="15:00:00",
      TEXT(D37,"hh:mm:ss")="23:00:00"
    )
  ),
  1,
  0
))</f>
        <v/>
      </c>
      <c r="S36" s="9">
        <f>IF(OR($A36="Annual Leave",$A37="Annual Leave"),IF($A36="Annual Leave",8,0),0)</f>
        <v/>
      </c>
      <c r="T36" s="91" t="n"/>
      <c r="U36" s="144">
        <f>MAX(0,40-Y36)</f>
        <v/>
      </c>
      <c r="V36" s="351">
        <f>IF(OR($C36="",$D36=""),0,
 IF(OR($A36="Holiday",$A37="Holiday"),0,
 IF(AND(NOT(OR($A36="Annual Leave",$A37="Annual Leave")),$A36="Off day"),0,
  IF($I36+$I37&gt;=8,IF($I36&gt;=8,8,$I36),$I36)
  )))</f>
        <v/>
      </c>
      <c r="W36" s="351">
        <f>MAX(0,V36-U36)</f>
        <v/>
      </c>
      <c r="X36" s="351">
        <f>IF(C36="","",C36-WEEKDAY(C36,1)+1)</f>
        <v/>
      </c>
      <c r="Y36" s="351">
        <f>SUMPRODUCT(($X$14:$X35=X36)*(($V$14:$V35)+($O$14:$O35)))+IF(X36=X14,$L$11,0)</f>
        <v/>
      </c>
      <c r="Z36" s="351" t="n"/>
      <c r="AA36" s="351" t="n"/>
      <c r="AB36" s="351" t="n"/>
      <c r="AC36" s="351" t="n"/>
      <c r="AD36" s="351" t="n"/>
      <c r="AE36" s="351" t="n"/>
      <c r="AF36" s="351" t="n"/>
    </row>
    <row r="37" ht="24" customHeight="1" s="348" thickBot="1">
      <c r="A37" s="154" t="inlineStr">
        <is>
          <t>On Day</t>
        </is>
      </c>
      <c r="B37" s="305" t="n"/>
      <c r="C37" s="90">
        <f>C36</f>
        <v/>
      </c>
      <c r="D37" s="276" t="n"/>
      <c r="E37" s="277">
        <f>IF(D37="", "",
 IF(D37=TIME(0,0,0), 0,
 IF(AND(D37&gt;=TIME(0,0,1), D37&lt;=TIME(2,0,0)), TIME(7,0,0),
 IF(AND(D37&gt;=TIME(6,0,0), D37&lt;=TIME(8,0,0)), TIME(12,0,0),
 IF(AND(D37&gt;TIME(8,0,0), D37&lt;=TIME(13,59,0)), TIME(15,0,0),
 IF(AND(D37&gt;=TIME(14,0,0), D37&lt;=TIME(17,59,0)), TIME(21,0,0),
 IF(AND(D37&gt;=TIME(18,0,0), D37&lt;=TIME(21,59,0)), TIME(0,0,0),
 IF(AND(D37&gt;=TIME(22,0,0), D37&lt;=TIME(23,59,59)), TIME(7,0,0), ""))))))))</f>
        <v/>
      </c>
      <c r="F37" s="156" t="n"/>
      <c r="G37" s="277">
        <f>IF(AND(D37&gt;=TIME(6,0,0),D37&lt;=TIME(8,0,0)),E37,"")</f>
        <v/>
      </c>
      <c r="H37" s="276" t="n"/>
      <c r="I37" s="30">
        <f>ROUND(IF(OR(D37="",E37="",E37=0),0,IF(H37="",MOD(E37-D37,1)*24,MOD(H37-D37,1)*24)),2)</f>
        <v/>
      </c>
      <c r="J37" s="158" t="n"/>
      <c r="K37" s="274" t="n"/>
      <c r="L37" s="189" t="n"/>
      <c r="M37" s="275">
        <f>MAX(0,V37-W37)</f>
        <v/>
      </c>
      <c r="N37" s="278">
        <f>(IF(OR($C37="",$D37=""),0,
 IF(OR($A36="Holiday",$A37="Holiday"),
    IF(ISNUMBER(MATCH(TRIM($B37),{"Phagwah","Good Friday","Easter Monday","Labour Day","Christmas","Eid ul Azha","Romans-2","Globe-12","Neptune P1"},0)),0,$I37),
 IF(AND(NOT(OR($A36="Annual Leave",$A37="Annual Leave")),$A37="Off day"),$I37,
  MAX(0,$I37-$V37)
  ))))+W37</f>
        <v/>
      </c>
      <c r="O37" s="278">
        <f>IF(AND(OR($A36="Holiday",$A37="Holiday"),
        ISNUMBER(MATCH(TRIM($B37),{"Phagwah","Good Friday","Easter Monday","Labour Day","Christmas","Eid ul Azha","Romans-2","Globe-12","Neptune P1"},0))),
   $I37,0)</f>
        <v/>
      </c>
      <c r="P37" s="278">
        <f>IF(OR($O$7="Canteen",$O$7="Head Office"),0,IF($I37&lt;=0,0,IF(AND($I36&lt;=0,OR(TRIM($J37)="Hebrews",TRIM($J37)="Romans",TRIM($J37)="Romans-2",TRIM($J37)="Globe",TRIM($J37)="Globe-12",TRIM($J37)="Neptune P1")),1,0)))</f>
        <v/>
      </c>
      <c r="Q37" s="279" t="n"/>
      <c r="R37" s="278">
        <f>IF(OR($O$7="Canteen",$O$7="Head Office"),0,IF(
  AND(
    SUMIFS(I:I, C:C, C37) &gt;= 8,
    COUNTIFS(C$14:C37, C37)=1,
    OR(
      TEXT(D37,"hh:mm:ss")="07:00:00",
      TEXT(D37,"hh:mm:ss")="15:00:00",
      TEXT(D37,"hh:mm:ss")="23:00:00",
      TEXT(D38,"hh:mm:ss")="07:00:00",
      TEXT(D38,"hh:mm:ss")="15:00:00",
      TEXT(D38,"hh:mm:ss")="23:00:00"
    )
  ),
  1,
  0
))</f>
        <v/>
      </c>
      <c r="S37" s="278">
        <f>IF(OR($A36="Annual Leave",$A37="Annual Leave"),IF(AND($A36&lt;&gt;"Annual Leave",$A37="Annual Leave"),8,0),0)</f>
        <v/>
      </c>
      <c r="T37" s="280" t="n"/>
      <c r="U37" s="144">
        <f>MAX(0,40-Y37)</f>
        <v/>
      </c>
      <c r="V37" s="351">
        <f>IF(OR($C37="",$D37=""),0,
 IF(OR($A36="Holiday",$A37="Holiday"),0,
 IF(AND(NOT(OR($A36="Annual Leave",$A37="Annual Leave")),$A37="Off day"),0,
  IF($I36+$I37&gt;=8,IF($I36&gt;=8,0,8-$I36),$I37)
  )))</f>
        <v/>
      </c>
      <c r="W37" s="351">
        <f>MAX(0,V37-U37)</f>
        <v/>
      </c>
      <c r="X37" s="351">
        <f>IF(C37="","",C37-WEEKDAY(C37,1)+1)</f>
        <v/>
      </c>
      <c r="Y37" s="351">
        <f>SUMPRODUCT(($X$14:$X36=X37)*(($V$14:$V36)+($O$14:$O36)))+IF(X37=X14,$L$11,0)</f>
        <v/>
      </c>
      <c r="Z37" s="351" t="n"/>
      <c r="AA37" s="351" t="n"/>
      <c r="AB37" s="351" t="n"/>
      <c r="AC37" s="351" t="n"/>
      <c r="AD37" s="351" t="n"/>
      <c r="AE37" s="351" t="n"/>
      <c r="AF37" s="351" t="n"/>
    </row>
    <row r="38" ht="24" customHeight="1" s="348" thickBot="1">
      <c r="A38" s="194" t="inlineStr">
        <is>
          <t>On Day</t>
        </is>
      </c>
      <c r="B38" s="195" t="n"/>
      <c r="C38" s="103">
        <f>C36+1</f>
        <v/>
      </c>
      <c r="D38" s="64" t="n"/>
      <c r="E38" s="196">
        <f>IF(D38="", "",
 IF(D38=TIME(0,0,0), 0,
 IF(AND(D38&gt;=TIME(0,0,1), D38&lt;=TIME(2,0,0)), TIME(7,0,0),
 IF(AND(D38&gt;=TIME(6,0,0), D38&lt;=TIME(8,0,0)), TIME(12,0,0),
 IF(AND(D38&gt;TIME(8,0,0), D38&lt;=TIME(13,59,0)), TIME(15,0,0),
 IF(AND(D38&gt;=TIME(14,0,0), D38&lt;=TIME(17,59,0)), TIME(21,0,0),
 IF(AND(D38&gt;=TIME(18,0,0), D38&lt;=TIME(21,59,0)), TIME(0,0,0),
 IF(AND(D38&gt;=TIME(22,0,0), D38&lt;=TIME(23,59,59)), TIME(7,0,0), ""))))))))</f>
        <v/>
      </c>
      <c r="F38" s="197" t="n"/>
      <c r="G38" s="196">
        <f>IF(AND(D38&gt;=TIME(6,0,0),D38&lt;=TIME(8,0,0)),E38,"")</f>
        <v/>
      </c>
      <c r="H38" s="64" t="n"/>
      <c r="I38" s="65">
        <f>ROUND(IF(OR(D38="",E38="",E38=0),0,IF(H38="",MOD(E38-D38,1)*24,MOD(H38-D38,1)*24)),2)</f>
        <v/>
      </c>
      <c r="J38" s="198" t="n"/>
      <c r="K38" s="306" t="n"/>
      <c r="L38" s="181" t="n"/>
      <c r="M38" s="307">
        <f>MAX(0,V38-W38)</f>
        <v/>
      </c>
      <c r="N38" s="66">
        <f>(IF(OR($C38="",$D38=""),0,
 IF(OR($A38="Holiday",$A39="Holiday"),
    IF(ISNUMBER(MATCH(TRIM($B38),{"Phagwah","Good Friday","Easter Monday","Labour Day","Christmas","Eid ul Azha","Romans-2","Globe-12","Neptune P1"},0)),0,$I38),
 IF(AND(NOT(OR($A38="Annual Leave",$A39="Annual Leave")),$A38="Off day"),$I38,
  MAX(0,$I38-$V38)
  ))))+W38</f>
        <v/>
      </c>
      <c r="O38" s="66">
        <f>IF(AND(OR($A38="Holiday",$A39="Holiday"),
        ISNUMBER(MATCH(TRIM($B38),{"Phagwah","Good Friday","Easter Monday","Labour Day","Christmas","Eid ul Azha","Romans-2","Globe-12","Neptune P1"},0))),
   $I38,0)</f>
        <v/>
      </c>
      <c r="P38" s="66">
        <f>IF(OR($O$7="Canteen",$O$7="Head Office"),0,IF($I38&lt;=0,0,IF(OR(OR(TRIM($J38)="Hebrews",TRIM($J38)="Romans",TRIM($J38)="Romans-2",TRIM($J38)="Globe",TRIM($J38)="Globe-12",TRIM($J38)="Neptune P1"),AND($I39&gt;0,OR(TRIM($J39)="Hebrews",TRIM($J39)="Romans",TRIM($J39)="Romans-2",TRIM($J39)="Globe",TRIM($J39)="Globe-12",TRIM($J39)="Neptune P1"))),1,0)))</f>
        <v/>
      </c>
      <c r="Q38" s="67" t="n"/>
      <c r="R38" s="66">
        <f>IF(OR($O$7="Canteen",$O$7="Head Office"),0,IF(
  AND(
    SUMIFS(I:I, C:C, C38) &gt;= 8,
    COUNTIFS(C$14:C38, C38)=1,
    OR(
      TEXT(D38,"hh:mm:ss")="07:00:00",
      TEXT(D38,"hh:mm:ss")="15:00:00",
      TEXT(D38,"hh:mm:ss")="23:00:00",
      TEXT(D39,"hh:mm:ss")="07:00:00",
      TEXT(D39,"hh:mm:ss")="15:00:00",
      TEXT(D39,"hh:mm:ss")="23:00:00"
    )
  ),
  1,
  0
))</f>
        <v/>
      </c>
      <c r="S38" s="66">
        <f>IF(OR($A38="Annual Leave",$A39="Annual Leave"),IF($A38="Annual Leave",8,0),0)</f>
        <v/>
      </c>
      <c r="T38" s="68" t="n"/>
      <c r="U38" s="144">
        <f>MAX(0,40-Y38)</f>
        <v/>
      </c>
      <c r="V38" s="351">
        <f>IF(OR($C38="",$D38=""),0,
 IF(OR($A38="Holiday",$A39="Holiday"),0,
 IF(AND(NOT(OR($A38="Annual Leave",$A39="Annual Leave")),$A38="Off day"),0,
  IF($I38+$I39&gt;=8,IF($I38&gt;=8,8,$I38),$I38)
  )))</f>
        <v/>
      </c>
      <c r="W38" s="351">
        <f>MAX(0,V38-U38)</f>
        <v/>
      </c>
      <c r="X38" s="351">
        <f>IF(C38="","",C38-WEEKDAY(C38,1)+1)</f>
        <v/>
      </c>
      <c r="Y38" s="351">
        <f>SUMPRODUCT(($X$14:$X37=X38)*(($V$14:$V37)+($O$14:$O37)))+IF(X38=X14,$L$11,0)</f>
        <v/>
      </c>
      <c r="Z38" s="351" t="n"/>
      <c r="AA38" s="351" t="n"/>
      <c r="AB38" s="351" t="n"/>
      <c r="AC38" s="351" t="n"/>
      <c r="AD38" s="351" t="n"/>
      <c r="AE38" s="351" t="n"/>
      <c r="AF38" s="351" t="n"/>
    </row>
    <row r="39" ht="24" customHeight="1" s="348" thickBot="1">
      <c r="A39" s="194" t="inlineStr">
        <is>
          <t>On Day</t>
        </is>
      </c>
      <c r="B39" s="199" t="n"/>
      <c r="C39" s="104">
        <f>C38</f>
        <v/>
      </c>
      <c r="D39" s="69" t="n"/>
      <c r="E39" s="200">
        <f>IF(D39="", "",
 IF(D39=TIME(0,0,0), 0,
 IF(AND(D39&gt;=TIME(0,0,1), D39&lt;=TIME(2,0,0)), TIME(7,0,0),
 IF(AND(D39&gt;=TIME(6,0,0), D39&lt;=TIME(8,0,0)), TIME(12,0,0),
 IF(AND(D39&gt;TIME(8,0,0), D39&lt;=TIME(13,59,0)), TIME(15,0,0),
 IF(AND(D39&gt;=TIME(14,0,0), D39&lt;=TIME(17,59,0)), TIME(21,0,0),
 IF(AND(D39&gt;=TIME(18,0,0), D39&lt;=TIME(21,59,0)), TIME(0,0,0),
 IF(AND(D39&gt;=TIME(22,0,0), D39&lt;=TIME(23,59,59)), TIME(7,0,0), ""))))))))</f>
        <v/>
      </c>
      <c r="F39" s="201" t="n"/>
      <c r="G39" s="200">
        <f>IF(AND(D39&gt;=TIME(6,0,0),D39&lt;=TIME(8,0,0)),E39,"")</f>
        <v/>
      </c>
      <c r="H39" s="69" t="n"/>
      <c r="I39" s="70">
        <f>ROUND(IF(OR(D39="",E39="",E39=0),0,IF(H39="",MOD(E39-D39,1)*24,MOD(H39-D39,1)*24)),2)</f>
        <v/>
      </c>
      <c r="J39" s="198" t="n"/>
      <c r="K39" s="306" t="n"/>
      <c r="L39" s="183" t="n"/>
      <c r="M39" s="307">
        <f>MAX(0,V39-W39)</f>
        <v/>
      </c>
      <c r="N39" s="71">
        <f>(IF(OR($C39="",$D39=""),0,
 IF(OR($A38="Holiday",$A39="Holiday"),
    IF(ISNUMBER(MATCH(TRIM($B39),{"Phagwah","Good Friday","Easter Monday","Labour Day","Christmas","Eid ul Azha","Romans-2","Globe-12","Neptune P1"},0)),0,$I39),
 IF(AND(NOT(OR($A38="Annual Leave",$A39="Annual Leave")),$A39="Off day"),$I39,
  MAX(0,$I39-$V39)
  ))))+W39</f>
        <v/>
      </c>
      <c r="O39" s="71">
        <f>IF(AND(OR($A38="Holiday",$A39="Holiday"),
        ISNUMBER(MATCH(TRIM($B39),{"Phagwah","Good Friday","Easter Monday","Labour Day","Christmas","Eid ul Azha","Romans-2","Globe-12","Neptune P1"},0))),
   $I39,0)</f>
        <v/>
      </c>
      <c r="P39" s="71">
        <f>IF(OR($O$7="Canteen",$O$7="Head Office"),0,IF($I39&lt;=0,0,IF(AND($I38&lt;=0,OR(TRIM($J39)="Hebrews",TRIM($J39)="Romans",TRIM($J39)="Romans-2",TRIM($J39)="Globe",TRIM($J39)="Globe-12",TRIM($J39)="Neptune P1")),1,0)))</f>
        <v/>
      </c>
      <c r="Q39" s="72" t="n"/>
      <c r="R39" s="71">
        <f>IF(OR($O$7="Canteen",$O$7="Head Office"),0,IF(
  AND(
    SUMIFS(I:I, C:C, C39) &gt;= 8,
    COUNTIFS(C$14:C39, C39)=1,
    OR(
      TEXT(D39,"hh:mm:ss")="07:00:00",
      TEXT(D39,"hh:mm:ss")="15:00:00",
      TEXT(D39,"hh:mm:ss")="23:00:00",
      TEXT(D40,"hh:mm:ss")="07:00:00",
      TEXT(D40,"hh:mm:ss")="15:00:00",
      TEXT(D40,"hh:mm:ss")="23:00:00"
    )
  ),
  1,
  0
))</f>
        <v/>
      </c>
      <c r="S39" s="71">
        <f>IF(OR($A38="Annual Leave",$A39="Annual Leave"),IF(AND($A38&lt;&gt;"Annual Leave",$A39="Annual Leave"),8,0),0)</f>
        <v/>
      </c>
      <c r="T39" s="73" t="n"/>
      <c r="U39" s="144">
        <f>MAX(0,40-Y39)</f>
        <v/>
      </c>
      <c r="V39" s="351">
        <f>IF(OR($C39="",$D39=""),0,
 IF(OR($A38="Holiday",$A39="Holiday"),0,
 IF(AND(NOT(OR($A38="Annual Leave",$A39="Annual Leave")),$A39="Off day"),0,
  IF($I38+$I39&gt;=8,IF($I38&gt;=8,0,8-$I38),$I39)
  )))</f>
        <v/>
      </c>
      <c r="W39" s="351">
        <f>MAX(0,V39-U39)</f>
        <v/>
      </c>
      <c r="X39" s="351">
        <f>IF(C39="","",C39-WEEKDAY(C39,1)+1)</f>
        <v/>
      </c>
      <c r="Y39" s="351">
        <f>SUMPRODUCT(($X$14:$X38=X39)*(($V$14:$V38)+($O$14:$O38)))+IF(X39=X14,$L$11,0)</f>
        <v/>
      </c>
      <c r="Z39" s="351" t="n"/>
      <c r="AA39" s="351" t="n"/>
      <c r="AB39" s="351" t="n"/>
      <c r="AC39" s="351" t="n"/>
      <c r="AD39" s="351" t="n"/>
      <c r="AE39" s="351" t="n"/>
      <c r="AF39" s="351" t="n"/>
    </row>
    <row r="40" ht="24" customHeight="1" s="348" thickBot="1">
      <c r="A40" s="202" t="inlineStr">
        <is>
          <t>On Day</t>
        </is>
      </c>
      <c r="B40" s="203" t="n"/>
      <c r="C40" s="105">
        <f>C38+1</f>
        <v/>
      </c>
      <c r="D40" s="74" t="n"/>
      <c r="E40" s="204">
        <f>IF(D40="", "",
 IF(D40=TIME(0,0,0), 0,
 IF(AND(D40&gt;=TIME(0,0,1), D40&lt;=TIME(2,0,0)), TIME(7,0,0),
 IF(AND(D40&gt;=TIME(6,0,0), D40&lt;=TIME(8,0,0)), TIME(12,0,0),
 IF(AND(D40&gt;TIME(8,0,0), D40&lt;=TIME(13,59,0)), TIME(15,0,0),
 IF(AND(D40&gt;=TIME(14,0,0), D40&lt;=TIME(17,59,0)), TIME(21,0,0),
 IF(AND(D40&gt;=TIME(18,0,0), D40&lt;=TIME(21,59,0)), TIME(0,0,0),
 IF(AND(D40&gt;=TIME(22,0,0), D40&lt;=TIME(23,59,59)), TIME(7,0,0), ""))))))))</f>
        <v/>
      </c>
      <c r="F40" s="205" t="n"/>
      <c r="G40" s="204">
        <f>IF(AND(D40&gt;=TIME(6,0,0),D40&lt;=TIME(8,0,0)),E40,"")</f>
        <v/>
      </c>
      <c r="H40" s="74" t="n"/>
      <c r="I40" s="106">
        <f>ROUND(IF(OR(D40="",E40="",E40=0),0,IF(H40="",MOD(E40-D40,1)*24,MOD(H40-D40,1)*24)),2)</f>
        <v/>
      </c>
      <c r="J40" s="206" t="n"/>
      <c r="K40" s="308" t="n"/>
      <c r="L40" s="189" t="n"/>
      <c r="M40" s="309">
        <f>MAX(0,V40-W40)</f>
        <v/>
      </c>
      <c r="N40" s="75">
        <f>(IF(OR($C40="",$D40=""),0,
 IF(OR($A40="Holiday",$A41="Holiday"),
    IF(ISNUMBER(MATCH(TRIM($B40),{"Phagwah","Good Friday","Easter Monday","Labour Day","Christmas","Eid ul Azha","Romans-2","Globe-12","Neptune P1"},0)),0,$I40),
 IF(AND(NOT(OR($A40="Annual Leave",$A41="Annual Leave")),$A40="Off day"),$I40,
  MAX(0,$I40-$V40)
  ))))+W40</f>
        <v/>
      </c>
      <c r="O40" s="75">
        <f>IF(AND(OR($A40="Holiday",$A41="Holiday"),
        ISNUMBER(MATCH(TRIM($B40),{"Phagwah","Good Friday","Easter Monday","Labour Day","Christmas","Eid ul Azha","Romans-2","Globe-12","Neptune P1"},0))),
   $I40,0)</f>
        <v/>
      </c>
      <c r="P40" s="75">
        <f>IF(OR($O$7="Canteen",$O$7="Head Office"),0,IF($I40&lt;=0,0,IF(OR(OR(TRIM($J40)="Hebrews",TRIM($J40)="Romans",TRIM($J40)="Romans-2",TRIM($J40)="Globe",TRIM($J40)="Globe-12",TRIM($J40)="Neptune P1"),AND($I41&gt;0,OR(TRIM($J41)="Hebrews",TRIM($J41)="Romans",TRIM($J41)="Romans-2",TRIM($J41)="Globe",TRIM($J41)="Globe-12",TRIM($J41)="Neptune P1"))),1,0)))</f>
        <v/>
      </c>
      <c r="Q40" s="76" t="n"/>
      <c r="R40" s="75">
        <f>IF(OR($O$7="Canteen",$O$7="Head Office"),0,IF(
  AND(
    SUMIFS(I:I, C:C, C40) &gt;= 8,
    COUNTIFS(C$14:C40, C40)=1,
    OR(
      TEXT(D40,"hh:mm:ss")="07:00:00",
      TEXT(D40,"hh:mm:ss")="15:00:00",
      TEXT(D40,"hh:mm:ss")="23:00:00",
      TEXT(D41,"hh:mm:ss")="07:00:00",
      TEXT(D41,"hh:mm:ss")="15:00:00",
      TEXT(D41,"hh:mm:ss")="23:00:00"
    )
  ),
  1,
  0
))</f>
        <v/>
      </c>
      <c r="S40" s="75">
        <f>IF(OR($A40="Annual Leave",$A41="Annual Leave"),IF($A40="Annual Leave",8,0),0)</f>
        <v/>
      </c>
      <c r="T40" s="107" t="n"/>
      <c r="U40" s="144">
        <f>MAX(0,40-Y40)</f>
        <v/>
      </c>
      <c r="V40" s="351">
        <f>IF(OR($C40="",$D40=""),0,
 IF(OR($A40="Holiday",$A41="Holiday"),0,
 IF(AND(NOT(OR($A40="Annual Leave",$A41="Annual Leave")),$A40="Off day"),0,
  IF($I40+$I41&gt;=8,IF($I40&gt;=8,8,$I40),$I40)
  )))</f>
        <v/>
      </c>
      <c r="W40" s="351">
        <f>MAX(0,V40-U40)</f>
        <v/>
      </c>
      <c r="X40" s="351">
        <f>IF(C40="","",C40-WEEKDAY(C40,1)+1)</f>
        <v/>
      </c>
      <c r="Y40" s="351">
        <f>SUMPRODUCT(($X$14:$X39=X40)*(($V$14:$V39)+($O$14:$O39)))+IF(X40=X14,$L$11,0)</f>
        <v/>
      </c>
      <c r="Z40" s="351" t="n"/>
      <c r="AA40" s="351" t="n"/>
      <c r="AB40" s="351" t="n"/>
      <c r="AC40" s="351" t="n"/>
      <c r="AD40" s="351" t="n"/>
      <c r="AE40" s="351" t="n"/>
      <c r="AF40" s="351" t="n"/>
    </row>
    <row r="41" ht="24" customHeight="1" s="348" thickBot="1">
      <c r="A41" s="202" t="inlineStr">
        <is>
          <t>On Day</t>
        </is>
      </c>
      <c r="B41" s="310" t="n"/>
      <c r="C41" s="105">
        <f>C40</f>
        <v/>
      </c>
      <c r="D41" s="311" t="n"/>
      <c r="E41" s="312">
        <f>IF(D41="", "",
 IF(D41=TIME(0,0,0), 0,
 IF(AND(D41&gt;=TIME(0,0,1), D41&lt;=TIME(2,0,0)), TIME(7,0,0),
 IF(AND(D41&gt;=TIME(6,0,0), D41&lt;=TIME(8,0,0)), TIME(12,0,0),
 IF(AND(D41&gt;TIME(8,0,0), D41&lt;=TIME(13,59,0)), TIME(15,0,0),
 IF(AND(D41&gt;=TIME(14,0,0), D41&lt;=TIME(17,59,0)), TIME(21,0,0),
 IF(AND(D41&gt;=TIME(18,0,0), D41&lt;=TIME(21,59,0)), TIME(0,0,0),
 IF(AND(D41&gt;=TIME(22,0,0), D41&lt;=TIME(23,59,59)), TIME(7,0,0), ""))))))))</f>
        <v/>
      </c>
      <c r="F41" s="205" t="n"/>
      <c r="G41" s="312">
        <f>IF(AND(D41&gt;=TIME(6,0,0),D41&lt;=TIME(8,0,0)),E41,"")</f>
        <v/>
      </c>
      <c r="H41" s="311" t="n"/>
      <c r="I41" s="106">
        <f>ROUND(IF(OR(D41="",E41="",E41=0),0,IF(H41="",MOD(E41-D41,1)*24,MOD(H41-D41,1)*24)),2)</f>
        <v/>
      </c>
      <c r="J41" s="207" t="n"/>
      <c r="K41" s="308" t="n"/>
      <c r="L41" s="189" t="n"/>
      <c r="M41" s="309">
        <f>MAX(0,V41-W41)</f>
        <v/>
      </c>
      <c r="N41" s="313">
        <f>(IF(OR($C41="",$D41=""),0,
 IF(OR($A40="Holiday",$A41="Holiday"),
    IF(ISNUMBER(MATCH(TRIM($B41),{"Phagwah","Good Friday","Easter Monday","Labour Day","Christmas","Eid ul Azha","Romans-2","Globe-12","Neptune P1"},0)),0,$I41),
 IF(AND(NOT(OR($A40="Annual Leave",$A41="Annual Leave")),$A41="Off day"),$I41,
  MAX(0,$I41-$V41)
  ))))+W41</f>
        <v/>
      </c>
      <c r="O41" s="313">
        <f>IF(AND(OR($A40="Holiday",$A41="Holiday"),
        ISNUMBER(MATCH(TRIM($B41),{"Phagwah","Good Friday","Easter Monday","Labour Day","Christmas","Eid ul Azha","Romans-2","Globe-12","Neptune P1"},0))),
   $I41,0)</f>
        <v/>
      </c>
      <c r="P41" s="313">
        <f>IF(OR($O$7="Canteen",$O$7="Head Office"),0,IF($I41&lt;=0,0,IF(AND($I40&lt;=0,OR(TRIM($J41)="Hebrews",TRIM($J41)="Romans",TRIM($J41)="Romans-2",TRIM($J41)="Globe",TRIM($J41)="Globe-12",TRIM($J41)="Neptune P1")),1,0)))</f>
        <v/>
      </c>
      <c r="Q41" s="314" t="n"/>
      <c r="R41" s="313">
        <f>IF(OR($O$7="Canteen",$O$7="Head Office"),0,IF(
  AND(
    SUMIFS(I:I, C:C, C41) &gt;= 8,
    COUNTIFS(C$14:C41, C41)=1,
    OR(
      TEXT(D41,"hh:mm:ss")="07:00:00",
      TEXT(D41,"hh:mm:ss")="15:00:00",
      TEXT(D41,"hh:mm:ss")="23:00:00",
      TEXT(D42,"hh:mm:ss")="07:00:00",
      TEXT(D42,"hh:mm:ss")="15:00:00",
      TEXT(D42,"hh:mm:ss")="23:00:00"
    )
  ),
  1,
  0
))</f>
        <v/>
      </c>
      <c r="S41" s="313">
        <f>IF(OR($A40="Annual Leave",$A41="Annual Leave"),IF(AND($A40&lt;&gt;"Annual Leave",$A41="Annual Leave"),8,0),0)</f>
        <v/>
      </c>
      <c r="T41" s="315" t="n"/>
      <c r="U41" s="144">
        <f>MAX(0,40-Y41)</f>
        <v/>
      </c>
      <c r="V41" s="351">
        <f>IF(OR($C41="",$D41=""),0,
 IF(OR($A40="Holiday",$A41="Holiday"),0,
 IF(AND(NOT(OR($A40="Annual Leave",$A41="Annual Leave")),$A41="Off day"),0,
  IF($I40+$I41&gt;=8,IF($I40&gt;=8,0,8-$I40),$I41)
  )))</f>
        <v/>
      </c>
      <c r="W41" s="351">
        <f>MAX(0,V41-U41)</f>
        <v/>
      </c>
      <c r="X41" s="351">
        <f>IF(C41="","",C41-WEEKDAY(C41,1)+1)</f>
        <v/>
      </c>
      <c r="Y41" s="351">
        <f>SUMPRODUCT(($X$14:$X40=X41)*(($V$14:$V40)+($O$14:$O40)))+IF(X41=X14,$L$11,0)</f>
        <v/>
      </c>
      <c r="Z41" s="351" t="n"/>
      <c r="AA41" s="351" t="n"/>
      <c r="AB41" s="351" t="n"/>
      <c r="AC41" s="351" t="n"/>
      <c r="AD41" s="351" t="n"/>
      <c r="AE41" s="351" t="n"/>
      <c r="AF41" s="351" t="n"/>
    </row>
    <row r="42" ht="24" customHeight="1" s="348" thickBot="1">
      <c r="A42" s="208" t="inlineStr">
        <is>
          <t>On Day</t>
        </is>
      </c>
      <c r="B42" s="209" t="n"/>
      <c r="C42" s="108">
        <f>C40+1</f>
        <v/>
      </c>
      <c r="D42" s="77" t="n"/>
      <c r="E42" s="210">
        <f>IF(D42="", "",
 IF(D42=TIME(0,0,0), 0,
 IF(AND(D42&gt;=TIME(0,0,1), D42&lt;=TIME(2,0,0)), TIME(7,0,0),
 IF(AND(D42&gt;=TIME(6,0,0), D42&lt;=TIME(8,0,0)), TIME(12,0,0),
 IF(AND(D42&gt;TIME(8,0,0), D42&lt;=TIME(13,59,0)), TIME(15,0,0),
 IF(AND(D42&gt;=TIME(14,0,0), D42&lt;=TIME(17,59,0)), TIME(21,0,0),
 IF(AND(D42&gt;=TIME(18,0,0), D42&lt;=TIME(21,59,0)), TIME(0,0,0),
 IF(AND(D42&gt;=TIME(22,0,0), D42&lt;=TIME(23,59,59)), TIME(7,0,0), ""))))))))</f>
        <v/>
      </c>
      <c r="F42" s="211" t="n"/>
      <c r="G42" s="210">
        <f>IF(AND(D42&gt;=TIME(6,0,0),D42&lt;=TIME(8,0,0)),E42,"")</f>
        <v/>
      </c>
      <c r="H42" s="77" t="n"/>
      <c r="I42" s="16">
        <f>ROUND(IF(OR(D42="",E42="",E42=0),0,IF(H42="",MOD(E42-D42,1)*24,MOD(H42-D42,1)*24)),2)</f>
        <v/>
      </c>
      <c r="J42" s="212" t="n"/>
      <c r="K42" s="316" t="n"/>
      <c r="L42" s="181" t="n"/>
      <c r="M42" s="317">
        <f>MAX(0,V42-W42)</f>
        <v/>
      </c>
      <c r="N42" s="17">
        <f>(IF(OR($C42="",$D42=""),0,
 IF(OR($A42="Holiday",$A43="Holiday"),
    IF(ISNUMBER(MATCH(TRIM($B42),{"Phagwah","Good Friday","Easter Monday","Labour Day","Christmas","Eid ul Azha","Romans-2","Globe-12","Neptune P1"},0)),0,$I42),
 IF(AND(NOT(OR($A42="Annual Leave",$A43="Annual Leave")),$A42="Off day"),$I42,
  MAX(0,$I42-$V42)
  ))))+W42</f>
        <v/>
      </c>
      <c r="O42" s="213">
        <f>IF(AND(OR($A42="Holiday",$A43="Holiday"),
        ISNUMBER(MATCH(TRIM($B42),{"Phagwah","Good Friday","Easter Monday","Labour Day","Christmas","Eid ul Azha","Romans-2","Globe-12","Neptune P1"},0))),
   $I42,0)</f>
        <v/>
      </c>
      <c r="P42" s="17">
        <f>IF(OR($O$7="Canteen",$O$7="Head Office"),0,IF($I42&lt;=0,0,IF(OR(OR(TRIM($J42)="Hebrews",TRIM($J42)="Romans",TRIM($J42)="Romans-2",TRIM($J42)="Globe",TRIM($J42)="Globe-12",TRIM($J42)="Neptune P1"),AND($I43&gt;0,OR(TRIM($J43)="Hebrews",TRIM($J43)="Romans",TRIM($J43)="Romans-2",TRIM($J43)="Globe",TRIM($J43)="Globe-12",TRIM($J43)="Neptune P1"))),1,0)))</f>
        <v/>
      </c>
      <c r="Q42" s="78" t="n"/>
      <c r="R42" s="213">
        <f>IF(OR($O$7="Canteen",$O$7="Head Office"),0,IF(
  AND(
    SUMIFS(I:I, C:C, C42) &gt;= 8,
    COUNTIFS(C$14:C42, C42)=1,
    OR(
      TEXT(D42,"hh:mm:ss")="07:00:00",
      TEXT(D42,"hh:mm:ss")="15:00:00",
      TEXT(D42,"hh:mm:ss")="23:00:00",
      TEXT(D43,"hh:mm:ss")="07:00:00",
      TEXT(D43,"hh:mm:ss")="15:00:00",
      TEXT(D43,"hh:mm:ss")="23:00:00"
    )
  ),
  1,
  0
))</f>
        <v/>
      </c>
      <c r="S42" s="213">
        <f>IF(OR($A42="Annual Leave",$A43="Annual Leave"),IF($A42="Annual Leave",8,0),0)</f>
        <v/>
      </c>
      <c r="T42" s="79" t="n"/>
      <c r="U42" s="144">
        <f>MAX(0,40-Y42)</f>
        <v/>
      </c>
      <c r="V42" s="351">
        <f>IF(OR($C42="",$D42=""),0,
 IF(OR($A42="Holiday",$A43="Holiday"),0,
 IF(AND(NOT(OR($A42="Annual Leave",$A43="Annual Leave")),$A42="Off day"),0,
  IF($I42+$I43&gt;=8,IF($I42&gt;=8,8,$I42),$I42)
  )))</f>
        <v/>
      </c>
      <c r="W42" s="351">
        <f>MAX(0,V42-U42)</f>
        <v/>
      </c>
      <c r="X42" s="351">
        <f>IF(C42="","",C42-WEEKDAY(C42,1)+1)</f>
        <v/>
      </c>
      <c r="Y42" s="351">
        <f>SUMPRODUCT(($X$14:$X41=X42)*(($V$14:$V41)+($O$14:$O41)))+IF(X42=X14,$L$11,0)</f>
        <v/>
      </c>
      <c r="Z42" s="351" t="n"/>
      <c r="AA42" s="351" t="n"/>
      <c r="AB42" s="351" t="n"/>
      <c r="AC42" s="351" t="n"/>
      <c r="AD42" s="351" t="n"/>
      <c r="AE42" s="351" t="n"/>
      <c r="AF42" s="351" t="n"/>
    </row>
    <row r="43" ht="24" customHeight="1" s="348" thickBot="1">
      <c r="A43" s="208" t="inlineStr">
        <is>
          <t>On Day</t>
        </is>
      </c>
      <c r="B43" s="214" t="n"/>
      <c r="C43" s="109">
        <f>C42</f>
        <v/>
      </c>
      <c r="D43" s="18" t="n"/>
      <c r="E43" s="215">
        <f>IF(D43="", "",
 IF(D43=TIME(0,0,0), 0,
 IF(AND(D43&gt;=TIME(0,0,1), D43&lt;=TIME(2,0,0)), TIME(7,0,0),
 IF(AND(D43&gt;=TIME(6,0,0), D43&lt;=TIME(8,0,0)), TIME(12,0,0),
 IF(AND(D43&gt;TIME(8,0,0), D43&lt;=TIME(13,59,0)), TIME(15,0,0),
 IF(AND(D43&gt;=TIME(14,0,0), D43&lt;=TIME(17,59,0)), TIME(21,0,0),
 IF(AND(D43&gt;=TIME(18,0,0), D43&lt;=TIME(21,59,0)), TIME(0,0,0),
 IF(AND(D43&gt;=TIME(22,0,0), D43&lt;=TIME(23,59,59)), TIME(7,0,0), ""))))))))</f>
        <v/>
      </c>
      <c r="F43" s="216" t="n"/>
      <c r="G43" s="215">
        <f>IF(AND(D43&gt;=TIME(6,0,0),D43&lt;=TIME(8,0,0)),E43,"")</f>
        <v/>
      </c>
      <c r="H43" s="18" t="n"/>
      <c r="I43" s="19">
        <f>ROUND(IF(OR(D43="",E43="",E43=0),0,IF(H43="",MOD(E43-D43,1)*24,MOD(H43-D43,1)*24)),2)</f>
        <v/>
      </c>
      <c r="J43" s="212" t="n"/>
      <c r="K43" s="316" t="n"/>
      <c r="L43" s="183" t="n"/>
      <c r="M43" s="317">
        <f>MAX(0,V43-W43)</f>
        <v/>
      </c>
      <c r="N43" s="20">
        <f>(IF(OR($C43="",$D43=""),0,
 IF(OR($A42="Holiday",$A43="Holiday"),
    IF(ISNUMBER(MATCH(TRIM($B43),{"Phagwah","Good Friday","Easter Monday","Labour Day","Christmas","Eid ul Azha","Romans-2","Globe-12","Neptune P1"},0)),0,$I43),
 IF(AND(NOT(OR($A42="Annual Leave",$A43="Annual Leave")),$A43="Off day"),$I43,
  MAX(0,$I43-$V43)
  ))))+W43</f>
        <v/>
      </c>
      <c r="O43" s="20">
        <f>IF(AND(OR($A42="Holiday",$A43="Holiday"),
        ISNUMBER(MATCH(TRIM($B43),{"Phagwah","Good Friday","Easter Monday","Labour Day","Christmas","Eid ul Azha","Romans-2","Globe-12","Neptune P1"},0))),
   $I43,0)</f>
        <v/>
      </c>
      <c r="P43" s="20">
        <f>IF(OR($O$7="Canteen",$O$7="Head Office"),0,IF($I43&lt;=0,0,IF(AND($I42&lt;=0,OR(TRIM($J43)="Hebrews",TRIM($J43)="Romans",TRIM($J43)="Romans-2",TRIM($J43)="Globe",TRIM($J43)="Globe-12",TRIM($J43)="Neptune P1")),1,0)))</f>
        <v/>
      </c>
      <c r="Q43" s="21" t="n"/>
      <c r="R43" s="20">
        <f>IF(OR($O$7="Canteen",$O$7="Head Office"),0,IF(
  AND(
    SUMIFS(I:I, C:C, C43) &gt;= 8,
    COUNTIFS(C$14:C43, C43)=1,
    OR(
      TEXT(D43,"hh:mm:ss")="07:00:00",
      TEXT(D43,"hh:mm:ss")="15:00:00",
      TEXT(D43,"hh:mm:ss")="23:00:00",
      TEXT(D49,"hh:mm:ss")="07:00:00",
      TEXT(D49,"hh:mm:ss")="15:00:00",
      TEXT(D49,"hh:mm:ss")="23:00:00"
    )
  ),
  1,
  0
))</f>
        <v/>
      </c>
      <c r="S43" s="20">
        <f>IF(OR($A42="Annual Leave",$A43="Annual Leave"),IF(AND($A42&lt;&gt;"Annual Leave",$A43="Annual Leave"),8,0),0)</f>
        <v/>
      </c>
      <c r="T43" s="22" t="n"/>
      <c r="U43" s="144">
        <f>MAX(0,40-Y43)</f>
        <v/>
      </c>
      <c r="V43" s="351">
        <f>IF(OR($C43="",$D43=""),0,
 IF(OR($A42="Holiday",$A43="Holiday"),0,
 IF(AND(NOT(OR($A42="Annual Leave",$A43="Annual Leave")),$A43="Off day"),0,
  IF($I42+$I43&gt;=8,IF($I42&gt;=8,0,8-$I42),$I43)
  )))</f>
        <v/>
      </c>
      <c r="W43" s="351">
        <f>MAX(0,V43-U43)</f>
        <v/>
      </c>
      <c r="X43" s="351">
        <f>IF(C43="","",C43-WEEKDAY(C43,1)+1)</f>
        <v/>
      </c>
      <c r="Y43" s="351">
        <f>SUMPRODUCT(($X$14:$X42=X43)*(($V$14:$V42)+($O$14:$O42)))+IF(X43=X14,$L$11,0)</f>
        <v/>
      </c>
      <c r="Z43" s="351" t="n"/>
      <c r="AA43" s="351" t="n"/>
      <c r="AB43" s="351" t="n"/>
      <c r="AC43" s="351" t="n"/>
      <c r="AD43" s="351" t="n"/>
      <c r="AE43" s="351" t="n"/>
      <c r="AF43" s="351" t="n"/>
    </row>
    <row r="44" ht="24" customHeight="1" s="348" thickBot="1">
      <c r="A44" s="176" t="n"/>
      <c r="B44" s="176" t="n"/>
      <c r="C44" s="217" t="n"/>
      <c r="D44" s="110" t="n"/>
      <c r="E44" s="110" t="n"/>
      <c r="F44" s="218" t="n"/>
      <c r="G44" s="110" t="n"/>
      <c r="H44" s="110" t="n"/>
      <c r="I44" s="219" t="n"/>
      <c r="J44" s="219" t="n"/>
      <c r="K44" s="219" t="n"/>
      <c r="L44" s="219" t="n"/>
      <c r="M44" s="111">
        <f>MAX(0,V44-W44)</f>
        <v/>
      </c>
      <c r="N44" s="112">
        <f>(IF(OR($C44="",$D44=""),0,
 IF(OR($A44="Holiday",$A45="Holiday"),
    IF(ISNUMBER(MATCH(TRIM($B44),{"Phagwah","Good Friday","Easter Monday","Labour Day","Christmas","Eid ul Azha","Romans-2","Globe-12","Neptune P1"},0)),0,$I44),
 IF(AND(NOT(OR($A44="Annual Leave",$A45="Annual Leave")),$A44="Off day"),$I44,
  MAX(0,$I44-$V44)
  ))))+W44</f>
        <v/>
      </c>
      <c r="O44" s="112">
        <f>IF(AND(OR($A44="Holiday",$A45="Holiday"),
        ISNUMBER(MATCH(TRIM($B44),{"Phagwah","Good Friday","Easter Monday","Labour Day","Christmas","Eid ul Azha","Romans-2","Globe-12","Neptune P1"},0))),
   $I44,0)</f>
        <v/>
      </c>
      <c r="P44" s="112">
        <f>IF(OR($O$7="Canteen",$O$7="Head Office"),0,IF($I44&lt;=0,0,IF(OR(OR(TRIM($J44)="Hebrews",TRIM($J44)="Romans",TRIM($J44)="Romans-2",TRIM($J44)="Globe",TRIM($J44)="Globe-12",TRIM($J44)="Neptune P1"),AND($I45&gt;0,OR(TRIM($J45)="Hebrews",TRIM($J45)="Romans",TRIM($J45)="Romans-2",TRIM($J45)="Globe",TRIM($J45)="Globe-12",TRIM($J45)="Neptune P1"))),1,0)))</f>
        <v/>
      </c>
      <c r="Q44" s="113" t="n"/>
      <c r="R44" s="113" t="n"/>
      <c r="S44" s="112">
        <f>IF(OR($A44="Annual Leave",$A45="Annual Leave"),IF($A44="Annual Leave",8,0),0)</f>
        <v/>
      </c>
      <c r="T44" s="114" t="n"/>
      <c r="U44" s="144">
        <f>MAX(0,40-Y44)</f>
        <v/>
      </c>
      <c r="V44" s="351">
        <f>IF(OR($C44="",$D44=""),0,
 IF(OR($A44="Holiday",$A45="Holiday"),0,
 IF(AND(NOT(OR($A44="Annual Leave",$A45="Annual Leave")),$A44="Off day"),0,
  IF($I44+$I45&gt;=8,IF($I44&gt;=8,8,$I44),$I44)
  )))</f>
        <v/>
      </c>
      <c r="W44" s="351">
        <f>MAX(0,V44-U44)</f>
        <v/>
      </c>
      <c r="X44" s="351">
        <f>IF(C44="","",C44-WEEKDAY(C44,1)+1)</f>
        <v/>
      </c>
      <c r="Y44" s="351">
        <f>SUMPRODUCT(($X$14:$X43=X44)*(($V$14:$V43)+($O$14:$O43)))+IF(X44=X14,$L$11,0)</f>
        <v/>
      </c>
      <c r="Z44" s="351" t="n"/>
      <c r="AA44" s="351" t="n"/>
      <c r="AB44" s="351" t="n"/>
      <c r="AC44" s="351" t="n"/>
      <c r="AD44" s="351" t="n"/>
      <c r="AE44" s="351" t="n"/>
      <c r="AF44" s="351" t="n"/>
    </row>
    <row r="45" ht="24" customHeight="1" s="348" thickBot="1">
      <c r="A45" s="154" t="inlineStr">
        <is>
          <t>On Day</t>
        </is>
      </c>
      <c r="B45" s="318" t="n"/>
      <c r="C45" s="115">
        <f>C42+1</f>
        <v/>
      </c>
      <c r="D45" s="319" t="n"/>
      <c r="E45" s="320">
        <f>IF(D45="", "",
 IF(D45=TIME(0,0,0), 0,
 IF(AND(D45&gt;=TIME(0,0,1), D45&lt;=TIME(2,0,0)), TIME(7,0,0),
 IF(AND(D45&gt;=TIME(6,0,0), D45&lt;=TIME(8,0,0)), TIME(12,0,0),
 IF(AND(D45&gt;TIME(8,0,0), D45&lt;=TIME(13,59,0)), TIME(15,0,0),
 IF(AND(D45&gt;=TIME(14,0,0), D45&lt;=TIME(17,59,0)), TIME(21,0,0),
 IF(AND(D45&gt;=TIME(18,0,0), D45&lt;=TIME(21,59,0)), TIME(0,0,0),
 IF(AND(D45&gt;=TIME(22,0,0), D45&lt;=TIME(23,59,59)), TIME(7,0,0), ""))))))))</f>
        <v/>
      </c>
      <c r="F45" s="321" t="n"/>
      <c r="G45" s="320">
        <f>IF(AND(D45&gt;=TIME(6,0,0),D45&lt;=TIME(8,0,0)),E45,"")</f>
        <v/>
      </c>
      <c r="H45" s="319" t="n"/>
      <c r="I45" s="30">
        <f>ROUND(IF(OR(D45="",E45="",E45=0),0,IF(H45="",MOD(E45-D45,1)*24,MOD(H45-D45,1)*24)),2)</f>
        <v/>
      </c>
      <c r="J45" s="220" t="n"/>
      <c r="K45" s="274" t="n"/>
      <c r="L45" s="181" t="n"/>
      <c r="M45" s="275">
        <f>MAX(0,V45-W45)</f>
        <v/>
      </c>
      <c r="N45" s="322">
        <f>(IF(OR($C45="",$D45=""),0,
 IF(OR($A44="Holiday",$A45="Holiday"),
    IF(ISNUMBER(MATCH(TRIM($B45),{"Phagwah","Good Friday","Easter Monday","Labour Day","Christmas","Eid ul Azha","Romans-2","Globe-12","Neptune P1"},0)),0,$I45),
 IF(AND(NOT(OR($A44="Annual Leave",$A45="Annual Leave")),$A45="Off day"),$I45,
  MAX(0,$I45-$V45)
  ))))+W45</f>
        <v/>
      </c>
      <c r="O45" s="322">
        <f>IF(AND(OR($A44="Holiday",$A45="Holiday"),
        ISNUMBER(MATCH(TRIM($B45),{"Phagwah","Good Friday","Easter Monday","Labour Day","Christmas","Eid ul Azha","Romans-2","Globe-12","Neptune P1"},0))),
   $I45,0)</f>
        <v/>
      </c>
      <c r="P45" s="322">
        <f>IF(OR($O$7="Canteen",$O$7="Head Office"),0,IF($I45&lt;=0,0,IF(AND($I44&lt;=0,OR(TRIM($J45)="Hebrews",TRIM($J45)="Romans",TRIM($J45)="Romans-2",TRIM($J45)="Globe",TRIM($J45)="Globe-12",TRIM($J45)="Neptune P1")),1,0)))</f>
        <v/>
      </c>
      <c r="Q45" s="323" t="n"/>
      <c r="R45" s="322">
        <f>IF(OR($O$7="Canteen",$O$7="Head Office"),0,IF(
  AND(
    SUMIFS(I:I, C:C, C45) &gt;= 8,
    COUNTIFS(C$14:C45, C45)=1,
    OR(
      TEXT(D45,"hh:mm:ss")="07:00:00",
      TEXT(D45,"hh:mm:ss")="15:00:00",
      TEXT(D45,"hh:mm:ss")="23:00:00",
      TEXT(D46,"hh:mm:ss")="07:00:00",
      TEXT(D46,"hh:mm:ss")="15:00:00",
      TEXT(D46,"hh:mm:ss")="23:00:00"
    )
  ),
  1,
  0
))</f>
        <v/>
      </c>
      <c r="S45" s="322">
        <f>IF(OR($A44="Annual Leave",$A45="Annual Leave"),IF(AND($A44&lt;&gt;"Annual Leave",$A45="Annual Leave"),8,0),0)</f>
        <v/>
      </c>
      <c r="T45" s="116" t="n"/>
      <c r="U45" s="144">
        <f>MAX(0,40-Y45)</f>
        <v/>
      </c>
      <c r="V45" s="351">
        <f>IF(OR($C45="",$D45=""),0,
 IF(OR($A44="Holiday",$A45="Holiday"),0,
 IF(AND(NOT(OR($A44="Annual Leave",$A45="Annual Leave")),$A45="Off day"),0,
  IF($I44+$I45&gt;=8,IF($I44&gt;=8,0,8-$I44),$I45)
  )))</f>
        <v/>
      </c>
      <c r="W45" s="351">
        <f>MAX(0,V45-U45)</f>
        <v/>
      </c>
      <c r="X45" s="351">
        <f>IF(C45="","",C45-WEEKDAY(C45,1)+1)</f>
        <v/>
      </c>
      <c r="Y45" s="351">
        <f>SUMPRODUCT(($X$14:$X44=X45)*(($V$14:$V44)+($O$14:$O44)))+IF(X45=X14,$L$11,0)</f>
        <v/>
      </c>
      <c r="Z45" s="351" t="n"/>
      <c r="AA45" s="351" t="n"/>
      <c r="AB45" s="351" t="n"/>
      <c r="AC45" s="351" t="n"/>
      <c r="AD45" s="351" t="n"/>
      <c r="AE45" s="351" t="n"/>
      <c r="AF45" s="351" t="n"/>
    </row>
    <row r="46" ht="24" customHeight="1" s="348" thickBot="1">
      <c r="A46" s="154" t="inlineStr">
        <is>
          <t>On Day</t>
        </is>
      </c>
      <c r="B46" s="305" t="n"/>
      <c r="C46" s="90">
        <f>C45</f>
        <v/>
      </c>
      <c r="D46" s="80" t="n"/>
      <c r="E46" s="221">
        <f>IF(D46="", "",
 IF(D46=TIME(0,0,0), 0,
 IF(AND(D46&gt;=TIME(0,0,1), D46&lt;=TIME(2,0,0)), TIME(7,0,0),
 IF(AND(D46&gt;=TIME(6,0,0), D46&lt;=TIME(8,0,0)), TIME(12,0,0),
 IF(AND(D46&gt;TIME(8,0,0), D46&lt;=TIME(13,59,0)), TIME(15,0,0),
 IF(AND(D46&gt;=TIME(14,0,0), D46&lt;=TIME(17,59,0)), TIME(21,0,0),
 IF(AND(D46&gt;=TIME(18,0,0), D46&lt;=TIME(21,59,0)), TIME(0,0,0),
 IF(AND(D46&gt;=TIME(22,0,0), D46&lt;=TIME(23,59,59)), TIME(7,0,0), ""))))))))</f>
        <v/>
      </c>
      <c r="F46" s="156" t="n"/>
      <c r="G46" s="221">
        <f>IF(AND(D46&gt;=TIME(6,0,0),D46&lt;=TIME(8,0,0)),E46,"")</f>
        <v/>
      </c>
      <c r="H46" s="80" t="n"/>
      <c r="I46" s="30">
        <f>ROUND(IF(OR(D46="",E46="",E46=0),0,IF(H46="",MOD(E46-D46,1)*24,MOD(H46-D46,1)*24)),2)</f>
        <v/>
      </c>
      <c r="J46" s="158" t="n"/>
      <c r="K46" s="274" t="n"/>
      <c r="L46" s="189" t="n"/>
      <c r="M46" s="275">
        <f>MAX(0,V46-W46)</f>
        <v/>
      </c>
      <c r="N46" s="81">
        <f>(IF(OR($C46="",$D46=""),0,
 IF(OR($A46="Holiday",$A47="Holiday"),
    IF(ISNUMBER(MATCH(TRIM($B46),{"Phagwah","Good Friday","Easter Monday","Labour Day","Christmas","Eid ul Azha","Romans-2","Globe-12","Neptune P1"},0)),0,$I46),
 IF(AND(NOT(OR($A46="Annual Leave",$A47="Annual Leave")),$A46="Off day"),$I46,
  MAX(0,$I46-$V46)
  ))))+W46</f>
        <v/>
      </c>
      <c r="O46" s="81">
        <f>IF(AND(OR($A46="Holiday",$A47="Holiday"),
        ISNUMBER(MATCH(TRIM($B46),{"Phagwah","Good Friday","Easter Monday","Labour Day","Christmas","Eid ul Azha","Romans-2","Globe-12","Neptune P1"},0))),
   $I46,0)</f>
        <v/>
      </c>
      <c r="P46" s="81">
        <f>IF(OR($O$7="Canteen",$O$7="Head Office"),0,IF($I46&lt;=0,0,IF(OR(OR(TRIM($J46)="Hebrews",TRIM($J46)="Romans",TRIM($J46)="Romans-2",TRIM($J46)="Globe",TRIM($J46)="Globe-12",TRIM($J46)="Neptune P1"),AND($I47&gt;0,OR(TRIM($J47)="Hebrews",TRIM($J47)="Romans",TRIM($J47)="Romans-2",TRIM($J47)="Globe",TRIM($J47)="Globe-12",TRIM($J47)="Neptune P1"))),1,0)))</f>
        <v/>
      </c>
      <c r="Q46" s="82" t="n"/>
      <c r="R46" s="81">
        <f>IF(OR($O$7="Canteen",$O$7="Head Office"),0,IF(
  AND(
    SUMIFS(I:I, C:C, C46) &gt;= 8,
    COUNTIFS(C$14:C46, C46)=1,
    OR(
      TEXT(D46,"hh:mm:ss")="07:00:00",
      TEXT(D46,"hh:mm:ss")="15:00:00",
      TEXT(D46,"hh:mm:ss")="23:00:00",
      TEXT(D51,"hh:mm:ss")="07:00:00",
      TEXT(D51,"hh:mm:ss")="15:00:00",
      TEXT(D51,"hh:mm:ss")="23:00:00"
    )
  ),
  1,
  0
))</f>
        <v/>
      </c>
      <c r="S46" s="81">
        <f>IF(OR($A46="Annual Leave",$A47="Annual Leave"),IF($A46="Annual Leave",8,0),0)</f>
        <v/>
      </c>
      <c r="T46" s="117" t="n"/>
      <c r="U46" s="144">
        <f>MAX(0,40-Y46)</f>
        <v/>
      </c>
      <c r="V46" s="351">
        <f>IF(OR($C46="",$D46=""),0,
 IF(OR($A46="Holiday",$A47="Holiday"),0,
 IF(AND(NOT(OR($A46="Annual Leave",$A47="Annual Leave")),$A46="Off day"),0,
  IF($I46+$I47&gt;=8,IF($I46&gt;=8,8,$I46),$I46)
  )))</f>
        <v/>
      </c>
      <c r="W46" s="351">
        <f>MAX(0,V46-U46)</f>
        <v/>
      </c>
      <c r="X46" s="351">
        <f>IF(C46="","",C46-WEEKDAY(C46,1)+1)</f>
        <v/>
      </c>
      <c r="Y46" s="351">
        <f>SUMPRODUCT(($X$14:$X45=X46)*(($V$14:$V45)+($O$14:$O45)))+IF(X46=X14,$L$11,0)</f>
        <v/>
      </c>
      <c r="Z46" s="351" t="n"/>
      <c r="AA46" s="351" t="n"/>
      <c r="AB46" s="351" t="n"/>
      <c r="AC46" s="351" t="n"/>
      <c r="AD46" s="351" t="n"/>
      <c r="AE46" s="351" t="n"/>
      <c r="AF46" s="351" t="n"/>
    </row>
    <row r="47" ht="24" customHeight="1" s="348" thickBot="1">
      <c r="A47" s="184" t="inlineStr">
        <is>
          <t>On Day</t>
        </is>
      </c>
      <c r="B47" s="222" t="n"/>
      <c r="C47" s="118">
        <f>C45+1</f>
        <v/>
      </c>
      <c r="D47" s="83" t="n"/>
      <c r="E47" s="223">
        <f>IF(D47="", "",
 IF(D47=TIME(0,0,0), 0,
 IF(AND(D47&gt;=TIME(0,0,1), D47&lt;=TIME(2,0,0)), TIME(7,0,0),
 IF(AND(D47&gt;=TIME(6,0,0), D47&lt;=TIME(8,0,0)), TIME(12,0,0),
 IF(AND(D47&gt;TIME(8,0,0), D47&lt;=TIME(13,59,0)), TIME(15,0,0),
 IF(AND(D47&gt;=TIME(14,0,0), D47&lt;=TIME(17,59,0)), TIME(21,0,0),
 IF(AND(D47&gt;=TIME(18,0,0), D47&lt;=TIME(21,59,0)), TIME(0,0,0),
 IF(AND(D47&gt;=TIME(22,0,0), D47&lt;=TIME(23,59,59)), TIME(7,0,0), ""))))))))</f>
        <v/>
      </c>
      <c r="F47" s="224" t="n"/>
      <c r="G47" s="223">
        <f>IF(AND(D47&gt;=TIME(6,0,0),D47&lt;=TIME(8,0,0)),E47,"")</f>
        <v/>
      </c>
      <c r="H47" s="83" t="n"/>
      <c r="I47" s="23">
        <f>ROUND(IF(OR(D47="",E47="",E47=0),0,IF(H47="",MOD(E47-D47,1)*24,MOD(H47-D47,1)*24)),2)</f>
        <v/>
      </c>
      <c r="J47" s="225" t="n"/>
      <c r="K47" s="297" t="n"/>
      <c r="L47" s="181" t="n"/>
      <c r="M47" s="298">
        <f>MAX(0,V47-W47)</f>
        <v/>
      </c>
      <c r="N47" s="84">
        <f>(IF(OR($C47="",$D47=""),0,
 IF(OR($A46="Holiday",$A47="Holiday"),
    IF(ISNUMBER(MATCH(TRIM($B47),{"Phagwah","Good Friday","Easter Monday","Labour Day","Christmas","Eid ul Azha","Romans-2","Globe-12","Neptune P1"},0)),0,$I47),
 IF(AND(NOT(OR($A46="Annual Leave",$A47="Annual Leave")),$A47="Off day"),$I47,
  MAX(0,$I47-$V47)
  ))))+W47</f>
        <v/>
      </c>
      <c r="O47" s="84">
        <f>IF(AND(OR($A46="Holiday",$A47="Holiday"),
        ISNUMBER(MATCH(TRIM($B47),{"Phagwah","Good Friday","Easter Monday","Labour Day","Christmas","Eid ul Azha","Romans-2","Globe-12","Neptune P1"},0))),
   $I47,0)</f>
        <v/>
      </c>
      <c r="P47" s="84">
        <f>IF(OR($O$7="Canteen",$O$7="Head Office"),0,IF($I47&lt;=0,0,IF(AND($I46&lt;=0,OR(TRIM($J47)="Hebrews",TRIM($J47)="Romans",TRIM($J47)="Romans-2",TRIM($J47)="Globe",TRIM($J47)="Globe-12",TRIM($J47)="Neptune P1")),1,0)))</f>
        <v/>
      </c>
      <c r="Q47" s="85" t="n"/>
      <c r="R47" s="84">
        <f>IF(OR($O$7="Canteen",$O$7="Head Office"),0,IF(
  AND(
    SUMIFS(I:I, C:C, C47) &gt;= 8,
    COUNTIFS(C$14:C47, C47)=1,
    OR(
      TEXT(D47,"hh:mm:ss")="07:00:00",
      TEXT(D47,"hh:mm:ss")="15:00:00",
      TEXT(D47,"hh:mm:ss")="23:00:00",
      TEXT(D48,"hh:mm:ss")="07:00:00",
      TEXT(D48,"hh:mm:ss")="15:00:00",
      TEXT(D48,"hh:mm:ss")="23:00:00"
    )
  ),
  1,
  0
))</f>
        <v/>
      </c>
      <c r="S47" s="84">
        <f>IF(OR($A46="Annual Leave",$A47="Annual Leave"),IF(AND($A46&lt;&gt;"Annual Leave",$A47="Annual Leave"),8,0),0)</f>
        <v/>
      </c>
      <c r="T47" s="86" t="n"/>
      <c r="U47" s="144">
        <f>MAX(0,40-Y47)</f>
        <v/>
      </c>
      <c r="V47" s="351">
        <f>IF(OR($C47="",$D47=""),0,
 IF(OR($A46="Holiday",$A47="Holiday"),0,
 IF(AND(NOT(OR($A46="Annual Leave",$A47="Annual Leave")),$A47="Off day"),0,
  IF($I46+$I47&gt;=8,IF($I46&gt;=8,0,8-$I46),$I47)
  )))</f>
        <v/>
      </c>
      <c r="W47" s="351">
        <f>MAX(0,V47-U47)</f>
        <v/>
      </c>
      <c r="X47" s="351">
        <f>IF(C47="","",C47-WEEKDAY(C47,1)+1)</f>
        <v/>
      </c>
      <c r="Y47" s="351">
        <f>SUMPRODUCT(($X$14:$X46=X47)*(($V$14:$V46)+($O$14:$O46)))+IF(X47=X14,$L$11,0)</f>
        <v/>
      </c>
      <c r="Z47" s="351" t="n"/>
      <c r="AA47" s="351" t="n"/>
      <c r="AB47" s="351" t="n"/>
      <c r="AC47" s="351" t="n"/>
      <c r="AD47" s="351" t="n"/>
      <c r="AE47" s="351" t="n"/>
      <c r="AF47" s="351" t="n"/>
    </row>
    <row r="48" ht="24" customHeight="1" s="348" thickBot="1">
      <c r="A48" s="226" t="inlineStr">
        <is>
          <t>On Day</t>
        </is>
      </c>
      <c r="B48" s="299" t="n"/>
      <c r="C48" s="119">
        <f>C47</f>
        <v/>
      </c>
      <c r="D48" s="24" t="n"/>
      <c r="E48" s="227">
        <f>IF(D48="", "",
 IF(D48=TIME(0,0,0), 0,
 IF(AND(D48&gt;=TIME(0,0,1), D48&lt;=TIME(2,0,0)), TIME(7,0,0),
 IF(AND(D48&gt;=TIME(6,0,0), D48&lt;=TIME(8,0,0)), TIME(12,0,0),
 IF(AND(D48&gt;TIME(8,0,0), D48&lt;=TIME(13,59,0)), TIME(15,0,0),
 IF(AND(D48&gt;=TIME(14,0,0), D48&lt;=TIME(17,59,0)), TIME(21,0,0),
 IF(AND(D48&gt;=TIME(18,0,0), D48&lt;=TIME(21,59,0)), TIME(0,0,0),
 IF(AND(D48&gt;=TIME(22,0,0), D48&lt;=TIME(23,59,59)), TIME(7,0,0), ""))))))))</f>
        <v/>
      </c>
      <c r="F48" s="228" t="n"/>
      <c r="G48" s="227">
        <f>IF(AND(D48&gt;=TIME(6,0,0),D48&lt;=TIME(8,0,0)),E48,"")</f>
        <v/>
      </c>
      <c r="H48" s="300" t="n"/>
      <c r="I48" s="87">
        <f>ROUND(IF(OR(D48="",E48="",E48=0),0,IF(H48="",MOD(E48-D48,1)*24,MOD(H48-D48,1)*24)),2)</f>
        <v/>
      </c>
      <c r="J48" s="190" t="n"/>
      <c r="K48" s="297" t="n"/>
      <c r="L48" s="183" t="n"/>
      <c r="M48" s="324">
        <f>MAX(0,V48-W48)</f>
        <v/>
      </c>
      <c r="N48" s="302">
        <f>(IF(OR($C48="",$D48=""),0,
 IF(OR($A48="Holiday",$A49="Holiday"),
    IF(ISNUMBER(MATCH(TRIM($B48),{"Phagwah","Good Friday","Easter Monday","Labour Day","Christmas","Eid ul Azha","Romans-2","Globe-12","Neptune P1"},0)),0,$I48),
 IF(AND(NOT(OR($A48="Annual Leave",$A49="Annual Leave")),$A48="Off day"),$I48,
  MAX(0,$I48-$V48)
  ))))+W48</f>
        <v/>
      </c>
      <c r="O48" s="303" t="n"/>
      <c r="P48" s="229">
        <f>IF(OR($O$7="Canteen",$O$7="Head Office"),0,IF($I48&lt;=0,0,IF(OR(OR(TRIM($J48)="Hebrews",TRIM($J48)="Romans",TRIM($J48)="Romans-2",TRIM($J48)="Globe",TRIM($J48)="Globe-12",TRIM($J48)="Neptune P1"),AND($I49&gt;0,OR(TRIM($J49)="Hebrews",TRIM($J49)="Romans",TRIM($J49)="Romans-2",TRIM($J49)="Globe",TRIM($J49)="Globe-12",TRIM($J49)="Neptune P1"))),1,0)))</f>
        <v/>
      </c>
      <c r="Q48" s="303" t="n"/>
      <c r="R48" s="302">
        <f>IF(OR($O$7="Canteen",$O$7="Head Office"),0,IF(
  AND(
    SUMIFS(I:I, C:C, C48) &gt;= 8,
    COUNTIFS(C$14:C48, C48)=1,
    OR(
      TEXT(D48,"hh:mm:ss")="07:00:00",
      TEXT(D48,"hh:mm:ss")="15:00:00",
      TEXT(D48,"hh:mm:ss")="23:00:00",
      TEXT(D53,"hh:mm:ss")="07:00:00",
      TEXT(D53,"hh:mm:ss")="15:00:00",
      TEXT(D53,"hh:mm:ss")="23:00:00"
    )
  ),
  1,
  0
))</f>
        <v/>
      </c>
      <c r="S48" s="303" t="n"/>
      <c r="T48" s="304" t="n"/>
      <c r="U48" s="144">
        <f>MAX(0,40-Y48)</f>
        <v/>
      </c>
      <c r="V48" s="351">
        <f>IF(OR($C48="",$D48=""),0,
 IF(OR($A48="Holiday",$A49="Holiday"),0,
 IF(AND(NOT(OR($A48="Annual Leave",$A49="Annual Leave")),$A48="Off day"),0,
  IF($I48+$I49&gt;=8,IF($I48&gt;=8,8,$I48),$I48)
  )))</f>
        <v/>
      </c>
      <c r="W48" s="351">
        <f>MAX(0,V48-U48)</f>
        <v/>
      </c>
      <c r="X48" s="351">
        <f>IF(C48="","",C48-WEEKDAY(C48,1)+1)</f>
        <v/>
      </c>
      <c r="Y48" s="351">
        <f>SUMPRODUCT(($X$14:$X47=X48)*(($V$14:$V47)+($O$14:$O47)))+IF(X48=X14,$L$11,0)</f>
        <v/>
      </c>
      <c r="Z48" s="351" t="n"/>
      <c r="AA48" s="351" t="n"/>
      <c r="AB48" s="351" t="n"/>
      <c r="AC48" s="351" t="n"/>
      <c r="AD48" s="351" t="n"/>
      <c r="AE48" s="351" t="n"/>
      <c r="AF48" s="351" t="n"/>
    </row>
    <row r="49" ht="24" customHeight="1" s="348" thickBot="1">
      <c r="A49" s="230" t="n"/>
      <c r="B49" s="355" t="n"/>
      <c r="C49" s="231" t="n"/>
      <c r="D49" s="232" t="n"/>
      <c r="E49" s="232" t="n"/>
      <c r="F49" s="232" t="n"/>
      <c r="G49" s="232" t="n"/>
      <c r="H49" s="233" t="inlineStr">
        <is>
          <t>Total Hrs:</t>
        </is>
      </c>
      <c r="I49" s="122">
        <f>SUM(I14:I48)</f>
        <v/>
      </c>
      <c r="J49" s="234" t="n"/>
      <c r="K49" s="234" t="n"/>
      <c r="L49" s="235" t="n"/>
      <c r="M49" s="120">
        <f>SUM(M14:M48)</f>
        <v/>
      </c>
      <c r="N49" s="120">
        <f>SUM(N14:N48)</f>
        <v/>
      </c>
      <c r="O49" s="120">
        <f>SUM(O14:O48)</f>
        <v/>
      </c>
      <c r="P49" s="120">
        <f>SUM(P14:P48)</f>
        <v/>
      </c>
      <c r="Q49" s="120">
        <f>IF($O$6&lt;&gt;"Armed",0,LOOKUP($Q$50,{0,1,2,3,4,5,6,7,8,9,10,11,12,13,14},{0,384,769,1153,1153,1538,1923,2307,2692,3076,3461,3846,4239,4615,5000}))</f>
        <v/>
      </c>
      <c r="R49" s="120">
        <f>SUM(R14:R48)</f>
        <v/>
      </c>
      <c r="S49" s="120">
        <f>SUM(S14:S48)</f>
        <v/>
      </c>
      <c r="T49" s="121">
        <f>SUM(T30:T43)</f>
        <v/>
      </c>
      <c r="U49" s="144">
        <f>MIN(U48,0)</f>
        <v/>
      </c>
      <c r="V49" s="351">
        <f>SUM(V14:V48)</f>
        <v/>
      </c>
      <c r="W49" s="351">
        <f>SUM(W14:W48)</f>
        <v/>
      </c>
      <c r="X49" s="351" t="n"/>
      <c r="Y49" s="351" t="n"/>
      <c r="Z49" s="351" t="n"/>
      <c r="AA49" s="351" t="n"/>
      <c r="AB49" s="351" t="n"/>
      <c r="AC49" s="351" t="n"/>
      <c r="AD49" s="351" t="n"/>
      <c r="AE49" s="351" t="n"/>
      <c r="AF49" s="351" t="n"/>
    </row>
    <row r="50" ht="24" customHeight="1" s="348">
      <c r="A50" s="351" t="n"/>
      <c r="B50" s="351" t="n"/>
      <c r="C50" s="6" t="n"/>
      <c r="D50" s="6" t="n"/>
      <c r="E50" s="6" t="n"/>
      <c r="F50" s="6" t="n"/>
      <c r="G50" s="6" t="n"/>
      <c r="H50" s="336" t="n"/>
      <c r="I50" s="351" t="n"/>
      <c r="J50" s="336" t="n"/>
      <c r="K50" s="336" t="n"/>
      <c r="L50" s="336" t="n"/>
      <c r="M50" s="28" t="n"/>
      <c r="N50" s="28" t="n"/>
      <c r="O50" s="28" t="n"/>
      <c r="P50" s="241" t="inlineStr">
        <is>
          <t>Days Worked</t>
        </is>
      </c>
      <c r="Q50" s="29">
        <f>SUM(--(SUM(I14:I15)&gt;0),--(SUM(I16:I17)&gt;0),--(SUM(I18:I19)&gt;0),--(SUM(I20:I21)&gt;0),--(SUM(I22:I23)&gt;0),--(SUM(I24:I25)&gt;0),--(SUM(I26:I27)&gt;0),--(SUM(I30:I31)&gt;0),--(SUM(I32:I33)&gt;0),--(SUM(I34:I35)&gt;0),--(SUM(I36:I37)&gt;0),--(SUM(I38:I39)&gt;0),--(SUM(I40:I41)&gt;0),--(SUM(I42:I43)&gt;0),--(SUM(I45:I46)&gt;0),--(SUM(I47:I48)&gt;0))</f>
        <v/>
      </c>
      <c r="R50" s="28" t="n"/>
      <c r="S50" s="28" t="n"/>
      <c r="T50" s="28" t="n"/>
      <c r="U50" s="144" t="n"/>
      <c r="V50" s="351" t="n"/>
      <c r="W50" s="351" t="n"/>
      <c r="X50" s="351" t="n"/>
      <c r="Y50" s="351" t="n"/>
      <c r="Z50" s="351" t="n"/>
      <c r="AA50" s="351" t="n"/>
      <c r="AB50" s="351" t="n"/>
      <c r="AC50" s="351" t="n"/>
      <c r="AD50" s="351" t="n"/>
      <c r="AE50" s="351" t="n"/>
      <c r="AF50" s="351" t="n"/>
    </row>
    <row r="51" ht="24" customHeight="1" s="348">
      <c r="A51" s="351" t="n"/>
      <c r="B51" s="351" t="n"/>
      <c r="C51" s="345" t="n"/>
      <c r="D51" s="362" t="n"/>
      <c r="E51" s="362" t="n"/>
      <c r="F51" s="334" t="n"/>
      <c r="G51" s="362" t="n"/>
      <c r="H51" s="336" t="n"/>
      <c r="I51" s="351" t="n"/>
      <c r="J51" s="336" t="n"/>
      <c r="K51" s="336" t="n"/>
      <c r="L51" s="336" t="n"/>
      <c r="M51" s="236" t="n"/>
      <c r="N51" s="236" t="n"/>
      <c r="O51" s="236" t="n"/>
      <c r="P51" s="236" t="n"/>
      <c r="Q51" s="236" t="n"/>
      <c r="R51" s="236" t="n"/>
      <c r="S51" s="236" t="n"/>
      <c r="T51" s="236" t="n"/>
      <c r="U51" s="144" t="n"/>
      <c r="V51" s="351" t="n"/>
      <c r="W51" s="351" t="n"/>
      <c r="X51" s="351" t="n"/>
      <c r="Y51" s="351" t="n"/>
      <c r="Z51" s="351" t="n"/>
      <c r="AA51" s="351" t="n"/>
      <c r="AB51" s="351" t="n"/>
      <c r="AC51" s="351" t="n"/>
      <c r="AD51" s="351" t="n"/>
      <c r="AE51" s="351" t="n"/>
      <c r="AF51" s="351" t="n"/>
    </row>
    <row r="52">
      <c r="A52" s="351" t="n"/>
      <c r="B52" s="351" t="n"/>
      <c r="C52" s="329" t="inlineStr">
        <is>
          <t>Employee Signature</t>
        </is>
      </c>
      <c r="D52" s="363" t="n"/>
      <c r="E52" s="363" t="n"/>
      <c r="F52" s="329" t="inlineStr">
        <is>
          <t>Date</t>
        </is>
      </c>
      <c r="G52" s="363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351" t="n"/>
      <c r="V52" s="351" t="n"/>
      <c r="W52" s="351" t="n"/>
      <c r="X52" s="351" t="n"/>
      <c r="Y52" s="351" t="n"/>
      <c r="Z52" s="351" t="n"/>
      <c r="AA52" s="351" t="n"/>
      <c r="AB52" s="351" t="n"/>
      <c r="AC52" s="351" t="n"/>
      <c r="AD52" s="351" t="n"/>
      <c r="AE52" s="351" t="n"/>
      <c r="AF52" s="351" t="n"/>
    </row>
    <row r="53" ht="26.25" customHeight="1" s="348">
      <c r="A53" s="351" t="n"/>
      <c r="B53" s="351" t="n"/>
      <c r="C53" s="345" t="n"/>
      <c r="D53" s="362" t="n"/>
      <c r="E53" s="362" t="n"/>
      <c r="F53" s="331" t="n"/>
      <c r="G53" s="362" t="n"/>
      <c r="H53" s="6" t="n"/>
      <c r="I53" s="6" t="n"/>
      <c r="J53" s="6" t="n"/>
      <c r="K53" s="6" t="n"/>
      <c r="L53" s="6" t="n"/>
      <c r="M53" s="6" t="n"/>
      <c r="N53" s="237" t="n"/>
      <c r="O53" s="238" t="n"/>
      <c r="P53" s="346" t="n"/>
      <c r="Q53" s="351" t="n"/>
      <c r="R53" s="351" t="n"/>
      <c r="S53" s="351" t="n"/>
      <c r="T53" s="351" t="n"/>
      <c r="U53" s="351" t="n"/>
      <c r="V53" s="351" t="n"/>
      <c r="W53" s="351" t="n"/>
      <c r="X53" s="351" t="n"/>
      <c r="Y53" s="351" t="n"/>
      <c r="Z53" s="351" t="n"/>
      <c r="AA53" s="351" t="n"/>
      <c r="AB53" s="351" t="n"/>
      <c r="AC53" s="351" t="n"/>
      <c r="AD53" s="351" t="n"/>
      <c r="AE53" s="351" t="n"/>
      <c r="AF53" s="351" t="n"/>
    </row>
    <row r="54">
      <c r="A54" s="351" t="n"/>
      <c r="B54" s="351" t="n"/>
      <c r="C54" s="329" t="inlineStr">
        <is>
          <t>Manager Signature</t>
        </is>
      </c>
      <c r="D54" s="363" t="n"/>
      <c r="E54" s="363" t="n"/>
      <c r="F54" s="329" t="inlineStr">
        <is>
          <t>Date</t>
        </is>
      </c>
      <c r="G54" s="363" t="n"/>
      <c r="H54" s="6" t="n"/>
      <c r="I54" s="239" t="inlineStr">
        <is>
          <t>{42}</t>
        </is>
      </c>
      <c r="J54" s="239" t="n"/>
      <c r="K54" s="239" t="n"/>
      <c r="L54" s="239" t="n"/>
      <c r="M54" s="6" t="n"/>
      <c r="N54" s="6" t="n"/>
      <c r="O54" s="6" t="n"/>
      <c r="P54" s="6" t="n"/>
      <c r="Q54" s="6" t="n"/>
      <c r="R54" s="6" t="n"/>
      <c r="S54" s="6" t="n"/>
      <c r="T54" s="6" t="n"/>
      <c r="U54" s="351" t="n"/>
      <c r="V54" s="351" t="n"/>
      <c r="W54" s="351" t="n"/>
      <c r="X54" s="351" t="n"/>
      <c r="Y54" s="351" t="n"/>
      <c r="Z54" s="351" t="n"/>
      <c r="AA54" s="351" t="n"/>
      <c r="AB54" s="351" t="n"/>
      <c r="AC54" s="351" t="n"/>
      <c r="AD54" s="351" t="n"/>
      <c r="AE54" s="351" t="n"/>
      <c r="AF54" s="351" t="n"/>
    </row>
    <row r="55">
      <c r="A55" s="351" t="n"/>
      <c r="B55" s="351" t="n"/>
      <c r="C55" s="240" t="n"/>
      <c r="D55" s="240" t="n"/>
      <c r="E55" s="240" t="n"/>
      <c r="F55" s="240" t="n"/>
      <c r="G55" s="240" t="n"/>
      <c r="H55" s="240" t="n"/>
      <c r="I55" s="240" t="n"/>
      <c r="J55" s="240" t="n"/>
      <c r="K55" s="240" t="n"/>
      <c r="L55" s="240" t="n"/>
      <c r="M55" s="240" t="n"/>
      <c r="N55" s="240" t="n"/>
      <c r="O55" s="240" t="n"/>
      <c r="P55" s="240" t="n"/>
      <c r="Q55" s="240" t="n"/>
      <c r="R55" s="240" t="n"/>
      <c r="S55" s="240" t="n"/>
      <c r="T55" s="240" t="n"/>
      <c r="U55" s="351" t="n"/>
      <c r="V55" s="351" t="n"/>
      <c r="W55" s="351" t="n"/>
      <c r="X55" s="351" t="n"/>
      <c r="Y55" s="351" t="n"/>
      <c r="Z55" s="351" t="n"/>
      <c r="AA55" s="351" t="n"/>
      <c r="AB55" s="351" t="n"/>
      <c r="AC55" s="351" t="n"/>
      <c r="AD55" s="351" t="n"/>
      <c r="AE55" s="351" t="n"/>
      <c r="AF55" s="35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45"/>
  <mergeCells count="33">
    <mergeCell ref="C54:E54"/>
    <mergeCell ref="V2:W2"/>
    <mergeCell ref="C8:F8"/>
    <mergeCell ref="F54:G54"/>
    <mergeCell ref="H10:I10"/>
    <mergeCell ref="C7:F7"/>
    <mergeCell ref="K5:L5"/>
    <mergeCell ref="M5:N5"/>
    <mergeCell ref="H50:I50"/>
    <mergeCell ref="C51:E51"/>
    <mergeCell ref="A1:T1"/>
    <mergeCell ref="C52:E52"/>
    <mergeCell ref="V3:AB3"/>
    <mergeCell ref="F51:G51"/>
    <mergeCell ref="M10:N10"/>
    <mergeCell ref="H51:I51"/>
    <mergeCell ref="C6:F6"/>
    <mergeCell ref="C5:F5"/>
    <mergeCell ref="M7:N7"/>
    <mergeCell ref="M6:N6"/>
    <mergeCell ref="C53:E53"/>
    <mergeCell ref="H7:I7"/>
    <mergeCell ref="H28:I28"/>
    <mergeCell ref="C10:F10"/>
    <mergeCell ref="M8:N8"/>
    <mergeCell ref="F52:G52"/>
    <mergeCell ref="P53:T53"/>
    <mergeCell ref="AA2:AB2"/>
    <mergeCell ref="K10:L10"/>
    <mergeCell ref="H5:I5"/>
    <mergeCell ref="K4:L4"/>
    <mergeCell ref="M4:N4"/>
    <mergeCell ref="F53:G53"/>
  </mergeCells>
  <dataValidations count="5">
    <dataValidation sqref="A14:A48" showDropDown="0" showInputMessage="0" showErrorMessage="0" allowBlank="1" type="list">
      <formula1>"On Day,Off Day,Sick,Absent,Holiday,Annual Leave"</formula1>
    </dataValidation>
    <dataValidation sqref="B14:B48" showDropDown="0" showInputMessage="0" showErrorMessage="0" allowBlank="1" type="list">
      <formula1>"Holiday Double,Phagwah,Good Friday,Easter Monday,Labour Day,Christmas,Eid ul Azha"</formula1>
    </dataValidation>
    <dataValidation sqref="J14:J48" showDropDown="0" showInputMessage="0" showErrorMessage="0" allowBlank="1" type="list">
      <formula1>_xlfn._LONGTEXT("Unico,Unico-2,Unico-42,Unico-44,Unico-46,Unico-47,Unico-48,Unico-49,Globe,Globe-12,Hebrews,Romans-2,Beacon,Numbers,Zebra-24,Sunrise,Sunrise-1,Sunflower 6,Sunset 12,Ripple,Neptune P1,Neptune P2,Neptune P3,Neptune P4,Neptune P5,Neptune P6,Neptune P7,Rainbow"," 1,Rainbow 2,Citadel,Sunset 11,Autumn,Autumn-2,Miracle,Miracle 1,Canteen,Guard Hut")</formula1>
    </dataValidation>
    <dataValidation sqref="O7" showDropDown="0" showInputMessage="0" showErrorMessage="0" allowBlank="1" type="list">
      <formula1>"Caricom,EU,UN,DMC,ARU,Head Office,Canteen"</formula1>
    </dataValidation>
    <dataValidation sqref="O6" showDropDown="0" showInputMessage="0" showErrorMessage="0" allowBlank="1" type="list">
      <formula1>"Unarmed,Armed"</formula1>
    </dataValidation>
  </dataValidations>
  <printOptions horizontalCentered="1"/>
  <pageMargins left="0.5" right="0.5" top="0.5" bottom="1" header="0.5" footer="0.5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L55"/>
  <sheetViews>
    <sheetView topLeftCell="A23" workbookViewId="0">
      <selection activeCell="L30" sqref="L30:L48"/>
    </sheetView>
  </sheetViews>
  <sheetFormatPr baseColWidth="8" defaultRowHeight="13.5"/>
  <cols>
    <col width="12.28515625" customWidth="1" style="348" min="1" max="1"/>
    <col width="15.140625" customWidth="1" style="348" min="2" max="2"/>
    <col width="12.42578125" customWidth="1" style="348" min="3" max="3"/>
    <col width="9.28515625" customWidth="1" style="348" min="4" max="4"/>
    <col hidden="1" width="9.28515625" customWidth="1" style="348" min="5" max="5"/>
    <col hidden="1" width="2" customWidth="1" style="348" min="6" max="6"/>
    <col hidden="1" width="12.5703125" customWidth="1" style="348" min="7" max="7"/>
    <col width="9.28515625" customWidth="1" style="348" min="8" max="8"/>
    <col width="6.5703125" customWidth="1" style="348" min="9" max="9"/>
    <col width="10.140625" customWidth="1" style="348" min="10" max="10"/>
    <col width="15.28515625" customWidth="1" style="348" min="11" max="11"/>
    <col width="10.5703125" customWidth="1" style="348" min="12" max="12"/>
    <col width="11" customWidth="1" style="348" min="13" max="13"/>
    <col width="9.85546875" customWidth="1" style="348" min="14" max="14"/>
    <col width="11.140625" customWidth="1" style="348" min="15" max="15"/>
    <col width="9.85546875" customWidth="1" style="348" min="16" max="16"/>
    <col width="10.28515625" customWidth="1" style="348" min="17" max="17"/>
    <col width="8.85546875" customWidth="1" style="348" min="18" max="19"/>
    <col width="45.28515625" customWidth="1" style="348" min="20" max="20"/>
    <col width="9.140625" customWidth="1" style="348" min="21" max="21"/>
    <col width="3.140625" customWidth="1" style="348" min="22" max="29"/>
    <col width="10.28515625" customWidth="1" style="348" min="30" max="30"/>
  </cols>
  <sheetData>
    <row r="1" ht="32.25" customFormat="1" customHeight="1" s="1" thickBot="1">
      <c r="A1" s="332" t="n"/>
      <c r="B1" s="354" t="n"/>
      <c r="C1" s="354" t="n"/>
      <c r="D1" s="354" t="n"/>
      <c r="E1" s="354" t="n"/>
      <c r="F1" s="354" t="n"/>
      <c r="G1" s="354" t="n"/>
      <c r="H1" s="354" t="n"/>
      <c r="I1" s="354" t="n"/>
      <c r="J1" s="354" t="n"/>
      <c r="K1" s="354" t="n"/>
      <c r="L1" s="354" t="n"/>
      <c r="M1" s="354" t="n"/>
      <c r="N1" s="354" t="n"/>
      <c r="O1" s="354" t="n"/>
      <c r="P1" s="354" t="n"/>
      <c r="Q1" s="354" t="n"/>
      <c r="R1" s="354" t="n"/>
      <c r="S1" s="354" t="n"/>
      <c r="T1" s="355" t="n"/>
      <c r="U1" s="351" t="n"/>
      <c r="V1" s="351" t="n"/>
      <c r="W1" s="351" t="n"/>
      <c r="X1" s="351" t="n"/>
      <c r="Y1" s="351" t="n"/>
      <c r="Z1" s="351" t="n"/>
      <c r="AA1" s="351" t="n"/>
      <c r="AB1" s="351" t="n"/>
      <c r="AC1" s="351" t="n"/>
      <c r="AD1" s="126" t="n"/>
      <c r="AE1" s="351" t="n"/>
      <c r="AF1" s="351" t="n"/>
    </row>
    <row r="2" ht="15" customFormat="1" customHeight="1" s="1">
      <c r="A2" s="351" t="n"/>
      <c r="B2" s="351" t="n"/>
      <c r="C2" s="127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128" t="n"/>
      <c r="U2" s="351" t="n"/>
      <c r="V2" s="343" t="n">
        <v>2025</v>
      </c>
      <c r="W2" s="356" t="n"/>
      <c r="X2" s="351" t="n"/>
      <c r="Y2" s="351" t="n"/>
      <c r="Z2" s="129" t="inlineStr">
        <is>
          <t>Month:</t>
        </is>
      </c>
      <c r="AA2" s="343" t="n">
        <v>3</v>
      </c>
      <c r="AB2" s="356" t="n"/>
      <c r="AC2" s="351" t="n"/>
      <c r="AD2" s="351" t="n"/>
      <c r="AE2" s="351" t="n"/>
      <c r="AF2" s="351" t="n"/>
    </row>
    <row r="3" ht="15.6" customHeight="1" s="348" thickBot="1">
      <c r="A3" s="351" t="n"/>
      <c r="B3" s="351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351" t="n"/>
      <c r="V3" s="333">
        <f>DATE(V2,AA2,1)</f>
        <v/>
      </c>
      <c r="W3" s="357" t="n"/>
      <c r="X3" s="357" t="n"/>
      <c r="Y3" s="357" t="n"/>
      <c r="Z3" s="357" t="n"/>
      <c r="AA3" s="357" t="n"/>
      <c r="AB3" s="358" t="n"/>
      <c r="AC3" s="351" t="n"/>
      <c r="AD3" s="351" t="n"/>
      <c r="AE3" s="351" t="n"/>
      <c r="AF3" s="249" t="n"/>
    </row>
    <row r="4" ht="21" customHeight="1" s="348" thickBot="1">
      <c r="A4" s="351" t="n"/>
      <c r="B4" s="351" t="n"/>
      <c r="C4" s="25" t="inlineStr">
        <is>
          <t>Federal Manangement Systems</t>
        </is>
      </c>
      <c r="D4" s="25" t="n"/>
      <c r="E4" s="25" t="n"/>
      <c r="F4" s="25" t="n"/>
      <c r="G4" s="25" t="n"/>
      <c r="H4" s="6" t="n"/>
      <c r="I4" s="6" t="n"/>
      <c r="J4" s="6" t="n"/>
      <c r="K4" s="330" t="inlineStr">
        <is>
          <t>Employee Number:</t>
        </is>
      </c>
      <c r="L4" s="351" t="n"/>
      <c r="M4" s="342" t="inlineStr">
        <is>
          <t>3752</t>
        </is>
      </c>
      <c r="N4" s="355" t="n"/>
      <c r="O4" s="6" t="n"/>
      <c r="P4" s="6" t="n"/>
      <c r="Q4" s="6" t="n"/>
      <c r="R4" s="6" t="n"/>
      <c r="S4" s="6" t="n"/>
      <c r="T4" s="6" t="n"/>
      <c r="U4" s="351" t="n"/>
      <c r="V4" s="130" t="inlineStr">
        <is>
          <t>Su</t>
        </is>
      </c>
      <c r="W4" s="131" t="inlineStr">
        <is>
          <t>M</t>
        </is>
      </c>
      <c r="X4" s="131" t="inlineStr">
        <is>
          <t>Tu</t>
        </is>
      </c>
      <c r="Y4" s="131" t="inlineStr">
        <is>
          <t>W</t>
        </is>
      </c>
      <c r="Z4" s="131" t="inlineStr">
        <is>
          <t>Th</t>
        </is>
      </c>
      <c r="AA4" s="131" t="inlineStr">
        <is>
          <t>F</t>
        </is>
      </c>
      <c r="AB4" s="132" t="inlineStr">
        <is>
          <t>Sa</t>
        </is>
      </c>
      <c r="AC4" s="351" t="n"/>
      <c r="AD4" s="133" t="inlineStr">
        <is>
          <t>Overtime Options</t>
        </is>
      </c>
      <c r="AE4" s="351" t="n"/>
      <c r="AF4" s="351" t="n"/>
      <c r="AJ4" s="257" t="n"/>
    </row>
    <row r="5" ht="14.1" customHeight="1" s="348" thickBot="1">
      <c r="A5" s="351" t="n"/>
      <c r="B5" s="351" t="n"/>
      <c r="C5" s="337" t="n"/>
      <c r="D5" s="351" t="n"/>
      <c r="E5" s="351" t="n"/>
      <c r="F5" s="351" t="n"/>
      <c r="G5" s="6" t="n"/>
      <c r="H5" s="340" t="n"/>
      <c r="I5" s="351" t="n"/>
      <c r="J5" s="340" t="n"/>
      <c r="K5" s="344" t="inlineStr">
        <is>
          <t>Employee Name:</t>
        </is>
      </c>
      <c r="L5" s="359" t="n"/>
      <c r="M5" s="342" t="inlineStr">
        <is>
          <t>Breedy, Phoolkumarie</t>
        </is>
      </c>
      <c r="N5" s="355" t="n"/>
      <c r="O5" s="337" t="n"/>
      <c r="P5" s="337" t="n"/>
      <c r="Q5" s="337" t="n"/>
      <c r="R5" s="337" t="n"/>
      <c r="S5" s="337" t="n"/>
      <c r="T5" s="337" t="n"/>
      <c r="U5" s="351" t="n"/>
      <c r="V5" s="263">
        <f>IF(MONTH($V$3)&lt;&gt;MONTH($V$3-WEEKDAY($V$3,1)+(ROW(V5)-ROW($V$5))*7+(COLUMN(V5)-COLUMN($V$5)+1)),"",$V$3-WEEKDAY($V$3,1)+(ROW(V5)-ROW($V$5))*7+(COLUMN(V5)-COLUMN($V$5)+1))</f>
        <v/>
      </c>
      <c r="W5" s="263">
        <f>IF(MONTH($V$3)&lt;&gt;MONTH($V$3-WEEKDAY($V$3,1)+(ROW(W5)-ROW($V$5))*7+(COLUMN(W5)-COLUMN($V$5)+1)),"",$V$3-WEEKDAY($V$3,1)+(ROW(W5)-ROW($V$5))*7+(COLUMN(W5)-COLUMN($V$5)+1))</f>
        <v/>
      </c>
      <c r="X5" s="263">
        <f>IF(MONTH($V$3)&lt;&gt;MONTH($V$3-WEEKDAY($V$3,1)+(ROW(X5)-ROW($V$5))*7+(COLUMN(X5)-COLUMN($V$5)+1)),"",$V$3-WEEKDAY($V$3,1)+(ROW(X5)-ROW($V$5))*7+(COLUMN(X5)-COLUMN($V$5)+1))</f>
        <v/>
      </c>
      <c r="Y5" s="263">
        <f>IF(MONTH($V$3)&lt;&gt;MONTH($V$3-WEEKDAY($V$3,1)+(ROW(Y5)-ROW($V$5))*7+(COLUMN(Y5)-COLUMN($V$5)+1)),"",$V$3-WEEKDAY($V$3,1)+(ROW(Y5)-ROW($V$5))*7+(COLUMN(Y5)-COLUMN($V$5)+1))</f>
        <v/>
      </c>
      <c r="Z5" s="263">
        <f>IF(MONTH($V$3)&lt;&gt;MONTH($V$3-WEEKDAY($V$3,1)+(ROW(Z5)-ROW($V$5))*7+(COLUMN(Z5)-COLUMN($V$5)+1)),"",$V$3-WEEKDAY($V$3,1)+(ROW(Z5)-ROW($V$5))*7+(COLUMN(Z5)-COLUMN($V$5)+1))</f>
        <v/>
      </c>
      <c r="AA5" s="263">
        <f>IF(MONTH($V$3)&lt;&gt;MONTH($V$3-WEEKDAY($V$3,1)+(ROW(AA5)-ROW($V$5))*7+(COLUMN(AA5)-COLUMN($V$5)+1)),"",$V$3-WEEKDAY($V$3,1)+(ROW(AA5)-ROW($V$5))*7+(COLUMN(AA5)-COLUMN($V$5)+1))</f>
        <v/>
      </c>
      <c r="AB5" s="263">
        <f>IF(MONTH($V$3)&lt;&gt;MONTH($V$3-WEEKDAY($V$3,1)+(ROW(AB5)-ROW($V$5))*7+(COLUMN(AB5)-COLUMN($V$5)+1)),"",$V$3-WEEKDAY($V$3,1)+(ROW(AB5)-ROW($V$5))*7+(COLUMN(AB5)-COLUMN($V$5)+1))</f>
        <v/>
      </c>
      <c r="AC5" s="351" t="n"/>
      <c r="AD5" s="351" t="n"/>
      <c r="AE5" s="3" t="b">
        <v>1</v>
      </c>
      <c r="AF5" s="258" t="n"/>
      <c r="AJ5" s="350" t="n"/>
      <c r="AK5" s="350" t="n"/>
      <c r="AL5" s="350" t="n"/>
    </row>
    <row r="6" ht="14.1" customHeight="1" s="348" thickBot="1">
      <c r="A6" s="351" t="n"/>
      <c r="B6" s="351" t="n"/>
      <c r="C6" s="337" t="inlineStr">
        <is>
          <t xml:space="preserve">120 Peter Rose St </t>
        </is>
      </c>
      <c r="D6" s="351" t="n"/>
      <c r="E6" s="351" t="n"/>
      <c r="F6" s="351" t="n"/>
      <c r="G6" s="6" t="n"/>
      <c r="H6" s="6" t="n"/>
      <c r="I6" s="6" t="n"/>
      <c r="J6" s="6" t="n"/>
      <c r="K6" s="6" t="n"/>
      <c r="L6" s="6" t="n"/>
      <c r="M6" s="339" t="inlineStr">
        <is>
          <t>Armed or unarmed</t>
        </is>
      </c>
      <c r="N6" s="360" t="n"/>
      <c r="O6" s="135" t="inlineStr">
        <is>
          <t>Armed</t>
        </is>
      </c>
      <c r="P6" s="6" t="n"/>
      <c r="Q6" s="6" t="n"/>
      <c r="R6" s="6" t="n"/>
      <c r="S6" s="6" t="n"/>
      <c r="T6" s="6" t="n"/>
      <c r="U6" s="351" t="n"/>
      <c r="V6" s="263">
        <f>IF(MONTH($V$3)&lt;&gt;MONTH($V$3-WEEKDAY($V$3,1)+(ROW(V6)-ROW($V$5))*7+(COLUMN(V6)-COLUMN($V$5)+1)),"",$V$3-WEEKDAY($V$3,1)+(ROW(V6)-ROW($V$5))*7+(COLUMN(V6)-COLUMN($V$5)+1))</f>
        <v/>
      </c>
      <c r="W6" s="263">
        <f>IF(MONTH($V$3)&lt;&gt;MONTH($V$3-WEEKDAY($V$3,1)+(ROW(W6)-ROW($V$5))*7+(COLUMN(W6)-COLUMN($V$5)+1)),"",$V$3-WEEKDAY($V$3,1)+(ROW(W6)-ROW($V$5))*7+(COLUMN(W6)-COLUMN($V$5)+1))</f>
        <v/>
      </c>
      <c r="X6" s="263">
        <f>IF(MONTH($V$3)&lt;&gt;MONTH($V$3-WEEKDAY($V$3,1)+(ROW(X6)-ROW($V$5))*7+(COLUMN(X6)-COLUMN($V$5)+1)),"",$V$3-WEEKDAY($V$3,1)+(ROW(X6)-ROW($V$5))*7+(COLUMN(X6)-COLUMN($V$5)+1))</f>
        <v/>
      </c>
      <c r="Y6" s="263">
        <f>IF(MONTH($V$3)&lt;&gt;MONTH($V$3-WEEKDAY($V$3,1)+(ROW(Y6)-ROW($V$5))*7+(COLUMN(Y6)-COLUMN($V$5)+1)),"",$V$3-WEEKDAY($V$3,1)+(ROW(Y6)-ROW($V$5))*7+(COLUMN(Y6)-COLUMN($V$5)+1))</f>
        <v/>
      </c>
      <c r="Z6" s="263">
        <f>IF(MONTH($V$3)&lt;&gt;MONTH($V$3-WEEKDAY($V$3,1)+(ROW(Z6)-ROW($V$5))*7+(COLUMN(Z6)-COLUMN($V$5)+1)),"",$V$3-WEEKDAY($V$3,1)+(ROW(Z6)-ROW($V$5))*7+(COLUMN(Z6)-COLUMN($V$5)+1))</f>
        <v/>
      </c>
      <c r="AA6" s="263">
        <f>IF(MONTH($V$3)&lt;&gt;MONTH($V$3-WEEKDAY($V$3,1)+(ROW(AA6)-ROW($V$5))*7+(COLUMN(AA6)-COLUMN($V$5)+1)),"",$V$3-WEEKDAY($V$3,1)+(ROW(AA6)-ROW($V$5))*7+(COLUMN(AA6)-COLUMN($V$5)+1))</f>
        <v/>
      </c>
      <c r="AB6" s="263">
        <f>IF(MONTH($V$3)&lt;&gt;MONTH($V$3-WEEKDAY($V$3,1)+(ROW(AB6)-ROW($V$5))*7+(COLUMN(AB6)-COLUMN($V$5)+1)),"",$V$3-WEEKDAY($V$3,1)+(ROW(AB6)-ROW($V$5))*7+(COLUMN(AB6)-COLUMN($V$5)+1))</f>
        <v/>
      </c>
      <c r="AC6" s="351" t="n"/>
      <c r="AD6" s="136" t="inlineStr">
        <is>
          <t>After:</t>
        </is>
      </c>
      <c r="AE6" s="264" t="n">
        <v>8</v>
      </c>
      <c r="AF6" s="258" t="n"/>
      <c r="AJ6" s="350" t="n"/>
      <c r="AL6" s="251" t="n"/>
    </row>
    <row r="7" ht="14.1" customHeight="1" s="348" thickBot="1">
      <c r="A7" s="351" t="n"/>
      <c r="B7" s="351" t="n"/>
      <c r="C7" s="337" t="inlineStr">
        <is>
          <t>Queenstown</t>
        </is>
      </c>
      <c r="D7" s="351" t="n"/>
      <c r="E7" s="351" t="n"/>
      <c r="F7" s="351" t="n"/>
      <c r="G7" s="6" t="n"/>
      <c r="H7" s="340" t="n"/>
      <c r="I7" s="351" t="n"/>
      <c r="J7" s="340" t="n"/>
      <c r="K7" s="340" t="n"/>
      <c r="L7" s="340" t="n"/>
      <c r="M7" s="338" t="inlineStr">
        <is>
          <t>Agency</t>
        </is>
      </c>
      <c r="N7" s="361" t="n"/>
      <c r="O7" s="7" t="inlineStr">
        <is>
          <t>Caricom</t>
        </is>
      </c>
      <c r="P7" s="6" t="n"/>
      <c r="Q7" s="6" t="n"/>
      <c r="R7" s="6" t="n"/>
      <c r="S7" s="6" t="n"/>
      <c r="T7" s="6" t="n"/>
      <c r="U7" s="351" t="n"/>
      <c r="V7" s="263">
        <f>IF(MONTH($V$3)&lt;&gt;MONTH($V$3-WEEKDAY($V$3,1)+(ROW(V7)-ROW($V$5))*7+(COLUMN(V7)-COLUMN($V$5)+1)),"",$V$3-WEEKDAY($V$3,1)+(ROW(V7)-ROW($V$5))*7+(COLUMN(V7)-COLUMN($V$5)+1))</f>
        <v/>
      </c>
      <c r="W7" s="263">
        <f>IF(MONTH($V$3)&lt;&gt;MONTH($V$3-WEEKDAY($V$3,1)+(ROW(W7)-ROW($V$5))*7+(COLUMN(W7)-COLUMN($V$5)+1)),"",$V$3-WEEKDAY($V$3,1)+(ROW(W7)-ROW($V$5))*7+(COLUMN(W7)-COLUMN($V$5)+1))</f>
        <v/>
      </c>
      <c r="X7" s="263">
        <f>IF(MONTH($V$3)&lt;&gt;MONTH($V$3-WEEKDAY($V$3,1)+(ROW(X7)-ROW($V$5))*7+(COLUMN(X7)-COLUMN($V$5)+1)),"",$V$3-WEEKDAY($V$3,1)+(ROW(X7)-ROW($V$5))*7+(COLUMN(X7)-COLUMN($V$5)+1))</f>
        <v/>
      </c>
      <c r="Y7" s="263">
        <f>IF(MONTH($V$3)&lt;&gt;MONTH($V$3-WEEKDAY($V$3,1)+(ROW(Y7)-ROW($V$5))*7+(COLUMN(Y7)-COLUMN($V$5)+1)),"",$V$3-WEEKDAY($V$3,1)+(ROW(Y7)-ROW($V$5))*7+(COLUMN(Y7)-COLUMN($V$5)+1))</f>
        <v/>
      </c>
      <c r="Z7" s="263">
        <f>IF(MONTH($V$3)&lt;&gt;MONTH($V$3-WEEKDAY($V$3,1)+(ROW(Z7)-ROW($V$5))*7+(COLUMN(Z7)-COLUMN($V$5)+1)),"",$V$3-WEEKDAY($V$3,1)+(ROW(Z7)-ROW($V$5))*7+(COLUMN(Z7)-COLUMN($V$5)+1))</f>
        <v/>
      </c>
      <c r="AA7" s="263">
        <f>IF(MONTH($V$3)&lt;&gt;MONTH($V$3-WEEKDAY($V$3,1)+(ROW(AA7)-ROW($V$5))*7+(COLUMN(AA7)-COLUMN($V$5)+1)),"",$V$3-WEEKDAY($V$3,1)+(ROW(AA7)-ROW($V$5))*7+(COLUMN(AA7)-COLUMN($V$5)+1))</f>
        <v/>
      </c>
      <c r="AB7" s="263">
        <f>IF(MONTH($V$3)&lt;&gt;MONTH($V$3-WEEKDAY($V$3,1)+(ROW(AB7)-ROW($V$5))*7+(COLUMN(AB7)-COLUMN($V$5)+1)),"",$V$3-WEEKDAY($V$3,1)+(ROW(AB7)-ROW($V$5))*7+(COLUMN(AB7)-COLUMN($V$5)+1))</f>
        <v/>
      </c>
      <c r="AC7" s="351" t="n"/>
      <c r="AD7" s="351" t="n"/>
      <c r="AE7" s="351" t="n"/>
      <c r="AF7" s="258" t="n"/>
      <c r="AJ7" s="350" t="n"/>
      <c r="AL7" s="251" t="n"/>
    </row>
    <row r="8">
      <c r="A8" s="351" t="n"/>
      <c r="B8" s="351" t="n"/>
      <c r="C8" s="337" t="inlineStr">
        <is>
          <t>Georgetown, Guyana</t>
        </is>
      </c>
      <c r="D8" s="351" t="n"/>
      <c r="E8" s="351" t="n"/>
      <c r="F8" s="351" t="n"/>
      <c r="G8" s="6" t="n"/>
      <c r="H8" s="6" t="n"/>
      <c r="I8" s="6" t="n"/>
      <c r="J8" s="6" t="n"/>
      <c r="K8" s="6" t="n"/>
      <c r="L8" s="6" t="n"/>
      <c r="M8" s="341" t="n"/>
      <c r="N8" s="351" t="n"/>
      <c r="O8" s="351" t="n"/>
      <c r="P8" s="6" t="n"/>
      <c r="Q8" s="6" t="n"/>
      <c r="R8" s="6" t="n"/>
      <c r="S8" s="6" t="n"/>
      <c r="T8" s="6" t="n"/>
      <c r="U8" s="351" t="n"/>
      <c r="V8" s="263">
        <f>IF(MONTH($V$3)&lt;&gt;MONTH($V$3-WEEKDAY($V$3,1)+(ROW(V8)-ROW($V$5))*7+(COLUMN(V8)-COLUMN($V$5)+1)),"",$V$3-WEEKDAY($V$3,1)+(ROW(V8)-ROW($V$5))*7+(COLUMN(V8)-COLUMN($V$5)+1))</f>
        <v/>
      </c>
      <c r="W8" s="263">
        <f>IF(MONTH($V$3)&lt;&gt;MONTH($V$3-WEEKDAY($V$3,1)+(ROW(W8)-ROW($V$5))*7+(COLUMN(W8)-COLUMN($V$5)+1)),"",$V$3-WEEKDAY($V$3,1)+(ROW(W8)-ROW($V$5))*7+(COLUMN(W8)-COLUMN($V$5)+1))</f>
        <v/>
      </c>
      <c r="X8" s="263">
        <f>IF(MONTH($V$3)&lt;&gt;MONTH($V$3-WEEKDAY($V$3,1)+(ROW(X8)-ROW($V$5))*7+(COLUMN(X8)-COLUMN($V$5)+1)),"",$V$3-WEEKDAY($V$3,1)+(ROW(X8)-ROW($V$5))*7+(COLUMN(X8)-COLUMN($V$5)+1))</f>
        <v/>
      </c>
      <c r="Y8" s="263">
        <f>IF(MONTH($V$3)&lt;&gt;MONTH($V$3-WEEKDAY($V$3,1)+(ROW(Y8)-ROW($V$5))*7+(COLUMN(Y8)-COLUMN($V$5)+1)),"",$V$3-WEEKDAY($V$3,1)+(ROW(Y8)-ROW($V$5))*7+(COLUMN(Y8)-COLUMN($V$5)+1))</f>
        <v/>
      </c>
      <c r="Z8" s="263">
        <f>IF(MONTH($V$3)&lt;&gt;MONTH($V$3-WEEKDAY($V$3,1)+(ROW(Z8)-ROW($V$5))*7+(COLUMN(Z8)-COLUMN($V$5)+1)),"",$V$3-WEEKDAY($V$3,1)+(ROW(Z8)-ROW($V$5))*7+(COLUMN(Z8)-COLUMN($V$5)+1))</f>
        <v/>
      </c>
      <c r="AA8" s="263">
        <f>IF(MONTH($V$3)&lt;&gt;MONTH($V$3-WEEKDAY($V$3,1)+(ROW(AA8)-ROW($V$5))*7+(COLUMN(AA8)-COLUMN($V$5)+1)),"",$V$3-WEEKDAY($V$3,1)+(ROW(AA8)-ROW($V$5))*7+(COLUMN(AA8)-COLUMN($V$5)+1))</f>
        <v/>
      </c>
      <c r="AB8" s="263">
        <f>IF(MONTH($V$3)&lt;&gt;MONTH($V$3-WEEKDAY($V$3,1)+(ROW(AB8)-ROW($V$5))*7+(COLUMN(AB8)-COLUMN($V$5)+1)),"",$V$3-WEEKDAY($V$3,1)+(ROW(AB8)-ROW($V$5))*7+(COLUMN(AB8)-COLUMN($V$5)+1))</f>
        <v/>
      </c>
      <c r="AC8" s="351" t="n"/>
      <c r="AD8" s="351" t="n"/>
      <c r="AE8" s="3" t="b">
        <v>1</v>
      </c>
      <c r="AF8" s="258" t="n"/>
      <c r="AJ8" s="350" t="n"/>
      <c r="AL8" s="251" t="n"/>
    </row>
    <row r="9">
      <c r="A9" s="351" t="n"/>
      <c r="B9" s="351" t="n"/>
      <c r="C9" s="337" t="n"/>
      <c r="D9" s="337" t="n"/>
      <c r="E9" s="337" t="n"/>
      <c r="F9" s="337" t="n"/>
      <c r="G9" s="6" t="n"/>
      <c r="H9" s="6" t="n"/>
      <c r="I9" s="6" t="n"/>
      <c r="J9" s="6" t="n"/>
      <c r="K9" s="6" t="n"/>
      <c r="L9" s="6" t="n"/>
      <c r="M9" s="137" t="n"/>
      <c r="N9" s="137" t="n"/>
      <c r="O9" s="6" t="n"/>
      <c r="P9" s="6" t="n"/>
      <c r="Q9" s="6" t="n"/>
      <c r="R9" s="6" t="n"/>
      <c r="S9" s="6" t="n"/>
      <c r="T9" s="6" t="n"/>
      <c r="U9" s="351" t="n"/>
      <c r="V9" s="265" t="n"/>
      <c r="W9" s="265" t="n"/>
      <c r="X9" s="265" t="n"/>
      <c r="Y9" s="265" t="n"/>
      <c r="Z9" s="265" t="n"/>
      <c r="AA9" s="265" t="n"/>
      <c r="AB9" s="265" t="n"/>
      <c r="AC9" s="351" t="n"/>
      <c r="AD9" s="351" t="n"/>
      <c r="AE9" s="3" t="n"/>
      <c r="AF9" s="351" t="n"/>
      <c r="AJ9" s="350" t="n"/>
      <c r="AL9" s="251" t="n"/>
    </row>
    <row r="10">
      <c r="A10" s="351" t="n"/>
      <c r="B10" s="351" t="n"/>
      <c r="C10" s="337" t="inlineStr">
        <is>
          <t>592-223-7560</t>
        </is>
      </c>
      <c r="D10" s="351" t="n"/>
      <c r="E10" s="351" t="n"/>
      <c r="F10" s="351" t="n"/>
      <c r="G10" s="6" t="n"/>
      <c r="H10" s="340" t="n"/>
      <c r="I10" s="351" t="n"/>
      <c r="J10" s="340" t="n"/>
      <c r="K10" s="330" t="inlineStr">
        <is>
          <t>Week Starting:</t>
        </is>
      </c>
      <c r="L10" s="351" t="n"/>
      <c r="M10" s="335" t="n">
        <v>45977</v>
      </c>
      <c r="N10" s="362" t="n"/>
      <c r="O10" s="6" t="n"/>
      <c r="P10" s="6" t="n"/>
      <c r="Q10" s="6" t="n"/>
      <c r="R10" s="6" t="n"/>
      <c r="S10" s="6" t="n"/>
      <c r="T10" s="138" t="inlineStr">
        <is>
          <t>[42]</t>
        </is>
      </c>
      <c r="U10" s="351" t="n"/>
      <c r="V10" s="263">
        <f>IF(MONTH($V$3)&lt;&gt;MONTH($V$3-WEEKDAY($V$3,1)+(ROW(V10)-ROW($V$5))*7+(COLUMN(V10)-COLUMN($V$5)+1)),"",$V$3-WEEKDAY($V$3,1)+(ROW(V10)-ROW($V$5))*7+(COLUMN(V10)-COLUMN($V$5)+1))</f>
        <v/>
      </c>
      <c r="W10" s="263">
        <f>IF(MONTH($V$3)&lt;&gt;MONTH($V$3-WEEKDAY($V$3,1)+(ROW(W10)-ROW($V$5))*7+(COLUMN(W10)-COLUMN($V$5)+1)),"",$V$3-WEEKDAY($V$3,1)+(ROW(W10)-ROW($V$5))*7+(COLUMN(W10)-COLUMN($V$5)+1))</f>
        <v/>
      </c>
      <c r="X10" s="263">
        <f>IF(MONTH($V$3)&lt;&gt;MONTH($V$3-WEEKDAY($V$3,1)+(ROW(X10)-ROW($V$5))*7+(COLUMN(X10)-COLUMN($V$5)+1)),"",$V$3-WEEKDAY($V$3,1)+(ROW(X10)-ROW($V$5))*7+(COLUMN(X10)-COLUMN($V$5)+1))</f>
        <v/>
      </c>
      <c r="Y10" s="263">
        <f>IF(MONTH($V$3)&lt;&gt;MONTH($V$3-WEEKDAY($V$3,1)+(ROW(Y10)-ROW($V$5))*7+(COLUMN(Y10)-COLUMN($V$5)+1)),"",$V$3-WEEKDAY($V$3,1)+(ROW(Y10)-ROW($V$5))*7+(COLUMN(Y10)-COLUMN($V$5)+1))</f>
        <v/>
      </c>
      <c r="Z10" s="263">
        <f>IF(MONTH($V$3)&lt;&gt;MONTH($V$3-WEEKDAY($V$3,1)+(ROW(Z10)-ROW($V$5))*7+(COLUMN(Z10)-COLUMN($V$5)+1)),"",$V$3-WEEKDAY($V$3,1)+(ROW(Z10)-ROW($V$5))*7+(COLUMN(Z10)-COLUMN($V$5)+1))</f>
        <v/>
      </c>
      <c r="AA10" s="263">
        <f>IF(MONTH($V$3)&lt;&gt;MONTH($V$3-WEEKDAY($V$3,1)+(ROW(AA10)-ROW($V$5))*7+(COLUMN(AA10)-COLUMN($V$5)+1)),"",$V$3-WEEKDAY($V$3,1)+(ROW(AA10)-ROW($V$5))*7+(COLUMN(AA10)-COLUMN($V$5)+1))</f>
        <v/>
      </c>
      <c r="AB10" s="263">
        <f>IF(MONTH($V$3)&lt;&gt;MONTH($V$3-WEEKDAY($V$3,1)+(ROW(AB10)-ROW($V$5))*7+(COLUMN(AB10)-COLUMN($V$5)+1)),"",$V$3-WEEKDAY($V$3,1)+(ROW(AB10)-ROW($V$5))*7+(COLUMN(AB10)-COLUMN($V$5)+1))</f>
        <v/>
      </c>
      <c r="AC10" s="351" t="n"/>
      <c r="AD10" s="136" t="inlineStr">
        <is>
          <t>After:</t>
        </is>
      </c>
      <c r="AE10" s="264" t="n">
        <v>40</v>
      </c>
      <c r="AF10" s="250" t="n"/>
    </row>
    <row r="11" ht="15.75" customHeight="1" s="348" thickBot="1">
      <c r="A11" s="351" t="n"/>
      <c r="B11" s="351" t="n"/>
      <c r="C11" s="6" t="n"/>
      <c r="D11" s="6" t="n"/>
      <c r="E11" s="6" t="n"/>
      <c r="F11" s="6" t="n"/>
      <c r="G11" s="6" t="n"/>
      <c r="H11" s="6" t="n"/>
      <c r="I11" s="6" t="n"/>
      <c r="J11" s="6" t="n"/>
      <c r="K11" s="259" t="inlineStr">
        <is>
          <t>Carry Forward Hrs:</t>
        </is>
      </c>
      <c r="L11" s="248" t="n">
        <v>32</v>
      </c>
      <c r="M11" s="6" t="n"/>
      <c r="N11" s="6" t="n"/>
      <c r="O11" s="6" t="n"/>
      <c r="P11" s="6" t="n"/>
      <c r="Q11" s="6" t="n"/>
      <c r="R11" s="6" t="n"/>
      <c r="S11" s="6" t="n"/>
      <c r="T11" s="6" t="n"/>
      <c r="U11" s="351" t="n"/>
      <c r="V11" s="263">
        <f>IF(MONTH($V$3)&lt;&gt;MONTH($V$3-WEEKDAY($V$3,1)+(ROW(V11)-ROW($V$5))*7+(COLUMN(V11)-COLUMN($V$5)+1)),"",$V$3-WEEKDAY($V$3,1)+(ROW(V11)-ROW($V$5))*7+(COLUMN(V11)-COLUMN($V$5)+1))</f>
        <v/>
      </c>
      <c r="W11" s="263">
        <f>IF(MONTH($V$3)&lt;&gt;MONTH($V$3-WEEKDAY($V$3,1)+(ROW(W11)-ROW($V$5))*7+(COLUMN(W11)-COLUMN($V$5)+1)),"",$V$3-WEEKDAY($V$3,1)+(ROW(W11)-ROW($V$5))*7+(COLUMN(W11)-COLUMN($V$5)+1))</f>
        <v/>
      </c>
      <c r="X11" s="263">
        <f>IF(MONTH($V$3)&lt;&gt;MONTH($V$3-WEEKDAY($V$3,1)+(ROW(X11)-ROW($V$5))*7+(COLUMN(X11)-COLUMN($V$5)+1)),"",$V$3-WEEKDAY($V$3,1)+(ROW(X11)-ROW($V$5))*7+(COLUMN(X11)-COLUMN($V$5)+1))</f>
        <v/>
      </c>
      <c r="Y11" s="263">
        <f>IF(MONTH($V$3)&lt;&gt;MONTH($V$3-WEEKDAY($V$3,1)+(ROW(Y11)-ROW($V$5))*7+(COLUMN(Y11)-COLUMN($V$5)+1)),"",$V$3-WEEKDAY($V$3,1)+(ROW(Y11)-ROW($V$5))*7+(COLUMN(Y11)-COLUMN($V$5)+1))</f>
        <v/>
      </c>
      <c r="Z11" s="263">
        <f>IF(MONTH($V$3)&lt;&gt;MONTH($V$3-WEEKDAY($V$3,1)+(ROW(Z11)-ROW($V$5))*7+(COLUMN(Z11)-COLUMN($V$5)+1)),"",$V$3-WEEKDAY($V$3,1)+(ROW(Z11)-ROW($V$5))*7+(COLUMN(Z11)-COLUMN($V$5)+1))</f>
        <v/>
      </c>
      <c r="AA11" s="263">
        <f>IF(MONTH($V$3)&lt;&gt;MONTH($V$3-WEEKDAY($V$3,1)+(ROW(AA11)-ROW($V$5))*7+(COLUMN(AA11)-COLUMN($V$5)+1)),"",$V$3-WEEKDAY($V$3,1)+(ROW(AA11)-ROW($V$5))*7+(COLUMN(AA11)-COLUMN($V$5)+1))</f>
        <v/>
      </c>
      <c r="AB11" s="263">
        <f>IF(MONTH($V$3)&lt;&gt;MONTH($V$3-WEEKDAY($V$3,1)+(ROW(AB11)-ROW($V$5))*7+(COLUMN(AB11)-COLUMN($V$5)+1)),"",$V$3-WEEKDAY($V$3,1)+(ROW(AB11)-ROW($V$5))*7+(COLUMN(AB11)-COLUMN($V$5)+1))</f>
        <v/>
      </c>
      <c r="AC11" s="351" t="n"/>
      <c r="AD11" s="351" t="n"/>
      <c r="AE11" s="351" t="n"/>
      <c r="AF11" s="258" t="n"/>
      <c r="AJ11" s="252" t="n"/>
      <c r="AK11" s="252" t="n"/>
    </row>
    <row r="12" ht="27.75" customFormat="1" customHeight="1" s="2" thickBot="1">
      <c r="A12" s="266" t="inlineStr">
        <is>
          <t>Day Off</t>
        </is>
      </c>
      <c r="B12" s="267" t="inlineStr">
        <is>
          <t>Holiday Double</t>
        </is>
      </c>
      <c r="C12" s="139" t="inlineStr">
        <is>
          <t>Day of Week</t>
        </is>
      </c>
      <c r="D12" s="140" t="inlineStr">
        <is>
          <t>Time
In</t>
        </is>
      </c>
      <c r="E12" s="140" t="inlineStr">
        <is>
          <t>Time
Out</t>
        </is>
      </c>
      <c r="F12" s="141" t="n"/>
      <c r="G12" s="140" t="inlineStr">
        <is>
          <t>Time
In</t>
        </is>
      </c>
      <c r="H12" s="140" t="inlineStr">
        <is>
          <t>Time
Out</t>
        </is>
      </c>
      <c r="I12" s="142" t="inlineStr">
        <is>
          <t>Total
Hrs</t>
        </is>
      </c>
      <c r="J12" s="142" t="inlineStr">
        <is>
          <t>Location</t>
        </is>
      </c>
      <c r="K12" s="142" t="inlineStr">
        <is>
          <t>Supervisor</t>
        </is>
      </c>
      <c r="L12" s="142" t="inlineStr">
        <is>
          <t>Supervisor Approval</t>
        </is>
      </c>
      <c r="M12" s="140" t="inlineStr">
        <is>
          <t>Regular
Hrs</t>
        </is>
      </c>
      <c r="N12" s="140" t="inlineStr">
        <is>
          <t>Overtime
Hrs</t>
        </is>
      </c>
      <c r="O12" s="140" t="inlineStr">
        <is>
          <t>Hol Hrs</t>
        </is>
      </c>
      <c r="P12" s="140" t="inlineStr">
        <is>
          <t>Responsibilities</t>
        </is>
      </c>
      <c r="Q12" s="140" t="inlineStr">
        <is>
          <t>Risk</t>
        </is>
      </c>
      <c r="R12" s="140" t="inlineStr">
        <is>
          <t>Meals</t>
        </is>
      </c>
      <c r="S12" s="140" t="inlineStr">
        <is>
          <t>Vac Hrs</t>
        </is>
      </c>
      <c r="T12" s="143" t="inlineStr">
        <is>
          <t>Reason for Overtime</t>
        </is>
      </c>
      <c r="U12" s="144" t="inlineStr">
        <is>
          <t>Wkly Reg Avail</t>
        </is>
      </c>
      <c r="V12" s="351" t="inlineStr">
        <is>
          <t>Orig Reg</t>
        </is>
      </c>
      <c r="W12" s="351" t="inlineStr">
        <is>
          <t>Wkly OT Adj</t>
        </is>
      </c>
      <c r="X12" s="351" t="inlineStr">
        <is>
          <t>Week Start</t>
        </is>
      </c>
      <c r="Y12" s="351" t="inlineStr">
        <is>
          <t>Wk Hrs Before</t>
        </is>
      </c>
      <c r="Z12" s="351" t="n"/>
      <c r="AA12" s="351" t="n"/>
      <c r="AB12" s="351" t="n"/>
      <c r="AC12" s="351" t="n"/>
      <c r="AD12" s="351" t="n"/>
      <c r="AE12" s="351" t="n"/>
      <c r="AF12" s="351" t="n"/>
      <c r="AJ12" s="252" t="n"/>
      <c r="AK12" s="252" t="n"/>
    </row>
    <row r="13" hidden="1" ht="15.75" customHeight="1" s="348" thickBot="1">
      <c r="A13" s="268" t="n"/>
      <c r="B13" s="351" t="n"/>
      <c r="C13" s="145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146" t="n"/>
      <c r="U13" s="351" t="n"/>
      <c r="V13" s="351" t="n"/>
      <c r="W13" s="351" t="n"/>
      <c r="X13" s="351" t="n"/>
      <c r="Y13" s="351" t="n"/>
      <c r="Z13" s="351" t="n"/>
      <c r="AA13" s="351" t="n"/>
      <c r="AB13" s="351" t="n"/>
      <c r="AC13" s="351" t="n"/>
      <c r="AD13" s="351" t="n"/>
      <c r="AE13" s="351" t="n"/>
      <c r="AF13" s="351" t="n"/>
    </row>
    <row r="14" ht="24" customHeight="1" s="348" thickBot="1">
      <c r="A14" s="147" t="inlineStr">
        <is>
          <t>On Day</t>
        </is>
      </c>
      <c r="B14" s="269" t="n"/>
      <c r="C14" s="88">
        <f>M10</f>
        <v/>
      </c>
      <c r="D14" s="54" t="n"/>
      <c r="E14" s="148">
        <f>IF(D14="", "",
 IF(D14=TIME(0,0,0), 0,
 IF(AND(D14&gt;=TIME(0,0,1), D14&lt;=TIME(2,0,0)), TIME(7,0,0),
 IF(AND(D14&gt;=TIME(6,0,0), D14&lt;=TIME(8,0,0)), TIME(12,0,0),
 IF(AND(D14&gt;TIME(8,0,0), D14&lt;=TIME(13,59,0)), TIME(15,0,0),
 IF(AND(D14&gt;=TIME(14,0,0), D14&lt;=TIME(17,59,0)), TIME(21,0,0),
 IF(AND(D14&gt;=TIME(18,0,0), D14&lt;=TIME(21,59,0)), TIME(0,0,0),
 IF(AND(D14&gt;=TIME(22,0,0), D14&lt;=TIME(23,59,59)), TIME(7,0,0), ""))))))))</f>
        <v/>
      </c>
      <c r="F14" s="149" t="n"/>
      <c r="G14" s="148">
        <f>IF(AND(D14&gt;=TIME(6,0,0),D14&lt;=TIME(8,0,0)),E14,"")</f>
        <v/>
      </c>
      <c r="H14" s="54" t="n"/>
      <c r="I14" s="55">
        <f>ROUND(IF(OR(D14="",E14="",E14=0),0,IF(H14="",MOD(E14-D14,1)*24,MOD(H14-D14,1)*24)),2)</f>
        <v/>
      </c>
      <c r="J14" s="150" t="n"/>
      <c r="K14" s="270" t="n"/>
      <c r="L14" s="271" t="n"/>
      <c r="M14" s="272">
        <f>MAX(0,V14-W14)</f>
        <v/>
      </c>
      <c r="N14" s="56">
        <f>(IF(OR($C14="",$D14=""),0,
 IF(OR($A14="Holiday",$A15="Holiday"),
    IF(ISNUMBER(MATCH(TRIM($B14),{"Phagwah","Good Friday","Easter Monday","Labour Day","Christmas","Eid ul Azha","Romans-2","Globe-12","Neptune P1"},0)),0,$I14),
 IF(AND(NOT(OR($A14="Annual Leave",$A15="Annual Leave")),$A14="Off day"),$I14,
  MAX(0,$I14-$V14)
  ))))+W14</f>
        <v/>
      </c>
      <c r="O14" s="56">
        <f>IF(AND(OR($A14="Holiday",$A15="Holiday"),
        ISNUMBER(MATCH(TRIM($B14),{"Phagwah","Good Friday","Easter Monday","Labour Day","Christmas","Eid ul Azha","Romans-2","Globe-12","Neptune P1"},0))),
   $I14,0)</f>
        <v/>
      </c>
      <c r="P14" s="56">
        <f>IF(OR($O$7="Canteen",$O$7="Head Office"),0,IF($I14&lt;=0,0,IF(OR(OR(TRIM($J14)="Hebrews",TRIM($J14)="Romans",TRIM($J14)="Romans-2",TRIM($J14)="Globe",TRIM($J14)="Globe-12",TRIM($J14)="Neptune P1"),AND($I15&gt;0,OR(TRIM($J15)="Hebrews",TRIM($J15)="Romans",TRIM($J15)="Romans-2",TRIM($J15)="Globe",TRIM($J15)="Globe-12",TRIM($J15)="Neptune P1"))),1,0)))</f>
        <v/>
      </c>
      <c r="Q14" s="57" t="n"/>
      <c r="R14" s="56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IF($I14&gt;0,1,0),
      0
   ),
0))</f>
        <v/>
      </c>
      <c r="S14" s="56">
        <f>IF(OR($A14="Annual Leave",$A15="Annual Leave"),IF($A14="Annual Leave",8,0),0)</f>
        <v/>
      </c>
      <c r="T14" s="58" t="n"/>
      <c r="U14" s="144">
        <f>MAX(0,40-Y14)</f>
        <v/>
      </c>
      <c r="V14" s="151">
        <f>IF(OR($C14="",$D14=""),0,
 IF(OR($A14="Holiday",$A15="Holiday"),0,
 IF(AND(NOT(OR($A14="Annual Leave",$A15="Annual Leave")),$A14="Off day"),0,
  IF($I14+$I15&gt;=8,IF($I14&gt;=8,8,$I14),$I14)
  )))</f>
        <v/>
      </c>
      <c r="W14" s="151">
        <f>MAX(0,V14-U14)</f>
        <v/>
      </c>
      <c r="X14" s="151">
        <f>IF(C14="","",C14-WEEKDAY(C14,1)+1)</f>
        <v/>
      </c>
      <c r="Y14" s="151">
        <f>IF(X14=X14,$L$11,0)</f>
        <v/>
      </c>
      <c r="Z14" s="151" t="n"/>
      <c r="AA14" s="151" t="n"/>
      <c r="AB14" s="151" t="n"/>
      <c r="AC14" s="351" t="n"/>
      <c r="AD14" s="351" t="n"/>
      <c r="AE14" s="351" t="n"/>
      <c r="AF14" s="351" t="n"/>
    </row>
    <row r="15" ht="24" customHeight="1" s="348" thickBot="1">
      <c r="A15" s="147" t="inlineStr">
        <is>
          <t>On Day</t>
        </is>
      </c>
      <c r="B15" s="269" t="n"/>
      <c r="C15" s="89">
        <f>C14</f>
        <v/>
      </c>
      <c r="D15" s="59" t="n"/>
      <c r="E15" s="152">
        <f>IF(D15="", "",
 IF(D15=TIME(0,0,0), 0,
 IF(AND(D15&gt;=TIME(0,0,1), D15&lt;=TIME(2,0,0)), TIME(7,0,0),
 IF(AND(D15&gt;=TIME(6,0,0), D15&lt;=TIME(8,0,0)), TIME(12,0,0),
 IF(AND(D15&gt;TIME(8,0,0), D15&lt;=TIME(13,59,0)), TIME(15,0,0),
 IF(AND(D15&gt;=TIME(14,0,0), D15&lt;=TIME(17,59,0)), TIME(21,0,0),
 IF(AND(D15&gt;=TIME(18,0,0), D15&lt;=TIME(21,59,0)), TIME(0,0,0),
 IF(AND(D15&gt;=TIME(22,0,0), D15&lt;=TIME(23,59,59)), TIME(7,0,0), ""))))))))</f>
        <v/>
      </c>
      <c r="F15" s="153" t="n"/>
      <c r="G15" s="152">
        <f>IF(AND(D15&gt;=TIME(6,0,0),D15&lt;=TIME(8,0,0)),E15,"")</f>
        <v/>
      </c>
      <c r="H15" s="59" t="n"/>
      <c r="I15" s="60">
        <f>ROUND(IF(OR(D15="",E15="",E15=0),0,IF(H15="",MOD(E15-D15,1)*24,MOD(H15-D15,1)*24)),2)</f>
        <v/>
      </c>
      <c r="J15" s="150" t="n"/>
      <c r="K15" s="270" t="n"/>
      <c r="L15" s="271" t="n"/>
      <c r="M15" s="272">
        <f>MAX(0,V15-W15)</f>
        <v/>
      </c>
      <c r="N15" s="61">
        <f>(IF(OR($C15="",$D15=""),0,
 IF(OR($A14="Holiday",$A15="Holiday"),
    IF(ISNUMBER(MATCH(TRIM($B15),{"Phagwah","Good Friday","Easter Monday","Labour Day","Christmas","Eid ul Azha","Romans-2","Globe-12","Neptune P1"},0)),0,$I15),
 IF(AND(NOT(OR($A14="Annual Leave",$A15="Annual Leave")),$A15="Off day"),$I15,
  MAX(0,$I15-$V15)
  ))))+W15</f>
        <v/>
      </c>
      <c r="O15" s="61">
        <f>IF(AND(OR($A14="Holiday",$A15="Holiday"),
        ISNUMBER(MATCH(TRIM($B15),{"Phagwah","Good Friday","Easter Monday","Labour Day","Christmas","Eid ul Azha","Romans-2","Globe-12","Neptune P1"},0))),
   $I15,0)</f>
        <v/>
      </c>
      <c r="P15" s="61">
        <f>IF(OR($O$7="Canteen",$O$7="Head Office"),0,IF($I15&lt;=0,0,IF(AND($I14&lt;=0,OR(TRIM($J15)="Hebrews",TRIM($J15)="Romans",TRIM($J15)="Romans-2",TRIM($J15)="Globe",TRIM($J15)="Globe-12",TRIM($J15)="Neptune P1")),1,0)))</f>
        <v/>
      </c>
      <c r="Q15" s="62" t="n"/>
      <c r="R15" s="61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IF(AND($I14=0,$I15&gt;0),1,0),
      0
   ),
0))</f>
        <v/>
      </c>
      <c r="S15" s="61">
        <f>IF(OR($A14="Annual Leave",$A15="Annual Leave"),IF(AND($A14&lt;&gt;"Annual Leave",$A15="Annual Leave"),8,0),0)</f>
        <v/>
      </c>
      <c r="T15" s="63" t="n"/>
      <c r="U15" s="144">
        <f>MAX(0,40-Y15)</f>
        <v/>
      </c>
      <c r="V15" s="151">
        <f>IF(OR($C15="",$D15=""),0,
 IF(OR($A14="Holiday",$A15="Holiday"),0,
 IF(AND(NOT(OR($A14="Annual Leave",$A15="Annual Leave")),$A15="Off day"),0,
  IF($I14+$I15&gt;=8,IF($I14&gt;=8,0,8-$I14),$I15)
  )))</f>
        <v/>
      </c>
      <c r="W15" s="151">
        <f>MAX(0,V15-U15)</f>
        <v/>
      </c>
      <c r="X15" s="151">
        <f>IF(C15="","",C15-WEEKDAY(C15,1)+1)</f>
        <v/>
      </c>
      <c r="Y15" s="151">
        <f>SUMPRODUCT(($X$14:$X14=X15)*(($V$14:$V14)+($O$14:$O14)))+IF(X15=X14,$L$11,0)</f>
        <v/>
      </c>
      <c r="Z15" s="151" t="n"/>
      <c r="AA15" s="151" t="n"/>
      <c r="AB15" s="151" t="n"/>
      <c r="AC15" s="351" t="n"/>
      <c r="AD15" s="351" t="n"/>
      <c r="AE15" s="351" t="n"/>
      <c r="AF15" s="351" t="n"/>
    </row>
    <row r="16" ht="24" customHeight="1" s="348" thickBot="1">
      <c r="A16" s="154" t="inlineStr">
        <is>
          <t>On Day</t>
        </is>
      </c>
      <c r="B16" s="273" t="n"/>
      <c r="C16" s="90">
        <f>C14+1</f>
        <v/>
      </c>
      <c r="D16" s="8" t="n"/>
      <c r="E16" s="155">
        <f>IF(D16="", "",
 IF(D16=TIME(0,0,0), 0,
 IF(AND(D16&gt;=TIME(0,0,1), D16&lt;=TIME(2,0,0)), TIME(7,0,0),
 IF(AND(D16&gt;=TIME(6,0,0), D16&lt;=TIME(8,0,0)), TIME(12,0,0),
 IF(AND(D16&gt;TIME(8,0,0), D16&lt;=TIME(13,59,0)), TIME(15,0,0),
 IF(AND(D16&gt;=TIME(14,0,0), D16&lt;=TIME(17,59,0)), TIME(21,0,0),
 IF(AND(D16&gt;=TIME(18,0,0), D16&lt;=TIME(21,59,0)), TIME(0,0,0),
 IF(AND(D16&gt;=TIME(22,0,0), D16&lt;=TIME(23,59,59)), TIME(7,0,0), ""))))))))</f>
        <v/>
      </c>
      <c r="F16" s="156" t="n"/>
      <c r="G16" s="155">
        <f>IF(AND(D16&gt;=TIME(6,0,0),D16&lt;=TIME(8,0,0)),E16,"")</f>
        <v/>
      </c>
      <c r="H16" s="8" t="n"/>
      <c r="I16" s="30">
        <f>ROUND(IF(OR(D16="",E16="",E16=0),0,IF(H16="",MOD(E16-D16,1)*24,MOD(H16-D16,1)*24)),2)</f>
        <v/>
      </c>
      <c r="J16" s="157" t="n"/>
      <c r="K16" s="274" t="n"/>
      <c r="L16" s="271" t="n"/>
      <c r="M16" s="275">
        <f>MAX(0,V16-W16)</f>
        <v/>
      </c>
      <c r="N16" s="9">
        <f>(IF(OR($C16="",$D16=""),0,
 IF(OR($A16="Holiday",$A17="Holiday"),
    IF(ISNUMBER(MATCH(TRIM($B16),{"Phagwah","Good Friday","Easter Monday","Labour Day","Christmas","Eid ul Azha","Romans-2","Globe-12","Neptune P1"},0)),0,$I16),
 IF(AND(NOT(OR($A16="Annual Leave",$A17="Annual Leave")),$A16="Off day"),$I16,
  MAX(0,$I16-$V16)
  ))))+W16</f>
        <v/>
      </c>
      <c r="O16" s="9">
        <f>IF(AND(OR($A16="Holiday",$A17="Holiday"),
        ISNUMBER(MATCH(TRIM($B16),{"Phagwah","Good Friday","Easter Monday","Labour Day","Christmas","Eid ul Azha","Romans-2","Globe-12","Neptune P1"},0))),
   $I16,0)</f>
        <v/>
      </c>
      <c r="P16" s="9">
        <f>IF(OR($O$7="Canteen",$O$7="Head Office"),0,IF($I16&lt;=0,0,IF(OR(OR(TRIM($J16)="Hebrews",TRIM($J16)="Romans",TRIM($J16)="Romans-2",TRIM($J16)="Globe",TRIM($J16)="Globe-12",TRIM($J16)="Neptune P1"),AND($I17&gt;0,OR(TRIM($J17)="Hebrews",TRIM($J17)="Romans",TRIM($J17)="Romans-2",TRIM($J17)="Globe",TRIM($J17)="Globe-12",TRIM($J17)="Neptune P1"))),1,0)))</f>
        <v/>
      </c>
      <c r="Q16" s="10" t="n"/>
      <c r="R16" s="9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IF($I16&gt;0,1,0),
      0
   ),
0))</f>
        <v/>
      </c>
      <c r="S16" s="9">
        <f>IF(OR($A16="Annual Leave",$A17="Annual Leave"),IF($A16="Annual Leave",8,0),0)</f>
        <v/>
      </c>
      <c r="T16" s="91" t="n"/>
      <c r="U16" s="144">
        <f>MAX(0,40-Y16)</f>
        <v/>
      </c>
      <c r="V16" s="351">
        <f>IF(OR($C16="",$D16=""),0,
 IF(OR($A16="Holiday",$A17="Holiday"),0,
 IF(AND(NOT(OR($A16="Annual Leave",$A17="Annual Leave")),$A16="Off day"),0,
  IF($I16+$I17&gt;=8,IF($I16&gt;=8,8,$I16),$I16)
  )))</f>
        <v/>
      </c>
      <c r="W16" s="351">
        <f>MAX(0,V16-U16)</f>
        <v/>
      </c>
      <c r="X16" s="351">
        <f>IF(C16="","",C16-WEEKDAY(C16,1)+1)</f>
        <v/>
      </c>
      <c r="Y16" s="351">
        <f>SUMPRODUCT(($X$14:$X15=X16)*(($V$14:$V15)+($O$14:$O15)))+IF(X16=X14,$L$11,0)</f>
        <v/>
      </c>
      <c r="Z16" s="351" t="n"/>
      <c r="AA16" s="351" t="n"/>
      <c r="AB16" s="351" t="n"/>
      <c r="AC16" s="351" t="n"/>
      <c r="AD16" s="351" t="n"/>
      <c r="AE16" s="351" t="n"/>
      <c r="AF16" s="351" t="n"/>
    </row>
    <row r="17" ht="24" customHeight="1" s="348" thickBot="1">
      <c r="A17" s="154" t="inlineStr">
        <is>
          <t>On Day</t>
        </is>
      </c>
      <c r="B17" s="273" t="n"/>
      <c r="C17" s="90">
        <f>C16</f>
        <v/>
      </c>
      <c r="D17" s="276" t="n"/>
      <c r="E17" s="277">
        <f>IF(D17="", "",
 IF(D17=TIME(0,0,0), 0,
 IF(AND(D17&gt;=TIME(0,0,1), D17&lt;=TIME(2,0,0)), TIME(7,0,0),
 IF(AND(D17&gt;=TIME(6,0,0), D17&lt;=TIME(8,0,0)), TIME(12,0,0),
 IF(AND(D17&gt;TIME(8,0,0), D17&lt;=TIME(13,59,0)), TIME(15,0,0),
 IF(AND(D17&gt;=TIME(14,0,0), D17&lt;=TIME(17,59,0)), TIME(21,0,0),
 IF(AND(D17&gt;=TIME(18,0,0), D17&lt;=TIME(21,59,0)), TIME(0,0,0),
 IF(AND(D17&gt;=TIME(22,0,0), D17&lt;=TIME(23,59,59)), TIME(7,0,0), ""))))))))</f>
        <v/>
      </c>
      <c r="F17" s="156" t="n"/>
      <c r="G17" s="277">
        <f>IF(AND(D17&gt;=TIME(6,0,0),D17&lt;=TIME(8,0,0)),E17,"")</f>
        <v/>
      </c>
      <c r="H17" s="276" t="n"/>
      <c r="I17" s="30">
        <f>ROUND(IF(OR(D17="",E17="",E17=0),0,IF(H17="",MOD(E17-D17,1)*24,MOD(H17-D17,1)*24)),2)</f>
        <v/>
      </c>
      <c r="J17" s="158" t="n"/>
      <c r="K17" s="274" t="n"/>
      <c r="L17" s="271" t="n"/>
      <c r="M17" s="275">
        <f>MAX(0,V17-W17)</f>
        <v/>
      </c>
      <c r="N17" s="278">
        <f>(IF(OR($C17="",$D17=""),0,
 IF(OR($A16="Holiday",$A17="Holiday"),
    IF(ISNUMBER(MATCH(TRIM($B17),{"Phagwah","Good Friday","Easter Monday","Labour Day","Christmas","Eid ul Azha","Romans-2","Globe-12","Neptune P1"},0)),0,$I17),
 IF(AND(NOT(OR($A16="Annual Leave",$A17="Annual Leave")),$A17="Off day"),$I17,
  MAX(0,$I17-$V17)
  ))))+W17</f>
        <v/>
      </c>
      <c r="O17" s="278">
        <f>IF(AND(OR($A16="Holiday",$A17="Holiday"),
        ISNUMBER(MATCH(TRIM($B17),{"Phagwah","Good Friday","Easter Monday","Labour Day","Christmas","Eid ul Azha","Romans-2","Globe-12","Neptune P1"},0))),
   $I17,0)</f>
        <v/>
      </c>
      <c r="P17" s="278">
        <f>IF(OR($O$7="Canteen",$O$7="Head Office"),0,IF($I17&lt;=0,0,IF(AND($I16&lt;=0,OR(TRIM($J17)="Hebrews",TRIM($J17)="Romans",TRIM($J17)="Romans-2",TRIM($J17)="Globe",TRIM($J17)="Globe-12",TRIM($J17)="Neptune P1")),1,0)))</f>
        <v/>
      </c>
      <c r="Q17" s="279" t="n"/>
      <c r="R17" s="278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IF(AND($I16=0,$I17&gt;0),1,0),
      0
   ),
0))</f>
        <v/>
      </c>
      <c r="S17" s="278">
        <f>IF(OR($A16="Annual Leave",$A17="Annual Leave"),IF(AND($A16&lt;&gt;"Annual Leave",$A17="Annual Leave"),8,0),0)</f>
        <v/>
      </c>
      <c r="T17" s="280" t="n"/>
      <c r="U17" s="144">
        <f>MAX(0,40-Y17)</f>
        <v/>
      </c>
      <c r="V17" s="351">
        <f>IF(OR($C17="",$D17=""),0,
 IF(OR($A16="Holiday",$A17="Holiday"),0,
 IF(AND(NOT(OR($A16="Annual Leave",$A17="Annual Leave")),$A17="Off day"),0,
  IF($I16+$I17&gt;=8,IF($I16&gt;=8,0,8-$I16),$I17)
  )))</f>
        <v/>
      </c>
      <c r="W17" s="351">
        <f>MAX(0,V17-U17)</f>
        <v/>
      </c>
      <c r="X17" s="351">
        <f>IF(C17="","",C17-WEEKDAY(C17,1)+1)</f>
        <v/>
      </c>
      <c r="Y17" s="351">
        <f>SUMPRODUCT(($X$14:$X16=X17)*(($V$14:$V16)+($O$14:$O16)))+IF(X17=X14,$L$11,0)</f>
        <v/>
      </c>
      <c r="Z17" s="351" t="n"/>
      <c r="AA17" s="351" t="n"/>
      <c r="AB17" s="351" t="n"/>
      <c r="AC17" s="351" t="n"/>
      <c r="AD17" s="351" t="n"/>
      <c r="AE17" s="351" t="n"/>
      <c r="AF17" s="351" t="n"/>
    </row>
    <row r="18" ht="24" customHeight="1" s="348" thickBot="1">
      <c r="A18" s="159" t="inlineStr">
        <is>
          <t>On Day</t>
        </is>
      </c>
      <c r="B18" s="281" t="n"/>
      <c r="C18" s="92">
        <f>C16+1</f>
        <v/>
      </c>
      <c r="D18" s="31" t="n"/>
      <c r="E18" s="160">
        <f>IF(D18="", "",
 IF(D18=TIME(0,0,0), 0,
 IF(AND(D18&gt;=TIME(0,0,1), D18&lt;=TIME(2,0,0)), TIME(7,0,0),
 IF(AND(D18&gt;=TIME(6,0,0), D18&lt;=TIME(8,0,0)), TIME(12,0,0),
 IF(AND(D18&gt;TIME(8,0,0), D18&lt;=TIME(13,59,0)), TIME(15,0,0),
 IF(AND(D18&gt;=TIME(14,0,0), D18&lt;=TIME(17,59,0)), TIME(21,0,0),
 IF(AND(D18&gt;=TIME(18,0,0), D18&lt;=TIME(21,59,0)), TIME(0,0,0),
 IF(AND(D18&gt;=TIME(22,0,0), D18&lt;=TIME(23,59,59)), TIME(7,0,0), ""))))))))</f>
        <v/>
      </c>
      <c r="F18" s="161" t="n"/>
      <c r="G18" s="160">
        <f>IF(AND(D18&gt;=TIME(6,0,0),D18&lt;=TIME(8,0,0)),E18,"")</f>
        <v/>
      </c>
      <c r="H18" s="31" t="n"/>
      <c r="I18" s="32">
        <f>ROUND(IF(OR(D18="",E18="",E18=0),0,IF(H18="",MOD(E18-D18,1)*24,MOD(H18-D18,1)*24)),2)</f>
        <v/>
      </c>
      <c r="J18" s="162" t="n"/>
      <c r="K18" s="282" t="n"/>
      <c r="L18" s="271" t="n"/>
      <c r="M18" s="283">
        <f>MAX(0,V18-W18)</f>
        <v/>
      </c>
      <c r="N18" s="33">
        <f>(IF(OR($C18="",$D18=""),0,
 IF(OR($A18="Holiday",$A19="Holiday"),
    IF(ISNUMBER(MATCH(TRIM($B18),{"Phagwah","Good Friday","Easter Monday","Labour Day","Christmas","Eid ul Azha","Romans-2","Globe-12","Neptune P1"},0)),0,$I18),
 IF(AND(NOT(OR($A18="Annual Leave",$A19="Annual Leave")),$A18="Off day"),$I18,
  MAX(0,$I18-$V18)
  ))))+W18</f>
        <v/>
      </c>
      <c r="O18" s="33">
        <f>IF(AND(OR($A18="Holiday",$A19="Holiday"),
        ISNUMBER(MATCH(TRIM($B18),{"Phagwah","Good Friday","Easter Monday","Labour Day","Christmas","Eid ul Azha","Romans-2","Globe-12","Neptune P1"},0))),
   $I18,0)</f>
        <v/>
      </c>
      <c r="P18" s="33">
        <f>IF(OR($O$7="Canteen",$O$7="Head Office"),0,IF($I18&lt;=0,0,IF(OR(OR(TRIM($J18)="Hebrews",TRIM($J18)="Romans",TRIM($J18)="Romans-2",TRIM($J18)="Globe",TRIM($J18)="Globe-12",TRIM($J18)="Neptune P1"),AND($I19&gt;0,OR(TRIM($J19)="Hebrews",TRIM($J19)="Romans",TRIM($J19)="Romans-2",TRIM($J19)="Globe",TRIM($J19)="Globe-12",TRIM($J19)="Neptune P1"))),1,0)))</f>
        <v/>
      </c>
      <c r="Q18" s="34" t="n"/>
      <c r="R18" s="33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IF($I18&gt;0,1,0),
      0
   ),
0))</f>
        <v/>
      </c>
      <c r="S18" s="33">
        <f>IF(OR($A18="Annual Leave",$A19="Annual Leave"),IF($A18="Annual Leave",8,0),0)</f>
        <v/>
      </c>
      <c r="T18" s="35" t="n"/>
      <c r="U18" s="144">
        <f>MAX(0,40-Y18)</f>
        <v/>
      </c>
      <c r="V18" s="351">
        <f>IF(OR($C18="",$D18=""),0,
 IF(OR($A18="Holiday",$A19="Holiday"),0,
 IF(AND(NOT(OR($A18="Annual Leave",$A19="Annual Leave")),$A18="Off day"),0,
  IF($I18+$I19&gt;=8,IF($I18&gt;=8,8,$I18),$I18)
  )))</f>
        <v/>
      </c>
      <c r="W18" s="351">
        <f>MAX(0,V18-U18)</f>
        <v/>
      </c>
      <c r="X18" s="351">
        <f>IF(C18="","",C18-WEEKDAY(C18,1)+1)</f>
        <v/>
      </c>
      <c r="Y18" s="351">
        <f>SUMPRODUCT(($X$14:$X17=X18)*(($V$14:$V17)+($O$14:$O17)))+IF(X18=X14,$L$11,0)</f>
        <v/>
      </c>
      <c r="Z18" s="351" t="n"/>
      <c r="AA18" s="351" t="n"/>
      <c r="AB18" s="351" t="n"/>
      <c r="AC18" s="351" t="n"/>
      <c r="AD18" s="351" t="n"/>
      <c r="AE18" s="351" t="n"/>
      <c r="AF18" s="351" t="n"/>
    </row>
    <row r="19" ht="24" customHeight="1" s="348" thickBot="1">
      <c r="A19" s="159" t="inlineStr">
        <is>
          <t>On Day</t>
        </is>
      </c>
      <c r="B19" s="281" t="n"/>
      <c r="C19" s="93">
        <f>C18</f>
        <v/>
      </c>
      <c r="D19" s="36" t="n"/>
      <c r="E19" s="163">
        <f>IF(D19="", "",
 IF(D19=TIME(0,0,0), 0,
 IF(AND(D19&gt;=TIME(0,0,1), D19&lt;=TIME(2,0,0)), TIME(7,0,0),
 IF(AND(D19&gt;=TIME(6,0,0), D19&lt;=TIME(8,0,0)), TIME(12,0,0),
 IF(AND(D19&gt;TIME(8,0,0), D19&lt;=TIME(13,59,0)), TIME(15,0,0),
 IF(AND(D19&gt;=TIME(14,0,0), D19&lt;=TIME(17,59,0)), TIME(21,0,0),
 IF(AND(D19&gt;=TIME(18,0,0), D19&lt;=TIME(21,59,0)), TIME(0,0,0),
 IF(AND(D19&gt;=TIME(22,0,0), D19&lt;=TIME(23,59,59)), TIME(7,0,0), ""))))))))</f>
        <v/>
      </c>
      <c r="F19" s="164" t="n"/>
      <c r="G19" s="163">
        <f>IF(AND(D19&gt;=TIME(6,0,0),D19&lt;=TIME(8,0,0)),E19,"")</f>
        <v/>
      </c>
      <c r="H19" s="36" t="n"/>
      <c r="I19" s="37">
        <f>ROUND(IF(OR(D19="",E19="",E19=0),0,IF(H19="",MOD(E19-D19,1)*24,MOD(H19-D19,1)*24)),2)</f>
        <v/>
      </c>
      <c r="J19" s="162" t="n"/>
      <c r="K19" s="282" t="n"/>
      <c r="L19" s="271" t="n"/>
      <c r="M19" s="283">
        <f>MAX(0,V19-W19)</f>
        <v/>
      </c>
      <c r="N19" s="38">
        <f>(IF(OR($C19="",$D19=""),0,
 IF(OR($A18="Holiday",$A19="Holiday"),
    IF(ISNUMBER(MATCH(TRIM($B19),{"Phagwah","Good Friday","Easter Monday","Labour Day","Christmas","Eid ul Azha","Romans-2","Globe-12","Neptune P1"},0)),0,$I19),
 IF(AND(NOT(OR($A18="Annual Leave",$A19="Annual Leave")),$A19="Off day"),$I19,
  MAX(0,$I19-$V19)
  ))))+W19</f>
        <v/>
      </c>
      <c r="O19" s="38">
        <f>IF(AND(OR($A18="Holiday",$A19="Holiday"),
        ISNUMBER(MATCH(TRIM($B19),{"Phagwah","Good Friday","Easter Monday","Labour Day","Christmas","Eid ul Azha","Romans-2","Globe-12","Neptune P1"},0))),
   $I19,0)</f>
        <v/>
      </c>
      <c r="P19" s="38">
        <f>IF(OR($O$7="Canteen",$O$7="Head Office"),0,IF($I19&lt;=0,0,IF(AND($I18&lt;=0,OR(TRIM($J19)="Hebrews",TRIM($J19)="Romans",TRIM($J19)="Romans-2",TRIM($J19)="Globe",TRIM($J19)="Globe-12",TRIM($J19)="Neptune P1")),1,0)))</f>
        <v/>
      </c>
      <c r="Q19" s="39" t="n"/>
      <c r="R19" s="38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IF(AND($I18=0,$I19&gt;0),1,0),
      0
   ),
0))</f>
        <v/>
      </c>
      <c r="S19" s="38">
        <f>IF(OR($A18="Annual Leave",$A19="Annual Leave"),IF(AND($A18&lt;&gt;"Annual Leave",$A19="Annual Leave"),8,0),0)</f>
        <v/>
      </c>
      <c r="T19" s="40" t="n"/>
      <c r="U19" s="144">
        <f>MAX(0,40-Y19)</f>
        <v/>
      </c>
      <c r="V19" s="351">
        <f>IF(OR($C19="",$D19=""),0,
 IF(OR($A18="Holiday",$A19="Holiday"),0,
 IF(AND(NOT(OR($A18="Annual Leave",$A19="Annual Leave")),$A19="Off day"),0,
  IF($I18+$I19&gt;=8,IF($I18&gt;=8,0,8-$I18),$I19)
  )))</f>
        <v/>
      </c>
      <c r="W19" s="351">
        <f>MAX(0,V19-U19)</f>
        <v/>
      </c>
      <c r="X19" s="351">
        <f>IF(C19="","",C19-WEEKDAY(C19,1)+1)</f>
        <v/>
      </c>
      <c r="Y19" s="351">
        <f>SUMPRODUCT(($X$14:$X18=X19)*(($V$14:$V18)+($O$14:$O18)))+IF(X19=X14,$L$11,0)</f>
        <v/>
      </c>
      <c r="Z19" s="351" t="n"/>
      <c r="AA19" s="351" t="n"/>
      <c r="AB19" s="351" t="n"/>
      <c r="AC19" s="351" t="n"/>
      <c r="AD19" s="351" t="n"/>
      <c r="AE19" s="351" t="n"/>
      <c r="AF19" s="351" t="n"/>
    </row>
    <row r="20" ht="24" customHeight="1" s="348" thickBot="1">
      <c r="A20" s="165" t="inlineStr">
        <is>
          <t>On Day</t>
        </is>
      </c>
      <c r="B20" s="284" t="n"/>
      <c r="C20" s="94">
        <f>C18+1</f>
        <v/>
      </c>
      <c r="D20" s="41" t="n"/>
      <c r="E20" s="166">
        <f>IF(D20="", "",
 IF(D20=TIME(0,0,0), 0,
 IF(AND(D20&gt;=TIME(0,0,1), D20&lt;=TIME(2,0,0)), TIME(7,0,0),
 IF(AND(D20&gt;=TIME(6,0,0), D20&lt;=TIME(8,0,0)), TIME(12,0,0),
 IF(AND(D20&gt;TIME(8,0,0), D20&lt;=TIME(13,59,0)), TIME(15,0,0),
 IF(AND(D20&gt;=TIME(14,0,0), D20&lt;=TIME(17,59,0)), TIME(21,0,0),
 IF(AND(D20&gt;=TIME(18,0,0), D20&lt;=TIME(21,59,0)), TIME(0,0,0),
 IF(AND(D20&gt;=TIME(22,0,0), D20&lt;=TIME(23,59,59)), TIME(7,0,0), ""))))))))</f>
        <v/>
      </c>
      <c r="F20" s="167" t="n"/>
      <c r="G20" s="166">
        <f>IF(AND(D20&gt;=TIME(6,0,0),D20&lt;=TIME(8,0,0)),E20,"")</f>
        <v/>
      </c>
      <c r="H20" s="41" t="n"/>
      <c r="I20" s="95">
        <f>ROUND(IF(OR(D20="",E20="",E20=0),0,IF(H20="",MOD(E20-D20,1)*24,MOD(H20-D20,1)*24)),2)</f>
        <v/>
      </c>
      <c r="J20" s="168" t="n"/>
      <c r="K20" s="285" t="n"/>
      <c r="L20" s="271" t="n"/>
      <c r="M20" s="286">
        <f>MAX(0,V20-W20)</f>
        <v/>
      </c>
      <c r="N20" s="42">
        <f>(IF(OR($C20="",$D20=""),0,
 IF(OR($A20="Holiday",$A21="Holiday"),
    IF(ISNUMBER(MATCH(TRIM($B20),{"Phagwah","Good Friday","Easter Monday","Labour Day","Christmas","Eid ul Azha","Romans-2","Globe-12","Neptune P1"},0)),0,$I20),
 IF(AND(NOT(OR($A20="Annual Leave",$A21="Annual Leave")),$A20="Off day"),$I20,
  MAX(0,$I20-$V20)
  ))))+W20</f>
        <v/>
      </c>
      <c r="O20" s="42">
        <f>IF(AND(OR($A20="Holiday",$A21="Holiday"),
        ISNUMBER(MATCH(TRIM($B20),{"Phagwah","Good Friday","Easter Monday","Labour Day","Christmas","Eid ul Azha","Romans-2","Globe-12","Neptune P1"},0))),
   $I20,0)</f>
        <v/>
      </c>
      <c r="P20" s="42">
        <f>IF(OR($O$7="Canteen",$O$7="Head Office"),0,IF($I20&lt;=0,0,IF(OR(OR(TRIM($J20)="Hebrews",TRIM($J20)="Romans",TRIM($J20)="Romans-2",TRIM($J20)="Globe",TRIM($J20)="Globe-12",TRIM($J20)="Neptune P1"),AND($I21&gt;0,OR(TRIM($J21)="Hebrews",TRIM($J21)="Romans",TRIM($J21)="Romans-2",TRIM($J21)="Globe",TRIM($J21)="Globe-12",TRIM($J21)="Neptune P1"))),1,0)))</f>
        <v/>
      </c>
      <c r="Q20" s="43" t="n"/>
      <c r="R20" s="42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IF($I20&gt;0,1,0),
      0
   ),
0))</f>
        <v/>
      </c>
      <c r="S20" s="42">
        <f>IF(OR($A20="Annual Leave",$A21="Annual Leave"),IF($A20="Annual Leave",8,0),0)</f>
        <v/>
      </c>
      <c r="T20" s="96" t="n"/>
      <c r="U20" s="144">
        <f>MAX(0,40-Y20)</f>
        <v/>
      </c>
      <c r="V20" s="351">
        <f>IF(OR($C20="",$D20=""),0,
 IF(OR($A20="Holiday",$A21="Holiday"),0,
 IF(AND(NOT(OR($A20="Annual Leave",$A21="Annual Leave")),$A20="Off day"),0,
  IF($I20+$I21&gt;=8,IF($I20&gt;=8,8,$I20),$I20)
  )))</f>
        <v/>
      </c>
      <c r="W20" s="351">
        <f>MAX(0,V20-U20)</f>
        <v/>
      </c>
      <c r="X20" s="351">
        <f>IF(C20="","",C20-WEEKDAY(C20,1)+1)</f>
        <v/>
      </c>
      <c r="Y20" s="351">
        <f>SUMPRODUCT(($X$14:$X19=X20)*(($V$14:$V19)+($O$14:$O19)))+IF(X20=X14,$L$11,0)</f>
        <v/>
      </c>
      <c r="Z20" s="351" t="n"/>
      <c r="AA20" s="351" t="n"/>
      <c r="AB20" s="351" t="n"/>
      <c r="AC20" s="351" t="n"/>
      <c r="AD20" s="351" t="n"/>
      <c r="AE20" s="351" t="n"/>
      <c r="AF20" s="351" t="n"/>
    </row>
    <row r="21" ht="24" customHeight="1" s="348" thickBot="1">
      <c r="A21" s="165" t="inlineStr">
        <is>
          <t>On Day</t>
        </is>
      </c>
      <c r="B21" s="284" t="n"/>
      <c r="C21" s="94">
        <f>C20</f>
        <v/>
      </c>
      <c r="D21" s="287" t="n"/>
      <c r="E21" s="288">
        <f>IF(D21="", "",
 IF(D21=TIME(0,0,0), 0,
 IF(AND(D21&gt;=TIME(0,0,1), D21&lt;=TIME(2,0,0)), TIME(7,0,0),
 IF(AND(D21&gt;=TIME(6,0,0), D21&lt;=TIME(8,0,0)), TIME(12,0,0),
 IF(AND(D21&gt;TIME(8,0,0), D21&lt;=TIME(13,59,0)), TIME(15,0,0),
 IF(AND(D21&gt;=TIME(14,0,0), D21&lt;=TIME(17,59,0)), TIME(21,0,0),
 IF(AND(D21&gt;=TIME(18,0,0), D21&lt;=TIME(21,59,0)), TIME(0,0,0),
 IF(AND(D21&gt;=TIME(22,0,0), D21&lt;=TIME(23,59,59)), TIME(7,0,0), ""))))))))</f>
        <v/>
      </c>
      <c r="F21" s="167" t="n"/>
      <c r="G21" s="288">
        <f>IF(AND(D21&gt;=TIME(6,0,0),D21&lt;=TIME(8,0,0)),E21,"")</f>
        <v/>
      </c>
      <c r="H21" s="287" t="n"/>
      <c r="I21" s="95">
        <f>ROUND(IF(OR(D21="",E21="",E21=0),0,IF(H21="",MOD(E21-D21,1)*24,MOD(H21-D21,1)*24)),2)</f>
        <v/>
      </c>
      <c r="J21" s="169" t="n"/>
      <c r="K21" s="285" t="n"/>
      <c r="L21" s="271" t="n"/>
      <c r="M21" s="286">
        <f>MAX(0,V21-W21)</f>
        <v/>
      </c>
      <c r="N21" s="289">
        <f>(IF(OR($C21="",$D21=""),0,
 IF(OR($A20="Holiday",$A21="Holiday"),
    IF(ISNUMBER(MATCH(TRIM($B21),{"Phagwah","Good Friday","Easter Monday","Labour Day","Christmas","Eid ul Azha","Romans-2","Globe-12","Neptune P1"},0)),0,$I21),
 IF(AND(NOT(OR($A20="Annual Leave",$A21="Annual Leave")),$A21="Off day"),$I21,
  MAX(0,$I21-$V21)
  ))))+W21</f>
        <v/>
      </c>
      <c r="O21" s="289">
        <f>IF(AND(OR($A20="Holiday",$A21="Holiday"),
        ISNUMBER(MATCH(TRIM($B21),{"Phagwah","Good Friday","Easter Monday","Labour Day","Christmas","Eid ul Azha","Romans-2","Globe-12","Neptune P1"},0))),
   $I21,0)</f>
        <v/>
      </c>
      <c r="P21" s="289">
        <f>IF(OR($O$7="Canteen",$O$7="Head Office"),0,IF($I21&lt;=0,0,IF(AND($I20&lt;=0,OR(TRIM($J21)="Hebrews",TRIM($J21)="Romans",TRIM($J21)="Romans-2",TRIM($J21)="Globe",TRIM($J21)="Globe-12",TRIM($J21)="Neptune P1")),1,0)))</f>
        <v/>
      </c>
      <c r="Q21" s="290" t="n"/>
      <c r="R21" s="289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IF(AND($I20=0,$I21&gt;0),1,0),
      0
   ),
0))</f>
        <v/>
      </c>
      <c r="S21" s="289">
        <f>IF(OR($A20="Annual Leave",$A21="Annual Leave"),IF(AND($A20&lt;&gt;"Annual Leave",$A21="Annual Leave"),8,0),0)</f>
        <v/>
      </c>
      <c r="T21" s="291" t="n"/>
      <c r="U21" s="144">
        <f>MAX(0,40-Y21)</f>
        <v/>
      </c>
      <c r="V21" s="351">
        <f>IF(OR($C21="",$D21=""),0,
 IF(OR($A20="Holiday",$A21="Holiday"),0,
 IF(AND(NOT(OR($A20="Annual Leave",$A21="Annual Leave")),$A21="Off day"),0,
  IF($I20+$I21&gt;=8,IF($I20&gt;=8,0,8-$I20),$I21)
  )))</f>
        <v/>
      </c>
      <c r="W21" s="351">
        <f>MAX(0,V21-U21)</f>
        <v/>
      </c>
      <c r="X21" s="351">
        <f>IF(C21="","",C21-WEEKDAY(C21,1)+1)</f>
        <v/>
      </c>
      <c r="Y21" s="351">
        <f>SUMPRODUCT(($X$14:$X20=X21)*(($V$14:$V20)+($O$14:$O20)))+IF(X21=X14,$L$11,0)</f>
        <v/>
      </c>
      <c r="Z21" s="351" t="n"/>
      <c r="AA21" s="351" t="n"/>
      <c r="AB21" s="351" t="n"/>
      <c r="AC21" s="351" t="n"/>
      <c r="AD21" s="351" t="n"/>
      <c r="AE21" s="351" t="n"/>
      <c r="AF21" s="351" t="n"/>
    </row>
    <row r="22" ht="24" customHeight="1" s="348" thickBot="1">
      <c r="A22" s="170" t="inlineStr">
        <is>
          <t>On Day</t>
        </is>
      </c>
      <c r="B22" s="292" t="n"/>
      <c r="C22" s="97">
        <f>C20+1</f>
        <v/>
      </c>
      <c r="D22" s="44" t="n"/>
      <c r="E22" s="171">
        <f>IF(D22="", "",
 IF(D22=TIME(0,0,0), 0,
 IF(AND(D22&gt;=TIME(0,0,1), D22&lt;=TIME(2,0,0)), TIME(7,0,0),
 IF(AND(D22&gt;=TIME(6,0,0), D22&lt;=TIME(8,0,0)), TIME(12,0,0),
 IF(AND(D22&gt;TIME(8,0,0), D22&lt;=TIME(13,59,0)), TIME(15,0,0),
 IF(AND(D22&gt;=TIME(14,0,0), D22&lt;=TIME(17,59,0)), TIME(21,0,0),
 IF(AND(D22&gt;=TIME(18,0,0), D22&lt;=TIME(21,59,0)), TIME(0,0,0),
 IF(AND(D22&gt;=TIME(22,0,0), D22&lt;=TIME(23,59,59)), TIME(7,0,0), ""))))))))</f>
        <v/>
      </c>
      <c r="F22" s="172" t="n"/>
      <c r="G22" s="171">
        <f>IF(AND(D22&gt;=TIME(6,0,0),D22&lt;=TIME(8,0,0)),E22,"")</f>
        <v/>
      </c>
      <c r="H22" s="44" t="n"/>
      <c r="I22" s="45">
        <f>ROUND(IF(OR(D22="",E22="",E22=0),0,IF(H22="",MOD(E22-D22,1)*24,MOD(H22-D22,1)*24)),2)</f>
        <v/>
      </c>
      <c r="J22" s="173" t="n"/>
      <c r="K22" s="293" t="n"/>
      <c r="L22" s="271" t="n"/>
      <c r="M22" s="294">
        <f>MAX(0,V22-W22)</f>
        <v/>
      </c>
      <c r="N22" s="46">
        <f>(IF(OR($C22="",$D22=""),0,
 IF(OR($A22="Holiday",$A23="Holiday"),
    IF(ISNUMBER(MATCH(TRIM($B22),{"Phagwah","Good Friday","Easter Monday","Labour Day","Christmas","Eid ul Azha","Romans-2","Globe-12","Neptune P1"},0)),0,$I22),
 IF(AND(NOT(OR($A22="Annual Leave",$A23="Annual Leave")),$A22="Off day"),$I22,
  MAX(0,$I22-$V22)
  ))))+W22</f>
        <v/>
      </c>
      <c r="O22" s="46">
        <f>IF(AND(OR($A22="Holiday",$A23="Holiday"),
        ISNUMBER(MATCH(TRIM($B22),{"Phagwah","Good Friday","Easter Monday","Labour Day","Christmas","Eid ul Azha","Romans-2","Globe-12","Neptune P1"},0))),
   $I22,0)</f>
        <v/>
      </c>
      <c r="P22" s="46">
        <f>IF(OR($O$7="Canteen",$O$7="Head Office"),0,IF($I22&lt;=0,0,IF(OR(OR(TRIM($J22)="Hebrews",TRIM($J22)="Romans",TRIM($J22)="Romans-2",TRIM($J22)="Globe",TRIM($J22)="Globe-12",TRIM($J22)="Neptune P1"),AND($I23&gt;0,OR(TRIM($J23)="Hebrews",TRIM($J23)="Romans",TRIM($J23)="Romans-2",TRIM($J23)="Globe",TRIM($J23)="Globe-12",TRIM($J23)="Neptune P1"))),1,0)))</f>
        <v/>
      </c>
      <c r="Q22" s="47" t="n"/>
      <c r="R22" s="46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IF($I22&gt;0,1,0),
      0
   ),
0))</f>
        <v/>
      </c>
      <c r="S22" s="46">
        <f>IF(OR($A22="Annual Leave",$A23="Annual Leave"),IF($A22="Annual Leave",8,0),0)</f>
        <v/>
      </c>
      <c r="T22" s="48" t="n"/>
      <c r="U22" s="144">
        <f>MAX(0,40-Y22)</f>
        <v/>
      </c>
      <c r="V22" s="351">
        <f>IF(OR($C22="",$D22=""),0,
 IF(OR($A22="Holiday",$A23="Holiday"),0,
 IF(AND(NOT(OR($A22="Annual Leave",$A23="Annual Leave")),$A22="Off day"),0,
  IF($I22+$I23&gt;=8,IF($I22&gt;=8,8,$I22),$I22)
  )))</f>
        <v/>
      </c>
      <c r="W22" s="351">
        <f>MAX(0,V22-U22)</f>
        <v/>
      </c>
      <c r="X22" s="351">
        <f>IF(C22="","",C22-WEEKDAY(C22,1)+1)</f>
        <v/>
      </c>
      <c r="Y22" s="351">
        <f>SUMPRODUCT(($X$14:$X21=X22)*(($V$14:$V21)+($O$14:$O21)))+IF(X22=X14,$L$11,0)</f>
        <v/>
      </c>
      <c r="Z22" s="351" t="n"/>
      <c r="AA22" s="351" t="n"/>
      <c r="AB22" s="351" t="n"/>
      <c r="AC22" s="351" t="n"/>
      <c r="AD22" s="351" t="n"/>
      <c r="AE22" s="351" t="n"/>
      <c r="AF22" s="351" t="n"/>
    </row>
    <row r="23" ht="24" customHeight="1" s="348" thickBot="1">
      <c r="A23" s="170" t="inlineStr">
        <is>
          <t>On Day</t>
        </is>
      </c>
      <c r="B23" s="292" t="n"/>
      <c r="C23" s="98">
        <f>C22</f>
        <v/>
      </c>
      <c r="D23" s="49" t="n"/>
      <c r="E23" s="174">
        <f>IF(D23="", "",
 IF(D23=TIME(0,0,0), 0,
 IF(AND(D23&gt;=TIME(0,0,1), D23&lt;=TIME(2,0,0)), TIME(7,0,0),
 IF(AND(D23&gt;=TIME(6,0,0), D23&lt;=TIME(8,0,0)), TIME(12,0,0),
 IF(AND(D23&gt;TIME(8,0,0), D23&lt;=TIME(13,59,0)), TIME(15,0,0),
 IF(AND(D23&gt;=TIME(14,0,0), D23&lt;=TIME(17,59,0)), TIME(21,0,0),
 IF(AND(D23&gt;=TIME(18,0,0), D23&lt;=TIME(21,59,0)), TIME(0,0,0),
 IF(AND(D23&gt;=TIME(22,0,0), D23&lt;=TIME(23,59,59)), TIME(7,0,0), ""))))))))</f>
        <v/>
      </c>
      <c r="F23" s="175" t="n"/>
      <c r="G23" s="174">
        <f>IF(AND(D23&gt;=TIME(6,0,0),D23&lt;=TIME(8,0,0)),E23,"")</f>
        <v/>
      </c>
      <c r="H23" s="49" t="n"/>
      <c r="I23" s="50">
        <f>ROUND(IF(OR(D23="",E23="",E23=0),0,IF(H23="",MOD(E23-D23,1)*24,MOD(H23-D23,1)*24)),2)</f>
        <v/>
      </c>
      <c r="J23" s="173" t="n"/>
      <c r="K23" s="293" t="n"/>
      <c r="L23" s="271" t="n"/>
      <c r="M23" s="294">
        <f>MAX(0,V23-W23)</f>
        <v/>
      </c>
      <c r="N23" s="51">
        <f>(IF(OR($C23="",$D23=""),0,
 IF(OR($A22="Holiday",$A23="Holiday"),
    IF(ISNUMBER(MATCH(TRIM($B23),{"Phagwah","Good Friday","Easter Monday","Labour Day","Christmas","Eid ul Azha","Romans-2","Globe-12","Neptune P1"},0)),0,$I23),
 IF(AND(NOT(OR($A22="Annual Leave",$A23="Annual Leave")),$A23="Off day"),$I23,
  MAX(0,$I23-$V23)
  ))))+W23</f>
        <v/>
      </c>
      <c r="O23" s="51">
        <f>IF(AND(OR($A22="Holiday",$A23="Holiday"),
        ISNUMBER(MATCH(TRIM($B23),{"Phagwah","Good Friday","Easter Monday","Labour Day","Christmas","Eid ul Azha","Romans-2","Globe-12","Neptune P1"},0))),
   $I23,0)</f>
        <v/>
      </c>
      <c r="P23" s="51">
        <f>IF(OR($O$7="Canteen",$O$7="Head Office"),0,IF($I23&lt;=0,0,IF(AND($I22&lt;=0,OR(TRIM($J23)="Hebrews",TRIM($J23)="Romans",TRIM($J23)="Romans-2",TRIM($J23)="Globe",TRIM($J23)="Globe-12",TRIM($J23)="Neptune P1")),1,0)))</f>
        <v/>
      </c>
      <c r="Q23" s="52" t="n"/>
      <c r="R23" s="51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IF(AND($I22=0,$I23&gt;0),1,0),
      0
   ),
0))</f>
        <v/>
      </c>
      <c r="S23" s="51">
        <f>IF(OR($A22="Annual Leave",$A23="Annual Leave"),IF(AND($A22&lt;&gt;"Annual Leave",$A23="Annual Leave"),8,0),0)</f>
        <v/>
      </c>
      <c r="T23" s="53" t="n"/>
      <c r="U23" s="144">
        <f>MAX(0,40-Y23)</f>
        <v/>
      </c>
      <c r="V23" s="351">
        <f>IF(OR($C23="",$D23=""),0,
 IF(OR($A22="Holiday",$A23="Holiday"),0,
 IF(AND(NOT(OR($A22="Annual Leave",$A23="Annual Leave")),$A23="Off day"),0,
  IF($I22+$I23&gt;=8,IF($I22&gt;=8,0,8-$I22),$I23)
  )))</f>
        <v/>
      </c>
      <c r="W23" s="351">
        <f>MAX(0,V23-U23)</f>
        <v/>
      </c>
      <c r="X23" s="351">
        <f>IF(C23="","",C23-WEEKDAY(C23,1)+1)</f>
        <v/>
      </c>
      <c r="Y23" s="351">
        <f>SUMPRODUCT(($X$14:$X22=X23)*(($V$14:$V22)+($O$14:$O22)))+IF(X23=X14,$L$11,0)</f>
        <v/>
      </c>
      <c r="Z23" s="351" t="n"/>
      <c r="AA23" s="351" t="n"/>
      <c r="AB23" s="351" t="n"/>
      <c r="AC23" s="351" t="n"/>
      <c r="AD23" s="351" t="n"/>
      <c r="AE23" s="351" t="n"/>
      <c r="AF23" s="351" t="n"/>
    </row>
    <row r="24" ht="24" customHeight="1" s="348" thickBot="1">
      <c r="A24" s="154" t="inlineStr">
        <is>
          <t>On Day</t>
        </is>
      </c>
      <c r="B24" s="273" t="n"/>
      <c r="C24" s="90">
        <f>C22+1</f>
        <v/>
      </c>
      <c r="D24" s="8" t="n"/>
      <c r="E24" s="155">
        <f>IF(D24="", "",
 IF(D24=TIME(0,0,0), 0,
 IF(AND(D24&gt;=TIME(0,0,1), D24&lt;=TIME(2,0,0)), TIME(7,0,0),
 IF(AND(D24&gt;=TIME(6,0,0), D24&lt;=TIME(8,0,0)), TIME(12,0,0),
 IF(AND(D24&gt;TIME(8,0,0), D24&lt;=TIME(13,59,0)), TIME(15,0,0),
 IF(AND(D24&gt;=TIME(14,0,0), D24&lt;=TIME(17,59,0)), TIME(21,0,0),
 IF(AND(D24&gt;=TIME(18,0,0), D24&lt;=TIME(21,59,0)), TIME(0,0,0),
 IF(AND(D24&gt;=TIME(22,0,0), D24&lt;=TIME(23,59,59)), TIME(7,0,0), ""))))))))</f>
        <v/>
      </c>
      <c r="F24" s="156" t="n"/>
      <c r="G24" s="155">
        <f>IF(AND(D24&gt;=TIME(6,0,0),D24&lt;=TIME(8,0,0)),E24,"")</f>
        <v/>
      </c>
      <c r="H24" s="8" t="n"/>
      <c r="I24" s="30">
        <f>ROUND(IF(OR(D24="",E24="",E24=0),0,IF(H24="",MOD(E24-D24,1)*24,MOD(H24-D24,1)*24)),2)</f>
        <v/>
      </c>
      <c r="J24" s="157" t="n"/>
      <c r="K24" s="274" t="n"/>
      <c r="L24" s="271" t="n"/>
      <c r="M24" s="275">
        <f>MAX(0,V24-W24)</f>
        <v/>
      </c>
      <c r="N24" s="9">
        <f>(IF(OR($C24="",$D24=""),0,
 IF(OR($A24="Holiday",$A25="Holiday"),
    IF(ISNUMBER(MATCH(TRIM($B24),{"Phagwah","Good Friday","Easter Monday","Labour Day","Christmas","Eid ul Azha","Romans-2","Globe-12","Neptune P1"},0)),0,$I24),
 IF(AND(NOT(OR($A24="Annual Leave",$A25="Annual Leave")),$A24="Off day"),$I24,
  MAX(0,$I24-$V24)
  ))))+W24</f>
        <v/>
      </c>
      <c r="O24" s="9">
        <f>IF(AND(OR($A24="Holiday",$A25="Holiday"),
        ISNUMBER(MATCH(TRIM($B24),{"Phagwah","Good Friday","Easter Monday","Labour Day","Christmas","Eid ul Azha","Romans-2","Globe-12","Neptune P1"},0))),
   $I24,0)</f>
        <v/>
      </c>
      <c r="P24" s="9">
        <f>IF(OR($O$7="Canteen",$O$7="Head Office"),0,IF($I24&lt;=0,0,IF(OR(OR(TRIM($J24)="Hebrews",TRIM($J24)="Romans",TRIM($J24)="Romans-2",TRIM($J24)="Globe",TRIM($J24)="Globe-12",TRIM($J24)="Neptune P1"),AND($I25&gt;0,OR(TRIM($J25)="Hebrews",TRIM($J25)="Romans",TRIM($J25)="Romans-2",TRIM($J25)="Globe",TRIM($J25)="Globe-12",TRIM($J25)="Neptune P1"))),1,0)))</f>
        <v/>
      </c>
      <c r="Q24" s="10" t="n"/>
      <c r="R24" s="9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IF($I24&gt;0,1,0),
      0
   ),
0))</f>
        <v/>
      </c>
      <c r="S24" s="9">
        <f>IF(OR($A24="Annual Leave",$A25="Annual Leave"),IF($A24="Annual Leave",8,0),0)</f>
        <v/>
      </c>
      <c r="T24" s="91" t="n"/>
      <c r="U24" s="144">
        <f>MAX(0,40-Y24)</f>
        <v/>
      </c>
      <c r="V24" s="351">
        <f>IF(OR($C24="",$D24=""),0,
 IF(OR($A24="Holiday",$A25="Holiday"),0,
 IF(AND(NOT(OR($A24="Annual Leave",$A25="Annual Leave")),$A24="Off day"),0,
  IF($I24+$I25&gt;=8,IF($I24&gt;=8,8,$I24),$I24)
  )))</f>
        <v/>
      </c>
      <c r="W24" s="351">
        <f>MAX(0,V24-U24)</f>
        <v/>
      </c>
      <c r="X24" s="351">
        <f>IF(C24="","",C24-WEEKDAY(C24,1)+1)</f>
        <v/>
      </c>
      <c r="Y24" s="351">
        <f>SUMPRODUCT(($X$14:$X23=X24)*(($V$14:$V23)+($O$14:$O23)))+IF(X24=X14,$L$11,0)</f>
        <v/>
      </c>
      <c r="Z24" s="351" t="n"/>
      <c r="AA24" s="351" t="n"/>
      <c r="AB24" s="351" t="n"/>
      <c r="AC24" s="351" t="n"/>
      <c r="AD24" s="351" t="n"/>
      <c r="AE24" s="351" t="n"/>
      <c r="AF24" s="351" t="n"/>
    </row>
    <row r="25" ht="24" customHeight="1" s="348" thickBot="1">
      <c r="A25" s="154" t="inlineStr">
        <is>
          <t>On Day</t>
        </is>
      </c>
      <c r="B25" s="273" t="n"/>
      <c r="C25" s="90">
        <f>C24</f>
        <v/>
      </c>
      <c r="D25" s="276" t="n"/>
      <c r="E25" s="277">
        <f>IF(D25="", "",
 IF(D25=TIME(0,0,0), 0,
 IF(AND(D25&gt;=TIME(0,0,1), D25&lt;=TIME(2,0,0)), TIME(7,0,0),
 IF(AND(D25&gt;=TIME(6,0,0), D25&lt;=TIME(8,0,0)), TIME(12,0,0),
 IF(AND(D25&gt;TIME(8,0,0), D25&lt;=TIME(13,59,0)), TIME(15,0,0),
 IF(AND(D25&gt;=TIME(14,0,0), D25&lt;=TIME(17,59,0)), TIME(21,0,0),
 IF(AND(D25&gt;=TIME(18,0,0), D25&lt;=TIME(21,59,0)), TIME(0,0,0),
 IF(AND(D25&gt;=TIME(22,0,0), D25&lt;=TIME(23,59,59)), TIME(7,0,0), ""))))))))</f>
        <v/>
      </c>
      <c r="F25" s="156" t="n"/>
      <c r="G25" s="277">
        <f>IF(AND(D25&gt;=TIME(6,0,0),D25&lt;=TIME(8,0,0)),E25,"")</f>
        <v/>
      </c>
      <c r="H25" s="276" t="n"/>
      <c r="I25" s="30">
        <f>ROUND(IF(OR(D25="",E25="",E25=0),0,IF(H25="",MOD(E25-D25,1)*24,MOD(H25-D25,1)*24)),2)</f>
        <v/>
      </c>
      <c r="J25" s="158" t="n"/>
      <c r="K25" s="274" t="n"/>
      <c r="L25" s="271" t="n"/>
      <c r="M25" s="275">
        <f>MAX(0,V25-W25)</f>
        <v/>
      </c>
      <c r="N25" s="278">
        <f>(IF(OR($C25="",$D25=""),0,
 IF(OR($A24="Holiday",$A25="Holiday"),
    IF(ISNUMBER(MATCH(TRIM($B25),{"Phagwah","Good Friday","Easter Monday","Labour Day","Christmas","Eid ul Azha","Romans-2","Globe-12","Neptune P1"},0)),0,$I25),
 IF(AND(NOT(OR($A24="Annual Leave",$A25="Annual Leave")),$A25="Off day"),$I25,
  MAX(0,$I25-$V25)
  ))))+W25</f>
        <v/>
      </c>
      <c r="O25" s="278">
        <f>IF(AND(OR($A24="Holiday",$A25="Holiday"),
        ISNUMBER(MATCH(TRIM($B25),{"Phagwah","Good Friday","Easter Monday","Labour Day","Christmas","Eid ul Azha","Romans-2","Globe-12","Neptune P1"},0))),
   $I25,0)</f>
        <v/>
      </c>
      <c r="P25" s="278">
        <f>IF(OR($O$7="Canteen",$O$7="Head Office"),0,IF($I25&lt;=0,0,IF(AND($I24&lt;=0,OR(TRIM($J25)="Hebrews",TRIM($J25)="Romans",TRIM($J25)="Romans-2",TRIM($J25)="Globe",TRIM($J25)="Globe-12",TRIM($J25)="Neptune P1")),1,0)))</f>
        <v/>
      </c>
      <c r="Q25" s="279" t="n"/>
      <c r="R25" s="278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IF(AND($I24=0,$I25&gt;0),1,0),
      0
   ),
0))</f>
        <v/>
      </c>
      <c r="S25" s="278">
        <f>IF(OR($A24="Annual Leave",$A25="Annual Leave"),IF(AND($A24&lt;&gt;"Annual Leave",$A25="Annual Leave"),8,0),0)</f>
        <v/>
      </c>
      <c r="T25" s="280" t="n"/>
      <c r="U25" s="144">
        <f>MAX(0,40-Y25)</f>
        <v/>
      </c>
      <c r="V25" s="351">
        <f>IF(OR($C25="",$D25=""),0,
 IF(OR($A24="Holiday",$A25="Holiday"),0,
 IF(AND(NOT(OR($A24="Annual Leave",$A25="Annual Leave")),$A25="Off day"),0,
  IF($I24+$I25&gt;=8,IF($I24&gt;=8,0,8-$I24),$I25)
  )))</f>
        <v/>
      </c>
      <c r="W25" s="351">
        <f>MAX(0,V25-U25)</f>
        <v/>
      </c>
      <c r="X25" s="351">
        <f>IF(C25="","",C25-WEEKDAY(C25,1)+1)</f>
        <v/>
      </c>
      <c r="Y25" s="351">
        <f>SUMPRODUCT(($X$14:$X24=X25)*(($V$14:$V24)+($O$14:$O24)))+IF(X25=X14,$L$11,0)</f>
        <v/>
      </c>
      <c r="Z25" s="351" t="n"/>
      <c r="AA25" s="351" t="n"/>
      <c r="AB25" s="351" t="n"/>
      <c r="AC25" s="351" t="n"/>
      <c r="AD25" s="351" t="n"/>
      <c r="AE25" s="351" t="n"/>
      <c r="AF25" s="351" t="n"/>
    </row>
    <row r="26" ht="24" customHeight="1" s="348" thickBot="1">
      <c r="A26" s="159" t="inlineStr">
        <is>
          <t>On Day</t>
        </is>
      </c>
      <c r="B26" s="281" t="n"/>
      <c r="C26" s="92">
        <f>C24+1</f>
        <v/>
      </c>
      <c r="D26" s="31" t="n"/>
      <c r="E26" s="160">
        <f>IF(D26="", "",
 IF(D26=TIME(0,0,0), 0,
 IF(AND(D26&gt;=TIME(0,0,1), D26&lt;=TIME(2,0,0)), TIME(7,0,0),
 IF(AND(D26&gt;=TIME(6,0,0), D26&lt;=TIME(8,0,0)), TIME(12,0,0),
 IF(AND(D26&gt;TIME(8,0,0), D26&lt;=TIME(13,59,0)), TIME(15,0,0),
 IF(AND(D26&gt;=TIME(14,0,0), D26&lt;=TIME(17,59,0)), TIME(21,0,0),
 IF(AND(D26&gt;=TIME(18,0,0), D26&lt;=TIME(21,59,0)), TIME(0,0,0),
 IF(AND(D26&gt;=TIME(22,0,0), D26&lt;=TIME(23,59,59)), TIME(7,0,0), ""))))))))</f>
        <v/>
      </c>
      <c r="F26" s="161" t="n"/>
      <c r="G26" s="160">
        <f>IF(AND(D26&gt;=TIME(6,0,0),D26&lt;=TIME(8,0,0)),E26,"")</f>
        <v/>
      </c>
      <c r="H26" s="31" t="n"/>
      <c r="I26" s="32">
        <f>ROUND(IF(OR(D26="",E26="",E26=0),0,IF(H26="",MOD(E26-D26,1)*24,MOD(H26-D26,1)*24)),2)</f>
        <v/>
      </c>
      <c r="J26" s="162" t="n"/>
      <c r="K26" s="282" t="n"/>
      <c r="L26" s="271" t="n"/>
      <c r="M26" s="283">
        <f>MAX(0,V26-W26)</f>
        <v/>
      </c>
      <c r="N26" s="33">
        <f>(IF(OR($C26="",$D26=""),0,
 IF(OR($A26="Holiday",$A27="Holiday"),
    IF(ISNUMBER(MATCH(TRIM($B26),{"Phagwah","Good Friday","Easter Monday","Labour Day","Christmas","Eid ul Azha","Romans-2","Globe-12","Neptune P1"},0)),0,$I26),
 IF(AND(NOT(OR($A26="Annual Leave",$A27="Annual Leave")),$A26="Off day"),$I26,
  MAX(0,$I26-$V26)
  ))))+W26</f>
        <v/>
      </c>
      <c r="O26" s="33">
        <f>IF(AND(OR($A26="Holiday",$A27="Holiday"),
        ISNUMBER(MATCH(TRIM($B26),{"Phagwah","Good Friday","Easter Monday","Labour Day","Christmas","Eid ul Azha","Romans-2","Globe-12","Neptune P1"},0))),
   $I26,0)</f>
        <v/>
      </c>
      <c r="P26" s="33">
        <f>IF(OR($O$7="Canteen",$O$7="Head Office"),0,IF($I26&lt;=0,0,IF(OR(OR(TRIM($J26)="Hebrews",TRIM($J26)="Romans",TRIM($J26)="Romans-2",TRIM($J26)="Globe",TRIM($J26)="Globe-12",TRIM($J26)="Neptune P1"),AND($I27&gt;0,OR(TRIM($J27)="Hebrews",TRIM($J27)="Romans",TRIM($J27)="Romans-2",TRIM($J27)="Globe",TRIM($J27)="Globe-12",TRIM($J27)="Neptune P1"))),1,0)))</f>
        <v/>
      </c>
      <c r="Q26" s="34" t="n"/>
      <c r="R26" s="33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IF($I26&gt;0,1,0),
      0
   ),
0))</f>
        <v/>
      </c>
      <c r="S26" s="33">
        <f>IF(OR($A26="Annual Leave",$A27="Annual Leave"),IF($A26="Annual Leave",8,0),0)</f>
        <v/>
      </c>
      <c r="T26" s="35" t="n"/>
      <c r="U26" s="144">
        <f>MAX(0,40-Y26)</f>
        <v/>
      </c>
      <c r="V26" s="351">
        <f>IF(OR($C26="",$D26=""),0,
 IF(OR($A26="Holiday",$A27="Holiday"),0,
 IF(AND(NOT(OR($A26="Annual Leave",$A27="Annual Leave")),$A26="Off day"),0,
  IF($I26+$I27&gt;=8,IF($I26&gt;=8,8,$I26),$I26)
  )))</f>
        <v/>
      </c>
      <c r="W26" s="351">
        <f>MAX(0,V26-U26)</f>
        <v/>
      </c>
      <c r="X26" s="351">
        <f>IF(C26="","",C26-WEEKDAY(C26,1)+1)</f>
        <v/>
      </c>
      <c r="Y26" s="351">
        <f>SUMPRODUCT(($X$14:$X25=X26)*(($V$14:$V25)+($O$14:$O25)))+IF(X26=X14,$L$11,0)</f>
        <v/>
      </c>
      <c r="Z26" s="351" t="n"/>
      <c r="AA26" s="351" t="n"/>
      <c r="AB26" s="351" t="n"/>
      <c r="AC26" s="351" t="n"/>
      <c r="AD26" s="351" t="n"/>
      <c r="AE26" s="351" t="n"/>
      <c r="AF26" s="351" t="n"/>
    </row>
    <row r="27" ht="24" customHeight="1" s="348" thickBot="1">
      <c r="A27" s="159" t="inlineStr">
        <is>
          <t>On Day</t>
        </is>
      </c>
      <c r="B27" s="281" t="n"/>
      <c r="C27" s="93">
        <f>C26</f>
        <v/>
      </c>
      <c r="D27" s="36" t="n"/>
      <c r="E27" s="163">
        <f>IF(D27="", "",
 IF(D27=TIME(0,0,0), 0,
 IF(AND(D27&gt;=TIME(0,0,1), D27&lt;=TIME(2,0,0)), TIME(7,0,0),
 IF(AND(D27&gt;=TIME(6,0,0), D27&lt;=TIME(8,0,0)), TIME(12,0,0),
 IF(AND(D27&gt;TIME(8,0,0), D27&lt;=TIME(13,59,0)), TIME(15,0,0),
 IF(AND(D27&gt;=TIME(14,0,0), D27&lt;=TIME(17,59,0)), TIME(21,0,0),
 IF(AND(D27&gt;=TIME(18,0,0), D27&lt;=TIME(21,59,0)), TIME(0,0,0),
 IF(AND(D27&gt;=TIME(22,0,0), D27&lt;=TIME(23,59,59)), TIME(7,0,0), ""))))))))</f>
        <v/>
      </c>
      <c r="F27" s="164" t="n"/>
      <c r="G27" s="163">
        <f>IF(AND(D27&gt;=TIME(6,0,0),D27&lt;=TIME(8,0,0)),E27,"")</f>
        <v/>
      </c>
      <c r="H27" s="36" t="n"/>
      <c r="I27" s="37">
        <f>ROUND(IF(OR(D27="",E27="",E27=0),0,IF(H27="",MOD(E27-D27,1)*24,MOD(H27-D27,1)*24)),2)</f>
        <v/>
      </c>
      <c r="J27" s="162" t="n"/>
      <c r="K27" s="282" t="n"/>
      <c r="L27" s="271" t="n"/>
      <c r="M27" s="283">
        <f>MAX(0,V27-W27)</f>
        <v/>
      </c>
      <c r="N27" s="38">
        <f>(IF(OR($C27="",$D27=""),0,
 IF(OR($A26="Holiday",$A27="Holiday"),
    IF(ISNUMBER(MATCH(TRIM($B27),{"Phagwah","Good Friday","Easter Monday","Labour Day","Christmas","Eid ul Azha","Romans-2","Globe-12","Neptune P1"},0)),0,$I27),
 IF(AND(NOT(OR($A26="Annual Leave",$A27="Annual Leave")),$A27="Off day"),$I27,
  MAX(0,$I27-$V27)
  ))))+W27</f>
        <v/>
      </c>
      <c r="O27" s="38">
        <f>IF(AND(OR($A26="Holiday",$A27="Holiday"),
        ISNUMBER(MATCH(TRIM($B27),{"Phagwah","Good Friday","Easter Monday","Labour Day","Christmas","Eid ul Azha","Romans-2","Globe-12","Neptune P1"},0))),
   $I27,0)</f>
        <v/>
      </c>
      <c r="P27" s="38">
        <f>IF(OR($O$7="Canteen",$O$7="Head Office"),0,IF($I27&lt;=0,0,IF(AND($I26&lt;=0,OR(TRIM($J27)="Hebrews",TRIM($J27)="Romans",TRIM($J27)="Romans-2",TRIM($J27)="Globe",TRIM($J27)="Globe-12",TRIM($J27)="Neptune P1")),1,0)))</f>
        <v/>
      </c>
      <c r="Q27" s="39" t="n"/>
      <c r="R27" s="38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IF(AND($I26=0,$I27&gt;0),1,0),
      0
   ),
0))</f>
        <v/>
      </c>
      <c r="S27" s="38">
        <f>IF(OR($A26="Annual Leave",$A27="Annual Leave"),IF(AND($A26&lt;&gt;"Annual Leave",$A27="Annual Leave"),8,0),0)</f>
        <v/>
      </c>
      <c r="T27" s="40" t="n"/>
      <c r="U27" s="144">
        <f>MAX(0,40-Y27)</f>
        <v/>
      </c>
      <c r="V27" s="351">
        <f>IF(OR($C27="",$D27=""),0,
 IF(OR($A26="Holiday",$A27="Holiday"),0,
 IF(AND(NOT(OR($A26="Annual Leave",$A27="Annual Leave")),$A27="Off day"),0,
  IF($I26+$I27&gt;=8,IF($I26&gt;=8,0,8-$I26),$I27)
  )))</f>
        <v/>
      </c>
      <c r="W27" s="351">
        <f>MAX(0,V27-U27)</f>
        <v/>
      </c>
      <c r="X27" s="351">
        <f>IF(C27="","",C27-WEEKDAY(C27,1)+1)</f>
        <v/>
      </c>
      <c r="Y27" s="351">
        <f>SUMPRODUCT(($X$14:$X26=X27)*(($V$14:$V26)+($O$14:$O26)))+IF(X27=X14,$L$11,0)</f>
        <v/>
      </c>
      <c r="Z27" s="351" t="n"/>
      <c r="AA27" s="351" t="n"/>
      <c r="AB27" s="351" t="n"/>
      <c r="AC27" s="351" t="n"/>
      <c r="AD27" s="351" t="n"/>
      <c r="AE27" s="351" t="n"/>
      <c r="AF27" s="351" t="n"/>
    </row>
    <row r="28" ht="24" customHeight="1" s="348" thickBot="1">
      <c r="A28" s="176" t="n"/>
      <c r="B28" s="176" t="n"/>
      <c r="C28" s="145" t="n"/>
      <c r="D28" s="6" t="n"/>
      <c r="E28" s="14" t="n"/>
      <c r="F28" s="6" t="n"/>
      <c r="G28" s="6" t="n"/>
      <c r="H28" s="336" t="n"/>
      <c r="I28" s="351" t="n"/>
      <c r="J28" s="336" t="n"/>
      <c r="K28" s="336" t="n"/>
      <c r="L28" s="336" t="n"/>
      <c r="M28" s="99">
        <f>MAX(0,V28-W28)</f>
        <v/>
      </c>
      <c r="N28" s="99">
        <f>(IF(OR($C28="",$D28=""),0,
 IF(OR($A28="Holiday",$A29="Holiday"),
    IF(ISNUMBER(MATCH(TRIM($B28),{"Phagwah","Good Friday","Easter Monday","Labour Day","Christmas","Eid ul Azha","Romans-2","Globe-12","Neptune P1"},0)),0,$I28),
 IF(AND(NOT(OR($A28="Annual Leave",$A29="Annual Leave")),$A28="Off day"),$I28,
  MAX(0,$I28-$V28)
  ))))+W28</f>
        <v/>
      </c>
      <c r="O28" s="99">
        <f>IF(AND(OR($A28="Holiday",$A29="Holiday"),
        ISNUMBER(MATCH(TRIM($B28),{"Phagwah","Good Friday","Easter Monday","Labour Day","Christmas","Eid ul Azha","Romans-2","Globe-12","Neptune P1"},0))),
   $I28,0)</f>
        <v/>
      </c>
      <c r="P28" s="99">
        <f>IF(OR($O$7="Canteen",$O$7="Head Office"),0,IF($I28&lt;=0,0,IF(OR(OR(TRIM($J28)="Hebrews",TRIM($J28)="Romans",TRIM($J28)="Romans-2",TRIM($J28)="Globe",TRIM($J28)="Globe-12",TRIM($J28)="Neptune P1"),AND($I29&gt;0,OR(TRIM($J29)="Hebrews",TRIM($J29)="Romans",TRIM($J29)="Romans-2",TRIM($J29)="Globe",TRIM($J29)="Globe-12",TRIM($J29)="Neptune P1"))),1,0)))</f>
        <v/>
      </c>
      <c r="Q28" s="178" t="n"/>
      <c r="R28" s="15" t="n"/>
      <c r="S28" s="99">
        <f>IF(OR($A28="Annual Leave",$A29="Annual Leave"),IF($A28="Annual Leave",8,0),0)</f>
        <v/>
      </c>
      <c r="T28" s="100">
        <f>SUM(T14:T27)</f>
        <v/>
      </c>
      <c r="U28" s="144">
        <f>MAX(0,40-Y28)</f>
        <v/>
      </c>
      <c r="V28" s="351">
        <f>IF(OR($C28="",$D28=""),0,
 IF(OR($A28="Holiday",$A29="Holiday"),0,
 IF(AND(NOT(OR($A28="Annual Leave",$A29="Annual Leave")),$A28="Off day"),0,
  IF($I28+$I29&gt;=8,IF($I28&gt;=8,8,$I28),$I28)
  )))</f>
        <v/>
      </c>
      <c r="W28" s="351">
        <f>MAX(0,V28-U28)</f>
        <v/>
      </c>
      <c r="X28" s="351">
        <f>IF(C28="","",C28-WEEKDAY(C28,1)+1)</f>
        <v/>
      </c>
      <c r="Y28" s="351">
        <f>SUMPRODUCT(($X$14:$X27=X28)*(($V$14:$V27)+($O$14:$O27)))+IF(X28=X14,$L$11,0)</f>
        <v/>
      </c>
      <c r="Z28" s="351" t="n"/>
      <c r="AA28" s="351" t="n"/>
      <c r="AB28" s="351" t="n"/>
      <c r="AC28" s="351" t="n"/>
      <c r="AD28" s="351" t="n"/>
      <c r="AE28" s="351" t="n"/>
      <c r="AF28" s="351" t="n"/>
    </row>
    <row r="29" hidden="1" ht="15.75" customHeight="1" s="348" thickBot="1">
      <c r="A29" s="179" t="n"/>
      <c r="B29" s="176" t="n"/>
      <c r="C29" s="145" t="n"/>
      <c r="D29" s="6" t="n"/>
      <c r="E29" s="295">
        <f>IF(D29="", "",
 IF(D29=TIME(0,0,0), 0,
 IF(AND(D29&gt;=TIME(0,0,1), D29&lt;=TIME(2,0,0)), TIME(7,0,0),
 IF(AND(D29&gt;=TIME(6,0,0), D29&lt;=TIME(8,0,0)), TIME(12,0,0),
 IF(AND(D29&gt;TIME(8,0,0), D29&lt;=TIME(13,59,0)), TIME(15,0,0),
 IF(AND(D29&gt;=TIME(14,0,0), D29&lt;=TIME(17,59,0)), TIME(21,0,0),
 IF(AND(D29&gt;=TIME(18,0,0), D29&lt;=TIME(21,59,0)), TIME(0,0,0),
 IF(AND(D29&gt;=TIME(22,0,0), D29&lt;=TIME(23,59,59)), TIME(7,0,0), ""))))))))</f>
        <v/>
      </c>
      <c r="F29" s="6" t="n"/>
      <c r="G29" s="6" t="n"/>
      <c r="H29" s="6" t="n"/>
      <c r="I29" s="6" t="n"/>
      <c r="J29" s="6" t="n"/>
      <c r="K29" s="6" t="n"/>
      <c r="L29" s="6" t="n"/>
      <c r="M29" s="4">
        <f>MAX(0,V29-W29)</f>
        <v/>
      </c>
      <c r="N29" s="4">
        <f>(IF(OR($C29="",$D29=""),0,
 IF(OR($A28="Holiday",$A29="Holiday"),
    IF(ISNUMBER(MATCH(TRIM($B29),{"Phagwah","Good Friday","Easter Monday","Labour Day","Christmas","Eid ul Azha","Romans-2","Globe-12","Neptune P1"},0)),0,$I29),
 IF(AND(NOT(OR($A28="Annual Leave",$A29="Annual Leave")),$A29="Off day"),$I29,
  MAX(0,$I29-$V29)
  ))))+W29</f>
        <v/>
      </c>
      <c r="O29" s="4">
        <f>IF(AND(OR($A28="Holiday",$A29="Holiday"),
        ISNUMBER(MATCH(TRIM($B29),{"Phagwah","Good Friday","Easter Monday","Labour Day","Christmas","Eid ul Azha","Romans-2","Globe-12","Neptune P1"},0))),
   $I29,0)</f>
        <v/>
      </c>
      <c r="P29" s="4">
        <f>IF(OR($O$7="Canteen",$O$7="Head Office"),0,IF($I29&lt;=0,0,IF(AND($I28&lt;=0,OR(TRIM($J29)="Hebrews",TRIM($J29)="Romans",TRIM($J29)="Romans-2",TRIM($J29)="Globe",TRIM($J29)="Globe-12",TRIM($J29)="Neptune P1")),1,0)))</f>
        <v/>
      </c>
      <c r="Q29" s="6" t="n"/>
      <c r="R29" s="296">
        <f>IF(OR($O$7="Canteen",$O$7="Head Office"),0,IF(
  AND(
    SUMIFS(I:I, C:C, C29) &gt;= 8,
    COUNTIFS(C$14:C29, C29)=1,
    OR(
      TEXT(D29,"hh:mm:ss")="07:00:00",
      TEXT(D29,"hh:mm:ss")="15:00:00",
      TEXT(D29,"hh:mm:ss")="23:00:00",
      TEXT(D30,"hh:mm:ss")="07:00:00",
      TEXT(D30,"hh:mm:ss")="15:00:00",
      TEXT(D30,"hh:mm:ss")="23:00:00"
    )
  ),
  1,
  0
))</f>
        <v/>
      </c>
      <c r="S29" s="4">
        <f>IF(OR($A28="Annual Leave",$A29="Annual Leave"),IF(AND($A28&lt;&gt;"Annual Leave",$A29="Annual Leave"),8,0),0)</f>
        <v/>
      </c>
      <c r="T29" s="146" t="n"/>
      <c r="U29" s="351">
        <f>MAX(0,40-Y29)</f>
        <v/>
      </c>
      <c r="V29" s="351">
        <f>IF(OR($C29="",$D29=""),0,
 IF(OR($A28="Holiday",$A29="Holiday"),0,
 IF(AND(NOT(OR($A28="Annual Leave",$A29="Annual Leave")),$A29="Off day"),0,
  IF($I28+$I29&gt;=8,IF($I28&gt;=8,0,8-$I28),$I29)
  )))</f>
        <v/>
      </c>
      <c r="W29" s="351">
        <f>MAX(0,V29-U29)</f>
        <v/>
      </c>
      <c r="X29" s="351">
        <f>IF(C29="","",C29-WEEKDAY(C29,1)+1)</f>
        <v/>
      </c>
      <c r="Y29" s="351">
        <f>SUMPRODUCT(($X$14:$X28=X29)*(($V$14:$V28)+($O$14:$O28)))+IF(X29=X14,$L$11,0)</f>
        <v/>
      </c>
      <c r="Z29" s="351" t="n"/>
      <c r="AA29" s="351" t="n"/>
      <c r="AB29" s="351" t="n"/>
      <c r="AC29" s="351" t="n"/>
      <c r="AD29" s="351" t="n"/>
      <c r="AE29" s="351" t="n"/>
      <c r="AF29" s="351" t="n"/>
    </row>
    <row r="30" ht="24" customHeight="1" s="348" thickBot="1">
      <c r="A30" s="147" t="inlineStr">
        <is>
          <t>On Day</t>
        </is>
      </c>
      <c r="B30" s="180" t="n"/>
      <c r="C30" s="88">
        <f>C27+1</f>
        <v/>
      </c>
      <c r="D30" s="54" t="n"/>
      <c r="E30" s="148">
        <f>IF(D30="", "",
 IF(D30=TIME(0,0,0), 0,
 IF(AND(D30&gt;=TIME(0,0,1), D30&lt;=TIME(2,0,0)), TIME(7,0,0),
 IF(AND(D30&gt;=TIME(6,0,0), D30&lt;=TIME(8,0,0)), TIME(12,0,0),
 IF(AND(D30&gt;TIME(8,0,0), D30&lt;=TIME(13,59,0)), TIME(15,0,0),
 IF(AND(D30&gt;=TIME(14,0,0), D30&lt;=TIME(17,59,0)), TIME(21,0,0),
 IF(AND(D30&gt;=TIME(18,0,0), D30&lt;=TIME(21,59,0)), TIME(0,0,0),
 IF(AND(D30&gt;=TIME(22,0,0), D30&lt;=TIME(23,59,59)), TIME(7,0,0), ""))))))))</f>
        <v/>
      </c>
      <c r="F30" s="149" t="n"/>
      <c r="G30" s="148">
        <f>IF(AND(D30&gt;=TIME(6,0,0),D30&lt;=TIME(8,0,0)),E30,"")</f>
        <v/>
      </c>
      <c r="H30" s="54" t="n"/>
      <c r="I30" s="55">
        <f>ROUND(IF(OR(D30="",E30="",E30=0),0,IF(H30="",MOD(E30-D30,1)*24,MOD(H30-D30,1)*24)),2)</f>
        <v/>
      </c>
      <c r="J30" s="150" t="n"/>
      <c r="K30" s="270" t="n"/>
      <c r="L30" s="181" t="n"/>
      <c r="M30" s="272">
        <f>MAX(0,V30-W30)</f>
        <v/>
      </c>
      <c r="N30" s="56">
        <f>(IF(OR($C30="",$D30=""),0,
 IF(OR($A30="Holiday",$A31="Holiday"),
    IF(ISNUMBER(MATCH(TRIM($B30),{"Phagwah","Good Friday","Easter Monday","Labour Day","Christmas","Eid ul Azha","Romans-2","Globe-12","Neptune P1"},0)),0,$I30),
 IF(AND(NOT(OR($A30="Annual Leave",$A31="Annual Leave")),$A30="Off day"),$I30,
  MAX(0,$I30-$V30)
  ))))+W30</f>
        <v/>
      </c>
      <c r="O30" s="56">
        <f>IF(AND(OR($A30="Holiday",$A31="Holiday"),
        ISNUMBER(MATCH(TRIM($B30),{"Phagwah","Good Friday","Easter Monday","Labour Day","Christmas","Eid ul Azha","Romans-2","Globe-12","Neptune P1"},0))),
   $I30,0)</f>
        <v/>
      </c>
      <c r="P30" s="56">
        <f>IF(OR($O$7="Canteen",$O$7="Head Office"),0,IF($I30&lt;=0,0,IF(OR(OR(TRIM($J30)="Hebrews",TRIM($J30)="Romans",TRIM($J30)="Romans-2",TRIM($J30)="Globe",TRIM($J30)="Globe-12",TRIM($J30)="Neptune P1"),AND($I31&gt;0,OR(TRIM($J31)="Hebrews",TRIM($J31)="Romans",TRIM($J31)="Romans-2",TRIM($J31)="Globe",TRIM($J31)="Globe-12",TRIM($J31)="Neptune P1"))),1,0)))</f>
        <v/>
      </c>
      <c r="Q30" s="57" t="n"/>
      <c r="R30" s="56">
        <f>IF(OR($O$7="Canteen",$O$7="Head Office"),0,IF(
  AND(
    SUMIFS(I:I, C:C, C30) &gt;= 8,
    COUNTIFS(C$14:C30, C30)=1,
    OR(
      TEXT(D30,"hh:mm:ss")="07:00:00",
      TEXT(D30,"hh:mm:ss")="15:00:00",
      TEXT(D30,"hh:mm:ss")="23:00:00",
      TEXT(D31,"hh:mm:ss")="07:00:00",
      TEXT(D31,"hh:mm:ss")="15:00:00",
      TEXT(D31,"hh:mm:ss")="23:00:00"
    )
  ),
  1,
  0
))</f>
        <v/>
      </c>
      <c r="S30" s="56">
        <f>IF(OR($A30="Annual Leave",$A31="Annual Leave"),IF($A30="Annual Leave",8,0),0)</f>
        <v/>
      </c>
      <c r="T30" s="58" t="n"/>
      <c r="U30" s="144">
        <f>MAX(0,40-Y30)</f>
        <v/>
      </c>
      <c r="V30" s="151">
        <f>IF(OR($C30="",$D30=""),0,
 IF(OR($A30="Holiday",$A31="Holiday"),0,
 IF(AND(NOT(OR($A30="Annual Leave",$A31="Annual Leave")),$A30="Off day"),0,
  IF($I30+$I31&gt;=8,IF($I30&gt;=8,8,$I30),$I30)
  )))</f>
        <v/>
      </c>
      <c r="W30" s="151">
        <f>MAX(0,V30-U30)</f>
        <v/>
      </c>
      <c r="X30" s="151">
        <f>IF(C30="","",C30-WEEKDAY(C30,1)+1)</f>
        <v/>
      </c>
      <c r="Y30" s="151">
        <f>SUMPRODUCT(($X$14:$X29=X30)*(($V$14:$V29)+($O$14:$O29)))+IF(X30=X14,$L$11,0)</f>
        <v/>
      </c>
      <c r="Z30" s="151" t="n"/>
      <c r="AA30" s="151" t="n"/>
      <c r="AB30" s="151" t="n"/>
      <c r="AC30" s="351" t="n"/>
      <c r="AD30" s="351" t="n"/>
      <c r="AE30" s="351" t="n"/>
      <c r="AF30" s="351" t="n"/>
    </row>
    <row r="31" ht="24" customHeight="1" s="348" thickBot="1">
      <c r="A31" s="147" t="inlineStr">
        <is>
          <t>On Day</t>
        </is>
      </c>
      <c r="B31" s="182" t="n"/>
      <c r="C31" s="89">
        <f>C30</f>
        <v/>
      </c>
      <c r="D31" s="59" t="n"/>
      <c r="E31" s="152">
        <f>IF(D31="", "",
 IF(D31=TIME(0,0,0), 0,
 IF(AND(D31&gt;=TIME(0,0,1), D31&lt;=TIME(2,0,0)), TIME(7,0,0),
 IF(AND(D31&gt;=TIME(6,0,0), D31&lt;=TIME(8,0,0)), TIME(12,0,0),
 IF(AND(D31&gt;TIME(8,0,0), D31&lt;=TIME(13,59,0)), TIME(15,0,0),
 IF(AND(D31&gt;=TIME(14,0,0), D31&lt;=TIME(17,59,0)), TIME(21,0,0),
 IF(AND(D31&gt;=TIME(18,0,0), D31&lt;=TIME(21,59,0)), TIME(0,0,0),
 IF(AND(D31&gt;=TIME(22,0,0), D31&lt;=TIME(23,59,59)), TIME(7,0,0), ""))))))))</f>
        <v/>
      </c>
      <c r="F31" s="153" t="n"/>
      <c r="G31" s="152">
        <f>IF(AND(D31&gt;=TIME(6,0,0),D31&lt;=TIME(8,0,0)),E31,"")</f>
        <v/>
      </c>
      <c r="H31" s="59" t="n"/>
      <c r="I31" s="60">
        <f>ROUND(IF(OR(D31="",E31="",E31=0),0,IF(H31="",MOD(E31-D31,1)*24,MOD(H31-D31,1)*24)),2)</f>
        <v/>
      </c>
      <c r="J31" s="150" t="n"/>
      <c r="K31" s="270" t="n"/>
      <c r="L31" s="183" t="n"/>
      <c r="M31" s="272">
        <f>MAX(0,V31-W31)</f>
        <v/>
      </c>
      <c r="N31" s="61">
        <f>(IF(OR($C31="",$D31=""),0,
 IF(OR($A30="Holiday",$A31="Holiday"),
    IF(ISNUMBER(MATCH(TRIM($B31),{"Phagwah","Good Friday","Easter Monday","Labour Day","Christmas","Eid ul Azha","Romans-2","Globe-12","Neptune P1"},0)),0,$I31),
 IF(AND(NOT(OR($A30="Annual Leave",$A31="Annual Leave")),$A31="Off day"),$I31,
  MAX(0,$I31-$V31)
  ))))+W31</f>
        <v/>
      </c>
      <c r="O31" s="61">
        <f>IF(AND(OR($A30="Holiday",$A31="Holiday"),
        ISNUMBER(MATCH(TRIM($B31),{"Phagwah","Good Friday","Easter Monday","Labour Day","Christmas","Eid ul Azha","Romans-2","Globe-12","Neptune P1"},0))),
   $I31,0)</f>
        <v/>
      </c>
      <c r="P31" s="61">
        <f>IF(OR($O$7="Canteen",$O$7="Head Office"),0,IF($I31&lt;=0,0,IF(AND($I30&lt;=0,OR(TRIM($J31)="Hebrews",TRIM($J31)="Romans",TRIM($J31)="Romans-2",TRIM($J31)="Globe",TRIM($J31)="Globe-12",TRIM($J31)="Neptune P1")),1,0)))</f>
        <v/>
      </c>
      <c r="Q31" s="62" t="n"/>
      <c r="R31" s="61">
        <f>IF(OR($O$7="Canteen",$O$7="Head Office"),0,IF(
  AND(
    SUMIFS(I:I, C:C, C31) &gt;= 8,
    COUNTIFS(C$14:C31, C31)=1,
    OR(
      TEXT(D31,"hh:mm:ss")="07:00:00",
      TEXT(D31,"hh:mm:ss")="15:00:00",
      TEXT(D31,"hh:mm:ss")="23:00:00",
      TEXT(D32,"hh:mm:ss")="07:00:00",
      TEXT(D32,"hh:mm:ss")="15:00:00",
      TEXT(D32,"hh:mm:ss")="23:00:00"
    )
  ),
  1,
  0
))</f>
        <v/>
      </c>
      <c r="S31" s="61">
        <f>IF(OR($A30="Annual Leave",$A31="Annual Leave"),IF(AND($A30&lt;&gt;"Annual Leave",$A31="Annual Leave"),8,0),0)</f>
        <v/>
      </c>
      <c r="T31" s="63" t="n"/>
      <c r="U31" s="144">
        <f>MAX(0,40-Y31)</f>
        <v/>
      </c>
      <c r="V31" s="151">
        <f>IF(OR($C31="",$D31=""),0,
 IF(OR($A30="Holiday",$A31="Holiday"),0,
 IF(AND(NOT(OR($A30="Annual Leave",$A31="Annual Leave")),$A31="Off day"),0,
  IF($I30+$I31&gt;=8,IF($I30&gt;=8,0,8-$I30),$I31)
  )))</f>
        <v/>
      </c>
      <c r="W31" s="151">
        <f>MAX(0,V31-U31)</f>
        <v/>
      </c>
      <c r="X31" s="151">
        <f>IF(C31="","",C31-WEEKDAY(C31,1)+1)</f>
        <v/>
      </c>
      <c r="Y31" s="151">
        <f>SUMPRODUCT(($X$14:$X30=X31)*(($V$14:$V30)+($O$14:$O30)))+IF(X31=X14,$L$11,0)</f>
        <v/>
      </c>
      <c r="Z31" s="151" t="n"/>
      <c r="AA31" s="151" t="n"/>
      <c r="AB31" s="151" t="n"/>
      <c r="AC31" s="351" t="n"/>
      <c r="AD31" s="351" t="n"/>
      <c r="AE31" s="351" t="n"/>
      <c r="AF31" s="351" t="n"/>
    </row>
    <row r="32" ht="24" customHeight="1" s="348" thickBot="1">
      <c r="A32" s="184" t="inlineStr">
        <is>
          <t>On Day</t>
        </is>
      </c>
      <c r="B32" s="185" t="n"/>
      <c r="C32" s="101">
        <f>C30+1</f>
        <v/>
      </c>
      <c r="D32" s="11" t="n"/>
      <c r="E32" s="186">
        <f>IF(D32="", "",
 IF(D32=TIME(0,0,0), 0,
 IF(AND(D32&gt;=TIME(0,0,1), D32&lt;=TIME(2,0,0)), TIME(7,0,0),
 IF(AND(D32&gt;=TIME(6,0,0), D32&lt;=TIME(8,0,0)), TIME(12,0,0),
 IF(AND(D32&gt;TIME(8,0,0), D32&lt;=TIME(13,59,0)), TIME(15,0,0),
 IF(AND(D32&gt;=TIME(14,0,0), D32&lt;=TIME(17,59,0)), TIME(21,0,0),
 IF(AND(D32&gt;=TIME(18,0,0), D32&lt;=TIME(21,59,0)), TIME(0,0,0),
 IF(AND(D32&gt;=TIME(22,0,0), D32&lt;=TIME(23,59,59)), TIME(7,0,0), ""))))))))</f>
        <v/>
      </c>
      <c r="F32" s="187" t="n"/>
      <c r="G32" s="186">
        <f>IF(AND(D32&gt;=TIME(6,0,0),D32&lt;=TIME(8,0,0)),E32,"")</f>
        <v/>
      </c>
      <c r="H32" s="11" t="n"/>
      <c r="I32" s="87">
        <f>ROUND(IF(OR(D32="",E32="",E32=0),0,IF(H32="",MOD(E32-D32,1)*24,MOD(H32-D32,1)*24)),2)</f>
        <v/>
      </c>
      <c r="J32" s="188" t="n"/>
      <c r="K32" s="297" t="n"/>
      <c r="L32" s="189" t="n"/>
      <c r="M32" s="298">
        <f>MAX(0,V32-W32)</f>
        <v/>
      </c>
      <c r="N32" s="12">
        <f>(IF(OR($C32="",$D32=""),0,
 IF(OR($A32="Holiday",$A33="Holiday"),
    IF(ISNUMBER(MATCH(TRIM($B32),{"Phagwah","Good Friday","Easter Monday","Labour Day","Christmas","Eid ul Azha","Romans-2","Globe-12","Neptune P1"},0)),0,$I32),
 IF(AND(NOT(OR($A32="Annual Leave",$A33="Annual Leave")),$A32="Off day"),$I32,
  MAX(0,$I32-$V32)
  ))))+W32</f>
        <v/>
      </c>
      <c r="O32" s="12">
        <f>IF(AND(OR($A32="Holiday",$A33="Holiday"),
        ISNUMBER(MATCH(TRIM($B32),{"Phagwah","Good Friday","Easter Monday","Labour Day","Christmas","Eid ul Azha","Romans-2","Globe-12","Neptune P1"},0))),
   $I32,0)</f>
        <v/>
      </c>
      <c r="P32" s="12">
        <f>IF(OR($O$7="Canteen",$O$7="Head Office"),0,IF($I32&lt;=0,0,IF(OR(OR(TRIM($J32)="Hebrews",TRIM($J32)="Romans",TRIM($J32)="Romans-2",TRIM($J32)="Globe",TRIM($J32)="Globe-12",TRIM($J32)="Neptune P1"),AND($I33&gt;0,OR(TRIM($J33)="Hebrews",TRIM($J33)="Romans",TRIM($J33)="Romans-2",TRIM($J33)="Globe",TRIM($J33)="Globe-12",TRIM($J33)="Neptune P1"))),1,0)))</f>
        <v/>
      </c>
      <c r="Q32" s="13" t="n"/>
      <c r="R32" s="12">
        <f>IF(OR($O$7="Canteen",$O$7="Head Office"),0,IF(
  AND(
    SUMIFS(I:I, C:C, C32) &gt;= 8,
    COUNTIFS(C$14:C32, C32)=1,
    OR(
      TEXT(D32,"hh:mm:ss")="07:00:00",
      TEXT(D32,"hh:mm:ss")="15:00:00",
      TEXT(D32,"hh:mm:ss")="23:00:00",
      TEXT(D33,"hh:mm:ss")="07:00:00",
      TEXT(D33,"hh:mm:ss")="15:00:00",
      TEXT(D33,"hh:mm:ss")="23:00:00"
    )
  ),
  1,
  0
))</f>
        <v/>
      </c>
      <c r="S32" s="12">
        <f>IF(OR($A32="Annual Leave",$A33="Annual Leave"),IF($A32="Annual Leave",8,0),0)</f>
        <v/>
      </c>
      <c r="T32" s="102" t="n"/>
      <c r="U32" s="144">
        <f>MAX(0,40-Y32)</f>
        <v/>
      </c>
      <c r="V32" s="351">
        <f>IF(OR($C32="",$D32=""),0,
 IF(OR($A32="Holiday",$A33="Holiday"),0,
 IF(AND(NOT(OR($A32="Annual Leave",$A33="Annual Leave")),$A32="Off day"),0,
  IF($I32+$I33&gt;=8,IF($I32&gt;=8,8,$I32),$I32)
  )))</f>
        <v/>
      </c>
      <c r="W32" s="351">
        <f>MAX(0,V32-U32)</f>
        <v/>
      </c>
      <c r="X32" s="351">
        <f>IF(C32="","",C32-WEEKDAY(C32,1)+1)</f>
        <v/>
      </c>
      <c r="Y32" s="351">
        <f>SUMPRODUCT(($X$14:$X31=X32)*(($V$14:$V31)+($O$14:$O31)))+IF(X32=X14,$L$11,0)</f>
        <v/>
      </c>
      <c r="Z32" s="351" t="n"/>
      <c r="AA32" s="351" t="n"/>
      <c r="AB32" s="351" t="n"/>
      <c r="AC32" s="351" t="n"/>
      <c r="AD32" s="351" t="n"/>
      <c r="AE32" s="351" t="n"/>
      <c r="AF32" s="351" t="n"/>
    </row>
    <row r="33" ht="24" customHeight="1" s="348" thickBot="1">
      <c r="A33" s="184" t="inlineStr">
        <is>
          <t>On Day</t>
        </is>
      </c>
      <c r="B33" s="299" t="n"/>
      <c r="C33" s="101">
        <f>C32</f>
        <v/>
      </c>
      <c r="D33" s="300" t="n"/>
      <c r="E33" s="301">
        <f>IF(D33="", "",
 IF(D33=TIME(0,0,0), 0,
 IF(AND(D33&gt;=TIME(0,0,1), D33&lt;=TIME(2,0,0)), TIME(7,0,0),
 IF(AND(D33&gt;=TIME(6,0,0), D33&lt;=TIME(8,0,0)), TIME(12,0,0),
 IF(AND(D33&gt;TIME(8,0,0), D33&lt;=TIME(13,59,0)), TIME(15,0,0),
 IF(AND(D33&gt;=TIME(14,0,0), D33&lt;=TIME(17,59,0)), TIME(21,0,0),
 IF(AND(D33&gt;=TIME(18,0,0), D33&lt;=TIME(21,59,0)), TIME(0,0,0),
 IF(AND(D33&gt;=TIME(22,0,0), D33&lt;=TIME(23,59,59)), TIME(7,0,0), ""))))))))</f>
        <v/>
      </c>
      <c r="F33" s="187" t="n"/>
      <c r="G33" s="301">
        <f>IF(AND(D33&gt;=TIME(6,0,0),D33&lt;=TIME(8,0,0)),E33,"")</f>
        <v/>
      </c>
      <c r="H33" s="300" t="n"/>
      <c r="I33" s="87">
        <f>ROUND(IF(OR(D33="",E33="",E33=0),0,IF(H33="",MOD(E33-D33,1)*24,MOD(H33-D33,1)*24)),2)</f>
        <v/>
      </c>
      <c r="J33" s="190" t="n"/>
      <c r="K33" s="297" t="n"/>
      <c r="L33" s="189" t="n"/>
      <c r="M33" s="298">
        <f>MAX(0,V33-W33)</f>
        <v/>
      </c>
      <c r="N33" s="302">
        <f>(IF(OR($C33="",$D33=""),0,
 IF(OR($A32="Holiday",$A33="Holiday"),
    IF(ISNUMBER(MATCH(TRIM($B33),{"Phagwah","Good Friday","Easter Monday","Labour Day","Christmas","Eid ul Azha","Romans-2","Globe-12","Neptune P1"},0)),0,$I33),
 IF(AND(NOT(OR($A32="Annual Leave",$A33="Annual Leave")),$A33="Off day"),$I33,
  MAX(0,$I33-$V33)
  ))))+W33</f>
        <v/>
      </c>
      <c r="O33" s="302">
        <f>IF(AND(OR($A32="Holiday",$A33="Holiday"),
        ISNUMBER(MATCH(TRIM($B33),{"Phagwah","Good Friday","Easter Monday","Labour Day","Christmas","Eid ul Azha","Romans-2","Globe-12","Neptune P1"},0))),
   $I33,0)</f>
        <v/>
      </c>
      <c r="P33" s="302">
        <f>IF(OR($O$7="Canteen",$O$7="Head Office"),0,IF($I33&lt;=0,0,IF(AND($I32&lt;=0,OR(TRIM($J33)="Hebrews",TRIM($J33)="Romans",TRIM($J33)="Romans-2",TRIM($J33)="Globe",TRIM($J33)="Globe-12",TRIM($J33)="Neptune P1")),1,0)))</f>
        <v/>
      </c>
      <c r="Q33" s="303" t="n"/>
      <c r="R33" s="302">
        <f>IF(OR($O$7="Canteen",$O$7="Head Office"),0,IF(
  AND(
    SUMIFS(I:I, C:C, C33) &gt;= 8,
    COUNTIFS(C$14:C33, C33)=1,
    OR(
      TEXT(D33,"hh:mm:ss")="07:00:00",
      TEXT(D33,"hh:mm:ss")="15:00:00",
      TEXT(D33,"hh:mm:ss")="23:00:00",
      TEXT(D34,"hh:mm:ss")="07:00:00",
      TEXT(D34,"hh:mm:ss")="15:00:00",
      TEXT(D34,"hh:mm:ss")="23:00:00"
    )
  ),
  1,
  0
))</f>
        <v/>
      </c>
      <c r="S33" s="302">
        <f>IF(OR($A32="Annual Leave",$A33="Annual Leave"),IF(AND($A32&lt;&gt;"Annual Leave",$A33="Annual Leave"),8,0),0)</f>
        <v/>
      </c>
      <c r="T33" s="304" t="n"/>
      <c r="U33" s="144">
        <f>MAX(0,40-Y33)</f>
        <v/>
      </c>
      <c r="V33" s="351">
        <f>IF(OR($C33="",$D33=""),0,
 IF(OR($A32="Holiday",$A33="Holiday"),0,
 IF(AND(NOT(OR($A32="Annual Leave",$A33="Annual Leave")),$A33="Off day"),0,
  IF($I32+$I33&gt;=8,IF($I32&gt;=8,0,8-$I32),$I33)
  )))</f>
        <v/>
      </c>
      <c r="W33" s="351">
        <f>MAX(0,V33-U33)</f>
        <v/>
      </c>
      <c r="X33" s="351">
        <f>IF(C33="","",C33-WEEKDAY(C33,1)+1)</f>
        <v/>
      </c>
      <c r="Y33" s="351">
        <f>SUMPRODUCT(($X$14:$X32=X33)*(($V$14:$V32)+($O$14:$O32)))+IF(X33=X14,$L$11,0)</f>
        <v/>
      </c>
      <c r="Z33" s="351" t="n"/>
      <c r="AA33" s="351" t="n"/>
      <c r="AB33" s="351" t="n"/>
      <c r="AC33" s="351" t="n"/>
      <c r="AD33" s="351" t="n"/>
      <c r="AE33" s="351" t="n"/>
      <c r="AF33" s="351" t="n"/>
    </row>
    <row r="34" ht="24" customHeight="1" s="348" thickBot="1">
      <c r="A34" s="159" t="inlineStr">
        <is>
          <t>On Day</t>
        </is>
      </c>
      <c r="B34" s="191" t="n"/>
      <c r="C34" s="92">
        <f>C32+1</f>
        <v/>
      </c>
      <c r="D34" s="31" t="n"/>
      <c r="E34" s="160">
        <f>IF(D34="", "",
 IF(D34=TIME(0,0,0), 0,
 IF(AND(D34&gt;=TIME(0,0,1), D34&lt;=TIME(2,0,0)), TIME(7,0,0),
 IF(AND(D34&gt;=TIME(6,0,0), D34&lt;=TIME(8,0,0)), TIME(12,0,0),
 IF(AND(D34&gt;TIME(8,0,0), D34&lt;=TIME(13,59,0)), TIME(15,0,0),
 IF(AND(D34&gt;=TIME(14,0,0), D34&lt;=TIME(17,59,0)), TIME(21,0,0),
 IF(AND(D34&gt;=TIME(18,0,0), D34&lt;=TIME(21,59,0)), TIME(0,0,0),
 IF(AND(D34&gt;=TIME(22,0,0), D34&lt;=TIME(23,59,59)), TIME(7,0,0), ""))))))))</f>
        <v/>
      </c>
      <c r="F34" s="161" t="n"/>
      <c r="G34" s="160">
        <f>IF(AND(D34&gt;=TIME(6,0,0),D34&lt;=TIME(8,0,0)),E34,"")</f>
        <v/>
      </c>
      <c r="H34" s="31" t="n"/>
      <c r="I34" s="32">
        <f>ROUND(IF(OR(D34="",E34="",E34=0),0,IF(H34="",MOD(E34-D34,1)*24,MOD(H34-D34,1)*24)),2)</f>
        <v/>
      </c>
      <c r="J34" s="162" t="n"/>
      <c r="K34" s="282" t="n"/>
      <c r="L34" s="181" t="n"/>
      <c r="M34" s="283">
        <f>MAX(0,V34-W34)</f>
        <v/>
      </c>
      <c r="N34" s="33">
        <f>(IF(OR($C34="",$D34=""),0,
 IF(OR($A34="Holiday",$A35="Holiday"),
    IF(ISNUMBER(MATCH(TRIM($B34),{"Phagwah","Good Friday","Easter Monday","Labour Day","Christmas","Eid ul Azha","Romans-2","Globe-12","Neptune P1"},0)),0,$I34),
 IF(AND(NOT(OR($A34="Annual Leave",$A35="Annual Leave")),$A34="Off day"),$I34,
  MAX(0,$I34-$V34)
  ))))+W34</f>
        <v/>
      </c>
      <c r="O34" s="33">
        <f>IF(AND(OR($A34="Holiday",$A35="Holiday"),
        ISNUMBER(MATCH(TRIM($B34),{"Phagwah","Good Friday","Easter Monday","Labour Day","Christmas","Eid ul Azha","Romans-2","Globe-12","Neptune P1"},0))),
   $I34,0)</f>
        <v/>
      </c>
      <c r="P34" s="33">
        <f>IF(OR($O$7="Canteen",$O$7="Head Office"),0,IF($I34&lt;=0,0,IF(OR(OR(TRIM($J34)="Hebrews",TRIM($J34)="Romans",TRIM($J34)="Romans-2",TRIM($J34)="Globe",TRIM($J34)="Globe-12",TRIM($J34)="Neptune P1"),AND($I35&gt;0,OR(TRIM($J35)="Hebrews",TRIM($J35)="Romans",TRIM($J35)="Romans-2",TRIM($J35)="Globe",TRIM($J35)="Globe-12",TRIM($J35)="Neptune P1"))),1,0)))</f>
        <v/>
      </c>
      <c r="Q34" s="34" t="n"/>
      <c r="R34" s="33">
        <f>IF(OR($O$7="Canteen",$O$7="Head Office"),0,IF(
  AND(
    SUMIFS(I:I, C:C, C34) &gt;= 8,
    COUNTIFS(C$14:C34, C34)=1,
    OR(
      TEXT(D34,"hh:mm:ss")="07:00:00",
      TEXT(D34,"hh:mm:ss")="15:00:00",
      TEXT(D34,"hh:mm:ss")="23:00:00",
      TEXT(D35,"hh:mm:ss")="07:00:00",
      TEXT(D35,"hh:mm:ss")="15:00:00",
      TEXT(D35,"hh:mm:ss")="23:00:00"
    )
  ),
  1,
  0
))</f>
        <v/>
      </c>
      <c r="S34" s="33">
        <f>IF(OR($A34="Annual Leave",$A35="Annual Leave"),IF($A34="Annual Leave",8,0),0)</f>
        <v/>
      </c>
      <c r="T34" s="35" t="n"/>
      <c r="U34" s="144">
        <f>MAX(0,40-Y34)</f>
        <v/>
      </c>
      <c r="V34" s="351">
        <f>IF(OR($C34="",$D34=""),0,
 IF(OR($A34="Holiday",$A35="Holiday"),0,
 IF(AND(NOT(OR($A34="Annual Leave",$A35="Annual Leave")),$A34="Off day"),0,
  IF($I34+$I35&gt;=8,IF($I34&gt;=8,8,$I34),$I34)
  )))</f>
        <v/>
      </c>
      <c r="W34" s="351">
        <f>MAX(0,V34-U34)</f>
        <v/>
      </c>
      <c r="X34" s="351">
        <f>IF(C34="","",C34-WEEKDAY(C34,1)+1)</f>
        <v/>
      </c>
      <c r="Y34" s="351">
        <f>SUMPRODUCT(($X$14:$X33=X34)*(($V$14:$V33)+($O$14:$O33)))+IF(X34=X14,$L$11,0)</f>
        <v/>
      </c>
      <c r="Z34" s="351" t="n"/>
      <c r="AA34" s="351" t="n"/>
      <c r="AB34" s="351" t="n"/>
      <c r="AC34" s="351" t="n"/>
      <c r="AD34" s="351" t="n"/>
      <c r="AE34" s="351" t="n"/>
      <c r="AF34" s="351" t="n"/>
    </row>
    <row r="35" ht="24" customHeight="1" s="348" thickBot="1">
      <c r="A35" s="159" t="inlineStr">
        <is>
          <t>On Day</t>
        </is>
      </c>
      <c r="B35" s="192" t="n"/>
      <c r="C35" s="93">
        <f>C34</f>
        <v/>
      </c>
      <c r="D35" s="36" t="n"/>
      <c r="E35" s="163">
        <f>IF(D35="", "",
 IF(D35=TIME(0,0,0), 0,
 IF(AND(D35&gt;=TIME(0,0,1), D35&lt;=TIME(2,0,0)), TIME(7,0,0),
 IF(AND(D35&gt;=TIME(6,0,0), D35&lt;=TIME(8,0,0)), TIME(12,0,0),
 IF(AND(D35&gt;TIME(8,0,0), D35&lt;=TIME(13,59,0)), TIME(15,0,0),
 IF(AND(D35&gt;=TIME(14,0,0), D35&lt;=TIME(17,59,0)), TIME(21,0,0),
 IF(AND(D35&gt;=TIME(18,0,0), D35&lt;=TIME(21,59,0)), TIME(0,0,0),
 IF(AND(D35&gt;=TIME(22,0,0), D35&lt;=TIME(23,59,59)), TIME(7,0,0), ""))))))))</f>
        <v/>
      </c>
      <c r="F35" s="164" t="n"/>
      <c r="G35" s="163">
        <f>IF(AND(D35&gt;=TIME(6,0,0),D35&lt;=TIME(8,0,0)),E35,"")</f>
        <v/>
      </c>
      <c r="H35" s="36" t="n"/>
      <c r="I35" s="37">
        <f>ROUND(IF(OR(D35="",E35="",E35=0),0,IF(H35="",MOD(E35-D35,1)*24,MOD(H35-D35,1)*24)),2)</f>
        <v/>
      </c>
      <c r="J35" s="162" t="n"/>
      <c r="K35" s="282" t="n"/>
      <c r="L35" s="183" t="n"/>
      <c r="M35" s="283">
        <f>MAX(0,V35-W35)</f>
        <v/>
      </c>
      <c r="N35" s="38">
        <f>(IF(OR($C35="",$D35=""),0,
 IF(OR($A34="Holiday",$A35="Holiday"),
    IF(ISNUMBER(MATCH(TRIM($B35),{"Phagwah","Good Friday","Easter Monday","Labour Day","Christmas","Eid ul Azha","Romans-2","Globe-12","Neptune P1"},0)),0,$I35),
 IF(AND(NOT(OR($A34="Annual Leave",$A35="Annual Leave")),$A35="Off day"),$I35,
  MAX(0,$I35-$V35)
  ))))+W35</f>
        <v/>
      </c>
      <c r="O35" s="38">
        <f>IF(AND(OR($A34="Holiday",$A35="Holiday"),
        ISNUMBER(MATCH(TRIM($B35),{"Phagwah","Good Friday","Easter Monday","Labour Day","Christmas","Eid ul Azha","Romans-2","Globe-12","Neptune P1"},0))),
   $I35,0)</f>
        <v/>
      </c>
      <c r="P35" s="38">
        <f>IF(OR($O$7="Canteen",$O$7="Head Office"),0,IF($I35&lt;=0,0,IF(AND($I34&lt;=0,OR(TRIM($J35)="Hebrews",TRIM($J35)="Romans",TRIM($J35)="Romans-2",TRIM($J35)="Globe",TRIM($J35)="Globe-12",TRIM($J35)="Neptune P1")),1,0)))</f>
        <v/>
      </c>
      <c r="Q35" s="39" t="n"/>
      <c r="R35" s="38">
        <f>IF(OR($O$7="Canteen",$O$7="Head Office"),0,IF(
  AND(
    SUMIFS(I:I, C:C, C35) &gt;= 8,
    COUNTIFS(C$14:C35, C35)=1,
    OR(
      TEXT(D35,"hh:mm:ss")="07:00:00",
      TEXT(D35,"hh:mm:ss")="15:00:00",
      TEXT(D35,"hh:mm:ss")="23:00:00",
      TEXT(D36,"hh:mm:ss")="07:00:00",
      TEXT(D36,"hh:mm:ss")="15:00:00",
      TEXT(D36,"hh:mm:ss")="23:00:00"
    )
  ),
  1,
  0
))</f>
        <v/>
      </c>
      <c r="S35" s="38">
        <f>IF(OR($A34="Annual Leave",$A35="Annual Leave"),IF(AND($A34&lt;&gt;"Annual Leave",$A35="Annual Leave"),8,0),0)</f>
        <v/>
      </c>
      <c r="T35" s="40" t="n"/>
      <c r="U35" s="144">
        <f>MAX(0,40-Y35)</f>
        <v/>
      </c>
      <c r="V35" s="351">
        <f>IF(OR($C35="",$D35=""),0,
 IF(OR($A34="Holiday",$A35="Holiday"),0,
 IF(AND(NOT(OR($A34="Annual Leave",$A35="Annual Leave")),$A35="Off day"),0,
  IF($I34+$I35&gt;=8,IF($I34&gt;=8,0,8-$I34),$I35)
  )))</f>
        <v/>
      </c>
      <c r="W35" s="351">
        <f>MAX(0,V35-U35)</f>
        <v/>
      </c>
      <c r="X35" s="351">
        <f>IF(C35="","",C35-WEEKDAY(C35,1)+1)</f>
        <v/>
      </c>
      <c r="Y35" s="351">
        <f>SUMPRODUCT(($X$14:$X34=X35)*(($V$14:$V34)+($O$14:$O34)))+IF(X35=X14,$L$11,0)</f>
        <v/>
      </c>
      <c r="Z35" s="351" t="n"/>
      <c r="AA35" s="351" t="n"/>
      <c r="AB35" s="351" t="n"/>
      <c r="AC35" s="351" t="n"/>
      <c r="AD35" s="351" t="n"/>
      <c r="AE35" s="351" t="n"/>
      <c r="AF35" s="351" t="n"/>
    </row>
    <row r="36" ht="24" customHeight="1" s="348" thickBot="1">
      <c r="A36" s="154" t="inlineStr">
        <is>
          <t>On Day</t>
        </is>
      </c>
      <c r="B36" s="193" t="n"/>
      <c r="C36" s="90">
        <f>C34+1</f>
        <v/>
      </c>
      <c r="D36" s="8" t="n"/>
      <c r="E36" s="155">
        <f>IF(D36="", "",
 IF(D36=TIME(0,0,0), 0,
 IF(AND(D36&gt;=TIME(0,0,1), D36&lt;=TIME(2,0,0)), TIME(7,0,0),
 IF(AND(D36&gt;=TIME(6,0,0), D36&lt;=TIME(8,0,0)), TIME(12,0,0),
 IF(AND(D36&gt;TIME(8,0,0), D36&lt;=TIME(13,59,0)), TIME(15,0,0),
 IF(AND(D36&gt;=TIME(14,0,0), D36&lt;=TIME(17,59,0)), TIME(21,0,0),
 IF(AND(D36&gt;=TIME(18,0,0), D36&lt;=TIME(21,59,0)), TIME(0,0,0),
 IF(AND(D36&gt;=TIME(22,0,0), D36&lt;=TIME(23,59,59)), TIME(7,0,0), ""))))))))</f>
        <v/>
      </c>
      <c r="F36" s="156" t="n"/>
      <c r="G36" s="155">
        <f>IF(AND(D36&gt;=TIME(6,0,0),D36&lt;=TIME(8,0,0)),E36,"")</f>
        <v/>
      </c>
      <c r="H36" s="8" t="n"/>
      <c r="I36" s="30">
        <f>ROUND(IF(OR(D36="",E36="",E36=0),0,IF(H36="",MOD(E36-D36,1)*24,MOD(H36-D36,1)*24)),2)</f>
        <v/>
      </c>
      <c r="J36" s="157" t="n"/>
      <c r="K36" s="274" t="n"/>
      <c r="L36" s="189" t="n"/>
      <c r="M36" s="275">
        <f>MAX(0,V36-W36)</f>
        <v/>
      </c>
      <c r="N36" s="9">
        <f>(IF(OR($C36="",$D36=""),0,
 IF(OR($A36="Holiday",$A37="Holiday"),
    IF(ISNUMBER(MATCH(TRIM($B36),{"Phagwah","Good Friday","Easter Monday","Labour Day","Christmas","Eid ul Azha","Romans-2","Globe-12","Neptune P1"},0)),0,$I36),
 IF(AND(NOT(OR($A36="Annual Leave",$A37="Annual Leave")),$A36="Off day"),$I36,
  MAX(0,$I36-$V36)
  ))))+W36</f>
        <v/>
      </c>
      <c r="O36" s="9">
        <f>IF(AND(OR($A36="Holiday",$A37="Holiday"),
        ISNUMBER(MATCH(TRIM($B36),{"Phagwah","Good Friday","Easter Monday","Labour Day","Christmas","Eid ul Azha","Romans-2","Globe-12","Neptune P1"},0))),
   $I36,0)</f>
        <v/>
      </c>
      <c r="P36" s="9">
        <f>IF(OR($O$7="Canteen",$O$7="Head Office"),0,IF($I36&lt;=0,0,IF(OR(OR(TRIM($J36)="Hebrews",TRIM($J36)="Romans",TRIM($J36)="Romans-2",TRIM($J36)="Globe",TRIM($J36)="Globe-12",TRIM($J36)="Neptune P1"),AND($I37&gt;0,OR(TRIM($J37)="Hebrews",TRIM($J37)="Romans",TRIM($J37)="Romans-2",TRIM($J37)="Globe",TRIM($J37)="Globe-12",TRIM($J37)="Neptune P1"))),1,0)))</f>
        <v/>
      </c>
      <c r="Q36" s="10" t="n"/>
      <c r="R36" s="9">
        <f>IF(OR($O$7="Canteen",$O$7="Head Office"),0,IF(
  AND(
    SUMIFS(I:I, C:C, C36) &gt;= 8,
    COUNTIFS(C$14:C36, C36)=1,
    OR(
      TEXT(D36,"hh:mm:ss")="07:00:00",
      TEXT(D36,"hh:mm:ss")="15:00:00",
      TEXT(D36,"hh:mm:ss")="23:00:00",
      TEXT(D37,"hh:mm:ss")="07:00:00",
      TEXT(D37,"hh:mm:ss")="15:00:00",
      TEXT(D37,"hh:mm:ss")="23:00:00"
    )
  ),
  1,
  0
))</f>
        <v/>
      </c>
      <c r="S36" s="9">
        <f>IF(OR($A36="Annual Leave",$A37="Annual Leave"),IF($A36="Annual Leave",8,0),0)</f>
        <v/>
      </c>
      <c r="T36" s="91" t="n"/>
      <c r="U36" s="144">
        <f>MAX(0,40-Y36)</f>
        <v/>
      </c>
      <c r="V36" s="351">
        <f>IF(OR($C36="",$D36=""),0,
 IF(OR($A36="Holiday",$A37="Holiday"),0,
 IF(AND(NOT(OR($A36="Annual Leave",$A37="Annual Leave")),$A36="Off day"),0,
  IF($I36+$I37&gt;=8,IF($I36&gt;=8,8,$I36),$I36)
  )))</f>
        <v/>
      </c>
      <c r="W36" s="351">
        <f>MAX(0,V36-U36)</f>
        <v/>
      </c>
      <c r="X36" s="351">
        <f>IF(C36="","",C36-WEEKDAY(C36,1)+1)</f>
        <v/>
      </c>
      <c r="Y36" s="351">
        <f>SUMPRODUCT(($X$14:$X35=X36)*(($V$14:$V35)+($O$14:$O35)))+IF(X36=X14,$L$11,0)</f>
        <v/>
      </c>
      <c r="Z36" s="351" t="n"/>
      <c r="AA36" s="351" t="n"/>
      <c r="AB36" s="351" t="n"/>
      <c r="AC36" s="351" t="n"/>
      <c r="AD36" s="351" t="n"/>
      <c r="AE36" s="351" t="n"/>
      <c r="AF36" s="351" t="n"/>
    </row>
    <row r="37" ht="24" customHeight="1" s="348" thickBot="1">
      <c r="A37" s="154" t="inlineStr">
        <is>
          <t>On Day</t>
        </is>
      </c>
      <c r="B37" s="305" t="n"/>
      <c r="C37" s="90">
        <f>C36</f>
        <v/>
      </c>
      <c r="D37" s="276" t="n"/>
      <c r="E37" s="277">
        <f>IF(D37="", "",
 IF(D37=TIME(0,0,0), 0,
 IF(AND(D37&gt;=TIME(0,0,1), D37&lt;=TIME(2,0,0)), TIME(7,0,0),
 IF(AND(D37&gt;=TIME(6,0,0), D37&lt;=TIME(8,0,0)), TIME(12,0,0),
 IF(AND(D37&gt;TIME(8,0,0), D37&lt;=TIME(13,59,0)), TIME(15,0,0),
 IF(AND(D37&gt;=TIME(14,0,0), D37&lt;=TIME(17,59,0)), TIME(21,0,0),
 IF(AND(D37&gt;=TIME(18,0,0), D37&lt;=TIME(21,59,0)), TIME(0,0,0),
 IF(AND(D37&gt;=TIME(22,0,0), D37&lt;=TIME(23,59,59)), TIME(7,0,0), ""))))))))</f>
        <v/>
      </c>
      <c r="F37" s="156" t="n"/>
      <c r="G37" s="277">
        <f>IF(AND(D37&gt;=TIME(6,0,0),D37&lt;=TIME(8,0,0)),E37,"")</f>
        <v/>
      </c>
      <c r="H37" s="276" t="n"/>
      <c r="I37" s="30">
        <f>ROUND(IF(OR(D37="",E37="",E37=0),0,IF(H37="",MOD(E37-D37,1)*24,MOD(H37-D37,1)*24)),2)</f>
        <v/>
      </c>
      <c r="J37" s="158" t="n"/>
      <c r="K37" s="274" t="n"/>
      <c r="L37" s="189" t="n"/>
      <c r="M37" s="275">
        <f>MAX(0,V37-W37)</f>
        <v/>
      </c>
      <c r="N37" s="278">
        <f>(IF(OR($C37="",$D37=""),0,
 IF(OR($A36="Holiday",$A37="Holiday"),
    IF(ISNUMBER(MATCH(TRIM($B37),{"Phagwah","Good Friday","Easter Monday","Labour Day","Christmas","Eid ul Azha","Romans-2","Globe-12","Neptune P1"},0)),0,$I37),
 IF(AND(NOT(OR($A36="Annual Leave",$A37="Annual Leave")),$A37="Off day"),$I37,
  MAX(0,$I37-$V37)
  ))))+W37</f>
        <v/>
      </c>
      <c r="O37" s="278">
        <f>IF(AND(OR($A36="Holiday",$A37="Holiday"),
        ISNUMBER(MATCH(TRIM($B37),{"Phagwah","Good Friday","Easter Monday","Labour Day","Christmas","Eid ul Azha","Romans-2","Globe-12","Neptune P1"},0))),
   $I37,0)</f>
        <v/>
      </c>
      <c r="P37" s="278">
        <f>IF(OR($O$7="Canteen",$O$7="Head Office"),0,IF($I37&lt;=0,0,IF(AND($I36&lt;=0,OR(TRIM($J37)="Hebrews",TRIM($J37)="Romans",TRIM($J37)="Romans-2",TRIM($J37)="Globe",TRIM($J37)="Globe-12",TRIM($J37)="Neptune P1")),1,0)))</f>
        <v/>
      </c>
      <c r="Q37" s="279" t="n"/>
      <c r="R37" s="278">
        <f>IF(OR($O$7="Canteen",$O$7="Head Office"),0,IF(
  AND(
    SUMIFS(I:I, C:C, C37) &gt;= 8,
    COUNTIFS(C$14:C37, C37)=1,
    OR(
      TEXT(D37,"hh:mm:ss")="07:00:00",
      TEXT(D37,"hh:mm:ss")="15:00:00",
      TEXT(D37,"hh:mm:ss")="23:00:00",
      TEXT(D38,"hh:mm:ss")="07:00:00",
      TEXT(D38,"hh:mm:ss")="15:00:00",
      TEXT(D38,"hh:mm:ss")="23:00:00"
    )
  ),
  1,
  0
))</f>
        <v/>
      </c>
      <c r="S37" s="278">
        <f>IF(OR($A36="Annual Leave",$A37="Annual Leave"),IF(AND($A36&lt;&gt;"Annual Leave",$A37="Annual Leave"),8,0),0)</f>
        <v/>
      </c>
      <c r="T37" s="280" t="n"/>
      <c r="U37" s="144">
        <f>MAX(0,40-Y37)</f>
        <v/>
      </c>
      <c r="V37" s="351">
        <f>IF(OR($C37="",$D37=""),0,
 IF(OR($A36="Holiday",$A37="Holiday"),0,
 IF(AND(NOT(OR($A36="Annual Leave",$A37="Annual Leave")),$A37="Off day"),0,
  IF($I36+$I37&gt;=8,IF($I36&gt;=8,0,8-$I36),$I37)
  )))</f>
        <v/>
      </c>
      <c r="W37" s="351">
        <f>MAX(0,V37-U37)</f>
        <v/>
      </c>
      <c r="X37" s="351">
        <f>IF(C37="","",C37-WEEKDAY(C37,1)+1)</f>
        <v/>
      </c>
      <c r="Y37" s="351">
        <f>SUMPRODUCT(($X$14:$X36=X37)*(($V$14:$V36)+($O$14:$O36)))+IF(X37=X14,$L$11,0)</f>
        <v/>
      </c>
      <c r="Z37" s="351" t="n"/>
      <c r="AA37" s="351" t="n"/>
      <c r="AB37" s="351" t="n"/>
      <c r="AC37" s="351" t="n"/>
      <c r="AD37" s="351" t="n"/>
      <c r="AE37" s="351" t="n"/>
      <c r="AF37" s="351" t="n"/>
    </row>
    <row r="38" ht="24" customHeight="1" s="348" thickBot="1">
      <c r="A38" s="194" t="inlineStr">
        <is>
          <t>On Day</t>
        </is>
      </c>
      <c r="B38" s="195" t="n"/>
      <c r="C38" s="103">
        <f>C36+1</f>
        <v/>
      </c>
      <c r="D38" s="64" t="n"/>
      <c r="E38" s="196">
        <f>IF(D38="", "",
 IF(D38=TIME(0,0,0), 0,
 IF(AND(D38&gt;=TIME(0,0,1), D38&lt;=TIME(2,0,0)), TIME(7,0,0),
 IF(AND(D38&gt;=TIME(6,0,0), D38&lt;=TIME(8,0,0)), TIME(12,0,0),
 IF(AND(D38&gt;TIME(8,0,0), D38&lt;=TIME(13,59,0)), TIME(15,0,0),
 IF(AND(D38&gt;=TIME(14,0,0), D38&lt;=TIME(17,59,0)), TIME(21,0,0),
 IF(AND(D38&gt;=TIME(18,0,0), D38&lt;=TIME(21,59,0)), TIME(0,0,0),
 IF(AND(D38&gt;=TIME(22,0,0), D38&lt;=TIME(23,59,59)), TIME(7,0,0), ""))))))))</f>
        <v/>
      </c>
      <c r="F38" s="197" t="n"/>
      <c r="G38" s="196">
        <f>IF(AND(D38&gt;=TIME(6,0,0),D38&lt;=TIME(8,0,0)),E38,"")</f>
        <v/>
      </c>
      <c r="H38" s="64" t="n"/>
      <c r="I38" s="65">
        <f>ROUND(IF(OR(D38="",E38="",E38=0),0,IF(H38="",MOD(E38-D38,1)*24,MOD(H38-D38,1)*24)),2)</f>
        <v/>
      </c>
      <c r="J38" s="198" t="n"/>
      <c r="K38" s="306" t="n"/>
      <c r="L38" s="181" t="n"/>
      <c r="M38" s="307">
        <f>MAX(0,V38-W38)</f>
        <v/>
      </c>
      <c r="N38" s="66">
        <f>(IF(OR($C38="",$D38=""),0,
 IF(OR($A38="Holiday",$A39="Holiday"),
    IF(ISNUMBER(MATCH(TRIM($B38),{"Phagwah","Good Friday","Easter Monday","Labour Day","Christmas","Eid ul Azha","Romans-2","Globe-12","Neptune P1"},0)),0,$I38),
 IF(AND(NOT(OR($A38="Annual Leave",$A39="Annual Leave")),$A38="Off day"),$I38,
  MAX(0,$I38-$V38)
  ))))+W38</f>
        <v/>
      </c>
      <c r="O38" s="66">
        <f>IF(AND(OR($A38="Holiday",$A39="Holiday"),
        ISNUMBER(MATCH(TRIM($B38),{"Phagwah","Good Friday","Easter Monday","Labour Day","Christmas","Eid ul Azha","Romans-2","Globe-12","Neptune P1"},0))),
   $I38,0)</f>
        <v/>
      </c>
      <c r="P38" s="66">
        <f>IF(OR($O$7="Canteen",$O$7="Head Office"),0,IF($I38&lt;=0,0,IF(OR(OR(TRIM($J38)="Hebrews",TRIM($J38)="Romans",TRIM($J38)="Romans-2",TRIM($J38)="Globe",TRIM($J38)="Globe-12",TRIM($J38)="Neptune P1"),AND($I39&gt;0,OR(TRIM($J39)="Hebrews",TRIM($J39)="Romans",TRIM($J39)="Romans-2",TRIM($J39)="Globe",TRIM($J39)="Globe-12",TRIM($J39)="Neptune P1"))),1,0)))</f>
        <v/>
      </c>
      <c r="Q38" s="67" t="n"/>
      <c r="R38" s="66">
        <f>IF(OR($O$7="Canteen",$O$7="Head Office"),0,IF(
  AND(
    SUMIFS(I:I, C:C, C38) &gt;= 8,
    COUNTIFS(C$14:C38, C38)=1,
    OR(
      TEXT(D38,"hh:mm:ss")="07:00:00",
      TEXT(D38,"hh:mm:ss")="15:00:00",
      TEXT(D38,"hh:mm:ss")="23:00:00",
      TEXT(D39,"hh:mm:ss")="07:00:00",
      TEXT(D39,"hh:mm:ss")="15:00:00",
      TEXT(D39,"hh:mm:ss")="23:00:00"
    )
  ),
  1,
  0
))</f>
        <v/>
      </c>
      <c r="S38" s="66">
        <f>IF(OR($A38="Annual Leave",$A39="Annual Leave"),IF($A38="Annual Leave",8,0),0)</f>
        <v/>
      </c>
      <c r="T38" s="68" t="n"/>
      <c r="U38" s="144">
        <f>MAX(0,40-Y38)</f>
        <v/>
      </c>
      <c r="V38" s="351">
        <f>IF(OR($C38="",$D38=""),0,
 IF(OR($A38="Holiday",$A39="Holiday"),0,
 IF(AND(NOT(OR($A38="Annual Leave",$A39="Annual Leave")),$A38="Off day"),0,
  IF($I38+$I39&gt;=8,IF($I38&gt;=8,8,$I38),$I38)
  )))</f>
        <v/>
      </c>
      <c r="W38" s="351">
        <f>MAX(0,V38-U38)</f>
        <v/>
      </c>
      <c r="X38" s="351">
        <f>IF(C38="","",C38-WEEKDAY(C38,1)+1)</f>
        <v/>
      </c>
      <c r="Y38" s="351">
        <f>SUMPRODUCT(($X$14:$X37=X38)*(($V$14:$V37)+($O$14:$O37)))+IF(X38=X14,$L$11,0)</f>
        <v/>
      </c>
      <c r="Z38" s="351" t="n"/>
      <c r="AA38" s="351" t="n"/>
      <c r="AB38" s="351" t="n"/>
      <c r="AC38" s="351" t="n"/>
      <c r="AD38" s="351" t="n"/>
      <c r="AE38" s="351" t="n"/>
      <c r="AF38" s="351" t="n"/>
    </row>
    <row r="39" ht="24" customHeight="1" s="348" thickBot="1">
      <c r="A39" s="194" t="inlineStr">
        <is>
          <t>On Day</t>
        </is>
      </c>
      <c r="B39" s="199" t="n"/>
      <c r="C39" s="104">
        <f>C38</f>
        <v/>
      </c>
      <c r="D39" s="69" t="n"/>
      <c r="E39" s="200">
        <f>IF(D39="", "",
 IF(D39=TIME(0,0,0), 0,
 IF(AND(D39&gt;=TIME(0,0,1), D39&lt;=TIME(2,0,0)), TIME(7,0,0),
 IF(AND(D39&gt;=TIME(6,0,0), D39&lt;=TIME(8,0,0)), TIME(12,0,0),
 IF(AND(D39&gt;TIME(8,0,0), D39&lt;=TIME(13,59,0)), TIME(15,0,0),
 IF(AND(D39&gt;=TIME(14,0,0), D39&lt;=TIME(17,59,0)), TIME(21,0,0),
 IF(AND(D39&gt;=TIME(18,0,0), D39&lt;=TIME(21,59,0)), TIME(0,0,0),
 IF(AND(D39&gt;=TIME(22,0,0), D39&lt;=TIME(23,59,59)), TIME(7,0,0), ""))))))))</f>
        <v/>
      </c>
      <c r="F39" s="201" t="n"/>
      <c r="G39" s="200">
        <f>IF(AND(D39&gt;=TIME(6,0,0),D39&lt;=TIME(8,0,0)),E39,"")</f>
        <v/>
      </c>
      <c r="H39" s="69" t="n"/>
      <c r="I39" s="70">
        <f>ROUND(IF(OR(D39="",E39="",E39=0),0,IF(H39="",MOD(E39-D39,1)*24,MOD(H39-D39,1)*24)),2)</f>
        <v/>
      </c>
      <c r="J39" s="198" t="n"/>
      <c r="K39" s="306" t="n"/>
      <c r="L39" s="183" t="n"/>
      <c r="M39" s="307">
        <f>MAX(0,V39-W39)</f>
        <v/>
      </c>
      <c r="N39" s="71">
        <f>(IF(OR($C39="",$D39=""),0,
 IF(OR($A38="Holiday",$A39="Holiday"),
    IF(ISNUMBER(MATCH(TRIM($B39),{"Phagwah","Good Friday","Easter Monday","Labour Day","Christmas","Eid ul Azha","Romans-2","Globe-12","Neptune P1"},0)),0,$I39),
 IF(AND(NOT(OR($A38="Annual Leave",$A39="Annual Leave")),$A39="Off day"),$I39,
  MAX(0,$I39-$V39)
  ))))+W39</f>
        <v/>
      </c>
      <c r="O39" s="71">
        <f>IF(AND(OR($A38="Holiday",$A39="Holiday"),
        ISNUMBER(MATCH(TRIM($B39),{"Phagwah","Good Friday","Easter Monday","Labour Day","Christmas","Eid ul Azha","Romans-2","Globe-12","Neptune P1"},0))),
   $I39,0)</f>
        <v/>
      </c>
      <c r="P39" s="71">
        <f>IF(OR($O$7="Canteen",$O$7="Head Office"),0,IF($I39&lt;=0,0,IF(AND($I38&lt;=0,OR(TRIM($J39)="Hebrews",TRIM($J39)="Romans",TRIM($J39)="Romans-2",TRIM($J39)="Globe",TRIM($J39)="Globe-12",TRIM($J39)="Neptune P1")),1,0)))</f>
        <v/>
      </c>
      <c r="Q39" s="72" t="n"/>
      <c r="R39" s="71">
        <f>IF(OR($O$7="Canteen",$O$7="Head Office"),0,IF(
  AND(
    SUMIFS(I:I, C:C, C39) &gt;= 8,
    COUNTIFS(C$14:C39, C39)=1,
    OR(
      TEXT(D39,"hh:mm:ss")="07:00:00",
      TEXT(D39,"hh:mm:ss")="15:00:00",
      TEXT(D39,"hh:mm:ss")="23:00:00",
      TEXT(D40,"hh:mm:ss")="07:00:00",
      TEXT(D40,"hh:mm:ss")="15:00:00",
      TEXT(D40,"hh:mm:ss")="23:00:00"
    )
  ),
  1,
  0
))</f>
        <v/>
      </c>
      <c r="S39" s="71">
        <f>IF(OR($A38="Annual Leave",$A39="Annual Leave"),IF(AND($A38&lt;&gt;"Annual Leave",$A39="Annual Leave"),8,0),0)</f>
        <v/>
      </c>
      <c r="T39" s="73" t="n"/>
      <c r="U39" s="144">
        <f>MAX(0,40-Y39)</f>
        <v/>
      </c>
      <c r="V39" s="351">
        <f>IF(OR($C39="",$D39=""),0,
 IF(OR($A38="Holiday",$A39="Holiday"),0,
 IF(AND(NOT(OR($A38="Annual Leave",$A39="Annual Leave")),$A39="Off day"),0,
  IF($I38+$I39&gt;=8,IF($I38&gt;=8,0,8-$I38),$I39)
  )))</f>
        <v/>
      </c>
      <c r="W39" s="351">
        <f>MAX(0,V39-U39)</f>
        <v/>
      </c>
      <c r="X39" s="351">
        <f>IF(C39="","",C39-WEEKDAY(C39,1)+1)</f>
        <v/>
      </c>
      <c r="Y39" s="351">
        <f>SUMPRODUCT(($X$14:$X38=X39)*(($V$14:$V38)+($O$14:$O38)))+IF(X39=X14,$L$11,0)</f>
        <v/>
      </c>
      <c r="Z39" s="351" t="n"/>
      <c r="AA39" s="351" t="n"/>
      <c r="AB39" s="351" t="n"/>
      <c r="AC39" s="351" t="n"/>
      <c r="AD39" s="351" t="n"/>
      <c r="AE39" s="351" t="n"/>
      <c r="AF39" s="351" t="n"/>
    </row>
    <row r="40" ht="24" customHeight="1" s="348" thickBot="1">
      <c r="A40" s="202" t="inlineStr">
        <is>
          <t>On Day</t>
        </is>
      </c>
      <c r="B40" s="203" t="n"/>
      <c r="C40" s="105">
        <f>C38+1</f>
        <v/>
      </c>
      <c r="D40" s="74" t="n"/>
      <c r="E40" s="204">
        <f>IF(D40="", "",
 IF(D40=TIME(0,0,0), 0,
 IF(AND(D40&gt;=TIME(0,0,1), D40&lt;=TIME(2,0,0)), TIME(7,0,0),
 IF(AND(D40&gt;=TIME(6,0,0), D40&lt;=TIME(8,0,0)), TIME(12,0,0),
 IF(AND(D40&gt;TIME(8,0,0), D40&lt;=TIME(13,59,0)), TIME(15,0,0),
 IF(AND(D40&gt;=TIME(14,0,0), D40&lt;=TIME(17,59,0)), TIME(21,0,0),
 IF(AND(D40&gt;=TIME(18,0,0), D40&lt;=TIME(21,59,0)), TIME(0,0,0),
 IF(AND(D40&gt;=TIME(22,0,0), D40&lt;=TIME(23,59,59)), TIME(7,0,0), ""))))))))</f>
        <v/>
      </c>
      <c r="F40" s="205" t="n"/>
      <c r="G40" s="204">
        <f>IF(AND(D40&gt;=TIME(6,0,0),D40&lt;=TIME(8,0,0)),E40,"")</f>
        <v/>
      </c>
      <c r="H40" s="74" t="n"/>
      <c r="I40" s="106">
        <f>ROUND(IF(OR(D40="",E40="",E40=0),0,IF(H40="",MOD(E40-D40,1)*24,MOD(H40-D40,1)*24)),2)</f>
        <v/>
      </c>
      <c r="J40" s="206" t="n"/>
      <c r="K40" s="308" t="n"/>
      <c r="L40" s="189" t="n"/>
      <c r="M40" s="309">
        <f>MAX(0,V40-W40)</f>
        <v/>
      </c>
      <c r="N40" s="75">
        <f>(IF(OR($C40="",$D40=""),0,
 IF(OR($A40="Holiday",$A41="Holiday"),
    IF(ISNUMBER(MATCH(TRIM($B40),{"Phagwah","Good Friday","Easter Monday","Labour Day","Christmas","Eid ul Azha","Romans-2","Globe-12","Neptune P1"},0)),0,$I40),
 IF(AND(NOT(OR($A40="Annual Leave",$A41="Annual Leave")),$A40="Off day"),$I40,
  MAX(0,$I40-$V40)
  ))))+W40</f>
        <v/>
      </c>
      <c r="O40" s="75">
        <f>IF(AND(OR($A40="Holiday",$A41="Holiday"),
        ISNUMBER(MATCH(TRIM($B40),{"Phagwah","Good Friday","Easter Monday","Labour Day","Christmas","Eid ul Azha","Romans-2","Globe-12","Neptune P1"},0))),
   $I40,0)</f>
        <v/>
      </c>
      <c r="P40" s="75">
        <f>IF(OR($O$7="Canteen",$O$7="Head Office"),0,IF($I40&lt;=0,0,IF(OR(OR(TRIM($J40)="Hebrews",TRIM($J40)="Romans",TRIM($J40)="Romans-2",TRIM($J40)="Globe",TRIM($J40)="Globe-12",TRIM($J40)="Neptune P1"),AND($I41&gt;0,OR(TRIM($J41)="Hebrews",TRIM($J41)="Romans",TRIM($J41)="Romans-2",TRIM($J41)="Globe",TRIM($J41)="Globe-12",TRIM($J41)="Neptune P1"))),1,0)))</f>
        <v/>
      </c>
      <c r="Q40" s="76" t="n"/>
      <c r="R40" s="75">
        <f>IF(OR($O$7="Canteen",$O$7="Head Office"),0,IF(
  AND(
    SUMIFS(I:I, C:C, C40) &gt;= 8,
    COUNTIFS(C$14:C40, C40)=1,
    OR(
      TEXT(D40,"hh:mm:ss")="07:00:00",
      TEXT(D40,"hh:mm:ss")="15:00:00",
      TEXT(D40,"hh:mm:ss")="23:00:00",
      TEXT(D41,"hh:mm:ss")="07:00:00",
      TEXT(D41,"hh:mm:ss")="15:00:00",
      TEXT(D41,"hh:mm:ss")="23:00:00"
    )
  ),
  1,
  0
))</f>
        <v/>
      </c>
      <c r="S40" s="75">
        <f>IF(OR($A40="Annual Leave",$A41="Annual Leave"),IF($A40="Annual Leave",8,0),0)</f>
        <v/>
      </c>
      <c r="T40" s="107" t="n"/>
      <c r="U40" s="144">
        <f>MAX(0,40-Y40)</f>
        <v/>
      </c>
      <c r="V40" s="351">
        <f>IF(OR($C40="",$D40=""),0,
 IF(OR($A40="Holiday",$A41="Holiday"),0,
 IF(AND(NOT(OR($A40="Annual Leave",$A41="Annual Leave")),$A40="Off day"),0,
  IF($I40+$I41&gt;=8,IF($I40&gt;=8,8,$I40),$I40)
  )))</f>
        <v/>
      </c>
      <c r="W40" s="351">
        <f>MAX(0,V40-U40)</f>
        <v/>
      </c>
      <c r="X40" s="351">
        <f>IF(C40="","",C40-WEEKDAY(C40,1)+1)</f>
        <v/>
      </c>
      <c r="Y40" s="351">
        <f>SUMPRODUCT(($X$14:$X39=X40)*(($V$14:$V39)+($O$14:$O39)))+IF(X40=X14,$L$11,0)</f>
        <v/>
      </c>
      <c r="Z40" s="351" t="n"/>
      <c r="AA40" s="351" t="n"/>
      <c r="AB40" s="351" t="n"/>
      <c r="AC40" s="351" t="n"/>
      <c r="AD40" s="351" t="n"/>
      <c r="AE40" s="351" t="n"/>
      <c r="AF40" s="351" t="n"/>
    </row>
    <row r="41" ht="24" customHeight="1" s="348" thickBot="1">
      <c r="A41" s="202" t="inlineStr">
        <is>
          <t>On Day</t>
        </is>
      </c>
      <c r="B41" s="310" t="n"/>
      <c r="C41" s="105">
        <f>C40</f>
        <v/>
      </c>
      <c r="D41" s="311" t="n"/>
      <c r="E41" s="312">
        <f>IF(D41="", "",
 IF(D41=TIME(0,0,0), 0,
 IF(AND(D41&gt;=TIME(0,0,1), D41&lt;=TIME(2,0,0)), TIME(7,0,0),
 IF(AND(D41&gt;=TIME(6,0,0), D41&lt;=TIME(8,0,0)), TIME(12,0,0),
 IF(AND(D41&gt;TIME(8,0,0), D41&lt;=TIME(13,59,0)), TIME(15,0,0),
 IF(AND(D41&gt;=TIME(14,0,0), D41&lt;=TIME(17,59,0)), TIME(21,0,0),
 IF(AND(D41&gt;=TIME(18,0,0), D41&lt;=TIME(21,59,0)), TIME(0,0,0),
 IF(AND(D41&gt;=TIME(22,0,0), D41&lt;=TIME(23,59,59)), TIME(7,0,0), ""))))))))</f>
        <v/>
      </c>
      <c r="F41" s="205" t="n"/>
      <c r="G41" s="312">
        <f>IF(AND(D41&gt;=TIME(6,0,0),D41&lt;=TIME(8,0,0)),E41,"")</f>
        <v/>
      </c>
      <c r="H41" s="311" t="n"/>
      <c r="I41" s="106">
        <f>ROUND(IF(OR(D41="",E41="",E41=0),0,IF(H41="",MOD(E41-D41,1)*24,MOD(H41-D41,1)*24)),2)</f>
        <v/>
      </c>
      <c r="J41" s="207" t="n"/>
      <c r="K41" s="308" t="n"/>
      <c r="L41" s="189" t="n"/>
      <c r="M41" s="309">
        <f>MAX(0,V41-W41)</f>
        <v/>
      </c>
      <c r="N41" s="313">
        <f>(IF(OR($C41="",$D41=""),0,
 IF(OR($A40="Holiday",$A41="Holiday"),
    IF(ISNUMBER(MATCH(TRIM($B41),{"Phagwah","Good Friday","Easter Monday","Labour Day","Christmas","Eid ul Azha","Romans-2","Globe-12","Neptune P1"},0)),0,$I41),
 IF(AND(NOT(OR($A40="Annual Leave",$A41="Annual Leave")),$A41="Off day"),$I41,
  MAX(0,$I41-$V41)
  ))))+W41</f>
        <v/>
      </c>
      <c r="O41" s="313">
        <f>IF(AND(OR($A40="Holiday",$A41="Holiday"),
        ISNUMBER(MATCH(TRIM($B41),{"Phagwah","Good Friday","Easter Monday","Labour Day","Christmas","Eid ul Azha","Romans-2","Globe-12","Neptune P1"},0))),
   $I41,0)</f>
        <v/>
      </c>
      <c r="P41" s="313">
        <f>IF(OR($O$7="Canteen",$O$7="Head Office"),0,IF($I41&lt;=0,0,IF(AND($I40&lt;=0,OR(TRIM($J41)="Hebrews",TRIM($J41)="Romans",TRIM($J41)="Romans-2",TRIM($J41)="Globe",TRIM($J41)="Globe-12",TRIM($J41)="Neptune P1")),1,0)))</f>
        <v/>
      </c>
      <c r="Q41" s="314" t="n"/>
      <c r="R41" s="313">
        <f>IF(OR($O$7="Canteen",$O$7="Head Office"),0,IF(
  AND(
    SUMIFS(I:I, C:C, C41) &gt;= 8,
    COUNTIFS(C$14:C41, C41)=1,
    OR(
      TEXT(D41,"hh:mm:ss")="07:00:00",
      TEXT(D41,"hh:mm:ss")="15:00:00",
      TEXT(D41,"hh:mm:ss")="23:00:00",
      TEXT(D42,"hh:mm:ss")="07:00:00",
      TEXT(D42,"hh:mm:ss")="15:00:00",
      TEXT(D42,"hh:mm:ss")="23:00:00"
    )
  ),
  1,
  0
))</f>
        <v/>
      </c>
      <c r="S41" s="313">
        <f>IF(OR($A40="Annual Leave",$A41="Annual Leave"),IF(AND($A40&lt;&gt;"Annual Leave",$A41="Annual Leave"),8,0),0)</f>
        <v/>
      </c>
      <c r="T41" s="315" t="n"/>
      <c r="U41" s="144">
        <f>MAX(0,40-Y41)</f>
        <v/>
      </c>
      <c r="V41" s="351">
        <f>IF(OR($C41="",$D41=""),0,
 IF(OR($A40="Holiday",$A41="Holiday"),0,
 IF(AND(NOT(OR($A40="Annual Leave",$A41="Annual Leave")),$A41="Off day"),0,
  IF($I40+$I41&gt;=8,IF($I40&gt;=8,0,8-$I40),$I41)
  )))</f>
        <v/>
      </c>
      <c r="W41" s="351">
        <f>MAX(0,V41-U41)</f>
        <v/>
      </c>
      <c r="X41" s="351">
        <f>IF(C41="","",C41-WEEKDAY(C41,1)+1)</f>
        <v/>
      </c>
      <c r="Y41" s="351">
        <f>SUMPRODUCT(($X$14:$X40=X41)*(($V$14:$V40)+($O$14:$O40)))+IF(X41=X14,$L$11,0)</f>
        <v/>
      </c>
      <c r="Z41" s="351" t="n"/>
      <c r="AA41" s="351" t="n"/>
      <c r="AB41" s="351" t="n"/>
      <c r="AC41" s="351" t="n"/>
      <c r="AD41" s="351" t="n"/>
      <c r="AE41" s="351" t="n"/>
      <c r="AF41" s="351" t="n"/>
    </row>
    <row r="42" ht="24" customHeight="1" s="348" thickBot="1">
      <c r="A42" s="208" t="inlineStr">
        <is>
          <t>On Day</t>
        </is>
      </c>
      <c r="B42" s="209" t="n"/>
      <c r="C42" s="108">
        <f>C40+1</f>
        <v/>
      </c>
      <c r="D42" s="77" t="n"/>
      <c r="E42" s="210">
        <f>IF(D42="", "",
 IF(D42=TIME(0,0,0), 0,
 IF(AND(D42&gt;=TIME(0,0,1), D42&lt;=TIME(2,0,0)), TIME(7,0,0),
 IF(AND(D42&gt;=TIME(6,0,0), D42&lt;=TIME(8,0,0)), TIME(12,0,0),
 IF(AND(D42&gt;TIME(8,0,0), D42&lt;=TIME(13,59,0)), TIME(15,0,0),
 IF(AND(D42&gt;=TIME(14,0,0), D42&lt;=TIME(17,59,0)), TIME(21,0,0),
 IF(AND(D42&gt;=TIME(18,0,0), D42&lt;=TIME(21,59,0)), TIME(0,0,0),
 IF(AND(D42&gt;=TIME(22,0,0), D42&lt;=TIME(23,59,59)), TIME(7,0,0), ""))))))))</f>
        <v/>
      </c>
      <c r="F42" s="211" t="n"/>
      <c r="G42" s="210">
        <f>IF(AND(D42&gt;=TIME(6,0,0),D42&lt;=TIME(8,0,0)),E42,"")</f>
        <v/>
      </c>
      <c r="H42" s="77" t="n"/>
      <c r="I42" s="16">
        <f>ROUND(IF(OR(D42="",E42="",E42=0),0,IF(H42="",MOD(E42-D42,1)*24,MOD(H42-D42,1)*24)),2)</f>
        <v/>
      </c>
      <c r="J42" s="212" t="n"/>
      <c r="K42" s="316" t="n"/>
      <c r="L42" s="181" t="n"/>
      <c r="M42" s="317">
        <f>MAX(0,V42-W42)</f>
        <v/>
      </c>
      <c r="N42" s="17">
        <f>(IF(OR($C42="",$D42=""),0,
 IF(OR($A42="Holiday",$A43="Holiday"),
    IF(ISNUMBER(MATCH(TRIM($B42),{"Phagwah","Good Friday","Easter Monday","Labour Day","Christmas","Eid ul Azha","Romans-2","Globe-12","Neptune P1"},0)),0,$I42),
 IF(AND(NOT(OR($A42="Annual Leave",$A43="Annual Leave")),$A42="Off day"),$I42,
  MAX(0,$I42-$V42)
  ))))+W42</f>
        <v/>
      </c>
      <c r="O42" s="213">
        <f>IF(AND(OR($A42="Holiday",$A43="Holiday"),
        ISNUMBER(MATCH(TRIM($B42),{"Phagwah","Good Friday","Easter Monday","Labour Day","Christmas","Eid ul Azha","Romans-2","Globe-12","Neptune P1"},0))),
   $I42,0)</f>
        <v/>
      </c>
      <c r="P42" s="17">
        <f>IF(OR($O$7="Canteen",$O$7="Head Office"),0,IF($I42&lt;=0,0,IF(OR(OR(TRIM($J42)="Hebrews",TRIM($J42)="Romans",TRIM($J42)="Romans-2",TRIM($J42)="Globe",TRIM($J42)="Globe-12",TRIM($J42)="Neptune P1"),AND($I43&gt;0,OR(TRIM($J43)="Hebrews",TRIM($J43)="Romans",TRIM($J43)="Romans-2",TRIM($J43)="Globe",TRIM($J43)="Globe-12",TRIM($J43)="Neptune P1"))),1,0)))</f>
        <v/>
      </c>
      <c r="Q42" s="78" t="n"/>
      <c r="R42" s="213">
        <f>IF(OR($O$7="Canteen",$O$7="Head Office"),0,IF(
  AND(
    SUMIFS(I:I, C:C, C42) &gt;= 8,
    COUNTIFS(C$14:C42, C42)=1,
    OR(
      TEXT(D42,"hh:mm:ss")="07:00:00",
      TEXT(D42,"hh:mm:ss")="15:00:00",
      TEXT(D42,"hh:mm:ss")="23:00:00",
      TEXT(D43,"hh:mm:ss")="07:00:00",
      TEXT(D43,"hh:mm:ss")="15:00:00",
      TEXT(D43,"hh:mm:ss")="23:00:00"
    )
  ),
  1,
  0
))</f>
        <v/>
      </c>
      <c r="S42" s="213">
        <f>IF(OR($A42="Annual Leave",$A43="Annual Leave"),IF($A42="Annual Leave",8,0),0)</f>
        <v/>
      </c>
      <c r="T42" s="79" t="n"/>
      <c r="U42" s="144">
        <f>MAX(0,40-Y42)</f>
        <v/>
      </c>
      <c r="V42" s="351">
        <f>IF(OR($C42="",$D42=""),0,
 IF(OR($A42="Holiday",$A43="Holiday"),0,
 IF(AND(NOT(OR($A42="Annual Leave",$A43="Annual Leave")),$A42="Off day"),0,
  IF($I42+$I43&gt;=8,IF($I42&gt;=8,8,$I42),$I42)
  )))</f>
        <v/>
      </c>
      <c r="W42" s="351">
        <f>MAX(0,V42-U42)</f>
        <v/>
      </c>
      <c r="X42" s="351">
        <f>IF(C42="","",C42-WEEKDAY(C42,1)+1)</f>
        <v/>
      </c>
      <c r="Y42" s="351">
        <f>SUMPRODUCT(($X$14:$X41=X42)*(($V$14:$V41)+($O$14:$O41)))+IF(X42=X14,$L$11,0)</f>
        <v/>
      </c>
      <c r="Z42" s="351" t="n"/>
      <c r="AA42" s="351" t="n"/>
      <c r="AB42" s="351" t="n"/>
      <c r="AC42" s="351" t="n"/>
      <c r="AD42" s="351" t="n"/>
      <c r="AE42" s="351" t="n"/>
      <c r="AF42" s="351" t="n"/>
    </row>
    <row r="43" ht="24" customHeight="1" s="348" thickBot="1">
      <c r="A43" s="208" t="inlineStr">
        <is>
          <t>On Day</t>
        </is>
      </c>
      <c r="B43" s="214" t="n"/>
      <c r="C43" s="109">
        <f>C42</f>
        <v/>
      </c>
      <c r="D43" s="18" t="n"/>
      <c r="E43" s="215">
        <f>IF(D43="", "",
 IF(D43=TIME(0,0,0), 0,
 IF(AND(D43&gt;=TIME(0,0,1), D43&lt;=TIME(2,0,0)), TIME(7,0,0),
 IF(AND(D43&gt;=TIME(6,0,0), D43&lt;=TIME(8,0,0)), TIME(12,0,0),
 IF(AND(D43&gt;TIME(8,0,0), D43&lt;=TIME(13,59,0)), TIME(15,0,0),
 IF(AND(D43&gt;=TIME(14,0,0), D43&lt;=TIME(17,59,0)), TIME(21,0,0),
 IF(AND(D43&gt;=TIME(18,0,0), D43&lt;=TIME(21,59,0)), TIME(0,0,0),
 IF(AND(D43&gt;=TIME(22,0,0), D43&lt;=TIME(23,59,59)), TIME(7,0,0), ""))))))))</f>
        <v/>
      </c>
      <c r="F43" s="216" t="n"/>
      <c r="G43" s="215">
        <f>IF(AND(D43&gt;=TIME(6,0,0),D43&lt;=TIME(8,0,0)),E43,"")</f>
        <v/>
      </c>
      <c r="H43" s="18" t="n"/>
      <c r="I43" s="19">
        <f>ROUND(IF(OR(D43="",E43="",E43=0),0,IF(H43="",MOD(E43-D43,1)*24,MOD(H43-D43,1)*24)),2)</f>
        <v/>
      </c>
      <c r="J43" s="212" t="n"/>
      <c r="K43" s="316" t="n"/>
      <c r="L43" s="183" t="n"/>
      <c r="M43" s="317">
        <f>MAX(0,V43-W43)</f>
        <v/>
      </c>
      <c r="N43" s="20">
        <f>(IF(OR($C43="",$D43=""),0,
 IF(OR($A42="Holiday",$A43="Holiday"),
    IF(ISNUMBER(MATCH(TRIM($B43),{"Phagwah","Good Friday","Easter Monday","Labour Day","Christmas","Eid ul Azha","Romans-2","Globe-12","Neptune P1"},0)),0,$I43),
 IF(AND(NOT(OR($A42="Annual Leave",$A43="Annual Leave")),$A43="Off day"),$I43,
  MAX(0,$I43-$V43)
  ))))+W43</f>
        <v/>
      </c>
      <c r="O43" s="20">
        <f>IF(AND(OR($A42="Holiday",$A43="Holiday"),
        ISNUMBER(MATCH(TRIM($B43),{"Phagwah","Good Friday","Easter Monday","Labour Day","Christmas","Eid ul Azha","Romans-2","Globe-12","Neptune P1"},0))),
   $I43,0)</f>
        <v/>
      </c>
      <c r="P43" s="20">
        <f>IF(OR($O$7="Canteen",$O$7="Head Office"),0,IF($I43&lt;=0,0,IF(AND($I42&lt;=0,OR(TRIM($J43)="Hebrews",TRIM($J43)="Romans",TRIM($J43)="Romans-2",TRIM($J43)="Globe",TRIM($J43)="Globe-12",TRIM($J43)="Neptune P1")),1,0)))</f>
        <v/>
      </c>
      <c r="Q43" s="21" t="n"/>
      <c r="R43" s="20">
        <f>IF(OR($O$7="Canteen",$O$7="Head Office"),0,IF(
  AND(
    SUMIFS(I:I, C:C, C43) &gt;= 8,
    COUNTIFS(C$14:C43, C43)=1,
    OR(
      TEXT(D43,"hh:mm:ss")="07:00:00",
      TEXT(D43,"hh:mm:ss")="15:00:00",
      TEXT(D43,"hh:mm:ss")="23:00:00",
      TEXT(D49,"hh:mm:ss")="07:00:00",
      TEXT(D49,"hh:mm:ss")="15:00:00",
      TEXT(D49,"hh:mm:ss")="23:00:00"
    )
  ),
  1,
  0
))</f>
        <v/>
      </c>
      <c r="S43" s="20">
        <f>IF(OR($A42="Annual Leave",$A43="Annual Leave"),IF(AND($A42&lt;&gt;"Annual Leave",$A43="Annual Leave"),8,0),0)</f>
        <v/>
      </c>
      <c r="T43" s="22" t="n"/>
      <c r="U43" s="144">
        <f>MAX(0,40-Y43)</f>
        <v/>
      </c>
      <c r="V43" s="351">
        <f>IF(OR($C43="",$D43=""),0,
 IF(OR($A42="Holiday",$A43="Holiday"),0,
 IF(AND(NOT(OR($A42="Annual Leave",$A43="Annual Leave")),$A43="Off day"),0,
  IF($I42+$I43&gt;=8,IF($I42&gt;=8,0,8-$I42),$I43)
  )))</f>
        <v/>
      </c>
      <c r="W43" s="351">
        <f>MAX(0,V43-U43)</f>
        <v/>
      </c>
      <c r="X43" s="351">
        <f>IF(C43="","",C43-WEEKDAY(C43,1)+1)</f>
        <v/>
      </c>
      <c r="Y43" s="351">
        <f>SUMPRODUCT(($X$14:$X42=X43)*(($V$14:$V42)+($O$14:$O42)))+IF(X43=X14,$L$11,0)</f>
        <v/>
      </c>
      <c r="Z43" s="351" t="n"/>
      <c r="AA43" s="351" t="n"/>
      <c r="AB43" s="351" t="n"/>
      <c r="AC43" s="351" t="n"/>
      <c r="AD43" s="351" t="n"/>
      <c r="AE43" s="351" t="n"/>
      <c r="AF43" s="351" t="n"/>
    </row>
    <row r="44" ht="24" customHeight="1" s="348" thickBot="1">
      <c r="A44" s="176" t="n"/>
      <c r="B44" s="176" t="n"/>
      <c r="C44" s="217" t="n"/>
      <c r="D44" s="110" t="n"/>
      <c r="E44" s="110" t="n"/>
      <c r="F44" s="218" t="n"/>
      <c r="G44" s="110" t="n"/>
      <c r="H44" s="110" t="n"/>
      <c r="I44" s="219" t="n"/>
      <c r="J44" s="219" t="n"/>
      <c r="K44" s="219" t="n"/>
      <c r="L44" s="219" t="n"/>
      <c r="M44" s="111">
        <f>MAX(0,V44-W44)</f>
        <v/>
      </c>
      <c r="N44" s="112">
        <f>(IF(OR($C44="",$D44=""),0,
 IF(OR($A44="Holiday",$A45="Holiday"),
    IF(ISNUMBER(MATCH(TRIM($B44),{"Phagwah","Good Friday","Easter Monday","Labour Day","Christmas","Eid ul Azha","Romans-2","Globe-12","Neptune P1"},0)),0,$I44),
 IF(AND(NOT(OR($A44="Annual Leave",$A45="Annual Leave")),$A44="Off day"),$I44,
  MAX(0,$I44-$V44)
  ))))+W44</f>
        <v/>
      </c>
      <c r="O44" s="112">
        <f>IF(AND(OR($A44="Holiday",$A45="Holiday"),
        ISNUMBER(MATCH(TRIM($B44),{"Phagwah","Good Friday","Easter Monday","Labour Day","Christmas","Eid ul Azha","Romans-2","Globe-12","Neptune P1"},0))),
   $I44,0)</f>
        <v/>
      </c>
      <c r="P44" s="112">
        <f>IF(OR($O$7="Canteen",$O$7="Head Office"),0,IF($I44&lt;=0,0,IF(OR(OR(TRIM($J44)="Hebrews",TRIM($J44)="Romans",TRIM($J44)="Romans-2",TRIM($J44)="Globe",TRIM($J44)="Globe-12",TRIM($J44)="Neptune P1"),AND($I45&gt;0,OR(TRIM($J45)="Hebrews",TRIM($J45)="Romans",TRIM($J45)="Romans-2",TRIM($J45)="Globe",TRIM($J45)="Globe-12",TRIM($J45)="Neptune P1"))),1,0)))</f>
        <v/>
      </c>
      <c r="Q44" s="113" t="n"/>
      <c r="R44" s="113" t="n"/>
      <c r="S44" s="112">
        <f>IF(OR($A44="Annual Leave",$A45="Annual Leave"),IF($A44="Annual Leave",8,0),0)</f>
        <v/>
      </c>
      <c r="T44" s="114" t="n"/>
      <c r="U44" s="144">
        <f>MAX(0,40-Y44)</f>
        <v/>
      </c>
      <c r="V44" s="351">
        <f>IF(OR($C44="",$D44=""),0,
 IF(OR($A44="Holiday",$A45="Holiday"),0,
 IF(AND(NOT(OR($A44="Annual Leave",$A45="Annual Leave")),$A44="Off day"),0,
  IF($I44+$I45&gt;=8,IF($I44&gt;=8,8,$I44),$I44)
  )))</f>
        <v/>
      </c>
      <c r="W44" s="351">
        <f>MAX(0,V44-U44)</f>
        <v/>
      </c>
      <c r="X44" s="351">
        <f>IF(C44="","",C44-WEEKDAY(C44,1)+1)</f>
        <v/>
      </c>
      <c r="Y44" s="351">
        <f>SUMPRODUCT(($X$14:$X43=X44)*(($V$14:$V43)+($O$14:$O43)))+IF(X44=X14,$L$11,0)</f>
        <v/>
      </c>
      <c r="Z44" s="351" t="n"/>
      <c r="AA44" s="351" t="n"/>
      <c r="AB44" s="351" t="n"/>
      <c r="AC44" s="351" t="n"/>
      <c r="AD44" s="351" t="n"/>
      <c r="AE44" s="351" t="n"/>
      <c r="AF44" s="351" t="n"/>
    </row>
    <row r="45" ht="24" customHeight="1" s="348" thickBot="1">
      <c r="A45" s="154" t="inlineStr">
        <is>
          <t>On Day</t>
        </is>
      </c>
      <c r="B45" s="318" t="n"/>
      <c r="C45" s="115">
        <f>C42+1</f>
        <v/>
      </c>
      <c r="D45" s="319" t="n"/>
      <c r="E45" s="320">
        <f>IF(D45="", "",
 IF(D45=TIME(0,0,0), 0,
 IF(AND(D45&gt;=TIME(0,0,1), D45&lt;=TIME(2,0,0)), TIME(7,0,0),
 IF(AND(D45&gt;=TIME(6,0,0), D45&lt;=TIME(8,0,0)), TIME(12,0,0),
 IF(AND(D45&gt;TIME(8,0,0), D45&lt;=TIME(13,59,0)), TIME(15,0,0),
 IF(AND(D45&gt;=TIME(14,0,0), D45&lt;=TIME(17,59,0)), TIME(21,0,0),
 IF(AND(D45&gt;=TIME(18,0,0), D45&lt;=TIME(21,59,0)), TIME(0,0,0),
 IF(AND(D45&gt;=TIME(22,0,0), D45&lt;=TIME(23,59,59)), TIME(7,0,0), ""))))))))</f>
        <v/>
      </c>
      <c r="F45" s="321" t="n"/>
      <c r="G45" s="320">
        <f>IF(AND(D45&gt;=TIME(6,0,0),D45&lt;=TIME(8,0,0)),E45,"")</f>
        <v/>
      </c>
      <c r="H45" s="319" t="n"/>
      <c r="I45" s="30">
        <f>ROUND(IF(OR(D45="",E45="",E45=0),0,IF(H45="",MOD(E45-D45,1)*24,MOD(H45-D45,1)*24)),2)</f>
        <v/>
      </c>
      <c r="J45" s="220" t="n"/>
      <c r="K45" s="274" t="n"/>
      <c r="L45" s="181" t="n"/>
      <c r="M45" s="275">
        <f>MAX(0,V45-W45)</f>
        <v/>
      </c>
      <c r="N45" s="322">
        <f>(IF(OR($C45="",$D45=""),0,
 IF(OR($A44="Holiday",$A45="Holiday"),
    IF(ISNUMBER(MATCH(TRIM($B45),{"Phagwah","Good Friday","Easter Monday","Labour Day","Christmas","Eid ul Azha","Romans-2","Globe-12","Neptune P1"},0)),0,$I45),
 IF(AND(NOT(OR($A44="Annual Leave",$A45="Annual Leave")),$A45="Off day"),$I45,
  MAX(0,$I45-$V45)
  ))))+W45</f>
        <v/>
      </c>
      <c r="O45" s="322">
        <f>IF(AND(OR($A44="Holiday",$A45="Holiday"),
        ISNUMBER(MATCH(TRIM($B45),{"Phagwah","Good Friday","Easter Monday","Labour Day","Christmas","Eid ul Azha","Romans-2","Globe-12","Neptune P1"},0))),
   $I45,0)</f>
        <v/>
      </c>
      <c r="P45" s="322">
        <f>IF(OR($O$7="Canteen",$O$7="Head Office"),0,IF($I45&lt;=0,0,IF(AND($I44&lt;=0,OR(TRIM($J45)="Hebrews",TRIM($J45)="Romans",TRIM($J45)="Romans-2",TRIM($J45)="Globe",TRIM($J45)="Globe-12",TRIM($J45)="Neptune P1")),1,0)))</f>
        <v/>
      </c>
      <c r="Q45" s="323" t="n"/>
      <c r="R45" s="322">
        <f>IF(OR($O$7="Canteen",$O$7="Head Office"),0,IF(
  AND(
    SUMIFS(I:I, C:C, C45) &gt;= 8,
    COUNTIFS(C$14:C45, C45)=1,
    OR(
      TEXT(D45,"hh:mm:ss")="07:00:00",
      TEXT(D45,"hh:mm:ss")="15:00:00",
      TEXT(D45,"hh:mm:ss")="23:00:00",
      TEXT(D46,"hh:mm:ss")="07:00:00",
      TEXT(D46,"hh:mm:ss")="15:00:00",
      TEXT(D46,"hh:mm:ss")="23:00:00"
    )
  ),
  1,
  0
))</f>
        <v/>
      </c>
      <c r="S45" s="322">
        <f>IF(OR($A44="Annual Leave",$A45="Annual Leave"),IF(AND($A44&lt;&gt;"Annual Leave",$A45="Annual Leave"),8,0),0)</f>
        <v/>
      </c>
      <c r="T45" s="116" t="n"/>
      <c r="U45" s="144">
        <f>MAX(0,40-Y45)</f>
        <v/>
      </c>
      <c r="V45" s="351">
        <f>IF(OR($C45="",$D45=""),0,
 IF(OR($A44="Holiday",$A45="Holiday"),0,
 IF(AND(NOT(OR($A44="Annual Leave",$A45="Annual Leave")),$A45="Off day"),0,
  IF($I44+$I45&gt;=8,IF($I44&gt;=8,0,8-$I44),$I45)
  )))</f>
        <v/>
      </c>
      <c r="W45" s="351">
        <f>MAX(0,V45-U45)</f>
        <v/>
      </c>
      <c r="X45" s="351">
        <f>IF(C45="","",C45-WEEKDAY(C45,1)+1)</f>
        <v/>
      </c>
      <c r="Y45" s="351">
        <f>SUMPRODUCT(($X$14:$X44=X45)*(($V$14:$V44)+($O$14:$O44)))+IF(X45=X14,$L$11,0)</f>
        <v/>
      </c>
      <c r="Z45" s="351" t="n"/>
      <c r="AA45" s="351" t="n"/>
      <c r="AB45" s="351" t="n"/>
      <c r="AC45" s="351" t="n"/>
      <c r="AD45" s="351" t="n"/>
      <c r="AE45" s="351" t="n"/>
      <c r="AF45" s="351" t="n"/>
    </row>
    <row r="46" ht="24" customHeight="1" s="348" thickBot="1">
      <c r="A46" s="154" t="inlineStr">
        <is>
          <t>On Day</t>
        </is>
      </c>
      <c r="B46" s="305" t="n"/>
      <c r="C46" s="90">
        <f>C45</f>
        <v/>
      </c>
      <c r="D46" s="80" t="n"/>
      <c r="E46" s="221">
        <f>IF(D46="", "",
 IF(D46=TIME(0,0,0), 0,
 IF(AND(D46&gt;=TIME(0,0,1), D46&lt;=TIME(2,0,0)), TIME(7,0,0),
 IF(AND(D46&gt;=TIME(6,0,0), D46&lt;=TIME(8,0,0)), TIME(12,0,0),
 IF(AND(D46&gt;TIME(8,0,0), D46&lt;=TIME(13,59,0)), TIME(15,0,0),
 IF(AND(D46&gt;=TIME(14,0,0), D46&lt;=TIME(17,59,0)), TIME(21,0,0),
 IF(AND(D46&gt;=TIME(18,0,0), D46&lt;=TIME(21,59,0)), TIME(0,0,0),
 IF(AND(D46&gt;=TIME(22,0,0), D46&lt;=TIME(23,59,59)), TIME(7,0,0), ""))))))))</f>
        <v/>
      </c>
      <c r="F46" s="156" t="n"/>
      <c r="G46" s="221">
        <f>IF(AND(D46&gt;=TIME(6,0,0),D46&lt;=TIME(8,0,0)),E46,"")</f>
        <v/>
      </c>
      <c r="H46" s="80" t="n"/>
      <c r="I46" s="30">
        <f>ROUND(IF(OR(D46="",E46="",E46=0),0,IF(H46="",MOD(E46-D46,1)*24,MOD(H46-D46,1)*24)),2)</f>
        <v/>
      </c>
      <c r="J46" s="158" t="n"/>
      <c r="K46" s="274" t="n"/>
      <c r="L46" s="189" t="n"/>
      <c r="M46" s="275">
        <f>MAX(0,V46-W46)</f>
        <v/>
      </c>
      <c r="N46" s="81">
        <f>(IF(OR($C46="",$D46=""),0,
 IF(OR($A46="Holiday",$A47="Holiday"),
    IF(ISNUMBER(MATCH(TRIM($B46),{"Phagwah","Good Friday","Easter Monday","Labour Day","Christmas","Eid ul Azha","Romans-2","Globe-12","Neptune P1"},0)),0,$I46),
 IF(AND(NOT(OR($A46="Annual Leave",$A47="Annual Leave")),$A46="Off day"),$I46,
  MAX(0,$I46-$V46)
  ))))+W46</f>
        <v/>
      </c>
      <c r="O46" s="81">
        <f>IF(AND(OR($A46="Holiday",$A47="Holiday"),
        ISNUMBER(MATCH(TRIM($B46),{"Phagwah","Good Friday","Easter Monday","Labour Day","Christmas","Eid ul Azha","Romans-2","Globe-12","Neptune P1"},0))),
   $I46,0)</f>
        <v/>
      </c>
      <c r="P46" s="81">
        <f>IF(OR($O$7="Canteen",$O$7="Head Office"),0,IF($I46&lt;=0,0,IF(OR(OR(TRIM($J46)="Hebrews",TRIM($J46)="Romans",TRIM($J46)="Romans-2",TRIM($J46)="Globe",TRIM($J46)="Globe-12",TRIM($J46)="Neptune P1"),AND($I47&gt;0,OR(TRIM($J47)="Hebrews",TRIM($J47)="Romans",TRIM($J47)="Romans-2",TRIM($J47)="Globe",TRIM($J47)="Globe-12",TRIM($J47)="Neptune P1"))),1,0)))</f>
        <v/>
      </c>
      <c r="Q46" s="82" t="n"/>
      <c r="R46" s="81">
        <f>IF(OR($O$7="Canteen",$O$7="Head Office"),0,IF(
  AND(
    SUMIFS(I:I, C:C, C46) &gt;= 8,
    COUNTIFS(C$14:C46, C46)=1,
    OR(
      TEXT(D46,"hh:mm:ss")="07:00:00",
      TEXT(D46,"hh:mm:ss")="15:00:00",
      TEXT(D46,"hh:mm:ss")="23:00:00",
      TEXT(D51,"hh:mm:ss")="07:00:00",
      TEXT(D51,"hh:mm:ss")="15:00:00",
      TEXT(D51,"hh:mm:ss")="23:00:00"
    )
  ),
  1,
  0
))</f>
        <v/>
      </c>
      <c r="S46" s="81">
        <f>IF(OR($A46="Annual Leave",$A47="Annual Leave"),IF($A46="Annual Leave",8,0),0)</f>
        <v/>
      </c>
      <c r="T46" s="117" t="n"/>
      <c r="U46" s="144">
        <f>MAX(0,40-Y46)</f>
        <v/>
      </c>
      <c r="V46" s="351">
        <f>IF(OR($C46="",$D46=""),0,
 IF(OR($A46="Holiday",$A47="Holiday"),0,
 IF(AND(NOT(OR($A46="Annual Leave",$A47="Annual Leave")),$A46="Off day"),0,
  IF($I46+$I47&gt;=8,IF($I46&gt;=8,8,$I46),$I46)
  )))</f>
        <v/>
      </c>
      <c r="W46" s="351">
        <f>MAX(0,V46-U46)</f>
        <v/>
      </c>
      <c r="X46" s="351">
        <f>IF(C46="","",C46-WEEKDAY(C46,1)+1)</f>
        <v/>
      </c>
      <c r="Y46" s="351">
        <f>SUMPRODUCT(($X$14:$X45=X46)*(($V$14:$V45)+($O$14:$O45)))+IF(X46=X14,$L$11,0)</f>
        <v/>
      </c>
      <c r="Z46" s="351" t="n"/>
      <c r="AA46" s="351" t="n"/>
      <c r="AB46" s="351" t="n"/>
      <c r="AC46" s="351" t="n"/>
      <c r="AD46" s="351" t="n"/>
      <c r="AE46" s="351" t="n"/>
      <c r="AF46" s="351" t="n"/>
    </row>
    <row r="47" ht="24" customHeight="1" s="348" thickBot="1">
      <c r="A47" s="184" t="inlineStr">
        <is>
          <t>On Day</t>
        </is>
      </c>
      <c r="B47" s="222" t="n"/>
      <c r="C47" s="118">
        <f>C45+1</f>
        <v/>
      </c>
      <c r="D47" s="83" t="n"/>
      <c r="E47" s="223">
        <f>IF(D47="", "",
 IF(D47=TIME(0,0,0), 0,
 IF(AND(D47&gt;=TIME(0,0,1), D47&lt;=TIME(2,0,0)), TIME(7,0,0),
 IF(AND(D47&gt;=TIME(6,0,0), D47&lt;=TIME(8,0,0)), TIME(12,0,0),
 IF(AND(D47&gt;TIME(8,0,0), D47&lt;=TIME(13,59,0)), TIME(15,0,0),
 IF(AND(D47&gt;=TIME(14,0,0), D47&lt;=TIME(17,59,0)), TIME(21,0,0),
 IF(AND(D47&gt;=TIME(18,0,0), D47&lt;=TIME(21,59,0)), TIME(0,0,0),
 IF(AND(D47&gt;=TIME(22,0,0), D47&lt;=TIME(23,59,59)), TIME(7,0,0), ""))))))))</f>
        <v/>
      </c>
      <c r="F47" s="224" t="n"/>
      <c r="G47" s="223">
        <f>IF(AND(D47&gt;=TIME(6,0,0),D47&lt;=TIME(8,0,0)),E47,"")</f>
        <v/>
      </c>
      <c r="H47" s="83" t="n"/>
      <c r="I47" s="23">
        <f>ROUND(IF(OR(D47="",E47="",E47=0),0,IF(H47="",MOD(E47-D47,1)*24,MOD(H47-D47,1)*24)),2)</f>
        <v/>
      </c>
      <c r="J47" s="225" t="n"/>
      <c r="K47" s="297" t="n"/>
      <c r="L47" s="181" t="n"/>
      <c r="M47" s="298">
        <f>MAX(0,V47-W47)</f>
        <v/>
      </c>
      <c r="N47" s="84">
        <f>(IF(OR($C47="",$D47=""),0,
 IF(OR($A46="Holiday",$A47="Holiday"),
    IF(ISNUMBER(MATCH(TRIM($B47),{"Phagwah","Good Friday","Easter Monday","Labour Day","Christmas","Eid ul Azha","Romans-2","Globe-12","Neptune P1"},0)),0,$I47),
 IF(AND(NOT(OR($A46="Annual Leave",$A47="Annual Leave")),$A47="Off day"),$I47,
  MAX(0,$I47-$V47)
  ))))+W47</f>
        <v/>
      </c>
      <c r="O47" s="84">
        <f>IF(AND(OR($A46="Holiday",$A47="Holiday"),
        ISNUMBER(MATCH(TRIM($B47),{"Phagwah","Good Friday","Easter Monday","Labour Day","Christmas","Eid ul Azha","Romans-2","Globe-12","Neptune P1"},0))),
   $I47,0)</f>
        <v/>
      </c>
      <c r="P47" s="84">
        <f>IF(OR($O$7="Canteen",$O$7="Head Office"),0,IF($I47&lt;=0,0,IF(AND($I46&lt;=0,OR(TRIM($J47)="Hebrews",TRIM($J47)="Romans",TRIM($J47)="Romans-2",TRIM($J47)="Globe",TRIM($J47)="Globe-12",TRIM($J47)="Neptune P1")),1,0)))</f>
        <v/>
      </c>
      <c r="Q47" s="85" t="n"/>
      <c r="R47" s="84">
        <f>IF(OR($O$7="Canteen",$O$7="Head Office"),0,IF(
  AND(
    SUMIFS(I:I, C:C, C47) &gt;= 8,
    COUNTIFS(C$14:C47, C47)=1,
    OR(
      TEXT(D47,"hh:mm:ss")="07:00:00",
      TEXT(D47,"hh:mm:ss")="15:00:00",
      TEXT(D47,"hh:mm:ss")="23:00:00",
      TEXT(D48,"hh:mm:ss")="07:00:00",
      TEXT(D48,"hh:mm:ss")="15:00:00",
      TEXT(D48,"hh:mm:ss")="23:00:00"
    )
  ),
  1,
  0
))</f>
        <v/>
      </c>
      <c r="S47" s="84">
        <f>IF(OR($A46="Annual Leave",$A47="Annual Leave"),IF(AND($A46&lt;&gt;"Annual Leave",$A47="Annual Leave"),8,0),0)</f>
        <v/>
      </c>
      <c r="T47" s="86" t="n"/>
      <c r="U47" s="144">
        <f>MAX(0,40-Y47)</f>
        <v/>
      </c>
      <c r="V47" s="351">
        <f>IF(OR($C47="",$D47=""),0,
 IF(OR($A46="Holiday",$A47="Holiday"),0,
 IF(AND(NOT(OR($A46="Annual Leave",$A47="Annual Leave")),$A47="Off day"),0,
  IF($I46+$I47&gt;=8,IF($I46&gt;=8,0,8-$I46),$I47)
  )))</f>
        <v/>
      </c>
      <c r="W47" s="351">
        <f>MAX(0,V47-U47)</f>
        <v/>
      </c>
      <c r="X47" s="351">
        <f>IF(C47="","",C47-WEEKDAY(C47,1)+1)</f>
        <v/>
      </c>
      <c r="Y47" s="351">
        <f>SUMPRODUCT(($X$14:$X46=X47)*(($V$14:$V46)+($O$14:$O46)))+IF(X47=X14,$L$11,0)</f>
        <v/>
      </c>
      <c r="Z47" s="351" t="n"/>
      <c r="AA47" s="351" t="n"/>
      <c r="AB47" s="351" t="n"/>
      <c r="AC47" s="351" t="n"/>
      <c r="AD47" s="351" t="n"/>
      <c r="AE47" s="351" t="n"/>
      <c r="AF47" s="351" t="n"/>
    </row>
    <row r="48" ht="24" customHeight="1" s="348" thickBot="1">
      <c r="A48" s="226" t="inlineStr">
        <is>
          <t>On Day</t>
        </is>
      </c>
      <c r="B48" s="299" t="n"/>
      <c r="C48" s="119">
        <f>C47</f>
        <v/>
      </c>
      <c r="D48" s="24" t="n"/>
      <c r="E48" s="227">
        <f>IF(D48="", "",
 IF(D48=TIME(0,0,0), 0,
 IF(AND(D48&gt;=TIME(0,0,1), D48&lt;=TIME(2,0,0)), TIME(7,0,0),
 IF(AND(D48&gt;=TIME(6,0,0), D48&lt;=TIME(8,0,0)), TIME(12,0,0),
 IF(AND(D48&gt;TIME(8,0,0), D48&lt;=TIME(13,59,0)), TIME(15,0,0),
 IF(AND(D48&gt;=TIME(14,0,0), D48&lt;=TIME(17,59,0)), TIME(21,0,0),
 IF(AND(D48&gt;=TIME(18,0,0), D48&lt;=TIME(21,59,0)), TIME(0,0,0),
 IF(AND(D48&gt;=TIME(22,0,0), D48&lt;=TIME(23,59,59)), TIME(7,0,0), ""))))))))</f>
        <v/>
      </c>
      <c r="F48" s="228" t="n"/>
      <c r="G48" s="227">
        <f>IF(AND(D48&gt;=TIME(6,0,0),D48&lt;=TIME(8,0,0)),E48,"")</f>
        <v/>
      </c>
      <c r="H48" s="300" t="n"/>
      <c r="I48" s="87">
        <f>ROUND(IF(OR(D48="",E48="",E48=0),0,IF(H48="",MOD(E48-D48,1)*24,MOD(H48-D48,1)*24)),2)</f>
        <v/>
      </c>
      <c r="J48" s="190" t="n"/>
      <c r="K48" s="297" t="n"/>
      <c r="L48" s="183" t="n"/>
      <c r="M48" s="324">
        <f>MAX(0,V48-W48)</f>
        <v/>
      </c>
      <c r="N48" s="302">
        <f>(IF(OR($C48="",$D48=""),0,
 IF(OR($A48="Holiday",$A49="Holiday"),
    IF(ISNUMBER(MATCH(TRIM($B48),{"Phagwah","Good Friday","Easter Monday","Labour Day","Christmas","Eid ul Azha","Romans-2","Globe-12","Neptune P1"},0)),0,$I48),
 IF(AND(NOT(OR($A48="Annual Leave",$A49="Annual Leave")),$A48="Off day"),$I48,
  MAX(0,$I48-$V48)
  ))))+W48</f>
        <v/>
      </c>
      <c r="O48" s="303" t="n"/>
      <c r="P48" s="229">
        <f>IF(OR($O$7="Canteen",$O$7="Head Office"),0,IF($I48&lt;=0,0,IF(OR(OR(TRIM($J48)="Hebrews",TRIM($J48)="Romans",TRIM($J48)="Romans-2",TRIM($J48)="Globe",TRIM($J48)="Globe-12",TRIM($J48)="Neptune P1"),AND($I49&gt;0,OR(TRIM($J49)="Hebrews",TRIM($J49)="Romans",TRIM($J49)="Romans-2",TRIM($J49)="Globe",TRIM($J49)="Globe-12",TRIM($J49)="Neptune P1"))),1,0)))</f>
        <v/>
      </c>
      <c r="Q48" s="303" t="n"/>
      <c r="R48" s="302">
        <f>IF(OR($O$7="Canteen",$O$7="Head Office"),0,IF(
  AND(
    SUMIFS(I:I, C:C, C48) &gt;= 8,
    COUNTIFS(C$14:C48, C48)=1,
    OR(
      TEXT(D48,"hh:mm:ss")="07:00:00",
      TEXT(D48,"hh:mm:ss")="15:00:00",
      TEXT(D48,"hh:mm:ss")="23:00:00",
      TEXT(D53,"hh:mm:ss")="07:00:00",
      TEXT(D53,"hh:mm:ss")="15:00:00",
      TEXT(D53,"hh:mm:ss")="23:00:00"
    )
  ),
  1,
  0
))</f>
        <v/>
      </c>
      <c r="S48" s="303" t="n"/>
      <c r="T48" s="304" t="n"/>
      <c r="U48" s="144">
        <f>MAX(0,40-Y48)</f>
        <v/>
      </c>
      <c r="V48" s="351">
        <f>IF(OR($C48="",$D48=""),0,
 IF(OR($A48="Holiday",$A49="Holiday"),0,
 IF(AND(NOT(OR($A48="Annual Leave",$A49="Annual Leave")),$A48="Off day"),0,
  IF($I48+$I49&gt;=8,IF($I48&gt;=8,8,$I48),$I48)
  )))</f>
        <v/>
      </c>
      <c r="W48" s="351">
        <f>MAX(0,V48-U48)</f>
        <v/>
      </c>
      <c r="X48" s="351">
        <f>IF(C48="","",C48-WEEKDAY(C48,1)+1)</f>
        <v/>
      </c>
      <c r="Y48" s="351">
        <f>SUMPRODUCT(($X$14:$X47=X48)*(($V$14:$V47)+($O$14:$O47)))+IF(X48=X14,$L$11,0)</f>
        <v/>
      </c>
      <c r="Z48" s="351" t="n"/>
      <c r="AA48" s="351" t="n"/>
      <c r="AB48" s="351" t="n"/>
      <c r="AC48" s="351" t="n"/>
      <c r="AD48" s="351" t="n"/>
      <c r="AE48" s="351" t="n"/>
      <c r="AF48" s="351" t="n"/>
    </row>
    <row r="49" ht="24" customHeight="1" s="348" thickBot="1">
      <c r="A49" s="230" t="n"/>
      <c r="B49" s="355" t="n"/>
      <c r="C49" s="231" t="n"/>
      <c r="D49" s="232" t="n"/>
      <c r="E49" s="232" t="n"/>
      <c r="F49" s="232" t="n"/>
      <c r="G49" s="232" t="n"/>
      <c r="H49" s="233" t="inlineStr">
        <is>
          <t>Total Hrs:</t>
        </is>
      </c>
      <c r="I49" s="122">
        <f>SUM(I14:I48)</f>
        <v/>
      </c>
      <c r="J49" s="234" t="n"/>
      <c r="K49" s="234" t="n"/>
      <c r="L49" s="235" t="n"/>
      <c r="M49" s="120">
        <f>SUM(M14:M48)</f>
        <v/>
      </c>
      <c r="N49" s="120">
        <f>SUM(N14:N48)</f>
        <v/>
      </c>
      <c r="O49" s="120">
        <f>SUM(O14:O48)</f>
        <v/>
      </c>
      <c r="P49" s="120">
        <f>SUM(P14:P48)</f>
        <v/>
      </c>
      <c r="Q49" s="120">
        <f>IF($O$6&lt;&gt;"Armed",0,LOOKUP($Q$50,{0,1,2,3,4,5,6,7,8,9,10,11,12,13,14},{0,384,769,1153,1153,1538,1923,2307,2692,3076,3461,3846,4239,4615,5000}))</f>
        <v/>
      </c>
      <c r="R49" s="120">
        <f>SUM(R14:R48)</f>
        <v/>
      </c>
      <c r="S49" s="120">
        <f>SUM(S14:S48)</f>
        <v/>
      </c>
      <c r="T49" s="121">
        <f>SUM(T30:T43)</f>
        <v/>
      </c>
      <c r="U49" s="144">
        <f>MIN(U48,0)</f>
        <v/>
      </c>
      <c r="V49" s="351">
        <f>SUM(V14:V48)</f>
        <v/>
      </c>
      <c r="W49" s="351">
        <f>SUM(W14:W48)</f>
        <v/>
      </c>
      <c r="X49" s="351" t="n"/>
      <c r="Y49" s="351" t="n"/>
      <c r="Z49" s="351" t="n"/>
      <c r="AA49" s="351" t="n"/>
      <c r="AB49" s="351" t="n"/>
      <c r="AC49" s="351" t="n"/>
      <c r="AD49" s="351" t="n"/>
      <c r="AE49" s="351" t="n"/>
      <c r="AF49" s="351" t="n"/>
    </row>
    <row r="50" ht="24" customHeight="1" s="348">
      <c r="A50" s="351" t="n"/>
      <c r="B50" s="351" t="n"/>
      <c r="C50" s="6" t="n"/>
      <c r="D50" s="6" t="n"/>
      <c r="E50" s="6" t="n"/>
      <c r="F50" s="6" t="n"/>
      <c r="G50" s="6" t="n"/>
      <c r="H50" s="336" t="n"/>
      <c r="I50" s="351" t="n"/>
      <c r="J50" s="336" t="n"/>
      <c r="K50" s="336" t="n"/>
      <c r="L50" s="336" t="n"/>
      <c r="M50" s="28" t="n"/>
      <c r="N50" s="28" t="n"/>
      <c r="O50" s="28" t="n"/>
      <c r="P50" s="241" t="inlineStr">
        <is>
          <t>Days Worked</t>
        </is>
      </c>
      <c r="Q50" s="29">
        <f>SUM(--(SUM(I14:I15)&gt;0),--(SUM(I16:I17)&gt;0),--(SUM(I18:I19)&gt;0),--(SUM(I20:I21)&gt;0),--(SUM(I22:I23)&gt;0),--(SUM(I24:I25)&gt;0),--(SUM(I26:I27)&gt;0),--(SUM(I30:I31)&gt;0),--(SUM(I32:I33)&gt;0),--(SUM(I34:I35)&gt;0),--(SUM(I36:I37)&gt;0),--(SUM(I38:I39)&gt;0),--(SUM(I40:I41)&gt;0),--(SUM(I42:I43)&gt;0),--(SUM(I45:I46)&gt;0),--(SUM(I47:I48)&gt;0))</f>
        <v/>
      </c>
      <c r="R50" s="28" t="n"/>
      <c r="S50" s="28" t="n"/>
      <c r="T50" s="28" t="n"/>
      <c r="U50" s="144" t="n"/>
      <c r="V50" s="351" t="n"/>
      <c r="W50" s="351" t="n"/>
      <c r="X50" s="351" t="n"/>
      <c r="Y50" s="351" t="n"/>
      <c r="Z50" s="351" t="n"/>
      <c r="AA50" s="351" t="n"/>
      <c r="AB50" s="351" t="n"/>
      <c r="AC50" s="351" t="n"/>
      <c r="AD50" s="351" t="n"/>
      <c r="AE50" s="351" t="n"/>
      <c r="AF50" s="351" t="n"/>
    </row>
    <row r="51" ht="24" customHeight="1" s="348">
      <c r="A51" s="351" t="n"/>
      <c r="B51" s="351" t="n"/>
      <c r="C51" s="345" t="n"/>
      <c r="D51" s="362" t="n"/>
      <c r="E51" s="362" t="n"/>
      <c r="F51" s="334" t="n"/>
      <c r="G51" s="362" t="n"/>
      <c r="H51" s="336" t="n"/>
      <c r="I51" s="351" t="n"/>
      <c r="J51" s="336" t="n"/>
      <c r="K51" s="336" t="n"/>
      <c r="L51" s="336" t="n"/>
      <c r="M51" s="236" t="n"/>
      <c r="N51" s="236" t="n"/>
      <c r="O51" s="236" t="n"/>
      <c r="P51" s="236" t="n"/>
      <c r="Q51" s="236" t="n"/>
      <c r="R51" s="236" t="n"/>
      <c r="S51" s="236" t="n"/>
      <c r="T51" s="236" t="n"/>
      <c r="U51" s="144" t="n"/>
      <c r="V51" s="351" t="n"/>
      <c r="W51" s="351" t="n"/>
      <c r="X51" s="351" t="n"/>
      <c r="Y51" s="351" t="n"/>
      <c r="Z51" s="351" t="n"/>
      <c r="AA51" s="351" t="n"/>
      <c r="AB51" s="351" t="n"/>
      <c r="AC51" s="351" t="n"/>
      <c r="AD51" s="351" t="n"/>
      <c r="AE51" s="351" t="n"/>
      <c r="AF51" s="351" t="n"/>
    </row>
    <row r="52">
      <c r="A52" s="351" t="n"/>
      <c r="B52" s="351" t="n"/>
      <c r="C52" s="329" t="inlineStr">
        <is>
          <t>Employee Signature</t>
        </is>
      </c>
      <c r="D52" s="363" t="n"/>
      <c r="E52" s="363" t="n"/>
      <c r="F52" s="329" t="inlineStr">
        <is>
          <t>Date</t>
        </is>
      </c>
      <c r="G52" s="363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351" t="n"/>
      <c r="V52" s="351" t="n"/>
      <c r="W52" s="351" t="n"/>
      <c r="X52" s="351" t="n"/>
      <c r="Y52" s="351" t="n"/>
      <c r="Z52" s="351" t="n"/>
      <c r="AA52" s="351" t="n"/>
      <c r="AB52" s="351" t="n"/>
      <c r="AC52" s="351" t="n"/>
      <c r="AD52" s="351" t="n"/>
      <c r="AE52" s="351" t="n"/>
      <c r="AF52" s="351" t="n"/>
    </row>
    <row r="53" ht="26.25" customHeight="1" s="348">
      <c r="A53" s="351" t="n"/>
      <c r="B53" s="351" t="n"/>
      <c r="C53" s="345" t="n"/>
      <c r="D53" s="362" t="n"/>
      <c r="E53" s="362" t="n"/>
      <c r="F53" s="331" t="n"/>
      <c r="G53" s="362" t="n"/>
      <c r="H53" s="6" t="n"/>
      <c r="I53" s="6" t="n"/>
      <c r="J53" s="6" t="n"/>
      <c r="K53" s="6" t="n"/>
      <c r="L53" s="6" t="n"/>
      <c r="M53" s="6" t="n"/>
      <c r="N53" s="237" t="n"/>
      <c r="O53" s="238" t="n"/>
      <c r="P53" s="346" t="n"/>
      <c r="Q53" s="351" t="n"/>
      <c r="R53" s="351" t="n"/>
      <c r="S53" s="351" t="n"/>
      <c r="T53" s="351" t="n"/>
      <c r="U53" s="351" t="n"/>
      <c r="V53" s="351" t="n"/>
      <c r="W53" s="351" t="n"/>
      <c r="X53" s="351" t="n"/>
      <c r="Y53" s="351" t="n"/>
      <c r="Z53" s="351" t="n"/>
      <c r="AA53" s="351" t="n"/>
      <c r="AB53" s="351" t="n"/>
      <c r="AC53" s="351" t="n"/>
      <c r="AD53" s="351" t="n"/>
      <c r="AE53" s="351" t="n"/>
      <c r="AF53" s="351" t="n"/>
    </row>
    <row r="54">
      <c r="A54" s="351" t="n"/>
      <c r="B54" s="351" t="n"/>
      <c r="C54" s="329" t="inlineStr">
        <is>
          <t>Manager Signature</t>
        </is>
      </c>
      <c r="D54" s="363" t="n"/>
      <c r="E54" s="363" t="n"/>
      <c r="F54" s="329" t="inlineStr">
        <is>
          <t>Date</t>
        </is>
      </c>
      <c r="G54" s="363" t="n"/>
      <c r="H54" s="6" t="n"/>
      <c r="I54" s="239" t="inlineStr">
        <is>
          <t>{42}</t>
        </is>
      </c>
      <c r="J54" s="239" t="n"/>
      <c r="K54" s="239" t="n"/>
      <c r="L54" s="239" t="n"/>
      <c r="M54" s="6" t="n"/>
      <c r="N54" s="6" t="n"/>
      <c r="O54" s="6" t="n"/>
      <c r="P54" s="6" t="n"/>
      <c r="Q54" s="6" t="n"/>
      <c r="R54" s="6" t="n"/>
      <c r="S54" s="6" t="n"/>
      <c r="T54" s="6" t="n"/>
      <c r="U54" s="351" t="n"/>
      <c r="V54" s="351" t="n"/>
      <c r="W54" s="351" t="n"/>
      <c r="X54" s="351" t="n"/>
      <c r="Y54" s="351" t="n"/>
      <c r="Z54" s="351" t="n"/>
      <c r="AA54" s="351" t="n"/>
      <c r="AB54" s="351" t="n"/>
      <c r="AC54" s="351" t="n"/>
      <c r="AD54" s="351" t="n"/>
      <c r="AE54" s="351" t="n"/>
      <c r="AF54" s="351" t="n"/>
    </row>
    <row r="55">
      <c r="A55" s="351" t="n"/>
      <c r="B55" s="351" t="n"/>
      <c r="C55" s="240" t="n"/>
      <c r="D55" s="240" t="n"/>
      <c r="E55" s="240" t="n"/>
      <c r="F55" s="240" t="n"/>
      <c r="G55" s="240" t="n"/>
      <c r="H55" s="240" t="n"/>
      <c r="I55" s="240" t="n"/>
      <c r="J55" s="240" t="n"/>
      <c r="K55" s="240" t="n"/>
      <c r="L55" s="240" t="n"/>
      <c r="M55" s="240" t="n"/>
      <c r="N55" s="240" t="n"/>
      <c r="O55" s="240" t="n"/>
      <c r="P55" s="240" t="n"/>
      <c r="Q55" s="240" t="n"/>
      <c r="R55" s="240" t="n"/>
      <c r="S55" s="240" t="n"/>
      <c r="T55" s="240" t="n"/>
      <c r="U55" s="351" t="n"/>
      <c r="V55" s="351" t="n"/>
      <c r="W55" s="351" t="n"/>
      <c r="X55" s="351" t="n"/>
      <c r="Y55" s="351" t="n"/>
      <c r="Z55" s="351" t="n"/>
      <c r="AA55" s="351" t="n"/>
      <c r="AB55" s="351" t="n"/>
      <c r="AC55" s="351" t="n"/>
      <c r="AD55" s="351" t="n"/>
      <c r="AE55" s="351" t="n"/>
      <c r="AF55" s="35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45"/>
  <mergeCells count="33">
    <mergeCell ref="C54:E54"/>
    <mergeCell ref="V2:W2"/>
    <mergeCell ref="C8:F8"/>
    <mergeCell ref="F54:G54"/>
    <mergeCell ref="H10:I10"/>
    <mergeCell ref="C7:F7"/>
    <mergeCell ref="K5:L5"/>
    <mergeCell ref="M5:N5"/>
    <mergeCell ref="H50:I50"/>
    <mergeCell ref="C51:E51"/>
    <mergeCell ref="A1:T1"/>
    <mergeCell ref="C52:E52"/>
    <mergeCell ref="V3:AB3"/>
    <mergeCell ref="F51:G51"/>
    <mergeCell ref="M10:N10"/>
    <mergeCell ref="H51:I51"/>
    <mergeCell ref="C6:F6"/>
    <mergeCell ref="C5:F5"/>
    <mergeCell ref="M7:N7"/>
    <mergeCell ref="M6:N6"/>
    <mergeCell ref="C53:E53"/>
    <mergeCell ref="H7:I7"/>
    <mergeCell ref="H28:I28"/>
    <mergeCell ref="C10:F10"/>
    <mergeCell ref="M8:N8"/>
    <mergeCell ref="F52:G52"/>
    <mergeCell ref="P53:T53"/>
    <mergeCell ref="AA2:AB2"/>
    <mergeCell ref="K10:L10"/>
    <mergeCell ref="H5:I5"/>
    <mergeCell ref="K4:L4"/>
    <mergeCell ref="M4:N4"/>
    <mergeCell ref="F53:G53"/>
  </mergeCells>
  <dataValidations count="5">
    <dataValidation sqref="A14:A48" showDropDown="0" showInputMessage="0" showErrorMessage="0" allowBlank="1" type="list">
      <formula1>"On Day,Off Day,Sick,Absent,Holiday,Annual Leave"</formula1>
    </dataValidation>
    <dataValidation sqref="B14:B48" showDropDown="0" showInputMessage="0" showErrorMessage="0" allowBlank="1" type="list">
      <formula1>"Holiday Double,Phagwah,Good Friday,Easter Monday,Labour Day,Christmas,Eid ul Azha"</formula1>
    </dataValidation>
    <dataValidation sqref="J14:J48" showDropDown="0" showInputMessage="0" showErrorMessage="0" allowBlank="1" type="list">
      <formula1>_xlfn._LONGTEXT("Unico,Unico-2,Unico-42,Unico-44,Unico-46,Unico-47,Unico-48,Unico-49,Globe,Globe-12,Hebrews,Romans-2,Beacon,Numbers,Zebra-24,Sunrise,Sunrise-1,Sunflower 6,Sunset 12,Ripple,Neptune P1,Neptune P2,Neptune P3,Neptune P4,Neptune P5,Neptune P6,Neptune P7,Rainbow"," 1,Rainbow 2,Citadel,Sunset 11,Autumn,Autumn-2,Miracle,Miracle 1,Canteen,Guard Hut")</formula1>
    </dataValidation>
    <dataValidation sqref="O7" showDropDown="0" showInputMessage="0" showErrorMessage="0" allowBlank="1" type="list">
      <formula1>"Caricom,EU,UN,DMC,ARU,Head Office,Canteen"</formula1>
    </dataValidation>
    <dataValidation sqref="O6" showDropDown="0" showInputMessage="0" showErrorMessage="0" allowBlank="1" type="list">
      <formula1>"Unarmed,Armed"</formula1>
    </dataValidation>
  </dataValidations>
  <printOptions horizontalCentered="1"/>
  <pageMargins left="0.5" right="0.5" top="0.5" bottom="1" header="0.5" footer="0.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L55"/>
  <sheetViews>
    <sheetView topLeftCell="A40" workbookViewId="0">
      <selection activeCell="A14" sqref="A14"/>
    </sheetView>
  </sheetViews>
  <sheetFormatPr baseColWidth="8" defaultRowHeight="13.5"/>
  <cols>
    <col width="12.28515625" customWidth="1" style="348" min="1" max="1"/>
    <col width="15.140625" customWidth="1" style="348" min="2" max="2"/>
    <col width="12.42578125" customWidth="1" style="348" min="3" max="3"/>
    <col width="9.28515625" customWidth="1" style="348" min="4" max="4"/>
    <col hidden="1" width="9.28515625" customWidth="1" style="348" min="5" max="5"/>
    <col hidden="1" width="2" customWidth="1" style="348" min="6" max="6"/>
    <col hidden="1" width="12.5703125" customWidth="1" style="348" min="7" max="7"/>
    <col width="9.28515625" customWidth="1" style="348" min="8" max="8"/>
    <col width="6.5703125" customWidth="1" style="348" min="9" max="9"/>
    <col width="10.140625" customWidth="1" style="348" min="10" max="10"/>
    <col width="15.28515625" customWidth="1" style="348" min="11" max="11"/>
    <col width="10.5703125" customWidth="1" style="348" min="12" max="12"/>
    <col width="11" customWidth="1" style="348" min="13" max="13"/>
    <col width="9.85546875" customWidth="1" style="348" min="14" max="14"/>
    <col width="11.140625" customWidth="1" style="348" min="15" max="15"/>
    <col width="9.85546875" customWidth="1" style="348" min="16" max="16"/>
    <col width="10.28515625" customWidth="1" style="348" min="17" max="17"/>
    <col width="8.85546875" customWidth="1" style="348" min="18" max="19"/>
    <col width="45.28515625" customWidth="1" style="348" min="20" max="20"/>
    <col width="9.140625" customWidth="1" style="348" min="21" max="21"/>
    <col width="3.140625" customWidth="1" style="348" min="22" max="29"/>
    <col width="10.28515625" customWidth="1" style="348" min="30" max="30"/>
  </cols>
  <sheetData>
    <row r="1" ht="32.25" customFormat="1" customHeight="1" s="1" thickBot="1">
      <c r="A1" s="332" t="n"/>
      <c r="B1" s="354" t="n"/>
      <c r="C1" s="354" t="n"/>
      <c r="D1" s="354" t="n"/>
      <c r="E1" s="354" t="n"/>
      <c r="F1" s="354" t="n"/>
      <c r="G1" s="354" t="n"/>
      <c r="H1" s="354" t="n"/>
      <c r="I1" s="354" t="n"/>
      <c r="J1" s="354" t="n"/>
      <c r="K1" s="354" t="n"/>
      <c r="L1" s="354" t="n"/>
      <c r="M1" s="354" t="n"/>
      <c r="N1" s="354" t="n"/>
      <c r="O1" s="354" t="n"/>
      <c r="P1" s="354" t="n"/>
      <c r="Q1" s="354" t="n"/>
      <c r="R1" s="354" t="n"/>
      <c r="S1" s="354" t="n"/>
      <c r="T1" s="355" t="n"/>
      <c r="U1" s="351" t="n"/>
      <c r="V1" s="351" t="n"/>
      <c r="W1" s="351" t="n"/>
      <c r="X1" s="351" t="n"/>
      <c r="Y1" s="351" t="n"/>
      <c r="Z1" s="351" t="n"/>
      <c r="AA1" s="351" t="n"/>
      <c r="AB1" s="351" t="n"/>
      <c r="AC1" s="351" t="n"/>
      <c r="AD1" s="126" t="n"/>
      <c r="AE1" s="351" t="n"/>
      <c r="AF1" s="351" t="n"/>
    </row>
    <row r="2" ht="15" customFormat="1" customHeight="1" s="1">
      <c r="A2" s="351" t="n"/>
      <c r="B2" s="351" t="n"/>
      <c r="C2" s="127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128" t="n"/>
      <c r="U2" s="351" t="n"/>
      <c r="V2" s="343" t="n">
        <v>2025</v>
      </c>
      <c r="W2" s="356" t="n"/>
      <c r="X2" s="351" t="n"/>
      <c r="Y2" s="351" t="n"/>
      <c r="Z2" s="129" t="inlineStr">
        <is>
          <t>Month:</t>
        </is>
      </c>
      <c r="AA2" s="343" t="n">
        <v>3</v>
      </c>
      <c r="AB2" s="356" t="n"/>
      <c r="AC2" s="351" t="n"/>
      <c r="AD2" s="351" t="n"/>
      <c r="AE2" s="351" t="n"/>
      <c r="AF2" s="351" t="n"/>
    </row>
    <row r="3" ht="15.6" customHeight="1" s="348" thickBot="1">
      <c r="A3" s="351" t="n"/>
      <c r="B3" s="351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351" t="n"/>
      <c r="V3" s="333">
        <f>DATE(V2,AA2,1)</f>
        <v/>
      </c>
      <c r="W3" s="357" t="n"/>
      <c r="X3" s="357" t="n"/>
      <c r="Y3" s="357" t="n"/>
      <c r="Z3" s="357" t="n"/>
      <c r="AA3" s="357" t="n"/>
      <c r="AB3" s="358" t="n"/>
      <c r="AC3" s="351" t="n"/>
      <c r="AD3" s="351" t="n"/>
      <c r="AE3" s="351" t="n"/>
      <c r="AF3" s="249" t="n"/>
    </row>
    <row r="4" ht="21" customHeight="1" s="348" thickBot="1">
      <c r="A4" s="351" t="n"/>
      <c r="B4" s="351" t="n"/>
      <c r="C4" s="25" t="inlineStr">
        <is>
          <t>Federal Manangement Systems</t>
        </is>
      </c>
      <c r="D4" s="25" t="n"/>
      <c r="E4" s="25" t="n"/>
      <c r="F4" s="25" t="n"/>
      <c r="G4" s="25" t="n"/>
      <c r="H4" s="6" t="n"/>
      <c r="I4" s="6" t="n"/>
      <c r="J4" s="6" t="n"/>
      <c r="K4" s="330" t="inlineStr">
        <is>
          <t>Employee Number:</t>
        </is>
      </c>
      <c r="L4" s="351" t="n"/>
      <c r="M4" s="342" t="inlineStr">
        <is>
          <t>452</t>
        </is>
      </c>
      <c r="N4" s="355" t="n"/>
      <c r="O4" s="6" t="n"/>
      <c r="P4" s="6" t="n"/>
      <c r="Q4" s="6" t="n"/>
      <c r="R4" s="6" t="n"/>
      <c r="S4" s="6" t="n"/>
      <c r="T4" s="6" t="n"/>
      <c r="U4" s="351" t="n"/>
      <c r="V4" s="130" t="inlineStr">
        <is>
          <t>Su</t>
        </is>
      </c>
      <c r="W4" s="131" t="inlineStr">
        <is>
          <t>M</t>
        </is>
      </c>
      <c r="X4" s="131" t="inlineStr">
        <is>
          <t>Tu</t>
        </is>
      </c>
      <c r="Y4" s="131" t="inlineStr">
        <is>
          <t>W</t>
        </is>
      </c>
      <c r="Z4" s="131" t="inlineStr">
        <is>
          <t>Th</t>
        </is>
      </c>
      <c r="AA4" s="131" t="inlineStr">
        <is>
          <t>F</t>
        </is>
      </c>
      <c r="AB4" s="132" t="inlineStr">
        <is>
          <t>Sa</t>
        </is>
      </c>
      <c r="AC4" s="351" t="n"/>
      <c r="AD4" s="133" t="inlineStr">
        <is>
          <t>Overtime Options</t>
        </is>
      </c>
      <c r="AE4" s="351" t="n"/>
      <c r="AF4" s="351" t="n"/>
      <c r="AJ4" s="257" t="n"/>
    </row>
    <row r="5" ht="14.1" customHeight="1" s="348" thickBot="1">
      <c r="A5" s="351" t="n"/>
      <c r="B5" s="351" t="n"/>
      <c r="C5" s="337" t="n"/>
      <c r="D5" s="351" t="n"/>
      <c r="E5" s="351" t="n"/>
      <c r="F5" s="351" t="n"/>
      <c r="G5" s="6" t="n"/>
      <c r="H5" s="340" t="n"/>
      <c r="I5" s="351" t="n"/>
      <c r="J5" s="340" t="n"/>
      <c r="K5" s="344" t="inlineStr">
        <is>
          <t>Employee Name:</t>
        </is>
      </c>
      <c r="L5" s="359" t="n"/>
      <c r="M5" s="342" t="inlineStr">
        <is>
          <t>Myers, Shaunell Amelia</t>
        </is>
      </c>
      <c r="N5" s="355" t="n"/>
      <c r="O5" s="337" t="n"/>
      <c r="P5" s="337" t="n"/>
      <c r="Q5" s="337" t="n"/>
      <c r="R5" s="337" t="n"/>
      <c r="S5" s="337" t="n"/>
      <c r="T5" s="337" t="n"/>
      <c r="U5" s="351" t="n"/>
      <c r="V5" s="263">
        <f>IF(MONTH($V$3)&lt;&gt;MONTH($V$3-WEEKDAY($V$3,1)+(ROW(V5)-ROW($V$5))*7+(COLUMN(V5)-COLUMN($V$5)+1)),"",$V$3-WEEKDAY($V$3,1)+(ROW(V5)-ROW($V$5))*7+(COLUMN(V5)-COLUMN($V$5)+1))</f>
        <v/>
      </c>
      <c r="W5" s="263">
        <f>IF(MONTH($V$3)&lt;&gt;MONTH($V$3-WEEKDAY($V$3,1)+(ROW(W5)-ROW($V$5))*7+(COLUMN(W5)-COLUMN($V$5)+1)),"",$V$3-WEEKDAY($V$3,1)+(ROW(W5)-ROW($V$5))*7+(COLUMN(W5)-COLUMN($V$5)+1))</f>
        <v/>
      </c>
      <c r="X5" s="263">
        <f>IF(MONTH($V$3)&lt;&gt;MONTH($V$3-WEEKDAY($V$3,1)+(ROW(X5)-ROW($V$5))*7+(COLUMN(X5)-COLUMN($V$5)+1)),"",$V$3-WEEKDAY($V$3,1)+(ROW(X5)-ROW($V$5))*7+(COLUMN(X5)-COLUMN($V$5)+1))</f>
        <v/>
      </c>
      <c r="Y5" s="263">
        <f>IF(MONTH($V$3)&lt;&gt;MONTH($V$3-WEEKDAY($V$3,1)+(ROW(Y5)-ROW($V$5))*7+(COLUMN(Y5)-COLUMN($V$5)+1)),"",$V$3-WEEKDAY($V$3,1)+(ROW(Y5)-ROW($V$5))*7+(COLUMN(Y5)-COLUMN($V$5)+1))</f>
        <v/>
      </c>
      <c r="Z5" s="263">
        <f>IF(MONTH($V$3)&lt;&gt;MONTH($V$3-WEEKDAY($V$3,1)+(ROW(Z5)-ROW($V$5))*7+(COLUMN(Z5)-COLUMN($V$5)+1)),"",$V$3-WEEKDAY($V$3,1)+(ROW(Z5)-ROW($V$5))*7+(COLUMN(Z5)-COLUMN($V$5)+1))</f>
        <v/>
      </c>
      <c r="AA5" s="263">
        <f>IF(MONTH($V$3)&lt;&gt;MONTH($V$3-WEEKDAY($V$3,1)+(ROW(AA5)-ROW($V$5))*7+(COLUMN(AA5)-COLUMN($V$5)+1)),"",$V$3-WEEKDAY($V$3,1)+(ROW(AA5)-ROW($V$5))*7+(COLUMN(AA5)-COLUMN($V$5)+1))</f>
        <v/>
      </c>
      <c r="AB5" s="263">
        <f>IF(MONTH($V$3)&lt;&gt;MONTH($V$3-WEEKDAY($V$3,1)+(ROW(AB5)-ROW($V$5))*7+(COLUMN(AB5)-COLUMN($V$5)+1)),"",$V$3-WEEKDAY($V$3,1)+(ROW(AB5)-ROW($V$5))*7+(COLUMN(AB5)-COLUMN($V$5)+1))</f>
        <v/>
      </c>
      <c r="AC5" s="351" t="n"/>
      <c r="AD5" s="351" t="n"/>
      <c r="AE5" s="3" t="b">
        <v>1</v>
      </c>
      <c r="AF5" s="258" t="n"/>
      <c r="AJ5" s="350" t="n"/>
      <c r="AK5" s="350" t="n"/>
      <c r="AL5" s="350" t="n"/>
    </row>
    <row r="6" ht="14.1" customHeight="1" s="348" thickBot="1">
      <c r="A6" s="351" t="n"/>
      <c r="B6" s="351" t="n"/>
      <c r="C6" s="337" t="inlineStr">
        <is>
          <t xml:space="preserve">120 Peter Rose St </t>
        </is>
      </c>
      <c r="D6" s="351" t="n"/>
      <c r="E6" s="351" t="n"/>
      <c r="F6" s="351" t="n"/>
      <c r="G6" s="6" t="n"/>
      <c r="H6" s="6" t="n"/>
      <c r="I6" s="6" t="n"/>
      <c r="J6" s="6" t="n"/>
      <c r="K6" s="6" t="n"/>
      <c r="L6" s="6" t="n"/>
      <c r="M6" s="339" t="inlineStr">
        <is>
          <t>Armed or unarmed</t>
        </is>
      </c>
      <c r="N6" s="360" t="n"/>
      <c r="O6" s="135" t="inlineStr">
        <is>
          <t>Armed</t>
        </is>
      </c>
      <c r="P6" s="6" t="n"/>
      <c r="Q6" s="6" t="n"/>
      <c r="R6" s="6" t="n"/>
      <c r="S6" s="6" t="n"/>
      <c r="T6" s="6" t="n"/>
      <c r="U6" s="351" t="n"/>
      <c r="V6" s="263">
        <f>IF(MONTH($V$3)&lt;&gt;MONTH($V$3-WEEKDAY($V$3,1)+(ROW(V6)-ROW($V$5))*7+(COLUMN(V6)-COLUMN($V$5)+1)),"",$V$3-WEEKDAY($V$3,1)+(ROW(V6)-ROW($V$5))*7+(COLUMN(V6)-COLUMN($V$5)+1))</f>
        <v/>
      </c>
      <c r="W6" s="263">
        <f>IF(MONTH($V$3)&lt;&gt;MONTH($V$3-WEEKDAY($V$3,1)+(ROW(W6)-ROW($V$5))*7+(COLUMN(W6)-COLUMN($V$5)+1)),"",$V$3-WEEKDAY($V$3,1)+(ROW(W6)-ROW($V$5))*7+(COLUMN(W6)-COLUMN($V$5)+1))</f>
        <v/>
      </c>
      <c r="X6" s="263">
        <f>IF(MONTH($V$3)&lt;&gt;MONTH($V$3-WEEKDAY($V$3,1)+(ROW(X6)-ROW($V$5))*7+(COLUMN(X6)-COLUMN($V$5)+1)),"",$V$3-WEEKDAY($V$3,1)+(ROW(X6)-ROW($V$5))*7+(COLUMN(X6)-COLUMN($V$5)+1))</f>
        <v/>
      </c>
      <c r="Y6" s="263">
        <f>IF(MONTH($V$3)&lt;&gt;MONTH($V$3-WEEKDAY($V$3,1)+(ROW(Y6)-ROW($V$5))*7+(COLUMN(Y6)-COLUMN($V$5)+1)),"",$V$3-WEEKDAY($V$3,1)+(ROW(Y6)-ROW($V$5))*7+(COLUMN(Y6)-COLUMN($V$5)+1))</f>
        <v/>
      </c>
      <c r="Z6" s="263">
        <f>IF(MONTH($V$3)&lt;&gt;MONTH($V$3-WEEKDAY($V$3,1)+(ROW(Z6)-ROW($V$5))*7+(COLUMN(Z6)-COLUMN($V$5)+1)),"",$V$3-WEEKDAY($V$3,1)+(ROW(Z6)-ROW($V$5))*7+(COLUMN(Z6)-COLUMN($V$5)+1))</f>
        <v/>
      </c>
      <c r="AA6" s="263">
        <f>IF(MONTH($V$3)&lt;&gt;MONTH($V$3-WEEKDAY($V$3,1)+(ROW(AA6)-ROW($V$5))*7+(COLUMN(AA6)-COLUMN($V$5)+1)),"",$V$3-WEEKDAY($V$3,1)+(ROW(AA6)-ROW($V$5))*7+(COLUMN(AA6)-COLUMN($V$5)+1))</f>
        <v/>
      </c>
      <c r="AB6" s="263">
        <f>IF(MONTH($V$3)&lt;&gt;MONTH($V$3-WEEKDAY($V$3,1)+(ROW(AB6)-ROW($V$5))*7+(COLUMN(AB6)-COLUMN($V$5)+1)),"",$V$3-WEEKDAY($V$3,1)+(ROW(AB6)-ROW($V$5))*7+(COLUMN(AB6)-COLUMN($V$5)+1))</f>
        <v/>
      </c>
      <c r="AC6" s="351" t="n"/>
      <c r="AD6" s="136" t="inlineStr">
        <is>
          <t>After:</t>
        </is>
      </c>
      <c r="AE6" s="264" t="n">
        <v>8</v>
      </c>
      <c r="AF6" s="258" t="n"/>
      <c r="AJ6" s="350" t="n"/>
      <c r="AL6" s="251" t="n"/>
    </row>
    <row r="7" ht="14.1" customHeight="1" s="348" thickBot="1">
      <c r="A7" s="351" t="n"/>
      <c r="B7" s="351" t="n"/>
      <c r="C7" s="337" t="inlineStr">
        <is>
          <t>Queenstown</t>
        </is>
      </c>
      <c r="D7" s="351" t="n"/>
      <c r="E7" s="351" t="n"/>
      <c r="F7" s="351" t="n"/>
      <c r="G7" s="6" t="n"/>
      <c r="H7" s="340" t="n"/>
      <c r="I7" s="351" t="n"/>
      <c r="J7" s="340" t="n"/>
      <c r="K7" s="340" t="n"/>
      <c r="L7" s="340" t="n"/>
      <c r="M7" s="338" t="inlineStr">
        <is>
          <t>Agency</t>
        </is>
      </c>
      <c r="N7" s="361" t="n"/>
      <c r="O7" s="7" t="inlineStr">
        <is>
          <t>Caricom</t>
        </is>
      </c>
      <c r="P7" s="6" t="n"/>
      <c r="Q7" s="6" t="n"/>
      <c r="R7" s="6" t="n"/>
      <c r="S7" s="6" t="n"/>
      <c r="T7" s="6" t="n"/>
      <c r="U7" s="351" t="n"/>
      <c r="V7" s="263">
        <f>IF(MONTH($V$3)&lt;&gt;MONTH($V$3-WEEKDAY($V$3,1)+(ROW(V7)-ROW($V$5))*7+(COLUMN(V7)-COLUMN($V$5)+1)),"",$V$3-WEEKDAY($V$3,1)+(ROW(V7)-ROW($V$5))*7+(COLUMN(V7)-COLUMN($V$5)+1))</f>
        <v/>
      </c>
      <c r="W7" s="263">
        <f>IF(MONTH($V$3)&lt;&gt;MONTH($V$3-WEEKDAY($V$3,1)+(ROW(W7)-ROW($V$5))*7+(COLUMN(W7)-COLUMN($V$5)+1)),"",$V$3-WEEKDAY($V$3,1)+(ROW(W7)-ROW($V$5))*7+(COLUMN(W7)-COLUMN($V$5)+1))</f>
        <v/>
      </c>
      <c r="X7" s="263">
        <f>IF(MONTH($V$3)&lt;&gt;MONTH($V$3-WEEKDAY($V$3,1)+(ROW(X7)-ROW($V$5))*7+(COLUMN(X7)-COLUMN($V$5)+1)),"",$V$3-WEEKDAY($V$3,1)+(ROW(X7)-ROW($V$5))*7+(COLUMN(X7)-COLUMN($V$5)+1))</f>
        <v/>
      </c>
      <c r="Y7" s="263">
        <f>IF(MONTH($V$3)&lt;&gt;MONTH($V$3-WEEKDAY($V$3,1)+(ROW(Y7)-ROW($V$5))*7+(COLUMN(Y7)-COLUMN($V$5)+1)),"",$V$3-WEEKDAY($V$3,1)+(ROW(Y7)-ROW($V$5))*7+(COLUMN(Y7)-COLUMN($V$5)+1))</f>
        <v/>
      </c>
      <c r="Z7" s="263">
        <f>IF(MONTH($V$3)&lt;&gt;MONTH($V$3-WEEKDAY($V$3,1)+(ROW(Z7)-ROW($V$5))*7+(COLUMN(Z7)-COLUMN($V$5)+1)),"",$V$3-WEEKDAY($V$3,1)+(ROW(Z7)-ROW($V$5))*7+(COLUMN(Z7)-COLUMN($V$5)+1))</f>
        <v/>
      </c>
      <c r="AA7" s="263">
        <f>IF(MONTH($V$3)&lt;&gt;MONTH($V$3-WEEKDAY($V$3,1)+(ROW(AA7)-ROW($V$5))*7+(COLUMN(AA7)-COLUMN($V$5)+1)),"",$V$3-WEEKDAY($V$3,1)+(ROW(AA7)-ROW($V$5))*7+(COLUMN(AA7)-COLUMN($V$5)+1))</f>
        <v/>
      </c>
      <c r="AB7" s="263">
        <f>IF(MONTH($V$3)&lt;&gt;MONTH($V$3-WEEKDAY($V$3,1)+(ROW(AB7)-ROW($V$5))*7+(COLUMN(AB7)-COLUMN($V$5)+1)),"",$V$3-WEEKDAY($V$3,1)+(ROW(AB7)-ROW($V$5))*7+(COLUMN(AB7)-COLUMN($V$5)+1))</f>
        <v/>
      </c>
      <c r="AC7" s="351" t="n"/>
      <c r="AD7" s="351" t="n"/>
      <c r="AE7" s="351" t="n"/>
      <c r="AF7" s="258" t="n"/>
      <c r="AJ7" s="350" t="n"/>
      <c r="AL7" s="251" t="n"/>
    </row>
    <row r="8">
      <c r="A8" s="351" t="n"/>
      <c r="B8" s="351" t="n"/>
      <c r="C8" s="337" t="inlineStr">
        <is>
          <t>Georgetown, Guyana</t>
        </is>
      </c>
      <c r="D8" s="351" t="n"/>
      <c r="E8" s="351" t="n"/>
      <c r="F8" s="351" t="n"/>
      <c r="G8" s="6" t="n"/>
      <c r="H8" s="6" t="n"/>
      <c r="I8" s="6" t="n"/>
      <c r="J8" s="6" t="n"/>
      <c r="K8" s="6" t="n"/>
      <c r="L8" s="6" t="n"/>
      <c r="M8" s="341" t="n"/>
      <c r="N8" s="351" t="n"/>
      <c r="O8" s="351" t="n"/>
      <c r="P8" s="6" t="n"/>
      <c r="Q8" s="6" t="n"/>
      <c r="R8" s="6" t="n"/>
      <c r="S8" s="6" t="n"/>
      <c r="T8" s="6" t="n"/>
      <c r="U8" s="351" t="n"/>
      <c r="V8" s="263">
        <f>IF(MONTH($V$3)&lt;&gt;MONTH($V$3-WEEKDAY($V$3,1)+(ROW(V8)-ROW($V$5))*7+(COLUMN(V8)-COLUMN($V$5)+1)),"",$V$3-WEEKDAY($V$3,1)+(ROW(V8)-ROW($V$5))*7+(COLUMN(V8)-COLUMN($V$5)+1))</f>
        <v/>
      </c>
      <c r="W8" s="263">
        <f>IF(MONTH($V$3)&lt;&gt;MONTH($V$3-WEEKDAY($V$3,1)+(ROW(W8)-ROW($V$5))*7+(COLUMN(W8)-COLUMN($V$5)+1)),"",$V$3-WEEKDAY($V$3,1)+(ROW(W8)-ROW($V$5))*7+(COLUMN(W8)-COLUMN($V$5)+1))</f>
        <v/>
      </c>
      <c r="X8" s="263">
        <f>IF(MONTH($V$3)&lt;&gt;MONTH($V$3-WEEKDAY($V$3,1)+(ROW(X8)-ROW($V$5))*7+(COLUMN(X8)-COLUMN($V$5)+1)),"",$V$3-WEEKDAY($V$3,1)+(ROW(X8)-ROW($V$5))*7+(COLUMN(X8)-COLUMN($V$5)+1))</f>
        <v/>
      </c>
      <c r="Y8" s="263">
        <f>IF(MONTH($V$3)&lt;&gt;MONTH($V$3-WEEKDAY($V$3,1)+(ROW(Y8)-ROW($V$5))*7+(COLUMN(Y8)-COLUMN($V$5)+1)),"",$V$3-WEEKDAY($V$3,1)+(ROW(Y8)-ROW($V$5))*7+(COLUMN(Y8)-COLUMN($V$5)+1))</f>
        <v/>
      </c>
      <c r="Z8" s="263">
        <f>IF(MONTH($V$3)&lt;&gt;MONTH($V$3-WEEKDAY($V$3,1)+(ROW(Z8)-ROW($V$5))*7+(COLUMN(Z8)-COLUMN($V$5)+1)),"",$V$3-WEEKDAY($V$3,1)+(ROW(Z8)-ROW($V$5))*7+(COLUMN(Z8)-COLUMN($V$5)+1))</f>
        <v/>
      </c>
      <c r="AA8" s="263">
        <f>IF(MONTH($V$3)&lt;&gt;MONTH($V$3-WEEKDAY($V$3,1)+(ROW(AA8)-ROW($V$5))*7+(COLUMN(AA8)-COLUMN($V$5)+1)),"",$V$3-WEEKDAY($V$3,1)+(ROW(AA8)-ROW($V$5))*7+(COLUMN(AA8)-COLUMN($V$5)+1))</f>
        <v/>
      </c>
      <c r="AB8" s="263">
        <f>IF(MONTH($V$3)&lt;&gt;MONTH($V$3-WEEKDAY($V$3,1)+(ROW(AB8)-ROW($V$5))*7+(COLUMN(AB8)-COLUMN($V$5)+1)),"",$V$3-WEEKDAY($V$3,1)+(ROW(AB8)-ROW($V$5))*7+(COLUMN(AB8)-COLUMN($V$5)+1))</f>
        <v/>
      </c>
      <c r="AC8" s="351" t="n"/>
      <c r="AD8" s="351" t="n"/>
      <c r="AE8" s="3" t="b">
        <v>1</v>
      </c>
      <c r="AF8" s="258" t="n"/>
      <c r="AJ8" s="350" t="n"/>
      <c r="AL8" s="251" t="n"/>
    </row>
    <row r="9">
      <c r="A9" s="351" t="n"/>
      <c r="B9" s="351" t="n"/>
      <c r="C9" s="337" t="n"/>
      <c r="D9" s="337" t="n"/>
      <c r="E9" s="337" t="n"/>
      <c r="F9" s="337" t="n"/>
      <c r="G9" s="6" t="n"/>
      <c r="H9" s="6" t="n"/>
      <c r="I9" s="6" t="n"/>
      <c r="J9" s="6" t="n"/>
      <c r="K9" s="6" t="n"/>
      <c r="L9" s="6" t="n"/>
      <c r="M9" s="137" t="n"/>
      <c r="N9" s="137" t="n"/>
      <c r="O9" s="6" t="n"/>
      <c r="P9" s="6" t="n"/>
      <c r="Q9" s="6" t="n"/>
      <c r="R9" s="6" t="n"/>
      <c r="S9" s="6" t="n"/>
      <c r="T9" s="6" t="n"/>
      <c r="U9" s="351" t="n"/>
      <c r="V9" s="265" t="n"/>
      <c r="W9" s="265" t="n"/>
      <c r="X9" s="265" t="n"/>
      <c r="Y9" s="265" t="n"/>
      <c r="Z9" s="265" t="n"/>
      <c r="AA9" s="265" t="n"/>
      <c r="AB9" s="265" t="n"/>
      <c r="AC9" s="351" t="n"/>
      <c r="AD9" s="351" t="n"/>
      <c r="AE9" s="3" t="n"/>
      <c r="AF9" s="351" t="n"/>
      <c r="AJ9" s="350" t="n"/>
      <c r="AL9" s="251" t="n"/>
    </row>
    <row r="10">
      <c r="A10" s="351" t="n"/>
      <c r="B10" s="351" t="n"/>
      <c r="C10" s="337" t="inlineStr">
        <is>
          <t>592-223-7560</t>
        </is>
      </c>
      <c r="D10" s="351" t="n"/>
      <c r="E10" s="351" t="n"/>
      <c r="F10" s="351" t="n"/>
      <c r="G10" s="6" t="n"/>
      <c r="H10" s="340" t="n"/>
      <c r="I10" s="351" t="n"/>
      <c r="J10" s="340" t="n"/>
      <c r="K10" s="330" t="inlineStr">
        <is>
          <t>Week Starting:</t>
        </is>
      </c>
      <c r="L10" s="351" t="n"/>
      <c r="M10" s="335" t="n">
        <v>45977</v>
      </c>
      <c r="N10" s="362" t="n"/>
      <c r="O10" s="6" t="n"/>
      <c r="P10" s="6" t="n"/>
      <c r="Q10" s="6" t="n"/>
      <c r="R10" s="6" t="n"/>
      <c r="S10" s="6" t="n"/>
      <c r="T10" s="138" t="inlineStr">
        <is>
          <t>[42]</t>
        </is>
      </c>
      <c r="U10" s="351" t="n"/>
      <c r="V10" s="263">
        <f>IF(MONTH($V$3)&lt;&gt;MONTH($V$3-WEEKDAY($V$3,1)+(ROW(V10)-ROW($V$5))*7+(COLUMN(V10)-COLUMN($V$5)+1)),"",$V$3-WEEKDAY($V$3,1)+(ROW(V10)-ROW($V$5))*7+(COLUMN(V10)-COLUMN($V$5)+1))</f>
        <v/>
      </c>
      <c r="W10" s="263">
        <f>IF(MONTH($V$3)&lt;&gt;MONTH($V$3-WEEKDAY($V$3,1)+(ROW(W10)-ROW($V$5))*7+(COLUMN(W10)-COLUMN($V$5)+1)),"",$V$3-WEEKDAY($V$3,1)+(ROW(W10)-ROW($V$5))*7+(COLUMN(W10)-COLUMN($V$5)+1))</f>
        <v/>
      </c>
      <c r="X10" s="263">
        <f>IF(MONTH($V$3)&lt;&gt;MONTH($V$3-WEEKDAY($V$3,1)+(ROW(X10)-ROW($V$5))*7+(COLUMN(X10)-COLUMN($V$5)+1)),"",$V$3-WEEKDAY($V$3,1)+(ROW(X10)-ROW($V$5))*7+(COLUMN(X10)-COLUMN($V$5)+1))</f>
        <v/>
      </c>
      <c r="Y10" s="263">
        <f>IF(MONTH($V$3)&lt;&gt;MONTH($V$3-WEEKDAY($V$3,1)+(ROW(Y10)-ROW($V$5))*7+(COLUMN(Y10)-COLUMN($V$5)+1)),"",$V$3-WEEKDAY($V$3,1)+(ROW(Y10)-ROW($V$5))*7+(COLUMN(Y10)-COLUMN($V$5)+1))</f>
        <v/>
      </c>
      <c r="Z10" s="263">
        <f>IF(MONTH($V$3)&lt;&gt;MONTH($V$3-WEEKDAY($V$3,1)+(ROW(Z10)-ROW($V$5))*7+(COLUMN(Z10)-COLUMN($V$5)+1)),"",$V$3-WEEKDAY($V$3,1)+(ROW(Z10)-ROW($V$5))*7+(COLUMN(Z10)-COLUMN($V$5)+1))</f>
        <v/>
      </c>
      <c r="AA10" s="263">
        <f>IF(MONTH($V$3)&lt;&gt;MONTH($V$3-WEEKDAY($V$3,1)+(ROW(AA10)-ROW($V$5))*7+(COLUMN(AA10)-COLUMN($V$5)+1)),"",$V$3-WEEKDAY($V$3,1)+(ROW(AA10)-ROW($V$5))*7+(COLUMN(AA10)-COLUMN($V$5)+1))</f>
        <v/>
      </c>
      <c r="AB10" s="263">
        <f>IF(MONTH($V$3)&lt;&gt;MONTH($V$3-WEEKDAY($V$3,1)+(ROW(AB10)-ROW($V$5))*7+(COLUMN(AB10)-COLUMN($V$5)+1)),"",$V$3-WEEKDAY($V$3,1)+(ROW(AB10)-ROW($V$5))*7+(COLUMN(AB10)-COLUMN($V$5)+1))</f>
        <v/>
      </c>
      <c r="AC10" s="351" t="n"/>
      <c r="AD10" s="136" t="inlineStr">
        <is>
          <t>After:</t>
        </is>
      </c>
      <c r="AE10" s="264" t="n">
        <v>40</v>
      </c>
      <c r="AF10" s="250" t="n"/>
    </row>
    <row r="11" ht="15.75" customHeight="1" s="348" thickBot="1">
      <c r="A11" s="351" t="n"/>
      <c r="B11" s="351" t="n"/>
      <c r="C11" s="6" t="n"/>
      <c r="D11" s="6" t="n"/>
      <c r="E11" s="6" t="n"/>
      <c r="F11" s="6" t="n"/>
      <c r="G11" s="6" t="n"/>
      <c r="H11" s="6" t="n"/>
      <c r="I11" s="6" t="n"/>
      <c r="J11" s="6" t="n"/>
      <c r="K11" s="259" t="inlineStr">
        <is>
          <t>Carry Forward Hrs:</t>
        </is>
      </c>
      <c r="L11" s="248" t="n">
        <v>32</v>
      </c>
      <c r="M11" s="6" t="n"/>
      <c r="N11" s="6" t="n"/>
      <c r="O11" s="6" t="n"/>
      <c r="P11" s="6" t="n"/>
      <c r="Q11" s="6" t="n"/>
      <c r="R11" s="6" t="n"/>
      <c r="S11" s="6" t="n"/>
      <c r="T11" s="6" t="n"/>
      <c r="U11" s="351" t="n"/>
      <c r="V11" s="263">
        <f>IF(MONTH($V$3)&lt;&gt;MONTH($V$3-WEEKDAY($V$3,1)+(ROW(V11)-ROW($V$5))*7+(COLUMN(V11)-COLUMN($V$5)+1)),"",$V$3-WEEKDAY($V$3,1)+(ROW(V11)-ROW($V$5))*7+(COLUMN(V11)-COLUMN($V$5)+1))</f>
        <v/>
      </c>
      <c r="W11" s="263">
        <f>IF(MONTH($V$3)&lt;&gt;MONTH($V$3-WEEKDAY($V$3,1)+(ROW(W11)-ROW($V$5))*7+(COLUMN(W11)-COLUMN($V$5)+1)),"",$V$3-WEEKDAY($V$3,1)+(ROW(W11)-ROW($V$5))*7+(COLUMN(W11)-COLUMN($V$5)+1))</f>
        <v/>
      </c>
      <c r="X11" s="263">
        <f>IF(MONTH($V$3)&lt;&gt;MONTH($V$3-WEEKDAY($V$3,1)+(ROW(X11)-ROW($V$5))*7+(COLUMN(X11)-COLUMN($V$5)+1)),"",$V$3-WEEKDAY($V$3,1)+(ROW(X11)-ROW($V$5))*7+(COLUMN(X11)-COLUMN($V$5)+1))</f>
        <v/>
      </c>
      <c r="Y11" s="263">
        <f>IF(MONTH($V$3)&lt;&gt;MONTH($V$3-WEEKDAY($V$3,1)+(ROW(Y11)-ROW($V$5))*7+(COLUMN(Y11)-COLUMN($V$5)+1)),"",$V$3-WEEKDAY($V$3,1)+(ROW(Y11)-ROW($V$5))*7+(COLUMN(Y11)-COLUMN($V$5)+1))</f>
        <v/>
      </c>
      <c r="Z11" s="263">
        <f>IF(MONTH($V$3)&lt;&gt;MONTH($V$3-WEEKDAY($V$3,1)+(ROW(Z11)-ROW($V$5))*7+(COLUMN(Z11)-COLUMN($V$5)+1)),"",$V$3-WEEKDAY($V$3,1)+(ROW(Z11)-ROW($V$5))*7+(COLUMN(Z11)-COLUMN($V$5)+1))</f>
        <v/>
      </c>
      <c r="AA11" s="263">
        <f>IF(MONTH($V$3)&lt;&gt;MONTH($V$3-WEEKDAY($V$3,1)+(ROW(AA11)-ROW($V$5))*7+(COLUMN(AA11)-COLUMN($V$5)+1)),"",$V$3-WEEKDAY($V$3,1)+(ROW(AA11)-ROW($V$5))*7+(COLUMN(AA11)-COLUMN($V$5)+1))</f>
        <v/>
      </c>
      <c r="AB11" s="263">
        <f>IF(MONTH($V$3)&lt;&gt;MONTH($V$3-WEEKDAY($V$3,1)+(ROW(AB11)-ROW($V$5))*7+(COLUMN(AB11)-COLUMN($V$5)+1)),"",$V$3-WEEKDAY($V$3,1)+(ROW(AB11)-ROW($V$5))*7+(COLUMN(AB11)-COLUMN($V$5)+1))</f>
        <v/>
      </c>
      <c r="AC11" s="351" t="n"/>
      <c r="AD11" s="351" t="n"/>
      <c r="AE11" s="351" t="n"/>
      <c r="AF11" s="258" t="n"/>
      <c r="AJ11" s="252" t="n"/>
      <c r="AK11" s="252" t="n"/>
    </row>
    <row r="12" ht="27.75" customFormat="1" customHeight="1" s="2" thickBot="1">
      <c r="A12" s="266" t="inlineStr">
        <is>
          <t>Day Off</t>
        </is>
      </c>
      <c r="B12" s="267" t="inlineStr">
        <is>
          <t>Holiday Double</t>
        </is>
      </c>
      <c r="C12" s="139" t="inlineStr">
        <is>
          <t>Day of Week</t>
        </is>
      </c>
      <c r="D12" s="140" t="inlineStr">
        <is>
          <t>Time
In</t>
        </is>
      </c>
      <c r="E12" s="140" t="inlineStr">
        <is>
          <t>Time
Out</t>
        </is>
      </c>
      <c r="F12" s="141" t="n"/>
      <c r="G12" s="140" t="inlineStr">
        <is>
          <t>Time
In</t>
        </is>
      </c>
      <c r="H12" s="140" t="inlineStr">
        <is>
          <t>Time
Out</t>
        </is>
      </c>
      <c r="I12" s="142" t="inlineStr">
        <is>
          <t>Total
Hrs</t>
        </is>
      </c>
      <c r="J12" s="142" t="inlineStr">
        <is>
          <t>Location</t>
        </is>
      </c>
      <c r="K12" s="142" t="inlineStr">
        <is>
          <t>Supervisor</t>
        </is>
      </c>
      <c r="L12" s="142" t="inlineStr">
        <is>
          <t>Supervisor Approval</t>
        </is>
      </c>
      <c r="M12" s="140" t="inlineStr">
        <is>
          <t>Regular
Hrs</t>
        </is>
      </c>
      <c r="N12" s="140" t="inlineStr">
        <is>
          <t>Overtime
Hrs</t>
        </is>
      </c>
      <c r="O12" s="140" t="inlineStr">
        <is>
          <t>Hol Hrs</t>
        </is>
      </c>
      <c r="P12" s="140" t="inlineStr">
        <is>
          <t>Responsibilities</t>
        </is>
      </c>
      <c r="Q12" s="140" t="inlineStr">
        <is>
          <t>Risk</t>
        </is>
      </c>
      <c r="R12" s="140" t="inlineStr">
        <is>
          <t>Meals</t>
        </is>
      </c>
      <c r="S12" s="140" t="inlineStr">
        <is>
          <t>Vac Hrs</t>
        </is>
      </c>
      <c r="T12" s="143" t="inlineStr">
        <is>
          <t>Reason for Overtime</t>
        </is>
      </c>
      <c r="U12" s="144" t="inlineStr">
        <is>
          <t>Wkly Reg Avail</t>
        </is>
      </c>
      <c r="V12" s="351" t="inlineStr">
        <is>
          <t>Orig Reg</t>
        </is>
      </c>
      <c r="W12" s="351" t="inlineStr">
        <is>
          <t>Wkly OT Adj</t>
        </is>
      </c>
      <c r="X12" s="351" t="inlineStr">
        <is>
          <t>Week Start</t>
        </is>
      </c>
      <c r="Y12" s="351" t="inlineStr">
        <is>
          <t>Wk Hrs Before</t>
        </is>
      </c>
      <c r="Z12" s="351" t="n"/>
      <c r="AA12" s="351" t="n"/>
      <c r="AB12" s="351" t="n"/>
      <c r="AC12" s="351" t="n"/>
      <c r="AD12" s="351" t="n"/>
      <c r="AE12" s="351" t="n"/>
      <c r="AF12" s="351" t="n"/>
      <c r="AJ12" s="252" t="n"/>
      <c r="AK12" s="252" t="n"/>
    </row>
    <row r="13" hidden="1" ht="15.75" customHeight="1" s="348" thickBot="1">
      <c r="A13" s="268" t="n"/>
      <c r="B13" s="351" t="n"/>
      <c r="C13" s="145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146" t="n"/>
      <c r="U13" s="351" t="n"/>
      <c r="V13" s="351" t="n"/>
      <c r="W13" s="351" t="n"/>
      <c r="X13" s="351" t="n"/>
      <c r="Y13" s="351" t="n"/>
      <c r="Z13" s="351" t="n"/>
      <c r="AA13" s="351" t="n"/>
      <c r="AB13" s="351" t="n"/>
      <c r="AC13" s="351" t="n"/>
      <c r="AD13" s="351" t="n"/>
      <c r="AE13" s="351" t="n"/>
      <c r="AF13" s="351" t="n"/>
    </row>
    <row r="14" ht="24" customHeight="1" s="348" thickBot="1">
      <c r="A14" s="147" t="inlineStr">
        <is>
          <t>On Day</t>
        </is>
      </c>
      <c r="B14" s="269" t="n"/>
      <c r="C14" s="88">
        <f>M10</f>
        <v/>
      </c>
      <c r="D14" s="54" t="n"/>
      <c r="E14" s="148">
        <f>IF(D14="", "",
 IF(D14=TIME(0,0,0), 0,
 IF(AND(D14&gt;=TIME(0,0,1), D14&lt;=TIME(2,0,0)), TIME(7,0,0),
 IF(AND(D14&gt;=TIME(6,0,0), D14&lt;=TIME(8,0,0)), TIME(12,0,0),
 IF(AND(D14&gt;TIME(8,0,0), D14&lt;=TIME(13,59,0)), TIME(15,0,0),
 IF(AND(D14&gt;=TIME(14,0,0), D14&lt;=TIME(17,59,0)), TIME(21,0,0),
 IF(AND(D14&gt;=TIME(18,0,0), D14&lt;=TIME(21,59,0)), TIME(0,0,0),
 IF(AND(D14&gt;=TIME(22,0,0), D14&lt;=TIME(23,59,59)), TIME(7,0,0), ""))))))))</f>
        <v/>
      </c>
      <c r="F14" s="149" t="n"/>
      <c r="G14" s="148">
        <f>IF(AND(D14&gt;=TIME(6,0,0),D14&lt;=TIME(8,0,0)),E14,"")</f>
        <v/>
      </c>
      <c r="H14" s="54" t="n"/>
      <c r="I14" s="55">
        <f>ROUND(IF(OR(D14="",E14="",E14=0),0,IF(H14="",MOD(E14-D14,1)*24,MOD(H14-D14,1)*24)),2)</f>
        <v/>
      </c>
      <c r="J14" s="150" t="n"/>
      <c r="K14" s="270" t="n"/>
      <c r="L14" s="271" t="n"/>
      <c r="M14" s="272">
        <f>MAX(0,V14-W14)</f>
        <v/>
      </c>
      <c r="N14" s="56">
        <f>(IF(OR($C14="",$D14=""),0,
 IF(OR($A14="Holiday",$A15="Holiday"),
    IF(ISNUMBER(MATCH(TRIM($B14),{"Phagwah","Good Friday","Easter Monday","Labour Day","Christmas","Eid ul Azha","Romans-2","Globe-12","Neptune P1"},0)),0,$I14),
 IF(AND(NOT(OR($A14="Annual Leave",$A15="Annual Leave")),$A14="Off day"),$I14,
  MAX(0,$I14-$V14)
  ))))+W14</f>
        <v/>
      </c>
      <c r="O14" s="56">
        <f>IF(AND(OR($A14="Holiday",$A15="Holiday"),
        ISNUMBER(MATCH(TRIM($B14),{"Phagwah","Good Friday","Easter Monday","Labour Day","Christmas","Eid ul Azha","Romans-2","Globe-12","Neptune P1"},0))),
   $I14,0)</f>
        <v/>
      </c>
      <c r="P14" s="56">
        <f>IF(OR($O$7="Canteen",$O$7="Head Office"),0,IF($I14&lt;=0,0,IF(OR(OR(TRIM($J14)="Hebrews",TRIM($J14)="Romans",TRIM($J14)="Romans-2",TRIM($J14)="Globe",TRIM($J14)="Globe-12",TRIM($J14)="Neptune P1"),AND($I15&gt;0,OR(TRIM($J15)="Hebrews",TRIM($J15)="Romans",TRIM($J15)="Romans-2",TRIM($J15)="Globe",TRIM($J15)="Globe-12",TRIM($J15)="Neptune P1"))),1,0)))</f>
        <v/>
      </c>
      <c r="Q14" s="57" t="n"/>
      <c r="R14" s="56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IF($I14&gt;0,1,0),
      0
   ),
0))</f>
        <v/>
      </c>
      <c r="S14" s="56">
        <f>IF(OR($A14="Annual Leave",$A15="Annual Leave"),IF($A14="Annual Leave",8,0),0)</f>
        <v/>
      </c>
      <c r="T14" s="58" t="n"/>
      <c r="U14" s="144">
        <f>MAX(0,40-Y14)</f>
        <v/>
      </c>
      <c r="V14" s="151">
        <f>IF(OR($C14="",$D14=""),0,
 IF(OR($A14="Holiday",$A15="Holiday"),0,
 IF(AND(NOT(OR($A14="Annual Leave",$A15="Annual Leave")),$A14="Off day"),0,
  IF($I14+$I15&gt;=8,IF($I14&gt;=8,8,$I14),$I14)
  )))</f>
        <v/>
      </c>
      <c r="W14" s="151">
        <f>MAX(0,V14-U14)</f>
        <v/>
      </c>
      <c r="X14" s="151">
        <f>IF(C14="","",C14-WEEKDAY(C14,1)+1)</f>
        <v/>
      </c>
      <c r="Y14" s="151">
        <f>IF(X14=X14,$L$11,0)</f>
        <v/>
      </c>
      <c r="Z14" s="151" t="n"/>
      <c r="AA14" s="151" t="n"/>
      <c r="AB14" s="151" t="n"/>
      <c r="AC14" s="351" t="n"/>
      <c r="AD14" s="351" t="n"/>
      <c r="AE14" s="351" t="n"/>
      <c r="AF14" s="351" t="n"/>
    </row>
    <row r="15" ht="24" customHeight="1" s="348" thickBot="1">
      <c r="A15" s="147" t="inlineStr">
        <is>
          <t>On Day</t>
        </is>
      </c>
      <c r="B15" s="269" t="n"/>
      <c r="C15" s="89">
        <f>C14</f>
        <v/>
      </c>
      <c r="D15" s="59" t="n"/>
      <c r="E15" s="152">
        <f>IF(D15="", "",
 IF(D15=TIME(0,0,0), 0,
 IF(AND(D15&gt;=TIME(0,0,1), D15&lt;=TIME(2,0,0)), TIME(7,0,0),
 IF(AND(D15&gt;=TIME(6,0,0), D15&lt;=TIME(8,0,0)), TIME(12,0,0),
 IF(AND(D15&gt;TIME(8,0,0), D15&lt;=TIME(13,59,0)), TIME(15,0,0),
 IF(AND(D15&gt;=TIME(14,0,0), D15&lt;=TIME(17,59,0)), TIME(21,0,0),
 IF(AND(D15&gt;=TIME(18,0,0), D15&lt;=TIME(21,59,0)), TIME(0,0,0),
 IF(AND(D15&gt;=TIME(22,0,0), D15&lt;=TIME(23,59,59)), TIME(7,0,0), ""))))))))</f>
        <v/>
      </c>
      <c r="F15" s="153" t="n"/>
      <c r="G15" s="152">
        <f>IF(AND(D15&gt;=TIME(6,0,0),D15&lt;=TIME(8,0,0)),E15,"")</f>
        <v/>
      </c>
      <c r="H15" s="59" t="n"/>
      <c r="I15" s="60">
        <f>ROUND(IF(OR(D15="",E15="",E15=0),0,IF(H15="",MOD(E15-D15,1)*24,MOD(H15-D15,1)*24)),2)</f>
        <v/>
      </c>
      <c r="J15" s="150" t="n"/>
      <c r="K15" s="270" t="n"/>
      <c r="L15" s="271" t="n"/>
      <c r="M15" s="272">
        <f>MAX(0,V15-W15)</f>
        <v/>
      </c>
      <c r="N15" s="61">
        <f>(IF(OR($C15="",$D15=""),0,
 IF(OR($A14="Holiday",$A15="Holiday"),
    IF(ISNUMBER(MATCH(TRIM($B15),{"Phagwah","Good Friday","Easter Monday","Labour Day","Christmas","Eid ul Azha","Romans-2","Globe-12","Neptune P1"},0)),0,$I15),
 IF(AND(NOT(OR($A14="Annual Leave",$A15="Annual Leave")),$A15="Off day"),$I15,
  MAX(0,$I15-$V15)
  ))))+W15</f>
        <v/>
      </c>
      <c r="O15" s="61">
        <f>IF(AND(OR($A14="Holiday",$A15="Holiday"),
        ISNUMBER(MATCH(TRIM($B15),{"Phagwah","Good Friday","Easter Monday","Labour Day","Christmas","Eid ul Azha","Romans-2","Globe-12","Neptune P1"},0))),
   $I15,0)</f>
        <v/>
      </c>
      <c r="P15" s="61">
        <f>IF(OR($O$7="Canteen",$O$7="Head Office"),0,IF($I15&lt;=0,0,IF(AND($I14&lt;=0,OR(TRIM($J15)="Hebrews",TRIM($J15)="Romans",TRIM($J15)="Romans-2",TRIM($J15)="Globe",TRIM($J15)="Globe-12",TRIM($J15)="Neptune P1")),1,0)))</f>
        <v/>
      </c>
      <c r="Q15" s="62" t="n"/>
      <c r="R15" s="61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IF(AND($I14=0,$I15&gt;0),1,0),
      0
   ),
0))</f>
        <v/>
      </c>
      <c r="S15" s="61">
        <f>IF(OR($A14="Annual Leave",$A15="Annual Leave"),IF(AND($A14&lt;&gt;"Annual Leave",$A15="Annual Leave"),8,0),0)</f>
        <v/>
      </c>
      <c r="T15" s="63" t="n"/>
      <c r="U15" s="144">
        <f>MAX(0,40-Y15)</f>
        <v/>
      </c>
      <c r="V15" s="151">
        <f>IF(OR($C15="",$D15=""),0,
 IF(OR($A14="Holiday",$A15="Holiday"),0,
 IF(AND(NOT(OR($A14="Annual Leave",$A15="Annual Leave")),$A15="Off day"),0,
  IF($I14+$I15&gt;=8,IF($I14&gt;=8,0,8-$I14),$I15)
  )))</f>
        <v/>
      </c>
      <c r="W15" s="151">
        <f>MAX(0,V15-U15)</f>
        <v/>
      </c>
      <c r="X15" s="151">
        <f>IF(C15="","",C15-WEEKDAY(C15,1)+1)</f>
        <v/>
      </c>
      <c r="Y15" s="151">
        <f>SUMPRODUCT(($X$14:$X14=X15)*(($V$14:$V14)+($O$14:$O14)))+IF(X15=X14,$L$11,0)</f>
        <v/>
      </c>
      <c r="Z15" s="151" t="n"/>
      <c r="AA15" s="151" t="n"/>
      <c r="AB15" s="151" t="n"/>
      <c r="AC15" s="351" t="n"/>
      <c r="AD15" s="351" t="n"/>
      <c r="AE15" s="351" t="n"/>
      <c r="AF15" s="351" t="n"/>
    </row>
    <row r="16" ht="24" customHeight="1" s="348" thickBot="1">
      <c r="A16" s="154" t="inlineStr">
        <is>
          <t>On Day</t>
        </is>
      </c>
      <c r="B16" s="273" t="n"/>
      <c r="C16" s="90">
        <f>C14+1</f>
        <v/>
      </c>
      <c r="D16" s="8" t="n"/>
      <c r="E16" s="155">
        <f>IF(D16="", "",
 IF(D16=TIME(0,0,0), 0,
 IF(AND(D16&gt;=TIME(0,0,1), D16&lt;=TIME(2,0,0)), TIME(7,0,0),
 IF(AND(D16&gt;=TIME(6,0,0), D16&lt;=TIME(8,0,0)), TIME(12,0,0),
 IF(AND(D16&gt;TIME(8,0,0), D16&lt;=TIME(13,59,0)), TIME(15,0,0),
 IF(AND(D16&gt;=TIME(14,0,0), D16&lt;=TIME(17,59,0)), TIME(21,0,0),
 IF(AND(D16&gt;=TIME(18,0,0), D16&lt;=TIME(21,59,0)), TIME(0,0,0),
 IF(AND(D16&gt;=TIME(22,0,0), D16&lt;=TIME(23,59,59)), TIME(7,0,0), ""))))))))</f>
        <v/>
      </c>
      <c r="F16" s="156" t="n"/>
      <c r="G16" s="155">
        <f>IF(AND(D16&gt;=TIME(6,0,0),D16&lt;=TIME(8,0,0)),E16,"")</f>
        <v/>
      </c>
      <c r="H16" s="8" t="n"/>
      <c r="I16" s="30">
        <f>ROUND(IF(OR(D16="",E16="",E16=0),0,IF(H16="",MOD(E16-D16,1)*24,MOD(H16-D16,1)*24)),2)</f>
        <v/>
      </c>
      <c r="J16" s="157" t="n"/>
      <c r="K16" s="274" t="n"/>
      <c r="L16" s="271" t="n"/>
      <c r="M16" s="275">
        <f>MAX(0,V16-W16)</f>
        <v/>
      </c>
      <c r="N16" s="9">
        <f>(IF(OR($C16="",$D16=""),0,
 IF(OR($A16="Holiday",$A17="Holiday"),
    IF(ISNUMBER(MATCH(TRIM($B16),{"Phagwah","Good Friday","Easter Monday","Labour Day","Christmas","Eid ul Azha","Romans-2","Globe-12","Neptune P1"},0)),0,$I16),
 IF(AND(NOT(OR($A16="Annual Leave",$A17="Annual Leave")),$A16="Off day"),$I16,
  MAX(0,$I16-$V16)
  ))))+W16</f>
        <v/>
      </c>
      <c r="O16" s="9">
        <f>IF(AND(OR($A16="Holiday",$A17="Holiday"),
        ISNUMBER(MATCH(TRIM($B16),{"Phagwah","Good Friday","Easter Monday","Labour Day","Christmas","Eid ul Azha","Romans-2","Globe-12","Neptune P1"},0))),
   $I16,0)</f>
        <v/>
      </c>
      <c r="P16" s="9">
        <f>IF(OR($O$7="Canteen",$O$7="Head Office"),0,IF($I16&lt;=0,0,IF(OR(OR(TRIM($J16)="Hebrews",TRIM($J16)="Romans",TRIM($J16)="Romans-2",TRIM($J16)="Globe",TRIM($J16)="Globe-12",TRIM($J16)="Neptune P1"),AND($I17&gt;0,OR(TRIM($J17)="Hebrews",TRIM($J17)="Romans",TRIM($J17)="Romans-2",TRIM($J17)="Globe",TRIM($J17)="Globe-12",TRIM($J17)="Neptune P1"))),1,0)))</f>
        <v/>
      </c>
      <c r="Q16" s="10" t="n"/>
      <c r="R16" s="9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IF($I16&gt;0,1,0),
      0
   ),
0))</f>
        <v/>
      </c>
      <c r="S16" s="9">
        <f>IF(OR($A16="Annual Leave",$A17="Annual Leave"),IF($A16="Annual Leave",8,0),0)</f>
        <v/>
      </c>
      <c r="T16" s="91" t="n"/>
      <c r="U16" s="144">
        <f>MAX(0,40-Y16)</f>
        <v/>
      </c>
      <c r="V16" s="351">
        <f>IF(OR($C16="",$D16=""),0,
 IF(OR($A16="Holiday",$A17="Holiday"),0,
 IF(AND(NOT(OR($A16="Annual Leave",$A17="Annual Leave")),$A16="Off day"),0,
  IF($I16+$I17&gt;=8,IF($I16&gt;=8,8,$I16),$I16)
  )))</f>
        <v/>
      </c>
      <c r="W16" s="351">
        <f>MAX(0,V16-U16)</f>
        <v/>
      </c>
      <c r="X16" s="351">
        <f>IF(C16="","",C16-WEEKDAY(C16,1)+1)</f>
        <v/>
      </c>
      <c r="Y16" s="351">
        <f>SUMPRODUCT(($X$14:$X15=X16)*(($V$14:$V15)+($O$14:$O15)))+IF(X16=X14,$L$11,0)</f>
        <v/>
      </c>
      <c r="Z16" s="351" t="n"/>
      <c r="AA16" s="351" t="n"/>
      <c r="AB16" s="351" t="n"/>
      <c r="AC16" s="351" t="n"/>
      <c r="AD16" s="351" t="n"/>
      <c r="AE16" s="351" t="n"/>
      <c r="AF16" s="351" t="n"/>
    </row>
    <row r="17" ht="24" customHeight="1" s="348" thickBot="1">
      <c r="A17" s="154" t="inlineStr">
        <is>
          <t>On Day</t>
        </is>
      </c>
      <c r="B17" s="273" t="n"/>
      <c r="C17" s="90">
        <f>C16</f>
        <v/>
      </c>
      <c r="D17" s="276" t="n"/>
      <c r="E17" s="277">
        <f>IF(D17="", "",
 IF(D17=TIME(0,0,0), 0,
 IF(AND(D17&gt;=TIME(0,0,1), D17&lt;=TIME(2,0,0)), TIME(7,0,0),
 IF(AND(D17&gt;=TIME(6,0,0), D17&lt;=TIME(8,0,0)), TIME(12,0,0),
 IF(AND(D17&gt;TIME(8,0,0), D17&lt;=TIME(13,59,0)), TIME(15,0,0),
 IF(AND(D17&gt;=TIME(14,0,0), D17&lt;=TIME(17,59,0)), TIME(21,0,0),
 IF(AND(D17&gt;=TIME(18,0,0), D17&lt;=TIME(21,59,0)), TIME(0,0,0),
 IF(AND(D17&gt;=TIME(22,0,0), D17&lt;=TIME(23,59,59)), TIME(7,0,0), ""))))))))</f>
        <v/>
      </c>
      <c r="F17" s="156" t="n"/>
      <c r="G17" s="277">
        <f>IF(AND(D17&gt;=TIME(6,0,0),D17&lt;=TIME(8,0,0)),E17,"")</f>
        <v/>
      </c>
      <c r="H17" s="276" t="n"/>
      <c r="I17" s="30">
        <f>ROUND(IF(OR(D17="",E17="",E17=0),0,IF(H17="",MOD(E17-D17,1)*24,MOD(H17-D17,1)*24)),2)</f>
        <v/>
      </c>
      <c r="J17" s="158" t="n"/>
      <c r="K17" s="274" t="n"/>
      <c r="L17" s="271" t="n"/>
      <c r="M17" s="275">
        <f>MAX(0,V17-W17)</f>
        <v/>
      </c>
      <c r="N17" s="278">
        <f>(IF(OR($C17="",$D17=""),0,
 IF(OR($A16="Holiday",$A17="Holiday"),
    IF(ISNUMBER(MATCH(TRIM($B17),{"Phagwah","Good Friday","Easter Monday","Labour Day","Christmas","Eid ul Azha","Romans-2","Globe-12","Neptune P1"},0)),0,$I17),
 IF(AND(NOT(OR($A16="Annual Leave",$A17="Annual Leave")),$A17="Off day"),$I17,
  MAX(0,$I17-$V17)
  ))))+W17</f>
        <v/>
      </c>
      <c r="O17" s="278">
        <f>IF(AND(OR($A16="Holiday",$A17="Holiday"),
        ISNUMBER(MATCH(TRIM($B17),{"Phagwah","Good Friday","Easter Monday","Labour Day","Christmas","Eid ul Azha","Romans-2","Globe-12","Neptune P1"},0))),
   $I17,0)</f>
        <v/>
      </c>
      <c r="P17" s="278">
        <f>IF(OR($O$7="Canteen",$O$7="Head Office"),0,IF($I17&lt;=0,0,IF(AND($I16&lt;=0,OR(TRIM($J17)="Hebrews",TRIM($J17)="Romans",TRIM($J17)="Romans-2",TRIM($J17)="Globe",TRIM($J17)="Globe-12",TRIM($J17)="Neptune P1")),1,0)))</f>
        <v/>
      </c>
      <c r="Q17" s="279" t="n"/>
      <c r="R17" s="278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IF(AND($I16=0,$I17&gt;0),1,0),
      0
   ),
0))</f>
        <v/>
      </c>
      <c r="S17" s="278">
        <f>IF(OR($A16="Annual Leave",$A17="Annual Leave"),IF(AND($A16&lt;&gt;"Annual Leave",$A17="Annual Leave"),8,0),0)</f>
        <v/>
      </c>
      <c r="T17" s="280" t="n"/>
      <c r="U17" s="144">
        <f>MAX(0,40-Y17)</f>
        <v/>
      </c>
      <c r="V17" s="351">
        <f>IF(OR($C17="",$D17=""),0,
 IF(OR($A16="Holiday",$A17="Holiday"),0,
 IF(AND(NOT(OR($A16="Annual Leave",$A17="Annual Leave")),$A17="Off day"),0,
  IF($I16+$I17&gt;=8,IF($I16&gt;=8,0,8-$I16),$I17)
  )))</f>
        <v/>
      </c>
      <c r="W17" s="351">
        <f>MAX(0,V17-U17)</f>
        <v/>
      </c>
      <c r="X17" s="351">
        <f>IF(C17="","",C17-WEEKDAY(C17,1)+1)</f>
        <v/>
      </c>
      <c r="Y17" s="351">
        <f>SUMPRODUCT(($X$14:$X16=X17)*(($V$14:$V16)+($O$14:$O16)))+IF(X17=X14,$L$11,0)</f>
        <v/>
      </c>
      <c r="Z17" s="351" t="n"/>
      <c r="AA17" s="351" t="n"/>
      <c r="AB17" s="351" t="n"/>
      <c r="AC17" s="351" t="n"/>
      <c r="AD17" s="351" t="n"/>
      <c r="AE17" s="351" t="n"/>
      <c r="AF17" s="351" t="n"/>
    </row>
    <row r="18" ht="24" customHeight="1" s="348" thickBot="1">
      <c r="A18" s="159" t="inlineStr">
        <is>
          <t>On Day</t>
        </is>
      </c>
      <c r="B18" s="281" t="n"/>
      <c r="C18" s="92">
        <f>C16+1</f>
        <v/>
      </c>
      <c r="D18" s="31" t="n"/>
      <c r="E18" s="160">
        <f>IF(D18="", "",
 IF(D18=TIME(0,0,0), 0,
 IF(AND(D18&gt;=TIME(0,0,1), D18&lt;=TIME(2,0,0)), TIME(7,0,0),
 IF(AND(D18&gt;=TIME(6,0,0), D18&lt;=TIME(8,0,0)), TIME(12,0,0),
 IF(AND(D18&gt;TIME(8,0,0), D18&lt;=TIME(13,59,0)), TIME(15,0,0),
 IF(AND(D18&gt;=TIME(14,0,0), D18&lt;=TIME(17,59,0)), TIME(21,0,0),
 IF(AND(D18&gt;=TIME(18,0,0), D18&lt;=TIME(21,59,0)), TIME(0,0,0),
 IF(AND(D18&gt;=TIME(22,0,0), D18&lt;=TIME(23,59,59)), TIME(7,0,0), ""))))))))</f>
        <v/>
      </c>
      <c r="F18" s="161" t="n"/>
      <c r="G18" s="160">
        <f>IF(AND(D18&gt;=TIME(6,0,0),D18&lt;=TIME(8,0,0)),E18,"")</f>
        <v/>
      </c>
      <c r="H18" s="31" t="n"/>
      <c r="I18" s="32">
        <f>ROUND(IF(OR(D18="",E18="",E18=0),0,IF(H18="",MOD(E18-D18,1)*24,MOD(H18-D18,1)*24)),2)</f>
        <v/>
      </c>
      <c r="J18" s="162" t="n"/>
      <c r="K18" s="282" t="n"/>
      <c r="L18" s="271" t="n"/>
      <c r="M18" s="283">
        <f>MAX(0,V18-W18)</f>
        <v/>
      </c>
      <c r="N18" s="33">
        <f>(IF(OR($C18="",$D18=""),0,
 IF(OR($A18="Holiday",$A19="Holiday"),
    IF(ISNUMBER(MATCH(TRIM($B18),{"Phagwah","Good Friday","Easter Monday","Labour Day","Christmas","Eid ul Azha","Romans-2","Globe-12","Neptune P1"},0)),0,$I18),
 IF(AND(NOT(OR($A18="Annual Leave",$A19="Annual Leave")),$A18="Off day"),$I18,
  MAX(0,$I18-$V18)
  ))))+W18</f>
        <v/>
      </c>
      <c r="O18" s="33">
        <f>IF(AND(OR($A18="Holiday",$A19="Holiday"),
        ISNUMBER(MATCH(TRIM($B18),{"Phagwah","Good Friday","Easter Monday","Labour Day","Christmas","Eid ul Azha","Romans-2","Globe-12","Neptune P1"},0))),
   $I18,0)</f>
        <v/>
      </c>
      <c r="P18" s="33">
        <f>IF(OR($O$7="Canteen",$O$7="Head Office"),0,IF($I18&lt;=0,0,IF(OR(OR(TRIM($J18)="Hebrews",TRIM($J18)="Romans",TRIM($J18)="Romans-2",TRIM($J18)="Globe",TRIM($J18)="Globe-12",TRIM($J18)="Neptune P1"),AND($I19&gt;0,OR(TRIM($J19)="Hebrews",TRIM($J19)="Romans",TRIM($J19)="Romans-2",TRIM($J19)="Globe",TRIM($J19)="Globe-12",TRIM($J19)="Neptune P1"))),1,0)))</f>
        <v/>
      </c>
      <c r="Q18" s="34" t="n"/>
      <c r="R18" s="33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IF($I18&gt;0,1,0),
      0
   ),
0))</f>
        <v/>
      </c>
      <c r="S18" s="33">
        <f>IF(OR($A18="Annual Leave",$A19="Annual Leave"),IF($A18="Annual Leave",8,0),0)</f>
        <v/>
      </c>
      <c r="T18" s="35" t="n"/>
      <c r="U18" s="144">
        <f>MAX(0,40-Y18)</f>
        <v/>
      </c>
      <c r="V18" s="351">
        <f>IF(OR($C18="",$D18=""),0,
 IF(OR($A18="Holiday",$A19="Holiday"),0,
 IF(AND(NOT(OR($A18="Annual Leave",$A19="Annual Leave")),$A18="Off day"),0,
  IF($I18+$I19&gt;=8,IF($I18&gt;=8,8,$I18),$I18)
  )))</f>
        <v/>
      </c>
      <c r="W18" s="351">
        <f>MAX(0,V18-U18)</f>
        <v/>
      </c>
      <c r="X18" s="351">
        <f>IF(C18="","",C18-WEEKDAY(C18,1)+1)</f>
        <v/>
      </c>
      <c r="Y18" s="351">
        <f>SUMPRODUCT(($X$14:$X17=X18)*(($V$14:$V17)+($O$14:$O17)))+IF(X18=X14,$L$11,0)</f>
        <v/>
      </c>
      <c r="Z18" s="351" t="n"/>
      <c r="AA18" s="351" t="n"/>
      <c r="AB18" s="351" t="n"/>
      <c r="AC18" s="351" t="n"/>
      <c r="AD18" s="351" t="n"/>
      <c r="AE18" s="351" t="n"/>
      <c r="AF18" s="351" t="n"/>
    </row>
    <row r="19" ht="24" customHeight="1" s="348" thickBot="1">
      <c r="A19" s="159" t="inlineStr">
        <is>
          <t>On Day</t>
        </is>
      </c>
      <c r="B19" s="281" t="n"/>
      <c r="C19" s="93">
        <f>C18</f>
        <v/>
      </c>
      <c r="D19" s="36" t="n"/>
      <c r="E19" s="163">
        <f>IF(D19="", "",
 IF(D19=TIME(0,0,0), 0,
 IF(AND(D19&gt;=TIME(0,0,1), D19&lt;=TIME(2,0,0)), TIME(7,0,0),
 IF(AND(D19&gt;=TIME(6,0,0), D19&lt;=TIME(8,0,0)), TIME(12,0,0),
 IF(AND(D19&gt;TIME(8,0,0), D19&lt;=TIME(13,59,0)), TIME(15,0,0),
 IF(AND(D19&gt;=TIME(14,0,0), D19&lt;=TIME(17,59,0)), TIME(21,0,0),
 IF(AND(D19&gt;=TIME(18,0,0), D19&lt;=TIME(21,59,0)), TIME(0,0,0),
 IF(AND(D19&gt;=TIME(22,0,0), D19&lt;=TIME(23,59,59)), TIME(7,0,0), ""))))))))</f>
        <v/>
      </c>
      <c r="F19" s="164" t="n"/>
      <c r="G19" s="163">
        <f>IF(AND(D19&gt;=TIME(6,0,0),D19&lt;=TIME(8,0,0)),E19,"")</f>
        <v/>
      </c>
      <c r="H19" s="36" t="n"/>
      <c r="I19" s="37">
        <f>ROUND(IF(OR(D19="",E19="",E19=0),0,IF(H19="",MOD(E19-D19,1)*24,MOD(H19-D19,1)*24)),2)</f>
        <v/>
      </c>
      <c r="J19" s="162" t="n"/>
      <c r="K19" s="282" t="n"/>
      <c r="L19" s="271" t="n"/>
      <c r="M19" s="283">
        <f>MAX(0,V19-W19)</f>
        <v/>
      </c>
      <c r="N19" s="38">
        <f>(IF(OR($C19="",$D19=""),0,
 IF(OR($A18="Holiday",$A19="Holiday"),
    IF(ISNUMBER(MATCH(TRIM($B19),{"Phagwah","Good Friday","Easter Monday","Labour Day","Christmas","Eid ul Azha","Romans-2","Globe-12","Neptune P1"},0)),0,$I19),
 IF(AND(NOT(OR($A18="Annual Leave",$A19="Annual Leave")),$A19="Off day"),$I19,
  MAX(0,$I19-$V19)
  ))))+W19</f>
        <v/>
      </c>
      <c r="O19" s="38">
        <f>IF(AND(OR($A18="Holiday",$A19="Holiday"),
        ISNUMBER(MATCH(TRIM($B19),{"Phagwah","Good Friday","Easter Monday","Labour Day","Christmas","Eid ul Azha","Romans-2","Globe-12","Neptune P1"},0))),
   $I19,0)</f>
        <v/>
      </c>
      <c r="P19" s="38">
        <f>IF(OR($O$7="Canteen",$O$7="Head Office"),0,IF($I19&lt;=0,0,IF(AND($I18&lt;=0,OR(TRIM($J19)="Hebrews",TRIM($J19)="Romans",TRIM($J19)="Romans-2",TRIM($J19)="Globe",TRIM($J19)="Globe-12",TRIM($J19)="Neptune P1")),1,0)))</f>
        <v/>
      </c>
      <c r="Q19" s="39" t="n"/>
      <c r="R19" s="38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IF(AND($I18=0,$I19&gt;0),1,0),
      0
   ),
0))</f>
        <v/>
      </c>
      <c r="S19" s="38">
        <f>IF(OR($A18="Annual Leave",$A19="Annual Leave"),IF(AND($A18&lt;&gt;"Annual Leave",$A19="Annual Leave"),8,0),0)</f>
        <v/>
      </c>
      <c r="T19" s="40" t="n"/>
      <c r="U19" s="144">
        <f>MAX(0,40-Y19)</f>
        <v/>
      </c>
      <c r="V19" s="351">
        <f>IF(OR($C19="",$D19=""),0,
 IF(OR($A18="Holiday",$A19="Holiday"),0,
 IF(AND(NOT(OR($A18="Annual Leave",$A19="Annual Leave")),$A19="Off day"),0,
  IF($I18+$I19&gt;=8,IF($I18&gt;=8,0,8-$I18),$I19)
  )))</f>
        <v/>
      </c>
      <c r="W19" s="351">
        <f>MAX(0,V19-U19)</f>
        <v/>
      </c>
      <c r="X19" s="351">
        <f>IF(C19="","",C19-WEEKDAY(C19,1)+1)</f>
        <v/>
      </c>
      <c r="Y19" s="351">
        <f>SUMPRODUCT(($X$14:$X18=X19)*(($V$14:$V18)+($O$14:$O18)))+IF(X19=X14,$L$11,0)</f>
        <v/>
      </c>
      <c r="Z19" s="351" t="n"/>
      <c r="AA19" s="351" t="n"/>
      <c r="AB19" s="351" t="n"/>
      <c r="AC19" s="351" t="n"/>
      <c r="AD19" s="351" t="n"/>
      <c r="AE19" s="351" t="n"/>
      <c r="AF19" s="351" t="n"/>
    </row>
    <row r="20" ht="24" customHeight="1" s="348" thickBot="1">
      <c r="A20" s="165" t="inlineStr">
        <is>
          <t>On Day</t>
        </is>
      </c>
      <c r="B20" s="284" t="n"/>
      <c r="C20" s="94">
        <f>C18+1</f>
        <v/>
      </c>
      <c r="D20" s="41" t="n"/>
      <c r="E20" s="166">
        <f>IF(D20="", "",
 IF(D20=TIME(0,0,0), 0,
 IF(AND(D20&gt;=TIME(0,0,1), D20&lt;=TIME(2,0,0)), TIME(7,0,0),
 IF(AND(D20&gt;=TIME(6,0,0), D20&lt;=TIME(8,0,0)), TIME(12,0,0),
 IF(AND(D20&gt;TIME(8,0,0), D20&lt;=TIME(13,59,0)), TIME(15,0,0),
 IF(AND(D20&gt;=TIME(14,0,0), D20&lt;=TIME(17,59,0)), TIME(21,0,0),
 IF(AND(D20&gt;=TIME(18,0,0), D20&lt;=TIME(21,59,0)), TIME(0,0,0),
 IF(AND(D20&gt;=TIME(22,0,0), D20&lt;=TIME(23,59,59)), TIME(7,0,0), ""))))))))</f>
        <v/>
      </c>
      <c r="F20" s="167" t="n"/>
      <c r="G20" s="166">
        <f>IF(AND(D20&gt;=TIME(6,0,0),D20&lt;=TIME(8,0,0)),E20,"")</f>
        <v/>
      </c>
      <c r="H20" s="41" t="n"/>
      <c r="I20" s="95">
        <f>ROUND(IF(OR(D20="",E20="",E20=0),0,IF(H20="",MOD(E20-D20,1)*24,MOD(H20-D20,1)*24)),2)</f>
        <v/>
      </c>
      <c r="J20" s="168" t="n"/>
      <c r="K20" s="285" t="n"/>
      <c r="L20" s="271" t="n"/>
      <c r="M20" s="286">
        <f>MAX(0,V20-W20)</f>
        <v/>
      </c>
      <c r="N20" s="42">
        <f>(IF(OR($C20="",$D20=""),0,
 IF(OR($A20="Holiday",$A21="Holiday"),
    IF(ISNUMBER(MATCH(TRIM($B20),{"Phagwah","Good Friday","Easter Monday","Labour Day","Christmas","Eid ul Azha","Romans-2","Globe-12","Neptune P1"},0)),0,$I20),
 IF(AND(NOT(OR($A20="Annual Leave",$A21="Annual Leave")),$A20="Off day"),$I20,
  MAX(0,$I20-$V20)
  ))))+W20</f>
        <v/>
      </c>
      <c r="O20" s="42">
        <f>IF(AND(OR($A20="Holiday",$A21="Holiday"),
        ISNUMBER(MATCH(TRIM($B20),{"Phagwah","Good Friday","Easter Monday","Labour Day","Christmas","Eid ul Azha","Romans-2","Globe-12","Neptune P1"},0))),
   $I20,0)</f>
        <v/>
      </c>
      <c r="P20" s="42">
        <f>IF(OR($O$7="Canteen",$O$7="Head Office"),0,IF($I20&lt;=0,0,IF(OR(OR(TRIM($J20)="Hebrews",TRIM($J20)="Romans",TRIM($J20)="Romans-2",TRIM($J20)="Globe",TRIM($J20)="Globe-12",TRIM($J20)="Neptune P1"),AND($I21&gt;0,OR(TRIM($J21)="Hebrews",TRIM($J21)="Romans",TRIM($J21)="Romans-2",TRIM($J21)="Globe",TRIM($J21)="Globe-12",TRIM($J21)="Neptune P1"))),1,0)))</f>
        <v/>
      </c>
      <c r="Q20" s="43" t="n"/>
      <c r="R20" s="42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IF($I20&gt;0,1,0),
      0
   ),
0))</f>
        <v/>
      </c>
      <c r="S20" s="42">
        <f>IF(OR($A20="Annual Leave",$A21="Annual Leave"),IF($A20="Annual Leave",8,0),0)</f>
        <v/>
      </c>
      <c r="T20" s="96" t="n"/>
      <c r="U20" s="144">
        <f>MAX(0,40-Y20)</f>
        <v/>
      </c>
      <c r="V20" s="351">
        <f>IF(OR($C20="",$D20=""),0,
 IF(OR($A20="Holiday",$A21="Holiday"),0,
 IF(AND(NOT(OR($A20="Annual Leave",$A21="Annual Leave")),$A20="Off day"),0,
  IF($I20+$I21&gt;=8,IF($I20&gt;=8,8,$I20),$I20)
  )))</f>
        <v/>
      </c>
      <c r="W20" s="351">
        <f>MAX(0,V20-U20)</f>
        <v/>
      </c>
      <c r="X20" s="351">
        <f>IF(C20="","",C20-WEEKDAY(C20,1)+1)</f>
        <v/>
      </c>
      <c r="Y20" s="351">
        <f>SUMPRODUCT(($X$14:$X19=X20)*(($V$14:$V19)+($O$14:$O19)))+IF(X20=X14,$L$11,0)</f>
        <v/>
      </c>
      <c r="Z20" s="351" t="n"/>
      <c r="AA20" s="351" t="n"/>
      <c r="AB20" s="351" t="n"/>
      <c r="AC20" s="351" t="n"/>
      <c r="AD20" s="351" t="n"/>
      <c r="AE20" s="351" t="n"/>
      <c r="AF20" s="351" t="n"/>
    </row>
    <row r="21" ht="24" customHeight="1" s="348" thickBot="1">
      <c r="A21" s="165" t="inlineStr">
        <is>
          <t>On Day</t>
        </is>
      </c>
      <c r="B21" s="284" t="n"/>
      <c r="C21" s="94">
        <f>C20</f>
        <v/>
      </c>
      <c r="D21" s="287" t="n"/>
      <c r="E21" s="288">
        <f>IF(D21="", "",
 IF(D21=TIME(0,0,0), 0,
 IF(AND(D21&gt;=TIME(0,0,1), D21&lt;=TIME(2,0,0)), TIME(7,0,0),
 IF(AND(D21&gt;=TIME(6,0,0), D21&lt;=TIME(8,0,0)), TIME(12,0,0),
 IF(AND(D21&gt;TIME(8,0,0), D21&lt;=TIME(13,59,0)), TIME(15,0,0),
 IF(AND(D21&gt;=TIME(14,0,0), D21&lt;=TIME(17,59,0)), TIME(21,0,0),
 IF(AND(D21&gt;=TIME(18,0,0), D21&lt;=TIME(21,59,0)), TIME(0,0,0),
 IF(AND(D21&gt;=TIME(22,0,0), D21&lt;=TIME(23,59,59)), TIME(7,0,0), ""))))))))</f>
        <v/>
      </c>
      <c r="F21" s="167" t="n"/>
      <c r="G21" s="288">
        <f>IF(AND(D21&gt;=TIME(6,0,0),D21&lt;=TIME(8,0,0)),E21,"")</f>
        <v/>
      </c>
      <c r="H21" s="287" t="n"/>
      <c r="I21" s="95">
        <f>ROUND(IF(OR(D21="",E21="",E21=0),0,IF(H21="",MOD(E21-D21,1)*24,MOD(H21-D21,1)*24)),2)</f>
        <v/>
      </c>
      <c r="J21" s="169" t="n"/>
      <c r="K21" s="285" t="n"/>
      <c r="L21" s="271" t="n"/>
      <c r="M21" s="286">
        <f>MAX(0,V21-W21)</f>
        <v/>
      </c>
      <c r="N21" s="289">
        <f>(IF(OR($C21="",$D21=""),0,
 IF(OR($A20="Holiday",$A21="Holiday"),
    IF(ISNUMBER(MATCH(TRIM($B21),{"Phagwah","Good Friday","Easter Monday","Labour Day","Christmas","Eid ul Azha","Romans-2","Globe-12","Neptune P1"},0)),0,$I21),
 IF(AND(NOT(OR($A20="Annual Leave",$A21="Annual Leave")),$A21="Off day"),$I21,
  MAX(0,$I21-$V21)
  ))))+W21</f>
        <v/>
      </c>
      <c r="O21" s="289">
        <f>IF(AND(OR($A20="Holiday",$A21="Holiday"),
        ISNUMBER(MATCH(TRIM($B21),{"Phagwah","Good Friday","Easter Monday","Labour Day","Christmas","Eid ul Azha","Romans-2","Globe-12","Neptune P1"},0))),
   $I21,0)</f>
        <v/>
      </c>
      <c r="P21" s="289">
        <f>IF(OR($O$7="Canteen",$O$7="Head Office"),0,IF($I21&lt;=0,0,IF(AND($I20&lt;=0,OR(TRIM($J21)="Hebrews",TRIM($J21)="Romans",TRIM($J21)="Romans-2",TRIM($J21)="Globe",TRIM($J21)="Globe-12",TRIM($J21)="Neptune P1")),1,0)))</f>
        <v/>
      </c>
      <c r="Q21" s="290" t="n"/>
      <c r="R21" s="289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IF(AND($I20=0,$I21&gt;0),1,0),
      0
   ),
0))</f>
        <v/>
      </c>
      <c r="S21" s="289">
        <f>IF(OR($A20="Annual Leave",$A21="Annual Leave"),IF(AND($A20&lt;&gt;"Annual Leave",$A21="Annual Leave"),8,0),0)</f>
        <v/>
      </c>
      <c r="T21" s="291" t="n"/>
      <c r="U21" s="144">
        <f>MAX(0,40-Y21)</f>
        <v/>
      </c>
      <c r="V21" s="351">
        <f>IF(OR($C21="",$D21=""),0,
 IF(OR($A20="Holiday",$A21="Holiday"),0,
 IF(AND(NOT(OR($A20="Annual Leave",$A21="Annual Leave")),$A21="Off day"),0,
  IF($I20+$I21&gt;=8,IF($I20&gt;=8,0,8-$I20),$I21)
  )))</f>
        <v/>
      </c>
      <c r="W21" s="351">
        <f>MAX(0,V21-U21)</f>
        <v/>
      </c>
      <c r="X21" s="351">
        <f>IF(C21="","",C21-WEEKDAY(C21,1)+1)</f>
        <v/>
      </c>
      <c r="Y21" s="351">
        <f>SUMPRODUCT(($X$14:$X20=X21)*(($V$14:$V20)+($O$14:$O20)))+IF(X21=X14,$L$11,0)</f>
        <v/>
      </c>
      <c r="Z21" s="351" t="n"/>
      <c r="AA21" s="351" t="n"/>
      <c r="AB21" s="351" t="n"/>
      <c r="AC21" s="351" t="n"/>
      <c r="AD21" s="351" t="n"/>
      <c r="AE21" s="351" t="n"/>
      <c r="AF21" s="351" t="n"/>
    </row>
    <row r="22" ht="24" customHeight="1" s="348" thickBot="1">
      <c r="A22" s="170" t="inlineStr">
        <is>
          <t>On Day</t>
        </is>
      </c>
      <c r="B22" s="292" t="n"/>
      <c r="C22" s="97">
        <f>C20+1</f>
        <v/>
      </c>
      <c r="D22" s="44" t="n"/>
      <c r="E22" s="171">
        <f>IF(D22="", "",
 IF(D22=TIME(0,0,0), 0,
 IF(AND(D22&gt;=TIME(0,0,1), D22&lt;=TIME(2,0,0)), TIME(7,0,0),
 IF(AND(D22&gt;=TIME(6,0,0), D22&lt;=TIME(8,0,0)), TIME(12,0,0),
 IF(AND(D22&gt;TIME(8,0,0), D22&lt;=TIME(13,59,0)), TIME(15,0,0),
 IF(AND(D22&gt;=TIME(14,0,0), D22&lt;=TIME(17,59,0)), TIME(21,0,0),
 IF(AND(D22&gt;=TIME(18,0,0), D22&lt;=TIME(21,59,0)), TIME(0,0,0),
 IF(AND(D22&gt;=TIME(22,0,0), D22&lt;=TIME(23,59,59)), TIME(7,0,0), ""))))))))</f>
        <v/>
      </c>
      <c r="F22" s="172" t="n"/>
      <c r="G22" s="171">
        <f>IF(AND(D22&gt;=TIME(6,0,0),D22&lt;=TIME(8,0,0)),E22,"")</f>
        <v/>
      </c>
      <c r="H22" s="44" t="n"/>
      <c r="I22" s="45">
        <f>ROUND(IF(OR(D22="",E22="",E22=0),0,IF(H22="",MOD(E22-D22,1)*24,MOD(H22-D22,1)*24)),2)</f>
        <v/>
      </c>
      <c r="J22" s="173" t="n"/>
      <c r="K22" s="293" t="n"/>
      <c r="L22" s="271" t="n"/>
      <c r="M22" s="294">
        <f>MAX(0,V22-W22)</f>
        <v/>
      </c>
      <c r="N22" s="46">
        <f>(IF(OR($C22="",$D22=""),0,
 IF(OR($A22="Holiday",$A23="Holiday"),
    IF(ISNUMBER(MATCH(TRIM($B22),{"Phagwah","Good Friday","Easter Monday","Labour Day","Christmas","Eid ul Azha","Romans-2","Globe-12","Neptune P1"},0)),0,$I22),
 IF(AND(NOT(OR($A22="Annual Leave",$A23="Annual Leave")),$A22="Off day"),$I22,
  MAX(0,$I22-$V22)
  ))))+W22</f>
        <v/>
      </c>
      <c r="O22" s="46">
        <f>IF(AND(OR($A22="Holiday",$A23="Holiday"),
        ISNUMBER(MATCH(TRIM($B22),{"Phagwah","Good Friday","Easter Monday","Labour Day","Christmas","Eid ul Azha","Romans-2","Globe-12","Neptune P1"},0))),
   $I22,0)</f>
        <v/>
      </c>
      <c r="P22" s="46">
        <f>IF(OR($O$7="Canteen",$O$7="Head Office"),0,IF($I22&lt;=0,0,IF(OR(OR(TRIM($J22)="Hebrews",TRIM($J22)="Romans",TRIM($J22)="Romans-2",TRIM($J22)="Globe",TRIM($J22)="Globe-12",TRIM($J22)="Neptune P1"),AND($I23&gt;0,OR(TRIM($J23)="Hebrews",TRIM($J23)="Romans",TRIM($J23)="Romans-2",TRIM($J23)="Globe",TRIM($J23)="Globe-12",TRIM($J23)="Neptune P1"))),1,0)))</f>
        <v/>
      </c>
      <c r="Q22" s="47" t="n"/>
      <c r="R22" s="46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IF($I22&gt;0,1,0),
      0
   ),
0))</f>
        <v/>
      </c>
      <c r="S22" s="46">
        <f>IF(OR($A22="Annual Leave",$A23="Annual Leave"),IF($A22="Annual Leave",8,0),0)</f>
        <v/>
      </c>
      <c r="T22" s="48" t="n"/>
      <c r="U22" s="144">
        <f>MAX(0,40-Y22)</f>
        <v/>
      </c>
      <c r="V22" s="351">
        <f>IF(OR($C22="",$D22=""),0,
 IF(OR($A22="Holiday",$A23="Holiday"),0,
 IF(AND(NOT(OR($A22="Annual Leave",$A23="Annual Leave")),$A22="Off day"),0,
  IF($I22+$I23&gt;=8,IF($I22&gt;=8,8,$I22),$I22)
  )))</f>
        <v/>
      </c>
      <c r="W22" s="351">
        <f>MAX(0,V22-U22)</f>
        <v/>
      </c>
      <c r="X22" s="351">
        <f>IF(C22="","",C22-WEEKDAY(C22,1)+1)</f>
        <v/>
      </c>
      <c r="Y22" s="351">
        <f>SUMPRODUCT(($X$14:$X21=X22)*(($V$14:$V21)+($O$14:$O21)))+IF(X22=X14,$L$11,0)</f>
        <v/>
      </c>
      <c r="Z22" s="351" t="n"/>
      <c r="AA22" s="351" t="n"/>
      <c r="AB22" s="351" t="n"/>
      <c r="AC22" s="351" t="n"/>
      <c r="AD22" s="351" t="n"/>
      <c r="AE22" s="351" t="n"/>
      <c r="AF22" s="351" t="n"/>
    </row>
    <row r="23" ht="24" customHeight="1" s="348" thickBot="1">
      <c r="A23" s="170" t="inlineStr">
        <is>
          <t>On Day</t>
        </is>
      </c>
      <c r="B23" s="292" t="n"/>
      <c r="C23" s="98">
        <f>C22</f>
        <v/>
      </c>
      <c r="D23" s="49" t="n"/>
      <c r="E23" s="174">
        <f>IF(D23="", "",
 IF(D23=TIME(0,0,0), 0,
 IF(AND(D23&gt;=TIME(0,0,1), D23&lt;=TIME(2,0,0)), TIME(7,0,0),
 IF(AND(D23&gt;=TIME(6,0,0), D23&lt;=TIME(8,0,0)), TIME(12,0,0),
 IF(AND(D23&gt;TIME(8,0,0), D23&lt;=TIME(13,59,0)), TIME(15,0,0),
 IF(AND(D23&gt;=TIME(14,0,0), D23&lt;=TIME(17,59,0)), TIME(21,0,0),
 IF(AND(D23&gt;=TIME(18,0,0), D23&lt;=TIME(21,59,0)), TIME(0,0,0),
 IF(AND(D23&gt;=TIME(22,0,0), D23&lt;=TIME(23,59,59)), TIME(7,0,0), ""))))))))</f>
        <v/>
      </c>
      <c r="F23" s="175" t="n"/>
      <c r="G23" s="174">
        <f>IF(AND(D23&gt;=TIME(6,0,0),D23&lt;=TIME(8,0,0)),E23,"")</f>
        <v/>
      </c>
      <c r="H23" s="49" t="n"/>
      <c r="I23" s="50">
        <f>ROUND(IF(OR(D23="",E23="",E23=0),0,IF(H23="",MOD(E23-D23,1)*24,MOD(H23-D23,1)*24)),2)</f>
        <v/>
      </c>
      <c r="J23" s="173" t="n"/>
      <c r="K23" s="293" t="n"/>
      <c r="L23" s="271" t="n"/>
      <c r="M23" s="294">
        <f>MAX(0,V23-W23)</f>
        <v/>
      </c>
      <c r="N23" s="51">
        <f>(IF(OR($C23="",$D23=""),0,
 IF(OR($A22="Holiday",$A23="Holiday"),
    IF(ISNUMBER(MATCH(TRIM($B23),{"Phagwah","Good Friday","Easter Monday","Labour Day","Christmas","Eid ul Azha","Romans-2","Globe-12","Neptune P1"},0)),0,$I23),
 IF(AND(NOT(OR($A22="Annual Leave",$A23="Annual Leave")),$A23="Off day"),$I23,
  MAX(0,$I23-$V23)
  ))))+W23</f>
        <v/>
      </c>
      <c r="O23" s="51">
        <f>IF(AND(OR($A22="Holiday",$A23="Holiday"),
        ISNUMBER(MATCH(TRIM($B23),{"Phagwah","Good Friday","Easter Monday","Labour Day","Christmas","Eid ul Azha","Romans-2","Globe-12","Neptune P1"},0))),
   $I23,0)</f>
        <v/>
      </c>
      <c r="P23" s="51">
        <f>IF(OR($O$7="Canteen",$O$7="Head Office"),0,IF($I23&lt;=0,0,IF(AND($I22&lt;=0,OR(TRIM($J23)="Hebrews",TRIM($J23)="Romans",TRIM($J23)="Romans-2",TRIM($J23)="Globe",TRIM($J23)="Globe-12",TRIM($J23)="Neptune P1")),1,0)))</f>
        <v/>
      </c>
      <c r="Q23" s="52" t="n"/>
      <c r="R23" s="51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IF(AND($I22=0,$I23&gt;0),1,0),
      0
   ),
0))</f>
        <v/>
      </c>
      <c r="S23" s="51">
        <f>IF(OR($A22="Annual Leave",$A23="Annual Leave"),IF(AND($A22&lt;&gt;"Annual Leave",$A23="Annual Leave"),8,0),0)</f>
        <v/>
      </c>
      <c r="T23" s="53" t="n"/>
      <c r="U23" s="144">
        <f>MAX(0,40-Y23)</f>
        <v/>
      </c>
      <c r="V23" s="351">
        <f>IF(OR($C23="",$D23=""),0,
 IF(OR($A22="Holiday",$A23="Holiday"),0,
 IF(AND(NOT(OR($A22="Annual Leave",$A23="Annual Leave")),$A23="Off day"),0,
  IF($I22+$I23&gt;=8,IF($I22&gt;=8,0,8-$I22),$I23)
  )))</f>
        <v/>
      </c>
      <c r="W23" s="351">
        <f>MAX(0,V23-U23)</f>
        <v/>
      </c>
      <c r="X23" s="351">
        <f>IF(C23="","",C23-WEEKDAY(C23,1)+1)</f>
        <v/>
      </c>
      <c r="Y23" s="351">
        <f>SUMPRODUCT(($X$14:$X22=X23)*(($V$14:$V22)+($O$14:$O22)))+IF(X23=X14,$L$11,0)</f>
        <v/>
      </c>
      <c r="Z23" s="351" t="n"/>
      <c r="AA23" s="351" t="n"/>
      <c r="AB23" s="351" t="n"/>
      <c r="AC23" s="351" t="n"/>
      <c r="AD23" s="351" t="n"/>
      <c r="AE23" s="351" t="n"/>
      <c r="AF23" s="351" t="n"/>
    </row>
    <row r="24" ht="24" customHeight="1" s="348" thickBot="1">
      <c r="A24" s="154" t="inlineStr">
        <is>
          <t>On Day</t>
        </is>
      </c>
      <c r="B24" s="273" t="n"/>
      <c r="C24" s="90">
        <f>C22+1</f>
        <v/>
      </c>
      <c r="D24" s="8" t="n"/>
      <c r="E24" s="155">
        <f>IF(D24="", "",
 IF(D24=TIME(0,0,0), 0,
 IF(AND(D24&gt;=TIME(0,0,1), D24&lt;=TIME(2,0,0)), TIME(7,0,0),
 IF(AND(D24&gt;=TIME(6,0,0), D24&lt;=TIME(8,0,0)), TIME(12,0,0),
 IF(AND(D24&gt;TIME(8,0,0), D24&lt;=TIME(13,59,0)), TIME(15,0,0),
 IF(AND(D24&gt;=TIME(14,0,0), D24&lt;=TIME(17,59,0)), TIME(21,0,0),
 IF(AND(D24&gt;=TIME(18,0,0), D24&lt;=TIME(21,59,0)), TIME(0,0,0),
 IF(AND(D24&gt;=TIME(22,0,0), D24&lt;=TIME(23,59,59)), TIME(7,0,0), ""))))))))</f>
        <v/>
      </c>
      <c r="F24" s="156" t="n"/>
      <c r="G24" s="155">
        <f>IF(AND(D24&gt;=TIME(6,0,0),D24&lt;=TIME(8,0,0)),E24,"")</f>
        <v/>
      </c>
      <c r="H24" s="8" t="n"/>
      <c r="I24" s="30">
        <f>ROUND(IF(OR(D24="",E24="",E24=0),0,IF(H24="",MOD(E24-D24,1)*24,MOD(H24-D24,1)*24)),2)</f>
        <v/>
      </c>
      <c r="J24" s="157" t="n"/>
      <c r="K24" s="274" t="n"/>
      <c r="L24" s="271" t="n"/>
      <c r="M24" s="275">
        <f>MAX(0,V24-W24)</f>
        <v/>
      </c>
      <c r="N24" s="9">
        <f>(IF(OR($C24="",$D24=""),0,
 IF(OR($A24="Holiday",$A25="Holiday"),
    IF(ISNUMBER(MATCH(TRIM($B24),{"Phagwah","Good Friday","Easter Monday","Labour Day","Christmas","Eid ul Azha","Romans-2","Globe-12","Neptune P1"},0)),0,$I24),
 IF(AND(NOT(OR($A24="Annual Leave",$A25="Annual Leave")),$A24="Off day"),$I24,
  MAX(0,$I24-$V24)
  ))))+W24</f>
        <v/>
      </c>
      <c r="O24" s="9">
        <f>IF(AND(OR($A24="Holiday",$A25="Holiday"),
        ISNUMBER(MATCH(TRIM($B24),{"Phagwah","Good Friday","Easter Monday","Labour Day","Christmas","Eid ul Azha","Romans-2","Globe-12","Neptune P1"},0))),
   $I24,0)</f>
        <v/>
      </c>
      <c r="P24" s="9">
        <f>IF(OR($O$7="Canteen",$O$7="Head Office"),0,IF($I24&lt;=0,0,IF(OR(OR(TRIM($J24)="Hebrews",TRIM($J24)="Romans",TRIM($J24)="Romans-2",TRIM($J24)="Globe",TRIM($J24)="Globe-12",TRIM($J24)="Neptune P1"),AND($I25&gt;0,OR(TRIM($J25)="Hebrews",TRIM($J25)="Romans",TRIM($J25)="Romans-2",TRIM($J25)="Globe",TRIM($J25)="Globe-12",TRIM($J25)="Neptune P1"))),1,0)))</f>
        <v/>
      </c>
      <c r="Q24" s="10" t="n"/>
      <c r="R24" s="9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IF($I24&gt;0,1,0),
      0
   ),
0))</f>
        <v/>
      </c>
      <c r="S24" s="9">
        <f>IF(OR($A24="Annual Leave",$A25="Annual Leave"),IF($A24="Annual Leave",8,0),0)</f>
        <v/>
      </c>
      <c r="T24" s="91" t="n"/>
      <c r="U24" s="144">
        <f>MAX(0,40-Y24)</f>
        <v/>
      </c>
      <c r="V24" s="351">
        <f>IF(OR($C24="",$D24=""),0,
 IF(OR($A24="Holiday",$A25="Holiday"),0,
 IF(AND(NOT(OR($A24="Annual Leave",$A25="Annual Leave")),$A24="Off day"),0,
  IF($I24+$I25&gt;=8,IF($I24&gt;=8,8,$I24),$I24)
  )))</f>
        <v/>
      </c>
      <c r="W24" s="351">
        <f>MAX(0,V24-U24)</f>
        <v/>
      </c>
      <c r="X24" s="351">
        <f>IF(C24="","",C24-WEEKDAY(C24,1)+1)</f>
        <v/>
      </c>
      <c r="Y24" s="351">
        <f>SUMPRODUCT(($X$14:$X23=X24)*(($V$14:$V23)+($O$14:$O23)))+IF(X24=X14,$L$11,0)</f>
        <v/>
      </c>
      <c r="Z24" s="351" t="n"/>
      <c r="AA24" s="351" t="n"/>
      <c r="AB24" s="351" t="n"/>
      <c r="AC24" s="351" t="n"/>
      <c r="AD24" s="351" t="n"/>
      <c r="AE24" s="351" t="n"/>
      <c r="AF24" s="351" t="n"/>
    </row>
    <row r="25" ht="24" customHeight="1" s="348" thickBot="1">
      <c r="A25" s="154" t="inlineStr">
        <is>
          <t>On Day</t>
        </is>
      </c>
      <c r="B25" s="273" t="n"/>
      <c r="C25" s="90">
        <f>C24</f>
        <v/>
      </c>
      <c r="D25" s="276" t="n"/>
      <c r="E25" s="277">
        <f>IF(D25="", "",
 IF(D25=TIME(0,0,0), 0,
 IF(AND(D25&gt;=TIME(0,0,1), D25&lt;=TIME(2,0,0)), TIME(7,0,0),
 IF(AND(D25&gt;=TIME(6,0,0), D25&lt;=TIME(8,0,0)), TIME(12,0,0),
 IF(AND(D25&gt;TIME(8,0,0), D25&lt;=TIME(13,59,0)), TIME(15,0,0),
 IF(AND(D25&gt;=TIME(14,0,0), D25&lt;=TIME(17,59,0)), TIME(21,0,0),
 IF(AND(D25&gt;=TIME(18,0,0), D25&lt;=TIME(21,59,0)), TIME(0,0,0),
 IF(AND(D25&gt;=TIME(22,0,0), D25&lt;=TIME(23,59,59)), TIME(7,0,0), ""))))))))</f>
        <v/>
      </c>
      <c r="F25" s="156" t="n"/>
      <c r="G25" s="277">
        <f>IF(AND(D25&gt;=TIME(6,0,0),D25&lt;=TIME(8,0,0)),E25,"")</f>
        <v/>
      </c>
      <c r="H25" s="276" t="n"/>
      <c r="I25" s="30">
        <f>ROUND(IF(OR(D25="",E25="",E25=0),0,IF(H25="",MOD(E25-D25,1)*24,MOD(H25-D25,1)*24)),2)</f>
        <v/>
      </c>
      <c r="J25" s="158" t="n"/>
      <c r="K25" s="274" t="n"/>
      <c r="L25" s="271" t="n"/>
      <c r="M25" s="275">
        <f>MAX(0,V25-W25)</f>
        <v/>
      </c>
      <c r="N25" s="278">
        <f>(IF(OR($C25="",$D25=""),0,
 IF(OR($A24="Holiday",$A25="Holiday"),
    IF(ISNUMBER(MATCH(TRIM($B25),{"Phagwah","Good Friday","Easter Monday","Labour Day","Christmas","Eid ul Azha","Romans-2","Globe-12","Neptune P1"},0)),0,$I25),
 IF(AND(NOT(OR($A24="Annual Leave",$A25="Annual Leave")),$A25="Off day"),$I25,
  MAX(0,$I25-$V25)
  ))))+W25</f>
        <v/>
      </c>
      <c r="O25" s="278">
        <f>IF(AND(OR($A24="Holiday",$A25="Holiday"),
        ISNUMBER(MATCH(TRIM($B25),{"Phagwah","Good Friday","Easter Monday","Labour Day","Christmas","Eid ul Azha","Romans-2","Globe-12","Neptune P1"},0))),
   $I25,0)</f>
        <v/>
      </c>
      <c r="P25" s="278">
        <f>IF(OR($O$7="Canteen",$O$7="Head Office"),0,IF($I25&lt;=0,0,IF(AND($I24&lt;=0,OR(TRIM($J25)="Hebrews",TRIM($J25)="Romans",TRIM($J25)="Romans-2",TRIM($J25)="Globe",TRIM($J25)="Globe-12",TRIM($J25)="Neptune P1")),1,0)))</f>
        <v/>
      </c>
      <c r="Q25" s="279" t="n"/>
      <c r="R25" s="278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IF(AND($I24=0,$I25&gt;0),1,0),
      0
   ),
0))</f>
        <v/>
      </c>
      <c r="S25" s="278">
        <f>IF(OR($A24="Annual Leave",$A25="Annual Leave"),IF(AND($A24&lt;&gt;"Annual Leave",$A25="Annual Leave"),8,0),0)</f>
        <v/>
      </c>
      <c r="T25" s="280" t="n"/>
      <c r="U25" s="144">
        <f>MAX(0,40-Y25)</f>
        <v/>
      </c>
      <c r="V25" s="351">
        <f>IF(OR($C25="",$D25=""),0,
 IF(OR($A24="Holiday",$A25="Holiday"),0,
 IF(AND(NOT(OR($A24="Annual Leave",$A25="Annual Leave")),$A25="Off day"),0,
  IF($I24+$I25&gt;=8,IF($I24&gt;=8,0,8-$I24),$I25)
  )))</f>
        <v/>
      </c>
      <c r="W25" s="351">
        <f>MAX(0,V25-U25)</f>
        <v/>
      </c>
      <c r="X25" s="351">
        <f>IF(C25="","",C25-WEEKDAY(C25,1)+1)</f>
        <v/>
      </c>
      <c r="Y25" s="351">
        <f>SUMPRODUCT(($X$14:$X24=X25)*(($V$14:$V24)+($O$14:$O24)))+IF(X25=X14,$L$11,0)</f>
        <v/>
      </c>
      <c r="Z25" s="351" t="n"/>
      <c r="AA25" s="351" t="n"/>
      <c r="AB25" s="351" t="n"/>
      <c r="AC25" s="351" t="n"/>
      <c r="AD25" s="351" t="n"/>
      <c r="AE25" s="351" t="n"/>
      <c r="AF25" s="351" t="n"/>
    </row>
    <row r="26" ht="24" customHeight="1" s="348" thickBot="1">
      <c r="A26" s="159" t="inlineStr">
        <is>
          <t>On Day</t>
        </is>
      </c>
      <c r="B26" s="281" t="n"/>
      <c r="C26" s="92">
        <f>C24+1</f>
        <v/>
      </c>
      <c r="D26" s="31" t="n"/>
      <c r="E26" s="160">
        <f>IF(D26="", "",
 IF(D26=TIME(0,0,0), 0,
 IF(AND(D26&gt;=TIME(0,0,1), D26&lt;=TIME(2,0,0)), TIME(7,0,0),
 IF(AND(D26&gt;=TIME(6,0,0), D26&lt;=TIME(8,0,0)), TIME(12,0,0),
 IF(AND(D26&gt;TIME(8,0,0), D26&lt;=TIME(13,59,0)), TIME(15,0,0),
 IF(AND(D26&gt;=TIME(14,0,0), D26&lt;=TIME(17,59,0)), TIME(21,0,0),
 IF(AND(D26&gt;=TIME(18,0,0), D26&lt;=TIME(21,59,0)), TIME(0,0,0),
 IF(AND(D26&gt;=TIME(22,0,0), D26&lt;=TIME(23,59,59)), TIME(7,0,0), ""))))))))</f>
        <v/>
      </c>
      <c r="F26" s="161" t="n"/>
      <c r="G26" s="160">
        <f>IF(AND(D26&gt;=TIME(6,0,0),D26&lt;=TIME(8,0,0)),E26,"")</f>
        <v/>
      </c>
      <c r="H26" s="31" t="n"/>
      <c r="I26" s="32">
        <f>ROUND(IF(OR(D26="",E26="",E26=0),0,IF(H26="",MOD(E26-D26,1)*24,MOD(H26-D26,1)*24)),2)</f>
        <v/>
      </c>
      <c r="J26" s="162" t="n"/>
      <c r="K26" s="282" t="n"/>
      <c r="L26" s="271" t="n"/>
      <c r="M26" s="283">
        <f>MAX(0,V26-W26)</f>
        <v/>
      </c>
      <c r="N26" s="33">
        <f>(IF(OR($C26="",$D26=""),0,
 IF(OR($A26="Holiday",$A27="Holiday"),
    IF(ISNUMBER(MATCH(TRIM($B26),{"Phagwah","Good Friday","Easter Monday","Labour Day","Christmas","Eid ul Azha","Romans-2","Globe-12","Neptune P1"},0)),0,$I26),
 IF(AND(NOT(OR($A26="Annual Leave",$A27="Annual Leave")),$A26="Off day"),$I26,
  MAX(0,$I26-$V26)
  ))))+W26</f>
        <v/>
      </c>
      <c r="O26" s="33">
        <f>IF(AND(OR($A26="Holiday",$A27="Holiday"),
        ISNUMBER(MATCH(TRIM($B26),{"Phagwah","Good Friday","Easter Monday","Labour Day","Christmas","Eid ul Azha","Romans-2","Globe-12","Neptune P1"},0))),
   $I26,0)</f>
        <v/>
      </c>
      <c r="P26" s="33">
        <f>IF(OR($O$7="Canteen",$O$7="Head Office"),0,IF($I26&lt;=0,0,IF(OR(OR(TRIM($J26)="Hebrews",TRIM($J26)="Romans",TRIM($J26)="Romans-2",TRIM($J26)="Globe",TRIM($J26)="Globe-12",TRIM($J26)="Neptune P1"),AND($I27&gt;0,OR(TRIM($J27)="Hebrews",TRIM($J27)="Romans",TRIM($J27)="Romans-2",TRIM($J27)="Globe",TRIM($J27)="Globe-12",TRIM($J27)="Neptune P1"))),1,0)))</f>
        <v/>
      </c>
      <c r="Q26" s="34" t="n"/>
      <c r="R26" s="33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IF($I26&gt;0,1,0),
      0
   ),
0))</f>
        <v/>
      </c>
      <c r="S26" s="33">
        <f>IF(OR($A26="Annual Leave",$A27="Annual Leave"),IF($A26="Annual Leave",8,0),0)</f>
        <v/>
      </c>
      <c r="T26" s="35" t="n"/>
      <c r="U26" s="144">
        <f>MAX(0,40-Y26)</f>
        <v/>
      </c>
      <c r="V26" s="351">
        <f>IF(OR($C26="",$D26=""),0,
 IF(OR($A26="Holiday",$A27="Holiday"),0,
 IF(AND(NOT(OR($A26="Annual Leave",$A27="Annual Leave")),$A26="Off day"),0,
  IF($I26+$I27&gt;=8,IF($I26&gt;=8,8,$I26),$I26)
  )))</f>
        <v/>
      </c>
      <c r="W26" s="351">
        <f>MAX(0,V26-U26)</f>
        <v/>
      </c>
      <c r="X26" s="351">
        <f>IF(C26="","",C26-WEEKDAY(C26,1)+1)</f>
        <v/>
      </c>
      <c r="Y26" s="351">
        <f>SUMPRODUCT(($X$14:$X25=X26)*(($V$14:$V25)+($O$14:$O25)))+IF(X26=X14,$L$11,0)</f>
        <v/>
      </c>
      <c r="Z26" s="351" t="n"/>
      <c r="AA26" s="351" t="n"/>
      <c r="AB26" s="351" t="n"/>
      <c r="AC26" s="351" t="n"/>
      <c r="AD26" s="351" t="n"/>
      <c r="AE26" s="351" t="n"/>
      <c r="AF26" s="351" t="n"/>
    </row>
    <row r="27" ht="24" customHeight="1" s="348" thickBot="1">
      <c r="A27" s="159" t="inlineStr">
        <is>
          <t>On Day</t>
        </is>
      </c>
      <c r="B27" s="281" t="n"/>
      <c r="C27" s="93">
        <f>C26</f>
        <v/>
      </c>
      <c r="D27" s="36" t="n"/>
      <c r="E27" s="163">
        <f>IF(D27="", "",
 IF(D27=TIME(0,0,0), 0,
 IF(AND(D27&gt;=TIME(0,0,1), D27&lt;=TIME(2,0,0)), TIME(7,0,0),
 IF(AND(D27&gt;=TIME(6,0,0), D27&lt;=TIME(8,0,0)), TIME(12,0,0),
 IF(AND(D27&gt;TIME(8,0,0), D27&lt;=TIME(13,59,0)), TIME(15,0,0),
 IF(AND(D27&gt;=TIME(14,0,0), D27&lt;=TIME(17,59,0)), TIME(21,0,0),
 IF(AND(D27&gt;=TIME(18,0,0), D27&lt;=TIME(21,59,0)), TIME(0,0,0),
 IF(AND(D27&gt;=TIME(22,0,0), D27&lt;=TIME(23,59,59)), TIME(7,0,0), ""))))))))</f>
        <v/>
      </c>
      <c r="F27" s="164" t="n"/>
      <c r="G27" s="163">
        <f>IF(AND(D27&gt;=TIME(6,0,0),D27&lt;=TIME(8,0,0)),E27,"")</f>
        <v/>
      </c>
      <c r="H27" s="36" t="n"/>
      <c r="I27" s="37">
        <f>ROUND(IF(OR(D27="",E27="",E27=0),0,IF(H27="",MOD(E27-D27,1)*24,MOD(H27-D27,1)*24)),2)</f>
        <v/>
      </c>
      <c r="J27" s="162" t="n"/>
      <c r="K27" s="282" t="n"/>
      <c r="L27" s="271" t="n"/>
      <c r="M27" s="283">
        <f>MAX(0,V27-W27)</f>
        <v/>
      </c>
      <c r="N27" s="38">
        <f>(IF(OR($C27="",$D27=""),0,
 IF(OR($A26="Holiday",$A27="Holiday"),
    IF(ISNUMBER(MATCH(TRIM($B27),{"Phagwah","Good Friday","Easter Monday","Labour Day","Christmas","Eid ul Azha","Romans-2","Globe-12","Neptune P1"},0)),0,$I27),
 IF(AND(NOT(OR($A26="Annual Leave",$A27="Annual Leave")),$A27="Off day"),$I27,
  MAX(0,$I27-$V27)
  ))))+W27</f>
        <v/>
      </c>
      <c r="O27" s="38">
        <f>IF(AND(OR($A26="Holiday",$A27="Holiday"),
        ISNUMBER(MATCH(TRIM($B27),{"Phagwah","Good Friday","Easter Monday","Labour Day","Christmas","Eid ul Azha","Romans-2","Globe-12","Neptune P1"},0))),
   $I27,0)</f>
        <v/>
      </c>
      <c r="P27" s="38">
        <f>IF(OR($O$7="Canteen",$O$7="Head Office"),0,IF($I27&lt;=0,0,IF(AND($I26&lt;=0,OR(TRIM($J27)="Hebrews",TRIM($J27)="Romans",TRIM($J27)="Romans-2",TRIM($J27)="Globe",TRIM($J27)="Globe-12",TRIM($J27)="Neptune P1")),1,0)))</f>
        <v/>
      </c>
      <c r="Q27" s="39" t="n"/>
      <c r="R27" s="38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IF(AND($I26=0,$I27&gt;0),1,0),
      0
   ),
0))</f>
        <v/>
      </c>
      <c r="S27" s="38">
        <f>IF(OR($A26="Annual Leave",$A27="Annual Leave"),IF(AND($A26&lt;&gt;"Annual Leave",$A27="Annual Leave"),8,0),0)</f>
        <v/>
      </c>
      <c r="T27" s="40" t="n"/>
      <c r="U27" s="144">
        <f>MAX(0,40-Y27)</f>
        <v/>
      </c>
      <c r="V27" s="351">
        <f>IF(OR($C27="",$D27=""),0,
 IF(OR($A26="Holiday",$A27="Holiday"),0,
 IF(AND(NOT(OR($A26="Annual Leave",$A27="Annual Leave")),$A27="Off day"),0,
  IF($I26+$I27&gt;=8,IF($I26&gt;=8,0,8-$I26),$I27)
  )))</f>
        <v/>
      </c>
      <c r="W27" s="351">
        <f>MAX(0,V27-U27)</f>
        <v/>
      </c>
      <c r="X27" s="351">
        <f>IF(C27="","",C27-WEEKDAY(C27,1)+1)</f>
        <v/>
      </c>
      <c r="Y27" s="351">
        <f>SUMPRODUCT(($X$14:$X26=X27)*(($V$14:$V26)+($O$14:$O26)))+IF(X27=X14,$L$11,0)</f>
        <v/>
      </c>
      <c r="Z27" s="351" t="n"/>
      <c r="AA27" s="351" t="n"/>
      <c r="AB27" s="351" t="n"/>
      <c r="AC27" s="351" t="n"/>
      <c r="AD27" s="351" t="n"/>
      <c r="AE27" s="351" t="n"/>
      <c r="AF27" s="351" t="n"/>
    </row>
    <row r="28" ht="24" customHeight="1" s="348" thickBot="1">
      <c r="A28" s="176" t="n"/>
      <c r="B28" s="176" t="n"/>
      <c r="C28" s="145" t="n"/>
      <c r="D28" s="6" t="n"/>
      <c r="E28" s="14" t="n"/>
      <c r="F28" s="6" t="n"/>
      <c r="G28" s="6" t="n"/>
      <c r="H28" s="336" t="n"/>
      <c r="I28" s="351" t="n"/>
      <c r="J28" s="336" t="n"/>
      <c r="K28" s="336" t="n"/>
      <c r="L28" s="336" t="n"/>
      <c r="M28" s="99">
        <f>MAX(0,V28-W28)</f>
        <v/>
      </c>
      <c r="N28" s="99">
        <f>(IF(OR($C28="",$D28=""),0,
 IF(OR($A28="Holiday",$A29="Holiday"),
    IF(ISNUMBER(MATCH(TRIM($B28),{"Phagwah","Good Friday","Easter Monday","Labour Day","Christmas","Eid ul Azha","Romans-2","Globe-12","Neptune P1"},0)),0,$I28),
 IF(AND(NOT(OR($A28="Annual Leave",$A29="Annual Leave")),$A28="Off day"),$I28,
  MAX(0,$I28-$V28)
  ))))+W28</f>
        <v/>
      </c>
      <c r="O28" s="99">
        <f>IF(AND(OR($A28="Holiday",$A29="Holiday"),
        ISNUMBER(MATCH(TRIM($B28),{"Phagwah","Good Friday","Easter Monday","Labour Day","Christmas","Eid ul Azha","Romans-2","Globe-12","Neptune P1"},0))),
   $I28,0)</f>
        <v/>
      </c>
      <c r="P28" s="99">
        <f>IF(OR($O$7="Canteen",$O$7="Head Office"),0,IF($I28&lt;=0,0,IF(OR(OR(TRIM($J28)="Hebrews",TRIM($J28)="Romans",TRIM($J28)="Romans-2",TRIM($J28)="Globe",TRIM($J28)="Globe-12",TRIM($J28)="Neptune P1"),AND($I29&gt;0,OR(TRIM($J29)="Hebrews",TRIM($J29)="Romans",TRIM($J29)="Romans-2",TRIM($J29)="Globe",TRIM($J29)="Globe-12",TRIM($J29)="Neptune P1"))),1,0)))</f>
        <v/>
      </c>
      <c r="Q28" s="178" t="n"/>
      <c r="R28" s="15" t="n"/>
      <c r="S28" s="99">
        <f>IF(OR($A28="Annual Leave",$A29="Annual Leave"),IF($A28="Annual Leave",8,0),0)</f>
        <v/>
      </c>
      <c r="T28" s="100">
        <f>SUM(T14:T27)</f>
        <v/>
      </c>
      <c r="U28" s="144">
        <f>MAX(0,40-Y28)</f>
        <v/>
      </c>
      <c r="V28" s="351">
        <f>IF(OR($C28="",$D28=""),0,
 IF(OR($A28="Holiday",$A29="Holiday"),0,
 IF(AND(NOT(OR($A28="Annual Leave",$A29="Annual Leave")),$A28="Off day"),0,
  IF($I28+$I29&gt;=8,IF($I28&gt;=8,8,$I28),$I28)
  )))</f>
        <v/>
      </c>
      <c r="W28" s="351">
        <f>MAX(0,V28-U28)</f>
        <v/>
      </c>
      <c r="X28" s="351">
        <f>IF(C28="","",C28-WEEKDAY(C28,1)+1)</f>
        <v/>
      </c>
      <c r="Y28" s="351">
        <f>SUMPRODUCT(($X$14:$X27=X28)*(($V$14:$V27)+($O$14:$O27)))+IF(X28=X14,$L$11,0)</f>
        <v/>
      </c>
      <c r="Z28" s="351" t="n"/>
      <c r="AA28" s="351" t="n"/>
      <c r="AB28" s="351" t="n"/>
      <c r="AC28" s="351" t="n"/>
      <c r="AD28" s="351" t="n"/>
      <c r="AE28" s="351" t="n"/>
      <c r="AF28" s="351" t="n"/>
    </row>
    <row r="29" hidden="1" ht="15.75" customHeight="1" s="348" thickBot="1">
      <c r="A29" s="179" t="n"/>
      <c r="B29" s="176" t="n"/>
      <c r="C29" s="145" t="n"/>
      <c r="D29" s="6" t="n"/>
      <c r="E29" s="295">
        <f>IF(D29="", "",
 IF(D29=TIME(0,0,0), 0,
 IF(AND(D29&gt;=TIME(0,0,1), D29&lt;=TIME(2,0,0)), TIME(7,0,0),
 IF(AND(D29&gt;=TIME(6,0,0), D29&lt;=TIME(8,0,0)), TIME(12,0,0),
 IF(AND(D29&gt;TIME(8,0,0), D29&lt;=TIME(13,59,0)), TIME(15,0,0),
 IF(AND(D29&gt;=TIME(14,0,0), D29&lt;=TIME(17,59,0)), TIME(21,0,0),
 IF(AND(D29&gt;=TIME(18,0,0), D29&lt;=TIME(21,59,0)), TIME(0,0,0),
 IF(AND(D29&gt;=TIME(22,0,0), D29&lt;=TIME(23,59,59)), TIME(7,0,0), ""))))))))</f>
        <v/>
      </c>
      <c r="F29" s="6" t="n"/>
      <c r="G29" s="6" t="n"/>
      <c r="H29" s="6" t="n"/>
      <c r="I29" s="6" t="n"/>
      <c r="J29" s="6" t="n"/>
      <c r="K29" s="6" t="n"/>
      <c r="L29" s="6" t="n"/>
      <c r="M29" s="4">
        <f>MAX(0,V29-W29)</f>
        <v/>
      </c>
      <c r="N29" s="4">
        <f>(IF(OR($C29="",$D29=""),0,
 IF(OR($A28="Holiday",$A29="Holiday"),
    IF(ISNUMBER(MATCH(TRIM($B29),{"Phagwah","Good Friday","Easter Monday","Labour Day","Christmas","Eid ul Azha","Romans-2","Globe-12","Neptune P1"},0)),0,$I29),
 IF(AND(NOT(OR($A28="Annual Leave",$A29="Annual Leave")),$A29="Off day"),$I29,
  MAX(0,$I29-$V29)
  ))))+W29</f>
        <v/>
      </c>
      <c r="O29" s="4">
        <f>IF(AND(OR($A28="Holiday",$A29="Holiday"),
        ISNUMBER(MATCH(TRIM($B29),{"Phagwah","Good Friday","Easter Monday","Labour Day","Christmas","Eid ul Azha","Romans-2","Globe-12","Neptune P1"},0))),
   $I29,0)</f>
        <v/>
      </c>
      <c r="P29" s="4">
        <f>IF(OR($O$7="Canteen",$O$7="Head Office"),0,IF($I29&lt;=0,0,IF(AND($I28&lt;=0,OR(TRIM($J29)="Hebrews",TRIM($J29)="Romans",TRIM($J29)="Romans-2",TRIM($J29)="Globe",TRIM($J29)="Globe-12",TRIM($J29)="Neptune P1")),1,0)))</f>
        <v/>
      </c>
      <c r="Q29" s="6" t="n"/>
      <c r="R29" s="296">
        <f>IF(OR($O$7="Canteen",$O$7="Head Office"),0,IF(
  AND(
    SUMIFS(I:I, C:C, C29) &gt;= 8,
    COUNTIFS(C$14:C29, C29)=1,
    OR(
      TEXT(D29,"hh:mm:ss")="07:00:00",
      TEXT(D29,"hh:mm:ss")="15:00:00",
      TEXT(D29,"hh:mm:ss")="23:00:00",
      TEXT(D30,"hh:mm:ss")="07:00:00",
      TEXT(D30,"hh:mm:ss")="15:00:00",
      TEXT(D30,"hh:mm:ss")="23:00:00"
    )
  ),
  1,
  0
))</f>
        <v/>
      </c>
      <c r="S29" s="4">
        <f>IF(OR($A28="Annual Leave",$A29="Annual Leave"),IF(AND($A28&lt;&gt;"Annual Leave",$A29="Annual Leave"),8,0),0)</f>
        <v/>
      </c>
      <c r="T29" s="146" t="n"/>
      <c r="U29" s="351">
        <f>MAX(0,40-Y29)</f>
        <v/>
      </c>
      <c r="V29" s="351">
        <f>IF(OR($C29="",$D29=""),0,
 IF(OR($A28="Holiday",$A29="Holiday"),0,
 IF(AND(NOT(OR($A28="Annual Leave",$A29="Annual Leave")),$A29="Off day"),0,
  IF($I28+$I29&gt;=8,IF($I28&gt;=8,0,8-$I28),$I29)
  )))</f>
        <v/>
      </c>
      <c r="W29" s="351">
        <f>MAX(0,V29-U29)</f>
        <v/>
      </c>
      <c r="X29" s="351">
        <f>IF(C29="","",C29-WEEKDAY(C29,1)+1)</f>
        <v/>
      </c>
      <c r="Y29" s="351">
        <f>SUMPRODUCT(($X$14:$X28=X29)*(($V$14:$V28)+($O$14:$O28)))+IF(X29=X14,$L$11,0)</f>
        <v/>
      </c>
      <c r="Z29" s="351" t="n"/>
      <c r="AA29" s="351" t="n"/>
      <c r="AB29" s="351" t="n"/>
      <c r="AC29" s="351" t="n"/>
      <c r="AD29" s="351" t="n"/>
      <c r="AE29" s="351" t="n"/>
      <c r="AF29" s="351" t="n"/>
    </row>
    <row r="30" ht="24" customHeight="1" s="348" thickBot="1">
      <c r="A30" s="147" t="inlineStr">
        <is>
          <t>On Day</t>
        </is>
      </c>
      <c r="B30" s="180" t="n"/>
      <c r="C30" s="88">
        <f>C27+1</f>
        <v/>
      </c>
      <c r="D30" s="54" t="n"/>
      <c r="E30" s="148">
        <f>IF(D30="", "",
 IF(D30=TIME(0,0,0), 0,
 IF(AND(D30&gt;=TIME(0,0,1), D30&lt;=TIME(2,0,0)), TIME(7,0,0),
 IF(AND(D30&gt;=TIME(6,0,0), D30&lt;=TIME(8,0,0)), TIME(12,0,0),
 IF(AND(D30&gt;TIME(8,0,0), D30&lt;=TIME(13,59,0)), TIME(15,0,0),
 IF(AND(D30&gt;=TIME(14,0,0), D30&lt;=TIME(17,59,0)), TIME(21,0,0),
 IF(AND(D30&gt;=TIME(18,0,0), D30&lt;=TIME(21,59,0)), TIME(0,0,0),
 IF(AND(D30&gt;=TIME(22,0,0), D30&lt;=TIME(23,59,59)), TIME(7,0,0), ""))))))))</f>
        <v/>
      </c>
      <c r="F30" s="149" t="n"/>
      <c r="G30" s="148">
        <f>IF(AND(D30&gt;=TIME(6,0,0),D30&lt;=TIME(8,0,0)),E30,"")</f>
        <v/>
      </c>
      <c r="H30" s="54" t="n"/>
      <c r="I30" s="55">
        <f>ROUND(IF(OR(D30="",E30="",E30=0),0,IF(H30="",MOD(E30-D30,1)*24,MOD(H30-D30,1)*24)),2)</f>
        <v/>
      </c>
      <c r="J30" s="150" t="n"/>
      <c r="K30" s="270" t="n"/>
      <c r="L30" s="181" t="n"/>
      <c r="M30" s="272">
        <f>MAX(0,V30-W30)</f>
        <v/>
      </c>
      <c r="N30" s="56">
        <f>(IF(OR($C30="",$D30=""),0,
 IF(OR($A30="Holiday",$A31="Holiday"),
    IF(ISNUMBER(MATCH(TRIM($B30),{"Phagwah","Good Friday","Easter Monday","Labour Day","Christmas","Eid ul Azha","Romans-2","Globe-12","Neptune P1"},0)),0,$I30),
 IF(AND(NOT(OR($A30="Annual Leave",$A31="Annual Leave")),$A30="Off day"),$I30,
  MAX(0,$I30-$V30)
  ))))+W30</f>
        <v/>
      </c>
      <c r="O30" s="56">
        <f>IF(AND(OR($A30="Holiday",$A31="Holiday"),
        ISNUMBER(MATCH(TRIM($B30),{"Phagwah","Good Friday","Easter Monday","Labour Day","Christmas","Eid ul Azha","Romans-2","Globe-12","Neptune P1"},0))),
   $I30,0)</f>
        <v/>
      </c>
      <c r="P30" s="56">
        <f>IF(OR($O$7="Canteen",$O$7="Head Office"),0,IF($I30&lt;=0,0,IF(OR(OR(TRIM($J30)="Hebrews",TRIM($J30)="Romans",TRIM($J30)="Romans-2",TRIM($J30)="Globe",TRIM($J30)="Globe-12",TRIM($J30)="Neptune P1"),AND($I31&gt;0,OR(TRIM($J31)="Hebrews",TRIM($J31)="Romans",TRIM($J31)="Romans-2",TRIM($J31)="Globe",TRIM($J31)="Globe-12",TRIM($J31)="Neptune P1"))),1,0)))</f>
        <v/>
      </c>
      <c r="Q30" s="57" t="n"/>
      <c r="R30" s="56">
        <f>IF(OR($O$7="Canteen",$O$7="Head Office"),0,IF(
  AND(
    SUMIFS(I:I, C:C, C30) &gt;= 8,
    COUNTIFS(C$14:C30, C30)=1,
    OR(
      TEXT(D30,"hh:mm:ss")="07:00:00",
      TEXT(D30,"hh:mm:ss")="15:00:00",
      TEXT(D30,"hh:mm:ss")="23:00:00",
      TEXT(D31,"hh:mm:ss")="07:00:00",
      TEXT(D31,"hh:mm:ss")="15:00:00",
      TEXT(D31,"hh:mm:ss")="23:00:00"
    )
  ),
  1,
  0
))</f>
        <v/>
      </c>
      <c r="S30" s="56">
        <f>IF(OR($A30="Annual Leave",$A31="Annual Leave"),IF($A30="Annual Leave",8,0),0)</f>
        <v/>
      </c>
      <c r="T30" s="58" t="n"/>
      <c r="U30" s="144">
        <f>MAX(0,40-Y30)</f>
        <v/>
      </c>
      <c r="V30" s="151">
        <f>IF(OR($C30="",$D30=""),0,
 IF(OR($A30="Holiday",$A31="Holiday"),0,
 IF(AND(NOT(OR($A30="Annual Leave",$A31="Annual Leave")),$A30="Off day"),0,
  IF($I30+$I31&gt;=8,IF($I30&gt;=8,8,$I30),$I30)
  )))</f>
        <v/>
      </c>
      <c r="W30" s="151">
        <f>MAX(0,V30-U30)</f>
        <v/>
      </c>
      <c r="X30" s="151">
        <f>IF(C30="","",C30-WEEKDAY(C30,1)+1)</f>
        <v/>
      </c>
      <c r="Y30" s="151">
        <f>SUMPRODUCT(($X$14:$X29=X30)*(($V$14:$V29)+($O$14:$O29)))+IF(X30=X14,$L$11,0)</f>
        <v/>
      </c>
      <c r="Z30" s="151" t="n"/>
      <c r="AA30" s="151" t="n"/>
      <c r="AB30" s="151" t="n"/>
      <c r="AC30" s="351" t="n"/>
      <c r="AD30" s="351" t="n"/>
      <c r="AE30" s="351" t="n"/>
      <c r="AF30" s="351" t="n"/>
    </row>
    <row r="31" ht="24" customHeight="1" s="348" thickBot="1">
      <c r="A31" s="147" t="inlineStr">
        <is>
          <t>On Day</t>
        </is>
      </c>
      <c r="B31" s="182" t="n"/>
      <c r="C31" s="89">
        <f>C30</f>
        <v/>
      </c>
      <c r="D31" s="59" t="n"/>
      <c r="E31" s="152">
        <f>IF(D31="", "",
 IF(D31=TIME(0,0,0), 0,
 IF(AND(D31&gt;=TIME(0,0,1), D31&lt;=TIME(2,0,0)), TIME(7,0,0),
 IF(AND(D31&gt;=TIME(6,0,0), D31&lt;=TIME(8,0,0)), TIME(12,0,0),
 IF(AND(D31&gt;TIME(8,0,0), D31&lt;=TIME(13,59,0)), TIME(15,0,0),
 IF(AND(D31&gt;=TIME(14,0,0), D31&lt;=TIME(17,59,0)), TIME(21,0,0),
 IF(AND(D31&gt;=TIME(18,0,0), D31&lt;=TIME(21,59,0)), TIME(0,0,0),
 IF(AND(D31&gt;=TIME(22,0,0), D31&lt;=TIME(23,59,59)), TIME(7,0,0), ""))))))))</f>
        <v/>
      </c>
      <c r="F31" s="153" t="n"/>
      <c r="G31" s="152">
        <f>IF(AND(D31&gt;=TIME(6,0,0),D31&lt;=TIME(8,0,0)),E31,"")</f>
        <v/>
      </c>
      <c r="H31" s="59" t="n"/>
      <c r="I31" s="60">
        <f>ROUND(IF(OR(D31="",E31="",E31=0),0,IF(H31="",MOD(E31-D31,1)*24,MOD(H31-D31,1)*24)),2)</f>
        <v/>
      </c>
      <c r="J31" s="150" t="n"/>
      <c r="K31" s="270" t="n"/>
      <c r="L31" s="183" t="n"/>
      <c r="M31" s="272">
        <f>MAX(0,V31-W31)</f>
        <v/>
      </c>
      <c r="N31" s="61">
        <f>(IF(OR($C31="",$D31=""),0,
 IF(OR($A30="Holiday",$A31="Holiday"),
    IF(ISNUMBER(MATCH(TRIM($B31),{"Phagwah","Good Friday","Easter Monday","Labour Day","Christmas","Eid ul Azha","Romans-2","Globe-12","Neptune P1"},0)),0,$I31),
 IF(AND(NOT(OR($A30="Annual Leave",$A31="Annual Leave")),$A31="Off day"),$I31,
  MAX(0,$I31-$V31)
  ))))+W31</f>
        <v/>
      </c>
      <c r="O31" s="61">
        <f>IF(AND(OR($A30="Holiday",$A31="Holiday"),
        ISNUMBER(MATCH(TRIM($B31),{"Phagwah","Good Friday","Easter Monday","Labour Day","Christmas","Eid ul Azha","Romans-2","Globe-12","Neptune P1"},0))),
   $I31,0)</f>
        <v/>
      </c>
      <c r="P31" s="61">
        <f>IF(OR($O$7="Canteen",$O$7="Head Office"),0,IF($I31&lt;=0,0,IF(AND($I30&lt;=0,OR(TRIM($J31)="Hebrews",TRIM($J31)="Romans",TRIM($J31)="Romans-2",TRIM($J31)="Globe",TRIM($J31)="Globe-12",TRIM($J31)="Neptune P1")),1,0)))</f>
        <v/>
      </c>
      <c r="Q31" s="62" t="n"/>
      <c r="R31" s="61">
        <f>IF(OR($O$7="Canteen",$O$7="Head Office"),0,IF(
  AND(
    SUMIFS(I:I, C:C, C31) &gt;= 8,
    COUNTIFS(C$14:C31, C31)=1,
    OR(
      TEXT(D31,"hh:mm:ss")="07:00:00",
      TEXT(D31,"hh:mm:ss")="15:00:00",
      TEXT(D31,"hh:mm:ss")="23:00:00",
      TEXT(D32,"hh:mm:ss")="07:00:00",
      TEXT(D32,"hh:mm:ss")="15:00:00",
      TEXT(D32,"hh:mm:ss")="23:00:00"
    )
  ),
  1,
  0
))</f>
        <v/>
      </c>
      <c r="S31" s="61">
        <f>IF(OR($A30="Annual Leave",$A31="Annual Leave"),IF(AND($A30&lt;&gt;"Annual Leave",$A31="Annual Leave"),8,0),0)</f>
        <v/>
      </c>
      <c r="T31" s="63" t="n"/>
      <c r="U31" s="144">
        <f>MAX(0,40-Y31)</f>
        <v/>
      </c>
      <c r="V31" s="151">
        <f>IF(OR($C31="",$D31=""),0,
 IF(OR($A30="Holiday",$A31="Holiday"),0,
 IF(AND(NOT(OR($A30="Annual Leave",$A31="Annual Leave")),$A31="Off day"),0,
  IF($I30+$I31&gt;=8,IF($I30&gt;=8,0,8-$I30),$I31)
  )))</f>
        <v/>
      </c>
      <c r="W31" s="151">
        <f>MAX(0,V31-U31)</f>
        <v/>
      </c>
      <c r="X31" s="151">
        <f>IF(C31="","",C31-WEEKDAY(C31,1)+1)</f>
        <v/>
      </c>
      <c r="Y31" s="151">
        <f>SUMPRODUCT(($X$14:$X30=X31)*(($V$14:$V30)+($O$14:$O30)))+IF(X31=X14,$L$11,0)</f>
        <v/>
      </c>
      <c r="Z31" s="151" t="n"/>
      <c r="AA31" s="151" t="n"/>
      <c r="AB31" s="151" t="n"/>
      <c r="AC31" s="351" t="n"/>
      <c r="AD31" s="351" t="n"/>
      <c r="AE31" s="351" t="n"/>
      <c r="AF31" s="351" t="n"/>
    </row>
    <row r="32" ht="24" customHeight="1" s="348" thickBot="1">
      <c r="A32" s="184" t="inlineStr">
        <is>
          <t>On Day</t>
        </is>
      </c>
      <c r="B32" s="185" t="n"/>
      <c r="C32" s="101">
        <f>C30+1</f>
        <v/>
      </c>
      <c r="D32" s="11" t="n"/>
      <c r="E32" s="186">
        <f>IF(D32="", "",
 IF(D32=TIME(0,0,0), 0,
 IF(AND(D32&gt;=TIME(0,0,1), D32&lt;=TIME(2,0,0)), TIME(7,0,0),
 IF(AND(D32&gt;=TIME(6,0,0), D32&lt;=TIME(8,0,0)), TIME(12,0,0),
 IF(AND(D32&gt;TIME(8,0,0), D32&lt;=TIME(13,59,0)), TIME(15,0,0),
 IF(AND(D32&gt;=TIME(14,0,0), D32&lt;=TIME(17,59,0)), TIME(21,0,0),
 IF(AND(D32&gt;=TIME(18,0,0), D32&lt;=TIME(21,59,0)), TIME(0,0,0),
 IF(AND(D32&gt;=TIME(22,0,0), D32&lt;=TIME(23,59,59)), TIME(7,0,0), ""))))))))</f>
        <v/>
      </c>
      <c r="F32" s="187" t="n"/>
      <c r="G32" s="186">
        <f>IF(AND(D32&gt;=TIME(6,0,0),D32&lt;=TIME(8,0,0)),E32,"")</f>
        <v/>
      </c>
      <c r="H32" s="11" t="n"/>
      <c r="I32" s="87">
        <f>ROUND(IF(OR(D32="",E32="",E32=0),0,IF(H32="",MOD(E32-D32,1)*24,MOD(H32-D32,1)*24)),2)</f>
        <v/>
      </c>
      <c r="J32" s="188" t="n"/>
      <c r="K32" s="297" t="n"/>
      <c r="L32" s="189" t="n"/>
      <c r="M32" s="298">
        <f>MAX(0,V32-W32)</f>
        <v/>
      </c>
      <c r="N32" s="12">
        <f>(IF(OR($C32="",$D32=""),0,
 IF(OR($A32="Holiday",$A33="Holiday"),
    IF(ISNUMBER(MATCH(TRIM($B32),{"Phagwah","Good Friday","Easter Monday","Labour Day","Christmas","Eid ul Azha","Romans-2","Globe-12","Neptune P1"},0)),0,$I32),
 IF(AND(NOT(OR($A32="Annual Leave",$A33="Annual Leave")),$A32="Off day"),$I32,
  MAX(0,$I32-$V32)
  ))))+W32</f>
        <v/>
      </c>
      <c r="O32" s="12">
        <f>IF(AND(OR($A32="Holiday",$A33="Holiday"),
        ISNUMBER(MATCH(TRIM($B32),{"Phagwah","Good Friday","Easter Monday","Labour Day","Christmas","Eid ul Azha","Romans-2","Globe-12","Neptune P1"},0))),
   $I32,0)</f>
        <v/>
      </c>
      <c r="P32" s="12">
        <f>IF(OR($O$7="Canteen",$O$7="Head Office"),0,IF($I32&lt;=0,0,IF(OR(OR(TRIM($J32)="Hebrews",TRIM($J32)="Romans",TRIM($J32)="Romans-2",TRIM($J32)="Globe",TRIM($J32)="Globe-12",TRIM($J32)="Neptune P1"),AND($I33&gt;0,OR(TRIM($J33)="Hebrews",TRIM($J33)="Romans",TRIM($J33)="Romans-2",TRIM($J33)="Globe",TRIM($J33)="Globe-12",TRIM($J33)="Neptune P1"))),1,0)))</f>
        <v/>
      </c>
      <c r="Q32" s="13" t="n"/>
      <c r="R32" s="12">
        <f>IF(OR($O$7="Canteen",$O$7="Head Office"),0,IF(
  AND(
    SUMIFS(I:I, C:C, C32) &gt;= 8,
    COUNTIFS(C$14:C32, C32)=1,
    OR(
      TEXT(D32,"hh:mm:ss")="07:00:00",
      TEXT(D32,"hh:mm:ss")="15:00:00",
      TEXT(D32,"hh:mm:ss")="23:00:00",
      TEXT(D33,"hh:mm:ss")="07:00:00",
      TEXT(D33,"hh:mm:ss")="15:00:00",
      TEXT(D33,"hh:mm:ss")="23:00:00"
    )
  ),
  1,
  0
))</f>
        <v/>
      </c>
      <c r="S32" s="12">
        <f>IF(OR($A32="Annual Leave",$A33="Annual Leave"),IF($A32="Annual Leave",8,0),0)</f>
        <v/>
      </c>
      <c r="T32" s="102" t="n"/>
      <c r="U32" s="144">
        <f>MAX(0,40-Y32)</f>
        <v/>
      </c>
      <c r="V32" s="351">
        <f>IF(OR($C32="",$D32=""),0,
 IF(OR($A32="Holiday",$A33="Holiday"),0,
 IF(AND(NOT(OR($A32="Annual Leave",$A33="Annual Leave")),$A32="Off day"),0,
  IF($I32+$I33&gt;=8,IF($I32&gt;=8,8,$I32),$I32)
  )))</f>
        <v/>
      </c>
      <c r="W32" s="351">
        <f>MAX(0,V32-U32)</f>
        <v/>
      </c>
      <c r="X32" s="351">
        <f>IF(C32="","",C32-WEEKDAY(C32,1)+1)</f>
        <v/>
      </c>
      <c r="Y32" s="351">
        <f>SUMPRODUCT(($X$14:$X31=X32)*(($V$14:$V31)+($O$14:$O31)))+IF(X32=X14,$L$11,0)</f>
        <v/>
      </c>
      <c r="Z32" s="351" t="n"/>
      <c r="AA32" s="351" t="n"/>
      <c r="AB32" s="351" t="n"/>
      <c r="AC32" s="351" t="n"/>
      <c r="AD32" s="351" t="n"/>
      <c r="AE32" s="351" t="n"/>
      <c r="AF32" s="351" t="n"/>
    </row>
    <row r="33" ht="24" customHeight="1" s="348" thickBot="1">
      <c r="A33" s="184" t="inlineStr">
        <is>
          <t>On Day</t>
        </is>
      </c>
      <c r="B33" s="299" t="n"/>
      <c r="C33" s="101">
        <f>C32</f>
        <v/>
      </c>
      <c r="D33" s="300" t="n"/>
      <c r="E33" s="301">
        <f>IF(D33="", "",
 IF(D33=TIME(0,0,0), 0,
 IF(AND(D33&gt;=TIME(0,0,1), D33&lt;=TIME(2,0,0)), TIME(7,0,0),
 IF(AND(D33&gt;=TIME(6,0,0), D33&lt;=TIME(8,0,0)), TIME(12,0,0),
 IF(AND(D33&gt;TIME(8,0,0), D33&lt;=TIME(13,59,0)), TIME(15,0,0),
 IF(AND(D33&gt;=TIME(14,0,0), D33&lt;=TIME(17,59,0)), TIME(21,0,0),
 IF(AND(D33&gt;=TIME(18,0,0), D33&lt;=TIME(21,59,0)), TIME(0,0,0),
 IF(AND(D33&gt;=TIME(22,0,0), D33&lt;=TIME(23,59,59)), TIME(7,0,0), ""))))))))</f>
        <v/>
      </c>
      <c r="F33" s="187" t="n"/>
      <c r="G33" s="301">
        <f>IF(AND(D33&gt;=TIME(6,0,0),D33&lt;=TIME(8,0,0)),E33,"")</f>
        <v/>
      </c>
      <c r="H33" s="300" t="n"/>
      <c r="I33" s="87">
        <f>ROUND(IF(OR(D33="",E33="",E33=0),0,IF(H33="",MOD(E33-D33,1)*24,MOD(H33-D33,1)*24)),2)</f>
        <v/>
      </c>
      <c r="J33" s="190" t="n"/>
      <c r="K33" s="297" t="n"/>
      <c r="L33" s="189" t="n"/>
      <c r="M33" s="298">
        <f>MAX(0,V33-W33)</f>
        <v/>
      </c>
      <c r="N33" s="302">
        <f>(IF(OR($C33="",$D33=""),0,
 IF(OR($A32="Holiday",$A33="Holiday"),
    IF(ISNUMBER(MATCH(TRIM($B33),{"Phagwah","Good Friday","Easter Monday","Labour Day","Christmas","Eid ul Azha","Romans-2","Globe-12","Neptune P1"},0)),0,$I33),
 IF(AND(NOT(OR($A32="Annual Leave",$A33="Annual Leave")),$A33="Off day"),$I33,
  MAX(0,$I33-$V33)
  ))))+W33</f>
        <v/>
      </c>
      <c r="O33" s="302">
        <f>IF(AND(OR($A32="Holiday",$A33="Holiday"),
        ISNUMBER(MATCH(TRIM($B33),{"Phagwah","Good Friday","Easter Monday","Labour Day","Christmas","Eid ul Azha","Romans-2","Globe-12","Neptune P1"},0))),
   $I33,0)</f>
        <v/>
      </c>
      <c r="P33" s="302">
        <f>IF(OR($O$7="Canteen",$O$7="Head Office"),0,IF($I33&lt;=0,0,IF(AND($I32&lt;=0,OR(TRIM($J33)="Hebrews",TRIM($J33)="Romans",TRIM($J33)="Romans-2",TRIM($J33)="Globe",TRIM($J33)="Globe-12",TRIM($J33)="Neptune P1")),1,0)))</f>
        <v/>
      </c>
      <c r="Q33" s="303" t="n"/>
      <c r="R33" s="302">
        <f>IF(OR($O$7="Canteen",$O$7="Head Office"),0,IF(
  AND(
    SUMIFS(I:I, C:C, C33) &gt;= 8,
    COUNTIFS(C$14:C33, C33)=1,
    OR(
      TEXT(D33,"hh:mm:ss")="07:00:00",
      TEXT(D33,"hh:mm:ss")="15:00:00",
      TEXT(D33,"hh:mm:ss")="23:00:00",
      TEXT(D34,"hh:mm:ss")="07:00:00",
      TEXT(D34,"hh:mm:ss")="15:00:00",
      TEXT(D34,"hh:mm:ss")="23:00:00"
    )
  ),
  1,
  0
))</f>
        <v/>
      </c>
      <c r="S33" s="302">
        <f>IF(OR($A32="Annual Leave",$A33="Annual Leave"),IF(AND($A32&lt;&gt;"Annual Leave",$A33="Annual Leave"),8,0),0)</f>
        <v/>
      </c>
      <c r="T33" s="304" t="n"/>
      <c r="U33" s="144">
        <f>MAX(0,40-Y33)</f>
        <v/>
      </c>
      <c r="V33" s="351">
        <f>IF(OR($C33="",$D33=""),0,
 IF(OR($A32="Holiday",$A33="Holiday"),0,
 IF(AND(NOT(OR($A32="Annual Leave",$A33="Annual Leave")),$A33="Off day"),0,
  IF($I32+$I33&gt;=8,IF($I32&gt;=8,0,8-$I32),$I33)
  )))</f>
        <v/>
      </c>
      <c r="W33" s="351">
        <f>MAX(0,V33-U33)</f>
        <v/>
      </c>
      <c r="X33" s="351">
        <f>IF(C33="","",C33-WEEKDAY(C33,1)+1)</f>
        <v/>
      </c>
      <c r="Y33" s="351">
        <f>SUMPRODUCT(($X$14:$X32=X33)*(($V$14:$V32)+($O$14:$O32)))+IF(X33=X14,$L$11,0)</f>
        <v/>
      </c>
      <c r="Z33" s="351" t="n"/>
      <c r="AA33" s="351" t="n"/>
      <c r="AB33" s="351" t="n"/>
      <c r="AC33" s="351" t="n"/>
      <c r="AD33" s="351" t="n"/>
      <c r="AE33" s="351" t="n"/>
      <c r="AF33" s="351" t="n"/>
    </row>
    <row r="34" ht="24" customHeight="1" s="348" thickBot="1">
      <c r="A34" s="159" t="inlineStr">
        <is>
          <t>On Day</t>
        </is>
      </c>
      <c r="B34" s="191" t="n"/>
      <c r="C34" s="92">
        <f>C32+1</f>
        <v/>
      </c>
      <c r="D34" s="31" t="n"/>
      <c r="E34" s="160">
        <f>IF(D34="", "",
 IF(D34=TIME(0,0,0), 0,
 IF(AND(D34&gt;=TIME(0,0,1), D34&lt;=TIME(2,0,0)), TIME(7,0,0),
 IF(AND(D34&gt;=TIME(6,0,0), D34&lt;=TIME(8,0,0)), TIME(12,0,0),
 IF(AND(D34&gt;TIME(8,0,0), D34&lt;=TIME(13,59,0)), TIME(15,0,0),
 IF(AND(D34&gt;=TIME(14,0,0), D34&lt;=TIME(17,59,0)), TIME(21,0,0),
 IF(AND(D34&gt;=TIME(18,0,0), D34&lt;=TIME(21,59,0)), TIME(0,0,0),
 IF(AND(D34&gt;=TIME(22,0,0), D34&lt;=TIME(23,59,59)), TIME(7,0,0), ""))))))))</f>
        <v/>
      </c>
      <c r="F34" s="161" t="n"/>
      <c r="G34" s="160">
        <f>IF(AND(D34&gt;=TIME(6,0,0),D34&lt;=TIME(8,0,0)),E34,"")</f>
        <v/>
      </c>
      <c r="H34" s="31" t="n"/>
      <c r="I34" s="32">
        <f>ROUND(IF(OR(D34="",E34="",E34=0),0,IF(H34="",MOD(E34-D34,1)*24,MOD(H34-D34,1)*24)),2)</f>
        <v/>
      </c>
      <c r="J34" s="162" t="n"/>
      <c r="K34" s="282" t="n"/>
      <c r="L34" s="181" t="n"/>
      <c r="M34" s="283">
        <f>MAX(0,V34-W34)</f>
        <v/>
      </c>
      <c r="N34" s="33">
        <f>(IF(OR($C34="",$D34=""),0,
 IF(OR($A34="Holiday",$A35="Holiday"),
    IF(ISNUMBER(MATCH(TRIM($B34),{"Phagwah","Good Friday","Easter Monday","Labour Day","Christmas","Eid ul Azha","Romans-2","Globe-12","Neptune P1"},0)),0,$I34),
 IF(AND(NOT(OR($A34="Annual Leave",$A35="Annual Leave")),$A34="Off day"),$I34,
  MAX(0,$I34-$V34)
  ))))+W34</f>
        <v/>
      </c>
      <c r="O34" s="33">
        <f>IF(AND(OR($A34="Holiday",$A35="Holiday"),
        ISNUMBER(MATCH(TRIM($B34),{"Phagwah","Good Friday","Easter Monday","Labour Day","Christmas","Eid ul Azha","Romans-2","Globe-12","Neptune P1"},0))),
   $I34,0)</f>
        <v/>
      </c>
      <c r="P34" s="33">
        <f>IF(OR($O$7="Canteen",$O$7="Head Office"),0,IF($I34&lt;=0,0,IF(OR(OR(TRIM($J34)="Hebrews",TRIM($J34)="Romans",TRIM($J34)="Romans-2",TRIM($J34)="Globe",TRIM($J34)="Globe-12",TRIM($J34)="Neptune P1"),AND($I35&gt;0,OR(TRIM($J35)="Hebrews",TRIM($J35)="Romans",TRIM($J35)="Romans-2",TRIM($J35)="Globe",TRIM($J35)="Globe-12",TRIM($J35)="Neptune P1"))),1,0)))</f>
        <v/>
      </c>
      <c r="Q34" s="34" t="n"/>
      <c r="R34" s="33">
        <f>IF(OR($O$7="Canteen",$O$7="Head Office"),0,IF(
  AND(
    SUMIFS(I:I, C:C, C34) &gt;= 8,
    COUNTIFS(C$14:C34, C34)=1,
    OR(
      TEXT(D34,"hh:mm:ss")="07:00:00",
      TEXT(D34,"hh:mm:ss")="15:00:00",
      TEXT(D34,"hh:mm:ss")="23:00:00",
      TEXT(D35,"hh:mm:ss")="07:00:00",
      TEXT(D35,"hh:mm:ss")="15:00:00",
      TEXT(D35,"hh:mm:ss")="23:00:00"
    )
  ),
  1,
  0
))</f>
        <v/>
      </c>
      <c r="S34" s="33">
        <f>IF(OR($A34="Annual Leave",$A35="Annual Leave"),IF($A34="Annual Leave",8,0),0)</f>
        <v/>
      </c>
      <c r="T34" s="35" t="n"/>
      <c r="U34" s="144">
        <f>MAX(0,40-Y34)</f>
        <v/>
      </c>
      <c r="V34" s="351">
        <f>IF(OR($C34="",$D34=""),0,
 IF(OR($A34="Holiday",$A35="Holiday"),0,
 IF(AND(NOT(OR($A34="Annual Leave",$A35="Annual Leave")),$A34="Off day"),0,
  IF($I34+$I35&gt;=8,IF($I34&gt;=8,8,$I34),$I34)
  )))</f>
        <v/>
      </c>
      <c r="W34" s="351">
        <f>MAX(0,V34-U34)</f>
        <v/>
      </c>
      <c r="X34" s="351">
        <f>IF(C34="","",C34-WEEKDAY(C34,1)+1)</f>
        <v/>
      </c>
      <c r="Y34" s="351">
        <f>SUMPRODUCT(($X$14:$X33=X34)*(($V$14:$V33)+($O$14:$O33)))+IF(X34=X14,$L$11,0)</f>
        <v/>
      </c>
      <c r="Z34" s="351" t="n"/>
      <c r="AA34" s="351" t="n"/>
      <c r="AB34" s="351" t="n"/>
      <c r="AC34" s="351" t="n"/>
      <c r="AD34" s="351" t="n"/>
      <c r="AE34" s="351" t="n"/>
      <c r="AF34" s="351" t="n"/>
    </row>
    <row r="35" ht="24" customHeight="1" s="348" thickBot="1">
      <c r="A35" s="159" t="inlineStr">
        <is>
          <t>On Day</t>
        </is>
      </c>
      <c r="B35" s="192" t="n"/>
      <c r="C35" s="93">
        <f>C34</f>
        <v/>
      </c>
      <c r="D35" s="36" t="n"/>
      <c r="E35" s="163">
        <f>IF(D35="", "",
 IF(D35=TIME(0,0,0), 0,
 IF(AND(D35&gt;=TIME(0,0,1), D35&lt;=TIME(2,0,0)), TIME(7,0,0),
 IF(AND(D35&gt;=TIME(6,0,0), D35&lt;=TIME(8,0,0)), TIME(12,0,0),
 IF(AND(D35&gt;TIME(8,0,0), D35&lt;=TIME(13,59,0)), TIME(15,0,0),
 IF(AND(D35&gt;=TIME(14,0,0), D35&lt;=TIME(17,59,0)), TIME(21,0,0),
 IF(AND(D35&gt;=TIME(18,0,0), D35&lt;=TIME(21,59,0)), TIME(0,0,0),
 IF(AND(D35&gt;=TIME(22,0,0), D35&lt;=TIME(23,59,59)), TIME(7,0,0), ""))))))))</f>
        <v/>
      </c>
      <c r="F35" s="164" t="n"/>
      <c r="G35" s="163">
        <f>IF(AND(D35&gt;=TIME(6,0,0),D35&lt;=TIME(8,0,0)),E35,"")</f>
        <v/>
      </c>
      <c r="H35" s="36" t="n"/>
      <c r="I35" s="37">
        <f>ROUND(IF(OR(D35="",E35="",E35=0),0,IF(H35="",MOD(E35-D35,1)*24,MOD(H35-D35,1)*24)),2)</f>
        <v/>
      </c>
      <c r="J35" s="162" t="n"/>
      <c r="K35" s="282" t="n"/>
      <c r="L35" s="183" t="n"/>
      <c r="M35" s="283">
        <f>MAX(0,V35-W35)</f>
        <v/>
      </c>
      <c r="N35" s="38">
        <f>(IF(OR($C35="",$D35=""),0,
 IF(OR($A34="Holiday",$A35="Holiday"),
    IF(ISNUMBER(MATCH(TRIM($B35),{"Phagwah","Good Friday","Easter Monday","Labour Day","Christmas","Eid ul Azha","Romans-2","Globe-12","Neptune P1"},0)),0,$I35),
 IF(AND(NOT(OR($A34="Annual Leave",$A35="Annual Leave")),$A35="Off day"),$I35,
  MAX(0,$I35-$V35)
  ))))+W35</f>
        <v/>
      </c>
      <c r="O35" s="38">
        <f>IF(AND(OR($A34="Holiday",$A35="Holiday"),
        ISNUMBER(MATCH(TRIM($B35),{"Phagwah","Good Friday","Easter Monday","Labour Day","Christmas","Eid ul Azha","Romans-2","Globe-12","Neptune P1"},0))),
   $I35,0)</f>
        <v/>
      </c>
      <c r="P35" s="38">
        <f>IF(OR($O$7="Canteen",$O$7="Head Office"),0,IF($I35&lt;=0,0,IF(AND($I34&lt;=0,OR(TRIM($J35)="Hebrews",TRIM($J35)="Romans",TRIM($J35)="Romans-2",TRIM($J35)="Globe",TRIM($J35)="Globe-12",TRIM($J35)="Neptune P1")),1,0)))</f>
        <v/>
      </c>
      <c r="Q35" s="39" t="n"/>
      <c r="R35" s="38">
        <f>IF(OR($O$7="Canteen",$O$7="Head Office"),0,IF(
  AND(
    SUMIFS(I:I, C:C, C35) &gt;= 8,
    COUNTIFS(C$14:C35, C35)=1,
    OR(
      TEXT(D35,"hh:mm:ss")="07:00:00",
      TEXT(D35,"hh:mm:ss")="15:00:00",
      TEXT(D35,"hh:mm:ss")="23:00:00",
      TEXT(D36,"hh:mm:ss")="07:00:00",
      TEXT(D36,"hh:mm:ss")="15:00:00",
      TEXT(D36,"hh:mm:ss")="23:00:00"
    )
  ),
  1,
  0
))</f>
        <v/>
      </c>
      <c r="S35" s="38">
        <f>IF(OR($A34="Annual Leave",$A35="Annual Leave"),IF(AND($A34&lt;&gt;"Annual Leave",$A35="Annual Leave"),8,0),0)</f>
        <v/>
      </c>
      <c r="T35" s="40" t="n"/>
      <c r="U35" s="144">
        <f>MAX(0,40-Y35)</f>
        <v/>
      </c>
      <c r="V35" s="351">
        <f>IF(OR($C35="",$D35=""),0,
 IF(OR($A34="Holiday",$A35="Holiday"),0,
 IF(AND(NOT(OR($A34="Annual Leave",$A35="Annual Leave")),$A35="Off day"),0,
  IF($I34+$I35&gt;=8,IF($I34&gt;=8,0,8-$I34),$I35)
  )))</f>
        <v/>
      </c>
      <c r="W35" s="351">
        <f>MAX(0,V35-U35)</f>
        <v/>
      </c>
      <c r="X35" s="351">
        <f>IF(C35="","",C35-WEEKDAY(C35,1)+1)</f>
        <v/>
      </c>
      <c r="Y35" s="351">
        <f>SUMPRODUCT(($X$14:$X34=X35)*(($V$14:$V34)+($O$14:$O34)))+IF(X35=X14,$L$11,0)</f>
        <v/>
      </c>
      <c r="Z35" s="351" t="n"/>
      <c r="AA35" s="351" t="n"/>
      <c r="AB35" s="351" t="n"/>
      <c r="AC35" s="351" t="n"/>
      <c r="AD35" s="351" t="n"/>
      <c r="AE35" s="351" t="n"/>
      <c r="AF35" s="351" t="n"/>
    </row>
    <row r="36" ht="24" customHeight="1" s="348" thickBot="1">
      <c r="A36" s="154" t="inlineStr">
        <is>
          <t>On Day</t>
        </is>
      </c>
      <c r="B36" s="193" t="n"/>
      <c r="C36" s="90">
        <f>C34+1</f>
        <v/>
      </c>
      <c r="D36" s="8" t="n"/>
      <c r="E36" s="155">
        <f>IF(D36="", "",
 IF(D36=TIME(0,0,0), 0,
 IF(AND(D36&gt;=TIME(0,0,1), D36&lt;=TIME(2,0,0)), TIME(7,0,0),
 IF(AND(D36&gt;=TIME(6,0,0), D36&lt;=TIME(8,0,0)), TIME(12,0,0),
 IF(AND(D36&gt;TIME(8,0,0), D36&lt;=TIME(13,59,0)), TIME(15,0,0),
 IF(AND(D36&gt;=TIME(14,0,0), D36&lt;=TIME(17,59,0)), TIME(21,0,0),
 IF(AND(D36&gt;=TIME(18,0,0), D36&lt;=TIME(21,59,0)), TIME(0,0,0),
 IF(AND(D36&gt;=TIME(22,0,0), D36&lt;=TIME(23,59,59)), TIME(7,0,0), ""))))))))</f>
        <v/>
      </c>
      <c r="F36" s="156" t="n"/>
      <c r="G36" s="155">
        <f>IF(AND(D36&gt;=TIME(6,0,0),D36&lt;=TIME(8,0,0)),E36,"")</f>
        <v/>
      </c>
      <c r="H36" s="8" t="n"/>
      <c r="I36" s="30">
        <f>ROUND(IF(OR(D36="",E36="",E36=0),0,IF(H36="",MOD(E36-D36,1)*24,MOD(H36-D36,1)*24)),2)</f>
        <v/>
      </c>
      <c r="J36" s="157" t="n"/>
      <c r="K36" s="274" t="n"/>
      <c r="L36" s="189" t="n"/>
      <c r="M36" s="275">
        <f>MAX(0,V36-W36)</f>
        <v/>
      </c>
      <c r="N36" s="9">
        <f>(IF(OR($C36="",$D36=""),0,
 IF(OR($A36="Holiday",$A37="Holiday"),
    IF(ISNUMBER(MATCH(TRIM($B36),{"Phagwah","Good Friday","Easter Monday","Labour Day","Christmas","Eid ul Azha","Romans-2","Globe-12","Neptune P1"},0)),0,$I36),
 IF(AND(NOT(OR($A36="Annual Leave",$A37="Annual Leave")),$A36="Off day"),$I36,
  MAX(0,$I36-$V36)
  ))))+W36</f>
        <v/>
      </c>
      <c r="O36" s="9">
        <f>IF(AND(OR($A36="Holiday",$A37="Holiday"),
        ISNUMBER(MATCH(TRIM($B36),{"Phagwah","Good Friday","Easter Monday","Labour Day","Christmas","Eid ul Azha","Romans-2","Globe-12","Neptune P1"},0))),
   $I36,0)</f>
        <v/>
      </c>
      <c r="P36" s="9">
        <f>IF(OR($O$7="Canteen",$O$7="Head Office"),0,IF($I36&lt;=0,0,IF(OR(OR(TRIM($J36)="Hebrews",TRIM($J36)="Romans",TRIM($J36)="Romans-2",TRIM($J36)="Globe",TRIM($J36)="Globe-12",TRIM($J36)="Neptune P1"),AND($I37&gt;0,OR(TRIM($J37)="Hebrews",TRIM($J37)="Romans",TRIM($J37)="Romans-2",TRIM($J37)="Globe",TRIM($J37)="Globe-12",TRIM($J37)="Neptune P1"))),1,0)))</f>
        <v/>
      </c>
      <c r="Q36" s="10" t="n"/>
      <c r="R36" s="9">
        <f>IF(OR($O$7="Canteen",$O$7="Head Office"),0,IF(
  AND(
    SUMIFS(I:I, C:C, C36) &gt;= 8,
    COUNTIFS(C$14:C36, C36)=1,
    OR(
      TEXT(D36,"hh:mm:ss")="07:00:00",
      TEXT(D36,"hh:mm:ss")="15:00:00",
      TEXT(D36,"hh:mm:ss")="23:00:00",
      TEXT(D37,"hh:mm:ss")="07:00:00",
      TEXT(D37,"hh:mm:ss")="15:00:00",
      TEXT(D37,"hh:mm:ss")="23:00:00"
    )
  ),
  1,
  0
))</f>
        <v/>
      </c>
      <c r="S36" s="9">
        <f>IF(OR($A36="Annual Leave",$A37="Annual Leave"),IF($A36="Annual Leave",8,0),0)</f>
        <v/>
      </c>
      <c r="T36" s="91" t="n"/>
      <c r="U36" s="144">
        <f>MAX(0,40-Y36)</f>
        <v/>
      </c>
      <c r="V36" s="351">
        <f>IF(OR($C36="",$D36=""),0,
 IF(OR($A36="Holiday",$A37="Holiday"),0,
 IF(AND(NOT(OR($A36="Annual Leave",$A37="Annual Leave")),$A36="Off day"),0,
  IF($I36+$I37&gt;=8,IF($I36&gt;=8,8,$I36),$I36)
  )))</f>
        <v/>
      </c>
      <c r="W36" s="351">
        <f>MAX(0,V36-U36)</f>
        <v/>
      </c>
      <c r="X36" s="351">
        <f>IF(C36="","",C36-WEEKDAY(C36,1)+1)</f>
        <v/>
      </c>
      <c r="Y36" s="351">
        <f>SUMPRODUCT(($X$14:$X35=X36)*(($V$14:$V35)+($O$14:$O35)))+IF(X36=X14,$L$11,0)</f>
        <v/>
      </c>
      <c r="Z36" s="351" t="n"/>
      <c r="AA36" s="351" t="n"/>
      <c r="AB36" s="351" t="n"/>
      <c r="AC36" s="351" t="n"/>
      <c r="AD36" s="351" t="n"/>
      <c r="AE36" s="351" t="n"/>
      <c r="AF36" s="351" t="n"/>
    </row>
    <row r="37" ht="24" customHeight="1" s="348" thickBot="1">
      <c r="A37" s="154" t="inlineStr">
        <is>
          <t>On Day</t>
        </is>
      </c>
      <c r="B37" s="305" t="n"/>
      <c r="C37" s="90">
        <f>C36</f>
        <v/>
      </c>
      <c r="D37" s="276" t="n"/>
      <c r="E37" s="277">
        <f>IF(D37="", "",
 IF(D37=TIME(0,0,0), 0,
 IF(AND(D37&gt;=TIME(0,0,1), D37&lt;=TIME(2,0,0)), TIME(7,0,0),
 IF(AND(D37&gt;=TIME(6,0,0), D37&lt;=TIME(8,0,0)), TIME(12,0,0),
 IF(AND(D37&gt;TIME(8,0,0), D37&lt;=TIME(13,59,0)), TIME(15,0,0),
 IF(AND(D37&gt;=TIME(14,0,0), D37&lt;=TIME(17,59,0)), TIME(21,0,0),
 IF(AND(D37&gt;=TIME(18,0,0), D37&lt;=TIME(21,59,0)), TIME(0,0,0),
 IF(AND(D37&gt;=TIME(22,0,0), D37&lt;=TIME(23,59,59)), TIME(7,0,0), ""))))))))</f>
        <v/>
      </c>
      <c r="F37" s="156" t="n"/>
      <c r="G37" s="277">
        <f>IF(AND(D37&gt;=TIME(6,0,0),D37&lt;=TIME(8,0,0)),E37,"")</f>
        <v/>
      </c>
      <c r="H37" s="276" t="n"/>
      <c r="I37" s="30">
        <f>ROUND(IF(OR(D37="",E37="",E37=0),0,IF(H37="",MOD(E37-D37,1)*24,MOD(H37-D37,1)*24)),2)</f>
        <v/>
      </c>
      <c r="J37" s="158" t="n"/>
      <c r="K37" s="274" t="n"/>
      <c r="L37" s="189" t="n"/>
      <c r="M37" s="275">
        <f>MAX(0,V37-W37)</f>
        <v/>
      </c>
      <c r="N37" s="278">
        <f>(IF(OR($C37="",$D37=""),0,
 IF(OR($A36="Holiday",$A37="Holiday"),
    IF(ISNUMBER(MATCH(TRIM($B37),{"Phagwah","Good Friday","Easter Monday","Labour Day","Christmas","Eid ul Azha","Romans-2","Globe-12","Neptune P1"},0)),0,$I37),
 IF(AND(NOT(OR($A36="Annual Leave",$A37="Annual Leave")),$A37="Off day"),$I37,
  MAX(0,$I37-$V37)
  ))))+W37</f>
        <v/>
      </c>
      <c r="O37" s="278">
        <f>IF(AND(OR($A36="Holiday",$A37="Holiday"),
        ISNUMBER(MATCH(TRIM($B37),{"Phagwah","Good Friday","Easter Monday","Labour Day","Christmas","Eid ul Azha","Romans-2","Globe-12","Neptune P1"},0))),
   $I37,0)</f>
        <v/>
      </c>
      <c r="P37" s="278">
        <f>IF(OR($O$7="Canteen",$O$7="Head Office"),0,IF($I37&lt;=0,0,IF(AND($I36&lt;=0,OR(TRIM($J37)="Hebrews",TRIM($J37)="Romans",TRIM($J37)="Romans-2",TRIM($J37)="Globe",TRIM($J37)="Globe-12",TRIM($J37)="Neptune P1")),1,0)))</f>
        <v/>
      </c>
      <c r="Q37" s="279" t="n"/>
      <c r="R37" s="278">
        <f>IF(OR($O$7="Canteen",$O$7="Head Office"),0,IF(
  AND(
    SUMIFS(I:I, C:C, C37) &gt;= 8,
    COUNTIFS(C$14:C37, C37)=1,
    OR(
      TEXT(D37,"hh:mm:ss")="07:00:00",
      TEXT(D37,"hh:mm:ss")="15:00:00",
      TEXT(D37,"hh:mm:ss")="23:00:00",
      TEXT(D38,"hh:mm:ss")="07:00:00",
      TEXT(D38,"hh:mm:ss")="15:00:00",
      TEXT(D38,"hh:mm:ss")="23:00:00"
    )
  ),
  1,
  0
))</f>
        <v/>
      </c>
      <c r="S37" s="278">
        <f>IF(OR($A36="Annual Leave",$A37="Annual Leave"),IF(AND($A36&lt;&gt;"Annual Leave",$A37="Annual Leave"),8,0),0)</f>
        <v/>
      </c>
      <c r="T37" s="280" t="n"/>
      <c r="U37" s="144">
        <f>MAX(0,40-Y37)</f>
        <v/>
      </c>
      <c r="V37" s="351">
        <f>IF(OR($C37="",$D37=""),0,
 IF(OR($A36="Holiday",$A37="Holiday"),0,
 IF(AND(NOT(OR($A36="Annual Leave",$A37="Annual Leave")),$A37="Off day"),0,
  IF($I36+$I37&gt;=8,IF($I36&gt;=8,0,8-$I36),$I37)
  )))</f>
        <v/>
      </c>
      <c r="W37" s="351">
        <f>MAX(0,V37-U37)</f>
        <v/>
      </c>
      <c r="X37" s="351">
        <f>IF(C37="","",C37-WEEKDAY(C37,1)+1)</f>
        <v/>
      </c>
      <c r="Y37" s="351">
        <f>SUMPRODUCT(($X$14:$X36=X37)*(($V$14:$V36)+($O$14:$O36)))+IF(X37=X14,$L$11,0)</f>
        <v/>
      </c>
      <c r="Z37" s="351" t="n"/>
      <c r="AA37" s="351" t="n"/>
      <c r="AB37" s="351" t="n"/>
      <c r="AC37" s="351" t="n"/>
      <c r="AD37" s="351" t="n"/>
      <c r="AE37" s="351" t="n"/>
      <c r="AF37" s="351" t="n"/>
    </row>
    <row r="38" ht="24" customHeight="1" s="348" thickBot="1">
      <c r="A38" s="194" t="inlineStr">
        <is>
          <t>On Day</t>
        </is>
      </c>
      <c r="B38" s="195" t="n"/>
      <c r="C38" s="103">
        <f>C36+1</f>
        <v/>
      </c>
      <c r="D38" s="64" t="n"/>
      <c r="E38" s="196">
        <f>IF(D38="", "",
 IF(D38=TIME(0,0,0), 0,
 IF(AND(D38&gt;=TIME(0,0,1), D38&lt;=TIME(2,0,0)), TIME(7,0,0),
 IF(AND(D38&gt;=TIME(6,0,0), D38&lt;=TIME(8,0,0)), TIME(12,0,0),
 IF(AND(D38&gt;TIME(8,0,0), D38&lt;=TIME(13,59,0)), TIME(15,0,0),
 IF(AND(D38&gt;=TIME(14,0,0), D38&lt;=TIME(17,59,0)), TIME(21,0,0),
 IF(AND(D38&gt;=TIME(18,0,0), D38&lt;=TIME(21,59,0)), TIME(0,0,0),
 IF(AND(D38&gt;=TIME(22,0,0), D38&lt;=TIME(23,59,59)), TIME(7,0,0), ""))))))))</f>
        <v/>
      </c>
      <c r="F38" s="197" t="n"/>
      <c r="G38" s="196">
        <f>IF(AND(D38&gt;=TIME(6,0,0),D38&lt;=TIME(8,0,0)),E38,"")</f>
        <v/>
      </c>
      <c r="H38" s="64" t="n"/>
      <c r="I38" s="65">
        <f>ROUND(IF(OR(D38="",E38="",E38=0),0,IF(H38="",MOD(E38-D38,1)*24,MOD(H38-D38,1)*24)),2)</f>
        <v/>
      </c>
      <c r="J38" s="198" t="n"/>
      <c r="K38" s="306" t="n"/>
      <c r="L38" s="181" t="n"/>
      <c r="M38" s="307">
        <f>MAX(0,V38-W38)</f>
        <v/>
      </c>
      <c r="N38" s="66">
        <f>(IF(OR($C38="",$D38=""),0,
 IF(OR($A38="Holiday",$A39="Holiday"),
    IF(ISNUMBER(MATCH(TRIM($B38),{"Phagwah","Good Friday","Easter Monday","Labour Day","Christmas","Eid ul Azha","Romans-2","Globe-12","Neptune P1"},0)),0,$I38),
 IF(AND(NOT(OR($A38="Annual Leave",$A39="Annual Leave")),$A38="Off day"),$I38,
  MAX(0,$I38-$V38)
  ))))+W38</f>
        <v/>
      </c>
      <c r="O38" s="66">
        <f>IF(AND(OR($A38="Holiday",$A39="Holiday"),
        ISNUMBER(MATCH(TRIM($B38),{"Phagwah","Good Friday","Easter Monday","Labour Day","Christmas","Eid ul Azha","Romans-2","Globe-12","Neptune P1"},0))),
   $I38,0)</f>
        <v/>
      </c>
      <c r="P38" s="66">
        <f>IF(OR($O$7="Canteen",$O$7="Head Office"),0,IF($I38&lt;=0,0,IF(OR(OR(TRIM($J38)="Hebrews",TRIM($J38)="Romans",TRIM($J38)="Romans-2",TRIM($J38)="Globe",TRIM($J38)="Globe-12",TRIM($J38)="Neptune P1"),AND($I39&gt;0,OR(TRIM($J39)="Hebrews",TRIM($J39)="Romans",TRIM($J39)="Romans-2",TRIM($J39)="Globe",TRIM($J39)="Globe-12",TRIM($J39)="Neptune P1"))),1,0)))</f>
        <v/>
      </c>
      <c r="Q38" s="67" t="n"/>
      <c r="R38" s="66">
        <f>IF(OR($O$7="Canteen",$O$7="Head Office"),0,IF(
  AND(
    SUMIFS(I:I, C:C, C38) &gt;= 8,
    COUNTIFS(C$14:C38, C38)=1,
    OR(
      TEXT(D38,"hh:mm:ss")="07:00:00",
      TEXT(D38,"hh:mm:ss")="15:00:00",
      TEXT(D38,"hh:mm:ss")="23:00:00",
      TEXT(D39,"hh:mm:ss")="07:00:00",
      TEXT(D39,"hh:mm:ss")="15:00:00",
      TEXT(D39,"hh:mm:ss")="23:00:00"
    )
  ),
  1,
  0
))</f>
        <v/>
      </c>
      <c r="S38" s="66">
        <f>IF(OR($A38="Annual Leave",$A39="Annual Leave"),IF($A38="Annual Leave",8,0),0)</f>
        <v/>
      </c>
      <c r="T38" s="68" t="n"/>
      <c r="U38" s="144">
        <f>MAX(0,40-Y38)</f>
        <v/>
      </c>
      <c r="V38" s="351">
        <f>IF(OR($C38="",$D38=""),0,
 IF(OR($A38="Holiday",$A39="Holiday"),0,
 IF(AND(NOT(OR($A38="Annual Leave",$A39="Annual Leave")),$A38="Off day"),0,
  IF($I38+$I39&gt;=8,IF($I38&gt;=8,8,$I38),$I38)
  )))</f>
        <v/>
      </c>
      <c r="W38" s="351">
        <f>MAX(0,V38-U38)</f>
        <v/>
      </c>
      <c r="X38" s="351">
        <f>IF(C38="","",C38-WEEKDAY(C38,1)+1)</f>
        <v/>
      </c>
      <c r="Y38" s="351">
        <f>SUMPRODUCT(($X$14:$X37=X38)*(($V$14:$V37)+($O$14:$O37)))+IF(X38=X14,$L$11,0)</f>
        <v/>
      </c>
      <c r="Z38" s="351" t="n"/>
      <c r="AA38" s="351" t="n"/>
      <c r="AB38" s="351" t="n"/>
      <c r="AC38" s="351" t="n"/>
      <c r="AD38" s="351" t="n"/>
      <c r="AE38" s="351" t="n"/>
      <c r="AF38" s="351" t="n"/>
    </row>
    <row r="39" ht="24" customHeight="1" s="348" thickBot="1">
      <c r="A39" s="194" t="inlineStr">
        <is>
          <t>On Day</t>
        </is>
      </c>
      <c r="B39" s="199" t="n"/>
      <c r="C39" s="104">
        <f>C38</f>
        <v/>
      </c>
      <c r="D39" s="69" t="n"/>
      <c r="E39" s="200">
        <f>IF(D39="", "",
 IF(D39=TIME(0,0,0), 0,
 IF(AND(D39&gt;=TIME(0,0,1), D39&lt;=TIME(2,0,0)), TIME(7,0,0),
 IF(AND(D39&gt;=TIME(6,0,0), D39&lt;=TIME(8,0,0)), TIME(12,0,0),
 IF(AND(D39&gt;TIME(8,0,0), D39&lt;=TIME(13,59,0)), TIME(15,0,0),
 IF(AND(D39&gt;=TIME(14,0,0), D39&lt;=TIME(17,59,0)), TIME(21,0,0),
 IF(AND(D39&gt;=TIME(18,0,0), D39&lt;=TIME(21,59,0)), TIME(0,0,0),
 IF(AND(D39&gt;=TIME(22,0,0), D39&lt;=TIME(23,59,59)), TIME(7,0,0), ""))))))))</f>
        <v/>
      </c>
      <c r="F39" s="201" t="n"/>
      <c r="G39" s="200">
        <f>IF(AND(D39&gt;=TIME(6,0,0),D39&lt;=TIME(8,0,0)),E39,"")</f>
        <v/>
      </c>
      <c r="H39" s="69" t="n"/>
      <c r="I39" s="70">
        <f>ROUND(IF(OR(D39="",E39="",E39=0),0,IF(H39="",MOD(E39-D39,1)*24,MOD(H39-D39,1)*24)),2)</f>
        <v/>
      </c>
      <c r="J39" s="198" t="n"/>
      <c r="K39" s="306" t="n"/>
      <c r="L39" s="183" t="n"/>
      <c r="M39" s="307">
        <f>MAX(0,V39-W39)</f>
        <v/>
      </c>
      <c r="N39" s="71">
        <f>(IF(OR($C39="",$D39=""),0,
 IF(OR($A38="Holiday",$A39="Holiday"),
    IF(ISNUMBER(MATCH(TRIM($B39),{"Phagwah","Good Friday","Easter Monday","Labour Day","Christmas","Eid ul Azha","Romans-2","Globe-12","Neptune P1"},0)),0,$I39),
 IF(AND(NOT(OR($A38="Annual Leave",$A39="Annual Leave")),$A39="Off day"),$I39,
  MAX(0,$I39-$V39)
  ))))+W39</f>
        <v/>
      </c>
      <c r="O39" s="71">
        <f>IF(AND(OR($A38="Holiday",$A39="Holiday"),
        ISNUMBER(MATCH(TRIM($B39),{"Phagwah","Good Friday","Easter Monday","Labour Day","Christmas","Eid ul Azha","Romans-2","Globe-12","Neptune P1"},0))),
   $I39,0)</f>
        <v/>
      </c>
      <c r="P39" s="71">
        <f>IF(OR($O$7="Canteen",$O$7="Head Office"),0,IF($I39&lt;=0,0,IF(AND($I38&lt;=0,OR(TRIM($J39)="Hebrews",TRIM($J39)="Romans",TRIM($J39)="Romans-2",TRIM($J39)="Globe",TRIM($J39)="Globe-12",TRIM($J39)="Neptune P1")),1,0)))</f>
        <v/>
      </c>
      <c r="Q39" s="72" t="n"/>
      <c r="R39" s="71">
        <f>IF(OR($O$7="Canteen",$O$7="Head Office"),0,IF(
  AND(
    SUMIFS(I:I, C:C, C39) &gt;= 8,
    COUNTIFS(C$14:C39, C39)=1,
    OR(
      TEXT(D39,"hh:mm:ss")="07:00:00",
      TEXT(D39,"hh:mm:ss")="15:00:00",
      TEXT(D39,"hh:mm:ss")="23:00:00",
      TEXT(D40,"hh:mm:ss")="07:00:00",
      TEXT(D40,"hh:mm:ss")="15:00:00",
      TEXT(D40,"hh:mm:ss")="23:00:00"
    )
  ),
  1,
  0
))</f>
        <v/>
      </c>
      <c r="S39" s="71">
        <f>IF(OR($A38="Annual Leave",$A39="Annual Leave"),IF(AND($A38&lt;&gt;"Annual Leave",$A39="Annual Leave"),8,0),0)</f>
        <v/>
      </c>
      <c r="T39" s="73" t="n"/>
      <c r="U39" s="144">
        <f>MAX(0,40-Y39)</f>
        <v/>
      </c>
      <c r="V39" s="351">
        <f>IF(OR($C39="",$D39=""),0,
 IF(OR($A38="Holiday",$A39="Holiday"),0,
 IF(AND(NOT(OR($A38="Annual Leave",$A39="Annual Leave")),$A39="Off day"),0,
  IF($I38+$I39&gt;=8,IF($I38&gt;=8,0,8-$I38),$I39)
  )))</f>
        <v/>
      </c>
      <c r="W39" s="351">
        <f>MAX(0,V39-U39)</f>
        <v/>
      </c>
      <c r="X39" s="351">
        <f>IF(C39="","",C39-WEEKDAY(C39,1)+1)</f>
        <v/>
      </c>
      <c r="Y39" s="351">
        <f>SUMPRODUCT(($X$14:$X38=X39)*(($V$14:$V38)+($O$14:$O38)))+IF(X39=X14,$L$11,0)</f>
        <v/>
      </c>
      <c r="Z39" s="351" t="n"/>
      <c r="AA39" s="351" t="n"/>
      <c r="AB39" s="351" t="n"/>
      <c r="AC39" s="351" t="n"/>
      <c r="AD39" s="351" t="n"/>
      <c r="AE39" s="351" t="n"/>
      <c r="AF39" s="351" t="n"/>
    </row>
    <row r="40" ht="24" customHeight="1" s="348" thickBot="1">
      <c r="A40" s="202" t="inlineStr">
        <is>
          <t>On Day</t>
        </is>
      </c>
      <c r="B40" s="203" t="n"/>
      <c r="C40" s="105">
        <f>C38+1</f>
        <v/>
      </c>
      <c r="D40" s="74" t="n"/>
      <c r="E40" s="204">
        <f>IF(D40="", "",
 IF(D40=TIME(0,0,0), 0,
 IF(AND(D40&gt;=TIME(0,0,1), D40&lt;=TIME(2,0,0)), TIME(7,0,0),
 IF(AND(D40&gt;=TIME(6,0,0), D40&lt;=TIME(8,0,0)), TIME(12,0,0),
 IF(AND(D40&gt;TIME(8,0,0), D40&lt;=TIME(13,59,0)), TIME(15,0,0),
 IF(AND(D40&gt;=TIME(14,0,0), D40&lt;=TIME(17,59,0)), TIME(21,0,0),
 IF(AND(D40&gt;=TIME(18,0,0), D40&lt;=TIME(21,59,0)), TIME(0,0,0),
 IF(AND(D40&gt;=TIME(22,0,0), D40&lt;=TIME(23,59,59)), TIME(7,0,0), ""))))))))</f>
        <v/>
      </c>
      <c r="F40" s="205" t="n"/>
      <c r="G40" s="204">
        <f>IF(AND(D40&gt;=TIME(6,0,0),D40&lt;=TIME(8,0,0)),E40,"")</f>
        <v/>
      </c>
      <c r="H40" s="74" t="n"/>
      <c r="I40" s="106">
        <f>ROUND(IF(OR(D40="",E40="",E40=0),0,IF(H40="",MOD(E40-D40,1)*24,MOD(H40-D40,1)*24)),2)</f>
        <v/>
      </c>
      <c r="J40" s="206" t="n"/>
      <c r="K40" s="308" t="n"/>
      <c r="L40" s="189" t="n"/>
      <c r="M40" s="309">
        <f>MAX(0,V40-W40)</f>
        <v/>
      </c>
      <c r="N40" s="75">
        <f>(IF(OR($C40="",$D40=""),0,
 IF(OR($A40="Holiday",$A41="Holiday"),
    IF(ISNUMBER(MATCH(TRIM($B40),{"Phagwah","Good Friday","Easter Monday","Labour Day","Christmas","Eid ul Azha","Romans-2","Globe-12","Neptune P1"},0)),0,$I40),
 IF(AND(NOT(OR($A40="Annual Leave",$A41="Annual Leave")),$A40="Off day"),$I40,
  MAX(0,$I40-$V40)
  ))))+W40</f>
        <v/>
      </c>
      <c r="O40" s="75">
        <f>IF(AND(OR($A40="Holiday",$A41="Holiday"),
        ISNUMBER(MATCH(TRIM($B40),{"Phagwah","Good Friday","Easter Monday","Labour Day","Christmas","Eid ul Azha","Romans-2","Globe-12","Neptune P1"},0))),
   $I40,0)</f>
        <v/>
      </c>
      <c r="P40" s="75">
        <f>IF(OR($O$7="Canteen",$O$7="Head Office"),0,IF($I40&lt;=0,0,IF(OR(OR(TRIM($J40)="Hebrews",TRIM($J40)="Romans",TRIM($J40)="Romans-2",TRIM($J40)="Globe",TRIM($J40)="Globe-12",TRIM($J40)="Neptune P1"),AND($I41&gt;0,OR(TRIM($J41)="Hebrews",TRIM($J41)="Romans",TRIM($J41)="Romans-2",TRIM($J41)="Globe",TRIM($J41)="Globe-12",TRIM($J41)="Neptune P1"))),1,0)))</f>
        <v/>
      </c>
      <c r="Q40" s="76" t="n"/>
      <c r="R40" s="75">
        <f>IF(OR($O$7="Canteen",$O$7="Head Office"),0,IF(
  AND(
    SUMIFS(I:I, C:C, C40) &gt;= 8,
    COUNTIFS(C$14:C40, C40)=1,
    OR(
      TEXT(D40,"hh:mm:ss")="07:00:00",
      TEXT(D40,"hh:mm:ss")="15:00:00",
      TEXT(D40,"hh:mm:ss")="23:00:00",
      TEXT(D41,"hh:mm:ss")="07:00:00",
      TEXT(D41,"hh:mm:ss")="15:00:00",
      TEXT(D41,"hh:mm:ss")="23:00:00"
    )
  ),
  1,
  0
))</f>
        <v/>
      </c>
      <c r="S40" s="75">
        <f>IF(OR($A40="Annual Leave",$A41="Annual Leave"),IF($A40="Annual Leave",8,0),0)</f>
        <v/>
      </c>
      <c r="T40" s="107" t="n"/>
      <c r="U40" s="144">
        <f>MAX(0,40-Y40)</f>
        <v/>
      </c>
      <c r="V40" s="351">
        <f>IF(OR($C40="",$D40=""),0,
 IF(OR($A40="Holiday",$A41="Holiday"),0,
 IF(AND(NOT(OR($A40="Annual Leave",$A41="Annual Leave")),$A40="Off day"),0,
  IF($I40+$I41&gt;=8,IF($I40&gt;=8,8,$I40),$I40)
  )))</f>
        <v/>
      </c>
      <c r="W40" s="351">
        <f>MAX(0,V40-U40)</f>
        <v/>
      </c>
      <c r="X40" s="351">
        <f>IF(C40="","",C40-WEEKDAY(C40,1)+1)</f>
        <v/>
      </c>
      <c r="Y40" s="351">
        <f>SUMPRODUCT(($X$14:$X39=X40)*(($V$14:$V39)+($O$14:$O39)))+IF(X40=X14,$L$11,0)</f>
        <v/>
      </c>
      <c r="Z40" s="351" t="n"/>
      <c r="AA40" s="351" t="n"/>
      <c r="AB40" s="351" t="n"/>
      <c r="AC40" s="351" t="n"/>
      <c r="AD40" s="351" t="n"/>
      <c r="AE40" s="351" t="n"/>
      <c r="AF40" s="351" t="n"/>
    </row>
    <row r="41" ht="24" customHeight="1" s="348" thickBot="1">
      <c r="A41" s="202" t="inlineStr">
        <is>
          <t>On Day</t>
        </is>
      </c>
      <c r="B41" s="310" t="n"/>
      <c r="C41" s="105">
        <f>C40</f>
        <v/>
      </c>
      <c r="D41" s="311" t="n"/>
      <c r="E41" s="312">
        <f>IF(D41="", "",
 IF(D41=TIME(0,0,0), 0,
 IF(AND(D41&gt;=TIME(0,0,1), D41&lt;=TIME(2,0,0)), TIME(7,0,0),
 IF(AND(D41&gt;=TIME(6,0,0), D41&lt;=TIME(8,0,0)), TIME(12,0,0),
 IF(AND(D41&gt;TIME(8,0,0), D41&lt;=TIME(13,59,0)), TIME(15,0,0),
 IF(AND(D41&gt;=TIME(14,0,0), D41&lt;=TIME(17,59,0)), TIME(21,0,0),
 IF(AND(D41&gt;=TIME(18,0,0), D41&lt;=TIME(21,59,0)), TIME(0,0,0),
 IF(AND(D41&gt;=TIME(22,0,0), D41&lt;=TIME(23,59,59)), TIME(7,0,0), ""))))))))</f>
        <v/>
      </c>
      <c r="F41" s="205" t="n"/>
      <c r="G41" s="312">
        <f>IF(AND(D41&gt;=TIME(6,0,0),D41&lt;=TIME(8,0,0)),E41,"")</f>
        <v/>
      </c>
      <c r="H41" s="311" t="n"/>
      <c r="I41" s="106">
        <f>ROUND(IF(OR(D41="",E41="",E41=0),0,IF(H41="",MOD(E41-D41,1)*24,MOD(H41-D41,1)*24)),2)</f>
        <v/>
      </c>
      <c r="J41" s="207" t="n"/>
      <c r="K41" s="308" t="n"/>
      <c r="L41" s="189" t="n"/>
      <c r="M41" s="309">
        <f>MAX(0,V41-W41)</f>
        <v/>
      </c>
      <c r="N41" s="313">
        <f>(IF(OR($C41="",$D41=""),0,
 IF(OR($A40="Holiday",$A41="Holiday"),
    IF(ISNUMBER(MATCH(TRIM($B41),{"Phagwah","Good Friday","Easter Monday","Labour Day","Christmas","Eid ul Azha","Romans-2","Globe-12","Neptune P1"},0)),0,$I41),
 IF(AND(NOT(OR($A40="Annual Leave",$A41="Annual Leave")),$A41="Off day"),$I41,
  MAX(0,$I41-$V41)
  ))))+W41</f>
        <v/>
      </c>
      <c r="O41" s="313">
        <f>IF(AND(OR($A40="Holiday",$A41="Holiday"),
        ISNUMBER(MATCH(TRIM($B41),{"Phagwah","Good Friday","Easter Monday","Labour Day","Christmas","Eid ul Azha","Romans-2","Globe-12","Neptune P1"},0))),
   $I41,0)</f>
        <v/>
      </c>
      <c r="P41" s="313">
        <f>IF(OR($O$7="Canteen",$O$7="Head Office"),0,IF($I41&lt;=0,0,IF(AND($I40&lt;=0,OR(TRIM($J41)="Hebrews",TRIM($J41)="Romans",TRIM($J41)="Romans-2",TRIM($J41)="Globe",TRIM($J41)="Globe-12",TRIM($J41)="Neptune P1")),1,0)))</f>
        <v/>
      </c>
      <c r="Q41" s="314" t="n"/>
      <c r="R41" s="313">
        <f>IF(OR($O$7="Canteen",$O$7="Head Office"),0,IF(
  AND(
    SUMIFS(I:I, C:C, C41) &gt;= 8,
    COUNTIFS(C$14:C41, C41)=1,
    OR(
      TEXT(D41,"hh:mm:ss")="07:00:00",
      TEXT(D41,"hh:mm:ss")="15:00:00",
      TEXT(D41,"hh:mm:ss")="23:00:00",
      TEXT(D42,"hh:mm:ss")="07:00:00",
      TEXT(D42,"hh:mm:ss")="15:00:00",
      TEXT(D42,"hh:mm:ss")="23:00:00"
    )
  ),
  1,
  0
))</f>
        <v/>
      </c>
      <c r="S41" s="313">
        <f>IF(OR($A40="Annual Leave",$A41="Annual Leave"),IF(AND($A40&lt;&gt;"Annual Leave",$A41="Annual Leave"),8,0),0)</f>
        <v/>
      </c>
      <c r="T41" s="315" t="n"/>
      <c r="U41" s="144">
        <f>MAX(0,40-Y41)</f>
        <v/>
      </c>
      <c r="V41" s="351">
        <f>IF(OR($C41="",$D41=""),0,
 IF(OR($A40="Holiday",$A41="Holiday"),0,
 IF(AND(NOT(OR($A40="Annual Leave",$A41="Annual Leave")),$A41="Off day"),0,
  IF($I40+$I41&gt;=8,IF($I40&gt;=8,0,8-$I40),$I41)
  )))</f>
        <v/>
      </c>
      <c r="W41" s="351">
        <f>MAX(0,V41-U41)</f>
        <v/>
      </c>
      <c r="X41" s="351">
        <f>IF(C41="","",C41-WEEKDAY(C41,1)+1)</f>
        <v/>
      </c>
      <c r="Y41" s="351">
        <f>SUMPRODUCT(($X$14:$X40=X41)*(($V$14:$V40)+($O$14:$O40)))+IF(X41=X14,$L$11,0)</f>
        <v/>
      </c>
      <c r="Z41" s="351" t="n"/>
      <c r="AA41" s="351" t="n"/>
      <c r="AB41" s="351" t="n"/>
      <c r="AC41" s="351" t="n"/>
      <c r="AD41" s="351" t="n"/>
      <c r="AE41" s="351" t="n"/>
      <c r="AF41" s="351" t="n"/>
    </row>
    <row r="42" ht="24" customHeight="1" s="348" thickBot="1">
      <c r="A42" s="208" t="inlineStr">
        <is>
          <t>On Day</t>
        </is>
      </c>
      <c r="B42" s="209" t="n"/>
      <c r="C42" s="108">
        <f>C40+1</f>
        <v/>
      </c>
      <c r="D42" s="77" t="n"/>
      <c r="E42" s="210">
        <f>IF(D42="", "",
 IF(D42=TIME(0,0,0), 0,
 IF(AND(D42&gt;=TIME(0,0,1), D42&lt;=TIME(2,0,0)), TIME(7,0,0),
 IF(AND(D42&gt;=TIME(6,0,0), D42&lt;=TIME(8,0,0)), TIME(12,0,0),
 IF(AND(D42&gt;TIME(8,0,0), D42&lt;=TIME(13,59,0)), TIME(15,0,0),
 IF(AND(D42&gt;=TIME(14,0,0), D42&lt;=TIME(17,59,0)), TIME(21,0,0),
 IF(AND(D42&gt;=TIME(18,0,0), D42&lt;=TIME(21,59,0)), TIME(0,0,0),
 IF(AND(D42&gt;=TIME(22,0,0), D42&lt;=TIME(23,59,59)), TIME(7,0,0), ""))))))))</f>
        <v/>
      </c>
      <c r="F42" s="211" t="n"/>
      <c r="G42" s="210">
        <f>IF(AND(D42&gt;=TIME(6,0,0),D42&lt;=TIME(8,0,0)),E42,"")</f>
        <v/>
      </c>
      <c r="H42" s="77" t="n"/>
      <c r="I42" s="16">
        <f>ROUND(IF(OR(D42="",E42="",E42=0),0,IF(H42="",MOD(E42-D42,1)*24,MOD(H42-D42,1)*24)),2)</f>
        <v/>
      </c>
      <c r="J42" s="212" t="n"/>
      <c r="K42" s="316" t="n"/>
      <c r="L42" s="181" t="n"/>
      <c r="M42" s="317">
        <f>MAX(0,V42-W42)</f>
        <v/>
      </c>
      <c r="N42" s="17">
        <f>(IF(OR($C42="",$D42=""),0,
 IF(OR($A42="Holiday",$A43="Holiday"),
    IF(ISNUMBER(MATCH(TRIM($B42),{"Phagwah","Good Friday","Easter Monday","Labour Day","Christmas","Eid ul Azha","Romans-2","Globe-12","Neptune P1"},0)),0,$I42),
 IF(AND(NOT(OR($A42="Annual Leave",$A43="Annual Leave")),$A42="Off day"),$I42,
  MAX(0,$I42-$V42)
  ))))+W42</f>
        <v/>
      </c>
      <c r="O42" s="213">
        <f>IF(AND(OR($A42="Holiday",$A43="Holiday"),
        ISNUMBER(MATCH(TRIM($B42),{"Phagwah","Good Friday","Easter Monday","Labour Day","Christmas","Eid ul Azha","Romans-2","Globe-12","Neptune P1"},0))),
   $I42,0)</f>
        <v/>
      </c>
      <c r="P42" s="17">
        <f>IF(OR($O$7="Canteen",$O$7="Head Office"),0,IF($I42&lt;=0,0,IF(OR(OR(TRIM($J42)="Hebrews",TRIM($J42)="Romans",TRIM($J42)="Romans-2",TRIM($J42)="Globe",TRIM($J42)="Globe-12",TRIM($J42)="Neptune P1"),AND($I43&gt;0,OR(TRIM($J43)="Hebrews",TRIM($J43)="Romans",TRIM($J43)="Romans-2",TRIM($J43)="Globe",TRIM($J43)="Globe-12",TRIM($J43)="Neptune P1"))),1,0)))</f>
        <v/>
      </c>
      <c r="Q42" s="78" t="n"/>
      <c r="R42" s="213">
        <f>IF(OR($O$7="Canteen",$O$7="Head Office"),0,IF(
  AND(
    SUMIFS(I:I, C:C, C42) &gt;= 8,
    COUNTIFS(C$14:C42, C42)=1,
    OR(
      TEXT(D42,"hh:mm:ss")="07:00:00",
      TEXT(D42,"hh:mm:ss")="15:00:00",
      TEXT(D42,"hh:mm:ss")="23:00:00",
      TEXT(D43,"hh:mm:ss")="07:00:00",
      TEXT(D43,"hh:mm:ss")="15:00:00",
      TEXT(D43,"hh:mm:ss")="23:00:00"
    )
  ),
  1,
  0
))</f>
        <v/>
      </c>
      <c r="S42" s="213">
        <f>IF(OR($A42="Annual Leave",$A43="Annual Leave"),IF($A42="Annual Leave",8,0),0)</f>
        <v/>
      </c>
      <c r="T42" s="79" t="n"/>
      <c r="U42" s="144">
        <f>MAX(0,40-Y42)</f>
        <v/>
      </c>
      <c r="V42" s="351">
        <f>IF(OR($C42="",$D42=""),0,
 IF(OR($A42="Holiday",$A43="Holiday"),0,
 IF(AND(NOT(OR($A42="Annual Leave",$A43="Annual Leave")),$A42="Off day"),0,
  IF($I42+$I43&gt;=8,IF($I42&gt;=8,8,$I42),$I42)
  )))</f>
        <v/>
      </c>
      <c r="W42" s="351">
        <f>MAX(0,V42-U42)</f>
        <v/>
      </c>
      <c r="X42" s="351">
        <f>IF(C42="","",C42-WEEKDAY(C42,1)+1)</f>
        <v/>
      </c>
      <c r="Y42" s="351">
        <f>SUMPRODUCT(($X$14:$X41=X42)*(($V$14:$V41)+($O$14:$O41)))+IF(X42=X14,$L$11,0)</f>
        <v/>
      </c>
      <c r="Z42" s="351" t="n"/>
      <c r="AA42" s="351" t="n"/>
      <c r="AB42" s="351" t="n"/>
      <c r="AC42" s="351" t="n"/>
      <c r="AD42" s="351" t="n"/>
      <c r="AE42" s="351" t="n"/>
      <c r="AF42" s="351" t="n"/>
    </row>
    <row r="43" ht="24" customHeight="1" s="348" thickBot="1">
      <c r="A43" s="208" t="inlineStr">
        <is>
          <t>On Day</t>
        </is>
      </c>
      <c r="B43" s="214" t="n"/>
      <c r="C43" s="109">
        <f>C42</f>
        <v/>
      </c>
      <c r="D43" s="18" t="n"/>
      <c r="E43" s="215">
        <f>IF(D43="", "",
 IF(D43=TIME(0,0,0), 0,
 IF(AND(D43&gt;=TIME(0,0,1), D43&lt;=TIME(2,0,0)), TIME(7,0,0),
 IF(AND(D43&gt;=TIME(6,0,0), D43&lt;=TIME(8,0,0)), TIME(12,0,0),
 IF(AND(D43&gt;TIME(8,0,0), D43&lt;=TIME(13,59,0)), TIME(15,0,0),
 IF(AND(D43&gt;=TIME(14,0,0), D43&lt;=TIME(17,59,0)), TIME(21,0,0),
 IF(AND(D43&gt;=TIME(18,0,0), D43&lt;=TIME(21,59,0)), TIME(0,0,0),
 IF(AND(D43&gt;=TIME(22,0,0), D43&lt;=TIME(23,59,59)), TIME(7,0,0), ""))))))))</f>
        <v/>
      </c>
      <c r="F43" s="216" t="n"/>
      <c r="G43" s="215">
        <f>IF(AND(D43&gt;=TIME(6,0,0),D43&lt;=TIME(8,0,0)),E43,"")</f>
        <v/>
      </c>
      <c r="H43" s="18" t="n"/>
      <c r="I43" s="19">
        <f>ROUND(IF(OR(D43="",E43="",E43=0),0,IF(H43="",MOD(E43-D43,1)*24,MOD(H43-D43,1)*24)),2)</f>
        <v/>
      </c>
      <c r="J43" s="212" t="n"/>
      <c r="K43" s="316" t="n"/>
      <c r="L43" s="183" t="n"/>
      <c r="M43" s="317">
        <f>MAX(0,V43-W43)</f>
        <v/>
      </c>
      <c r="N43" s="20">
        <f>(IF(OR($C43="",$D43=""),0,
 IF(OR($A42="Holiday",$A43="Holiday"),
    IF(ISNUMBER(MATCH(TRIM($B43),{"Phagwah","Good Friday","Easter Monday","Labour Day","Christmas","Eid ul Azha","Romans-2","Globe-12","Neptune P1"},0)),0,$I43),
 IF(AND(NOT(OR($A42="Annual Leave",$A43="Annual Leave")),$A43="Off day"),$I43,
  MAX(0,$I43-$V43)
  ))))+W43</f>
        <v/>
      </c>
      <c r="O43" s="20">
        <f>IF(AND(OR($A42="Holiday",$A43="Holiday"),
        ISNUMBER(MATCH(TRIM($B43),{"Phagwah","Good Friday","Easter Monday","Labour Day","Christmas","Eid ul Azha","Romans-2","Globe-12","Neptune P1"},0))),
   $I43,0)</f>
        <v/>
      </c>
      <c r="P43" s="20">
        <f>IF(OR($O$7="Canteen",$O$7="Head Office"),0,IF($I43&lt;=0,0,IF(AND($I42&lt;=0,OR(TRIM($J43)="Hebrews",TRIM($J43)="Romans",TRIM($J43)="Romans-2",TRIM($J43)="Globe",TRIM($J43)="Globe-12",TRIM($J43)="Neptune P1")),1,0)))</f>
        <v/>
      </c>
      <c r="Q43" s="21" t="n"/>
      <c r="R43" s="20">
        <f>IF(OR($O$7="Canteen",$O$7="Head Office"),0,IF(
  AND(
    SUMIFS(I:I, C:C, C43) &gt;= 8,
    COUNTIFS(C$14:C43, C43)=1,
    OR(
      TEXT(D43,"hh:mm:ss")="07:00:00",
      TEXT(D43,"hh:mm:ss")="15:00:00",
      TEXT(D43,"hh:mm:ss")="23:00:00",
      TEXT(D49,"hh:mm:ss")="07:00:00",
      TEXT(D49,"hh:mm:ss")="15:00:00",
      TEXT(D49,"hh:mm:ss")="23:00:00"
    )
  ),
  1,
  0
))</f>
        <v/>
      </c>
      <c r="S43" s="20">
        <f>IF(OR($A42="Annual Leave",$A43="Annual Leave"),IF(AND($A42&lt;&gt;"Annual Leave",$A43="Annual Leave"),8,0),0)</f>
        <v/>
      </c>
      <c r="T43" s="22" t="n"/>
      <c r="U43" s="144">
        <f>MAX(0,40-Y43)</f>
        <v/>
      </c>
      <c r="V43" s="351">
        <f>IF(OR($C43="",$D43=""),0,
 IF(OR($A42="Holiday",$A43="Holiday"),0,
 IF(AND(NOT(OR($A42="Annual Leave",$A43="Annual Leave")),$A43="Off day"),0,
  IF($I42+$I43&gt;=8,IF($I42&gt;=8,0,8-$I42),$I43)
  )))</f>
        <v/>
      </c>
      <c r="W43" s="351">
        <f>MAX(0,V43-U43)</f>
        <v/>
      </c>
      <c r="X43" s="351">
        <f>IF(C43="","",C43-WEEKDAY(C43,1)+1)</f>
        <v/>
      </c>
      <c r="Y43" s="351">
        <f>SUMPRODUCT(($X$14:$X42=X43)*(($V$14:$V42)+($O$14:$O42)))+IF(X43=X14,$L$11,0)</f>
        <v/>
      </c>
      <c r="Z43" s="351" t="n"/>
      <c r="AA43" s="351" t="n"/>
      <c r="AB43" s="351" t="n"/>
      <c r="AC43" s="351" t="n"/>
      <c r="AD43" s="351" t="n"/>
      <c r="AE43" s="351" t="n"/>
      <c r="AF43" s="351" t="n"/>
    </row>
    <row r="44" ht="24" customHeight="1" s="348" thickBot="1">
      <c r="A44" s="176" t="n"/>
      <c r="B44" s="176" t="n"/>
      <c r="C44" s="217" t="n"/>
      <c r="D44" s="110" t="n"/>
      <c r="E44" s="110" t="n"/>
      <c r="F44" s="218" t="n"/>
      <c r="G44" s="110" t="n"/>
      <c r="H44" s="110" t="n"/>
      <c r="I44" s="219" t="n"/>
      <c r="J44" s="219" t="n"/>
      <c r="K44" s="219" t="n"/>
      <c r="L44" s="219" t="n"/>
      <c r="M44" s="111">
        <f>MAX(0,V44-W44)</f>
        <v/>
      </c>
      <c r="N44" s="112">
        <f>(IF(OR($C44="",$D44=""),0,
 IF(OR($A44="Holiday",$A45="Holiday"),
    IF(ISNUMBER(MATCH(TRIM($B44),{"Phagwah","Good Friday","Easter Monday","Labour Day","Christmas","Eid ul Azha","Romans-2","Globe-12","Neptune P1"},0)),0,$I44),
 IF(AND(NOT(OR($A44="Annual Leave",$A45="Annual Leave")),$A44="Off day"),$I44,
  MAX(0,$I44-$V44)
  ))))+W44</f>
        <v/>
      </c>
      <c r="O44" s="112">
        <f>IF(AND(OR($A44="Holiday",$A45="Holiday"),
        ISNUMBER(MATCH(TRIM($B44),{"Phagwah","Good Friday","Easter Monday","Labour Day","Christmas","Eid ul Azha","Romans-2","Globe-12","Neptune P1"},0))),
   $I44,0)</f>
        <v/>
      </c>
      <c r="P44" s="112">
        <f>IF(OR($O$7="Canteen",$O$7="Head Office"),0,IF($I44&lt;=0,0,IF(OR(OR(TRIM($J44)="Hebrews",TRIM($J44)="Romans",TRIM($J44)="Romans-2",TRIM($J44)="Globe",TRIM($J44)="Globe-12",TRIM($J44)="Neptune P1"),AND($I45&gt;0,OR(TRIM($J45)="Hebrews",TRIM($J45)="Romans",TRIM($J45)="Romans-2",TRIM($J45)="Globe",TRIM($J45)="Globe-12",TRIM($J45)="Neptune P1"))),1,0)))</f>
        <v/>
      </c>
      <c r="Q44" s="113" t="n"/>
      <c r="R44" s="113" t="n"/>
      <c r="S44" s="112">
        <f>IF(OR($A44="Annual Leave",$A45="Annual Leave"),IF($A44="Annual Leave",8,0),0)</f>
        <v/>
      </c>
      <c r="T44" s="114" t="n"/>
      <c r="U44" s="144">
        <f>MAX(0,40-Y44)</f>
        <v/>
      </c>
      <c r="V44" s="351">
        <f>IF(OR($C44="",$D44=""),0,
 IF(OR($A44="Holiday",$A45="Holiday"),0,
 IF(AND(NOT(OR($A44="Annual Leave",$A45="Annual Leave")),$A44="Off day"),0,
  IF($I44+$I45&gt;=8,IF($I44&gt;=8,8,$I44),$I44)
  )))</f>
        <v/>
      </c>
      <c r="W44" s="351">
        <f>MAX(0,V44-U44)</f>
        <v/>
      </c>
      <c r="X44" s="351">
        <f>IF(C44="","",C44-WEEKDAY(C44,1)+1)</f>
        <v/>
      </c>
      <c r="Y44" s="351">
        <f>SUMPRODUCT(($X$14:$X43=X44)*(($V$14:$V43)+($O$14:$O43)))+IF(X44=X14,$L$11,0)</f>
        <v/>
      </c>
      <c r="Z44" s="351" t="n"/>
      <c r="AA44" s="351" t="n"/>
      <c r="AB44" s="351" t="n"/>
      <c r="AC44" s="351" t="n"/>
      <c r="AD44" s="351" t="n"/>
      <c r="AE44" s="351" t="n"/>
      <c r="AF44" s="351" t="n"/>
    </row>
    <row r="45" ht="24" customHeight="1" s="348" thickBot="1">
      <c r="A45" s="154" t="inlineStr">
        <is>
          <t>On Day</t>
        </is>
      </c>
      <c r="B45" s="318" t="n"/>
      <c r="C45" s="115">
        <f>C42+1</f>
        <v/>
      </c>
      <c r="D45" s="319" t="n"/>
      <c r="E45" s="320">
        <f>IF(D45="", "",
 IF(D45=TIME(0,0,0), 0,
 IF(AND(D45&gt;=TIME(0,0,1), D45&lt;=TIME(2,0,0)), TIME(7,0,0),
 IF(AND(D45&gt;=TIME(6,0,0), D45&lt;=TIME(8,0,0)), TIME(12,0,0),
 IF(AND(D45&gt;TIME(8,0,0), D45&lt;=TIME(13,59,0)), TIME(15,0,0),
 IF(AND(D45&gt;=TIME(14,0,0), D45&lt;=TIME(17,59,0)), TIME(21,0,0),
 IF(AND(D45&gt;=TIME(18,0,0), D45&lt;=TIME(21,59,0)), TIME(0,0,0),
 IF(AND(D45&gt;=TIME(22,0,0), D45&lt;=TIME(23,59,59)), TIME(7,0,0), ""))))))))</f>
        <v/>
      </c>
      <c r="F45" s="321" t="n"/>
      <c r="G45" s="320">
        <f>IF(AND(D45&gt;=TIME(6,0,0),D45&lt;=TIME(8,0,0)),E45,"")</f>
        <v/>
      </c>
      <c r="H45" s="319" t="n"/>
      <c r="I45" s="30">
        <f>ROUND(IF(OR(D45="",E45="",E45=0),0,IF(H45="",MOD(E45-D45,1)*24,MOD(H45-D45,1)*24)),2)</f>
        <v/>
      </c>
      <c r="J45" s="220" t="n"/>
      <c r="K45" s="274" t="n"/>
      <c r="L45" s="181" t="n"/>
      <c r="M45" s="275">
        <f>MAX(0,V45-W45)</f>
        <v/>
      </c>
      <c r="N45" s="322">
        <f>(IF(OR($C45="",$D45=""),0,
 IF(OR($A44="Holiday",$A45="Holiday"),
    IF(ISNUMBER(MATCH(TRIM($B45),{"Phagwah","Good Friday","Easter Monday","Labour Day","Christmas","Eid ul Azha","Romans-2","Globe-12","Neptune P1"},0)),0,$I45),
 IF(AND(NOT(OR($A44="Annual Leave",$A45="Annual Leave")),$A45="Off day"),$I45,
  MAX(0,$I45-$V45)
  ))))+W45</f>
        <v/>
      </c>
      <c r="O45" s="322">
        <f>IF(AND(OR($A44="Holiday",$A45="Holiday"),
        ISNUMBER(MATCH(TRIM($B45),{"Phagwah","Good Friday","Easter Monday","Labour Day","Christmas","Eid ul Azha","Romans-2","Globe-12","Neptune P1"},0))),
   $I45,0)</f>
        <v/>
      </c>
      <c r="P45" s="322">
        <f>IF(OR($O$7="Canteen",$O$7="Head Office"),0,IF($I45&lt;=0,0,IF(AND($I44&lt;=0,OR(TRIM($J45)="Hebrews",TRIM($J45)="Romans",TRIM($J45)="Romans-2",TRIM($J45)="Globe",TRIM($J45)="Globe-12",TRIM($J45)="Neptune P1")),1,0)))</f>
        <v/>
      </c>
      <c r="Q45" s="323" t="n"/>
      <c r="R45" s="322">
        <f>IF(OR($O$7="Canteen",$O$7="Head Office"),0,IF(
  AND(
    SUMIFS(I:I, C:C, C45) &gt;= 8,
    COUNTIFS(C$14:C45, C45)=1,
    OR(
      TEXT(D45,"hh:mm:ss")="07:00:00",
      TEXT(D45,"hh:mm:ss")="15:00:00",
      TEXT(D45,"hh:mm:ss")="23:00:00",
      TEXT(D46,"hh:mm:ss")="07:00:00",
      TEXT(D46,"hh:mm:ss")="15:00:00",
      TEXT(D46,"hh:mm:ss")="23:00:00"
    )
  ),
  1,
  0
))</f>
        <v/>
      </c>
      <c r="S45" s="322">
        <f>IF(OR($A44="Annual Leave",$A45="Annual Leave"),IF(AND($A44&lt;&gt;"Annual Leave",$A45="Annual Leave"),8,0),0)</f>
        <v/>
      </c>
      <c r="T45" s="116" t="n"/>
      <c r="U45" s="144">
        <f>MAX(0,40-Y45)</f>
        <v/>
      </c>
      <c r="V45" s="351">
        <f>IF(OR($C45="",$D45=""),0,
 IF(OR($A44="Holiday",$A45="Holiday"),0,
 IF(AND(NOT(OR($A44="Annual Leave",$A45="Annual Leave")),$A45="Off day"),0,
  IF($I44+$I45&gt;=8,IF($I44&gt;=8,0,8-$I44),$I45)
  )))</f>
        <v/>
      </c>
      <c r="W45" s="351">
        <f>MAX(0,V45-U45)</f>
        <v/>
      </c>
      <c r="X45" s="351">
        <f>IF(C45="","",C45-WEEKDAY(C45,1)+1)</f>
        <v/>
      </c>
      <c r="Y45" s="351">
        <f>SUMPRODUCT(($X$14:$X44=X45)*(($V$14:$V44)+($O$14:$O44)))+IF(X45=X14,$L$11,0)</f>
        <v/>
      </c>
      <c r="Z45" s="351" t="n"/>
      <c r="AA45" s="351" t="n"/>
      <c r="AB45" s="351" t="n"/>
      <c r="AC45" s="351" t="n"/>
      <c r="AD45" s="351" t="n"/>
      <c r="AE45" s="351" t="n"/>
      <c r="AF45" s="351" t="n"/>
    </row>
    <row r="46" ht="24" customHeight="1" s="348" thickBot="1">
      <c r="A46" s="154" t="inlineStr">
        <is>
          <t>On Day</t>
        </is>
      </c>
      <c r="B46" s="305" t="n"/>
      <c r="C46" s="90">
        <f>C45</f>
        <v/>
      </c>
      <c r="D46" s="80" t="n"/>
      <c r="E46" s="221">
        <f>IF(D46="", "",
 IF(D46=TIME(0,0,0), 0,
 IF(AND(D46&gt;=TIME(0,0,1), D46&lt;=TIME(2,0,0)), TIME(7,0,0),
 IF(AND(D46&gt;=TIME(6,0,0), D46&lt;=TIME(8,0,0)), TIME(12,0,0),
 IF(AND(D46&gt;TIME(8,0,0), D46&lt;=TIME(13,59,0)), TIME(15,0,0),
 IF(AND(D46&gt;=TIME(14,0,0), D46&lt;=TIME(17,59,0)), TIME(21,0,0),
 IF(AND(D46&gt;=TIME(18,0,0), D46&lt;=TIME(21,59,0)), TIME(0,0,0),
 IF(AND(D46&gt;=TIME(22,0,0), D46&lt;=TIME(23,59,59)), TIME(7,0,0), ""))))))))</f>
        <v/>
      </c>
      <c r="F46" s="156" t="n"/>
      <c r="G46" s="221">
        <f>IF(AND(D46&gt;=TIME(6,0,0),D46&lt;=TIME(8,0,0)),E46,"")</f>
        <v/>
      </c>
      <c r="H46" s="80" t="n"/>
      <c r="I46" s="30">
        <f>ROUND(IF(OR(D46="",E46="",E46=0),0,IF(H46="",MOD(E46-D46,1)*24,MOD(H46-D46,1)*24)),2)</f>
        <v/>
      </c>
      <c r="J46" s="158" t="n"/>
      <c r="K46" s="274" t="n"/>
      <c r="L46" s="189" t="n"/>
      <c r="M46" s="275">
        <f>MAX(0,V46-W46)</f>
        <v/>
      </c>
      <c r="N46" s="81">
        <f>(IF(OR($C46="",$D46=""),0,
 IF(OR($A46="Holiday",$A47="Holiday"),
    IF(ISNUMBER(MATCH(TRIM($B46),{"Phagwah","Good Friday","Easter Monday","Labour Day","Christmas","Eid ul Azha","Romans-2","Globe-12","Neptune P1"},0)),0,$I46),
 IF(AND(NOT(OR($A46="Annual Leave",$A47="Annual Leave")),$A46="Off day"),$I46,
  MAX(0,$I46-$V46)
  ))))+W46</f>
        <v/>
      </c>
      <c r="O46" s="81">
        <f>IF(AND(OR($A46="Holiday",$A47="Holiday"),
        ISNUMBER(MATCH(TRIM($B46),{"Phagwah","Good Friday","Easter Monday","Labour Day","Christmas","Eid ul Azha","Romans-2","Globe-12","Neptune P1"},0))),
   $I46,0)</f>
        <v/>
      </c>
      <c r="P46" s="81">
        <f>IF(OR($O$7="Canteen",$O$7="Head Office"),0,IF($I46&lt;=0,0,IF(OR(OR(TRIM($J46)="Hebrews",TRIM($J46)="Romans",TRIM($J46)="Romans-2",TRIM($J46)="Globe",TRIM($J46)="Globe-12",TRIM($J46)="Neptune P1"),AND($I47&gt;0,OR(TRIM($J47)="Hebrews",TRIM($J47)="Romans",TRIM($J47)="Romans-2",TRIM($J47)="Globe",TRIM($J47)="Globe-12",TRIM($J47)="Neptune P1"))),1,0)))</f>
        <v/>
      </c>
      <c r="Q46" s="82" t="n"/>
      <c r="R46" s="81">
        <f>IF(OR($O$7="Canteen",$O$7="Head Office"),0,IF(
  AND(
    SUMIFS(I:I, C:C, C46) &gt;= 8,
    COUNTIFS(C$14:C46, C46)=1,
    OR(
      TEXT(D46,"hh:mm:ss")="07:00:00",
      TEXT(D46,"hh:mm:ss")="15:00:00",
      TEXT(D46,"hh:mm:ss")="23:00:00",
      TEXT(D51,"hh:mm:ss")="07:00:00",
      TEXT(D51,"hh:mm:ss")="15:00:00",
      TEXT(D51,"hh:mm:ss")="23:00:00"
    )
  ),
  1,
  0
))</f>
        <v/>
      </c>
      <c r="S46" s="81">
        <f>IF(OR($A46="Annual Leave",$A47="Annual Leave"),IF($A46="Annual Leave",8,0),0)</f>
        <v/>
      </c>
      <c r="T46" s="117" t="n"/>
      <c r="U46" s="144">
        <f>MAX(0,40-Y46)</f>
        <v/>
      </c>
      <c r="V46" s="351">
        <f>IF(OR($C46="",$D46=""),0,
 IF(OR($A46="Holiday",$A47="Holiday"),0,
 IF(AND(NOT(OR($A46="Annual Leave",$A47="Annual Leave")),$A46="Off day"),0,
  IF($I46+$I47&gt;=8,IF($I46&gt;=8,8,$I46),$I46)
  )))</f>
        <v/>
      </c>
      <c r="W46" s="351">
        <f>MAX(0,V46-U46)</f>
        <v/>
      </c>
      <c r="X46" s="351">
        <f>IF(C46="","",C46-WEEKDAY(C46,1)+1)</f>
        <v/>
      </c>
      <c r="Y46" s="351">
        <f>SUMPRODUCT(($X$14:$X45=X46)*(($V$14:$V45)+($O$14:$O45)))+IF(X46=X14,$L$11,0)</f>
        <v/>
      </c>
      <c r="Z46" s="351" t="n"/>
      <c r="AA46" s="351" t="n"/>
      <c r="AB46" s="351" t="n"/>
      <c r="AC46" s="351" t="n"/>
      <c r="AD46" s="351" t="n"/>
      <c r="AE46" s="351" t="n"/>
      <c r="AF46" s="351" t="n"/>
    </row>
    <row r="47" ht="24" customHeight="1" s="348" thickBot="1">
      <c r="A47" s="184" t="inlineStr">
        <is>
          <t>On Day</t>
        </is>
      </c>
      <c r="B47" s="222" t="n"/>
      <c r="C47" s="118">
        <f>C45+1</f>
        <v/>
      </c>
      <c r="D47" s="83" t="n"/>
      <c r="E47" s="223">
        <f>IF(D47="", "",
 IF(D47=TIME(0,0,0), 0,
 IF(AND(D47&gt;=TIME(0,0,1), D47&lt;=TIME(2,0,0)), TIME(7,0,0),
 IF(AND(D47&gt;=TIME(6,0,0), D47&lt;=TIME(8,0,0)), TIME(12,0,0),
 IF(AND(D47&gt;TIME(8,0,0), D47&lt;=TIME(13,59,0)), TIME(15,0,0),
 IF(AND(D47&gt;=TIME(14,0,0), D47&lt;=TIME(17,59,0)), TIME(21,0,0),
 IF(AND(D47&gt;=TIME(18,0,0), D47&lt;=TIME(21,59,0)), TIME(0,0,0),
 IF(AND(D47&gt;=TIME(22,0,0), D47&lt;=TIME(23,59,59)), TIME(7,0,0), ""))))))))</f>
        <v/>
      </c>
      <c r="F47" s="224" t="n"/>
      <c r="G47" s="223">
        <f>IF(AND(D47&gt;=TIME(6,0,0),D47&lt;=TIME(8,0,0)),E47,"")</f>
        <v/>
      </c>
      <c r="H47" s="83" t="n"/>
      <c r="I47" s="23">
        <f>ROUND(IF(OR(D47="",E47="",E47=0),0,IF(H47="",MOD(E47-D47,1)*24,MOD(H47-D47,1)*24)),2)</f>
        <v/>
      </c>
      <c r="J47" s="225" t="n"/>
      <c r="K47" s="297" t="n"/>
      <c r="L47" s="181" t="n"/>
      <c r="M47" s="298">
        <f>MAX(0,V47-W47)</f>
        <v/>
      </c>
      <c r="N47" s="84">
        <f>(IF(OR($C47="",$D47=""),0,
 IF(OR($A46="Holiday",$A47="Holiday"),
    IF(ISNUMBER(MATCH(TRIM($B47),{"Phagwah","Good Friday","Easter Monday","Labour Day","Christmas","Eid ul Azha","Romans-2","Globe-12","Neptune P1"},0)),0,$I47),
 IF(AND(NOT(OR($A46="Annual Leave",$A47="Annual Leave")),$A47="Off day"),$I47,
  MAX(0,$I47-$V47)
  ))))+W47</f>
        <v/>
      </c>
      <c r="O47" s="84">
        <f>IF(AND(OR($A46="Holiday",$A47="Holiday"),
        ISNUMBER(MATCH(TRIM($B47),{"Phagwah","Good Friday","Easter Monday","Labour Day","Christmas","Eid ul Azha","Romans-2","Globe-12","Neptune P1"},0))),
   $I47,0)</f>
        <v/>
      </c>
      <c r="P47" s="84">
        <f>IF(OR($O$7="Canteen",$O$7="Head Office"),0,IF($I47&lt;=0,0,IF(AND($I46&lt;=0,OR(TRIM($J47)="Hebrews",TRIM($J47)="Romans",TRIM($J47)="Romans-2",TRIM($J47)="Globe",TRIM($J47)="Globe-12",TRIM($J47)="Neptune P1")),1,0)))</f>
        <v/>
      </c>
      <c r="Q47" s="85" t="n"/>
      <c r="R47" s="84">
        <f>IF(OR($O$7="Canteen",$O$7="Head Office"),0,IF(
  AND(
    SUMIFS(I:I, C:C, C47) &gt;= 8,
    COUNTIFS(C$14:C47, C47)=1,
    OR(
      TEXT(D47,"hh:mm:ss")="07:00:00",
      TEXT(D47,"hh:mm:ss")="15:00:00",
      TEXT(D47,"hh:mm:ss")="23:00:00",
      TEXT(D48,"hh:mm:ss")="07:00:00",
      TEXT(D48,"hh:mm:ss")="15:00:00",
      TEXT(D48,"hh:mm:ss")="23:00:00"
    )
  ),
  1,
  0
))</f>
        <v/>
      </c>
      <c r="S47" s="84">
        <f>IF(OR($A46="Annual Leave",$A47="Annual Leave"),IF(AND($A46&lt;&gt;"Annual Leave",$A47="Annual Leave"),8,0),0)</f>
        <v/>
      </c>
      <c r="T47" s="86" t="n"/>
      <c r="U47" s="144">
        <f>MAX(0,40-Y47)</f>
        <v/>
      </c>
      <c r="V47" s="351">
        <f>IF(OR($C47="",$D47=""),0,
 IF(OR($A46="Holiday",$A47="Holiday"),0,
 IF(AND(NOT(OR($A46="Annual Leave",$A47="Annual Leave")),$A47="Off day"),0,
  IF($I46+$I47&gt;=8,IF($I46&gt;=8,0,8-$I46),$I47)
  )))</f>
        <v/>
      </c>
      <c r="W47" s="351">
        <f>MAX(0,V47-U47)</f>
        <v/>
      </c>
      <c r="X47" s="351">
        <f>IF(C47="","",C47-WEEKDAY(C47,1)+1)</f>
        <v/>
      </c>
      <c r="Y47" s="351">
        <f>SUMPRODUCT(($X$14:$X46=X47)*(($V$14:$V46)+($O$14:$O46)))+IF(X47=X14,$L$11,0)</f>
        <v/>
      </c>
      <c r="Z47" s="351" t="n"/>
      <c r="AA47" s="351" t="n"/>
      <c r="AB47" s="351" t="n"/>
      <c r="AC47" s="351" t="n"/>
      <c r="AD47" s="351" t="n"/>
      <c r="AE47" s="351" t="n"/>
      <c r="AF47" s="351" t="n"/>
    </row>
    <row r="48" ht="24" customHeight="1" s="348" thickBot="1">
      <c r="A48" s="226" t="inlineStr">
        <is>
          <t>On Day</t>
        </is>
      </c>
      <c r="B48" s="299" t="n"/>
      <c r="C48" s="119">
        <f>C47</f>
        <v/>
      </c>
      <c r="D48" s="24" t="n"/>
      <c r="E48" s="227">
        <f>IF(D48="", "",
 IF(D48=TIME(0,0,0), 0,
 IF(AND(D48&gt;=TIME(0,0,1), D48&lt;=TIME(2,0,0)), TIME(7,0,0),
 IF(AND(D48&gt;=TIME(6,0,0), D48&lt;=TIME(8,0,0)), TIME(12,0,0),
 IF(AND(D48&gt;TIME(8,0,0), D48&lt;=TIME(13,59,0)), TIME(15,0,0),
 IF(AND(D48&gt;=TIME(14,0,0), D48&lt;=TIME(17,59,0)), TIME(21,0,0),
 IF(AND(D48&gt;=TIME(18,0,0), D48&lt;=TIME(21,59,0)), TIME(0,0,0),
 IF(AND(D48&gt;=TIME(22,0,0), D48&lt;=TIME(23,59,59)), TIME(7,0,0), ""))))))))</f>
        <v/>
      </c>
      <c r="F48" s="228" t="n"/>
      <c r="G48" s="227">
        <f>IF(AND(D48&gt;=TIME(6,0,0),D48&lt;=TIME(8,0,0)),E48,"")</f>
        <v/>
      </c>
      <c r="H48" s="300" t="n"/>
      <c r="I48" s="87">
        <f>ROUND(IF(OR(D48="",E48="",E48=0),0,IF(H48="",MOD(E48-D48,1)*24,MOD(H48-D48,1)*24)),2)</f>
        <v/>
      </c>
      <c r="J48" s="190" t="n"/>
      <c r="K48" s="297" t="n"/>
      <c r="L48" s="183" t="n"/>
      <c r="M48" s="324">
        <f>MAX(0,V48-W48)</f>
        <v/>
      </c>
      <c r="N48" s="302">
        <f>(IF(OR($C48="",$D48=""),0,
 IF(OR($A48="Holiday",$A49="Holiday"),
    IF(ISNUMBER(MATCH(TRIM($B48),{"Phagwah","Good Friday","Easter Monday","Labour Day","Christmas","Eid ul Azha","Romans-2","Globe-12","Neptune P1"},0)),0,$I48),
 IF(AND(NOT(OR($A48="Annual Leave",$A49="Annual Leave")),$A48="Off day"),$I48,
  MAX(0,$I48-$V48)
  ))))+W48</f>
        <v/>
      </c>
      <c r="O48" s="303" t="n"/>
      <c r="P48" s="229">
        <f>IF(OR($O$7="Canteen",$O$7="Head Office"),0,IF($I48&lt;=0,0,IF(OR(OR(TRIM($J48)="Hebrews",TRIM($J48)="Romans",TRIM($J48)="Romans-2",TRIM($J48)="Globe",TRIM($J48)="Globe-12",TRIM($J48)="Neptune P1"),AND($I49&gt;0,OR(TRIM($J49)="Hebrews",TRIM($J49)="Romans",TRIM($J49)="Romans-2",TRIM($J49)="Globe",TRIM($J49)="Globe-12",TRIM($J49)="Neptune P1"))),1,0)))</f>
        <v/>
      </c>
      <c r="Q48" s="303" t="n"/>
      <c r="R48" s="302">
        <f>IF(OR($O$7="Canteen",$O$7="Head Office"),0,IF(
  AND(
    SUMIFS(I:I, C:C, C48) &gt;= 8,
    COUNTIFS(C$14:C48, C48)=1,
    OR(
      TEXT(D48,"hh:mm:ss")="07:00:00",
      TEXT(D48,"hh:mm:ss")="15:00:00",
      TEXT(D48,"hh:mm:ss")="23:00:00",
      TEXT(D53,"hh:mm:ss")="07:00:00",
      TEXT(D53,"hh:mm:ss")="15:00:00",
      TEXT(D53,"hh:mm:ss")="23:00:00"
    )
  ),
  1,
  0
))</f>
        <v/>
      </c>
      <c r="S48" s="303" t="n"/>
      <c r="T48" s="304" t="n"/>
      <c r="U48" s="144">
        <f>MAX(0,40-Y48)</f>
        <v/>
      </c>
      <c r="V48" s="351">
        <f>IF(OR($C48="",$D48=""),0,
 IF(OR($A48="Holiday",$A49="Holiday"),0,
 IF(AND(NOT(OR($A48="Annual Leave",$A49="Annual Leave")),$A48="Off day"),0,
  IF($I48+$I49&gt;=8,IF($I48&gt;=8,8,$I48),$I48)
  )))</f>
        <v/>
      </c>
      <c r="W48" s="351">
        <f>MAX(0,V48-U48)</f>
        <v/>
      </c>
      <c r="X48" s="351">
        <f>IF(C48="","",C48-WEEKDAY(C48,1)+1)</f>
        <v/>
      </c>
      <c r="Y48" s="351">
        <f>SUMPRODUCT(($X$14:$X47=X48)*(($V$14:$V47)+($O$14:$O47)))+IF(X48=X14,$L$11,0)</f>
        <v/>
      </c>
      <c r="Z48" s="351" t="n"/>
      <c r="AA48" s="351" t="n"/>
      <c r="AB48" s="351" t="n"/>
      <c r="AC48" s="351" t="n"/>
      <c r="AD48" s="351" t="n"/>
      <c r="AE48" s="351" t="n"/>
      <c r="AF48" s="351" t="n"/>
    </row>
    <row r="49" ht="24" customHeight="1" s="348" thickBot="1">
      <c r="A49" s="230" t="n"/>
      <c r="B49" s="355" t="n"/>
      <c r="C49" s="231" t="n"/>
      <c r="D49" s="232" t="n"/>
      <c r="E49" s="232" t="n"/>
      <c r="F49" s="232" t="n"/>
      <c r="G49" s="232" t="n"/>
      <c r="H49" s="233" t="inlineStr">
        <is>
          <t>Total Hrs:</t>
        </is>
      </c>
      <c r="I49" s="122">
        <f>SUM(I14:I48)</f>
        <v/>
      </c>
      <c r="J49" s="234" t="n"/>
      <c r="K49" s="234" t="n"/>
      <c r="L49" s="235" t="n"/>
      <c r="M49" s="120">
        <f>SUM(M14:M48)</f>
        <v/>
      </c>
      <c r="N49" s="120">
        <f>SUM(N14:N48)</f>
        <v/>
      </c>
      <c r="O49" s="120">
        <f>SUM(O14:O48)</f>
        <v/>
      </c>
      <c r="P49" s="120">
        <f>SUM(P14:P48)</f>
        <v/>
      </c>
      <c r="Q49" s="120">
        <f>IF($O$6&lt;&gt;"Armed",0,LOOKUP($Q$50,{0,1,2,3,4,5,6,7,8,9,10,11,12,13,14},{0,384,769,1153,1153,1538,1923,2307,2692,3076,3461,3846,4239,4615,5000}))</f>
        <v/>
      </c>
      <c r="R49" s="120">
        <f>SUM(R14:R48)</f>
        <v/>
      </c>
      <c r="S49" s="120">
        <f>SUM(S14:S48)</f>
        <v/>
      </c>
      <c r="T49" s="121">
        <f>SUM(T30:T43)</f>
        <v/>
      </c>
      <c r="U49" s="144">
        <f>MIN(U48,0)</f>
        <v/>
      </c>
      <c r="V49" s="351">
        <f>SUM(V14:V48)</f>
        <v/>
      </c>
      <c r="W49" s="351">
        <f>SUM(W14:W48)</f>
        <v/>
      </c>
      <c r="X49" s="351" t="n"/>
      <c r="Y49" s="351" t="n"/>
      <c r="Z49" s="351" t="n"/>
      <c r="AA49" s="351" t="n"/>
      <c r="AB49" s="351" t="n"/>
      <c r="AC49" s="351" t="n"/>
      <c r="AD49" s="351" t="n"/>
      <c r="AE49" s="351" t="n"/>
      <c r="AF49" s="351" t="n"/>
    </row>
    <row r="50" ht="24" customHeight="1" s="348">
      <c r="A50" s="351" t="n"/>
      <c r="B50" s="351" t="n"/>
      <c r="C50" s="6" t="n"/>
      <c r="D50" s="6" t="n"/>
      <c r="E50" s="6" t="n"/>
      <c r="F50" s="6" t="n"/>
      <c r="G50" s="6" t="n"/>
      <c r="H50" s="336" t="n"/>
      <c r="I50" s="351" t="n"/>
      <c r="J50" s="336" t="n"/>
      <c r="K50" s="336" t="n"/>
      <c r="L50" s="336" t="n"/>
      <c r="M50" s="28" t="n"/>
      <c r="N50" s="28" t="n"/>
      <c r="O50" s="28" t="n"/>
      <c r="P50" s="241" t="inlineStr">
        <is>
          <t>Days Worked</t>
        </is>
      </c>
      <c r="Q50" s="29">
        <f>SUM(--(SUM(I14:I15)&gt;0),--(SUM(I16:I17)&gt;0),--(SUM(I18:I19)&gt;0),--(SUM(I20:I21)&gt;0),--(SUM(I22:I23)&gt;0),--(SUM(I24:I25)&gt;0),--(SUM(I26:I27)&gt;0),--(SUM(I30:I31)&gt;0),--(SUM(I32:I33)&gt;0),--(SUM(I34:I35)&gt;0),--(SUM(I36:I37)&gt;0),--(SUM(I38:I39)&gt;0),--(SUM(I40:I41)&gt;0),--(SUM(I42:I43)&gt;0),--(SUM(I45:I46)&gt;0),--(SUM(I47:I48)&gt;0))</f>
        <v/>
      </c>
      <c r="R50" s="28" t="n"/>
      <c r="S50" s="28" t="n"/>
      <c r="T50" s="28" t="n"/>
      <c r="U50" s="144" t="n"/>
      <c r="V50" s="351" t="n"/>
      <c r="W50" s="351" t="n"/>
      <c r="X50" s="351" t="n"/>
      <c r="Y50" s="351" t="n"/>
      <c r="Z50" s="351" t="n"/>
      <c r="AA50" s="351" t="n"/>
      <c r="AB50" s="351" t="n"/>
      <c r="AC50" s="351" t="n"/>
      <c r="AD50" s="351" t="n"/>
      <c r="AE50" s="351" t="n"/>
      <c r="AF50" s="351" t="n"/>
    </row>
    <row r="51" ht="24" customHeight="1" s="348">
      <c r="A51" s="351" t="n"/>
      <c r="B51" s="351" t="n"/>
      <c r="C51" s="345" t="n"/>
      <c r="D51" s="362" t="n"/>
      <c r="E51" s="362" t="n"/>
      <c r="F51" s="334" t="n"/>
      <c r="G51" s="362" t="n"/>
      <c r="H51" s="336" t="n"/>
      <c r="I51" s="351" t="n"/>
      <c r="J51" s="336" t="n"/>
      <c r="K51" s="336" t="n"/>
      <c r="L51" s="336" t="n"/>
      <c r="M51" s="236" t="n"/>
      <c r="N51" s="236" t="n"/>
      <c r="O51" s="236" t="n"/>
      <c r="P51" s="236" t="n"/>
      <c r="Q51" s="236" t="n"/>
      <c r="R51" s="236" t="n"/>
      <c r="S51" s="236" t="n"/>
      <c r="T51" s="236" t="n"/>
      <c r="U51" s="144" t="n"/>
      <c r="V51" s="351" t="n"/>
      <c r="W51" s="351" t="n"/>
      <c r="X51" s="351" t="n"/>
      <c r="Y51" s="351" t="n"/>
      <c r="Z51" s="351" t="n"/>
      <c r="AA51" s="351" t="n"/>
      <c r="AB51" s="351" t="n"/>
      <c r="AC51" s="351" t="n"/>
      <c r="AD51" s="351" t="n"/>
      <c r="AE51" s="351" t="n"/>
      <c r="AF51" s="351" t="n"/>
    </row>
    <row r="52">
      <c r="A52" s="351" t="n"/>
      <c r="B52" s="351" t="n"/>
      <c r="C52" s="329" t="inlineStr">
        <is>
          <t>Employee Signature</t>
        </is>
      </c>
      <c r="D52" s="363" t="n"/>
      <c r="E52" s="363" t="n"/>
      <c r="F52" s="329" t="inlineStr">
        <is>
          <t>Date</t>
        </is>
      </c>
      <c r="G52" s="363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351" t="n"/>
      <c r="V52" s="351" t="n"/>
      <c r="W52" s="351" t="n"/>
      <c r="X52" s="351" t="n"/>
      <c r="Y52" s="351" t="n"/>
      <c r="Z52" s="351" t="n"/>
      <c r="AA52" s="351" t="n"/>
      <c r="AB52" s="351" t="n"/>
      <c r="AC52" s="351" t="n"/>
      <c r="AD52" s="351" t="n"/>
      <c r="AE52" s="351" t="n"/>
      <c r="AF52" s="351" t="n"/>
    </row>
    <row r="53" ht="26.25" customHeight="1" s="348">
      <c r="A53" s="351" t="n"/>
      <c r="B53" s="351" t="n"/>
      <c r="C53" s="345" t="n"/>
      <c r="D53" s="362" t="n"/>
      <c r="E53" s="362" t="n"/>
      <c r="F53" s="331" t="n"/>
      <c r="G53" s="362" t="n"/>
      <c r="H53" s="6" t="n"/>
      <c r="I53" s="6" t="n"/>
      <c r="J53" s="6" t="n"/>
      <c r="K53" s="6" t="n"/>
      <c r="L53" s="6" t="n"/>
      <c r="M53" s="6" t="n"/>
      <c r="N53" s="237" t="n"/>
      <c r="O53" s="238" t="n"/>
      <c r="P53" s="346" t="n"/>
      <c r="Q53" s="351" t="n"/>
      <c r="R53" s="351" t="n"/>
      <c r="S53" s="351" t="n"/>
      <c r="T53" s="351" t="n"/>
      <c r="U53" s="351" t="n"/>
      <c r="V53" s="351" t="n"/>
      <c r="W53" s="351" t="n"/>
      <c r="X53" s="351" t="n"/>
      <c r="Y53" s="351" t="n"/>
      <c r="Z53" s="351" t="n"/>
      <c r="AA53" s="351" t="n"/>
      <c r="AB53" s="351" t="n"/>
      <c r="AC53" s="351" t="n"/>
      <c r="AD53" s="351" t="n"/>
      <c r="AE53" s="351" t="n"/>
      <c r="AF53" s="351" t="n"/>
    </row>
    <row r="54">
      <c r="A54" s="351" t="n"/>
      <c r="B54" s="351" t="n"/>
      <c r="C54" s="329" t="inlineStr">
        <is>
          <t>Manager Signature</t>
        </is>
      </c>
      <c r="D54" s="363" t="n"/>
      <c r="E54" s="363" t="n"/>
      <c r="F54" s="329" t="inlineStr">
        <is>
          <t>Date</t>
        </is>
      </c>
      <c r="G54" s="363" t="n"/>
      <c r="H54" s="6" t="n"/>
      <c r="I54" s="239" t="inlineStr">
        <is>
          <t>{42}</t>
        </is>
      </c>
      <c r="J54" s="239" t="n"/>
      <c r="K54" s="239" t="n"/>
      <c r="L54" s="239" t="n"/>
      <c r="M54" s="6" t="n"/>
      <c r="N54" s="6" t="n"/>
      <c r="O54" s="6" t="n"/>
      <c r="P54" s="6" t="n"/>
      <c r="Q54" s="6" t="n"/>
      <c r="R54" s="6" t="n"/>
      <c r="S54" s="6" t="n"/>
      <c r="T54" s="6" t="n"/>
      <c r="U54" s="351" t="n"/>
      <c r="V54" s="351" t="n"/>
      <c r="W54" s="351" t="n"/>
      <c r="X54" s="351" t="n"/>
      <c r="Y54" s="351" t="n"/>
      <c r="Z54" s="351" t="n"/>
      <c r="AA54" s="351" t="n"/>
      <c r="AB54" s="351" t="n"/>
      <c r="AC54" s="351" t="n"/>
      <c r="AD54" s="351" t="n"/>
      <c r="AE54" s="351" t="n"/>
      <c r="AF54" s="351" t="n"/>
    </row>
    <row r="55">
      <c r="A55" s="351" t="n"/>
      <c r="B55" s="351" t="n"/>
      <c r="C55" s="240" t="n"/>
      <c r="D55" s="240" t="n"/>
      <c r="E55" s="240" t="n"/>
      <c r="F55" s="240" t="n"/>
      <c r="G55" s="240" t="n"/>
      <c r="H55" s="240" t="n"/>
      <c r="I55" s="240" t="n"/>
      <c r="J55" s="240" t="n"/>
      <c r="K55" s="240" t="n"/>
      <c r="L55" s="240" t="n"/>
      <c r="M55" s="240" t="n"/>
      <c r="N55" s="240" t="n"/>
      <c r="O55" s="240" t="n"/>
      <c r="P55" s="240" t="n"/>
      <c r="Q55" s="240" t="n"/>
      <c r="R55" s="240" t="n"/>
      <c r="S55" s="240" t="n"/>
      <c r="T55" s="240" t="n"/>
      <c r="U55" s="351" t="n"/>
      <c r="V55" s="351" t="n"/>
      <c r="W55" s="351" t="n"/>
      <c r="X55" s="351" t="n"/>
      <c r="Y55" s="351" t="n"/>
      <c r="Z55" s="351" t="n"/>
      <c r="AA55" s="351" t="n"/>
      <c r="AB55" s="351" t="n"/>
      <c r="AC55" s="351" t="n"/>
      <c r="AD55" s="351" t="n"/>
      <c r="AE55" s="351" t="n"/>
      <c r="AF55" s="35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45"/>
  <mergeCells count="33">
    <mergeCell ref="C54:E54"/>
    <mergeCell ref="V2:W2"/>
    <mergeCell ref="C8:F8"/>
    <mergeCell ref="F54:G54"/>
    <mergeCell ref="H10:I10"/>
    <mergeCell ref="C7:F7"/>
    <mergeCell ref="K5:L5"/>
    <mergeCell ref="M5:N5"/>
    <mergeCell ref="H50:I50"/>
    <mergeCell ref="C51:E51"/>
    <mergeCell ref="A1:T1"/>
    <mergeCell ref="C52:E52"/>
    <mergeCell ref="V3:AB3"/>
    <mergeCell ref="F51:G51"/>
    <mergeCell ref="M10:N10"/>
    <mergeCell ref="H51:I51"/>
    <mergeCell ref="C6:F6"/>
    <mergeCell ref="C5:F5"/>
    <mergeCell ref="M7:N7"/>
    <mergeCell ref="M6:N6"/>
    <mergeCell ref="C53:E53"/>
    <mergeCell ref="H7:I7"/>
    <mergeCell ref="H28:I28"/>
    <mergeCell ref="C10:F10"/>
    <mergeCell ref="M8:N8"/>
    <mergeCell ref="F52:G52"/>
    <mergeCell ref="P53:T53"/>
    <mergeCell ref="AA2:AB2"/>
    <mergeCell ref="K10:L10"/>
    <mergeCell ref="H5:I5"/>
    <mergeCell ref="K4:L4"/>
    <mergeCell ref="M4:N4"/>
    <mergeCell ref="F53:G53"/>
  </mergeCells>
  <dataValidations count="5">
    <dataValidation sqref="A14:A48" showDropDown="0" showInputMessage="0" showErrorMessage="0" allowBlank="1" type="list">
      <formula1>"On Day,Off Day,Sick,Absent,Holiday,Annual Leave"</formula1>
    </dataValidation>
    <dataValidation sqref="B14:B48" showDropDown="0" showInputMessage="0" showErrorMessage="0" allowBlank="1" type="list">
      <formula1>"Holiday Double,Phagwah,Good Friday,Easter Monday,Labour Day,Christmas,Eid ul Azha"</formula1>
    </dataValidation>
    <dataValidation sqref="J14:J48" showDropDown="0" showInputMessage="0" showErrorMessage="0" allowBlank="1" type="list">
      <formula1>_xlfn._LONGTEXT("Unico,Unico-2,Unico-42,Unico-44,Unico-46,Unico-47,Unico-48,Unico-49,Globe,Globe-12,Hebrews,Romans-2,Beacon,Numbers,Zebra-24,Sunrise,Sunrise-1,Sunflower 6,Sunset 12,Ripple,Neptune P1,Neptune P2,Neptune P3,Neptune P4,Neptune P5,Neptune P6,Neptune P7,Rainbow"," 1,Rainbow 2,Citadel,Sunset 11,Autumn,Autumn-2,Miracle,Miracle 1,Canteen,Guard Hut")</formula1>
    </dataValidation>
    <dataValidation sqref="O7" showDropDown="0" showInputMessage="0" showErrorMessage="0" allowBlank="1" type="list">
      <formula1>"Caricom,EU,UN,DMC,ARU,Head Office,Canteen"</formula1>
    </dataValidation>
    <dataValidation sqref="O6" showDropDown="0" showInputMessage="0" showErrorMessage="0" allowBlank="1" type="list">
      <formula1>"Unarmed,Armed"</formula1>
    </dataValidation>
  </dataValidations>
  <printOptions horizontalCentered="1"/>
  <pageMargins left="0.5" right="0.5" top="0.5" bottom="1" header="0.5" footer="0.5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AL55"/>
  <sheetViews>
    <sheetView topLeftCell="A38" workbookViewId="0">
      <selection activeCell="A14" sqref="A14"/>
    </sheetView>
  </sheetViews>
  <sheetFormatPr baseColWidth="8" defaultRowHeight="13.5"/>
  <cols>
    <col width="12.28515625" customWidth="1" style="348" min="1" max="1"/>
    <col width="15.140625" customWidth="1" style="348" min="2" max="2"/>
    <col width="12.42578125" customWidth="1" style="348" min="3" max="3"/>
    <col width="9.28515625" customWidth="1" style="348" min="4" max="4"/>
    <col hidden="1" width="9.28515625" customWidth="1" style="348" min="5" max="5"/>
    <col hidden="1" width="2" customWidth="1" style="348" min="6" max="6"/>
    <col hidden="1" width="12.5703125" customWidth="1" style="348" min="7" max="7"/>
    <col width="9.28515625" customWidth="1" style="348" min="8" max="8"/>
    <col width="6.5703125" customWidth="1" style="348" min="9" max="9"/>
    <col width="10.140625" customWidth="1" style="348" min="10" max="10"/>
    <col width="15.28515625" customWidth="1" style="348" min="11" max="11"/>
    <col width="10.5703125" customWidth="1" style="348" min="12" max="12"/>
    <col width="11" customWidth="1" style="348" min="13" max="13"/>
    <col width="9.85546875" customWidth="1" style="348" min="14" max="14"/>
    <col width="11.140625" customWidth="1" style="348" min="15" max="15"/>
    <col width="9.85546875" customWidth="1" style="348" min="16" max="16"/>
    <col width="10.28515625" customWidth="1" style="348" min="17" max="17"/>
    <col width="8.85546875" customWidth="1" style="348" min="18" max="19"/>
    <col width="45.28515625" customWidth="1" style="348" min="20" max="20"/>
    <col width="9.140625" customWidth="1" style="348" min="21" max="21"/>
    <col width="3.140625" customWidth="1" style="348" min="22" max="29"/>
    <col width="10.28515625" customWidth="1" style="348" min="30" max="30"/>
  </cols>
  <sheetData>
    <row r="1" ht="32.25" customFormat="1" customHeight="1" s="1" thickBot="1">
      <c r="A1" s="332" t="n"/>
      <c r="B1" s="354" t="n"/>
      <c r="C1" s="354" t="n"/>
      <c r="D1" s="354" t="n"/>
      <c r="E1" s="354" t="n"/>
      <c r="F1" s="354" t="n"/>
      <c r="G1" s="354" t="n"/>
      <c r="H1" s="354" t="n"/>
      <c r="I1" s="354" t="n"/>
      <c r="J1" s="354" t="n"/>
      <c r="K1" s="354" t="n"/>
      <c r="L1" s="354" t="n"/>
      <c r="M1" s="354" t="n"/>
      <c r="N1" s="354" t="n"/>
      <c r="O1" s="354" t="n"/>
      <c r="P1" s="354" t="n"/>
      <c r="Q1" s="354" t="n"/>
      <c r="R1" s="354" t="n"/>
      <c r="S1" s="354" t="n"/>
      <c r="T1" s="355" t="n"/>
      <c r="U1" s="351" t="n"/>
      <c r="V1" s="351" t="n"/>
      <c r="W1" s="351" t="n"/>
      <c r="X1" s="351" t="n"/>
      <c r="Y1" s="351" t="n"/>
      <c r="Z1" s="351" t="n"/>
      <c r="AA1" s="351" t="n"/>
      <c r="AB1" s="351" t="n"/>
      <c r="AC1" s="351" t="n"/>
      <c r="AD1" s="126" t="n"/>
      <c r="AE1" s="351" t="n"/>
      <c r="AF1" s="351" t="n"/>
    </row>
    <row r="2" ht="15" customFormat="1" customHeight="1" s="1">
      <c r="A2" s="351" t="n"/>
      <c r="B2" s="351" t="n"/>
      <c r="C2" s="127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128" t="n"/>
      <c r="U2" s="351" t="n"/>
      <c r="V2" s="343" t="n">
        <v>2025</v>
      </c>
      <c r="W2" s="356" t="n"/>
      <c r="X2" s="351" t="n"/>
      <c r="Y2" s="351" t="n"/>
      <c r="Z2" s="129" t="inlineStr">
        <is>
          <t>Month:</t>
        </is>
      </c>
      <c r="AA2" s="343" t="n">
        <v>3</v>
      </c>
      <c r="AB2" s="356" t="n"/>
      <c r="AC2" s="351" t="n"/>
      <c r="AD2" s="351" t="n"/>
      <c r="AE2" s="351" t="n"/>
      <c r="AF2" s="351" t="n"/>
    </row>
    <row r="3" ht="15.6" customHeight="1" s="348" thickBot="1">
      <c r="A3" s="351" t="n"/>
      <c r="B3" s="351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351" t="n"/>
      <c r="V3" s="333">
        <f>DATE(V2,AA2,1)</f>
        <v/>
      </c>
      <c r="W3" s="357" t="n"/>
      <c r="X3" s="357" t="n"/>
      <c r="Y3" s="357" t="n"/>
      <c r="Z3" s="357" t="n"/>
      <c r="AA3" s="357" t="n"/>
      <c r="AB3" s="358" t="n"/>
      <c r="AC3" s="351" t="n"/>
      <c r="AD3" s="351" t="n"/>
      <c r="AE3" s="351" t="n"/>
      <c r="AF3" s="249" t="n"/>
    </row>
    <row r="4" ht="21" customHeight="1" s="348" thickBot="1">
      <c r="A4" s="351" t="n"/>
      <c r="B4" s="351" t="n"/>
      <c r="C4" s="25" t="inlineStr">
        <is>
          <t>Federal Manangement Systems</t>
        </is>
      </c>
      <c r="D4" s="25" t="n"/>
      <c r="E4" s="25" t="n"/>
      <c r="F4" s="25" t="n"/>
      <c r="G4" s="25" t="n"/>
      <c r="H4" s="6" t="n"/>
      <c r="I4" s="6" t="n"/>
      <c r="J4" s="6" t="n"/>
      <c r="K4" s="330" t="inlineStr">
        <is>
          <t>Employee Number:</t>
        </is>
      </c>
      <c r="L4" s="351" t="n"/>
      <c r="M4" s="342" t="inlineStr">
        <is>
          <t>3645</t>
        </is>
      </c>
      <c r="N4" s="355" t="n"/>
      <c r="O4" s="6" t="n"/>
      <c r="P4" s="6" t="n"/>
      <c r="Q4" s="6" t="n"/>
      <c r="R4" s="6" t="n"/>
      <c r="S4" s="6" t="n"/>
      <c r="T4" s="6" t="n"/>
      <c r="U4" s="351" t="n"/>
      <c r="V4" s="130" t="inlineStr">
        <is>
          <t>Su</t>
        </is>
      </c>
      <c r="W4" s="131" t="inlineStr">
        <is>
          <t>M</t>
        </is>
      </c>
      <c r="X4" s="131" t="inlineStr">
        <is>
          <t>Tu</t>
        </is>
      </c>
      <c r="Y4" s="131" t="inlineStr">
        <is>
          <t>W</t>
        </is>
      </c>
      <c r="Z4" s="131" t="inlineStr">
        <is>
          <t>Th</t>
        </is>
      </c>
      <c r="AA4" s="131" t="inlineStr">
        <is>
          <t>F</t>
        </is>
      </c>
      <c r="AB4" s="132" t="inlineStr">
        <is>
          <t>Sa</t>
        </is>
      </c>
      <c r="AC4" s="351" t="n"/>
      <c r="AD4" s="133" t="inlineStr">
        <is>
          <t>Overtime Options</t>
        </is>
      </c>
      <c r="AE4" s="351" t="n"/>
      <c r="AF4" s="351" t="n"/>
      <c r="AJ4" s="257" t="n"/>
    </row>
    <row r="5" ht="14.1" customHeight="1" s="348" thickBot="1">
      <c r="A5" s="351" t="n"/>
      <c r="B5" s="351" t="n"/>
      <c r="C5" s="337" t="n"/>
      <c r="D5" s="351" t="n"/>
      <c r="E5" s="351" t="n"/>
      <c r="F5" s="351" t="n"/>
      <c r="G5" s="6" t="n"/>
      <c r="H5" s="340" t="n"/>
      <c r="I5" s="351" t="n"/>
      <c r="J5" s="340" t="n"/>
      <c r="K5" s="344" t="inlineStr">
        <is>
          <t>Employee Name:</t>
        </is>
      </c>
      <c r="L5" s="359" t="n"/>
      <c r="M5" s="342" t="inlineStr">
        <is>
          <t>Breedy, Orin Wayne</t>
        </is>
      </c>
      <c r="N5" s="355" t="n"/>
      <c r="O5" s="337" t="n"/>
      <c r="P5" s="337" t="n"/>
      <c r="Q5" s="337" t="n"/>
      <c r="R5" s="337" t="n"/>
      <c r="S5" s="337" t="n"/>
      <c r="T5" s="337" t="n"/>
      <c r="U5" s="351" t="n"/>
      <c r="V5" s="263">
        <f>IF(MONTH($V$3)&lt;&gt;MONTH($V$3-WEEKDAY($V$3,1)+(ROW(V5)-ROW($V$5))*7+(COLUMN(V5)-COLUMN($V$5)+1)),"",$V$3-WEEKDAY($V$3,1)+(ROW(V5)-ROW($V$5))*7+(COLUMN(V5)-COLUMN($V$5)+1))</f>
        <v/>
      </c>
      <c r="W5" s="263">
        <f>IF(MONTH($V$3)&lt;&gt;MONTH($V$3-WEEKDAY($V$3,1)+(ROW(W5)-ROW($V$5))*7+(COLUMN(W5)-COLUMN($V$5)+1)),"",$V$3-WEEKDAY($V$3,1)+(ROW(W5)-ROW($V$5))*7+(COLUMN(W5)-COLUMN($V$5)+1))</f>
        <v/>
      </c>
      <c r="X5" s="263">
        <f>IF(MONTH($V$3)&lt;&gt;MONTH($V$3-WEEKDAY($V$3,1)+(ROW(X5)-ROW($V$5))*7+(COLUMN(X5)-COLUMN($V$5)+1)),"",$V$3-WEEKDAY($V$3,1)+(ROW(X5)-ROW($V$5))*7+(COLUMN(X5)-COLUMN($V$5)+1))</f>
        <v/>
      </c>
      <c r="Y5" s="263">
        <f>IF(MONTH($V$3)&lt;&gt;MONTH($V$3-WEEKDAY($V$3,1)+(ROW(Y5)-ROW($V$5))*7+(COLUMN(Y5)-COLUMN($V$5)+1)),"",$V$3-WEEKDAY($V$3,1)+(ROW(Y5)-ROW($V$5))*7+(COLUMN(Y5)-COLUMN($V$5)+1))</f>
        <v/>
      </c>
      <c r="Z5" s="263">
        <f>IF(MONTH($V$3)&lt;&gt;MONTH($V$3-WEEKDAY($V$3,1)+(ROW(Z5)-ROW($V$5))*7+(COLUMN(Z5)-COLUMN($V$5)+1)),"",$V$3-WEEKDAY($V$3,1)+(ROW(Z5)-ROW($V$5))*7+(COLUMN(Z5)-COLUMN($V$5)+1))</f>
        <v/>
      </c>
      <c r="AA5" s="263">
        <f>IF(MONTH($V$3)&lt;&gt;MONTH($V$3-WEEKDAY($V$3,1)+(ROW(AA5)-ROW($V$5))*7+(COLUMN(AA5)-COLUMN($V$5)+1)),"",$V$3-WEEKDAY($V$3,1)+(ROW(AA5)-ROW($V$5))*7+(COLUMN(AA5)-COLUMN($V$5)+1))</f>
        <v/>
      </c>
      <c r="AB5" s="263">
        <f>IF(MONTH($V$3)&lt;&gt;MONTH($V$3-WEEKDAY($V$3,1)+(ROW(AB5)-ROW($V$5))*7+(COLUMN(AB5)-COLUMN($V$5)+1)),"",$V$3-WEEKDAY($V$3,1)+(ROW(AB5)-ROW($V$5))*7+(COLUMN(AB5)-COLUMN($V$5)+1))</f>
        <v/>
      </c>
      <c r="AC5" s="351" t="n"/>
      <c r="AD5" s="351" t="n"/>
      <c r="AE5" s="3" t="b">
        <v>1</v>
      </c>
      <c r="AF5" s="258" t="n"/>
      <c r="AJ5" s="350" t="n"/>
      <c r="AK5" s="350" t="n"/>
      <c r="AL5" s="350" t="n"/>
    </row>
    <row r="6" ht="14.1" customHeight="1" s="348" thickBot="1">
      <c r="A6" s="351" t="n"/>
      <c r="B6" s="351" t="n"/>
      <c r="C6" s="337" t="inlineStr">
        <is>
          <t xml:space="preserve">120 Peter Rose St </t>
        </is>
      </c>
      <c r="D6" s="351" t="n"/>
      <c r="E6" s="351" t="n"/>
      <c r="F6" s="351" t="n"/>
      <c r="G6" s="6" t="n"/>
      <c r="H6" s="6" t="n"/>
      <c r="I6" s="6" t="n"/>
      <c r="J6" s="6" t="n"/>
      <c r="K6" s="6" t="n"/>
      <c r="L6" s="6" t="n"/>
      <c r="M6" s="339" t="inlineStr">
        <is>
          <t>Armed or unarmed</t>
        </is>
      </c>
      <c r="N6" s="360" t="n"/>
      <c r="O6" s="135" t="inlineStr">
        <is>
          <t>Unarmed</t>
        </is>
      </c>
      <c r="P6" s="6" t="n"/>
      <c r="Q6" s="6" t="n"/>
      <c r="R6" s="6" t="n"/>
      <c r="S6" s="6" t="n"/>
      <c r="T6" s="6" t="n"/>
      <c r="U6" s="351" t="n"/>
      <c r="V6" s="263">
        <f>IF(MONTH($V$3)&lt;&gt;MONTH($V$3-WEEKDAY($V$3,1)+(ROW(V6)-ROW($V$5))*7+(COLUMN(V6)-COLUMN($V$5)+1)),"",$V$3-WEEKDAY($V$3,1)+(ROW(V6)-ROW($V$5))*7+(COLUMN(V6)-COLUMN($V$5)+1))</f>
        <v/>
      </c>
      <c r="W6" s="263">
        <f>IF(MONTH($V$3)&lt;&gt;MONTH($V$3-WEEKDAY($V$3,1)+(ROW(W6)-ROW($V$5))*7+(COLUMN(W6)-COLUMN($V$5)+1)),"",$V$3-WEEKDAY($V$3,1)+(ROW(W6)-ROW($V$5))*7+(COLUMN(W6)-COLUMN($V$5)+1))</f>
        <v/>
      </c>
      <c r="X6" s="263">
        <f>IF(MONTH($V$3)&lt;&gt;MONTH($V$3-WEEKDAY($V$3,1)+(ROW(X6)-ROW($V$5))*7+(COLUMN(X6)-COLUMN($V$5)+1)),"",$V$3-WEEKDAY($V$3,1)+(ROW(X6)-ROW($V$5))*7+(COLUMN(X6)-COLUMN($V$5)+1))</f>
        <v/>
      </c>
      <c r="Y6" s="263">
        <f>IF(MONTH($V$3)&lt;&gt;MONTH($V$3-WEEKDAY($V$3,1)+(ROW(Y6)-ROW($V$5))*7+(COLUMN(Y6)-COLUMN($V$5)+1)),"",$V$3-WEEKDAY($V$3,1)+(ROW(Y6)-ROW($V$5))*7+(COLUMN(Y6)-COLUMN($V$5)+1))</f>
        <v/>
      </c>
      <c r="Z6" s="263">
        <f>IF(MONTH($V$3)&lt;&gt;MONTH($V$3-WEEKDAY($V$3,1)+(ROW(Z6)-ROW($V$5))*7+(COLUMN(Z6)-COLUMN($V$5)+1)),"",$V$3-WEEKDAY($V$3,1)+(ROW(Z6)-ROW($V$5))*7+(COLUMN(Z6)-COLUMN($V$5)+1))</f>
        <v/>
      </c>
      <c r="AA6" s="263">
        <f>IF(MONTH($V$3)&lt;&gt;MONTH($V$3-WEEKDAY($V$3,1)+(ROW(AA6)-ROW($V$5))*7+(COLUMN(AA6)-COLUMN($V$5)+1)),"",$V$3-WEEKDAY($V$3,1)+(ROW(AA6)-ROW($V$5))*7+(COLUMN(AA6)-COLUMN($V$5)+1))</f>
        <v/>
      </c>
      <c r="AB6" s="263">
        <f>IF(MONTH($V$3)&lt;&gt;MONTH($V$3-WEEKDAY($V$3,1)+(ROW(AB6)-ROW($V$5))*7+(COLUMN(AB6)-COLUMN($V$5)+1)),"",$V$3-WEEKDAY($V$3,1)+(ROW(AB6)-ROW($V$5))*7+(COLUMN(AB6)-COLUMN($V$5)+1))</f>
        <v/>
      </c>
      <c r="AC6" s="351" t="n"/>
      <c r="AD6" s="136" t="inlineStr">
        <is>
          <t>After:</t>
        </is>
      </c>
      <c r="AE6" s="264" t="n">
        <v>8</v>
      </c>
      <c r="AF6" s="258" t="n"/>
      <c r="AJ6" s="350" t="n"/>
      <c r="AL6" s="251" t="n"/>
    </row>
    <row r="7" ht="14.1" customHeight="1" s="348" thickBot="1">
      <c r="A7" s="351" t="n"/>
      <c r="B7" s="351" t="n"/>
      <c r="C7" s="337" t="inlineStr">
        <is>
          <t>Queenstown</t>
        </is>
      </c>
      <c r="D7" s="351" t="n"/>
      <c r="E7" s="351" t="n"/>
      <c r="F7" s="351" t="n"/>
      <c r="G7" s="6" t="n"/>
      <c r="H7" s="340" t="n"/>
      <c r="I7" s="351" t="n"/>
      <c r="J7" s="340" t="n"/>
      <c r="K7" s="340" t="n"/>
      <c r="L7" s="340" t="n"/>
      <c r="M7" s="338" t="inlineStr">
        <is>
          <t>Agency</t>
        </is>
      </c>
      <c r="N7" s="361" t="n"/>
      <c r="O7" s="7" t="inlineStr">
        <is>
          <t>Caricom</t>
        </is>
      </c>
      <c r="P7" s="6" t="n"/>
      <c r="Q7" s="6" t="n"/>
      <c r="R7" s="6" t="n"/>
      <c r="S7" s="6" t="n"/>
      <c r="T7" s="6" t="n"/>
      <c r="U7" s="351" t="n"/>
      <c r="V7" s="263">
        <f>IF(MONTH($V$3)&lt;&gt;MONTH($V$3-WEEKDAY($V$3,1)+(ROW(V7)-ROW($V$5))*7+(COLUMN(V7)-COLUMN($V$5)+1)),"",$V$3-WEEKDAY($V$3,1)+(ROW(V7)-ROW($V$5))*7+(COLUMN(V7)-COLUMN($V$5)+1))</f>
        <v/>
      </c>
      <c r="W7" s="263">
        <f>IF(MONTH($V$3)&lt;&gt;MONTH($V$3-WEEKDAY($V$3,1)+(ROW(W7)-ROW($V$5))*7+(COLUMN(W7)-COLUMN($V$5)+1)),"",$V$3-WEEKDAY($V$3,1)+(ROW(W7)-ROW($V$5))*7+(COLUMN(W7)-COLUMN($V$5)+1))</f>
        <v/>
      </c>
      <c r="X7" s="263">
        <f>IF(MONTH($V$3)&lt;&gt;MONTH($V$3-WEEKDAY($V$3,1)+(ROW(X7)-ROW($V$5))*7+(COLUMN(X7)-COLUMN($V$5)+1)),"",$V$3-WEEKDAY($V$3,1)+(ROW(X7)-ROW($V$5))*7+(COLUMN(X7)-COLUMN($V$5)+1))</f>
        <v/>
      </c>
      <c r="Y7" s="263">
        <f>IF(MONTH($V$3)&lt;&gt;MONTH($V$3-WEEKDAY($V$3,1)+(ROW(Y7)-ROW($V$5))*7+(COLUMN(Y7)-COLUMN($V$5)+1)),"",$V$3-WEEKDAY($V$3,1)+(ROW(Y7)-ROW($V$5))*7+(COLUMN(Y7)-COLUMN($V$5)+1))</f>
        <v/>
      </c>
      <c r="Z7" s="263">
        <f>IF(MONTH($V$3)&lt;&gt;MONTH($V$3-WEEKDAY($V$3,1)+(ROW(Z7)-ROW($V$5))*7+(COLUMN(Z7)-COLUMN($V$5)+1)),"",$V$3-WEEKDAY($V$3,1)+(ROW(Z7)-ROW($V$5))*7+(COLUMN(Z7)-COLUMN($V$5)+1))</f>
        <v/>
      </c>
      <c r="AA7" s="263">
        <f>IF(MONTH($V$3)&lt;&gt;MONTH($V$3-WEEKDAY($V$3,1)+(ROW(AA7)-ROW($V$5))*7+(COLUMN(AA7)-COLUMN($V$5)+1)),"",$V$3-WEEKDAY($V$3,1)+(ROW(AA7)-ROW($V$5))*7+(COLUMN(AA7)-COLUMN($V$5)+1))</f>
        <v/>
      </c>
      <c r="AB7" s="263">
        <f>IF(MONTH($V$3)&lt;&gt;MONTH($V$3-WEEKDAY($V$3,1)+(ROW(AB7)-ROW($V$5))*7+(COLUMN(AB7)-COLUMN($V$5)+1)),"",$V$3-WEEKDAY($V$3,1)+(ROW(AB7)-ROW($V$5))*7+(COLUMN(AB7)-COLUMN($V$5)+1))</f>
        <v/>
      </c>
      <c r="AC7" s="351" t="n"/>
      <c r="AD7" s="351" t="n"/>
      <c r="AE7" s="351" t="n"/>
      <c r="AF7" s="258" t="n"/>
      <c r="AJ7" s="350" t="n"/>
      <c r="AL7" s="251" t="n"/>
    </row>
    <row r="8">
      <c r="A8" s="351" t="n"/>
      <c r="B8" s="351" t="n"/>
      <c r="C8" s="337" t="inlineStr">
        <is>
          <t>Georgetown, Guyana</t>
        </is>
      </c>
      <c r="D8" s="351" t="n"/>
      <c r="E8" s="351" t="n"/>
      <c r="F8" s="351" t="n"/>
      <c r="G8" s="6" t="n"/>
      <c r="H8" s="6" t="n"/>
      <c r="I8" s="6" t="n"/>
      <c r="J8" s="6" t="n"/>
      <c r="K8" s="6" t="n"/>
      <c r="L8" s="6" t="n"/>
      <c r="M8" s="341" t="n"/>
      <c r="N8" s="351" t="n"/>
      <c r="O8" s="351" t="n"/>
      <c r="P8" s="6" t="n"/>
      <c r="Q8" s="6" t="n"/>
      <c r="R8" s="6" t="n"/>
      <c r="S8" s="6" t="n"/>
      <c r="T8" s="6" t="n"/>
      <c r="U8" s="351" t="n"/>
      <c r="V8" s="263">
        <f>IF(MONTH($V$3)&lt;&gt;MONTH($V$3-WEEKDAY($V$3,1)+(ROW(V8)-ROW($V$5))*7+(COLUMN(V8)-COLUMN($V$5)+1)),"",$V$3-WEEKDAY($V$3,1)+(ROW(V8)-ROW($V$5))*7+(COLUMN(V8)-COLUMN($V$5)+1))</f>
        <v/>
      </c>
      <c r="W8" s="263">
        <f>IF(MONTH($V$3)&lt;&gt;MONTH($V$3-WEEKDAY($V$3,1)+(ROW(W8)-ROW($V$5))*7+(COLUMN(W8)-COLUMN($V$5)+1)),"",$V$3-WEEKDAY($V$3,1)+(ROW(W8)-ROW($V$5))*7+(COLUMN(W8)-COLUMN($V$5)+1))</f>
        <v/>
      </c>
      <c r="X8" s="263">
        <f>IF(MONTH($V$3)&lt;&gt;MONTH($V$3-WEEKDAY($V$3,1)+(ROW(X8)-ROW($V$5))*7+(COLUMN(X8)-COLUMN($V$5)+1)),"",$V$3-WEEKDAY($V$3,1)+(ROW(X8)-ROW($V$5))*7+(COLUMN(X8)-COLUMN($V$5)+1))</f>
        <v/>
      </c>
      <c r="Y8" s="263">
        <f>IF(MONTH($V$3)&lt;&gt;MONTH($V$3-WEEKDAY($V$3,1)+(ROW(Y8)-ROW($V$5))*7+(COLUMN(Y8)-COLUMN($V$5)+1)),"",$V$3-WEEKDAY($V$3,1)+(ROW(Y8)-ROW($V$5))*7+(COLUMN(Y8)-COLUMN($V$5)+1))</f>
        <v/>
      </c>
      <c r="Z8" s="263">
        <f>IF(MONTH($V$3)&lt;&gt;MONTH($V$3-WEEKDAY($V$3,1)+(ROW(Z8)-ROW($V$5))*7+(COLUMN(Z8)-COLUMN($V$5)+1)),"",$V$3-WEEKDAY($V$3,1)+(ROW(Z8)-ROW($V$5))*7+(COLUMN(Z8)-COLUMN($V$5)+1))</f>
        <v/>
      </c>
      <c r="AA8" s="263">
        <f>IF(MONTH($V$3)&lt;&gt;MONTH($V$3-WEEKDAY($V$3,1)+(ROW(AA8)-ROW($V$5))*7+(COLUMN(AA8)-COLUMN($V$5)+1)),"",$V$3-WEEKDAY($V$3,1)+(ROW(AA8)-ROW($V$5))*7+(COLUMN(AA8)-COLUMN($V$5)+1))</f>
        <v/>
      </c>
      <c r="AB8" s="263">
        <f>IF(MONTH($V$3)&lt;&gt;MONTH($V$3-WEEKDAY($V$3,1)+(ROW(AB8)-ROW($V$5))*7+(COLUMN(AB8)-COLUMN($V$5)+1)),"",$V$3-WEEKDAY($V$3,1)+(ROW(AB8)-ROW($V$5))*7+(COLUMN(AB8)-COLUMN($V$5)+1))</f>
        <v/>
      </c>
      <c r="AC8" s="351" t="n"/>
      <c r="AD8" s="351" t="n"/>
      <c r="AE8" s="3" t="b">
        <v>1</v>
      </c>
      <c r="AF8" s="258" t="n"/>
      <c r="AJ8" s="350" t="n"/>
      <c r="AL8" s="251" t="n"/>
    </row>
    <row r="9">
      <c r="A9" s="351" t="n"/>
      <c r="B9" s="351" t="n"/>
      <c r="C9" s="337" t="n"/>
      <c r="D9" s="337" t="n"/>
      <c r="E9" s="337" t="n"/>
      <c r="F9" s="337" t="n"/>
      <c r="G9" s="6" t="n"/>
      <c r="H9" s="6" t="n"/>
      <c r="I9" s="6" t="n"/>
      <c r="J9" s="6" t="n"/>
      <c r="K9" s="6" t="n"/>
      <c r="L9" s="6" t="n"/>
      <c r="M9" s="137" t="n"/>
      <c r="N9" s="137" t="n"/>
      <c r="O9" s="6" t="n"/>
      <c r="P9" s="6" t="n"/>
      <c r="Q9" s="6" t="n"/>
      <c r="R9" s="6" t="n"/>
      <c r="S9" s="6" t="n"/>
      <c r="T9" s="6" t="n"/>
      <c r="U9" s="351" t="n"/>
      <c r="V9" s="265" t="n"/>
      <c r="W9" s="265" t="n"/>
      <c r="X9" s="265" t="n"/>
      <c r="Y9" s="265" t="n"/>
      <c r="Z9" s="265" t="n"/>
      <c r="AA9" s="265" t="n"/>
      <c r="AB9" s="265" t="n"/>
      <c r="AC9" s="351" t="n"/>
      <c r="AD9" s="351" t="n"/>
      <c r="AE9" s="3" t="n"/>
      <c r="AF9" s="351" t="n"/>
      <c r="AJ9" s="350" t="n"/>
      <c r="AL9" s="251" t="n"/>
    </row>
    <row r="10">
      <c r="A10" s="351" t="n"/>
      <c r="B10" s="351" t="n"/>
      <c r="C10" s="337" t="inlineStr">
        <is>
          <t>592-223-7560</t>
        </is>
      </c>
      <c r="D10" s="351" t="n"/>
      <c r="E10" s="351" t="n"/>
      <c r="F10" s="351" t="n"/>
      <c r="G10" s="6" t="n"/>
      <c r="H10" s="340" t="n"/>
      <c r="I10" s="351" t="n"/>
      <c r="J10" s="340" t="n"/>
      <c r="K10" s="330" t="inlineStr">
        <is>
          <t>Week Starting:</t>
        </is>
      </c>
      <c r="L10" s="351" t="n"/>
      <c r="M10" s="335" t="n">
        <v>45977</v>
      </c>
      <c r="N10" s="362" t="n"/>
      <c r="O10" s="6" t="n"/>
      <c r="P10" s="6" t="n"/>
      <c r="Q10" s="6" t="n"/>
      <c r="R10" s="6" t="n"/>
      <c r="S10" s="6" t="n"/>
      <c r="T10" s="138" t="inlineStr">
        <is>
          <t>[42]</t>
        </is>
      </c>
      <c r="U10" s="351" t="n"/>
      <c r="V10" s="263">
        <f>IF(MONTH($V$3)&lt;&gt;MONTH($V$3-WEEKDAY($V$3,1)+(ROW(V10)-ROW($V$5))*7+(COLUMN(V10)-COLUMN($V$5)+1)),"",$V$3-WEEKDAY($V$3,1)+(ROW(V10)-ROW($V$5))*7+(COLUMN(V10)-COLUMN($V$5)+1))</f>
        <v/>
      </c>
      <c r="W10" s="263">
        <f>IF(MONTH($V$3)&lt;&gt;MONTH($V$3-WEEKDAY($V$3,1)+(ROW(W10)-ROW($V$5))*7+(COLUMN(W10)-COLUMN($V$5)+1)),"",$V$3-WEEKDAY($V$3,1)+(ROW(W10)-ROW($V$5))*7+(COLUMN(W10)-COLUMN($V$5)+1))</f>
        <v/>
      </c>
      <c r="X10" s="263">
        <f>IF(MONTH($V$3)&lt;&gt;MONTH($V$3-WEEKDAY($V$3,1)+(ROW(X10)-ROW($V$5))*7+(COLUMN(X10)-COLUMN($V$5)+1)),"",$V$3-WEEKDAY($V$3,1)+(ROW(X10)-ROW($V$5))*7+(COLUMN(X10)-COLUMN($V$5)+1))</f>
        <v/>
      </c>
      <c r="Y10" s="263">
        <f>IF(MONTH($V$3)&lt;&gt;MONTH($V$3-WEEKDAY($V$3,1)+(ROW(Y10)-ROW($V$5))*7+(COLUMN(Y10)-COLUMN($V$5)+1)),"",$V$3-WEEKDAY($V$3,1)+(ROW(Y10)-ROW($V$5))*7+(COLUMN(Y10)-COLUMN($V$5)+1))</f>
        <v/>
      </c>
      <c r="Z10" s="263">
        <f>IF(MONTH($V$3)&lt;&gt;MONTH($V$3-WEEKDAY($V$3,1)+(ROW(Z10)-ROW($V$5))*7+(COLUMN(Z10)-COLUMN($V$5)+1)),"",$V$3-WEEKDAY($V$3,1)+(ROW(Z10)-ROW($V$5))*7+(COLUMN(Z10)-COLUMN($V$5)+1))</f>
        <v/>
      </c>
      <c r="AA10" s="263">
        <f>IF(MONTH($V$3)&lt;&gt;MONTH($V$3-WEEKDAY($V$3,1)+(ROW(AA10)-ROW($V$5))*7+(COLUMN(AA10)-COLUMN($V$5)+1)),"",$V$3-WEEKDAY($V$3,1)+(ROW(AA10)-ROW($V$5))*7+(COLUMN(AA10)-COLUMN($V$5)+1))</f>
        <v/>
      </c>
      <c r="AB10" s="263">
        <f>IF(MONTH($V$3)&lt;&gt;MONTH($V$3-WEEKDAY($V$3,1)+(ROW(AB10)-ROW($V$5))*7+(COLUMN(AB10)-COLUMN($V$5)+1)),"",$V$3-WEEKDAY($V$3,1)+(ROW(AB10)-ROW($V$5))*7+(COLUMN(AB10)-COLUMN($V$5)+1))</f>
        <v/>
      </c>
      <c r="AC10" s="351" t="n"/>
      <c r="AD10" s="136" t="inlineStr">
        <is>
          <t>After:</t>
        </is>
      </c>
      <c r="AE10" s="264" t="n">
        <v>40</v>
      </c>
      <c r="AF10" s="250" t="n"/>
    </row>
    <row r="11" ht="15.75" customHeight="1" s="348" thickBot="1">
      <c r="A11" s="351" t="n"/>
      <c r="B11" s="351" t="n"/>
      <c r="C11" s="6" t="n"/>
      <c r="D11" s="6" t="n"/>
      <c r="E11" s="6" t="n"/>
      <c r="F11" s="6" t="n"/>
      <c r="G11" s="6" t="n"/>
      <c r="H11" s="6" t="n"/>
      <c r="I11" s="6" t="n"/>
      <c r="J11" s="6" t="n"/>
      <c r="K11" s="259" t="inlineStr">
        <is>
          <t>Carry Forward Hrs:</t>
        </is>
      </c>
      <c r="L11" s="248" t="n">
        <v>24</v>
      </c>
      <c r="M11" s="6" t="n"/>
      <c r="N11" s="6" t="n"/>
      <c r="O11" s="6" t="n"/>
      <c r="P11" s="6" t="n"/>
      <c r="Q11" s="6" t="n"/>
      <c r="R11" s="6" t="n"/>
      <c r="S11" s="6" t="n"/>
      <c r="T11" s="6" t="n"/>
      <c r="U11" s="351" t="n"/>
      <c r="V11" s="263">
        <f>IF(MONTH($V$3)&lt;&gt;MONTH($V$3-WEEKDAY($V$3,1)+(ROW(V11)-ROW($V$5))*7+(COLUMN(V11)-COLUMN($V$5)+1)),"",$V$3-WEEKDAY($V$3,1)+(ROW(V11)-ROW($V$5))*7+(COLUMN(V11)-COLUMN($V$5)+1))</f>
        <v/>
      </c>
      <c r="W11" s="263">
        <f>IF(MONTH($V$3)&lt;&gt;MONTH($V$3-WEEKDAY($V$3,1)+(ROW(W11)-ROW($V$5))*7+(COLUMN(W11)-COLUMN($V$5)+1)),"",$V$3-WEEKDAY($V$3,1)+(ROW(W11)-ROW($V$5))*7+(COLUMN(W11)-COLUMN($V$5)+1))</f>
        <v/>
      </c>
      <c r="X11" s="263">
        <f>IF(MONTH($V$3)&lt;&gt;MONTH($V$3-WEEKDAY($V$3,1)+(ROW(X11)-ROW($V$5))*7+(COLUMN(X11)-COLUMN($V$5)+1)),"",$V$3-WEEKDAY($V$3,1)+(ROW(X11)-ROW($V$5))*7+(COLUMN(X11)-COLUMN($V$5)+1))</f>
        <v/>
      </c>
      <c r="Y11" s="263">
        <f>IF(MONTH($V$3)&lt;&gt;MONTH($V$3-WEEKDAY($V$3,1)+(ROW(Y11)-ROW($V$5))*7+(COLUMN(Y11)-COLUMN($V$5)+1)),"",$V$3-WEEKDAY($V$3,1)+(ROW(Y11)-ROW($V$5))*7+(COLUMN(Y11)-COLUMN($V$5)+1))</f>
        <v/>
      </c>
      <c r="Z11" s="263">
        <f>IF(MONTH($V$3)&lt;&gt;MONTH($V$3-WEEKDAY($V$3,1)+(ROW(Z11)-ROW($V$5))*7+(COLUMN(Z11)-COLUMN($V$5)+1)),"",$V$3-WEEKDAY($V$3,1)+(ROW(Z11)-ROW($V$5))*7+(COLUMN(Z11)-COLUMN($V$5)+1))</f>
        <v/>
      </c>
      <c r="AA11" s="263">
        <f>IF(MONTH($V$3)&lt;&gt;MONTH($V$3-WEEKDAY($V$3,1)+(ROW(AA11)-ROW($V$5))*7+(COLUMN(AA11)-COLUMN($V$5)+1)),"",$V$3-WEEKDAY($V$3,1)+(ROW(AA11)-ROW($V$5))*7+(COLUMN(AA11)-COLUMN($V$5)+1))</f>
        <v/>
      </c>
      <c r="AB11" s="263">
        <f>IF(MONTH($V$3)&lt;&gt;MONTH($V$3-WEEKDAY($V$3,1)+(ROW(AB11)-ROW($V$5))*7+(COLUMN(AB11)-COLUMN($V$5)+1)),"",$V$3-WEEKDAY($V$3,1)+(ROW(AB11)-ROW($V$5))*7+(COLUMN(AB11)-COLUMN($V$5)+1))</f>
        <v/>
      </c>
      <c r="AC11" s="351" t="n"/>
      <c r="AD11" s="351" t="n"/>
      <c r="AE11" s="351" t="n"/>
      <c r="AF11" s="258" t="n"/>
      <c r="AJ11" s="252" t="n"/>
      <c r="AK11" s="252" t="n"/>
    </row>
    <row r="12" ht="27.75" customFormat="1" customHeight="1" s="2" thickBot="1">
      <c r="A12" s="266" t="inlineStr">
        <is>
          <t>Day Off</t>
        </is>
      </c>
      <c r="B12" s="267" t="inlineStr">
        <is>
          <t>Holiday Double</t>
        </is>
      </c>
      <c r="C12" s="139" t="inlineStr">
        <is>
          <t>Day of Week</t>
        </is>
      </c>
      <c r="D12" s="140" t="inlineStr">
        <is>
          <t>Time
In</t>
        </is>
      </c>
      <c r="E12" s="140" t="inlineStr">
        <is>
          <t>Time
Out</t>
        </is>
      </c>
      <c r="F12" s="141" t="n"/>
      <c r="G12" s="140" t="inlineStr">
        <is>
          <t>Time
In</t>
        </is>
      </c>
      <c r="H12" s="140" t="inlineStr">
        <is>
          <t>Time
Out</t>
        </is>
      </c>
      <c r="I12" s="142" t="inlineStr">
        <is>
          <t>Total
Hrs</t>
        </is>
      </c>
      <c r="J12" s="142" t="inlineStr">
        <is>
          <t>Location</t>
        </is>
      </c>
      <c r="K12" s="142" t="inlineStr">
        <is>
          <t>Supervisor</t>
        </is>
      </c>
      <c r="L12" s="142" t="inlineStr">
        <is>
          <t>Supervisor Approval</t>
        </is>
      </c>
      <c r="M12" s="140" t="inlineStr">
        <is>
          <t>Regular
Hrs</t>
        </is>
      </c>
      <c r="N12" s="140" t="inlineStr">
        <is>
          <t>Overtime
Hrs</t>
        </is>
      </c>
      <c r="O12" s="140" t="inlineStr">
        <is>
          <t>Hol Hrs</t>
        </is>
      </c>
      <c r="P12" s="140" t="inlineStr">
        <is>
          <t>Responsibilities</t>
        </is>
      </c>
      <c r="Q12" s="140" t="inlineStr">
        <is>
          <t>Risk</t>
        </is>
      </c>
      <c r="R12" s="140" t="inlineStr">
        <is>
          <t>Meals</t>
        </is>
      </c>
      <c r="S12" s="140" t="inlineStr">
        <is>
          <t>Vac Hrs</t>
        </is>
      </c>
      <c r="T12" s="143" t="inlineStr">
        <is>
          <t>Reason for Overtime</t>
        </is>
      </c>
      <c r="U12" s="144" t="inlineStr">
        <is>
          <t>Wkly Reg Avail</t>
        </is>
      </c>
      <c r="V12" s="351" t="inlineStr">
        <is>
          <t>Orig Reg</t>
        </is>
      </c>
      <c r="W12" s="351" t="inlineStr">
        <is>
          <t>Wkly OT Adj</t>
        </is>
      </c>
      <c r="X12" s="351" t="inlineStr">
        <is>
          <t>Week Start</t>
        </is>
      </c>
      <c r="Y12" s="351" t="inlineStr">
        <is>
          <t>Wk Hrs Before</t>
        </is>
      </c>
      <c r="Z12" s="351" t="n"/>
      <c r="AA12" s="351" t="n"/>
      <c r="AB12" s="351" t="n"/>
      <c r="AC12" s="351" t="n"/>
      <c r="AD12" s="351" t="n"/>
      <c r="AE12" s="351" t="n"/>
      <c r="AF12" s="351" t="n"/>
      <c r="AJ12" s="252" t="n"/>
      <c r="AK12" s="252" t="n"/>
    </row>
    <row r="13" hidden="1" ht="15.75" customHeight="1" s="348" thickBot="1">
      <c r="A13" s="268" t="n"/>
      <c r="B13" s="351" t="n"/>
      <c r="C13" s="145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146" t="n"/>
      <c r="U13" s="351" t="n"/>
      <c r="V13" s="351" t="n"/>
      <c r="W13" s="351" t="n"/>
      <c r="X13" s="351" t="n"/>
      <c r="Y13" s="351" t="n"/>
      <c r="Z13" s="351" t="n"/>
      <c r="AA13" s="351" t="n"/>
      <c r="AB13" s="351" t="n"/>
      <c r="AC13" s="351" t="n"/>
      <c r="AD13" s="351" t="n"/>
      <c r="AE13" s="351" t="n"/>
      <c r="AF13" s="351" t="n"/>
    </row>
    <row r="14" ht="24" customHeight="1" s="348" thickBot="1">
      <c r="A14" s="147" t="inlineStr">
        <is>
          <t>On Day</t>
        </is>
      </c>
      <c r="B14" s="269" t="n"/>
      <c r="C14" s="88">
        <f>M10</f>
        <v/>
      </c>
      <c r="D14" s="54" t="n"/>
      <c r="E14" s="148">
        <f>IF(D14="", "",
 IF(D14=TIME(0,0,0), 0,
 IF(AND(D14&gt;=TIME(0,0,1), D14&lt;=TIME(2,0,0)), TIME(7,0,0),
 IF(AND(D14&gt;=TIME(6,0,0), D14&lt;=TIME(8,0,0)), TIME(12,0,0),
 IF(AND(D14&gt;TIME(8,0,0), D14&lt;=TIME(13,59,0)), TIME(15,0,0),
 IF(AND(D14&gt;=TIME(14,0,0), D14&lt;=TIME(17,59,0)), TIME(21,0,0),
 IF(AND(D14&gt;=TIME(18,0,0), D14&lt;=TIME(21,59,0)), TIME(0,0,0),
 IF(AND(D14&gt;=TIME(22,0,0), D14&lt;=TIME(23,59,59)), TIME(7,0,0), ""))))))))</f>
        <v/>
      </c>
      <c r="F14" s="149" t="n"/>
      <c r="G14" s="148">
        <f>IF(AND(D14&gt;=TIME(6,0,0),D14&lt;=TIME(8,0,0)),E14,"")</f>
        <v/>
      </c>
      <c r="H14" s="54" t="n"/>
      <c r="I14" s="55">
        <f>ROUND(IF(OR(D14="",E14="",E14=0),0,IF(H14="",MOD(E14-D14,1)*24,MOD(H14-D14,1)*24)),2)</f>
        <v/>
      </c>
      <c r="J14" s="150" t="n"/>
      <c r="K14" s="270" t="n"/>
      <c r="L14" s="271" t="n"/>
      <c r="M14" s="272">
        <f>MAX(0,V14-W14)</f>
        <v/>
      </c>
      <c r="N14" s="56">
        <f>(IF(OR($C14="",$D14=""),0,
 IF(OR($A14="Holiday",$A15="Holiday"),
    IF(ISNUMBER(MATCH(TRIM($B14),{"Phagwah","Good Friday","Easter Monday","Labour Day","Christmas","Eid ul Azha","Romans-2","Globe-12","Neptune P1"},0)),0,$I14),
 IF(AND(NOT(OR($A14="Annual Leave",$A15="Annual Leave")),$A14="Off day"),$I14,
  MAX(0,$I14-$V14)
  ))))+W14</f>
        <v/>
      </c>
      <c r="O14" s="56">
        <f>IF(AND(OR($A14="Holiday",$A15="Holiday"),
        ISNUMBER(MATCH(TRIM($B14),{"Phagwah","Good Friday","Easter Monday","Labour Day","Christmas","Eid ul Azha","Romans-2","Globe-12","Neptune P1"},0))),
   $I14,0)</f>
        <v/>
      </c>
      <c r="P14" s="56">
        <f>IF(OR($O$7="Canteen",$O$7="Head Office"),0,IF($I14&lt;=0,0,IF(OR(OR(TRIM($J14)="Hebrews",TRIM($J14)="Romans",TRIM($J14)="Romans-2",TRIM($J14)="Globe",TRIM($J14)="Globe-12",TRIM($J14)="Neptune P1"),AND($I15&gt;0,OR(TRIM($J15)="Hebrews",TRIM($J15)="Romans",TRIM($J15)="Romans-2",TRIM($J15)="Globe",TRIM($J15)="Globe-12",TRIM($J15)="Neptune P1"))),1,0)))</f>
        <v/>
      </c>
      <c r="Q14" s="57" t="n"/>
      <c r="R14" s="56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IF($I14&gt;0,1,0),
      0
   ),
0))</f>
        <v/>
      </c>
      <c r="S14" s="56">
        <f>IF(OR($A14="Annual Leave",$A15="Annual Leave"),IF($A14="Annual Leave",8,0),0)</f>
        <v/>
      </c>
      <c r="T14" s="58" t="n"/>
      <c r="U14" s="144">
        <f>MAX(0,40-Y14)</f>
        <v/>
      </c>
      <c r="V14" s="151">
        <f>IF(OR($C14="",$D14=""),0,
 IF(OR($A14="Holiday",$A15="Holiday"),0,
 IF(AND(NOT(OR($A14="Annual Leave",$A15="Annual Leave")),$A14="Off day"),0,
  IF($I14+$I15&gt;=8,IF($I14&gt;=8,8,$I14),$I14)
  )))</f>
        <v/>
      </c>
      <c r="W14" s="151">
        <f>MAX(0,V14-U14)</f>
        <v/>
      </c>
      <c r="X14" s="151">
        <f>IF(C14="","",C14-WEEKDAY(C14,1)+1)</f>
        <v/>
      </c>
      <c r="Y14" s="151">
        <f>IF(X14=X14,$L$11,0)</f>
        <v/>
      </c>
      <c r="Z14" s="151" t="n"/>
      <c r="AA14" s="151" t="n"/>
      <c r="AB14" s="151" t="n"/>
      <c r="AC14" s="351" t="n"/>
      <c r="AD14" s="351" t="n"/>
      <c r="AE14" s="351" t="n"/>
      <c r="AF14" s="351" t="n"/>
    </row>
    <row r="15" ht="24" customHeight="1" s="348" thickBot="1">
      <c r="A15" s="147" t="inlineStr">
        <is>
          <t>On Day</t>
        </is>
      </c>
      <c r="B15" s="269" t="n"/>
      <c r="C15" s="89">
        <f>C14</f>
        <v/>
      </c>
      <c r="D15" s="59" t="n"/>
      <c r="E15" s="152">
        <f>IF(D15="", "",
 IF(D15=TIME(0,0,0), 0,
 IF(AND(D15&gt;=TIME(0,0,1), D15&lt;=TIME(2,0,0)), TIME(7,0,0),
 IF(AND(D15&gt;=TIME(6,0,0), D15&lt;=TIME(8,0,0)), TIME(12,0,0),
 IF(AND(D15&gt;TIME(8,0,0), D15&lt;=TIME(13,59,0)), TIME(15,0,0),
 IF(AND(D15&gt;=TIME(14,0,0), D15&lt;=TIME(17,59,0)), TIME(21,0,0),
 IF(AND(D15&gt;=TIME(18,0,0), D15&lt;=TIME(21,59,0)), TIME(0,0,0),
 IF(AND(D15&gt;=TIME(22,0,0), D15&lt;=TIME(23,59,59)), TIME(7,0,0), ""))))))))</f>
        <v/>
      </c>
      <c r="F15" s="153" t="n"/>
      <c r="G15" s="152">
        <f>IF(AND(D15&gt;=TIME(6,0,0),D15&lt;=TIME(8,0,0)),E15,"")</f>
        <v/>
      </c>
      <c r="H15" s="59" t="n"/>
      <c r="I15" s="60">
        <f>ROUND(IF(OR(D15="",E15="",E15=0),0,IF(H15="",MOD(E15-D15,1)*24,MOD(H15-D15,1)*24)),2)</f>
        <v/>
      </c>
      <c r="J15" s="150" t="n"/>
      <c r="K15" s="270" t="n"/>
      <c r="L15" s="271" t="n"/>
      <c r="M15" s="272">
        <f>MAX(0,V15-W15)</f>
        <v/>
      </c>
      <c r="N15" s="61">
        <f>(IF(OR($C15="",$D15=""),0,
 IF(OR($A14="Holiday",$A15="Holiday"),
    IF(ISNUMBER(MATCH(TRIM($B15),{"Phagwah","Good Friday","Easter Monday","Labour Day","Christmas","Eid ul Azha","Romans-2","Globe-12","Neptune P1"},0)),0,$I15),
 IF(AND(NOT(OR($A14="Annual Leave",$A15="Annual Leave")),$A15="Off day"),$I15,
  MAX(0,$I15-$V15)
  ))))+W15</f>
        <v/>
      </c>
      <c r="O15" s="61">
        <f>IF(AND(OR($A14="Holiday",$A15="Holiday"),
        ISNUMBER(MATCH(TRIM($B15),{"Phagwah","Good Friday","Easter Monday","Labour Day","Christmas","Eid ul Azha","Romans-2","Globe-12","Neptune P1"},0))),
   $I15,0)</f>
        <v/>
      </c>
      <c r="P15" s="61">
        <f>IF(OR($O$7="Canteen",$O$7="Head Office"),0,IF($I15&lt;=0,0,IF(AND($I14&lt;=0,OR(TRIM($J15)="Hebrews",TRIM($J15)="Romans",TRIM($J15)="Romans-2",TRIM($J15)="Globe",TRIM($J15)="Globe-12",TRIM($J15)="Neptune P1")),1,0)))</f>
        <v/>
      </c>
      <c r="Q15" s="62" t="n"/>
      <c r="R15" s="61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IF(AND($I14=0,$I15&gt;0),1,0),
      0
   ),
0))</f>
        <v/>
      </c>
      <c r="S15" s="61">
        <f>IF(OR($A14="Annual Leave",$A15="Annual Leave"),IF(AND($A14&lt;&gt;"Annual Leave",$A15="Annual Leave"),8,0),0)</f>
        <v/>
      </c>
      <c r="T15" s="63" t="n"/>
      <c r="U15" s="144">
        <f>MAX(0,40-Y15)</f>
        <v/>
      </c>
      <c r="V15" s="151">
        <f>IF(OR($C15="",$D15=""),0,
 IF(OR($A14="Holiday",$A15="Holiday"),0,
 IF(AND(NOT(OR($A14="Annual Leave",$A15="Annual Leave")),$A15="Off day"),0,
  IF($I14+$I15&gt;=8,IF($I14&gt;=8,0,8-$I14),$I15)
  )))</f>
        <v/>
      </c>
      <c r="W15" s="151">
        <f>MAX(0,V15-U15)</f>
        <v/>
      </c>
      <c r="X15" s="151">
        <f>IF(C15="","",C15-WEEKDAY(C15,1)+1)</f>
        <v/>
      </c>
      <c r="Y15" s="151">
        <f>SUMPRODUCT(($X$14:$X14=X15)*(($V$14:$V14)+($O$14:$O14)))+IF(X15=X14,$L$11,0)</f>
        <v/>
      </c>
      <c r="Z15" s="151" t="n"/>
      <c r="AA15" s="151" t="n"/>
      <c r="AB15" s="151" t="n"/>
      <c r="AC15" s="351" t="n"/>
      <c r="AD15" s="351" t="n"/>
      <c r="AE15" s="351" t="n"/>
      <c r="AF15" s="351" t="n"/>
    </row>
    <row r="16" ht="24" customHeight="1" s="348" thickBot="1">
      <c r="A16" s="154" t="inlineStr">
        <is>
          <t>On Day</t>
        </is>
      </c>
      <c r="B16" s="273" t="n"/>
      <c r="C16" s="90">
        <f>C14+1</f>
        <v/>
      </c>
      <c r="D16" s="8" t="n"/>
      <c r="E16" s="155">
        <f>IF(D16="", "",
 IF(D16=TIME(0,0,0), 0,
 IF(AND(D16&gt;=TIME(0,0,1), D16&lt;=TIME(2,0,0)), TIME(7,0,0),
 IF(AND(D16&gt;=TIME(6,0,0), D16&lt;=TIME(8,0,0)), TIME(12,0,0),
 IF(AND(D16&gt;TIME(8,0,0), D16&lt;=TIME(13,59,0)), TIME(15,0,0),
 IF(AND(D16&gt;=TIME(14,0,0), D16&lt;=TIME(17,59,0)), TIME(21,0,0),
 IF(AND(D16&gt;=TIME(18,0,0), D16&lt;=TIME(21,59,0)), TIME(0,0,0),
 IF(AND(D16&gt;=TIME(22,0,0), D16&lt;=TIME(23,59,59)), TIME(7,0,0), ""))))))))</f>
        <v/>
      </c>
      <c r="F16" s="156" t="n"/>
      <c r="G16" s="155">
        <f>IF(AND(D16&gt;=TIME(6,0,0),D16&lt;=TIME(8,0,0)),E16,"")</f>
        <v/>
      </c>
      <c r="H16" s="8" t="n"/>
      <c r="I16" s="30">
        <f>ROUND(IF(OR(D16="",E16="",E16=0),0,IF(H16="",MOD(E16-D16,1)*24,MOD(H16-D16,1)*24)),2)</f>
        <v/>
      </c>
      <c r="J16" s="157" t="n"/>
      <c r="K16" s="274" t="n"/>
      <c r="L16" s="271" t="n"/>
      <c r="M16" s="275">
        <f>MAX(0,V16-W16)</f>
        <v/>
      </c>
      <c r="N16" s="9">
        <f>(IF(OR($C16="",$D16=""),0,
 IF(OR($A16="Holiday",$A17="Holiday"),
    IF(ISNUMBER(MATCH(TRIM($B16),{"Phagwah","Good Friday","Easter Monday","Labour Day","Christmas","Eid ul Azha","Romans-2","Globe-12","Neptune P1"},0)),0,$I16),
 IF(AND(NOT(OR($A16="Annual Leave",$A17="Annual Leave")),$A16="Off day"),$I16,
  MAX(0,$I16-$V16)
  ))))+W16</f>
        <v/>
      </c>
      <c r="O16" s="9">
        <f>IF(AND(OR($A16="Holiday",$A17="Holiday"),
        ISNUMBER(MATCH(TRIM($B16),{"Phagwah","Good Friday","Easter Monday","Labour Day","Christmas","Eid ul Azha","Romans-2","Globe-12","Neptune P1"},0))),
   $I16,0)</f>
        <v/>
      </c>
      <c r="P16" s="9">
        <f>IF(OR($O$7="Canteen",$O$7="Head Office"),0,IF($I16&lt;=0,0,IF(OR(OR(TRIM($J16)="Hebrews",TRIM($J16)="Romans",TRIM($J16)="Romans-2",TRIM($J16)="Globe",TRIM($J16)="Globe-12",TRIM($J16)="Neptune P1"),AND($I17&gt;0,OR(TRIM($J17)="Hebrews",TRIM($J17)="Romans",TRIM($J17)="Romans-2",TRIM($J17)="Globe",TRIM($J17)="Globe-12",TRIM($J17)="Neptune P1"))),1,0)))</f>
        <v/>
      </c>
      <c r="Q16" s="10" t="n"/>
      <c r="R16" s="9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IF($I16&gt;0,1,0),
      0
   ),
0))</f>
        <v/>
      </c>
      <c r="S16" s="9">
        <f>IF(OR($A16="Annual Leave",$A17="Annual Leave"),IF($A16="Annual Leave",8,0),0)</f>
        <v/>
      </c>
      <c r="T16" s="91" t="n"/>
      <c r="U16" s="144">
        <f>MAX(0,40-Y16)</f>
        <v/>
      </c>
      <c r="V16" s="351">
        <f>IF(OR($C16="",$D16=""),0,
 IF(OR($A16="Holiday",$A17="Holiday"),0,
 IF(AND(NOT(OR($A16="Annual Leave",$A17="Annual Leave")),$A16="Off day"),0,
  IF($I16+$I17&gt;=8,IF($I16&gt;=8,8,$I16),$I16)
  )))</f>
        <v/>
      </c>
      <c r="W16" s="351">
        <f>MAX(0,V16-U16)</f>
        <v/>
      </c>
      <c r="X16" s="351">
        <f>IF(C16="","",C16-WEEKDAY(C16,1)+1)</f>
        <v/>
      </c>
      <c r="Y16" s="351">
        <f>SUMPRODUCT(($X$14:$X15=X16)*(($V$14:$V15)+($O$14:$O15)))+IF(X16=X14,$L$11,0)</f>
        <v/>
      </c>
      <c r="Z16" s="351" t="n"/>
      <c r="AA16" s="351" t="n"/>
      <c r="AB16" s="351" t="n"/>
      <c r="AC16" s="351" t="n"/>
      <c r="AD16" s="351" t="n"/>
      <c r="AE16" s="351" t="n"/>
      <c r="AF16" s="351" t="n"/>
    </row>
    <row r="17" ht="24" customHeight="1" s="348" thickBot="1">
      <c r="A17" s="154" t="inlineStr">
        <is>
          <t>On Day</t>
        </is>
      </c>
      <c r="B17" s="273" t="n"/>
      <c r="C17" s="90">
        <f>C16</f>
        <v/>
      </c>
      <c r="D17" s="276" t="n"/>
      <c r="E17" s="277">
        <f>IF(D17="", "",
 IF(D17=TIME(0,0,0), 0,
 IF(AND(D17&gt;=TIME(0,0,1), D17&lt;=TIME(2,0,0)), TIME(7,0,0),
 IF(AND(D17&gt;=TIME(6,0,0), D17&lt;=TIME(8,0,0)), TIME(12,0,0),
 IF(AND(D17&gt;TIME(8,0,0), D17&lt;=TIME(13,59,0)), TIME(15,0,0),
 IF(AND(D17&gt;=TIME(14,0,0), D17&lt;=TIME(17,59,0)), TIME(21,0,0),
 IF(AND(D17&gt;=TIME(18,0,0), D17&lt;=TIME(21,59,0)), TIME(0,0,0),
 IF(AND(D17&gt;=TIME(22,0,0), D17&lt;=TIME(23,59,59)), TIME(7,0,0), ""))))))))</f>
        <v/>
      </c>
      <c r="F17" s="156" t="n"/>
      <c r="G17" s="277">
        <f>IF(AND(D17&gt;=TIME(6,0,0),D17&lt;=TIME(8,0,0)),E17,"")</f>
        <v/>
      </c>
      <c r="H17" s="276" t="n"/>
      <c r="I17" s="30">
        <f>ROUND(IF(OR(D17="",E17="",E17=0),0,IF(H17="",MOD(E17-D17,1)*24,MOD(H17-D17,1)*24)),2)</f>
        <v/>
      </c>
      <c r="J17" s="158" t="n"/>
      <c r="K17" s="274" t="n"/>
      <c r="L17" s="271" t="n"/>
      <c r="M17" s="275">
        <f>MAX(0,V17-W17)</f>
        <v/>
      </c>
      <c r="N17" s="278">
        <f>(IF(OR($C17="",$D17=""),0,
 IF(OR($A16="Holiday",$A17="Holiday"),
    IF(ISNUMBER(MATCH(TRIM($B17),{"Phagwah","Good Friday","Easter Monday","Labour Day","Christmas","Eid ul Azha","Romans-2","Globe-12","Neptune P1"},0)),0,$I17),
 IF(AND(NOT(OR($A16="Annual Leave",$A17="Annual Leave")),$A17="Off day"),$I17,
  MAX(0,$I17-$V17)
  ))))+W17</f>
        <v/>
      </c>
      <c r="O17" s="278">
        <f>IF(AND(OR($A16="Holiday",$A17="Holiday"),
        ISNUMBER(MATCH(TRIM($B17),{"Phagwah","Good Friday","Easter Monday","Labour Day","Christmas","Eid ul Azha","Romans-2","Globe-12","Neptune P1"},0))),
   $I17,0)</f>
        <v/>
      </c>
      <c r="P17" s="278">
        <f>IF(OR($O$7="Canteen",$O$7="Head Office"),0,IF($I17&lt;=0,0,IF(AND($I16&lt;=0,OR(TRIM($J17)="Hebrews",TRIM($J17)="Romans",TRIM($J17)="Romans-2",TRIM($J17)="Globe",TRIM($J17)="Globe-12",TRIM($J17)="Neptune P1")),1,0)))</f>
        <v/>
      </c>
      <c r="Q17" s="279" t="n"/>
      <c r="R17" s="278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IF(AND($I16=0,$I17&gt;0),1,0),
      0
   ),
0))</f>
        <v/>
      </c>
      <c r="S17" s="278">
        <f>IF(OR($A16="Annual Leave",$A17="Annual Leave"),IF(AND($A16&lt;&gt;"Annual Leave",$A17="Annual Leave"),8,0),0)</f>
        <v/>
      </c>
      <c r="T17" s="280" t="n"/>
      <c r="U17" s="144">
        <f>MAX(0,40-Y17)</f>
        <v/>
      </c>
      <c r="V17" s="351">
        <f>IF(OR($C17="",$D17=""),0,
 IF(OR($A16="Holiday",$A17="Holiday"),0,
 IF(AND(NOT(OR($A16="Annual Leave",$A17="Annual Leave")),$A17="Off day"),0,
  IF($I16+$I17&gt;=8,IF($I16&gt;=8,0,8-$I16),$I17)
  )))</f>
        <v/>
      </c>
      <c r="W17" s="351">
        <f>MAX(0,V17-U17)</f>
        <v/>
      </c>
      <c r="X17" s="351">
        <f>IF(C17="","",C17-WEEKDAY(C17,1)+1)</f>
        <v/>
      </c>
      <c r="Y17" s="351">
        <f>SUMPRODUCT(($X$14:$X16=X17)*(($V$14:$V16)+($O$14:$O16)))+IF(X17=X14,$L$11,0)</f>
        <v/>
      </c>
      <c r="Z17" s="351" t="n"/>
      <c r="AA17" s="351" t="n"/>
      <c r="AB17" s="351" t="n"/>
      <c r="AC17" s="351" t="n"/>
      <c r="AD17" s="351" t="n"/>
      <c r="AE17" s="351" t="n"/>
      <c r="AF17" s="351" t="n"/>
    </row>
    <row r="18" ht="24" customHeight="1" s="348" thickBot="1">
      <c r="A18" s="159" t="inlineStr">
        <is>
          <t>On Day</t>
        </is>
      </c>
      <c r="B18" s="281" t="n"/>
      <c r="C18" s="92">
        <f>C16+1</f>
        <v/>
      </c>
      <c r="D18" s="31" t="n"/>
      <c r="E18" s="160">
        <f>IF(D18="", "",
 IF(D18=TIME(0,0,0), 0,
 IF(AND(D18&gt;=TIME(0,0,1), D18&lt;=TIME(2,0,0)), TIME(7,0,0),
 IF(AND(D18&gt;=TIME(6,0,0), D18&lt;=TIME(8,0,0)), TIME(12,0,0),
 IF(AND(D18&gt;TIME(8,0,0), D18&lt;=TIME(13,59,0)), TIME(15,0,0),
 IF(AND(D18&gt;=TIME(14,0,0), D18&lt;=TIME(17,59,0)), TIME(21,0,0),
 IF(AND(D18&gt;=TIME(18,0,0), D18&lt;=TIME(21,59,0)), TIME(0,0,0),
 IF(AND(D18&gt;=TIME(22,0,0), D18&lt;=TIME(23,59,59)), TIME(7,0,0), ""))))))))</f>
        <v/>
      </c>
      <c r="F18" s="161" t="n"/>
      <c r="G18" s="160">
        <f>IF(AND(D18&gt;=TIME(6,0,0),D18&lt;=TIME(8,0,0)),E18,"")</f>
        <v/>
      </c>
      <c r="H18" s="31" t="n"/>
      <c r="I18" s="32">
        <f>ROUND(IF(OR(D18="",E18="",E18=0),0,IF(H18="",MOD(E18-D18,1)*24,MOD(H18-D18,1)*24)),2)</f>
        <v/>
      </c>
      <c r="J18" s="162" t="n"/>
      <c r="K18" s="282" t="n"/>
      <c r="L18" s="271" t="n"/>
      <c r="M18" s="283">
        <f>MAX(0,V18-W18)</f>
        <v/>
      </c>
      <c r="N18" s="33">
        <f>(IF(OR($C18="",$D18=""),0,
 IF(OR($A18="Holiday",$A19="Holiday"),
    IF(ISNUMBER(MATCH(TRIM($B18),{"Phagwah","Good Friday","Easter Monday","Labour Day","Christmas","Eid ul Azha","Romans-2","Globe-12","Neptune P1"},0)),0,$I18),
 IF(AND(NOT(OR($A18="Annual Leave",$A19="Annual Leave")),$A18="Off day"),$I18,
  MAX(0,$I18-$V18)
  ))))+W18</f>
        <v/>
      </c>
      <c r="O18" s="33">
        <f>IF(AND(OR($A18="Holiday",$A19="Holiday"),
        ISNUMBER(MATCH(TRIM($B18),{"Phagwah","Good Friday","Easter Monday","Labour Day","Christmas","Eid ul Azha","Romans-2","Globe-12","Neptune P1"},0))),
   $I18,0)</f>
        <v/>
      </c>
      <c r="P18" s="33">
        <f>IF(OR($O$7="Canteen",$O$7="Head Office"),0,IF($I18&lt;=0,0,IF(OR(OR(TRIM($J18)="Hebrews",TRIM($J18)="Romans",TRIM($J18)="Romans-2",TRIM($J18)="Globe",TRIM($J18)="Globe-12",TRIM($J18)="Neptune P1"),AND($I19&gt;0,OR(TRIM($J19)="Hebrews",TRIM($J19)="Romans",TRIM($J19)="Romans-2",TRIM($J19)="Globe",TRIM($J19)="Globe-12",TRIM($J19)="Neptune P1"))),1,0)))</f>
        <v/>
      </c>
      <c r="Q18" s="34" t="n"/>
      <c r="R18" s="33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IF($I18&gt;0,1,0),
      0
   ),
0))</f>
        <v/>
      </c>
      <c r="S18" s="33">
        <f>IF(OR($A18="Annual Leave",$A19="Annual Leave"),IF($A18="Annual Leave",8,0),0)</f>
        <v/>
      </c>
      <c r="T18" s="35" t="n"/>
      <c r="U18" s="144">
        <f>MAX(0,40-Y18)</f>
        <v/>
      </c>
      <c r="V18" s="351">
        <f>IF(OR($C18="",$D18=""),0,
 IF(OR($A18="Holiday",$A19="Holiday"),0,
 IF(AND(NOT(OR($A18="Annual Leave",$A19="Annual Leave")),$A18="Off day"),0,
  IF($I18+$I19&gt;=8,IF($I18&gt;=8,8,$I18),$I18)
  )))</f>
        <v/>
      </c>
      <c r="W18" s="351">
        <f>MAX(0,V18-U18)</f>
        <v/>
      </c>
      <c r="X18" s="351">
        <f>IF(C18="","",C18-WEEKDAY(C18,1)+1)</f>
        <v/>
      </c>
      <c r="Y18" s="351">
        <f>SUMPRODUCT(($X$14:$X17=X18)*(($V$14:$V17)+($O$14:$O17)))+IF(X18=X14,$L$11,0)</f>
        <v/>
      </c>
      <c r="Z18" s="351" t="n"/>
      <c r="AA18" s="351" t="n"/>
      <c r="AB18" s="351" t="n"/>
      <c r="AC18" s="351" t="n"/>
      <c r="AD18" s="351" t="n"/>
      <c r="AE18" s="351" t="n"/>
      <c r="AF18" s="351" t="n"/>
    </row>
    <row r="19" ht="24" customHeight="1" s="348" thickBot="1">
      <c r="A19" s="159" t="inlineStr">
        <is>
          <t>On Day</t>
        </is>
      </c>
      <c r="B19" s="281" t="n"/>
      <c r="C19" s="93">
        <f>C18</f>
        <v/>
      </c>
      <c r="D19" s="36" t="n"/>
      <c r="E19" s="163">
        <f>IF(D19="", "",
 IF(D19=TIME(0,0,0), 0,
 IF(AND(D19&gt;=TIME(0,0,1), D19&lt;=TIME(2,0,0)), TIME(7,0,0),
 IF(AND(D19&gt;=TIME(6,0,0), D19&lt;=TIME(8,0,0)), TIME(12,0,0),
 IF(AND(D19&gt;TIME(8,0,0), D19&lt;=TIME(13,59,0)), TIME(15,0,0),
 IF(AND(D19&gt;=TIME(14,0,0), D19&lt;=TIME(17,59,0)), TIME(21,0,0),
 IF(AND(D19&gt;=TIME(18,0,0), D19&lt;=TIME(21,59,0)), TIME(0,0,0),
 IF(AND(D19&gt;=TIME(22,0,0), D19&lt;=TIME(23,59,59)), TIME(7,0,0), ""))))))))</f>
        <v/>
      </c>
      <c r="F19" s="164" t="n"/>
      <c r="G19" s="163">
        <f>IF(AND(D19&gt;=TIME(6,0,0),D19&lt;=TIME(8,0,0)),E19,"")</f>
        <v/>
      </c>
      <c r="H19" s="36" t="n"/>
      <c r="I19" s="37">
        <f>ROUND(IF(OR(D19="",E19="",E19=0),0,IF(H19="",MOD(E19-D19,1)*24,MOD(H19-D19,1)*24)),2)</f>
        <v/>
      </c>
      <c r="J19" s="162" t="n"/>
      <c r="K19" s="282" t="n"/>
      <c r="L19" s="271" t="n"/>
      <c r="M19" s="283">
        <f>MAX(0,V19-W19)</f>
        <v/>
      </c>
      <c r="N19" s="38">
        <f>(IF(OR($C19="",$D19=""),0,
 IF(OR($A18="Holiday",$A19="Holiday"),
    IF(ISNUMBER(MATCH(TRIM($B19),{"Phagwah","Good Friday","Easter Monday","Labour Day","Christmas","Eid ul Azha","Romans-2","Globe-12","Neptune P1"},0)),0,$I19),
 IF(AND(NOT(OR($A18="Annual Leave",$A19="Annual Leave")),$A19="Off day"),$I19,
  MAX(0,$I19-$V19)
  ))))+W19</f>
        <v/>
      </c>
      <c r="O19" s="38">
        <f>IF(AND(OR($A18="Holiday",$A19="Holiday"),
        ISNUMBER(MATCH(TRIM($B19),{"Phagwah","Good Friday","Easter Monday","Labour Day","Christmas","Eid ul Azha","Romans-2","Globe-12","Neptune P1"},0))),
   $I19,0)</f>
        <v/>
      </c>
      <c r="P19" s="38">
        <f>IF(OR($O$7="Canteen",$O$7="Head Office"),0,IF($I19&lt;=0,0,IF(AND($I18&lt;=0,OR(TRIM($J19)="Hebrews",TRIM($J19)="Romans",TRIM($J19)="Romans-2",TRIM($J19)="Globe",TRIM($J19)="Globe-12",TRIM($J19)="Neptune P1")),1,0)))</f>
        <v/>
      </c>
      <c r="Q19" s="39" t="n"/>
      <c r="R19" s="38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IF(AND($I18=0,$I19&gt;0),1,0),
      0
   ),
0))</f>
        <v/>
      </c>
      <c r="S19" s="38">
        <f>IF(OR($A18="Annual Leave",$A19="Annual Leave"),IF(AND($A18&lt;&gt;"Annual Leave",$A19="Annual Leave"),8,0),0)</f>
        <v/>
      </c>
      <c r="T19" s="40" t="n"/>
      <c r="U19" s="144">
        <f>MAX(0,40-Y19)</f>
        <v/>
      </c>
      <c r="V19" s="351">
        <f>IF(OR($C19="",$D19=""),0,
 IF(OR($A18="Holiday",$A19="Holiday"),0,
 IF(AND(NOT(OR($A18="Annual Leave",$A19="Annual Leave")),$A19="Off day"),0,
  IF($I18+$I19&gt;=8,IF($I18&gt;=8,0,8-$I18),$I19)
  )))</f>
        <v/>
      </c>
      <c r="W19" s="351">
        <f>MAX(0,V19-U19)</f>
        <v/>
      </c>
      <c r="X19" s="351">
        <f>IF(C19="","",C19-WEEKDAY(C19,1)+1)</f>
        <v/>
      </c>
      <c r="Y19" s="351">
        <f>SUMPRODUCT(($X$14:$X18=X19)*(($V$14:$V18)+($O$14:$O18)))+IF(X19=X14,$L$11,0)</f>
        <v/>
      </c>
      <c r="Z19" s="351" t="n"/>
      <c r="AA19" s="351" t="n"/>
      <c r="AB19" s="351" t="n"/>
      <c r="AC19" s="351" t="n"/>
      <c r="AD19" s="351" t="n"/>
      <c r="AE19" s="351" t="n"/>
      <c r="AF19" s="351" t="n"/>
    </row>
    <row r="20" ht="24" customHeight="1" s="348" thickBot="1">
      <c r="A20" s="165" t="inlineStr">
        <is>
          <t>On Day</t>
        </is>
      </c>
      <c r="B20" s="284" t="n"/>
      <c r="C20" s="94">
        <f>C18+1</f>
        <v/>
      </c>
      <c r="D20" s="41" t="n"/>
      <c r="E20" s="166">
        <f>IF(D20="", "",
 IF(D20=TIME(0,0,0), 0,
 IF(AND(D20&gt;=TIME(0,0,1), D20&lt;=TIME(2,0,0)), TIME(7,0,0),
 IF(AND(D20&gt;=TIME(6,0,0), D20&lt;=TIME(8,0,0)), TIME(12,0,0),
 IF(AND(D20&gt;TIME(8,0,0), D20&lt;=TIME(13,59,0)), TIME(15,0,0),
 IF(AND(D20&gt;=TIME(14,0,0), D20&lt;=TIME(17,59,0)), TIME(21,0,0),
 IF(AND(D20&gt;=TIME(18,0,0), D20&lt;=TIME(21,59,0)), TIME(0,0,0),
 IF(AND(D20&gt;=TIME(22,0,0), D20&lt;=TIME(23,59,59)), TIME(7,0,0), ""))))))))</f>
        <v/>
      </c>
      <c r="F20" s="167" t="n"/>
      <c r="G20" s="166">
        <f>IF(AND(D20&gt;=TIME(6,0,0),D20&lt;=TIME(8,0,0)),E20,"")</f>
        <v/>
      </c>
      <c r="H20" s="41" t="n"/>
      <c r="I20" s="95">
        <f>ROUND(IF(OR(D20="",E20="",E20=0),0,IF(H20="",MOD(E20-D20,1)*24,MOD(H20-D20,1)*24)),2)</f>
        <v/>
      </c>
      <c r="J20" s="168" t="n"/>
      <c r="K20" s="285" t="n"/>
      <c r="L20" s="271" t="n"/>
      <c r="M20" s="286">
        <f>MAX(0,V20-W20)</f>
        <v/>
      </c>
      <c r="N20" s="42">
        <f>(IF(OR($C20="",$D20=""),0,
 IF(OR($A20="Holiday",$A21="Holiday"),
    IF(ISNUMBER(MATCH(TRIM($B20),{"Phagwah","Good Friday","Easter Monday","Labour Day","Christmas","Eid ul Azha","Romans-2","Globe-12","Neptune P1"},0)),0,$I20),
 IF(AND(NOT(OR($A20="Annual Leave",$A21="Annual Leave")),$A20="Off day"),$I20,
  MAX(0,$I20-$V20)
  ))))+W20</f>
        <v/>
      </c>
      <c r="O20" s="42">
        <f>IF(AND(OR($A20="Holiday",$A21="Holiday"),
        ISNUMBER(MATCH(TRIM($B20),{"Phagwah","Good Friday","Easter Monday","Labour Day","Christmas","Eid ul Azha","Romans-2","Globe-12","Neptune P1"},0))),
   $I20,0)</f>
        <v/>
      </c>
      <c r="P20" s="42">
        <f>IF(OR($O$7="Canteen",$O$7="Head Office"),0,IF($I20&lt;=0,0,IF(OR(OR(TRIM($J20)="Hebrews",TRIM($J20)="Romans",TRIM($J20)="Romans-2",TRIM($J20)="Globe",TRIM($J20)="Globe-12",TRIM($J20)="Neptune P1"),AND($I21&gt;0,OR(TRIM($J21)="Hebrews",TRIM($J21)="Romans",TRIM($J21)="Romans-2",TRIM($J21)="Globe",TRIM($J21)="Globe-12",TRIM($J21)="Neptune P1"))),1,0)))</f>
        <v/>
      </c>
      <c r="Q20" s="43" t="n"/>
      <c r="R20" s="42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IF($I20&gt;0,1,0),
      0
   ),
0))</f>
        <v/>
      </c>
      <c r="S20" s="42">
        <f>IF(OR($A20="Annual Leave",$A21="Annual Leave"),IF($A20="Annual Leave",8,0),0)</f>
        <v/>
      </c>
      <c r="T20" s="96" t="n"/>
      <c r="U20" s="144">
        <f>MAX(0,40-Y20)</f>
        <v/>
      </c>
      <c r="V20" s="351">
        <f>IF(OR($C20="",$D20=""),0,
 IF(OR($A20="Holiday",$A21="Holiday"),0,
 IF(AND(NOT(OR($A20="Annual Leave",$A21="Annual Leave")),$A20="Off day"),0,
  IF($I20+$I21&gt;=8,IF($I20&gt;=8,8,$I20),$I20)
  )))</f>
        <v/>
      </c>
      <c r="W20" s="351">
        <f>MAX(0,V20-U20)</f>
        <v/>
      </c>
      <c r="X20" s="351">
        <f>IF(C20="","",C20-WEEKDAY(C20,1)+1)</f>
        <v/>
      </c>
      <c r="Y20" s="351">
        <f>SUMPRODUCT(($X$14:$X19=X20)*(($V$14:$V19)+($O$14:$O19)))+IF(X20=X14,$L$11,0)</f>
        <v/>
      </c>
      <c r="Z20" s="351" t="n"/>
      <c r="AA20" s="351" t="n"/>
      <c r="AB20" s="351" t="n"/>
      <c r="AC20" s="351" t="n"/>
      <c r="AD20" s="351" t="n"/>
      <c r="AE20" s="351" t="n"/>
      <c r="AF20" s="351" t="n"/>
    </row>
    <row r="21" ht="24" customHeight="1" s="348" thickBot="1">
      <c r="A21" s="165" t="inlineStr">
        <is>
          <t>On Day</t>
        </is>
      </c>
      <c r="B21" s="284" t="n"/>
      <c r="C21" s="94">
        <f>C20</f>
        <v/>
      </c>
      <c r="D21" s="287" t="n"/>
      <c r="E21" s="288">
        <f>IF(D21="", "",
 IF(D21=TIME(0,0,0), 0,
 IF(AND(D21&gt;=TIME(0,0,1), D21&lt;=TIME(2,0,0)), TIME(7,0,0),
 IF(AND(D21&gt;=TIME(6,0,0), D21&lt;=TIME(8,0,0)), TIME(12,0,0),
 IF(AND(D21&gt;TIME(8,0,0), D21&lt;=TIME(13,59,0)), TIME(15,0,0),
 IF(AND(D21&gt;=TIME(14,0,0), D21&lt;=TIME(17,59,0)), TIME(21,0,0),
 IF(AND(D21&gt;=TIME(18,0,0), D21&lt;=TIME(21,59,0)), TIME(0,0,0),
 IF(AND(D21&gt;=TIME(22,0,0), D21&lt;=TIME(23,59,59)), TIME(7,0,0), ""))))))))</f>
        <v/>
      </c>
      <c r="F21" s="167" t="n"/>
      <c r="G21" s="288">
        <f>IF(AND(D21&gt;=TIME(6,0,0),D21&lt;=TIME(8,0,0)),E21,"")</f>
        <v/>
      </c>
      <c r="H21" s="287" t="n"/>
      <c r="I21" s="95">
        <f>ROUND(IF(OR(D21="",E21="",E21=0),0,IF(H21="",MOD(E21-D21,1)*24,MOD(H21-D21,1)*24)),2)</f>
        <v/>
      </c>
      <c r="J21" s="169" t="n"/>
      <c r="K21" s="285" t="n"/>
      <c r="L21" s="271" t="n"/>
      <c r="M21" s="286">
        <f>MAX(0,V21-W21)</f>
        <v/>
      </c>
      <c r="N21" s="289">
        <f>(IF(OR($C21="",$D21=""),0,
 IF(OR($A20="Holiday",$A21="Holiday"),
    IF(ISNUMBER(MATCH(TRIM($B21),{"Phagwah","Good Friday","Easter Monday","Labour Day","Christmas","Eid ul Azha","Romans-2","Globe-12","Neptune P1"},0)),0,$I21),
 IF(AND(NOT(OR($A20="Annual Leave",$A21="Annual Leave")),$A21="Off day"),$I21,
  MAX(0,$I21-$V21)
  ))))+W21</f>
        <v/>
      </c>
      <c r="O21" s="289">
        <f>IF(AND(OR($A20="Holiday",$A21="Holiday"),
        ISNUMBER(MATCH(TRIM($B21),{"Phagwah","Good Friday","Easter Monday","Labour Day","Christmas","Eid ul Azha","Romans-2","Globe-12","Neptune P1"},0))),
   $I21,0)</f>
        <v/>
      </c>
      <c r="P21" s="289">
        <f>IF(OR($O$7="Canteen",$O$7="Head Office"),0,IF($I21&lt;=0,0,IF(AND($I20&lt;=0,OR(TRIM($J21)="Hebrews",TRIM($J21)="Romans",TRIM($J21)="Romans-2",TRIM($J21)="Globe",TRIM($J21)="Globe-12",TRIM($J21)="Neptune P1")),1,0)))</f>
        <v/>
      </c>
      <c r="Q21" s="290" t="n"/>
      <c r="R21" s="289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IF(AND($I20=0,$I21&gt;0),1,0),
      0
   ),
0))</f>
        <v/>
      </c>
      <c r="S21" s="289">
        <f>IF(OR($A20="Annual Leave",$A21="Annual Leave"),IF(AND($A20&lt;&gt;"Annual Leave",$A21="Annual Leave"),8,0),0)</f>
        <v/>
      </c>
      <c r="T21" s="291" t="n"/>
      <c r="U21" s="144">
        <f>MAX(0,40-Y21)</f>
        <v/>
      </c>
      <c r="V21" s="351">
        <f>IF(OR($C21="",$D21=""),0,
 IF(OR($A20="Holiday",$A21="Holiday"),0,
 IF(AND(NOT(OR($A20="Annual Leave",$A21="Annual Leave")),$A21="Off day"),0,
  IF($I20+$I21&gt;=8,IF($I20&gt;=8,0,8-$I20),$I21)
  )))</f>
        <v/>
      </c>
      <c r="W21" s="351">
        <f>MAX(0,V21-U21)</f>
        <v/>
      </c>
      <c r="X21" s="351">
        <f>IF(C21="","",C21-WEEKDAY(C21,1)+1)</f>
        <v/>
      </c>
      <c r="Y21" s="351">
        <f>SUMPRODUCT(($X$14:$X20=X21)*(($V$14:$V20)+($O$14:$O20)))+IF(X21=X14,$L$11,0)</f>
        <v/>
      </c>
      <c r="Z21" s="351" t="n"/>
      <c r="AA21" s="351" t="n"/>
      <c r="AB21" s="351" t="n"/>
      <c r="AC21" s="351" t="n"/>
      <c r="AD21" s="351" t="n"/>
      <c r="AE21" s="351" t="n"/>
      <c r="AF21" s="351" t="n"/>
    </row>
    <row r="22" ht="24" customHeight="1" s="348" thickBot="1">
      <c r="A22" s="170" t="inlineStr">
        <is>
          <t>On Day</t>
        </is>
      </c>
      <c r="B22" s="292" t="n"/>
      <c r="C22" s="97">
        <f>C20+1</f>
        <v/>
      </c>
      <c r="D22" s="44" t="n"/>
      <c r="E22" s="171">
        <f>IF(D22="", "",
 IF(D22=TIME(0,0,0), 0,
 IF(AND(D22&gt;=TIME(0,0,1), D22&lt;=TIME(2,0,0)), TIME(7,0,0),
 IF(AND(D22&gt;=TIME(6,0,0), D22&lt;=TIME(8,0,0)), TIME(12,0,0),
 IF(AND(D22&gt;TIME(8,0,0), D22&lt;=TIME(13,59,0)), TIME(15,0,0),
 IF(AND(D22&gt;=TIME(14,0,0), D22&lt;=TIME(17,59,0)), TIME(21,0,0),
 IF(AND(D22&gt;=TIME(18,0,0), D22&lt;=TIME(21,59,0)), TIME(0,0,0),
 IF(AND(D22&gt;=TIME(22,0,0), D22&lt;=TIME(23,59,59)), TIME(7,0,0), ""))))))))</f>
        <v/>
      </c>
      <c r="F22" s="172" t="n"/>
      <c r="G22" s="171">
        <f>IF(AND(D22&gt;=TIME(6,0,0),D22&lt;=TIME(8,0,0)),E22,"")</f>
        <v/>
      </c>
      <c r="H22" s="44" t="n"/>
      <c r="I22" s="45">
        <f>ROUND(IF(OR(D22="",E22="",E22=0),0,IF(H22="",MOD(E22-D22,1)*24,MOD(H22-D22,1)*24)),2)</f>
        <v/>
      </c>
      <c r="J22" s="173" t="n"/>
      <c r="K22" s="293" t="n"/>
      <c r="L22" s="271" t="n"/>
      <c r="M22" s="294">
        <f>MAX(0,V22-W22)</f>
        <v/>
      </c>
      <c r="N22" s="46">
        <f>(IF(OR($C22="",$D22=""),0,
 IF(OR($A22="Holiday",$A23="Holiday"),
    IF(ISNUMBER(MATCH(TRIM($B22),{"Phagwah","Good Friday","Easter Monday","Labour Day","Christmas","Eid ul Azha","Romans-2","Globe-12","Neptune P1"},0)),0,$I22),
 IF(AND(NOT(OR($A22="Annual Leave",$A23="Annual Leave")),$A22="Off day"),$I22,
  MAX(0,$I22-$V22)
  ))))+W22</f>
        <v/>
      </c>
      <c r="O22" s="46">
        <f>IF(AND(OR($A22="Holiday",$A23="Holiday"),
        ISNUMBER(MATCH(TRIM($B22),{"Phagwah","Good Friday","Easter Monday","Labour Day","Christmas","Eid ul Azha","Romans-2","Globe-12","Neptune P1"},0))),
   $I22,0)</f>
        <v/>
      </c>
      <c r="P22" s="46">
        <f>IF(OR($O$7="Canteen",$O$7="Head Office"),0,IF($I22&lt;=0,0,IF(OR(OR(TRIM($J22)="Hebrews",TRIM($J22)="Romans",TRIM($J22)="Romans-2",TRIM($J22)="Globe",TRIM($J22)="Globe-12",TRIM($J22)="Neptune P1"),AND($I23&gt;0,OR(TRIM($J23)="Hebrews",TRIM($J23)="Romans",TRIM($J23)="Romans-2",TRIM($J23)="Globe",TRIM($J23)="Globe-12",TRIM($J23)="Neptune P1"))),1,0)))</f>
        <v/>
      </c>
      <c r="Q22" s="47" t="n"/>
      <c r="R22" s="46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IF($I22&gt;0,1,0),
      0
   ),
0))</f>
        <v/>
      </c>
      <c r="S22" s="46">
        <f>IF(OR($A22="Annual Leave",$A23="Annual Leave"),IF($A22="Annual Leave",8,0),0)</f>
        <v/>
      </c>
      <c r="T22" s="48" t="n"/>
      <c r="U22" s="144">
        <f>MAX(0,40-Y22)</f>
        <v/>
      </c>
      <c r="V22" s="351">
        <f>IF(OR($C22="",$D22=""),0,
 IF(OR($A22="Holiday",$A23="Holiday"),0,
 IF(AND(NOT(OR($A22="Annual Leave",$A23="Annual Leave")),$A22="Off day"),0,
  IF($I22+$I23&gt;=8,IF($I22&gt;=8,8,$I22),$I22)
  )))</f>
        <v/>
      </c>
      <c r="W22" s="351">
        <f>MAX(0,V22-U22)</f>
        <v/>
      </c>
      <c r="X22" s="351">
        <f>IF(C22="","",C22-WEEKDAY(C22,1)+1)</f>
        <v/>
      </c>
      <c r="Y22" s="351">
        <f>SUMPRODUCT(($X$14:$X21=X22)*(($V$14:$V21)+($O$14:$O21)))+IF(X22=X14,$L$11,0)</f>
        <v/>
      </c>
      <c r="Z22" s="351" t="n"/>
      <c r="AA22" s="351" t="n"/>
      <c r="AB22" s="351" t="n"/>
      <c r="AC22" s="351" t="n"/>
      <c r="AD22" s="351" t="n"/>
      <c r="AE22" s="351" t="n"/>
      <c r="AF22" s="351" t="n"/>
    </row>
    <row r="23" ht="24" customHeight="1" s="348" thickBot="1">
      <c r="A23" s="170" t="inlineStr">
        <is>
          <t>On Day</t>
        </is>
      </c>
      <c r="B23" s="292" t="n"/>
      <c r="C23" s="98">
        <f>C22</f>
        <v/>
      </c>
      <c r="D23" s="49" t="n"/>
      <c r="E23" s="174">
        <f>IF(D23="", "",
 IF(D23=TIME(0,0,0), 0,
 IF(AND(D23&gt;=TIME(0,0,1), D23&lt;=TIME(2,0,0)), TIME(7,0,0),
 IF(AND(D23&gt;=TIME(6,0,0), D23&lt;=TIME(8,0,0)), TIME(12,0,0),
 IF(AND(D23&gt;TIME(8,0,0), D23&lt;=TIME(13,59,0)), TIME(15,0,0),
 IF(AND(D23&gt;=TIME(14,0,0), D23&lt;=TIME(17,59,0)), TIME(21,0,0),
 IF(AND(D23&gt;=TIME(18,0,0), D23&lt;=TIME(21,59,0)), TIME(0,0,0),
 IF(AND(D23&gt;=TIME(22,0,0), D23&lt;=TIME(23,59,59)), TIME(7,0,0), ""))))))))</f>
        <v/>
      </c>
      <c r="F23" s="175" t="n"/>
      <c r="G23" s="174">
        <f>IF(AND(D23&gt;=TIME(6,0,0),D23&lt;=TIME(8,0,0)),E23,"")</f>
        <v/>
      </c>
      <c r="H23" s="49" t="n"/>
      <c r="I23" s="50">
        <f>ROUND(IF(OR(D23="",E23="",E23=0),0,IF(H23="",MOD(E23-D23,1)*24,MOD(H23-D23,1)*24)),2)</f>
        <v/>
      </c>
      <c r="J23" s="173" t="n"/>
      <c r="K23" s="293" t="n"/>
      <c r="L23" s="271" t="n"/>
      <c r="M23" s="294">
        <f>MAX(0,V23-W23)</f>
        <v/>
      </c>
      <c r="N23" s="51">
        <f>(IF(OR($C23="",$D23=""),0,
 IF(OR($A22="Holiday",$A23="Holiday"),
    IF(ISNUMBER(MATCH(TRIM($B23),{"Phagwah","Good Friday","Easter Monday","Labour Day","Christmas","Eid ul Azha","Romans-2","Globe-12","Neptune P1"},0)),0,$I23),
 IF(AND(NOT(OR($A22="Annual Leave",$A23="Annual Leave")),$A23="Off day"),$I23,
  MAX(0,$I23-$V23)
  ))))+W23</f>
        <v/>
      </c>
      <c r="O23" s="51">
        <f>IF(AND(OR($A22="Holiday",$A23="Holiday"),
        ISNUMBER(MATCH(TRIM($B23),{"Phagwah","Good Friday","Easter Monday","Labour Day","Christmas","Eid ul Azha","Romans-2","Globe-12","Neptune P1"},0))),
   $I23,0)</f>
        <v/>
      </c>
      <c r="P23" s="51">
        <f>IF(OR($O$7="Canteen",$O$7="Head Office"),0,IF($I23&lt;=0,0,IF(AND($I22&lt;=0,OR(TRIM($J23)="Hebrews",TRIM($J23)="Romans",TRIM($J23)="Romans-2",TRIM($J23)="Globe",TRIM($J23)="Globe-12",TRIM($J23)="Neptune P1")),1,0)))</f>
        <v/>
      </c>
      <c r="Q23" s="52" t="n"/>
      <c r="R23" s="51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IF(AND($I22=0,$I23&gt;0),1,0),
      0
   ),
0))</f>
        <v/>
      </c>
      <c r="S23" s="51">
        <f>IF(OR($A22="Annual Leave",$A23="Annual Leave"),IF(AND($A22&lt;&gt;"Annual Leave",$A23="Annual Leave"),8,0),0)</f>
        <v/>
      </c>
      <c r="T23" s="53" t="n"/>
      <c r="U23" s="144">
        <f>MAX(0,40-Y23)</f>
        <v/>
      </c>
      <c r="V23" s="351">
        <f>IF(OR($C23="",$D23=""),0,
 IF(OR($A22="Holiday",$A23="Holiday"),0,
 IF(AND(NOT(OR($A22="Annual Leave",$A23="Annual Leave")),$A23="Off day"),0,
  IF($I22+$I23&gt;=8,IF($I22&gt;=8,0,8-$I22),$I23)
  )))</f>
        <v/>
      </c>
      <c r="W23" s="351">
        <f>MAX(0,V23-U23)</f>
        <v/>
      </c>
      <c r="X23" s="351">
        <f>IF(C23="","",C23-WEEKDAY(C23,1)+1)</f>
        <v/>
      </c>
      <c r="Y23" s="351">
        <f>SUMPRODUCT(($X$14:$X22=X23)*(($V$14:$V22)+($O$14:$O22)))+IF(X23=X14,$L$11,0)</f>
        <v/>
      </c>
      <c r="Z23" s="351" t="n"/>
      <c r="AA23" s="351" t="n"/>
      <c r="AB23" s="351" t="n"/>
      <c r="AC23" s="351" t="n"/>
      <c r="AD23" s="351" t="n"/>
      <c r="AE23" s="351" t="n"/>
      <c r="AF23" s="351" t="n"/>
    </row>
    <row r="24" ht="24" customHeight="1" s="348" thickBot="1">
      <c r="A24" s="154" t="inlineStr">
        <is>
          <t>On Day</t>
        </is>
      </c>
      <c r="B24" s="273" t="n"/>
      <c r="C24" s="90">
        <f>C22+1</f>
        <v/>
      </c>
      <c r="D24" s="8" t="n"/>
      <c r="E24" s="155">
        <f>IF(D24="", "",
 IF(D24=TIME(0,0,0), 0,
 IF(AND(D24&gt;=TIME(0,0,1), D24&lt;=TIME(2,0,0)), TIME(7,0,0),
 IF(AND(D24&gt;=TIME(6,0,0), D24&lt;=TIME(8,0,0)), TIME(12,0,0),
 IF(AND(D24&gt;TIME(8,0,0), D24&lt;=TIME(13,59,0)), TIME(15,0,0),
 IF(AND(D24&gt;=TIME(14,0,0), D24&lt;=TIME(17,59,0)), TIME(21,0,0),
 IF(AND(D24&gt;=TIME(18,0,0), D24&lt;=TIME(21,59,0)), TIME(0,0,0),
 IF(AND(D24&gt;=TIME(22,0,0), D24&lt;=TIME(23,59,59)), TIME(7,0,0), ""))))))))</f>
        <v/>
      </c>
      <c r="F24" s="156" t="n"/>
      <c r="G24" s="155">
        <f>IF(AND(D24&gt;=TIME(6,0,0),D24&lt;=TIME(8,0,0)),E24,"")</f>
        <v/>
      </c>
      <c r="H24" s="8" t="n"/>
      <c r="I24" s="30">
        <f>ROUND(IF(OR(D24="",E24="",E24=0),0,IF(H24="",MOD(E24-D24,1)*24,MOD(H24-D24,1)*24)),2)</f>
        <v/>
      </c>
      <c r="J24" s="157" t="n"/>
      <c r="K24" s="274" t="n"/>
      <c r="L24" s="271" t="n"/>
      <c r="M24" s="275">
        <f>MAX(0,V24-W24)</f>
        <v/>
      </c>
      <c r="N24" s="9">
        <f>(IF(OR($C24="",$D24=""),0,
 IF(OR($A24="Holiday",$A25="Holiday"),
    IF(ISNUMBER(MATCH(TRIM($B24),{"Phagwah","Good Friday","Easter Monday","Labour Day","Christmas","Eid ul Azha","Romans-2","Globe-12","Neptune P1"},0)),0,$I24),
 IF(AND(NOT(OR($A24="Annual Leave",$A25="Annual Leave")),$A24="Off day"),$I24,
  MAX(0,$I24-$V24)
  ))))+W24</f>
        <v/>
      </c>
      <c r="O24" s="9">
        <f>IF(AND(OR($A24="Holiday",$A25="Holiday"),
        ISNUMBER(MATCH(TRIM($B24),{"Phagwah","Good Friday","Easter Monday","Labour Day","Christmas","Eid ul Azha","Romans-2","Globe-12","Neptune P1"},0))),
   $I24,0)</f>
        <v/>
      </c>
      <c r="P24" s="9">
        <f>IF(OR($O$7="Canteen",$O$7="Head Office"),0,IF($I24&lt;=0,0,IF(OR(OR(TRIM($J24)="Hebrews",TRIM($J24)="Romans",TRIM($J24)="Romans-2",TRIM($J24)="Globe",TRIM($J24)="Globe-12",TRIM($J24)="Neptune P1"),AND($I25&gt;0,OR(TRIM($J25)="Hebrews",TRIM($J25)="Romans",TRIM($J25)="Romans-2",TRIM($J25)="Globe",TRIM($J25)="Globe-12",TRIM($J25)="Neptune P1"))),1,0)))</f>
        <v/>
      </c>
      <c r="Q24" s="10" t="n"/>
      <c r="R24" s="9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IF($I24&gt;0,1,0),
      0
   ),
0))</f>
        <v/>
      </c>
      <c r="S24" s="9">
        <f>IF(OR($A24="Annual Leave",$A25="Annual Leave"),IF($A24="Annual Leave",8,0),0)</f>
        <v/>
      </c>
      <c r="T24" s="91" t="n"/>
      <c r="U24" s="144">
        <f>MAX(0,40-Y24)</f>
        <v/>
      </c>
      <c r="V24" s="351">
        <f>IF(OR($C24="",$D24=""),0,
 IF(OR($A24="Holiday",$A25="Holiday"),0,
 IF(AND(NOT(OR($A24="Annual Leave",$A25="Annual Leave")),$A24="Off day"),0,
  IF($I24+$I25&gt;=8,IF($I24&gt;=8,8,$I24),$I24)
  )))</f>
        <v/>
      </c>
      <c r="W24" s="351">
        <f>MAX(0,V24-U24)</f>
        <v/>
      </c>
      <c r="X24" s="351">
        <f>IF(C24="","",C24-WEEKDAY(C24,1)+1)</f>
        <v/>
      </c>
      <c r="Y24" s="351">
        <f>SUMPRODUCT(($X$14:$X23=X24)*(($V$14:$V23)+($O$14:$O23)))+IF(X24=X14,$L$11,0)</f>
        <v/>
      </c>
      <c r="Z24" s="351" t="n"/>
      <c r="AA24" s="351" t="n"/>
      <c r="AB24" s="351" t="n"/>
      <c r="AC24" s="351" t="n"/>
      <c r="AD24" s="351" t="n"/>
      <c r="AE24" s="351" t="n"/>
      <c r="AF24" s="351" t="n"/>
    </row>
    <row r="25" ht="24" customHeight="1" s="348" thickBot="1">
      <c r="A25" s="154" t="inlineStr">
        <is>
          <t>On Day</t>
        </is>
      </c>
      <c r="B25" s="273" t="n"/>
      <c r="C25" s="90">
        <f>C24</f>
        <v/>
      </c>
      <c r="D25" s="276" t="n"/>
      <c r="E25" s="277">
        <f>IF(D25="", "",
 IF(D25=TIME(0,0,0), 0,
 IF(AND(D25&gt;=TIME(0,0,1), D25&lt;=TIME(2,0,0)), TIME(7,0,0),
 IF(AND(D25&gt;=TIME(6,0,0), D25&lt;=TIME(8,0,0)), TIME(12,0,0),
 IF(AND(D25&gt;TIME(8,0,0), D25&lt;=TIME(13,59,0)), TIME(15,0,0),
 IF(AND(D25&gt;=TIME(14,0,0), D25&lt;=TIME(17,59,0)), TIME(21,0,0),
 IF(AND(D25&gt;=TIME(18,0,0), D25&lt;=TIME(21,59,0)), TIME(0,0,0),
 IF(AND(D25&gt;=TIME(22,0,0), D25&lt;=TIME(23,59,59)), TIME(7,0,0), ""))))))))</f>
        <v/>
      </c>
      <c r="F25" s="156" t="n"/>
      <c r="G25" s="277">
        <f>IF(AND(D25&gt;=TIME(6,0,0),D25&lt;=TIME(8,0,0)),E25,"")</f>
        <v/>
      </c>
      <c r="H25" s="276" t="n"/>
      <c r="I25" s="30">
        <f>ROUND(IF(OR(D25="",E25="",E25=0),0,IF(H25="",MOD(E25-D25,1)*24,MOD(H25-D25,1)*24)),2)</f>
        <v/>
      </c>
      <c r="J25" s="158" t="n"/>
      <c r="K25" s="274" t="n"/>
      <c r="L25" s="271" t="n"/>
      <c r="M25" s="275">
        <f>MAX(0,V25-W25)</f>
        <v/>
      </c>
      <c r="N25" s="278">
        <f>(IF(OR($C25="",$D25=""),0,
 IF(OR($A24="Holiday",$A25="Holiday"),
    IF(ISNUMBER(MATCH(TRIM($B25),{"Phagwah","Good Friday","Easter Monday","Labour Day","Christmas","Eid ul Azha","Romans-2","Globe-12","Neptune P1"},0)),0,$I25),
 IF(AND(NOT(OR($A24="Annual Leave",$A25="Annual Leave")),$A25="Off day"),$I25,
  MAX(0,$I25-$V25)
  ))))+W25</f>
        <v/>
      </c>
      <c r="O25" s="278">
        <f>IF(AND(OR($A24="Holiday",$A25="Holiday"),
        ISNUMBER(MATCH(TRIM($B25),{"Phagwah","Good Friday","Easter Monday","Labour Day","Christmas","Eid ul Azha","Romans-2","Globe-12","Neptune P1"},0))),
   $I25,0)</f>
        <v/>
      </c>
      <c r="P25" s="278">
        <f>IF(OR($O$7="Canteen",$O$7="Head Office"),0,IF($I25&lt;=0,0,IF(AND($I24&lt;=0,OR(TRIM($J25)="Hebrews",TRIM($J25)="Romans",TRIM($J25)="Romans-2",TRIM($J25)="Globe",TRIM($J25)="Globe-12",TRIM($J25)="Neptune P1")),1,0)))</f>
        <v/>
      </c>
      <c r="Q25" s="279" t="n"/>
      <c r="R25" s="278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IF(AND($I24=0,$I25&gt;0),1,0),
      0
   ),
0))</f>
        <v/>
      </c>
      <c r="S25" s="278">
        <f>IF(OR($A24="Annual Leave",$A25="Annual Leave"),IF(AND($A24&lt;&gt;"Annual Leave",$A25="Annual Leave"),8,0),0)</f>
        <v/>
      </c>
      <c r="T25" s="280" t="n"/>
      <c r="U25" s="144">
        <f>MAX(0,40-Y25)</f>
        <v/>
      </c>
      <c r="V25" s="351">
        <f>IF(OR($C25="",$D25=""),0,
 IF(OR($A24="Holiday",$A25="Holiday"),0,
 IF(AND(NOT(OR($A24="Annual Leave",$A25="Annual Leave")),$A25="Off day"),0,
  IF($I24+$I25&gt;=8,IF($I24&gt;=8,0,8-$I24),$I25)
  )))</f>
        <v/>
      </c>
      <c r="W25" s="351">
        <f>MAX(0,V25-U25)</f>
        <v/>
      </c>
      <c r="X25" s="351">
        <f>IF(C25="","",C25-WEEKDAY(C25,1)+1)</f>
        <v/>
      </c>
      <c r="Y25" s="351">
        <f>SUMPRODUCT(($X$14:$X24=X25)*(($V$14:$V24)+($O$14:$O24)))+IF(X25=X14,$L$11,0)</f>
        <v/>
      </c>
      <c r="Z25" s="351" t="n"/>
      <c r="AA25" s="351" t="n"/>
      <c r="AB25" s="351" t="n"/>
      <c r="AC25" s="351" t="n"/>
      <c r="AD25" s="351" t="n"/>
      <c r="AE25" s="351" t="n"/>
      <c r="AF25" s="351" t="n"/>
    </row>
    <row r="26" ht="24" customHeight="1" s="348" thickBot="1">
      <c r="A26" s="159" t="inlineStr">
        <is>
          <t>On Day</t>
        </is>
      </c>
      <c r="B26" s="281" t="n"/>
      <c r="C26" s="92">
        <f>C24+1</f>
        <v/>
      </c>
      <c r="D26" s="31" t="n"/>
      <c r="E26" s="160">
        <f>IF(D26="", "",
 IF(D26=TIME(0,0,0), 0,
 IF(AND(D26&gt;=TIME(0,0,1), D26&lt;=TIME(2,0,0)), TIME(7,0,0),
 IF(AND(D26&gt;=TIME(6,0,0), D26&lt;=TIME(8,0,0)), TIME(12,0,0),
 IF(AND(D26&gt;TIME(8,0,0), D26&lt;=TIME(13,59,0)), TIME(15,0,0),
 IF(AND(D26&gt;=TIME(14,0,0), D26&lt;=TIME(17,59,0)), TIME(21,0,0),
 IF(AND(D26&gt;=TIME(18,0,0), D26&lt;=TIME(21,59,0)), TIME(0,0,0),
 IF(AND(D26&gt;=TIME(22,0,0), D26&lt;=TIME(23,59,59)), TIME(7,0,0), ""))))))))</f>
        <v/>
      </c>
      <c r="F26" s="161" t="n"/>
      <c r="G26" s="160">
        <f>IF(AND(D26&gt;=TIME(6,0,0),D26&lt;=TIME(8,0,0)),E26,"")</f>
        <v/>
      </c>
      <c r="H26" s="31" t="n"/>
      <c r="I26" s="32">
        <f>ROUND(IF(OR(D26="",E26="",E26=0),0,IF(H26="",MOD(E26-D26,1)*24,MOD(H26-D26,1)*24)),2)</f>
        <v/>
      </c>
      <c r="J26" s="162" t="n"/>
      <c r="K26" s="282" t="n"/>
      <c r="L26" s="271" t="n"/>
      <c r="M26" s="283">
        <f>MAX(0,V26-W26)</f>
        <v/>
      </c>
      <c r="N26" s="33">
        <f>(IF(OR($C26="",$D26=""),0,
 IF(OR($A26="Holiday",$A27="Holiday"),
    IF(ISNUMBER(MATCH(TRIM($B26),{"Phagwah","Good Friday","Easter Monday","Labour Day","Christmas","Eid ul Azha","Romans-2","Globe-12","Neptune P1"},0)),0,$I26),
 IF(AND(NOT(OR($A26="Annual Leave",$A27="Annual Leave")),$A26="Off day"),$I26,
  MAX(0,$I26-$V26)
  ))))+W26</f>
        <v/>
      </c>
      <c r="O26" s="33">
        <f>IF(AND(OR($A26="Holiday",$A27="Holiday"),
        ISNUMBER(MATCH(TRIM($B26),{"Phagwah","Good Friday","Easter Monday","Labour Day","Christmas","Eid ul Azha","Romans-2","Globe-12","Neptune P1"},0))),
   $I26,0)</f>
        <v/>
      </c>
      <c r="P26" s="33">
        <f>IF(OR($O$7="Canteen",$O$7="Head Office"),0,IF($I26&lt;=0,0,IF(OR(OR(TRIM($J26)="Hebrews",TRIM($J26)="Romans",TRIM($J26)="Romans-2",TRIM($J26)="Globe",TRIM($J26)="Globe-12",TRIM($J26)="Neptune P1"),AND($I27&gt;0,OR(TRIM($J27)="Hebrews",TRIM($J27)="Romans",TRIM($J27)="Romans-2",TRIM($J27)="Globe",TRIM($J27)="Globe-12",TRIM($J27)="Neptune P1"))),1,0)))</f>
        <v/>
      </c>
      <c r="Q26" s="34" t="n"/>
      <c r="R26" s="33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IF($I26&gt;0,1,0),
      0
   ),
0))</f>
        <v/>
      </c>
      <c r="S26" s="33">
        <f>IF(OR($A26="Annual Leave",$A27="Annual Leave"),IF($A26="Annual Leave",8,0),0)</f>
        <v/>
      </c>
      <c r="T26" s="35" t="n"/>
      <c r="U26" s="144">
        <f>MAX(0,40-Y26)</f>
        <v/>
      </c>
      <c r="V26" s="351">
        <f>IF(OR($C26="",$D26=""),0,
 IF(OR($A26="Holiday",$A27="Holiday"),0,
 IF(AND(NOT(OR($A26="Annual Leave",$A27="Annual Leave")),$A26="Off day"),0,
  IF($I26+$I27&gt;=8,IF($I26&gt;=8,8,$I26),$I26)
  )))</f>
        <v/>
      </c>
      <c r="W26" s="351">
        <f>MAX(0,V26-U26)</f>
        <v/>
      </c>
      <c r="X26" s="351">
        <f>IF(C26="","",C26-WEEKDAY(C26,1)+1)</f>
        <v/>
      </c>
      <c r="Y26" s="351">
        <f>SUMPRODUCT(($X$14:$X25=X26)*(($V$14:$V25)+($O$14:$O25)))+IF(X26=X14,$L$11,0)</f>
        <v/>
      </c>
      <c r="Z26" s="351" t="n"/>
      <c r="AA26" s="351" t="n"/>
      <c r="AB26" s="351" t="n"/>
      <c r="AC26" s="351" t="n"/>
      <c r="AD26" s="351" t="n"/>
      <c r="AE26" s="351" t="n"/>
      <c r="AF26" s="351" t="n"/>
    </row>
    <row r="27" ht="24" customHeight="1" s="348" thickBot="1">
      <c r="A27" s="159" t="inlineStr">
        <is>
          <t>On Day</t>
        </is>
      </c>
      <c r="B27" s="281" t="n"/>
      <c r="C27" s="93">
        <f>C26</f>
        <v/>
      </c>
      <c r="D27" s="36" t="n"/>
      <c r="E27" s="163">
        <f>IF(D27="", "",
 IF(D27=TIME(0,0,0), 0,
 IF(AND(D27&gt;=TIME(0,0,1), D27&lt;=TIME(2,0,0)), TIME(7,0,0),
 IF(AND(D27&gt;=TIME(6,0,0), D27&lt;=TIME(8,0,0)), TIME(12,0,0),
 IF(AND(D27&gt;TIME(8,0,0), D27&lt;=TIME(13,59,0)), TIME(15,0,0),
 IF(AND(D27&gt;=TIME(14,0,0), D27&lt;=TIME(17,59,0)), TIME(21,0,0),
 IF(AND(D27&gt;=TIME(18,0,0), D27&lt;=TIME(21,59,0)), TIME(0,0,0),
 IF(AND(D27&gt;=TIME(22,0,0), D27&lt;=TIME(23,59,59)), TIME(7,0,0), ""))))))))</f>
        <v/>
      </c>
      <c r="F27" s="164" t="n"/>
      <c r="G27" s="163">
        <f>IF(AND(D27&gt;=TIME(6,0,0),D27&lt;=TIME(8,0,0)),E27,"")</f>
        <v/>
      </c>
      <c r="H27" s="36" t="n"/>
      <c r="I27" s="37">
        <f>ROUND(IF(OR(D27="",E27="",E27=0),0,IF(H27="",MOD(E27-D27,1)*24,MOD(H27-D27,1)*24)),2)</f>
        <v/>
      </c>
      <c r="J27" s="162" t="n"/>
      <c r="K27" s="282" t="n"/>
      <c r="L27" s="271" t="n"/>
      <c r="M27" s="283">
        <f>MAX(0,V27-W27)</f>
        <v/>
      </c>
      <c r="N27" s="38">
        <f>(IF(OR($C27="",$D27=""),0,
 IF(OR($A26="Holiday",$A27="Holiday"),
    IF(ISNUMBER(MATCH(TRIM($B27),{"Phagwah","Good Friday","Easter Monday","Labour Day","Christmas","Eid ul Azha","Romans-2","Globe-12","Neptune P1"},0)),0,$I27),
 IF(AND(NOT(OR($A26="Annual Leave",$A27="Annual Leave")),$A27="Off day"),$I27,
  MAX(0,$I27-$V27)
  ))))+W27</f>
        <v/>
      </c>
      <c r="O27" s="38">
        <f>IF(AND(OR($A26="Holiday",$A27="Holiday"),
        ISNUMBER(MATCH(TRIM($B27),{"Phagwah","Good Friday","Easter Monday","Labour Day","Christmas","Eid ul Azha","Romans-2","Globe-12","Neptune P1"},0))),
   $I27,0)</f>
        <v/>
      </c>
      <c r="P27" s="38">
        <f>IF(OR($O$7="Canteen",$O$7="Head Office"),0,IF($I27&lt;=0,0,IF(AND($I26&lt;=0,OR(TRIM($J27)="Hebrews",TRIM($J27)="Romans",TRIM($J27)="Romans-2",TRIM($J27)="Globe",TRIM($J27)="Globe-12",TRIM($J27)="Neptune P1")),1,0)))</f>
        <v/>
      </c>
      <c r="Q27" s="39" t="n"/>
      <c r="R27" s="38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IF(AND($I26=0,$I27&gt;0),1,0),
      0
   ),
0))</f>
        <v/>
      </c>
      <c r="S27" s="38">
        <f>IF(OR($A26="Annual Leave",$A27="Annual Leave"),IF(AND($A26&lt;&gt;"Annual Leave",$A27="Annual Leave"),8,0),0)</f>
        <v/>
      </c>
      <c r="T27" s="40" t="n"/>
      <c r="U27" s="144">
        <f>MAX(0,40-Y27)</f>
        <v/>
      </c>
      <c r="V27" s="351">
        <f>IF(OR($C27="",$D27=""),0,
 IF(OR($A26="Holiday",$A27="Holiday"),0,
 IF(AND(NOT(OR($A26="Annual Leave",$A27="Annual Leave")),$A27="Off day"),0,
  IF($I26+$I27&gt;=8,IF($I26&gt;=8,0,8-$I26),$I27)
  )))</f>
        <v/>
      </c>
      <c r="W27" s="351">
        <f>MAX(0,V27-U27)</f>
        <v/>
      </c>
      <c r="X27" s="351">
        <f>IF(C27="","",C27-WEEKDAY(C27,1)+1)</f>
        <v/>
      </c>
      <c r="Y27" s="351">
        <f>SUMPRODUCT(($X$14:$X26=X27)*(($V$14:$V26)+($O$14:$O26)))+IF(X27=X14,$L$11,0)</f>
        <v/>
      </c>
      <c r="Z27" s="351" t="n"/>
      <c r="AA27" s="351" t="n"/>
      <c r="AB27" s="351" t="n"/>
      <c r="AC27" s="351" t="n"/>
      <c r="AD27" s="351" t="n"/>
      <c r="AE27" s="351" t="n"/>
      <c r="AF27" s="351" t="n"/>
    </row>
    <row r="28" ht="24" customHeight="1" s="348" thickBot="1">
      <c r="A28" s="176" t="n"/>
      <c r="B28" s="176" t="n"/>
      <c r="C28" s="145" t="n"/>
      <c r="D28" s="6" t="n"/>
      <c r="E28" s="14" t="n"/>
      <c r="F28" s="6" t="n"/>
      <c r="G28" s="6" t="n"/>
      <c r="H28" s="336" t="n"/>
      <c r="I28" s="351" t="n"/>
      <c r="J28" s="336" t="n"/>
      <c r="K28" s="336" t="n"/>
      <c r="L28" s="336" t="n"/>
      <c r="M28" s="99">
        <f>MAX(0,V28-W28)</f>
        <v/>
      </c>
      <c r="N28" s="99">
        <f>(IF(OR($C28="",$D28=""),0,
 IF(OR($A28="Holiday",$A29="Holiday"),
    IF(ISNUMBER(MATCH(TRIM($B28),{"Phagwah","Good Friday","Easter Monday","Labour Day","Christmas","Eid ul Azha","Romans-2","Globe-12","Neptune P1"},0)),0,$I28),
 IF(AND(NOT(OR($A28="Annual Leave",$A29="Annual Leave")),$A28="Off day"),$I28,
  MAX(0,$I28-$V28)
  ))))+W28</f>
        <v/>
      </c>
      <c r="O28" s="99">
        <f>IF(AND(OR($A28="Holiday",$A29="Holiday"),
        ISNUMBER(MATCH(TRIM($B28),{"Phagwah","Good Friday","Easter Monday","Labour Day","Christmas","Eid ul Azha","Romans-2","Globe-12","Neptune P1"},0))),
   $I28,0)</f>
        <v/>
      </c>
      <c r="P28" s="99">
        <f>IF(OR($O$7="Canteen",$O$7="Head Office"),0,IF($I28&lt;=0,0,IF(OR(OR(TRIM($J28)="Hebrews",TRIM($J28)="Romans",TRIM($J28)="Romans-2",TRIM($J28)="Globe",TRIM($J28)="Globe-12",TRIM($J28)="Neptune P1"),AND($I29&gt;0,OR(TRIM($J29)="Hebrews",TRIM($J29)="Romans",TRIM($J29)="Romans-2",TRIM($J29)="Globe",TRIM($J29)="Globe-12",TRIM($J29)="Neptune P1"))),1,0)))</f>
        <v/>
      </c>
      <c r="Q28" s="178" t="n"/>
      <c r="R28" s="15" t="n"/>
      <c r="S28" s="99">
        <f>IF(OR($A28="Annual Leave",$A29="Annual Leave"),IF($A28="Annual Leave",8,0),0)</f>
        <v/>
      </c>
      <c r="T28" s="100">
        <f>SUM(T14:T27)</f>
        <v/>
      </c>
      <c r="U28" s="144">
        <f>MAX(0,40-Y28)</f>
        <v/>
      </c>
      <c r="V28" s="351">
        <f>IF(OR($C28="",$D28=""),0,
 IF(OR($A28="Holiday",$A29="Holiday"),0,
 IF(AND(NOT(OR($A28="Annual Leave",$A29="Annual Leave")),$A28="Off day"),0,
  IF($I28+$I29&gt;=8,IF($I28&gt;=8,8,$I28),$I28)
  )))</f>
        <v/>
      </c>
      <c r="W28" s="351">
        <f>MAX(0,V28-U28)</f>
        <v/>
      </c>
      <c r="X28" s="351">
        <f>IF(C28="","",C28-WEEKDAY(C28,1)+1)</f>
        <v/>
      </c>
      <c r="Y28" s="351">
        <f>SUMPRODUCT(($X$14:$X27=X28)*(($V$14:$V27)+($O$14:$O27)))+IF(X28=X14,$L$11,0)</f>
        <v/>
      </c>
      <c r="Z28" s="351" t="n"/>
      <c r="AA28" s="351" t="n"/>
      <c r="AB28" s="351" t="n"/>
      <c r="AC28" s="351" t="n"/>
      <c r="AD28" s="351" t="n"/>
      <c r="AE28" s="351" t="n"/>
      <c r="AF28" s="351" t="n"/>
    </row>
    <row r="29" hidden="1" ht="15.75" customHeight="1" s="348" thickBot="1">
      <c r="A29" s="179" t="n"/>
      <c r="B29" s="176" t="n"/>
      <c r="C29" s="145" t="n"/>
      <c r="D29" s="6" t="n"/>
      <c r="E29" s="295">
        <f>IF(D29="", "",
 IF(D29=TIME(0,0,0), 0,
 IF(AND(D29&gt;=TIME(0,0,1), D29&lt;=TIME(2,0,0)), TIME(7,0,0),
 IF(AND(D29&gt;=TIME(6,0,0), D29&lt;=TIME(8,0,0)), TIME(12,0,0),
 IF(AND(D29&gt;TIME(8,0,0), D29&lt;=TIME(13,59,0)), TIME(15,0,0),
 IF(AND(D29&gt;=TIME(14,0,0), D29&lt;=TIME(17,59,0)), TIME(21,0,0),
 IF(AND(D29&gt;=TIME(18,0,0), D29&lt;=TIME(21,59,0)), TIME(0,0,0),
 IF(AND(D29&gt;=TIME(22,0,0), D29&lt;=TIME(23,59,59)), TIME(7,0,0), ""))))))))</f>
        <v/>
      </c>
      <c r="F29" s="6" t="n"/>
      <c r="G29" s="6" t="n"/>
      <c r="H29" s="6" t="n"/>
      <c r="I29" s="6" t="n"/>
      <c r="J29" s="6" t="n"/>
      <c r="K29" s="6" t="n"/>
      <c r="L29" s="6" t="n"/>
      <c r="M29" s="4">
        <f>MAX(0,V29-W29)</f>
        <v/>
      </c>
      <c r="N29" s="4">
        <f>(IF(OR($C29="",$D29=""),0,
 IF(OR($A28="Holiday",$A29="Holiday"),
    IF(ISNUMBER(MATCH(TRIM($B29),{"Phagwah","Good Friday","Easter Monday","Labour Day","Christmas","Eid ul Azha","Romans-2","Globe-12","Neptune P1"},0)),0,$I29),
 IF(AND(NOT(OR($A28="Annual Leave",$A29="Annual Leave")),$A29="Off day"),$I29,
  MAX(0,$I29-$V29)
  ))))+W29</f>
        <v/>
      </c>
      <c r="O29" s="4">
        <f>IF(AND(OR($A28="Holiday",$A29="Holiday"),
        ISNUMBER(MATCH(TRIM($B29),{"Phagwah","Good Friday","Easter Monday","Labour Day","Christmas","Eid ul Azha","Romans-2","Globe-12","Neptune P1"},0))),
   $I29,0)</f>
        <v/>
      </c>
      <c r="P29" s="4">
        <f>IF(OR($O$7="Canteen",$O$7="Head Office"),0,IF($I29&lt;=0,0,IF(AND($I28&lt;=0,OR(TRIM($J29)="Hebrews",TRIM($J29)="Romans",TRIM($J29)="Romans-2",TRIM($J29)="Globe",TRIM($J29)="Globe-12",TRIM($J29)="Neptune P1")),1,0)))</f>
        <v/>
      </c>
      <c r="Q29" s="6" t="n"/>
      <c r="R29" s="296">
        <f>IF(OR($O$7="Canteen",$O$7="Head Office"),0,IF(
  AND(
    SUMIFS(I:I, C:C, C29) &gt;= 8,
    COUNTIFS(C$14:C29, C29)=1,
    OR(
      TEXT(D29,"hh:mm:ss")="07:00:00",
      TEXT(D29,"hh:mm:ss")="15:00:00",
      TEXT(D29,"hh:mm:ss")="23:00:00",
      TEXT(D30,"hh:mm:ss")="07:00:00",
      TEXT(D30,"hh:mm:ss")="15:00:00",
      TEXT(D30,"hh:mm:ss")="23:00:00"
    )
  ),
  1,
  0
))</f>
        <v/>
      </c>
      <c r="S29" s="4">
        <f>IF(OR($A28="Annual Leave",$A29="Annual Leave"),IF(AND($A28&lt;&gt;"Annual Leave",$A29="Annual Leave"),8,0),0)</f>
        <v/>
      </c>
      <c r="T29" s="146" t="n"/>
      <c r="U29" s="351">
        <f>MAX(0,40-Y29)</f>
        <v/>
      </c>
      <c r="V29" s="351">
        <f>IF(OR($C29="",$D29=""),0,
 IF(OR($A28="Holiday",$A29="Holiday"),0,
 IF(AND(NOT(OR($A28="Annual Leave",$A29="Annual Leave")),$A29="Off day"),0,
  IF($I28+$I29&gt;=8,IF($I28&gt;=8,0,8-$I28),$I29)
  )))</f>
        <v/>
      </c>
      <c r="W29" s="351">
        <f>MAX(0,V29-U29)</f>
        <v/>
      </c>
      <c r="X29" s="351">
        <f>IF(C29="","",C29-WEEKDAY(C29,1)+1)</f>
        <v/>
      </c>
      <c r="Y29" s="351">
        <f>SUMPRODUCT(($X$14:$X28=X29)*(($V$14:$V28)+($O$14:$O28)))+IF(X29=X14,$L$11,0)</f>
        <v/>
      </c>
      <c r="Z29" s="351" t="n"/>
      <c r="AA29" s="351" t="n"/>
      <c r="AB29" s="351" t="n"/>
      <c r="AC29" s="351" t="n"/>
      <c r="AD29" s="351" t="n"/>
      <c r="AE29" s="351" t="n"/>
      <c r="AF29" s="351" t="n"/>
    </row>
    <row r="30" ht="24" customHeight="1" s="348" thickBot="1">
      <c r="A30" s="147" t="inlineStr">
        <is>
          <t>On Day</t>
        </is>
      </c>
      <c r="B30" s="180" t="n"/>
      <c r="C30" s="88">
        <f>C27+1</f>
        <v/>
      </c>
      <c r="D30" s="54" t="n"/>
      <c r="E30" s="148">
        <f>IF(D30="", "",
 IF(D30=TIME(0,0,0), 0,
 IF(AND(D30&gt;=TIME(0,0,1), D30&lt;=TIME(2,0,0)), TIME(7,0,0),
 IF(AND(D30&gt;=TIME(6,0,0), D30&lt;=TIME(8,0,0)), TIME(12,0,0),
 IF(AND(D30&gt;TIME(8,0,0), D30&lt;=TIME(13,59,0)), TIME(15,0,0),
 IF(AND(D30&gt;=TIME(14,0,0), D30&lt;=TIME(17,59,0)), TIME(21,0,0),
 IF(AND(D30&gt;=TIME(18,0,0), D30&lt;=TIME(21,59,0)), TIME(0,0,0),
 IF(AND(D30&gt;=TIME(22,0,0), D30&lt;=TIME(23,59,59)), TIME(7,0,0), ""))))))))</f>
        <v/>
      </c>
      <c r="F30" s="149" t="n"/>
      <c r="G30" s="148">
        <f>IF(AND(D30&gt;=TIME(6,0,0),D30&lt;=TIME(8,0,0)),E30,"")</f>
        <v/>
      </c>
      <c r="H30" s="54" t="n"/>
      <c r="I30" s="55">
        <f>ROUND(IF(OR(D30="",E30="",E30=0),0,IF(H30="",MOD(E30-D30,1)*24,MOD(H30-D30,1)*24)),2)</f>
        <v/>
      </c>
      <c r="J30" s="150" t="n"/>
      <c r="K30" s="270" t="n"/>
      <c r="L30" s="181" t="n"/>
      <c r="M30" s="272">
        <f>MAX(0,V30-W30)</f>
        <v/>
      </c>
      <c r="N30" s="56">
        <f>(IF(OR($C30="",$D30=""),0,
 IF(OR($A30="Holiday",$A31="Holiday"),
    IF(ISNUMBER(MATCH(TRIM($B30),{"Phagwah","Good Friday","Easter Monday","Labour Day","Christmas","Eid ul Azha","Romans-2","Globe-12","Neptune P1"},0)),0,$I30),
 IF(AND(NOT(OR($A30="Annual Leave",$A31="Annual Leave")),$A30="Off day"),$I30,
  MAX(0,$I30-$V30)
  ))))+W30</f>
        <v/>
      </c>
      <c r="O30" s="56">
        <f>IF(AND(OR($A30="Holiday",$A31="Holiday"),
        ISNUMBER(MATCH(TRIM($B30),{"Phagwah","Good Friday","Easter Monday","Labour Day","Christmas","Eid ul Azha","Romans-2","Globe-12","Neptune P1"},0))),
   $I30,0)</f>
        <v/>
      </c>
      <c r="P30" s="56">
        <f>IF(OR($O$7="Canteen",$O$7="Head Office"),0,IF($I30&lt;=0,0,IF(OR(OR(TRIM($J30)="Hebrews",TRIM($J30)="Romans",TRIM($J30)="Romans-2",TRIM($J30)="Globe",TRIM($J30)="Globe-12",TRIM($J30)="Neptune P1"),AND($I31&gt;0,OR(TRIM($J31)="Hebrews",TRIM($J31)="Romans",TRIM($J31)="Romans-2",TRIM($J31)="Globe",TRIM($J31)="Globe-12",TRIM($J31)="Neptune P1"))),1,0)))</f>
        <v/>
      </c>
      <c r="Q30" s="57" t="n"/>
      <c r="R30" s="56">
        <f>IF(OR($O$7="Canteen",$O$7="Head Office"),0,IF(
  AND(
    SUMIFS(I:I, C:C, C30) &gt;= 8,
    COUNTIFS(C$14:C30, C30)=1,
    OR(
      TEXT(D30,"hh:mm:ss")="07:00:00",
      TEXT(D30,"hh:mm:ss")="15:00:00",
      TEXT(D30,"hh:mm:ss")="23:00:00",
      TEXT(D31,"hh:mm:ss")="07:00:00",
      TEXT(D31,"hh:mm:ss")="15:00:00",
      TEXT(D31,"hh:mm:ss")="23:00:00"
    )
  ),
  1,
  0
))</f>
        <v/>
      </c>
      <c r="S30" s="56">
        <f>IF(OR($A30="Annual Leave",$A31="Annual Leave"),IF($A30="Annual Leave",8,0),0)</f>
        <v/>
      </c>
      <c r="T30" s="58" t="n"/>
      <c r="U30" s="144">
        <f>MAX(0,40-Y30)</f>
        <v/>
      </c>
      <c r="V30" s="151">
        <f>IF(OR($C30="",$D30=""),0,
 IF(OR($A30="Holiday",$A31="Holiday"),0,
 IF(AND(NOT(OR($A30="Annual Leave",$A31="Annual Leave")),$A30="Off day"),0,
  IF($I30+$I31&gt;=8,IF($I30&gt;=8,8,$I30),$I30)
  )))</f>
        <v/>
      </c>
      <c r="W30" s="151">
        <f>MAX(0,V30-U30)</f>
        <v/>
      </c>
      <c r="X30" s="151">
        <f>IF(C30="","",C30-WEEKDAY(C30,1)+1)</f>
        <v/>
      </c>
      <c r="Y30" s="151">
        <f>SUMPRODUCT(($X$14:$X29=X30)*(($V$14:$V29)+($O$14:$O29)))+IF(X30=X14,$L$11,0)</f>
        <v/>
      </c>
      <c r="Z30" s="151" t="n"/>
      <c r="AA30" s="151" t="n"/>
      <c r="AB30" s="151" t="n"/>
      <c r="AC30" s="351" t="n"/>
      <c r="AD30" s="351" t="n"/>
      <c r="AE30" s="351" t="n"/>
      <c r="AF30" s="351" t="n"/>
    </row>
    <row r="31" ht="24" customHeight="1" s="348" thickBot="1">
      <c r="A31" s="147" t="inlineStr">
        <is>
          <t>On Day</t>
        </is>
      </c>
      <c r="B31" s="182" t="n"/>
      <c r="C31" s="89">
        <f>C30</f>
        <v/>
      </c>
      <c r="D31" s="59" t="n"/>
      <c r="E31" s="152">
        <f>IF(D31="", "",
 IF(D31=TIME(0,0,0), 0,
 IF(AND(D31&gt;=TIME(0,0,1), D31&lt;=TIME(2,0,0)), TIME(7,0,0),
 IF(AND(D31&gt;=TIME(6,0,0), D31&lt;=TIME(8,0,0)), TIME(12,0,0),
 IF(AND(D31&gt;TIME(8,0,0), D31&lt;=TIME(13,59,0)), TIME(15,0,0),
 IF(AND(D31&gt;=TIME(14,0,0), D31&lt;=TIME(17,59,0)), TIME(21,0,0),
 IF(AND(D31&gt;=TIME(18,0,0), D31&lt;=TIME(21,59,0)), TIME(0,0,0),
 IF(AND(D31&gt;=TIME(22,0,0), D31&lt;=TIME(23,59,59)), TIME(7,0,0), ""))))))))</f>
        <v/>
      </c>
      <c r="F31" s="153" t="n"/>
      <c r="G31" s="152">
        <f>IF(AND(D31&gt;=TIME(6,0,0),D31&lt;=TIME(8,0,0)),E31,"")</f>
        <v/>
      </c>
      <c r="H31" s="59" t="n"/>
      <c r="I31" s="60">
        <f>ROUND(IF(OR(D31="",E31="",E31=0),0,IF(H31="",MOD(E31-D31,1)*24,MOD(H31-D31,1)*24)),2)</f>
        <v/>
      </c>
      <c r="J31" s="150" t="n"/>
      <c r="K31" s="270" t="n"/>
      <c r="L31" s="183" t="n"/>
      <c r="M31" s="272">
        <f>MAX(0,V31-W31)</f>
        <v/>
      </c>
      <c r="N31" s="61">
        <f>(IF(OR($C31="",$D31=""),0,
 IF(OR($A30="Holiday",$A31="Holiday"),
    IF(ISNUMBER(MATCH(TRIM($B31),{"Phagwah","Good Friday","Easter Monday","Labour Day","Christmas","Eid ul Azha","Romans-2","Globe-12","Neptune P1"},0)),0,$I31),
 IF(AND(NOT(OR($A30="Annual Leave",$A31="Annual Leave")),$A31="Off day"),$I31,
  MAX(0,$I31-$V31)
  ))))+W31</f>
        <v/>
      </c>
      <c r="O31" s="61">
        <f>IF(AND(OR($A30="Holiday",$A31="Holiday"),
        ISNUMBER(MATCH(TRIM($B31),{"Phagwah","Good Friday","Easter Monday","Labour Day","Christmas","Eid ul Azha","Romans-2","Globe-12","Neptune P1"},0))),
   $I31,0)</f>
        <v/>
      </c>
      <c r="P31" s="61">
        <f>IF(OR($O$7="Canteen",$O$7="Head Office"),0,IF($I31&lt;=0,0,IF(AND($I30&lt;=0,OR(TRIM($J31)="Hebrews",TRIM($J31)="Romans",TRIM($J31)="Romans-2",TRIM($J31)="Globe",TRIM($J31)="Globe-12",TRIM($J31)="Neptune P1")),1,0)))</f>
        <v/>
      </c>
      <c r="Q31" s="62" t="n"/>
      <c r="R31" s="61">
        <f>IF(OR($O$7="Canteen",$O$7="Head Office"),0,IF(
  AND(
    SUMIFS(I:I, C:C, C31) &gt;= 8,
    COUNTIFS(C$14:C31, C31)=1,
    OR(
      TEXT(D31,"hh:mm:ss")="07:00:00",
      TEXT(D31,"hh:mm:ss")="15:00:00",
      TEXT(D31,"hh:mm:ss")="23:00:00",
      TEXT(D32,"hh:mm:ss")="07:00:00",
      TEXT(D32,"hh:mm:ss")="15:00:00",
      TEXT(D32,"hh:mm:ss")="23:00:00"
    )
  ),
  1,
  0
))</f>
        <v/>
      </c>
      <c r="S31" s="61">
        <f>IF(OR($A30="Annual Leave",$A31="Annual Leave"),IF(AND($A30&lt;&gt;"Annual Leave",$A31="Annual Leave"),8,0),0)</f>
        <v/>
      </c>
      <c r="T31" s="63" t="n"/>
      <c r="U31" s="144">
        <f>MAX(0,40-Y31)</f>
        <v/>
      </c>
      <c r="V31" s="151">
        <f>IF(OR($C31="",$D31=""),0,
 IF(OR($A30="Holiday",$A31="Holiday"),0,
 IF(AND(NOT(OR($A30="Annual Leave",$A31="Annual Leave")),$A31="Off day"),0,
  IF($I30+$I31&gt;=8,IF($I30&gt;=8,0,8-$I30),$I31)
  )))</f>
        <v/>
      </c>
      <c r="W31" s="151">
        <f>MAX(0,V31-U31)</f>
        <v/>
      </c>
      <c r="X31" s="151">
        <f>IF(C31="","",C31-WEEKDAY(C31,1)+1)</f>
        <v/>
      </c>
      <c r="Y31" s="151">
        <f>SUMPRODUCT(($X$14:$X30=X31)*(($V$14:$V30)+($O$14:$O30)))+IF(X31=X14,$L$11,0)</f>
        <v/>
      </c>
      <c r="Z31" s="151" t="n"/>
      <c r="AA31" s="151" t="n"/>
      <c r="AB31" s="151" t="n"/>
      <c r="AC31" s="351" t="n"/>
      <c r="AD31" s="351" t="n"/>
      <c r="AE31" s="351" t="n"/>
      <c r="AF31" s="351" t="n"/>
    </row>
    <row r="32" ht="24" customHeight="1" s="348" thickBot="1">
      <c r="A32" s="184" t="inlineStr">
        <is>
          <t>On Day</t>
        </is>
      </c>
      <c r="B32" s="185" t="n"/>
      <c r="C32" s="101">
        <f>C30+1</f>
        <v/>
      </c>
      <c r="D32" s="11" t="n"/>
      <c r="E32" s="186">
        <f>IF(D32="", "",
 IF(D32=TIME(0,0,0), 0,
 IF(AND(D32&gt;=TIME(0,0,1), D32&lt;=TIME(2,0,0)), TIME(7,0,0),
 IF(AND(D32&gt;=TIME(6,0,0), D32&lt;=TIME(8,0,0)), TIME(12,0,0),
 IF(AND(D32&gt;TIME(8,0,0), D32&lt;=TIME(13,59,0)), TIME(15,0,0),
 IF(AND(D32&gt;=TIME(14,0,0), D32&lt;=TIME(17,59,0)), TIME(21,0,0),
 IF(AND(D32&gt;=TIME(18,0,0), D32&lt;=TIME(21,59,0)), TIME(0,0,0),
 IF(AND(D32&gt;=TIME(22,0,0), D32&lt;=TIME(23,59,59)), TIME(7,0,0), ""))))))))</f>
        <v/>
      </c>
      <c r="F32" s="187" t="n"/>
      <c r="G32" s="186">
        <f>IF(AND(D32&gt;=TIME(6,0,0),D32&lt;=TIME(8,0,0)),E32,"")</f>
        <v/>
      </c>
      <c r="H32" s="11" t="n"/>
      <c r="I32" s="87">
        <f>ROUND(IF(OR(D32="",E32="",E32=0),0,IF(H32="",MOD(E32-D32,1)*24,MOD(H32-D32,1)*24)),2)</f>
        <v/>
      </c>
      <c r="J32" s="188" t="n"/>
      <c r="K32" s="297" t="n"/>
      <c r="L32" s="189" t="n"/>
      <c r="M32" s="298">
        <f>MAX(0,V32-W32)</f>
        <v/>
      </c>
      <c r="N32" s="12">
        <f>(IF(OR($C32="",$D32=""),0,
 IF(OR($A32="Holiday",$A33="Holiday"),
    IF(ISNUMBER(MATCH(TRIM($B32),{"Phagwah","Good Friday","Easter Monday","Labour Day","Christmas","Eid ul Azha","Romans-2","Globe-12","Neptune P1"},0)),0,$I32),
 IF(AND(NOT(OR($A32="Annual Leave",$A33="Annual Leave")),$A32="Off day"),$I32,
  MAX(0,$I32-$V32)
  ))))+W32</f>
        <v/>
      </c>
      <c r="O32" s="12">
        <f>IF(AND(OR($A32="Holiday",$A33="Holiday"),
        ISNUMBER(MATCH(TRIM($B32),{"Phagwah","Good Friday","Easter Monday","Labour Day","Christmas","Eid ul Azha","Romans-2","Globe-12","Neptune P1"},0))),
   $I32,0)</f>
        <v/>
      </c>
      <c r="P32" s="12">
        <f>IF(OR($O$7="Canteen",$O$7="Head Office"),0,IF($I32&lt;=0,0,IF(OR(OR(TRIM($J32)="Hebrews",TRIM($J32)="Romans",TRIM($J32)="Romans-2",TRIM($J32)="Globe",TRIM($J32)="Globe-12",TRIM($J32)="Neptune P1"),AND($I33&gt;0,OR(TRIM($J33)="Hebrews",TRIM($J33)="Romans",TRIM($J33)="Romans-2",TRIM($J33)="Globe",TRIM($J33)="Globe-12",TRIM($J33)="Neptune P1"))),1,0)))</f>
        <v/>
      </c>
      <c r="Q32" s="13" t="n"/>
      <c r="R32" s="12">
        <f>IF(OR($O$7="Canteen",$O$7="Head Office"),0,IF(
  AND(
    SUMIFS(I:I, C:C, C32) &gt;= 8,
    COUNTIFS(C$14:C32, C32)=1,
    OR(
      TEXT(D32,"hh:mm:ss")="07:00:00",
      TEXT(D32,"hh:mm:ss")="15:00:00",
      TEXT(D32,"hh:mm:ss")="23:00:00",
      TEXT(D33,"hh:mm:ss")="07:00:00",
      TEXT(D33,"hh:mm:ss")="15:00:00",
      TEXT(D33,"hh:mm:ss")="23:00:00"
    )
  ),
  1,
  0
))</f>
        <v/>
      </c>
      <c r="S32" s="12">
        <f>IF(OR($A32="Annual Leave",$A33="Annual Leave"),IF($A32="Annual Leave",8,0),0)</f>
        <v/>
      </c>
      <c r="T32" s="102" t="n"/>
      <c r="U32" s="144">
        <f>MAX(0,40-Y32)</f>
        <v/>
      </c>
      <c r="V32" s="351">
        <f>IF(OR($C32="",$D32=""),0,
 IF(OR($A32="Holiday",$A33="Holiday"),0,
 IF(AND(NOT(OR($A32="Annual Leave",$A33="Annual Leave")),$A32="Off day"),0,
  IF($I32+$I33&gt;=8,IF($I32&gt;=8,8,$I32),$I32)
  )))</f>
        <v/>
      </c>
      <c r="W32" s="351">
        <f>MAX(0,V32-U32)</f>
        <v/>
      </c>
      <c r="X32" s="351">
        <f>IF(C32="","",C32-WEEKDAY(C32,1)+1)</f>
        <v/>
      </c>
      <c r="Y32" s="351">
        <f>SUMPRODUCT(($X$14:$X31=X32)*(($V$14:$V31)+($O$14:$O31)))+IF(X32=X14,$L$11,0)</f>
        <v/>
      </c>
      <c r="Z32" s="351" t="n"/>
      <c r="AA32" s="351" t="n"/>
      <c r="AB32" s="351" t="n"/>
      <c r="AC32" s="351" t="n"/>
      <c r="AD32" s="351" t="n"/>
      <c r="AE32" s="351" t="n"/>
      <c r="AF32" s="351" t="n"/>
    </row>
    <row r="33" ht="24" customHeight="1" s="348" thickBot="1">
      <c r="A33" s="184" t="inlineStr">
        <is>
          <t>On Day</t>
        </is>
      </c>
      <c r="B33" s="299" t="n"/>
      <c r="C33" s="101">
        <f>C32</f>
        <v/>
      </c>
      <c r="D33" s="300" t="n"/>
      <c r="E33" s="301">
        <f>IF(D33="", "",
 IF(D33=TIME(0,0,0), 0,
 IF(AND(D33&gt;=TIME(0,0,1), D33&lt;=TIME(2,0,0)), TIME(7,0,0),
 IF(AND(D33&gt;=TIME(6,0,0), D33&lt;=TIME(8,0,0)), TIME(12,0,0),
 IF(AND(D33&gt;TIME(8,0,0), D33&lt;=TIME(13,59,0)), TIME(15,0,0),
 IF(AND(D33&gt;=TIME(14,0,0), D33&lt;=TIME(17,59,0)), TIME(21,0,0),
 IF(AND(D33&gt;=TIME(18,0,0), D33&lt;=TIME(21,59,0)), TIME(0,0,0),
 IF(AND(D33&gt;=TIME(22,0,0), D33&lt;=TIME(23,59,59)), TIME(7,0,0), ""))))))))</f>
        <v/>
      </c>
      <c r="F33" s="187" t="n"/>
      <c r="G33" s="301">
        <f>IF(AND(D33&gt;=TIME(6,0,0),D33&lt;=TIME(8,0,0)),E33,"")</f>
        <v/>
      </c>
      <c r="H33" s="300" t="n"/>
      <c r="I33" s="87">
        <f>ROUND(IF(OR(D33="",E33="",E33=0),0,IF(H33="",MOD(E33-D33,1)*24,MOD(H33-D33,1)*24)),2)</f>
        <v/>
      </c>
      <c r="J33" s="190" t="n"/>
      <c r="K33" s="297" t="n"/>
      <c r="L33" s="189" t="n"/>
      <c r="M33" s="298">
        <f>MAX(0,V33-W33)</f>
        <v/>
      </c>
      <c r="N33" s="302">
        <f>(IF(OR($C33="",$D33=""),0,
 IF(OR($A32="Holiday",$A33="Holiday"),
    IF(ISNUMBER(MATCH(TRIM($B33),{"Phagwah","Good Friday","Easter Monday","Labour Day","Christmas","Eid ul Azha","Romans-2","Globe-12","Neptune P1"},0)),0,$I33),
 IF(AND(NOT(OR($A32="Annual Leave",$A33="Annual Leave")),$A33="Off day"),$I33,
  MAX(0,$I33-$V33)
  ))))+W33</f>
        <v/>
      </c>
      <c r="O33" s="302">
        <f>IF(AND(OR($A32="Holiday",$A33="Holiday"),
        ISNUMBER(MATCH(TRIM($B33),{"Phagwah","Good Friday","Easter Monday","Labour Day","Christmas","Eid ul Azha","Romans-2","Globe-12","Neptune P1"},0))),
   $I33,0)</f>
        <v/>
      </c>
      <c r="P33" s="302">
        <f>IF(OR($O$7="Canteen",$O$7="Head Office"),0,IF($I33&lt;=0,0,IF(AND($I32&lt;=0,OR(TRIM($J33)="Hebrews",TRIM($J33)="Romans",TRIM($J33)="Romans-2",TRIM($J33)="Globe",TRIM($J33)="Globe-12",TRIM($J33)="Neptune P1")),1,0)))</f>
        <v/>
      </c>
      <c r="Q33" s="303" t="n"/>
      <c r="R33" s="302">
        <f>IF(OR($O$7="Canteen",$O$7="Head Office"),0,IF(
  AND(
    SUMIFS(I:I, C:C, C33) &gt;= 8,
    COUNTIFS(C$14:C33, C33)=1,
    OR(
      TEXT(D33,"hh:mm:ss")="07:00:00",
      TEXT(D33,"hh:mm:ss")="15:00:00",
      TEXT(D33,"hh:mm:ss")="23:00:00",
      TEXT(D34,"hh:mm:ss")="07:00:00",
      TEXT(D34,"hh:mm:ss")="15:00:00",
      TEXT(D34,"hh:mm:ss")="23:00:00"
    )
  ),
  1,
  0
))</f>
        <v/>
      </c>
      <c r="S33" s="302">
        <f>IF(OR($A32="Annual Leave",$A33="Annual Leave"),IF(AND($A32&lt;&gt;"Annual Leave",$A33="Annual Leave"),8,0),0)</f>
        <v/>
      </c>
      <c r="T33" s="304" t="n"/>
      <c r="U33" s="144">
        <f>MAX(0,40-Y33)</f>
        <v/>
      </c>
      <c r="V33" s="351">
        <f>IF(OR($C33="",$D33=""),0,
 IF(OR($A32="Holiday",$A33="Holiday"),0,
 IF(AND(NOT(OR($A32="Annual Leave",$A33="Annual Leave")),$A33="Off day"),0,
  IF($I32+$I33&gt;=8,IF($I32&gt;=8,0,8-$I32),$I33)
  )))</f>
        <v/>
      </c>
      <c r="W33" s="351">
        <f>MAX(0,V33-U33)</f>
        <v/>
      </c>
      <c r="X33" s="351">
        <f>IF(C33="","",C33-WEEKDAY(C33,1)+1)</f>
        <v/>
      </c>
      <c r="Y33" s="351">
        <f>SUMPRODUCT(($X$14:$X32=X33)*(($V$14:$V32)+($O$14:$O32)))+IF(X33=X14,$L$11,0)</f>
        <v/>
      </c>
      <c r="Z33" s="351" t="n"/>
      <c r="AA33" s="351" t="n"/>
      <c r="AB33" s="351" t="n"/>
      <c r="AC33" s="351" t="n"/>
      <c r="AD33" s="351" t="n"/>
      <c r="AE33" s="351" t="n"/>
      <c r="AF33" s="351" t="n"/>
    </row>
    <row r="34" ht="24" customHeight="1" s="348" thickBot="1">
      <c r="A34" s="159" t="inlineStr">
        <is>
          <t>On Day</t>
        </is>
      </c>
      <c r="B34" s="191" t="n"/>
      <c r="C34" s="92">
        <f>C32+1</f>
        <v/>
      </c>
      <c r="D34" s="31" t="n"/>
      <c r="E34" s="160">
        <f>IF(D34="", "",
 IF(D34=TIME(0,0,0), 0,
 IF(AND(D34&gt;=TIME(0,0,1), D34&lt;=TIME(2,0,0)), TIME(7,0,0),
 IF(AND(D34&gt;=TIME(6,0,0), D34&lt;=TIME(8,0,0)), TIME(12,0,0),
 IF(AND(D34&gt;TIME(8,0,0), D34&lt;=TIME(13,59,0)), TIME(15,0,0),
 IF(AND(D34&gt;=TIME(14,0,0), D34&lt;=TIME(17,59,0)), TIME(21,0,0),
 IF(AND(D34&gt;=TIME(18,0,0), D34&lt;=TIME(21,59,0)), TIME(0,0,0),
 IF(AND(D34&gt;=TIME(22,0,0), D34&lt;=TIME(23,59,59)), TIME(7,0,0), ""))))))))</f>
        <v/>
      </c>
      <c r="F34" s="161" t="n"/>
      <c r="G34" s="160">
        <f>IF(AND(D34&gt;=TIME(6,0,0),D34&lt;=TIME(8,0,0)),E34,"")</f>
        <v/>
      </c>
      <c r="H34" s="31" t="n"/>
      <c r="I34" s="32">
        <f>ROUND(IF(OR(D34="",E34="",E34=0),0,IF(H34="",MOD(E34-D34,1)*24,MOD(H34-D34,1)*24)),2)</f>
        <v/>
      </c>
      <c r="J34" s="162" t="n"/>
      <c r="K34" s="282" t="n"/>
      <c r="L34" s="181" t="n"/>
      <c r="M34" s="283">
        <f>MAX(0,V34-W34)</f>
        <v/>
      </c>
      <c r="N34" s="33">
        <f>(IF(OR($C34="",$D34=""),0,
 IF(OR($A34="Holiday",$A35="Holiday"),
    IF(ISNUMBER(MATCH(TRIM($B34),{"Phagwah","Good Friday","Easter Monday","Labour Day","Christmas","Eid ul Azha","Romans-2","Globe-12","Neptune P1"},0)),0,$I34),
 IF(AND(NOT(OR($A34="Annual Leave",$A35="Annual Leave")),$A34="Off day"),$I34,
  MAX(0,$I34-$V34)
  ))))+W34</f>
        <v/>
      </c>
      <c r="O34" s="33">
        <f>IF(AND(OR($A34="Holiday",$A35="Holiday"),
        ISNUMBER(MATCH(TRIM($B34),{"Phagwah","Good Friday","Easter Monday","Labour Day","Christmas","Eid ul Azha","Romans-2","Globe-12","Neptune P1"},0))),
   $I34,0)</f>
        <v/>
      </c>
      <c r="P34" s="33">
        <f>IF(OR($O$7="Canteen",$O$7="Head Office"),0,IF($I34&lt;=0,0,IF(OR(OR(TRIM($J34)="Hebrews",TRIM($J34)="Romans",TRIM($J34)="Romans-2",TRIM($J34)="Globe",TRIM($J34)="Globe-12",TRIM($J34)="Neptune P1"),AND($I35&gt;0,OR(TRIM($J35)="Hebrews",TRIM($J35)="Romans",TRIM($J35)="Romans-2",TRIM($J35)="Globe",TRIM($J35)="Globe-12",TRIM($J35)="Neptune P1"))),1,0)))</f>
        <v/>
      </c>
      <c r="Q34" s="34" t="n"/>
      <c r="R34" s="33">
        <f>IF(OR($O$7="Canteen",$O$7="Head Office"),0,IF(
  AND(
    SUMIFS(I:I, C:C, C34) &gt;= 8,
    COUNTIFS(C$14:C34, C34)=1,
    OR(
      TEXT(D34,"hh:mm:ss")="07:00:00",
      TEXT(D34,"hh:mm:ss")="15:00:00",
      TEXT(D34,"hh:mm:ss")="23:00:00",
      TEXT(D35,"hh:mm:ss")="07:00:00",
      TEXT(D35,"hh:mm:ss")="15:00:00",
      TEXT(D35,"hh:mm:ss")="23:00:00"
    )
  ),
  1,
  0
))</f>
        <v/>
      </c>
      <c r="S34" s="33">
        <f>IF(OR($A34="Annual Leave",$A35="Annual Leave"),IF($A34="Annual Leave",8,0),0)</f>
        <v/>
      </c>
      <c r="T34" s="35" t="n"/>
      <c r="U34" s="144">
        <f>MAX(0,40-Y34)</f>
        <v/>
      </c>
      <c r="V34" s="351">
        <f>IF(OR($C34="",$D34=""),0,
 IF(OR($A34="Holiday",$A35="Holiday"),0,
 IF(AND(NOT(OR($A34="Annual Leave",$A35="Annual Leave")),$A34="Off day"),0,
  IF($I34+$I35&gt;=8,IF($I34&gt;=8,8,$I34),$I34)
  )))</f>
        <v/>
      </c>
      <c r="W34" s="351">
        <f>MAX(0,V34-U34)</f>
        <v/>
      </c>
      <c r="X34" s="351">
        <f>IF(C34="","",C34-WEEKDAY(C34,1)+1)</f>
        <v/>
      </c>
      <c r="Y34" s="351">
        <f>SUMPRODUCT(($X$14:$X33=X34)*(($V$14:$V33)+($O$14:$O33)))+IF(X34=X14,$L$11,0)</f>
        <v/>
      </c>
      <c r="Z34" s="351" t="n"/>
      <c r="AA34" s="351" t="n"/>
      <c r="AB34" s="351" t="n"/>
      <c r="AC34" s="351" t="n"/>
      <c r="AD34" s="351" t="n"/>
      <c r="AE34" s="351" t="n"/>
      <c r="AF34" s="351" t="n"/>
    </row>
    <row r="35" ht="24" customHeight="1" s="348" thickBot="1">
      <c r="A35" s="159" t="inlineStr">
        <is>
          <t>On Day</t>
        </is>
      </c>
      <c r="B35" s="192" t="n"/>
      <c r="C35" s="93">
        <f>C34</f>
        <v/>
      </c>
      <c r="D35" s="36" t="n"/>
      <c r="E35" s="163">
        <f>IF(D35="", "",
 IF(D35=TIME(0,0,0), 0,
 IF(AND(D35&gt;=TIME(0,0,1), D35&lt;=TIME(2,0,0)), TIME(7,0,0),
 IF(AND(D35&gt;=TIME(6,0,0), D35&lt;=TIME(8,0,0)), TIME(12,0,0),
 IF(AND(D35&gt;TIME(8,0,0), D35&lt;=TIME(13,59,0)), TIME(15,0,0),
 IF(AND(D35&gt;=TIME(14,0,0), D35&lt;=TIME(17,59,0)), TIME(21,0,0),
 IF(AND(D35&gt;=TIME(18,0,0), D35&lt;=TIME(21,59,0)), TIME(0,0,0),
 IF(AND(D35&gt;=TIME(22,0,0), D35&lt;=TIME(23,59,59)), TIME(7,0,0), ""))))))))</f>
        <v/>
      </c>
      <c r="F35" s="164" t="n"/>
      <c r="G35" s="163">
        <f>IF(AND(D35&gt;=TIME(6,0,0),D35&lt;=TIME(8,0,0)),E35,"")</f>
        <v/>
      </c>
      <c r="H35" s="36" t="n"/>
      <c r="I35" s="37">
        <f>ROUND(IF(OR(D35="",E35="",E35=0),0,IF(H35="",MOD(E35-D35,1)*24,MOD(H35-D35,1)*24)),2)</f>
        <v/>
      </c>
      <c r="J35" s="162" t="n"/>
      <c r="K35" s="282" t="n"/>
      <c r="L35" s="183" t="n"/>
      <c r="M35" s="283">
        <f>MAX(0,V35-W35)</f>
        <v/>
      </c>
      <c r="N35" s="38">
        <f>(IF(OR($C35="",$D35=""),0,
 IF(OR($A34="Holiday",$A35="Holiday"),
    IF(ISNUMBER(MATCH(TRIM($B35),{"Phagwah","Good Friday","Easter Monday","Labour Day","Christmas","Eid ul Azha","Romans-2","Globe-12","Neptune P1"},0)),0,$I35),
 IF(AND(NOT(OR($A34="Annual Leave",$A35="Annual Leave")),$A35="Off day"),$I35,
  MAX(0,$I35-$V35)
  ))))+W35</f>
        <v/>
      </c>
      <c r="O35" s="38">
        <f>IF(AND(OR($A34="Holiday",$A35="Holiday"),
        ISNUMBER(MATCH(TRIM($B35),{"Phagwah","Good Friday","Easter Monday","Labour Day","Christmas","Eid ul Azha","Romans-2","Globe-12","Neptune P1"},0))),
   $I35,0)</f>
        <v/>
      </c>
      <c r="P35" s="38">
        <f>IF(OR($O$7="Canteen",$O$7="Head Office"),0,IF($I35&lt;=0,0,IF(AND($I34&lt;=0,OR(TRIM($J35)="Hebrews",TRIM($J35)="Romans",TRIM($J35)="Romans-2",TRIM($J35)="Globe",TRIM($J35)="Globe-12",TRIM($J35)="Neptune P1")),1,0)))</f>
        <v/>
      </c>
      <c r="Q35" s="39" t="n"/>
      <c r="R35" s="38">
        <f>IF(OR($O$7="Canteen",$O$7="Head Office"),0,IF(
  AND(
    SUMIFS(I:I, C:C, C35) &gt;= 8,
    COUNTIFS(C$14:C35, C35)=1,
    OR(
      TEXT(D35,"hh:mm:ss")="07:00:00",
      TEXT(D35,"hh:mm:ss")="15:00:00",
      TEXT(D35,"hh:mm:ss")="23:00:00",
      TEXT(D36,"hh:mm:ss")="07:00:00",
      TEXT(D36,"hh:mm:ss")="15:00:00",
      TEXT(D36,"hh:mm:ss")="23:00:00"
    )
  ),
  1,
  0
))</f>
        <v/>
      </c>
      <c r="S35" s="38">
        <f>IF(OR($A34="Annual Leave",$A35="Annual Leave"),IF(AND($A34&lt;&gt;"Annual Leave",$A35="Annual Leave"),8,0),0)</f>
        <v/>
      </c>
      <c r="T35" s="40" t="n"/>
      <c r="U35" s="144">
        <f>MAX(0,40-Y35)</f>
        <v/>
      </c>
      <c r="V35" s="351">
        <f>IF(OR($C35="",$D35=""),0,
 IF(OR($A34="Holiday",$A35="Holiday"),0,
 IF(AND(NOT(OR($A34="Annual Leave",$A35="Annual Leave")),$A35="Off day"),0,
  IF($I34+$I35&gt;=8,IF($I34&gt;=8,0,8-$I34),$I35)
  )))</f>
        <v/>
      </c>
      <c r="W35" s="351">
        <f>MAX(0,V35-U35)</f>
        <v/>
      </c>
      <c r="X35" s="351">
        <f>IF(C35="","",C35-WEEKDAY(C35,1)+1)</f>
        <v/>
      </c>
      <c r="Y35" s="351">
        <f>SUMPRODUCT(($X$14:$X34=X35)*(($V$14:$V34)+($O$14:$O34)))+IF(X35=X14,$L$11,0)</f>
        <v/>
      </c>
      <c r="Z35" s="351" t="n"/>
      <c r="AA35" s="351" t="n"/>
      <c r="AB35" s="351" t="n"/>
      <c r="AC35" s="351" t="n"/>
      <c r="AD35" s="351" t="n"/>
      <c r="AE35" s="351" t="n"/>
      <c r="AF35" s="351" t="n"/>
    </row>
    <row r="36" ht="24" customHeight="1" s="348" thickBot="1">
      <c r="A36" s="154" t="inlineStr">
        <is>
          <t>On Day</t>
        </is>
      </c>
      <c r="B36" s="193" t="n"/>
      <c r="C36" s="90">
        <f>C34+1</f>
        <v/>
      </c>
      <c r="D36" s="8" t="n"/>
      <c r="E36" s="155">
        <f>IF(D36="", "",
 IF(D36=TIME(0,0,0), 0,
 IF(AND(D36&gt;=TIME(0,0,1), D36&lt;=TIME(2,0,0)), TIME(7,0,0),
 IF(AND(D36&gt;=TIME(6,0,0), D36&lt;=TIME(8,0,0)), TIME(12,0,0),
 IF(AND(D36&gt;TIME(8,0,0), D36&lt;=TIME(13,59,0)), TIME(15,0,0),
 IF(AND(D36&gt;=TIME(14,0,0), D36&lt;=TIME(17,59,0)), TIME(21,0,0),
 IF(AND(D36&gt;=TIME(18,0,0), D36&lt;=TIME(21,59,0)), TIME(0,0,0),
 IF(AND(D36&gt;=TIME(22,0,0), D36&lt;=TIME(23,59,59)), TIME(7,0,0), ""))))))))</f>
        <v/>
      </c>
      <c r="F36" s="156" t="n"/>
      <c r="G36" s="155">
        <f>IF(AND(D36&gt;=TIME(6,0,0),D36&lt;=TIME(8,0,0)),E36,"")</f>
        <v/>
      </c>
      <c r="H36" s="8" t="n"/>
      <c r="I36" s="30">
        <f>ROUND(IF(OR(D36="",E36="",E36=0),0,IF(H36="",MOD(E36-D36,1)*24,MOD(H36-D36,1)*24)),2)</f>
        <v/>
      </c>
      <c r="J36" s="157" t="n"/>
      <c r="K36" s="274" t="n"/>
      <c r="L36" s="189" t="n"/>
      <c r="M36" s="275">
        <f>MAX(0,V36-W36)</f>
        <v/>
      </c>
      <c r="N36" s="9">
        <f>(IF(OR($C36="",$D36=""),0,
 IF(OR($A36="Holiday",$A37="Holiday"),
    IF(ISNUMBER(MATCH(TRIM($B36),{"Phagwah","Good Friday","Easter Monday","Labour Day","Christmas","Eid ul Azha","Romans-2","Globe-12","Neptune P1"},0)),0,$I36),
 IF(AND(NOT(OR($A36="Annual Leave",$A37="Annual Leave")),$A36="Off day"),$I36,
  MAX(0,$I36-$V36)
  ))))+W36</f>
        <v/>
      </c>
      <c r="O36" s="9">
        <f>IF(AND(OR($A36="Holiday",$A37="Holiday"),
        ISNUMBER(MATCH(TRIM($B36),{"Phagwah","Good Friday","Easter Monday","Labour Day","Christmas","Eid ul Azha","Romans-2","Globe-12","Neptune P1"},0))),
   $I36,0)</f>
        <v/>
      </c>
      <c r="P36" s="9">
        <f>IF(OR($O$7="Canteen",$O$7="Head Office"),0,IF($I36&lt;=0,0,IF(OR(OR(TRIM($J36)="Hebrews",TRIM($J36)="Romans",TRIM($J36)="Romans-2",TRIM($J36)="Globe",TRIM($J36)="Globe-12",TRIM($J36)="Neptune P1"),AND($I37&gt;0,OR(TRIM($J37)="Hebrews",TRIM($J37)="Romans",TRIM($J37)="Romans-2",TRIM($J37)="Globe",TRIM($J37)="Globe-12",TRIM($J37)="Neptune P1"))),1,0)))</f>
        <v/>
      </c>
      <c r="Q36" s="10" t="n"/>
      <c r="R36" s="9">
        <f>IF(OR($O$7="Canteen",$O$7="Head Office"),0,IF(
  AND(
    SUMIFS(I:I, C:C, C36) &gt;= 8,
    COUNTIFS(C$14:C36, C36)=1,
    OR(
      TEXT(D36,"hh:mm:ss")="07:00:00",
      TEXT(D36,"hh:mm:ss")="15:00:00",
      TEXT(D36,"hh:mm:ss")="23:00:00",
      TEXT(D37,"hh:mm:ss")="07:00:00",
      TEXT(D37,"hh:mm:ss")="15:00:00",
      TEXT(D37,"hh:mm:ss")="23:00:00"
    )
  ),
  1,
  0
))</f>
        <v/>
      </c>
      <c r="S36" s="9">
        <f>IF(OR($A36="Annual Leave",$A37="Annual Leave"),IF($A36="Annual Leave",8,0),0)</f>
        <v/>
      </c>
      <c r="T36" s="91" t="n"/>
      <c r="U36" s="144">
        <f>MAX(0,40-Y36)</f>
        <v/>
      </c>
      <c r="V36" s="351">
        <f>IF(OR($C36="",$D36=""),0,
 IF(OR($A36="Holiday",$A37="Holiday"),0,
 IF(AND(NOT(OR($A36="Annual Leave",$A37="Annual Leave")),$A36="Off day"),0,
  IF($I36+$I37&gt;=8,IF($I36&gt;=8,8,$I36),$I36)
  )))</f>
        <v/>
      </c>
      <c r="W36" s="351">
        <f>MAX(0,V36-U36)</f>
        <v/>
      </c>
      <c r="X36" s="351">
        <f>IF(C36="","",C36-WEEKDAY(C36,1)+1)</f>
        <v/>
      </c>
      <c r="Y36" s="351">
        <f>SUMPRODUCT(($X$14:$X35=X36)*(($V$14:$V35)+($O$14:$O35)))+IF(X36=X14,$L$11,0)</f>
        <v/>
      </c>
      <c r="Z36" s="351" t="n"/>
      <c r="AA36" s="351" t="n"/>
      <c r="AB36" s="351" t="n"/>
      <c r="AC36" s="351" t="n"/>
      <c r="AD36" s="351" t="n"/>
      <c r="AE36" s="351" t="n"/>
      <c r="AF36" s="351" t="n"/>
    </row>
    <row r="37" ht="24" customHeight="1" s="348" thickBot="1">
      <c r="A37" s="154" t="inlineStr">
        <is>
          <t>On Day</t>
        </is>
      </c>
      <c r="B37" s="305" t="n"/>
      <c r="C37" s="90">
        <f>C36</f>
        <v/>
      </c>
      <c r="D37" s="276" t="n"/>
      <c r="E37" s="277">
        <f>IF(D37="", "",
 IF(D37=TIME(0,0,0), 0,
 IF(AND(D37&gt;=TIME(0,0,1), D37&lt;=TIME(2,0,0)), TIME(7,0,0),
 IF(AND(D37&gt;=TIME(6,0,0), D37&lt;=TIME(8,0,0)), TIME(12,0,0),
 IF(AND(D37&gt;TIME(8,0,0), D37&lt;=TIME(13,59,0)), TIME(15,0,0),
 IF(AND(D37&gt;=TIME(14,0,0), D37&lt;=TIME(17,59,0)), TIME(21,0,0),
 IF(AND(D37&gt;=TIME(18,0,0), D37&lt;=TIME(21,59,0)), TIME(0,0,0),
 IF(AND(D37&gt;=TIME(22,0,0), D37&lt;=TIME(23,59,59)), TIME(7,0,0), ""))))))))</f>
        <v/>
      </c>
      <c r="F37" s="156" t="n"/>
      <c r="G37" s="277">
        <f>IF(AND(D37&gt;=TIME(6,0,0),D37&lt;=TIME(8,0,0)),E37,"")</f>
        <v/>
      </c>
      <c r="H37" s="276" t="n"/>
      <c r="I37" s="30">
        <f>ROUND(IF(OR(D37="",E37="",E37=0),0,IF(H37="",MOD(E37-D37,1)*24,MOD(H37-D37,1)*24)),2)</f>
        <v/>
      </c>
      <c r="J37" s="158" t="n"/>
      <c r="K37" s="274" t="n"/>
      <c r="L37" s="189" t="n"/>
      <c r="M37" s="275">
        <f>MAX(0,V37-W37)</f>
        <v/>
      </c>
      <c r="N37" s="278">
        <f>(IF(OR($C37="",$D37=""),0,
 IF(OR($A36="Holiday",$A37="Holiday"),
    IF(ISNUMBER(MATCH(TRIM($B37),{"Phagwah","Good Friday","Easter Monday","Labour Day","Christmas","Eid ul Azha","Romans-2","Globe-12","Neptune P1"},0)),0,$I37),
 IF(AND(NOT(OR($A36="Annual Leave",$A37="Annual Leave")),$A37="Off day"),$I37,
  MAX(0,$I37-$V37)
  ))))+W37</f>
        <v/>
      </c>
      <c r="O37" s="278">
        <f>IF(AND(OR($A36="Holiday",$A37="Holiday"),
        ISNUMBER(MATCH(TRIM($B37),{"Phagwah","Good Friday","Easter Monday","Labour Day","Christmas","Eid ul Azha","Romans-2","Globe-12","Neptune P1"},0))),
   $I37,0)</f>
        <v/>
      </c>
      <c r="P37" s="278">
        <f>IF(OR($O$7="Canteen",$O$7="Head Office"),0,IF($I37&lt;=0,0,IF(AND($I36&lt;=0,OR(TRIM($J37)="Hebrews",TRIM($J37)="Romans",TRIM($J37)="Romans-2",TRIM($J37)="Globe",TRIM($J37)="Globe-12",TRIM($J37)="Neptune P1")),1,0)))</f>
        <v/>
      </c>
      <c r="Q37" s="279" t="n"/>
      <c r="R37" s="278">
        <f>IF(OR($O$7="Canteen",$O$7="Head Office"),0,IF(
  AND(
    SUMIFS(I:I, C:C, C37) &gt;= 8,
    COUNTIFS(C$14:C37, C37)=1,
    OR(
      TEXT(D37,"hh:mm:ss")="07:00:00",
      TEXT(D37,"hh:mm:ss")="15:00:00",
      TEXT(D37,"hh:mm:ss")="23:00:00",
      TEXT(D38,"hh:mm:ss")="07:00:00",
      TEXT(D38,"hh:mm:ss")="15:00:00",
      TEXT(D38,"hh:mm:ss")="23:00:00"
    )
  ),
  1,
  0
))</f>
        <v/>
      </c>
      <c r="S37" s="278">
        <f>IF(OR($A36="Annual Leave",$A37="Annual Leave"),IF(AND($A36&lt;&gt;"Annual Leave",$A37="Annual Leave"),8,0),0)</f>
        <v/>
      </c>
      <c r="T37" s="280" t="n"/>
      <c r="U37" s="144">
        <f>MAX(0,40-Y37)</f>
        <v/>
      </c>
      <c r="V37" s="351">
        <f>IF(OR($C37="",$D37=""),0,
 IF(OR($A36="Holiday",$A37="Holiday"),0,
 IF(AND(NOT(OR($A36="Annual Leave",$A37="Annual Leave")),$A37="Off day"),0,
  IF($I36+$I37&gt;=8,IF($I36&gt;=8,0,8-$I36),$I37)
  )))</f>
        <v/>
      </c>
      <c r="W37" s="351">
        <f>MAX(0,V37-U37)</f>
        <v/>
      </c>
      <c r="X37" s="351">
        <f>IF(C37="","",C37-WEEKDAY(C37,1)+1)</f>
        <v/>
      </c>
      <c r="Y37" s="351">
        <f>SUMPRODUCT(($X$14:$X36=X37)*(($V$14:$V36)+($O$14:$O36)))+IF(X37=X14,$L$11,0)</f>
        <v/>
      </c>
      <c r="Z37" s="351" t="n"/>
      <c r="AA37" s="351" t="n"/>
      <c r="AB37" s="351" t="n"/>
      <c r="AC37" s="351" t="n"/>
      <c r="AD37" s="351" t="n"/>
      <c r="AE37" s="351" t="n"/>
      <c r="AF37" s="351" t="n"/>
    </row>
    <row r="38" ht="24" customHeight="1" s="348" thickBot="1">
      <c r="A38" s="194" t="inlineStr">
        <is>
          <t>On Day</t>
        </is>
      </c>
      <c r="B38" s="195" t="n"/>
      <c r="C38" s="103">
        <f>C36+1</f>
        <v/>
      </c>
      <c r="D38" s="64" t="n"/>
      <c r="E38" s="196">
        <f>IF(D38="", "",
 IF(D38=TIME(0,0,0), 0,
 IF(AND(D38&gt;=TIME(0,0,1), D38&lt;=TIME(2,0,0)), TIME(7,0,0),
 IF(AND(D38&gt;=TIME(6,0,0), D38&lt;=TIME(8,0,0)), TIME(12,0,0),
 IF(AND(D38&gt;TIME(8,0,0), D38&lt;=TIME(13,59,0)), TIME(15,0,0),
 IF(AND(D38&gt;=TIME(14,0,0), D38&lt;=TIME(17,59,0)), TIME(21,0,0),
 IF(AND(D38&gt;=TIME(18,0,0), D38&lt;=TIME(21,59,0)), TIME(0,0,0),
 IF(AND(D38&gt;=TIME(22,0,0), D38&lt;=TIME(23,59,59)), TIME(7,0,0), ""))))))))</f>
        <v/>
      </c>
      <c r="F38" s="197" t="n"/>
      <c r="G38" s="196">
        <f>IF(AND(D38&gt;=TIME(6,0,0),D38&lt;=TIME(8,0,0)),E38,"")</f>
        <v/>
      </c>
      <c r="H38" s="64" t="n"/>
      <c r="I38" s="65">
        <f>ROUND(IF(OR(D38="",E38="",E38=0),0,IF(H38="",MOD(E38-D38,1)*24,MOD(H38-D38,1)*24)),2)</f>
        <v/>
      </c>
      <c r="J38" s="198" t="n"/>
      <c r="K38" s="306" t="n"/>
      <c r="L38" s="181" t="n"/>
      <c r="M38" s="307">
        <f>MAX(0,V38-W38)</f>
        <v/>
      </c>
      <c r="N38" s="66">
        <f>(IF(OR($C38="",$D38=""),0,
 IF(OR($A38="Holiday",$A39="Holiday"),
    IF(ISNUMBER(MATCH(TRIM($B38),{"Phagwah","Good Friday","Easter Monday","Labour Day","Christmas","Eid ul Azha","Romans-2","Globe-12","Neptune P1"},0)),0,$I38),
 IF(AND(NOT(OR($A38="Annual Leave",$A39="Annual Leave")),$A38="Off day"),$I38,
  MAX(0,$I38-$V38)
  ))))+W38</f>
        <v/>
      </c>
      <c r="O38" s="66">
        <f>IF(AND(OR($A38="Holiday",$A39="Holiday"),
        ISNUMBER(MATCH(TRIM($B38),{"Phagwah","Good Friday","Easter Monday","Labour Day","Christmas","Eid ul Azha","Romans-2","Globe-12","Neptune P1"},0))),
   $I38,0)</f>
        <v/>
      </c>
      <c r="P38" s="66">
        <f>IF(OR($O$7="Canteen",$O$7="Head Office"),0,IF($I38&lt;=0,0,IF(OR(OR(TRIM($J38)="Hebrews",TRIM($J38)="Romans",TRIM($J38)="Romans-2",TRIM($J38)="Globe",TRIM($J38)="Globe-12",TRIM($J38)="Neptune P1"),AND($I39&gt;0,OR(TRIM($J39)="Hebrews",TRIM($J39)="Romans",TRIM($J39)="Romans-2",TRIM($J39)="Globe",TRIM($J39)="Globe-12",TRIM($J39)="Neptune P1"))),1,0)))</f>
        <v/>
      </c>
      <c r="Q38" s="67" t="n"/>
      <c r="R38" s="66">
        <f>IF(OR($O$7="Canteen",$O$7="Head Office"),0,IF(
  AND(
    SUMIFS(I:I, C:C, C38) &gt;= 8,
    COUNTIFS(C$14:C38, C38)=1,
    OR(
      TEXT(D38,"hh:mm:ss")="07:00:00",
      TEXT(D38,"hh:mm:ss")="15:00:00",
      TEXT(D38,"hh:mm:ss")="23:00:00",
      TEXT(D39,"hh:mm:ss")="07:00:00",
      TEXT(D39,"hh:mm:ss")="15:00:00",
      TEXT(D39,"hh:mm:ss")="23:00:00"
    )
  ),
  1,
  0
))</f>
        <v/>
      </c>
      <c r="S38" s="66">
        <f>IF(OR($A38="Annual Leave",$A39="Annual Leave"),IF($A38="Annual Leave",8,0),0)</f>
        <v/>
      </c>
      <c r="T38" s="68" t="n"/>
      <c r="U38" s="144">
        <f>MAX(0,40-Y38)</f>
        <v/>
      </c>
      <c r="V38" s="351">
        <f>IF(OR($C38="",$D38=""),0,
 IF(OR($A38="Holiday",$A39="Holiday"),0,
 IF(AND(NOT(OR($A38="Annual Leave",$A39="Annual Leave")),$A38="Off day"),0,
  IF($I38+$I39&gt;=8,IF($I38&gt;=8,8,$I38),$I38)
  )))</f>
        <v/>
      </c>
      <c r="W38" s="351">
        <f>MAX(0,V38-U38)</f>
        <v/>
      </c>
      <c r="X38" s="351">
        <f>IF(C38="","",C38-WEEKDAY(C38,1)+1)</f>
        <v/>
      </c>
      <c r="Y38" s="351">
        <f>SUMPRODUCT(($X$14:$X37=X38)*(($V$14:$V37)+($O$14:$O37)))+IF(X38=X14,$L$11,0)</f>
        <v/>
      </c>
      <c r="Z38" s="351" t="n"/>
      <c r="AA38" s="351" t="n"/>
      <c r="AB38" s="351" t="n"/>
      <c r="AC38" s="351" t="n"/>
      <c r="AD38" s="351" t="n"/>
      <c r="AE38" s="351" t="n"/>
      <c r="AF38" s="351" t="n"/>
    </row>
    <row r="39" ht="24" customHeight="1" s="348" thickBot="1">
      <c r="A39" s="194" t="inlineStr">
        <is>
          <t>On Day</t>
        </is>
      </c>
      <c r="B39" s="199" t="n"/>
      <c r="C39" s="104">
        <f>C38</f>
        <v/>
      </c>
      <c r="D39" s="69" t="n"/>
      <c r="E39" s="200">
        <f>IF(D39="", "",
 IF(D39=TIME(0,0,0), 0,
 IF(AND(D39&gt;=TIME(0,0,1), D39&lt;=TIME(2,0,0)), TIME(7,0,0),
 IF(AND(D39&gt;=TIME(6,0,0), D39&lt;=TIME(8,0,0)), TIME(12,0,0),
 IF(AND(D39&gt;TIME(8,0,0), D39&lt;=TIME(13,59,0)), TIME(15,0,0),
 IF(AND(D39&gt;=TIME(14,0,0), D39&lt;=TIME(17,59,0)), TIME(21,0,0),
 IF(AND(D39&gt;=TIME(18,0,0), D39&lt;=TIME(21,59,0)), TIME(0,0,0),
 IF(AND(D39&gt;=TIME(22,0,0), D39&lt;=TIME(23,59,59)), TIME(7,0,0), ""))))))))</f>
        <v/>
      </c>
      <c r="F39" s="201" t="n"/>
      <c r="G39" s="200">
        <f>IF(AND(D39&gt;=TIME(6,0,0),D39&lt;=TIME(8,0,0)),E39,"")</f>
        <v/>
      </c>
      <c r="H39" s="69" t="n"/>
      <c r="I39" s="70">
        <f>ROUND(IF(OR(D39="",E39="",E39=0),0,IF(H39="",MOD(E39-D39,1)*24,MOD(H39-D39,1)*24)),2)</f>
        <v/>
      </c>
      <c r="J39" s="198" t="n"/>
      <c r="K39" s="306" t="n"/>
      <c r="L39" s="183" t="n"/>
      <c r="M39" s="307">
        <f>MAX(0,V39-W39)</f>
        <v/>
      </c>
      <c r="N39" s="71">
        <f>(IF(OR($C39="",$D39=""),0,
 IF(OR($A38="Holiday",$A39="Holiday"),
    IF(ISNUMBER(MATCH(TRIM($B39),{"Phagwah","Good Friday","Easter Monday","Labour Day","Christmas","Eid ul Azha","Romans-2","Globe-12","Neptune P1"},0)),0,$I39),
 IF(AND(NOT(OR($A38="Annual Leave",$A39="Annual Leave")),$A39="Off day"),$I39,
  MAX(0,$I39-$V39)
  ))))+W39</f>
        <v/>
      </c>
      <c r="O39" s="71">
        <f>IF(AND(OR($A38="Holiday",$A39="Holiday"),
        ISNUMBER(MATCH(TRIM($B39),{"Phagwah","Good Friday","Easter Monday","Labour Day","Christmas","Eid ul Azha","Romans-2","Globe-12","Neptune P1"},0))),
   $I39,0)</f>
        <v/>
      </c>
      <c r="P39" s="71">
        <f>IF(OR($O$7="Canteen",$O$7="Head Office"),0,IF($I39&lt;=0,0,IF(AND($I38&lt;=0,OR(TRIM($J39)="Hebrews",TRIM($J39)="Romans",TRIM($J39)="Romans-2",TRIM($J39)="Globe",TRIM($J39)="Globe-12",TRIM($J39)="Neptune P1")),1,0)))</f>
        <v/>
      </c>
      <c r="Q39" s="72" t="n"/>
      <c r="R39" s="71">
        <f>IF(OR($O$7="Canteen",$O$7="Head Office"),0,IF(
  AND(
    SUMIFS(I:I, C:C, C39) &gt;= 8,
    COUNTIFS(C$14:C39, C39)=1,
    OR(
      TEXT(D39,"hh:mm:ss")="07:00:00",
      TEXT(D39,"hh:mm:ss")="15:00:00",
      TEXT(D39,"hh:mm:ss")="23:00:00",
      TEXT(D40,"hh:mm:ss")="07:00:00",
      TEXT(D40,"hh:mm:ss")="15:00:00",
      TEXT(D40,"hh:mm:ss")="23:00:00"
    )
  ),
  1,
  0
))</f>
        <v/>
      </c>
      <c r="S39" s="71">
        <f>IF(OR($A38="Annual Leave",$A39="Annual Leave"),IF(AND($A38&lt;&gt;"Annual Leave",$A39="Annual Leave"),8,0),0)</f>
        <v/>
      </c>
      <c r="T39" s="73" t="n"/>
      <c r="U39" s="144">
        <f>MAX(0,40-Y39)</f>
        <v/>
      </c>
      <c r="V39" s="351">
        <f>IF(OR($C39="",$D39=""),0,
 IF(OR($A38="Holiday",$A39="Holiday"),0,
 IF(AND(NOT(OR($A38="Annual Leave",$A39="Annual Leave")),$A39="Off day"),0,
  IF($I38+$I39&gt;=8,IF($I38&gt;=8,0,8-$I38),$I39)
  )))</f>
        <v/>
      </c>
      <c r="W39" s="351">
        <f>MAX(0,V39-U39)</f>
        <v/>
      </c>
      <c r="X39" s="351">
        <f>IF(C39="","",C39-WEEKDAY(C39,1)+1)</f>
        <v/>
      </c>
      <c r="Y39" s="351">
        <f>SUMPRODUCT(($X$14:$X38=X39)*(($V$14:$V38)+($O$14:$O38)))+IF(X39=X14,$L$11,0)</f>
        <v/>
      </c>
      <c r="Z39" s="351" t="n"/>
      <c r="AA39" s="351" t="n"/>
      <c r="AB39" s="351" t="n"/>
      <c r="AC39" s="351" t="n"/>
      <c r="AD39" s="351" t="n"/>
      <c r="AE39" s="351" t="n"/>
      <c r="AF39" s="351" t="n"/>
    </row>
    <row r="40" ht="24" customHeight="1" s="348" thickBot="1">
      <c r="A40" s="202" t="inlineStr">
        <is>
          <t>On Day</t>
        </is>
      </c>
      <c r="B40" s="203" t="n"/>
      <c r="C40" s="105">
        <f>C38+1</f>
        <v/>
      </c>
      <c r="D40" s="74" t="n"/>
      <c r="E40" s="204">
        <f>IF(D40="", "",
 IF(D40=TIME(0,0,0), 0,
 IF(AND(D40&gt;=TIME(0,0,1), D40&lt;=TIME(2,0,0)), TIME(7,0,0),
 IF(AND(D40&gt;=TIME(6,0,0), D40&lt;=TIME(8,0,0)), TIME(12,0,0),
 IF(AND(D40&gt;TIME(8,0,0), D40&lt;=TIME(13,59,0)), TIME(15,0,0),
 IF(AND(D40&gt;=TIME(14,0,0), D40&lt;=TIME(17,59,0)), TIME(21,0,0),
 IF(AND(D40&gt;=TIME(18,0,0), D40&lt;=TIME(21,59,0)), TIME(0,0,0),
 IF(AND(D40&gt;=TIME(22,0,0), D40&lt;=TIME(23,59,59)), TIME(7,0,0), ""))))))))</f>
        <v/>
      </c>
      <c r="F40" s="205" t="n"/>
      <c r="G40" s="204">
        <f>IF(AND(D40&gt;=TIME(6,0,0),D40&lt;=TIME(8,0,0)),E40,"")</f>
        <v/>
      </c>
      <c r="H40" s="74" t="n"/>
      <c r="I40" s="106">
        <f>ROUND(IF(OR(D40="",E40="",E40=0),0,IF(H40="",MOD(E40-D40,1)*24,MOD(H40-D40,1)*24)),2)</f>
        <v/>
      </c>
      <c r="J40" s="206" t="n"/>
      <c r="K40" s="308" t="n"/>
      <c r="L40" s="189" t="n"/>
      <c r="M40" s="309">
        <f>MAX(0,V40-W40)</f>
        <v/>
      </c>
      <c r="N40" s="75">
        <f>(IF(OR($C40="",$D40=""),0,
 IF(OR($A40="Holiday",$A41="Holiday"),
    IF(ISNUMBER(MATCH(TRIM($B40),{"Phagwah","Good Friday","Easter Monday","Labour Day","Christmas","Eid ul Azha","Romans-2","Globe-12","Neptune P1"},0)),0,$I40),
 IF(AND(NOT(OR($A40="Annual Leave",$A41="Annual Leave")),$A40="Off day"),$I40,
  MAX(0,$I40-$V40)
  ))))+W40</f>
        <v/>
      </c>
      <c r="O40" s="75">
        <f>IF(AND(OR($A40="Holiday",$A41="Holiday"),
        ISNUMBER(MATCH(TRIM($B40),{"Phagwah","Good Friday","Easter Monday","Labour Day","Christmas","Eid ul Azha","Romans-2","Globe-12","Neptune P1"},0))),
   $I40,0)</f>
        <v/>
      </c>
      <c r="P40" s="75">
        <f>IF(OR($O$7="Canteen",$O$7="Head Office"),0,IF($I40&lt;=0,0,IF(OR(OR(TRIM($J40)="Hebrews",TRIM($J40)="Romans",TRIM($J40)="Romans-2",TRIM($J40)="Globe",TRIM($J40)="Globe-12",TRIM($J40)="Neptune P1"),AND($I41&gt;0,OR(TRIM($J41)="Hebrews",TRIM($J41)="Romans",TRIM($J41)="Romans-2",TRIM($J41)="Globe",TRIM($J41)="Globe-12",TRIM($J41)="Neptune P1"))),1,0)))</f>
        <v/>
      </c>
      <c r="Q40" s="76" t="n"/>
      <c r="R40" s="75">
        <f>IF(OR($O$7="Canteen",$O$7="Head Office"),0,IF(
  AND(
    SUMIFS(I:I, C:C, C40) &gt;= 8,
    COUNTIFS(C$14:C40, C40)=1,
    OR(
      TEXT(D40,"hh:mm:ss")="07:00:00",
      TEXT(D40,"hh:mm:ss")="15:00:00",
      TEXT(D40,"hh:mm:ss")="23:00:00",
      TEXT(D41,"hh:mm:ss")="07:00:00",
      TEXT(D41,"hh:mm:ss")="15:00:00",
      TEXT(D41,"hh:mm:ss")="23:00:00"
    )
  ),
  1,
  0
))</f>
        <v/>
      </c>
      <c r="S40" s="75">
        <f>IF(OR($A40="Annual Leave",$A41="Annual Leave"),IF($A40="Annual Leave",8,0),0)</f>
        <v/>
      </c>
      <c r="T40" s="107" t="n"/>
      <c r="U40" s="144">
        <f>MAX(0,40-Y40)</f>
        <v/>
      </c>
      <c r="V40" s="351">
        <f>IF(OR($C40="",$D40=""),0,
 IF(OR($A40="Holiday",$A41="Holiday"),0,
 IF(AND(NOT(OR($A40="Annual Leave",$A41="Annual Leave")),$A40="Off day"),0,
  IF($I40+$I41&gt;=8,IF($I40&gt;=8,8,$I40),$I40)
  )))</f>
        <v/>
      </c>
      <c r="W40" s="351">
        <f>MAX(0,V40-U40)</f>
        <v/>
      </c>
      <c r="X40" s="351">
        <f>IF(C40="","",C40-WEEKDAY(C40,1)+1)</f>
        <v/>
      </c>
      <c r="Y40" s="351">
        <f>SUMPRODUCT(($X$14:$X39=X40)*(($V$14:$V39)+($O$14:$O39)))+IF(X40=X14,$L$11,0)</f>
        <v/>
      </c>
      <c r="Z40" s="351" t="n"/>
      <c r="AA40" s="351" t="n"/>
      <c r="AB40" s="351" t="n"/>
      <c r="AC40" s="351" t="n"/>
      <c r="AD40" s="351" t="n"/>
      <c r="AE40" s="351" t="n"/>
      <c r="AF40" s="351" t="n"/>
    </row>
    <row r="41" ht="24" customHeight="1" s="348" thickBot="1">
      <c r="A41" s="202" t="inlineStr">
        <is>
          <t>On Day</t>
        </is>
      </c>
      <c r="B41" s="310" t="n"/>
      <c r="C41" s="105">
        <f>C40</f>
        <v/>
      </c>
      <c r="D41" s="311" t="n"/>
      <c r="E41" s="312">
        <f>IF(D41="", "",
 IF(D41=TIME(0,0,0), 0,
 IF(AND(D41&gt;=TIME(0,0,1), D41&lt;=TIME(2,0,0)), TIME(7,0,0),
 IF(AND(D41&gt;=TIME(6,0,0), D41&lt;=TIME(8,0,0)), TIME(12,0,0),
 IF(AND(D41&gt;TIME(8,0,0), D41&lt;=TIME(13,59,0)), TIME(15,0,0),
 IF(AND(D41&gt;=TIME(14,0,0), D41&lt;=TIME(17,59,0)), TIME(21,0,0),
 IF(AND(D41&gt;=TIME(18,0,0), D41&lt;=TIME(21,59,0)), TIME(0,0,0),
 IF(AND(D41&gt;=TIME(22,0,0), D41&lt;=TIME(23,59,59)), TIME(7,0,0), ""))))))))</f>
        <v/>
      </c>
      <c r="F41" s="205" t="n"/>
      <c r="G41" s="312">
        <f>IF(AND(D41&gt;=TIME(6,0,0),D41&lt;=TIME(8,0,0)),E41,"")</f>
        <v/>
      </c>
      <c r="H41" s="311" t="n"/>
      <c r="I41" s="106">
        <f>ROUND(IF(OR(D41="",E41="",E41=0),0,IF(H41="",MOD(E41-D41,1)*24,MOD(H41-D41,1)*24)),2)</f>
        <v/>
      </c>
      <c r="J41" s="207" t="n"/>
      <c r="K41" s="308" t="n"/>
      <c r="L41" s="189" t="n"/>
      <c r="M41" s="309">
        <f>MAX(0,V41-W41)</f>
        <v/>
      </c>
      <c r="N41" s="313">
        <f>(IF(OR($C41="",$D41=""),0,
 IF(OR($A40="Holiday",$A41="Holiday"),
    IF(ISNUMBER(MATCH(TRIM($B41),{"Phagwah","Good Friday","Easter Monday","Labour Day","Christmas","Eid ul Azha","Romans-2","Globe-12","Neptune P1"},0)),0,$I41),
 IF(AND(NOT(OR($A40="Annual Leave",$A41="Annual Leave")),$A41="Off day"),$I41,
  MAX(0,$I41-$V41)
  ))))+W41</f>
        <v/>
      </c>
      <c r="O41" s="313">
        <f>IF(AND(OR($A40="Holiday",$A41="Holiday"),
        ISNUMBER(MATCH(TRIM($B41),{"Phagwah","Good Friday","Easter Monday","Labour Day","Christmas","Eid ul Azha","Romans-2","Globe-12","Neptune P1"},0))),
   $I41,0)</f>
        <v/>
      </c>
      <c r="P41" s="313">
        <f>IF(OR($O$7="Canteen",$O$7="Head Office"),0,IF($I41&lt;=0,0,IF(AND($I40&lt;=0,OR(TRIM($J41)="Hebrews",TRIM($J41)="Romans",TRIM($J41)="Romans-2",TRIM($J41)="Globe",TRIM($J41)="Globe-12",TRIM($J41)="Neptune P1")),1,0)))</f>
        <v/>
      </c>
      <c r="Q41" s="314" t="n"/>
      <c r="R41" s="313">
        <f>IF(OR($O$7="Canteen",$O$7="Head Office"),0,IF(
  AND(
    SUMIFS(I:I, C:C, C41) &gt;= 8,
    COUNTIFS(C$14:C41, C41)=1,
    OR(
      TEXT(D41,"hh:mm:ss")="07:00:00",
      TEXT(D41,"hh:mm:ss")="15:00:00",
      TEXT(D41,"hh:mm:ss")="23:00:00",
      TEXT(D42,"hh:mm:ss")="07:00:00",
      TEXT(D42,"hh:mm:ss")="15:00:00",
      TEXT(D42,"hh:mm:ss")="23:00:00"
    )
  ),
  1,
  0
))</f>
        <v/>
      </c>
      <c r="S41" s="313">
        <f>IF(OR($A40="Annual Leave",$A41="Annual Leave"),IF(AND($A40&lt;&gt;"Annual Leave",$A41="Annual Leave"),8,0),0)</f>
        <v/>
      </c>
      <c r="T41" s="315" t="n"/>
      <c r="U41" s="144">
        <f>MAX(0,40-Y41)</f>
        <v/>
      </c>
      <c r="V41" s="351">
        <f>IF(OR($C41="",$D41=""),0,
 IF(OR($A40="Holiday",$A41="Holiday"),0,
 IF(AND(NOT(OR($A40="Annual Leave",$A41="Annual Leave")),$A41="Off day"),0,
  IF($I40+$I41&gt;=8,IF($I40&gt;=8,0,8-$I40),$I41)
  )))</f>
        <v/>
      </c>
      <c r="W41" s="351">
        <f>MAX(0,V41-U41)</f>
        <v/>
      </c>
      <c r="X41" s="351">
        <f>IF(C41="","",C41-WEEKDAY(C41,1)+1)</f>
        <v/>
      </c>
      <c r="Y41" s="351">
        <f>SUMPRODUCT(($X$14:$X40=X41)*(($V$14:$V40)+($O$14:$O40)))+IF(X41=X14,$L$11,0)</f>
        <v/>
      </c>
      <c r="Z41" s="351" t="n"/>
      <c r="AA41" s="351" t="n"/>
      <c r="AB41" s="351" t="n"/>
      <c r="AC41" s="351" t="n"/>
      <c r="AD41" s="351" t="n"/>
      <c r="AE41" s="351" t="n"/>
      <c r="AF41" s="351" t="n"/>
    </row>
    <row r="42" ht="24" customHeight="1" s="348" thickBot="1">
      <c r="A42" s="208" t="inlineStr">
        <is>
          <t>On Day</t>
        </is>
      </c>
      <c r="B42" s="209" t="n"/>
      <c r="C42" s="108">
        <f>C40+1</f>
        <v/>
      </c>
      <c r="D42" s="77" t="n"/>
      <c r="E42" s="210">
        <f>IF(D42="", "",
 IF(D42=TIME(0,0,0), 0,
 IF(AND(D42&gt;=TIME(0,0,1), D42&lt;=TIME(2,0,0)), TIME(7,0,0),
 IF(AND(D42&gt;=TIME(6,0,0), D42&lt;=TIME(8,0,0)), TIME(12,0,0),
 IF(AND(D42&gt;TIME(8,0,0), D42&lt;=TIME(13,59,0)), TIME(15,0,0),
 IF(AND(D42&gt;=TIME(14,0,0), D42&lt;=TIME(17,59,0)), TIME(21,0,0),
 IF(AND(D42&gt;=TIME(18,0,0), D42&lt;=TIME(21,59,0)), TIME(0,0,0),
 IF(AND(D42&gt;=TIME(22,0,0), D42&lt;=TIME(23,59,59)), TIME(7,0,0), ""))))))))</f>
        <v/>
      </c>
      <c r="F42" s="211" t="n"/>
      <c r="G42" s="210">
        <f>IF(AND(D42&gt;=TIME(6,0,0),D42&lt;=TIME(8,0,0)),E42,"")</f>
        <v/>
      </c>
      <c r="H42" s="77" t="n"/>
      <c r="I42" s="16">
        <f>ROUND(IF(OR(D42="",E42="",E42=0),0,IF(H42="",MOD(E42-D42,1)*24,MOD(H42-D42,1)*24)),2)</f>
        <v/>
      </c>
      <c r="J42" s="212" t="n"/>
      <c r="K42" s="316" t="n"/>
      <c r="L42" s="181" t="n"/>
      <c r="M42" s="317">
        <f>MAX(0,V42-W42)</f>
        <v/>
      </c>
      <c r="N42" s="17">
        <f>(IF(OR($C42="",$D42=""),0,
 IF(OR($A42="Holiday",$A43="Holiday"),
    IF(ISNUMBER(MATCH(TRIM($B42),{"Phagwah","Good Friday","Easter Monday","Labour Day","Christmas","Eid ul Azha","Romans-2","Globe-12","Neptune P1"},0)),0,$I42),
 IF(AND(NOT(OR($A42="Annual Leave",$A43="Annual Leave")),$A42="Off day"),$I42,
  MAX(0,$I42-$V42)
  ))))+W42</f>
        <v/>
      </c>
      <c r="O42" s="213">
        <f>IF(AND(OR($A42="Holiday",$A43="Holiday"),
        ISNUMBER(MATCH(TRIM($B42),{"Phagwah","Good Friday","Easter Monday","Labour Day","Christmas","Eid ul Azha","Romans-2","Globe-12","Neptune P1"},0))),
   $I42,0)</f>
        <v/>
      </c>
      <c r="P42" s="17">
        <f>IF(OR($O$7="Canteen",$O$7="Head Office"),0,IF($I42&lt;=0,0,IF(OR(OR(TRIM($J42)="Hebrews",TRIM($J42)="Romans",TRIM($J42)="Romans-2",TRIM($J42)="Globe",TRIM($J42)="Globe-12",TRIM($J42)="Neptune P1"),AND($I43&gt;0,OR(TRIM($J43)="Hebrews",TRIM($J43)="Romans",TRIM($J43)="Romans-2",TRIM($J43)="Globe",TRIM($J43)="Globe-12",TRIM($J43)="Neptune P1"))),1,0)))</f>
        <v/>
      </c>
      <c r="Q42" s="78" t="n"/>
      <c r="R42" s="213">
        <f>IF(OR($O$7="Canteen",$O$7="Head Office"),0,IF(
  AND(
    SUMIFS(I:I, C:C, C42) &gt;= 8,
    COUNTIFS(C$14:C42, C42)=1,
    OR(
      TEXT(D42,"hh:mm:ss")="07:00:00",
      TEXT(D42,"hh:mm:ss")="15:00:00",
      TEXT(D42,"hh:mm:ss")="23:00:00",
      TEXT(D43,"hh:mm:ss")="07:00:00",
      TEXT(D43,"hh:mm:ss")="15:00:00",
      TEXT(D43,"hh:mm:ss")="23:00:00"
    )
  ),
  1,
  0
))</f>
        <v/>
      </c>
      <c r="S42" s="213">
        <f>IF(OR($A42="Annual Leave",$A43="Annual Leave"),IF($A42="Annual Leave",8,0),0)</f>
        <v/>
      </c>
      <c r="T42" s="79" t="n"/>
      <c r="U42" s="144">
        <f>MAX(0,40-Y42)</f>
        <v/>
      </c>
      <c r="V42" s="351">
        <f>IF(OR($C42="",$D42=""),0,
 IF(OR($A42="Holiday",$A43="Holiday"),0,
 IF(AND(NOT(OR($A42="Annual Leave",$A43="Annual Leave")),$A42="Off day"),0,
  IF($I42+$I43&gt;=8,IF($I42&gt;=8,8,$I42),$I42)
  )))</f>
        <v/>
      </c>
      <c r="W42" s="351">
        <f>MAX(0,V42-U42)</f>
        <v/>
      </c>
      <c r="X42" s="351">
        <f>IF(C42="","",C42-WEEKDAY(C42,1)+1)</f>
        <v/>
      </c>
      <c r="Y42" s="351">
        <f>SUMPRODUCT(($X$14:$X41=X42)*(($V$14:$V41)+($O$14:$O41)))+IF(X42=X14,$L$11,0)</f>
        <v/>
      </c>
      <c r="Z42" s="351" t="n"/>
      <c r="AA42" s="351" t="n"/>
      <c r="AB42" s="351" t="n"/>
      <c r="AC42" s="351" t="n"/>
      <c r="AD42" s="351" t="n"/>
      <c r="AE42" s="351" t="n"/>
      <c r="AF42" s="351" t="n"/>
    </row>
    <row r="43" ht="24" customHeight="1" s="348" thickBot="1">
      <c r="A43" s="208" t="inlineStr">
        <is>
          <t>On Day</t>
        </is>
      </c>
      <c r="B43" s="214" t="n"/>
      <c r="C43" s="109">
        <f>C42</f>
        <v/>
      </c>
      <c r="D43" s="18" t="n"/>
      <c r="E43" s="215">
        <f>IF(D43="", "",
 IF(D43=TIME(0,0,0), 0,
 IF(AND(D43&gt;=TIME(0,0,1), D43&lt;=TIME(2,0,0)), TIME(7,0,0),
 IF(AND(D43&gt;=TIME(6,0,0), D43&lt;=TIME(8,0,0)), TIME(12,0,0),
 IF(AND(D43&gt;TIME(8,0,0), D43&lt;=TIME(13,59,0)), TIME(15,0,0),
 IF(AND(D43&gt;=TIME(14,0,0), D43&lt;=TIME(17,59,0)), TIME(21,0,0),
 IF(AND(D43&gt;=TIME(18,0,0), D43&lt;=TIME(21,59,0)), TIME(0,0,0),
 IF(AND(D43&gt;=TIME(22,0,0), D43&lt;=TIME(23,59,59)), TIME(7,0,0), ""))))))))</f>
        <v/>
      </c>
      <c r="F43" s="216" t="n"/>
      <c r="G43" s="215">
        <f>IF(AND(D43&gt;=TIME(6,0,0),D43&lt;=TIME(8,0,0)),E43,"")</f>
        <v/>
      </c>
      <c r="H43" s="18" t="n"/>
      <c r="I43" s="19">
        <f>ROUND(IF(OR(D43="",E43="",E43=0),0,IF(H43="",MOD(E43-D43,1)*24,MOD(H43-D43,1)*24)),2)</f>
        <v/>
      </c>
      <c r="J43" s="212" t="n"/>
      <c r="K43" s="316" t="n"/>
      <c r="L43" s="183" t="n"/>
      <c r="M43" s="317">
        <f>MAX(0,V43-W43)</f>
        <v/>
      </c>
      <c r="N43" s="20">
        <f>(IF(OR($C43="",$D43=""),0,
 IF(OR($A42="Holiday",$A43="Holiday"),
    IF(ISNUMBER(MATCH(TRIM($B43),{"Phagwah","Good Friday","Easter Monday","Labour Day","Christmas","Eid ul Azha","Romans-2","Globe-12","Neptune P1"},0)),0,$I43),
 IF(AND(NOT(OR($A42="Annual Leave",$A43="Annual Leave")),$A43="Off day"),$I43,
  MAX(0,$I43-$V43)
  ))))+W43</f>
        <v/>
      </c>
      <c r="O43" s="20">
        <f>IF(AND(OR($A42="Holiday",$A43="Holiday"),
        ISNUMBER(MATCH(TRIM($B43),{"Phagwah","Good Friday","Easter Monday","Labour Day","Christmas","Eid ul Azha","Romans-2","Globe-12","Neptune P1"},0))),
   $I43,0)</f>
        <v/>
      </c>
      <c r="P43" s="20">
        <f>IF(OR($O$7="Canteen",$O$7="Head Office"),0,IF($I43&lt;=0,0,IF(AND($I42&lt;=0,OR(TRIM($J43)="Hebrews",TRIM($J43)="Romans",TRIM($J43)="Romans-2",TRIM($J43)="Globe",TRIM($J43)="Globe-12",TRIM($J43)="Neptune P1")),1,0)))</f>
        <v/>
      </c>
      <c r="Q43" s="21" t="n"/>
      <c r="R43" s="20">
        <f>IF(OR($O$7="Canteen",$O$7="Head Office"),0,IF(
  AND(
    SUMIFS(I:I, C:C, C43) &gt;= 8,
    COUNTIFS(C$14:C43, C43)=1,
    OR(
      TEXT(D43,"hh:mm:ss")="07:00:00",
      TEXT(D43,"hh:mm:ss")="15:00:00",
      TEXT(D43,"hh:mm:ss")="23:00:00",
      TEXT(D49,"hh:mm:ss")="07:00:00",
      TEXT(D49,"hh:mm:ss")="15:00:00",
      TEXT(D49,"hh:mm:ss")="23:00:00"
    )
  ),
  1,
  0
))</f>
        <v/>
      </c>
      <c r="S43" s="20">
        <f>IF(OR($A42="Annual Leave",$A43="Annual Leave"),IF(AND($A42&lt;&gt;"Annual Leave",$A43="Annual Leave"),8,0),0)</f>
        <v/>
      </c>
      <c r="T43" s="22" t="n"/>
      <c r="U43" s="144">
        <f>MAX(0,40-Y43)</f>
        <v/>
      </c>
      <c r="V43" s="351">
        <f>IF(OR($C43="",$D43=""),0,
 IF(OR($A42="Holiday",$A43="Holiday"),0,
 IF(AND(NOT(OR($A42="Annual Leave",$A43="Annual Leave")),$A43="Off day"),0,
  IF($I42+$I43&gt;=8,IF($I42&gt;=8,0,8-$I42),$I43)
  )))</f>
        <v/>
      </c>
      <c r="W43" s="351">
        <f>MAX(0,V43-U43)</f>
        <v/>
      </c>
      <c r="X43" s="351">
        <f>IF(C43="","",C43-WEEKDAY(C43,1)+1)</f>
        <v/>
      </c>
      <c r="Y43" s="351">
        <f>SUMPRODUCT(($X$14:$X42=X43)*(($V$14:$V42)+($O$14:$O42)))+IF(X43=X14,$L$11,0)</f>
        <v/>
      </c>
      <c r="Z43" s="351" t="n"/>
      <c r="AA43" s="351" t="n"/>
      <c r="AB43" s="351" t="n"/>
      <c r="AC43" s="351" t="n"/>
      <c r="AD43" s="351" t="n"/>
      <c r="AE43" s="351" t="n"/>
      <c r="AF43" s="351" t="n"/>
    </row>
    <row r="44" ht="24" customHeight="1" s="348" thickBot="1">
      <c r="A44" s="176" t="n"/>
      <c r="B44" s="176" t="n"/>
      <c r="C44" s="217" t="n"/>
      <c r="D44" s="110" t="n"/>
      <c r="E44" s="110" t="n"/>
      <c r="F44" s="218" t="n"/>
      <c r="G44" s="110" t="n"/>
      <c r="H44" s="110" t="n"/>
      <c r="I44" s="219" t="n"/>
      <c r="J44" s="219" t="n"/>
      <c r="K44" s="219" t="n"/>
      <c r="L44" s="219" t="n"/>
      <c r="M44" s="111">
        <f>MAX(0,V44-W44)</f>
        <v/>
      </c>
      <c r="N44" s="112">
        <f>(IF(OR($C44="",$D44=""),0,
 IF(OR($A44="Holiday",$A45="Holiday"),
    IF(ISNUMBER(MATCH(TRIM($B44),{"Phagwah","Good Friday","Easter Monday","Labour Day","Christmas","Eid ul Azha","Romans-2","Globe-12","Neptune P1"},0)),0,$I44),
 IF(AND(NOT(OR($A44="Annual Leave",$A45="Annual Leave")),$A44="Off day"),$I44,
  MAX(0,$I44-$V44)
  ))))+W44</f>
        <v/>
      </c>
      <c r="O44" s="112">
        <f>IF(AND(OR($A44="Holiday",$A45="Holiday"),
        ISNUMBER(MATCH(TRIM($B44),{"Phagwah","Good Friday","Easter Monday","Labour Day","Christmas","Eid ul Azha","Romans-2","Globe-12","Neptune P1"},0))),
   $I44,0)</f>
        <v/>
      </c>
      <c r="P44" s="112">
        <f>IF(OR($O$7="Canteen",$O$7="Head Office"),0,IF($I44&lt;=0,0,IF(OR(OR(TRIM($J44)="Hebrews",TRIM($J44)="Romans",TRIM($J44)="Romans-2",TRIM($J44)="Globe",TRIM($J44)="Globe-12",TRIM($J44)="Neptune P1"),AND($I45&gt;0,OR(TRIM($J45)="Hebrews",TRIM($J45)="Romans",TRIM($J45)="Romans-2",TRIM($J45)="Globe",TRIM($J45)="Globe-12",TRIM($J45)="Neptune P1"))),1,0)))</f>
        <v/>
      </c>
      <c r="Q44" s="113" t="n"/>
      <c r="R44" s="113" t="n"/>
      <c r="S44" s="112">
        <f>IF(OR($A44="Annual Leave",$A45="Annual Leave"),IF($A44="Annual Leave",8,0),0)</f>
        <v/>
      </c>
      <c r="T44" s="114" t="n"/>
      <c r="U44" s="144">
        <f>MAX(0,40-Y44)</f>
        <v/>
      </c>
      <c r="V44" s="351">
        <f>IF(OR($C44="",$D44=""),0,
 IF(OR($A44="Holiday",$A45="Holiday"),0,
 IF(AND(NOT(OR($A44="Annual Leave",$A45="Annual Leave")),$A44="Off day"),0,
  IF($I44+$I45&gt;=8,IF($I44&gt;=8,8,$I44),$I44)
  )))</f>
        <v/>
      </c>
      <c r="W44" s="351">
        <f>MAX(0,V44-U44)</f>
        <v/>
      </c>
      <c r="X44" s="351">
        <f>IF(C44="","",C44-WEEKDAY(C44,1)+1)</f>
        <v/>
      </c>
      <c r="Y44" s="351">
        <f>SUMPRODUCT(($X$14:$X43=X44)*(($V$14:$V43)+($O$14:$O43)))+IF(X44=X14,$L$11,0)</f>
        <v/>
      </c>
      <c r="Z44" s="351" t="n"/>
      <c r="AA44" s="351" t="n"/>
      <c r="AB44" s="351" t="n"/>
      <c r="AC44" s="351" t="n"/>
      <c r="AD44" s="351" t="n"/>
      <c r="AE44" s="351" t="n"/>
      <c r="AF44" s="351" t="n"/>
    </row>
    <row r="45" ht="24" customHeight="1" s="348" thickBot="1">
      <c r="A45" s="154" t="inlineStr">
        <is>
          <t>On Day</t>
        </is>
      </c>
      <c r="B45" s="318" t="n"/>
      <c r="C45" s="115">
        <f>C42+1</f>
        <v/>
      </c>
      <c r="D45" s="319" t="n"/>
      <c r="E45" s="320">
        <f>IF(D45="", "",
 IF(D45=TIME(0,0,0), 0,
 IF(AND(D45&gt;=TIME(0,0,1), D45&lt;=TIME(2,0,0)), TIME(7,0,0),
 IF(AND(D45&gt;=TIME(6,0,0), D45&lt;=TIME(8,0,0)), TIME(12,0,0),
 IF(AND(D45&gt;TIME(8,0,0), D45&lt;=TIME(13,59,0)), TIME(15,0,0),
 IF(AND(D45&gt;=TIME(14,0,0), D45&lt;=TIME(17,59,0)), TIME(21,0,0),
 IF(AND(D45&gt;=TIME(18,0,0), D45&lt;=TIME(21,59,0)), TIME(0,0,0),
 IF(AND(D45&gt;=TIME(22,0,0), D45&lt;=TIME(23,59,59)), TIME(7,0,0), ""))))))))</f>
        <v/>
      </c>
      <c r="F45" s="321" t="n"/>
      <c r="G45" s="320">
        <f>IF(AND(D45&gt;=TIME(6,0,0),D45&lt;=TIME(8,0,0)),E45,"")</f>
        <v/>
      </c>
      <c r="H45" s="319" t="n"/>
      <c r="I45" s="30">
        <f>ROUND(IF(OR(D45="",E45="",E45=0),0,IF(H45="",MOD(E45-D45,1)*24,MOD(H45-D45,1)*24)),2)</f>
        <v/>
      </c>
      <c r="J45" s="220" t="n"/>
      <c r="K45" s="274" t="n"/>
      <c r="L45" s="181" t="n"/>
      <c r="M45" s="275">
        <f>MAX(0,V45-W45)</f>
        <v/>
      </c>
      <c r="N45" s="322">
        <f>(IF(OR($C45="",$D45=""),0,
 IF(OR($A44="Holiday",$A45="Holiday"),
    IF(ISNUMBER(MATCH(TRIM($B45),{"Phagwah","Good Friday","Easter Monday","Labour Day","Christmas","Eid ul Azha","Romans-2","Globe-12","Neptune P1"},0)),0,$I45),
 IF(AND(NOT(OR($A44="Annual Leave",$A45="Annual Leave")),$A45="Off day"),$I45,
  MAX(0,$I45-$V45)
  ))))+W45</f>
        <v/>
      </c>
      <c r="O45" s="322">
        <f>IF(AND(OR($A44="Holiday",$A45="Holiday"),
        ISNUMBER(MATCH(TRIM($B45),{"Phagwah","Good Friday","Easter Monday","Labour Day","Christmas","Eid ul Azha","Romans-2","Globe-12","Neptune P1"},0))),
   $I45,0)</f>
        <v/>
      </c>
      <c r="P45" s="322">
        <f>IF(OR($O$7="Canteen",$O$7="Head Office"),0,IF($I45&lt;=0,0,IF(AND($I44&lt;=0,OR(TRIM($J45)="Hebrews",TRIM($J45)="Romans",TRIM($J45)="Romans-2",TRIM($J45)="Globe",TRIM($J45)="Globe-12",TRIM($J45)="Neptune P1")),1,0)))</f>
        <v/>
      </c>
      <c r="Q45" s="323" t="n"/>
      <c r="R45" s="322">
        <f>IF(OR($O$7="Canteen",$O$7="Head Office"),0,IF(
  AND(
    SUMIFS(I:I, C:C, C45) &gt;= 8,
    COUNTIFS(C$14:C45, C45)=1,
    OR(
      TEXT(D45,"hh:mm:ss")="07:00:00",
      TEXT(D45,"hh:mm:ss")="15:00:00",
      TEXT(D45,"hh:mm:ss")="23:00:00",
      TEXT(D46,"hh:mm:ss")="07:00:00",
      TEXT(D46,"hh:mm:ss")="15:00:00",
      TEXT(D46,"hh:mm:ss")="23:00:00"
    )
  ),
  1,
  0
))</f>
        <v/>
      </c>
      <c r="S45" s="322">
        <f>IF(OR($A44="Annual Leave",$A45="Annual Leave"),IF(AND($A44&lt;&gt;"Annual Leave",$A45="Annual Leave"),8,0),0)</f>
        <v/>
      </c>
      <c r="T45" s="116" t="n"/>
      <c r="U45" s="144">
        <f>MAX(0,40-Y45)</f>
        <v/>
      </c>
      <c r="V45" s="351">
        <f>IF(OR($C45="",$D45=""),0,
 IF(OR($A44="Holiday",$A45="Holiday"),0,
 IF(AND(NOT(OR($A44="Annual Leave",$A45="Annual Leave")),$A45="Off day"),0,
  IF($I44+$I45&gt;=8,IF($I44&gt;=8,0,8-$I44),$I45)
  )))</f>
        <v/>
      </c>
      <c r="W45" s="351">
        <f>MAX(0,V45-U45)</f>
        <v/>
      </c>
      <c r="X45" s="351">
        <f>IF(C45="","",C45-WEEKDAY(C45,1)+1)</f>
        <v/>
      </c>
      <c r="Y45" s="351">
        <f>SUMPRODUCT(($X$14:$X44=X45)*(($V$14:$V44)+($O$14:$O44)))+IF(X45=X14,$L$11,0)</f>
        <v/>
      </c>
      <c r="Z45" s="351" t="n"/>
      <c r="AA45" s="351" t="n"/>
      <c r="AB45" s="351" t="n"/>
      <c r="AC45" s="351" t="n"/>
      <c r="AD45" s="351" t="n"/>
      <c r="AE45" s="351" t="n"/>
      <c r="AF45" s="351" t="n"/>
    </row>
    <row r="46" ht="24" customHeight="1" s="348" thickBot="1">
      <c r="A46" s="154" t="inlineStr">
        <is>
          <t>On Day</t>
        </is>
      </c>
      <c r="B46" s="305" t="n"/>
      <c r="C46" s="90">
        <f>C45</f>
        <v/>
      </c>
      <c r="D46" s="80" t="n"/>
      <c r="E46" s="221">
        <f>IF(D46="", "",
 IF(D46=TIME(0,0,0), 0,
 IF(AND(D46&gt;=TIME(0,0,1), D46&lt;=TIME(2,0,0)), TIME(7,0,0),
 IF(AND(D46&gt;=TIME(6,0,0), D46&lt;=TIME(8,0,0)), TIME(12,0,0),
 IF(AND(D46&gt;TIME(8,0,0), D46&lt;=TIME(13,59,0)), TIME(15,0,0),
 IF(AND(D46&gt;=TIME(14,0,0), D46&lt;=TIME(17,59,0)), TIME(21,0,0),
 IF(AND(D46&gt;=TIME(18,0,0), D46&lt;=TIME(21,59,0)), TIME(0,0,0),
 IF(AND(D46&gt;=TIME(22,0,0), D46&lt;=TIME(23,59,59)), TIME(7,0,0), ""))))))))</f>
        <v/>
      </c>
      <c r="F46" s="156" t="n"/>
      <c r="G46" s="221">
        <f>IF(AND(D46&gt;=TIME(6,0,0),D46&lt;=TIME(8,0,0)),E46,"")</f>
        <v/>
      </c>
      <c r="H46" s="80" t="n"/>
      <c r="I46" s="30">
        <f>ROUND(IF(OR(D46="",E46="",E46=0),0,IF(H46="",MOD(E46-D46,1)*24,MOD(H46-D46,1)*24)),2)</f>
        <v/>
      </c>
      <c r="J46" s="158" t="n"/>
      <c r="K46" s="274" t="n"/>
      <c r="L46" s="189" t="n"/>
      <c r="M46" s="275">
        <f>MAX(0,V46-W46)</f>
        <v/>
      </c>
      <c r="N46" s="81">
        <f>(IF(OR($C46="",$D46=""),0,
 IF(OR($A46="Holiday",$A47="Holiday"),
    IF(ISNUMBER(MATCH(TRIM($B46),{"Phagwah","Good Friday","Easter Monday","Labour Day","Christmas","Eid ul Azha","Romans-2","Globe-12","Neptune P1"},0)),0,$I46),
 IF(AND(NOT(OR($A46="Annual Leave",$A47="Annual Leave")),$A46="Off day"),$I46,
  MAX(0,$I46-$V46)
  ))))+W46</f>
        <v/>
      </c>
      <c r="O46" s="81">
        <f>IF(AND(OR($A46="Holiday",$A47="Holiday"),
        ISNUMBER(MATCH(TRIM($B46),{"Phagwah","Good Friday","Easter Monday","Labour Day","Christmas","Eid ul Azha","Romans-2","Globe-12","Neptune P1"},0))),
   $I46,0)</f>
        <v/>
      </c>
      <c r="P46" s="81">
        <f>IF(OR($O$7="Canteen",$O$7="Head Office"),0,IF($I46&lt;=0,0,IF(OR(OR(TRIM($J46)="Hebrews",TRIM($J46)="Romans",TRIM($J46)="Romans-2",TRIM($J46)="Globe",TRIM($J46)="Globe-12",TRIM($J46)="Neptune P1"),AND($I47&gt;0,OR(TRIM($J47)="Hebrews",TRIM($J47)="Romans",TRIM($J47)="Romans-2",TRIM($J47)="Globe",TRIM($J47)="Globe-12",TRIM($J47)="Neptune P1"))),1,0)))</f>
        <v/>
      </c>
      <c r="Q46" s="82" t="n"/>
      <c r="R46" s="81">
        <f>IF(OR($O$7="Canteen",$O$7="Head Office"),0,IF(
  AND(
    SUMIFS(I:I, C:C, C46) &gt;= 8,
    COUNTIFS(C$14:C46, C46)=1,
    OR(
      TEXT(D46,"hh:mm:ss")="07:00:00",
      TEXT(D46,"hh:mm:ss")="15:00:00",
      TEXT(D46,"hh:mm:ss")="23:00:00",
      TEXT(D51,"hh:mm:ss")="07:00:00",
      TEXT(D51,"hh:mm:ss")="15:00:00",
      TEXT(D51,"hh:mm:ss")="23:00:00"
    )
  ),
  1,
  0
))</f>
        <v/>
      </c>
      <c r="S46" s="81">
        <f>IF(OR($A46="Annual Leave",$A47="Annual Leave"),IF($A46="Annual Leave",8,0),0)</f>
        <v/>
      </c>
      <c r="T46" s="117" t="n"/>
      <c r="U46" s="144">
        <f>MAX(0,40-Y46)</f>
        <v/>
      </c>
      <c r="V46" s="351">
        <f>IF(OR($C46="",$D46=""),0,
 IF(OR($A46="Holiday",$A47="Holiday"),0,
 IF(AND(NOT(OR($A46="Annual Leave",$A47="Annual Leave")),$A46="Off day"),0,
  IF($I46+$I47&gt;=8,IF($I46&gt;=8,8,$I46),$I46)
  )))</f>
        <v/>
      </c>
      <c r="W46" s="351">
        <f>MAX(0,V46-U46)</f>
        <v/>
      </c>
      <c r="X46" s="351">
        <f>IF(C46="","",C46-WEEKDAY(C46,1)+1)</f>
        <v/>
      </c>
      <c r="Y46" s="351">
        <f>SUMPRODUCT(($X$14:$X45=X46)*(($V$14:$V45)+($O$14:$O45)))+IF(X46=X14,$L$11,0)</f>
        <v/>
      </c>
      <c r="Z46" s="351" t="n"/>
      <c r="AA46" s="351" t="n"/>
      <c r="AB46" s="351" t="n"/>
      <c r="AC46" s="351" t="n"/>
      <c r="AD46" s="351" t="n"/>
      <c r="AE46" s="351" t="n"/>
      <c r="AF46" s="351" t="n"/>
    </row>
    <row r="47" ht="24" customHeight="1" s="348" thickBot="1">
      <c r="A47" s="184" t="inlineStr">
        <is>
          <t>On Day</t>
        </is>
      </c>
      <c r="B47" s="222" t="n"/>
      <c r="C47" s="118">
        <f>C45+1</f>
        <v/>
      </c>
      <c r="D47" s="83" t="n"/>
      <c r="E47" s="223">
        <f>IF(D47="", "",
 IF(D47=TIME(0,0,0), 0,
 IF(AND(D47&gt;=TIME(0,0,1), D47&lt;=TIME(2,0,0)), TIME(7,0,0),
 IF(AND(D47&gt;=TIME(6,0,0), D47&lt;=TIME(8,0,0)), TIME(12,0,0),
 IF(AND(D47&gt;TIME(8,0,0), D47&lt;=TIME(13,59,0)), TIME(15,0,0),
 IF(AND(D47&gt;=TIME(14,0,0), D47&lt;=TIME(17,59,0)), TIME(21,0,0),
 IF(AND(D47&gt;=TIME(18,0,0), D47&lt;=TIME(21,59,0)), TIME(0,0,0),
 IF(AND(D47&gt;=TIME(22,0,0), D47&lt;=TIME(23,59,59)), TIME(7,0,0), ""))))))))</f>
        <v/>
      </c>
      <c r="F47" s="224" t="n"/>
      <c r="G47" s="223">
        <f>IF(AND(D47&gt;=TIME(6,0,0),D47&lt;=TIME(8,0,0)),E47,"")</f>
        <v/>
      </c>
      <c r="H47" s="83" t="n"/>
      <c r="I47" s="23">
        <f>ROUND(IF(OR(D47="",E47="",E47=0),0,IF(H47="",MOD(E47-D47,1)*24,MOD(H47-D47,1)*24)),2)</f>
        <v/>
      </c>
      <c r="J47" s="225" t="n"/>
      <c r="K47" s="297" t="n"/>
      <c r="L47" s="181" t="n"/>
      <c r="M47" s="298">
        <f>MAX(0,V47-W47)</f>
        <v/>
      </c>
      <c r="N47" s="84">
        <f>(IF(OR($C47="",$D47=""),0,
 IF(OR($A46="Holiday",$A47="Holiday"),
    IF(ISNUMBER(MATCH(TRIM($B47),{"Phagwah","Good Friday","Easter Monday","Labour Day","Christmas","Eid ul Azha","Romans-2","Globe-12","Neptune P1"},0)),0,$I47),
 IF(AND(NOT(OR($A46="Annual Leave",$A47="Annual Leave")),$A47="Off day"),$I47,
  MAX(0,$I47-$V47)
  ))))+W47</f>
        <v/>
      </c>
      <c r="O47" s="84">
        <f>IF(AND(OR($A46="Holiday",$A47="Holiday"),
        ISNUMBER(MATCH(TRIM($B47),{"Phagwah","Good Friday","Easter Monday","Labour Day","Christmas","Eid ul Azha","Romans-2","Globe-12","Neptune P1"},0))),
   $I47,0)</f>
        <v/>
      </c>
      <c r="P47" s="84">
        <f>IF(OR($O$7="Canteen",$O$7="Head Office"),0,IF($I47&lt;=0,0,IF(AND($I46&lt;=0,OR(TRIM($J47)="Hebrews",TRIM($J47)="Romans",TRIM($J47)="Romans-2",TRIM($J47)="Globe",TRIM($J47)="Globe-12",TRIM($J47)="Neptune P1")),1,0)))</f>
        <v/>
      </c>
      <c r="Q47" s="85" t="n"/>
      <c r="R47" s="84">
        <f>IF(OR($O$7="Canteen",$O$7="Head Office"),0,IF(
  AND(
    SUMIFS(I:I, C:C, C47) &gt;= 8,
    COUNTIFS(C$14:C47, C47)=1,
    OR(
      TEXT(D47,"hh:mm:ss")="07:00:00",
      TEXT(D47,"hh:mm:ss")="15:00:00",
      TEXT(D47,"hh:mm:ss")="23:00:00",
      TEXT(D48,"hh:mm:ss")="07:00:00",
      TEXT(D48,"hh:mm:ss")="15:00:00",
      TEXT(D48,"hh:mm:ss")="23:00:00"
    )
  ),
  1,
  0
))</f>
        <v/>
      </c>
      <c r="S47" s="84">
        <f>IF(OR($A46="Annual Leave",$A47="Annual Leave"),IF(AND($A46&lt;&gt;"Annual Leave",$A47="Annual Leave"),8,0),0)</f>
        <v/>
      </c>
      <c r="T47" s="86" t="n"/>
      <c r="U47" s="144">
        <f>MAX(0,40-Y47)</f>
        <v/>
      </c>
      <c r="V47" s="351">
        <f>IF(OR($C47="",$D47=""),0,
 IF(OR($A46="Holiday",$A47="Holiday"),0,
 IF(AND(NOT(OR($A46="Annual Leave",$A47="Annual Leave")),$A47="Off day"),0,
  IF($I46+$I47&gt;=8,IF($I46&gt;=8,0,8-$I46),$I47)
  )))</f>
        <v/>
      </c>
      <c r="W47" s="351">
        <f>MAX(0,V47-U47)</f>
        <v/>
      </c>
      <c r="X47" s="351">
        <f>IF(C47="","",C47-WEEKDAY(C47,1)+1)</f>
        <v/>
      </c>
      <c r="Y47" s="351">
        <f>SUMPRODUCT(($X$14:$X46=X47)*(($V$14:$V46)+($O$14:$O46)))+IF(X47=X14,$L$11,0)</f>
        <v/>
      </c>
      <c r="Z47" s="351" t="n"/>
      <c r="AA47" s="351" t="n"/>
      <c r="AB47" s="351" t="n"/>
      <c r="AC47" s="351" t="n"/>
      <c r="AD47" s="351" t="n"/>
      <c r="AE47" s="351" t="n"/>
      <c r="AF47" s="351" t="n"/>
    </row>
    <row r="48" ht="24" customHeight="1" s="348" thickBot="1">
      <c r="A48" s="226" t="inlineStr">
        <is>
          <t>On Day</t>
        </is>
      </c>
      <c r="B48" s="299" t="n"/>
      <c r="C48" s="119">
        <f>C47</f>
        <v/>
      </c>
      <c r="D48" s="24" t="n"/>
      <c r="E48" s="227">
        <f>IF(D48="", "",
 IF(D48=TIME(0,0,0), 0,
 IF(AND(D48&gt;=TIME(0,0,1), D48&lt;=TIME(2,0,0)), TIME(7,0,0),
 IF(AND(D48&gt;=TIME(6,0,0), D48&lt;=TIME(8,0,0)), TIME(12,0,0),
 IF(AND(D48&gt;TIME(8,0,0), D48&lt;=TIME(13,59,0)), TIME(15,0,0),
 IF(AND(D48&gt;=TIME(14,0,0), D48&lt;=TIME(17,59,0)), TIME(21,0,0),
 IF(AND(D48&gt;=TIME(18,0,0), D48&lt;=TIME(21,59,0)), TIME(0,0,0),
 IF(AND(D48&gt;=TIME(22,0,0), D48&lt;=TIME(23,59,59)), TIME(7,0,0), ""))))))))</f>
        <v/>
      </c>
      <c r="F48" s="228" t="n"/>
      <c r="G48" s="227">
        <f>IF(AND(D48&gt;=TIME(6,0,0),D48&lt;=TIME(8,0,0)),E48,"")</f>
        <v/>
      </c>
      <c r="H48" s="300" t="n"/>
      <c r="I48" s="87">
        <f>ROUND(IF(OR(D48="",E48="",E48=0),0,IF(H48="",MOD(E48-D48,1)*24,MOD(H48-D48,1)*24)),2)</f>
        <v/>
      </c>
      <c r="J48" s="190" t="n"/>
      <c r="K48" s="297" t="n"/>
      <c r="L48" s="183" t="n"/>
      <c r="M48" s="324">
        <f>MAX(0,V48-W48)</f>
        <v/>
      </c>
      <c r="N48" s="302">
        <f>(IF(OR($C48="",$D48=""),0,
 IF(OR($A48="Holiday",$A49="Holiday"),
    IF(ISNUMBER(MATCH(TRIM($B48),{"Phagwah","Good Friday","Easter Monday","Labour Day","Christmas","Eid ul Azha","Romans-2","Globe-12","Neptune P1"},0)),0,$I48),
 IF(AND(NOT(OR($A48="Annual Leave",$A49="Annual Leave")),$A48="Off day"),$I48,
  MAX(0,$I48-$V48)
  ))))+W48</f>
        <v/>
      </c>
      <c r="O48" s="303" t="n"/>
      <c r="P48" s="229">
        <f>IF(OR($O$7="Canteen",$O$7="Head Office"),0,IF($I48&lt;=0,0,IF(OR(OR(TRIM($J48)="Hebrews",TRIM($J48)="Romans",TRIM($J48)="Romans-2",TRIM($J48)="Globe",TRIM($J48)="Globe-12",TRIM($J48)="Neptune P1"),AND($I49&gt;0,OR(TRIM($J49)="Hebrews",TRIM($J49)="Romans",TRIM($J49)="Romans-2",TRIM($J49)="Globe",TRIM($J49)="Globe-12",TRIM($J49)="Neptune P1"))),1,0)))</f>
        <v/>
      </c>
      <c r="Q48" s="303" t="n"/>
      <c r="R48" s="302">
        <f>IF(OR($O$7="Canteen",$O$7="Head Office"),0,IF(
  AND(
    SUMIFS(I:I, C:C, C48) &gt;= 8,
    COUNTIFS(C$14:C48, C48)=1,
    OR(
      TEXT(D48,"hh:mm:ss")="07:00:00",
      TEXT(D48,"hh:mm:ss")="15:00:00",
      TEXT(D48,"hh:mm:ss")="23:00:00",
      TEXT(D53,"hh:mm:ss")="07:00:00",
      TEXT(D53,"hh:mm:ss")="15:00:00",
      TEXT(D53,"hh:mm:ss")="23:00:00"
    )
  ),
  1,
  0
))</f>
        <v/>
      </c>
      <c r="S48" s="303" t="n"/>
      <c r="T48" s="304" t="n"/>
      <c r="U48" s="144">
        <f>MAX(0,40-Y48)</f>
        <v/>
      </c>
      <c r="V48" s="351">
        <f>IF(OR($C48="",$D48=""),0,
 IF(OR($A48="Holiday",$A49="Holiday"),0,
 IF(AND(NOT(OR($A48="Annual Leave",$A49="Annual Leave")),$A48="Off day"),0,
  IF($I48+$I49&gt;=8,IF($I48&gt;=8,8,$I48),$I48)
  )))</f>
        <v/>
      </c>
      <c r="W48" s="351">
        <f>MAX(0,V48-U48)</f>
        <v/>
      </c>
      <c r="X48" s="351">
        <f>IF(C48="","",C48-WEEKDAY(C48,1)+1)</f>
        <v/>
      </c>
      <c r="Y48" s="351">
        <f>SUMPRODUCT(($X$14:$X47=X48)*(($V$14:$V47)+($O$14:$O47)))+IF(X48=X14,$L$11,0)</f>
        <v/>
      </c>
      <c r="Z48" s="351" t="n"/>
      <c r="AA48" s="351" t="n"/>
      <c r="AB48" s="351" t="n"/>
      <c r="AC48" s="351" t="n"/>
      <c r="AD48" s="351" t="n"/>
      <c r="AE48" s="351" t="n"/>
      <c r="AF48" s="351" t="n"/>
    </row>
    <row r="49" ht="24" customHeight="1" s="348" thickBot="1">
      <c r="A49" s="230" t="n"/>
      <c r="B49" s="355" t="n"/>
      <c r="C49" s="231" t="n"/>
      <c r="D49" s="232" t="n"/>
      <c r="E49" s="232" t="n"/>
      <c r="F49" s="232" t="n"/>
      <c r="G49" s="232" t="n"/>
      <c r="H49" s="233" t="inlineStr">
        <is>
          <t>Total Hrs:</t>
        </is>
      </c>
      <c r="I49" s="122">
        <f>SUM(I14:I48)</f>
        <v/>
      </c>
      <c r="J49" s="234" t="n"/>
      <c r="K49" s="234" t="n"/>
      <c r="L49" s="235" t="n"/>
      <c r="M49" s="120">
        <f>SUM(M14:M48)</f>
        <v/>
      </c>
      <c r="N49" s="120">
        <f>SUM(N14:N48)</f>
        <v/>
      </c>
      <c r="O49" s="120">
        <f>SUM(O14:O48)</f>
        <v/>
      </c>
      <c r="P49" s="120">
        <f>SUM(P14:P48)</f>
        <v/>
      </c>
      <c r="Q49" s="120">
        <f>IF($O$6&lt;&gt;"Armed",0,LOOKUP($Q$50,{0,1,2,3,4,5,6,7,8,9,10,11,12,13,14},{0,384,769,1153,1153,1538,1923,2307,2692,3076,3461,3846,4239,4615,5000}))</f>
        <v/>
      </c>
      <c r="R49" s="120">
        <f>SUM(R14:R48)</f>
        <v/>
      </c>
      <c r="S49" s="120">
        <f>SUM(S14:S48)</f>
        <v/>
      </c>
      <c r="T49" s="121">
        <f>SUM(T30:T43)</f>
        <v/>
      </c>
      <c r="U49" s="144">
        <f>MIN(U48,0)</f>
        <v/>
      </c>
      <c r="V49" s="351">
        <f>SUM(V14:V48)</f>
        <v/>
      </c>
      <c r="W49" s="351">
        <f>SUM(W14:W48)</f>
        <v/>
      </c>
      <c r="X49" s="351" t="n"/>
      <c r="Y49" s="351" t="n"/>
      <c r="Z49" s="351" t="n"/>
      <c r="AA49" s="351" t="n"/>
      <c r="AB49" s="351" t="n"/>
      <c r="AC49" s="351" t="n"/>
      <c r="AD49" s="351" t="n"/>
      <c r="AE49" s="351" t="n"/>
      <c r="AF49" s="351" t="n"/>
    </row>
    <row r="50" ht="24" customHeight="1" s="348">
      <c r="A50" s="351" t="n"/>
      <c r="B50" s="351" t="n"/>
      <c r="C50" s="6" t="n"/>
      <c r="D50" s="6" t="n"/>
      <c r="E50" s="6" t="n"/>
      <c r="F50" s="6" t="n"/>
      <c r="G50" s="6" t="n"/>
      <c r="H50" s="336" t="n"/>
      <c r="I50" s="351" t="n"/>
      <c r="J50" s="336" t="n"/>
      <c r="K50" s="336" t="n"/>
      <c r="L50" s="336" t="n"/>
      <c r="M50" s="28" t="n"/>
      <c r="N50" s="28" t="n"/>
      <c r="O50" s="28" t="n"/>
      <c r="P50" s="241" t="inlineStr">
        <is>
          <t>Days Worked</t>
        </is>
      </c>
      <c r="Q50" s="29">
        <f>SUM(--(SUM(I14:I15)&gt;0),--(SUM(I16:I17)&gt;0),--(SUM(I18:I19)&gt;0),--(SUM(I20:I21)&gt;0),--(SUM(I22:I23)&gt;0),--(SUM(I24:I25)&gt;0),--(SUM(I26:I27)&gt;0),--(SUM(I30:I31)&gt;0),--(SUM(I32:I33)&gt;0),--(SUM(I34:I35)&gt;0),--(SUM(I36:I37)&gt;0),--(SUM(I38:I39)&gt;0),--(SUM(I40:I41)&gt;0),--(SUM(I42:I43)&gt;0),--(SUM(I45:I46)&gt;0),--(SUM(I47:I48)&gt;0))</f>
        <v/>
      </c>
      <c r="R50" s="28" t="n"/>
      <c r="S50" s="28" t="n"/>
      <c r="T50" s="28" t="n"/>
      <c r="U50" s="144" t="n"/>
      <c r="V50" s="351" t="n"/>
      <c r="W50" s="351" t="n"/>
      <c r="X50" s="351" t="n"/>
      <c r="Y50" s="351" t="n"/>
      <c r="Z50" s="351" t="n"/>
      <c r="AA50" s="351" t="n"/>
      <c r="AB50" s="351" t="n"/>
      <c r="AC50" s="351" t="n"/>
      <c r="AD50" s="351" t="n"/>
      <c r="AE50" s="351" t="n"/>
      <c r="AF50" s="351" t="n"/>
    </row>
    <row r="51" ht="24" customHeight="1" s="348">
      <c r="A51" s="351" t="n"/>
      <c r="B51" s="351" t="n"/>
      <c r="C51" s="345" t="n"/>
      <c r="D51" s="362" t="n"/>
      <c r="E51" s="362" t="n"/>
      <c r="F51" s="334" t="n"/>
      <c r="G51" s="362" t="n"/>
      <c r="H51" s="336" t="n"/>
      <c r="I51" s="351" t="n"/>
      <c r="J51" s="336" t="n"/>
      <c r="K51" s="336" t="n"/>
      <c r="L51" s="336" t="n"/>
      <c r="M51" s="236" t="n"/>
      <c r="N51" s="236" t="n"/>
      <c r="O51" s="236" t="n"/>
      <c r="P51" s="236" t="n"/>
      <c r="Q51" s="236" t="n"/>
      <c r="R51" s="236" t="n"/>
      <c r="S51" s="236" t="n"/>
      <c r="T51" s="236" t="n"/>
      <c r="U51" s="144" t="n"/>
      <c r="V51" s="351" t="n"/>
      <c r="W51" s="351" t="n"/>
      <c r="X51" s="351" t="n"/>
      <c r="Y51" s="351" t="n"/>
      <c r="Z51" s="351" t="n"/>
      <c r="AA51" s="351" t="n"/>
      <c r="AB51" s="351" t="n"/>
      <c r="AC51" s="351" t="n"/>
      <c r="AD51" s="351" t="n"/>
      <c r="AE51" s="351" t="n"/>
      <c r="AF51" s="351" t="n"/>
    </row>
    <row r="52">
      <c r="A52" s="351" t="n"/>
      <c r="B52" s="351" t="n"/>
      <c r="C52" s="329" t="inlineStr">
        <is>
          <t>Employee Signature</t>
        </is>
      </c>
      <c r="D52" s="363" t="n"/>
      <c r="E52" s="363" t="n"/>
      <c r="F52" s="329" t="inlineStr">
        <is>
          <t>Date</t>
        </is>
      </c>
      <c r="G52" s="363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351" t="n"/>
      <c r="V52" s="351" t="n"/>
      <c r="W52" s="351" t="n"/>
      <c r="X52" s="351" t="n"/>
      <c r="Y52" s="351" t="n"/>
      <c r="Z52" s="351" t="n"/>
      <c r="AA52" s="351" t="n"/>
      <c r="AB52" s="351" t="n"/>
      <c r="AC52" s="351" t="n"/>
      <c r="AD52" s="351" t="n"/>
      <c r="AE52" s="351" t="n"/>
      <c r="AF52" s="351" t="n"/>
    </row>
    <row r="53" ht="26.25" customHeight="1" s="348">
      <c r="A53" s="351" t="n"/>
      <c r="B53" s="351" t="n"/>
      <c r="C53" s="345" t="n"/>
      <c r="D53" s="362" t="n"/>
      <c r="E53" s="362" t="n"/>
      <c r="F53" s="331" t="n"/>
      <c r="G53" s="362" t="n"/>
      <c r="H53" s="6" t="n"/>
      <c r="I53" s="6" t="n"/>
      <c r="J53" s="6" t="n"/>
      <c r="K53" s="6" t="n"/>
      <c r="L53" s="6" t="n"/>
      <c r="M53" s="6" t="n"/>
      <c r="N53" s="237" t="n"/>
      <c r="O53" s="238" t="n"/>
      <c r="P53" s="346" t="n"/>
      <c r="Q53" s="351" t="n"/>
      <c r="R53" s="351" t="n"/>
      <c r="S53" s="351" t="n"/>
      <c r="T53" s="351" t="n"/>
      <c r="U53" s="351" t="n"/>
      <c r="V53" s="351" t="n"/>
      <c r="W53" s="351" t="n"/>
      <c r="X53" s="351" t="n"/>
      <c r="Y53" s="351" t="n"/>
      <c r="Z53" s="351" t="n"/>
      <c r="AA53" s="351" t="n"/>
      <c r="AB53" s="351" t="n"/>
      <c r="AC53" s="351" t="n"/>
      <c r="AD53" s="351" t="n"/>
      <c r="AE53" s="351" t="n"/>
      <c r="AF53" s="351" t="n"/>
    </row>
    <row r="54">
      <c r="A54" s="351" t="n"/>
      <c r="B54" s="351" t="n"/>
      <c r="C54" s="329" t="inlineStr">
        <is>
          <t>Manager Signature</t>
        </is>
      </c>
      <c r="D54" s="363" t="n"/>
      <c r="E54" s="363" t="n"/>
      <c r="F54" s="329" t="inlineStr">
        <is>
          <t>Date</t>
        </is>
      </c>
      <c r="G54" s="363" t="n"/>
      <c r="H54" s="6" t="n"/>
      <c r="I54" s="239" t="inlineStr">
        <is>
          <t>{42}</t>
        </is>
      </c>
      <c r="J54" s="239" t="n"/>
      <c r="K54" s="239" t="n"/>
      <c r="L54" s="239" t="n"/>
      <c r="M54" s="6" t="n"/>
      <c r="N54" s="6" t="n"/>
      <c r="O54" s="6" t="n"/>
      <c r="P54" s="6" t="n"/>
      <c r="Q54" s="6" t="n"/>
      <c r="R54" s="6" t="n"/>
      <c r="S54" s="6" t="n"/>
      <c r="T54" s="6" t="n"/>
      <c r="U54" s="351" t="n"/>
      <c r="V54" s="351" t="n"/>
      <c r="W54" s="351" t="n"/>
      <c r="X54" s="351" t="n"/>
      <c r="Y54" s="351" t="n"/>
      <c r="Z54" s="351" t="n"/>
      <c r="AA54" s="351" t="n"/>
      <c r="AB54" s="351" t="n"/>
      <c r="AC54" s="351" t="n"/>
      <c r="AD54" s="351" t="n"/>
      <c r="AE54" s="351" t="n"/>
      <c r="AF54" s="351" t="n"/>
    </row>
    <row r="55">
      <c r="A55" s="351" t="n"/>
      <c r="B55" s="351" t="n"/>
      <c r="C55" s="240" t="n"/>
      <c r="D55" s="240" t="n"/>
      <c r="E55" s="240" t="n"/>
      <c r="F55" s="240" t="n"/>
      <c r="G55" s="240" t="n"/>
      <c r="H55" s="240" t="n"/>
      <c r="I55" s="240" t="n"/>
      <c r="J55" s="240" t="n"/>
      <c r="K55" s="240" t="n"/>
      <c r="L55" s="240" t="n"/>
      <c r="M55" s="240" t="n"/>
      <c r="N55" s="240" t="n"/>
      <c r="O55" s="240" t="n"/>
      <c r="P55" s="240" t="n"/>
      <c r="Q55" s="240" t="n"/>
      <c r="R55" s="240" t="n"/>
      <c r="S55" s="240" t="n"/>
      <c r="T55" s="240" t="n"/>
      <c r="U55" s="351" t="n"/>
      <c r="V55" s="351" t="n"/>
      <c r="W55" s="351" t="n"/>
      <c r="X55" s="351" t="n"/>
      <c r="Y55" s="351" t="n"/>
      <c r="Z55" s="351" t="n"/>
      <c r="AA55" s="351" t="n"/>
      <c r="AB55" s="351" t="n"/>
      <c r="AC55" s="351" t="n"/>
      <c r="AD55" s="351" t="n"/>
      <c r="AE55" s="351" t="n"/>
      <c r="AF55" s="35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45"/>
  <mergeCells count="33">
    <mergeCell ref="C54:E54"/>
    <mergeCell ref="V2:W2"/>
    <mergeCell ref="C8:F8"/>
    <mergeCell ref="F54:G54"/>
    <mergeCell ref="H10:I10"/>
    <mergeCell ref="C7:F7"/>
    <mergeCell ref="K5:L5"/>
    <mergeCell ref="M5:N5"/>
    <mergeCell ref="H50:I50"/>
    <mergeCell ref="C51:E51"/>
    <mergeCell ref="A1:T1"/>
    <mergeCell ref="C52:E52"/>
    <mergeCell ref="V3:AB3"/>
    <mergeCell ref="F51:G51"/>
    <mergeCell ref="M10:N10"/>
    <mergeCell ref="H51:I51"/>
    <mergeCell ref="C6:F6"/>
    <mergeCell ref="C5:F5"/>
    <mergeCell ref="M7:N7"/>
    <mergeCell ref="M6:N6"/>
    <mergeCell ref="C53:E53"/>
    <mergeCell ref="H7:I7"/>
    <mergeCell ref="H28:I28"/>
    <mergeCell ref="C10:F10"/>
    <mergeCell ref="M8:N8"/>
    <mergeCell ref="F52:G52"/>
    <mergeCell ref="P53:T53"/>
    <mergeCell ref="AA2:AB2"/>
    <mergeCell ref="K10:L10"/>
    <mergeCell ref="H5:I5"/>
    <mergeCell ref="K4:L4"/>
    <mergeCell ref="M4:N4"/>
    <mergeCell ref="F53:G53"/>
  </mergeCells>
  <dataValidations count="5">
    <dataValidation sqref="A14:A48" showDropDown="0" showInputMessage="0" showErrorMessage="0" allowBlank="1" type="list">
      <formula1>"On Day,Off Day,Sick,Absent,Holiday,Annual Leave"</formula1>
    </dataValidation>
    <dataValidation sqref="B14:B48" showDropDown="0" showInputMessage="0" showErrorMessage="0" allowBlank="1" type="list">
      <formula1>"Holiday Double,Phagwah,Good Friday,Easter Monday,Labour Day,Christmas,Eid ul Azha"</formula1>
    </dataValidation>
    <dataValidation sqref="J14:J48" showDropDown="0" showInputMessage="0" showErrorMessage="0" allowBlank="1" type="list">
      <formula1>_xlfn._LONGTEXT("Unico,Unico-2,Unico-42,Unico-44,Unico-46,Unico-47,Unico-48,Unico-49,Globe,Globe-12,Hebrews,Romans-2,Beacon,Numbers,Zebra-24,Sunrise,Sunrise-1,Sunflower 6,Sunset 12,Ripple,Neptune P1,Neptune P2,Neptune P3,Neptune P4,Neptune P5,Neptune P6,Neptune P7,Rainbow"," 1,Rainbow 2,Citadel,Sunset 11,Autumn,Autumn-2,Miracle,Miracle 1,Canteen,Guard Hut")</formula1>
    </dataValidation>
    <dataValidation sqref="O7" showDropDown="0" showInputMessage="0" showErrorMessage="0" allowBlank="1" type="list">
      <formula1>"Caricom,EU,UN,DMC,ARU,Head Office,Canteen"</formula1>
    </dataValidation>
    <dataValidation sqref="O6" showDropDown="0" showInputMessage="0" showErrorMessage="0" allowBlank="1" type="list">
      <formula1>"Unarmed,Armed"</formula1>
    </dataValidation>
  </dataValidations>
  <printOptions horizontalCentered="1"/>
  <pageMargins left="0.5" right="0.5" top="0.5" bottom="1" header="0.5" footer="0.5"/>
  <pageSetup orientation="portrait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AL55"/>
  <sheetViews>
    <sheetView topLeftCell="A38" workbookViewId="0">
      <selection activeCell="L45" sqref="L45:L47"/>
    </sheetView>
  </sheetViews>
  <sheetFormatPr baseColWidth="8" defaultRowHeight="13.5"/>
  <cols>
    <col width="12.28515625" customWidth="1" style="348" min="1" max="1"/>
    <col width="15.140625" customWidth="1" style="348" min="2" max="2"/>
    <col width="12.42578125" customWidth="1" style="348" min="3" max="3"/>
    <col width="9.28515625" customWidth="1" style="348" min="4" max="4"/>
    <col hidden="1" width="9.28515625" customWidth="1" style="348" min="5" max="5"/>
    <col hidden="1" width="2" customWidth="1" style="348" min="6" max="6"/>
    <col hidden="1" width="12.5703125" customWidth="1" style="348" min="7" max="7"/>
    <col width="9.28515625" customWidth="1" style="348" min="8" max="8"/>
    <col width="6.5703125" customWidth="1" style="348" min="9" max="9"/>
    <col width="10.140625" customWidth="1" style="348" min="10" max="10"/>
    <col width="15.28515625" customWidth="1" style="348" min="11" max="11"/>
    <col width="10.5703125" customWidth="1" style="348" min="12" max="12"/>
    <col width="11" customWidth="1" style="348" min="13" max="13"/>
    <col width="9.85546875" customWidth="1" style="348" min="14" max="14"/>
    <col width="11.140625" customWidth="1" style="348" min="15" max="15"/>
    <col width="9.85546875" customWidth="1" style="348" min="16" max="16"/>
    <col width="10.28515625" customWidth="1" style="348" min="17" max="17"/>
    <col width="8.85546875" customWidth="1" style="348" min="18" max="19"/>
    <col width="45.28515625" customWidth="1" style="348" min="20" max="20"/>
    <col width="9.140625" customWidth="1" style="348" min="21" max="21"/>
    <col width="3.140625" customWidth="1" style="348" min="22" max="29"/>
    <col width="10.28515625" customWidth="1" style="348" min="30" max="30"/>
  </cols>
  <sheetData>
    <row r="1" ht="32.25" customFormat="1" customHeight="1" s="1" thickBot="1">
      <c r="A1" s="332" t="n"/>
      <c r="B1" s="354" t="n"/>
      <c r="C1" s="354" t="n"/>
      <c r="D1" s="354" t="n"/>
      <c r="E1" s="354" t="n"/>
      <c r="F1" s="354" t="n"/>
      <c r="G1" s="354" t="n"/>
      <c r="H1" s="354" t="n"/>
      <c r="I1" s="354" t="n"/>
      <c r="J1" s="354" t="n"/>
      <c r="K1" s="354" t="n"/>
      <c r="L1" s="354" t="n"/>
      <c r="M1" s="354" t="n"/>
      <c r="N1" s="354" t="n"/>
      <c r="O1" s="354" t="n"/>
      <c r="P1" s="354" t="n"/>
      <c r="Q1" s="354" t="n"/>
      <c r="R1" s="354" t="n"/>
      <c r="S1" s="354" t="n"/>
      <c r="T1" s="355" t="n"/>
      <c r="U1" s="351" t="n"/>
      <c r="V1" s="351" t="n"/>
      <c r="W1" s="351" t="n"/>
      <c r="X1" s="351" t="n"/>
      <c r="Y1" s="351" t="n"/>
      <c r="Z1" s="351" t="n"/>
      <c r="AA1" s="351" t="n"/>
      <c r="AB1" s="351" t="n"/>
      <c r="AC1" s="351" t="n"/>
      <c r="AD1" s="126" t="n"/>
      <c r="AE1" s="351" t="n"/>
      <c r="AF1" s="351" t="n"/>
    </row>
    <row r="2" ht="15" customFormat="1" customHeight="1" s="1">
      <c r="A2" s="351" t="n"/>
      <c r="B2" s="351" t="n"/>
      <c r="C2" s="127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128" t="n"/>
      <c r="U2" s="351" t="n"/>
      <c r="V2" s="343" t="n">
        <v>2025</v>
      </c>
      <c r="W2" s="356" t="n"/>
      <c r="X2" s="351" t="n"/>
      <c r="Y2" s="351" t="n"/>
      <c r="Z2" s="129" t="inlineStr">
        <is>
          <t>Month:</t>
        </is>
      </c>
      <c r="AA2" s="343" t="n">
        <v>3</v>
      </c>
      <c r="AB2" s="356" t="n"/>
      <c r="AC2" s="351" t="n"/>
      <c r="AD2" s="351" t="n"/>
      <c r="AE2" s="351" t="n"/>
      <c r="AF2" s="351" t="n"/>
    </row>
    <row r="3" ht="15.6" customHeight="1" s="348" thickBot="1">
      <c r="A3" s="351" t="n"/>
      <c r="B3" s="351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351" t="n"/>
      <c r="V3" s="333">
        <f>DATE(V2,AA2,1)</f>
        <v/>
      </c>
      <c r="W3" s="357" t="n"/>
      <c r="X3" s="357" t="n"/>
      <c r="Y3" s="357" t="n"/>
      <c r="Z3" s="357" t="n"/>
      <c r="AA3" s="357" t="n"/>
      <c r="AB3" s="358" t="n"/>
      <c r="AC3" s="351" t="n"/>
      <c r="AD3" s="351" t="n"/>
      <c r="AE3" s="351" t="n"/>
      <c r="AF3" s="249" t="n"/>
    </row>
    <row r="4" ht="21" customHeight="1" s="348" thickBot="1">
      <c r="A4" s="351" t="n"/>
      <c r="B4" s="351" t="n"/>
      <c r="C4" s="25" t="inlineStr">
        <is>
          <t>Federal Manangement Systems</t>
        </is>
      </c>
      <c r="D4" s="25" t="n"/>
      <c r="E4" s="25" t="n"/>
      <c r="F4" s="25" t="n"/>
      <c r="G4" s="25" t="n"/>
      <c r="H4" s="6" t="n"/>
      <c r="I4" s="6" t="n"/>
      <c r="J4" s="6" t="n"/>
      <c r="K4" s="330" t="inlineStr">
        <is>
          <t>Employee Number:</t>
        </is>
      </c>
      <c r="L4" s="351" t="n"/>
      <c r="M4" s="342" t="inlineStr">
        <is>
          <t>1511</t>
        </is>
      </c>
      <c r="N4" s="355" t="n"/>
      <c r="O4" s="6" t="n"/>
      <c r="P4" s="6" t="n"/>
      <c r="Q4" s="6" t="n"/>
      <c r="R4" s="6" t="n"/>
      <c r="S4" s="6" t="n"/>
      <c r="T4" s="6" t="n"/>
      <c r="U4" s="351" t="n"/>
      <c r="V4" s="130" t="inlineStr">
        <is>
          <t>Su</t>
        </is>
      </c>
      <c r="W4" s="131" t="inlineStr">
        <is>
          <t>M</t>
        </is>
      </c>
      <c r="X4" s="131" t="inlineStr">
        <is>
          <t>Tu</t>
        </is>
      </c>
      <c r="Y4" s="131" t="inlineStr">
        <is>
          <t>W</t>
        </is>
      </c>
      <c r="Z4" s="131" t="inlineStr">
        <is>
          <t>Th</t>
        </is>
      </c>
      <c r="AA4" s="131" t="inlineStr">
        <is>
          <t>F</t>
        </is>
      </c>
      <c r="AB4" s="132" t="inlineStr">
        <is>
          <t>Sa</t>
        </is>
      </c>
      <c r="AC4" s="351" t="n"/>
      <c r="AD4" s="133" t="inlineStr">
        <is>
          <t>Overtime Options</t>
        </is>
      </c>
      <c r="AE4" s="351" t="n"/>
      <c r="AF4" s="351" t="n"/>
      <c r="AJ4" s="257" t="n"/>
    </row>
    <row r="5" ht="14.1" customHeight="1" s="348" thickBot="1">
      <c r="A5" s="351" t="n"/>
      <c r="B5" s="351" t="n"/>
      <c r="C5" s="337" t="n"/>
      <c r="D5" s="351" t="n"/>
      <c r="E5" s="351" t="n"/>
      <c r="F5" s="351" t="n"/>
      <c r="G5" s="6" t="n"/>
      <c r="H5" s="340" t="n"/>
      <c r="I5" s="351" t="n"/>
      <c r="J5" s="340" t="n"/>
      <c r="K5" s="344" t="inlineStr">
        <is>
          <t>Employee Name:</t>
        </is>
      </c>
      <c r="L5" s="359" t="n"/>
      <c r="M5" s="342" t="inlineStr">
        <is>
          <t>Brewster, Hilroy</t>
        </is>
      </c>
      <c r="N5" s="355" t="n"/>
      <c r="O5" s="337" t="n"/>
      <c r="P5" s="337" t="n"/>
      <c r="Q5" s="337" t="n"/>
      <c r="R5" s="337" t="n"/>
      <c r="S5" s="337" t="n"/>
      <c r="T5" s="337" t="n"/>
      <c r="U5" s="351" t="n"/>
      <c r="V5" s="263">
        <f>IF(MONTH($V$3)&lt;&gt;MONTH($V$3-WEEKDAY($V$3,1)+(ROW(V5)-ROW($V$5))*7+(COLUMN(V5)-COLUMN($V$5)+1)),"",$V$3-WEEKDAY($V$3,1)+(ROW(V5)-ROW($V$5))*7+(COLUMN(V5)-COLUMN($V$5)+1))</f>
        <v/>
      </c>
      <c r="W5" s="263">
        <f>IF(MONTH($V$3)&lt;&gt;MONTH($V$3-WEEKDAY($V$3,1)+(ROW(W5)-ROW($V$5))*7+(COLUMN(W5)-COLUMN($V$5)+1)),"",$V$3-WEEKDAY($V$3,1)+(ROW(W5)-ROW($V$5))*7+(COLUMN(W5)-COLUMN($V$5)+1))</f>
        <v/>
      </c>
      <c r="X5" s="263">
        <f>IF(MONTH($V$3)&lt;&gt;MONTH($V$3-WEEKDAY($V$3,1)+(ROW(X5)-ROW($V$5))*7+(COLUMN(X5)-COLUMN($V$5)+1)),"",$V$3-WEEKDAY($V$3,1)+(ROW(X5)-ROW($V$5))*7+(COLUMN(X5)-COLUMN($V$5)+1))</f>
        <v/>
      </c>
      <c r="Y5" s="263">
        <f>IF(MONTH($V$3)&lt;&gt;MONTH($V$3-WEEKDAY($V$3,1)+(ROW(Y5)-ROW($V$5))*7+(COLUMN(Y5)-COLUMN($V$5)+1)),"",$V$3-WEEKDAY($V$3,1)+(ROW(Y5)-ROW($V$5))*7+(COLUMN(Y5)-COLUMN($V$5)+1))</f>
        <v/>
      </c>
      <c r="Z5" s="263">
        <f>IF(MONTH($V$3)&lt;&gt;MONTH($V$3-WEEKDAY($V$3,1)+(ROW(Z5)-ROW($V$5))*7+(COLUMN(Z5)-COLUMN($V$5)+1)),"",$V$3-WEEKDAY($V$3,1)+(ROW(Z5)-ROW($V$5))*7+(COLUMN(Z5)-COLUMN($V$5)+1))</f>
        <v/>
      </c>
      <c r="AA5" s="263">
        <f>IF(MONTH($V$3)&lt;&gt;MONTH($V$3-WEEKDAY($V$3,1)+(ROW(AA5)-ROW($V$5))*7+(COLUMN(AA5)-COLUMN($V$5)+1)),"",$V$3-WEEKDAY($V$3,1)+(ROW(AA5)-ROW($V$5))*7+(COLUMN(AA5)-COLUMN($V$5)+1))</f>
        <v/>
      </c>
      <c r="AB5" s="263">
        <f>IF(MONTH($V$3)&lt;&gt;MONTH($V$3-WEEKDAY($V$3,1)+(ROW(AB5)-ROW($V$5))*7+(COLUMN(AB5)-COLUMN($V$5)+1)),"",$V$3-WEEKDAY($V$3,1)+(ROW(AB5)-ROW($V$5))*7+(COLUMN(AB5)-COLUMN($V$5)+1))</f>
        <v/>
      </c>
      <c r="AC5" s="351" t="n"/>
      <c r="AD5" s="351" t="n"/>
      <c r="AE5" s="3" t="b">
        <v>1</v>
      </c>
      <c r="AF5" s="258" t="n"/>
      <c r="AJ5" s="350" t="n"/>
      <c r="AK5" s="350" t="n"/>
      <c r="AL5" s="350" t="n"/>
    </row>
    <row r="6" ht="14.1" customHeight="1" s="348" thickBot="1">
      <c r="A6" s="351" t="n"/>
      <c r="B6" s="351" t="n"/>
      <c r="C6" s="337" t="inlineStr">
        <is>
          <t xml:space="preserve">120 Peter Rose St </t>
        </is>
      </c>
      <c r="D6" s="351" t="n"/>
      <c r="E6" s="351" t="n"/>
      <c r="F6" s="351" t="n"/>
      <c r="G6" s="6" t="n"/>
      <c r="H6" s="6" t="n"/>
      <c r="I6" s="6" t="n"/>
      <c r="J6" s="6" t="n"/>
      <c r="K6" s="6" t="n"/>
      <c r="L6" s="6" t="n"/>
      <c r="M6" s="339" t="inlineStr">
        <is>
          <t>Armed or unarmed</t>
        </is>
      </c>
      <c r="N6" s="360" t="n"/>
      <c r="O6" s="135" t="inlineStr">
        <is>
          <t>Armed</t>
        </is>
      </c>
      <c r="P6" s="6" t="n"/>
      <c r="Q6" s="6" t="n"/>
      <c r="R6" s="6" t="n"/>
      <c r="S6" s="6" t="n"/>
      <c r="T6" s="6" t="n"/>
      <c r="U6" s="351" t="n"/>
      <c r="V6" s="263">
        <f>IF(MONTH($V$3)&lt;&gt;MONTH($V$3-WEEKDAY($V$3,1)+(ROW(V6)-ROW($V$5))*7+(COLUMN(V6)-COLUMN($V$5)+1)),"",$V$3-WEEKDAY($V$3,1)+(ROW(V6)-ROW($V$5))*7+(COLUMN(V6)-COLUMN($V$5)+1))</f>
        <v/>
      </c>
      <c r="W6" s="263">
        <f>IF(MONTH($V$3)&lt;&gt;MONTH($V$3-WEEKDAY($V$3,1)+(ROW(W6)-ROW($V$5))*7+(COLUMN(W6)-COLUMN($V$5)+1)),"",$V$3-WEEKDAY($V$3,1)+(ROW(W6)-ROW($V$5))*7+(COLUMN(W6)-COLUMN($V$5)+1))</f>
        <v/>
      </c>
      <c r="X6" s="263">
        <f>IF(MONTH($V$3)&lt;&gt;MONTH($V$3-WEEKDAY($V$3,1)+(ROW(X6)-ROW($V$5))*7+(COLUMN(X6)-COLUMN($V$5)+1)),"",$V$3-WEEKDAY($V$3,1)+(ROW(X6)-ROW($V$5))*7+(COLUMN(X6)-COLUMN($V$5)+1))</f>
        <v/>
      </c>
      <c r="Y6" s="263">
        <f>IF(MONTH($V$3)&lt;&gt;MONTH($V$3-WEEKDAY($V$3,1)+(ROW(Y6)-ROW($V$5))*7+(COLUMN(Y6)-COLUMN($V$5)+1)),"",$V$3-WEEKDAY($V$3,1)+(ROW(Y6)-ROW($V$5))*7+(COLUMN(Y6)-COLUMN($V$5)+1))</f>
        <v/>
      </c>
      <c r="Z6" s="263">
        <f>IF(MONTH($V$3)&lt;&gt;MONTH($V$3-WEEKDAY($V$3,1)+(ROW(Z6)-ROW($V$5))*7+(COLUMN(Z6)-COLUMN($V$5)+1)),"",$V$3-WEEKDAY($V$3,1)+(ROW(Z6)-ROW($V$5))*7+(COLUMN(Z6)-COLUMN($V$5)+1))</f>
        <v/>
      </c>
      <c r="AA6" s="263">
        <f>IF(MONTH($V$3)&lt;&gt;MONTH($V$3-WEEKDAY($V$3,1)+(ROW(AA6)-ROW($V$5))*7+(COLUMN(AA6)-COLUMN($V$5)+1)),"",$V$3-WEEKDAY($V$3,1)+(ROW(AA6)-ROW($V$5))*7+(COLUMN(AA6)-COLUMN($V$5)+1))</f>
        <v/>
      </c>
      <c r="AB6" s="263">
        <f>IF(MONTH($V$3)&lt;&gt;MONTH($V$3-WEEKDAY($V$3,1)+(ROW(AB6)-ROW($V$5))*7+(COLUMN(AB6)-COLUMN($V$5)+1)),"",$V$3-WEEKDAY($V$3,1)+(ROW(AB6)-ROW($V$5))*7+(COLUMN(AB6)-COLUMN($V$5)+1))</f>
        <v/>
      </c>
      <c r="AC6" s="351" t="n"/>
      <c r="AD6" s="136" t="inlineStr">
        <is>
          <t>After:</t>
        </is>
      </c>
      <c r="AE6" s="264" t="n">
        <v>8</v>
      </c>
      <c r="AF6" s="258" t="n"/>
      <c r="AJ6" s="350" t="n"/>
      <c r="AL6" s="251" t="n"/>
    </row>
    <row r="7" ht="14.1" customHeight="1" s="348" thickBot="1">
      <c r="A7" s="351" t="n"/>
      <c r="B7" s="351" t="n"/>
      <c r="C7" s="337" t="inlineStr">
        <is>
          <t>Queenstown</t>
        </is>
      </c>
      <c r="D7" s="351" t="n"/>
      <c r="E7" s="351" t="n"/>
      <c r="F7" s="351" t="n"/>
      <c r="G7" s="6" t="n"/>
      <c r="H7" s="340" t="n"/>
      <c r="I7" s="351" t="n"/>
      <c r="J7" s="340" t="n"/>
      <c r="K7" s="340" t="n"/>
      <c r="L7" s="340" t="n"/>
      <c r="M7" s="338" t="inlineStr">
        <is>
          <t>Agency</t>
        </is>
      </c>
      <c r="N7" s="361" t="n"/>
      <c r="O7" s="7" t="inlineStr">
        <is>
          <t>Caricom</t>
        </is>
      </c>
      <c r="P7" s="6" t="n"/>
      <c r="Q7" s="6" t="n"/>
      <c r="R7" s="6" t="n"/>
      <c r="S7" s="6" t="n"/>
      <c r="T7" s="6" t="n"/>
      <c r="U7" s="351" t="n"/>
      <c r="V7" s="263">
        <f>IF(MONTH($V$3)&lt;&gt;MONTH($V$3-WEEKDAY($V$3,1)+(ROW(V7)-ROW($V$5))*7+(COLUMN(V7)-COLUMN($V$5)+1)),"",$V$3-WEEKDAY($V$3,1)+(ROW(V7)-ROW($V$5))*7+(COLUMN(V7)-COLUMN($V$5)+1))</f>
        <v/>
      </c>
      <c r="W7" s="263">
        <f>IF(MONTH($V$3)&lt;&gt;MONTH($V$3-WEEKDAY($V$3,1)+(ROW(W7)-ROW($V$5))*7+(COLUMN(W7)-COLUMN($V$5)+1)),"",$V$3-WEEKDAY($V$3,1)+(ROW(W7)-ROW($V$5))*7+(COLUMN(W7)-COLUMN($V$5)+1))</f>
        <v/>
      </c>
      <c r="X7" s="263">
        <f>IF(MONTH($V$3)&lt;&gt;MONTH($V$3-WEEKDAY($V$3,1)+(ROW(X7)-ROW($V$5))*7+(COLUMN(X7)-COLUMN($V$5)+1)),"",$V$3-WEEKDAY($V$3,1)+(ROW(X7)-ROW($V$5))*7+(COLUMN(X7)-COLUMN($V$5)+1))</f>
        <v/>
      </c>
      <c r="Y7" s="263">
        <f>IF(MONTH($V$3)&lt;&gt;MONTH($V$3-WEEKDAY($V$3,1)+(ROW(Y7)-ROW($V$5))*7+(COLUMN(Y7)-COLUMN($V$5)+1)),"",$V$3-WEEKDAY($V$3,1)+(ROW(Y7)-ROW($V$5))*7+(COLUMN(Y7)-COLUMN($V$5)+1))</f>
        <v/>
      </c>
      <c r="Z7" s="263">
        <f>IF(MONTH($V$3)&lt;&gt;MONTH($V$3-WEEKDAY($V$3,1)+(ROW(Z7)-ROW($V$5))*7+(COLUMN(Z7)-COLUMN($V$5)+1)),"",$V$3-WEEKDAY($V$3,1)+(ROW(Z7)-ROW($V$5))*7+(COLUMN(Z7)-COLUMN($V$5)+1))</f>
        <v/>
      </c>
      <c r="AA7" s="263">
        <f>IF(MONTH($V$3)&lt;&gt;MONTH($V$3-WEEKDAY($V$3,1)+(ROW(AA7)-ROW($V$5))*7+(COLUMN(AA7)-COLUMN($V$5)+1)),"",$V$3-WEEKDAY($V$3,1)+(ROW(AA7)-ROW($V$5))*7+(COLUMN(AA7)-COLUMN($V$5)+1))</f>
        <v/>
      </c>
      <c r="AB7" s="263">
        <f>IF(MONTH($V$3)&lt;&gt;MONTH($V$3-WEEKDAY($V$3,1)+(ROW(AB7)-ROW($V$5))*7+(COLUMN(AB7)-COLUMN($V$5)+1)),"",$V$3-WEEKDAY($V$3,1)+(ROW(AB7)-ROW($V$5))*7+(COLUMN(AB7)-COLUMN($V$5)+1))</f>
        <v/>
      </c>
      <c r="AC7" s="351" t="n"/>
      <c r="AD7" s="351" t="n"/>
      <c r="AE7" s="351" t="n"/>
      <c r="AF7" s="258" t="n"/>
      <c r="AJ7" s="350" t="n"/>
      <c r="AL7" s="251" t="n"/>
    </row>
    <row r="8">
      <c r="A8" s="351" t="n"/>
      <c r="B8" s="351" t="n"/>
      <c r="C8" s="337" t="inlineStr">
        <is>
          <t>Georgetown, Guyana</t>
        </is>
      </c>
      <c r="D8" s="351" t="n"/>
      <c r="E8" s="351" t="n"/>
      <c r="F8" s="351" t="n"/>
      <c r="G8" s="6" t="n"/>
      <c r="H8" s="6" t="n"/>
      <c r="I8" s="6" t="n"/>
      <c r="J8" s="6" t="n"/>
      <c r="K8" s="6" t="n"/>
      <c r="L8" s="6" t="n"/>
      <c r="M8" s="341" t="n"/>
      <c r="N8" s="351" t="n"/>
      <c r="O8" s="351" t="n"/>
      <c r="P8" s="6" t="n"/>
      <c r="Q8" s="6" t="n"/>
      <c r="R8" s="6" t="n"/>
      <c r="S8" s="6" t="n"/>
      <c r="T8" s="6" t="n"/>
      <c r="U8" s="351" t="n"/>
      <c r="V8" s="263">
        <f>IF(MONTH($V$3)&lt;&gt;MONTH($V$3-WEEKDAY($V$3,1)+(ROW(V8)-ROW($V$5))*7+(COLUMN(V8)-COLUMN($V$5)+1)),"",$V$3-WEEKDAY($V$3,1)+(ROW(V8)-ROW($V$5))*7+(COLUMN(V8)-COLUMN($V$5)+1))</f>
        <v/>
      </c>
      <c r="W8" s="263">
        <f>IF(MONTH($V$3)&lt;&gt;MONTH($V$3-WEEKDAY($V$3,1)+(ROW(W8)-ROW($V$5))*7+(COLUMN(W8)-COLUMN($V$5)+1)),"",$V$3-WEEKDAY($V$3,1)+(ROW(W8)-ROW($V$5))*7+(COLUMN(W8)-COLUMN($V$5)+1))</f>
        <v/>
      </c>
      <c r="X8" s="263">
        <f>IF(MONTH($V$3)&lt;&gt;MONTH($V$3-WEEKDAY($V$3,1)+(ROW(X8)-ROW($V$5))*7+(COLUMN(X8)-COLUMN($V$5)+1)),"",$V$3-WEEKDAY($V$3,1)+(ROW(X8)-ROW($V$5))*7+(COLUMN(X8)-COLUMN($V$5)+1))</f>
        <v/>
      </c>
      <c r="Y8" s="263">
        <f>IF(MONTH($V$3)&lt;&gt;MONTH($V$3-WEEKDAY($V$3,1)+(ROW(Y8)-ROW($V$5))*7+(COLUMN(Y8)-COLUMN($V$5)+1)),"",$V$3-WEEKDAY($V$3,1)+(ROW(Y8)-ROW($V$5))*7+(COLUMN(Y8)-COLUMN($V$5)+1))</f>
        <v/>
      </c>
      <c r="Z8" s="263">
        <f>IF(MONTH($V$3)&lt;&gt;MONTH($V$3-WEEKDAY($V$3,1)+(ROW(Z8)-ROW($V$5))*7+(COLUMN(Z8)-COLUMN($V$5)+1)),"",$V$3-WEEKDAY($V$3,1)+(ROW(Z8)-ROW($V$5))*7+(COLUMN(Z8)-COLUMN($V$5)+1))</f>
        <v/>
      </c>
      <c r="AA8" s="263">
        <f>IF(MONTH($V$3)&lt;&gt;MONTH($V$3-WEEKDAY($V$3,1)+(ROW(AA8)-ROW($V$5))*7+(COLUMN(AA8)-COLUMN($V$5)+1)),"",$V$3-WEEKDAY($V$3,1)+(ROW(AA8)-ROW($V$5))*7+(COLUMN(AA8)-COLUMN($V$5)+1))</f>
        <v/>
      </c>
      <c r="AB8" s="263">
        <f>IF(MONTH($V$3)&lt;&gt;MONTH($V$3-WEEKDAY($V$3,1)+(ROW(AB8)-ROW($V$5))*7+(COLUMN(AB8)-COLUMN($V$5)+1)),"",$V$3-WEEKDAY($V$3,1)+(ROW(AB8)-ROW($V$5))*7+(COLUMN(AB8)-COLUMN($V$5)+1))</f>
        <v/>
      </c>
      <c r="AC8" s="351" t="n"/>
      <c r="AD8" s="351" t="n"/>
      <c r="AE8" s="3" t="b">
        <v>1</v>
      </c>
      <c r="AF8" s="258" t="n"/>
      <c r="AJ8" s="350" t="n"/>
      <c r="AL8" s="251" t="n"/>
    </row>
    <row r="9">
      <c r="A9" s="351" t="n"/>
      <c r="B9" s="351" t="n"/>
      <c r="C9" s="337" t="n"/>
      <c r="D9" s="337" t="n"/>
      <c r="E9" s="337" t="n"/>
      <c r="F9" s="337" t="n"/>
      <c r="G9" s="6" t="n"/>
      <c r="H9" s="6" t="n"/>
      <c r="I9" s="6" t="n"/>
      <c r="J9" s="6" t="n"/>
      <c r="K9" s="6" t="n"/>
      <c r="L9" s="6" t="n"/>
      <c r="M9" s="137" t="n"/>
      <c r="N9" s="137" t="n"/>
      <c r="O9" s="6" t="n"/>
      <c r="P9" s="6" t="n"/>
      <c r="Q9" s="6" t="n"/>
      <c r="R9" s="6" t="n"/>
      <c r="S9" s="6" t="n"/>
      <c r="T9" s="6" t="n"/>
      <c r="U9" s="351" t="n"/>
      <c r="V9" s="265" t="n"/>
      <c r="W9" s="265" t="n"/>
      <c r="X9" s="265" t="n"/>
      <c r="Y9" s="265" t="n"/>
      <c r="Z9" s="265" t="n"/>
      <c r="AA9" s="265" t="n"/>
      <c r="AB9" s="265" t="n"/>
      <c r="AC9" s="351" t="n"/>
      <c r="AD9" s="351" t="n"/>
      <c r="AE9" s="3" t="n"/>
      <c r="AF9" s="351" t="n"/>
      <c r="AJ9" s="350" t="n"/>
      <c r="AL9" s="251" t="n"/>
    </row>
    <row r="10">
      <c r="A10" s="351" t="n"/>
      <c r="B10" s="351" t="n"/>
      <c r="C10" s="337" t="inlineStr">
        <is>
          <t>592-223-7560</t>
        </is>
      </c>
      <c r="D10" s="351" t="n"/>
      <c r="E10" s="351" t="n"/>
      <c r="F10" s="351" t="n"/>
      <c r="G10" s="6" t="n"/>
      <c r="H10" s="340" t="n"/>
      <c r="I10" s="351" t="n"/>
      <c r="J10" s="340" t="n"/>
      <c r="K10" s="330" t="inlineStr">
        <is>
          <t>Week Starting:</t>
        </is>
      </c>
      <c r="L10" s="351" t="n"/>
      <c r="M10" s="335" t="n">
        <v>45977</v>
      </c>
      <c r="N10" s="362" t="n"/>
      <c r="O10" s="6" t="n"/>
      <c r="P10" s="6" t="n"/>
      <c r="Q10" s="6" t="n"/>
      <c r="R10" s="6" t="n"/>
      <c r="S10" s="6" t="n"/>
      <c r="T10" s="138" t="inlineStr">
        <is>
          <t>[42]</t>
        </is>
      </c>
      <c r="U10" s="351" t="n"/>
      <c r="V10" s="263">
        <f>IF(MONTH($V$3)&lt;&gt;MONTH($V$3-WEEKDAY($V$3,1)+(ROW(V10)-ROW($V$5))*7+(COLUMN(V10)-COLUMN($V$5)+1)),"",$V$3-WEEKDAY($V$3,1)+(ROW(V10)-ROW($V$5))*7+(COLUMN(V10)-COLUMN($V$5)+1))</f>
        <v/>
      </c>
      <c r="W10" s="263">
        <f>IF(MONTH($V$3)&lt;&gt;MONTH($V$3-WEEKDAY($V$3,1)+(ROW(W10)-ROW($V$5))*7+(COLUMN(W10)-COLUMN($V$5)+1)),"",$V$3-WEEKDAY($V$3,1)+(ROW(W10)-ROW($V$5))*7+(COLUMN(W10)-COLUMN($V$5)+1))</f>
        <v/>
      </c>
      <c r="X10" s="263">
        <f>IF(MONTH($V$3)&lt;&gt;MONTH($V$3-WEEKDAY($V$3,1)+(ROW(X10)-ROW($V$5))*7+(COLUMN(X10)-COLUMN($V$5)+1)),"",$V$3-WEEKDAY($V$3,1)+(ROW(X10)-ROW($V$5))*7+(COLUMN(X10)-COLUMN($V$5)+1))</f>
        <v/>
      </c>
      <c r="Y10" s="263">
        <f>IF(MONTH($V$3)&lt;&gt;MONTH($V$3-WEEKDAY($V$3,1)+(ROW(Y10)-ROW($V$5))*7+(COLUMN(Y10)-COLUMN($V$5)+1)),"",$V$3-WEEKDAY($V$3,1)+(ROW(Y10)-ROW($V$5))*7+(COLUMN(Y10)-COLUMN($V$5)+1))</f>
        <v/>
      </c>
      <c r="Z10" s="263">
        <f>IF(MONTH($V$3)&lt;&gt;MONTH($V$3-WEEKDAY($V$3,1)+(ROW(Z10)-ROW($V$5))*7+(COLUMN(Z10)-COLUMN($V$5)+1)),"",$V$3-WEEKDAY($V$3,1)+(ROW(Z10)-ROW($V$5))*7+(COLUMN(Z10)-COLUMN($V$5)+1))</f>
        <v/>
      </c>
      <c r="AA10" s="263">
        <f>IF(MONTH($V$3)&lt;&gt;MONTH($V$3-WEEKDAY($V$3,1)+(ROW(AA10)-ROW($V$5))*7+(COLUMN(AA10)-COLUMN($V$5)+1)),"",$V$3-WEEKDAY($V$3,1)+(ROW(AA10)-ROW($V$5))*7+(COLUMN(AA10)-COLUMN($V$5)+1))</f>
        <v/>
      </c>
      <c r="AB10" s="263">
        <f>IF(MONTH($V$3)&lt;&gt;MONTH($V$3-WEEKDAY($V$3,1)+(ROW(AB10)-ROW($V$5))*7+(COLUMN(AB10)-COLUMN($V$5)+1)),"",$V$3-WEEKDAY($V$3,1)+(ROW(AB10)-ROW($V$5))*7+(COLUMN(AB10)-COLUMN($V$5)+1))</f>
        <v/>
      </c>
      <c r="AC10" s="351" t="n"/>
      <c r="AD10" s="136" t="inlineStr">
        <is>
          <t>After:</t>
        </is>
      </c>
      <c r="AE10" s="264" t="n">
        <v>40</v>
      </c>
      <c r="AF10" s="250" t="n"/>
    </row>
    <row r="11" ht="15.75" customHeight="1" s="348" thickBot="1">
      <c r="A11" s="351" t="n"/>
      <c r="B11" s="351" t="n"/>
      <c r="C11" s="6" t="n"/>
      <c r="D11" s="6" t="n"/>
      <c r="E11" s="6" t="n"/>
      <c r="F11" s="6" t="n"/>
      <c r="G11" s="6" t="n"/>
      <c r="H11" s="6" t="n"/>
      <c r="I11" s="6" t="n"/>
      <c r="J11" s="6" t="n"/>
      <c r="K11" s="259" t="inlineStr">
        <is>
          <t>Carry Forward Hrs:</t>
        </is>
      </c>
      <c r="L11" s="248" t="n">
        <v>32</v>
      </c>
      <c r="M11" s="6" t="n"/>
      <c r="N11" s="6" t="n"/>
      <c r="O11" s="6" t="n"/>
      <c r="P11" s="6" t="n"/>
      <c r="Q11" s="6" t="n"/>
      <c r="R11" s="6" t="n"/>
      <c r="S11" s="6" t="n"/>
      <c r="T11" s="6" t="n"/>
      <c r="U11" s="351" t="n"/>
      <c r="V11" s="263">
        <f>IF(MONTH($V$3)&lt;&gt;MONTH($V$3-WEEKDAY($V$3,1)+(ROW(V11)-ROW($V$5))*7+(COLUMN(V11)-COLUMN($V$5)+1)),"",$V$3-WEEKDAY($V$3,1)+(ROW(V11)-ROW($V$5))*7+(COLUMN(V11)-COLUMN($V$5)+1))</f>
        <v/>
      </c>
      <c r="W11" s="263">
        <f>IF(MONTH($V$3)&lt;&gt;MONTH($V$3-WEEKDAY($V$3,1)+(ROW(W11)-ROW($V$5))*7+(COLUMN(W11)-COLUMN($V$5)+1)),"",$V$3-WEEKDAY($V$3,1)+(ROW(W11)-ROW($V$5))*7+(COLUMN(W11)-COLUMN($V$5)+1))</f>
        <v/>
      </c>
      <c r="X11" s="263">
        <f>IF(MONTH($V$3)&lt;&gt;MONTH($V$3-WEEKDAY($V$3,1)+(ROW(X11)-ROW($V$5))*7+(COLUMN(X11)-COLUMN($V$5)+1)),"",$V$3-WEEKDAY($V$3,1)+(ROW(X11)-ROW($V$5))*7+(COLUMN(X11)-COLUMN($V$5)+1))</f>
        <v/>
      </c>
      <c r="Y11" s="263">
        <f>IF(MONTH($V$3)&lt;&gt;MONTH($V$3-WEEKDAY($V$3,1)+(ROW(Y11)-ROW($V$5))*7+(COLUMN(Y11)-COLUMN($V$5)+1)),"",$V$3-WEEKDAY($V$3,1)+(ROW(Y11)-ROW($V$5))*7+(COLUMN(Y11)-COLUMN($V$5)+1))</f>
        <v/>
      </c>
      <c r="Z11" s="263">
        <f>IF(MONTH($V$3)&lt;&gt;MONTH($V$3-WEEKDAY($V$3,1)+(ROW(Z11)-ROW($V$5))*7+(COLUMN(Z11)-COLUMN($V$5)+1)),"",$V$3-WEEKDAY($V$3,1)+(ROW(Z11)-ROW($V$5))*7+(COLUMN(Z11)-COLUMN($V$5)+1))</f>
        <v/>
      </c>
      <c r="AA11" s="263">
        <f>IF(MONTH($V$3)&lt;&gt;MONTH($V$3-WEEKDAY($V$3,1)+(ROW(AA11)-ROW($V$5))*7+(COLUMN(AA11)-COLUMN($V$5)+1)),"",$V$3-WEEKDAY($V$3,1)+(ROW(AA11)-ROW($V$5))*7+(COLUMN(AA11)-COLUMN($V$5)+1))</f>
        <v/>
      </c>
      <c r="AB11" s="263">
        <f>IF(MONTH($V$3)&lt;&gt;MONTH($V$3-WEEKDAY($V$3,1)+(ROW(AB11)-ROW($V$5))*7+(COLUMN(AB11)-COLUMN($V$5)+1)),"",$V$3-WEEKDAY($V$3,1)+(ROW(AB11)-ROW($V$5))*7+(COLUMN(AB11)-COLUMN($V$5)+1))</f>
        <v/>
      </c>
      <c r="AC11" s="351" t="n"/>
      <c r="AD11" s="351" t="n"/>
      <c r="AE11" s="351" t="n"/>
      <c r="AF11" s="258" t="n"/>
      <c r="AJ11" s="252" t="n"/>
      <c r="AK11" s="252" t="n"/>
    </row>
    <row r="12" ht="27.75" customFormat="1" customHeight="1" s="2" thickBot="1">
      <c r="A12" s="266" t="inlineStr">
        <is>
          <t>Day Off</t>
        </is>
      </c>
      <c r="B12" s="267" t="inlineStr">
        <is>
          <t>Holiday Double</t>
        </is>
      </c>
      <c r="C12" s="139" t="inlineStr">
        <is>
          <t>Day of Week</t>
        </is>
      </c>
      <c r="D12" s="140" t="inlineStr">
        <is>
          <t>Time
In</t>
        </is>
      </c>
      <c r="E12" s="140" t="inlineStr">
        <is>
          <t>Time
Out</t>
        </is>
      </c>
      <c r="F12" s="141" t="n"/>
      <c r="G12" s="140" t="inlineStr">
        <is>
          <t>Time
In</t>
        </is>
      </c>
      <c r="H12" s="140" t="inlineStr">
        <is>
          <t>Time
Out</t>
        </is>
      </c>
      <c r="I12" s="142" t="inlineStr">
        <is>
          <t>Total
Hrs</t>
        </is>
      </c>
      <c r="J12" s="142" t="inlineStr">
        <is>
          <t>Location</t>
        </is>
      </c>
      <c r="K12" s="142" t="inlineStr">
        <is>
          <t>Supervisor</t>
        </is>
      </c>
      <c r="L12" s="142" t="inlineStr">
        <is>
          <t>Supervisor Approval</t>
        </is>
      </c>
      <c r="M12" s="140" t="inlineStr">
        <is>
          <t>Regular
Hrs</t>
        </is>
      </c>
      <c r="N12" s="140" t="inlineStr">
        <is>
          <t>Overtime
Hrs</t>
        </is>
      </c>
      <c r="O12" s="140" t="inlineStr">
        <is>
          <t>Hol Hrs</t>
        </is>
      </c>
      <c r="P12" s="140" t="inlineStr">
        <is>
          <t>Responsibilities</t>
        </is>
      </c>
      <c r="Q12" s="140" t="inlineStr">
        <is>
          <t>Risk</t>
        </is>
      </c>
      <c r="R12" s="140" t="inlineStr">
        <is>
          <t>Meals</t>
        </is>
      </c>
      <c r="S12" s="140" t="inlineStr">
        <is>
          <t>Vac Hrs</t>
        </is>
      </c>
      <c r="T12" s="143" t="inlineStr">
        <is>
          <t>Reason for Overtime</t>
        </is>
      </c>
      <c r="U12" s="144" t="inlineStr">
        <is>
          <t>Wkly Reg Avail</t>
        </is>
      </c>
      <c r="V12" s="351" t="inlineStr">
        <is>
          <t>Orig Reg</t>
        </is>
      </c>
      <c r="W12" s="351" t="inlineStr">
        <is>
          <t>Wkly OT Adj</t>
        </is>
      </c>
      <c r="X12" s="351" t="inlineStr">
        <is>
          <t>Week Start</t>
        </is>
      </c>
      <c r="Y12" s="351" t="inlineStr">
        <is>
          <t>Wk Hrs Before</t>
        </is>
      </c>
      <c r="Z12" s="351" t="n"/>
      <c r="AA12" s="351" t="n"/>
      <c r="AB12" s="351" t="n"/>
      <c r="AC12" s="351" t="n"/>
      <c r="AD12" s="351" t="n"/>
      <c r="AE12" s="351" t="n"/>
      <c r="AF12" s="351" t="n"/>
      <c r="AJ12" s="252" t="n"/>
      <c r="AK12" s="252" t="n"/>
    </row>
    <row r="13" hidden="1" ht="15.75" customHeight="1" s="348" thickBot="1">
      <c r="A13" s="268" t="n"/>
      <c r="B13" s="351" t="n"/>
      <c r="C13" s="145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146" t="n"/>
      <c r="U13" s="351" t="n"/>
      <c r="V13" s="351" t="n"/>
      <c r="W13" s="351" t="n"/>
      <c r="X13" s="351" t="n"/>
      <c r="Y13" s="351" t="n"/>
      <c r="Z13" s="351" t="n"/>
      <c r="AA13" s="351" t="n"/>
      <c r="AB13" s="351" t="n"/>
      <c r="AC13" s="351" t="n"/>
      <c r="AD13" s="351" t="n"/>
      <c r="AE13" s="351" t="n"/>
      <c r="AF13" s="351" t="n"/>
    </row>
    <row r="14" ht="24" customHeight="1" s="348" thickBot="1">
      <c r="A14" s="147" t="inlineStr">
        <is>
          <t>On Day</t>
        </is>
      </c>
      <c r="B14" s="269" t="n"/>
      <c r="C14" s="88">
        <f>M10</f>
        <v/>
      </c>
      <c r="D14" s="54" t="n"/>
      <c r="E14" s="148">
        <f>IF(D14="", "",
 IF(D14=TIME(0,0,0), 0,
 IF(AND(D14&gt;=TIME(0,0,1), D14&lt;=TIME(2,0,0)), TIME(7,0,0),
 IF(AND(D14&gt;=TIME(6,0,0), D14&lt;=TIME(8,0,0)), TIME(12,0,0),
 IF(AND(D14&gt;TIME(8,0,0), D14&lt;=TIME(13,59,0)), TIME(15,0,0),
 IF(AND(D14&gt;=TIME(14,0,0), D14&lt;=TIME(17,59,0)), TIME(21,0,0),
 IF(AND(D14&gt;=TIME(18,0,0), D14&lt;=TIME(21,59,0)), TIME(0,0,0),
 IF(AND(D14&gt;=TIME(22,0,0), D14&lt;=TIME(23,59,59)), TIME(7,0,0), ""))))))))</f>
        <v/>
      </c>
      <c r="F14" s="149" t="n"/>
      <c r="G14" s="148">
        <f>IF(AND(D14&gt;=TIME(6,0,0),D14&lt;=TIME(8,0,0)),E14,"")</f>
        <v/>
      </c>
      <c r="H14" s="54" t="n"/>
      <c r="I14" s="55">
        <f>ROUND(IF(OR(D14="",E14="",E14=0),0,IF(H14="",MOD(E14-D14,1)*24,MOD(H14-D14,1)*24)),2)</f>
        <v/>
      </c>
      <c r="J14" s="150" t="n"/>
      <c r="K14" s="270" t="n"/>
      <c r="L14" s="271" t="n"/>
      <c r="M14" s="272">
        <f>MAX(0,V14-W14)</f>
        <v/>
      </c>
      <c r="N14" s="56">
        <f>(IF(OR($C14="",$D14=""),0,
 IF(OR($A14="Holiday",$A15="Holiday"),
    IF(ISNUMBER(MATCH(TRIM($B14),{"Phagwah","Good Friday","Easter Monday","Labour Day","Christmas","Eid ul Azha","Romans-2","Globe-12","Neptune P1"},0)),0,$I14),
 IF(AND(NOT(OR($A14="Annual Leave",$A15="Annual Leave")),$A14="Off day"),$I14,
  MAX(0,$I14-$V14)
  ))))+W14</f>
        <v/>
      </c>
      <c r="O14" s="56">
        <f>IF(AND(OR($A14="Holiday",$A15="Holiday"),
        ISNUMBER(MATCH(TRIM($B14),{"Phagwah","Good Friday","Easter Monday","Labour Day","Christmas","Eid ul Azha","Romans-2","Globe-12","Neptune P1"},0))),
   $I14,0)</f>
        <v/>
      </c>
      <c r="P14" s="56">
        <f>IF(OR($O$7="Canteen",$O$7="Head Office"),0,IF($I14&lt;=0,0,IF(OR(OR(TRIM($J14)="Hebrews",TRIM($J14)="Romans",TRIM($J14)="Romans-2",TRIM($J14)="Globe",TRIM($J14)="Globe-12",TRIM($J14)="Neptune P1"),AND($I15&gt;0,OR(TRIM($J15)="Hebrews",TRIM($J15)="Romans",TRIM($J15)="Romans-2",TRIM($J15)="Globe",TRIM($J15)="Globe-12",TRIM($J15)="Neptune P1"))),1,0)))</f>
        <v/>
      </c>
      <c r="Q14" s="57" t="n"/>
      <c r="R14" s="56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IF($I14&gt;0,1,0),
      0
   ),
0))</f>
        <v/>
      </c>
      <c r="S14" s="56">
        <f>IF(OR($A14="Annual Leave",$A15="Annual Leave"),IF($A14="Annual Leave",8,0),0)</f>
        <v/>
      </c>
      <c r="T14" s="58" t="n"/>
      <c r="U14" s="144">
        <f>MAX(0,40-Y14)</f>
        <v/>
      </c>
      <c r="V14" s="151">
        <f>IF(OR($C14="",$D14=""),0,
 IF(OR($A14="Holiday",$A15="Holiday"),0,
 IF(AND(NOT(OR($A14="Annual Leave",$A15="Annual Leave")),$A14="Off day"),0,
  IF($I14+$I15&gt;=8,IF($I14&gt;=8,8,$I14),$I14)
  )))</f>
        <v/>
      </c>
      <c r="W14" s="151">
        <f>MAX(0,V14-U14)</f>
        <v/>
      </c>
      <c r="X14" s="151">
        <f>IF(C14="","",C14-WEEKDAY(C14,1)+1)</f>
        <v/>
      </c>
      <c r="Y14" s="151">
        <f>IF(X14=X14,$L$11,0)</f>
        <v/>
      </c>
      <c r="Z14" s="151" t="n"/>
      <c r="AA14" s="151" t="n"/>
      <c r="AB14" s="151" t="n"/>
      <c r="AC14" s="351" t="n"/>
      <c r="AD14" s="351" t="n"/>
      <c r="AE14" s="351" t="n"/>
      <c r="AF14" s="351" t="n"/>
    </row>
    <row r="15" ht="24" customHeight="1" s="348" thickBot="1">
      <c r="A15" s="147" t="inlineStr">
        <is>
          <t>On Day</t>
        </is>
      </c>
      <c r="B15" s="269" t="n"/>
      <c r="C15" s="89">
        <f>C14</f>
        <v/>
      </c>
      <c r="D15" s="59" t="n"/>
      <c r="E15" s="152">
        <f>IF(D15="", "",
 IF(D15=TIME(0,0,0), 0,
 IF(AND(D15&gt;=TIME(0,0,1), D15&lt;=TIME(2,0,0)), TIME(7,0,0),
 IF(AND(D15&gt;=TIME(6,0,0), D15&lt;=TIME(8,0,0)), TIME(12,0,0),
 IF(AND(D15&gt;TIME(8,0,0), D15&lt;=TIME(13,59,0)), TIME(15,0,0),
 IF(AND(D15&gt;=TIME(14,0,0), D15&lt;=TIME(17,59,0)), TIME(21,0,0),
 IF(AND(D15&gt;=TIME(18,0,0), D15&lt;=TIME(21,59,0)), TIME(0,0,0),
 IF(AND(D15&gt;=TIME(22,0,0), D15&lt;=TIME(23,59,59)), TIME(7,0,0), ""))))))))</f>
        <v/>
      </c>
      <c r="F15" s="153" t="n"/>
      <c r="G15" s="152">
        <f>IF(AND(D15&gt;=TIME(6,0,0),D15&lt;=TIME(8,0,0)),E15,"")</f>
        <v/>
      </c>
      <c r="H15" s="59" t="n"/>
      <c r="I15" s="60">
        <f>ROUND(IF(OR(D15="",E15="",E15=0),0,IF(H15="",MOD(E15-D15,1)*24,MOD(H15-D15,1)*24)),2)</f>
        <v/>
      </c>
      <c r="J15" s="150" t="n"/>
      <c r="K15" s="270" t="n"/>
      <c r="L15" s="271" t="n"/>
      <c r="M15" s="272">
        <f>MAX(0,V15-W15)</f>
        <v/>
      </c>
      <c r="N15" s="61">
        <f>(IF(OR($C15="",$D15=""),0,
 IF(OR($A14="Holiday",$A15="Holiday"),
    IF(ISNUMBER(MATCH(TRIM($B15),{"Phagwah","Good Friday","Easter Monday","Labour Day","Christmas","Eid ul Azha","Romans-2","Globe-12","Neptune P1"},0)),0,$I15),
 IF(AND(NOT(OR($A14="Annual Leave",$A15="Annual Leave")),$A15="Off day"),$I15,
  MAX(0,$I15-$V15)
  ))))+W15</f>
        <v/>
      </c>
      <c r="O15" s="61">
        <f>IF(AND(OR($A14="Holiday",$A15="Holiday"),
        ISNUMBER(MATCH(TRIM($B15),{"Phagwah","Good Friday","Easter Monday","Labour Day","Christmas","Eid ul Azha","Romans-2","Globe-12","Neptune P1"},0))),
   $I15,0)</f>
        <v/>
      </c>
      <c r="P15" s="61">
        <f>IF(OR($O$7="Canteen",$O$7="Head Office"),0,IF($I15&lt;=0,0,IF(AND($I14&lt;=0,OR(TRIM($J15)="Hebrews",TRIM($J15)="Romans",TRIM($J15)="Romans-2",TRIM($J15)="Globe",TRIM($J15)="Globe-12",TRIM($J15)="Neptune P1")),1,0)))</f>
        <v/>
      </c>
      <c r="Q15" s="62" t="n"/>
      <c r="R15" s="61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IF(AND($I14=0,$I15&gt;0),1,0),
      0
   ),
0))</f>
        <v/>
      </c>
      <c r="S15" s="61">
        <f>IF(OR($A14="Annual Leave",$A15="Annual Leave"),IF(AND($A14&lt;&gt;"Annual Leave",$A15="Annual Leave"),8,0),0)</f>
        <v/>
      </c>
      <c r="T15" s="63" t="n"/>
      <c r="U15" s="144">
        <f>MAX(0,40-Y15)</f>
        <v/>
      </c>
      <c r="V15" s="151">
        <f>IF(OR($C15="",$D15=""),0,
 IF(OR($A14="Holiday",$A15="Holiday"),0,
 IF(AND(NOT(OR($A14="Annual Leave",$A15="Annual Leave")),$A15="Off day"),0,
  IF($I14+$I15&gt;=8,IF($I14&gt;=8,0,8-$I14),$I15)
  )))</f>
        <v/>
      </c>
      <c r="W15" s="151">
        <f>MAX(0,V15-U15)</f>
        <v/>
      </c>
      <c r="X15" s="151">
        <f>IF(C15="","",C15-WEEKDAY(C15,1)+1)</f>
        <v/>
      </c>
      <c r="Y15" s="151">
        <f>SUMPRODUCT(($X$14:$X14=X15)*(($V$14:$V14)+($O$14:$O14)))+IF(X15=X14,$L$11,0)</f>
        <v/>
      </c>
      <c r="Z15" s="151" t="n"/>
      <c r="AA15" s="151" t="n"/>
      <c r="AB15" s="151" t="n"/>
      <c r="AC15" s="351" t="n"/>
      <c r="AD15" s="351" t="n"/>
      <c r="AE15" s="351" t="n"/>
      <c r="AF15" s="351" t="n"/>
    </row>
    <row r="16" ht="24" customHeight="1" s="348" thickBot="1">
      <c r="A16" s="154" t="inlineStr">
        <is>
          <t>On Day</t>
        </is>
      </c>
      <c r="B16" s="273" t="n"/>
      <c r="C16" s="90">
        <f>C14+1</f>
        <v/>
      </c>
      <c r="D16" s="8" t="n"/>
      <c r="E16" s="155">
        <f>IF(D16="", "",
 IF(D16=TIME(0,0,0), 0,
 IF(AND(D16&gt;=TIME(0,0,1), D16&lt;=TIME(2,0,0)), TIME(7,0,0),
 IF(AND(D16&gt;=TIME(6,0,0), D16&lt;=TIME(8,0,0)), TIME(12,0,0),
 IF(AND(D16&gt;TIME(8,0,0), D16&lt;=TIME(13,59,0)), TIME(15,0,0),
 IF(AND(D16&gt;=TIME(14,0,0), D16&lt;=TIME(17,59,0)), TIME(21,0,0),
 IF(AND(D16&gt;=TIME(18,0,0), D16&lt;=TIME(21,59,0)), TIME(0,0,0),
 IF(AND(D16&gt;=TIME(22,0,0), D16&lt;=TIME(23,59,59)), TIME(7,0,0), ""))))))))</f>
        <v/>
      </c>
      <c r="F16" s="156" t="n"/>
      <c r="G16" s="155">
        <f>IF(AND(D16&gt;=TIME(6,0,0),D16&lt;=TIME(8,0,0)),E16,"")</f>
        <v/>
      </c>
      <c r="H16" s="8" t="n"/>
      <c r="I16" s="30">
        <f>ROUND(IF(OR(D16="",E16="",E16=0),0,IF(H16="",MOD(E16-D16,1)*24,MOD(H16-D16,1)*24)),2)</f>
        <v/>
      </c>
      <c r="J16" s="157" t="n"/>
      <c r="K16" s="274" t="n"/>
      <c r="L16" s="271" t="n"/>
      <c r="M16" s="275">
        <f>MAX(0,V16-W16)</f>
        <v/>
      </c>
      <c r="N16" s="9">
        <f>(IF(OR($C16="",$D16=""),0,
 IF(OR($A16="Holiday",$A17="Holiday"),
    IF(ISNUMBER(MATCH(TRIM($B16),{"Phagwah","Good Friday","Easter Monday","Labour Day","Christmas","Eid ul Azha","Romans-2","Globe-12","Neptune P1"},0)),0,$I16),
 IF(AND(NOT(OR($A16="Annual Leave",$A17="Annual Leave")),$A16="Off day"),$I16,
  MAX(0,$I16-$V16)
  ))))+W16</f>
        <v/>
      </c>
      <c r="O16" s="9">
        <f>IF(AND(OR($A16="Holiday",$A17="Holiday"),
        ISNUMBER(MATCH(TRIM($B16),{"Phagwah","Good Friday","Easter Monday","Labour Day","Christmas","Eid ul Azha","Romans-2","Globe-12","Neptune P1"},0))),
   $I16,0)</f>
        <v/>
      </c>
      <c r="P16" s="9">
        <f>IF(OR($O$7="Canteen",$O$7="Head Office"),0,IF($I16&lt;=0,0,IF(OR(OR(TRIM($J16)="Hebrews",TRIM($J16)="Romans",TRIM($J16)="Romans-2",TRIM($J16)="Globe",TRIM($J16)="Globe-12",TRIM($J16)="Neptune P1"),AND($I17&gt;0,OR(TRIM($J17)="Hebrews",TRIM($J17)="Romans",TRIM($J17)="Romans-2",TRIM($J17)="Globe",TRIM($J17)="Globe-12",TRIM($J17)="Neptune P1"))),1,0)))</f>
        <v/>
      </c>
      <c r="Q16" s="10" t="n"/>
      <c r="R16" s="9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IF($I16&gt;0,1,0),
      0
   ),
0))</f>
        <v/>
      </c>
      <c r="S16" s="9">
        <f>IF(OR($A16="Annual Leave",$A17="Annual Leave"),IF($A16="Annual Leave",8,0),0)</f>
        <v/>
      </c>
      <c r="T16" s="91" t="n"/>
      <c r="U16" s="144">
        <f>MAX(0,40-Y16)</f>
        <v/>
      </c>
      <c r="V16" s="351">
        <f>IF(OR($C16="",$D16=""),0,
 IF(OR($A16="Holiday",$A17="Holiday"),0,
 IF(AND(NOT(OR($A16="Annual Leave",$A17="Annual Leave")),$A16="Off day"),0,
  IF($I16+$I17&gt;=8,IF($I16&gt;=8,8,$I16),$I16)
  )))</f>
        <v/>
      </c>
      <c r="W16" s="351">
        <f>MAX(0,V16-U16)</f>
        <v/>
      </c>
      <c r="X16" s="351">
        <f>IF(C16="","",C16-WEEKDAY(C16,1)+1)</f>
        <v/>
      </c>
      <c r="Y16" s="351">
        <f>SUMPRODUCT(($X$14:$X15=X16)*(($V$14:$V15)+($O$14:$O15)))+IF(X16=X14,$L$11,0)</f>
        <v/>
      </c>
      <c r="Z16" s="351" t="n"/>
      <c r="AA16" s="351" t="n"/>
      <c r="AB16" s="351" t="n"/>
      <c r="AC16" s="351" t="n"/>
      <c r="AD16" s="351" t="n"/>
      <c r="AE16" s="351" t="n"/>
      <c r="AF16" s="351" t="n"/>
    </row>
    <row r="17" ht="24" customHeight="1" s="348" thickBot="1">
      <c r="A17" s="154" t="inlineStr">
        <is>
          <t>On Day</t>
        </is>
      </c>
      <c r="B17" s="273" t="n"/>
      <c r="C17" s="90">
        <f>C16</f>
        <v/>
      </c>
      <c r="D17" s="276" t="n"/>
      <c r="E17" s="277">
        <f>IF(D17="", "",
 IF(D17=TIME(0,0,0), 0,
 IF(AND(D17&gt;=TIME(0,0,1), D17&lt;=TIME(2,0,0)), TIME(7,0,0),
 IF(AND(D17&gt;=TIME(6,0,0), D17&lt;=TIME(8,0,0)), TIME(12,0,0),
 IF(AND(D17&gt;TIME(8,0,0), D17&lt;=TIME(13,59,0)), TIME(15,0,0),
 IF(AND(D17&gt;=TIME(14,0,0), D17&lt;=TIME(17,59,0)), TIME(21,0,0),
 IF(AND(D17&gt;=TIME(18,0,0), D17&lt;=TIME(21,59,0)), TIME(0,0,0),
 IF(AND(D17&gt;=TIME(22,0,0), D17&lt;=TIME(23,59,59)), TIME(7,0,0), ""))))))))</f>
        <v/>
      </c>
      <c r="F17" s="156" t="n"/>
      <c r="G17" s="277">
        <f>IF(AND(D17&gt;=TIME(6,0,0),D17&lt;=TIME(8,0,0)),E17,"")</f>
        <v/>
      </c>
      <c r="H17" s="276" t="n"/>
      <c r="I17" s="30">
        <f>ROUND(IF(OR(D17="",E17="",E17=0),0,IF(H17="",MOD(E17-D17,1)*24,MOD(H17-D17,1)*24)),2)</f>
        <v/>
      </c>
      <c r="J17" s="158" t="n"/>
      <c r="K17" s="274" t="n"/>
      <c r="L17" s="271" t="n"/>
      <c r="M17" s="275">
        <f>MAX(0,V17-W17)</f>
        <v/>
      </c>
      <c r="N17" s="278">
        <f>(IF(OR($C17="",$D17=""),0,
 IF(OR($A16="Holiday",$A17="Holiday"),
    IF(ISNUMBER(MATCH(TRIM($B17),{"Phagwah","Good Friday","Easter Monday","Labour Day","Christmas","Eid ul Azha","Romans-2","Globe-12","Neptune P1"},0)),0,$I17),
 IF(AND(NOT(OR($A16="Annual Leave",$A17="Annual Leave")),$A17="Off day"),$I17,
  MAX(0,$I17-$V17)
  ))))+W17</f>
        <v/>
      </c>
      <c r="O17" s="278">
        <f>IF(AND(OR($A16="Holiday",$A17="Holiday"),
        ISNUMBER(MATCH(TRIM($B17),{"Phagwah","Good Friday","Easter Monday","Labour Day","Christmas","Eid ul Azha","Romans-2","Globe-12","Neptune P1"},0))),
   $I17,0)</f>
        <v/>
      </c>
      <c r="P17" s="278">
        <f>IF(OR($O$7="Canteen",$O$7="Head Office"),0,IF($I17&lt;=0,0,IF(AND($I16&lt;=0,OR(TRIM($J17)="Hebrews",TRIM($J17)="Romans",TRIM($J17)="Romans-2",TRIM($J17)="Globe",TRIM($J17)="Globe-12",TRIM($J17)="Neptune P1")),1,0)))</f>
        <v/>
      </c>
      <c r="Q17" s="279" t="n"/>
      <c r="R17" s="278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IF(AND($I16=0,$I17&gt;0),1,0),
      0
   ),
0))</f>
        <v/>
      </c>
      <c r="S17" s="278">
        <f>IF(OR($A16="Annual Leave",$A17="Annual Leave"),IF(AND($A16&lt;&gt;"Annual Leave",$A17="Annual Leave"),8,0),0)</f>
        <v/>
      </c>
      <c r="T17" s="280" t="n"/>
      <c r="U17" s="144">
        <f>MAX(0,40-Y17)</f>
        <v/>
      </c>
      <c r="V17" s="351">
        <f>IF(OR($C17="",$D17=""),0,
 IF(OR($A16="Holiday",$A17="Holiday"),0,
 IF(AND(NOT(OR($A16="Annual Leave",$A17="Annual Leave")),$A17="Off day"),0,
  IF($I16+$I17&gt;=8,IF($I16&gt;=8,0,8-$I16),$I17)
  )))</f>
        <v/>
      </c>
      <c r="W17" s="351">
        <f>MAX(0,V17-U17)</f>
        <v/>
      </c>
      <c r="X17" s="351">
        <f>IF(C17="","",C17-WEEKDAY(C17,1)+1)</f>
        <v/>
      </c>
      <c r="Y17" s="351">
        <f>SUMPRODUCT(($X$14:$X16=X17)*(($V$14:$V16)+($O$14:$O16)))+IF(X17=X14,$L$11,0)</f>
        <v/>
      </c>
      <c r="Z17" s="351" t="n"/>
      <c r="AA17" s="351" t="n"/>
      <c r="AB17" s="351" t="n"/>
      <c r="AC17" s="351" t="n"/>
      <c r="AD17" s="351" t="n"/>
      <c r="AE17" s="351" t="n"/>
      <c r="AF17" s="351" t="n"/>
    </row>
    <row r="18" ht="24" customHeight="1" s="348" thickBot="1">
      <c r="A18" s="159" t="inlineStr">
        <is>
          <t>On Day</t>
        </is>
      </c>
      <c r="B18" s="281" t="n"/>
      <c r="C18" s="92">
        <f>C16+1</f>
        <v/>
      </c>
      <c r="D18" s="31" t="n"/>
      <c r="E18" s="160">
        <f>IF(D18="", "",
 IF(D18=TIME(0,0,0), 0,
 IF(AND(D18&gt;=TIME(0,0,1), D18&lt;=TIME(2,0,0)), TIME(7,0,0),
 IF(AND(D18&gt;=TIME(6,0,0), D18&lt;=TIME(8,0,0)), TIME(12,0,0),
 IF(AND(D18&gt;TIME(8,0,0), D18&lt;=TIME(13,59,0)), TIME(15,0,0),
 IF(AND(D18&gt;=TIME(14,0,0), D18&lt;=TIME(17,59,0)), TIME(21,0,0),
 IF(AND(D18&gt;=TIME(18,0,0), D18&lt;=TIME(21,59,0)), TIME(0,0,0),
 IF(AND(D18&gt;=TIME(22,0,0), D18&lt;=TIME(23,59,59)), TIME(7,0,0), ""))))))))</f>
        <v/>
      </c>
      <c r="F18" s="161" t="n"/>
      <c r="G18" s="160">
        <f>IF(AND(D18&gt;=TIME(6,0,0),D18&lt;=TIME(8,0,0)),E18,"")</f>
        <v/>
      </c>
      <c r="H18" s="31" t="n"/>
      <c r="I18" s="32">
        <f>ROUND(IF(OR(D18="",E18="",E18=0),0,IF(H18="",MOD(E18-D18,1)*24,MOD(H18-D18,1)*24)),2)</f>
        <v/>
      </c>
      <c r="J18" s="162" t="n"/>
      <c r="K18" s="282" t="n"/>
      <c r="L18" s="271" t="n"/>
      <c r="M18" s="283">
        <f>MAX(0,V18-W18)</f>
        <v/>
      </c>
      <c r="N18" s="33">
        <f>(IF(OR($C18="",$D18=""),0,
 IF(OR($A18="Holiday",$A19="Holiday"),
    IF(ISNUMBER(MATCH(TRIM($B18),{"Phagwah","Good Friday","Easter Monday","Labour Day","Christmas","Eid ul Azha","Romans-2","Globe-12","Neptune P1"},0)),0,$I18),
 IF(AND(NOT(OR($A18="Annual Leave",$A19="Annual Leave")),$A18="Off day"),$I18,
  MAX(0,$I18-$V18)
  ))))+W18</f>
        <v/>
      </c>
      <c r="O18" s="33">
        <f>IF(AND(OR($A18="Holiday",$A19="Holiday"),
        ISNUMBER(MATCH(TRIM($B18),{"Phagwah","Good Friday","Easter Monday","Labour Day","Christmas","Eid ul Azha","Romans-2","Globe-12","Neptune P1"},0))),
   $I18,0)</f>
        <v/>
      </c>
      <c r="P18" s="33">
        <f>IF(OR($O$7="Canteen",$O$7="Head Office"),0,IF($I18&lt;=0,0,IF(OR(OR(TRIM($J18)="Hebrews",TRIM($J18)="Romans",TRIM($J18)="Romans-2",TRIM($J18)="Globe",TRIM($J18)="Globe-12",TRIM($J18)="Neptune P1"),AND($I19&gt;0,OR(TRIM($J19)="Hebrews",TRIM($J19)="Romans",TRIM($J19)="Romans-2",TRIM($J19)="Globe",TRIM($J19)="Globe-12",TRIM($J19)="Neptune P1"))),1,0)))</f>
        <v/>
      </c>
      <c r="Q18" s="34" t="n"/>
      <c r="R18" s="33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IF($I18&gt;0,1,0),
      0
   ),
0))</f>
        <v/>
      </c>
      <c r="S18" s="33">
        <f>IF(OR($A18="Annual Leave",$A19="Annual Leave"),IF($A18="Annual Leave",8,0),0)</f>
        <v/>
      </c>
      <c r="T18" s="35" t="n"/>
      <c r="U18" s="144">
        <f>MAX(0,40-Y18)</f>
        <v/>
      </c>
      <c r="V18" s="351">
        <f>IF(OR($C18="",$D18=""),0,
 IF(OR($A18="Holiday",$A19="Holiday"),0,
 IF(AND(NOT(OR($A18="Annual Leave",$A19="Annual Leave")),$A18="Off day"),0,
  IF($I18+$I19&gt;=8,IF($I18&gt;=8,8,$I18),$I18)
  )))</f>
        <v/>
      </c>
      <c r="W18" s="351">
        <f>MAX(0,V18-U18)</f>
        <v/>
      </c>
      <c r="X18" s="351">
        <f>IF(C18="","",C18-WEEKDAY(C18,1)+1)</f>
        <v/>
      </c>
      <c r="Y18" s="351">
        <f>SUMPRODUCT(($X$14:$X17=X18)*(($V$14:$V17)+($O$14:$O17)))+IF(X18=X14,$L$11,0)</f>
        <v/>
      </c>
      <c r="Z18" s="351" t="n"/>
      <c r="AA18" s="351" t="n"/>
      <c r="AB18" s="351" t="n"/>
      <c r="AC18" s="351" t="n"/>
      <c r="AD18" s="351" t="n"/>
      <c r="AE18" s="351" t="n"/>
      <c r="AF18" s="351" t="n"/>
    </row>
    <row r="19" ht="24" customHeight="1" s="348" thickBot="1">
      <c r="A19" s="159" t="inlineStr">
        <is>
          <t>On Day</t>
        </is>
      </c>
      <c r="B19" s="281" t="n"/>
      <c r="C19" s="93">
        <f>C18</f>
        <v/>
      </c>
      <c r="D19" s="36" t="n"/>
      <c r="E19" s="163">
        <f>IF(D19="", "",
 IF(D19=TIME(0,0,0), 0,
 IF(AND(D19&gt;=TIME(0,0,1), D19&lt;=TIME(2,0,0)), TIME(7,0,0),
 IF(AND(D19&gt;=TIME(6,0,0), D19&lt;=TIME(8,0,0)), TIME(12,0,0),
 IF(AND(D19&gt;TIME(8,0,0), D19&lt;=TIME(13,59,0)), TIME(15,0,0),
 IF(AND(D19&gt;=TIME(14,0,0), D19&lt;=TIME(17,59,0)), TIME(21,0,0),
 IF(AND(D19&gt;=TIME(18,0,0), D19&lt;=TIME(21,59,0)), TIME(0,0,0),
 IF(AND(D19&gt;=TIME(22,0,0), D19&lt;=TIME(23,59,59)), TIME(7,0,0), ""))))))))</f>
        <v/>
      </c>
      <c r="F19" s="164" t="n"/>
      <c r="G19" s="163">
        <f>IF(AND(D19&gt;=TIME(6,0,0),D19&lt;=TIME(8,0,0)),E19,"")</f>
        <v/>
      </c>
      <c r="H19" s="36" t="n"/>
      <c r="I19" s="37">
        <f>ROUND(IF(OR(D19="",E19="",E19=0),0,IF(H19="",MOD(E19-D19,1)*24,MOD(H19-D19,1)*24)),2)</f>
        <v/>
      </c>
      <c r="J19" s="162" t="n"/>
      <c r="K19" s="282" t="n"/>
      <c r="L19" s="271" t="n"/>
      <c r="M19" s="283">
        <f>MAX(0,V19-W19)</f>
        <v/>
      </c>
      <c r="N19" s="38">
        <f>(IF(OR($C19="",$D19=""),0,
 IF(OR($A18="Holiday",$A19="Holiday"),
    IF(ISNUMBER(MATCH(TRIM($B19),{"Phagwah","Good Friday","Easter Monday","Labour Day","Christmas","Eid ul Azha","Romans-2","Globe-12","Neptune P1"},0)),0,$I19),
 IF(AND(NOT(OR($A18="Annual Leave",$A19="Annual Leave")),$A19="Off day"),$I19,
  MAX(0,$I19-$V19)
  ))))+W19</f>
        <v/>
      </c>
      <c r="O19" s="38">
        <f>IF(AND(OR($A18="Holiday",$A19="Holiday"),
        ISNUMBER(MATCH(TRIM($B19),{"Phagwah","Good Friday","Easter Monday","Labour Day","Christmas","Eid ul Azha","Romans-2","Globe-12","Neptune P1"},0))),
   $I19,0)</f>
        <v/>
      </c>
      <c r="P19" s="38">
        <f>IF(OR($O$7="Canteen",$O$7="Head Office"),0,IF($I19&lt;=0,0,IF(AND($I18&lt;=0,OR(TRIM($J19)="Hebrews",TRIM($J19)="Romans",TRIM($J19)="Romans-2",TRIM($J19)="Globe",TRIM($J19)="Globe-12",TRIM($J19)="Neptune P1")),1,0)))</f>
        <v/>
      </c>
      <c r="Q19" s="39" t="n"/>
      <c r="R19" s="38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IF(AND($I18=0,$I19&gt;0),1,0),
      0
   ),
0))</f>
        <v/>
      </c>
      <c r="S19" s="38">
        <f>IF(OR($A18="Annual Leave",$A19="Annual Leave"),IF(AND($A18&lt;&gt;"Annual Leave",$A19="Annual Leave"),8,0),0)</f>
        <v/>
      </c>
      <c r="T19" s="40" t="n"/>
      <c r="U19" s="144">
        <f>MAX(0,40-Y19)</f>
        <v/>
      </c>
      <c r="V19" s="351">
        <f>IF(OR($C19="",$D19=""),0,
 IF(OR($A18="Holiday",$A19="Holiday"),0,
 IF(AND(NOT(OR($A18="Annual Leave",$A19="Annual Leave")),$A19="Off day"),0,
  IF($I18+$I19&gt;=8,IF($I18&gt;=8,0,8-$I18),$I19)
  )))</f>
        <v/>
      </c>
      <c r="W19" s="351">
        <f>MAX(0,V19-U19)</f>
        <v/>
      </c>
      <c r="X19" s="351">
        <f>IF(C19="","",C19-WEEKDAY(C19,1)+1)</f>
        <v/>
      </c>
      <c r="Y19" s="351">
        <f>SUMPRODUCT(($X$14:$X18=X19)*(($V$14:$V18)+($O$14:$O18)))+IF(X19=X14,$L$11,0)</f>
        <v/>
      </c>
      <c r="Z19" s="351" t="n"/>
      <c r="AA19" s="351" t="n"/>
      <c r="AB19" s="351" t="n"/>
      <c r="AC19" s="351" t="n"/>
      <c r="AD19" s="351" t="n"/>
      <c r="AE19" s="351" t="n"/>
      <c r="AF19" s="351" t="n"/>
    </row>
    <row r="20" ht="24" customHeight="1" s="348" thickBot="1">
      <c r="A20" s="165" t="inlineStr">
        <is>
          <t>On Day</t>
        </is>
      </c>
      <c r="B20" s="284" t="n"/>
      <c r="C20" s="94">
        <f>C18+1</f>
        <v/>
      </c>
      <c r="D20" s="41" t="n"/>
      <c r="E20" s="166">
        <f>IF(D20="", "",
 IF(D20=TIME(0,0,0), 0,
 IF(AND(D20&gt;=TIME(0,0,1), D20&lt;=TIME(2,0,0)), TIME(7,0,0),
 IF(AND(D20&gt;=TIME(6,0,0), D20&lt;=TIME(8,0,0)), TIME(12,0,0),
 IF(AND(D20&gt;TIME(8,0,0), D20&lt;=TIME(13,59,0)), TIME(15,0,0),
 IF(AND(D20&gt;=TIME(14,0,0), D20&lt;=TIME(17,59,0)), TIME(21,0,0),
 IF(AND(D20&gt;=TIME(18,0,0), D20&lt;=TIME(21,59,0)), TIME(0,0,0),
 IF(AND(D20&gt;=TIME(22,0,0), D20&lt;=TIME(23,59,59)), TIME(7,0,0), ""))))))))</f>
        <v/>
      </c>
      <c r="F20" s="167" t="n"/>
      <c r="G20" s="166">
        <f>IF(AND(D20&gt;=TIME(6,0,0),D20&lt;=TIME(8,0,0)),E20,"")</f>
        <v/>
      </c>
      <c r="H20" s="41" t="n"/>
      <c r="I20" s="95">
        <f>ROUND(IF(OR(D20="",E20="",E20=0),0,IF(H20="",MOD(E20-D20,1)*24,MOD(H20-D20,1)*24)),2)</f>
        <v/>
      </c>
      <c r="J20" s="168" t="n"/>
      <c r="K20" s="285" t="n"/>
      <c r="L20" s="271" t="n"/>
      <c r="M20" s="286">
        <f>MAX(0,V20-W20)</f>
        <v/>
      </c>
      <c r="N20" s="42">
        <f>(IF(OR($C20="",$D20=""),0,
 IF(OR($A20="Holiday",$A21="Holiday"),
    IF(ISNUMBER(MATCH(TRIM($B20),{"Phagwah","Good Friday","Easter Monday","Labour Day","Christmas","Eid ul Azha","Romans-2","Globe-12","Neptune P1"},0)),0,$I20),
 IF(AND(NOT(OR($A20="Annual Leave",$A21="Annual Leave")),$A20="Off day"),$I20,
  MAX(0,$I20-$V20)
  ))))+W20</f>
        <v/>
      </c>
      <c r="O20" s="42">
        <f>IF(AND(OR($A20="Holiday",$A21="Holiday"),
        ISNUMBER(MATCH(TRIM($B20),{"Phagwah","Good Friday","Easter Monday","Labour Day","Christmas","Eid ul Azha","Romans-2","Globe-12","Neptune P1"},0))),
   $I20,0)</f>
        <v/>
      </c>
      <c r="P20" s="42">
        <f>IF(OR($O$7="Canteen",$O$7="Head Office"),0,IF($I20&lt;=0,0,IF(OR(OR(TRIM($J20)="Hebrews",TRIM($J20)="Romans",TRIM($J20)="Romans-2",TRIM($J20)="Globe",TRIM($J20)="Globe-12",TRIM($J20)="Neptune P1"),AND($I21&gt;0,OR(TRIM($J21)="Hebrews",TRIM($J21)="Romans",TRIM($J21)="Romans-2",TRIM($J21)="Globe",TRIM($J21)="Globe-12",TRIM($J21)="Neptune P1"))),1,0)))</f>
        <v/>
      </c>
      <c r="Q20" s="43" t="n"/>
      <c r="R20" s="42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IF($I20&gt;0,1,0),
      0
   ),
0))</f>
        <v/>
      </c>
      <c r="S20" s="42">
        <f>IF(OR($A20="Annual Leave",$A21="Annual Leave"),IF($A20="Annual Leave",8,0),0)</f>
        <v/>
      </c>
      <c r="T20" s="96" t="n"/>
      <c r="U20" s="144">
        <f>MAX(0,40-Y20)</f>
        <v/>
      </c>
      <c r="V20" s="351">
        <f>IF(OR($C20="",$D20=""),0,
 IF(OR($A20="Holiday",$A21="Holiday"),0,
 IF(AND(NOT(OR($A20="Annual Leave",$A21="Annual Leave")),$A20="Off day"),0,
  IF($I20+$I21&gt;=8,IF($I20&gt;=8,8,$I20),$I20)
  )))</f>
        <v/>
      </c>
      <c r="W20" s="351">
        <f>MAX(0,V20-U20)</f>
        <v/>
      </c>
      <c r="X20" s="351">
        <f>IF(C20="","",C20-WEEKDAY(C20,1)+1)</f>
        <v/>
      </c>
      <c r="Y20" s="351">
        <f>SUMPRODUCT(($X$14:$X19=X20)*(($V$14:$V19)+($O$14:$O19)))+IF(X20=X14,$L$11,0)</f>
        <v/>
      </c>
      <c r="Z20" s="351" t="n"/>
      <c r="AA20" s="351" t="n"/>
      <c r="AB20" s="351" t="n"/>
      <c r="AC20" s="351" t="n"/>
      <c r="AD20" s="351" t="n"/>
      <c r="AE20" s="351" t="n"/>
      <c r="AF20" s="351" t="n"/>
    </row>
    <row r="21" ht="24" customHeight="1" s="348" thickBot="1">
      <c r="A21" s="165" t="inlineStr">
        <is>
          <t>On Day</t>
        </is>
      </c>
      <c r="B21" s="284" t="n"/>
      <c r="C21" s="94">
        <f>C20</f>
        <v/>
      </c>
      <c r="D21" s="287" t="n"/>
      <c r="E21" s="288">
        <f>IF(D21="", "",
 IF(D21=TIME(0,0,0), 0,
 IF(AND(D21&gt;=TIME(0,0,1), D21&lt;=TIME(2,0,0)), TIME(7,0,0),
 IF(AND(D21&gt;=TIME(6,0,0), D21&lt;=TIME(8,0,0)), TIME(12,0,0),
 IF(AND(D21&gt;TIME(8,0,0), D21&lt;=TIME(13,59,0)), TIME(15,0,0),
 IF(AND(D21&gt;=TIME(14,0,0), D21&lt;=TIME(17,59,0)), TIME(21,0,0),
 IF(AND(D21&gt;=TIME(18,0,0), D21&lt;=TIME(21,59,0)), TIME(0,0,0),
 IF(AND(D21&gt;=TIME(22,0,0), D21&lt;=TIME(23,59,59)), TIME(7,0,0), ""))))))))</f>
        <v/>
      </c>
      <c r="F21" s="167" t="n"/>
      <c r="G21" s="288">
        <f>IF(AND(D21&gt;=TIME(6,0,0),D21&lt;=TIME(8,0,0)),E21,"")</f>
        <v/>
      </c>
      <c r="H21" s="287" t="n"/>
      <c r="I21" s="95">
        <f>ROUND(IF(OR(D21="",E21="",E21=0),0,IF(H21="",MOD(E21-D21,1)*24,MOD(H21-D21,1)*24)),2)</f>
        <v/>
      </c>
      <c r="J21" s="169" t="n"/>
      <c r="K21" s="285" t="n"/>
      <c r="L21" s="271" t="n"/>
      <c r="M21" s="286">
        <f>MAX(0,V21-W21)</f>
        <v/>
      </c>
      <c r="N21" s="289">
        <f>(IF(OR($C21="",$D21=""),0,
 IF(OR($A20="Holiday",$A21="Holiday"),
    IF(ISNUMBER(MATCH(TRIM($B21),{"Phagwah","Good Friday","Easter Monday","Labour Day","Christmas","Eid ul Azha","Romans-2","Globe-12","Neptune P1"},0)),0,$I21),
 IF(AND(NOT(OR($A20="Annual Leave",$A21="Annual Leave")),$A21="Off day"),$I21,
  MAX(0,$I21-$V21)
  ))))+W21</f>
        <v/>
      </c>
      <c r="O21" s="289">
        <f>IF(AND(OR($A20="Holiday",$A21="Holiday"),
        ISNUMBER(MATCH(TRIM($B21),{"Phagwah","Good Friday","Easter Monday","Labour Day","Christmas","Eid ul Azha","Romans-2","Globe-12","Neptune P1"},0))),
   $I21,0)</f>
        <v/>
      </c>
      <c r="P21" s="289">
        <f>IF(OR($O$7="Canteen",$O$7="Head Office"),0,IF($I21&lt;=0,0,IF(AND($I20&lt;=0,OR(TRIM($J21)="Hebrews",TRIM($J21)="Romans",TRIM($J21)="Romans-2",TRIM($J21)="Globe",TRIM($J21)="Globe-12",TRIM($J21)="Neptune P1")),1,0)))</f>
        <v/>
      </c>
      <c r="Q21" s="290" t="n"/>
      <c r="R21" s="289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IF(AND($I20=0,$I21&gt;0),1,0),
      0
   ),
0))</f>
        <v/>
      </c>
      <c r="S21" s="289">
        <f>IF(OR($A20="Annual Leave",$A21="Annual Leave"),IF(AND($A20&lt;&gt;"Annual Leave",$A21="Annual Leave"),8,0),0)</f>
        <v/>
      </c>
      <c r="T21" s="291" t="n"/>
      <c r="U21" s="144">
        <f>MAX(0,40-Y21)</f>
        <v/>
      </c>
      <c r="V21" s="351">
        <f>IF(OR($C21="",$D21=""),0,
 IF(OR($A20="Holiday",$A21="Holiday"),0,
 IF(AND(NOT(OR($A20="Annual Leave",$A21="Annual Leave")),$A21="Off day"),0,
  IF($I20+$I21&gt;=8,IF($I20&gt;=8,0,8-$I20),$I21)
  )))</f>
        <v/>
      </c>
      <c r="W21" s="351">
        <f>MAX(0,V21-U21)</f>
        <v/>
      </c>
      <c r="X21" s="351">
        <f>IF(C21="","",C21-WEEKDAY(C21,1)+1)</f>
        <v/>
      </c>
      <c r="Y21" s="351">
        <f>SUMPRODUCT(($X$14:$X20=X21)*(($V$14:$V20)+($O$14:$O20)))+IF(X21=X14,$L$11,0)</f>
        <v/>
      </c>
      <c r="Z21" s="351" t="n"/>
      <c r="AA21" s="351" t="n"/>
      <c r="AB21" s="351" t="n"/>
      <c r="AC21" s="351" t="n"/>
      <c r="AD21" s="351" t="n"/>
      <c r="AE21" s="351" t="n"/>
      <c r="AF21" s="351" t="n"/>
    </row>
    <row r="22" ht="24" customHeight="1" s="348" thickBot="1">
      <c r="A22" s="170" t="inlineStr">
        <is>
          <t>On Day</t>
        </is>
      </c>
      <c r="B22" s="292" t="n"/>
      <c r="C22" s="97">
        <f>C20+1</f>
        <v/>
      </c>
      <c r="D22" s="44" t="n"/>
      <c r="E22" s="171">
        <f>IF(D22="", "",
 IF(D22=TIME(0,0,0), 0,
 IF(AND(D22&gt;=TIME(0,0,1), D22&lt;=TIME(2,0,0)), TIME(7,0,0),
 IF(AND(D22&gt;=TIME(6,0,0), D22&lt;=TIME(8,0,0)), TIME(12,0,0),
 IF(AND(D22&gt;TIME(8,0,0), D22&lt;=TIME(13,59,0)), TIME(15,0,0),
 IF(AND(D22&gt;=TIME(14,0,0), D22&lt;=TIME(17,59,0)), TIME(21,0,0),
 IF(AND(D22&gt;=TIME(18,0,0), D22&lt;=TIME(21,59,0)), TIME(0,0,0),
 IF(AND(D22&gt;=TIME(22,0,0), D22&lt;=TIME(23,59,59)), TIME(7,0,0), ""))))))))</f>
        <v/>
      </c>
      <c r="F22" s="172" t="n"/>
      <c r="G22" s="171">
        <f>IF(AND(D22&gt;=TIME(6,0,0),D22&lt;=TIME(8,0,0)),E22,"")</f>
        <v/>
      </c>
      <c r="H22" s="44" t="n"/>
      <c r="I22" s="45">
        <f>ROUND(IF(OR(D22="",E22="",E22=0),0,IF(H22="",MOD(E22-D22,1)*24,MOD(H22-D22,1)*24)),2)</f>
        <v/>
      </c>
      <c r="J22" s="173" t="n"/>
      <c r="K22" s="293" t="n"/>
      <c r="L22" s="271" t="n"/>
      <c r="M22" s="294">
        <f>MAX(0,V22-W22)</f>
        <v/>
      </c>
      <c r="N22" s="46">
        <f>(IF(OR($C22="",$D22=""),0,
 IF(OR($A22="Holiday",$A23="Holiday"),
    IF(ISNUMBER(MATCH(TRIM($B22),{"Phagwah","Good Friday","Easter Monday","Labour Day","Christmas","Eid ul Azha","Romans-2","Globe-12","Neptune P1"},0)),0,$I22),
 IF(AND(NOT(OR($A22="Annual Leave",$A23="Annual Leave")),$A22="Off day"),$I22,
  MAX(0,$I22-$V22)
  ))))+W22</f>
        <v/>
      </c>
      <c r="O22" s="46">
        <f>IF(AND(OR($A22="Holiday",$A23="Holiday"),
        ISNUMBER(MATCH(TRIM($B22),{"Phagwah","Good Friday","Easter Monday","Labour Day","Christmas","Eid ul Azha","Romans-2","Globe-12","Neptune P1"},0))),
   $I22,0)</f>
        <v/>
      </c>
      <c r="P22" s="46">
        <f>IF(OR($O$7="Canteen",$O$7="Head Office"),0,IF($I22&lt;=0,0,IF(OR(OR(TRIM($J22)="Hebrews",TRIM($J22)="Romans",TRIM($J22)="Romans-2",TRIM($J22)="Globe",TRIM($J22)="Globe-12",TRIM($J22)="Neptune P1"),AND($I23&gt;0,OR(TRIM($J23)="Hebrews",TRIM($J23)="Romans",TRIM($J23)="Romans-2",TRIM($J23)="Globe",TRIM($J23)="Globe-12",TRIM($J23)="Neptune P1"))),1,0)))</f>
        <v/>
      </c>
      <c r="Q22" s="47" t="n"/>
      <c r="R22" s="46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IF($I22&gt;0,1,0),
      0
   ),
0))</f>
        <v/>
      </c>
      <c r="S22" s="46">
        <f>IF(OR($A22="Annual Leave",$A23="Annual Leave"),IF($A22="Annual Leave",8,0),0)</f>
        <v/>
      </c>
      <c r="T22" s="48" t="n"/>
      <c r="U22" s="144">
        <f>MAX(0,40-Y22)</f>
        <v/>
      </c>
      <c r="V22" s="351">
        <f>IF(OR($C22="",$D22=""),0,
 IF(OR($A22="Holiday",$A23="Holiday"),0,
 IF(AND(NOT(OR($A22="Annual Leave",$A23="Annual Leave")),$A22="Off day"),0,
  IF($I22+$I23&gt;=8,IF($I22&gt;=8,8,$I22),$I22)
  )))</f>
        <v/>
      </c>
      <c r="W22" s="351">
        <f>MAX(0,V22-U22)</f>
        <v/>
      </c>
      <c r="X22" s="351">
        <f>IF(C22="","",C22-WEEKDAY(C22,1)+1)</f>
        <v/>
      </c>
      <c r="Y22" s="351">
        <f>SUMPRODUCT(($X$14:$X21=X22)*(($V$14:$V21)+($O$14:$O21)))+IF(X22=X14,$L$11,0)</f>
        <v/>
      </c>
      <c r="Z22" s="351" t="n"/>
      <c r="AA22" s="351" t="n"/>
      <c r="AB22" s="351" t="n"/>
      <c r="AC22" s="351" t="n"/>
      <c r="AD22" s="351" t="n"/>
      <c r="AE22" s="351" t="n"/>
      <c r="AF22" s="351" t="n"/>
    </row>
    <row r="23" ht="24" customHeight="1" s="348" thickBot="1">
      <c r="A23" s="170" t="inlineStr">
        <is>
          <t>On Day</t>
        </is>
      </c>
      <c r="B23" s="292" t="n"/>
      <c r="C23" s="98">
        <f>C22</f>
        <v/>
      </c>
      <c r="D23" s="49" t="n"/>
      <c r="E23" s="174">
        <f>IF(D23="", "",
 IF(D23=TIME(0,0,0), 0,
 IF(AND(D23&gt;=TIME(0,0,1), D23&lt;=TIME(2,0,0)), TIME(7,0,0),
 IF(AND(D23&gt;=TIME(6,0,0), D23&lt;=TIME(8,0,0)), TIME(12,0,0),
 IF(AND(D23&gt;TIME(8,0,0), D23&lt;=TIME(13,59,0)), TIME(15,0,0),
 IF(AND(D23&gt;=TIME(14,0,0), D23&lt;=TIME(17,59,0)), TIME(21,0,0),
 IF(AND(D23&gt;=TIME(18,0,0), D23&lt;=TIME(21,59,0)), TIME(0,0,0),
 IF(AND(D23&gt;=TIME(22,0,0), D23&lt;=TIME(23,59,59)), TIME(7,0,0), ""))))))))</f>
        <v/>
      </c>
      <c r="F23" s="175" t="n"/>
      <c r="G23" s="174">
        <f>IF(AND(D23&gt;=TIME(6,0,0),D23&lt;=TIME(8,0,0)),E23,"")</f>
        <v/>
      </c>
      <c r="H23" s="49" t="n"/>
      <c r="I23" s="50">
        <f>ROUND(IF(OR(D23="",E23="",E23=0),0,IF(H23="",MOD(E23-D23,1)*24,MOD(H23-D23,1)*24)),2)</f>
        <v/>
      </c>
      <c r="J23" s="173" t="n"/>
      <c r="K23" s="293" t="n"/>
      <c r="L23" s="271" t="n"/>
      <c r="M23" s="294">
        <f>MAX(0,V23-W23)</f>
        <v/>
      </c>
      <c r="N23" s="51">
        <f>(IF(OR($C23="",$D23=""),0,
 IF(OR($A22="Holiday",$A23="Holiday"),
    IF(ISNUMBER(MATCH(TRIM($B23),{"Phagwah","Good Friday","Easter Monday","Labour Day","Christmas","Eid ul Azha","Romans-2","Globe-12","Neptune P1"},0)),0,$I23),
 IF(AND(NOT(OR($A22="Annual Leave",$A23="Annual Leave")),$A23="Off day"),$I23,
  MAX(0,$I23-$V23)
  ))))+W23</f>
        <v/>
      </c>
      <c r="O23" s="51">
        <f>IF(AND(OR($A22="Holiday",$A23="Holiday"),
        ISNUMBER(MATCH(TRIM($B23),{"Phagwah","Good Friday","Easter Monday","Labour Day","Christmas","Eid ul Azha","Romans-2","Globe-12","Neptune P1"},0))),
   $I23,0)</f>
        <v/>
      </c>
      <c r="P23" s="51">
        <f>IF(OR($O$7="Canteen",$O$7="Head Office"),0,IF($I23&lt;=0,0,IF(AND($I22&lt;=0,OR(TRIM($J23)="Hebrews",TRIM($J23)="Romans",TRIM($J23)="Romans-2",TRIM($J23)="Globe",TRIM($J23)="Globe-12",TRIM($J23)="Neptune P1")),1,0)))</f>
        <v/>
      </c>
      <c r="Q23" s="52" t="n"/>
      <c r="R23" s="51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IF(AND($I22=0,$I23&gt;0),1,0),
      0
   ),
0))</f>
        <v/>
      </c>
      <c r="S23" s="51">
        <f>IF(OR($A22="Annual Leave",$A23="Annual Leave"),IF(AND($A22&lt;&gt;"Annual Leave",$A23="Annual Leave"),8,0),0)</f>
        <v/>
      </c>
      <c r="T23" s="53" t="n"/>
      <c r="U23" s="144">
        <f>MAX(0,40-Y23)</f>
        <v/>
      </c>
      <c r="V23" s="351">
        <f>IF(OR($C23="",$D23=""),0,
 IF(OR($A22="Holiday",$A23="Holiday"),0,
 IF(AND(NOT(OR($A22="Annual Leave",$A23="Annual Leave")),$A23="Off day"),0,
  IF($I22+$I23&gt;=8,IF($I22&gt;=8,0,8-$I22),$I23)
  )))</f>
        <v/>
      </c>
      <c r="W23" s="351">
        <f>MAX(0,V23-U23)</f>
        <v/>
      </c>
      <c r="X23" s="351">
        <f>IF(C23="","",C23-WEEKDAY(C23,1)+1)</f>
        <v/>
      </c>
      <c r="Y23" s="351">
        <f>SUMPRODUCT(($X$14:$X22=X23)*(($V$14:$V22)+($O$14:$O22)))+IF(X23=X14,$L$11,0)</f>
        <v/>
      </c>
      <c r="Z23" s="351" t="n"/>
      <c r="AA23" s="351" t="n"/>
      <c r="AB23" s="351" t="n"/>
      <c r="AC23" s="351" t="n"/>
      <c r="AD23" s="351" t="n"/>
      <c r="AE23" s="351" t="n"/>
      <c r="AF23" s="351" t="n"/>
    </row>
    <row r="24" ht="24" customHeight="1" s="348" thickBot="1">
      <c r="A24" s="154" t="inlineStr">
        <is>
          <t>On Day</t>
        </is>
      </c>
      <c r="B24" s="273" t="n"/>
      <c r="C24" s="90">
        <f>C22+1</f>
        <v/>
      </c>
      <c r="D24" s="8" t="n"/>
      <c r="E24" s="155">
        <f>IF(D24="", "",
 IF(D24=TIME(0,0,0), 0,
 IF(AND(D24&gt;=TIME(0,0,1), D24&lt;=TIME(2,0,0)), TIME(7,0,0),
 IF(AND(D24&gt;=TIME(6,0,0), D24&lt;=TIME(8,0,0)), TIME(12,0,0),
 IF(AND(D24&gt;TIME(8,0,0), D24&lt;=TIME(13,59,0)), TIME(15,0,0),
 IF(AND(D24&gt;=TIME(14,0,0), D24&lt;=TIME(17,59,0)), TIME(21,0,0),
 IF(AND(D24&gt;=TIME(18,0,0), D24&lt;=TIME(21,59,0)), TIME(0,0,0),
 IF(AND(D24&gt;=TIME(22,0,0), D24&lt;=TIME(23,59,59)), TIME(7,0,0), ""))))))))</f>
        <v/>
      </c>
      <c r="F24" s="156" t="n"/>
      <c r="G24" s="155">
        <f>IF(AND(D24&gt;=TIME(6,0,0),D24&lt;=TIME(8,0,0)),E24,"")</f>
        <v/>
      </c>
      <c r="H24" s="8" t="n"/>
      <c r="I24" s="30">
        <f>ROUND(IF(OR(D24="",E24="",E24=0),0,IF(H24="",MOD(E24-D24,1)*24,MOD(H24-D24,1)*24)),2)</f>
        <v/>
      </c>
      <c r="J24" s="157" t="n"/>
      <c r="K24" s="274" t="n"/>
      <c r="L24" s="271" t="n"/>
      <c r="M24" s="275">
        <f>MAX(0,V24-W24)</f>
        <v/>
      </c>
      <c r="N24" s="9">
        <f>(IF(OR($C24="",$D24=""),0,
 IF(OR($A24="Holiday",$A25="Holiday"),
    IF(ISNUMBER(MATCH(TRIM($B24),{"Phagwah","Good Friday","Easter Monday","Labour Day","Christmas","Eid ul Azha","Romans-2","Globe-12","Neptune P1"},0)),0,$I24),
 IF(AND(NOT(OR($A24="Annual Leave",$A25="Annual Leave")),$A24="Off day"),$I24,
  MAX(0,$I24-$V24)
  ))))+W24</f>
        <v/>
      </c>
      <c r="O24" s="9">
        <f>IF(AND(OR($A24="Holiday",$A25="Holiday"),
        ISNUMBER(MATCH(TRIM($B24),{"Phagwah","Good Friday","Easter Monday","Labour Day","Christmas","Eid ul Azha","Romans-2","Globe-12","Neptune P1"},0))),
   $I24,0)</f>
        <v/>
      </c>
      <c r="P24" s="9">
        <f>IF(OR($O$7="Canteen",$O$7="Head Office"),0,IF($I24&lt;=0,0,IF(OR(OR(TRIM($J24)="Hebrews",TRIM($J24)="Romans",TRIM($J24)="Romans-2",TRIM($J24)="Globe",TRIM($J24)="Globe-12",TRIM($J24)="Neptune P1"),AND($I25&gt;0,OR(TRIM($J25)="Hebrews",TRIM($J25)="Romans",TRIM($J25)="Romans-2",TRIM($J25)="Globe",TRIM($J25)="Globe-12",TRIM($J25)="Neptune P1"))),1,0)))</f>
        <v/>
      </c>
      <c r="Q24" s="10" t="n"/>
      <c r="R24" s="9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IF($I24&gt;0,1,0),
      0
   ),
0))</f>
        <v/>
      </c>
      <c r="S24" s="9">
        <f>IF(OR($A24="Annual Leave",$A25="Annual Leave"),IF($A24="Annual Leave",8,0),0)</f>
        <v/>
      </c>
      <c r="T24" s="91" t="n"/>
      <c r="U24" s="144">
        <f>MAX(0,40-Y24)</f>
        <v/>
      </c>
      <c r="V24" s="351">
        <f>IF(OR($C24="",$D24=""),0,
 IF(OR($A24="Holiday",$A25="Holiday"),0,
 IF(AND(NOT(OR($A24="Annual Leave",$A25="Annual Leave")),$A24="Off day"),0,
  IF($I24+$I25&gt;=8,IF($I24&gt;=8,8,$I24),$I24)
  )))</f>
        <v/>
      </c>
      <c r="W24" s="351">
        <f>MAX(0,V24-U24)</f>
        <v/>
      </c>
      <c r="X24" s="351">
        <f>IF(C24="","",C24-WEEKDAY(C24,1)+1)</f>
        <v/>
      </c>
      <c r="Y24" s="351">
        <f>SUMPRODUCT(($X$14:$X23=X24)*(($V$14:$V23)+($O$14:$O23)))+IF(X24=X14,$L$11,0)</f>
        <v/>
      </c>
      <c r="Z24" s="351" t="n"/>
      <c r="AA24" s="351" t="n"/>
      <c r="AB24" s="351" t="n"/>
      <c r="AC24" s="351" t="n"/>
      <c r="AD24" s="351" t="n"/>
      <c r="AE24" s="351" t="n"/>
      <c r="AF24" s="351" t="n"/>
    </row>
    <row r="25" ht="24" customHeight="1" s="348" thickBot="1">
      <c r="A25" s="154" t="inlineStr">
        <is>
          <t>On Day</t>
        </is>
      </c>
      <c r="B25" s="273" t="n"/>
      <c r="C25" s="90">
        <f>C24</f>
        <v/>
      </c>
      <c r="D25" s="276" t="n"/>
      <c r="E25" s="277">
        <f>IF(D25="", "",
 IF(D25=TIME(0,0,0), 0,
 IF(AND(D25&gt;=TIME(0,0,1), D25&lt;=TIME(2,0,0)), TIME(7,0,0),
 IF(AND(D25&gt;=TIME(6,0,0), D25&lt;=TIME(8,0,0)), TIME(12,0,0),
 IF(AND(D25&gt;TIME(8,0,0), D25&lt;=TIME(13,59,0)), TIME(15,0,0),
 IF(AND(D25&gt;=TIME(14,0,0), D25&lt;=TIME(17,59,0)), TIME(21,0,0),
 IF(AND(D25&gt;=TIME(18,0,0), D25&lt;=TIME(21,59,0)), TIME(0,0,0),
 IF(AND(D25&gt;=TIME(22,0,0), D25&lt;=TIME(23,59,59)), TIME(7,0,0), ""))))))))</f>
        <v/>
      </c>
      <c r="F25" s="156" t="n"/>
      <c r="G25" s="277">
        <f>IF(AND(D25&gt;=TIME(6,0,0),D25&lt;=TIME(8,0,0)),E25,"")</f>
        <v/>
      </c>
      <c r="H25" s="276" t="n"/>
      <c r="I25" s="30">
        <f>ROUND(IF(OR(D25="",E25="",E25=0),0,IF(H25="",MOD(E25-D25,1)*24,MOD(H25-D25,1)*24)),2)</f>
        <v/>
      </c>
      <c r="J25" s="158" t="n"/>
      <c r="K25" s="274" t="n"/>
      <c r="L25" s="271" t="n"/>
      <c r="M25" s="275">
        <f>MAX(0,V25-W25)</f>
        <v/>
      </c>
      <c r="N25" s="278">
        <f>(IF(OR($C25="",$D25=""),0,
 IF(OR($A24="Holiday",$A25="Holiday"),
    IF(ISNUMBER(MATCH(TRIM($B25),{"Phagwah","Good Friday","Easter Monday","Labour Day","Christmas","Eid ul Azha","Romans-2","Globe-12","Neptune P1"},0)),0,$I25),
 IF(AND(NOT(OR($A24="Annual Leave",$A25="Annual Leave")),$A25="Off day"),$I25,
  MAX(0,$I25-$V25)
  ))))+W25</f>
        <v/>
      </c>
      <c r="O25" s="278">
        <f>IF(AND(OR($A24="Holiday",$A25="Holiday"),
        ISNUMBER(MATCH(TRIM($B25),{"Phagwah","Good Friday","Easter Monday","Labour Day","Christmas","Eid ul Azha","Romans-2","Globe-12","Neptune P1"},0))),
   $I25,0)</f>
        <v/>
      </c>
      <c r="P25" s="278">
        <f>IF(OR($O$7="Canteen",$O$7="Head Office"),0,IF($I25&lt;=0,0,IF(AND($I24&lt;=0,OR(TRIM($J25)="Hebrews",TRIM($J25)="Romans",TRIM($J25)="Romans-2",TRIM($J25)="Globe",TRIM($J25)="Globe-12",TRIM($J25)="Neptune P1")),1,0)))</f>
        <v/>
      </c>
      <c r="Q25" s="279" t="n"/>
      <c r="R25" s="278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IF(AND($I24=0,$I25&gt;0),1,0),
      0
   ),
0))</f>
        <v/>
      </c>
      <c r="S25" s="278">
        <f>IF(OR($A24="Annual Leave",$A25="Annual Leave"),IF(AND($A24&lt;&gt;"Annual Leave",$A25="Annual Leave"),8,0),0)</f>
        <v/>
      </c>
      <c r="T25" s="280" t="n"/>
      <c r="U25" s="144">
        <f>MAX(0,40-Y25)</f>
        <v/>
      </c>
      <c r="V25" s="351">
        <f>IF(OR($C25="",$D25=""),0,
 IF(OR($A24="Holiday",$A25="Holiday"),0,
 IF(AND(NOT(OR($A24="Annual Leave",$A25="Annual Leave")),$A25="Off day"),0,
  IF($I24+$I25&gt;=8,IF($I24&gt;=8,0,8-$I24),$I25)
  )))</f>
        <v/>
      </c>
      <c r="W25" s="351">
        <f>MAX(0,V25-U25)</f>
        <v/>
      </c>
      <c r="X25" s="351">
        <f>IF(C25="","",C25-WEEKDAY(C25,1)+1)</f>
        <v/>
      </c>
      <c r="Y25" s="351">
        <f>SUMPRODUCT(($X$14:$X24=X25)*(($V$14:$V24)+($O$14:$O24)))+IF(X25=X14,$L$11,0)</f>
        <v/>
      </c>
      <c r="Z25" s="351" t="n"/>
      <c r="AA25" s="351" t="n"/>
      <c r="AB25" s="351" t="n"/>
      <c r="AC25" s="351" t="n"/>
      <c r="AD25" s="351" t="n"/>
      <c r="AE25" s="351" t="n"/>
      <c r="AF25" s="351" t="n"/>
    </row>
    <row r="26" ht="24" customHeight="1" s="348" thickBot="1">
      <c r="A26" s="159" t="inlineStr">
        <is>
          <t>On Day</t>
        </is>
      </c>
      <c r="B26" s="281" t="n"/>
      <c r="C26" s="92">
        <f>C24+1</f>
        <v/>
      </c>
      <c r="D26" s="31" t="n"/>
      <c r="E26" s="160">
        <f>IF(D26="", "",
 IF(D26=TIME(0,0,0), 0,
 IF(AND(D26&gt;=TIME(0,0,1), D26&lt;=TIME(2,0,0)), TIME(7,0,0),
 IF(AND(D26&gt;=TIME(6,0,0), D26&lt;=TIME(8,0,0)), TIME(12,0,0),
 IF(AND(D26&gt;TIME(8,0,0), D26&lt;=TIME(13,59,0)), TIME(15,0,0),
 IF(AND(D26&gt;=TIME(14,0,0), D26&lt;=TIME(17,59,0)), TIME(21,0,0),
 IF(AND(D26&gt;=TIME(18,0,0), D26&lt;=TIME(21,59,0)), TIME(0,0,0),
 IF(AND(D26&gt;=TIME(22,0,0), D26&lt;=TIME(23,59,59)), TIME(7,0,0), ""))))))))</f>
        <v/>
      </c>
      <c r="F26" s="161" t="n"/>
      <c r="G26" s="160">
        <f>IF(AND(D26&gt;=TIME(6,0,0),D26&lt;=TIME(8,0,0)),E26,"")</f>
        <v/>
      </c>
      <c r="H26" s="31" t="n"/>
      <c r="I26" s="32">
        <f>ROUND(IF(OR(D26="",E26="",E26=0),0,IF(H26="",MOD(E26-D26,1)*24,MOD(H26-D26,1)*24)),2)</f>
        <v/>
      </c>
      <c r="J26" s="162" t="n"/>
      <c r="K26" s="282" t="n"/>
      <c r="L26" s="271" t="n"/>
      <c r="M26" s="283">
        <f>MAX(0,V26-W26)</f>
        <v/>
      </c>
      <c r="N26" s="33">
        <f>(IF(OR($C26="",$D26=""),0,
 IF(OR($A26="Holiday",$A27="Holiday"),
    IF(ISNUMBER(MATCH(TRIM($B26),{"Phagwah","Good Friday","Easter Monday","Labour Day","Christmas","Eid ul Azha","Romans-2","Globe-12","Neptune P1"},0)),0,$I26),
 IF(AND(NOT(OR($A26="Annual Leave",$A27="Annual Leave")),$A26="Off day"),$I26,
  MAX(0,$I26-$V26)
  ))))+W26</f>
        <v/>
      </c>
      <c r="O26" s="33">
        <f>IF(AND(OR($A26="Holiday",$A27="Holiday"),
        ISNUMBER(MATCH(TRIM($B26),{"Phagwah","Good Friday","Easter Monday","Labour Day","Christmas","Eid ul Azha","Romans-2","Globe-12","Neptune P1"},0))),
   $I26,0)</f>
        <v/>
      </c>
      <c r="P26" s="33">
        <f>IF(OR($O$7="Canteen",$O$7="Head Office"),0,IF($I26&lt;=0,0,IF(OR(OR(TRIM($J26)="Hebrews",TRIM($J26)="Romans",TRIM($J26)="Romans-2",TRIM($J26)="Globe",TRIM($J26)="Globe-12",TRIM($J26)="Neptune P1"),AND($I27&gt;0,OR(TRIM($J27)="Hebrews",TRIM($J27)="Romans",TRIM($J27)="Romans-2",TRIM($J27)="Globe",TRIM($J27)="Globe-12",TRIM($J27)="Neptune P1"))),1,0)))</f>
        <v/>
      </c>
      <c r="Q26" s="34" t="n"/>
      <c r="R26" s="33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IF($I26&gt;0,1,0),
      0
   ),
0))</f>
        <v/>
      </c>
      <c r="S26" s="33">
        <f>IF(OR($A26="Annual Leave",$A27="Annual Leave"),IF($A26="Annual Leave",8,0),0)</f>
        <v/>
      </c>
      <c r="T26" s="35" t="n"/>
      <c r="U26" s="144">
        <f>MAX(0,40-Y26)</f>
        <v/>
      </c>
      <c r="V26" s="351">
        <f>IF(OR($C26="",$D26=""),0,
 IF(OR($A26="Holiday",$A27="Holiday"),0,
 IF(AND(NOT(OR($A26="Annual Leave",$A27="Annual Leave")),$A26="Off day"),0,
  IF($I26+$I27&gt;=8,IF($I26&gt;=8,8,$I26),$I26)
  )))</f>
        <v/>
      </c>
      <c r="W26" s="351">
        <f>MAX(0,V26-U26)</f>
        <v/>
      </c>
      <c r="X26" s="351">
        <f>IF(C26="","",C26-WEEKDAY(C26,1)+1)</f>
        <v/>
      </c>
      <c r="Y26" s="351">
        <f>SUMPRODUCT(($X$14:$X25=X26)*(($V$14:$V25)+($O$14:$O25)))+IF(X26=X14,$L$11,0)</f>
        <v/>
      </c>
      <c r="Z26" s="351" t="n"/>
      <c r="AA26" s="351" t="n"/>
      <c r="AB26" s="351" t="n"/>
      <c r="AC26" s="351" t="n"/>
      <c r="AD26" s="351" t="n"/>
      <c r="AE26" s="351" t="n"/>
      <c r="AF26" s="351" t="n"/>
    </row>
    <row r="27" ht="24" customHeight="1" s="348" thickBot="1">
      <c r="A27" s="159" t="inlineStr">
        <is>
          <t>On Day</t>
        </is>
      </c>
      <c r="B27" s="281" t="n"/>
      <c r="C27" s="93">
        <f>C26</f>
        <v/>
      </c>
      <c r="D27" s="36" t="n"/>
      <c r="E27" s="163">
        <f>IF(D27="", "",
 IF(D27=TIME(0,0,0), 0,
 IF(AND(D27&gt;=TIME(0,0,1), D27&lt;=TIME(2,0,0)), TIME(7,0,0),
 IF(AND(D27&gt;=TIME(6,0,0), D27&lt;=TIME(8,0,0)), TIME(12,0,0),
 IF(AND(D27&gt;TIME(8,0,0), D27&lt;=TIME(13,59,0)), TIME(15,0,0),
 IF(AND(D27&gt;=TIME(14,0,0), D27&lt;=TIME(17,59,0)), TIME(21,0,0),
 IF(AND(D27&gt;=TIME(18,0,0), D27&lt;=TIME(21,59,0)), TIME(0,0,0),
 IF(AND(D27&gt;=TIME(22,0,0), D27&lt;=TIME(23,59,59)), TIME(7,0,0), ""))))))))</f>
        <v/>
      </c>
      <c r="F27" s="164" t="n"/>
      <c r="G27" s="163">
        <f>IF(AND(D27&gt;=TIME(6,0,0),D27&lt;=TIME(8,0,0)),E27,"")</f>
        <v/>
      </c>
      <c r="H27" s="36" t="n"/>
      <c r="I27" s="37">
        <f>ROUND(IF(OR(D27="",E27="",E27=0),0,IF(H27="",MOD(E27-D27,1)*24,MOD(H27-D27,1)*24)),2)</f>
        <v/>
      </c>
      <c r="J27" s="162" t="n"/>
      <c r="K27" s="282" t="n"/>
      <c r="L27" s="271" t="n"/>
      <c r="M27" s="283">
        <f>MAX(0,V27-W27)</f>
        <v/>
      </c>
      <c r="N27" s="38">
        <f>(IF(OR($C27="",$D27=""),0,
 IF(OR($A26="Holiday",$A27="Holiday"),
    IF(ISNUMBER(MATCH(TRIM($B27),{"Phagwah","Good Friday","Easter Monday","Labour Day","Christmas","Eid ul Azha","Romans-2","Globe-12","Neptune P1"},0)),0,$I27),
 IF(AND(NOT(OR($A26="Annual Leave",$A27="Annual Leave")),$A27="Off day"),$I27,
  MAX(0,$I27-$V27)
  ))))+W27</f>
        <v/>
      </c>
      <c r="O27" s="38">
        <f>IF(AND(OR($A26="Holiday",$A27="Holiday"),
        ISNUMBER(MATCH(TRIM($B27),{"Phagwah","Good Friday","Easter Monday","Labour Day","Christmas","Eid ul Azha","Romans-2","Globe-12","Neptune P1"},0))),
   $I27,0)</f>
        <v/>
      </c>
      <c r="P27" s="38">
        <f>IF(OR($O$7="Canteen",$O$7="Head Office"),0,IF($I27&lt;=0,0,IF(AND($I26&lt;=0,OR(TRIM($J27)="Hebrews",TRIM($J27)="Romans",TRIM($J27)="Romans-2",TRIM($J27)="Globe",TRIM($J27)="Globe-12",TRIM($J27)="Neptune P1")),1,0)))</f>
        <v/>
      </c>
      <c r="Q27" s="39" t="n"/>
      <c r="R27" s="38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IF(AND($I26=0,$I27&gt;0),1,0),
      0
   ),
0))</f>
        <v/>
      </c>
      <c r="S27" s="38">
        <f>IF(OR($A26="Annual Leave",$A27="Annual Leave"),IF(AND($A26&lt;&gt;"Annual Leave",$A27="Annual Leave"),8,0),0)</f>
        <v/>
      </c>
      <c r="T27" s="40" t="n"/>
      <c r="U27" s="144">
        <f>MAX(0,40-Y27)</f>
        <v/>
      </c>
      <c r="V27" s="351">
        <f>IF(OR($C27="",$D27=""),0,
 IF(OR($A26="Holiday",$A27="Holiday"),0,
 IF(AND(NOT(OR($A26="Annual Leave",$A27="Annual Leave")),$A27="Off day"),0,
  IF($I26+$I27&gt;=8,IF($I26&gt;=8,0,8-$I26),$I27)
  )))</f>
        <v/>
      </c>
      <c r="W27" s="351">
        <f>MAX(0,V27-U27)</f>
        <v/>
      </c>
      <c r="X27" s="351">
        <f>IF(C27="","",C27-WEEKDAY(C27,1)+1)</f>
        <v/>
      </c>
      <c r="Y27" s="351">
        <f>SUMPRODUCT(($X$14:$X26=X27)*(($V$14:$V26)+($O$14:$O26)))+IF(X27=X14,$L$11,0)</f>
        <v/>
      </c>
      <c r="Z27" s="351" t="n"/>
      <c r="AA27" s="351" t="n"/>
      <c r="AB27" s="351" t="n"/>
      <c r="AC27" s="351" t="n"/>
      <c r="AD27" s="351" t="n"/>
      <c r="AE27" s="351" t="n"/>
      <c r="AF27" s="351" t="n"/>
    </row>
    <row r="28" ht="24" customHeight="1" s="348" thickBot="1">
      <c r="A28" s="176" t="n"/>
      <c r="B28" s="176" t="n"/>
      <c r="C28" s="145" t="n"/>
      <c r="D28" s="6" t="n"/>
      <c r="E28" s="14" t="n"/>
      <c r="F28" s="6" t="n"/>
      <c r="G28" s="6" t="n"/>
      <c r="H28" s="336" t="n"/>
      <c r="I28" s="351" t="n"/>
      <c r="J28" s="336" t="n"/>
      <c r="K28" s="336" t="n"/>
      <c r="L28" s="336" t="n"/>
      <c r="M28" s="99">
        <f>MAX(0,V28-W28)</f>
        <v/>
      </c>
      <c r="N28" s="99">
        <f>(IF(OR($C28="",$D28=""),0,
 IF(OR($A28="Holiday",$A29="Holiday"),
    IF(ISNUMBER(MATCH(TRIM($B28),{"Phagwah","Good Friday","Easter Monday","Labour Day","Christmas","Eid ul Azha","Romans-2","Globe-12","Neptune P1"},0)),0,$I28),
 IF(AND(NOT(OR($A28="Annual Leave",$A29="Annual Leave")),$A28="Off day"),$I28,
  MAX(0,$I28-$V28)
  ))))+W28</f>
        <v/>
      </c>
      <c r="O28" s="99">
        <f>IF(AND(OR($A28="Holiday",$A29="Holiday"),
        ISNUMBER(MATCH(TRIM($B28),{"Phagwah","Good Friday","Easter Monday","Labour Day","Christmas","Eid ul Azha","Romans-2","Globe-12","Neptune P1"},0))),
   $I28,0)</f>
        <v/>
      </c>
      <c r="P28" s="99">
        <f>IF(OR($O$7="Canteen",$O$7="Head Office"),0,IF($I28&lt;=0,0,IF(OR(OR(TRIM($J28)="Hebrews",TRIM($J28)="Romans",TRIM($J28)="Romans-2",TRIM($J28)="Globe",TRIM($J28)="Globe-12",TRIM($J28)="Neptune P1"),AND($I29&gt;0,OR(TRIM($J29)="Hebrews",TRIM($J29)="Romans",TRIM($J29)="Romans-2",TRIM($J29)="Globe",TRIM($J29)="Globe-12",TRIM($J29)="Neptune P1"))),1,0)))</f>
        <v/>
      </c>
      <c r="Q28" s="178" t="n"/>
      <c r="R28" s="15" t="n"/>
      <c r="S28" s="99">
        <f>IF(OR($A28="Annual Leave",$A29="Annual Leave"),IF($A28="Annual Leave",8,0),0)</f>
        <v/>
      </c>
      <c r="T28" s="100">
        <f>SUM(T14:T27)</f>
        <v/>
      </c>
      <c r="U28" s="144">
        <f>MAX(0,40-Y28)</f>
        <v/>
      </c>
      <c r="V28" s="351">
        <f>IF(OR($C28="",$D28=""),0,
 IF(OR($A28="Holiday",$A29="Holiday"),0,
 IF(AND(NOT(OR($A28="Annual Leave",$A29="Annual Leave")),$A28="Off day"),0,
  IF($I28+$I29&gt;=8,IF($I28&gt;=8,8,$I28),$I28)
  )))</f>
        <v/>
      </c>
      <c r="W28" s="351">
        <f>MAX(0,V28-U28)</f>
        <v/>
      </c>
      <c r="X28" s="351">
        <f>IF(C28="","",C28-WEEKDAY(C28,1)+1)</f>
        <v/>
      </c>
      <c r="Y28" s="351">
        <f>SUMPRODUCT(($X$14:$X27=X28)*(($V$14:$V27)+($O$14:$O27)))+IF(X28=X14,$L$11,0)</f>
        <v/>
      </c>
      <c r="Z28" s="351" t="n"/>
      <c r="AA28" s="351" t="n"/>
      <c r="AB28" s="351" t="n"/>
      <c r="AC28" s="351" t="n"/>
      <c r="AD28" s="351" t="n"/>
      <c r="AE28" s="351" t="n"/>
      <c r="AF28" s="351" t="n"/>
    </row>
    <row r="29" hidden="1" ht="15.75" customHeight="1" s="348" thickBot="1">
      <c r="A29" s="179" t="n"/>
      <c r="B29" s="176" t="n"/>
      <c r="C29" s="145" t="n"/>
      <c r="D29" s="6" t="n"/>
      <c r="E29" s="295">
        <f>IF(D29="", "",
 IF(D29=TIME(0,0,0), 0,
 IF(AND(D29&gt;=TIME(0,0,1), D29&lt;=TIME(2,0,0)), TIME(7,0,0),
 IF(AND(D29&gt;=TIME(6,0,0), D29&lt;=TIME(8,0,0)), TIME(12,0,0),
 IF(AND(D29&gt;TIME(8,0,0), D29&lt;=TIME(13,59,0)), TIME(15,0,0),
 IF(AND(D29&gt;=TIME(14,0,0), D29&lt;=TIME(17,59,0)), TIME(21,0,0),
 IF(AND(D29&gt;=TIME(18,0,0), D29&lt;=TIME(21,59,0)), TIME(0,0,0),
 IF(AND(D29&gt;=TIME(22,0,0), D29&lt;=TIME(23,59,59)), TIME(7,0,0), ""))))))))</f>
        <v/>
      </c>
      <c r="F29" s="6" t="n"/>
      <c r="G29" s="6" t="n"/>
      <c r="H29" s="6" t="n"/>
      <c r="I29" s="6" t="n"/>
      <c r="J29" s="6" t="n"/>
      <c r="K29" s="6" t="n"/>
      <c r="L29" s="6" t="n"/>
      <c r="M29" s="4">
        <f>MAX(0,V29-W29)</f>
        <v/>
      </c>
      <c r="N29" s="4">
        <f>(IF(OR($C29="",$D29=""),0,
 IF(OR($A28="Holiday",$A29="Holiday"),
    IF(ISNUMBER(MATCH(TRIM($B29),{"Phagwah","Good Friday","Easter Monday","Labour Day","Christmas","Eid ul Azha","Romans-2","Globe-12","Neptune P1"},0)),0,$I29),
 IF(AND(NOT(OR($A28="Annual Leave",$A29="Annual Leave")),$A29="Off day"),$I29,
  MAX(0,$I29-$V29)
  ))))+W29</f>
        <v/>
      </c>
      <c r="O29" s="4">
        <f>IF(AND(OR($A28="Holiday",$A29="Holiday"),
        ISNUMBER(MATCH(TRIM($B29),{"Phagwah","Good Friday","Easter Monday","Labour Day","Christmas","Eid ul Azha","Romans-2","Globe-12","Neptune P1"},0))),
   $I29,0)</f>
        <v/>
      </c>
      <c r="P29" s="4">
        <f>IF(OR($O$7="Canteen",$O$7="Head Office"),0,IF($I29&lt;=0,0,IF(AND($I28&lt;=0,OR(TRIM($J29)="Hebrews",TRIM($J29)="Romans",TRIM($J29)="Romans-2",TRIM($J29)="Globe",TRIM($J29)="Globe-12",TRIM($J29)="Neptune P1")),1,0)))</f>
        <v/>
      </c>
      <c r="Q29" s="6" t="n"/>
      <c r="R29" s="296">
        <f>IF(OR($O$7="Canteen",$O$7="Head Office"),0,IF(
  AND(
    SUMIFS(I:I, C:C, C29) &gt;= 8,
    COUNTIFS(C$14:C29, C29)=1,
    OR(
      TEXT(D29,"hh:mm:ss")="07:00:00",
      TEXT(D29,"hh:mm:ss")="15:00:00",
      TEXT(D29,"hh:mm:ss")="23:00:00",
      TEXT(D30,"hh:mm:ss")="07:00:00",
      TEXT(D30,"hh:mm:ss")="15:00:00",
      TEXT(D30,"hh:mm:ss")="23:00:00"
    )
  ),
  1,
  0
))</f>
        <v/>
      </c>
      <c r="S29" s="4">
        <f>IF(OR($A28="Annual Leave",$A29="Annual Leave"),IF(AND($A28&lt;&gt;"Annual Leave",$A29="Annual Leave"),8,0),0)</f>
        <v/>
      </c>
      <c r="T29" s="146" t="n"/>
      <c r="U29" s="351">
        <f>MAX(0,40-Y29)</f>
        <v/>
      </c>
      <c r="V29" s="351">
        <f>IF(OR($C29="",$D29=""),0,
 IF(OR($A28="Holiday",$A29="Holiday"),0,
 IF(AND(NOT(OR($A28="Annual Leave",$A29="Annual Leave")),$A29="Off day"),0,
  IF($I28+$I29&gt;=8,IF($I28&gt;=8,0,8-$I28),$I29)
  )))</f>
        <v/>
      </c>
      <c r="W29" s="351">
        <f>MAX(0,V29-U29)</f>
        <v/>
      </c>
      <c r="X29" s="351">
        <f>IF(C29="","",C29-WEEKDAY(C29,1)+1)</f>
        <v/>
      </c>
      <c r="Y29" s="351">
        <f>SUMPRODUCT(($X$14:$X28=X29)*(($V$14:$V28)+($O$14:$O28)))+IF(X29=X14,$L$11,0)</f>
        <v/>
      </c>
      <c r="Z29" s="351" t="n"/>
      <c r="AA29" s="351" t="n"/>
      <c r="AB29" s="351" t="n"/>
      <c r="AC29" s="351" t="n"/>
      <c r="AD29" s="351" t="n"/>
      <c r="AE29" s="351" t="n"/>
      <c r="AF29" s="351" t="n"/>
    </row>
    <row r="30" ht="24" customHeight="1" s="348" thickBot="1">
      <c r="A30" s="147" t="inlineStr">
        <is>
          <t>On Day</t>
        </is>
      </c>
      <c r="B30" s="180" t="n"/>
      <c r="C30" s="88">
        <f>C27+1</f>
        <v/>
      </c>
      <c r="D30" s="54" t="n"/>
      <c r="E30" s="148">
        <f>IF(D30="", "",
 IF(D30=TIME(0,0,0), 0,
 IF(AND(D30&gt;=TIME(0,0,1), D30&lt;=TIME(2,0,0)), TIME(7,0,0),
 IF(AND(D30&gt;=TIME(6,0,0), D30&lt;=TIME(8,0,0)), TIME(12,0,0),
 IF(AND(D30&gt;TIME(8,0,0), D30&lt;=TIME(13,59,0)), TIME(15,0,0),
 IF(AND(D30&gt;=TIME(14,0,0), D30&lt;=TIME(17,59,0)), TIME(21,0,0),
 IF(AND(D30&gt;=TIME(18,0,0), D30&lt;=TIME(21,59,0)), TIME(0,0,0),
 IF(AND(D30&gt;=TIME(22,0,0), D30&lt;=TIME(23,59,59)), TIME(7,0,0), ""))))))))</f>
        <v/>
      </c>
      <c r="F30" s="149" t="n"/>
      <c r="G30" s="148">
        <f>IF(AND(D30&gt;=TIME(6,0,0),D30&lt;=TIME(8,0,0)),E30,"")</f>
        <v/>
      </c>
      <c r="H30" s="54" t="n"/>
      <c r="I30" s="55">
        <f>ROUND(IF(OR(D30="",E30="",E30=0),0,IF(H30="",MOD(E30-D30,1)*24,MOD(H30-D30,1)*24)),2)</f>
        <v/>
      </c>
      <c r="J30" s="150" t="n"/>
      <c r="K30" s="270" t="n"/>
      <c r="L30" s="181" t="n"/>
      <c r="M30" s="272">
        <f>MAX(0,V30-W30)</f>
        <v/>
      </c>
      <c r="N30" s="56">
        <f>(IF(OR($C30="",$D30=""),0,
 IF(OR($A30="Holiday",$A31="Holiday"),
    IF(ISNUMBER(MATCH(TRIM($B30),{"Phagwah","Good Friday","Easter Monday","Labour Day","Christmas","Eid ul Azha","Romans-2","Globe-12","Neptune P1"},0)),0,$I30),
 IF(AND(NOT(OR($A30="Annual Leave",$A31="Annual Leave")),$A30="Off day"),$I30,
  MAX(0,$I30-$V30)
  ))))+W30</f>
        <v/>
      </c>
      <c r="O30" s="56">
        <f>IF(AND(OR($A30="Holiday",$A31="Holiday"),
        ISNUMBER(MATCH(TRIM($B30),{"Phagwah","Good Friday","Easter Monday","Labour Day","Christmas","Eid ul Azha","Romans-2","Globe-12","Neptune P1"},0))),
   $I30,0)</f>
        <v/>
      </c>
      <c r="P30" s="56">
        <f>IF(OR($O$7="Canteen",$O$7="Head Office"),0,IF($I30&lt;=0,0,IF(OR(OR(TRIM($J30)="Hebrews",TRIM($J30)="Romans",TRIM($J30)="Romans-2",TRIM($J30)="Globe",TRIM($J30)="Globe-12",TRIM($J30)="Neptune P1"),AND($I31&gt;0,OR(TRIM($J31)="Hebrews",TRIM($J31)="Romans",TRIM($J31)="Romans-2",TRIM($J31)="Globe",TRIM($J31)="Globe-12",TRIM($J31)="Neptune P1"))),1,0)))</f>
        <v/>
      </c>
      <c r="Q30" s="57" t="n"/>
      <c r="R30" s="56">
        <f>IF(OR($O$7="Canteen",$O$7="Head Office"),0,IF(
  AND(
    SUMIFS(I:I, C:C, C30) &gt;= 8,
    COUNTIFS(C$14:C30, C30)=1,
    OR(
      TEXT(D30,"hh:mm:ss")="07:00:00",
      TEXT(D30,"hh:mm:ss")="15:00:00",
      TEXT(D30,"hh:mm:ss")="23:00:00",
      TEXT(D31,"hh:mm:ss")="07:00:00",
      TEXT(D31,"hh:mm:ss")="15:00:00",
      TEXT(D31,"hh:mm:ss")="23:00:00"
    )
  ),
  1,
  0
))</f>
        <v/>
      </c>
      <c r="S30" s="56">
        <f>IF(OR($A30="Annual Leave",$A31="Annual Leave"),IF($A30="Annual Leave",8,0),0)</f>
        <v/>
      </c>
      <c r="T30" s="58" t="n"/>
      <c r="U30" s="144">
        <f>MAX(0,40-Y30)</f>
        <v/>
      </c>
      <c r="V30" s="151">
        <f>IF(OR($C30="",$D30=""),0,
 IF(OR($A30="Holiday",$A31="Holiday"),0,
 IF(AND(NOT(OR($A30="Annual Leave",$A31="Annual Leave")),$A30="Off day"),0,
  IF($I30+$I31&gt;=8,IF($I30&gt;=8,8,$I30),$I30)
  )))</f>
        <v/>
      </c>
      <c r="W30" s="151">
        <f>MAX(0,V30-U30)</f>
        <v/>
      </c>
      <c r="X30" s="151">
        <f>IF(C30="","",C30-WEEKDAY(C30,1)+1)</f>
        <v/>
      </c>
      <c r="Y30" s="151">
        <f>SUMPRODUCT(($X$14:$X29=X30)*(($V$14:$V29)+($O$14:$O29)))+IF(X30=X14,$L$11,0)</f>
        <v/>
      </c>
      <c r="Z30" s="151" t="n"/>
      <c r="AA30" s="151" t="n"/>
      <c r="AB30" s="151" t="n"/>
      <c r="AC30" s="351" t="n"/>
      <c r="AD30" s="351" t="n"/>
      <c r="AE30" s="351" t="n"/>
      <c r="AF30" s="351" t="n"/>
    </row>
    <row r="31" ht="24" customHeight="1" s="348" thickBot="1">
      <c r="A31" s="147" t="inlineStr">
        <is>
          <t>On Day</t>
        </is>
      </c>
      <c r="B31" s="182" t="n"/>
      <c r="C31" s="89">
        <f>C30</f>
        <v/>
      </c>
      <c r="D31" s="59" t="n"/>
      <c r="E31" s="152">
        <f>IF(D31="", "",
 IF(D31=TIME(0,0,0), 0,
 IF(AND(D31&gt;=TIME(0,0,1), D31&lt;=TIME(2,0,0)), TIME(7,0,0),
 IF(AND(D31&gt;=TIME(6,0,0), D31&lt;=TIME(8,0,0)), TIME(12,0,0),
 IF(AND(D31&gt;TIME(8,0,0), D31&lt;=TIME(13,59,0)), TIME(15,0,0),
 IF(AND(D31&gt;=TIME(14,0,0), D31&lt;=TIME(17,59,0)), TIME(21,0,0),
 IF(AND(D31&gt;=TIME(18,0,0), D31&lt;=TIME(21,59,0)), TIME(0,0,0),
 IF(AND(D31&gt;=TIME(22,0,0), D31&lt;=TIME(23,59,59)), TIME(7,0,0), ""))))))))</f>
        <v/>
      </c>
      <c r="F31" s="153" t="n"/>
      <c r="G31" s="152">
        <f>IF(AND(D31&gt;=TIME(6,0,0),D31&lt;=TIME(8,0,0)),E31,"")</f>
        <v/>
      </c>
      <c r="H31" s="59" t="n"/>
      <c r="I31" s="60">
        <f>ROUND(IF(OR(D31="",E31="",E31=0),0,IF(H31="",MOD(E31-D31,1)*24,MOD(H31-D31,1)*24)),2)</f>
        <v/>
      </c>
      <c r="J31" s="150" t="n"/>
      <c r="K31" s="270" t="n"/>
      <c r="L31" s="183" t="n"/>
      <c r="M31" s="272">
        <f>MAX(0,V31-W31)</f>
        <v/>
      </c>
      <c r="N31" s="61">
        <f>(IF(OR($C31="",$D31=""),0,
 IF(OR($A30="Holiday",$A31="Holiday"),
    IF(ISNUMBER(MATCH(TRIM($B31),{"Phagwah","Good Friday","Easter Monday","Labour Day","Christmas","Eid ul Azha","Romans-2","Globe-12","Neptune P1"},0)),0,$I31),
 IF(AND(NOT(OR($A30="Annual Leave",$A31="Annual Leave")),$A31="Off day"),$I31,
  MAX(0,$I31-$V31)
  ))))+W31</f>
        <v/>
      </c>
      <c r="O31" s="61">
        <f>IF(AND(OR($A30="Holiday",$A31="Holiday"),
        ISNUMBER(MATCH(TRIM($B31),{"Phagwah","Good Friday","Easter Monday","Labour Day","Christmas","Eid ul Azha","Romans-2","Globe-12","Neptune P1"},0))),
   $I31,0)</f>
        <v/>
      </c>
      <c r="P31" s="61">
        <f>IF(OR($O$7="Canteen",$O$7="Head Office"),0,IF($I31&lt;=0,0,IF(AND($I30&lt;=0,OR(TRIM($J31)="Hebrews",TRIM($J31)="Romans",TRIM($J31)="Romans-2",TRIM($J31)="Globe",TRIM($J31)="Globe-12",TRIM($J31)="Neptune P1")),1,0)))</f>
        <v/>
      </c>
      <c r="Q31" s="62" t="n"/>
      <c r="R31" s="61">
        <f>IF(OR($O$7="Canteen",$O$7="Head Office"),0,IF(
  AND(
    SUMIFS(I:I, C:C, C31) &gt;= 8,
    COUNTIFS(C$14:C31, C31)=1,
    OR(
      TEXT(D31,"hh:mm:ss")="07:00:00",
      TEXT(D31,"hh:mm:ss")="15:00:00",
      TEXT(D31,"hh:mm:ss")="23:00:00",
      TEXT(D32,"hh:mm:ss")="07:00:00",
      TEXT(D32,"hh:mm:ss")="15:00:00",
      TEXT(D32,"hh:mm:ss")="23:00:00"
    )
  ),
  1,
  0
))</f>
        <v/>
      </c>
      <c r="S31" s="61">
        <f>IF(OR($A30="Annual Leave",$A31="Annual Leave"),IF(AND($A30&lt;&gt;"Annual Leave",$A31="Annual Leave"),8,0),0)</f>
        <v/>
      </c>
      <c r="T31" s="63" t="n"/>
      <c r="U31" s="144">
        <f>MAX(0,40-Y31)</f>
        <v/>
      </c>
      <c r="V31" s="151">
        <f>IF(OR($C31="",$D31=""),0,
 IF(OR($A30="Holiday",$A31="Holiday"),0,
 IF(AND(NOT(OR($A30="Annual Leave",$A31="Annual Leave")),$A31="Off day"),0,
  IF($I30+$I31&gt;=8,IF($I30&gt;=8,0,8-$I30),$I31)
  )))</f>
        <v/>
      </c>
      <c r="W31" s="151">
        <f>MAX(0,V31-U31)</f>
        <v/>
      </c>
      <c r="X31" s="151">
        <f>IF(C31="","",C31-WEEKDAY(C31,1)+1)</f>
        <v/>
      </c>
      <c r="Y31" s="151">
        <f>SUMPRODUCT(($X$14:$X30=X31)*(($V$14:$V30)+($O$14:$O30)))+IF(X31=X14,$L$11,0)</f>
        <v/>
      </c>
      <c r="Z31" s="151" t="n"/>
      <c r="AA31" s="151" t="n"/>
      <c r="AB31" s="151" t="n"/>
      <c r="AC31" s="351" t="n"/>
      <c r="AD31" s="351" t="n"/>
      <c r="AE31" s="351" t="n"/>
      <c r="AF31" s="351" t="n"/>
    </row>
    <row r="32" ht="24" customHeight="1" s="348" thickBot="1">
      <c r="A32" s="184" t="inlineStr">
        <is>
          <t>On Day</t>
        </is>
      </c>
      <c r="B32" s="185" t="n"/>
      <c r="C32" s="101">
        <f>C30+1</f>
        <v/>
      </c>
      <c r="D32" s="11" t="n"/>
      <c r="E32" s="186">
        <f>IF(D32="", "",
 IF(D32=TIME(0,0,0), 0,
 IF(AND(D32&gt;=TIME(0,0,1), D32&lt;=TIME(2,0,0)), TIME(7,0,0),
 IF(AND(D32&gt;=TIME(6,0,0), D32&lt;=TIME(8,0,0)), TIME(12,0,0),
 IF(AND(D32&gt;TIME(8,0,0), D32&lt;=TIME(13,59,0)), TIME(15,0,0),
 IF(AND(D32&gt;=TIME(14,0,0), D32&lt;=TIME(17,59,0)), TIME(21,0,0),
 IF(AND(D32&gt;=TIME(18,0,0), D32&lt;=TIME(21,59,0)), TIME(0,0,0),
 IF(AND(D32&gt;=TIME(22,0,0), D32&lt;=TIME(23,59,59)), TIME(7,0,0), ""))))))))</f>
        <v/>
      </c>
      <c r="F32" s="187" t="n"/>
      <c r="G32" s="186">
        <f>IF(AND(D32&gt;=TIME(6,0,0),D32&lt;=TIME(8,0,0)),E32,"")</f>
        <v/>
      </c>
      <c r="H32" s="11" t="n"/>
      <c r="I32" s="87">
        <f>ROUND(IF(OR(D32="",E32="",E32=0),0,IF(H32="",MOD(E32-D32,1)*24,MOD(H32-D32,1)*24)),2)</f>
        <v/>
      </c>
      <c r="J32" s="188" t="n"/>
      <c r="K32" s="297" t="n"/>
      <c r="L32" s="189" t="n"/>
      <c r="M32" s="298">
        <f>MAX(0,V32-W32)</f>
        <v/>
      </c>
      <c r="N32" s="12">
        <f>(IF(OR($C32="",$D32=""),0,
 IF(OR($A32="Holiday",$A33="Holiday"),
    IF(ISNUMBER(MATCH(TRIM($B32),{"Phagwah","Good Friday","Easter Monday","Labour Day","Christmas","Eid ul Azha","Romans-2","Globe-12","Neptune P1"},0)),0,$I32),
 IF(AND(NOT(OR($A32="Annual Leave",$A33="Annual Leave")),$A32="Off day"),$I32,
  MAX(0,$I32-$V32)
  ))))+W32</f>
        <v/>
      </c>
      <c r="O32" s="12">
        <f>IF(AND(OR($A32="Holiday",$A33="Holiday"),
        ISNUMBER(MATCH(TRIM($B32),{"Phagwah","Good Friday","Easter Monday","Labour Day","Christmas","Eid ul Azha","Romans-2","Globe-12","Neptune P1"},0))),
   $I32,0)</f>
        <v/>
      </c>
      <c r="P32" s="12">
        <f>IF(OR($O$7="Canteen",$O$7="Head Office"),0,IF($I32&lt;=0,0,IF(OR(OR(TRIM($J32)="Hebrews",TRIM($J32)="Romans",TRIM($J32)="Romans-2",TRIM($J32)="Globe",TRIM($J32)="Globe-12",TRIM($J32)="Neptune P1"),AND($I33&gt;0,OR(TRIM($J33)="Hebrews",TRIM($J33)="Romans",TRIM($J33)="Romans-2",TRIM($J33)="Globe",TRIM($J33)="Globe-12",TRIM($J33)="Neptune P1"))),1,0)))</f>
        <v/>
      </c>
      <c r="Q32" s="13" t="n"/>
      <c r="R32" s="12">
        <f>IF(OR($O$7="Canteen",$O$7="Head Office"),0,IF(
  AND(
    SUMIFS(I:I, C:C, C32) &gt;= 8,
    COUNTIFS(C$14:C32, C32)=1,
    OR(
      TEXT(D32,"hh:mm:ss")="07:00:00",
      TEXT(D32,"hh:mm:ss")="15:00:00",
      TEXT(D32,"hh:mm:ss")="23:00:00",
      TEXT(D33,"hh:mm:ss")="07:00:00",
      TEXT(D33,"hh:mm:ss")="15:00:00",
      TEXT(D33,"hh:mm:ss")="23:00:00"
    )
  ),
  1,
  0
))</f>
        <v/>
      </c>
      <c r="S32" s="12">
        <f>IF(OR($A32="Annual Leave",$A33="Annual Leave"),IF($A32="Annual Leave",8,0),0)</f>
        <v/>
      </c>
      <c r="T32" s="102" t="n"/>
      <c r="U32" s="144">
        <f>MAX(0,40-Y32)</f>
        <v/>
      </c>
      <c r="V32" s="351">
        <f>IF(OR($C32="",$D32=""),0,
 IF(OR($A32="Holiday",$A33="Holiday"),0,
 IF(AND(NOT(OR($A32="Annual Leave",$A33="Annual Leave")),$A32="Off day"),0,
  IF($I32+$I33&gt;=8,IF($I32&gt;=8,8,$I32),$I32)
  )))</f>
        <v/>
      </c>
      <c r="W32" s="351">
        <f>MAX(0,V32-U32)</f>
        <v/>
      </c>
      <c r="X32" s="351">
        <f>IF(C32="","",C32-WEEKDAY(C32,1)+1)</f>
        <v/>
      </c>
      <c r="Y32" s="351">
        <f>SUMPRODUCT(($X$14:$X31=X32)*(($V$14:$V31)+($O$14:$O31)))+IF(X32=X14,$L$11,0)</f>
        <v/>
      </c>
      <c r="Z32" s="351" t="n"/>
      <c r="AA32" s="351" t="n"/>
      <c r="AB32" s="351" t="n"/>
      <c r="AC32" s="351" t="n"/>
      <c r="AD32" s="351" t="n"/>
      <c r="AE32" s="351" t="n"/>
      <c r="AF32" s="351" t="n"/>
    </row>
    <row r="33" ht="24" customHeight="1" s="348" thickBot="1">
      <c r="A33" s="184" t="inlineStr">
        <is>
          <t>On Day</t>
        </is>
      </c>
      <c r="B33" s="299" t="n"/>
      <c r="C33" s="101">
        <f>C32</f>
        <v/>
      </c>
      <c r="D33" s="300" t="n"/>
      <c r="E33" s="301">
        <f>IF(D33="", "",
 IF(D33=TIME(0,0,0), 0,
 IF(AND(D33&gt;=TIME(0,0,1), D33&lt;=TIME(2,0,0)), TIME(7,0,0),
 IF(AND(D33&gt;=TIME(6,0,0), D33&lt;=TIME(8,0,0)), TIME(12,0,0),
 IF(AND(D33&gt;TIME(8,0,0), D33&lt;=TIME(13,59,0)), TIME(15,0,0),
 IF(AND(D33&gt;=TIME(14,0,0), D33&lt;=TIME(17,59,0)), TIME(21,0,0),
 IF(AND(D33&gt;=TIME(18,0,0), D33&lt;=TIME(21,59,0)), TIME(0,0,0),
 IF(AND(D33&gt;=TIME(22,0,0), D33&lt;=TIME(23,59,59)), TIME(7,0,0), ""))))))))</f>
        <v/>
      </c>
      <c r="F33" s="187" t="n"/>
      <c r="G33" s="301">
        <f>IF(AND(D33&gt;=TIME(6,0,0),D33&lt;=TIME(8,0,0)),E33,"")</f>
        <v/>
      </c>
      <c r="H33" s="300" t="n"/>
      <c r="I33" s="87">
        <f>ROUND(IF(OR(D33="",E33="",E33=0),0,IF(H33="",MOD(E33-D33,1)*24,MOD(H33-D33,1)*24)),2)</f>
        <v/>
      </c>
      <c r="J33" s="190" t="n"/>
      <c r="K33" s="297" t="n"/>
      <c r="L33" s="189" t="n"/>
      <c r="M33" s="298">
        <f>MAX(0,V33-W33)</f>
        <v/>
      </c>
      <c r="N33" s="302">
        <f>(IF(OR($C33="",$D33=""),0,
 IF(OR($A32="Holiday",$A33="Holiday"),
    IF(ISNUMBER(MATCH(TRIM($B33),{"Phagwah","Good Friday","Easter Monday","Labour Day","Christmas","Eid ul Azha","Romans-2","Globe-12","Neptune P1"},0)),0,$I33),
 IF(AND(NOT(OR($A32="Annual Leave",$A33="Annual Leave")),$A33="Off day"),$I33,
  MAX(0,$I33-$V33)
  ))))+W33</f>
        <v/>
      </c>
      <c r="O33" s="302">
        <f>IF(AND(OR($A32="Holiday",$A33="Holiday"),
        ISNUMBER(MATCH(TRIM($B33),{"Phagwah","Good Friday","Easter Monday","Labour Day","Christmas","Eid ul Azha","Romans-2","Globe-12","Neptune P1"},0))),
   $I33,0)</f>
        <v/>
      </c>
      <c r="P33" s="302">
        <f>IF(OR($O$7="Canteen",$O$7="Head Office"),0,IF($I33&lt;=0,0,IF(AND($I32&lt;=0,OR(TRIM($J33)="Hebrews",TRIM($J33)="Romans",TRIM($J33)="Romans-2",TRIM($J33)="Globe",TRIM($J33)="Globe-12",TRIM($J33)="Neptune P1")),1,0)))</f>
        <v/>
      </c>
      <c r="Q33" s="303" t="n"/>
      <c r="R33" s="302">
        <f>IF(OR($O$7="Canteen",$O$7="Head Office"),0,IF(
  AND(
    SUMIFS(I:I, C:C, C33) &gt;= 8,
    COUNTIFS(C$14:C33, C33)=1,
    OR(
      TEXT(D33,"hh:mm:ss")="07:00:00",
      TEXT(D33,"hh:mm:ss")="15:00:00",
      TEXT(D33,"hh:mm:ss")="23:00:00",
      TEXT(D34,"hh:mm:ss")="07:00:00",
      TEXT(D34,"hh:mm:ss")="15:00:00",
      TEXT(D34,"hh:mm:ss")="23:00:00"
    )
  ),
  1,
  0
))</f>
        <v/>
      </c>
      <c r="S33" s="302">
        <f>IF(OR($A32="Annual Leave",$A33="Annual Leave"),IF(AND($A32&lt;&gt;"Annual Leave",$A33="Annual Leave"),8,0),0)</f>
        <v/>
      </c>
      <c r="T33" s="304" t="n"/>
      <c r="U33" s="144">
        <f>MAX(0,40-Y33)</f>
        <v/>
      </c>
      <c r="V33" s="351">
        <f>IF(OR($C33="",$D33=""),0,
 IF(OR($A32="Holiday",$A33="Holiday"),0,
 IF(AND(NOT(OR($A32="Annual Leave",$A33="Annual Leave")),$A33="Off day"),0,
  IF($I32+$I33&gt;=8,IF($I32&gt;=8,0,8-$I32),$I33)
  )))</f>
        <v/>
      </c>
      <c r="W33" s="351">
        <f>MAX(0,V33-U33)</f>
        <v/>
      </c>
      <c r="X33" s="351">
        <f>IF(C33="","",C33-WEEKDAY(C33,1)+1)</f>
        <v/>
      </c>
      <c r="Y33" s="351">
        <f>SUMPRODUCT(($X$14:$X32=X33)*(($V$14:$V32)+($O$14:$O32)))+IF(X33=X14,$L$11,0)</f>
        <v/>
      </c>
      <c r="Z33" s="351" t="n"/>
      <c r="AA33" s="351" t="n"/>
      <c r="AB33" s="351" t="n"/>
      <c r="AC33" s="351" t="n"/>
      <c r="AD33" s="351" t="n"/>
      <c r="AE33" s="351" t="n"/>
      <c r="AF33" s="351" t="n"/>
    </row>
    <row r="34" ht="24" customHeight="1" s="348" thickBot="1">
      <c r="A34" s="159" t="inlineStr">
        <is>
          <t>On Day</t>
        </is>
      </c>
      <c r="B34" s="191" t="n"/>
      <c r="C34" s="92">
        <f>C32+1</f>
        <v/>
      </c>
      <c r="D34" s="31" t="n"/>
      <c r="E34" s="160">
        <f>IF(D34="", "",
 IF(D34=TIME(0,0,0), 0,
 IF(AND(D34&gt;=TIME(0,0,1), D34&lt;=TIME(2,0,0)), TIME(7,0,0),
 IF(AND(D34&gt;=TIME(6,0,0), D34&lt;=TIME(8,0,0)), TIME(12,0,0),
 IF(AND(D34&gt;TIME(8,0,0), D34&lt;=TIME(13,59,0)), TIME(15,0,0),
 IF(AND(D34&gt;=TIME(14,0,0), D34&lt;=TIME(17,59,0)), TIME(21,0,0),
 IF(AND(D34&gt;=TIME(18,0,0), D34&lt;=TIME(21,59,0)), TIME(0,0,0),
 IF(AND(D34&gt;=TIME(22,0,0), D34&lt;=TIME(23,59,59)), TIME(7,0,0), ""))))))))</f>
        <v/>
      </c>
      <c r="F34" s="161" t="n"/>
      <c r="G34" s="160">
        <f>IF(AND(D34&gt;=TIME(6,0,0),D34&lt;=TIME(8,0,0)),E34,"")</f>
        <v/>
      </c>
      <c r="H34" s="31" t="n"/>
      <c r="I34" s="32">
        <f>ROUND(IF(OR(D34="",E34="",E34=0),0,IF(H34="",MOD(E34-D34,1)*24,MOD(H34-D34,1)*24)),2)</f>
        <v/>
      </c>
      <c r="J34" s="162" t="n"/>
      <c r="K34" s="282" t="n"/>
      <c r="L34" s="181" t="n"/>
      <c r="M34" s="283">
        <f>MAX(0,V34-W34)</f>
        <v/>
      </c>
      <c r="N34" s="33">
        <f>(IF(OR($C34="",$D34=""),0,
 IF(OR($A34="Holiday",$A35="Holiday"),
    IF(ISNUMBER(MATCH(TRIM($B34),{"Phagwah","Good Friday","Easter Monday","Labour Day","Christmas","Eid ul Azha","Romans-2","Globe-12","Neptune P1"},0)),0,$I34),
 IF(AND(NOT(OR($A34="Annual Leave",$A35="Annual Leave")),$A34="Off day"),$I34,
  MAX(0,$I34-$V34)
  ))))+W34</f>
        <v/>
      </c>
      <c r="O34" s="33">
        <f>IF(AND(OR($A34="Holiday",$A35="Holiday"),
        ISNUMBER(MATCH(TRIM($B34),{"Phagwah","Good Friday","Easter Monday","Labour Day","Christmas","Eid ul Azha","Romans-2","Globe-12","Neptune P1"},0))),
   $I34,0)</f>
        <v/>
      </c>
      <c r="P34" s="33">
        <f>IF(OR($O$7="Canteen",$O$7="Head Office"),0,IF($I34&lt;=0,0,IF(OR(OR(TRIM($J34)="Hebrews",TRIM($J34)="Romans",TRIM($J34)="Romans-2",TRIM($J34)="Globe",TRIM($J34)="Globe-12",TRIM($J34)="Neptune P1"),AND($I35&gt;0,OR(TRIM($J35)="Hebrews",TRIM($J35)="Romans",TRIM($J35)="Romans-2",TRIM($J35)="Globe",TRIM($J35)="Globe-12",TRIM($J35)="Neptune P1"))),1,0)))</f>
        <v/>
      </c>
      <c r="Q34" s="34" t="n"/>
      <c r="R34" s="33">
        <f>IF(OR($O$7="Canteen",$O$7="Head Office"),0,IF(
  AND(
    SUMIFS(I:I, C:C, C34) &gt;= 8,
    COUNTIFS(C$14:C34, C34)=1,
    OR(
      TEXT(D34,"hh:mm:ss")="07:00:00",
      TEXT(D34,"hh:mm:ss")="15:00:00",
      TEXT(D34,"hh:mm:ss")="23:00:00",
      TEXT(D35,"hh:mm:ss")="07:00:00",
      TEXT(D35,"hh:mm:ss")="15:00:00",
      TEXT(D35,"hh:mm:ss")="23:00:00"
    )
  ),
  1,
  0
))</f>
        <v/>
      </c>
      <c r="S34" s="33">
        <f>IF(OR($A34="Annual Leave",$A35="Annual Leave"),IF($A34="Annual Leave",8,0),0)</f>
        <v/>
      </c>
      <c r="T34" s="35" t="n"/>
      <c r="U34" s="144">
        <f>MAX(0,40-Y34)</f>
        <v/>
      </c>
      <c r="V34" s="351">
        <f>IF(OR($C34="",$D34=""),0,
 IF(OR($A34="Holiday",$A35="Holiday"),0,
 IF(AND(NOT(OR($A34="Annual Leave",$A35="Annual Leave")),$A34="Off day"),0,
  IF($I34+$I35&gt;=8,IF($I34&gt;=8,8,$I34),$I34)
  )))</f>
        <v/>
      </c>
      <c r="W34" s="351">
        <f>MAX(0,V34-U34)</f>
        <v/>
      </c>
      <c r="X34" s="351">
        <f>IF(C34="","",C34-WEEKDAY(C34,1)+1)</f>
        <v/>
      </c>
      <c r="Y34" s="351">
        <f>SUMPRODUCT(($X$14:$X33=X34)*(($V$14:$V33)+($O$14:$O33)))+IF(X34=X14,$L$11,0)</f>
        <v/>
      </c>
      <c r="Z34" s="351" t="n"/>
      <c r="AA34" s="351" t="n"/>
      <c r="AB34" s="351" t="n"/>
      <c r="AC34" s="351" t="n"/>
      <c r="AD34" s="351" t="n"/>
      <c r="AE34" s="351" t="n"/>
      <c r="AF34" s="351" t="n"/>
    </row>
    <row r="35" ht="24" customHeight="1" s="348" thickBot="1">
      <c r="A35" s="159" t="inlineStr">
        <is>
          <t>On Day</t>
        </is>
      </c>
      <c r="B35" s="192" t="n"/>
      <c r="C35" s="93">
        <f>C34</f>
        <v/>
      </c>
      <c r="D35" s="36" t="n"/>
      <c r="E35" s="163">
        <f>IF(D35="", "",
 IF(D35=TIME(0,0,0), 0,
 IF(AND(D35&gt;=TIME(0,0,1), D35&lt;=TIME(2,0,0)), TIME(7,0,0),
 IF(AND(D35&gt;=TIME(6,0,0), D35&lt;=TIME(8,0,0)), TIME(12,0,0),
 IF(AND(D35&gt;TIME(8,0,0), D35&lt;=TIME(13,59,0)), TIME(15,0,0),
 IF(AND(D35&gt;=TIME(14,0,0), D35&lt;=TIME(17,59,0)), TIME(21,0,0),
 IF(AND(D35&gt;=TIME(18,0,0), D35&lt;=TIME(21,59,0)), TIME(0,0,0),
 IF(AND(D35&gt;=TIME(22,0,0), D35&lt;=TIME(23,59,59)), TIME(7,0,0), ""))))))))</f>
        <v/>
      </c>
      <c r="F35" s="164" t="n"/>
      <c r="G35" s="163">
        <f>IF(AND(D35&gt;=TIME(6,0,0),D35&lt;=TIME(8,0,0)),E35,"")</f>
        <v/>
      </c>
      <c r="H35" s="36" t="n"/>
      <c r="I35" s="37">
        <f>ROUND(IF(OR(D35="",E35="",E35=0),0,IF(H35="",MOD(E35-D35,1)*24,MOD(H35-D35,1)*24)),2)</f>
        <v/>
      </c>
      <c r="J35" s="162" t="n"/>
      <c r="K35" s="282" t="n"/>
      <c r="L35" s="183" t="n"/>
      <c r="M35" s="283">
        <f>MAX(0,V35-W35)</f>
        <v/>
      </c>
      <c r="N35" s="38">
        <f>(IF(OR($C35="",$D35=""),0,
 IF(OR($A34="Holiday",$A35="Holiday"),
    IF(ISNUMBER(MATCH(TRIM($B35),{"Phagwah","Good Friday","Easter Monday","Labour Day","Christmas","Eid ul Azha","Romans-2","Globe-12","Neptune P1"},0)),0,$I35),
 IF(AND(NOT(OR($A34="Annual Leave",$A35="Annual Leave")),$A35="Off day"),$I35,
  MAX(0,$I35-$V35)
  ))))+W35</f>
        <v/>
      </c>
      <c r="O35" s="38">
        <f>IF(AND(OR($A34="Holiday",$A35="Holiday"),
        ISNUMBER(MATCH(TRIM($B35),{"Phagwah","Good Friday","Easter Monday","Labour Day","Christmas","Eid ul Azha","Romans-2","Globe-12","Neptune P1"},0))),
   $I35,0)</f>
        <v/>
      </c>
      <c r="P35" s="38">
        <f>IF(OR($O$7="Canteen",$O$7="Head Office"),0,IF($I35&lt;=0,0,IF(AND($I34&lt;=0,OR(TRIM($J35)="Hebrews",TRIM($J35)="Romans",TRIM($J35)="Romans-2",TRIM($J35)="Globe",TRIM($J35)="Globe-12",TRIM($J35)="Neptune P1")),1,0)))</f>
        <v/>
      </c>
      <c r="Q35" s="39" t="n"/>
      <c r="R35" s="38">
        <f>IF(OR($O$7="Canteen",$O$7="Head Office"),0,IF(
  AND(
    SUMIFS(I:I, C:C, C35) &gt;= 8,
    COUNTIFS(C$14:C35, C35)=1,
    OR(
      TEXT(D35,"hh:mm:ss")="07:00:00",
      TEXT(D35,"hh:mm:ss")="15:00:00",
      TEXT(D35,"hh:mm:ss")="23:00:00",
      TEXT(D36,"hh:mm:ss")="07:00:00",
      TEXT(D36,"hh:mm:ss")="15:00:00",
      TEXT(D36,"hh:mm:ss")="23:00:00"
    )
  ),
  1,
  0
))</f>
        <v/>
      </c>
      <c r="S35" s="38">
        <f>IF(OR($A34="Annual Leave",$A35="Annual Leave"),IF(AND($A34&lt;&gt;"Annual Leave",$A35="Annual Leave"),8,0),0)</f>
        <v/>
      </c>
      <c r="T35" s="40" t="n"/>
      <c r="U35" s="144">
        <f>MAX(0,40-Y35)</f>
        <v/>
      </c>
      <c r="V35" s="351">
        <f>IF(OR($C35="",$D35=""),0,
 IF(OR($A34="Holiday",$A35="Holiday"),0,
 IF(AND(NOT(OR($A34="Annual Leave",$A35="Annual Leave")),$A35="Off day"),0,
  IF($I34+$I35&gt;=8,IF($I34&gt;=8,0,8-$I34),$I35)
  )))</f>
        <v/>
      </c>
      <c r="W35" s="351">
        <f>MAX(0,V35-U35)</f>
        <v/>
      </c>
      <c r="X35" s="351">
        <f>IF(C35="","",C35-WEEKDAY(C35,1)+1)</f>
        <v/>
      </c>
      <c r="Y35" s="351">
        <f>SUMPRODUCT(($X$14:$X34=X35)*(($V$14:$V34)+($O$14:$O34)))+IF(X35=X14,$L$11,0)</f>
        <v/>
      </c>
      <c r="Z35" s="351" t="n"/>
      <c r="AA35" s="351" t="n"/>
      <c r="AB35" s="351" t="n"/>
      <c r="AC35" s="351" t="n"/>
      <c r="AD35" s="351" t="n"/>
      <c r="AE35" s="351" t="n"/>
      <c r="AF35" s="351" t="n"/>
    </row>
    <row r="36" ht="24" customHeight="1" s="348" thickBot="1">
      <c r="A36" s="154" t="inlineStr">
        <is>
          <t>On Day</t>
        </is>
      </c>
      <c r="B36" s="193" t="n"/>
      <c r="C36" s="90">
        <f>C34+1</f>
        <v/>
      </c>
      <c r="D36" s="8" t="n"/>
      <c r="E36" s="155">
        <f>IF(D36="", "",
 IF(D36=TIME(0,0,0), 0,
 IF(AND(D36&gt;=TIME(0,0,1), D36&lt;=TIME(2,0,0)), TIME(7,0,0),
 IF(AND(D36&gt;=TIME(6,0,0), D36&lt;=TIME(8,0,0)), TIME(12,0,0),
 IF(AND(D36&gt;TIME(8,0,0), D36&lt;=TIME(13,59,0)), TIME(15,0,0),
 IF(AND(D36&gt;=TIME(14,0,0), D36&lt;=TIME(17,59,0)), TIME(21,0,0),
 IF(AND(D36&gt;=TIME(18,0,0), D36&lt;=TIME(21,59,0)), TIME(0,0,0),
 IF(AND(D36&gt;=TIME(22,0,0), D36&lt;=TIME(23,59,59)), TIME(7,0,0), ""))))))))</f>
        <v/>
      </c>
      <c r="F36" s="156" t="n"/>
      <c r="G36" s="155">
        <f>IF(AND(D36&gt;=TIME(6,0,0),D36&lt;=TIME(8,0,0)),E36,"")</f>
        <v/>
      </c>
      <c r="H36" s="8" t="n"/>
      <c r="I36" s="30">
        <f>ROUND(IF(OR(D36="",E36="",E36=0),0,IF(H36="",MOD(E36-D36,1)*24,MOD(H36-D36,1)*24)),2)</f>
        <v/>
      </c>
      <c r="J36" s="157" t="n"/>
      <c r="K36" s="274" t="n"/>
      <c r="L36" s="189" t="n"/>
      <c r="M36" s="275">
        <f>MAX(0,V36-W36)</f>
        <v/>
      </c>
      <c r="N36" s="9">
        <f>(IF(OR($C36="",$D36=""),0,
 IF(OR($A36="Holiday",$A37="Holiday"),
    IF(ISNUMBER(MATCH(TRIM($B36),{"Phagwah","Good Friday","Easter Monday","Labour Day","Christmas","Eid ul Azha","Romans-2","Globe-12","Neptune P1"},0)),0,$I36),
 IF(AND(NOT(OR($A36="Annual Leave",$A37="Annual Leave")),$A36="Off day"),$I36,
  MAX(0,$I36-$V36)
  ))))+W36</f>
        <v/>
      </c>
      <c r="O36" s="9">
        <f>IF(AND(OR($A36="Holiday",$A37="Holiday"),
        ISNUMBER(MATCH(TRIM($B36),{"Phagwah","Good Friday","Easter Monday","Labour Day","Christmas","Eid ul Azha","Romans-2","Globe-12","Neptune P1"},0))),
   $I36,0)</f>
        <v/>
      </c>
      <c r="P36" s="9">
        <f>IF(OR($O$7="Canteen",$O$7="Head Office"),0,IF($I36&lt;=0,0,IF(OR(OR(TRIM($J36)="Hebrews",TRIM($J36)="Romans",TRIM($J36)="Romans-2",TRIM($J36)="Globe",TRIM($J36)="Globe-12",TRIM($J36)="Neptune P1"),AND($I37&gt;0,OR(TRIM($J37)="Hebrews",TRIM($J37)="Romans",TRIM($J37)="Romans-2",TRIM($J37)="Globe",TRIM($J37)="Globe-12",TRIM($J37)="Neptune P1"))),1,0)))</f>
        <v/>
      </c>
      <c r="Q36" s="10" t="n"/>
      <c r="R36" s="9">
        <f>IF(OR($O$7="Canteen",$O$7="Head Office"),0,IF(
  AND(
    SUMIFS(I:I, C:C, C36) &gt;= 8,
    COUNTIFS(C$14:C36, C36)=1,
    OR(
      TEXT(D36,"hh:mm:ss")="07:00:00",
      TEXT(D36,"hh:mm:ss")="15:00:00",
      TEXT(D36,"hh:mm:ss")="23:00:00",
      TEXT(D37,"hh:mm:ss")="07:00:00",
      TEXT(D37,"hh:mm:ss")="15:00:00",
      TEXT(D37,"hh:mm:ss")="23:00:00"
    )
  ),
  1,
  0
))</f>
        <v/>
      </c>
      <c r="S36" s="9">
        <f>IF(OR($A36="Annual Leave",$A37="Annual Leave"),IF($A36="Annual Leave",8,0),0)</f>
        <v/>
      </c>
      <c r="T36" s="91" t="n"/>
      <c r="U36" s="144">
        <f>MAX(0,40-Y36)</f>
        <v/>
      </c>
      <c r="V36" s="351">
        <f>IF(OR($C36="",$D36=""),0,
 IF(OR($A36="Holiday",$A37="Holiday"),0,
 IF(AND(NOT(OR($A36="Annual Leave",$A37="Annual Leave")),$A36="Off day"),0,
  IF($I36+$I37&gt;=8,IF($I36&gt;=8,8,$I36),$I36)
  )))</f>
        <v/>
      </c>
      <c r="W36" s="351">
        <f>MAX(0,V36-U36)</f>
        <v/>
      </c>
      <c r="X36" s="351">
        <f>IF(C36="","",C36-WEEKDAY(C36,1)+1)</f>
        <v/>
      </c>
      <c r="Y36" s="351">
        <f>SUMPRODUCT(($X$14:$X35=X36)*(($V$14:$V35)+($O$14:$O35)))+IF(X36=X14,$L$11,0)</f>
        <v/>
      </c>
      <c r="Z36" s="351" t="n"/>
      <c r="AA36" s="351" t="n"/>
      <c r="AB36" s="351" t="n"/>
      <c r="AC36" s="351" t="n"/>
      <c r="AD36" s="351" t="n"/>
      <c r="AE36" s="351" t="n"/>
      <c r="AF36" s="351" t="n"/>
    </row>
    <row r="37" ht="24" customHeight="1" s="348" thickBot="1">
      <c r="A37" s="154" t="inlineStr">
        <is>
          <t>On Day</t>
        </is>
      </c>
      <c r="B37" s="305" t="n"/>
      <c r="C37" s="90">
        <f>C36</f>
        <v/>
      </c>
      <c r="D37" s="276" t="n"/>
      <c r="E37" s="277">
        <f>IF(D37="", "",
 IF(D37=TIME(0,0,0), 0,
 IF(AND(D37&gt;=TIME(0,0,1), D37&lt;=TIME(2,0,0)), TIME(7,0,0),
 IF(AND(D37&gt;=TIME(6,0,0), D37&lt;=TIME(8,0,0)), TIME(12,0,0),
 IF(AND(D37&gt;TIME(8,0,0), D37&lt;=TIME(13,59,0)), TIME(15,0,0),
 IF(AND(D37&gt;=TIME(14,0,0), D37&lt;=TIME(17,59,0)), TIME(21,0,0),
 IF(AND(D37&gt;=TIME(18,0,0), D37&lt;=TIME(21,59,0)), TIME(0,0,0),
 IF(AND(D37&gt;=TIME(22,0,0), D37&lt;=TIME(23,59,59)), TIME(7,0,0), ""))))))))</f>
        <v/>
      </c>
      <c r="F37" s="156" t="n"/>
      <c r="G37" s="277">
        <f>IF(AND(D37&gt;=TIME(6,0,0),D37&lt;=TIME(8,0,0)),E37,"")</f>
        <v/>
      </c>
      <c r="H37" s="276" t="n"/>
      <c r="I37" s="30">
        <f>ROUND(IF(OR(D37="",E37="",E37=0),0,IF(H37="",MOD(E37-D37,1)*24,MOD(H37-D37,1)*24)),2)</f>
        <v/>
      </c>
      <c r="J37" s="158" t="n"/>
      <c r="K37" s="274" t="n"/>
      <c r="L37" s="189" t="n"/>
      <c r="M37" s="275">
        <f>MAX(0,V37-W37)</f>
        <v/>
      </c>
      <c r="N37" s="278">
        <f>(IF(OR($C37="",$D37=""),0,
 IF(OR($A36="Holiday",$A37="Holiday"),
    IF(ISNUMBER(MATCH(TRIM($B37),{"Phagwah","Good Friday","Easter Monday","Labour Day","Christmas","Eid ul Azha","Romans-2","Globe-12","Neptune P1"},0)),0,$I37),
 IF(AND(NOT(OR($A36="Annual Leave",$A37="Annual Leave")),$A37="Off day"),$I37,
  MAX(0,$I37-$V37)
  ))))+W37</f>
        <v/>
      </c>
      <c r="O37" s="278">
        <f>IF(AND(OR($A36="Holiday",$A37="Holiday"),
        ISNUMBER(MATCH(TRIM($B37),{"Phagwah","Good Friday","Easter Monday","Labour Day","Christmas","Eid ul Azha","Romans-2","Globe-12","Neptune P1"},0))),
   $I37,0)</f>
        <v/>
      </c>
      <c r="P37" s="278">
        <f>IF(OR($O$7="Canteen",$O$7="Head Office"),0,IF($I37&lt;=0,0,IF(AND($I36&lt;=0,OR(TRIM($J37)="Hebrews",TRIM($J37)="Romans",TRIM($J37)="Romans-2",TRIM($J37)="Globe",TRIM($J37)="Globe-12",TRIM($J37)="Neptune P1")),1,0)))</f>
        <v/>
      </c>
      <c r="Q37" s="279" t="n"/>
      <c r="R37" s="278">
        <f>IF(OR($O$7="Canteen",$O$7="Head Office"),0,IF(
  AND(
    SUMIFS(I:I, C:C, C37) &gt;= 8,
    COUNTIFS(C$14:C37, C37)=1,
    OR(
      TEXT(D37,"hh:mm:ss")="07:00:00",
      TEXT(D37,"hh:mm:ss")="15:00:00",
      TEXT(D37,"hh:mm:ss")="23:00:00",
      TEXT(D38,"hh:mm:ss")="07:00:00",
      TEXT(D38,"hh:mm:ss")="15:00:00",
      TEXT(D38,"hh:mm:ss")="23:00:00"
    )
  ),
  1,
  0
))</f>
        <v/>
      </c>
      <c r="S37" s="278">
        <f>IF(OR($A36="Annual Leave",$A37="Annual Leave"),IF(AND($A36&lt;&gt;"Annual Leave",$A37="Annual Leave"),8,0),0)</f>
        <v/>
      </c>
      <c r="T37" s="280" t="n"/>
      <c r="U37" s="144">
        <f>MAX(0,40-Y37)</f>
        <v/>
      </c>
      <c r="V37" s="351">
        <f>IF(OR($C37="",$D37=""),0,
 IF(OR($A36="Holiday",$A37="Holiday"),0,
 IF(AND(NOT(OR($A36="Annual Leave",$A37="Annual Leave")),$A37="Off day"),0,
  IF($I36+$I37&gt;=8,IF($I36&gt;=8,0,8-$I36),$I37)
  )))</f>
        <v/>
      </c>
      <c r="W37" s="351">
        <f>MAX(0,V37-U37)</f>
        <v/>
      </c>
      <c r="X37" s="351">
        <f>IF(C37="","",C37-WEEKDAY(C37,1)+1)</f>
        <v/>
      </c>
      <c r="Y37" s="351">
        <f>SUMPRODUCT(($X$14:$X36=X37)*(($V$14:$V36)+($O$14:$O36)))+IF(X37=X14,$L$11,0)</f>
        <v/>
      </c>
      <c r="Z37" s="351" t="n"/>
      <c r="AA37" s="351" t="n"/>
      <c r="AB37" s="351" t="n"/>
      <c r="AC37" s="351" t="n"/>
      <c r="AD37" s="351" t="n"/>
      <c r="AE37" s="351" t="n"/>
      <c r="AF37" s="351" t="n"/>
    </row>
    <row r="38" ht="24" customHeight="1" s="348" thickBot="1">
      <c r="A38" s="194" t="inlineStr">
        <is>
          <t>On Day</t>
        </is>
      </c>
      <c r="B38" s="195" t="n"/>
      <c r="C38" s="103">
        <f>C36+1</f>
        <v/>
      </c>
      <c r="D38" s="64" t="n"/>
      <c r="E38" s="196">
        <f>IF(D38="", "",
 IF(D38=TIME(0,0,0), 0,
 IF(AND(D38&gt;=TIME(0,0,1), D38&lt;=TIME(2,0,0)), TIME(7,0,0),
 IF(AND(D38&gt;=TIME(6,0,0), D38&lt;=TIME(8,0,0)), TIME(12,0,0),
 IF(AND(D38&gt;TIME(8,0,0), D38&lt;=TIME(13,59,0)), TIME(15,0,0),
 IF(AND(D38&gt;=TIME(14,0,0), D38&lt;=TIME(17,59,0)), TIME(21,0,0),
 IF(AND(D38&gt;=TIME(18,0,0), D38&lt;=TIME(21,59,0)), TIME(0,0,0),
 IF(AND(D38&gt;=TIME(22,0,0), D38&lt;=TIME(23,59,59)), TIME(7,0,0), ""))))))))</f>
        <v/>
      </c>
      <c r="F38" s="197" t="n"/>
      <c r="G38" s="196">
        <f>IF(AND(D38&gt;=TIME(6,0,0),D38&lt;=TIME(8,0,0)),E38,"")</f>
        <v/>
      </c>
      <c r="H38" s="64" t="n"/>
      <c r="I38" s="65">
        <f>ROUND(IF(OR(D38="",E38="",E38=0),0,IF(H38="",MOD(E38-D38,1)*24,MOD(H38-D38,1)*24)),2)</f>
        <v/>
      </c>
      <c r="J38" s="198" t="n"/>
      <c r="K38" s="306" t="n"/>
      <c r="L38" s="181" t="n"/>
      <c r="M38" s="307">
        <f>MAX(0,V38-W38)</f>
        <v/>
      </c>
      <c r="N38" s="66">
        <f>(IF(OR($C38="",$D38=""),0,
 IF(OR($A38="Holiday",$A39="Holiday"),
    IF(ISNUMBER(MATCH(TRIM($B38),{"Phagwah","Good Friday","Easter Monday","Labour Day","Christmas","Eid ul Azha","Romans-2","Globe-12","Neptune P1"},0)),0,$I38),
 IF(AND(NOT(OR($A38="Annual Leave",$A39="Annual Leave")),$A38="Off day"),$I38,
  MAX(0,$I38-$V38)
  ))))+W38</f>
        <v/>
      </c>
      <c r="O38" s="66">
        <f>IF(AND(OR($A38="Holiday",$A39="Holiday"),
        ISNUMBER(MATCH(TRIM($B38),{"Phagwah","Good Friday","Easter Monday","Labour Day","Christmas","Eid ul Azha","Romans-2","Globe-12","Neptune P1"},0))),
   $I38,0)</f>
        <v/>
      </c>
      <c r="P38" s="66">
        <f>IF(OR($O$7="Canteen",$O$7="Head Office"),0,IF($I38&lt;=0,0,IF(OR(OR(TRIM($J38)="Hebrews",TRIM($J38)="Romans",TRIM($J38)="Romans-2",TRIM($J38)="Globe",TRIM($J38)="Globe-12",TRIM($J38)="Neptune P1"),AND($I39&gt;0,OR(TRIM($J39)="Hebrews",TRIM($J39)="Romans",TRIM($J39)="Romans-2",TRIM($J39)="Globe",TRIM($J39)="Globe-12",TRIM($J39)="Neptune P1"))),1,0)))</f>
        <v/>
      </c>
      <c r="Q38" s="67" t="n"/>
      <c r="R38" s="66">
        <f>IF(OR($O$7="Canteen",$O$7="Head Office"),0,IF(
  AND(
    SUMIFS(I:I, C:C, C38) &gt;= 8,
    COUNTIFS(C$14:C38, C38)=1,
    OR(
      TEXT(D38,"hh:mm:ss")="07:00:00",
      TEXT(D38,"hh:mm:ss")="15:00:00",
      TEXT(D38,"hh:mm:ss")="23:00:00",
      TEXT(D39,"hh:mm:ss")="07:00:00",
      TEXT(D39,"hh:mm:ss")="15:00:00",
      TEXT(D39,"hh:mm:ss")="23:00:00"
    )
  ),
  1,
  0
))</f>
        <v/>
      </c>
      <c r="S38" s="66">
        <f>IF(OR($A38="Annual Leave",$A39="Annual Leave"),IF($A38="Annual Leave",8,0),0)</f>
        <v/>
      </c>
      <c r="T38" s="68" t="n"/>
      <c r="U38" s="144">
        <f>MAX(0,40-Y38)</f>
        <v/>
      </c>
      <c r="V38" s="351">
        <f>IF(OR($C38="",$D38=""),0,
 IF(OR($A38="Holiday",$A39="Holiday"),0,
 IF(AND(NOT(OR($A38="Annual Leave",$A39="Annual Leave")),$A38="Off day"),0,
  IF($I38+$I39&gt;=8,IF($I38&gt;=8,8,$I38),$I38)
  )))</f>
        <v/>
      </c>
      <c r="W38" s="351">
        <f>MAX(0,V38-U38)</f>
        <v/>
      </c>
      <c r="X38" s="351">
        <f>IF(C38="","",C38-WEEKDAY(C38,1)+1)</f>
        <v/>
      </c>
      <c r="Y38" s="351">
        <f>SUMPRODUCT(($X$14:$X37=X38)*(($V$14:$V37)+($O$14:$O37)))+IF(X38=X14,$L$11,0)</f>
        <v/>
      </c>
      <c r="Z38" s="351" t="n"/>
      <c r="AA38" s="351" t="n"/>
      <c r="AB38" s="351" t="n"/>
      <c r="AC38" s="351" t="n"/>
      <c r="AD38" s="351" t="n"/>
      <c r="AE38" s="351" t="n"/>
      <c r="AF38" s="351" t="n"/>
    </row>
    <row r="39" ht="24" customHeight="1" s="348" thickBot="1">
      <c r="A39" s="194" t="inlineStr">
        <is>
          <t>On Day</t>
        </is>
      </c>
      <c r="B39" s="199" t="n"/>
      <c r="C39" s="104">
        <f>C38</f>
        <v/>
      </c>
      <c r="D39" s="69" t="n"/>
      <c r="E39" s="200">
        <f>IF(D39="", "",
 IF(D39=TIME(0,0,0), 0,
 IF(AND(D39&gt;=TIME(0,0,1), D39&lt;=TIME(2,0,0)), TIME(7,0,0),
 IF(AND(D39&gt;=TIME(6,0,0), D39&lt;=TIME(8,0,0)), TIME(12,0,0),
 IF(AND(D39&gt;TIME(8,0,0), D39&lt;=TIME(13,59,0)), TIME(15,0,0),
 IF(AND(D39&gt;=TIME(14,0,0), D39&lt;=TIME(17,59,0)), TIME(21,0,0),
 IF(AND(D39&gt;=TIME(18,0,0), D39&lt;=TIME(21,59,0)), TIME(0,0,0),
 IF(AND(D39&gt;=TIME(22,0,0), D39&lt;=TIME(23,59,59)), TIME(7,0,0), ""))))))))</f>
        <v/>
      </c>
      <c r="F39" s="201" t="n"/>
      <c r="G39" s="200">
        <f>IF(AND(D39&gt;=TIME(6,0,0),D39&lt;=TIME(8,0,0)),E39,"")</f>
        <v/>
      </c>
      <c r="H39" s="69" t="n"/>
      <c r="I39" s="70">
        <f>ROUND(IF(OR(D39="",E39="",E39=0),0,IF(H39="",MOD(E39-D39,1)*24,MOD(H39-D39,1)*24)),2)</f>
        <v/>
      </c>
      <c r="J39" s="198" t="n"/>
      <c r="K39" s="306" t="n"/>
      <c r="L39" s="183" t="n"/>
      <c r="M39" s="307">
        <f>MAX(0,V39-W39)</f>
        <v/>
      </c>
      <c r="N39" s="71">
        <f>(IF(OR($C39="",$D39=""),0,
 IF(OR($A38="Holiday",$A39="Holiday"),
    IF(ISNUMBER(MATCH(TRIM($B39),{"Phagwah","Good Friday","Easter Monday","Labour Day","Christmas","Eid ul Azha","Romans-2","Globe-12","Neptune P1"},0)),0,$I39),
 IF(AND(NOT(OR($A38="Annual Leave",$A39="Annual Leave")),$A39="Off day"),$I39,
  MAX(0,$I39-$V39)
  ))))+W39</f>
        <v/>
      </c>
      <c r="O39" s="71">
        <f>IF(AND(OR($A38="Holiday",$A39="Holiday"),
        ISNUMBER(MATCH(TRIM($B39),{"Phagwah","Good Friday","Easter Monday","Labour Day","Christmas","Eid ul Azha","Romans-2","Globe-12","Neptune P1"},0))),
   $I39,0)</f>
        <v/>
      </c>
      <c r="P39" s="71">
        <f>IF(OR($O$7="Canteen",$O$7="Head Office"),0,IF($I39&lt;=0,0,IF(AND($I38&lt;=0,OR(TRIM($J39)="Hebrews",TRIM($J39)="Romans",TRIM($J39)="Romans-2",TRIM($J39)="Globe",TRIM($J39)="Globe-12",TRIM($J39)="Neptune P1")),1,0)))</f>
        <v/>
      </c>
      <c r="Q39" s="72" t="n"/>
      <c r="R39" s="71">
        <f>IF(OR($O$7="Canteen",$O$7="Head Office"),0,IF(
  AND(
    SUMIFS(I:I, C:C, C39) &gt;= 8,
    COUNTIFS(C$14:C39, C39)=1,
    OR(
      TEXT(D39,"hh:mm:ss")="07:00:00",
      TEXT(D39,"hh:mm:ss")="15:00:00",
      TEXT(D39,"hh:mm:ss")="23:00:00",
      TEXT(D40,"hh:mm:ss")="07:00:00",
      TEXT(D40,"hh:mm:ss")="15:00:00",
      TEXT(D40,"hh:mm:ss")="23:00:00"
    )
  ),
  1,
  0
))</f>
        <v/>
      </c>
      <c r="S39" s="71">
        <f>IF(OR($A38="Annual Leave",$A39="Annual Leave"),IF(AND($A38&lt;&gt;"Annual Leave",$A39="Annual Leave"),8,0),0)</f>
        <v/>
      </c>
      <c r="T39" s="73" t="n"/>
      <c r="U39" s="144">
        <f>MAX(0,40-Y39)</f>
        <v/>
      </c>
      <c r="V39" s="351">
        <f>IF(OR($C39="",$D39=""),0,
 IF(OR($A38="Holiday",$A39="Holiday"),0,
 IF(AND(NOT(OR($A38="Annual Leave",$A39="Annual Leave")),$A39="Off day"),0,
  IF($I38+$I39&gt;=8,IF($I38&gt;=8,0,8-$I38),$I39)
  )))</f>
        <v/>
      </c>
      <c r="W39" s="351">
        <f>MAX(0,V39-U39)</f>
        <v/>
      </c>
      <c r="X39" s="351">
        <f>IF(C39="","",C39-WEEKDAY(C39,1)+1)</f>
        <v/>
      </c>
      <c r="Y39" s="351">
        <f>SUMPRODUCT(($X$14:$X38=X39)*(($V$14:$V38)+($O$14:$O38)))+IF(X39=X14,$L$11,0)</f>
        <v/>
      </c>
      <c r="Z39" s="351" t="n"/>
      <c r="AA39" s="351" t="n"/>
      <c r="AB39" s="351" t="n"/>
      <c r="AC39" s="351" t="n"/>
      <c r="AD39" s="351" t="n"/>
      <c r="AE39" s="351" t="n"/>
      <c r="AF39" s="351" t="n"/>
    </row>
    <row r="40" ht="24" customHeight="1" s="348" thickBot="1">
      <c r="A40" s="202" t="inlineStr">
        <is>
          <t>On Day</t>
        </is>
      </c>
      <c r="B40" s="203" t="n"/>
      <c r="C40" s="105">
        <f>C38+1</f>
        <v/>
      </c>
      <c r="D40" s="74" t="n"/>
      <c r="E40" s="204">
        <f>IF(D40="", "",
 IF(D40=TIME(0,0,0), 0,
 IF(AND(D40&gt;=TIME(0,0,1), D40&lt;=TIME(2,0,0)), TIME(7,0,0),
 IF(AND(D40&gt;=TIME(6,0,0), D40&lt;=TIME(8,0,0)), TIME(12,0,0),
 IF(AND(D40&gt;TIME(8,0,0), D40&lt;=TIME(13,59,0)), TIME(15,0,0),
 IF(AND(D40&gt;=TIME(14,0,0), D40&lt;=TIME(17,59,0)), TIME(21,0,0),
 IF(AND(D40&gt;=TIME(18,0,0), D40&lt;=TIME(21,59,0)), TIME(0,0,0),
 IF(AND(D40&gt;=TIME(22,0,0), D40&lt;=TIME(23,59,59)), TIME(7,0,0), ""))))))))</f>
        <v/>
      </c>
      <c r="F40" s="205" t="n"/>
      <c r="G40" s="204">
        <f>IF(AND(D40&gt;=TIME(6,0,0),D40&lt;=TIME(8,0,0)),E40,"")</f>
        <v/>
      </c>
      <c r="H40" s="74" t="n"/>
      <c r="I40" s="106">
        <f>ROUND(IF(OR(D40="",E40="",E40=0),0,IF(H40="",MOD(E40-D40,1)*24,MOD(H40-D40,1)*24)),2)</f>
        <v/>
      </c>
      <c r="J40" s="206" t="n"/>
      <c r="K40" s="308" t="n"/>
      <c r="L40" s="189" t="n"/>
      <c r="M40" s="309">
        <f>MAX(0,V40-W40)</f>
        <v/>
      </c>
      <c r="N40" s="75">
        <f>(IF(OR($C40="",$D40=""),0,
 IF(OR($A40="Holiday",$A41="Holiday"),
    IF(ISNUMBER(MATCH(TRIM($B40),{"Phagwah","Good Friday","Easter Monday","Labour Day","Christmas","Eid ul Azha","Romans-2","Globe-12","Neptune P1"},0)),0,$I40),
 IF(AND(NOT(OR($A40="Annual Leave",$A41="Annual Leave")),$A40="Off day"),$I40,
  MAX(0,$I40-$V40)
  ))))+W40</f>
        <v/>
      </c>
      <c r="O40" s="75">
        <f>IF(AND(OR($A40="Holiday",$A41="Holiday"),
        ISNUMBER(MATCH(TRIM($B40),{"Phagwah","Good Friday","Easter Monday","Labour Day","Christmas","Eid ul Azha","Romans-2","Globe-12","Neptune P1"},0))),
   $I40,0)</f>
        <v/>
      </c>
      <c r="P40" s="75">
        <f>IF(OR($O$7="Canteen",$O$7="Head Office"),0,IF($I40&lt;=0,0,IF(OR(OR(TRIM($J40)="Hebrews",TRIM($J40)="Romans",TRIM($J40)="Romans-2",TRIM($J40)="Globe",TRIM($J40)="Globe-12",TRIM($J40)="Neptune P1"),AND($I41&gt;0,OR(TRIM($J41)="Hebrews",TRIM($J41)="Romans",TRIM($J41)="Romans-2",TRIM($J41)="Globe",TRIM($J41)="Globe-12",TRIM($J41)="Neptune P1"))),1,0)))</f>
        <v/>
      </c>
      <c r="Q40" s="76" t="n"/>
      <c r="R40" s="75">
        <f>IF(OR($O$7="Canteen",$O$7="Head Office"),0,IF(
  AND(
    SUMIFS(I:I, C:C, C40) &gt;= 8,
    COUNTIFS(C$14:C40, C40)=1,
    OR(
      TEXT(D40,"hh:mm:ss")="07:00:00",
      TEXT(D40,"hh:mm:ss")="15:00:00",
      TEXT(D40,"hh:mm:ss")="23:00:00",
      TEXT(D41,"hh:mm:ss")="07:00:00",
      TEXT(D41,"hh:mm:ss")="15:00:00",
      TEXT(D41,"hh:mm:ss")="23:00:00"
    )
  ),
  1,
  0
))</f>
        <v/>
      </c>
      <c r="S40" s="75">
        <f>IF(OR($A40="Annual Leave",$A41="Annual Leave"),IF($A40="Annual Leave",8,0),0)</f>
        <v/>
      </c>
      <c r="T40" s="107" t="n"/>
      <c r="U40" s="144">
        <f>MAX(0,40-Y40)</f>
        <v/>
      </c>
      <c r="V40" s="351">
        <f>IF(OR($C40="",$D40=""),0,
 IF(OR($A40="Holiday",$A41="Holiday"),0,
 IF(AND(NOT(OR($A40="Annual Leave",$A41="Annual Leave")),$A40="Off day"),0,
  IF($I40+$I41&gt;=8,IF($I40&gt;=8,8,$I40),$I40)
  )))</f>
        <v/>
      </c>
      <c r="W40" s="351">
        <f>MAX(0,V40-U40)</f>
        <v/>
      </c>
      <c r="X40" s="351">
        <f>IF(C40="","",C40-WEEKDAY(C40,1)+1)</f>
        <v/>
      </c>
      <c r="Y40" s="351">
        <f>SUMPRODUCT(($X$14:$X39=X40)*(($V$14:$V39)+($O$14:$O39)))+IF(X40=X14,$L$11,0)</f>
        <v/>
      </c>
      <c r="Z40" s="351" t="n"/>
      <c r="AA40" s="351" t="n"/>
      <c r="AB40" s="351" t="n"/>
      <c r="AC40" s="351" t="n"/>
      <c r="AD40" s="351" t="n"/>
      <c r="AE40" s="351" t="n"/>
      <c r="AF40" s="351" t="n"/>
    </row>
    <row r="41" ht="24" customHeight="1" s="348" thickBot="1">
      <c r="A41" s="202" t="inlineStr">
        <is>
          <t>On Day</t>
        </is>
      </c>
      <c r="B41" s="310" t="n"/>
      <c r="C41" s="105">
        <f>C40</f>
        <v/>
      </c>
      <c r="D41" s="311" t="n"/>
      <c r="E41" s="312">
        <f>IF(D41="", "",
 IF(D41=TIME(0,0,0), 0,
 IF(AND(D41&gt;=TIME(0,0,1), D41&lt;=TIME(2,0,0)), TIME(7,0,0),
 IF(AND(D41&gt;=TIME(6,0,0), D41&lt;=TIME(8,0,0)), TIME(12,0,0),
 IF(AND(D41&gt;TIME(8,0,0), D41&lt;=TIME(13,59,0)), TIME(15,0,0),
 IF(AND(D41&gt;=TIME(14,0,0), D41&lt;=TIME(17,59,0)), TIME(21,0,0),
 IF(AND(D41&gt;=TIME(18,0,0), D41&lt;=TIME(21,59,0)), TIME(0,0,0),
 IF(AND(D41&gt;=TIME(22,0,0), D41&lt;=TIME(23,59,59)), TIME(7,0,0), ""))))))))</f>
        <v/>
      </c>
      <c r="F41" s="205" t="n"/>
      <c r="G41" s="312">
        <f>IF(AND(D41&gt;=TIME(6,0,0),D41&lt;=TIME(8,0,0)),E41,"")</f>
        <v/>
      </c>
      <c r="H41" s="311" t="n"/>
      <c r="I41" s="106">
        <f>ROUND(IF(OR(D41="",E41="",E41=0),0,IF(H41="",MOD(E41-D41,1)*24,MOD(H41-D41,1)*24)),2)</f>
        <v/>
      </c>
      <c r="J41" s="207" t="n"/>
      <c r="K41" s="308" t="n"/>
      <c r="L41" s="189" t="n"/>
      <c r="M41" s="309">
        <f>MAX(0,V41-W41)</f>
        <v/>
      </c>
      <c r="N41" s="313">
        <f>(IF(OR($C41="",$D41=""),0,
 IF(OR($A40="Holiday",$A41="Holiday"),
    IF(ISNUMBER(MATCH(TRIM($B41),{"Phagwah","Good Friday","Easter Monday","Labour Day","Christmas","Eid ul Azha","Romans-2","Globe-12","Neptune P1"},0)),0,$I41),
 IF(AND(NOT(OR($A40="Annual Leave",$A41="Annual Leave")),$A41="Off day"),$I41,
  MAX(0,$I41-$V41)
  ))))+W41</f>
        <v/>
      </c>
      <c r="O41" s="313">
        <f>IF(AND(OR($A40="Holiday",$A41="Holiday"),
        ISNUMBER(MATCH(TRIM($B41),{"Phagwah","Good Friday","Easter Monday","Labour Day","Christmas","Eid ul Azha","Romans-2","Globe-12","Neptune P1"},0))),
   $I41,0)</f>
        <v/>
      </c>
      <c r="P41" s="313">
        <f>IF(OR($O$7="Canteen",$O$7="Head Office"),0,IF($I41&lt;=0,0,IF(AND($I40&lt;=0,OR(TRIM($J41)="Hebrews",TRIM($J41)="Romans",TRIM($J41)="Romans-2",TRIM($J41)="Globe",TRIM($J41)="Globe-12",TRIM($J41)="Neptune P1")),1,0)))</f>
        <v/>
      </c>
      <c r="Q41" s="314" t="n"/>
      <c r="R41" s="313">
        <f>IF(OR($O$7="Canteen",$O$7="Head Office"),0,IF(
  AND(
    SUMIFS(I:I, C:C, C41) &gt;= 8,
    COUNTIFS(C$14:C41, C41)=1,
    OR(
      TEXT(D41,"hh:mm:ss")="07:00:00",
      TEXT(D41,"hh:mm:ss")="15:00:00",
      TEXT(D41,"hh:mm:ss")="23:00:00",
      TEXT(D42,"hh:mm:ss")="07:00:00",
      TEXT(D42,"hh:mm:ss")="15:00:00",
      TEXT(D42,"hh:mm:ss")="23:00:00"
    )
  ),
  1,
  0
))</f>
        <v/>
      </c>
      <c r="S41" s="313">
        <f>IF(OR($A40="Annual Leave",$A41="Annual Leave"),IF(AND($A40&lt;&gt;"Annual Leave",$A41="Annual Leave"),8,0),0)</f>
        <v/>
      </c>
      <c r="T41" s="315" t="n"/>
      <c r="U41" s="144">
        <f>MAX(0,40-Y41)</f>
        <v/>
      </c>
      <c r="V41" s="351">
        <f>IF(OR($C41="",$D41=""),0,
 IF(OR($A40="Holiday",$A41="Holiday"),0,
 IF(AND(NOT(OR($A40="Annual Leave",$A41="Annual Leave")),$A41="Off day"),0,
  IF($I40+$I41&gt;=8,IF($I40&gt;=8,0,8-$I40),$I41)
  )))</f>
        <v/>
      </c>
      <c r="W41" s="351">
        <f>MAX(0,V41-U41)</f>
        <v/>
      </c>
      <c r="X41" s="351">
        <f>IF(C41="","",C41-WEEKDAY(C41,1)+1)</f>
        <v/>
      </c>
      <c r="Y41" s="351">
        <f>SUMPRODUCT(($X$14:$X40=X41)*(($V$14:$V40)+($O$14:$O40)))+IF(X41=X14,$L$11,0)</f>
        <v/>
      </c>
      <c r="Z41" s="351" t="n"/>
      <c r="AA41" s="351" t="n"/>
      <c r="AB41" s="351" t="n"/>
      <c r="AC41" s="351" t="n"/>
      <c r="AD41" s="351" t="n"/>
      <c r="AE41" s="351" t="n"/>
      <c r="AF41" s="351" t="n"/>
    </row>
    <row r="42" ht="24" customHeight="1" s="348" thickBot="1">
      <c r="A42" s="208" t="inlineStr">
        <is>
          <t>On Day</t>
        </is>
      </c>
      <c r="B42" s="209" t="n"/>
      <c r="C42" s="108">
        <f>C40+1</f>
        <v/>
      </c>
      <c r="D42" s="77" t="n"/>
      <c r="E42" s="210">
        <f>IF(D42="", "",
 IF(D42=TIME(0,0,0), 0,
 IF(AND(D42&gt;=TIME(0,0,1), D42&lt;=TIME(2,0,0)), TIME(7,0,0),
 IF(AND(D42&gt;=TIME(6,0,0), D42&lt;=TIME(8,0,0)), TIME(12,0,0),
 IF(AND(D42&gt;TIME(8,0,0), D42&lt;=TIME(13,59,0)), TIME(15,0,0),
 IF(AND(D42&gt;=TIME(14,0,0), D42&lt;=TIME(17,59,0)), TIME(21,0,0),
 IF(AND(D42&gt;=TIME(18,0,0), D42&lt;=TIME(21,59,0)), TIME(0,0,0),
 IF(AND(D42&gt;=TIME(22,0,0), D42&lt;=TIME(23,59,59)), TIME(7,0,0), ""))))))))</f>
        <v/>
      </c>
      <c r="F42" s="211" t="n"/>
      <c r="G42" s="210">
        <f>IF(AND(D42&gt;=TIME(6,0,0),D42&lt;=TIME(8,0,0)),E42,"")</f>
        <v/>
      </c>
      <c r="H42" s="77" t="n"/>
      <c r="I42" s="16">
        <f>ROUND(IF(OR(D42="",E42="",E42=0),0,IF(H42="",MOD(E42-D42,1)*24,MOD(H42-D42,1)*24)),2)</f>
        <v/>
      </c>
      <c r="J42" s="212" t="n"/>
      <c r="K42" s="316" t="n"/>
      <c r="L42" s="181" t="n"/>
      <c r="M42" s="317">
        <f>MAX(0,V42-W42)</f>
        <v/>
      </c>
      <c r="N42" s="17">
        <f>(IF(OR($C42="",$D42=""),0,
 IF(OR($A42="Holiday",$A43="Holiday"),
    IF(ISNUMBER(MATCH(TRIM($B42),{"Phagwah","Good Friday","Easter Monday","Labour Day","Christmas","Eid ul Azha","Romans-2","Globe-12","Neptune P1"},0)),0,$I42),
 IF(AND(NOT(OR($A42="Annual Leave",$A43="Annual Leave")),$A42="Off day"),$I42,
  MAX(0,$I42-$V42)
  ))))+W42</f>
        <v/>
      </c>
      <c r="O42" s="213">
        <f>IF(AND(OR($A42="Holiday",$A43="Holiday"),
        ISNUMBER(MATCH(TRIM($B42),{"Phagwah","Good Friday","Easter Monday","Labour Day","Christmas","Eid ul Azha","Romans-2","Globe-12","Neptune P1"},0))),
   $I42,0)</f>
        <v/>
      </c>
      <c r="P42" s="17">
        <f>IF(OR($O$7="Canteen",$O$7="Head Office"),0,IF($I42&lt;=0,0,IF(OR(OR(TRIM($J42)="Hebrews",TRIM($J42)="Romans",TRIM($J42)="Romans-2",TRIM($J42)="Globe",TRIM($J42)="Globe-12",TRIM($J42)="Neptune P1"),AND($I43&gt;0,OR(TRIM($J43)="Hebrews",TRIM($J43)="Romans",TRIM($J43)="Romans-2",TRIM($J43)="Globe",TRIM($J43)="Globe-12",TRIM($J43)="Neptune P1"))),1,0)))</f>
        <v/>
      </c>
      <c r="Q42" s="78" t="n"/>
      <c r="R42" s="213">
        <f>IF(OR($O$7="Canteen",$O$7="Head Office"),0,IF(
  AND(
    SUMIFS(I:I, C:C, C42) &gt;= 8,
    COUNTIFS(C$14:C42, C42)=1,
    OR(
      TEXT(D42,"hh:mm:ss")="07:00:00",
      TEXT(D42,"hh:mm:ss")="15:00:00",
      TEXT(D42,"hh:mm:ss")="23:00:00",
      TEXT(D43,"hh:mm:ss")="07:00:00",
      TEXT(D43,"hh:mm:ss")="15:00:00",
      TEXT(D43,"hh:mm:ss")="23:00:00"
    )
  ),
  1,
  0
))</f>
        <v/>
      </c>
      <c r="S42" s="213">
        <f>IF(OR($A42="Annual Leave",$A43="Annual Leave"),IF($A42="Annual Leave",8,0),0)</f>
        <v/>
      </c>
      <c r="T42" s="79" t="n"/>
      <c r="U42" s="144">
        <f>MAX(0,40-Y42)</f>
        <v/>
      </c>
      <c r="V42" s="351">
        <f>IF(OR($C42="",$D42=""),0,
 IF(OR($A42="Holiday",$A43="Holiday"),0,
 IF(AND(NOT(OR($A42="Annual Leave",$A43="Annual Leave")),$A42="Off day"),0,
  IF($I42+$I43&gt;=8,IF($I42&gt;=8,8,$I42),$I42)
  )))</f>
        <v/>
      </c>
      <c r="W42" s="351">
        <f>MAX(0,V42-U42)</f>
        <v/>
      </c>
      <c r="X42" s="351">
        <f>IF(C42="","",C42-WEEKDAY(C42,1)+1)</f>
        <v/>
      </c>
      <c r="Y42" s="351">
        <f>SUMPRODUCT(($X$14:$X41=X42)*(($V$14:$V41)+($O$14:$O41)))+IF(X42=X14,$L$11,0)</f>
        <v/>
      </c>
      <c r="Z42" s="351" t="n"/>
      <c r="AA42" s="351" t="n"/>
      <c r="AB42" s="351" t="n"/>
      <c r="AC42" s="351" t="n"/>
      <c r="AD42" s="351" t="n"/>
      <c r="AE42" s="351" t="n"/>
      <c r="AF42" s="351" t="n"/>
    </row>
    <row r="43" ht="24" customHeight="1" s="348" thickBot="1">
      <c r="A43" s="208" t="inlineStr">
        <is>
          <t>On Day</t>
        </is>
      </c>
      <c r="B43" s="214" t="n"/>
      <c r="C43" s="109">
        <f>C42</f>
        <v/>
      </c>
      <c r="D43" s="18" t="n"/>
      <c r="E43" s="215">
        <f>IF(D43="", "",
 IF(D43=TIME(0,0,0), 0,
 IF(AND(D43&gt;=TIME(0,0,1), D43&lt;=TIME(2,0,0)), TIME(7,0,0),
 IF(AND(D43&gt;=TIME(6,0,0), D43&lt;=TIME(8,0,0)), TIME(12,0,0),
 IF(AND(D43&gt;TIME(8,0,0), D43&lt;=TIME(13,59,0)), TIME(15,0,0),
 IF(AND(D43&gt;=TIME(14,0,0), D43&lt;=TIME(17,59,0)), TIME(21,0,0),
 IF(AND(D43&gt;=TIME(18,0,0), D43&lt;=TIME(21,59,0)), TIME(0,0,0),
 IF(AND(D43&gt;=TIME(22,0,0), D43&lt;=TIME(23,59,59)), TIME(7,0,0), ""))))))))</f>
        <v/>
      </c>
      <c r="F43" s="216" t="n"/>
      <c r="G43" s="215">
        <f>IF(AND(D43&gt;=TIME(6,0,0),D43&lt;=TIME(8,0,0)),E43,"")</f>
        <v/>
      </c>
      <c r="H43" s="18" t="n"/>
      <c r="I43" s="19">
        <f>ROUND(IF(OR(D43="",E43="",E43=0),0,IF(H43="",MOD(E43-D43,1)*24,MOD(H43-D43,1)*24)),2)</f>
        <v/>
      </c>
      <c r="J43" s="212" t="n"/>
      <c r="K43" s="316" t="n"/>
      <c r="L43" s="183" t="n"/>
      <c r="M43" s="317">
        <f>MAX(0,V43-W43)</f>
        <v/>
      </c>
      <c r="N43" s="20">
        <f>(IF(OR($C43="",$D43=""),0,
 IF(OR($A42="Holiday",$A43="Holiday"),
    IF(ISNUMBER(MATCH(TRIM($B43),{"Phagwah","Good Friday","Easter Monday","Labour Day","Christmas","Eid ul Azha","Romans-2","Globe-12","Neptune P1"},0)),0,$I43),
 IF(AND(NOT(OR($A42="Annual Leave",$A43="Annual Leave")),$A43="Off day"),$I43,
  MAX(0,$I43-$V43)
  ))))+W43</f>
        <v/>
      </c>
      <c r="O43" s="20">
        <f>IF(AND(OR($A42="Holiday",$A43="Holiday"),
        ISNUMBER(MATCH(TRIM($B43),{"Phagwah","Good Friday","Easter Monday","Labour Day","Christmas","Eid ul Azha","Romans-2","Globe-12","Neptune P1"},0))),
   $I43,0)</f>
        <v/>
      </c>
      <c r="P43" s="20">
        <f>IF(OR($O$7="Canteen",$O$7="Head Office"),0,IF($I43&lt;=0,0,IF(AND($I42&lt;=0,OR(TRIM($J43)="Hebrews",TRIM($J43)="Romans",TRIM($J43)="Romans-2",TRIM($J43)="Globe",TRIM($J43)="Globe-12",TRIM($J43)="Neptune P1")),1,0)))</f>
        <v/>
      </c>
      <c r="Q43" s="21" t="n"/>
      <c r="R43" s="20">
        <f>IF(OR($O$7="Canteen",$O$7="Head Office"),0,IF(
  AND(
    SUMIFS(I:I, C:C, C43) &gt;= 8,
    COUNTIFS(C$14:C43, C43)=1,
    OR(
      TEXT(D43,"hh:mm:ss")="07:00:00",
      TEXT(D43,"hh:mm:ss")="15:00:00",
      TEXT(D43,"hh:mm:ss")="23:00:00",
      TEXT(D49,"hh:mm:ss")="07:00:00",
      TEXT(D49,"hh:mm:ss")="15:00:00",
      TEXT(D49,"hh:mm:ss")="23:00:00"
    )
  ),
  1,
  0
))</f>
        <v/>
      </c>
      <c r="S43" s="20">
        <f>IF(OR($A42="Annual Leave",$A43="Annual Leave"),IF(AND($A42&lt;&gt;"Annual Leave",$A43="Annual Leave"),8,0),0)</f>
        <v/>
      </c>
      <c r="T43" s="22" t="n"/>
      <c r="U43" s="144">
        <f>MAX(0,40-Y43)</f>
        <v/>
      </c>
      <c r="V43" s="351">
        <f>IF(OR($C43="",$D43=""),0,
 IF(OR($A42="Holiday",$A43="Holiday"),0,
 IF(AND(NOT(OR($A42="Annual Leave",$A43="Annual Leave")),$A43="Off day"),0,
  IF($I42+$I43&gt;=8,IF($I42&gt;=8,0,8-$I42),$I43)
  )))</f>
        <v/>
      </c>
      <c r="W43" s="351">
        <f>MAX(0,V43-U43)</f>
        <v/>
      </c>
      <c r="X43" s="351">
        <f>IF(C43="","",C43-WEEKDAY(C43,1)+1)</f>
        <v/>
      </c>
      <c r="Y43" s="351">
        <f>SUMPRODUCT(($X$14:$X42=X43)*(($V$14:$V42)+($O$14:$O42)))+IF(X43=X14,$L$11,0)</f>
        <v/>
      </c>
      <c r="Z43" s="351" t="n"/>
      <c r="AA43" s="351" t="n"/>
      <c r="AB43" s="351" t="n"/>
      <c r="AC43" s="351" t="n"/>
      <c r="AD43" s="351" t="n"/>
      <c r="AE43" s="351" t="n"/>
      <c r="AF43" s="351" t="n"/>
    </row>
    <row r="44" ht="24" customHeight="1" s="348" thickBot="1">
      <c r="A44" s="176" t="n"/>
      <c r="B44" s="176" t="n"/>
      <c r="C44" s="217" t="n"/>
      <c r="D44" s="110" t="n"/>
      <c r="E44" s="110" t="n"/>
      <c r="F44" s="218" t="n"/>
      <c r="G44" s="110" t="n"/>
      <c r="H44" s="110" t="n"/>
      <c r="I44" s="219" t="n"/>
      <c r="J44" s="219" t="n"/>
      <c r="K44" s="219" t="n"/>
      <c r="L44" s="219" t="n"/>
      <c r="M44" s="111">
        <f>MAX(0,V44-W44)</f>
        <v/>
      </c>
      <c r="N44" s="112">
        <f>(IF(OR($C44="",$D44=""),0,
 IF(OR($A44="Holiday",$A45="Holiday"),
    IF(ISNUMBER(MATCH(TRIM($B44),{"Phagwah","Good Friday","Easter Monday","Labour Day","Christmas","Eid ul Azha","Romans-2","Globe-12","Neptune P1"},0)),0,$I44),
 IF(AND(NOT(OR($A44="Annual Leave",$A45="Annual Leave")),$A44="Off day"),$I44,
  MAX(0,$I44-$V44)
  ))))+W44</f>
        <v/>
      </c>
      <c r="O44" s="112">
        <f>IF(AND(OR($A44="Holiday",$A45="Holiday"),
        ISNUMBER(MATCH(TRIM($B44),{"Phagwah","Good Friday","Easter Monday","Labour Day","Christmas","Eid ul Azha","Romans-2","Globe-12","Neptune P1"},0))),
   $I44,0)</f>
        <v/>
      </c>
      <c r="P44" s="112">
        <f>IF(OR($O$7="Canteen",$O$7="Head Office"),0,IF($I44&lt;=0,0,IF(OR(OR(TRIM($J44)="Hebrews",TRIM($J44)="Romans",TRIM($J44)="Romans-2",TRIM($J44)="Globe",TRIM($J44)="Globe-12",TRIM($J44)="Neptune P1"),AND($I45&gt;0,OR(TRIM($J45)="Hebrews",TRIM($J45)="Romans",TRIM($J45)="Romans-2",TRIM($J45)="Globe",TRIM($J45)="Globe-12",TRIM($J45)="Neptune P1"))),1,0)))</f>
        <v/>
      </c>
      <c r="Q44" s="113" t="n"/>
      <c r="R44" s="113" t="n"/>
      <c r="S44" s="112">
        <f>IF(OR($A44="Annual Leave",$A45="Annual Leave"),IF($A44="Annual Leave",8,0),0)</f>
        <v/>
      </c>
      <c r="T44" s="114" t="n"/>
      <c r="U44" s="144">
        <f>MAX(0,40-Y44)</f>
        <v/>
      </c>
      <c r="V44" s="351">
        <f>IF(OR($C44="",$D44=""),0,
 IF(OR($A44="Holiday",$A45="Holiday"),0,
 IF(AND(NOT(OR($A44="Annual Leave",$A45="Annual Leave")),$A44="Off day"),0,
  IF($I44+$I45&gt;=8,IF($I44&gt;=8,8,$I44),$I44)
  )))</f>
        <v/>
      </c>
      <c r="W44" s="351">
        <f>MAX(0,V44-U44)</f>
        <v/>
      </c>
      <c r="X44" s="351">
        <f>IF(C44="","",C44-WEEKDAY(C44,1)+1)</f>
        <v/>
      </c>
      <c r="Y44" s="351">
        <f>SUMPRODUCT(($X$14:$X43=X44)*(($V$14:$V43)+($O$14:$O43)))+IF(X44=X14,$L$11,0)</f>
        <v/>
      </c>
      <c r="Z44" s="351" t="n"/>
      <c r="AA44" s="351" t="n"/>
      <c r="AB44" s="351" t="n"/>
      <c r="AC44" s="351" t="n"/>
      <c r="AD44" s="351" t="n"/>
      <c r="AE44" s="351" t="n"/>
      <c r="AF44" s="351" t="n"/>
    </row>
    <row r="45" ht="24" customHeight="1" s="348" thickBot="1">
      <c r="A45" s="154" t="inlineStr">
        <is>
          <t>On Day</t>
        </is>
      </c>
      <c r="B45" s="318" t="n"/>
      <c r="C45" s="115">
        <f>C42+1</f>
        <v/>
      </c>
      <c r="D45" s="319" t="n"/>
      <c r="E45" s="320">
        <f>IF(D45="", "",
 IF(D45=TIME(0,0,0), 0,
 IF(AND(D45&gt;=TIME(0,0,1), D45&lt;=TIME(2,0,0)), TIME(7,0,0),
 IF(AND(D45&gt;=TIME(6,0,0), D45&lt;=TIME(8,0,0)), TIME(12,0,0),
 IF(AND(D45&gt;TIME(8,0,0), D45&lt;=TIME(13,59,0)), TIME(15,0,0),
 IF(AND(D45&gt;=TIME(14,0,0), D45&lt;=TIME(17,59,0)), TIME(21,0,0),
 IF(AND(D45&gt;=TIME(18,0,0), D45&lt;=TIME(21,59,0)), TIME(0,0,0),
 IF(AND(D45&gt;=TIME(22,0,0), D45&lt;=TIME(23,59,59)), TIME(7,0,0), ""))))))))</f>
        <v/>
      </c>
      <c r="F45" s="321" t="n"/>
      <c r="G45" s="320">
        <f>IF(AND(D45&gt;=TIME(6,0,0),D45&lt;=TIME(8,0,0)),E45,"")</f>
        <v/>
      </c>
      <c r="H45" s="319" t="n"/>
      <c r="I45" s="30">
        <f>ROUND(IF(OR(D45="",E45="",E45=0),0,IF(H45="",MOD(E45-D45,1)*24,MOD(H45-D45,1)*24)),2)</f>
        <v/>
      </c>
      <c r="J45" s="220" t="n"/>
      <c r="K45" s="274" t="n"/>
      <c r="L45" s="181" t="n"/>
      <c r="M45" s="275">
        <f>MAX(0,V45-W45)</f>
        <v/>
      </c>
      <c r="N45" s="322">
        <f>(IF(OR($C45="",$D45=""),0,
 IF(OR($A44="Holiday",$A45="Holiday"),
    IF(ISNUMBER(MATCH(TRIM($B45),{"Phagwah","Good Friday","Easter Monday","Labour Day","Christmas","Eid ul Azha","Romans-2","Globe-12","Neptune P1"},0)),0,$I45),
 IF(AND(NOT(OR($A44="Annual Leave",$A45="Annual Leave")),$A45="Off day"),$I45,
  MAX(0,$I45-$V45)
  ))))+W45</f>
        <v/>
      </c>
      <c r="O45" s="322">
        <f>IF(AND(OR($A44="Holiday",$A45="Holiday"),
        ISNUMBER(MATCH(TRIM($B45),{"Phagwah","Good Friday","Easter Monday","Labour Day","Christmas","Eid ul Azha","Romans-2","Globe-12","Neptune P1"},0))),
   $I45,0)</f>
        <v/>
      </c>
      <c r="P45" s="322">
        <f>IF(OR($O$7="Canteen",$O$7="Head Office"),0,IF($I45&lt;=0,0,IF(AND($I44&lt;=0,OR(TRIM($J45)="Hebrews",TRIM($J45)="Romans",TRIM($J45)="Romans-2",TRIM($J45)="Globe",TRIM($J45)="Globe-12",TRIM($J45)="Neptune P1")),1,0)))</f>
        <v/>
      </c>
      <c r="Q45" s="323" t="n"/>
      <c r="R45" s="322">
        <f>IF(OR($O$7="Canteen",$O$7="Head Office"),0,IF(
  AND(
    SUMIFS(I:I, C:C, C45) &gt;= 8,
    COUNTIFS(C$14:C45, C45)=1,
    OR(
      TEXT(D45,"hh:mm:ss")="07:00:00",
      TEXT(D45,"hh:mm:ss")="15:00:00",
      TEXT(D45,"hh:mm:ss")="23:00:00",
      TEXT(D46,"hh:mm:ss")="07:00:00",
      TEXT(D46,"hh:mm:ss")="15:00:00",
      TEXT(D46,"hh:mm:ss")="23:00:00"
    )
  ),
  1,
  0
))</f>
        <v/>
      </c>
      <c r="S45" s="322">
        <f>IF(OR($A44="Annual Leave",$A45="Annual Leave"),IF(AND($A44&lt;&gt;"Annual Leave",$A45="Annual Leave"),8,0),0)</f>
        <v/>
      </c>
      <c r="T45" s="116" t="n"/>
      <c r="U45" s="144">
        <f>MAX(0,40-Y45)</f>
        <v/>
      </c>
      <c r="V45" s="351">
        <f>IF(OR($C45="",$D45=""),0,
 IF(OR($A44="Holiday",$A45="Holiday"),0,
 IF(AND(NOT(OR($A44="Annual Leave",$A45="Annual Leave")),$A45="Off day"),0,
  IF($I44+$I45&gt;=8,IF($I44&gt;=8,0,8-$I44),$I45)
  )))</f>
        <v/>
      </c>
      <c r="W45" s="351">
        <f>MAX(0,V45-U45)</f>
        <v/>
      </c>
      <c r="X45" s="351">
        <f>IF(C45="","",C45-WEEKDAY(C45,1)+1)</f>
        <v/>
      </c>
      <c r="Y45" s="351">
        <f>SUMPRODUCT(($X$14:$X44=X45)*(($V$14:$V44)+($O$14:$O44)))+IF(X45=X14,$L$11,0)</f>
        <v/>
      </c>
      <c r="Z45" s="351" t="n"/>
      <c r="AA45" s="351" t="n"/>
      <c r="AB45" s="351" t="n"/>
      <c r="AC45" s="351" t="n"/>
      <c r="AD45" s="351" t="n"/>
      <c r="AE45" s="351" t="n"/>
      <c r="AF45" s="351" t="n"/>
    </row>
    <row r="46" ht="24" customHeight="1" s="348" thickBot="1">
      <c r="A46" s="154" t="inlineStr">
        <is>
          <t>On Day</t>
        </is>
      </c>
      <c r="B46" s="305" t="n"/>
      <c r="C46" s="90">
        <f>C45</f>
        <v/>
      </c>
      <c r="D46" s="80" t="n"/>
      <c r="E46" s="221">
        <f>IF(D46="", "",
 IF(D46=TIME(0,0,0), 0,
 IF(AND(D46&gt;=TIME(0,0,1), D46&lt;=TIME(2,0,0)), TIME(7,0,0),
 IF(AND(D46&gt;=TIME(6,0,0), D46&lt;=TIME(8,0,0)), TIME(12,0,0),
 IF(AND(D46&gt;TIME(8,0,0), D46&lt;=TIME(13,59,0)), TIME(15,0,0),
 IF(AND(D46&gt;=TIME(14,0,0), D46&lt;=TIME(17,59,0)), TIME(21,0,0),
 IF(AND(D46&gt;=TIME(18,0,0), D46&lt;=TIME(21,59,0)), TIME(0,0,0),
 IF(AND(D46&gt;=TIME(22,0,0), D46&lt;=TIME(23,59,59)), TIME(7,0,0), ""))))))))</f>
        <v/>
      </c>
      <c r="F46" s="156" t="n"/>
      <c r="G46" s="221">
        <f>IF(AND(D46&gt;=TIME(6,0,0),D46&lt;=TIME(8,0,0)),E46,"")</f>
        <v/>
      </c>
      <c r="H46" s="80" t="n"/>
      <c r="I46" s="30">
        <f>ROUND(IF(OR(D46="",E46="",E46=0),0,IF(H46="",MOD(E46-D46,1)*24,MOD(H46-D46,1)*24)),2)</f>
        <v/>
      </c>
      <c r="J46" s="158" t="n"/>
      <c r="K46" s="274" t="n"/>
      <c r="L46" s="189" t="n"/>
      <c r="M46" s="275">
        <f>MAX(0,V46-W46)</f>
        <v/>
      </c>
      <c r="N46" s="81">
        <f>(IF(OR($C46="",$D46=""),0,
 IF(OR($A46="Holiday",$A47="Holiday"),
    IF(ISNUMBER(MATCH(TRIM($B46),{"Phagwah","Good Friday","Easter Monday","Labour Day","Christmas","Eid ul Azha","Romans-2","Globe-12","Neptune P1"},0)),0,$I46),
 IF(AND(NOT(OR($A46="Annual Leave",$A47="Annual Leave")),$A46="Off day"),$I46,
  MAX(0,$I46-$V46)
  ))))+W46</f>
        <v/>
      </c>
      <c r="O46" s="81">
        <f>IF(AND(OR($A46="Holiday",$A47="Holiday"),
        ISNUMBER(MATCH(TRIM($B46),{"Phagwah","Good Friday","Easter Monday","Labour Day","Christmas","Eid ul Azha","Romans-2","Globe-12","Neptune P1"},0))),
   $I46,0)</f>
        <v/>
      </c>
      <c r="P46" s="81">
        <f>IF(OR($O$7="Canteen",$O$7="Head Office"),0,IF($I46&lt;=0,0,IF(OR(OR(TRIM($J46)="Hebrews",TRIM($J46)="Romans",TRIM($J46)="Romans-2",TRIM($J46)="Globe",TRIM($J46)="Globe-12",TRIM($J46)="Neptune P1"),AND($I47&gt;0,OR(TRIM($J47)="Hebrews",TRIM($J47)="Romans",TRIM($J47)="Romans-2",TRIM($J47)="Globe",TRIM($J47)="Globe-12",TRIM($J47)="Neptune P1"))),1,0)))</f>
        <v/>
      </c>
      <c r="Q46" s="82" t="n"/>
      <c r="R46" s="81">
        <f>IF(OR($O$7="Canteen",$O$7="Head Office"),0,IF(
  AND(
    SUMIFS(I:I, C:C, C46) &gt;= 8,
    COUNTIFS(C$14:C46, C46)=1,
    OR(
      TEXT(D46,"hh:mm:ss")="07:00:00",
      TEXT(D46,"hh:mm:ss")="15:00:00",
      TEXT(D46,"hh:mm:ss")="23:00:00",
      TEXT(D51,"hh:mm:ss")="07:00:00",
      TEXT(D51,"hh:mm:ss")="15:00:00",
      TEXT(D51,"hh:mm:ss")="23:00:00"
    )
  ),
  1,
  0
))</f>
        <v/>
      </c>
      <c r="S46" s="81">
        <f>IF(OR($A46="Annual Leave",$A47="Annual Leave"),IF($A46="Annual Leave",8,0),0)</f>
        <v/>
      </c>
      <c r="T46" s="117" t="n"/>
      <c r="U46" s="144">
        <f>MAX(0,40-Y46)</f>
        <v/>
      </c>
      <c r="V46" s="351">
        <f>IF(OR($C46="",$D46=""),0,
 IF(OR($A46="Holiday",$A47="Holiday"),0,
 IF(AND(NOT(OR($A46="Annual Leave",$A47="Annual Leave")),$A46="Off day"),0,
  IF($I46+$I47&gt;=8,IF($I46&gt;=8,8,$I46),$I46)
  )))</f>
        <v/>
      </c>
      <c r="W46" s="351">
        <f>MAX(0,V46-U46)</f>
        <v/>
      </c>
      <c r="X46" s="351">
        <f>IF(C46="","",C46-WEEKDAY(C46,1)+1)</f>
        <v/>
      </c>
      <c r="Y46" s="351">
        <f>SUMPRODUCT(($X$14:$X45=X46)*(($V$14:$V45)+($O$14:$O45)))+IF(X46=X14,$L$11,0)</f>
        <v/>
      </c>
      <c r="Z46" s="351" t="n"/>
      <c r="AA46" s="351" t="n"/>
      <c r="AB46" s="351" t="n"/>
      <c r="AC46" s="351" t="n"/>
      <c r="AD46" s="351" t="n"/>
      <c r="AE46" s="351" t="n"/>
      <c r="AF46" s="351" t="n"/>
    </row>
    <row r="47" ht="24" customHeight="1" s="348" thickBot="1">
      <c r="A47" s="184" t="inlineStr">
        <is>
          <t>On Day</t>
        </is>
      </c>
      <c r="B47" s="222" t="n"/>
      <c r="C47" s="118">
        <f>C45+1</f>
        <v/>
      </c>
      <c r="D47" s="83" t="n"/>
      <c r="E47" s="223">
        <f>IF(D47="", "",
 IF(D47=TIME(0,0,0), 0,
 IF(AND(D47&gt;=TIME(0,0,1), D47&lt;=TIME(2,0,0)), TIME(7,0,0),
 IF(AND(D47&gt;=TIME(6,0,0), D47&lt;=TIME(8,0,0)), TIME(12,0,0),
 IF(AND(D47&gt;TIME(8,0,0), D47&lt;=TIME(13,59,0)), TIME(15,0,0),
 IF(AND(D47&gt;=TIME(14,0,0), D47&lt;=TIME(17,59,0)), TIME(21,0,0),
 IF(AND(D47&gt;=TIME(18,0,0), D47&lt;=TIME(21,59,0)), TIME(0,0,0),
 IF(AND(D47&gt;=TIME(22,0,0), D47&lt;=TIME(23,59,59)), TIME(7,0,0), ""))))))))</f>
        <v/>
      </c>
      <c r="F47" s="224" t="n"/>
      <c r="G47" s="223">
        <f>IF(AND(D47&gt;=TIME(6,0,0),D47&lt;=TIME(8,0,0)),E47,"")</f>
        <v/>
      </c>
      <c r="H47" s="83" t="n"/>
      <c r="I47" s="23">
        <f>ROUND(IF(OR(D47="",E47="",E47=0),0,IF(H47="",MOD(E47-D47,1)*24,MOD(H47-D47,1)*24)),2)</f>
        <v/>
      </c>
      <c r="J47" s="225" t="n"/>
      <c r="K47" s="297" t="n"/>
      <c r="L47" s="181" t="n"/>
      <c r="M47" s="298">
        <f>MAX(0,V47-W47)</f>
        <v/>
      </c>
      <c r="N47" s="84">
        <f>(IF(OR($C47="",$D47=""),0,
 IF(OR($A46="Holiday",$A47="Holiday"),
    IF(ISNUMBER(MATCH(TRIM($B47),{"Phagwah","Good Friday","Easter Monday","Labour Day","Christmas","Eid ul Azha","Romans-2","Globe-12","Neptune P1"},0)),0,$I47),
 IF(AND(NOT(OR($A46="Annual Leave",$A47="Annual Leave")),$A47="Off day"),$I47,
  MAX(0,$I47-$V47)
  ))))+W47</f>
        <v/>
      </c>
      <c r="O47" s="84">
        <f>IF(AND(OR($A46="Holiday",$A47="Holiday"),
        ISNUMBER(MATCH(TRIM($B47),{"Phagwah","Good Friday","Easter Monday","Labour Day","Christmas","Eid ul Azha","Romans-2","Globe-12","Neptune P1"},0))),
   $I47,0)</f>
        <v/>
      </c>
      <c r="P47" s="84">
        <f>IF(OR($O$7="Canteen",$O$7="Head Office"),0,IF($I47&lt;=0,0,IF(AND($I46&lt;=0,OR(TRIM($J47)="Hebrews",TRIM($J47)="Romans",TRIM($J47)="Romans-2",TRIM($J47)="Globe",TRIM($J47)="Globe-12",TRIM($J47)="Neptune P1")),1,0)))</f>
        <v/>
      </c>
      <c r="Q47" s="85" t="n"/>
      <c r="R47" s="84">
        <f>IF(OR($O$7="Canteen",$O$7="Head Office"),0,IF(
  AND(
    SUMIFS(I:I, C:C, C47) &gt;= 8,
    COUNTIFS(C$14:C47, C47)=1,
    OR(
      TEXT(D47,"hh:mm:ss")="07:00:00",
      TEXT(D47,"hh:mm:ss")="15:00:00",
      TEXT(D47,"hh:mm:ss")="23:00:00",
      TEXT(D48,"hh:mm:ss")="07:00:00",
      TEXT(D48,"hh:mm:ss")="15:00:00",
      TEXT(D48,"hh:mm:ss")="23:00:00"
    )
  ),
  1,
  0
))</f>
        <v/>
      </c>
      <c r="S47" s="84">
        <f>IF(OR($A46="Annual Leave",$A47="Annual Leave"),IF(AND($A46&lt;&gt;"Annual Leave",$A47="Annual Leave"),8,0),0)</f>
        <v/>
      </c>
      <c r="T47" s="86" t="n"/>
      <c r="U47" s="144">
        <f>MAX(0,40-Y47)</f>
        <v/>
      </c>
      <c r="V47" s="351">
        <f>IF(OR($C47="",$D47=""),0,
 IF(OR($A46="Holiday",$A47="Holiday"),0,
 IF(AND(NOT(OR($A46="Annual Leave",$A47="Annual Leave")),$A47="Off day"),0,
  IF($I46+$I47&gt;=8,IF($I46&gt;=8,0,8-$I46),$I47)
  )))</f>
        <v/>
      </c>
      <c r="W47" s="351">
        <f>MAX(0,V47-U47)</f>
        <v/>
      </c>
      <c r="X47" s="351">
        <f>IF(C47="","",C47-WEEKDAY(C47,1)+1)</f>
        <v/>
      </c>
      <c r="Y47" s="351">
        <f>SUMPRODUCT(($X$14:$X46=X47)*(($V$14:$V46)+($O$14:$O46)))+IF(X47=X14,$L$11,0)</f>
        <v/>
      </c>
      <c r="Z47" s="351" t="n"/>
      <c r="AA47" s="351" t="n"/>
      <c r="AB47" s="351" t="n"/>
      <c r="AC47" s="351" t="n"/>
      <c r="AD47" s="351" t="n"/>
      <c r="AE47" s="351" t="n"/>
      <c r="AF47" s="351" t="n"/>
    </row>
    <row r="48" ht="24" customHeight="1" s="348" thickBot="1">
      <c r="A48" s="226" t="inlineStr">
        <is>
          <t>On Day</t>
        </is>
      </c>
      <c r="B48" s="299" t="n"/>
      <c r="C48" s="119">
        <f>C47</f>
        <v/>
      </c>
      <c r="D48" s="24" t="n"/>
      <c r="E48" s="227">
        <f>IF(D48="", "",
 IF(D48=TIME(0,0,0), 0,
 IF(AND(D48&gt;=TIME(0,0,1), D48&lt;=TIME(2,0,0)), TIME(7,0,0),
 IF(AND(D48&gt;=TIME(6,0,0), D48&lt;=TIME(8,0,0)), TIME(12,0,0),
 IF(AND(D48&gt;TIME(8,0,0), D48&lt;=TIME(13,59,0)), TIME(15,0,0),
 IF(AND(D48&gt;=TIME(14,0,0), D48&lt;=TIME(17,59,0)), TIME(21,0,0),
 IF(AND(D48&gt;=TIME(18,0,0), D48&lt;=TIME(21,59,0)), TIME(0,0,0),
 IF(AND(D48&gt;=TIME(22,0,0), D48&lt;=TIME(23,59,59)), TIME(7,0,0), ""))))))))</f>
        <v/>
      </c>
      <c r="F48" s="228" t="n"/>
      <c r="G48" s="227">
        <f>IF(AND(D48&gt;=TIME(6,0,0),D48&lt;=TIME(8,0,0)),E48,"")</f>
        <v/>
      </c>
      <c r="H48" s="300" t="n"/>
      <c r="I48" s="87">
        <f>ROUND(IF(OR(D48="",E48="",E48=0),0,IF(H48="",MOD(E48-D48,1)*24,MOD(H48-D48,1)*24)),2)</f>
        <v/>
      </c>
      <c r="J48" s="190" t="n"/>
      <c r="K48" s="297" t="n"/>
      <c r="L48" s="183" t="n"/>
      <c r="M48" s="324">
        <f>MAX(0,V48-W48)</f>
        <v/>
      </c>
      <c r="N48" s="302">
        <f>(IF(OR($C48="",$D48=""),0,
 IF(OR($A48="Holiday",$A49="Holiday"),
    IF(ISNUMBER(MATCH(TRIM($B48),{"Phagwah","Good Friday","Easter Monday","Labour Day","Christmas","Eid ul Azha","Romans-2","Globe-12","Neptune P1"},0)),0,$I48),
 IF(AND(NOT(OR($A48="Annual Leave",$A49="Annual Leave")),$A48="Off day"),$I48,
  MAX(0,$I48-$V48)
  ))))+W48</f>
        <v/>
      </c>
      <c r="O48" s="303" t="n"/>
      <c r="P48" s="229">
        <f>IF(OR($O$7="Canteen",$O$7="Head Office"),0,IF($I48&lt;=0,0,IF(OR(OR(TRIM($J48)="Hebrews",TRIM($J48)="Romans",TRIM($J48)="Romans-2",TRIM($J48)="Globe",TRIM($J48)="Globe-12",TRIM($J48)="Neptune P1"),AND($I49&gt;0,OR(TRIM($J49)="Hebrews",TRIM($J49)="Romans",TRIM($J49)="Romans-2",TRIM($J49)="Globe",TRIM($J49)="Globe-12",TRIM($J49)="Neptune P1"))),1,0)))</f>
        <v/>
      </c>
      <c r="Q48" s="303" t="n"/>
      <c r="R48" s="302">
        <f>IF(OR($O$7="Canteen",$O$7="Head Office"),0,IF(
  AND(
    SUMIFS(I:I, C:C, C48) &gt;= 8,
    COUNTIFS(C$14:C48, C48)=1,
    OR(
      TEXT(D48,"hh:mm:ss")="07:00:00",
      TEXT(D48,"hh:mm:ss")="15:00:00",
      TEXT(D48,"hh:mm:ss")="23:00:00",
      TEXT(D53,"hh:mm:ss")="07:00:00",
      TEXT(D53,"hh:mm:ss")="15:00:00",
      TEXT(D53,"hh:mm:ss")="23:00:00"
    )
  ),
  1,
  0
))</f>
        <v/>
      </c>
      <c r="S48" s="303" t="n"/>
      <c r="T48" s="304" t="n"/>
      <c r="U48" s="144">
        <f>MAX(0,40-Y48)</f>
        <v/>
      </c>
      <c r="V48" s="351">
        <f>IF(OR($C48="",$D48=""),0,
 IF(OR($A48="Holiday",$A49="Holiday"),0,
 IF(AND(NOT(OR($A48="Annual Leave",$A49="Annual Leave")),$A48="Off day"),0,
  IF($I48+$I49&gt;=8,IF($I48&gt;=8,8,$I48),$I48)
  )))</f>
        <v/>
      </c>
      <c r="W48" s="351">
        <f>MAX(0,V48-U48)</f>
        <v/>
      </c>
      <c r="X48" s="351">
        <f>IF(C48="","",C48-WEEKDAY(C48,1)+1)</f>
        <v/>
      </c>
      <c r="Y48" s="351">
        <f>SUMPRODUCT(($X$14:$X47=X48)*(($V$14:$V47)+($O$14:$O47)))+IF(X48=X14,$L$11,0)</f>
        <v/>
      </c>
      <c r="Z48" s="351" t="n"/>
      <c r="AA48" s="351" t="n"/>
      <c r="AB48" s="351" t="n"/>
      <c r="AC48" s="351" t="n"/>
      <c r="AD48" s="351" t="n"/>
      <c r="AE48" s="351" t="n"/>
      <c r="AF48" s="351" t="n"/>
    </row>
    <row r="49" ht="24" customHeight="1" s="348" thickBot="1">
      <c r="A49" s="230" t="n"/>
      <c r="B49" s="355" t="n"/>
      <c r="C49" s="231" t="n"/>
      <c r="D49" s="232" t="n"/>
      <c r="E49" s="232" t="n"/>
      <c r="F49" s="232" t="n"/>
      <c r="G49" s="232" t="n"/>
      <c r="H49" s="233" t="inlineStr">
        <is>
          <t>Total Hrs:</t>
        </is>
      </c>
      <c r="I49" s="122">
        <f>SUM(I14:I48)</f>
        <v/>
      </c>
      <c r="J49" s="234" t="n"/>
      <c r="K49" s="234" t="n"/>
      <c r="L49" s="235" t="n"/>
      <c r="M49" s="120">
        <f>SUM(M14:M48)</f>
        <v/>
      </c>
      <c r="N49" s="120">
        <f>SUM(N14:N48)</f>
        <v/>
      </c>
      <c r="O49" s="120">
        <f>SUM(O14:O48)</f>
        <v/>
      </c>
      <c r="P49" s="120">
        <f>SUM(P14:P48)</f>
        <v/>
      </c>
      <c r="Q49" s="120">
        <f>IF($O$6&lt;&gt;"Armed",0,LOOKUP($Q$50,{0,1,2,3,4,5,6,7,8,9,10,11,12,13,14},{0,384,769,1153,1153,1538,1923,2307,2692,3076,3461,3846,4239,4615,5000}))</f>
        <v/>
      </c>
      <c r="R49" s="120">
        <f>SUM(R14:R48)</f>
        <v/>
      </c>
      <c r="S49" s="120">
        <f>SUM(S14:S48)</f>
        <v/>
      </c>
      <c r="T49" s="121">
        <f>SUM(T30:T43)</f>
        <v/>
      </c>
      <c r="U49" s="144">
        <f>MIN(U48,0)</f>
        <v/>
      </c>
      <c r="V49" s="351">
        <f>SUM(V14:V48)</f>
        <v/>
      </c>
      <c r="W49" s="351">
        <f>SUM(W14:W48)</f>
        <v/>
      </c>
      <c r="X49" s="351" t="n"/>
      <c r="Y49" s="351" t="n"/>
      <c r="Z49" s="351" t="n"/>
      <c r="AA49" s="351" t="n"/>
      <c r="AB49" s="351" t="n"/>
      <c r="AC49" s="351" t="n"/>
      <c r="AD49" s="351" t="n"/>
      <c r="AE49" s="351" t="n"/>
      <c r="AF49" s="351" t="n"/>
    </row>
    <row r="50" ht="24" customHeight="1" s="348">
      <c r="A50" s="351" t="n"/>
      <c r="B50" s="351" t="n"/>
      <c r="C50" s="6" t="n"/>
      <c r="D50" s="6" t="n"/>
      <c r="E50" s="6" t="n"/>
      <c r="F50" s="6" t="n"/>
      <c r="G50" s="6" t="n"/>
      <c r="H50" s="336" t="n"/>
      <c r="I50" s="351" t="n"/>
      <c r="J50" s="336" t="n"/>
      <c r="K50" s="336" t="n"/>
      <c r="L50" s="336" t="n"/>
      <c r="M50" s="28" t="n"/>
      <c r="N50" s="28" t="n"/>
      <c r="O50" s="28" t="n"/>
      <c r="P50" s="241" t="inlineStr">
        <is>
          <t>Days Worked</t>
        </is>
      </c>
      <c r="Q50" s="29">
        <f>SUM(--(SUM(I14:I15)&gt;0),--(SUM(I16:I17)&gt;0),--(SUM(I18:I19)&gt;0),--(SUM(I20:I21)&gt;0),--(SUM(I22:I23)&gt;0),--(SUM(I24:I25)&gt;0),--(SUM(I26:I27)&gt;0),--(SUM(I30:I31)&gt;0),--(SUM(I32:I33)&gt;0),--(SUM(I34:I35)&gt;0),--(SUM(I36:I37)&gt;0),--(SUM(I38:I39)&gt;0),--(SUM(I40:I41)&gt;0),--(SUM(I42:I43)&gt;0),--(SUM(I45:I46)&gt;0),--(SUM(I47:I48)&gt;0))</f>
        <v/>
      </c>
      <c r="R50" s="28" t="n"/>
      <c r="S50" s="28" t="n"/>
      <c r="T50" s="28" t="n"/>
      <c r="U50" s="144" t="n"/>
      <c r="V50" s="351" t="n"/>
      <c r="W50" s="351" t="n"/>
      <c r="X50" s="351" t="n"/>
      <c r="Y50" s="351" t="n"/>
      <c r="Z50" s="351" t="n"/>
      <c r="AA50" s="351" t="n"/>
      <c r="AB50" s="351" t="n"/>
      <c r="AC50" s="351" t="n"/>
      <c r="AD50" s="351" t="n"/>
      <c r="AE50" s="351" t="n"/>
      <c r="AF50" s="351" t="n"/>
    </row>
    <row r="51" ht="24" customHeight="1" s="348">
      <c r="A51" s="351" t="n"/>
      <c r="B51" s="351" t="n"/>
      <c r="C51" s="345" t="n"/>
      <c r="D51" s="362" t="n"/>
      <c r="E51" s="362" t="n"/>
      <c r="F51" s="334" t="n"/>
      <c r="G51" s="362" t="n"/>
      <c r="H51" s="336" t="n"/>
      <c r="I51" s="351" t="n"/>
      <c r="J51" s="336" t="n"/>
      <c r="K51" s="336" t="n"/>
      <c r="L51" s="336" t="n"/>
      <c r="M51" s="236" t="n"/>
      <c r="N51" s="236" t="n"/>
      <c r="O51" s="236" t="n"/>
      <c r="P51" s="236" t="n"/>
      <c r="Q51" s="236" t="n"/>
      <c r="R51" s="236" t="n"/>
      <c r="S51" s="236" t="n"/>
      <c r="T51" s="236" t="n"/>
      <c r="U51" s="144" t="n"/>
      <c r="V51" s="351" t="n"/>
      <c r="W51" s="351" t="n"/>
      <c r="X51" s="351" t="n"/>
      <c r="Y51" s="351" t="n"/>
      <c r="Z51" s="351" t="n"/>
      <c r="AA51" s="351" t="n"/>
      <c r="AB51" s="351" t="n"/>
      <c r="AC51" s="351" t="n"/>
      <c r="AD51" s="351" t="n"/>
      <c r="AE51" s="351" t="n"/>
      <c r="AF51" s="351" t="n"/>
    </row>
    <row r="52">
      <c r="A52" s="351" t="n"/>
      <c r="B52" s="351" t="n"/>
      <c r="C52" s="329" t="inlineStr">
        <is>
          <t>Employee Signature</t>
        </is>
      </c>
      <c r="D52" s="363" t="n"/>
      <c r="E52" s="363" t="n"/>
      <c r="F52" s="329" t="inlineStr">
        <is>
          <t>Date</t>
        </is>
      </c>
      <c r="G52" s="363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351" t="n"/>
      <c r="V52" s="351" t="n"/>
      <c r="W52" s="351" t="n"/>
      <c r="X52" s="351" t="n"/>
      <c r="Y52" s="351" t="n"/>
      <c r="Z52" s="351" t="n"/>
      <c r="AA52" s="351" t="n"/>
      <c r="AB52" s="351" t="n"/>
      <c r="AC52" s="351" t="n"/>
      <c r="AD52" s="351" t="n"/>
      <c r="AE52" s="351" t="n"/>
      <c r="AF52" s="351" t="n"/>
    </row>
    <row r="53" ht="26.25" customHeight="1" s="348">
      <c r="A53" s="351" t="n"/>
      <c r="B53" s="351" t="n"/>
      <c r="C53" s="345" t="n"/>
      <c r="D53" s="362" t="n"/>
      <c r="E53" s="362" t="n"/>
      <c r="F53" s="331" t="n"/>
      <c r="G53" s="362" t="n"/>
      <c r="H53" s="6" t="n"/>
      <c r="I53" s="6" t="n"/>
      <c r="J53" s="6" t="n"/>
      <c r="K53" s="6" t="n"/>
      <c r="L53" s="6" t="n"/>
      <c r="M53" s="6" t="n"/>
      <c r="N53" s="237" t="n"/>
      <c r="O53" s="238" t="n"/>
      <c r="P53" s="346" t="n"/>
      <c r="Q53" s="351" t="n"/>
      <c r="R53" s="351" t="n"/>
      <c r="S53" s="351" t="n"/>
      <c r="T53" s="351" t="n"/>
      <c r="U53" s="351" t="n"/>
      <c r="V53" s="351" t="n"/>
      <c r="W53" s="351" t="n"/>
      <c r="X53" s="351" t="n"/>
      <c r="Y53" s="351" t="n"/>
      <c r="Z53" s="351" t="n"/>
      <c r="AA53" s="351" t="n"/>
      <c r="AB53" s="351" t="n"/>
      <c r="AC53" s="351" t="n"/>
      <c r="AD53" s="351" t="n"/>
      <c r="AE53" s="351" t="n"/>
      <c r="AF53" s="351" t="n"/>
    </row>
    <row r="54">
      <c r="A54" s="351" t="n"/>
      <c r="B54" s="351" t="n"/>
      <c r="C54" s="329" t="inlineStr">
        <is>
          <t>Manager Signature</t>
        </is>
      </c>
      <c r="D54" s="363" t="n"/>
      <c r="E54" s="363" t="n"/>
      <c r="F54" s="329" t="inlineStr">
        <is>
          <t>Date</t>
        </is>
      </c>
      <c r="G54" s="363" t="n"/>
      <c r="H54" s="6" t="n"/>
      <c r="I54" s="239" t="inlineStr">
        <is>
          <t>{42}</t>
        </is>
      </c>
      <c r="J54" s="239" t="n"/>
      <c r="K54" s="239" t="n"/>
      <c r="L54" s="239" t="n"/>
      <c r="M54" s="6" t="n"/>
      <c r="N54" s="6" t="n"/>
      <c r="O54" s="6" t="n"/>
      <c r="P54" s="6" t="n"/>
      <c r="Q54" s="6" t="n"/>
      <c r="R54" s="6" t="n"/>
      <c r="S54" s="6" t="n"/>
      <c r="T54" s="6" t="n"/>
      <c r="U54" s="351" t="n"/>
      <c r="V54" s="351" t="n"/>
      <c r="W54" s="351" t="n"/>
      <c r="X54" s="351" t="n"/>
      <c r="Y54" s="351" t="n"/>
      <c r="Z54" s="351" t="n"/>
      <c r="AA54" s="351" t="n"/>
      <c r="AB54" s="351" t="n"/>
      <c r="AC54" s="351" t="n"/>
      <c r="AD54" s="351" t="n"/>
      <c r="AE54" s="351" t="n"/>
      <c r="AF54" s="351" t="n"/>
    </row>
    <row r="55">
      <c r="A55" s="351" t="n"/>
      <c r="B55" s="351" t="n"/>
      <c r="C55" s="240" t="n"/>
      <c r="D55" s="240" t="n"/>
      <c r="E55" s="240" t="n"/>
      <c r="F55" s="240" t="n"/>
      <c r="G55" s="240" t="n"/>
      <c r="H55" s="240" t="n"/>
      <c r="I55" s="240" t="n"/>
      <c r="J55" s="240" t="n"/>
      <c r="K55" s="240" t="n"/>
      <c r="L55" s="240" t="n"/>
      <c r="M55" s="240" t="n"/>
      <c r="N55" s="240" t="n"/>
      <c r="O55" s="240" t="n"/>
      <c r="P55" s="240" t="n"/>
      <c r="Q55" s="240" t="n"/>
      <c r="R55" s="240" t="n"/>
      <c r="S55" s="240" t="n"/>
      <c r="T55" s="240" t="n"/>
      <c r="U55" s="351" t="n"/>
      <c r="V55" s="351" t="n"/>
      <c r="W55" s="351" t="n"/>
      <c r="X55" s="351" t="n"/>
      <c r="Y55" s="351" t="n"/>
      <c r="Z55" s="351" t="n"/>
      <c r="AA55" s="351" t="n"/>
      <c r="AB55" s="351" t="n"/>
      <c r="AC55" s="351" t="n"/>
      <c r="AD55" s="351" t="n"/>
      <c r="AE55" s="351" t="n"/>
      <c r="AF55" s="35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45"/>
  <mergeCells count="33">
    <mergeCell ref="C54:E54"/>
    <mergeCell ref="V2:W2"/>
    <mergeCell ref="C8:F8"/>
    <mergeCell ref="F54:G54"/>
    <mergeCell ref="H10:I10"/>
    <mergeCell ref="C7:F7"/>
    <mergeCell ref="K5:L5"/>
    <mergeCell ref="M5:N5"/>
    <mergeCell ref="H50:I50"/>
    <mergeCell ref="C51:E51"/>
    <mergeCell ref="A1:T1"/>
    <mergeCell ref="C52:E52"/>
    <mergeCell ref="V3:AB3"/>
    <mergeCell ref="F51:G51"/>
    <mergeCell ref="M10:N10"/>
    <mergeCell ref="H51:I51"/>
    <mergeCell ref="C6:F6"/>
    <mergeCell ref="C5:F5"/>
    <mergeCell ref="M7:N7"/>
    <mergeCell ref="M6:N6"/>
    <mergeCell ref="C53:E53"/>
    <mergeCell ref="H7:I7"/>
    <mergeCell ref="H28:I28"/>
    <mergeCell ref="C10:F10"/>
    <mergeCell ref="M8:N8"/>
    <mergeCell ref="F52:G52"/>
    <mergeCell ref="P53:T53"/>
    <mergeCell ref="AA2:AB2"/>
    <mergeCell ref="K10:L10"/>
    <mergeCell ref="H5:I5"/>
    <mergeCell ref="K4:L4"/>
    <mergeCell ref="M4:N4"/>
    <mergeCell ref="F53:G53"/>
  </mergeCells>
  <dataValidations count="5">
    <dataValidation sqref="A14:A48" showDropDown="0" showInputMessage="0" showErrorMessage="0" allowBlank="1" type="list">
      <formula1>"On Day,Off Day,Sick,Absent,Holiday,Annual Leave"</formula1>
    </dataValidation>
    <dataValidation sqref="B14:B48" showDropDown="0" showInputMessage="0" showErrorMessage="0" allowBlank="1" type="list">
      <formula1>"Holiday Double,Phagwah,Good Friday,Easter Monday,Labour Day,Christmas,Eid ul Azha"</formula1>
    </dataValidation>
    <dataValidation sqref="J14:J48" showDropDown="0" showInputMessage="0" showErrorMessage="0" allowBlank="1" type="list">
      <formula1>_xlfn._LONGTEXT("Unico,Unico-2,Unico-42,Unico-44,Unico-46,Unico-47,Unico-48,Unico-49,Globe,Globe-12,Hebrews,Romans-2,Beacon,Numbers,Zebra-24,Sunrise,Sunrise-1,Sunflower 6,Sunset 12,Ripple,Neptune P1,Neptune P2,Neptune P3,Neptune P4,Neptune P5,Neptune P6,Neptune P7,Rainbow"," 1,Rainbow 2,Citadel,Sunset 11,Autumn,Autumn-2,Miracle,Miracle 1,Canteen,Guard Hut")</formula1>
    </dataValidation>
    <dataValidation sqref="O7" showDropDown="0" showInputMessage="0" showErrorMessage="0" allowBlank="1" type="list">
      <formula1>"Caricom,EU,UN,DMC,ARU,Head Office,Canteen"</formula1>
    </dataValidation>
    <dataValidation sqref="O6" showDropDown="0" showInputMessage="0" showErrorMessage="0" allowBlank="1" type="list">
      <formula1>"Unarmed,Armed"</formula1>
    </dataValidation>
  </dataValidations>
  <printOptions horizontalCentered="1"/>
  <pageMargins left="0.5" right="0.5" top="0.5" bottom="1" header="0.5" footer="0.5"/>
  <pageSetup orientation="portrait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AL55"/>
  <sheetViews>
    <sheetView topLeftCell="A40" workbookViewId="0">
      <selection activeCell="H30" sqref="H30"/>
    </sheetView>
  </sheetViews>
  <sheetFormatPr baseColWidth="8" defaultRowHeight="13.5"/>
  <cols>
    <col width="12.28515625" customWidth="1" style="348" min="1" max="1"/>
    <col width="15.140625" customWidth="1" style="348" min="2" max="2"/>
    <col width="12.42578125" customWidth="1" style="348" min="3" max="3"/>
    <col width="9.28515625" customWidth="1" style="348" min="4" max="4"/>
    <col hidden="1" width="9.28515625" customWidth="1" style="348" min="5" max="5"/>
    <col hidden="1" width="2" customWidth="1" style="348" min="6" max="6"/>
    <col hidden="1" width="12.5703125" customWidth="1" style="348" min="7" max="7"/>
    <col width="9.28515625" customWidth="1" style="348" min="8" max="8"/>
    <col width="6.5703125" customWidth="1" style="348" min="9" max="9"/>
    <col width="10.140625" customWidth="1" style="348" min="10" max="10"/>
    <col width="15.28515625" customWidth="1" style="348" min="11" max="11"/>
    <col width="10.5703125" customWidth="1" style="348" min="12" max="12"/>
    <col width="11" customWidth="1" style="348" min="13" max="13"/>
    <col width="9.85546875" customWidth="1" style="348" min="14" max="14"/>
    <col width="11.140625" customWidth="1" style="348" min="15" max="15"/>
    <col width="9.85546875" customWidth="1" style="348" min="16" max="16"/>
    <col width="10.28515625" customWidth="1" style="348" min="17" max="17"/>
    <col width="8.85546875" customWidth="1" style="348" min="18" max="19"/>
    <col width="45.28515625" customWidth="1" style="348" min="20" max="20"/>
    <col width="9.140625" customWidth="1" style="348" min="21" max="21"/>
    <col width="3.140625" customWidth="1" style="348" min="22" max="29"/>
    <col width="10.28515625" customWidth="1" style="348" min="30" max="30"/>
  </cols>
  <sheetData>
    <row r="1" ht="32.25" customFormat="1" customHeight="1" s="1" thickBot="1">
      <c r="A1" s="332" t="n"/>
      <c r="B1" s="354" t="n"/>
      <c r="C1" s="354" t="n"/>
      <c r="D1" s="354" t="n"/>
      <c r="E1" s="354" t="n"/>
      <c r="F1" s="354" t="n"/>
      <c r="G1" s="354" t="n"/>
      <c r="H1" s="354" t="n"/>
      <c r="I1" s="354" t="n"/>
      <c r="J1" s="354" t="n"/>
      <c r="K1" s="354" t="n"/>
      <c r="L1" s="354" t="n"/>
      <c r="M1" s="354" t="n"/>
      <c r="N1" s="354" t="n"/>
      <c r="O1" s="354" t="n"/>
      <c r="P1" s="354" t="n"/>
      <c r="Q1" s="354" t="n"/>
      <c r="R1" s="354" t="n"/>
      <c r="S1" s="354" t="n"/>
      <c r="T1" s="355" t="n"/>
      <c r="U1" s="351" t="n"/>
      <c r="V1" s="351" t="n"/>
      <c r="W1" s="351" t="n"/>
      <c r="X1" s="351" t="n"/>
      <c r="Y1" s="351" t="n"/>
      <c r="Z1" s="351" t="n"/>
      <c r="AA1" s="351" t="n"/>
      <c r="AB1" s="351" t="n"/>
      <c r="AC1" s="351" t="n"/>
      <c r="AD1" s="126" t="n"/>
      <c r="AE1" s="351" t="n"/>
      <c r="AF1" s="351" t="n"/>
    </row>
    <row r="2" ht="15" customFormat="1" customHeight="1" s="1">
      <c r="A2" s="351" t="n"/>
      <c r="B2" s="351" t="n"/>
      <c r="C2" s="127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128" t="n"/>
      <c r="U2" s="351" t="n"/>
      <c r="V2" s="343" t="n">
        <v>2025</v>
      </c>
      <c r="W2" s="356" t="n"/>
      <c r="X2" s="351" t="n"/>
      <c r="Y2" s="351" t="n"/>
      <c r="Z2" s="129" t="inlineStr">
        <is>
          <t>Month:</t>
        </is>
      </c>
      <c r="AA2" s="343" t="n">
        <v>3</v>
      </c>
      <c r="AB2" s="356" t="n"/>
      <c r="AC2" s="351" t="n"/>
      <c r="AD2" s="351" t="n"/>
      <c r="AE2" s="351" t="n"/>
      <c r="AF2" s="351" t="n"/>
    </row>
    <row r="3" ht="15.6" customHeight="1" s="348" thickBot="1">
      <c r="A3" s="351" t="n"/>
      <c r="B3" s="351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351" t="n"/>
      <c r="V3" s="333">
        <f>DATE(V2,AA2,1)</f>
        <v/>
      </c>
      <c r="W3" s="357" t="n"/>
      <c r="X3" s="357" t="n"/>
      <c r="Y3" s="357" t="n"/>
      <c r="Z3" s="357" t="n"/>
      <c r="AA3" s="357" t="n"/>
      <c r="AB3" s="358" t="n"/>
      <c r="AC3" s="351" t="n"/>
      <c r="AD3" s="351" t="n"/>
      <c r="AE3" s="351" t="n"/>
      <c r="AF3" s="249" t="n"/>
    </row>
    <row r="4" ht="21" customHeight="1" s="348" thickBot="1">
      <c r="A4" s="351" t="n"/>
      <c r="B4" s="351" t="n"/>
      <c r="C4" s="25" t="inlineStr">
        <is>
          <t>Federal Manangement Systems</t>
        </is>
      </c>
      <c r="D4" s="25" t="n"/>
      <c r="E4" s="25" t="n"/>
      <c r="F4" s="25" t="n"/>
      <c r="G4" s="25" t="n"/>
      <c r="H4" s="6" t="n"/>
      <c r="I4" s="6" t="n"/>
      <c r="J4" s="6" t="n"/>
      <c r="K4" s="330" t="inlineStr">
        <is>
          <t>Employee Number:</t>
        </is>
      </c>
      <c r="L4" s="351" t="n"/>
      <c r="M4" s="342" t="inlineStr">
        <is>
          <t>594</t>
        </is>
      </c>
      <c r="N4" s="355" t="n"/>
      <c r="O4" s="6" t="n"/>
      <c r="P4" s="6" t="n"/>
      <c r="Q4" s="6" t="n"/>
      <c r="R4" s="6" t="n"/>
      <c r="S4" s="6" t="n"/>
      <c r="T4" s="6" t="n"/>
      <c r="U4" s="351" t="n"/>
      <c r="V4" s="130" t="inlineStr">
        <is>
          <t>Su</t>
        </is>
      </c>
      <c r="W4" s="131" t="inlineStr">
        <is>
          <t>M</t>
        </is>
      </c>
      <c r="X4" s="131" t="inlineStr">
        <is>
          <t>Tu</t>
        </is>
      </c>
      <c r="Y4" s="131" t="inlineStr">
        <is>
          <t>W</t>
        </is>
      </c>
      <c r="Z4" s="131" t="inlineStr">
        <is>
          <t>Th</t>
        </is>
      </c>
      <c r="AA4" s="131" t="inlineStr">
        <is>
          <t>F</t>
        </is>
      </c>
      <c r="AB4" s="132" t="inlineStr">
        <is>
          <t>Sa</t>
        </is>
      </c>
      <c r="AC4" s="351" t="n"/>
      <c r="AD4" s="133" t="inlineStr">
        <is>
          <t>Overtime Options</t>
        </is>
      </c>
      <c r="AE4" s="351" t="n"/>
      <c r="AF4" s="351" t="n"/>
      <c r="AJ4" s="257" t="n"/>
    </row>
    <row r="5" ht="14.1" customHeight="1" s="348" thickBot="1">
      <c r="A5" s="351" t="n"/>
      <c r="B5" s="351" t="n"/>
      <c r="C5" s="337" t="n"/>
      <c r="D5" s="351" t="n"/>
      <c r="E5" s="351" t="n"/>
      <c r="F5" s="351" t="n"/>
      <c r="G5" s="6" t="n"/>
      <c r="H5" s="340" t="n"/>
      <c r="I5" s="351" t="n"/>
      <c r="J5" s="340" t="n"/>
      <c r="K5" s="344" t="inlineStr">
        <is>
          <t>Employee Name:</t>
        </is>
      </c>
      <c r="L5" s="359" t="n"/>
      <c r="M5" s="342" t="inlineStr">
        <is>
          <t>December, Roxanne</t>
        </is>
      </c>
      <c r="N5" s="355" t="n"/>
      <c r="O5" s="337" t="n"/>
      <c r="P5" s="337" t="n"/>
      <c r="Q5" s="337" t="n"/>
      <c r="R5" s="337" t="n"/>
      <c r="S5" s="337" t="n"/>
      <c r="T5" s="337" t="n"/>
      <c r="U5" s="351" t="n"/>
      <c r="V5" s="263">
        <f>IF(MONTH($V$3)&lt;&gt;MONTH($V$3-WEEKDAY($V$3,1)+(ROW(V5)-ROW($V$5))*7+(COLUMN(V5)-COLUMN($V$5)+1)),"",$V$3-WEEKDAY($V$3,1)+(ROW(V5)-ROW($V$5))*7+(COLUMN(V5)-COLUMN($V$5)+1))</f>
        <v/>
      </c>
      <c r="W5" s="263">
        <f>IF(MONTH($V$3)&lt;&gt;MONTH($V$3-WEEKDAY($V$3,1)+(ROW(W5)-ROW($V$5))*7+(COLUMN(W5)-COLUMN($V$5)+1)),"",$V$3-WEEKDAY($V$3,1)+(ROW(W5)-ROW($V$5))*7+(COLUMN(W5)-COLUMN($V$5)+1))</f>
        <v/>
      </c>
      <c r="X5" s="263">
        <f>IF(MONTH($V$3)&lt;&gt;MONTH($V$3-WEEKDAY($V$3,1)+(ROW(X5)-ROW($V$5))*7+(COLUMN(X5)-COLUMN($V$5)+1)),"",$V$3-WEEKDAY($V$3,1)+(ROW(X5)-ROW($V$5))*7+(COLUMN(X5)-COLUMN($V$5)+1))</f>
        <v/>
      </c>
      <c r="Y5" s="263">
        <f>IF(MONTH($V$3)&lt;&gt;MONTH($V$3-WEEKDAY($V$3,1)+(ROW(Y5)-ROW($V$5))*7+(COLUMN(Y5)-COLUMN($V$5)+1)),"",$V$3-WEEKDAY($V$3,1)+(ROW(Y5)-ROW($V$5))*7+(COLUMN(Y5)-COLUMN($V$5)+1))</f>
        <v/>
      </c>
      <c r="Z5" s="263">
        <f>IF(MONTH($V$3)&lt;&gt;MONTH($V$3-WEEKDAY($V$3,1)+(ROW(Z5)-ROW($V$5))*7+(COLUMN(Z5)-COLUMN($V$5)+1)),"",$V$3-WEEKDAY($V$3,1)+(ROW(Z5)-ROW($V$5))*7+(COLUMN(Z5)-COLUMN($V$5)+1))</f>
        <v/>
      </c>
      <c r="AA5" s="263">
        <f>IF(MONTH($V$3)&lt;&gt;MONTH($V$3-WEEKDAY($V$3,1)+(ROW(AA5)-ROW($V$5))*7+(COLUMN(AA5)-COLUMN($V$5)+1)),"",$V$3-WEEKDAY($V$3,1)+(ROW(AA5)-ROW($V$5))*7+(COLUMN(AA5)-COLUMN($V$5)+1))</f>
        <v/>
      </c>
      <c r="AB5" s="263">
        <f>IF(MONTH($V$3)&lt;&gt;MONTH($V$3-WEEKDAY($V$3,1)+(ROW(AB5)-ROW($V$5))*7+(COLUMN(AB5)-COLUMN($V$5)+1)),"",$V$3-WEEKDAY($V$3,1)+(ROW(AB5)-ROW($V$5))*7+(COLUMN(AB5)-COLUMN($V$5)+1))</f>
        <v/>
      </c>
      <c r="AC5" s="351" t="n"/>
      <c r="AD5" s="351" t="n"/>
      <c r="AE5" s="3" t="b">
        <v>1</v>
      </c>
      <c r="AF5" s="258" t="n"/>
      <c r="AJ5" s="350" t="n"/>
      <c r="AK5" s="350" t="n"/>
      <c r="AL5" s="350" t="n"/>
    </row>
    <row r="6" ht="14.1" customHeight="1" s="348" thickBot="1">
      <c r="A6" s="351" t="n"/>
      <c r="B6" s="351" t="n"/>
      <c r="C6" s="337" t="inlineStr">
        <is>
          <t xml:space="preserve">120 Peter Rose St </t>
        </is>
      </c>
      <c r="D6" s="351" t="n"/>
      <c r="E6" s="351" t="n"/>
      <c r="F6" s="351" t="n"/>
      <c r="G6" s="6" t="n"/>
      <c r="H6" s="6" t="n"/>
      <c r="I6" s="6" t="n"/>
      <c r="J6" s="6" t="n"/>
      <c r="K6" s="6" t="n"/>
      <c r="L6" s="6" t="n"/>
      <c r="M6" s="339" t="inlineStr">
        <is>
          <t>Armed or unarmed</t>
        </is>
      </c>
      <c r="N6" s="360" t="n"/>
      <c r="O6" s="135" t="inlineStr">
        <is>
          <t>Armed</t>
        </is>
      </c>
      <c r="P6" s="6" t="n"/>
      <c r="Q6" s="6" t="n"/>
      <c r="R6" s="6" t="n"/>
      <c r="S6" s="6" t="n"/>
      <c r="T6" s="6" t="n"/>
      <c r="U6" s="351" t="n"/>
      <c r="V6" s="263">
        <f>IF(MONTH($V$3)&lt;&gt;MONTH($V$3-WEEKDAY($V$3,1)+(ROW(V6)-ROW($V$5))*7+(COLUMN(V6)-COLUMN($V$5)+1)),"",$V$3-WEEKDAY($V$3,1)+(ROW(V6)-ROW($V$5))*7+(COLUMN(V6)-COLUMN($V$5)+1))</f>
        <v/>
      </c>
      <c r="W6" s="263">
        <f>IF(MONTH($V$3)&lt;&gt;MONTH($V$3-WEEKDAY($V$3,1)+(ROW(W6)-ROW($V$5))*7+(COLUMN(W6)-COLUMN($V$5)+1)),"",$V$3-WEEKDAY($V$3,1)+(ROW(W6)-ROW($V$5))*7+(COLUMN(W6)-COLUMN($V$5)+1))</f>
        <v/>
      </c>
      <c r="X6" s="263">
        <f>IF(MONTH($V$3)&lt;&gt;MONTH($V$3-WEEKDAY($V$3,1)+(ROW(X6)-ROW($V$5))*7+(COLUMN(X6)-COLUMN($V$5)+1)),"",$V$3-WEEKDAY($V$3,1)+(ROW(X6)-ROW($V$5))*7+(COLUMN(X6)-COLUMN($V$5)+1))</f>
        <v/>
      </c>
      <c r="Y6" s="263">
        <f>IF(MONTH($V$3)&lt;&gt;MONTH($V$3-WEEKDAY($V$3,1)+(ROW(Y6)-ROW($V$5))*7+(COLUMN(Y6)-COLUMN($V$5)+1)),"",$V$3-WEEKDAY($V$3,1)+(ROW(Y6)-ROW($V$5))*7+(COLUMN(Y6)-COLUMN($V$5)+1))</f>
        <v/>
      </c>
      <c r="Z6" s="263">
        <f>IF(MONTH($V$3)&lt;&gt;MONTH($V$3-WEEKDAY($V$3,1)+(ROW(Z6)-ROW($V$5))*7+(COLUMN(Z6)-COLUMN($V$5)+1)),"",$V$3-WEEKDAY($V$3,1)+(ROW(Z6)-ROW($V$5))*7+(COLUMN(Z6)-COLUMN($V$5)+1))</f>
        <v/>
      </c>
      <c r="AA6" s="263">
        <f>IF(MONTH($V$3)&lt;&gt;MONTH($V$3-WEEKDAY($V$3,1)+(ROW(AA6)-ROW($V$5))*7+(COLUMN(AA6)-COLUMN($V$5)+1)),"",$V$3-WEEKDAY($V$3,1)+(ROW(AA6)-ROW($V$5))*7+(COLUMN(AA6)-COLUMN($V$5)+1))</f>
        <v/>
      </c>
      <c r="AB6" s="263">
        <f>IF(MONTH($V$3)&lt;&gt;MONTH($V$3-WEEKDAY($V$3,1)+(ROW(AB6)-ROW($V$5))*7+(COLUMN(AB6)-COLUMN($V$5)+1)),"",$V$3-WEEKDAY($V$3,1)+(ROW(AB6)-ROW($V$5))*7+(COLUMN(AB6)-COLUMN($V$5)+1))</f>
        <v/>
      </c>
      <c r="AC6" s="351" t="n"/>
      <c r="AD6" s="136" t="inlineStr">
        <is>
          <t>After:</t>
        </is>
      </c>
      <c r="AE6" s="264" t="n">
        <v>8</v>
      </c>
      <c r="AF6" s="258" t="n"/>
      <c r="AJ6" s="350" t="n"/>
      <c r="AL6" s="251" t="n"/>
    </row>
    <row r="7" ht="14.1" customHeight="1" s="348" thickBot="1">
      <c r="A7" s="351" t="n"/>
      <c r="B7" s="351" t="n"/>
      <c r="C7" s="337" t="inlineStr">
        <is>
          <t>Queenstown</t>
        </is>
      </c>
      <c r="D7" s="351" t="n"/>
      <c r="E7" s="351" t="n"/>
      <c r="F7" s="351" t="n"/>
      <c r="G7" s="6" t="n"/>
      <c r="H7" s="340" t="n"/>
      <c r="I7" s="351" t="n"/>
      <c r="J7" s="340" t="n"/>
      <c r="K7" s="340" t="n"/>
      <c r="L7" s="340" t="n"/>
      <c r="M7" s="338" t="inlineStr">
        <is>
          <t>Agency</t>
        </is>
      </c>
      <c r="N7" s="361" t="n"/>
      <c r="O7" s="7" t="inlineStr">
        <is>
          <t>Caricom</t>
        </is>
      </c>
      <c r="P7" s="6" t="n"/>
      <c r="Q7" s="6" t="n"/>
      <c r="R7" s="6" t="n"/>
      <c r="S7" s="6" t="n"/>
      <c r="T7" s="6" t="n"/>
      <c r="U7" s="351" t="n"/>
      <c r="V7" s="263">
        <f>IF(MONTH($V$3)&lt;&gt;MONTH($V$3-WEEKDAY($V$3,1)+(ROW(V7)-ROW($V$5))*7+(COLUMN(V7)-COLUMN($V$5)+1)),"",$V$3-WEEKDAY($V$3,1)+(ROW(V7)-ROW($V$5))*7+(COLUMN(V7)-COLUMN($V$5)+1))</f>
        <v/>
      </c>
      <c r="W7" s="263">
        <f>IF(MONTH($V$3)&lt;&gt;MONTH($V$3-WEEKDAY($V$3,1)+(ROW(W7)-ROW($V$5))*7+(COLUMN(W7)-COLUMN($V$5)+1)),"",$V$3-WEEKDAY($V$3,1)+(ROW(W7)-ROW($V$5))*7+(COLUMN(W7)-COLUMN($V$5)+1))</f>
        <v/>
      </c>
      <c r="X7" s="263">
        <f>IF(MONTH($V$3)&lt;&gt;MONTH($V$3-WEEKDAY($V$3,1)+(ROW(X7)-ROW($V$5))*7+(COLUMN(X7)-COLUMN($V$5)+1)),"",$V$3-WEEKDAY($V$3,1)+(ROW(X7)-ROW($V$5))*7+(COLUMN(X7)-COLUMN($V$5)+1))</f>
        <v/>
      </c>
      <c r="Y7" s="263">
        <f>IF(MONTH($V$3)&lt;&gt;MONTH($V$3-WEEKDAY($V$3,1)+(ROW(Y7)-ROW($V$5))*7+(COLUMN(Y7)-COLUMN($V$5)+1)),"",$V$3-WEEKDAY($V$3,1)+(ROW(Y7)-ROW($V$5))*7+(COLUMN(Y7)-COLUMN($V$5)+1))</f>
        <v/>
      </c>
      <c r="Z7" s="263">
        <f>IF(MONTH($V$3)&lt;&gt;MONTH($V$3-WEEKDAY($V$3,1)+(ROW(Z7)-ROW($V$5))*7+(COLUMN(Z7)-COLUMN($V$5)+1)),"",$V$3-WEEKDAY($V$3,1)+(ROW(Z7)-ROW($V$5))*7+(COLUMN(Z7)-COLUMN($V$5)+1))</f>
        <v/>
      </c>
      <c r="AA7" s="263">
        <f>IF(MONTH($V$3)&lt;&gt;MONTH($V$3-WEEKDAY($V$3,1)+(ROW(AA7)-ROW($V$5))*7+(COLUMN(AA7)-COLUMN($V$5)+1)),"",$V$3-WEEKDAY($V$3,1)+(ROW(AA7)-ROW($V$5))*7+(COLUMN(AA7)-COLUMN($V$5)+1))</f>
        <v/>
      </c>
      <c r="AB7" s="263">
        <f>IF(MONTH($V$3)&lt;&gt;MONTH($V$3-WEEKDAY($V$3,1)+(ROW(AB7)-ROW($V$5))*7+(COLUMN(AB7)-COLUMN($V$5)+1)),"",$V$3-WEEKDAY($V$3,1)+(ROW(AB7)-ROW($V$5))*7+(COLUMN(AB7)-COLUMN($V$5)+1))</f>
        <v/>
      </c>
      <c r="AC7" s="351" t="n"/>
      <c r="AD7" s="351" t="n"/>
      <c r="AE7" s="351" t="n"/>
      <c r="AF7" s="258" t="n"/>
      <c r="AJ7" s="350" t="n"/>
      <c r="AL7" s="251" t="n"/>
    </row>
    <row r="8">
      <c r="A8" s="351" t="n"/>
      <c r="B8" s="351" t="n"/>
      <c r="C8" s="337" t="inlineStr">
        <is>
          <t>Georgetown, Guyana</t>
        </is>
      </c>
      <c r="D8" s="351" t="n"/>
      <c r="E8" s="351" t="n"/>
      <c r="F8" s="351" t="n"/>
      <c r="G8" s="6" t="n"/>
      <c r="H8" s="6" t="n"/>
      <c r="I8" s="6" t="n"/>
      <c r="J8" s="6" t="n"/>
      <c r="K8" s="6" t="n"/>
      <c r="L8" s="6" t="n"/>
      <c r="M8" s="341" t="n"/>
      <c r="N8" s="351" t="n"/>
      <c r="O8" s="351" t="n"/>
      <c r="P8" s="6" t="n"/>
      <c r="Q8" s="6" t="n"/>
      <c r="R8" s="6" t="n"/>
      <c r="S8" s="6" t="n"/>
      <c r="T8" s="6" t="n"/>
      <c r="U8" s="351" t="n"/>
      <c r="V8" s="263">
        <f>IF(MONTH($V$3)&lt;&gt;MONTH($V$3-WEEKDAY($V$3,1)+(ROW(V8)-ROW($V$5))*7+(COLUMN(V8)-COLUMN($V$5)+1)),"",$V$3-WEEKDAY($V$3,1)+(ROW(V8)-ROW($V$5))*7+(COLUMN(V8)-COLUMN($V$5)+1))</f>
        <v/>
      </c>
      <c r="W8" s="263">
        <f>IF(MONTH($V$3)&lt;&gt;MONTH($V$3-WEEKDAY($V$3,1)+(ROW(W8)-ROW($V$5))*7+(COLUMN(W8)-COLUMN($V$5)+1)),"",$V$3-WEEKDAY($V$3,1)+(ROW(W8)-ROW($V$5))*7+(COLUMN(W8)-COLUMN($V$5)+1))</f>
        <v/>
      </c>
      <c r="X8" s="263">
        <f>IF(MONTH($V$3)&lt;&gt;MONTH($V$3-WEEKDAY($V$3,1)+(ROW(X8)-ROW($V$5))*7+(COLUMN(X8)-COLUMN($V$5)+1)),"",$V$3-WEEKDAY($V$3,1)+(ROW(X8)-ROW($V$5))*7+(COLUMN(X8)-COLUMN($V$5)+1))</f>
        <v/>
      </c>
      <c r="Y8" s="263">
        <f>IF(MONTH($V$3)&lt;&gt;MONTH($V$3-WEEKDAY($V$3,1)+(ROW(Y8)-ROW($V$5))*7+(COLUMN(Y8)-COLUMN($V$5)+1)),"",$V$3-WEEKDAY($V$3,1)+(ROW(Y8)-ROW($V$5))*7+(COLUMN(Y8)-COLUMN($V$5)+1))</f>
        <v/>
      </c>
      <c r="Z8" s="263">
        <f>IF(MONTH($V$3)&lt;&gt;MONTH($V$3-WEEKDAY($V$3,1)+(ROW(Z8)-ROW($V$5))*7+(COLUMN(Z8)-COLUMN($V$5)+1)),"",$V$3-WEEKDAY($V$3,1)+(ROW(Z8)-ROW($V$5))*7+(COLUMN(Z8)-COLUMN($V$5)+1))</f>
        <v/>
      </c>
      <c r="AA8" s="263">
        <f>IF(MONTH($V$3)&lt;&gt;MONTH($V$3-WEEKDAY($V$3,1)+(ROW(AA8)-ROW($V$5))*7+(COLUMN(AA8)-COLUMN($V$5)+1)),"",$V$3-WEEKDAY($V$3,1)+(ROW(AA8)-ROW($V$5))*7+(COLUMN(AA8)-COLUMN($V$5)+1))</f>
        <v/>
      </c>
      <c r="AB8" s="263">
        <f>IF(MONTH($V$3)&lt;&gt;MONTH($V$3-WEEKDAY($V$3,1)+(ROW(AB8)-ROW($V$5))*7+(COLUMN(AB8)-COLUMN($V$5)+1)),"",$V$3-WEEKDAY($V$3,1)+(ROW(AB8)-ROW($V$5))*7+(COLUMN(AB8)-COLUMN($V$5)+1))</f>
        <v/>
      </c>
      <c r="AC8" s="351" t="n"/>
      <c r="AD8" s="351" t="n"/>
      <c r="AE8" s="3" t="b">
        <v>1</v>
      </c>
      <c r="AF8" s="258" t="n"/>
      <c r="AJ8" s="350" t="n"/>
      <c r="AL8" s="251" t="n"/>
    </row>
    <row r="9">
      <c r="A9" s="351" t="n"/>
      <c r="B9" s="351" t="n"/>
      <c r="C9" s="337" t="n"/>
      <c r="D9" s="337" t="n"/>
      <c r="E9" s="337" t="n"/>
      <c r="F9" s="337" t="n"/>
      <c r="G9" s="6" t="n"/>
      <c r="H9" s="6" t="n"/>
      <c r="I9" s="6" t="n"/>
      <c r="J9" s="6" t="n"/>
      <c r="K9" s="6" t="n"/>
      <c r="L9" s="6" t="n"/>
      <c r="M9" s="137" t="n"/>
      <c r="N9" s="137" t="n"/>
      <c r="O9" s="6" t="n"/>
      <c r="P9" s="6" t="n"/>
      <c r="Q9" s="6" t="n"/>
      <c r="R9" s="6" t="n"/>
      <c r="S9" s="6" t="n"/>
      <c r="T9" s="6" t="n"/>
      <c r="U9" s="351" t="n"/>
      <c r="V9" s="265" t="n"/>
      <c r="W9" s="265" t="n"/>
      <c r="X9" s="265" t="n"/>
      <c r="Y9" s="265" t="n"/>
      <c r="Z9" s="265" t="n"/>
      <c r="AA9" s="265" t="n"/>
      <c r="AB9" s="265" t="n"/>
      <c r="AC9" s="351" t="n"/>
      <c r="AD9" s="351" t="n"/>
      <c r="AE9" s="3" t="n"/>
      <c r="AF9" s="351" t="n"/>
      <c r="AJ9" s="350" t="n"/>
      <c r="AL9" s="251" t="n"/>
    </row>
    <row r="10">
      <c r="A10" s="351" t="n"/>
      <c r="B10" s="351" t="n"/>
      <c r="C10" s="337" t="inlineStr">
        <is>
          <t>592-223-7560</t>
        </is>
      </c>
      <c r="D10" s="351" t="n"/>
      <c r="E10" s="351" t="n"/>
      <c r="F10" s="351" t="n"/>
      <c r="G10" s="6" t="n"/>
      <c r="H10" s="340" t="n"/>
      <c r="I10" s="351" t="n"/>
      <c r="J10" s="340" t="n"/>
      <c r="K10" s="330" t="inlineStr">
        <is>
          <t>Week Starting:</t>
        </is>
      </c>
      <c r="L10" s="351" t="n"/>
      <c r="M10" s="335" t="n">
        <v>45977</v>
      </c>
      <c r="N10" s="362" t="n"/>
      <c r="O10" s="6" t="n"/>
      <c r="P10" s="6" t="n"/>
      <c r="Q10" s="6" t="n"/>
      <c r="R10" s="6" t="n"/>
      <c r="S10" s="6" t="n"/>
      <c r="T10" s="138" t="inlineStr">
        <is>
          <t>[42]</t>
        </is>
      </c>
      <c r="U10" s="351" t="n"/>
      <c r="V10" s="263">
        <f>IF(MONTH($V$3)&lt;&gt;MONTH($V$3-WEEKDAY($V$3,1)+(ROW(V10)-ROW($V$5))*7+(COLUMN(V10)-COLUMN($V$5)+1)),"",$V$3-WEEKDAY($V$3,1)+(ROW(V10)-ROW($V$5))*7+(COLUMN(V10)-COLUMN($V$5)+1))</f>
        <v/>
      </c>
      <c r="W10" s="263">
        <f>IF(MONTH($V$3)&lt;&gt;MONTH($V$3-WEEKDAY($V$3,1)+(ROW(W10)-ROW($V$5))*7+(COLUMN(W10)-COLUMN($V$5)+1)),"",$V$3-WEEKDAY($V$3,1)+(ROW(W10)-ROW($V$5))*7+(COLUMN(W10)-COLUMN($V$5)+1))</f>
        <v/>
      </c>
      <c r="X10" s="263">
        <f>IF(MONTH($V$3)&lt;&gt;MONTH($V$3-WEEKDAY($V$3,1)+(ROW(X10)-ROW($V$5))*7+(COLUMN(X10)-COLUMN($V$5)+1)),"",$V$3-WEEKDAY($V$3,1)+(ROW(X10)-ROW($V$5))*7+(COLUMN(X10)-COLUMN($V$5)+1))</f>
        <v/>
      </c>
      <c r="Y10" s="263">
        <f>IF(MONTH($V$3)&lt;&gt;MONTH($V$3-WEEKDAY($V$3,1)+(ROW(Y10)-ROW($V$5))*7+(COLUMN(Y10)-COLUMN($V$5)+1)),"",$V$3-WEEKDAY($V$3,1)+(ROW(Y10)-ROW($V$5))*7+(COLUMN(Y10)-COLUMN($V$5)+1))</f>
        <v/>
      </c>
      <c r="Z10" s="263">
        <f>IF(MONTH($V$3)&lt;&gt;MONTH($V$3-WEEKDAY($V$3,1)+(ROW(Z10)-ROW($V$5))*7+(COLUMN(Z10)-COLUMN($V$5)+1)),"",$V$3-WEEKDAY($V$3,1)+(ROW(Z10)-ROW($V$5))*7+(COLUMN(Z10)-COLUMN($V$5)+1))</f>
        <v/>
      </c>
      <c r="AA10" s="263">
        <f>IF(MONTH($V$3)&lt;&gt;MONTH($V$3-WEEKDAY($V$3,1)+(ROW(AA10)-ROW($V$5))*7+(COLUMN(AA10)-COLUMN($V$5)+1)),"",$V$3-WEEKDAY($V$3,1)+(ROW(AA10)-ROW($V$5))*7+(COLUMN(AA10)-COLUMN($V$5)+1))</f>
        <v/>
      </c>
      <c r="AB10" s="263">
        <f>IF(MONTH($V$3)&lt;&gt;MONTH($V$3-WEEKDAY($V$3,1)+(ROW(AB10)-ROW($V$5))*7+(COLUMN(AB10)-COLUMN($V$5)+1)),"",$V$3-WEEKDAY($V$3,1)+(ROW(AB10)-ROW($V$5))*7+(COLUMN(AB10)-COLUMN($V$5)+1))</f>
        <v/>
      </c>
      <c r="AC10" s="351" t="n"/>
      <c r="AD10" s="136" t="inlineStr">
        <is>
          <t>After:</t>
        </is>
      </c>
      <c r="AE10" s="264" t="n">
        <v>40</v>
      </c>
      <c r="AF10" s="250" t="n"/>
    </row>
    <row r="11" ht="15.75" customHeight="1" s="348" thickBot="1">
      <c r="A11" s="351" t="n"/>
      <c r="B11" s="351" t="n"/>
      <c r="C11" s="6" t="n"/>
      <c r="D11" s="6" t="n"/>
      <c r="E11" s="6" t="n"/>
      <c r="F11" s="6" t="n"/>
      <c r="G11" s="6" t="n"/>
      <c r="H11" s="6" t="n"/>
      <c r="I11" s="6" t="n"/>
      <c r="J11" s="6" t="n"/>
      <c r="K11" s="259" t="inlineStr">
        <is>
          <t>Carry Forward Hrs:</t>
        </is>
      </c>
      <c r="L11" s="248" t="n">
        <v>32</v>
      </c>
      <c r="M11" s="6" t="n"/>
      <c r="N11" s="6" t="n"/>
      <c r="O11" s="6" t="n"/>
      <c r="P11" s="6" t="n"/>
      <c r="Q11" s="6" t="n"/>
      <c r="R11" s="6" t="n"/>
      <c r="S11" s="6" t="n"/>
      <c r="T11" s="6" t="n"/>
      <c r="U11" s="351" t="n"/>
      <c r="V11" s="263">
        <f>IF(MONTH($V$3)&lt;&gt;MONTH($V$3-WEEKDAY($V$3,1)+(ROW(V11)-ROW($V$5))*7+(COLUMN(V11)-COLUMN($V$5)+1)),"",$V$3-WEEKDAY($V$3,1)+(ROW(V11)-ROW($V$5))*7+(COLUMN(V11)-COLUMN($V$5)+1))</f>
        <v/>
      </c>
      <c r="W11" s="263">
        <f>IF(MONTH($V$3)&lt;&gt;MONTH($V$3-WEEKDAY($V$3,1)+(ROW(W11)-ROW($V$5))*7+(COLUMN(W11)-COLUMN($V$5)+1)),"",$V$3-WEEKDAY($V$3,1)+(ROW(W11)-ROW($V$5))*7+(COLUMN(W11)-COLUMN($V$5)+1))</f>
        <v/>
      </c>
      <c r="X11" s="263">
        <f>IF(MONTH($V$3)&lt;&gt;MONTH($V$3-WEEKDAY($V$3,1)+(ROW(X11)-ROW($V$5))*7+(COLUMN(X11)-COLUMN($V$5)+1)),"",$V$3-WEEKDAY($V$3,1)+(ROW(X11)-ROW($V$5))*7+(COLUMN(X11)-COLUMN($V$5)+1))</f>
        <v/>
      </c>
      <c r="Y11" s="263">
        <f>IF(MONTH($V$3)&lt;&gt;MONTH($V$3-WEEKDAY($V$3,1)+(ROW(Y11)-ROW($V$5))*7+(COLUMN(Y11)-COLUMN($V$5)+1)),"",$V$3-WEEKDAY($V$3,1)+(ROW(Y11)-ROW($V$5))*7+(COLUMN(Y11)-COLUMN($V$5)+1))</f>
        <v/>
      </c>
      <c r="Z11" s="263">
        <f>IF(MONTH($V$3)&lt;&gt;MONTH($V$3-WEEKDAY($V$3,1)+(ROW(Z11)-ROW($V$5))*7+(COLUMN(Z11)-COLUMN($V$5)+1)),"",$V$3-WEEKDAY($V$3,1)+(ROW(Z11)-ROW($V$5))*7+(COLUMN(Z11)-COLUMN($V$5)+1))</f>
        <v/>
      </c>
      <c r="AA11" s="263">
        <f>IF(MONTH($V$3)&lt;&gt;MONTH($V$3-WEEKDAY($V$3,1)+(ROW(AA11)-ROW($V$5))*7+(COLUMN(AA11)-COLUMN($V$5)+1)),"",$V$3-WEEKDAY($V$3,1)+(ROW(AA11)-ROW($V$5))*7+(COLUMN(AA11)-COLUMN($V$5)+1))</f>
        <v/>
      </c>
      <c r="AB11" s="263">
        <f>IF(MONTH($V$3)&lt;&gt;MONTH($V$3-WEEKDAY($V$3,1)+(ROW(AB11)-ROW($V$5))*7+(COLUMN(AB11)-COLUMN($V$5)+1)),"",$V$3-WEEKDAY($V$3,1)+(ROW(AB11)-ROW($V$5))*7+(COLUMN(AB11)-COLUMN($V$5)+1))</f>
        <v/>
      </c>
      <c r="AC11" s="351" t="n"/>
      <c r="AD11" s="351" t="n"/>
      <c r="AE11" s="351" t="n"/>
      <c r="AF11" s="258" t="n"/>
      <c r="AJ11" s="252" t="n"/>
      <c r="AK11" s="252" t="n"/>
    </row>
    <row r="12" ht="27.75" customFormat="1" customHeight="1" s="2" thickBot="1">
      <c r="A12" s="266" t="inlineStr">
        <is>
          <t>Day Off</t>
        </is>
      </c>
      <c r="B12" s="267" t="inlineStr">
        <is>
          <t>Holiday Double</t>
        </is>
      </c>
      <c r="C12" s="139" t="inlineStr">
        <is>
          <t>Day of Week</t>
        </is>
      </c>
      <c r="D12" s="140" t="inlineStr">
        <is>
          <t>Time
In</t>
        </is>
      </c>
      <c r="E12" s="140" t="inlineStr">
        <is>
          <t>Time
Out</t>
        </is>
      </c>
      <c r="F12" s="141" t="n"/>
      <c r="G12" s="140" t="inlineStr">
        <is>
          <t>Time
In</t>
        </is>
      </c>
      <c r="H12" s="140" t="inlineStr">
        <is>
          <t>Time
Out</t>
        </is>
      </c>
      <c r="I12" s="142" t="inlineStr">
        <is>
          <t>Total
Hrs</t>
        </is>
      </c>
      <c r="J12" s="142" t="inlineStr">
        <is>
          <t>Location</t>
        </is>
      </c>
      <c r="K12" s="142" t="inlineStr">
        <is>
          <t>Supervisor</t>
        </is>
      </c>
      <c r="L12" s="142" t="inlineStr">
        <is>
          <t>Supervisor Approval</t>
        </is>
      </c>
      <c r="M12" s="140" t="inlineStr">
        <is>
          <t>Regular
Hrs</t>
        </is>
      </c>
      <c r="N12" s="140" t="inlineStr">
        <is>
          <t>Overtime
Hrs</t>
        </is>
      </c>
      <c r="O12" s="140" t="inlineStr">
        <is>
          <t>Hol Hrs</t>
        </is>
      </c>
      <c r="P12" s="140" t="inlineStr">
        <is>
          <t>Responsibilities</t>
        </is>
      </c>
      <c r="Q12" s="140" t="inlineStr">
        <is>
          <t>Risk</t>
        </is>
      </c>
      <c r="R12" s="140" t="inlineStr">
        <is>
          <t>Meals</t>
        </is>
      </c>
      <c r="S12" s="140" t="inlineStr">
        <is>
          <t>Vac Hrs</t>
        </is>
      </c>
      <c r="T12" s="143" t="inlineStr">
        <is>
          <t>Reason for Overtime</t>
        </is>
      </c>
      <c r="U12" s="144" t="inlineStr">
        <is>
          <t>Wkly Reg Avail</t>
        </is>
      </c>
      <c r="V12" s="351" t="inlineStr">
        <is>
          <t>Orig Reg</t>
        </is>
      </c>
      <c r="W12" s="351" t="inlineStr">
        <is>
          <t>Wkly OT Adj</t>
        </is>
      </c>
      <c r="X12" s="351" t="inlineStr">
        <is>
          <t>Week Start</t>
        </is>
      </c>
      <c r="Y12" s="351" t="inlineStr">
        <is>
          <t>Wk Hrs Before</t>
        </is>
      </c>
      <c r="Z12" s="351" t="n"/>
      <c r="AA12" s="351" t="n"/>
      <c r="AB12" s="351" t="n"/>
      <c r="AC12" s="351" t="n"/>
      <c r="AD12" s="351" t="n"/>
      <c r="AE12" s="351" t="n"/>
      <c r="AF12" s="351" t="n"/>
      <c r="AJ12" s="252" t="n"/>
      <c r="AK12" s="252" t="n"/>
    </row>
    <row r="13" hidden="1" ht="15.75" customHeight="1" s="348" thickBot="1">
      <c r="A13" s="268" t="n"/>
      <c r="B13" s="351" t="n"/>
      <c r="C13" s="145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146" t="n"/>
      <c r="U13" s="351" t="n"/>
      <c r="V13" s="351" t="n"/>
      <c r="W13" s="351" t="n"/>
      <c r="X13" s="351" t="n"/>
      <c r="Y13" s="351" t="n"/>
      <c r="Z13" s="351" t="n"/>
      <c r="AA13" s="351" t="n"/>
      <c r="AB13" s="351" t="n"/>
      <c r="AC13" s="351" t="n"/>
      <c r="AD13" s="351" t="n"/>
      <c r="AE13" s="351" t="n"/>
      <c r="AF13" s="351" t="n"/>
    </row>
    <row r="14" ht="24" customHeight="1" s="348" thickBot="1">
      <c r="A14" s="147" t="inlineStr">
        <is>
          <t>Annual Leave</t>
        </is>
      </c>
      <c r="B14" s="269" t="n"/>
      <c r="C14" s="88">
        <f>M10</f>
        <v/>
      </c>
      <c r="D14" s="54" t="n"/>
      <c r="E14" s="148">
        <f>IF(D14="", "",
 IF(D14=TIME(0,0,0), 0,
 IF(AND(D14&gt;=TIME(0,0,1), D14&lt;=TIME(2,0,0)), TIME(7,0,0),
 IF(AND(D14&gt;=TIME(6,0,0), D14&lt;=TIME(8,0,0)), TIME(12,0,0),
 IF(AND(D14&gt;TIME(8,0,0), D14&lt;=TIME(13,59,0)), TIME(15,0,0),
 IF(AND(D14&gt;=TIME(14,0,0), D14&lt;=TIME(17,59,0)), TIME(21,0,0),
 IF(AND(D14&gt;=TIME(18,0,0), D14&lt;=TIME(21,59,0)), TIME(0,0,0),
 IF(AND(D14&gt;=TIME(22,0,0), D14&lt;=TIME(23,59,59)), TIME(7,0,0), ""))))))))</f>
        <v/>
      </c>
      <c r="F14" s="149" t="n"/>
      <c r="G14" s="148">
        <f>IF(AND(D14&gt;=TIME(6,0,0),D14&lt;=TIME(8,0,0)),E14,"")</f>
        <v/>
      </c>
      <c r="H14" s="54" t="n"/>
      <c r="I14" s="55">
        <f>ROUND(IF(OR(D14="",E14="",E14=0),0,IF(H14="",MOD(E14-D14,1)*24,MOD(H14-D14,1)*24)),2)</f>
        <v/>
      </c>
      <c r="J14" s="150" t="n"/>
      <c r="K14" s="270" t="n"/>
      <c r="L14" s="271" t="n"/>
      <c r="M14" s="272">
        <f>MAX(0,V14-W14)</f>
        <v/>
      </c>
      <c r="N14" s="56">
        <f>(IF(OR($C14="",$D14=""),0,
 IF(OR($A14="Holiday",$A15="Holiday"),
    IF(ISNUMBER(MATCH(TRIM($B14),{"Phagwah","Good Friday","Easter Monday","Labour Day","Christmas","Eid ul Azha","Romans-2","Globe-12","Neptune P1"},0)),0,$I14),
 IF(AND(NOT(OR($A14="Annual Leave",$A15="Annual Leave")),$A14="Off day"),$I14,
  MAX(0,$I14-$V14)
  ))))+W14</f>
        <v/>
      </c>
      <c r="O14" s="56">
        <f>IF(AND(OR($A14="Holiday",$A15="Holiday"),
        ISNUMBER(MATCH(TRIM($B14),{"Phagwah","Good Friday","Easter Monday","Labour Day","Christmas","Eid ul Azha","Romans-2","Globe-12","Neptune P1"},0))),
   $I14,0)</f>
        <v/>
      </c>
      <c r="P14" s="56">
        <f>IF(OR($O$7="Canteen",$O$7="Head Office"),0,IF($I14&lt;=0,0,IF(OR(OR(TRIM($J14)="Hebrews",TRIM($J14)="Romans",TRIM($J14)="Romans-2",TRIM($J14)="Globe",TRIM($J14)="Globe-12",TRIM($J14)="Neptune P1"),AND($I15&gt;0,OR(TRIM($J15)="Hebrews",TRIM($J15)="Romans",TRIM($J15)="Romans-2",TRIM($J15)="Globe",TRIM($J15)="Globe-12",TRIM($J15)="Neptune P1"))),1,0)))</f>
        <v/>
      </c>
      <c r="Q14" s="57" t="n"/>
      <c r="R14" s="56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IF($I14&gt;0,1,0),
      0
   ),
0))</f>
        <v/>
      </c>
      <c r="S14" s="56">
        <f>IF(OR($A14="Annual Leave",$A15="Annual Leave"),IF($A14="Annual Leave",8,0),0)</f>
        <v/>
      </c>
      <c r="T14" s="58" t="n"/>
      <c r="U14" s="144">
        <f>MAX(0,40-Y14)</f>
        <v/>
      </c>
      <c r="V14" s="151">
        <f>IF(OR($C14="",$D14=""),0,
 IF(OR($A14="Holiday",$A15="Holiday"),0,
 IF(AND(NOT(OR($A14="Annual Leave",$A15="Annual Leave")),$A14="Off day"),0,
  IF($I14+$I15&gt;=8,IF($I14&gt;=8,8,$I14),$I14)
  )))</f>
        <v/>
      </c>
      <c r="W14" s="151">
        <f>MAX(0,V14-U14)</f>
        <v/>
      </c>
      <c r="X14" s="151">
        <f>IF(C14="","",C14-WEEKDAY(C14,1)+1)</f>
        <v/>
      </c>
      <c r="Y14" s="151">
        <f>IF(X14=X14,$L$11,0)</f>
        <v/>
      </c>
      <c r="Z14" s="151" t="n"/>
      <c r="AA14" s="151" t="n"/>
      <c r="AB14" s="151" t="n"/>
      <c r="AC14" s="351" t="n"/>
      <c r="AD14" s="351" t="n"/>
      <c r="AE14" s="351" t="n"/>
      <c r="AF14" s="351" t="n"/>
    </row>
    <row r="15" ht="24" customHeight="1" s="348" thickBot="1">
      <c r="A15" s="147" t="inlineStr">
        <is>
          <t>On Day</t>
        </is>
      </c>
      <c r="B15" s="269" t="n"/>
      <c r="C15" s="89">
        <f>C14</f>
        <v/>
      </c>
      <c r="D15" s="59" t="n"/>
      <c r="E15" s="152">
        <f>IF(D15="", "",
 IF(D15=TIME(0,0,0), 0,
 IF(AND(D15&gt;=TIME(0,0,1), D15&lt;=TIME(2,0,0)), TIME(7,0,0),
 IF(AND(D15&gt;=TIME(6,0,0), D15&lt;=TIME(8,0,0)), TIME(12,0,0),
 IF(AND(D15&gt;TIME(8,0,0), D15&lt;=TIME(13,59,0)), TIME(15,0,0),
 IF(AND(D15&gt;=TIME(14,0,0), D15&lt;=TIME(17,59,0)), TIME(21,0,0),
 IF(AND(D15&gt;=TIME(18,0,0), D15&lt;=TIME(21,59,0)), TIME(0,0,0),
 IF(AND(D15&gt;=TIME(22,0,0), D15&lt;=TIME(23,59,59)), TIME(7,0,0), ""))))))))</f>
        <v/>
      </c>
      <c r="F15" s="153" t="n"/>
      <c r="G15" s="152">
        <f>IF(AND(D15&gt;=TIME(6,0,0),D15&lt;=TIME(8,0,0)),E15,"")</f>
        <v/>
      </c>
      <c r="H15" s="59" t="n"/>
      <c r="I15" s="60">
        <f>ROUND(IF(OR(D15="",E15="",E15=0),0,IF(H15="",MOD(E15-D15,1)*24,MOD(H15-D15,1)*24)),2)</f>
        <v/>
      </c>
      <c r="J15" s="150" t="n"/>
      <c r="K15" s="270" t="n"/>
      <c r="L15" s="271" t="n"/>
      <c r="M15" s="272">
        <f>MAX(0,V15-W15)</f>
        <v/>
      </c>
      <c r="N15" s="61">
        <f>(IF(OR($C15="",$D15=""),0,
 IF(OR($A14="Holiday",$A15="Holiday"),
    IF(ISNUMBER(MATCH(TRIM($B15),{"Phagwah","Good Friday","Easter Monday","Labour Day","Christmas","Eid ul Azha","Romans-2","Globe-12","Neptune P1"},0)),0,$I15),
 IF(AND(NOT(OR($A14="Annual Leave",$A15="Annual Leave")),$A15="Off day"),$I15,
  MAX(0,$I15-$V15)
  ))))+W15</f>
        <v/>
      </c>
      <c r="O15" s="61">
        <f>IF(AND(OR($A14="Holiday",$A15="Holiday"),
        ISNUMBER(MATCH(TRIM($B15),{"Phagwah","Good Friday","Easter Monday","Labour Day","Christmas","Eid ul Azha","Romans-2","Globe-12","Neptune P1"},0))),
   $I15,0)</f>
        <v/>
      </c>
      <c r="P15" s="61">
        <f>IF(OR($O$7="Canteen",$O$7="Head Office"),0,IF($I15&lt;=0,0,IF(AND($I14&lt;=0,OR(TRIM($J15)="Hebrews",TRIM($J15)="Romans",TRIM($J15)="Romans-2",TRIM($J15)="Globe",TRIM($J15)="Globe-12",TRIM($J15)="Neptune P1")),1,0)))</f>
        <v/>
      </c>
      <c r="Q15" s="62" t="n"/>
      <c r="R15" s="61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IF(AND($I14=0,$I15&gt;0),1,0),
      0
   ),
0))</f>
        <v/>
      </c>
      <c r="S15" s="61">
        <f>IF(OR($A14="Annual Leave",$A15="Annual Leave"),IF(AND($A14&lt;&gt;"Annual Leave",$A15="Annual Leave"),8,0),0)</f>
        <v/>
      </c>
      <c r="T15" s="63" t="n"/>
      <c r="U15" s="144">
        <f>MAX(0,40-Y15)</f>
        <v/>
      </c>
      <c r="V15" s="151">
        <f>IF(OR($C15="",$D15=""),0,
 IF(OR($A14="Holiday",$A15="Holiday"),0,
 IF(AND(NOT(OR($A14="Annual Leave",$A15="Annual Leave")),$A15="Off day"),0,
  IF($I14+$I15&gt;=8,IF($I14&gt;=8,0,8-$I14),$I15)
  )))</f>
        <v/>
      </c>
      <c r="W15" s="151">
        <f>MAX(0,V15-U15)</f>
        <v/>
      </c>
      <c r="X15" s="151">
        <f>IF(C15="","",C15-WEEKDAY(C15,1)+1)</f>
        <v/>
      </c>
      <c r="Y15" s="151">
        <f>SUMPRODUCT(($X$14:$X14=X15)*(($V$14:$V14)+($O$14:$O14)))+IF(X15=X14,$L$11,0)</f>
        <v/>
      </c>
      <c r="Z15" s="151" t="n"/>
      <c r="AA15" s="151" t="n"/>
      <c r="AB15" s="151" t="n"/>
      <c r="AC15" s="351" t="n"/>
      <c r="AD15" s="351" t="n"/>
      <c r="AE15" s="351" t="n"/>
      <c r="AF15" s="351" t="n"/>
    </row>
    <row r="16" ht="24" customHeight="1" s="348" thickBot="1">
      <c r="A16" s="154" t="inlineStr">
        <is>
          <t>On Day</t>
        </is>
      </c>
      <c r="B16" s="273" t="n"/>
      <c r="C16" s="90">
        <f>C14+1</f>
        <v/>
      </c>
      <c r="D16" s="8" t="n"/>
      <c r="E16" s="155">
        <f>IF(D16="", "",
 IF(D16=TIME(0,0,0), 0,
 IF(AND(D16&gt;=TIME(0,0,1), D16&lt;=TIME(2,0,0)), TIME(7,0,0),
 IF(AND(D16&gt;=TIME(6,0,0), D16&lt;=TIME(8,0,0)), TIME(12,0,0),
 IF(AND(D16&gt;TIME(8,0,0), D16&lt;=TIME(13,59,0)), TIME(15,0,0),
 IF(AND(D16&gt;=TIME(14,0,0), D16&lt;=TIME(17,59,0)), TIME(21,0,0),
 IF(AND(D16&gt;=TIME(18,0,0), D16&lt;=TIME(21,59,0)), TIME(0,0,0),
 IF(AND(D16&gt;=TIME(22,0,0), D16&lt;=TIME(23,59,59)), TIME(7,0,0), ""))))))))</f>
        <v/>
      </c>
      <c r="F16" s="156" t="n"/>
      <c r="G16" s="155">
        <f>IF(AND(D16&gt;=TIME(6,0,0),D16&lt;=TIME(8,0,0)),E16,"")</f>
        <v/>
      </c>
      <c r="H16" s="8" t="n"/>
      <c r="I16" s="30">
        <f>ROUND(IF(OR(D16="",E16="",E16=0),0,IF(H16="",MOD(E16-D16,1)*24,MOD(H16-D16,1)*24)),2)</f>
        <v/>
      </c>
      <c r="J16" s="157" t="n"/>
      <c r="K16" s="274" t="n"/>
      <c r="L16" s="271" t="n"/>
      <c r="M16" s="275">
        <f>MAX(0,V16-W16)</f>
        <v/>
      </c>
      <c r="N16" s="9">
        <f>(IF(OR($C16="",$D16=""),0,
 IF(OR($A16="Holiday",$A17="Holiday"),
    IF(ISNUMBER(MATCH(TRIM($B16),{"Phagwah","Good Friday","Easter Monday","Labour Day","Christmas","Eid ul Azha","Romans-2","Globe-12","Neptune P1"},0)),0,$I16),
 IF(AND(NOT(OR($A16="Annual Leave",$A17="Annual Leave")),$A16="Off day"),$I16,
  MAX(0,$I16-$V16)
  ))))+W16</f>
        <v/>
      </c>
      <c r="O16" s="9">
        <f>IF(AND(OR($A16="Holiday",$A17="Holiday"),
        ISNUMBER(MATCH(TRIM($B16),{"Phagwah","Good Friday","Easter Monday","Labour Day","Christmas","Eid ul Azha","Romans-2","Globe-12","Neptune P1"},0))),
   $I16,0)</f>
        <v/>
      </c>
      <c r="P16" s="9">
        <f>IF(OR($O$7="Canteen",$O$7="Head Office"),0,IF($I16&lt;=0,0,IF(OR(OR(TRIM($J16)="Hebrews",TRIM($J16)="Romans",TRIM($J16)="Romans-2",TRIM($J16)="Globe",TRIM($J16)="Globe-12",TRIM($J16)="Neptune P1"),AND($I17&gt;0,OR(TRIM($J17)="Hebrews",TRIM($J17)="Romans",TRIM($J17)="Romans-2",TRIM($J17)="Globe",TRIM($J17)="Globe-12",TRIM($J17)="Neptune P1"))),1,0)))</f>
        <v/>
      </c>
      <c r="Q16" s="10" t="n"/>
      <c r="R16" s="9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IF($I16&gt;0,1,0),
      0
   ),
0))</f>
        <v/>
      </c>
      <c r="S16" s="9">
        <f>IF(OR($A16="Annual Leave",$A17="Annual Leave"),IF($A16="Annual Leave",8,0),0)</f>
        <v/>
      </c>
      <c r="T16" s="91" t="n"/>
      <c r="U16" s="144">
        <f>MAX(0,40-Y16)</f>
        <v/>
      </c>
      <c r="V16" s="351">
        <f>IF(OR($C16="",$D16=""),0,
 IF(OR($A16="Holiday",$A17="Holiday"),0,
 IF(AND(NOT(OR($A16="Annual Leave",$A17="Annual Leave")),$A16="Off day"),0,
  IF($I16+$I17&gt;=8,IF($I16&gt;=8,8,$I16),$I16)
  )))</f>
        <v/>
      </c>
      <c r="W16" s="351">
        <f>MAX(0,V16-U16)</f>
        <v/>
      </c>
      <c r="X16" s="351">
        <f>IF(C16="","",C16-WEEKDAY(C16,1)+1)</f>
        <v/>
      </c>
      <c r="Y16" s="351">
        <f>SUMPRODUCT(($X$14:$X15=X16)*(($V$14:$V15)+($O$14:$O15)))+IF(X16=X14,$L$11,0)</f>
        <v/>
      </c>
      <c r="Z16" s="351" t="n"/>
      <c r="AA16" s="351" t="n"/>
      <c r="AB16" s="351" t="n"/>
      <c r="AC16" s="351" t="n"/>
      <c r="AD16" s="351" t="n"/>
      <c r="AE16" s="351" t="n"/>
      <c r="AF16" s="351" t="n"/>
    </row>
    <row r="17" ht="24" customHeight="1" s="348" thickBot="1">
      <c r="A17" s="154" t="inlineStr">
        <is>
          <t>On Day</t>
        </is>
      </c>
      <c r="B17" s="273" t="n"/>
      <c r="C17" s="90">
        <f>C16</f>
        <v/>
      </c>
      <c r="D17" s="276" t="n"/>
      <c r="E17" s="277">
        <f>IF(D17="", "",
 IF(D17=TIME(0,0,0), 0,
 IF(AND(D17&gt;=TIME(0,0,1), D17&lt;=TIME(2,0,0)), TIME(7,0,0),
 IF(AND(D17&gt;=TIME(6,0,0), D17&lt;=TIME(8,0,0)), TIME(12,0,0),
 IF(AND(D17&gt;TIME(8,0,0), D17&lt;=TIME(13,59,0)), TIME(15,0,0),
 IF(AND(D17&gt;=TIME(14,0,0), D17&lt;=TIME(17,59,0)), TIME(21,0,0),
 IF(AND(D17&gt;=TIME(18,0,0), D17&lt;=TIME(21,59,0)), TIME(0,0,0),
 IF(AND(D17&gt;=TIME(22,0,0), D17&lt;=TIME(23,59,59)), TIME(7,0,0), ""))))))))</f>
        <v/>
      </c>
      <c r="F17" s="156" t="n"/>
      <c r="G17" s="277">
        <f>IF(AND(D17&gt;=TIME(6,0,0),D17&lt;=TIME(8,0,0)),E17,"")</f>
        <v/>
      </c>
      <c r="H17" s="276" t="n"/>
      <c r="I17" s="30">
        <f>ROUND(IF(OR(D17="",E17="",E17=0),0,IF(H17="",MOD(E17-D17,1)*24,MOD(H17-D17,1)*24)),2)</f>
        <v/>
      </c>
      <c r="J17" s="158" t="n"/>
      <c r="K17" s="274" t="n"/>
      <c r="L17" s="271" t="n"/>
      <c r="M17" s="275">
        <f>MAX(0,V17-W17)</f>
        <v/>
      </c>
      <c r="N17" s="278">
        <f>(IF(OR($C17="",$D17=""),0,
 IF(OR($A16="Holiday",$A17="Holiday"),
    IF(ISNUMBER(MATCH(TRIM($B17),{"Phagwah","Good Friday","Easter Monday","Labour Day","Christmas","Eid ul Azha","Romans-2","Globe-12","Neptune P1"},0)),0,$I17),
 IF(AND(NOT(OR($A16="Annual Leave",$A17="Annual Leave")),$A17="Off day"),$I17,
  MAX(0,$I17-$V17)
  ))))+W17</f>
        <v/>
      </c>
      <c r="O17" s="278">
        <f>IF(AND(OR($A16="Holiday",$A17="Holiday"),
        ISNUMBER(MATCH(TRIM($B17),{"Phagwah","Good Friday","Easter Monday","Labour Day","Christmas","Eid ul Azha","Romans-2","Globe-12","Neptune P1"},0))),
   $I17,0)</f>
        <v/>
      </c>
      <c r="P17" s="278">
        <f>IF(OR($O$7="Canteen",$O$7="Head Office"),0,IF($I17&lt;=0,0,IF(AND($I16&lt;=0,OR(TRIM($J17)="Hebrews",TRIM($J17)="Romans",TRIM($J17)="Romans-2",TRIM($J17)="Globe",TRIM($J17)="Globe-12",TRIM($J17)="Neptune P1")),1,0)))</f>
        <v/>
      </c>
      <c r="Q17" s="279" t="n"/>
      <c r="R17" s="278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IF(AND($I16=0,$I17&gt;0),1,0),
      0
   ),
0))</f>
        <v/>
      </c>
      <c r="S17" s="278">
        <f>IF(OR($A16="Annual Leave",$A17="Annual Leave"),IF(AND($A16&lt;&gt;"Annual Leave",$A17="Annual Leave"),8,0),0)</f>
        <v/>
      </c>
      <c r="T17" s="280" t="n"/>
      <c r="U17" s="144">
        <f>MAX(0,40-Y17)</f>
        <v/>
      </c>
      <c r="V17" s="351">
        <f>IF(OR($C17="",$D17=""),0,
 IF(OR($A16="Holiday",$A17="Holiday"),0,
 IF(AND(NOT(OR($A16="Annual Leave",$A17="Annual Leave")),$A17="Off day"),0,
  IF($I16+$I17&gt;=8,IF($I16&gt;=8,0,8-$I16),$I17)
  )))</f>
        <v/>
      </c>
      <c r="W17" s="351">
        <f>MAX(0,V17-U17)</f>
        <v/>
      </c>
      <c r="X17" s="351">
        <f>IF(C17="","",C17-WEEKDAY(C17,1)+1)</f>
        <v/>
      </c>
      <c r="Y17" s="351">
        <f>SUMPRODUCT(($X$14:$X16=X17)*(($V$14:$V16)+($O$14:$O16)))+IF(X17=X14,$L$11,0)</f>
        <v/>
      </c>
      <c r="Z17" s="351" t="n"/>
      <c r="AA17" s="351" t="n"/>
      <c r="AB17" s="351" t="n"/>
      <c r="AC17" s="351" t="n"/>
      <c r="AD17" s="351" t="n"/>
      <c r="AE17" s="351" t="n"/>
      <c r="AF17" s="351" t="n"/>
    </row>
    <row r="18" ht="24" customHeight="1" s="348" thickBot="1">
      <c r="A18" s="159" t="inlineStr">
        <is>
          <t>On Day</t>
        </is>
      </c>
      <c r="B18" s="281" t="n"/>
      <c r="C18" s="92">
        <f>C16+1</f>
        <v/>
      </c>
      <c r="D18" s="31" t="n"/>
      <c r="E18" s="160">
        <f>IF(D18="", "",
 IF(D18=TIME(0,0,0), 0,
 IF(AND(D18&gt;=TIME(0,0,1), D18&lt;=TIME(2,0,0)), TIME(7,0,0),
 IF(AND(D18&gt;=TIME(6,0,0), D18&lt;=TIME(8,0,0)), TIME(12,0,0),
 IF(AND(D18&gt;TIME(8,0,0), D18&lt;=TIME(13,59,0)), TIME(15,0,0),
 IF(AND(D18&gt;=TIME(14,0,0), D18&lt;=TIME(17,59,0)), TIME(21,0,0),
 IF(AND(D18&gt;=TIME(18,0,0), D18&lt;=TIME(21,59,0)), TIME(0,0,0),
 IF(AND(D18&gt;=TIME(22,0,0), D18&lt;=TIME(23,59,59)), TIME(7,0,0), ""))))))))</f>
        <v/>
      </c>
      <c r="F18" s="161" t="n"/>
      <c r="G18" s="160">
        <f>IF(AND(D18&gt;=TIME(6,0,0),D18&lt;=TIME(8,0,0)),E18,"")</f>
        <v/>
      </c>
      <c r="H18" s="31" t="n"/>
      <c r="I18" s="32">
        <f>ROUND(IF(OR(D18="",E18="",E18=0),0,IF(H18="",MOD(E18-D18,1)*24,MOD(H18-D18,1)*24)),2)</f>
        <v/>
      </c>
      <c r="J18" s="162" t="n"/>
      <c r="K18" s="282" t="n"/>
      <c r="L18" s="271" t="n"/>
      <c r="M18" s="283">
        <f>MAX(0,V18-W18)</f>
        <v/>
      </c>
      <c r="N18" s="33">
        <f>(IF(OR($C18="",$D18=""),0,
 IF(OR($A18="Holiday",$A19="Holiday"),
    IF(ISNUMBER(MATCH(TRIM($B18),{"Phagwah","Good Friday","Easter Monday","Labour Day","Christmas","Eid ul Azha","Romans-2","Globe-12","Neptune P1"},0)),0,$I18),
 IF(AND(NOT(OR($A18="Annual Leave",$A19="Annual Leave")),$A18="Off day"),$I18,
  MAX(0,$I18-$V18)
  ))))+W18</f>
        <v/>
      </c>
      <c r="O18" s="33">
        <f>IF(AND(OR($A18="Holiday",$A19="Holiday"),
        ISNUMBER(MATCH(TRIM($B18),{"Phagwah","Good Friday","Easter Monday","Labour Day","Christmas","Eid ul Azha","Romans-2","Globe-12","Neptune P1"},0))),
   $I18,0)</f>
        <v/>
      </c>
      <c r="P18" s="33">
        <f>IF(OR($O$7="Canteen",$O$7="Head Office"),0,IF($I18&lt;=0,0,IF(OR(OR(TRIM($J18)="Hebrews",TRIM($J18)="Romans",TRIM($J18)="Romans-2",TRIM($J18)="Globe",TRIM($J18)="Globe-12",TRIM($J18)="Neptune P1"),AND($I19&gt;0,OR(TRIM($J19)="Hebrews",TRIM($J19)="Romans",TRIM($J19)="Romans-2",TRIM($J19)="Globe",TRIM($J19)="Globe-12",TRIM($J19)="Neptune P1"))),1,0)))</f>
        <v/>
      </c>
      <c r="Q18" s="34" t="n"/>
      <c r="R18" s="33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IF($I18&gt;0,1,0),
      0
   ),
0))</f>
        <v/>
      </c>
      <c r="S18" s="33">
        <f>IF(OR($A18="Annual Leave",$A19="Annual Leave"),IF($A18="Annual Leave",8,0),0)</f>
        <v/>
      </c>
      <c r="T18" s="35" t="n"/>
      <c r="U18" s="144">
        <f>MAX(0,40-Y18)</f>
        <v/>
      </c>
      <c r="V18" s="351">
        <f>IF(OR($C18="",$D18=""),0,
 IF(OR($A18="Holiday",$A19="Holiday"),0,
 IF(AND(NOT(OR($A18="Annual Leave",$A19="Annual Leave")),$A18="Off day"),0,
  IF($I18+$I19&gt;=8,IF($I18&gt;=8,8,$I18),$I18)
  )))</f>
        <v/>
      </c>
      <c r="W18" s="351">
        <f>MAX(0,V18-U18)</f>
        <v/>
      </c>
      <c r="X18" s="351">
        <f>IF(C18="","",C18-WEEKDAY(C18,1)+1)</f>
        <v/>
      </c>
      <c r="Y18" s="351">
        <f>SUMPRODUCT(($X$14:$X17=X18)*(($V$14:$V17)+($O$14:$O17)))+IF(X18=X14,$L$11,0)</f>
        <v/>
      </c>
      <c r="Z18" s="351" t="n"/>
      <c r="AA18" s="351" t="n"/>
      <c r="AB18" s="351" t="n"/>
      <c r="AC18" s="351" t="n"/>
      <c r="AD18" s="351" t="n"/>
      <c r="AE18" s="351" t="n"/>
      <c r="AF18" s="351" t="n"/>
    </row>
    <row r="19" ht="24" customHeight="1" s="348" thickBot="1">
      <c r="A19" s="159" t="inlineStr">
        <is>
          <t>On Day</t>
        </is>
      </c>
      <c r="B19" s="281" t="n"/>
      <c r="C19" s="93">
        <f>C18</f>
        <v/>
      </c>
      <c r="D19" s="36" t="n"/>
      <c r="E19" s="163">
        <f>IF(D19="", "",
 IF(D19=TIME(0,0,0), 0,
 IF(AND(D19&gt;=TIME(0,0,1), D19&lt;=TIME(2,0,0)), TIME(7,0,0),
 IF(AND(D19&gt;=TIME(6,0,0), D19&lt;=TIME(8,0,0)), TIME(12,0,0),
 IF(AND(D19&gt;TIME(8,0,0), D19&lt;=TIME(13,59,0)), TIME(15,0,0),
 IF(AND(D19&gt;=TIME(14,0,0), D19&lt;=TIME(17,59,0)), TIME(21,0,0),
 IF(AND(D19&gt;=TIME(18,0,0), D19&lt;=TIME(21,59,0)), TIME(0,0,0),
 IF(AND(D19&gt;=TIME(22,0,0), D19&lt;=TIME(23,59,59)), TIME(7,0,0), ""))))))))</f>
        <v/>
      </c>
      <c r="F19" s="164" t="n"/>
      <c r="G19" s="163">
        <f>IF(AND(D19&gt;=TIME(6,0,0),D19&lt;=TIME(8,0,0)),E19,"")</f>
        <v/>
      </c>
      <c r="H19" s="36" t="n"/>
      <c r="I19" s="37">
        <f>ROUND(IF(OR(D19="",E19="",E19=0),0,IF(H19="",MOD(E19-D19,1)*24,MOD(H19-D19,1)*24)),2)</f>
        <v/>
      </c>
      <c r="J19" s="162" t="n"/>
      <c r="K19" s="282" t="n"/>
      <c r="L19" s="271" t="n"/>
      <c r="M19" s="283">
        <f>MAX(0,V19-W19)</f>
        <v/>
      </c>
      <c r="N19" s="38">
        <f>(IF(OR($C19="",$D19=""),0,
 IF(OR($A18="Holiday",$A19="Holiday"),
    IF(ISNUMBER(MATCH(TRIM($B19),{"Phagwah","Good Friday","Easter Monday","Labour Day","Christmas","Eid ul Azha","Romans-2","Globe-12","Neptune P1"},0)),0,$I19),
 IF(AND(NOT(OR($A18="Annual Leave",$A19="Annual Leave")),$A19="Off day"),$I19,
  MAX(0,$I19-$V19)
  ))))+W19</f>
        <v/>
      </c>
      <c r="O19" s="38">
        <f>IF(AND(OR($A18="Holiday",$A19="Holiday"),
        ISNUMBER(MATCH(TRIM($B19),{"Phagwah","Good Friday","Easter Monday","Labour Day","Christmas","Eid ul Azha","Romans-2","Globe-12","Neptune P1"},0))),
   $I19,0)</f>
        <v/>
      </c>
      <c r="P19" s="38">
        <f>IF(OR($O$7="Canteen",$O$7="Head Office"),0,IF($I19&lt;=0,0,IF(AND($I18&lt;=0,OR(TRIM($J19)="Hebrews",TRIM($J19)="Romans",TRIM($J19)="Romans-2",TRIM($J19)="Globe",TRIM($J19)="Globe-12",TRIM($J19)="Neptune P1")),1,0)))</f>
        <v/>
      </c>
      <c r="Q19" s="39" t="n"/>
      <c r="R19" s="38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IF(AND($I18=0,$I19&gt;0),1,0),
      0
   ),
0))</f>
        <v/>
      </c>
      <c r="S19" s="38">
        <f>IF(OR($A18="Annual Leave",$A19="Annual Leave"),IF(AND($A18&lt;&gt;"Annual Leave",$A19="Annual Leave"),8,0),0)</f>
        <v/>
      </c>
      <c r="T19" s="40" t="n"/>
      <c r="U19" s="144">
        <f>MAX(0,40-Y19)</f>
        <v/>
      </c>
      <c r="V19" s="351">
        <f>IF(OR($C19="",$D19=""),0,
 IF(OR($A18="Holiday",$A19="Holiday"),0,
 IF(AND(NOT(OR($A18="Annual Leave",$A19="Annual Leave")),$A19="Off day"),0,
  IF($I18+$I19&gt;=8,IF($I18&gt;=8,0,8-$I18),$I19)
  )))</f>
        <v/>
      </c>
      <c r="W19" s="351">
        <f>MAX(0,V19-U19)</f>
        <v/>
      </c>
      <c r="X19" s="351">
        <f>IF(C19="","",C19-WEEKDAY(C19,1)+1)</f>
        <v/>
      </c>
      <c r="Y19" s="351">
        <f>SUMPRODUCT(($X$14:$X18=X19)*(($V$14:$V18)+($O$14:$O18)))+IF(X19=X14,$L$11,0)</f>
        <v/>
      </c>
      <c r="Z19" s="351" t="n"/>
      <c r="AA19" s="351" t="n"/>
      <c r="AB19" s="351" t="n"/>
      <c r="AC19" s="351" t="n"/>
      <c r="AD19" s="351" t="n"/>
      <c r="AE19" s="351" t="n"/>
      <c r="AF19" s="351" t="n"/>
    </row>
    <row r="20" ht="24" customHeight="1" s="348" thickBot="1">
      <c r="A20" s="165" t="inlineStr">
        <is>
          <t>On Day</t>
        </is>
      </c>
      <c r="B20" s="284" t="n"/>
      <c r="C20" s="94">
        <f>C18+1</f>
        <v/>
      </c>
      <c r="D20" s="41" t="n"/>
      <c r="E20" s="166">
        <f>IF(D20="", "",
 IF(D20=TIME(0,0,0), 0,
 IF(AND(D20&gt;=TIME(0,0,1), D20&lt;=TIME(2,0,0)), TIME(7,0,0),
 IF(AND(D20&gt;=TIME(6,0,0), D20&lt;=TIME(8,0,0)), TIME(12,0,0),
 IF(AND(D20&gt;TIME(8,0,0), D20&lt;=TIME(13,59,0)), TIME(15,0,0),
 IF(AND(D20&gt;=TIME(14,0,0), D20&lt;=TIME(17,59,0)), TIME(21,0,0),
 IF(AND(D20&gt;=TIME(18,0,0), D20&lt;=TIME(21,59,0)), TIME(0,0,0),
 IF(AND(D20&gt;=TIME(22,0,0), D20&lt;=TIME(23,59,59)), TIME(7,0,0), ""))))))))</f>
        <v/>
      </c>
      <c r="F20" s="167" t="n"/>
      <c r="G20" s="166">
        <f>IF(AND(D20&gt;=TIME(6,0,0),D20&lt;=TIME(8,0,0)),E20,"")</f>
        <v/>
      </c>
      <c r="H20" s="41" t="n"/>
      <c r="I20" s="95">
        <f>ROUND(IF(OR(D20="",E20="",E20=0),0,IF(H20="",MOD(E20-D20,1)*24,MOD(H20-D20,1)*24)),2)</f>
        <v/>
      </c>
      <c r="J20" s="168" t="n"/>
      <c r="K20" s="285" t="n"/>
      <c r="L20" s="271" t="n"/>
      <c r="M20" s="286">
        <f>MAX(0,V20-W20)</f>
        <v/>
      </c>
      <c r="N20" s="42">
        <f>(IF(OR($C20="",$D20=""),0,
 IF(OR($A20="Holiday",$A21="Holiday"),
    IF(ISNUMBER(MATCH(TRIM($B20),{"Phagwah","Good Friday","Easter Monday","Labour Day","Christmas","Eid ul Azha","Romans-2","Globe-12","Neptune P1"},0)),0,$I20),
 IF(AND(NOT(OR($A20="Annual Leave",$A21="Annual Leave")),$A20="Off day"),$I20,
  MAX(0,$I20-$V20)
  ))))+W20</f>
        <v/>
      </c>
      <c r="O20" s="42">
        <f>IF(AND(OR($A20="Holiday",$A21="Holiday"),
        ISNUMBER(MATCH(TRIM($B20),{"Phagwah","Good Friday","Easter Monday","Labour Day","Christmas","Eid ul Azha","Romans-2","Globe-12","Neptune P1"},0))),
   $I20,0)</f>
        <v/>
      </c>
      <c r="P20" s="42">
        <f>IF(OR($O$7="Canteen",$O$7="Head Office"),0,IF($I20&lt;=0,0,IF(OR(OR(TRIM($J20)="Hebrews",TRIM($J20)="Romans",TRIM($J20)="Romans-2",TRIM($J20)="Globe",TRIM($J20)="Globe-12",TRIM($J20)="Neptune P1"),AND($I21&gt;0,OR(TRIM($J21)="Hebrews",TRIM($J21)="Romans",TRIM($J21)="Romans-2",TRIM($J21)="Globe",TRIM($J21)="Globe-12",TRIM($J21)="Neptune P1"))),1,0)))</f>
        <v/>
      </c>
      <c r="Q20" s="43" t="n"/>
      <c r="R20" s="42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IF($I20&gt;0,1,0),
      0
   ),
0))</f>
        <v/>
      </c>
      <c r="S20" s="42">
        <f>IF(OR($A20="Annual Leave",$A21="Annual Leave"),IF($A20="Annual Leave",8,0),0)</f>
        <v/>
      </c>
      <c r="T20" s="96" t="n"/>
      <c r="U20" s="144">
        <f>MAX(0,40-Y20)</f>
        <v/>
      </c>
      <c r="V20" s="351">
        <f>IF(OR($C20="",$D20=""),0,
 IF(OR($A20="Holiday",$A21="Holiday"),0,
 IF(AND(NOT(OR($A20="Annual Leave",$A21="Annual Leave")),$A20="Off day"),0,
  IF($I20+$I21&gt;=8,IF($I20&gt;=8,8,$I20),$I20)
  )))</f>
        <v/>
      </c>
      <c r="W20" s="351">
        <f>MAX(0,V20-U20)</f>
        <v/>
      </c>
      <c r="X20" s="351">
        <f>IF(C20="","",C20-WEEKDAY(C20,1)+1)</f>
        <v/>
      </c>
      <c r="Y20" s="351">
        <f>SUMPRODUCT(($X$14:$X19=X20)*(($V$14:$V19)+($O$14:$O19)))+IF(X20=X14,$L$11,0)</f>
        <v/>
      </c>
      <c r="Z20" s="351" t="n"/>
      <c r="AA20" s="351" t="n"/>
      <c r="AB20" s="351" t="n"/>
      <c r="AC20" s="351" t="n"/>
      <c r="AD20" s="351" t="n"/>
      <c r="AE20" s="351" t="n"/>
      <c r="AF20" s="351" t="n"/>
    </row>
    <row r="21" ht="24" customHeight="1" s="348" thickBot="1">
      <c r="A21" s="165" t="inlineStr">
        <is>
          <t>On Day</t>
        </is>
      </c>
      <c r="B21" s="284" t="n"/>
      <c r="C21" s="94">
        <f>C20</f>
        <v/>
      </c>
      <c r="D21" s="287" t="n"/>
      <c r="E21" s="288">
        <f>IF(D21="", "",
 IF(D21=TIME(0,0,0), 0,
 IF(AND(D21&gt;=TIME(0,0,1), D21&lt;=TIME(2,0,0)), TIME(7,0,0),
 IF(AND(D21&gt;=TIME(6,0,0), D21&lt;=TIME(8,0,0)), TIME(12,0,0),
 IF(AND(D21&gt;TIME(8,0,0), D21&lt;=TIME(13,59,0)), TIME(15,0,0),
 IF(AND(D21&gt;=TIME(14,0,0), D21&lt;=TIME(17,59,0)), TIME(21,0,0),
 IF(AND(D21&gt;=TIME(18,0,0), D21&lt;=TIME(21,59,0)), TIME(0,0,0),
 IF(AND(D21&gt;=TIME(22,0,0), D21&lt;=TIME(23,59,59)), TIME(7,0,0), ""))))))))</f>
        <v/>
      </c>
      <c r="F21" s="167" t="n"/>
      <c r="G21" s="288">
        <f>IF(AND(D21&gt;=TIME(6,0,0),D21&lt;=TIME(8,0,0)),E21,"")</f>
        <v/>
      </c>
      <c r="H21" s="287" t="n"/>
      <c r="I21" s="95">
        <f>ROUND(IF(OR(D21="",E21="",E21=0),0,IF(H21="",MOD(E21-D21,1)*24,MOD(H21-D21,1)*24)),2)</f>
        <v/>
      </c>
      <c r="J21" s="169" t="n"/>
      <c r="K21" s="285" t="n"/>
      <c r="L21" s="271" t="n"/>
      <c r="M21" s="286">
        <f>MAX(0,V21-W21)</f>
        <v/>
      </c>
      <c r="N21" s="289">
        <f>(IF(OR($C21="",$D21=""),0,
 IF(OR($A20="Holiday",$A21="Holiday"),
    IF(ISNUMBER(MATCH(TRIM($B21),{"Phagwah","Good Friday","Easter Monday","Labour Day","Christmas","Eid ul Azha","Romans-2","Globe-12","Neptune P1"},0)),0,$I21),
 IF(AND(NOT(OR($A20="Annual Leave",$A21="Annual Leave")),$A21="Off day"),$I21,
  MAX(0,$I21-$V21)
  ))))+W21</f>
        <v/>
      </c>
      <c r="O21" s="289">
        <f>IF(AND(OR($A20="Holiday",$A21="Holiday"),
        ISNUMBER(MATCH(TRIM($B21),{"Phagwah","Good Friday","Easter Monday","Labour Day","Christmas","Eid ul Azha","Romans-2","Globe-12","Neptune P1"},0))),
   $I21,0)</f>
        <v/>
      </c>
      <c r="P21" s="289">
        <f>IF(OR($O$7="Canteen",$O$7="Head Office"),0,IF($I21&lt;=0,0,IF(AND($I20&lt;=0,OR(TRIM($J21)="Hebrews",TRIM($J21)="Romans",TRIM($J21)="Romans-2",TRIM($J21)="Globe",TRIM($J21)="Globe-12",TRIM($J21)="Neptune P1")),1,0)))</f>
        <v/>
      </c>
      <c r="Q21" s="290" t="n"/>
      <c r="R21" s="289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IF(AND($I20=0,$I21&gt;0),1,0),
      0
   ),
0))</f>
        <v/>
      </c>
      <c r="S21" s="289">
        <f>IF(OR($A20="Annual Leave",$A21="Annual Leave"),IF(AND($A20&lt;&gt;"Annual Leave",$A21="Annual Leave"),8,0),0)</f>
        <v/>
      </c>
      <c r="T21" s="291" t="n"/>
      <c r="U21" s="144">
        <f>MAX(0,40-Y21)</f>
        <v/>
      </c>
      <c r="V21" s="351">
        <f>IF(OR($C21="",$D21=""),0,
 IF(OR($A20="Holiday",$A21="Holiday"),0,
 IF(AND(NOT(OR($A20="Annual Leave",$A21="Annual Leave")),$A21="Off day"),0,
  IF($I20+$I21&gt;=8,IF($I20&gt;=8,0,8-$I20),$I21)
  )))</f>
        <v/>
      </c>
      <c r="W21" s="351">
        <f>MAX(0,V21-U21)</f>
        <v/>
      </c>
      <c r="X21" s="351">
        <f>IF(C21="","",C21-WEEKDAY(C21,1)+1)</f>
        <v/>
      </c>
      <c r="Y21" s="351">
        <f>SUMPRODUCT(($X$14:$X20=X21)*(($V$14:$V20)+($O$14:$O20)))+IF(X21=X14,$L$11,0)</f>
        <v/>
      </c>
      <c r="Z21" s="351" t="n"/>
      <c r="AA21" s="351" t="n"/>
      <c r="AB21" s="351" t="n"/>
      <c r="AC21" s="351" t="n"/>
      <c r="AD21" s="351" t="n"/>
      <c r="AE21" s="351" t="n"/>
      <c r="AF21" s="351" t="n"/>
    </row>
    <row r="22" ht="24" customHeight="1" s="348" thickBot="1">
      <c r="A22" s="170" t="inlineStr">
        <is>
          <t>On Day</t>
        </is>
      </c>
      <c r="B22" s="292" t="n"/>
      <c r="C22" s="97">
        <f>C20+1</f>
        <v/>
      </c>
      <c r="D22" s="44" t="n"/>
      <c r="E22" s="171">
        <f>IF(D22="", "",
 IF(D22=TIME(0,0,0), 0,
 IF(AND(D22&gt;=TIME(0,0,1), D22&lt;=TIME(2,0,0)), TIME(7,0,0),
 IF(AND(D22&gt;=TIME(6,0,0), D22&lt;=TIME(8,0,0)), TIME(12,0,0),
 IF(AND(D22&gt;TIME(8,0,0), D22&lt;=TIME(13,59,0)), TIME(15,0,0),
 IF(AND(D22&gt;=TIME(14,0,0), D22&lt;=TIME(17,59,0)), TIME(21,0,0),
 IF(AND(D22&gt;=TIME(18,0,0), D22&lt;=TIME(21,59,0)), TIME(0,0,0),
 IF(AND(D22&gt;=TIME(22,0,0), D22&lt;=TIME(23,59,59)), TIME(7,0,0), ""))))))))</f>
        <v/>
      </c>
      <c r="F22" s="172" t="n"/>
      <c r="G22" s="171">
        <f>IF(AND(D22&gt;=TIME(6,0,0),D22&lt;=TIME(8,0,0)),E22,"")</f>
        <v/>
      </c>
      <c r="H22" s="44" t="n"/>
      <c r="I22" s="45">
        <f>ROUND(IF(OR(D22="",E22="",E22=0),0,IF(H22="",MOD(E22-D22,1)*24,MOD(H22-D22,1)*24)),2)</f>
        <v/>
      </c>
      <c r="J22" s="173" t="n"/>
      <c r="K22" s="293" t="n"/>
      <c r="L22" s="271" t="n"/>
      <c r="M22" s="294">
        <f>MAX(0,V22-W22)</f>
        <v/>
      </c>
      <c r="N22" s="46">
        <f>(IF(OR($C22="",$D22=""),0,
 IF(OR($A22="Holiday",$A23="Holiday"),
    IF(ISNUMBER(MATCH(TRIM($B22),{"Phagwah","Good Friday","Easter Monday","Labour Day","Christmas","Eid ul Azha","Romans-2","Globe-12","Neptune P1"},0)),0,$I22),
 IF(AND(NOT(OR($A22="Annual Leave",$A23="Annual Leave")),$A22="Off day"),$I22,
  MAX(0,$I22-$V22)
  ))))+W22</f>
        <v/>
      </c>
      <c r="O22" s="46">
        <f>IF(AND(OR($A22="Holiday",$A23="Holiday"),
        ISNUMBER(MATCH(TRIM($B22),{"Phagwah","Good Friday","Easter Monday","Labour Day","Christmas","Eid ul Azha","Romans-2","Globe-12","Neptune P1"},0))),
   $I22,0)</f>
        <v/>
      </c>
      <c r="P22" s="46">
        <f>IF(OR($O$7="Canteen",$O$7="Head Office"),0,IF($I22&lt;=0,0,IF(OR(OR(TRIM($J22)="Hebrews",TRIM($J22)="Romans",TRIM($J22)="Romans-2",TRIM($J22)="Globe",TRIM($J22)="Globe-12",TRIM($J22)="Neptune P1"),AND($I23&gt;0,OR(TRIM($J23)="Hebrews",TRIM($J23)="Romans",TRIM($J23)="Romans-2",TRIM($J23)="Globe",TRIM($J23)="Globe-12",TRIM($J23)="Neptune P1"))),1,0)))</f>
        <v/>
      </c>
      <c r="Q22" s="47" t="n"/>
      <c r="R22" s="46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IF($I22&gt;0,1,0),
      0
   ),
0))</f>
        <v/>
      </c>
      <c r="S22" s="46">
        <f>IF(OR($A22="Annual Leave",$A23="Annual Leave"),IF($A22="Annual Leave",8,0),0)</f>
        <v/>
      </c>
      <c r="T22" s="48" t="n"/>
      <c r="U22" s="144">
        <f>MAX(0,40-Y22)</f>
        <v/>
      </c>
      <c r="V22" s="351">
        <f>IF(OR($C22="",$D22=""),0,
 IF(OR($A22="Holiday",$A23="Holiday"),0,
 IF(AND(NOT(OR($A22="Annual Leave",$A23="Annual Leave")),$A22="Off day"),0,
  IF($I22+$I23&gt;=8,IF($I22&gt;=8,8,$I22),$I22)
  )))</f>
        <v/>
      </c>
      <c r="W22" s="351">
        <f>MAX(0,V22-U22)</f>
        <v/>
      </c>
      <c r="X22" s="351">
        <f>IF(C22="","",C22-WEEKDAY(C22,1)+1)</f>
        <v/>
      </c>
      <c r="Y22" s="351">
        <f>SUMPRODUCT(($X$14:$X21=X22)*(($V$14:$V21)+($O$14:$O21)))+IF(X22=X14,$L$11,0)</f>
        <v/>
      </c>
      <c r="Z22" s="351" t="n"/>
      <c r="AA22" s="351" t="n"/>
      <c r="AB22" s="351" t="n"/>
      <c r="AC22" s="351" t="n"/>
      <c r="AD22" s="351" t="n"/>
      <c r="AE22" s="351" t="n"/>
      <c r="AF22" s="351" t="n"/>
    </row>
    <row r="23" ht="24" customHeight="1" s="348" thickBot="1">
      <c r="A23" s="170" t="inlineStr">
        <is>
          <t>On Day</t>
        </is>
      </c>
      <c r="B23" s="292" t="n"/>
      <c r="C23" s="98">
        <f>C22</f>
        <v/>
      </c>
      <c r="D23" s="49" t="n"/>
      <c r="E23" s="174">
        <f>IF(D23="", "",
 IF(D23=TIME(0,0,0), 0,
 IF(AND(D23&gt;=TIME(0,0,1), D23&lt;=TIME(2,0,0)), TIME(7,0,0),
 IF(AND(D23&gt;=TIME(6,0,0), D23&lt;=TIME(8,0,0)), TIME(12,0,0),
 IF(AND(D23&gt;TIME(8,0,0), D23&lt;=TIME(13,59,0)), TIME(15,0,0),
 IF(AND(D23&gt;=TIME(14,0,0), D23&lt;=TIME(17,59,0)), TIME(21,0,0),
 IF(AND(D23&gt;=TIME(18,0,0), D23&lt;=TIME(21,59,0)), TIME(0,0,0),
 IF(AND(D23&gt;=TIME(22,0,0), D23&lt;=TIME(23,59,59)), TIME(7,0,0), ""))))))))</f>
        <v/>
      </c>
      <c r="F23" s="175" t="n"/>
      <c r="G23" s="174">
        <f>IF(AND(D23&gt;=TIME(6,0,0),D23&lt;=TIME(8,0,0)),E23,"")</f>
        <v/>
      </c>
      <c r="H23" s="49" t="n"/>
      <c r="I23" s="50">
        <f>ROUND(IF(OR(D23="",E23="",E23=0),0,IF(H23="",MOD(E23-D23,1)*24,MOD(H23-D23,1)*24)),2)</f>
        <v/>
      </c>
      <c r="J23" s="173" t="n"/>
      <c r="K23" s="293" t="n"/>
      <c r="L23" s="271" t="n"/>
      <c r="M23" s="294">
        <f>MAX(0,V23-W23)</f>
        <v/>
      </c>
      <c r="N23" s="51">
        <f>(IF(OR($C23="",$D23=""),0,
 IF(OR($A22="Holiday",$A23="Holiday"),
    IF(ISNUMBER(MATCH(TRIM($B23),{"Phagwah","Good Friday","Easter Monday","Labour Day","Christmas","Eid ul Azha","Romans-2","Globe-12","Neptune P1"},0)),0,$I23),
 IF(AND(NOT(OR($A22="Annual Leave",$A23="Annual Leave")),$A23="Off day"),$I23,
  MAX(0,$I23-$V23)
  ))))+W23</f>
        <v/>
      </c>
      <c r="O23" s="51">
        <f>IF(AND(OR($A22="Holiday",$A23="Holiday"),
        ISNUMBER(MATCH(TRIM($B23),{"Phagwah","Good Friday","Easter Monday","Labour Day","Christmas","Eid ul Azha","Romans-2","Globe-12","Neptune P1"},0))),
   $I23,0)</f>
        <v/>
      </c>
      <c r="P23" s="51">
        <f>IF(OR($O$7="Canteen",$O$7="Head Office"),0,IF($I23&lt;=0,0,IF(AND($I22&lt;=0,OR(TRIM($J23)="Hebrews",TRIM($J23)="Romans",TRIM($J23)="Romans-2",TRIM($J23)="Globe",TRIM($J23)="Globe-12",TRIM($J23)="Neptune P1")),1,0)))</f>
        <v/>
      </c>
      <c r="Q23" s="52" t="n"/>
      <c r="R23" s="51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IF(AND($I22=0,$I23&gt;0),1,0),
      0
   ),
0))</f>
        <v/>
      </c>
      <c r="S23" s="51">
        <f>IF(OR($A22="Annual Leave",$A23="Annual Leave"),IF(AND($A22&lt;&gt;"Annual Leave",$A23="Annual Leave"),8,0),0)</f>
        <v/>
      </c>
      <c r="T23" s="53" t="n"/>
      <c r="U23" s="144">
        <f>MAX(0,40-Y23)</f>
        <v/>
      </c>
      <c r="V23" s="351">
        <f>IF(OR($C23="",$D23=""),0,
 IF(OR($A22="Holiday",$A23="Holiday"),0,
 IF(AND(NOT(OR($A22="Annual Leave",$A23="Annual Leave")),$A23="Off day"),0,
  IF($I22+$I23&gt;=8,IF($I22&gt;=8,0,8-$I22),$I23)
  )))</f>
        <v/>
      </c>
      <c r="W23" s="351">
        <f>MAX(0,V23-U23)</f>
        <v/>
      </c>
      <c r="X23" s="351">
        <f>IF(C23="","",C23-WEEKDAY(C23,1)+1)</f>
        <v/>
      </c>
      <c r="Y23" s="351">
        <f>SUMPRODUCT(($X$14:$X22=X23)*(($V$14:$V22)+($O$14:$O22)))+IF(X23=X14,$L$11,0)</f>
        <v/>
      </c>
      <c r="Z23" s="351" t="n"/>
      <c r="AA23" s="351" t="n"/>
      <c r="AB23" s="351" t="n"/>
      <c r="AC23" s="351" t="n"/>
      <c r="AD23" s="351" t="n"/>
      <c r="AE23" s="351" t="n"/>
      <c r="AF23" s="351" t="n"/>
    </row>
    <row r="24" ht="24" customHeight="1" s="348" thickBot="1">
      <c r="A24" s="154" t="inlineStr">
        <is>
          <t>On Day</t>
        </is>
      </c>
      <c r="B24" s="273" t="n"/>
      <c r="C24" s="90">
        <f>C22+1</f>
        <v/>
      </c>
      <c r="D24" s="8" t="n"/>
      <c r="E24" s="155">
        <f>IF(D24="", "",
 IF(D24=TIME(0,0,0), 0,
 IF(AND(D24&gt;=TIME(0,0,1), D24&lt;=TIME(2,0,0)), TIME(7,0,0),
 IF(AND(D24&gt;=TIME(6,0,0), D24&lt;=TIME(8,0,0)), TIME(12,0,0),
 IF(AND(D24&gt;TIME(8,0,0), D24&lt;=TIME(13,59,0)), TIME(15,0,0),
 IF(AND(D24&gt;=TIME(14,0,0), D24&lt;=TIME(17,59,0)), TIME(21,0,0),
 IF(AND(D24&gt;=TIME(18,0,0), D24&lt;=TIME(21,59,0)), TIME(0,0,0),
 IF(AND(D24&gt;=TIME(22,0,0), D24&lt;=TIME(23,59,59)), TIME(7,0,0), ""))))))))</f>
        <v/>
      </c>
      <c r="F24" s="156" t="n"/>
      <c r="G24" s="155">
        <f>IF(AND(D24&gt;=TIME(6,0,0),D24&lt;=TIME(8,0,0)),E24,"")</f>
        <v/>
      </c>
      <c r="H24" s="8" t="n"/>
      <c r="I24" s="30">
        <f>ROUND(IF(OR(D24="",E24="",E24=0),0,IF(H24="",MOD(E24-D24,1)*24,MOD(H24-D24,1)*24)),2)</f>
        <v/>
      </c>
      <c r="J24" s="157" t="n"/>
      <c r="K24" s="274" t="n"/>
      <c r="L24" s="271" t="n"/>
      <c r="M24" s="275">
        <f>MAX(0,V24-W24)</f>
        <v/>
      </c>
      <c r="N24" s="9">
        <f>(IF(OR($C24="",$D24=""),0,
 IF(OR($A24="Holiday",$A25="Holiday"),
    IF(ISNUMBER(MATCH(TRIM($B24),{"Phagwah","Good Friday","Easter Monday","Labour Day","Christmas","Eid ul Azha","Romans-2","Globe-12","Neptune P1"},0)),0,$I24),
 IF(AND(NOT(OR($A24="Annual Leave",$A25="Annual Leave")),$A24="Off day"),$I24,
  MAX(0,$I24-$V24)
  ))))+W24</f>
        <v/>
      </c>
      <c r="O24" s="9">
        <f>IF(AND(OR($A24="Holiday",$A25="Holiday"),
        ISNUMBER(MATCH(TRIM($B24),{"Phagwah","Good Friday","Easter Monday","Labour Day","Christmas","Eid ul Azha","Romans-2","Globe-12","Neptune P1"},0))),
   $I24,0)</f>
        <v/>
      </c>
      <c r="P24" s="9">
        <f>IF(OR($O$7="Canteen",$O$7="Head Office"),0,IF($I24&lt;=0,0,IF(OR(OR(TRIM($J24)="Hebrews",TRIM($J24)="Romans",TRIM($J24)="Romans-2",TRIM($J24)="Globe",TRIM($J24)="Globe-12",TRIM($J24)="Neptune P1"),AND($I25&gt;0,OR(TRIM($J25)="Hebrews",TRIM($J25)="Romans",TRIM($J25)="Romans-2",TRIM($J25)="Globe",TRIM($J25)="Globe-12",TRIM($J25)="Neptune P1"))),1,0)))</f>
        <v/>
      </c>
      <c r="Q24" s="10" t="n"/>
      <c r="R24" s="9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IF($I24&gt;0,1,0),
      0
   ),
0))</f>
        <v/>
      </c>
      <c r="S24" s="9">
        <f>IF(OR($A24="Annual Leave",$A25="Annual Leave"),IF($A24="Annual Leave",8,0),0)</f>
        <v/>
      </c>
      <c r="T24" s="91" t="n"/>
      <c r="U24" s="144">
        <f>MAX(0,40-Y24)</f>
        <v/>
      </c>
      <c r="V24" s="351">
        <f>IF(OR($C24="",$D24=""),0,
 IF(OR($A24="Holiday",$A25="Holiday"),0,
 IF(AND(NOT(OR($A24="Annual Leave",$A25="Annual Leave")),$A24="Off day"),0,
  IF($I24+$I25&gt;=8,IF($I24&gt;=8,8,$I24),$I24)
  )))</f>
        <v/>
      </c>
      <c r="W24" s="351">
        <f>MAX(0,V24-U24)</f>
        <v/>
      </c>
      <c r="X24" s="351">
        <f>IF(C24="","",C24-WEEKDAY(C24,1)+1)</f>
        <v/>
      </c>
      <c r="Y24" s="351">
        <f>SUMPRODUCT(($X$14:$X23=X24)*(($V$14:$V23)+($O$14:$O23)))+IF(X24=X14,$L$11,0)</f>
        <v/>
      </c>
      <c r="Z24" s="351" t="n"/>
      <c r="AA24" s="351" t="n"/>
      <c r="AB24" s="351" t="n"/>
      <c r="AC24" s="351" t="n"/>
      <c r="AD24" s="351" t="n"/>
      <c r="AE24" s="351" t="n"/>
      <c r="AF24" s="351" t="n"/>
    </row>
    <row r="25" ht="24" customHeight="1" s="348" thickBot="1">
      <c r="A25" s="154" t="inlineStr">
        <is>
          <t>On Day</t>
        </is>
      </c>
      <c r="B25" s="273" t="n"/>
      <c r="C25" s="90">
        <f>C24</f>
        <v/>
      </c>
      <c r="D25" s="276" t="n"/>
      <c r="E25" s="277">
        <f>IF(D25="", "",
 IF(D25=TIME(0,0,0), 0,
 IF(AND(D25&gt;=TIME(0,0,1), D25&lt;=TIME(2,0,0)), TIME(7,0,0),
 IF(AND(D25&gt;=TIME(6,0,0), D25&lt;=TIME(8,0,0)), TIME(12,0,0),
 IF(AND(D25&gt;TIME(8,0,0), D25&lt;=TIME(13,59,0)), TIME(15,0,0),
 IF(AND(D25&gt;=TIME(14,0,0), D25&lt;=TIME(17,59,0)), TIME(21,0,0),
 IF(AND(D25&gt;=TIME(18,0,0), D25&lt;=TIME(21,59,0)), TIME(0,0,0),
 IF(AND(D25&gt;=TIME(22,0,0), D25&lt;=TIME(23,59,59)), TIME(7,0,0), ""))))))))</f>
        <v/>
      </c>
      <c r="F25" s="156" t="n"/>
      <c r="G25" s="277">
        <f>IF(AND(D25&gt;=TIME(6,0,0),D25&lt;=TIME(8,0,0)),E25,"")</f>
        <v/>
      </c>
      <c r="H25" s="276" t="n"/>
      <c r="I25" s="30">
        <f>ROUND(IF(OR(D25="",E25="",E25=0),0,IF(H25="",MOD(E25-D25,1)*24,MOD(H25-D25,1)*24)),2)</f>
        <v/>
      </c>
      <c r="J25" s="158" t="n"/>
      <c r="K25" s="274" t="n"/>
      <c r="L25" s="271" t="n"/>
      <c r="M25" s="275">
        <f>MAX(0,V25-W25)</f>
        <v/>
      </c>
      <c r="N25" s="278">
        <f>(IF(OR($C25="",$D25=""),0,
 IF(OR($A24="Holiday",$A25="Holiday"),
    IF(ISNUMBER(MATCH(TRIM($B25),{"Phagwah","Good Friday","Easter Monday","Labour Day","Christmas","Eid ul Azha","Romans-2","Globe-12","Neptune P1"},0)),0,$I25),
 IF(AND(NOT(OR($A24="Annual Leave",$A25="Annual Leave")),$A25="Off day"),$I25,
  MAX(0,$I25-$V25)
  ))))+W25</f>
        <v/>
      </c>
      <c r="O25" s="278">
        <f>IF(AND(OR($A24="Holiday",$A25="Holiday"),
        ISNUMBER(MATCH(TRIM($B25),{"Phagwah","Good Friday","Easter Monday","Labour Day","Christmas","Eid ul Azha","Romans-2","Globe-12","Neptune P1"},0))),
   $I25,0)</f>
        <v/>
      </c>
      <c r="P25" s="278">
        <f>IF(OR($O$7="Canteen",$O$7="Head Office"),0,IF($I25&lt;=0,0,IF(AND($I24&lt;=0,OR(TRIM($J25)="Hebrews",TRIM($J25)="Romans",TRIM($J25)="Romans-2",TRIM($J25)="Globe",TRIM($J25)="Globe-12",TRIM($J25)="Neptune P1")),1,0)))</f>
        <v/>
      </c>
      <c r="Q25" s="279" t="n"/>
      <c r="R25" s="278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IF(AND($I24=0,$I25&gt;0),1,0),
      0
   ),
0))</f>
        <v/>
      </c>
      <c r="S25" s="278">
        <f>IF(OR($A24="Annual Leave",$A25="Annual Leave"),IF(AND($A24&lt;&gt;"Annual Leave",$A25="Annual Leave"),8,0),0)</f>
        <v/>
      </c>
      <c r="T25" s="280" t="n"/>
      <c r="U25" s="144">
        <f>MAX(0,40-Y25)</f>
        <v/>
      </c>
      <c r="V25" s="351">
        <f>IF(OR($C25="",$D25=""),0,
 IF(OR($A24="Holiday",$A25="Holiday"),0,
 IF(AND(NOT(OR($A24="Annual Leave",$A25="Annual Leave")),$A25="Off day"),0,
  IF($I24+$I25&gt;=8,IF($I24&gt;=8,0,8-$I24),$I25)
  )))</f>
        <v/>
      </c>
      <c r="W25" s="351">
        <f>MAX(0,V25-U25)</f>
        <v/>
      </c>
      <c r="X25" s="351">
        <f>IF(C25="","",C25-WEEKDAY(C25,1)+1)</f>
        <v/>
      </c>
      <c r="Y25" s="351">
        <f>SUMPRODUCT(($X$14:$X24=X25)*(($V$14:$V24)+($O$14:$O24)))+IF(X25=X14,$L$11,0)</f>
        <v/>
      </c>
      <c r="Z25" s="351" t="n"/>
      <c r="AA25" s="351" t="n"/>
      <c r="AB25" s="351" t="n"/>
      <c r="AC25" s="351" t="n"/>
      <c r="AD25" s="351" t="n"/>
      <c r="AE25" s="351" t="n"/>
      <c r="AF25" s="351" t="n"/>
    </row>
    <row r="26" ht="24" customHeight="1" s="348" thickBot="1">
      <c r="A26" s="159" t="inlineStr">
        <is>
          <t>On Day</t>
        </is>
      </c>
      <c r="B26" s="281" t="n"/>
      <c r="C26" s="92">
        <f>C24+1</f>
        <v/>
      </c>
      <c r="D26" s="31" t="n"/>
      <c r="E26" s="160">
        <f>IF(D26="", "",
 IF(D26=TIME(0,0,0), 0,
 IF(AND(D26&gt;=TIME(0,0,1), D26&lt;=TIME(2,0,0)), TIME(7,0,0),
 IF(AND(D26&gt;=TIME(6,0,0), D26&lt;=TIME(8,0,0)), TIME(12,0,0),
 IF(AND(D26&gt;TIME(8,0,0), D26&lt;=TIME(13,59,0)), TIME(15,0,0),
 IF(AND(D26&gt;=TIME(14,0,0), D26&lt;=TIME(17,59,0)), TIME(21,0,0),
 IF(AND(D26&gt;=TIME(18,0,0), D26&lt;=TIME(21,59,0)), TIME(0,0,0),
 IF(AND(D26&gt;=TIME(22,0,0), D26&lt;=TIME(23,59,59)), TIME(7,0,0), ""))))))))</f>
        <v/>
      </c>
      <c r="F26" s="161" t="n"/>
      <c r="G26" s="160">
        <f>IF(AND(D26&gt;=TIME(6,0,0),D26&lt;=TIME(8,0,0)),E26,"")</f>
        <v/>
      </c>
      <c r="H26" s="31" t="n"/>
      <c r="I26" s="32">
        <f>ROUND(IF(OR(D26="",E26="",E26=0),0,IF(H26="",MOD(E26-D26,1)*24,MOD(H26-D26,1)*24)),2)</f>
        <v/>
      </c>
      <c r="J26" s="162" t="n"/>
      <c r="K26" s="282" t="n"/>
      <c r="L26" s="271" t="n"/>
      <c r="M26" s="283">
        <f>MAX(0,V26-W26)</f>
        <v/>
      </c>
      <c r="N26" s="33">
        <f>(IF(OR($C26="",$D26=""),0,
 IF(OR($A26="Holiday",$A27="Holiday"),
    IF(ISNUMBER(MATCH(TRIM($B26),{"Phagwah","Good Friday","Easter Monday","Labour Day","Christmas","Eid ul Azha","Romans-2","Globe-12","Neptune P1"},0)),0,$I26),
 IF(AND(NOT(OR($A26="Annual Leave",$A27="Annual Leave")),$A26="Off day"),$I26,
  MAX(0,$I26-$V26)
  ))))+W26</f>
        <v/>
      </c>
      <c r="O26" s="33">
        <f>IF(AND(OR($A26="Holiday",$A27="Holiday"),
        ISNUMBER(MATCH(TRIM($B26),{"Phagwah","Good Friday","Easter Monday","Labour Day","Christmas","Eid ul Azha","Romans-2","Globe-12","Neptune P1"},0))),
   $I26,0)</f>
        <v/>
      </c>
      <c r="P26" s="33">
        <f>IF(OR($O$7="Canteen",$O$7="Head Office"),0,IF($I26&lt;=0,0,IF(OR(OR(TRIM($J26)="Hebrews",TRIM($J26)="Romans",TRIM($J26)="Romans-2",TRIM($J26)="Globe",TRIM($J26)="Globe-12",TRIM($J26)="Neptune P1"),AND($I27&gt;0,OR(TRIM($J27)="Hebrews",TRIM($J27)="Romans",TRIM($J27)="Romans-2",TRIM($J27)="Globe",TRIM($J27)="Globe-12",TRIM($J27)="Neptune P1"))),1,0)))</f>
        <v/>
      </c>
      <c r="Q26" s="34" t="n"/>
      <c r="R26" s="33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IF($I26&gt;0,1,0),
      0
   ),
0))</f>
        <v/>
      </c>
      <c r="S26" s="33">
        <f>IF(OR($A26="Annual Leave",$A27="Annual Leave"),IF($A26="Annual Leave",8,0),0)</f>
        <v/>
      </c>
      <c r="T26" s="35" t="n"/>
      <c r="U26" s="144">
        <f>MAX(0,40-Y26)</f>
        <v/>
      </c>
      <c r="V26" s="351">
        <f>IF(OR($C26="",$D26=""),0,
 IF(OR($A26="Holiday",$A27="Holiday"),0,
 IF(AND(NOT(OR($A26="Annual Leave",$A27="Annual Leave")),$A26="Off day"),0,
  IF($I26+$I27&gt;=8,IF($I26&gt;=8,8,$I26),$I26)
  )))</f>
        <v/>
      </c>
      <c r="W26" s="351">
        <f>MAX(0,V26-U26)</f>
        <v/>
      </c>
      <c r="X26" s="351">
        <f>IF(C26="","",C26-WEEKDAY(C26,1)+1)</f>
        <v/>
      </c>
      <c r="Y26" s="351">
        <f>SUMPRODUCT(($X$14:$X25=X26)*(($V$14:$V25)+($O$14:$O25)))+IF(X26=X14,$L$11,0)</f>
        <v/>
      </c>
      <c r="Z26" s="351" t="n"/>
      <c r="AA26" s="351" t="n"/>
      <c r="AB26" s="351" t="n"/>
      <c r="AC26" s="351" t="n"/>
      <c r="AD26" s="351" t="n"/>
      <c r="AE26" s="351" t="n"/>
      <c r="AF26" s="351" t="n"/>
    </row>
    <row r="27" ht="24" customHeight="1" s="348" thickBot="1">
      <c r="A27" s="159" t="inlineStr">
        <is>
          <t>On Day</t>
        </is>
      </c>
      <c r="B27" s="281" t="n"/>
      <c r="C27" s="93">
        <f>C26</f>
        <v/>
      </c>
      <c r="D27" s="36" t="n"/>
      <c r="E27" s="163">
        <f>IF(D27="", "",
 IF(D27=TIME(0,0,0), 0,
 IF(AND(D27&gt;=TIME(0,0,1), D27&lt;=TIME(2,0,0)), TIME(7,0,0),
 IF(AND(D27&gt;=TIME(6,0,0), D27&lt;=TIME(8,0,0)), TIME(12,0,0),
 IF(AND(D27&gt;TIME(8,0,0), D27&lt;=TIME(13,59,0)), TIME(15,0,0),
 IF(AND(D27&gt;=TIME(14,0,0), D27&lt;=TIME(17,59,0)), TIME(21,0,0),
 IF(AND(D27&gt;=TIME(18,0,0), D27&lt;=TIME(21,59,0)), TIME(0,0,0),
 IF(AND(D27&gt;=TIME(22,0,0), D27&lt;=TIME(23,59,59)), TIME(7,0,0), ""))))))))</f>
        <v/>
      </c>
      <c r="F27" s="164" t="n"/>
      <c r="G27" s="163">
        <f>IF(AND(D27&gt;=TIME(6,0,0),D27&lt;=TIME(8,0,0)),E27,"")</f>
        <v/>
      </c>
      <c r="H27" s="36" t="n"/>
      <c r="I27" s="37">
        <f>ROUND(IF(OR(D27="",E27="",E27=0),0,IF(H27="",MOD(E27-D27,1)*24,MOD(H27-D27,1)*24)),2)</f>
        <v/>
      </c>
      <c r="J27" s="162" t="n"/>
      <c r="K27" s="282" t="n"/>
      <c r="L27" s="271" t="n"/>
      <c r="M27" s="283">
        <f>MAX(0,V27-W27)</f>
        <v/>
      </c>
      <c r="N27" s="38">
        <f>(IF(OR($C27="",$D27=""),0,
 IF(OR($A26="Holiday",$A27="Holiday"),
    IF(ISNUMBER(MATCH(TRIM($B27),{"Phagwah","Good Friday","Easter Monday","Labour Day","Christmas","Eid ul Azha","Romans-2","Globe-12","Neptune P1"},0)),0,$I27),
 IF(AND(NOT(OR($A26="Annual Leave",$A27="Annual Leave")),$A27="Off day"),$I27,
  MAX(0,$I27-$V27)
  ))))+W27</f>
        <v/>
      </c>
      <c r="O27" s="38">
        <f>IF(AND(OR($A26="Holiday",$A27="Holiday"),
        ISNUMBER(MATCH(TRIM($B27),{"Phagwah","Good Friday","Easter Monday","Labour Day","Christmas","Eid ul Azha","Romans-2","Globe-12","Neptune P1"},0))),
   $I27,0)</f>
        <v/>
      </c>
      <c r="P27" s="38">
        <f>IF(OR($O$7="Canteen",$O$7="Head Office"),0,IF($I27&lt;=0,0,IF(AND($I26&lt;=0,OR(TRIM($J27)="Hebrews",TRIM($J27)="Romans",TRIM($J27)="Romans-2",TRIM($J27)="Globe",TRIM($J27)="Globe-12",TRIM($J27)="Neptune P1")),1,0)))</f>
        <v/>
      </c>
      <c r="Q27" s="39" t="n"/>
      <c r="R27" s="38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IF(AND($I26=0,$I27&gt;0),1,0),
      0
   ),
0))</f>
        <v/>
      </c>
      <c r="S27" s="38">
        <f>IF(OR($A26="Annual Leave",$A27="Annual Leave"),IF(AND($A26&lt;&gt;"Annual Leave",$A27="Annual Leave"),8,0),0)</f>
        <v/>
      </c>
      <c r="T27" s="40" t="n"/>
      <c r="U27" s="144">
        <f>MAX(0,40-Y27)</f>
        <v/>
      </c>
      <c r="V27" s="351">
        <f>IF(OR($C27="",$D27=""),0,
 IF(OR($A26="Holiday",$A27="Holiday"),0,
 IF(AND(NOT(OR($A26="Annual Leave",$A27="Annual Leave")),$A27="Off day"),0,
  IF($I26+$I27&gt;=8,IF($I26&gt;=8,0,8-$I26),$I27)
  )))</f>
        <v/>
      </c>
      <c r="W27" s="351">
        <f>MAX(0,V27-U27)</f>
        <v/>
      </c>
      <c r="X27" s="351">
        <f>IF(C27="","",C27-WEEKDAY(C27,1)+1)</f>
        <v/>
      </c>
      <c r="Y27" s="351">
        <f>SUMPRODUCT(($X$14:$X26=X27)*(($V$14:$V26)+($O$14:$O26)))+IF(X27=X14,$L$11,0)</f>
        <v/>
      </c>
      <c r="Z27" s="351" t="n"/>
      <c r="AA27" s="351" t="n"/>
      <c r="AB27" s="351" t="n"/>
      <c r="AC27" s="351" t="n"/>
      <c r="AD27" s="351" t="n"/>
      <c r="AE27" s="351" t="n"/>
      <c r="AF27" s="351" t="n"/>
    </row>
    <row r="28" ht="24" customHeight="1" s="348" thickBot="1">
      <c r="A28" s="176" t="n"/>
      <c r="B28" s="176" t="n"/>
      <c r="C28" s="145" t="n"/>
      <c r="D28" s="6" t="n"/>
      <c r="E28" s="14" t="n"/>
      <c r="F28" s="6" t="n"/>
      <c r="G28" s="6" t="n"/>
      <c r="H28" s="336" t="n"/>
      <c r="I28" s="351" t="n"/>
      <c r="J28" s="336" t="n"/>
      <c r="K28" s="336" t="n"/>
      <c r="L28" s="336" t="n"/>
      <c r="M28" s="99">
        <f>MAX(0,V28-W28)</f>
        <v/>
      </c>
      <c r="N28" s="99">
        <f>(IF(OR($C28="",$D28=""),0,
 IF(OR($A28="Holiday",$A29="Holiday"),
    IF(ISNUMBER(MATCH(TRIM($B28),{"Phagwah","Good Friday","Easter Monday","Labour Day","Christmas","Eid ul Azha","Romans-2","Globe-12","Neptune P1"},0)),0,$I28),
 IF(AND(NOT(OR($A28="Annual Leave",$A29="Annual Leave")),$A28="Off day"),$I28,
  MAX(0,$I28-$V28)
  ))))+W28</f>
        <v/>
      </c>
      <c r="O28" s="99">
        <f>IF(AND(OR($A28="Holiday",$A29="Holiday"),
        ISNUMBER(MATCH(TRIM($B28),{"Phagwah","Good Friday","Easter Monday","Labour Day","Christmas","Eid ul Azha","Romans-2","Globe-12","Neptune P1"},0))),
   $I28,0)</f>
        <v/>
      </c>
      <c r="P28" s="99">
        <f>IF(OR($O$7="Canteen",$O$7="Head Office"),0,IF($I28&lt;=0,0,IF(OR(OR(TRIM($J28)="Hebrews",TRIM($J28)="Romans",TRIM($J28)="Romans-2",TRIM($J28)="Globe",TRIM($J28)="Globe-12",TRIM($J28)="Neptune P1"),AND($I29&gt;0,OR(TRIM($J29)="Hebrews",TRIM($J29)="Romans",TRIM($J29)="Romans-2",TRIM($J29)="Globe",TRIM($J29)="Globe-12",TRIM($J29)="Neptune P1"))),1,0)))</f>
        <v/>
      </c>
      <c r="Q28" s="178" t="n"/>
      <c r="R28" s="15" t="n"/>
      <c r="S28" s="99">
        <f>IF(OR($A28="Annual Leave",$A29="Annual Leave"),IF($A28="Annual Leave",8,0),0)</f>
        <v/>
      </c>
      <c r="T28" s="100">
        <f>SUM(T14:T27)</f>
        <v/>
      </c>
      <c r="U28" s="144">
        <f>MAX(0,40-Y28)</f>
        <v/>
      </c>
      <c r="V28" s="351">
        <f>IF(OR($C28="",$D28=""),0,
 IF(OR($A28="Holiday",$A29="Holiday"),0,
 IF(AND(NOT(OR($A28="Annual Leave",$A29="Annual Leave")),$A28="Off day"),0,
  IF($I28+$I29&gt;=8,IF($I28&gt;=8,8,$I28),$I28)
  )))</f>
        <v/>
      </c>
      <c r="W28" s="351">
        <f>MAX(0,V28-U28)</f>
        <v/>
      </c>
      <c r="X28" s="351">
        <f>IF(C28="","",C28-WEEKDAY(C28,1)+1)</f>
        <v/>
      </c>
      <c r="Y28" s="351">
        <f>SUMPRODUCT(($X$14:$X27=X28)*(($V$14:$V27)+($O$14:$O27)))+IF(X28=X14,$L$11,0)</f>
        <v/>
      </c>
      <c r="Z28" s="351" t="n"/>
      <c r="AA28" s="351" t="n"/>
      <c r="AB28" s="351" t="n"/>
      <c r="AC28" s="351" t="n"/>
      <c r="AD28" s="351" t="n"/>
      <c r="AE28" s="351" t="n"/>
      <c r="AF28" s="351" t="n"/>
    </row>
    <row r="29" hidden="1" ht="15.75" customHeight="1" s="348" thickBot="1">
      <c r="A29" s="179" t="n"/>
      <c r="B29" s="176" t="n"/>
      <c r="C29" s="145" t="n"/>
      <c r="D29" s="6" t="n"/>
      <c r="E29" s="295">
        <f>IF(D29="", "",
 IF(D29=TIME(0,0,0), 0,
 IF(AND(D29&gt;=TIME(0,0,1), D29&lt;=TIME(2,0,0)), TIME(7,0,0),
 IF(AND(D29&gt;=TIME(6,0,0), D29&lt;=TIME(8,0,0)), TIME(12,0,0),
 IF(AND(D29&gt;TIME(8,0,0), D29&lt;=TIME(13,59,0)), TIME(15,0,0),
 IF(AND(D29&gt;=TIME(14,0,0), D29&lt;=TIME(17,59,0)), TIME(21,0,0),
 IF(AND(D29&gt;=TIME(18,0,0), D29&lt;=TIME(21,59,0)), TIME(0,0,0),
 IF(AND(D29&gt;=TIME(22,0,0), D29&lt;=TIME(23,59,59)), TIME(7,0,0), ""))))))))</f>
        <v/>
      </c>
      <c r="F29" s="6" t="n"/>
      <c r="G29" s="6" t="n"/>
      <c r="H29" s="6" t="n"/>
      <c r="I29" s="6" t="n"/>
      <c r="J29" s="6" t="n"/>
      <c r="K29" s="6" t="n"/>
      <c r="L29" s="6" t="n"/>
      <c r="M29" s="4">
        <f>MAX(0,V29-W29)</f>
        <v/>
      </c>
      <c r="N29" s="4">
        <f>(IF(OR($C29="",$D29=""),0,
 IF(OR($A28="Holiday",$A29="Holiday"),
    IF(ISNUMBER(MATCH(TRIM($B29),{"Phagwah","Good Friday","Easter Monday","Labour Day","Christmas","Eid ul Azha","Romans-2","Globe-12","Neptune P1"},0)),0,$I29),
 IF(AND(NOT(OR($A28="Annual Leave",$A29="Annual Leave")),$A29="Off day"),$I29,
  MAX(0,$I29-$V29)
  ))))+W29</f>
        <v/>
      </c>
      <c r="O29" s="4">
        <f>IF(AND(OR($A28="Holiday",$A29="Holiday"),
        ISNUMBER(MATCH(TRIM($B29),{"Phagwah","Good Friday","Easter Monday","Labour Day","Christmas","Eid ul Azha","Romans-2","Globe-12","Neptune P1"},0))),
   $I29,0)</f>
        <v/>
      </c>
      <c r="P29" s="4">
        <f>IF(OR($O$7="Canteen",$O$7="Head Office"),0,IF($I29&lt;=0,0,IF(AND($I28&lt;=0,OR(TRIM($J29)="Hebrews",TRIM($J29)="Romans",TRIM($J29)="Romans-2",TRIM($J29)="Globe",TRIM($J29)="Globe-12",TRIM($J29)="Neptune P1")),1,0)))</f>
        <v/>
      </c>
      <c r="Q29" s="6" t="n"/>
      <c r="R29" s="296">
        <f>IF(OR($O$7="Canteen",$O$7="Head Office"),0,IF(
  AND(
    SUMIFS(I:I, C:C, C29) &gt;= 8,
    COUNTIFS(C$14:C29, C29)=1,
    OR(
      TEXT(D29,"hh:mm:ss")="07:00:00",
      TEXT(D29,"hh:mm:ss")="15:00:00",
      TEXT(D29,"hh:mm:ss")="23:00:00",
      TEXT(D30,"hh:mm:ss")="07:00:00",
      TEXT(D30,"hh:mm:ss")="15:00:00",
      TEXT(D30,"hh:mm:ss")="23:00:00"
    )
  ),
  1,
  0
))</f>
        <v/>
      </c>
      <c r="S29" s="4">
        <f>IF(OR($A28="Annual Leave",$A29="Annual Leave"),IF(AND($A28&lt;&gt;"Annual Leave",$A29="Annual Leave"),8,0),0)</f>
        <v/>
      </c>
      <c r="T29" s="146" t="n"/>
      <c r="U29" s="351">
        <f>MAX(0,40-Y29)</f>
        <v/>
      </c>
      <c r="V29" s="351">
        <f>IF(OR($C29="",$D29=""),0,
 IF(OR($A28="Holiday",$A29="Holiday"),0,
 IF(AND(NOT(OR($A28="Annual Leave",$A29="Annual Leave")),$A29="Off day"),0,
  IF($I28+$I29&gt;=8,IF($I28&gt;=8,0,8-$I28),$I29)
  )))</f>
        <v/>
      </c>
      <c r="W29" s="351">
        <f>MAX(0,V29-U29)</f>
        <v/>
      </c>
      <c r="X29" s="351">
        <f>IF(C29="","",C29-WEEKDAY(C29,1)+1)</f>
        <v/>
      </c>
      <c r="Y29" s="351">
        <f>SUMPRODUCT(($X$14:$X28=X29)*(($V$14:$V28)+($O$14:$O28)))+IF(X29=X14,$L$11,0)</f>
        <v/>
      </c>
      <c r="Z29" s="351" t="n"/>
      <c r="AA29" s="351" t="n"/>
      <c r="AB29" s="351" t="n"/>
      <c r="AC29" s="351" t="n"/>
      <c r="AD29" s="351" t="n"/>
      <c r="AE29" s="351" t="n"/>
      <c r="AF29" s="351" t="n"/>
    </row>
    <row r="30" ht="24" customHeight="1" s="348" thickBot="1">
      <c r="A30" s="147" t="inlineStr">
        <is>
          <t>On Day</t>
        </is>
      </c>
      <c r="B30" s="180" t="n"/>
      <c r="C30" s="88">
        <f>C27+1</f>
        <v/>
      </c>
      <c r="D30" s="54" t="n"/>
      <c r="E30" s="148">
        <f>IF(D30="", "",
 IF(D30=TIME(0,0,0), 0,
 IF(AND(D30&gt;=TIME(0,0,1), D30&lt;=TIME(2,0,0)), TIME(7,0,0),
 IF(AND(D30&gt;=TIME(6,0,0), D30&lt;=TIME(8,0,0)), TIME(12,0,0),
 IF(AND(D30&gt;TIME(8,0,0), D30&lt;=TIME(13,59,0)), TIME(15,0,0),
 IF(AND(D30&gt;=TIME(14,0,0), D30&lt;=TIME(17,59,0)), TIME(21,0,0),
 IF(AND(D30&gt;=TIME(18,0,0), D30&lt;=TIME(21,59,0)), TIME(0,0,0),
 IF(AND(D30&gt;=TIME(22,0,0), D30&lt;=TIME(23,59,59)), TIME(7,0,0), ""))))))))</f>
        <v/>
      </c>
      <c r="F30" s="149" t="n"/>
      <c r="G30" s="148">
        <f>IF(AND(D30&gt;=TIME(6,0,0),D30&lt;=TIME(8,0,0)),E30,"")</f>
        <v/>
      </c>
      <c r="H30" s="54" t="n"/>
      <c r="I30" s="55">
        <f>ROUND(IF(OR(D30="",E30="",E30=0),0,IF(H30="",MOD(E30-D30,1)*24,MOD(H30-D30,1)*24)),2)</f>
        <v/>
      </c>
      <c r="J30" s="150" t="n"/>
      <c r="K30" s="270" t="n"/>
      <c r="L30" s="181" t="n"/>
      <c r="M30" s="272">
        <f>MAX(0,V30-W30)</f>
        <v/>
      </c>
      <c r="N30" s="56">
        <f>(IF(OR($C30="",$D30=""),0,
 IF(OR($A30="Holiday",$A31="Holiday"),
    IF(ISNUMBER(MATCH(TRIM($B30),{"Phagwah","Good Friday","Easter Monday","Labour Day","Christmas","Eid ul Azha","Romans-2","Globe-12","Neptune P1"},0)),0,$I30),
 IF(AND(NOT(OR($A30="Annual Leave",$A31="Annual Leave")),$A30="Off day"),$I30,
  MAX(0,$I30-$V30)
  ))))+W30</f>
        <v/>
      </c>
      <c r="O30" s="56">
        <f>IF(AND(OR($A30="Holiday",$A31="Holiday"),
        ISNUMBER(MATCH(TRIM($B30),{"Phagwah","Good Friday","Easter Monday","Labour Day","Christmas","Eid ul Azha","Romans-2","Globe-12","Neptune P1"},0))),
   $I30,0)</f>
        <v/>
      </c>
      <c r="P30" s="56">
        <f>IF(OR($O$7="Canteen",$O$7="Head Office"),0,IF($I30&lt;=0,0,IF(OR(OR(TRIM($J30)="Hebrews",TRIM($J30)="Romans",TRIM($J30)="Romans-2",TRIM($J30)="Globe",TRIM($J30)="Globe-12",TRIM($J30)="Neptune P1"),AND($I31&gt;0,OR(TRIM($J31)="Hebrews",TRIM($J31)="Romans",TRIM($J31)="Romans-2",TRIM($J31)="Globe",TRIM($J31)="Globe-12",TRIM($J31)="Neptune P1"))),1,0)))</f>
        <v/>
      </c>
      <c r="Q30" s="57" t="n"/>
      <c r="R30" s="56">
        <f>IF(OR($O$7="Canteen",$O$7="Head Office"),0,IF(
  AND(
    SUMIFS(I:I, C:C, C30) &gt;= 8,
    COUNTIFS(C$14:C30, C30)=1,
    OR(
      TEXT(D30,"hh:mm:ss")="07:00:00",
      TEXT(D30,"hh:mm:ss")="15:00:00",
      TEXT(D30,"hh:mm:ss")="23:00:00",
      TEXT(D31,"hh:mm:ss")="07:00:00",
      TEXT(D31,"hh:mm:ss")="15:00:00",
      TEXT(D31,"hh:mm:ss")="23:00:00"
    )
  ),
  1,
  0
))</f>
        <v/>
      </c>
      <c r="S30" s="56">
        <f>IF(OR($A30="Annual Leave",$A31="Annual Leave"),IF($A30="Annual Leave",8,0),0)</f>
        <v/>
      </c>
      <c r="T30" s="58" t="n"/>
      <c r="U30" s="144">
        <f>MAX(0,40-Y30)</f>
        <v/>
      </c>
      <c r="V30" s="151">
        <f>IF(OR($C30="",$D30=""),0,
 IF(OR($A30="Holiday",$A31="Holiday"),0,
 IF(AND(NOT(OR($A30="Annual Leave",$A31="Annual Leave")),$A30="Off day"),0,
  IF($I30+$I31&gt;=8,IF($I30&gt;=8,8,$I30),$I30)
  )))</f>
        <v/>
      </c>
      <c r="W30" s="151">
        <f>MAX(0,V30-U30)</f>
        <v/>
      </c>
      <c r="X30" s="151">
        <f>IF(C30="","",C30-WEEKDAY(C30,1)+1)</f>
        <v/>
      </c>
      <c r="Y30" s="151">
        <f>SUMPRODUCT(($X$14:$X29=X30)*(($V$14:$V29)+($O$14:$O29)))+IF(X30=X14,$L$11,0)</f>
        <v/>
      </c>
      <c r="Z30" s="151" t="n"/>
      <c r="AA30" s="151" t="n"/>
      <c r="AB30" s="151" t="n"/>
      <c r="AC30" s="351" t="n"/>
      <c r="AD30" s="351" t="n"/>
      <c r="AE30" s="351" t="n"/>
      <c r="AF30" s="351" t="n"/>
    </row>
    <row r="31" ht="24" customHeight="1" s="348" thickBot="1">
      <c r="A31" s="147" t="inlineStr">
        <is>
          <t>On Day</t>
        </is>
      </c>
      <c r="B31" s="182" t="n"/>
      <c r="C31" s="89">
        <f>C30</f>
        <v/>
      </c>
      <c r="D31" s="59" t="n"/>
      <c r="E31" s="152">
        <f>IF(D31="", "",
 IF(D31=TIME(0,0,0), 0,
 IF(AND(D31&gt;=TIME(0,0,1), D31&lt;=TIME(2,0,0)), TIME(7,0,0),
 IF(AND(D31&gt;=TIME(6,0,0), D31&lt;=TIME(8,0,0)), TIME(12,0,0),
 IF(AND(D31&gt;TIME(8,0,0), D31&lt;=TIME(13,59,0)), TIME(15,0,0),
 IF(AND(D31&gt;=TIME(14,0,0), D31&lt;=TIME(17,59,0)), TIME(21,0,0),
 IF(AND(D31&gt;=TIME(18,0,0), D31&lt;=TIME(21,59,0)), TIME(0,0,0),
 IF(AND(D31&gt;=TIME(22,0,0), D31&lt;=TIME(23,59,59)), TIME(7,0,0), ""))))))))</f>
        <v/>
      </c>
      <c r="F31" s="153" t="n"/>
      <c r="G31" s="152">
        <f>IF(AND(D31&gt;=TIME(6,0,0),D31&lt;=TIME(8,0,0)),E31,"")</f>
        <v/>
      </c>
      <c r="H31" s="59" t="n"/>
      <c r="I31" s="60">
        <f>ROUND(IF(OR(D31="",E31="",E31=0),0,IF(H31="",MOD(E31-D31,1)*24,MOD(H31-D31,1)*24)),2)</f>
        <v/>
      </c>
      <c r="J31" s="150" t="n"/>
      <c r="K31" s="270" t="n"/>
      <c r="L31" s="183" t="n"/>
      <c r="M31" s="272">
        <f>MAX(0,V31-W31)</f>
        <v/>
      </c>
      <c r="N31" s="61">
        <f>(IF(OR($C31="",$D31=""),0,
 IF(OR($A30="Holiday",$A31="Holiday"),
    IF(ISNUMBER(MATCH(TRIM($B31),{"Phagwah","Good Friday","Easter Monday","Labour Day","Christmas","Eid ul Azha","Romans-2","Globe-12","Neptune P1"},0)),0,$I31),
 IF(AND(NOT(OR($A30="Annual Leave",$A31="Annual Leave")),$A31="Off day"),$I31,
  MAX(0,$I31-$V31)
  ))))+W31</f>
        <v/>
      </c>
      <c r="O31" s="61">
        <f>IF(AND(OR($A30="Holiday",$A31="Holiday"),
        ISNUMBER(MATCH(TRIM($B31),{"Phagwah","Good Friday","Easter Monday","Labour Day","Christmas","Eid ul Azha","Romans-2","Globe-12","Neptune P1"},0))),
   $I31,0)</f>
        <v/>
      </c>
      <c r="P31" s="61">
        <f>IF(OR($O$7="Canteen",$O$7="Head Office"),0,IF($I31&lt;=0,0,IF(AND($I30&lt;=0,OR(TRIM($J31)="Hebrews",TRIM($J31)="Romans",TRIM($J31)="Romans-2",TRIM($J31)="Globe",TRIM($J31)="Globe-12",TRIM($J31)="Neptune P1")),1,0)))</f>
        <v/>
      </c>
      <c r="Q31" s="62" t="n"/>
      <c r="R31" s="61">
        <f>IF(OR($O$7="Canteen",$O$7="Head Office"),0,IF(
  AND(
    SUMIFS(I:I, C:C, C31) &gt;= 8,
    COUNTIFS(C$14:C31, C31)=1,
    OR(
      TEXT(D31,"hh:mm:ss")="07:00:00",
      TEXT(D31,"hh:mm:ss")="15:00:00",
      TEXT(D31,"hh:mm:ss")="23:00:00",
      TEXT(D32,"hh:mm:ss")="07:00:00",
      TEXT(D32,"hh:mm:ss")="15:00:00",
      TEXT(D32,"hh:mm:ss")="23:00:00"
    )
  ),
  1,
  0
))</f>
        <v/>
      </c>
      <c r="S31" s="61">
        <f>IF(OR($A30="Annual Leave",$A31="Annual Leave"),IF(AND($A30&lt;&gt;"Annual Leave",$A31="Annual Leave"),8,0),0)</f>
        <v/>
      </c>
      <c r="T31" s="63" t="n"/>
      <c r="U31" s="144">
        <f>MAX(0,40-Y31)</f>
        <v/>
      </c>
      <c r="V31" s="151">
        <f>IF(OR($C31="",$D31=""),0,
 IF(OR($A30="Holiday",$A31="Holiday"),0,
 IF(AND(NOT(OR($A30="Annual Leave",$A31="Annual Leave")),$A31="Off day"),0,
  IF($I30+$I31&gt;=8,IF($I30&gt;=8,0,8-$I30),$I31)
  )))</f>
        <v/>
      </c>
      <c r="W31" s="151">
        <f>MAX(0,V31-U31)</f>
        <v/>
      </c>
      <c r="X31" s="151">
        <f>IF(C31="","",C31-WEEKDAY(C31,1)+1)</f>
        <v/>
      </c>
      <c r="Y31" s="151">
        <f>SUMPRODUCT(($X$14:$X30=X31)*(($V$14:$V30)+($O$14:$O30)))+IF(X31=X14,$L$11,0)</f>
        <v/>
      </c>
      <c r="Z31" s="151" t="n"/>
      <c r="AA31" s="151" t="n"/>
      <c r="AB31" s="151" t="n"/>
      <c r="AC31" s="351" t="n"/>
      <c r="AD31" s="351" t="n"/>
      <c r="AE31" s="351" t="n"/>
      <c r="AF31" s="351" t="n"/>
    </row>
    <row r="32" ht="24" customHeight="1" s="348" thickBot="1">
      <c r="A32" s="184" t="inlineStr">
        <is>
          <t>On Day</t>
        </is>
      </c>
      <c r="B32" s="185" t="n"/>
      <c r="C32" s="101">
        <f>C30+1</f>
        <v/>
      </c>
      <c r="D32" s="11" t="n"/>
      <c r="E32" s="186">
        <f>IF(D32="", "",
 IF(D32=TIME(0,0,0), 0,
 IF(AND(D32&gt;=TIME(0,0,1), D32&lt;=TIME(2,0,0)), TIME(7,0,0),
 IF(AND(D32&gt;=TIME(6,0,0), D32&lt;=TIME(8,0,0)), TIME(12,0,0),
 IF(AND(D32&gt;TIME(8,0,0), D32&lt;=TIME(13,59,0)), TIME(15,0,0),
 IF(AND(D32&gt;=TIME(14,0,0), D32&lt;=TIME(17,59,0)), TIME(21,0,0),
 IF(AND(D32&gt;=TIME(18,0,0), D32&lt;=TIME(21,59,0)), TIME(0,0,0),
 IF(AND(D32&gt;=TIME(22,0,0), D32&lt;=TIME(23,59,59)), TIME(7,0,0), ""))))))))</f>
        <v/>
      </c>
      <c r="F32" s="187" t="n"/>
      <c r="G32" s="186">
        <f>IF(AND(D32&gt;=TIME(6,0,0),D32&lt;=TIME(8,0,0)),E32,"")</f>
        <v/>
      </c>
      <c r="H32" s="11" t="n"/>
      <c r="I32" s="87">
        <f>ROUND(IF(OR(D32="",E32="",E32=0),0,IF(H32="",MOD(E32-D32,1)*24,MOD(H32-D32,1)*24)),2)</f>
        <v/>
      </c>
      <c r="J32" s="188" t="n"/>
      <c r="K32" s="297" t="n"/>
      <c r="L32" s="189" t="n"/>
      <c r="M32" s="298">
        <f>MAX(0,V32-W32)</f>
        <v/>
      </c>
      <c r="N32" s="12">
        <f>(IF(OR($C32="",$D32=""),0,
 IF(OR($A32="Holiday",$A33="Holiday"),
    IF(ISNUMBER(MATCH(TRIM($B32),{"Phagwah","Good Friday","Easter Monday","Labour Day","Christmas","Eid ul Azha","Romans-2","Globe-12","Neptune P1"},0)),0,$I32),
 IF(AND(NOT(OR($A32="Annual Leave",$A33="Annual Leave")),$A32="Off day"),$I32,
  MAX(0,$I32-$V32)
  ))))+W32</f>
        <v/>
      </c>
      <c r="O32" s="12">
        <f>IF(AND(OR($A32="Holiday",$A33="Holiday"),
        ISNUMBER(MATCH(TRIM($B32),{"Phagwah","Good Friday","Easter Monday","Labour Day","Christmas","Eid ul Azha","Romans-2","Globe-12","Neptune P1"},0))),
   $I32,0)</f>
        <v/>
      </c>
      <c r="P32" s="12">
        <f>IF(OR($O$7="Canteen",$O$7="Head Office"),0,IF($I32&lt;=0,0,IF(OR(OR(TRIM($J32)="Hebrews",TRIM($J32)="Romans",TRIM($J32)="Romans-2",TRIM($J32)="Globe",TRIM($J32)="Globe-12",TRIM($J32)="Neptune P1"),AND($I33&gt;0,OR(TRIM($J33)="Hebrews",TRIM($J33)="Romans",TRIM($J33)="Romans-2",TRIM($J33)="Globe",TRIM($J33)="Globe-12",TRIM($J33)="Neptune P1"))),1,0)))</f>
        <v/>
      </c>
      <c r="Q32" s="13" t="n"/>
      <c r="R32" s="12">
        <f>IF(OR($O$7="Canteen",$O$7="Head Office"),0,IF(
  AND(
    SUMIFS(I:I, C:C, C32) &gt;= 8,
    COUNTIFS(C$14:C32, C32)=1,
    OR(
      TEXT(D32,"hh:mm:ss")="07:00:00",
      TEXT(D32,"hh:mm:ss")="15:00:00",
      TEXT(D32,"hh:mm:ss")="23:00:00",
      TEXT(D33,"hh:mm:ss")="07:00:00",
      TEXT(D33,"hh:mm:ss")="15:00:00",
      TEXT(D33,"hh:mm:ss")="23:00:00"
    )
  ),
  1,
  0
))</f>
        <v/>
      </c>
      <c r="S32" s="12">
        <f>IF(OR($A32="Annual Leave",$A33="Annual Leave"),IF($A32="Annual Leave",8,0),0)</f>
        <v/>
      </c>
      <c r="T32" s="102" t="n"/>
      <c r="U32" s="144">
        <f>MAX(0,40-Y32)</f>
        <v/>
      </c>
      <c r="V32" s="351">
        <f>IF(OR($C32="",$D32=""),0,
 IF(OR($A32="Holiday",$A33="Holiday"),0,
 IF(AND(NOT(OR($A32="Annual Leave",$A33="Annual Leave")),$A32="Off day"),0,
  IF($I32+$I33&gt;=8,IF($I32&gt;=8,8,$I32),$I32)
  )))</f>
        <v/>
      </c>
      <c r="W32" s="351">
        <f>MAX(0,V32-U32)</f>
        <v/>
      </c>
      <c r="X32" s="351">
        <f>IF(C32="","",C32-WEEKDAY(C32,1)+1)</f>
        <v/>
      </c>
      <c r="Y32" s="351">
        <f>SUMPRODUCT(($X$14:$X31=X32)*(($V$14:$V31)+($O$14:$O31)))+IF(X32=X14,$L$11,0)</f>
        <v/>
      </c>
      <c r="Z32" s="351" t="n"/>
      <c r="AA32" s="351" t="n"/>
      <c r="AB32" s="351" t="n"/>
      <c r="AC32" s="351" t="n"/>
      <c r="AD32" s="351" t="n"/>
      <c r="AE32" s="351" t="n"/>
      <c r="AF32" s="351" t="n"/>
    </row>
    <row r="33" ht="24" customHeight="1" s="348" thickBot="1">
      <c r="A33" s="184" t="inlineStr">
        <is>
          <t>On Day</t>
        </is>
      </c>
      <c r="B33" s="299" t="n"/>
      <c r="C33" s="101">
        <f>C32</f>
        <v/>
      </c>
      <c r="D33" s="300" t="n"/>
      <c r="E33" s="301">
        <f>IF(D33="", "",
 IF(D33=TIME(0,0,0), 0,
 IF(AND(D33&gt;=TIME(0,0,1), D33&lt;=TIME(2,0,0)), TIME(7,0,0),
 IF(AND(D33&gt;=TIME(6,0,0), D33&lt;=TIME(8,0,0)), TIME(12,0,0),
 IF(AND(D33&gt;TIME(8,0,0), D33&lt;=TIME(13,59,0)), TIME(15,0,0),
 IF(AND(D33&gt;=TIME(14,0,0), D33&lt;=TIME(17,59,0)), TIME(21,0,0),
 IF(AND(D33&gt;=TIME(18,0,0), D33&lt;=TIME(21,59,0)), TIME(0,0,0),
 IF(AND(D33&gt;=TIME(22,0,0), D33&lt;=TIME(23,59,59)), TIME(7,0,0), ""))))))))</f>
        <v/>
      </c>
      <c r="F33" s="187" t="n"/>
      <c r="G33" s="301">
        <f>IF(AND(D33&gt;=TIME(6,0,0),D33&lt;=TIME(8,0,0)),E33,"")</f>
        <v/>
      </c>
      <c r="H33" s="300" t="n"/>
      <c r="I33" s="87">
        <f>ROUND(IF(OR(D33="",E33="",E33=0),0,IF(H33="",MOD(E33-D33,1)*24,MOD(H33-D33,1)*24)),2)</f>
        <v/>
      </c>
      <c r="J33" s="190" t="n"/>
      <c r="K33" s="297" t="n"/>
      <c r="L33" s="189" t="n"/>
      <c r="M33" s="298">
        <f>MAX(0,V33-W33)</f>
        <v/>
      </c>
      <c r="N33" s="302">
        <f>(IF(OR($C33="",$D33=""),0,
 IF(OR($A32="Holiday",$A33="Holiday"),
    IF(ISNUMBER(MATCH(TRIM($B33),{"Phagwah","Good Friday","Easter Monday","Labour Day","Christmas","Eid ul Azha","Romans-2","Globe-12","Neptune P1"},0)),0,$I33),
 IF(AND(NOT(OR($A32="Annual Leave",$A33="Annual Leave")),$A33="Off day"),$I33,
  MAX(0,$I33-$V33)
  ))))+W33</f>
        <v/>
      </c>
      <c r="O33" s="302">
        <f>IF(AND(OR($A32="Holiday",$A33="Holiday"),
        ISNUMBER(MATCH(TRIM($B33),{"Phagwah","Good Friday","Easter Monday","Labour Day","Christmas","Eid ul Azha","Romans-2","Globe-12","Neptune P1"},0))),
   $I33,0)</f>
        <v/>
      </c>
      <c r="P33" s="302">
        <f>IF(OR($O$7="Canteen",$O$7="Head Office"),0,IF($I33&lt;=0,0,IF(AND($I32&lt;=0,OR(TRIM($J33)="Hebrews",TRIM($J33)="Romans",TRIM($J33)="Romans-2",TRIM($J33)="Globe",TRIM($J33)="Globe-12",TRIM($J33)="Neptune P1")),1,0)))</f>
        <v/>
      </c>
      <c r="Q33" s="303" t="n"/>
      <c r="R33" s="302">
        <f>IF(OR($O$7="Canteen",$O$7="Head Office"),0,IF(
  AND(
    SUMIFS(I:I, C:C, C33) &gt;= 8,
    COUNTIFS(C$14:C33, C33)=1,
    OR(
      TEXT(D33,"hh:mm:ss")="07:00:00",
      TEXT(D33,"hh:mm:ss")="15:00:00",
      TEXT(D33,"hh:mm:ss")="23:00:00",
      TEXT(D34,"hh:mm:ss")="07:00:00",
      TEXT(D34,"hh:mm:ss")="15:00:00",
      TEXT(D34,"hh:mm:ss")="23:00:00"
    )
  ),
  1,
  0
))</f>
        <v/>
      </c>
      <c r="S33" s="302">
        <f>IF(OR($A32="Annual Leave",$A33="Annual Leave"),IF(AND($A32&lt;&gt;"Annual Leave",$A33="Annual Leave"),8,0),0)</f>
        <v/>
      </c>
      <c r="T33" s="304" t="n"/>
      <c r="U33" s="144">
        <f>MAX(0,40-Y33)</f>
        <v/>
      </c>
      <c r="V33" s="351">
        <f>IF(OR($C33="",$D33=""),0,
 IF(OR($A32="Holiday",$A33="Holiday"),0,
 IF(AND(NOT(OR($A32="Annual Leave",$A33="Annual Leave")),$A33="Off day"),0,
  IF($I32+$I33&gt;=8,IF($I32&gt;=8,0,8-$I32),$I33)
  )))</f>
        <v/>
      </c>
      <c r="W33" s="351">
        <f>MAX(0,V33-U33)</f>
        <v/>
      </c>
      <c r="X33" s="351">
        <f>IF(C33="","",C33-WEEKDAY(C33,1)+1)</f>
        <v/>
      </c>
      <c r="Y33" s="351">
        <f>SUMPRODUCT(($X$14:$X32=X33)*(($V$14:$V32)+($O$14:$O32)))+IF(X33=X14,$L$11,0)</f>
        <v/>
      </c>
      <c r="Z33" s="351" t="n"/>
      <c r="AA33" s="351" t="n"/>
      <c r="AB33" s="351" t="n"/>
      <c r="AC33" s="351" t="n"/>
      <c r="AD33" s="351" t="n"/>
      <c r="AE33" s="351" t="n"/>
      <c r="AF33" s="351" t="n"/>
    </row>
    <row r="34" ht="24" customHeight="1" s="348" thickBot="1">
      <c r="A34" s="159" t="inlineStr">
        <is>
          <t>On Day</t>
        </is>
      </c>
      <c r="B34" s="191" t="n"/>
      <c r="C34" s="92">
        <f>C32+1</f>
        <v/>
      </c>
      <c r="D34" s="31" t="n"/>
      <c r="E34" s="160">
        <f>IF(D34="", "",
 IF(D34=TIME(0,0,0), 0,
 IF(AND(D34&gt;=TIME(0,0,1), D34&lt;=TIME(2,0,0)), TIME(7,0,0),
 IF(AND(D34&gt;=TIME(6,0,0), D34&lt;=TIME(8,0,0)), TIME(12,0,0),
 IF(AND(D34&gt;TIME(8,0,0), D34&lt;=TIME(13,59,0)), TIME(15,0,0),
 IF(AND(D34&gt;=TIME(14,0,0), D34&lt;=TIME(17,59,0)), TIME(21,0,0),
 IF(AND(D34&gt;=TIME(18,0,0), D34&lt;=TIME(21,59,0)), TIME(0,0,0),
 IF(AND(D34&gt;=TIME(22,0,0), D34&lt;=TIME(23,59,59)), TIME(7,0,0), ""))))))))</f>
        <v/>
      </c>
      <c r="F34" s="161" t="n"/>
      <c r="G34" s="160">
        <f>IF(AND(D34&gt;=TIME(6,0,0),D34&lt;=TIME(8,0,0)),E34,"")</f>
        <v/>
      </c>
      <c r="H34" s="31" t="n"/>
      <c r="I34" s="32">
        <f>ROUND(IF(OR(D34="",E34="",E34=0),0,IF(H34="",MOD(E34-D34,1)*24,MOD(H34-D34,1)*24)),2)</f>
        <v/>
      </c>
      <c r="J34" s="162" t="n"/>
      <c r="K34" s="282" t="n"/>
      <c r="L34" s="181" t="n"/>
      <c r="M34" s="283">
        <f>MAX(0,V34-W34)</f>
        <v/>
      </c>
      <c r="N34" s="33">
        <f>(IF(OR($C34="",$D34=""),0,
 IF(OR($A34="Holiday",$A35="Holiday"),
    IF(ISNUMBER(MATCH(TRIM($B34),{"Phagwah","Good Friday","Easter Monday","Labour Day","Christmas","Eid ul Azha","Romans-2","Globe-12","Neptune P1"},0)),0,$I34),
 IF(AND(NOT(OR($A34="Annual Leave",$A35="Annual Leave")),$A34="Off day"),$I34,
  MAX(0,$I34-$V34)
  ))))+W34</f>
        <v/>
      </c>
      <c r="O34" s="33">
        <f>IF(AND(OR($A34="Holiday",$A35="Holiday"),
        ISNUMBER(MATCH(TRIM($B34),{"Phagwah","Good Friday","Easter Monday","Labour Day","Christmas","Eid ul Azha","Romans-2","Globe-12","Neptune P1"},0))),
   $I34,0)</f>
        <v/>
      </c>
      <c r="P34" s="33">
        <f>IF(OR($O$7="Canteen",$O$7="Head Office"),0,IF($I34&lt;=0,0,IF(OR(OR(TRIM($J34)="Hebrews",TRIM($J34)="Romans",TRIM($J34)="Romans-2",TRIM($J34)="Globe",TRIM($J34)="Globe-12",TRIM($J34)="Neptune P1"),AND($I35&gt;0,OR(TRIM($J35)="Hebrews",TRIM($J35)="Romans",TRIM($J35)="Romans-2",TRIM($J35)="Globe",TRIM($J35)="Globe-12",TRIM($J35)="Neptune P1"))),1,0)))</f>
        <v/>
      </c>
      <c r="Q34" s="34" t="n"/>
      <c r="R34" s="33">
        <f>IF(OR($O$7="Canteen",$O$7="Head Office"),0,IF(
  AND(
    SUMIFS(I:I, C:C, C34) &gt;= 8,
    COUNTIFS(C$14:C34, C34)=1,
    OR(
      TEXT(D34,"hh:mm:ss")="07:00:00",
      TEXT(D34,"hh:mm:ss")="15:00:00",
      TEXT(D34,"hh:mm:ss")="23:00:00",
      TEXT(D35,"hh:mm:ss")="07:00:00",
      TEXT(D35,"hh:mm:ss")="15:00:00",
      TEXT(D35,"hh:mm:ss")="23:00:00"
    )
  ),
  1,
  0
))</f>
        <v/>
      </c>
      <c r="S34" s="33">
        <f>IF(OR($A34="Annual Leave",$A35="Annual Leave"),IF($A34="Annual Leave",8,0),0)</f>
        <v/>
      </c>
      <c r="T34" s="35" t="n"/>
      <c r="U34" s="144">
        <f>MAX(0,40-Y34)</f>
        <v/>
      </c>
      <c r="V34" s="351">
        <f>IF(OR($C34="",$D34=""),0,
 IF(OR($A34="Holiday",$A35="Holiday"),0,
 IF(AND(NOT(OR($A34="Annual Leave",$A35="Annual Leave")),$A34="Off day"),0,
  IF($I34+$I35&gt;=8,IF($I34&gt;=8,8,$I34),$I34)
  )))</f>
        <v/>
      </c>
      <c r="W34" s="351">
        <f>MAX(0,V34-U34)</f>
        <v/>
      </c>
      <c r="X34" s="351">
        <f>IF(C34="","",C34-WEEKDAY(C34,1)+1)</f>
        <v/>
      </c>
      <c r="Y34" s="351">
        <f>SUMPRODUCT(($X$14:$X33=X34)*(($V$14:$V33)+($O$14:$O33)))+IF(X34=X14,$L$11,0)</f>
        <v/>
      </c>
      <c r="Z34" s="351" t="n"/>
      <c r="AA34" s="351" t="n"/>
      <c r="AB34" s="351" t="n"/>
      <c r="AC34" s="351" t="n"/>
      <c r="AD34" s="351" t="n"/>
      <c r="AE34" s="351" t="n"/>
      <c r="AF34" s="351" t="n"/>
    </row>
    <row r="35" ht="24" customHeight="1" s="348" thickBot="1">
      <c r="A35" s="159" t="inlineStr">
        <is>
          <t>On Day</t>
        </is>
      </c>
      <c r="B35" s="192" t="n"/>
      <c r="C35" s="93">
        <f>C34</f>
        <v/>
      </c>
      <c r="D35" s="36" t="n"/>
      <c r="E35" s="163">
        <f>IF(D35="", "",
 IF(D35=TIME(0,0,0), 0,
 IF(AND(D35&gt;=TIME(0,0,1), D35&lt;=TIME(2,0,0)), TIME(7,0,0),
 IF(AND(D35&gt;=TIME(6,0,0), D35&lt;=TIME(8,0,0)), TIME(12,0,0),
 IF(AND(D35&gt;TIME(8,0,0), D35&lt;=TIME(13,59,0)), TIME(15,0,0),
 IF(AND(D35&gt;=TIME(14,0,0), D35&lt;=TIME(17,59,0)), TIME(21,0,0),
 IF(AND(D35&gt;=TIME(18,0,0), D35&lt;=TIME(21,59,0)), TIME(0,0,0),
 IF(AND(D35&gt;=TIME(22,0,0), D35&lt;=TIME(23,59,59)), TIME(7,0,0), ""))))))))</f>
        <v/>
      </c>
      <c r="F35" s="164" t="n"/>
      <c r="G35" s="163">
        <f>IF(AND(D35&gt;=TIME(6,0,0),D35&lt;=TIME(8,0,0)),E35,"")</f>
        <v/>
      </c>
      <c r="H35" s="36" t="n"/>
      <c r="I35" s="37">
        <f>ROUND(IF(OR(D35="",E35="",E35=0),0,IF(H35="",MOD(E35-D35,1)*24,MOD(H35-D35,1)*24)),2)</f>
        <v/>
      </c>
      <c r="J35" s="162" t="n"/>
      <c r="K35" s="282" t="n"/>
      <c r="L35" s="183" t="n"/>
      <c r="M35" s="283">
        <f>MAX(0,V35-W35)</f>
        <v/>
      </c>
      <c r="N35" s="38">
        <f>(IF(OR($C35="",$D35=""),0,
 IF(OR($A34="Holiday",$A35="Holiday"),
    IF(ISNUMBER(MATCH(TRIM($B35),{"Phagwah","Good Friday","Easter Monday","Labour Day","Christmas","Eid ul Azha","Romans-2","Globe-12","Neptune P1"},0)),0,$I35),
 IF(AND(NOT(OR($A34="Annual Leave",$A35="Annual Leave")),$A35="Off day"),$I35,
  MAX(0,$I35-$V35)
  ))))+W35</f>
        <v/>
      </c>
      <c r="O35" s="38">
        <f>IF(AND(OR($A34="Holiday",$A35="Holiday"),
        ISNUMBER(MATCH(TRIM($B35),{"Phagwah","Good Friday","Easter Monday","Labour Day","Christmas","Eid ul Azha","Romans-2","Globe-12","Neptune P1"},0))),
   $I35,0)</f>
        <v/>
      </c>
      <c r="P35" s="38">
        <f>IF(OR($O$7="Canteen",$O$7="Head Office"),0,IF($I35&lt;=0,0,IF(AND($I34&lt;=0,OR(TRIM($J35)="Hebrews",TRIM($J35)="Romans",TRIM($J35)="Romans-2",TRIM($J35)="Globe",TRIM($J35)="Globe-12",TRIM($J35)="Neptune P1")),1,0)))</f>
        <v/>
      </c>
      <c r="Q35" s="39" t="n"/>
      <c r="R35" s="38">
        <f>IF(OR($O$7="Canteen",$O$7="Head Office"),0,IF(
  AND(
    SUMIFS(I:I, C:C, C35) &gt;= 8,
    COUNTIFS(C$14:C35, C35)=1,
    OR(
      TEXT(D35,"hh:mm:ss")="07:00:00",
      TEXT(D35,"hh:mm:ss")="15:00:00",
      TEXT(D35,"hh:mm:ss")="23:00:00",
      TEXT(D36,"hh:mm:ss")="07:00:00",
      TEXT(D36,"hh:mm:ss")="15:00:00",
      TEXT(D36,"hh:mm:ss")="23:00:00"
    )
  ),
  1,
  0
))</f>
        <v/>
      </c>
      <c r="S35" s="38">
        <f>IF(OR($A34="Annual Leave",$A35="Annual Leave"),IF(AND($A34&lt;&gt;"Annual Leave",$A35="Annual Leave"),8,0),0)</f>
        <v/>
      </c>
      <c r="T35" s="40" t="n"/>
      <c r="U35" s="144">
        <f>MAX(0,40-Y35)</f>
        <v/>
      </c>
      <c r="V35" s="351">
        <f>IF(OR($C35="",$D35=""),0,
 IF(OR($A34="Holiday",$A35="Holiday"),0,
 IF(AND(NOT(OR($A34="Annual Leave",$A35="Annual Leave")),$A35="Off day"),0,
  IF($I34+$I35&gt;=8,IF($I34&gt;=8,0,8-$I34),$I35)
  )))</f>
        <v/>
      </c>
      <c r="W35" s="351">
        <f>MAX(0,V35-U35)</f>
        <v/>
      </c>
      <c r="X35" s="351">
        <f>IF(C35="","",C35-WEEKDAY(C35,1)+1)</f>
        <v/>
      </c>
      <c r="Y35" s="351">
        <f>SUMPRODUCT(($X$14:$X34=X35)*(($V$14:$V34)+($O$14:$O34)))+IF(X35=X14,$L$11,0)</f>
        <v/>
      </c>
      <c r="Z35" s="351" t="n"/>
      <c r="AA35" s="351" t="n"/>
      <c r="AB35" s="351" t="n"/>
      <c r="AC35" s="351" t="n"/>
      <c r="AD35" s="351" t="n"/>
      <c r="AE35" s="351" t="n"/>
      <c r="AF35" s="351" t="n"/>
    </row>
    <row r="36" ht="24" customHeight="1" s="348" thickBot="1">
      <c r="A36" s="154" t="inlineStr">
        <is>
          <t>On Day</t>
        </is>
      </c>
      <c r="B36" s="193" t="n"/>
      <c r="C36" s="90">
        <f>C34+1</f>
        <v/>
      </c>
      <c r="D36" s="8" t="n"/>
      <c r="E36" s="155">
        <f>IF(D36="", "",
 IF(D36=TIME(0,0,0), 0,
 IF(AND(D36&gt;=TIME(0,0,1), D36&lt;=TIME(2,0,0)), TIME(7,0,0),
 IF(AND(D36&gt;=TIME(6,0,0), D36&lt;=TIME(8,0,0)), TIME(12,0,0),
 IF(AND(D36&gt;TIME(8,0,0), D36&lt;=TIME(13,59,0)), TIME(15,0,0),
 IF(AND(D36&gt;=TIME(14,0,0), D36&lt;=TIME(17,59,0)), TIME(21,0,0),
 IF(AND(D36&gt;=TIME(18,0,0), D36&lt;=TIME(21,59,0)), TIME(0,0,0),
 IF(AND(D36&gt;=TIME(22,0,0), D36&lt;=TIME(23,59,59)), TIME(7,0,0), ""))))))))</f>
        <v/>
      </c>
      <c r="F36" s="156" t="n"/>
      <c r="G36" s="155">
        <f>IF(AND(D36&gt;=TIME(6,0,0),D36&lt;=TIME(8,0,0)),E36,"")</f>
        <v/>
      </c>
      <c r="H36" s="8" t="n"/>
      <c r="I36" s="30">
        <f>ROUND(IF(OR(D36="",E36="",E36=0),0,IF(H36="",MOD(E36-D36,1)*24,MOD(H36-D36,1)*24)),2)</f>
        <v/>
      </c>
      <c r="J36" s="157" t="n"/>
      <c r="K36" s="274" t="n"/>
      <c r="L36" s="189" t="n"/>
      <c r="M36" s="275">
        <f>MAX(0,V36-W36)</f>
        <v/>
      </c>
      <c r="N36" s="9">
        <f>(IF(OR($C36="",$D36=""),0,
 IF(OR($A36="Holiday",$A37="Holiday"),
    IF(ISNUMBER(MATCH(TRIM($B36),{"Phagwah","Good Friday","Easter Monday","Labour Day","Christmas","Eid ul Azha","Romans-2","Globe-12","Neptune P1"},0)),0,$I36),
 IF(AND(NOT(OR($A36="Annual Leave",$A37="Annual Leave")),$A36="Off day"),$I36,
  MAX(0,$I36-$V36)
  ))))+W36</f>
        <v/>
      </c>
      <c r="O36" s="9">
        <f>IF(AND(OR($A36="Holiday",$A37="Holiday"),
        ISNUMBER(MATCH(TRIM($B36),{"Phagwah","Good Friday","Easter Monday","Labour Day","Christmas","Eid ul Azha","Romans-2","Globe-12","Neptune P1"},0))),
   $I36,0)</f>
        <v/>
      </c>
      <c r="P36" s="9">
        <f>IF(OR($O$7="Canteen",$O$7="Head Office"),0,IF($I36&lt;=0,0,IF(OR(OR(TRIM($J36)="Hebrews",TRIM($J36)="Romans",TRIM($J36)="Romans-2",TRIM($J36)="Globe",TRIM($J36)="Globe-12",TRIM($J36)="Neptune P1"),AND($I37&gt;0,OR(TRIM($J37)="Hebrews",TRIM($J37)="Romans",TRIM($J37)="Romans-2",TRIM($J37)="Globe",TRIM($J37)="Globe-12",TRIM($J37)="Neptune P1"))),1,0)))</f>
        <v/>
      </c>
      <c r="Q36" s="10" t="n"/>
      <c r="R36" s="9">
        <f>IF(OR($O$7="Canteen",$O$7="Head Office"),0,IF(
  AND(
    SUMIFS(I:I, C:C, C36) &gt;= 8,
    COUNTIFS(C$14:C36, C36)=1,
    OR(
      TEXT(D36,"hh:mm:ss")="07:00:00",
      TEXT(D36,"hh:mm:ss")="15:00:00",
      TEXT(D36,"hh:mm:ss")="23:00:00",
      TEXT(D37,"hh:mm:ss")="07:00:00",
      TEXT(D37,"hh:mm:ss")="15:00:00",
      TEXT(D37,"hh:mm:ss")="23:00:00"
    )
  ),
  1,
  0
))</f>
        <v/>
      </c>
      <c r="S36" s="9">
        <f>IF(OR($A36="Annual Leave",$A37="Annual Leave"),IF($A36="Annual Leave",8,0),0)</f>
        <v/>
      </c>
      <c r="T36" s="91" t="n"/>
      <c r="U36" s="144">
        <f>MAX(0,40-Y36)</f>
        <v/>
      </c>
      <c r="V36" s="351">
        <f>IF(OR($C36="",$D36=""),0,
 IF(OR($A36="Holiday",$A37="Holiday"),0,
 IF(AND(NOT(OR($A36="Annual Leave",$A37="Annual Leave")),$A36="Off day"),0,
  IF($I36+$I37&gt;=8,IF($I36&gt;=8,8,$I36),$I36)
  )))</f>
        <v/>
      </c>
      <c r="W36" s="351">
        <f>MAX(0,V36-U36)</f>
        <v/>
      </c>
      <c r="X36" s="351">
        <f>IF(C36="","",C36-WEEKDAY(C36,1)+1)</f>
        <v/>
      </c>
      <c r="Y36" s="351">
        <f>SUMPRODUCT(($X$14:$X35=X36)*(($V$14:$V35)+($O$14:$O35)))+IF(X36=X14,$L$11,0)</f>
        <v/>
      </c>
      <c r="Z36" s="351" t="n"/>
      <c r="AA36" s="351" t="n"/>
      <c r="AB36" s="351" t="n"/>
      <c r="AC36" s="351" t="n"/>
      <c r="AD36" s="351" t="n"/>
      <c r="AE36" s="351" t="n"/>
      <c r="AF36" s="351" t="n"/>
    </row>
    <row r="37" ht="24" customHeight="1" s="348" thickBot="1">
      <c r="A37" s="154" t="inlineStr">
        <is>
          <t>On Day</t>
        </is>
      </c>
      <c r="B37" s="305" t="n"/>
      <c r="C37" s="90">
        <f>C36</f>
        <v/>
      </c>
      <c r="D37" s="276" t="n"/>
      <c r="E37" s="277">
        <f>IF(D37="", "",
 IF(D37=TIME(0,0,0), 0,
 IF(AND(D37&gt;=TIME(0,0,1), D37&lt;=TIME(2,0,0)), TIME(7,0,0),
 IF(AND(D37&gt;=TIME(6,0,0), D37&lt;=TIME(8,0,0)), TIME(12,0,0),
 IF(AND(D37&gt;TIME(8,0,0), D37&lt;=TIME(13,59,0)), TIME(15,0,0),
 IF(AND(D37&gt;=TIME(14,0,0), D37&lt;=TIME(17,59,0)), TIME(21,0,0),
 IF(AND(D37&gt;=TIME(18,0,0), D37&lt;=TIME(21,59,0)), TIME(0,0,0),
 IF(AND(D37&gt;=TIME(22,0,0), D37&lt;=TIME(23,59,59)), TIME(7,0,0), ""))))))))</f>
        <v/>
      </c>
      <c r="F37" s="156" t="n"/>
      <c r="G37" s="277">
        <f>IF(AND(D37&gt;=TIME(6,0,0),D37&lt;=TIME(8,0,0)),E37,"")</f>
        <v/>
      </c>
      <c r="H37" s="276" t="n"/>
      <c r="I37" s="30">
        <f>ROUND(IF(OR(D37="",E37="",E37=0),0,IF(H37="",MOD(E37-D37,1)*24,MOD(H37-D37,1)*24)),2)</f>
        <v/>
      </c>
      <c r="J37" s="158" t="n"/>
      <c r="K37" s="274" t="n"/>
      <c r="L37" s="189" t="n"/>
      <c r="M37" s="275">
        <f>MAX(0,V37-W37)</f>
        <v/>
      </c>
      <c r="N37" s="278">
        <f>(IF(OR($C37="",$D37=""),0,
 IF(OR($A36="Holiday",$A37="Holiday"),
    IF(ISNUMBER(MATCH(TRIM($B37),{"Phagwah","Good Friday","Easter Monday","Labour Day","Christmas","Eid ul Azha","Romans-2","Globe-12","Neptune P1"},0)),0,$I37),
 IF(AND(NOT(OR($A36="Annual Leave",$A37="Annual Leave")),$A37="Off day"),$I37,
  MAX(0,$I37-$V37)
  ))))+W37</f>
        <v/>
      </c>
      <c r="O37" s="278">
        <f>IF(AND(OR($A36="Holiday",$A37="Holiday"),
        ISNUMBER(MATCH(TRIM($B37),{"Phagwah","Good Friday","Easter Monday","Labour Day","Christmas","Eid ul Azha","Romans-2","Globe-12","Neptune P1"},0))),
   $I37,0)</f>
        <v/>
      </c>
      <c r="P37" s="278">
        <f>IF(OR($O$7="Canteen",$O$7="Head Office"),0,IF($I37&lt;=0,0,IF(AND($I36&lt;=0,OR(TRIM($J37)="Hebrews",TRIM($J37)="Romans",TRIM($J37)="Romans-2",TRIM($J37)="Globe",TRIM($J37)="Globe-12",TRIM($J37)="Neptune P1")),1,0)))</f>
        <v/>
      </c>
      <c r="Q37" s="279" t="n"/>
      <c r="R37" s="278">
        <f>IF(OR($O$7="Canteen",$O$7="Head Office"),0,IF(
  AND(
    SUMIFS(I:I, C:C, C37) &gt;= 8,
    COUNTIFS(C$14:C37, C37)=1,
    OR(
      TEXT(D37,"hh:mm:ss")="07:00:00",
      TEXT(D37,"hh:mm:ss")="15:00:00",
      TEXT(D37,"hh:mm:ss")="23:00:00",
      TEXT(D38,"hh:mm:ss")="07:00:00",
      TEXT(D38,"hh:mm:ss")="15:00:00",
      TEXT(D38,"hh:mm:ss")="23:00:00"
    )
  ),
  1,
  0
))</f>
        <v/>
      </c>
      <c r="S37" s="278">
        <f>IF(OR($A36="Annual Leave",$A37="Annual Leave"),IF(AND($A36&lt;&gt;"Annual Leave",$A37="Annual Leave"),8,0),0)</f>
        <v/>
      </c>
      <c r="T37" s="280" t="n"/>
      <c r="U37" s="144">
        <f>MAX(0,40-Y37)</f>
        <v/>
      </c>
      <c r="V37" s="351">
        <f>IF(OR($C37="",$D37=""),0,
 IF(OR($A36="Holiday",$A37="Holiday"),0,
 IF(AND(NOT(OR($A36="Annual Leave",$A37="Annual Leave")),$A37="Off day"),0,
  IF($I36+$I37&gt;=8,IF($I36&gt;=8,0,8-$I36),$I37)
  )))</f>
        <v/>
      </c>
      <c r="W37" s="351">
        <f>MAX(0,V37-U37)</f>
        <v/>
      </c>
      <c r="X37" s="351">
        <f>IF(C37="","",C37-WEEKDAY(C37,1)+1)</f>
        <v/>
      </c>
      <c r="Y37" s="351">
        <f>SUMPRODUCT(($X$14:$X36=X37)*(($V$14:$V36)+($O$14:$O36)))+IF(X37=X14,$L$11,0)</f>
        <v/>
      </c>
      <c r="Z37" s="351" t="n"/>
      <c r="AA37" s="351" t="n"/>
      <c r="AB37" s="351" t="n"/>
      <c r="AC37" s="351" t="n"/>
      <c r="AD37" s="351" t="n"/>
      <c r="AE37" s="351" t="n"/>
      <c r="AF37" s="351" t="n"/>
    </row>
    <row r="38" ht="24" customHeight="1" s="348" thickBot="1">
      <c r="A38" s="194" t="inlineStr">
        <is>
          <t>On Day</t>
        </is>
      </c>
      <c r="B38" s="195" t="n"/>
      <c r="C38" s="103">
        <f>C36+1</f>
        <v/>
      </c>
      <c r="D38" s="64" t="n"/>
      <c r="E38" s="196">
        <f>IF(D38="", "",
 IF(D38=TIME(0,0,0), 0,
 IF(AND(D38&gt;=TIME(0,0,1), D38&lt;=TIME(2,0,0)), TIME(7,0,0),
 IF(AND(D38&gt;=TIME(6,0,0), D38&lt;=TIME(8,0,0)), TIME(12,0,0),
 IF(AND(D38&gt;TIME(8,0,0), D38&lt;=TIME(13,59,0)), TIME(15,0,0),
 IF(AND(D38&gt;=TIME(14,0,0), D38&lt;=TIME(17,59,0)), TIME(21,0,0),
 IF(AND(D38&gt;=TIME(18,0,0), D38&lt;=TIME(21,59,0)), TIME(0,0,0),
 IF(AND(D38&gt;=TIME(22,0,0), D38&lt;=TIME(23,59,59)), TIME(7,0,0), ""))))))))</f>
        <v/>
      </c>
      <c r="F38" s="197" t="n"/>
      <c r="G38" s="196">
        <f>IF(AND(D38&gt;=TIME(6,0,0),D38&lt;=TIME(8,0,0)),E38,"")</f>
        <v/>
      </c>
      <c r="H38" s="64" t="n"/>
      <c r="I38" s="65">
        <f>ROUND(IF(OR(D38="",E38="",E38=0),0,IF(H38="",MOD(E38-D38,1)*24,MOD(H38-D38,1)*24)),2)</f>
        <v/>
      </c>
      <c r="J38" s="198" t="n"/>
      <c r="K38" s="306" t="n"/>
      <c r="L38" s="181" t="n"/>
      <c r="M38" s="307">
        <f>MAX(0,V38-W38)</f>
        <v/>
      </c>
      <c r="N38" s="66">
        <f>(IF(OR($C38="",$D38=""),0,
 IF(OR($A38="Holiday",$A39="Holiday"),
    IF(ISNUMBER(MATCH(TRIM($B38),{"Phagwah","Good Friday","Easter Monday","Labour Day","Christmas","Eid ul Azha","Romans-2","Globe-12","Neptune P1"},0)),0,$I38),
 IF(AND(NOT(OR($A38="Annual Leave",$A39="Annual Leave")),$A38="Off day"),$I38,
  MAX(0,$I38-$V38)
  ))))+W38</f>
        <v/>
      </c>
      <c r="O38" s="66">
        <f>IF(AND(OR($A38="Holiday",$A39="Holiday"),
        ISNUMBER(MATCH(TRIM($B38),{"Phagwah","Good Friday","Easter Monday","Labour Day","Christmas","Eid ul Azha","Romans-2","Globe-12","Neptune P1"},0))),
   $I38,0)</f>
        <v/>
      </c>
      <c r="P38" s="66">
        <f>IF(OR($O$7="Canteen",$O$7="Head Office"),0,IF($I38&lt;=0,0,IF(OR(OR(TRIM($J38)="Hebrews",TRIM($J38)="Romans",TRIM($J38)="Romans-2",TRIM($J38)="Globe",TRIM($J38)="Globe-12",TRIM($J38)="Neptune P1"),AND($I39&gt;0,OR(TRIM($J39)="Hebrews",TRIM($J39)="Romans",TRIM($J39)="Romans-2",TRIM($J39)="Globe",TRIM($J39)="Globe-12",TRIM($J39)="Neptune P1"))),1,0)))</f>
        <v/>
      </c>
      <c r="Q38" s="67" t="n"/>
      <c r="R38" s="66">
        <f>IF(OR($O$7="Canteen",$O$7="Head Office"),0,IF(
  AND(
    SUMIFS(I:I, C:C, C38) &gt;= 8,
    COUNTIFS(C$14:C38, C38)=1,
    OR(
      TEXT(D38,"hh:mm:ss")="07:00:00",
      TEXT(D38,"hh:mm:ss")="15:00:00",
      TEXT(D38,"hh:mm:ss")="23:00:00",
      TEXT(D39,"hh:mm:ss")="07:00:00",
      TEXT(D39,"hh:mm:ss")="15:00:00",
      TEXT(D39,"hh:mm:ss")="23:00:00"
    )
  ),
  1,
  0
))</f>
        <v/>
      </c>
      <c r="S38" s="66">
        <f>IF(OR($A38="Annual Leave",$A39="Annual Leave"),IF($A38="Annual Leave",8,0),0)</f>
        <v/>
      </c>
      <c r="T38" s="68" t="n"/>
      <c r="U38" s="144">
        <f>MAX(0,40-Y38)</f>
        <v/>
      </c>
      <c r="V38" s="351">
        <f>IF(OR($C38="",$D38=""),0,
 IF(OR($A38="Holiday",$A39="Holiday"),0,
 IF(AND(NOT(OR($A38="Annual Leave",$A39="Annual Leave")),$A38="Off day"),0,
  IF($I38+$I39&gt;=8,IF($I38&gt;=8,8,$I38),$I38)
  )))</f>
        <v/>
      </c>
      <c r="W38" s="351">
        <f>MAX(0,V38-U38)</f>
        <v/>
      </c>
      <c r="X38" s="351">
        <f>IF(C38="","",C38-WEEKDAY(C38,1)+1)</f>
        <v/>
      </c>
      <c r="Y38" s="351">
        <f>SUMPRODUCT(($X$14:$X37=X38)*(($V$14:$V37)+($O$14:$O37)))+IF(X38=X14,$L$11,0)</f>
        <v/>
      </c>
      <c r="Z38" s="351" t="n"/>
      <c r="AA38" s="351" t="n"/>
      <c r="AB38" s="351" t="n"/>
      <c r="AC38" s="351" t="n"/>
      <c r="AD38" s="351" t="n"/>
      <c r="AE38" s="351" t="n"/>
      <c r="AF38" s="351" t="n"/>
    </row>
    <row r="39" ht="24" customHeight="1" s="348" thickBot="1">
      <c r="A39" s="194" t="inlineStr">
        <is>
          <t>On Day</t>
        </is>
      </c>
      <c r="B39" s="199" t="n"/>
      <c r="C39" s="104">
        <f>C38</f>
        <v/>
      </c>
      <c r="D39" s="69" t="n"/>
      <c r="E39" s="200">
        <f>IF(D39="", "",
 IF(D39=TIME(0,0,0), 0,
 IF(AND(D39&gt;=TIME(0,0,1), D39&lt;=TIME(2,0,0)), TIME(7,0,0),
 IF(AND(D39&gt;=TIME(6,0,0), D39&lt;=TIME(8,0,0)), TIME(12,0,0),
 IF(AND(D39&gt;TIME(8,0,0), D39&lt;=TIME(13,59,0)), TIME(15,0,0),
 IF(AND(D39&gt;=TIME(14,0,0), D39&lt;=TIME(17,59,0)), TIME(21,0,0),
 IF(AND(D39&gt;=TIME(18,0,0), D39&lt;=TIME(21,59,0)), TIME(0,0,0),
 IF(AND(D39&gt;=TIME(22,0,0), D39&lt;=TIME(23,59,59)), TIME(7,0,0), ""))))))))</f>
        <v/>
      </c>
      <c r="F39" s="201" t="n"/>
      <c r="G39" s="200">
        <f>IF(AND(D39&gt;=TIME(6,0,0),D39&lt;=TIME(8,0,0)),E39,"")</f>
        <v/>
      </c>
      <c r="H39" s="69" t="n"/>
      <c r="I39" s="70">
        <f>ROUND(IF(OR(D39="",E39="",E39=0),0,IF(H39="",MOD(E39-D39,1)*24,MOD(H39-D39,1)*24)),2)</f>
        <v/>
      </c>
      <c r="J39" s="198" t="n"/>
      <c r="K39" s="306" t="n"/>
      <c r="L39" s="183" t="n"/>
      <c r="M39" s="307">
        <f>MAX(0,V39-W39)</f>
        <v/>
      </c>
      <c r="N39" s="71">
        <f>(IF(OR($C39="",$D39=""),0,
 IF(OR($A38="Holiday",$A39="Holiday"),
    IF(ISNUMBER(MATCH(TRIM($B39),{"Phagwah","Good Friday","Easter Monday","Labour Day","Christmas","Eid ul Azha","Romans-2","Globe-12","Neptune P1"},0)),0,$I39),
 IF(AND(NOT(OR($A38="Annual Leave",$A39="Annual Leave")),$A39="Off day"),$I39,
  MAX(0,$I39-$V39)
  ))))+W39</f>
        <v/>
      </c>
      <c r="O39" s="71">
        <f>IF(AND(OR($A38="Holiday",$A39="Holiday"),
        ISNUMBER(MATCH(TRIM($B39),{"Phagwah","Good Friday","Easter Monday","Labour Day","Christmas","Eid ul Azha","Romans-2","Globe-12","Neptune P1"},0))),
   $I39,0)</f>
        <v/>
      </c>
      <c r="P39" s="71">
        <f>IF(OR($O$7="Canteen",$O$7="Head Office"),0,IF($I39&lt;=0,0,IF(AND($I38&lt;=0,OR(TRIM($J39)="Hebrews",TRIM($J39)="Romans",TRIM($J39)="Romans-2",TRIM($J39)="Globe",TRIM($J39)="Globe-12",TRIM($J39)="Neptune P1")),1,0)))</f>
        <v/>
      </c>
      <c r="Q39" s="72" t="n"/>
      <c r="R39" s="71">
        <f>IF(OR($O$7="Canteen",$O$7="Head Office"),0,IF(
  AND(
    SUMIFS(I:I, C:C, C39) &gt;= 8,
    COUNTIFS(C$14:C39, C39)=1,
    OR(
      TEXT(D39,"hh:mm:ss")="07:00:00",
      TEXT(D39,"hh:mm:ss")="15:00:00",
      TEXT(D39,"hh:mm:ss")="23:00:00",
      TEXT(D40,"hh:mm:ss")="07:00:00",
      TEXT(D40,"hh:mm:ss")="15:00:00",
      TEXT(D40,"hh:mm:ss")="23:00:00"
    )
  ),
  1,
  0
))</f>
        <v/>
      </c>
      <c r="S39" s="71">
        <f>IF(OR($A38="Annual Leave",$A39="Annual Leave"),IF(AND($A38&lt;&gt;"Annual Leave",$A39="Annual Leave"),8,0),0)</f>
        <v/>
      </c>
      <c r="T39" s="73" t="n"/>
      <c r="U39" s="144">
        <f>MAX(0,40-Y39)</f>
        <v/>
      </c>
      <c r="V39" s="351">
        <f>IF(OR($C39="",$D39=""),0,
 IF(OR($A38="Holiday",$A39="Holiday"),0,
 IF(AND(NOT(OR($A38="Annual Leave",$A39="Annual Leave")),$A39="Off day"),0,
  IF($I38+$I39&gt;=8,IF($I38&gt;=8,0,8-$I38),$I39)
  )))</f>
        <v/>
      </c>
      <c r="W39" s="351">
        <f>MAX(0,V39-U39)</f>
        <v/>
      </c>
      <c r="X39" s="351">
        <f>IF(C39="","",C39-WEEKDAY(C39,1)+1)</f>
        <v/>
      </c>
      <c r="Y39" s="351">
        <f>SUMPRODUCT(($X$14:$X38=X39)*(($V$14:$V38)+($O$14:$O38)))+IF(X39=X14,$L$11,0)</f>
        <v/>
      </c>
      <c r="Z39" s="351" t="n"/>
      <c r="AA39" s="351" t="n"/>
      <c r="AB39" s="351" t="n"/>
      <c r="AC39" s="351" t="n"/>
      <c r="AD39" s="351" t="n"/>
      <c r="AE39" s="351" t="n"/>
      <c r="AF39" s="351" t="n"/>
    </row>
    <row r="40" ht="24" customHeight="1" s="348" thickBot="1">
      <c r="A40" s="202" t="inlineStr">
        <is>
          <t>On Day</t>
        </is>
      </c>
      <c r="B40" s="203" t="n"/>
      <c r="C40" s="105">
        <f>C38+1</f>
        <v/>
      </c>
      <c r="D40" s="74" t="n"/>
      <c r="E40" s="204">
        <f>IF(D40="", "",
 IF(D40=TIME(0,0,0), 0,
 IF(AND(D40&gt;=TIME(0,0,1), D40&lt;=TIME(2,0,0)), TIME(7,0,0),
 IF(AND(D40&gt;=TIME(6,0,0), D40&lt;=TIME(8,0,0)), TIME(12,0,0),
 IF(AND(D40&gt;TIME(8,0,0), D40&lt;=TIME(13,59,0)), TIME(15,0,0),
 IF(AND(D40&gt;=TIME(14,0,0), D40&lt;=TIME(17,59,0)), TIME(21,0,0),
 IF(AND(D40&gt;=TIME(18,0,0), D40&lt;=TIME(21,59,0)), TIME(0,0,0),
 IF(AND(D40&gt;=TIME(22,0,0), D40&lt;=TIME(23,59,59)), TIME(7,0,0), ""))))))))</f>
        <v/>
      </c>
      <c r="F40" s="205" t="n"/>
      <c r="G40" s="204">
        <f>IF(AND(D40&gt;=TIME(6,0,0),D40&lt;=TIME(8,0,0)),E40,"")</f>
        <v/>
      </c>
      <c r="H40" s="74" t="n"/>
      <c r="I40" s="106">
        <f>ROUND(IF(OR(D40="",E40="",E40=0),0,IF(H40="",MOD(E40-D40,1)*24,MOD(H40-D40,1)*24)),2)</f>
        <v/>
      </c>
      <c r="J40" s="206" t="n"/>
      <c r="K40" s="308" t="n"/>
      <c r="L40" s="189" t="n"/>
      <c r="M40" s="309">
        <f>MAX(0,V40-W40)</f>
        <v/>
      </c>
      <c r="N40" s="75">
        <f>(IF(OR($C40="",$D40=""),0,
 IF(OR($A40="Holiday",$A41="Holiday"),
    IF(ISNUMBER(MATCH(TRIM($B40),{"Phagwah","Good Friday","Easter Monday","Labour Day","Christmas","Eid ul Azha","Romans-2","Globe-12","Neptune P1"},0)),0,$I40),
 IF(AND(NOT(OR($A40="Annual Leave",$A41="Annual Leave")),$A40="Off day"),$I40,
  MAX(0,$I40-$V40)
  ))))+W40</f>
        <v/>
      </c>
      <c r="O40" s="75">
        <f>IF(AND(OR($A40="Holiday",$A41="Holiday"),
        ISNUMBER(MATCH(TRIM($B40),{"Phagwah","Good Friday","Easter Monday","Labour Day","Christmas","Eid ul Azha","Romans-2","Globe-12","Neptune P1"},0))),
   $I40,0)</f>
        <v/>
      </c>
      <c r="P40" s="75">
        <f>IF(OR($O$7="Canteen",$O$7="Head Office"),0,IF($I40&lt;=0,0,IF(OR(OR(TRIM($J40)="Hebrews",TRIM($J40)="Romans",TRIM($J40)="Romans-2",TRIM($J40)="Globe",TRIM($J40)="Globe-12",TRIM($J40)="Neptune P1"),AND($I41&gt;0,OR(TRIM($J41)="Hebrews",TRIM($J41)="Romans",TRIM($J41)="Romans-2",TRIM($J41)="Globe",TRIM($J41)="Globe-12",TRIM($J41)="Neptune P1"))),1,0)))</f>
        <v/>
      </c>
      <c r="Q40" s="76" t="n"/>
      <c r="R40" s="75">
        <f>IF(OR($O$7="Canteen",$O$7="Head Office"),0,IF(
  AND(
    SUMIFS(I:I, C:C, C40) &gt;= 8,
    COUNTIFS(C$14:C40, C40)=1,
    OR(
      TEXT(D40,"hh:mm:ss")="07:00:00",
      TEXT(D40,"hh:mm:ss")="15:00:00",
      TEXT(D40,"hh:mm:ss")="23:00:00",
      TEXT(D41,"hh:mm:ss")="07:00:00",
      TEXT(D41,"hh:mm:ss")="15:00:00",
      TEXT(D41,"hh:mm:ss")="23:00:00"
    )
  ),
  1,
  0
))</f>
        <v/>
      </c>
      <c r="S40" s="75">
        <f>IF(OR($A40="Annual Leave",$A41="Annual Leave"),IF($A40="Annual Leave",8,0),0)</f>
        <v/>
      </c>
      <c r="T40" s="107" t="n"/>
      <c r="U40" s="144">
        <f>MAX(0,40-Y40)</f>
        <v/>
      </c>
      <c r="V40" s="351">
        <f>IF(OR($C40="",$D40=""),0,
 IF(OR($A40="Holiday",$A41="Holiday"),0,
 IF(AND(NOT(OR($A40="Annual Leave",$A41="Annual Leave")),$A40="Off day"),0,
  IF($I40+$I41&gt;=8,IF($I40&gt;=8,8,$I40),$I40)
  )))</f>
        <v/>
      </c>
      <c r="W40" s="351">
        <f>MAX(0,V40-U40)</f>
        <v/>
      </c>
      <c r="X40" s="351">
        <f>IF(C40="","",C40-WEEKDAY(C40,1)+1)</f>
        <v/>
      </c>
      <c r="Y40" s="351">
        <f>SUMPRODUCT(($X$14:$X39=X40)*(($V$14:$V39)+($O$14:$O39)))+IF(X40=X14,$L$11,0)</f>
        <v/>
      </c>
      <c r="Z40" s="351" t="n"/>
      <c r="AA40" s="351" t="n"/>
      <c r="AB40" s="351" t="n"/>
      <c r="AC40" s="351" t="n"/>
      <c r="AD40" s="351" t="n"/>
      <c r="AE40" s="351" t="n"/>
      <c r="AF40" s="351" t="n"/>
    </row>
    <row r="41" ht="24" customHeight="1" s="348" thickBot="1">
      <c r="A41" s="202" t="inlineStr">
        <is>
          <t>On Day</t>
        </is>
      </c>
      <c r="B41" s="310" t="n"/>
      <c r="C41" s="105">
        <f>C40</f>
        <v/>
      </c>
      <c r="D41" s="311" t="n"/>
      <c r="E41" s="312">
        <f>IF(D41="", "",
 IF(D41=TIME(0,0,0), 0,
 IF(AND(D41&gt;=TIME(0,0,1), D41&lt;=TIME(2,0,0)), TIME(7,0,0),
 IF(AND(D41&gt;=TIME(6,0,0), D41&lt;=TIME(8,0,0)), TIME(12,0,0),
 IF(AND(D41&gt;TIME(8,0,0), D41&lt;=TIME(13,59,0)), TIME(15,0,0),
 IF(AND(D41&gt;=TIME(14,0,0), D41&lt;=TIME(17,59,0)), TIME(21,0,0),
 IF(AND(D41&gt;=TIME(18,0,0), D41&lt;=TIME(21,59,0)), TIME(0,0,0),
 IF(AND(D41&gt;=TIME(22,0,0), D41&lt;=TIME(23,59,59)), TIME(7,0,0), ""))))))))</f>
        <v/>
      </c>
      <c r="F41" s="205" t="n"/>
      <c r="G41" s="312">
        <f>IF(AND(D41&gt;=TIME(6,0,0),D41&lt;=TIME(8,0,0)),E41,"")</f>
        <v/>
      </c>
      <c r="H41" s="311" t="n"/>
      <c r="I41" s="106">
        <f>ROUND(IF(OR(D41="",E41="",E41=0),0,IF(H41="",MOD(E41-D41,1)*24,MOD(H41-D41,1)*24)),2)</f>
        <v/>
      </c>
      <c r="J41" s="207" t="n"/>
      <c r="K41" s="308" t="n"/>
      <c r="L41" s="189" t="n"/>
      <c r="M41" s="309">
        <f>MAX(0,V41-W41)</f>
        <v/>
      </c>
      <c r="N41" s="313">
        <f>(IF(OR($C41="",$D41=""),0,
 IF(OR($A40="Holiday",$A41="Holiday"),
    IF(ISNUMBER(MATCH(TRIM($B41),{"Phagwah","Good Friday","Easter Monday","Labour Day","Christmas","Eid ul Azha","Romans-2","Globe-12","Neptune P1"},0)),0,$I41),
 IF(AND(NOT(OR($A40="Annual Leave",$A41="Annual Leave")),$A41="Off day"),$I41,
  MAX(0,$I41-$V41)
  ))))+W41</f>
        <v/>
      </c>
      <c r="O41" s="313">
        <f>IF(AND(OR($A40="Holiday",$A41="Holiday"),
        ISNUMBER(MATCH(TRIM($B41),{"Phagwah","Good Friday","Easter Monday","Labour Day","Christmas","Eid ul Azha","Romans-2","Globe-12","Neptune P1"},0))),
   $I41,0)</f>
        <v/>
      </c>
      <c r="P41" s="313">
        <f>IF(OR($O$7="Canteen",$O$7="Head Office"),0,IF($I41&lt;=0,0,IF(AND($I40&lt;=0,OR(TRIM($J41)="Hebrews",TRIM($J41)="Romans",TRIM($J41)="Romans-2",TRIM($J41)="Globe",TRIM($J41)="Globe-12",TRIM($J41)="Neptune P1")),1,0)))</f>
        <v/>
      </c>
      <c r="Q41" s="314" t="n"/>
      <c r="R41" s="313">
        <f>IF(OR($O$7="Canteen",$O$7="Head Office"),0,IF(
  AND(
    SUMIFS(I:I, C:C, C41) &gt;= 8,
    COUNTIFS(C$14:C41, C41)=1,
    OR(
      TEXT(D41,"hh:mm:ss")="07:00:00",
      TEXT(D41,"hh:mm:ss")="15:00:00",
      TEXT(D41,"hh:mm:ss")="23:00:00",
      TEXT(D42,"hh:mm:ss")="07:00:00",
      TEXT(D42,"hh:mm:ss")="15:00:00",
      TEXT(D42,"hh:mm:ss")="23:00:00"
    )
  ),
  1,
  0
))</f>
        <v/>
      </c>
      <c r="S41" s="313">
        <f>IF(OR($A40="Annual Leave",$A41="Annual Leave"),IF(AND($A40&lt;&gt;"Annual Leave",$A41="Annual Leave"),8,0),0)</f>
        <v/>
      </c>
      <c r="T41" s="315" t="n"/>
      <c r="U41" s="144">
        <f>MAX(0,40-Y41)</f>
        <v/>
      </c>
      <c r="V41" s="351">
        <f>IF(OR($C41="",$D41=""),0,
 IF(OR($A40="Holiday",$A41="Holiday"),0,
 IF(AND(NOT(OR($A40="Annual Leave",$A41="Annual Leave")),$A41="Off day"),0,
  IF($I40+$I41&gt;=8,IF($I40&gt;=8,0,8-$I40),$I41)
  )))</f>
        <v/>
      </c>
      <c r="W41" s="351">
        <f>MAX(0,V41-U41)</f>
        <v/>
      </c>
      <c r="X41" s="351">
        <f>IF(C41="","",C41-WEEKDAY(C41,1)+1)</f>
        <v/>
      </c>
      <c r="Y41" s="351">
        <f>SUMPRODUCT(($X$14:$X40=X41)*(($V$14:$V40)+($O$14:$O40)))+IF(X41=X14,$L$11,0)</f>
        <v/>
      </c>
      <c r="Z41" s="351" t="n"/>
      <c r="AA41" s="351" t="n"/>
      <c r="AB41" s="351" t="n"/>
      <c r="AC41" s="351" t="n"/>
      <c r="AD41" s="351" t="n"/>
      <c r="AE41" s="351" t="n"/>
      <c r="AF41" s="351" t="n"/>
    </row>
    <row r="42" ht="24" customHeight="1" s="348" thickBot="1">
      <c r="A42" s="208" t="inlineStr">
        <is>
          <t>On Day</t>
        </is>
      </c>
      <c r="B42" s="209" t="n"/>
      <c r="C42" s="108">
        <f>C40+1</f>
        <v/>
      </c>
      <c r="D42" s="77" t="n"/>
      <c r="E42" s="210">
        <f>IF(D42="", "",
 IF(D42=TIME(0,0,0), 0,
 IF(AND(D42&gt;=TIME(0,0,1), D42&lt;=TIME(2,0,0)), TIME(7,0,0),
 IF(AND(D42&gt;=TIME(6,0,0), D42&lt;=TIME(8,0,0)), TIME(12,0,0),
 IF(AND(D42&gt;TIME(8,0,0), D42&lt;=TIME(13,59,0)), TIME(15,0,0),
 IF(AND(D42&gt;=TIME(14,0,0), D42&lt;=TIME(17,59,0)), TIME(21,0,0),
 IF(AND(D42&gt;=TIME(18,0,0), D42&lt;=TIME(21,59,0)), TIME(0,0,0),
 IF(AND(D42&gt;=TIME(22,0,0), D42&lt;=TIME(23,59,59)), TIME(7,0,0), ""))))))))</f>
        <v/>
      </c>
      <c r="F42" s="211" t="n"/>
      <c r="G42" s="210">
        <f>IF(AND(D42&gt;=TIME(6,0,0),D42&lt;=TIME(8,0,0)),E42,"")</f>
        <v/>
      </c>
      <c r="H42" s="77" t="n"/>
      <c r="I42" s="16">
        <f>ROUND(IF(OR(D42="",E42="",E42=0),0,IF(H42="",MOD(E42-D42,1)*24,MOD(H42-D42,1)*24)),2)</f>
        <v/>
      </c>
      <c r="J42" s="212" t="n"/>
      <c r="K42" s="316" t="n"/>
      <c r="L42" s="181" t="n"/>
      <c r="M42" s="317">
        <f>MAX(0,V42-W42)</f>
        <v/>
      </c>
      <c r="N42" s="17">
        <f>(IF(OR($C42="",$D42=""),0,
 IF(OR($A42="Holiday",$A43="Holiday"),
    IF(ISNUMBER(MATCH(TRIM($B42),{"Phagwah","Good Friday","Easter Monday","Labour Day","Christmas","Eid ul Azha","Romans-2","Globe-12","Neptune P1"},0)),0,$I42),
 IF(AND(NOT(OR($A42="Annual Leave",$A43="Annual Leave")),$A42="Off day"),$I42,
  MAX(0,$I42-$V42)
  ))))+W42</f>
        <v/>
      </c>
      <c r="O42" s="213">
        <f>IF(AND(OR($A42="Holiday",$A43="Holiday"),
        ISNUMBER(MATCH(TRIM($B42),{"Phagwah","Good Friday","Easter Monday","Labour Day","Christmas","Eid ul Azha","Romans-2","Globe-12","Neptune P1"},0))),
   $I42,0)</f>
        <v/>
      </c>
      <c r="P42" s="17">
        <f>IF(OR($O$7="Canteen",$O$7="Head Office"),0,IF($I42&lt;=0,0,IF(OR(OR(TRIM($J42)="Hebrews",TRIM($J42)="Romans",TRIM($J42)="Romans-2",TRIM($J42)="Globe",TRIM($J42)="Globe-12",TRIM($J42)="Neptune P1"),AND($I43&gt;0,OR(TRIM($J43)="Hebrews",TRIM($J43)="Romans",TRIM($J43)="Romans-2",TRIM($J43)="Globe",TRIM($J43)="Globe-12",TRIM($J43)="Neptune P1"))),1,0)))</f>
        <v/>
      </c>
      <c r="Q42" s="78" t="n"/>
      <c r="R42" s="213">
        <f>IF(OR($O$7="Canteen",$O$7="Head Office"),0,IF(
  AND(
    SUMIFS(I:I, C:C, C42) &gt;= 8,
    COUNTIFS(C$14:C42, C42)=1,
    OR(
      TEXT(D42,"hh:mm:ss")="07:00:00",
      TEXT(D42,"hh:mm:ss")="15:00:00",
      TEXT(D42,"hh:mm:ss")="23:00:00",
      TEXT(D43,"hh:mm:ss")="07:00:00",
      TEXT(D43,"hh:mm:ss")="15:00:00",
      TEXT(D43,"hh:mm:ss")="23:00:00"
    )
  ),
  1,
  0
))</f>
        <v/>
      </c>
      <c r="S42" s="213">
        <f>IF(OR($A42="Annual Leave",$A43="Annual Leave"),IF($A42="Annual Leave",8,0),0)</f>
        <v/>
      </c>
      <c r="T42" s="79" t="n"/>
      <c r="U42" s="144">
        <f>MAX(0,40-Y42)</f>
        <v/>
      </c>
      <c r="V42" s="351">
        <f>IF(OR($C42="",$D42=""),0,
 IF(OR($A42="Holiday",$A43="Holiday"),0,
 IF(AND(NOT(OR($A42="Annual Leave",$A43="Annual Leave")),$A42="Off day"),0,
  IF($I42+$I43&gt;=8,IF($I42&gt;=8,8,$I42),$I42)
  )))</f>
        <v/>
      </c>
      <c r="W42" s="351">
        <f>MAX(0,V42-U42)</f>
        <v/>
      </c>
      <c r="X42" s="351">
        <f>IF(C42="","",C42-WEEKDAY(C42,1)+1)</f>
        <v/>
      </c>
      <c r="Y42" s="351">
        <f>SUMPRODUCT(($X$14:$X41=X42)*(($V$14:$V41)+($O$14:$O41)))+IF(X42=X14,$L$11,0)</f>
        <v/>
      </c>
      <c r="Z42" s="351" t="n"/>
      <c r="AA42" s="351" t="n"/>
      <c r="AB42" s="351" t="n"/>
      <c r="AC42" s="351" t="n"/>
      <c r="AD42" s="351" t="n"/>
      <c r="AE42" s="351" t="n"/>
      <c r="AF42" s="351" t="n"/>
    </row>
    <row r="43" ht="24" customHeight="1" s="348" thickBot="1">
      <c r="A43" s="208" t="inlineStr">
        <is>
          <t>On Day</t>
        </is>
      </c>
      <c r="B43" s="214" t="n"/>
      <c r="C43" s="109">
        <f>C42</f>
        <v/>
      </c>
      <c r="D43" s="18" t="n"/>
      <c r="E43" s="215">
        <f>IF(D43="", "",
 IF(D43=TIME(0,0,0), 0,
 IF(AND(D43&gt;=TIME(0,0,1), D43&lt;=TIME(2,0,0)), TIME(7,0,0),
 IF(AND(D43&gt;=TIME(6,0,0), D43&lt;=TIME(8,0,0)), TIME(12,0,0),
 IF(AND(D43&gt;TIME(8,0,0), D43&lt;=TIME(13,59,0)), TIME(15,0,0),
 IF(AND(D43&gt;=TIME(14,0,0), D43&lt;=TIME(17,59,0)), TIME(21,0,0),
 IF(AND(D43&gt;=TIME(18,0,0), D43&lt;=TIME(21,59,0)), TIME(0,0,0),
 IF(AND(D43&gt;=TIME(22,0,0), D43&lt;=TIME(23,59,59)), TIME(7,0,0), ""))))))))</f>
        <v/>
      </c>
      <c r="F43" s="216" t="n"/>
      <c r="G43" s="215">
        <f>IF(AND(D43&gt;=TIME(6,0,0),D43&lt;=TIME(8,0,0)),E43,"")</f>
        <v/>
      </c>
      <c r="H43" s="18" t="n"/>
      <c r="I43" s="19">
        <f>ROUND(IF(OR(D43="",E43="",E43=0),0,IF(H43="",MOD(E43-D43,1)*24,MOD(H43-D43,1)*24)),2)</f>
        <v/>
      </c>
      <c r="J43" s="212" t="n"/>
      <c r="K43" s="316" t="n"/>
      <c r="L43" s="183" t="n"/>
      <c r="M43" s="317">
        <f>MAX(0,V43-W43)</f>
        <v/>
      </c>
      <c r="N43" s="20">
        <f>(IF(OR($C43="",$D43=""),0,
 IF(OR($A42="Holiday",$A43="Holiday"),
    IF(ISNUMBER(MATCH(TRIM($B43),{"Phagwah","Good Friday","Easter Monday","Labour Day","Christmas","Eid ul Azha","Romans-2","Globe-12","Neptune P1"},0)),0,$I43),
 IF(AND(NOT(OR($A42="Annual Leave",$A43="Annual Leave")),$A43="Off day"),$I43,
  MAX(0,$I43-$V43)
  ))))+W43</f>
        <v/>
      </c>
      <c r="O43" s="20">
        <f>IF(AND(OR($A42="Holiday",$A43="Holiday"),
        ISNUMBER(MATCH(TRIM($B43),{"Phagwah","Good Friday","Easter Monday","Labour Day","Christmas","Eid ul Azha","Romans-2","Globe-12","Neptune P1"},0))),
   $I43,0)</f>
        <v/>
      </c>
      <c r="P43" s="20">
        <f>IF(OR($O$7="Canteen",$O$7="Head Office"),0,IF($I43&lt;=0,0,IF(AND($I42&lt;=0,OR(TRIM($J43)="Hebrews",TRIM($J43)="Romans",TRIM($J43)="Romans-2",TRIM($J43)="Globe",TRIM($J43)="Globe-12",TRIM($J43)="Neptune P1")),1,0)))</f>
        <v/>
      </c>
      <c r="Q43" s="21" t="n"/>
      <c r="R43" s="20">
        <f>IF(OR($O$7="Canteen",$O$7="Head Office"),0,IF(
  AND(
    SUMIFS(I:I, C:C, C43) &gt;= 8,
    COUNTIFS(C$14:C43, C43)=1,
    OR(
      TEXT(D43,"hh:mm:ss")="07:00:00",
      TEXT(D43,"hh:mm:ss")="15:00:00",
      TEXT(D43,"hh:mm:ss")="23:00:00",
      TEXT(D49,"hh:mm:ss")="07:00:00",
      TEXT(D49,"hh:mm:ss")="15:00:00",
      TEXT(D49,"hh:mm:ss")="23:00:00"
    )
  ),
  1,
  0
))</f>
        <v/>
      </c>
      <c r="S43" s="20">
        <f>IF(OR($A42="Annual Leave",$A43="Annual Leave"),IF(AND($A42&lt;&gt;"Annual Leave",$A43="Annual Leave"),8,0),0)</f>
        <v/>
      </c>
      <c r="T43" s="22" t="n"/>
      <c r="U43" s="144">
        <f>MAX(0,40-Y43)</f>
        <v/>
      </c>
      <c r="V43" s="351">
        <f>IF(OR($C43="",$D43=""),0,
 IF(OR($A42="Holiday",$A43="Holiday"),0,
 IF(AND(NOT(OR($A42="Annual Leave",$A43="Annual Leave")),$A43="Off day"),0,
  IF($I42+$I43&gt;=8,IF($I42&gt;=8,0,8-$I42),$I43)
  )))</f>
        <v/>
      </c>
      <c r="W43" s="351">
        <f>MAX(0,V43-U43)</f>
        <v/>
      </c>
      <c r="X43" s="351">
        <f>IF(C43="","",C43-WEEKDAY(C43,1)+1)</f>
        <v/>
      </c>
      <c r="Y43" s="351">
        <f>SUMPRODUCT(($X$14:$X42=X43)*(($V$14:$V42)+($O$14:$O42)))+IF(X43=X14,$L$11,0)</f>
        <v/>
      </c>
      <c r="Z43" s="351" t="n"/>
      <c r="AA43" s="351" t="n"/>
      <c r="AB43" s="351" t="n"/>
      <c r="AC43" s="351" t="n"/>
      <c r="AD43" s="351" t="n"/>
      <c r="AE43" s="351" t="n"/>
      <c r="AF43" s="351" t="n"/>
    </row>
    <row r="44" ht="24" customHeight="1" s="348" thickBot="1">
      <c r="A44" s="176" t="n"/>
      <c r="B44" s="176" t="n"/>
      <c r="C44" s="217" t="n"/>
      <c r="D44" s="110" t="n"/>
      <c r="E44" s="110" t="n"/>
      <c r="F44" s="218" t="n"/>
      <c r="G44" s="110" t="n"/>
      <c r="H44" s="110" t="n"/>
      <c r="I44" s="219" t="n"/>
      <c r="J44" s="219" t="n"/>
      <c r="K44" s="219" t="n"/>
      <c r="L44" s="219" t="n"/>
      <c r="M44" s="111">
        <f>MAX(0,V44-W44)</f>
        <v/>
      </c>
      <c r="N44" s="112">
        <f>(IF(OR($C44="",$D44=""),0,
 IF(OR($A44="Holiday",$A45="Holiday"),
    IF(ISNUMBER(MATCH(TRIM($B44),{"Phagwah","Good Friday","Easter Monday","Labour Day","Christmas","Eid ul Azha","Romans-2","Globe-12","Neptune P1"},0)),0,$I44),
 IF(AND(NOT(OR($A44="Annual Leave",$A45="Annual Leave")),$A44="Off day"),$I44,
  MAX(0,$I44-$V44)
  ))))+W44</f>
        <v/>
      </c>
      <c r="O44" s="112">
        <f>IF(AND(OR($A44="Holiday",$A45="Holiday"),
        ISNUMBER(MATCH(TRIM($B44),{"Phagwah","Good Friday","Easter Monday","Labour Day","Christmas","Eid ul Azha","Romans-2","Globe-12","Neptune P1"},0))),
   $I44,0)</f>
        <v/>
      </c>
      <c r="P44" s="112">
        <f>IF(OR($O$7="Canteen",$O$7="Head Office"),0,IF($I44&lt;=0,0,IF(OR(OR(TRIM($J44)="Hebrews",TRIM($J44)="Romans",TRIM($J44)="Romans-2",TRIM($J44)="Globe",TRIM($J44)="Globe-12",TRIM($J44)="Neptune P1"),AND($I45&gt;0,OR(TRIM($J45)="Hebrews",TRIM($J45)="Romans",TRIM($J45)="Romans-2",TRIM($J45)="Globe",TRIM($J45)="Globe-12",TRIM($J45)="Neptune P1"))),1,0)))</f>
        <v/>
      </c>
      <c r="Q44" s="113" t="n"/>
      <c r="R44" s="113" t="n"/>
      <c r="S44" s="112">
        <f>IF(OR($A44="Annual Leave",$A45="Annual Leave"),IF($A44="Annual Leave",8,0),0)</f>
        <v/>
      </c>
      <c r="T44" s="114" t="n"/>
      <c r="U44" s="144">
        <f>MAX(0,40-Y44)</f>
        <v/>
      </c>
      <c r="V44" s="351">
        <f>IF(OR($C44="",$D44=""),0,
 IF(OR($A44="Holiday",$A45="Holiday"),0,
 IF(AND(NOT(OR($A44="Annual Leave",$A45="Annual Leave")),$A44="Off day"),0,
  IF($I44+$I45&gt;=8,IF($I44&gt;=8,8,$I44),$I44)
  )))</f>
        <v/>
      </c>
      <c r="W44" s="351">
        <f>MAX(0,V44-U44)</f>
        <v/>
      </c>
      <c r="X44" s="351">
        <f>IF(C44="","",C44-WEEKDAY(C44,1)+1)</f>
        <v/>
      </c>
      <c r="Y44" s="351">
        <f>SUMPRODUCT(($X$14:$X43=X44)*(($V$14:$V43)+($O$14:$O43)))+IF(X44=X14,$L$11,0)</f>
        <v/>
      </c>
      <c r="Z44" s="351" t="n"/>
      <c r="AA44" s="351" t="n"/>
      <c r="AB44" s="351" t="n"/>
      <c r="AC44" s="351" t="n"/>
      <c r="AD44" s="351" t="n"/>
      <c r="AE44" s="351" t="n"/>
      <c r="AF44" s="351" t="n"/>
    </row>
    <row r="45" ht="24" customHeight="1" s="348" thickBot="1">
      <c r="A45" s="154" t="inlineStr">
        <is>
          <t>On Day</t>
        </is>
      </c>
      <c r="B45" s="318" t="n"/>
      <c r="C45" s="115">
        <f>C42+1</f>
        <v/>
      </c>
      <c r="D45" s="319" t="n"/>
      <c r="E45" s="320">
        <f>IF(D45="", "",
 IF(D45=TIME(0,0,0), 0,
 IF(AND(D45&gt;=TIME(0,0,1), D45&lt;=TIME(2,0,0)), TIME(7,0,0),
 IF(AND(D45&gt;=TIME(6,0,0), D45&lt;=TIME(8,0,0)), TIME(12,0,0),
 IF(AND(D45&gt;TIME(8,0,0), D45&lt;=TIME(13,59,0)), TIME(15,0,0),
 IF(AND(D45&gt;=TIME(14,0,0), D45&lt;=TIME(17,59,0)), TIME(21,0,0),
 IF(AND(D45&gt;=TIME(18,0,0), D45&lt;=TIME(21,59,0)), TIME(0,0,0),
 IF(AND(D45&gt;=TIME(22,0,0), D45&lt;=TIME(23,59,59)), TIME(7,0,0), ""))))))))</f>
        <v/>
      </c>
      <c r="F45" s="321" t="n"/>
      <c r="G45" s="320">
        <f>IF(AND(D45&gt;=TIME(6,0,0),D45&lt;=TIME(8,0,0)),E45,"")</f>
        <v/>
      </c>
      <c r="H45" s="319" t="n"/>
      <c r="I45" s="30">
        <f>ROUND(IF(OR(D45="",E45="",E45=0),0,IF(H45="",MOD(E45-D45,1)*24,MOD(H45-D45,1)*24)),2)</f>
        <v/>
      </c>
      <c r="J45" s="220" t="n"/>
      <c r="K45" s="274" t="n"/>
      <c r="L45" s="181" t="n"/>
      <c r="M45" s="275">
        <f>MAX(0,V45-W45)</f>
        <v/>
      </c>
      <c r="N45" s="322">
        <f>(IF(OR($C45="",$D45=""),0,
 IF(OR($A44="Holiday",$A45="Holiday"),
    IF(ISNUMBER(MATCH(TRIM($B45),{"Phagwah","Good Friday","Easter Monday","Labour Day","Christmas","Eid ul Azha","Romans-2","Globe-12","Neptune P1"},0)),0,$I45),
 IF(AND(NOT(OR($A44="Annual Leave",$A45="Annual Leave")),$A45="Off day"),$I45,
  MAX(0,$I45-$V45)
  ))))+W45</f>
        <v/>
      </c>
      <c r="O45" s="322">
        <f>IF(AND(OR($A44="Holiday",$A45="Holiday"),
        ISNUMBER(MATCH(TRIM($B45),{"Phagwah","Good Friday","Easter Monday","Labour Day","Christmas","Eid ul Azha","Romans-2","Globe-12","Neptune P1"},0))),
   $I45,0)</f>
        <v/>
      </c>
      <c r="P45" s="322">
        <f>IF(OR($O$7="Canteen",$O$7="Head Office"),0,IF($I45&lt;=0,0,IF(AND($I44&lt;=0,OR(TRIM($J45)="Hebrews",TRIM($J45)="Romans",TRIM($J45)="Romans-2",TRIM($J45)="Globe",TRIM($J45)="Globe-12",TRIM($J45)="Neptune P1")),1,0)))</f>
        <v/>
      </c>
      <c r="Q45" s="323" t="n"/>
      <c r="R45" s="322">
        <f>IF(OR($O$7="Canteen",$O$7="Head Office"),0,IF(
  AND(
    SUMIFS(I:I, C:C, C45) &gt;= 8,
    COUNTIFS(C$14:C45, C45)=1,
    OR(
      TEXT(D45,"hh:mm:ss")="07:00:00",
      TEXT(D45,"hh:mm:ss")="15:00:00",
      TEXT(D45,"hh:mm:ss")="23:00:00",
      TEXT(D46,"hh:mm:ss")="07:00:00",
      TEXT(D46,"hh:mm:ss")="15:00:00",
      TEXT(D46,"hh:mm:ss")="23:00:00"
    )
  ),
  1,
  0
))</f>
        <v/>
      </c>
      <c r="S45" s="322">
        <f>IF(OR($A44="Annual Leave",$A45="Annual Leave"),IF(AND($A44&lt;&gt;"Annual Leave",$A45="Annual Leave"),8,0),0)</f>
        <v/>
      </c>
      <c r="T45" s="116" t="n"/>
      <c r="U45" s="144">
        <f>MAX(0,40-Y45)</f>
        <v/>
      </c>
      <c r="V45" s="351">
        <f>IF(OR($C45="",$D45=""),0,
 IF(OR($A44="Holiday",$A45="Holiday"),0,
 IF(AND(NOT(OR($A44="Annual Leave",$A45="Annual Leave")),$A45="Off day"),0,
  IF($I44+$I45&gt;=8,IF($I44&gt;=8,0,8-$I44),$I45)
  )))</f>
        <v/>
      </c>
      <c r="W45" s="351">
        <f>MAX(0,V45-U45)</f>
        <v/>
      </c>
      <c r="X45" s="351">
        <f>IF(C45="","",C45-WEEKDAY(C45,1)+1)</f>
        <v/>
      </c>
      <c r="Y45" s="351">
        <f>SUMPRODUCT(($X$14:$X44=X45)*(($V$14:$V44)+($O$14:$O44)))+IF(X45=X14,$L$11,0)</f>
        <v/>
      </c>
      <c r="Z45" s="351" t="n"/>
      <c r="AA45" s="351" t="n"/>
      <c r="AB45" s="351" t="n"/>
      <c r="AC45" s="351" t="n"/>
      <c r="AD45" s="351" t="n"/>
      <c r="AE45" s="351" t="n"/>
      <c r="AF45" s="351" t="n"/>
    </row>
    <row r="46" ht="24" customHeight="1" s="348" thickBot="1">
      <c r="A46" s="154" t="inlineStr">
        <is>
          <t>On Day</t>
        </is>
      </c>
      <c r="B46" s="305" t="n"/>
      <c r="C46" s="90">
        <f>C45</f>
        <v/>
      </c>
      <c r="D46" s="80" t="n"/>
      <c r="E46" s="221">
        <f>IF(D46="", "",
 IF(D46=TIME(0,0,0), 0,
 IF(AND(D46&gt;=TIME(0,0,1), D46&lt;=TIME(2,0,0)), TIME(7,0,0),
 IF(AND(D46&gt;=TIME(6,0,0), D46&lt;=TIME(8,0,0)), TIME(12,0,0),
 IF(AND(D46&gt;TIME(8,0,0), D46&lt;=TIME(13,59,0)), TIME(15,0,0),
 IF(AND(D46&gt;=TIME(14,0,0), D46&lt;=TIME(17,59,0)), TIME(21,0,0),
 IF(AND(D46&gt;=TIME(18,0,0), D46&lt;=TIME(21,59,0)), TIME(0,0,0),
 IF(AND(D46&gt;=TIME(22,0,0), D46&lt;=TIME(23,59,59)), TIME(7,0,0), ""))))))))</f>
        <v/>
      </c>
      <c r="F46" s="156" t="n"/>
      <c r="G46" s="221">
        <f>IF(AND(D46&gt;=TIME(6,0,0),D46&lt;=TIME(8,0,0)),E46,"")</f>
        <v/>
      </c>
      <c r="H46" s="80" t="n"/>
      <c r="I46" s="30">
        <f>ROUND(IF(OR(D46="",E46="",E46=0),0,IF(H46="",MOD(E46-D46,1)*24,MOD(H46-D46,1)*24)),2)</f>
        <v/>
      </c>
      <c r="J46" s="158" t="n"/>
      <c r="K46" s="274" t="n"/>
      <c r="L46" s="189" t="n"/>
      <c r="M46" s="275">
        <f>MAX(0,V46-W46)</f>
        <v/>
      </c>
      <c r="N46" s="81">
        <f>(IF(OR($C46="",$D46=""),0,
 IF(OR($A46="Holiday",$A47="Holiday"),
    IF(ISNUMBER(MATCH(TRIM($B46),{"Phagwah","Good Friday","Easter Monday","Labour Day","Christmas","Eid ul Azha","Romans-2","Globe-12","Neptune P1"},0)),0,$I46),
 IF(AND(NOT(OR($A46="Annual Leave",$A47="Annual Leave")),$A46="Off day"),$I46,
  MAX(0,$I46-$V46)
  ))))+W46</f>
        <v/>
      </c>
      <c r="O46" s="81">
        <f>IF(AND(OR($A46="Holiday",$A47="Holiday"),
        ISNUMBER(MATCH(TRIM($B46),{"Phagwah","Good Friday","Easter Monday","Labour Day","Christmas","Eid ul Azha","Romans-2","Globe-12","Neptune P1"},0))),
   $I46,0)</f>
        <v/>
      </c>
      <c r="P46" s="81">
        <f>IF(OR($O$7="Canteen",$O$7="Head Office"),0,IF($I46&lt;=0,0,IF(OR(OR(TRIM($J46)="Hebrews",TRIM($J46)="Romans",TRIM($J46)="Romans-2",TRIM($J46)="Globe",TRIM($J46)="Globe-12",TRIM($J46)="Neptune P1"),AND($I47&gt;0,OR(TRIM($J47)="Hebrews",TRIM($J47)="Romans",TRIM($J47)="Romans-2",TRIM($J47)="Globe",TRIM($J47)="Globe-12",TRIM($J47)="Neptune P1"))),1,0)))</f>
        <v/>
      </c>
      <c r="Q46" s="82" t="n"/>
      <c r="R46" s="81">
        <f>IF(OR($O$7="Canteen",$O$7="Head Office"),0,IF(
  AND(
    SUMIFS(I:I, C:C, C46) &gt;= 8,
    COUNTIFS(C$14:C46, C46)=1,
    OR(
      TEXT(D46,"hh:mm:ss")="07:00:00",
      TEXT(D46,"hh:mm:ss")="15:00:00",
      TEXT(D46,"hh:mm:ss")="23:00:00",
      TEXT(D51,"hh:mm:ss")="07:00:00",
      TEXT(D51,"hh:mm:ss")="15:00:00",
      TEXT(D51,"hh:mm:ss")="23:00:00"
    )
  ),
  1,
  0
))</f>
        <v/>
      </c>
      <c r="S46" s="81">
        <f>IF(OR($A46="Annual Leave",$A47="Annual Leave"),IF($A46="Annual Leave",8,0),0)</f>
        <v/>
      </c>
      <c r="T46" s="117" t="n"/>
      <c r="U46" s="144">
        <f>MAX(0,40-Y46)</f>
        <v/>
      </c>
      <c r="V46" s="351">
        <f>IF(OR($C46="",$D46=""),0,
 IF(OR($A46="Holiday",$A47="Holiday"),0,
 IF(AND(NOT(OR($A46="Annual Leave",$A47="Annual Leave")),$A46="Off day"),0,
  IF($I46+$I47&gt;=8,IF($I46&gt;=8,8,$I46),$I46)
  )))</f>
        <v/>
      </c>
      <c r="W46" s="351">
        <f>MAX(0,V46-U46)</f>
        <v/>
      </c>
      <c r="X46" s="351">
        <f>IF(C46="","",C46-WEEKDAY(C46,1)+1)</f>
        <v/>
      </c>
      <c r="Y46" s="351">
        <f>SUMPRODUCT(($X$14:$X45=X46)*(($V$14:$V45)+($O$14:$O45)))+IF(X46=X14,$L$11,0)</f>
        <v/>
      </c>
      <c r="Z46" s="351" t="n"/>
      <c r="AA46" s="351" t="n"/>
      <c r="AB46" s="351" t="n"/>
      <c r="AC46" s="351" t="n"/>
      <c r="AD46" s="351" t="n"/>
      <c r="AE46" s="351" t="n"/>
      <c r="AF46" s="351" t="n"/>
    </row>
    <row r="47" ht="24" customHeight="1" s="348" thickBot="1">
      <c r="A47" s="184" t="inlineStr">
        <is>
          <t>On Day</t>
        </is>
      </c>
      <c r="B47" s="222" t="n"/>
      <c r="C47" s="118">
        <f>C45+1</f>
        <v/>
      </c>
      <c r="D47" s="83" t="n"/>
      <c r="E47" s="223">
        <f>IF(D47="", "",
 IF(D47=TIME(0,0,0), 0,
 IF(AND(D47&gt;=TIME(0,0,1), D47&lt;=TIME(2,0,0)), TIME(7,0,0),
 IF(AND(D47&gt;=TIME(6,0,0), D47&lt;=TIME(8,0,0)), TIME(12,0,0),
 IF(AND(D47&gt;TIME(8,0,0), D47&lt;=TIME(13,59,0)), TIME(15,0,0),
 IF(AND(D47&gt;=TIME(14,0,0), D47&lt;=TIME(17,59,0)), TIME(21,0,0),
 IF(AND(D47&gt;=TIME(18,0,0), D47&lt;=TIME(21,59,0)), TIME(0,0,0),
 IF(AND(D47&gt;=TIME(22,0,0), D47&lt;=TIME(23,59,59)), TIME(7,0,0), ""))))))))</f>
        <v/>
      </c>
      <c r="F47" s="224" t="n"/>
      <c r="G47" s="223">
        <f>IF(AND(D47&gt;=TIME(6,0,0),D47&lt;=TIME(8,0,0)),E47,"")</f>
        <v/>
      </c>
      <c r="H47" s="83" t="n"/>
      <c r="I47" s="23">
        <f>ROUND(IF(OR(D47="",E47="",E47=0),0,IF(H47="",MOD(E47-D47,1)*24,MOD(H47-D47,1)*24)),2)</f>
        <v/>
      </c>
      <c r="J47" s="225" t="n"/>
      <c r="K47" s="297" t="n"/>
      <c r="L47" s="181" t="n"/>
      <c r="M47" s="298">
        <f>MAX(0,V47-W47)</f>
        <v/>
      </c>
      <c r="N47" s="84">
        <f>(IF(OR($C47="",$D47=""),0,
 IF(OR($A46="Holiday",$A47="Holiday"),
    IF(ISNUMBER(MATCH(TRIM($B47),{"Phagwah","Good Friday","Easter Monday","Labour Day","Christmas","Eid ul Azha","Romans-2","Globe-12","Neptune P1"},0)),0,$I47),
 IF(AND(NOT(OR($A46="Annual Leave",$A47="Annual Leave")),$A47="Off day"),$I47,
  MAX(0,$I47-$V47)
  ))))+W47</f>
        <v/>
      </c>
      <c r="O47" s="84">
        <f>IF(AND(OR($A46="Holiday",$A47="Holiday"),
        ISNUMBER(MATCH(TRIM($B47),{"Phagwah","Good Friday","Easter Monday","Labour Day","Christmas","Eid ul Azha","Romans-2","Globe-12","Neptune P1"},0))),
   $I47,0)</f>
        <v/>
      </c>
      <c r="P47" s="84">
        <f>IF(OR($O$7="Canteen",$O$7="Head Office"),0,IF($I47&lt;=0,0,IF(AND($I46&lt;=0,OR(TRIM($J47)="Hebrews",TRIM($J47)="Romans",TRIM($J47)="Romans-2",TRIM($J47)="Globe",TRIM($J47)="Globe-12",TRIM($J47)="Neptune P1")),1,0)))</f>
        <v/>
      </c>
      <c r="Q47" s="85" t="n"/>
      <c r="R47" s="84">
        <f>IF(OR($O$7="Canteen",$O$7="Head Office"),0,IF(
  AND(
    SUMIFS(I:I, C:C, C47) &gt;= 8,
    COUNTIFS(C$14:C47, C47)=1,
    OR(
      TEXT(D47,"hh:mm:ss")="07:00:00",
      TEXT(D47,"hh:mm:ss")="15:00:00",
      TEXT(D47,"hh:mm:ss")="23:00:00",
      TEXT(D48,"hh:mm:ss")="07:00:00",
      TEXT(D48,"hh:mm:ss")="15:00:00",
      TEXT(D48,"hh:mm:ss")="23:00:00"
    )
  ),
  1,
  0
))</f>
        <v/>
      </c>
      <c r="S47" s="84">
        <f>IF(OR($A46="Annual Leave",$A47="Annual Leave"),IF(AND($A46&lt;&gt;"Annual Leave",$A47="Annual Leave"),8,0),0)</f>
        <v/>
      </c>
      <c r="T47" s="86" t="n"/>
      <c r="U47" s="144">
        <f>MAX(0,40-Y47)</f>
        <v/>
      </c>
      <c r="V47" s="351">
        <f>IF(OR($C47="",$D47=""),0,
 IF(OR($A46="Holiday",$A47="Holiday"),0,
 IF(AND(NOT(OR($A46="Annual Leave",$A47="Annual Leave")),$A47="Off day"),0,
  IF($I46+$I47&gt;=8,IF($I46&gt;=8,0,8-$I46),$I47)
  )))</f>
        <v/>
      </c>
      <c r="W47" s="351">
        <f>MAX(0,V47-U47)</f>
        <v/>
      </c>
      <c r="X47" s="351">
        <f>IF(C47="","",C47-WEEKDAY(C47,1)+1)</f>
        <v/>
      </c>
      <c r="Y47" s="351">
        <f>SUMPRODUCT(($X$14:$X46=X47)*(($V$14:$V46)+($O$14:$O46)))+IF(X47=X14,$L$11,0)</f>
        <v/>
      </c>
      <c r="Z47" s="351" t="n"/>
      <c r="AA47" s="351" t="n"/>
      <c r="AB47" s="351" t="n"/>
      <c r="AC47" s="351" t="n"/>
      <c r="AD47" s="351" t="n"/>
      <c r="AE47" s="351" t="n"/>
      <c r="AF47" s="351" t="n"/>
    </row>
    <row r="48" ht="24" customHeight="1" s="348" thickBot="1">
      <c r="A48" s="226" t="inlineStr">
        <is>
          <t>On Day</t>
        </is>
      </c>
      <c r="B48" s="299" t="n"/>
      <c r="C48" s="119">
        <f>C47</f>
        <v/>
      </c>
      <c r="D48" s="24" t="n"/>
      <c r="E48" s="227">
        <f>IF(D48="", "",
 IF(D48=TIME(0,0,0), 0,
 IF(AND(D48&gt;=TIME(0,0,1), D48&lt;=TIME(2,0,0)), TIME(7,0,0),
 IF(AND(D48&gt;=TIME(6,0,0), D48&lt;=TIME(8,0,0)), TIME(12,0,0),
 IF(AND(D48&gt;TIME(8,0,0), D48&lt;=TIME(13,59,0)), TIME(15,0,0),
 IF(AND(D48&gt;=TIME(14,0,0), D48&lt;=TIME(17,59,0)), TIME(21,0,0),
 IF(AND(D48&gt;=TIME(18,0,0), D48&lt;=TIME(21,59,0)), TIME(0,0,0),
 IF(AND(D48&gt;=TIME(22,0,0), D48&lt;=TIME(23,59,59)), TIME(7,0,0), ""))))))))</f>
        <v/>
      </c>
      <c r="F48" s="228" t="n"/>
      <c r="G48" s="227">
        <f>IF(AND(D48&gt;=TIME(6,0,0),D48&lt;=TIME(8,0,0)),E48,"")</f>
        <v/>
      </c>
      <c r="H48" s="300" t="n"/>
      <c r="I48" s="87">
        <f>ROUND(IF(OR(D48="",E48="",E48=0),0,IF(H48="",MOD(E48-D48,1)*24,MOD(H48-D48,1)*24)),2)</f>
        <v/>
      </c>
      <c r="J48" s="190" t="n"/>
      <c r="K48" s="297" t="n"/>
      <c r="L48" s="183" t="n"/>
      <c r="M48" s="324">
        <f>MAX(0,V48-W48)</f>
        <v/>
      </c>
      <c r="N48" s="302">
        <f>(IF(OR($C48="",$D48=""),0,
 IF(OR($A48="Holiday",$A49="Holiday"),
    IF(ISNUMBER(MATCH(TRIM($B48),{"Phagwah","Good Friday","Easter Monday","Labour Day","Christmas","Eid ul Azha","Romans-2","Globe-12","Neptune P1"},0)),0,$I48),
 IF(AND(NOT(OR($A48="Annual Leave",$A49="Annual Leave")),$A48="Off day"),$I48,
  MAX(0,$I48-$V48)
  ))))+W48</f>
        <v/>
      </c>
      <c r="O48" s="303" t="n"/>
      <c r="P48" s="229">
        <f>IF(OR($O$7="Canteen",$O$7="Head Office"),0,IF($I48&lt;=0,0,IF(OR(OR(TRIM($J48)="Hebrews",TRIM($J48)="Romans",TRIM($J48)="Romans-2",TRIM($J48)="Globe",TRIM($J48)="Globe-12",TRIM($J48)="Neptune P1"),AND($I49&gt;0,OR(TRIM($J49)="Hebrews",TRIM($J49)="Romans",TRIM($J49)="Romans-2",TRIM($J49)="Globe",TRIM($J49)="Globe-12",TRIM($J49)="Neptune P1"))),1,0)))</f>
        <v/>
      </c>
      <c r="Q48" s="303" t="n"/>
      <c r="R48" s="302">
        <f>IF(OR($O$7="Canteen",$O$7="Head Office"),0,IF(
  AND(
    SUMIFS(I:I, C:C, C48) &gt;= 8,
    COUNTIFS(C$14:C48, C48)=1,
    OR(
      TEXT(D48,"hh:mm:ss")="07:00:00",
      TEXT(D48,"hh:mm:ss")="15:00:00",
      TEXT(D48,"hh:mm:ss")="23:00:00",
      TEXT(D53,"hh:mm:ss")="07:00:00",
      TEXT(D53,"hh:mm:ss")="15:00:00",
      TEXT(D53,"hh:mm:ss")="23:00:00"
    )
  ),
  1,
  0
))</f>
        <v/>
      </c>
      <c r="S48" s="303" t="n"/>
      <c r="T48" s="304" t="n"/>
      <c r="U48" s="144">
        <f>MAX(0,40-Y48)</f>
        <v/>
      </c>
      <c r="V48" s="351">
        <f>IF(OR($C48="",$D48=""),0,
 IF(OR($A48="Holiday",$A49="Holiday"),0,
 IF(AND(NOT(OR($A48="Annual Leave",$A49="Annual Leave")),$A48="Off day"),0,
  IF($I48+$I49&gt;=8,IF($I48&gt;=8,8,$I48),$I48)
  )))</f>
        <v/>
      </c>
      <c r="W48" s="351">
        <f>MAX(0,V48-U48)</f>
        <v/>
      </c>
      <c r="X48" s="351">
        <f>IF(C48="","",C48-WEEKDAY(C48,1)+1)</f>
        <v/>
      </c>
      <c r="Y48" s="351">
        <f>SUMPRODUCT(($X$14:$X47=X48)*(($V$14:$V47)+($O$14:$O47)))+IF(X48=X14,$L$11,0)</f>
        <v/>
      </c>
      <c r="Z48" s="351" t="n"/>
      <c r="AA48" s="351" t="n"/>
      <c r="AB48" s="351" t="n"/>
      <c r="AC48" s="351" t="n"/>
      <c r="AD48" s="351" t="n"/>
      <c r="AE48" s="351" t="n"/>
      <c r="AF48" s="351" t="n"/>
    </row>
    <row r="49" ht="24" customHeight="1" s="348" thickBot="1">
      <c r="A49" s="230" t="n"/>
      <c r="B49" s="355" t="n"/>
      <c r="C49" s="231" t="n"/>
      <c r="D49" s="232" t="n"/>
      <c r="E49" s="232" t="n"/>
      <c r="F49" s="232" t="n"/>
      <c r="G49" s="232" t="n"/>
      <c r="H49" s="233" t="inlineStr">
        <is>
          <t>Total Hrs:</t>
        </is>
      </c>
      <c r="I49" s="122">
        <f>SUM(I14:I48)</f>
        <v/>
      </c>
      <c r="J49" s="234" t="n"/>
      <c r="K49" s="234" t="n"/>
      <c r="L49" s="235" t="n"/>
      <c r="M49" s="120">
        <f>SUM(M14:M48)</f>
        <v/>
      </c>
      <c r="N49" s="120">
        <f>SUM(N14:N48)</f>
        <v/>
      </c>
      <c r="O49" s="120">
        <f>SUM(O14:O48)</f>
        <v/>
      </c>
      <c r="P49" s="120">
        <f>SUM(P14:P48)</f>
        <v/>
      </c>
      <c r="Q49" s="120">
        <f>IF($O$6&lt;&gt;"Armed",0,LOOKUP($Q$50,{0,1,2,3,4,5,6,7,8,9,10,11,12,13,14},{0,384,769,1153,1153,1538,1923,2307,2692,3076,3461,3846,4239,4615,5000}))</f>
        <v/>
      </c>
      <c r="R49" s="120">
        <f>SUM(R14:R48)</f>
        <v/>
      </c>
      <c r="S49" s="120">
        <f>SUM(S14:S48)</f>
        <v/>
      </c>
      <c r="T49" s="121">
        <f>SUM(T30:T43)</f>
        <v/>
      </c>
      <c r="U49" s="144">
        <f>MIN(U48,0)</f>
        <v/>
      </c>
      <c r="V49" s="351">
        <f>SUM(V14:V48)</f>
        <v/>
      </c>
      <c r="W49" s="351">
        <f>SUM(W14:W48)</f>
        <v/>
      </c>
      <c r="X49" s="351" t="n"/>
      <c r="Y49" s="351" t="n"/>
      <c r="Z49" s="351" t="n"/>
      <c r="AA49" s="351" t="n"/>
      <c r="AB49" s="351" t="n"/>
      <c r="AC49" s="351" t="n"/>
      <c r="AD49" s="351" t="n"/>
      <c r="AE49" s="351" t="n"/>
      <c r="AF49" s="351" t="n"/>
    </row>
    <row r="50" ht="24" customHeight="1" s="348">
      <c r="A50" s="351" t="n"/>
      <c r="B50" s="351" t="n"/>
      <c r="C50" s="6" t="n"/>
      <c r="D50" s="6" t="n"/>
      <c r="E50" s="6" t="n"/>
      <c r="F50" s="6" t="n"/>
      <c r="G50" s="6" t="n"/>
      <c r="H50" s="336" t="n"/>
      <c r="I50" s="351" t="n"/>
      <c r="J50" s="336" t="n"/>
      <c r="K50" s="336" t="n"/>
      <c r="L50" s="336" t="n"/>
      <c r="M50" s="28" t="n"/>
      <c r="N50" s="28" t="n"/>
      <c r="O50" s="28" t="n"/>
      <c r="P50" s="241" t="inlineStr">
        <is>
          <t>Days Worked</t>
        </is>
      </c>
      <c r="Q50" s="29">
        <f>SUM(--(SUM(I14:I15)&gt;0),--(SUM(I16:I17)&gt;0),--(SUM(I18:I19)&gt;0),--(SUM(I20:I21)&gt;0),--(SUM(I22:I23)&gt;0),--(SUM(I24:I25)&gt;0),--(SUM(I26:I27)&gt;0),--(SUM(I30:I31)&gt;0),--(SUM(I32:I33)&gt;0),--(SUM(I34:I35)&gt;0),--(SUM(I36:I37)&gt;0),--(SUM(I38:I39)&gt;0),--(SUM(I40:I41)&gt;0),--(SUM(I42:I43)&gt;0),--(SUM(I45:I46)&gt;0),--(SUM(I47:I48)&gt;0))</f>
        <v/>
      </c>
      <c r="R50" s="28" t="n"/>
      <c r="S50" s="28" t="n"/>
      <c r="T50" s="28" t="n"/>
      <c r="U50" s="144" t="n"/>
      <c r="V50" s="351" t="n"/>
      <c r="W50" s="351" t="n"/>
      <c r="X50" s="351" t="n"/>
      <c r="Y50" s="351" t="n"/>
      <c r="Z50" s="351" t="n"/>
      <c r="AA50" s="351" t="n"/>
      <c r="AB50" s="351" t="n"/>
      <c r="AC50" s="351" t="n"/>
      <c r="AD50" s="351" t="n"/>
      <c r="AE50" s="351" t="n"/>
      <c r="AF50" s="351" t="n"/>
    </row>
    <row r="51" ht="24" customHeight="1" s="348">
      <c r="A51" s="351" t="n"/>
      <c r="B51" s="351" t="n"/>
      <c r="C51" s="345" t="n"/>
      <c r="D51" s="362" t="n"/>
      <c r="E51" s="362" t="n"/>
      <c r="F51" s="334" t="n"/>
      <c r="G51" s="362" t="n"/>
      <c r="H51" s="336" t="n"/>
      <c r="I51" s="351" t="n"/>
      <c r="J51" s="336" t="n"/>
      <c r="K51" s="336" t="n"/>
      <c r="L51" s="336" t="n"/>
      <c r="M51" s="236" t="n"/>
      <c r="N51" s="236" t="n"/>
      <c r="O51" s="236" t="n"/>
      <c r="P51" s="236" t="n"/>
      <c r="Q51" s="236" t="n"/>
      <c r="R51" s="236" t="n"/>
      <c r="S51" s="236" t="n"/>
      <c r="T51" s="236" t="n"/>
      <c r="U51" s="144" t="n"/>
      <c r="V51" s="351" t="n"/>
      <c r="W51" s="351" t="n"/>
      <c r="X51" s="351" t="n"/>
      <c r="Y51" s="351" t="n"/>
      <c r="Z51" s="351" t="n"/>
      <c r="AA51" s="351" t="n"/>
      <c r="AB51" s="351" t="n"/>
      <c r="AC51" s="351" t="n"/>
      <c r="AD51" s="351" t="n"/>
      <c r="AE51" s="351" t="n"/>
      <c r="AF51" s="351" t="n"/>
    </row>
    <row r="52">
      <c r="A52" s="351" t="n"/>
      <c r="B52" s="351" t="n"/>
      <c r="C52" s="329" t="inlineStr">
        <is>
          <t>Employee Signature</t>
        </is>
      </c>
      <c r="D52" s="363" t="n"/>
      <c r="E52" s="363" t="n"/>
      <c r="F52" s="329" t="inlineStr">
        <is>
          <t>Date</t>
        </is>
      </c>
      <c r="G52" s="363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351" t="n"/>
      <c r="V52" s="351" t="n"/>
      <c r="W52" s="351" t="n"/>
      <c r="X52" s="351" t="n"/>
      <c r="Y52" s="351" t="n"/>
      <c r="Z52" s="351" t="n"/>
      <c r="AA52" s="351" t="n"/>
      <c r="AB52" s="351" t="n"/>
      <c r="AC52" s="351" t="n"/>
      <c r="AD52" s="351" t="n"/>
      <c r="AE52" s="351" t="n"/>
      <c r="AF52" s="351" t="n"/>
    </row>
    <row r="53" ht="26.25" customHeight="1" s="348">
      <c r="A53" s="351" t="n"/>
      <c r="B53" s="351" t="n"/>
      <c r="C53" s="345" t="n"/>
      <c r="D53" s="362" t="n"/>
      <c r="E53" s="362" t="n"/>
      <c r="F53" s="331" t="n"/>
      <c r="G53" s="362" t="n"/>
      <c r="H53" s="6" t="n"/>
      <c r="I53" s="6" t="n"/>
      <c r="J53" s="6" t="n"/>
      <c r="K53" s="6" t="n"/>
      <c r="L53" s="6" t="n"/>
      <c r="M53" s="6" t="n"/>
      <c r="N53" s="237" t="n"/>
      <c r="O53" s="238" t="n"/>
      <c r="P53" s="346" t="n"/>
      <c r="Q53" s="351" t="n"/>
      <c r="R53" s="351" t="n"/>
      <c r="S53" s="351" t="n"/>
      <c r="T53" s="351" t="n"/>
      <c r="U53" s="351" t="n"/>
      <c r="V53" s="351" t="n"/>
      <c r="W53" s="351" t="n"/>
      <c r="X53" s="351" t="n"/>
      <c r="Y53" s="351" t="n"/>
      <c r="Z53" s="351" t="n"/>
      <c r="AA53" s="351" t="n"/>
      <c r="AB53" s="351" t="n"/>
      <c r="AC53" s="351" t="n"/>
      <c r="AD53" s="351" t="n"/>
      <c r="AE53" s="351" t="n"/>
      <c r="AF53" s="351" t="n"/>
    </row>
    <row r="54">
      <c r="A54" s="351" t="n"/>
      <c r="B54" s="351" t="n"/>
      <c r="C54" s="329" t="inlineStr">
        <is>
          <t>Manager Signature</t>
        </is>
      </c>
      <c r="D54" s="363" t="n"/>
      <c r="E54" s="363" t="n"/>
      <c r="F54" s="329" t="inlineStr">
        <is>
          <t>Date</t>
        </is>
      </c>
      <c r="G54" s="363" t="n"/>
      <c r="H54" s="6" t="n"/>
      <c r="I54" s="239" t="inlineStr">
        <is>
          <t>{42}</t>
        </is>
      </c>
      <c r="J54" s="239" t="n"/>
      <c r="K54" s="239" t="n"/>
      <c r="L54" s="239" t="n"/>
      <c r="M54" s="6" t="n"/>
      <c r="N54" s="6" t="n"/>
      <c r="O54" s="6" t="n"/>
      <c r="P54" s="6" t="n"/>
      <c r="Q54" s="6" t="n"/>
      <c r="R54" s="6" t="n"/>
      <c r="S54" s="6" t="n"/>
      <c r="T54" s="6" t="n"/>
      <c r="U54" s="351" t="n"/>
      <c r="V54" s="351" t="n"/>
      <c r="W54" s="351" t="n"/>
      <c r="X54" s="351" t="n"/>
      <c r="Y54" s="351" t="n"/>
      <c r="Z54" s="351" t="n"/>
      <c r="AA54" s="351" t="n"/>
      <c r="AB54" s="351" t="n"/>
      <c r="AC54" s="351" t="n"/>
      <c r="AD54" s="351" t="n"/>
      <c r="AE54" s="351" t="n"/>
      <c r="AF54" s="351" t="n"/>
    </row>
    <row r="55">
      <c r="A55" s="351" t="n"/>
      <c r="B55" s="351" t="n"/>
      <c r="C55" s="240" t="n"/>
      <c r="D55" s="240" t="n"/>
      <c r="E55" s="240" t="n"/>
      <c r="F55" s="240" t="n"/>
      <c r="G55" s="240" t="n"/>
      <c r="H55" s="240" t="n"/>
      <c r="I55" s="240" t="n"/>
      <c r="J55" s="240" t="n"/>
      <c r="K55" s="240" t="n"/>
      <c r="L55" s="240" t="n"/>
      <c r="M55" s="240" t="n"/>
      <c r="N55" s="240" t="n"/>
      <c r="O55" s="240" t="n"/>
      <c r="P55" s="240" t="n"/>
      <c r="Q55" s="240" t="n"/>
      <c r="R55" s="240" t="n"/>
      <c r="S55" s="240" t="n"/>
      <c r="T55" s="240" t="n"/>
      <c r="U55" s="351" t="n"/>
      <c r="V55" s="351" t="n"/>
      <c r="W55" s="351" t="n"/>
      <c r="X55" s="351" t="n"/>
      <c r="Y55" s="351" t="n"/>
      <c r="Z55" s="351" t="n"/>
      <c r="AA55" s="351" t="n"/>
      <c r="AB55" s="351" t="n"/>
      <c r="AC55" s="351" t="n"/>
      <c r="AD55" s="351" t="n"/>
      <c r="AE55" s="351" t="n"/>
      <c r="AF55" s="35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45"/>
  <mergeCells count="33">
    <mergeCell ref="C54:E54"/>
    <mergeCell ref="V2:W2"/>
    <mergeCell ref="C8:F8"/>
    <mergeCell ref="F54:G54"/>
    <mergeCell ref="H10:I10"/>
    <mergeCell ref="C7:F7"/>
    <mergeCell ref="K5:L5"/>
    <mergeCell ref="M5:N5"/>
    <mergeCell ref="H50:I50"/>
    <mergeCell ref="C51:E51"/>
    <mergeCell ref="A1:T1"/>
    <mergeCell ref="C52:E52"/>
    <mergeCell ref="V3:AB3"/>
    <mergeCell ref="F51:G51"/>
    <mergeCell ref="M10:N10"/>
    <mergeCell ref="H51:I51"/>
    <mergeCell ref="C6:F6"/>
    <mergeCell ref="C5:F5"/>
    <mergeCell ref="M7:N7"/>
    <mergeCell ref="M6:N6"/>
    <mergeCell ref="C53:E53"/>
    <mergeCell ref="H7:I7"/>
    <mergeCell ref="H28:I28"/>
    <mergeCell ref="C10:F10"/>
    <mergeCell ref="M8:N8"/>
    <mergeCell ref="F52:G52"/>
    <mergeCell ref="P53:T53"/>
    <mergeCell ref="AA2:AB2"/>
    <mergeCell ref="K10:L10"/>
    <mergeCell ref="H5:I5"/>
    <mergeCell ref="K4:L4"/>
    <mergeCell ref="M4:N4"/>
    <mergeCell ref="F53:G53"/>
  </mergeCells>
  <dataValidations count="5">
    <dataValidation sqref="A14:A48" showDropDown="0" showInputMessage="0" showErrorMessage="0" allowBlank="1" type="list">
      <formula1>"On Day,Off Day,Sick,Absent,Holiday,Annual Leave"</formula1>
    </dataValidation>
    <dataValidation sqref="B14:B48" showDropDown="0" showInputMessage="0" showErrorMessage="0" allowBlank="1" type="list">
      <formula1>"Holiday Double,Phagwah,Good Friday,Easter Monday,Labour Day,Christmas,Eid ul Azha"</formula1>
    </dataValidation>
    <dataValidation sqref="J14:J48" showDropDown="0" showInputMessage="0" showErrorMessage="0" allowBlank="1" type="list">
      <formula1>_xlfn._LONGTEXT("Unico,Unico-2,Unico-42,Unico-44,Unico-46,Unico-47,Unico-48,Unico-49,Globe,Globe-12,Hebrews,Romans-2,Beacon,Numbers,Zebra-24,Sunrise,Sunrise-1,Sunflower 6,Sunset 12,Ripple,Neptune P1,Neptune P2,Neptune P3,Neptune P4,Neptune P5,Neptune P6,Neptune P7,Rainbow"," 1,Rainbow 2,Citadel,Sunset 11,Autumn,Autumn-2,Miracle,Miracle 1,Canteen,Guard Hut")</formula1>
    </dataValidation>
    <dataValidation sqref="O7" showDropDown="0" showInputMessage="0" showErrorMessage="0" allowBlank="1" type="list">
      <formula1>"Caricom,EU,UN,DMC,ARU,Head Office,Canteen"</formula1>
    </dataValidation>
    <dataValidation sqref="O6" showDropDown="0" showInputMessage="0" showErrorMessage="0" allowBlank="1" type="list">
      <formula1>"Unarmed,Armed"</formula1>
    </dataValidation>
  </dataValidations>
  <printOptions horizontalCentered="1"/>
  <pageMargins left="0.5" right="0.5" top="0.5" bottom="1" header="0.5" footer="0.5"/>
  <pageSetup orientation="portrait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AL55"/>
  <sheetViews>
    <sheetView workbookViewId="0">
      <selection activeCell="I54" sqref="I54"/>
    </sheetView>
  </sheetViews>
  <sheetFormatPr baseColWidth="8" defaultRowHeight="13.5"/>
  <cols>
    <col width="12.28515625" customWidth="1" style="348" min="1" max="1"/>
    <col width="15.140625" customWidth="1" style="348" min="2" max="2"/>
    <col width="12.42578125" customWidth="1" style="348" min="3" max="3"/>
    <col width="9.28515625" customWidth="1" style="348" min="4" max="4"/>
    <col hidden="1" width="9.28515625" customWidth="1" style="348" min="5" max="5"/>
    <col hidden="1" width="2" customWidth="1" style="348" min="6" max="6"/>
    <col hidden="1" width="12.5703125" customWidth="1" style="348" min="7" max="7"/>
    <col width="9.28515625" customWidth="1" style="348" min="8" max="8"/>
    <col width="6.5703125" customWidth="1" style="348" min="9" max="9"/>
    <col width="10.140625" customWidth="1" style="348" min="10" max="10"/>
    <col width="15.28515625" customWidth="1" style="348" min="11" max="11"/>
    <col width="10.5703125" customWidth="1" style="348" min="12" max="12"/>
    <col width="11" customWidth="1" style="348" min="13" max="13"/>
    <col width="9.85546875" customWidth="1" style="348" min="14" max="14"/>
    <col width="11.140625" customWidth="1" style="348" min="15" max="15"/>
    <col width="9.85546875" customWidth="1" style="348" min="16" max="16"/>
    <col width="10.28515625" customWidth="1" style="348" min="17" max="17"/>
    <col width="8.85546875" customWidth="1" style="348" min="18" max="19"/>
    <col width="45.28515625" customWidth="1" style="348" min="20" max="20"/>
    <col width="9.140625" customWidth="1" style="348" min="21" max="21"/>
    <col width="3.140625" customWidth="1" style="348" min="22" max="29"/>
    <col width="10.28515625" customWidth="1" style="348" min="30" max="30"/>
  </cols>
  <sheetData>
    <row r="1" ht="32.25" customFormat="1" customHeight="1" s="1" thickBot="1">
      <c r="A1" s="332" t="n"/>
      <c r="B1" s="354" t="n"/>
      <c r="C1" s="354" t="n"/>
      <c r="D1" s="354" t="n"/>
      <c r="E1" s="354" t="n"/>
      <c r="F1" s="354" t="n"/>
      <c r="G1" s="354" t="n"/>
      <c r="H1" s="354" t="n"/>
      <c r="I1" s="354" t="n"/>
      <c r="J1" s="354" t="n"/>
      <c r="K1" s="354" t="n"/>
      <c r="L1" s="354" t="n"/>
      <c r="M1" s="354" t="n"/>
      <c r="N1" s="354" t="n"/>
      <c r="O1" s="354" t="n"/>
      <c r="P1" s="354" t="n"/>
      <c r="Q1" s="354" t="n"/>
      <c r="R1" s="354" t="n"/>
      <c r="S1" s="354" t="n"/>
      <c r="T1" s="355" t="n"/>
      <c r="U1" s="351" t="n"/>
      <c r="V1" s="351" t="n"/>
      <c r="W1" s="351" t="n"/>
      <c r="X1" s="351" t="n"/>
      <c r="Y1" s="351" t="n"/>
      <c r="Z1" s="351" t="n"/>
      <c r="AA1" s="351" t="n"/>
      <c r="AB1" s="351" t="n"/>
      <c r="AC1" s="351" t="n"/>
      <c r="AD1" s="126" t="n"/>
      <c r="AE1" s="351" t="n"/>
      <c r="AF1" s="351" t="n"/>
    </row>
    <row r="2" ht="15" customFormat="1" customHeight="1" s="1">
      <c r="A2" s="351" t="n"/>
      <c r="B2" s="351" t="n"/>
      <c r="C2" s="127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128" t="n"/>
      <c r="U2" s="351" t="n"/>
      <c r="V2" s="343" t="n">
        <v>2025</v>
      </c>
      <c r="W2" s="356" t="n"/>
      <c r="X2" s="351" t="n"/>
      <c r="Y2" s="351" t="n"/>
      <c r="Z2" s="129" t="inlineStr">
        <is>
          <t>Month:</t>
        </is>
      </c>
      <c r="AA2" s="343" t="n">
        <v>3</v>
      </c>
      <c r="AB2" s="356" t="n"/>
      <c r="AC2" s="351" t="n"/>
      <c r="AD2" s="351" t="n"/>
      <c r="AE2" s="351" t="n"/>
      <c r="AF2" s="351" t="n"/>
    </row>
    <row r="3" ht="15.6" customHeight="1" s="348" thickBot="1">
      <c r="A3" s="351" t="n"/>
      <c r="B3" s="351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351" t="n"/>
      <c r="V3" s="333">
        <f>DATE(V2,AA2,1)</f>
        <v/>
      </c>
      <c r="W3" s="357" t="n"/>
      <c r="X3" s="357" t="n"/>
      <c r="Y3" s="357" t="n"/>
      <c r="Z3" s="357" t="n"/>
      <c r="AA3" s="357" t="n"/>
      <c r="AB3" s="358" t="n"/>
      <c r="AC3" s="351" t="n"/>
      <c r="AD3" s="351" t="n"/>
      <c r="AE3" s="351" t="n"/>
      <c r="AF3" s="249" t="n"/>
    </row>
    <row r="4" ht="21" customHeight="1" s="348" thickBot="1">
      <c r="A4" s="351" t="n"/>
      <c r="B4" s="351" t="n"/>
      <c r="C4" s="25" t="inlineStr">
        <is>
          <t>Federal Manangement Systems</t>
        </is>
      </c>
      <c r="D4" s="25" t="n"/>
      <c r="E4" s="25" t="n"/>
      <c r="F4" s="25" t="n"/>
      <c r="G4" s="25" t="n"/>
      <c r="H4" s="6" t="n"/>
      <c r="I4" s="6" t="n"/>
      <c r="J4" s="6" t="n"/>
      <c r="K4" s="330" t="inlineStr">
        <is>
          <t>Employee Number:</t>
        </is>
      </c>
      <c r="L4" s="351" t="n"/>
      <c r="M4" s="342" t="inlineStr">
        <is>
          <t>5490</t>
        </is>
      </c>
      <c r="N4" s="355" t="n"/>
      <c r="O4" s="6" t="n"/>
      <c r="P4" s="6" t="n"/>
      <c r="Q4" s="6" t="n"/>
      <c r="R4" s="6" t="n"/>
      <c r="S4" s="6" t="n"/>
      <c r="T4" s="6" t="n"/>
      <c r="U4" s="351" t="n"/>
      <c r="V4" s="130" t="inlineStr">
        <is>
          <t>Su</t>
        </is>
      </c>
      <c r="W4" s="131" t="inlineStr">
        <is>
          <t>M</t>
        </is>
      </c>
      <c r="X4" s="131" t="inlineStr">
        <is>
          <t>Tu</t>
        </is>
      </c>
      <c r="Y4" s="131" t="inlineStr">
        <is>
          <t>W</t>
        </is>
      </c>
      <c r="Z4" s="131" t="inlineStr">
        <is>
          <t>Th</t>
        </is>
      </c>
      <c r="AA4" s="131" t="inlineStr">
        <is>
          <t>F</t>
        </is>
      </c>
      <c r="AB4" s="132" t="inlineStr">
        <is>
          <t>Sa</t>
        </is>
      </c>
      <c r="AC4" s="351" t="n"/>
      <c r="AD4" s="133" t="inlineStr">
        <is>
          <t>Overtime Options</t>
        </is>
      </c>
      <c r="AE4" s="351" t="n"/>
      <c r="AF4" s="351" t="n"/>
      <c r="AJ4" s="257" t="n"/>
    </row>
    <row r="5" ht="14.1" customHeight="1" s="348" thickBot="1">
      <c r="A5" s="351" t="n"/>
      <c r="B5" s="351" t="n"/>
      <c r="C5" s="337" t="n"/>
      <c r="D5" s="351" t="n"/>
      <c r="E5" s="351" t="n"/>
      <c r="F5" s="351" t="n"/>
      <c r="G5" s="6" t="n"/>
      <c r="H5" s="340" t="n"/>
      <c r="I5" s="351" t="n"/>
      <c r="J5" s="340" t="n"/>
      <c r="K5" s="344" t="inlineStr">
        <is>
          <t>Employee Name:</t>
        </is>
      </c>
      <c r="L5" s="359" t="n"/>
      <c r="M5" s="342" t="inlineStr">
        <is>
          <t>Alves, Andrew Alwyn</t>
        </is>
      </c>
      <c r="N5" s="355" t="n"/>
      <c r="O5" s="337" t="n"/>
      <c r="P5" s="337" t="n"/>
      <c r="Q5" s="337" t="n"/>
      <c r="R5" s="337" t="n"/>
      <c r="S5" s="337" t="n"/>
      <c r="T5" s="337" t="n"/>
      <c r="U5" s="351" t="n"/>
      <c r="V5" s="263">
        <f>IF(MONTH($V$3)&lt;&gt;MONTH($V$3-WEEKDAY($V$3,1)+(ROW(V5)-ROW($V$5))*7+(COLUMN(V5)-COLUMN($V$5)+1)),"",$V$3-WEEKDAY($V$3,1)+(ROW(V5)-ROW($V$5))*7+(COLUMN(V5)-COLUMN($V$5)+1))</f>
        <v/>
      </c>
      <c r="W5" s="263">
        <f>IF(MONTH($V$3)&lt;&gt;MONTH($V$3-WEEKDAY($V$3,1)+(ROW(W5)-ROW($V$5))*7+(COLUMN(W5)-COLUMN($V$5)+1)),"",$V$3-WEEKDAY($V$3,1)+(ROW(W5)-ROW($V$5))*7+(COLUMN(W5)-COLUMN($V$5)+1))</f>
        <v/>
      </c>
      <c r="X5" s="263">
        <f>IF(MONTH($V$3)&lt;&gt;MONTH($V$3-WEEKDAY($V$3,1)+(ROW(X5)-ROW($V$5))*7+(COLUMN(X5)-COLUMN($V$5)+1)),"",$V$3-WEEKDAY($V$3,1)+(ROW(X5)-ROW($V$5))*7+(COLUMN(X5)-COLUMN($V$5)+1))</f>
        <v/>
      </c>
      <c r="Y5" s="263">
        <f>IF(MONTH($V$3)&lt;&gt;MONTH($V$3-WEEKDAY($V$3,1)+(ROW(Y5)-ROW($V$5))*7+(COLUMN(Y5)-COLUMN($V$5)+1)),"",$V$3-WEEKDAY($V$3,1)+(ROW(Y5)-ROW($V$5))*7+(COLUMN(Y5)-COLUMN($V$5)+1))</f>
        <v/>
      </c>
      <c r="Z5" s="263">
        <f>IF(MONTH($V$3)&lt;&gt;MONTH($V$3-WEEKDAY($V$3,1)+(ROW(Z5)-ROW($V$5))*7+(COLUMN(Z5)-COLUMN($V$5)+1)),"",$V$3-WEEKDAY($V$3,1)+(ROW(Z5)-ROW($V$5))*7+(COLUMN(Z5)-COLUMN($V$5)+1))</f>
        <v/>
      </c>
      <c r="AA5" s="263">
        <f>IF(MONTH($V$3)&lt;&gt;MONTH($V$3-WEEKDAY($V$3,1)+(ROW(AA5)-ROW($V$5))*7+(COLUMN(AA5)-COLUMN($V$5)+1)),"",$V$3-WEEKDAY($V$3,1)+(ROW(AA5)-ROW($V$5))*7+(COLUMN(AA5)-COLUMN($V$5)+1))</f>
        <v/>
      </c>
      <c r="AB5" s="263">
        <f>IF(MONTH($V$3)&lt;&gt;MONTH($V$3-WEEKDAY($V$3,1)+(ROW(AB5)-ROW($V$5))*7+(COLUMN(AB5)-COLUMN($V$5)+1)),"",$V$3-WEEKDAY($V$3,1)+(ROW(AB5)-ROW($V$5))*7+(COLUMN(AB5)-COLUMN($V$5)+1))</f>
        <v/>
      </c>
      <c r="AC5" s="351" t="n"/>
      <c r="AD5" s="351" t="n"/>
      <c r="AE5" s="3" t="b">
        <v>1</v>
      </c>
      <c r="AF5" s="258" t="n"/>
      <c r="AJ5" s="350" t="n"/>
      <c r="AK5" s="350" t="n"/>
      <c r="AL5" s="350" t="n"/>
    </row>
    <row r="6" ht="14.1" customHeight="1" s="348" thickBot="1">
      <c r="A6" s="351" t="n"/>
      <c r="B6" s="351" t="n"/>
      <c r="C6" s="337" t="inlineStr">
        <is>
          <t xml:space="preserve">120 Peter Rose St </t>
        </is>
      </c>
      <c r="D6" s="351" t="n"/>
      <c r="E6" s="351" t="n"/>
      <c r="F6" s="351" t="n"/>
      <c r="G6" s="6" t="n"/>
      <c r="H6" s="6" t="n"/>
      <c r="I6" s="6" t="n"/>
      <c r="J6" s="6" t="n"/>
      <c r="K6" s="6" t="n"/>
      <c r="L6" s="6" t="n"/>
      <c r="M6" s="339" t="inlineStr">
        <is>
          <t>Armed or unarmed</t>
        </is>
      </c>
      <c r="N6" s="360" t="n"/>
      <c r="O6" s="135" t="inlineStr">
        <is>
          <t>Unarmed</t>
        </is>
      </c>
      <c r="P6" s="6" t="n"/>
      <c r="Q6" s="6" t="n"/>
      <c r="R6" s="6" t="n"/>
      <c r="S6" s="6" t="n"/>
      <c r="T6" s="6" t="n"/>
      <c r="U6" s="351" t="n"/>
      <c r="V6" s="263">
        <f>IF(MONTH($V$3)&lt;&gt;MONTH($V$3-WEEKDAY($V$3,1)+(ROW(V6)-ROW($V$5))*7+(COLUMN(V6)-COLUMN($V$5)+1)),"",$V$3-WEEKDAY($V$3,1)+(ROW(V6)-ROW($V$5))*7+(COLUMN(V6)-COLUMN($V$5)+1))</f>
        <v/>
      </c>
      <c r="W6" s="263">
        <f>IF(MONTH($V$3)&lt;&gt;MONTH($V$3-WEEKDAY($V$3,1)+(ROW(W6)-ROW($V$5))*7+(COLUMN(W6)-COLUMN($V$5)+1)),"",$V$3-WEEKDAY($V$3,1)+(ROW(W6)-ROW($V$5))*7+(COLUMN(W6)-COLUMN($V$5)+1))</f>
        <v/>
      </c>
      <c r="X6" s="263">
        <f>IF(MONTH($V$3)&lt;&gt;MONTH($V$3-WEEKDAY($V$3,1)+(ROW(X6)-ROW($V$5))*7+(COLUMN(X6)-COLUMN($V$5)+1)),"",$V$3-WEEKDAY($V$3,1)+(ROW(X6)-ROW($V$5))*7+(COLUMN(X6)-COLUMN($V$5)+1))</f>
        <v/>
      </c>
      <c r="Y6" s="263">
        <f>IF(MONTH($V$3)&lt;&gt;MONTH($V$3-WEEKDAY($V$3,1)+(ROW(Y6)-ROW($V$5))*7+(COLUMN(Y6)-COLUMN($V$5)+1)),"",$V$3-WEEKDAY($V$3,1)+(ROW(Y6)-ROW($V$5))*7+(COLUMN(Y6)-COLUMN($V$5)+1))</f>
        <v/>
      </c>
      <c r="Z6" s="263">
        <f>IF(MONTH($V$3)&lt;&gt;MONTH($V$3-WEEKDAY($V$3,1)+(ROW(Z6)-ROW($V$5))*7+(COLUMN(Z6)-COLUMN($V$5)+1)),"",$V$3-WEEKDAY($V$3,1)+(ROW(Z6)-ROW($V$5))*7+(COLUMN(Z6)-COLUMN($V$5)+1))</f>
        <v/>
      </c>
      <c r="AA6" s="263">
        <f>IF(MONTH($V$3)&lt;&gt;MONTH($V$3-WEEKDAY($V$3,1)+(ROW(AA6)-ROW($V$5))*7+(COLUMN(AA6)-COLUMN($V$5)+1)),"",$V$3-WEEKDAY($V$3,1)+(ROW(AA6)-ROW($V$5))*7+(COLUMN(AA6)-COLUMN($V$5)+1))</f>
        <v/>
      </c>
      <c r="AB6" s="263">
        <f>IF(MONTH($V$3)&lt;&gt;MONTH($V$3-WEEKDAY($V$3,1)+(ROW(AB6)-ROW($V$5))*7+(COLUMN(AB6)-COLUMN($V$5)+1)),"",$V$3-WEEKDAY($V$3,1)+(ROW(AB6)-ROW($V$5))*7+(COLUMN(AB6)-COLUMN($V$5)+1))</f>
        <v/>
      </c>
      <c r="AC6" s="351" t="n"/>
      <c r="AD6" s="136" t="inlineStr">
        <is>
          <t>After:</t>
        </is>
      </c>
      <c r="AE6" s="264" t="n">
        <v>8</v>
      </c>
      <c r="AF6" s="258" t="n"/>
      <c r="AJ6" s="350" t="n"/>
      <c r="AL6" s="251" t="n"/>
    </row>
    <row r="7" ht="14.1" customHeight="1" s="348" thickBot="1">
      <c r="A7" s="351" t="n"/>
      <c r="B7" s="351" t="n"/>
      <c r="C7" s="337" t="inlineStr">
        <is>
          <t>Queenstown</t>
        </is>
      </c>
      <c r="D7" s="351" t="n"/>
      <c r="E7" s="351" t="n"/>
      <c r="F7" s="351" t="n"/>
      <c r="G7" s="6" t="n"/>
      <c r="H7" s="340" t="n"/>
      <c r="I7" s="351" t="n"/>
      <c r="J7" s="340" t="n"/>
      <c r="K7" s="340" t="n"/>
      <c r="L7" s="340" t="n"/>
      <c r="M7" s="338" t="inlineStr">
        <is>
          <t>Agency</t>
        </is>
      </c>
      <c r="N7" s="361" t="n"/>
      <c r="O7" s="7" t="inlineStr">
        <is>
          <t>Caricom</t>
        </is>
      </c>
      <c r="P7" s="6" t="n"/>
      <c r="Q7" s="6" t="n"/>
      <c r="R7" s="6" t="n"/>
      <c r="S7" s="6" t="n"/>
      <c r="T7" s="6" t="n"/>
      <c r="U7" s="351" t="n"/>
      <c r="V7" s="263">
        <f>IF(MONTH($V$3)&lt;&gt;MONTH($V$3-WEEKDAY($V$3,1)+(ROW(V7)-ROW($V$5))*7+(COLUMN(V7)-COLUMN($V$5)+1)),"",$V$3-WEEKDAY($V$3,1)+(ROW(V7)-ROW($V$5))*7+(COLUMN(V7)-COLUMN($V$5)+1))</f>
        <v/>
      </c>
      <c r="W7" s="263">
        <f>IF(MONTH($V$3)&lt;&gt;MONTH($V$3-WEEKDAY($V$3,1)+(ROW(W7)-ROW($V$5))*7+(COLUMN(W7)-COLUMN($V$5)+1)),"",$V$3-WEEKDAY($V$3,1)+(ROW(W7)-ROW($V$5))*7+(COLUMN(W7)-COLUMN($V$5)+1))</f>
        <v/>
      </c>
      <c r="X7" s="263">
        <f>IF(MONTH($V$3)&lt;&gt;MONTH($V$3-WEEKDAY($V$3,1)+(ROW(X7)-ROW($V$5))*7+(COLUMN(X7)-COLUMN($V$5)+1)),"",$V$3-WEEKDAY($V$3,1)+(ROW(X7)-ROW($V$5))*7+(COLUMN(X7)-COLUMN($V$5)+1))</f>
        <v/>
      </c>
      <c r="Y7" s="263">
        <f>IF(MONTH($V$3)&lt;&gt;MONTH($V$3-WEEKDAY($V$3,1)+(ROW(Y7)-ROW($V$5))*7+(COLUMN(Y7)-COLUMN($V$5)+1)),"",$V$3-WEEKDAY($V$3,1)+(ROW(Y7)-ROW($V$5))*7+(COLUMN(Y7)-COLUMN($V$5)+1))</f>
        <v/>
      </c>
      <c r="Z7" s="263">
        <f>IF(MONTH($V$3)&lt;&gt;MONTH($V$3-WEEKDAY($V$3,1)+(ROW(Z7)-ROW($V$5))*7+(COLUMN(Z7)-COLUMN($V$5)+1)),"",$V$3-WEEKDAY($V$3,1)+(ROW(Z7)-ROW($V$5))*7+(COLUMN(Z7)-COLUMN($V$5)+1))</f>
        <v/>
      </c>
      <c r="AA7" s="263">
        <f>IF(MONTH($V$3)&lt;&gt;MONTH($V$3-WEEKDAY($V$3,1)+(ROW(AA7)-ROW($V$5))*7+(COLUMN(AA7)-COLUMN($V$5)+1)),"",$V$3-WEEKDAY($V$3,1)+(ROW(AA7)-ROW($V$5))*7+(COLUMN(AA7)-COLUMN($V$5)+1))</f>
        <v/>
      </c>
      <c r="AB7" s="263">
        <f>IF(MONTH($V$3)&lt;&gt;MONTH($V$3-WEEKDAY($V$3,1)+(ROW(AB7)-ROW($V$5))*7+(COLUMN(AB7)-COLUMN($V$5)+1)),"",$V$3-WEEKDAY($V$3,1)+(ROW(AB7)-ROW($V$5))*7+(COLUMN(AB7)-COLUMN($V$5)+1))</f>
        <v/>
      </c>
      <c r="AC7" s="351" t="n"/>
      <c r="AD7" s="351" t="n"/>
      <c r="AE7" s="351" t="n"/>
      <c r="AF7" s="258" t="n"/>
      <c r="AJ7" s="350" t="n"/>
      <c r="AL7" s="251" t="n"/>
    </row>
    <row r="8">
      <c r="A8" s="351" t="n"/>
      <c r="B8" s="351" t="n"/>
      <c r="C8" s="337" t="inlineStr">
        <is>
          <t>Georgetown, Guyana</t>
        </is>
      </c>
      <c r="D8" s="351" t="n"/>
      <c r="E8" s="351" t="n"/>
      <c r="F8" s="351" t="n"/>
      <c r="G8" s="6" t="n"/>
      <c r="H8" s="6" t="n"/>
      <c r="I8" s="6" t="n"/>
      <c r="J8" s="6" t="n"/>
      <c r="K8" s="6" t="n"/>
      <c r="L8" s="6" t="n"/>
      <c r="M8" s="341" t="n"/>
      <c r="N8" s="351" t="n"/>
      <c r="O8" s="351" t="n"/>
      <c r="P8" s="6" t="n"/>
      <c r="Q8" s="6" t="n"/>
      <c r="R8" s="6" t="n"/>
      <c r="S8" s="6" t="n"/>
      <c r="T8" s="6" t="n"/>
      <c r="U8" s="351" t="n"/>
      <c r="V8" s="263">
        <f>IF(MONTH($V$3)&lt;&gt;MONTH($V$3-WEEKDAY($V$3,1)+(ROW(V8)-ROW($V$5))*7+(COLUMN(V8)-COLUMN($V$5)+1)),"",$V$3-WEEKDAY($V$3,1)+(ROW(V8)-ROW($V$5))*7+(COLUMN(V8)-COLUMN($V$5)+1))</f>
        <v/>
      </c>
      <c r="W8" s="263">
        <f>IF(MONTH($V$3)&lt;&gt;MONTH($V$3-WEEKDAY($V$3,1)+(ROW(W8)-ROW($V$5))*7+(COLUMN(W8)-COLUMN($V$5)+1)),"",$V$3-WEEKDAY($V$3,1)+(ROW(W8)-ROW($V$5))*7+(COLUMN(W8)-COLUMN($V$5)+1))</f>
        <v/>
      </c>
      <c r="X8" s="263">
        <f>IF(MONTH($V$3)&lt;&gt;MONTH($V$3-WEEKDAY($V$3,1)+(ROW(X8)-ROW($V$5))*7+(COLUMN(X8)-COLUMN($V$5)+1)),"",$V$3-WEEKDAY($V$3,1)+(ROW(X8)-ROW($V$5))*7+(COLUMN(X8)-COLUMN($V$5)+1))</f>
        <v/>
      </c>
      <c r="Y8" s="263">
        <f>IF(MONTH($V$3)&lt;&gt;MONTH($V$3-WEEKDAY($V$3,1)+(ROW(Y8)-ROW($V$5))*7+(COLUMN(Y8)-COLUMN($V$5)+1)),"",$V$3-WEEKDAY($V$3,1)+(ROW(Y8)-ROW($V$5))*7+(COLUMN(Y8)-COLUMN($V$5)+1))</f>
        <v/>
      </c>
      <c r="Z8" s="263">
        <f>IF(MONTH($V$3)&lt;&gt;MONTH($V$3-WEEKDAY($V$3,1)+(ROW(Z8)-ROW($V$5))*7+(COLUMN(Z8)-COLUMN($V$5)+1)),"",$V$3-WEEKDAY($V$3,1)+(ROW(Z8)-ROW($V$5))*7+(COLUMN(Z8)-COLUMN($V$5)+1))</f>
        <v/>
      </c>
      <c r="AA8" s="263">
        <f>IF(MONTH($V$3)&lt;&gt;MONTH($V$3-WEEKDAY($V$3,1)+(ROW(AA8)-ROW($V$5))*7+(COLUMN(AA8)-COLUMN($V$5)+1)),"",$V$3-WEEKDAY($V$3,1)+(ROW(AA8)-ROW($V$5))*7+(COLUMN(AA8)-COLUMN($V$5)+1))</f>
        <v/>
      </c>
      <c r="AB8" s="263">
        <f>IF(MONTH($V$3)&lt;&gt;MONTH($V$3-WEEKDAY($V$3,1)+(ROW(AB8)-ROW($V$5))*7+(COLUMN(AB8)-COLUMN($V$5)+1)),"",$V$3-WEEKDAY($V$3,1)+(ROW(AB8)-ROW($V$5))*7+(COLUMN(AB8)-COLUMN($V$5)+1))</f>
        <v/>
      </c>
      <c r="AC8" s="351" t="n"/>
      <c r="AD8" s="351" t="n"/>
      <c r="AE8" s="3" t="b">
        <v>1</v>
      </c>
      <c r="AF8" s="258" t="n"/>
      <c r="AJ8" s="350" t="n"/>
      <c r="AL8" s="251" t="n"/>
    </row>
    <row r="9">
      <c r="A9" s="351" t="n"/>
      <c r="B9" s="351" t="n"/>
      <c r="C9" s="337" t="n"/>
      <c r="D9" s="337" t="n"/>
      <c r="E9" s="337" t="n"/>
      <c r="F9" s="337" t="n"/>
      <c r="G9" s="6" t="n"/>
      <c r="H9" s="6" t="n"/>
      <c r="I9" s="6" t="n"/>
      <c r="J9" s="6" t="n"/>
      <c r="K9" s="6" t="n"/>
      <c r="L9" s="6" t="n"/>
      <c r="M9" s="137" t="n"/>
      <c r="N9" s="137" t="n"/>
      <c r="O9" s="6" t="n"/>
      <c r="P9" s="6" t="n"/>
      <c r="Q9" s="6" t="n"/>
      <c r="R9" s="6" t="n"/>
      <c r="S9" s="6" t="n"/>
      <c r="T9" s="6" t="n"/>
      <c r="U9" s="351" t="n"/>
      <c r="V9" s="265" t="n"/>
      <c r="W9" s="265" t="n"/>
      <c r="X9" s="265" t="n"/>
      <c r="Y9" s="265" t="n"/>
      <c r="Z9" s="265" t="n"/>
      <c r="AA9" s="265" t="n"/>
      <c r="AB9" s="265" t="n"/>
      <c r="AC9" s="351" t="n"/>
      <c r="AD9" s="351" t="n"/>
      <c r="AE9" s="3" t="n"/>
      <c r="AF9" s="351" t="n"/>
      <c r="AJ9" s="350" t="n"/>
      <c r="AL9" s="251" t="n"/>
    </row>
    <row r="10">
      <c r="A10" s="351" t="n"/>
      <c r="B10" s="351" t="n"/>
      <c r="C10" s="337" t="inlineStr">
        <is>
          <t>592-223-7560</t>
        </is>
      </c>
      <c r="D10" s="351" t="n"/>
      <c r="E10" s="351" t="n"/>
      <c r="F10" s="351" t="n"/>
      <c r="G10" s="6" t="n"/>
      <c r="H10" s="340" t="n"/>
      <c r="I10" s="351" t="n"/>
      <c r="J10" s="340" t="n"/>
      <c r="K10" s="330" t="inlineStr">
        <is>
          <t>Week Starting:</t>
        </is>
      </c>
      <c r="L10" s="351" t="n"/>
      <c r="M10" s="335" t="n">
        <v>45977</v>
      </c>
      <c r="N10" s="362" t="n"/>
      <c r="O10" s="6" t="n"/>
      <c r="P10" s="6" t="n"/>
      <c r="Q10" s="6" t="n"/>
      <c r="R10" s="6" t="n"/>
      <c r="S10" s="6" t="n"/>
      <c r="T10" s="138" t="inlineStr">
        <is>
          <t>[42]</t>
        </is>
      </c>
      <c r="U10" s="351" t="n"/>
      <c r="V10" s="263">
        <f>IF(MONTH($V$3)&lt;&gt;MONTH($V$3-WEEKDAY($V$3,1)+(ROW(V10)-ROW($V$5))*7+(COLUMN(V10)-COLUMN($V$5)+1)),"",$V$3-WEEKDAY($V$3,1)+(ROW(V10)-ROW($V$5))*7+(COLUMN(V10)-COLUMN($V$5)+1))</f>
        <v/>
      </c>
      <c r="W10" s="263">
        <f>IF(MONTH($V$3)&lt;&gt;MONTH($V$3-WEEKDAY($V$3,1)+(ROW(W10)-ROW($V$5))*7+(COLUMN(W10)-COLUMN($V$5)+1)),"",$V$3-WEEKDAY($V$3,1)+(ROW(W10)-ROW($V$5))*7+(COLUMN(W10)-COLUMN($V$5)+1))</f>
        <v/>
      </c>
      <c r="X10" s="263">
        <f>IF(MONTH($V$3)&lt;&gt;MONTH($V$3-WEEKDAY($V$3,1)+(ROW(X10)-ROW($V$5))*7+(COLUMN(X10)-COLUMN($V$5)+1)),"",$V$3-WEEKDAY($V$3,1)+(ROW(X10)-ROW($V$5))*7+(COLUMN(X10)-COLUMN($V$5)+1))</f>
        <v/>
      </c>
      <c r="Y10" s="263">
        <f>IF(MONTH($V$3)&lt;&gt;MONTH($V$3-WEEKDAY($V$3,1)+(ROW(Y10)-ROW($V$5))*7+(COLUMN(Y10)-COLUMN($V$5)+1)),"",$V$3-WEEKDAY($V$3,1)+(ROW(Y10)-ROW($V$5))*7+(COLUMN(Y10)-COLUMN($V$5)+1))</f>
        <v/>
      </c>
      <c r="Z10" s="263">
        <f>IF(MONTH($V$3)&lt;&gt;MONTH($V$3-WEEKDAY($V$3,1)+(ROW(Z10)-ROW($V$5))*7+(COLUMN(Z10)-COLUMN($V$5)+1)),"",$V$3-WEEKDAY($V$3,1)+(ROW(Z10)-ROW($V$5))*7+(COLUMN(Z10)-COLUMN($V$5)+1))</f>
        <v/>
      </c>
      <c r="AA10" s="263">
        <f>IF(MONTH($V$3)&lt;&gt;MONTH($V$3-WEEKDAY($V$3,1)+(ROW(AA10)-ROW($V$5))*7+(COLUMN(AA10)-COLUMN($V$5)+1)),"",$V$3-WEEKDAY($V$3,1)+(ROW(AA10)-ROW($V$5))*7+(COLUMN(AA10)-COLUMN($V$5)+1))</f>
        <v/>
      </c>
      <c r="AB10" s="263">
        <f>IF(MONTH($V$3)&lt;&gt;MONTH($V$3-WEEKDAY($V$3,1)+(ROW(AB10)-ROW($V$5))*7+(COLUMN(AB10)-COLUMN($V$5)+1)),"",$V$3-WEEKDAY($V$3,1)+(ROW(AB10)-ROW($V$5))*7+(COLUMN(AB10)-COLUMN($V$5)+1))</f>
        <v/>
      </c>
      <c r="AC10" s="351" t="n"/>
      <c r="AD10" s="136" t="inlineStr">
        <is>
          <t>After:</t>
        </is>
      </c>
      <c r="AE10" s="264" t="n">
        <v>40</v>
      </c>
      <c r="AF10" s="250" t="n"/>
    </row>
    <row r="11" ht="15.75" customHeight="1" s="348" thickBot="1">
      <c r="A11" s="351" t="n"/>
      <c r="B11" s="351" t="n"/>
      <c r="C11" s="6" t="n"/>
      <c r="D11" s="6" t="n"/>
      <c r="E11" s="6" t="n"/>
      <c r="F11" s="6" t="n"/>
      <c r="G11" s="6" t="n"/>
      <c r="H11" s="6" t="n"/>
      <c r="I11" s="6" t="n"/>
      <c r="J11" s="6" t="n"/>
      <c r="K11" s="259" t="inlineStr">
        <is>
          <t>Carry Forward Hrs:</t>
        </is>
      </c>
      <c r="L11" s="248" t="n">
        <v>40</v>
      </c>
      <c r="M11" s="6" t="n"/>
      <c r="N11" s="6" t="n"/>
      <c r="O11" s="6" t="n"/>
      <c r="P11" s="6" t="n"/>
      <c r="Q11" s="6" t="n"/>
      <c r="R11" s="6" t="n"/>
      <c r="S11" s="6" t="n"/>
      <c r="T11" s="6" t="n"/>
      <c r="U11" s="351" t="n"/>
      <c r="V11" s="263">
        <f>IF(MONTH($V$3)&lt;&gt;MONTH($V$3-WEEKDAY($V$3,1)+(ROW(V11)-ROW($V$5))*7+(COLUMN(V11)-COLUMN($V$5)+1)),"",$V$3-WEEKDAY($V$3,1)+(ROW(V11)-ROW($V$5))*7+(COLUMN(V11)-COLUMN($V$5)+1))</f>
        <v/>
      </c>
      <c r="W11" s="263">
        <f>IF(MONTH($V$3)&lt;&gt;MONTH($V$3-WEEKDAY($V$3,1)+(ROW(W11)-ROW($V$5))*7+(COLUMN(W11)-COLUMN($V$5)+1)),"",$V$3-WEEKDAY($V$3,1)+(ROW(W11)-ROW($V$5))*7+(COLUMN(W11)-COLUMN($V$5)+1))</f>
        <v/>
      </c>
      <c r="X11" s="263">
        <f>IF(MONTH($V$3)&lt;&gt;MONTH($V$3-WEEKDAY($V$3,1)+(ROW(X11)-ROW($V$5))*7+(COLUMN(X11)-COLUMN($V$5)+1)),"",$V$3-WEEKDAY($V$3,1)+(ROW(X11)-ROW($V$5))*7+(COLUMN(X11)-COLUMN($V$5)+1))</f>
        <v/>
      </c>
      <c r="Y11" s="263">
        <f>IF(MONTH($V$3)&lt;&gt;MONTH($V$3-WEEKDAY($V$3,1)+(ROW(Y11)-ROW($V$5))*7+(COLUMN(Y11)-COLUMN($V$5)+1)),"",$V$3-WEEKDAY($V$3,1)+(ROW(Y11)-ROW($V$5))*7+(COLUMN(Y11)-COLUMN($V$5)+1))</f>
        <v/>
      </c>
      <c r="Z11" s="263">
        <f>IF(MONTH($V$3)&lt;&gt;MONTH($V$3-WEEKDAY($V$3,1)+(ROW(Z11)-ROW($V$5))*7+(COLUMN(Z11)-COLUMN($V$5)+1)),"",$V$3-WEEKDAY($V$3,1)+(ROW(Z11)-ROW($V$5))*7+(COLUMN(Z11)-COLUMN($V$5)+1))</f>
        <v/>
      </c>
      <c r="AA11" s="263">
        <f>IF(MONTH($V$3)&lt;&gt;MONTH($V$3-WEEKDAY($V$3,1)+(ROW(AA11)-ROW($V$5))*7+(COLUMN(AA11)-COLUMN($V$5)+1)),"",$V$3-WEEKDAY($V$3,1)+(ROW(AA11)-ROW($V$5))*7+(COLUMN(AA11)-COLUMN($V$5)+1))</f>
        <v/>
      </c>
      <c r="AB11" s="263">
        <f>IF(MONTH($V$3)&lt;&gt;MONTH($V$3-WEEKDAY($V$3,1)+(ROW(AB11)-ROW($V$5))*7+(COLUMN(AB11)-COLUMN($V$5)+1)),"",$V$3-WEEKDAY($V$3,1)+(ROW(AB11)-ROW($V$5))*7+(COLUMN(AB11)-COLUMN($V$5)+1))</f>
        <v/>
      </c>
      <c r="AC11" s="351" t="n"/>
      <c r="AD11" s="351" t="n"/>
      <c r="AE11" s="351" t="n"/>
      <c r="AF11" s="258" t="n"/>
      <c r="AJ11" s="252" t="n"/>
      <c r="AK11" s="252" t="n"/>
    </row>
    <row r="12" ht="27.75" customFormat="1" customHeight="1" s="2" thickBot="1">
      <c r="A12" s="266" t="inlineStr">
        <is>
          <t>Day Off</t>
        </is>
      </c>
      <c r="B12" s="267" t="inlineStr">
        <is>
          <t>Holiday Double</t>
        </is>
      </c>
      <c r="C12" s="139" t="inlineStr">
        <is>
          <t>Day of Week</t>
        </is>
      </c>
      <c r="D12" s="140" t="inlineStr">
        <is>
          <t>Time
In</t>
        </is>
      </c>
      <c r="E12" s="140" t="inlineStr">
        <is>
          <t>Time
Out</t>
        </is>
      </c>
      <c r="F12" s="141" t="n"/>
      <c r="G12" s="140" t="inlineStr">
        <is>
          <t>Time
In</t>
        </is>
      </c>
      <c r="H12" s="140" t="inlineStr">
        <is>
          <t>Time
Out</t>
        </is>
      </c>
      <c r="I12" s="142" t="inlineStr">
        <is>
          <t>Total
Hrs</t>
        </is>
      </c>
      <c r="J12" s="142" t="inlineStr">
        <is>
          <t>Location</t>
        </is>
      </c>
      <c r="K12" s="142" t="inlineStr">
        <is>
          <t>Supervisor</t>
        </is>
      </c>
      <c r="L12" s="142" t="inlineStr">
        <is>
          <t>Supervisor Approval</t>
        </is>
      </c>
      <c r="M12" s="140" t="inlineStr">
        <is>
          <t>Regular
Hrs</t>
        </is>
      </c>
      <c r="N12" s="140" t="inlineStr">
        <is>
          <t>Overtime
Hrs</t>
        </is>
      </c>
      <c r="O12" s="140" t="inlineStr">
        <is>
          <t>Hol Hrs</t>
        </is>
      </c>
      <c r="P12" s="140" t="inlineStr">
        <is>
          <t>Responsibilities</t>
        </is>
      </c>
      <c r="Q12" s="140" t="inlineStr">
        <is>
          <t>Risk</t>
        </is>
      </c>
      <c r="R12" s="140" t="inlineStr">
        <is>
          <t>Meals</t>
        </is>
      </c>
      <c r="S12" s="140" t="inlineStr">
        <is>
          <t>Vac Hrs</t>
        </is>
      </c>
      <c r="T12" s="143" t="inlineStr">
        <is>
          <t>Reason for Overtime</t>
        </is>
      </c>
      <c r="U12" s="144" t="inlineStr">
        <is>
          <t>Wkly Reg Avail</t>
        </is>
      </c>
      <c r="V12" s="351" t="inlineStr">
        <is>
          <t>Orig Reg</t>
        </is>
      </c>
      <c r="W12" s="351" t="inlineStr">
        <is>
          <t>Wkly OT Adj</t>
        </is>
      </c>
      <c r="X12" s="351" t="inlineStr">
        <is>
          <t>Week Start</t>
        </is>
      </c>
      <c r="Y12" s="351" t="inlineStr">
        <is>
          <t>Wk Hrs Before</t>
        </is>
      </c>
      <c r="Z12" s="351" t="n"/>
      <c r="AA12" s="351" t="n"/>
      <c r="AB12" s="351" t="n"/>
      <c r="AC12" s="351" t="n"/>
      <c r="AD12" s="351" t="n"/>
      <c r="AE12" s="351" t="n"/>
      <c r="AF12" s="351" t="n"/>
      <c r="AJ12" s="252" t="n"/>
      <c r="AK12" s="252" t="n"/>
    </row>
    <row r="13" hidden="1" ht="15.75" customHeight="1" s="348" thickBot="1">
      <c r="A13" s="268" t="n"/>
      <c r="B13" s="351" t="n"/>
      <c r="C13" s="145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146" t="n"/>
      <c r="U13" s="351" t="n"/>
      <c r="V13" s="351" t="n"/>
      <c r="W13" s="351" t="n"/>
      <c r="X13" s="351" t="n"/>
      <c r="Y13" s="351" t="n"/>
      <c r="Z13" s="351" t="n"/>
      <c r="AA13" s="351" t="n"/>
      <c r="AB13" s="351" t="n"/>
      <c r="AC13" s="351" t="n"/>
      <c r="AD13" s="351" t="n"/>
      <c r="AE13" s="351" t="n"/>
      <c r="AF13" s="351" t="n"/>
    </row>
    <row r="14" ht="24" customHeight="1" s="348" thickBot="1">
      <c r="A14" s="147" t="inlineStr">
        <is>
          <t>On Day</t>
        </is>
      </c>
      <c r="B14" s="269" t="n"/>
      <c r="C14" s="88">
        <f>M10</f>
        <v/>
      </c>
      <c r="D14" s="54" t="n"/>
      <c r="E14" s="148">
        <f>IF(D14="", "",
 IF(D14=TIME(0,0,0), 0,
 IF(AND(D14&gt;=TIME(0,0,1), D14&lt;=TIME(2,0,0)), TIME(7,0,0),
 IF(AND(D14&gt;=TIME(6,0,0), D14&lt;=TIME(8,0,0)), TIME(12,0,0),
 IF(AND(D14&gt;TIME(8,0,0), D14&lt;=TIME(13,59,0)), TIME(15,0,0),
 IF(AND(D14&gt;=TIME(14,0,0), D14&lt;=TIME(17,59,0)), TIME(21,0,0),
 IF(AND(D14&gt;=TIME(18,0,0), D14&lt;=TIME(21,59,0)), TIME(0,0,0),
 IF(AND(D14&gt;=TIME(22,0,0), D14&lt;=TIME(23,59,59)), TIME(7,0,0), ""))))))))</f>
        <v/>
      </c>
      <c r="F14" s="149" t="n"/>
      <c r="G14" s="148">
        <f>IF(AND(D14&gt;=TIME(6,0,0),D14&lt;=TIME(8,0,0)),E14,"")</f>
        <v/>
      </c>
      <c r="H14" s="54" t="n"/>
      <c r="I14" s="55">
        <f>ROUND(IF(OR(D14="",E14="",E14=0),0,IF(H14="",MOD(E14-D14,1)*24,MOD(H14-D14,1)*24)),2)</f>
        <v/>
      </c>
      <c r="J14" s="150" t="n"/>
      <c r="K14" s="270" t="n"/>
      <c r="L14" s="271" t="n"/>
      <c r="M14" s="272">
        <f>MAX(0,V14-W14)</f>
        <v/>
      </c>
      <c r="N14" s="56">
        <f>(IF(OR($C14="",$D14=""),0,
 IF(OR($A14="Holiday",$A15="Holiday"),
    IF(ISNUMBER(MATCH(TRIM($B14),{"Phagwah","Good Friday","Easter Monday","Labour Day","Christmas","Eid ul Azha","Romans-2","Globe-12","Neptune P1"},0)),0,$I14),
 IF(AND(NOT(OR($A14="Annual Leave",$A15="Annual Leave")),$A14="Off day"),$I14,
  MAX(0,$I14-$V14)
  ))))+W14</f>
        <v/>
      </c>
      <c r="O14" s="56">
        <f>IF(AND(OR($A14="Holiday",$A15="Holiday"),
        ISNUMBER(MATCH(TRIM($B14),{"Phagwah","Good Friday","Easter Monday","Labour Day","Christmas","Eid ul Azha","Romans-2","Globe-12","Neptune P1"},0))),
   $I14,0)</f>
        <v/>
      </c>
      <c r="P14" s="56">
        <f>IF(OR($O$7="Canteen",$O$7="Head Office"),0,IF($I14&lt;=0,0,IF(OR(OR(TRIM($J14)="Hebrews",TRIM($J14)="Romans",TRIM($J14)="Romans-2",TRIM($J14)="Globe",TRIM($J14)="Globe-12",TRIM($J14)="Neptune P1"),AND($I15&gt;0,OR(TRIM($J15)="Hebrews",TRIM($J15)="Romans",TRIM($J15)="Romans-2",TRIM($J15)="Globe",TRIM($J15)="Globe-12",TRIM($J15)="Neptune P1"))),1,0)))</f>
        <v/>
      </c>
      <c r="Q14" s="57" t="n"/>
      <c r="R14" s="56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IF($I14&gt;0,1,0),
      0
   ),
0))</f>
        <v/>
      </c>
      <c r="S14" s="56">
        <f>IF(OR($A14="Annual Leave",$A15="Annual Leave"),IF($A14="Annual Leave",8,0),0)</f>
        <v/>
      </c>
      <c r="T14" s="58" t="n"/>
      <c r="U14" s="144">
        <f>MAX(0,40-Y14)</f>
        <v/>
      </c>
      <c r="V14" s="151">
        <f>IF(OR($C14="",$D14=""),0,
 IF(OR($A14="Holiday",$A15="Holiday"),0,
 IF(AND(NOT(OR($A14="Annual Leave",$A15="Annual Leave")),$A14="Off day"),0,
  IF($I14+$I15&gt;=8,IF($I14&gt;=8,8,$I14),$I14)
  )))</f>
        <v/>
      </c>
      <c r="W14" s="151">
        <f>MAX(0,V14-U14)</f>
        <v/>
      </c>
      <c r="X14" s="151">
        <f>IF(C14="","",C14-WEEKDAY(C14,1)+1)</f>
        <v/>
      </c>
      <c r="Y14" s="151">
        <f>IF(X14=X14,$L$11,0)</f>
        <v/>
      </c>
      <c r="Z14" s="151" t="n"/>
      <c r="AA14" s="151" t="n"/>
      <c r="AB14" s="151" t="n"/>
      <c r="AC14" s="351" t="n"/>
      <c r="AD14" s="351" t="n"/>
      <c r="AE14" s="351" t="n"/>
      <c r="AF14" s="351" t="n"/>
    </row>
    <row r="15" ht="24" customHeight="1" s="348" thickBot="1">
      <c r="A15" s="147" t="inlineStr">
        <is>
          <t>On Day</t>
        </is>
      </c>
      <c r="B15" s="269" t="n"/>
      <c r="C15" s="89">
        <f>C14</f>
        <v/>
      </c>
      <c r="D15" s="59" t="n"/>
      <c r="E15" s="152">
        <f>IF(D15="", "",
 IF(D15=TIME(0,0,0), 0,
 IF(AND(D15&gt;=TIME(0,0,1), D15&lt;=TIME(2,0,0)), TIME(7,0,0),
 IF(AND(D15&gt;=TIME(6,0,0), D15&lt;=TIME(8,0,0)), TIME(12,0,0),
 IF(AND(D15&gt;TIME(8,0,0), D15&lt;=TIME(13,59,0)), TIME(15,0,0),
 IF(AND(D15&gt;=TIME(14,0,0), D15&lt;=TIME(17,59,0)), TIME(21,0,0),
 IF(AND(D15&gt;=TIME(18,0,0), D15&lt;=TIME(21,59,0)), TIME(0,0,0),
 IF(AND(D15&gt;=TIME(22,0,0), D15&lt;=TIME(23,59,59)), TIME(7,0,0), ""))))))))</f>
        <v/>
      </c>
      <c r="F15" s="153" t="n"/>
      <c r="G15" s="152">
        <f>IF(AND(D15&gt;=TIME(6,0,0),D15&lt;=TIME(8,0,0)),E15,"")</f>
        <v/>
      </c>
      <c r="H15" s="59" t="n"/>
      <c r="I15" s="60">
        <f>ROUND(IF(OR(D15="",E15="",E15=0),0,IF(H15="",MOD(E15-D15,1)*24,MOD(H15-D15,1)*24)),2)</f>
        <v/>
      </c>
      <c r="J15" s="150" t="n"/>
      <c r="K15" s="270" t="n"/>
      <c r="L15" s="271" t="n"/>
      <c r="M15" s="272">
        <f>MAX(0,V15-W15)</f>
        <v/>
      </c>
      <c r="N15" s="61">
        <f>(IF(OR($C15="",$D15=""),0,
 IF(OR($A14="Holiday",$A15="Holiday"),
    IF(ISNUMBER(MATCH(TRIM($B15),{"Phagwah","Good Friday","Easter Monday","Labour Day","Christmas","Eid ul Azha","Romans-2","Globe-12","Neptune P1"},0)),0,$I15),
 IF(AND(NOT(OR($A14="Annual Leave",$A15="Annual Leave")),$A15="Off day"),$I15,
  MAX(0,$I15-$V15)
  ))))+W15</f>
        <v/>
      </c>
      <c r="O15" s="61">
        <f>IF(AND(OR($A14="Holiday",$A15="Holiday"),
        ISNUMBER(MATCH(TRIM($B15),{"Phagwah","Good Friday","Easter Monday","Labour Day","Christmas","Eid ul Azha","Romans-2","Globe-12","Neptune P1"},0))),
   $I15,0)</f>
        <v/>
      </c>
      <c r="P15" s="61">
        <f>IF(OR($O$7="Canteen",$O$7="Head Office"),0,IF($I15&lt;=0,0,IF(AND($I14&lt;=0,OR(TRIM($J15)="Hebrews",TRIM($J15)="Romans",TRIM($J15)="Romans-2",TRIM($J15)="Globe",TRIM($J15)="Globe-12",TRIM($J15)="Neptune P1")),1,0)))</f>
        <v/>
      </c>
      <c r="Q15" s="62" t="n"/>
      <c r="R15" s="61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IF(AND($I14=0,$I15&gt;0),1,0),
      0
   ),
0))</f>
        <v/>
      </c>
      <c r="S15" s="61">
        <f>IF(OR($A14="Annual Leave",$A15="Annual Leave"),IF(AND($A14&lt;&gt;"Annual Leave",$A15="Annual Leave"),8,0),0)</f>
        <v/>
      </c>
      <c r="T15" s="63" t="n"/>
      <c r="U15" s="144">
        <f>MAX(0,40-Y15)</f>
        <v/>
      </c>
      <c r="V15" s="151">
        <f>IF(OR($C15="",$D15=""),0,
 IF(OR($A14="Holiday",$A15="Holiday"),0,
 IF(AND(NOT(OR($A14="Annual Leave",$A15="Annual Leave")),$A15="Off day"),0,
  IF($I14+$I15&gt;=8,IF($I14&gt;=8,0,8-$I14),$I15)
  )))</f>
        <v/>
      </c>
      <c r="W15" s="151">
        <f>MAX(0,V15-U15)</f>
        <v/>
      </c>
      <c r="X15" s="151">
        <f>IF(C15="","",C15-WEEKDAY(C15,1)+1)</f>
        <v/>
      </c>
      <c r="Y15" s="151">
        <f>SUMPRODUCT(($X$14:$X14=X15)*(($V$14:$V14)+($O$14:$O14)))+IF(X15=X14,$L$11,0)</f>
        <v/>
      </c>
      <c r="Z15" s="151" t="n"/>
      <c r="AA15" s="151" t="n"/>
      <c r="AB15" s="151" t="n"/>
      <c r="AC15" s="351" t="n"/>
      <c r="AD15" s="351" t="n"/>
      <c r="AE15" s="351" t="n"/>
      <c r="AF15" s="351" t="n"/>
    </row>
    <row r="16" ht="24" customHeight="1" s="348" thickBot="1">
      <c r="A16" s="154" t="inlineStr">
        <is>
          <t>On Day</t>
        </is>
      </c>
      <c r="B16" s="273" t="n"/>
      <c r="C16" s="90">
        <f>C14+1</f>
        <v/>
      </c>
      <c r="D16" s="8" t="n"/>
      <c r="E16" s="155">
        <f>IF(D16="", "",
 IF(D16=TIME(0,0,0), 0,
 IF(AND(D16&gt;=TIME(0,0,1), D16&lt;=TIME(2,0,0)), TIME(7,0,0),
 IF(AND(D16&gt;=TIME(6,0,0), D16&lt;=TIME(8,0,0)), TIME(12,0,0),
 IF(AND(D16&gt;TIME(8,0,0), D16&lt;=TIME(13,59,0)), TIME(15,0,0),
 IF(AND(D16&gt;=TIME(14,0,0), D16&lt;=TIME(17,59,0)), TIME(21,0,0),
 IF(AND(D16&gt;=TIME(18,0,0), D16&lt;=TIME(21,59,0)), TIME(0,0,0),
 IF(AND(D16&gt;=TIME(22,0,0), D16&lt;=TIME(23,59,59)), TIME(7,0,0), ""))))))))</f>
        <v/>
      </c>
      <c r="F16" s="156" t="n"/>
      <c r="G16" s="155">
        <f>IF(AND(D16&gt;=TIME(6,0,0),D16&lt;=TIME(8,0,0)),E16,"")</f>
        <v/>
      </c>
      <c r="H16" s="8" t="n"/>
      <c r="I16" s="30">
        <f>ROUND(IF(OR(D16="",E16="",E16=0),0,IF(H16="",MOD(E16-D16,1)*24,MOD(H16-D16,1)*24)),2)</f>
        <v/>
      </c>
      <c r="J16" s="157" t="n"/>
      <c r="K16" s="274" t="n"/>
      <c r="L16" s="271" t="n"/>
      <c r="M16" s="275">
        <f>MAX(0,V16-W16)</f>
        <v/>
      </c>
      <c r="N16" s="9">
        <f>(IF(OR($C16="",$D16=""),0,
 IF(OR($A16="Holiday",$A17="Holiday"),
    IF(ISNUMBER(MATCH(TRIM($B16),{"Phagwah","Good Friday","Easter Monday","Labour Day","Christmas","Eid ul Azha","Romans-2","Globe-12","Neptune P1"},0)),0,$I16),
 IF(AND(NOT(OR($A16="Annual Leave",$A17="Annual Leave")),$A16="Off day"),$I16,
  MAX(0,$I16-$V16)
  ))))+W16</f>
        <v/>
      </c>
      <c r="O16" s="9">
        <f>IF(AND(OR($A16="Holiday",$A17="Holiday"),
        ISNUMBER(MATCH(TRIM($B16),{"Phagwah","Good Friday","Easter Monday","Labour Day","Christmas","Eid ul Azha","Romans-2","Globe-12","Neptune P1"},0))),
   $I16,0)</f>
        <v/>
      </c>
      <c r="P16" s="9">
        <f>IF(OR($O$7="Canteen",$O$7="Head Office"),0,IF($I16&lt;=0,0,IF(OR(OR(TRIM($J16)="Hebrews",TRIM($J16)="Romans",TRIM($J16)="Romans-2",TRIM($J16)="Globe",TRIM($J16)="Globe-12",TRIM($J16)="Neptune P1"),AND($I17&gt;0,OR(TRIM($J17)="Hebrews",TRIM($J17)="Romans",TRIM($J17)="Romans-2",TRIM($J17)="Globe",TRIM($J17)="Globe-12",TRIM($J17)="Neptune P1"))),1,0)))</f>
        <v/>
      </c>
      <c r="Q16" s="10" t="n"/>
      <c r="R16" s="9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IF($I16&gt;0,1,0),
      0
   ),
0))</f>
        <v/>
      </c>
      <c r="S16" s="9">
        <f>IF(OR($A16="Annual Leave",$A17="Annual Leave"),IF($A16="Annual Leave",8,0),0)</f>
        <v/>
      </c>
      <c r="T16" s="91" t="n"/>
      <c r="U16" s="144">
        <f>MAX(0,40-Y16)</f>
        <v/>
      </c>
      <c r="V16" s="351">
        <f>IF(OR($C16="",$D16=""),0,
 IF(OR($A16="Holiday",$A17="Holiday"),0,
 IF(AND(NOT(OR($A16="Annual Leave",$A17="Annual Leave")),$A16="Off day"),0,
  IF($I16+$I17&gt;=8,IF($I16&gt;=8,8,$I16),$I16)
  )))</f>
        <v/>
      </c>
      <c r="W16" s="351">
        <f>MAX(0,V16-U16)</f>
        <v/>
      </c>
      <c r="X16" s="351">
        <f>IF(C16="","",C16-WEEKDAY(C16,1)+1)</f>
        <v/>
      </c>
      <c r="Y16" s="351">
        <f>SUMPRODUCT(($X$14:$X15=X16)*(($V$14:$V15)+($O$14:$O15)))+IF(X16=X14,$L$11,0)</f>
        <v/>
      </c>
      <c r="Z16" s="351" t="n"/>
      <c r="AA16" s="351" t="n"/>
      <c r="AB16" s="351" t="n"/>
      <c r="AC16" s="351" t="n"/>
      <c r="AD16" s="351" t="n"/>
      <c r="AE16" s="351" t="n"/>
      <c r="AF16" s="351" t="n"/>
    </row>
    <row r="17" ht="24" customHeight="1" s="348" thickBot="1">
      <c r="A17" s="154" t="inlineStr">
        <is>
          <t>On Day</t>
        </is>
      </c>
      <c r="B17" s="273" t="n"/>
      <c r="C17" s="90">
        <f>C16</f>
        <v/>
      </c>
      <c r="D17" s="276" t="n"/>
      <c r="E17" s="277">
        <f>IF(D17="", "",
 IF(D17=TIME(0,0,0), 0,
 IF(AND(D17&gt;=TIME(0,0,1), D17&lt;=TIME(2,0,0)), TIME(7,0,0),
 IF(AND(D17&gt;=TIME(6,0,0), D17&lt;=TIME(8,0,0)), TIME(12,0,0),
 IF(AND(D17&gt;TIME(8,0,0), D17&lt;=TIME(13,59,0)), TIME(15,0,0),
 IF(AND(D17&gt;=TIME(14,0,0), D17&lt;=TIME(17,59,0)), TIME(21,0,0),
 IF(AND(D17&gt;=TIME(18,0,0), D17&lt;=TIME(21,59,0)), TIME(0,0,0),
 IF(AND(D17&gt;=TIME(22,0,0), D17&lt;=TIME(23,59,59)), TIME(7,0,0), ""))))))))</f>
        <v/>
      </c>
      <c r="F17" s="156" t="n"/>
      <c r="G17" s="277">
        <f>IF(AND(D17&gt;=TIME(6,0,0),D17&lt;=TIME(8,0,0)),E17,"")</f>
        <v/>
      </c>
      <c r="H17" s="276" t="n"/>
      <c r="I17" s="30">
        <f>ROUND(IF(OR(D17="",E17="",E17=0),0,IF(H17="",MOD(E17-D17,1)*24,MOD(H17-D17,1)*24)),2)</f>
        <v/>
      </c>
      <c r="J17" s="158" t="n"/>
      <c r="K17" s="274" t="n"/>
      <c r="L17" s="271" t="n"/>
      <c r="M17" s="275">
        <f>MAX(0,V17-W17)</f>
        <v/>
      </c>
      <c r="N17" s="278">
        <f>(IF(OR($C17="",$D17=""),0,
 IF(OR($A16="Holiday",$A17="Holiday"),
    IF(ISNUMBER(MATCH(TRIM($B17),{"Phagwah","Good Friday","Easter Monday","Labour Day","Christmas","Eid ul Azha","Romans-2","Globe-12","Neptune P1"},0)),0,$I17),
 IF(AND(NOT(OR($A16="Annual Leave",$A17="Annual Leave")),$A17="Off day"),$I17,
  MAX(0,$I17-$V17)
  ))))+W17</f>
        <v/>
      </c>
      <c r="O17" s="278">
        <f>IF(AND(OR($A16="Holiday",$A17="Holiday"),
        ISNUMBER(MATCH(TRIM($B17),{"Phagwah","Good Friday","Easter Monday","Labour Day","Christmas","Eid ul Azha","Romans-2","Globe-12","Neptune P1"},0))),
   $I17,0)</f>
        <v/>
      </c>
      <c r="P17" s="278">
        <f>IF(OR($O$7="Canteen",$O$7="Head Office"),0,IF($I17&lt;=0,0,IF(AND($I16&lt;=0,OR(TRIM($J17)="Hebrews",TRIM($J17)="Romans",TRIM($J17)="Romans-2",TRIM($J17)="Globe",TRIM($J17)="Globe-12",TRIM($J17)="Neptune P1")),1,0)))</f>
        <v/>
      </c>
      <c r="Q17" s="279" t="n"/>
      <c r="R17" s="278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IF(AND($I16=0,$I17&gt;0),1,0),
      0
   ),
0))</f>
        <v/>
      </c>
      <c r="S17" s="278">
        <f>IF(OR($A16="Annual Leave",$A17="Annual Leave"),IF(AND($A16&lt;&gt;"Annual Leave",$A17="Annual Leave"),8,0),0)</f>
        <v/>
      </c>
      <c r="T17" s="280" t="n"/>
      <c r="U17" s="144">
        <f>MAX(0,40-Y17)</f>
        <v/>
      </c>
      <c r="V17" s="351">
        <f>IF(OR($C17="",$D17=""),0,
 IF(OR($A16="Holiday",$A17="Holiday"),0,
 IF(AND(NOT(OR($A16="Annual Leave",$A17="Annual Leave")),$A17="Off day"),0,
  IF($I16+$I17&gt;=8,IF($I16&gt;=8,0,8-$I16),$I17)
  )))</f>
        <v/>
      </c>
      <c r="W17" s="351">
        <f>MAX(0,V17-U17)</f>
        <v/>
      </c>
      <c r="X17" s="351">
        <f>IF(C17="","",C17-WEEKDAY(C17,1)+1)</f>
        <v/>
      </c>
      <c r="Y17" s="351">
        <f>SUMPRODUCT(($X$14:$X16=X17)*(($V$14:$V16)+($O$14:$O16)))+IF(X17=X14,$L$11,0)</f>
        <v/>
      </c>
      <c r="Z17" s="351" t="n"/>
      <c r="AA17" s="351" t="n"/>
      <c r="AB17" s="351" t="n"/>
      <c r="AC17" s="351" t="n"/>
      <c r="AD17" s="351" t="n"/>
      <c r="AE17" s="351" t="n"/>
      <c r="AF17" s="351" t="n"/>
    </row>
    <row r="18" ht="24" customHeight="1" s="348" thickBot="1">
      <c r="A18" s="159" t="inlineStr">
        <is>
          <t>On Day</t>
        </is>
      </c>
      <c r="B18" s="281" t="n"/>
      <c r="C18" s="92">
        <f>C16+1</f>
        <v/>
      </c>
      <c r="D18" s="31" t="n"/>
      <c r="E18" s="160">
        <f>IF(D18="", "",
 IF(D18=TIME(0,0,0), 0,
 IF(AND(D18&gt;=TIME(0,0,1), D18&lt;=TIME(2,0,0)), TIME(7,0,0),
 IF(AND(D18&gt;=TIME(6,0,0), D18&lt;=TIME(8,0,0)), TIME(12,0,0),
 IF(AND(D18&gt;TIME(8,0,0), D18&lt;=TIME(13,59,0)), TIME(15,0,0),
 IF(AND(D18&gt;=TIME(14,0,0), D18&lt;=TIME(17,59,0)), TIME(21,0,0),
 IF(AND(D18&gt;=TIME(18,0,0), D18&lt;=TIME(21,59,0)), TIME(0,0,0),
 IF(AND(D18&gt;=TIME(22,0,0), D18&lt;=TIME(23,59,59)), TIME(7,0,0), ""))))))))</f>
        <v/>
      </c>
      <c r="F18" s="161" t="n"/>
      <c r="G18" s="160">
        <f>IF(AND(D18&gt;=TIME(6,0,0),D18&lt;=TIME(8,0,0)),E18,"")</f>
        <v/>
      </c>
      <c r="H18" s="31" t="n"/>
      <c r="I18" s="32">
        <f>ROUND(IF(OR(D18="",E18="",E18=0),0,IF(H18="",MOD(E18-D18,1)*24,MOD(H18-D18,1)*24)),2)</f>
        <v/>
      </c>
      <c r="J18" s="162" t="n"/>
      <c r="K18" s="282" t="n"/>
      <c r="L18" s="271" t="n"/>
      <c r="M18" s="283">
        <f>MAX(0,V18-W18)</f>
        <v/>
      </c>
      <c r="N18" s="33">
        <f>(IF(OR($C18="",$D18=""),0,
 IF(OR($A18="Holiday",$A19="Holiday"),
    IF(ISNUMBER(MATCH(TRIM($B18),{"Phagwah","Good Friday","Easter Monday","Labour Day","Christmas","Eid ul Azha","Romans-2","Globe-12","Neptune P1"},0)),0,$I18),
 IF(AND(NOT(OR($A18="Annual Leave",$A19="Annual Leave")),$A18="Off day"),$I18,
  MAX(0,$I18-$V18)
  ))))+W18</f>
        <v/>
      </c>
      <c r="O18" s="33">
        <f>IF(AND(OR($A18="Holiday",$A19="Holiday"),
        ISNUMBER(MATCH(TRIM($B18),{"Phagwah","Good Friday","Easter Monday","Labour Day","Christmas","Eid ul Azha","Romans-2","Globe-12","Neptune P1"},0))),
   $I18,0)</f>
        <v/>
      </c>
      <c r="P18" s="33">
        <f>IF(OR($O$7="Canteen",$O$7="Head Office"),0,IF($I18&lt;=0,0,IF(OR(OR(TRIM($J18)="Hebrews",TRIM($J18)="Romans",TRIM($J18)="Romans-2",TRIM($J18)="Globe",TRIM($J18)="Globe-12",TRIM($J18)="Neptune P1"),AND($I19&gt;0,OR(TRIM($J19)="Hebrews",TRIM($J19)="Romans",TRIM($J19)="Romans-2",TRIM($J19)="Globe",TRIM($J19)="Globe-12",TRIM($J19)="Neptune P1"))),1,0)))</f>
        <v/>
      </c>
      <c r="Q18" s="34" t="n"/>
      <c r="R18" s="33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IF($I18&gt;0,1,0),
      0
   ),
0))</f>
        <v/>
      </c>
      <c r="S18" s="33">
        <f>IF(OR($A18="Annual Leave",$A19="Annual Leave"),IF($A18="Annual Leave",8,0),0)</f>
        <v/>
      </c>
      <c r="T18" s="35" t="n"/>
      <c r="U18" s="144">
        <f>MAX(0,40-Y18)</f>
        <v/>
      </c>
      <c r="V18" s="351">
        <f>IF(OR($C18="",$D18=""),0,
 IF(OR($A18="Holiday",$A19="Holiday"),0,
 IF(AND(NOT(OR($A18="Annual Leave",$A19="Annual Leave")),$A18="Off day"),0,
  IF($I18+$I19&gt;=8,IF($I18&gt;=8,8,$I18),$I18)
  )))</f>
        <v/>
      </c>
      <c r="W18" s="351">
        <f>MAX(0,V18-U18)</f>
        <v/>
      </c>
      <c r="X18" s="351">
        <f>IF(C18="","",C18-WEEKDAY(C18,1)+1)</f>
        <v/>
      </c>
      <c r="Y18" s="351">
        <f>SUMPRODUCT(($X$14:$X17=X18)*(($V$14:$V17)+($O$14:$O17)))+IF(X18=X14,$L$11,0)</f>
        <v/>
      </c>
      <c r="Z18" s="351" t="n"/>
      <c r="AA18" s="351" t="n"/>
      <c r="AB18" s="351" t="n"/>
      <c r="AC18" s="351" t="n"/>
      <c r="AD18" s="351" t="n"/>
      <c r="AE18" s="351" t="n"/>
      <c r="AF18" s="351" t="n"/>
    </row>
    <row r="19" ht="24" customHeight="1" s="348" thickBot="1">
      <c r="A19" s="159" t="inlineStr">
        <is>
          <t>On Day</t>
        </is>
      </c>
      <c r="B19" s="281" t="n"/>
      <c r="C19" s="93">
        <f>C18</f>
        <v/>
      </c>
      <c r="D19" s="36" t="n"/>
      <c r="E19" s="163">
        <f>IF(D19="", "",
 IF(D19=TIME(0,0,0), 0,
 IF(AND(D19&gt;=TIME(0,0,1), D19&lt;=TIME(2,0,0)), TIME(7,0,0),
 IF(AND(D19&gt;=TIME(6,0,0), D19&lt;=TIME(8,0,0)), TIME(12,0,0),
 IF(AND(D19&gt;TIME(8,0,0), D19&lt;=TIME(13,59,0)), TIME(15,0,0),
 IF(AND(D19&gt;=TIME(14,0,0), D19&lt;=TIME(17,59,0)), TIME(21,0,0),
 IF(AND(D19&gt;=TIME(18,0,0), D19&lt;=TIME(21,59,0)), TIME(0,0,0),
 IF(AND(D19&gt;=TIME(22,0,0), D19&lt;=TIME(23,59,59)), TIME(7,0,0), ""))))))))</f>
        <v/>
      </c>
      <c r="F19" s="164" t="n"/>
      <c r="G19" s="163">
        <f>IF(AND(D19&gt;=TIME(6,0,0),D19&lt;=TIME(8,0,0)),E19,"")</f>
        <v/>
      </c>
      <c r="H19" s="36" t="n"/>
      <c r="I19" s="37">
        <f>ROUND(IF(OR(D19="",E19="",E19=0),0,IF(H19="",MOD(E19-D19,1)*24,MOD(H19-D19,1)*24)),2)</f>
        <v/>
      </c>
      <c r="J19" s="162" t="n"/>
      <c r="K19" s="282" t="n"/>
      <c r="L19" s="271" t="n"/>
      <c r="M19" s="283">
        <f>MAX(0,V19-W19)</f>
        <v/>
      </c>
      <c r="N19" s="38">
        <f>(IF(OR($C19="",$D19=""),0,
 IF(OR($A18="Holiday",$A19="Holiday"),
    IF(ISNUMBER(MATCH(TRIM($B19),{"Phagwah","Good Friday","Easter Monday","Labour Day","Christmas","Eid ul Azha","Romans-2","Globe-12","Neptune P1"},0)),0,$I19),
 IF(AND(NOT(OR($A18="Annual Leave",$A19="Annual Leave")),$A19="Off day"),$I19,
  MAX(0,$I19-$V19)
  ))))+W19</f>
        <v/>
      </c>
      <c r="O19" s="38">
        <f>IF(AND(OR($A18="Holiday",$A19="Holiday"),
        ISNUMBER(MATCH(TRIM($B19),{"Phagwah","Good Friday","Easter Monday","Labour Day","Christmas","Eid ul Azha","Romans-2","Globe-12","Neptune P1"},0))),
   $I19,0)</f>
        <v/>
      </c>
      <c r="P19" s="38">
        <f>IF(OR($O$7="Canteen",$O$7="Head Office"),0,IF($I19&lt;=0,0,IF(AND($I18&lt;=0,OR(TRIM($J19)="Hebrews",TRIM($J19)="Romans",TRIM($J19)="Romans-2",TRIM($J19)="Globe",TRIM($J19)="Globe-12",TRIM($J19)="Neptune P1")),1,0)))</f>
        <v/>
      </c>
      <c r="Q19" s="39" t="n"/>
      <c r="R19" s="38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IF(AND($I18=0,$I19&gt;0),1,0),
      0
   ),
0))</f>
        <v/>
      </c>
      <c r="S19" s="38">
        <f>IF(OR($A18="Annual Leave",$A19="Annual Leave"),IF(AND($A18&lt;&gt;"Annual Leave",$A19="Annual Leave"),8,0),0)</f>
        <v/>
      </c>
      <c r="T19" s="40" t="n"/>
      <c r="U19" s="144">
        <f>MAX(0,40-Y19)</f>
        <v/>
      </c>
      <c r="V19" s="351">
        <f>IF(OR($C19="",$D19=""),0,
 IF(OR($A18="Holiday",$A19="Holiday"),0,
 IF(AND(NOT(OR($A18="Annual Leave",$A19="Annual Leave")),$A19="Off day"),0,
  IF($I18+$I19&gt;=8,IF($I18&gt;=8,0,8-$I18),$I19)
  )))</f>
        <v/>
      </c>
      <c r="W19" s="351">
        <f>MAX(0,V19-U19)</f>
        <v/>
      </c>
      <c r="X19" s="351">
        <f>IF(C19="","",C19-WEEKDAY(C19,1)+1)</f>
        <v/>
      </c>
      <c r="Y19" s="351">
        <f>SUMPRODUCT(($X$14:$X18=X19)*(($V$14:$V18)+($O$14:$O18)))+IF(X19=X14,$L$11,0)</f>
        <v/>
      </c>
      <c r="Z19" s="351" t="n"/>
      <c r="AA19" s="351" t="n"/>
      <c r="AB19" s="351" t="n"/>
      <c r="AC19" s="351" t="n"/>
      <c r="AD19" s="351" t="n"/>
      <c r="AE19" s="351" t="n"/>
      <c r="AF19" s="351" t="n"/>
    </row>
    <row r="20" ht="24" customHeight="1" s="348" thickBot="1">
      <c r="A20" s="165" t="inlineStr">
        <is>
          <t>On Day</t>
        </is>
      </c>
      <c r="B20" s="284" t="n"/>
      <c r="C20" s="94">
        <f>C18+1</f>
        <v/>
      </c>
      <c r="D20" s="41" t="n"/>
      <c r="E20" s="166">
        <f>IF(D20="", "",
 IF(D20=TIME(0,0,0), 0,
 IF(AND(D20&gt;=TIME(0,0,1), D20&lt;=TIME(2,0,0)), TIME(7,0,0),
 IF(AND(D20&gt;=TIME(6,0,0), D20&lt;=TIME(8,0,0)), TIME(12,0,0),
 IF(AND(D20&gt;TIME(8,0,0), D20&lt;=TIME(13,59,0)), TIME(15,0,0),
 IF(AND(D20&gt;=TIME(14,0,0), D20&lt;=TIME(17,59,0)), TIME(21,0,0),
 IF(AND(D20&gt;=TIME(18,0,0), D20&lt;=TIME(21,59,0)), TIME(0,0,0),
 IF(AND(D20&gt;=TIME(22,0,0), D20&lt;=TIME(23,59,59)), TIME(7,0,0), ""))))))))</f>
        <v/>
      </c>
      <c r="F20" s="167" t="n"/>
      <c r="G20" s="166">
        <f>IF(AND(D20&gt;=TIME(6,0,0),D20&lt;=TIME(8,0,0)),E20,"")</f>
        <v/>
      </c>
      <c r="H20" s="41" t="n"/>
      <c r="I20" s="95">
        <f>ROUND(IF(OR(D20="",E20="",E20=0),0,IF(H20="",MOD(E20-D20,1)*24,MOD(H20-D20,1)*24)),2)</f>
        <v/>
      </c>
      <c r="J20" s="168" t="n"/>
      <c r="K20" s="285" t="n"/>
      <c r="L20" s="271" t="n"/>
      <c r="M20" s="286">
        <f>MAX(0,V20-W20)</f>
        <v/>
      </c>
      <c r="N20" s="42">
        <f>(IF(OR($C20="",$D20=""),0,
 IF(OR($A20="Holiday",$A21="Holiday"),
    IF(ISNUMBER(MATCH(TRIM($B20),{"Phagwah","Good Friday","Easter Monday","Labour Day","Christmas","Eid ul Azha","Romans-2","Globe-12","Neptune P1"},0)),0,$I20),
 IF(AND(NOT(OR($A20="Annual Leave",$A21="Annual Leave")),$A20="Off day"),$I20,
  MAX(0,$I20-$V20)
  ))))+W20</f>
        <v/>
      </c>
      <c r="O20" s="42">
        <f>IF(AND(OR($A20="Holiday",$A21="Holiday"),
        ISNUMBER(MATCH(TRIM($B20),{"Phagwah","Good Friday","Easter Monday","Labour Day","Christmas","Eid ul Azha","Romans-2","Globe-12","Neptune P1"},0))),
   $I20,0)</f>
        <v/>
      </c>
      <c r="P20" s="42">
        <f>IF(OR($O$7="Canteen",$O$7="Head Office"),0,IF($I20&lt;=0,0,IF(OR(OR(TRIM($J20)="Hebrews",TRIM($J20)="Romans",TRIM($J20)="Romans-2",TRIM($J20)="Globe",TRIM($J20)="Globe-12",TRIM($J20)="Neptune P1"),AND($I21&gt;0,OR(TRIM($J21)="Hebrews",TRIM($J21)="Romans",TRIM($J21)="Romans-2",TRIM($J21)="Globe",TRIM($J21)="Globe-12",TRIM($J21)="Neptune P1"))),1,0)))</f>
        <v/>
      </c>
      <c r="Q20" s="43" t="n"/>
      <c r="R20" s="42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IF($I20&gt;0,1,0),
      0
   ),
0))</f>
        <v/>
      </c>
      <c r="S20" s="42">
        <f>IF(OR($A20="Annual Leave",$A21="Annual Leave"),IF($A20="Annual Leave",8,0),0)</f>
        <v/>
      </c>
      <c r="T20" s="96" t="n"/>
      <c r="U20" s="144">
        <f>MAX(0,40-Y20)</f>
        <v/>
      </c>
      <c r="V20" s="351">
        <f>IF(OR($C20="",$D20=""),0,
 IF(OR($A20="Holiday",$A21="Holiday"),0,
 IF(AND(NOT(OR($A20="Annual Leave",$A21="Annual Leave")),$A20="Off day"),0,
  IF($I20+$I21&gt;=8,IF($I20&gt;=8,8,$I20),$I20)
  )))</f>
        <v/>
      </c>
      <c r="W20" s="351">
        <f>MAX(0,V20-U20)</f>
        <v/>
      </c>
      <c r="X20" s="351">
        <f>IF(C20="","",C20-WEEKDAY(C20,1)+1)</f>
        <v/>
      </c>
      <c r="Y20" s="351">
        <f>SUMPRODUCT(($X$14:$X19=X20)*(($V$14:$V19)+($O$14:$O19)))+IF(X20=X14,$L$11,0)</f>
        <v/>
      </c>
      <c r="Z20" s="351" t="n"/>
      <c r="AA20" s="351" t="n"/>
      <c r="AB20" s="351" t="n"/>
      <c r="AC20" s="351" t="n"/>
      <c r="AD20" s="351" t="n"/>
      <c r="AE20" s="351" t="n"/>
      <c r="AF20" s="351" t="n"/>
    </row>
    <row r="21" ht="24" customHeight="1" s="348" thickBot="1">
      <c r="A21" s="165" t="inlineStr">
        <is>
          <t>On Day</t>
        </is>
      </c>
      <c r="B21" s="284" t="n"/>
      <c r="C21" s="94">
        <f>C20</f>
        <v/>
      </c>
      <c r="D21" s="287" t="n"/>
      <c r="E21" s="288">
        <f>IF(D21="", "",
 IF(D21=TIME(0,0,0), 0,
 IF(AND(D21&gt;=TIME(0,0,1), D21&lt;=TIME(2,0,0)), TIME(7,0,0),
 IF(AND(D21&gt;=TIME(6,0,0), D21&lt;=TIME(8,0,0)), TIME(12,0,0),
 IF(AND(D21&gt;TIME(8,0,0), D21&lt;=TIME(13,59,0)), TIME(15,0,0),
 IF(AND(D21&gt;=TIME(14,0,0), D21&lt;=TIME(17,59,0)), TIME(21,0,0),
 IF(AND(D21&gt;=TIME(18,0,0), D21&lt;=TIME(21,59,0)), TIME(0,0,0),
 IF(AND(D21&gt;=TIME(22,0,0), D21&lt;=TIME(23,59,59)), TIME(7,0,0), ""))))))))</f>
        <v/>
      </c>
      <c r="F21" s="167" t="n"/>
      <c r="G21" s="288">
        <f>IF(AND(D21&gt;=TIME(6,0,0),D21&lt;=TIME(8,0,0)),E21,"")</f>
        <v/>
      </c>
      <c r="H21" s="287" t="n"/>
      <c r="I21" s="95">
        <f>ROUND(IF(OR(D21="",E21="",E21=0),0,IF(H21="",MOD(E21-D21,1)*24,MOD(H21-D21,1)*24)),2)</f>
        <v/>
      </c>
      <c r="J21" s="169" t="n"/>
      <c r="K21" s="285" t="n"/>
      <c r="L21" s="271" t="n"/>
      <c r="M21" s="286">
        <f>MAX(0,V21-W21)</f>
        <v/>
      </c>
      <c r="N21" s="289">
        <f>(IF(OR($C21="",$D21=""),0,
 IF(OR($A20="Holiday",$A21="Holiday"),
    IF(ISNUMBER(MATCH(TRIM($B21),{"Phagwah","Good Friday","Easter Monday","Labour Day","Christmas","Eid ul Azha","Romans-2","Globe-12","Neptune P1"},0)),0,$I21),
 IF(AND(NOT(OR($A20="Annual Leave",$A21="Annual Leave")),$A21="Off day"),$I21,
  MAX(0,$I21-$V21)
  ))))+W21</f>
        <v/>
      </c>
      <c r="O21" s="289">
        <f>IF(AND(OR($A20="Holiday",$A21="Holiday"),
        ISNUMBER(MATCH(TRIM($B21),{"Phagwah","Good Friday","Easter Monday","Labour Day","Christmas","Eid ul Azha","Romans-2","Globe-12","Neptune P1"},0))),
   $I21,0)</f>
        <v/>
      </c>
      <c r="P21" s="289">
        <f>IF(OR($O$7="Canteen",$O$7="Head Office"),0,IF($I21&lt;=0,0,IF(AND($I20&lt;=0,OR(TRIM($J21)="Hebrews",TRIM($J21)="Romans",TRIM($J21)="Romans-2",TRIM($J21)="Globe",TRIM($J21)="Globe-12",TRIM($J21)="Neptune P1")),1,0)))</f>
        <v/>
      </c>
      <c r="Q21" s="290" t="n"/>
      <c r="R21" s="289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IF(AND($I20=0,$I21&gt;0),1,0),
      0
   ),
0))</f>
        <v/>
      </c>
      <c r="S21" s="289">
        <f>IF(OR($A20="Annual Leave",$A21="Annual Leave"),IF(AND($A20&lt;&gt;"Annual Leave",$A21="Annual Leave"),8,0),0)</f>
        <v/>
      </c>
      <c r="T21" s="291" t="n"/>
      <c r="U21" s="144">
        <f>MAX(0,40-Y21)</f>
        <v/>
      </c>
      <c r="V21" s="351">
        <f>IF(OR($C21="",$D21=""),0,
 IF(OR($A20="Holiday",$A21="Holiday"),0,
 IF(AND(NOT(OR($A20="Annual Leave",$A21="Annual Leave")),$A21="Off day"),0,
  IF($I20+$I21&gt;=8,IF($I20&gt;=8,0,8-$I20),$I21)
  )))</f>
        <v/>
      </c>
      <c r="W21" s="351">
        <f>MAX(0,V21-U21)</f>
        <v/>
      </c>
      <c r="X21" s="351">
        <f>IF(C21="","",C21-WEEKDAY(C21,1)+1)</f>
        <v/>
      </c>
      <c r="Y21" s="351">
        <f>SUMPRODUCT(($X$14:$X20=X21)*(($V$14:$V20)+($O$14:$O20)))+IF(X21=X14,$L$11,0)</f>
        <v/>
      </c>
      <c r="Z21" s="351" t="n"/>
      <c r="AA21" s="351" t="n"/>
      <c r="AB21" s="351" t="n"/>
      <c r="AC21" s="351" t="n"/>
      <c r="AD21" s="351" t="n"/>
      <c r="AE21" s="351" t="n"/>
      <c r="AF21" s="351" t="n"/>
    </row>
    <row r="22" ht="24" customHeight="1" s="348" thickBot="1">
      <c r="A22" s="170" t="inlineStr">
        <is>
          <t>On Day</t>
        </is>
      </c>
      <c r="B22" s="292" t="n"/>
      <c r="C22" s="97">
        <f>C20+1</f>
        <v/>
      </c>
      <c r="D22" s="44" t="n"/>
      <c r="E22" s="171">
        <f>IF(D22="", "",
 IF(D22=TIME(0,0,0), 0,
 IF(AND(D22&gt;=TIME(0,0,1), D22&lt;=TIME(2,0,0)), TIME(7,0,0),
 IF(AND(D22&gt;=TIME(6,0,0), D22&lt;=TIME(8,0,0)), TIME(12,0,0),
 IF(AND(D22&gt;TIME(8,0,0), D22&lt;=TIME(13,59,0)), TIME(15,0,0),
 IF(AND(D22&gt;=TIME(14,0,0), D22&lt;=TIME(17,59,0)), TIME(21,0,0),
 IF(AND(D22&gt;=TIME(18,0,0), D22&lt;=TIME(21,59,0)), TIME(0,0,0),
 IF(AND(D22&gt;=TIME(22,0,0), D22&lt;=TIME(23,59,59)), TIME(7,0,0), ""))))))))</f>
        <v/>
      </c>
      <c r="F22" s="172" t="n"/>
      <c r="G22" s="171">
        <f>IF(AND(D22&gt;=TIME(6,0,0),D22&lt;=TIME(8,0,0)),E22,"")</f>
        <v/>
      </c>
      <c r="H22" s="44" t="n"/>
      <c r="I22" s="45">
        <f>ROUND(IF(OR(D22="",E22="",E22=0),0,IF(H22="",MOD(E22-D22,1)*24,MOD(H22-D22,1)*24)),2)</f>
        <v/>
      </c>
      <c r="J22" s="173" t="n"/>
      <c r="K22" s="293" t="n"/>
      <c r="L22" s="271" t="n"/>
      <c r="M22" s="294">
        <f>MAX(0,V22-W22)</f>
        <v/>
      </c>
      <c r="N22" s="46">
        <f>(IF(OR($C22="",$D22=""),0,
 IF(OR($A22="Holiday",$A23="Holiday"),
    IF(ISNUMBER(MATCH(TRIM($B22),{"Phagwah","Good Friday","Easter Monday","Labour Day","Christmas","Eid ul Azha","Romans-2","Globe-12","Neptune P1"},0)),0,$I22),
 IF(AND(NOT(OR($A22="Annual Leave",$A23="Annual Leave")),$A22="Off day"),$I22,
  MAX(0,$I22-$V22)
  ))))+W22</f>
        <v/>
      </c>
      <c r="O22" s="46">
        <f>IF(AND(OR($A22="Holiday",$A23="Holiday"),
        ISNUMBER(MATCH(TRIM($B22),{"Phagwah","Good Friday","Easter Monday","Labour Day","Christmas","Eid ul Azha","Romans-2","Globe-12","Neptune P1"},0))),
   $I22,0)</f>
        <v/>
      </c>
      <c r="P22" s="46">
        <f>IF(OR($O$7="Canteen",$O$7="Head Office"),0,IF($I22&lt;=0,0,IF(OR(OR(TRIM($J22)="Hebrews",TRIM($J22)="Romans",TRIM($J22)="Romans-2",TRIM($J22)="Globe",TRIM($J22)="Globe-12",TRIM($J22)="Neptune P1"),AND($I23&gt;0,OR(TRIM($J23)="Hebrews",TRIM($J23)="Romans",TRIM($J23)="Romans-2",TRIM($J23)="Globe",TRIM($J23)="Globe-12",TRIM($J23)="Neptune P1"))),1,0)))</f>
        <v/>
      </c>
      <c r="Q22" s="47" t="n"/>
      <c r="R22" s="46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IF($I22&gt;0,1,0),
      0
   ),
0))</f>
        <v/>
      </c>
      <c r="S22" s="46">
        <f>IF(OR($A22="Annual Leave",$A23="Annual Leave"),IF($A22="Annual Leave",8,0),0)</f>
        <v/>
      </c>
      <c r="T22" s="48" t="n"/>
      <c r="U22" s="144">
        <f>MAX(0,40-Y22)</f>
        <v/>
      </c>
      <c r="V22" s="351">
        <f>IF(OR($C22="",$D22=""),0,
 IF(OR($A22="Holiday",$A23="Holiday"),0,
 IF(AND(NOT(OR($A22="Annual Leave",$A23="Annual Leave")),$A22="Off day"),0,
  IF($I22+$I23&gt;=8,IF($I22&gt;=8,8,$I22),$I22)
  )))</f>
        <v/>
      </c>
      <c r="W22" s="351">
        <f>MAX(0,V22-U22)</f>
        <v/>
      </c>
      <c r="X22" s="351">
        <f>IF(C22="","",C22-WEEKDAY(C22,1)+1)</f>
        <v/>
      </c>
      <c r="Y22" s="351">
        <f>SUMPRODUCT(($X$14:$X21=X22)*(($V$14:$V21)+($O$14:$O21)))+IF(X22=X14,$L$11,0)</f>
        <v/>
      </c>
      <c r="Z22" s="351" t="n"/>
      <c r="AA22" s="351" t="n"/>
      <c r="AB22" s="351" t="n"/>
      <c r="AC22" s="351" t="n"/>
      <c r="AD22" s="351" t="n"/>
      <c r="AE22" s="351" t="n"/>
      <c r="AF22" s="351" t="n"/>
    </row>
    <row r="23" ht="24" customHeight="1" s="348" thickBot="1">
      <c r="A23" s="170" t="inlineStr">
        <is>
          <t>On Day</t>
        </is>
      </c>
      <c r="B23" s="292" t="n"/>
      <c r="C23" s="98">
        <f>C22</f>
        <v/>
      </c>
      <c r="D23" s="49" t="n"/>
      <c r="E23" s="174">
        <f>IF(D23="", "",
 IF(D23=TIME(0,0,0), 0,
 IF(AND(D23&gt;=TIME(0,0,1), D23&lt;=TIME(2,0,0)), TIME(7,0,0),
 IF(AND(D23&gt;=TIME(6,0,0), D23&lt;=TIME(8,0,0)), TIME(12,0,0),
 IF(AND(D23&gt;TIME(8,0,0), D23&lt;=TIME(13,59,0)), TIME(15,0,0),
 IF(AND(D23&gt;=TIME(14,0,0), D23&lt;=TIME(17,59,0)), TIME(21,0,0),
 IF(AND(D23&gt;=TIME(18,0,0), D23&lt;=TIME(21,59,0)), TIME(0,0,0),
 IF(AND(D23&gt;=TIME(22,0,0), D23&lt;=TIME(23,59,59)), TIME(7,0,0), ""))))))))</f>
        <v/>
      </c>
      <c r="F23" s="175" t="n"/>
      <c r="G23" s="174">
        <f>IF(AND(D23&gt;=TIME(6,0,0),D23&lt;=TIME(8,0,0)),E23,"")</f>
        <v/>
      </c>
      <c r="H23" s="49" t="n"/>
      <c r="I23" s="50">
        <f>ROUND(IF(OR(D23="",E23="",E23=0),0,IF(H23="",MOD(E23-D23,1)*24,MOD(H23-D23,1)*24)),2)</f>
        <v/>
      </c>
      <c r="J23" s="173" t="n"/>
      <c r="K23" s="293" t="n"/>
      <c r="L23" s="271" t="n"/>
      <c r="M23" s="294">
        <f>MAX(0,V23-W23)</f>
        <v/>
      </c>
      <c r="N23" s="51">
        <f>(IF(OR($C23="",$D23=""),0,
 IF(OR($A22="Holiday",$A23="Holiday"),
    IF(ISNUMBER(MATCH(TRIM($B23),{"Phagwah","Good Friday","Easter Monday","Labour Day","Christmas","Eid ul Azha","Romans-2","Globe-12","Neptune P1"},0)),0,$I23),
 IF(AND(NOT(OR($A22="Annual Leave",$A23="Annual Leave")),$A23="Off day"),$I23,
  MAX(0,$I23-$V23)
  ))))+W23</f>
        <v/>
      </c>
      <c r="O23" s="51">
        <f>IF(AND(OR($A22="Holiday",$A23="Holiday"),
        ISNUMBER(MATCH(TRIM($B23),{"Phagwah","Good Friday","Easter Monday","Labour Day","Christmas","Eid ul Azha","Romans-2","Globe-12","Neptune P1"},0))),
   $I23,0)</f>
        <v/>
      </c>
      <c r="P23" s="51">
        <f>IF(OR($O$7="Canteen",$O$7="Head Office"),0,IF($I23&lt;=0,0,IF(AND($I22&lt;=0,OR(TRIM($J23)="Hebrews",TRIM($J23)="Romans",TRIM($J23)="Romans-2",TRIM($J23)="Globe",TRIM($J23)="Globe-12",TRIM($J23)="Neptune P1")),1,0)))</f>
        <v/>
      </c>
      <c r="Q23" s="52" t="n"/>
      <c r="R23" s="51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IF(AND($I22=0,$I23&gt;0),1,0),
      0
   ),
0))</f>
        <v/>
      </c>
      <c r="S23" s="51">
        <f>IF(OR($A22="Annual Leave",$A23="Annual Leave"),IF(AND($A22&lt;&gt;"Annual Leave",$A23="Annual Leave"),8,0),0)</f>
        <v/>
      </c>
      <c r="T23" s="53" t="n"/>
      <c r="U23" s="144">
        <f>MAX(0,40-Y23)</f>
        <v/>
      </c>
      <c r="V23" s="351">
        <f>IF(OR($C23="",$D23=""),0,
 IF(OR($A22="Holiday",$A23="Holiday"),0,
 IF(AND(NOT(OR($A22="Annual Leave",$A23="Annual Leave")),$A23="Off day"),0,
  IF($I22+$I23&gt;=8,IF($I22&gt;=8,0,8-$I22),$I23)
  )))</f>
        <v/>
      </c>
      <c r="W23" s="351">
        <f>MAX(0,V23-U23)</f>
        <v/>
      </c>
      <c r="X23" s="351">
        <f>IF(C23="","",C23-WEEKDAY(C23,1)+1)</f>
        <v/>
      </c>
      <c r="Y23" s="351">
        <f>SUMPRODUCT(($X$14:$X22=X23)*(($V$14:$V22)+($O$14:$O22)))+IF(X23=X14,$L$11,0)</f>
        <v/>
      </c>
      <c r="Z23" s="351" t="n"/>
      <c r="AA23" s="351" t="n"/>
      <c r="AB23" s="351" t="n"/>
      <c r="AC23" s="351" t="n"/>
      <c r="AD23" s="351" t="n"/>
      <c r="AE23" s="351" t="n"/>
      <c r="AF23" s="351" t="n"/>
    </row>
    <row r="24" ht="24" customHeight="1" s="348" thickBot="1">
      <c r="A24" s="154" t="inlineStr">
        <is>
          <t>On Day</t>
        </is>
      </c>
      <c r="B24" s="273" t="n"/>
      <c r="C24" s="90">
        <f>C22+1</f>
        <v/>
      </c>
      <c r="D24" s="8" t="n"/>
      <c r="E24" s="155">
        <f>IF(D24="", "",
 IF(D24=TIME(0,0,0), 0,
 IF(AND(D24&gt;=TIME(0,0,1), D24&lt;=TIME(2,0,0)), TIME(7,0,0),
 IF(AND(D24&gt;=TIME(6,0,0), D24&lt;=TIME(8,0,0)), TIME(12,0,0),
 IF(AND(D24&gt;TIME(8,0,0), D24&lt;=TIME(13,59,0)), TIME(15,0,0),
 IF(AND(D24&gt;=TIME(14,0,0), D24&lt;=TIME(17,59,0)), TIME(21,0,0),
 IF(AND(D24&gt;=TIME(18,0,0), D24&lt;=TIME(21,59,0)), TIME(0,0,0),
 IF(AND(D24&gt;=TIME(22,0,0), D24&lt;=TIME(23,59,59)), TIME(7,0,0), ""))))))))</f>
        <v/>
      </c>
      <c r="F24" s="156" t="n"/>
      <c r="G24" s="155">
        <f>IF(AND(D24&gt;=TIME(6,0,0),D24&lt;=TIME(8,0,0)),E24,"")</f>
        <v/>
      </c>
      <c r="H24" s="8" t="n"/>
      <c r="I24" s="30">
        <f>ROUND(IF(OR(D24="",E24="",E24=0),0,IF(H24="",MOD(E24-D24,1)*24,MOD(H24-D24,1)*24)),2)</f>
        <v/>
      </c>
      <c r="J24" s="157" t="n"/>
      <c r="K24" s="274" t="n"/>
      <c r="L24" s="271" t="n"/>
      <c r="M24" s="275">
        <f>MAX(0,V24-W24)</f>
        <v/>
      </c>
      <c r="N24" s="9">
        <f>(IF(OR($C24="",$D24=""),0,
 IF(OR($A24="Holiday",$A25="Holiday"),
    IF(ISNUMBER(MATCH(TRIM($B24),{"Phagwah","Good Friday","Easter Monday","Labour Day","Christmas","Eid ul Azha","Romans-2","Globe-12","Neptune P1"},0)),0,$I24),
 IF(AND(NOT(OR($A24="Annual Leave",$A25="Annual Leave")),$A24="Off day"),$I24,
  MAX(0,$I24-$V24)
  ))))+W24</f>
        <v/>
      </c>
      <c r="O24" s="9">
        <f>IF(AND(OR($A24="Holiday",$A25="Holiday"),
        ISNUMBER(MATCH(TRIM($B24),{"Phagwah","Good Friday","Easter Monday","Labour Day","Christmas","Eid ul Azha","Romans-2","Globe-12","Neptune P1"},0))),
   $I24,0)</f>
        <v/>
      </c>
      <c r="P24" s="9">
        <f>IF(OR($O$7="Canteen",$O$7="Head Office"),0,IF($I24&lt;=0,0,IF(OR(OR(TRIM($J24)="Hebrews",TRIM($J24)="Romans",TRIM($J24)="Romans-2",TRIM($J24)="Globe",TRIM($J24)="Globe-12",TRIM($J24)="Neptune P1"),AND($I25&gt;0,OR(TRIM($J25)="Hebrews",TRIM($J25)="Romans",TRIM($J25)="Romans-2",TRIM($J25)="Globe",TRIM($J25)="Globe-12",TRIM($J25)="Neptune P1"))),1,0)))</f>
        <v/>
      </c>
      <c r="Q24" s="10" t="n"/>
      <c r="R24" s="9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IF($I24&gt;0,1,0),
      0
   ),
0))</f>
        <v/>
      </c>
      <c r="S24" s="9">
        <f>IF(OR($A24="Annual Leave",$A25="Annual Leave"),IF($A24="Annual Leave",8,0),0)</f>
        <v/>
      </c>
      <c r="T24" s="91" t="n"/>
      <c r="U24" s="144">
        <f>MAX(0,40-Y24)</f>
        <v/>
      </c>
      <c r="V24" s="351">
        <f>IF(OR($C24="",$D24=""),0,
 IF(OR($A24="Holiday",$A25="Holiday"),0,
 IF(AND(NOT(OR($A24="Annual Leave",$A25="Annual Leave")),$A24="Off day"),0,
  IF($I24+$I25&gt;=8,IF($I24&gt;=8,8,$I24),$I24)
  )))</f>
        <v/>
      </c>
      <c r="W24" s="351">
        <f>MAX(0,V24-U24)</f>
        <v/>
      </c>
      <c r="X24" s="351">
        <f>IF(C24="","",C24-WEEKDAY(C24,1)+1)</f>
        <v/>
      </c>
      <c r="Y24" s="351">
        <f>SUMPRODUCT(($X$14:$X23=X24)*(($V$14:$V23)+($O$14:$O23)))+IF(X24=X14,$L$11,0)</f>
        <v/>
      </c>
      <c r="Z24" s="351" t="n"/>
      <c r="AA24" s="351" t="n"/>
      <c r="AB24" s="351" t="n"/>
      <c r="AC24" s="351" t="n"/>
      <c r="AD24" s="351" t="n"/>
      <c r="AE24" s="351" t="n"/>
      <c r="AF24" s="351" t="n"/>
    </row>
    <row r="25" ht="24" customHeight="1" s="348" thickBot="1">
      <c r="A25" s="154" t="inlineStr">
        <is>
          <t>On Day</t>
        </is>
      </c>
      <c r="B25" s="273" t="n"/>
      <c r="C25" s="90">
        <f>C24</f>
        <v/>
      </c>
      <c r="D25" s="276" t="n"/>
      <c r="E25" s="277">
        <f>IF(D25="", "",
 IF(D25=TIME(0,0,0), 0,
 IF(AND(D25&gt;=TIME(0,0,1), D25&lt;=TIME(2,0,0)), TIME(7,0,0),
 IF(AND(D25&gt;=TIME(6,0,0), D25&lt;=TIME(8,0,0)), TIME(12,0,0),
 IF(AND(D25&gt;TIME(8,0,0), D25&lt;=TIME(13,59,0)), TIME(15,0,0),
 IF(AND(D25&gt;=TIME(14,0,0), D25&lt;=TIME(17,59,0)), TIME(21,0,0),
 IF(AND(D25&gt;=TIME(18,0,0), D25&lt;=TIME(21,59,0)), TIME(0,0,0),
 IF(AND(D25&gt;=TIME(22,0,0), D25&lt;=TIME(23,59,59)), TIME(7,0,0), ""))))))))</f>
        <v/>
      </c>
      <c r="F25" s="156" t="n"/>
      <c r="G25" s="277">
        <f>IF(AND(D25&gt;=TIME(6,0,0),D25&lt;=TIME(8,0,0)),E25,"")</f>
        <v/>
      </c>
      <c r="H25" s="276" t="n"/>
      <c r="I25" s="30">
        <f>ROUND(IF(OR(D25="",E25="",E25=0),0,IF(H25="",MOD(E25-D25,1)*24,MOD(H25-D25,1)*24)),2)</f>
        <v/>
      </c>
      <c r="J25" s="158" t="n"/>
      <c r="K25" s="274" t="n"/>
      <c r="L25" s="271" t="n"/>
      <c r="M25" s="275">
        <f>MAX(0,V25-W25)</f>
        <v/>
      </c>
      <c r="N25" s="278">
        <f>(IF(OR($C25="",$D25=""),0,
 IF(OR($A24="Holiday",$A25="Holiday"),
    IF(ISNUMBER(MATCH(TRIM($B25),{"Phagwah","Good Friday","Easter Monday","Labour Day","Christmas","Eid ul Azha","Romans-2","Globe-12","Neptune P1"},0)),0,$I25),
 IF(AND(NOT(OR($A24="Annual Leave",$A25="Annual Leave")),$A25="Off day"),$I25,
  MAX(0,$I25-$V25)
  ))))+W25</f>
        <v/>
      </c>
      <c r="O25" s="278">
        <f>IF(AND(OR($A24="Holiday",$A25="Holiday"),
        ISNUMBER(MATCH(TRIM($B25),{"Phagwah","Good Friday","Easter Monday","Labour Day","Christmas","Eid ul Azha","Romans-2","Globe-12","Neptune P1"},0))),
   $I25,0)</f>
        <v/>
      </c>
      <c r="P25" s="278">
        <f>IF(OR($O$7="Canteen",$O$7="Head Office"),0,IF($I25&lt;=0,0,IF(AND($I24&lt;=0,OR(TRIM($J25)="Hebrews",TRIM($J25)="Romans",TRIM($J25)="Romans-2",TRIM($J25)="Globe",TRIM($J25)="Globe-12",TRIM($J25)="Neptune P1")),1,0)))</f>
        <v/>
      </c>
      <c r="Q25" s="279" t="n"/>
      <c r="R25" s="278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IF(AND($I24=0,$I25&gt;0),1,0),
      0
   ),
0))</f>
        <v/>
      </c>
      <c r="S25" s="278">
        <f>IF(OR($A24="Annual Leave",$A25="Annual Leave"),IF(AND($A24&lt;&gt;"Annual Leave",$A25="Annual Leave"),8,0),0)</f>
        <v/>
      </c>
      <c r="T25" s="280" t="n"/>
      <c r="U25" s="144">
        <f>MAX(0,40-Y25)</f>
        <v/>
      </c>
      <c r="V25" s="351">
        <f>IF(OR($C25="",$D25=""),0,
 IF(OR($A24="Holiday",$A25="Holiday"),0,
 IF(AND(NOT(OR($A24="Annual Leave",$A25="Annual Leave")),$A25="Off day"),0,
  IF($I24+$I25&gt;=8,IF($I24&gt;=8,0,8-$I24),$I25)
  )))</f>
        <v/>
      </c>
      <c r="W25" s="351">
        <f>MAX(0,V25-U25)</f>
        <v/>
      </c>
      <c r="X25" s="351">
        <f>IF(C25="","",C25-WEEKDAY(C25,1)+1)</f>
        <v/>
      </c>
      <c r="Y25" s="351">
        <f>SUMPRODUCT(($X$14:$X24=X25)*(($V$14:$V24)+($O$14:$O24)))+IF(X25=X14,$L$11,0)</f>
        <v/>
      </c>
      <c r="Z25" s="351" t="n"/>
      <c r="AA25" s="351" t="n"/>
      <c r="AB25" s="351" t="n"/>
      <c r="AC25" s="351" t="n"/>
      <c r="AD25" s="351" t="n"/>
      <c r="AE25" s="351" t="n"/>
      <c r="AF25" s="351" t="n"/>
    </row>
    <row r="26" ht="24" customHeight="1" s="348" thickBot="1">
      <c r="A26" s="159" t="inlineStr">
        <is>
          <t>On Day</t>
        </is>
      </c>
      <c r="B26" s="281" t="n"/>
      <c r="C26" s="92">
        <f>C24+1</f>
        <v/>
      </c>
      <c r="D26" s="31" t="n"/>
      <c r="E26" s="160">
        <f>IF(D26="", "",
 IF(D26=TIME(0,0,0), 0,
 IF(AND(D26&gt;=TIME(0,0,1), D26&lt;=TIME(2,0,0)), TIME(7,0,0),
 IF(AND(D26&gt;=TIME(6,0,0), D26&lt;=TIME(8,0,0)), TIME(12,0,0),
 IF(AND(D26&gt;TIME(8,0,0), D26&lt;=TIME(13,59,0)), TIME(15,0,0),
 IF(AND(D26&gt;=TIME(14,0,0), D26&lt;=TIME(17,59,0)), TIME(21,0,0),
 IF(AND(D26&gt;=TIME(18,0,0), D26&lt;=TIME(21,59,0)), TIME(0,0,0),
 IF(AND(D26&gt;=TIME(22,0,0), D26&lt;=TIME(23,59,59)), TIME(7,0,0), ""))))))))</f>
        <v/>
      </c>
      <c r="F26" s="161" t="n"/>
      <c r="G26" s="160">
        <f>IF(AND(D26&gt;=TIME(6,0,0),D26&lt;=TIME(8,0,0)),E26,"")</f>
        <v/>
      </c>
      <c r="H26" s="31" t="n"/>
      <c r="I26" s="32">
        <f>ROUND(IF(OR(D26="",E26="",E26=0),0,IF(H26="",MOD(E26-D26,1)*24,MOD(H26-D26,1)*24)),2)</f>
        <v/>
      </c>
      <c r="J26" s="162" t="n"/>
      <c r="K26" s="282" t="n"/>
      <c r="L26" s="271" t="n"/>
      <c r="M26" s="283">
        <f>MAX(0,V26-W26)</f>
        <v/>
      </c>
      <c r="N26" s="33">
        <f>(IF(OR($C26="",$D26=""),0,
 IF(OR($A26="Holiday",$A27="Holiday"),
    IF(ISNUMBER(MATCH(TRIM($B26),{"Phagwah","Good Friday","Easter Monday","Labour Day","Christmas","Eid ul Azha","Romans-2","Globe-12","Neptune P1"},0)),0,$I26),
 IF(AND(NOT(OR($A26="Annual Leave",$A27="Annual Leave")),$A26="Off day"),$I26,
  MAX(0,$I26-$V26)
  ))))+W26</f>
        <v/>
      </c>
      <c r="O26" s="33">
        <f>IF(AND(OR($A26="Holiday",$A27="Holiday"),
        ISNUMBER(MATCH(TRIM($B26),{"Phagwah","Good Friday","Easter Monday","Labour Day","Christmas","Eid ul Azha","Romans-2","Globe-12","Neptune P1"},0))),
   $I26,0)</f>
        <v/>
      </c>
      <c r="P26" s="33">
        <f>IF(OR($O$7="Canteen",$O$7="Head Office"),0,IF($I26&lt;=0,0,IF(OR(OR(TRIM($J26)="Hebrews",TRIM($J26)="Romans",TRIM($J26)="Romans-2",TRIM($J26)="Globe",TRIM($J26)="Globe-12",TRIM($J26)="Neptune P1"),AND($I27&gt;0,OR(TRIM($J27)="Hebrews",TRIM($J27)="Romans",TRIM($J27)="Romans-2",TRIM($J27)="Globe",TRIM($J27)="Globe-12",TRIM($J27)="Neptune P1"))),1,0)))</f>
        <v/>
      </c>
      <c r="Q26" s="34" t="n"/>
      <c r="R26" s="33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IF($I26&gt;0,1,0),
      0
   ),
0))</f>
        <v/>
      </c>
      <c r="S26" s="33">
        <f>IF(OR($A26="Annual Leave",$A27="Annual Leave"),IF($A26="Annual Leave",8,0),0)</f>
        <v/>
      </c>
      <c r="T26" s="35" t="n"/>
      <c r="U26" s="144">
        <f>MAX(0,40-Y26)</f>
        <v/>
      </c>
      <c r="V26" s="351">
        <f>IF(OR($C26="",$D26=""),0,
 IF(OR($A26="Holiday",$A27="Holiday"),0,
 IF(AND(NOT(OR($A26="Annual Leave",$A27="Annual Leave")),$A26="Off day"),0,
  IF($I26+$I27&gt;=8,IF($I26&gt;=8,8,$I26),$I26)
  )))</f>
        <v/>
      </c>
      <c r="W26" s="351">
        <f>MAX(0,V26-U26)</f>
        <v/>
      </c>
      <c r="X26" s="351">
        <f>IF(C26="","",C26-WEEKDAY(C26,1)+1)</f>
        <v/>
      </c>
      <c r="Y26" s="351">
        <f>SUMPRODUCT(($X$14:$X25=X26)*(($V$14:$V25)+($O$14:$O25)))+IF(X26=X14,$L$11,0)</f>
        <v/>
      </c>
      <c r="Z26" s="351" t="n"/>
      <c r="AA26" s="351" t="n"/>
      <c r="AB26" s="351" t="n"/>
      <c r="AC26" s="351" t="n"/>
      <c r="AD26" s="351" t="n"/>
      <c r="AE26" s="351" t="n"/>
      <c r="AF26" s="351" t="n"/>
    </row>
    <row r="27" ht="24" customHeight="1" s="348" thickBot="1">
      <c r="A27" s="159" t="inlineStr">
        <is>
          <t>On Day</t>
        </is>
      </c>
      <c r="B27" s="281" t="n"/>
      <c r="C27" s="93">
        <f>C26</f>
        <v/>
      </c>
      <c r="D27" s="36" t="n"/>
      <c r="E27" s="163">
        <f>IF(D27="", "",
 IF(D27=TIME(0,0,0), 0,
 IF(AND(D27&gt;=TIME(0,0,1), D27&lt;=TIME(2,0,0)), TIME(7,0,0),
 IF(AND(D27&gt;=TIME(6,0,0), D27&lt;=TIME(8,0,0)), TIME(12,0,0),
 IF(AND(D27&gt;TIME(8,0,0), D27&lt;=TIME(13,59,0)), TIME(15,0,0),
 IF(AND(D27&gt;=TIME(14,0,0), D27&lt;=TIME(17,59,0)), TIME(21,0,0),
 IF(AND(D27&gt;=TIME(18,0,0), D27&lt;=TIME(21,59,0)), TIME(0,0,0),
 IF(AND(D27&gt;=TIME(22,0,0), D27&lt;=TIME(23,59,59)), TIME(7,0,0), ""))))))))</f>
        <v/>
      </c>
      <c r="F27" s="164" t="n"/>
      <c r="G27" s="163">
        <f>IF(AND(D27&gt;=TIME(6,0,0),D27&lt;=TIME(8,0,0)),E27,"")</f>
        <v/>
      </c>
      <c r="H27" s="36" t="n"/>
      <c r="I27" s="37">
        <f>ROUND(IF(OR(D27="",E27="",E27=0),0,IF(H27="",MOD(E27-D27,1)*24,MOD(H27-D27,1)*24)),2)</f>
        <v/>
      </c>
      <c r="J27" s="162" t="n"/>
      <c r="K27" s="282" t="n"/>
      <c r="L27" s="271" t="n"/>
      <c r="M27" s="283">
        <f>MAX(0,V27-W27)</f>
        <v/>
      </c>
      <c r="N27" s="38">
        <f>(IF(OR($C27="",$D27=""),0,
 IF(OR($A26="Holiday",$A27="Holiday"),
    IF(ISNUMBER(MATCH(TRIM($B27),{"Phagwah","Good Friday","Easter Monday","Labour Day","Christmas","Eid ul Azha","Romans-2","Globe-12","Neptune P1"},0)),0,$I27),
 IF(AND(NOT(OR($A26="Annual Leave",$A27="Annual Leave")),$A27="Off day"),$I27,
  MAX(0,$I27-$V27)
  ))))+W27</f>
        <v/>
      </c>
      <c r="O27" s="38">
        <f>IF(AND(OR($A26="Holiday",$A27="Holiday"),
        ISNUMBER(MATCH(TRIM($B27),{"Phagwah","Good Friday","Easter Monday","Labour Day","Christmas","Eid ul Azha","Romans-2","Globe-12","Neptune P1"},0))),
   $I27,0)</f>
        <v/>
      </c>
      <c r="P27" s="38">
        <f>IF(OR($O$7="Canteen",$O$7="Head Office"),0,IF($I27&lt;=0,0,IF(AND($I26&lt;=0,OR(TRIM($J27)="Hebrews",TRIM($J27)="Romans",TRIM($J27)="Romans-2",TRIM($J27)="Globe",TRIM($J27)="Globe-12",TRIM($J27)="Neptune P1")),1,0)))</f>
        <v/>
      </c>
      <c r="Q27" s="39" t="n"/>
      <c r="R27" s="38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IF(AND($I26=0,$I27&gt;0),1,0),
      0
   ),
0))</f>
        <v/>
      </c>
      <c r="S27" s="38">
        <f>IF(OR($A26="Annual Leave",$A27="Annual Leave"),IF(AND($A26&lt;&gt;"Annual Leave",$A27="Annual Leave"),8,0),0)</f>
        <v/>
      </c>
      <c r="T27" s="40" t="n"/>
      <c r="U27" s="144">
        <f>MAX(0,40-Y27)</f>
        <v/>
      </c>
      <c r="V27" s="351">
        <f>IF(OR($C27="",$D27=""),0,
 IF(OR($A26="Holiday",$A27="Holiday"),0,
 IF(AND(NOT(OR($A26="Annual Leave",$A27="Annual Leave")),$A27="Off day"),0,
  IF($I26+$I27&gt;=8,IF($I26&gt;=8,0,8-$I26),$I27)
  )))</f>
        <v/>
      </c>
      <c r="W27" s="351">
        <f>MAX(0,V27-U27)</f>
        <v/>
      </c>
      <c r="X27" s="351">
        <f>IF(C27="","",C27-WEEKDAY(C27,1)+1)</f>
        <v/>
      </c>
      <c r="Y27" s="351">
        <f>SUMPRODUCT(($X$14:$X26=X27)*(($V$14:$V26)+($O$14:$O26)))+IF(X27=X14,$L$11,0)</f>
        <v/>
      </c>
      <c r="Z27" s="351" t="n"/>
      <c r="AA27" s="351" t="n"/>
      <c r="AB27" s="351" t="n"/>
      <c r="AC27" s="351" t="n"/>
      <c r="AD27" s="351" t="n"/>
      <c r="AE27" s="351" t="n"/>
      <c r="AF27" s="351" t="n"/>
    </row>
    <row r="28" ht="24" customHeight="1" s="348" thickBot="1">
      <c r="A28" s="176" t="n"/>
      <c r="B28" s="176" t="n"/>
      <c r="C28" s="145" t="n"/>
      <c r="D28" s="6" t="n"/>
      <c r="E28" s="14" t="n"/>
      <c r="F28" s="6" t="n"/>
      <c r="G28" s="6" t="n"/>
      <c r="H28" s="336" t="n"/>
      <c r="I28" s="351" t="n"/>
      <c r="J28" s="336" t="n"/>
      <c r="K28" s="336" t="n"/>
      <c r="L28" s="336" t="n"/>
      <c r="M28" s="99">
        <f>MAX(0,V28-W28)</f>
        <v/>
      </c>
      <c r="N28" s="99">
        <f>(IF(OR($C28="",$D28=""),0,
 IF(OR($A28="Holiday",$A29="Holiday"),
    IF(ISNUMBER(MATCH(TRIM($B28),{"Phagwah","Good Friday","Easter Monday","Labour Day","Christmas","Eid ul Azha","Romans-2","Globe-12","Neptune P1"},0)),0,$I28),
 IF(AND(NOT(OR($A28="Annual Leave",$A29="Annual Leave")),$A28="Off day"),$I28,
  MAX(0,$I28-$V28)
  ))))+W28</f>
        <v/>
      </c>
      <c r="O28" s="99">
        <f>IF(AND(OR($A28="Holiday",$A29="Holiday"),
        ISNUMBER(MATCH(TRIM($B28),{"Phagwah","Good Friday","Easter Monday","Labour Day","Christmas","Eid ul Azha","Romans-2","Globe-12","Neptune P1"},0))),
   $I28,0)</f>
        <v/>
      </c>
      <c r="P28" s="99">
        <f>IF(OR($O$7="Canteen",$O$7="Head Office"),0,IF($I28&lt;=0,0,IF(OR(OR(TRIM($J28)="Hebrews",TRIM($J28)="Romans",TRIM($J28)="Romans-2",TRIM($J28)="Globe",TRIM($J28)="Globe-12",TRIM($J28)="Neptune P1"),AND($I29&gt;0,OR(TRIM($J29)="Hebrews",TRIM($J29)="Romans",TRIM($J29)="Romans-2",TRIM($J29)="Globe",TRIM($J29)="Globe-12",TRIM($J29)="Neptune P1"))),1,0)))</f>
        <v/>
      </c>
      <c r="Q28" s="178" t="n"/>
      <c r="R28" s="15" t="n"/>
      <c r="S28" s="99">
        <f>IF(OR($A28="Annual Leave",$A29="Annual Leave"),IF($A28="Annual Leave",8,0),0)</f>
        <v/>
      </c>
      <c r="T28" s="100">
        <f>SUM(T14:T27)</f>
        <v/>
      </c>
      <c r="U28" s="144">
        <f>MAX(0,40-Y28)</f>
        <v/>
      </c>
      <c r="V28" s="351">
        <f>IF(OR($C28="",$D28=""),0,
 IF(OR($A28="Holiday",$A29="Holiday"),0,
 IF(AND(NOT(OR($A28="Annual Leave",$A29="Annual Leave")),$A28="Off day"),0,
  IF($I28+$I29&gt;=8,IF($I28&gt;=8,8,$I28),$I28)
  )))</f>
        <v/>
      </c>
      <c r="W28" s="351">
        <f>MAX(0,V28-U28)</f>
        <v/>
      </c>
      <c r="X28" s="351">
        <f>IF(C28="","",C28-WEEKDAY(C28,1)+1)</f>
        <v/>
      </c>
      <c r="Y28" s="351">
        <f>SUMPRODUCT(($X$14:$X27=X28)*(($V$14:$V27)+($O$14:$O27)))+IF(X28=X14,$L$11,0)</f>
        <v/>
      </c>
      <c r="Z28" s="351" t="n"/>
      <c r="AA28" s="351" t="n"/>
      <c r="AB28" s="351" t="n"/>
      <c r="AC28" s="351" t="n"/>
      <c r="AD28" s="351" t="n"/>
      <c r="AE28" s="351" t="n"/>
      <c r="AF28" s="351" t="n"/>
    </row>
    <row r="29" hidden="1" ht="15.75" customHeight="1" s="348" thickBot="1">
      <c r="A29" s="179" t="n"/>
      <c r="B29" s="176" t="n"/>
      <c r="C29" s="145" t="n"/>
      <c r="D29" s="6" t="n"/>
      <c r="E29" s="295">
        <f>IF(D29="", "",
 IF(D29=TIME(0,0,0), 0,
 IF(AND(D29&gt;=TIME(0,0,1), D29&lt;=TIME(2,0,0)), TIME(7,0,0),
 IF(AND(D29&gt;=TIME(6,0,0), D29&lt;=TIME(8,0,0)), TIME(12,0,0),
 IF(AND(D29&gt;TIME(8,0,0), D29&lt;=TIME(13,59,0)), TIME(15,0,0),
 IF(AND(D29&gt;=TIME(14,0,0), D29&lt;=TIME(17,59,0)), TIME(21,0,0),
 IF(AND(D29&gt;=TIME(18,0,0), D29&lt;=TIME(21,59,0)), TIME(0,0,0),
 IF(AND(D29&gt;=TIME(22,0,0), D29&lt;=TIME(23,59,59)), TIME(7,0,0), ""))))))))</f>
        <v/>
      </c>
      <c r="F29" s="6" t="n"/>
      <c r="G29" s="6" t="n"/>
      <c r="H29" s="6" t="n"/>
      <c r="I29" s="6" t="n"/>
      <c r="J29" s="6" t="n"/>
      <c r="K29" s="6" t="n"/>
      <c r="L29" s="6" t="n"/>
      <c r="M29" s="4">
        <f>MAX(0,V29-W29)</f>
        <v/>
      </c>
      <c r="N29" s="4">
        <f>(IF(OR($C29="",$D29=""),0,
 IF(OR($A28="Holiday",$A29="Holiday"),
    IF(ISNUMBER(MATCH(TRIM($B29),{"Phagwah","Good Friday","Easter Monday","Labour Day","Christmas","Eid ul Azha","Romans-2","Globe-12","Neptune P1"},0)),0,$I29),
 IF(AND(NOT(OR($A28="Annual Leave",$A29="Annual Leave")),$A29="Off day"),$I29,
  MAX(0,$I29-$V29)
  ))))+W29</f>
        <v/>
      </c>
      <c r="O29" s="4">
        <f>IF(AND(OR($A28="Holiday",$A29="Holiday"),
        ISNUMBER(MATCH(TRIM($B29),{"Phagwah","Good Friday","Easter Monday","Labour Day","Christmas","Eid ul Azha","Romans-2","Globe-12","Neptune P1"},0))),
   $I29,0)</f>
        <v/>
      </c>
      <c r="P29" s="4">
        <f>IF(OR($O$7="Canteen",$O$7="Head Office"),0,IF($I29&lt;=0,0,IF(AND($I28&lt;=0,OR(TRIM($J29)="Hebrews",TRIM($J29)="Romans",TRIM($J29)="Romans-2",TRIM($J29)="Globe",TRIM($J29)="Globe-12",TRIM($J29)="Neptune P1")),1,0)))</f>
        <v/>
      </c>
      <c r="Q29" s="6" t="n"/>
      <c r="R29" s="296">
        <f>IF(OR($O$7="Canteen",$O$7="Head Office"),0,IF(
  AND(
    SUMIFS(I:I, C:C, C29) &gt;= 8,
    COUNTIFS(C$14:C29, C29)=1,
    OR(
      TEXT(D29,"hh:mm:ss")="07:00:00",
      TEXT(D29,"hh:mm:ss")="15:00:00",
      TEXT(D29,"hh:mm:ss")="23:00:00",
      TEXT(D30,"hh:mm:ss")="07:00:00",
      TEXT(D30,"hh:mm:ss")="15:00:00",
      TEXT(D30,"hh:mm:ss")="23:00:00"
    )
  ),
  1,
  0
))</f>
        <v/>
      </c>
      <c r="S29" s="4">
        <f>IF(OR($A28="Annual Leave",$A29="Annual Leave"),IF(AND($A28&lt;&gt;"Annual Leave",$A29="Annual Leave"),8,0),0)</f>
        <v/>
      </c>
      <c r="T29" s="146" t="n"/>
      <c r="U29" s="351">
        <f>MAX(0,40-Y29)</f>
        <v/>
      </c>
      <c r="V29" s="351">
        <f>IF(OR($C29="",$D29=""),0,
 IF(OR($A28="Holiday",$A29="Holiday"),0,
 IF(AND(NOT(OR($A28="Annual Leave",$A29="Annual Leave")),$A29="Off day"),0,
  IF($I28+$I29&gt;=8,IF($I28&gt;=8,0,8-$I28),$I29)
  )))</f>
        <v/>
      </c>
      <c r="W29" s="351">
        <f>MAX(0,V29-U29)</f>
        <v/>
      </c>
      <c r="X29" s="351">
        <f>IF(C29="","",C29-WEEKDAY(C29,1)+1)</f>
        <v/>
      </c>
      <c r="Y29" s="351">
        <f>SUMPRODUCT(($X$14:$X28=X29)*(($V$14:$V28)+($O$14:$O28)))+IF(X29=X14,$L$11,0)</f>
        <v/>
      </c>
      <c r="Z29" s="351" t="n"/>
      <c r="AA29" s="351" t="n"/>
      <c r="AB29" s="351" t="n"/>
      <c r="AC29" s="351" t="n"/>
      <c r="AD29" s="351" t="n"/>
      <c r="AE29" s="351" t="n"/>
      <c r="AF29" s="351" t="n"/>
    </row>
    <row r="30" ht="24" customHeight="1" s="348" thickBot="1">
      <c r="A30" s="147" t="inlineStr">
        <is>
          <t>On Day</t>
        </is>
      </c>
      <c r="B30" s="180" t="n"/>
      <c r="C30" s="88">
        <f>C27+1</f>
        <v/>
      </c>
      <c r="D30" s="54" t="n"/>
      <c r="E30" s="148">
        <f>IF(D30="", "",
 IF(D30=TIME(0,0,0), 0,
 IF(AND(D30&gt;=TIME(0,0,1), D30&lt;=TIME(2,0,0)), TIME(7,0,0),
 IF(AND(D30&gt;=TIME(6,0,0), D30&lt;=TIME(8,0,0)), TIME(12,0,0),
 IF(AND(D30&gt;TIME(8,0,0), D30&lt;=TIME(13,59,0)), TIME(15,0,0),
 IF(AND(D30&gt;=TIME(14,0,0), D30&lt;=TIME(17,59,0)), TIME(21,0,0),
 IF(AND(D30&gt;=TIME(18,0,0), D30&lt;=TIME(21,59,0)), TIME(0,0,0),
 IF(AND(D30&gt;=TIME(22,0,0), D30&lt;=TIME(23,59,59)), TIME(7,0,0), ""))))))))</f>
        <v/>
      </c>
      <c r="F30" s="149" t="n"/>
      <c r="G30" s="148">
        <f>IF(AND(D30&gt;=TIME(6,0,0),D30&lt;=TIME(8,0,0)),E30,"")</f>
        <v/>
      </c>
      <c r="H30" s="54" t="n"/>
      <c r="I30" s="55">
        <f>ROUND(IF(OR(D30="",E30="",E30=0),0,IF(H30="",MOD(E30-D30,1)*24,MOD(H30-D30,1)*24)),2)</f>
        <v/>
      </c>
      <c r="J30" s="150" t="n"/>
      <c r="K30" s="270" t="n"/>
      <c r="L30" s="181" t="n"/>
      <c r="M30" s="272">
        <f>MAX(0,V30-W30)</f>
        <v/>
      </c>
      <c r="N30" s="56">
        <f>(IF(OR($C30="",$D30=""),0,
 IF(OR($A30="Holiday",$A31="Holiday"),
    IF(ISNUMBER(MATCH(TRIM($B30),{"Phagwah","Good Friday","Easter Monday","Labour Day","Christmas","Eid ul Azha","Romans-2","Globe-12","Neptune P1"},0)),0,$I30),
 IF(AND(NOT(OR($A30="Annual Leave",$A31="Annual Leave")),$A30="Off day"),$I30,
  MAX(0,$I30-$V30)
  ))))+W30</f>
        <v/>
      </c>
      <c r="O30" s="56">
        <f>IF(AND(OR($A30="Holiday",$A31="Holiday"),
        ISNUMBER(MATCH(TRIM($B30),{"Phagwah","Good Friday","Easter Monday","Labour Day","Christmas","Eid ul Azha","Romans-2","Globe-12","Neptune P1"},0))),
   $I30,0)</f>
        <v/>
      </c>
      <c r="P30" s="56">
        <f>IF(OR($O$7="Canteen",$O$7="Head Office"),0,IF($I30&lt;=0,0,IF(OR(OR(TRIM($J30)="Hebrews",TRIM($J30)="Romans",TRIM($J30)="Romans-2",TRIM($J30)="Globe",TRIM($J30)="Globe-12",TRIM($J30)="Neptune P1"),AND($I31&gt;0,OR(TRIM($J31)="Hebrews",TRIM($J31)="Romans",TRIM($J31)="Romans-2",TRIM($J31)="Globe",TRIM($J31)="Globe-12",TRIM($J31)="Neptune P1"))),1,0)))</f>
        <v/>
      </c>
      <c r="Q30" s="57" t="n"/>
      <c r="R30" s="56">
        <f>IF(OR($O$7="Canteen",$O$7="Head Office"),0,IF(
  AND(
    SUMIFS(I:I, C:C, C30) &gt;= 8,
    COUNTIFS(C$14:C30, C30)=1,
    OR(
      TEXT(D30,"hh:mm:ss")="07:00:00",
      TEXT(D30,"hh:mm:ss")="15:00:00",
      TEXT(D30,"hh:mm:ss")="23:00:00",
      TEXT(D31,"hh:mm:ss")="07:00:00",
      TEXT(D31,"hh:mm:ss")="15:00:00",
      TEXT(D31,"hh:mm:ss")="23:00:00"
    )
  ),
  1,
  0
))</f>
        <v/>
      </c>
      <c r="S30" s="56">
        <f>IF(OR($A30="Annual Leave",$A31="Annual Leave"),IF($A30="Annual Leave",8,0),0)</f>
        <v/>
      </c>
      <c r="T30" s="58" t="n"/>
      <c r="U30" s="144">
        <f>MAX(0,40-Y30)</f>
        <v/>
      </c>
      <c r="V30" s="151">
        <f>IF(OR($C30="",$D30=""),0,
 IF(OR($A30="Holiday",$A31="Holiday"),0,
 IF(AND(NOT(OR($A30="Annual Leave",$A31="Annual Leave")),$A30="Off day"),0,
  IF($I30+$I31&gt;=8,IF($I30&gt;=8,8,$I30),$I30)
  )))</f>
        <v/>
      </c>
      <c r="W30" s="151">
        <f>MAX(0,V30-U30)</f>
        <v/>
      </c>
      <c r="X30" s="151">
        <f>IF(C30="","",C30-WEEKDAY(C30,1)+1)</f>
        <v/>
      </c>
      <c r="Y30" s="151">
        <f>SUMPRODUCT(($X$14:$X29=X30)*(($V$14:$V29)+($O$14:$O29)))+IF(X30=X14,$L$11,0)</f>
        <v/>
      </c>
      <c r="Z30" s="151" t="n"/>
      <c r="AA30" s="151" t="n"/>
      <c r="AB30" s="151" t="n"/>
      <c r="AC30" s="351" t="n"/>
      <c r="AD30" s="351" t="n"/>
      <c r="AE30" s="351" t="n"/>
      <c r="AF30" s="351" t="n"/>
    </row>
    <row r="31" ht="24" customHeight="1" s="348" thickBot="1">
      <c r="A31" s="147" t="inlineStr">
        <is>
          <t>On Day</t>
        </is>
      </c>
      <c r="B31" s="182" t="n"/>
      <c r="C31" s="89">
        <f>C30</f>
        <v/>
      </c>
      <c r="D31" s="59" t="n"/>
      <c r="E31" s="152">
        <f>IF(D31="", "",
 IF(D31=TIME(0,0,0), 0,
 IF(AND(D31&gt;=TIME(0,0,1), D31&lt;=TIME(2,0,0)), TIME(7,0,0),
 IF(AND(D31&gt;=TIME(6,0,0), D31&lt;=TIME(8,0,0)), TIME(12,0,0),
 IF(AND(D31&gt;TIME(8,0,0), D31&lt;=TIME(13,59,0)), TIME(15,0,0),
 IF(AND(D31&gt;=TIME(14,0,0), D31&lt;=TIME(17,59,0)), TIME(21,0,0),
 IF(AND(D31&gt;=TIME(18,0,0), D31&lt;=TIME(21,59,0)), TIME(0,0,0),
 IF(AND(D31&gt;=TIME(22,0,0), D31&lt;=TIME(23,59,59)), TIME(7,0,0), ""))))))))</f>
        <v/>
      </c>
      <c r="F31" s="153" t="n"/>
      <c r="G31" s="152">
        <f>IF(AND(D31&gt;=TIME(6,0,0),D31&lt;=TIME(8,0,0)),E31,"")</f>
        <v/>
      </c>
      <c r="H31" s="59" t="n"/>
      <c r="I31" s="60">
        <f>ROUND(IF(OR(D31="",E31="",E31=0),0,IF(H31="",MOD(E31-D31,1)*24,MOD(H31-D31,1)*24)),2)</f>
        <v/>
      </c>
      <c r="J31" s="150" t="n"/>
      <c r="K31" s="270" t="n"/>
      <c r="L31" s="183" t="n"/>
      <c r="M31" s="272">
        <f>MAX(0,V31-W31)</f>
        <v/>
      </c>
      <c r="N31" s="61">
        <f>(IF(OR($C31="",$D31=""),0,
 IF(OR($A30="Holiday",$A31="Holiday"),
    IF(ISNUMBER(MATCH(TRIM($B31),{"Phagwah","Good Friday","Easter Monday","Labour Day","Christmas","Eid ul Azha","Romans-2","Globe-12","Neptune P1"},0)),0,$I31),
 IF(AND(NOT(OR($A30="Annual Leave",$A31="Annual Leave")),$A31="Off day"),$I31,
  MAX(0,$I31-$V31)
  ))))+W31</f>
        <v/>
      </c>
      <c r="O31" s="61">
        <f>IF(AND(OR($A30="Holiday",$A31="Holiday"),
        ISNUMBER(MATCH(TRIM($B31),{"Phagwah","Good Friday","Easter Monday","Labour Day","Christmas","Eid ul Azha","Romans-2","Globe-12","Neptune P1"},0))),
   $I31,0)</f>
        <v/>
      </c>
      <c r="P31" s="61">
        <f>IF(OR($O$7="Canteen",$O$7="Head Office"),0,IF($I31&lt;=0,0,IF(AND($I30&lt;=0,OR(TRIM($J31)="Hebrews",TRIM($J31)="Romans",TRIM($J31)="Romans-2",TRIM($J31)="Globe",TRIM($J31)="Globe-12",TRIM($J31)="Neptune P1")),1,0)))</f>
        <v/>
      </c>
      <c r="Q31" s="62" t="n"/>
      <c r="R31" s="61">
        <f>IF(OR($O$7="Canteen",$O$7="Head Office"),0,IF(
  AND(
    SUMIFS(I:I, C:C, C31) &gt;= 8,
    COUNTIFS(C$14:C31, C31)=1,
    OR(
      TEXT(D31,"hh:mm:ss")="07:00:00",
      TEXT(D31,"hh:mm:ss")="15:00:00",
      TEXT(D31,"hh:mm:ss")="23:00:00",
      TEXT(D32,"hh:mm:ss")="07:00:00",
      TEXT(D32,"hh:mm:ss")="15:00:00",
      TEXT(D32,"hh:mm:ss")="23:00:00"
    )
  ),
  1,
  0
))</f>
        <v/>
      </c>
      <c r="S31" s="61">
        <f>IF(OR($A30="Annual Leave",$A31="Annual Leave"),IF(AND($A30&lt;&gt;"Annual Leave",$A31="Annual Leave"),8,0),0)</f>
        <v/>
      </c>
      <c r="T31" s="63" t="n"/>
      <c r="U31" s="144">
        <f>MAX(0,40-Y31)</f>
        <v/>
      </c>
      <c r="V31" s="151">
        <f>IF(OR($C31="",$D31=""),0,
 IF(OR($A30="Holiday",$A31="Holiday"),0,
 IF(AND(NOT(OR($A30="Annual Leave",$A31="Annual Leave")),$A31="Off day"),0,
  IF($I30+$I31&gt;=8,IF($I30&gt;=8,0,8-$I30),$I31)
  )))</f>
        <v/>
      </c>
      <c r="W31" s="151">
        <f>MAX(0,V31-U31)</f>
        <v/>
      </c>
      <c r="X31" s="151">
        <f>IF(C31="","",C31-WEEKDAY(C31,1)+1)</f>
        <v/>
      </c>
      <c r="Y31" s="151">
        <f>SUMPRODUCT(($X$14:$X30=X31)*(($V$14:$V30)+($O$14:$O30)))+IF(X31=X14,$L$11,0)</f>
        <v/>
      </c>
      <c r="Z31" s="151" t="n"/>
      <c r="AA31" s="151" t="n"/>
      <c r="AB31" s="151" t="n"/>
      <c r="AC31" s="351" t="n"/>
      <c r="AD31" s="351" t="n"/>
      <c r="AE31" s="351" t="n"/>
      <c r="AF31" s="351" t="n"/>
    </row>
    <row r="32" ht="24" customHeight="1" s="348" thickBot="1">
      <c r="A32" s="184" t="inlineStr">
        <is>
          <t>On Day</t>
        </is>
      </c>
      <c r="B32" s="185" t="n"/>
      <c r="C32" s="101">
        <f>C30+1</f>
        <v/>
      </c>
      <c r="D32" s="11" t="n"/>
      <c r="E32" s="186">
        <f>IF(D32="", "",
 IF(D32=TIME(0,0,0), 0,
 IF(AND(D32&gt;=TIME(0,0,1), D32&lt;=TIME(2,0,0)), TIME(7,0,0),
 IF(AND(D32&gt;=TIME(6,0,0), D32&lt;=TIME(8,0,0)), TIME(12,0,0),
 IF(AND(D32&gt;TIME(8,0,0), D32&lt;=TIME(13,59,0)), TIME(15,0,0),
 IF(AND(D32&gt;=TIME(14,0,0), D32&lt;=TIME(17,59,0)), TIME(21,0,0),
 IF(AND(D32&gt;=TIME(18,0,0), D32&lt;=TIME(21,59,0)), TIME(0,0,0),
 IF(AND(D32&gt;=TIME(22,0,0), D32&lt;=TIME(23,59,59)), TIME(7,0,0), ""))))))))</f>
        <v/>
      </c>
      <c r="F32" s="187" t="n"/>
      <c r="G32" s="186">
        <f>IF(AND(D32&gt;=TIME(6,0,0),D32&lt;=TIME(8,0,0)),E32,"")</f>
        <v/>
      </c>
      <c r="H32" s="11" t="n"/>
      <c r="I32" s="87">
        <f>ROUND(IF(OR(D32="",E32="",E32=0),0,IF(H32="",MOD(E32-D32,1)*24,MOD(H32-D32,1)*24)),2)</f>
        <v/>
      </c>
      <c r="J32" s="188" t="n"/>
      <c r="K32" s="297" t="n"/>
      <c r="L32" s="189" t="n"/>
      <c r="M32" s="298">
        <f>MAX(0,V32-W32)</f>
        <v/>
      </c>
      <c r="N32" s="12">
        <f>(IF(OR($C32="",$D32=""),0,
 IF(OR($A32="Holiday",$A33="Holiday"),
    IF(ISNUMBER(MATCH(TRIM($B32),{"Phagwah","Good Friday","Easter Monday","Labour Day","Christmas","Eid ul Azha","Romans-2","Globe-12","Neptune P1"},0)),0,$I32),
 IF(AND(NOT(OR($A32="Annual Leave",$A33="Annual Leave")),$A32="Off day"),$I32,
  MAX(0,$I32-$V32)
  ))))+W32</f>
        <v/>
      </c>
      <c r="O32" s="12">
        <f>IF(AND(OR($A32="Holiday",$A33="Holiday"),
        ISNUMBER(MATCH(TRIM($B32),{"Phagwah","Good Friday","Easter Monday","Labour Day","Christmas","Eid ul Azha","Romans-2","Globe-12","Neptune P1"},0))),
   $I32,0)</f>
        <v/>
      </c>
      <c r="P32" s="12">
        <f>IF(OR($O$7="Canteen",$O$7="Head Office"),0,IF($I32&lt;=0,0,IF(OR(OR(TRIM($J32)="Hebrews",TRIM($J32)="Romans",TRIM($J32)="Romans-2",TRIM($J32)="Globe",TRIM($J32)="Globe-12",TRIM($J32)="Neptune P1"),AND($I33&gt;0,OR(TRIM($J33)="Hebrews",TRIM($J33)="Romans",TRIM($J33)="Romans-2",TRIM($J33)="Globe",TRIM($J33)="Globe-12",TRIM($J33)="Neptune P1"))),1,0)))</f>
        <v/>
      </c>
      <c r="Q32" s="13" t="n"/>
      <c r="R32" s="12">
        <f>IF(OR($O$7="Canteen",$O$7="Head Office"),0,IF(
  AND(
    SUMIFS(I:I, C:C, C32) &gt;= 8,
    COUNTIFS(C$14:C32, C32)=1,
    OR(
      TEXT(D32,"hh:mm:ss")="07:00:00",
      TEXT(D32,"hh:mm:ss")="15:00:00",
      TEXT(D32,"hh:mm:ss")="23:00:00",
      TEXT(D33,"hh:mm:ss")="07:00:00",
      TEXT(D33,"hh:mm:ss")="15:00:00",
      TEXT(D33,"hh:mm:ss")="23:00:00"
    )
  ),
  1,
  0
))</f>
        <v/>
      </c>
      <c r="S32" s="12">
        <f>IF(OR($A32="Annual Leave",$A33="Annual Leave"),IF($A32="Annual Leave",8,0),0)</f>
        <v/>
      </c>
      <c r="T32" s="102" t="n"/>
      <c r="U32" s="144">
        <f>MAX(0,40-Y32)</f>
        <v/>
      </c>
      <c r="V32" s="351">
        <f>IF(OR($C32="",$D32=""),0,
 IF(OR($A32="Holiday",$A33="Holiday"),0,
 IF(AND(NOT(OR($A32="Annual Leave",$A33="Annual Leave")),$A32="Off day"),0,
  IF($I32+$I33&gt;=8,IF($I32&gt;=8,8,$I32),$I32)
  )))</f>
        <v/>
      </c>
      <c r="W32" s="351">
        <f>MAX(0,V32-U32)</f>
        <v/>
      </c>
      <c r="X32" s="351">
        <f>IF(C32="","",C32-WEEKDAY(C32,1)+1)</f>
        <v/>
      </c>
      <c r="Y32" s="351">
        <f>SUMPRODUCT(($X$14:$X31=X32)*(($V$14:$V31)+($O$14:$O31)))+IF(X32=X14,$L$11,0)</f>
        <v/>
      </c>
      <c r="Z32" s="351" t="n"/>
      <c r="AA32" s="351" t="n"/>
      <c r="AB32" s="351" t="n"/>
      <c r="AC32" s="351" t="n"/>
      <c r="AD32" s="351" t="n"/>
      <c r="AE32" s="351" t="n"/>
      <c r="AF32" s="351" t="n"/>
    </row>
    <row r="33" ht="24" customHeight="1" s="348" thickBot="1">
      <c r="A33" s="184" t="inlineStr">
        <is>
          <t>On Day</t>
        </is>
      </c>
      <c r="B33" s="299" t="n"/>
      <c r="C33" s="101">
        <f>C32</f>
        <v/>
      </c>
      <c r="D33" s="300" t="n"/>
      <c r="E33" s="301">
        <f>IF(D33="", "",
 IF(D33=TIME(0,0,0), 0,
 IF(AND(D33&gt;=TIME(0,0,1), D33&lt;=TIME(2,0,0)), TIME(7,0,0),
 IF(AND(D33&gt;=TIME(6,0,0), D33&lt;=TIME(8,0,0)), TIME(12,0,0),
 IF(AND(D33&gt;TIME(8,0,0), D33&lt;=TIME(13,59,0)), TIME(15,0,0),
 IF(AND(D33&gt;=TIME(14,0,0), D33&lt;=TIME(17,59,0)), TIME(21,0,0),
 IF(AND(D33&gt;=TIME(18,0,0), D33&lt;=TIME(21,59,0)), TIME(0,0,0),
 IF(AND(D33&gt;=TIME(22,0,0), D33&lt;=TIME(23,59,59)), TIME(7,0,0), ""))))))))</f>
        <v/>
      </c>
      <c r="F33" s="187" t="n"/>
      <c r="G33" s="301">
        <f>IF(AND(D33&gt;=TIME(6,0,0),D33&lt;=TIME(8,0,0)),E33,"")</f>
        <v/>
      </c>
      <c r="H33" s="300" t="n"/>
      <c r="I33" s="87">
        <f>ROUND(IF(OR(D33="",E33="",E33=0),0,IF(H33="",MOD(E33-D33,1)*24,MOD(H33-D33,1)*24)),2)</f>
        <v/>
      </c>
      <c r="J33" s="190" t="n"/>
      <c r="K33" s="297" t="n"/>
      <c r="L33" s="189" t="n"/>
      <c r="M33" s="298">
        <f>MAX(0,V33-W33)</f>
        <v/>
      </c>
      <c r="N33" s="302">
        <f>(IF(OR($C33="",$D33=""),0,
 IF(OR($A32="Holiday",$A33="Holiday"),
    IF(ISNUMBER(MATCH(TRIM($B33),{"Phagwah","Good Friday","Easter Monday","Labour Day","Christmas","Eid ul Azha","Romans-2","Globe-12","Neptune P1"},0)),0,$I33),
 IF(AND(NOT(OR($A32="Annual Leave",$A33="Annual Leave")),$A33="Off day"),$I33,
  MAX(0,$I33-$V33)
  ))))+W33</f>
        <v/>
      </c>
      <c r="O33" s="302">
        <f>IF(AND(OR($A32="Holiday",$A33="Holiday"),
        ISNUMBER(MATCH(TRIM($B33),{"Phagwah","Good Friday","Easter Monday","Labour Day","Christmas","Eid ul Azha","Romans-2","Globe-12","Neptune P1"},0))),
   $I33,0)</f>
        <v/>
      </c>
      <c r="P33" s="302">
        <f>IF(OR($O$7="Canteen",$O$7="Head Office"),0,IF($I33&lt;=0,0,IF(AND($I32&lt;=0,OR(TRIM($J33)="Hebrews",TRIM($J33)="Romans",TRIM($J33)="Romans-2",TRIM($J33)="Globe",TRIM($J33)="Globe-12",TRIM($J33)="Neptune P1")),1,0)))</f>
        <v/>
      </c>
      <c r="Q33" s="303" t="n"/>
      <c r="R33" s="302">
        <f>IF(OR($O$7="Canteen",$O$7="Head Office"),0,IF(
  AND(
    SUMIFS(I:I, C:C, C33) &gt;= 8,
    COUNTIFS(C$14:C33, C33)=1,
    OR(
      TEXT(D33,"hh:mm:ss")="07:00:00",
      TEXT(D33,"hh:mm:ss")="15:00:00",
      TEXT(D33,"hh:mm:ss")="23:00:00",
      TEXT(D34,"hh:mm:ss")="07:00:00",
      TEXT(D34,"hh:mm:ss")="15:00:00",
      TEXT(D34,"hh:mm:ss")="23:00:00"
    )
  ),
  1,
  0
))</f>
        <v/>
      </c>
      <c r="S33" s="302">
        <f>IF(OR($A32="Annual Leave",$A33="Annual Leave"),IF(AND($A32&lt;&gt;"Annual Leave",$A33="Annual Leave"),8,0),0)</f>
        <v/>
      </c>
      <c r="T33" s="304" t="n"/>
      <c r="U33" s="144">
        <f>MAX(0,40-Y33)</f>
        <v/>
      </c>
      <c r="V33" s="351">
        <f>IF(OR($C33="",$D33=""),0,
 IF(OR($A32="Holiday",$A33="Holiday"),0,
 IF(AND(NOT(OR($A32="Annual Leave",$A33="Annual Leave")),$A33="Off day"),0,
  IF($I32+$I33&gt;=8,IF($I32&gt;=8,0,8-$I32),$I33)
  )))</f>
        <v/>
      </c>
      <c r="W33" s="351">
        <f>MAX(0,V33-U33)</f>
        <v/>
      </c>
      <c r="X33" s="351">
        <f>IF(C33="","",C33-WEEKDAY(C33,1)+1)</f>
        <v/>
      </c>
      <c r="Y33" s="351">
        <f>SUMPRODUCT(($X$14:$X32=X33)*(($V$14:$V32)+($O$14:$O32)))+IF(X33=X14,$L$11,0)</f>
        <v/>
      </c>
      <c r="Z33" s="351" t="n"/>
      <c r="AA33" s="351" t="n"/>
      <c r="AB33" s="351" t="n"/>
      <c r="AC33" s="351" t="n"/>
      <c r="AD33" s="351" t="n"/>
      <c r="AE33" s="351" t="n"/>
      <c r="AF33" s="351" t="n"/>
    </row>
    <row r="34" ht="24" customHeight="1" s="348" thickBot="1">
      <c r="A34" s="159" t="inlineStr">
        <is>
          <t>On Day</t>
        </is>
      </c>
      <c r="B34" s="191" t="n"/>
      <c r="C34" s="92">
        <f>C32+1</f>
        <v/>
      </c>
      <c r="D34" s="31" t="n"/>
      <c r="E34" s="160">
        <f>IF(D34="", "",
 IF(D34=TIME(0,0,0), 0,
 IF(AND(D34&gt;=TIME(0,0,1), D34&lt;=TIME(2,0,0)), TIME(7,0,0),
 IF(AND(D34&gt;=TIME(6,0,0), D34&lt;=TIME(8,0,0)), TIME(12,0,0),
 IF(AND(D34&gt;TIME(8,0,0), D34&lt;=TIME(13,59,0)), TIME(15,0,0),
 IF(AND(D34&gt;=TIME(14,0,0), D34&lt;=TIME(17,59,0)), TIME(21,0,0),
 IF(AND(D34&gt;=TIME(18,0,0), D34&lt;=TIME(21,59,0)), TIME(0,0,0),
 IF(AND(D34&gt;=TIME(22,0,0), D34&lt;=TIME(23,59,59)), TIME(7,0,0), ""))))))))</f>
        <v/>
      </c>
      <c r="F34" s="161" t="n"/>
      <c r="G34" s="160">
        <f>IF(AND(D34&gt;=TIME(6,0,0),D34&lt;=TIME(8,0,0)),E34,"")</f>
        <v/>
      </c>
      <c r="H34" s="31" t="n"/>
      <c r="I34" s="32">
        <f>ROUND(IF(OR(D34="",E34="",E34=0),0,IF(H34="",MOD(E34-D34,1)*24,MOD(H34-D34,1)*24)),2)</f>
        <v/>
      </c>
      <c r="J34" s="162" t="n"/>
      <c r="K34" s="282" t="n"/>
      <c r="L34" s="181" t="n"/>
      <c r="M34" s="283">
        <f>MAX(0,V34-W34)</f>
        <v/>
      </c>
      <c r="N34" s="33">
        <f>(IF(OR($C34="",$D34=""),0,
 IF(OR($A34="Holiday",$A35="Holiday"),
    IF(ISNUMBER(MATCH(TRIM($B34),{"Phagwah","Good Friday","Easter Monday","Labour Day","Christmas","Eid ul Azha","Romans-2","Globe-12","Neptune P1"},0)),0,$I34),
 IF(AND(NOT(OR($A34="Annual Leave",$A35="Annual Leave")),$A34="Off day"),$I34,
  MAX(0,$I34-$V34)
  ))))+W34</f>
        <v/>
      </c>
      <c r="O34" s="33">
        <f>IF(AND(OR($A34="Holiday",$A35="Holiday"),
        ISNUMBER(MATCH(TRIM($B34),{"Phagwah","Good Friday","Easter Monday","Labour Day","Christmas","Eid ul Azha","Romans-2","Globe-12","Neptune P1"},0))),
   $I34,0)</f>
        <v/>
      </c>
      <c r="P34" s="33">
        <f>IF(OR($O$7="Canteen",$O$7="Head Office"),0,IF($I34&lt;=0,0,IF(OR(OR(TRIM($J34)="Hebrews",TRIM($J34)="Romans",TRIM($J34)="Romans-2",TRIM($J34)="Globe",TRIM($J34)="Globe-12",TRIM($J34)="Neptune P1"),AND($I35&gt;0,OR(TRIM($J35)="Hebrews",TRIM($J35)="Romans",TRIM($J35)="Romans-2",TRIM($J35)="Globe",TRIM($J35)="Globe-12",TRIM($J35)="Neptune P1"))),1,0)))</f>
        <v/>
      </c>
      <c r="Q34" s="34" t="n"/>
      <c r="R34" s="33">
        <f>IF(OR($O$7="Canteen",$O$7="Head Office"),0,IF(
  AND(
    SUMIFS(I:I, C:C, C34) &gt;= 8,
    COUNTIFS(C$14:C34, C34)=1,
    OR(
      TEXT(D34,"hh:mm:ss")="07:00:00",
      TEXT(D34,"hh:mm:ss")="15:00:00",
      TEXT(D34,"hh:mm:ss")="23:00:00",
      TEXT(D35,"hh:mm:ss")="07:00:00",
      TEXT(D35,"hh:mm:ss")="15:00:00",
      TEXT(D35,"hh:mm:ss")="23:00:00"
    )
  ),
  1,
  0
))</f>
        <v/>
      </c>
      <c r="S34" s="33">
        <f>IF(OR($A34="Annual Leave",$A35="Annual Leave"),IF($A34="Annual Leave",8,0),0)</f>
        <v/>
      </c>
      <c r="T34" s="35" t="n"/>
      <c r="U34" s="144">
        <f>MAX(0,40-Y34)</f>
        <v/>
      </c>
      <c r="V34" s="351">
        <f>IF(OR($C34="",$D34=""),0,
 IF(OR($A34="Holiday",$A35="Holiday"),0,
 IF(AND(NOT(OR($A34="Annual Leave",$A35="Annual Leave")),$A34="Off day"),0,
  IF($I34+$I35&gt;=8,IF($I34&gt;=8,8,$I34),$I34)
  )))</f>
        <v/>
      </c>
      <c r="W34" s="351">
        <f>MAX(0,V34-U34)</f>
        <v/>
      </c>
      <c r="X34" s="351">
        <f>IF(C34="","",C34-WEEKDAY(C34,1)+1)</f>
        <v/>
      </c>
      <c r="Y34" s="351">
        <f>SUMPRODUCT(($X$14:$X33=X34)*(($V$14:$V33)+($O$14:$O33)))+IF(X34=X14,$L$11,0)</f>
        <v/>
      </c>
      <c r="Z34" s="351" t="n"/>
      <c r="AA34" s="351" t="n"/>
      <c r="AB34" s="351" t="n"/>
      <c r="AC34" s="351" t="n"/>
      <c r="AD34" s="351" t="n"/>
      <c r="AE34" s="351" t="n"/>
      <c r="AF34" s="351" t="n"/>
    </row>
    <row r="35" ht="24" customHeight="1" s="348" thickBot="1">
      <c r="A35" s="159" t="inlineStr">
        <is>
          <t>On Day</t>
        </is>
      </c>
      <c r="B35" s="192" t="n"/>
      <c r="C35" s="93">
        <f>C34</f>
        <v/>
      </c>
      <c r="D35" s="36" t="n"/>
      <c r="E35" s="163">
        <f>IF(D35="", "",
 IF(D35=TIME(0,0,0), 0,
 IF(AND(D35&gt;=TIME(0,0,1), D35&lt;=TIME(2,0,0)), TIME(7,0,0),
 IF(AND(D35&gt;=TIME(6,0,0), D35&lt;=TIME(8,0,0)), TIME(12,0,0),
 IF(AND(D35&gt;TIME(8,0,0), D35&lt;=TIME(13,59,0)), TIME(15,0,0),
 IF(AND(D35&gt;=TIME(14,0,0), D35&lt;=TIME(17,59,0)), TIME(21,0,0),
 IF(AND(D35&gt;=TIME(18,0,0), D35&lt;=TIME(21,59,0)), TIME(0,0,0),
 IF(AND(D35&gt;=TIME(22,0,0), D35&lt;=TIME(23,59,59)), TIME(7,0,0), ""))))))))</f>
        <v/>
      </c>
      <c r="F35" s="164" t="n"/>
      <c r="G35" s="163">
        <f>IF(AND(D35&gt;=TIME(6,0,0),D35&lt;=TIME(8,0,0)),E35,"")</f>
        <v/>
      </c>
      <c r="H35" s="36" t="n"/>
      <c r="I35" s="37">
        <f>ROUND(IF(OR(D35="",E35="",E35=0),0,IF(H35="",MOD(E35-D35,1)*24,MOD(H35-D35,1)*24)),2)</f>
        <v/>
      </c>
      <c r="J35" s="162" t="n"/>
      <c r="K35" s="282" t="n"/>
      <c r="L35" s="183" t="n"/>
      <c r="M35" s="283">
        <f>MAX(0,V35-W35)</f>
        <v/>
      </c>
      <c r="N35" s="38">
        <f>(IF(OR($C35="",$D35=""),0,
 IF(OR($A34="Holiday",$A35="Holiday"),
    IF(ISNUMBER(MATCH(TRIM($B35),{"Phagwah","Good Friday","Easter Monday","Labour Day","Christmas","Eid ul Azha","Romans-2","Globe-12","Neptune P1"},0)),0,$I35),
 IF(AND(NOT(OR($A34="Annual Leave",$A35="Annual Leave")),$A35="Off day"),$I35,
  MAX(0,$I35-$V35)
  ))))+W35</f>
        <v/>
      </c>
      <c r="O35" s="38">
        <f>IF(AND(OR($A34="Holiday",$A35="Holiday"),
        ISNUMBER(MATCH(TRIM($B35),{"Phagwah","Good Friday","Easter Monday","Labour Day","Christmas","Eid ul Azha","Romans-2","Globe-12","Neptune P1"},0))),
   $I35,0)</f>
        <v/>
      </c>
      <c r="P35" s="38">
        <f>IF(OR($O$7="Canteen",$O$7="Head Office"),0,IF($I35&lt;=0,0,IF(AND($I34&lt;=0,OR(TRIM($J35)="Hebrews",TRIM($J35)="Romans",TRIM($J35)="Romans-2",TRIM($J35)="Globe",TRIM($J35)="Globe-12",TRIM($J35)="Neptune P1")),1,0)))</f>
        <v/>
      </c>
      <c r="Q35" s="39" t="n"/>
      <c r="R35" s="38">
        <f>IF(OR($O$7="Canteen",$O$7="Head Office"),0,IF(
  AND(
    SUMIFS(I:I, C:C, C35) &gt;= 8,
    COUNTIFS(C$14:C35, C35)=1,
    OR(
      TEXT(D35,"hh:mm:ss")="07:00:00",
      TEXT(D35,"hh:mm:ss")="15:00:00",
      TEXT(D35,"hh:mm:ss")="23:00:00",
      TEXT(D36,"hh:mm:ss")="07:00:00",
      TEXT(D36,"hh:mm:ss")="15:00:00",
      TEXT(D36,"hh:mm:ss")="23:00:00"
    )
  ),
  1,
  0
))</f>
        <v/>
      </c>
      <c r="S35" s="38">
        <f>IF(OR($A34="Annual Leave",$A35="Annual Leave"),IF(AND($A34&lt;&gt;"Annual Leave",$A35="Annual Leave"),8,0),0)</f>
        <v/>
      </c>
      <c r="T35" s="40" t="n"/>
      <c r="U35" s="144">
        <f>MAX(0,40-Y35)</f>
        <v/>
      </c>
      <c r="V35" s="351">
        <f>IF(OR($C35="",$D35=""),0,
 IF(OR($A34="Holiday",$A35="Holiday"),0,
 IF(AND(NOT(OR($A34="Annual Leave",$A35="Annual Leave")),$A35="Off day"),0,
  IF($I34+$I35&gt;=8,IF($I34&gt;=8,0,8-$I34),$I35)
  )))</f>
        <v/>
      </c>
      <c r="W35" s="351">
        <f>MAX(0,V35-U35)</f>
        <v/>
      </c>
      <c r="X35" s="351">
        <f>IF(C35="","",C35-WEEKDAY(C35,1)+1)</f>
        <v/>
      </c>
      <c r="Y35" s="351">
        <f>SUMPRODUCT(($X$14:$X34=X35)*(($V$14:$V34)+($O$14:$O34)))+IF(X35=X14,$L$11,0)</f>
        <v/>
      </c>
      <c r="Z35" s="351" t="n"/>
      <c r="AA35" s="351" t="n"/>
      <c r="AB35" s="351" t="n"/>
      <c r="AC35" s="351" t="n"/>
      <c r="AD35" s="351" t="n"/>
      <c r="AE35" s="351" t="n"/>
      <c r="AF35" s="351" t="n"/>
    </row>
    <row r="36" ht="24" customHeight="1" s="348" thickBot="1">
      <c r="A36" s="154" t="inlineStr">
        <is>
          <t>On Day</t>
        </is>
      </c>
      <c r="B36" s="193" t="n"/>
      <c r="C36" s="90">
        <f>C34+1</f>
        <v/>
      </c>
      <c r="D36" s="8" t="n"/>
      <c r="E36" s="155">
        <f>IF(D36="", "",
 IF(D36=TIME(0,0,0), 0,
 IF(AND(D36&gt;=TIME(0,0,1), D36&lt;=TIME(2,0,0)), TIME(7,0,0),
 IF(AND(D36&gt;=TIME(6,0,0), D36&lt;=TIME(8,0,0)), TIME(12,0,0),
 IF(AND(D36&gt;TIME(8,0,0), D36&lt;=TIME(13,59,0)), TIME(15,0,0),
 IF(AND(D36&gt;=TIME(14,0,0), D36&lt;=TIME(17,59,0)), TIME(21,0,0),
 IF(AND(D36&gt;=TIME(18,0,0), D36&lt;=TIME(21,59,0)), TIME(0,0,0),
 IF(AND(D36&gt;=TIME(22,0,0), D36&lt;=TIME(23,59,59)), TIME(7,0,0), ""))))))))</f>
        <v/>
      </c>
      <c r="F36" s="156" t="n"/>
      <c r="G36" s="155">
        <f>IF(AND(D36&gt;=TIME(6,0,0),D36&lt;=TIME(8,0,0)),E36,"")</f>
        <v/>
      </c>
      <c r="H36" s="8" t="n"/>
      <c r="I36" s="30">
        <f>ROUND(IF(OR(D36="",E36="",E36=0),0,IF(H36="",MOD(E36-D36,1)*24,MOD(H36-D36,1)*24)),2)</f>
        <v/>
      </c>
      <c r="J36" s="157" t="n"/>
      <c r="K36" s="274" t="n"/>
      <c r="L36" s="189" t="n"/>
      <c r="M36" s="275">
        <f>MAX(0,V36-W36)</f>
        <v/>
      </c>
      <c r="N36" s="9">
        <f>(IF(OR($C36="",$D36=""),0,
 IF(OR($A36="Holiday",$A37="Holiday"),
    IF(ISNUMBER(MATCH(TRIM($B36),{"Phagwah","Good Friday","Easter Monday","Labour Day","Christmas","Eid ul Azha","Romans-2","Globe-12","Neptune P1"},0)),0,$I36),
 IF(AND(NOT(OR($A36="Annual Leave",$A37="Annual Leave")),$A36="Off day"),$I36,
  MAX(0,$I36-$V36)
  ))))+W36</f>
        <v/>
      </c>
      <c r="O36" s="9">
        <f>IF(AND(OR($A36="Holiday",$A37="Holiday"),
        ISNUMBER(MATCH(TRIM($B36),{"Phagwah","Good Friday","Easter Monday","Labour Day","Christmas","Eid ul Azha","Romans-2","Globe-12","Neptune P1"},0))),
   $I36,0)</f>
        <v/>
      </c>
      <c r="P36" s="9">
        <f>IF(OR($O$7="Canteen",$O$7="Head Office"),0,IF($I36&lt;=0,0,IF(OR(OR(TRIM($J36)="Hebrews",TRIM($J36)="Romans",TRIM($J36)="Romans-2",TRIM($J36)="Globe",TRIM($J36)="Globe-12",TRIM($J36)="Neptune P1"),AND($I37&gt;0,OR(TRIM($J37)="Hebrews",TRIM($J37)="Romans",TRIM($J37)="Romans-2",TRIM($J37)="Globe",TRIM($J37)="Globe-12",TRIM($J37)="Neptune P1"))),1,0)))</f>
        <v/>
      </c>
      <c r="Q36" s="10" t="n"/>
      <c r="R36" s="9">
        <f>IF(OR($O$7="Canteen",$O$7="Head Office"),0,IF(
  AND(
    SUMIFS(I:I, C:C, C36) &gt;= 8,
    COUNTIFS(C$14:C36, C36)=1,
    OR(
      TEXT(D36,"hh:mm:ss")="07:00:00",
      TEXT(D36,"hh:mm:ss")="15:00:00",
      TEXT(D36,"hh:mm:ss")="23:00:00",
      TEXT(D37,"hh:mm:ss")="07:00:00",
      TEXT(D37,"hh:mm:ss")="15:00:00",
      TEXT(D37,"hh:mm:ss")="23:00:00"
    )
  ),
  1,
  0
))</f>
        <v/>
      </c>
      <c r="S36" s="9">
        <f>IF(OR($A36="Annual Leave",$A37="Annual Leave"),IF($A36="Annual Leave",8,0),0)</f>
        <v/>
      </c>
      <c r="T36" s="91" t="n"/>
      <c r="U36" s="144">
        <f>MAX(0,40-Y36)</f>
        <v/>
      </c>
      <c r="V36" s="351">
        <f>IF(OR($C36="",$D36=""),0,
 IF(OR($A36="Holiday",$A37="Holiday"),0,
 IF(AND(NOT(OR($A36="Annual Leave",$A37="Annual Leave")),$A36="Off day"),0,
  IF($I36+$I37&gt;=8,IF($I36&gt;=8,8,$I36),$I36)
  )))</f>
        <v/>
      </c>
      <c r="W36" s="351">
        <f>MAX(0,V36-U36)</f>
        <v/>
      </c>
      <c r="X36" s="351">
        <f>IF(C36="","",C36-WEEKDAY(C36,1)+1)</f>
        <v/>
      </c>
      <c r="Y36" s="351">
        <f>SUMPRODUCT(($X$14:$X35=X36)*(($V$14:$V35)+($O$14:$O35)))+IF(X36=X14,$L$11,0)</f>
        <v/>
      </c>
      <c r="Z36" s="351" t="n"/>
      <c r="AA36" s="351" t="n"/>
      <c r="AB36" s="351" t="n"/>
      <c r="AC36" s="351" t="n"/>
      <c r="AD36" s="351" t="n"/>
      <c r="AE36" s="351" t="n"/>
      <c r="AF36" s="351" t="n"/>
    </row>
    <row r="37" ht="24" customHeight="1" s="348" thickBot="1">
      <c r="A37" s="154" t="inlineStr">
        <is>
          <t>On Day</t>
        </is>
      </c>
      <c r="B37" s="305" t="n"/>
      <c r="C37" s="90">
        <f>C36</f>
        <v/>
      </c>
      <c r="D37" s="276" t="n"/>
      <c r="E37" s="277">
        <f>IF(D37="", "",
 IF(D37=TIME(0,0,0), 0,
 IF(AND(D37&gt;=TIME(0,0,1), D37&lt;=TIME(2,0,0)), TIME(7,0,0),
 IF(AND(D37&gt;=TIME(6,0,0), D37&lt;=TIME(8,0,0)), TIME(12,0,0),
 IF(AND(D37&gt;TIME(8,0,0), D37&lt;=TIME(13,59,0)), TIME(15,0,0),
 IF(AND(D37&gt;=TIME(14,0,0), D37&lt;=TIME(17,59,0)), TIME(21,0,0),
 IF(AND(D37&gt;=TIME(18,0,0), D37&lt;=TIME(21,59,0)), TIME(0,0,0),
 IF(AND(D37&gt;=TIME(22,0,0), D37&lt;=TIME(23,59,59)), TIME(7,0,0), ""))))))))</f>
        <v/>
      </c>
      <c r="F37" s="156" t="n"/>
      <c r="G37" s="277">
        <f>IF(AND(D37&gt;=TIME(6,0,0),D37&lt;=TIME(8,0,0)),E37,"")</f>
        <v/>
      </c>
      <c r="H37" s="276" t="n"/>
      <c r="I37" s="30">
        <f>ROUND(IF(OR(D37="",E37="",E37=0),0,IF(H37="",MOD(E37-D37,1)*24,MOD(H37-D37,1)*24)),2)</f>
        <v/>
      </c>
      <c r="J37" s="158" t="n"/>
      <c r="K37" s="274" t="n"/>
      <c r="L37" s="189" t="n"/>
      <c r="M37" s="275">
        <f>MAX(0,V37-W37)</f>
        <v/>
      </c>
      <c r="N37" s="278">
        <f>(IF(OR($C37="",$D37=""),0,
 IF(OR($A36="Holiday",$A37="Holiday"),
    IF(ISNUMBER(MATCH(TRIM($B37),{"Phagwah","Good Friday","Easter Monday","Labour Day","Christmas","Eid ul Azha","Romans-2","Globe-12","Neptune P1"},0)),0,$I37),
 IF(AND(NOT(OR($A36="Annual Leave",$A37="Annual Leave")),$A37="Off day"),$I37,
  MAX(0,$I37-$V37)
  ))))+W37</f>
        <v/>
      </c>
      <c r="O37" s="278">
        <f>IF(AND(OR($A36="Holiday",$A37="Holiday"),
        ISNUMBER(MATCH(TRIM($B37),{"Phagwah","Good Friday","Easter Monday","Labour Day","Christmas","Eid ul Azha","Romans-2","Globe-12","Neptune P1"},0))),
   $I37,0)</f>
        <v/>
      </c>
      <c r="P37" s="278">
        <f>IF(OR($O$7="Canteen",$O$7="Head Office"),0,IF($I37&lt;=0,0,IF(AND($I36&lt;=0,OR(TRIM($J37)="Hebrews",TRIM($J37)="Romans",TRIM($J37)="Romans-2",TRIM($J37)="Globe",TRIM($J37)="Globe-12",TRIM($J37)="Neptune P1")),1,0)))</f>
        <v/>
      </c>
      <c r="Q37" s="279" t="n"/>
      <c r="R37" s="278">
        <f>IF(OR($O$7="Canteen",$O$7="Head Office"),0,IF(
  AND(
    SUMIFS(I:I, C:C, C37) &gt;= 8,
    COUNTIFS(C$14:C37, C37)=1,
    OR(
      TEXT(D37,"hh:mm:ss")="07:00:00",
      TEXT(D37,"hh:mm:ss")="15:00:00",
      TEXT(D37,"hh:mm:ss")="23:00:00",
      TEXT(D38,"hh:mm:ss")="07:00:00",
      TEXT(D38,"hh:mm:ss")="15:00:00",
      TEXT(D38,"hh:mm:ss")="23:00:00"
    )
  ),
  1,
  0
))</f>
        <v/>
      </c>
      <c r="S37" s="278">
        <f>IF(OR($A36="Annual Leave",$A37="Annual Leave"),IF(AND($A36&lt;&gt;"Annual Leave",$A37="Annual Leave"),8,0),0)</f>
        <v/>
      </c>
      <c r="T37" s="280" t="n"/>
      <c r="U37" s="144">
        <f>MAX(0,40-Y37)</f>
        <v/>
      </c>
      <c r="V37" s="351">
        <f>IF(OR($C37="",$D37=""),0,
 IF(OR($A36="Holiday",$A37="Holiday"),0,
 IF(AND(NOT(OR($A36="Annual Leave",$A37="Annual Leave")),$A37="Off day"),0,
  IF($I36+$I37&gt;=8,IF($I36&gt;=8,0,8-$I36),$I37)
  )))</f>
        <v/>
      </c>
      <c r="W37" s="351">
        <f>MAX(0,V37-U37)</f>
        <v/>
      </c>
      <c r="X37" s="351">
        <f>IF(C37="","",C37-WEEKDAY(C37,1)+1)</f>
        <v/>
      </c>
      <c r="Y37" s="351">
        <f>SUMPRODUCT(($X$14:$X36=X37)*(($V$14:$V36)+($O$14:$O36)))+IF(X37=X14,$L$11,0)</f>
        <v/>
      </c>
      <c r="Z37" s="351" t="n"/>
      <c r="AA37" s="351" t="n"/>
      <c r="AB37" s="351" t="n"/>
      <c r="AC37" s="351" t="n"/>
      <c r="AD37" s="351" t="n"/>
      <c r="AE37" s="351" t="n"/>
      <c r="AF37" s="351" t="n"/>
    </row>
    <row r="38" ht="24" customHeight="1" s="348" thickBot="1">
      <c r="A38" s="194" t="inlineStr">
        <is>
          <t>On Day</t>
        </is>
      </c>
      <c r="B38" s="195" t="n"/>
      <c r="C38" s="103">
        <f>C36+1</f>
        <v/>
      </c>
      <c r="D38" s="64" t="n"/>
      <c r="E38" s="196">
        <f>IF(D38="", "",
 IF(D38=TIME(0,0,0), 0,
 IF(AND(D38&gt;=TIME(0,0,1), D38&lt;=TIME(2,0,0)), TIME(7,0,0),
 IF(AND(D38&gt;=TIME(6,0,0), D38&lt;=TIME(8,0,0)), TIME(12,0,0),
 IF(AND(D38&gt;TIME(8,0,0), D38&lt;=TIME(13,59,0)), TIME(15,0,0),
 IF(AND(D38&gt;=TIME(14,0,0), D38&lt;=TIME(17,59,0)), TIME(21,0,0),
 IF(AND(D38&gt;=TIME(18,0,0), D38&lt;=TIME(21,59,0)), TIME(0,0,0),
 IF(AND(D38&gt;=TIME(22,0,0), D38&lt;=TIME(23,59,59)), TIME(7,0,0), ""))))))))</f>
        <v/>
      </c>
      <c r="F38" s="197" t="n"/>
      <c r="G38" s="196">
        <f>IF(AND(D38&gt;=TIME(6,0,0),D38&lt;=TIME(8,0,0)),E38,"")</f>
        <v/>
      </c>
      <c r="H38" s="64" t="n"/>
      <c r="I38" s="65">
        <f>ROUND(IF(OR(D38="",E38="",E38=0),0,IF(H38="",MOD(E38-D38,1)*24,MOD(H38-D38,1)*24)),2)</f>
        <v/>
      </c>
      <c r="J38" s="198" t="n"/>
      <c r="K38" s="306" t="n"/>
      <c r="L38" s="181" t="n"/>
      <c r="M38" s="307">
        <f>MAX(0,V38-W38)</f>
        <v/>
      </c>
      <c r="N38" s="66">
        <f>(IF(OR($C38="",$D38=""),0,
 IF(OR($A38="Holiday",$A39="Holiday"),
    IF(ISNUMBER(MATCH(TRIM($B38),{"Phagwah","Good Friday","Easter Monday","Labour Day","Christmas","Eid ul Azha","Romans-2","Globe-12","Neptune P1"},0)),0,$I38),
 IF(AND(NOT(OR($A38="Annual Leave",$A39="Annual Leave")),$A38="Off day"),$I38,
  MAX(0,$I38-$V38)
  ))))+W38</f>
        <v/>
      </c>
      <c r="O38" s="66">
        <f>IF(AND(OR($A38="Holiday",$A39="Holiday"),
        ISNUMBER(MATCH(TRIM($B38),{"Phagwah","Good Friday","Easter Monday","Labour Day","Christmas","Eid ul Azha","Romans-2","Globe-12","Neptune P1"},0))),
   $I38,0)</f>
        <v/>
      </c>
      <c r="P38" s="66">
        <f>IF(OR($O$7="Canteen",$O$7="Head Office"),0,IF($I38&lt;=0,0,IF(OR(OR(TRIM($J38)="Hebrews",TRIM($J38)="Romans",TRIM($J38)="Romans-2",TRIM($J38)="Globe",TRIM($J38)="Globe-12",TRIM($J38)="Neptune P1"),AND($I39&gt;0,OR(TRIM($J39)="Hebrews",TRIM($J39)="Romans",TRIM($J39)="Romans-2",TRIM($J39)="Globe",TRIM($J39)="Globe-12",TRIM($J39)="Neptune P1"))),1,0)))</f>
        <v/>
      </c>
      <c r="Q38" s="67" t="n"/>
      <c r="R38" s="66">
        <f>IF(OR($O$7="Canteen",$O$7="Head Office"),0,IF(
  AND(
    SUMIFS(I:I, C:C, C38) &gt;= 8,
    COUNTIFS(C$14:C38, C38)=1,
    OR(
      TEXT(D38,"hh:mm:ss")="07:00:00",
      TEXT(D38,"hh:mm:ss")="15:00:00",
      TEXT(D38,"hh:mm:ss")="23:00:00",
      TEXT(D39,"hh:mm:ss")="07:00:00",
      TEXT(D39,"hh:mm:ss")="15:00:00",
      TEXT(D39,"hh:mm:ss")="23:00:00"
    )
  ),
  1,
  0
))</f>
        <v/>
      </c>
      <c r="S38" s="66">
        <f>IF(OR($A38="Annual Leave",$A39="Annual Leave"),IF($A38="Annual Leave",8,0),0)</f>
        <v/>
      </c>
      <c r="T38" s="68" t="n"/>
      <c r="U38" s="144">
        <f>MAX(0,40-Y38)</f>
        <v/>
      </c>
      <c r="V38" s="351">
        <f>IF(OR($C38="",$D38=""),0,
 IF(OR($A38="Holiday",$A39="Holiday"),0,
 IF(AND(NOT(OR($A38="Annual Leave",$A39="Annual Leave")),$A38="Off day"),0,
  IF($I38+$I39&gt;=8,IF($I38&gt;=8,8,$I38),$I38)
  )))</f>
        <v/>
      </c>
      <c r="W38" s="351">
        <f>MAX(0,V38-U38)</f>
        <v/>
      </c>
      <c r="X38" s="351">
        <f>IF(C38="","",C38-WEEKDAY(C38,1)+1)</f>
        <v/>
      </c>
      <c r="Y38" s="351">
        <f>SUMPRODUCT(($X$14:$X37=X38)*(($V$14:$V37)+($O$14:$O37)))+IF(X38=X14,$L$11,0)</f>
        <v/>
      </c>
      <c r="Z38" s="351" t="n"/>
      <c r="AA38" s="351" t="n"/>
      <c r="AB38" s="351" t="n"/>
      <c r="AC38" s="351" t="n"/>
      <c r="AD38" s="351" t="n"/>
      <c r="AE38" s="351" t="n"/>
      <c r="AF38" s="351" t="n"/>
    </row>
    <row r="39" ht="24" customHeight="1" s="348" thickBot="1">
      <c r="A39" s="194" t="inlineStr">
        <is>
          <t>On Day</t>
        </is>
      </c>
      <c r="B39" s="199" t="n"/>
      <c r="C39" s="104">
        <f>C38</f>
        <v/>
      </c>
      <c r="D39" s="69" t="n"/>
      <c r="E39" s="200">
        <f>IF(D39="", "",
 IF(D39=TIME(0,0,0), 0,
 IF(AND(D39&gt;=TIME(0,0,1), D39&lt;=TIME(2,0,0)), TIME(7,0,0),
 IF(AND(D39&gt;=TIME(6,0,0), D39&lt;=TIME(8,0,0)), TIME(12,0,0),
 IF(AND(D39&gt;TIME(8,0,0), D39&lt;=TIME(13,59,0)), TIME(15,0,0),
 IF(AND(D39&gt;=TIME(14,0,0), D39&lt;=TIME(17,59,0)), TIME(21,0,0),
 IF(AND(D39&gt;=TIME(18,0,0), D39&lt;=TIME(21,59,0)), TIME(0,0,0),
 IF(AND(D39&gt;=TIME(22,0,0), D39&lt;=TIME(23,59,59)), TIME(7,0,0), ""))))))))</f>
        <v/>
      </c>
      <c r="F39" s="201" t="n"/>
      <c r="G39" s="200">
        <f>IF(AND(D39&gt;=TIME(6,0,0),D39&lt;=TIME(8,0,0)),E39,"")</f>
        <v/>
      </c>
      <c r="H39" s="69" t="n"/>
      <c r="I39" s="70">
        <f>ROUND(IF(OR(D39="",E39="",E39=0),0,IF(H39="",MOD(E39-D39,1)*24,MOD(H39-D39,1)*24)),2)</f>
        <v/>
      </c>
      <c r="J39" s="198" t="n"/>
      <c r="K39" s="306" t="n"/>
      <c r="L39" s="183" t="n"/>
      <c r="M39" s="307">
        <f>MAX(0,V39-W39)</f>
        <v/>
      </c>
      <c r="N39" s="71">
        <f>(IF(OR($C39="",$D39=""),0,
 IF(OR($A38="Holiday",$A39="Holiday"),
    IF(ISNUMBER(MATCH(TRIM($B39),{"Phagwah","Good Friday","Easter Monday","Labour Day","Christmas","Eid ul Azha","Romans-2","Globe-12","Neptune P1"},0)),0,$I39),
 IF(AND(NOT(OR($A38="Annual Leave",$A39="Annual Leave")),$A39="Off day"),$I39,
  MAX(0,$I39-$V39)
  ))))+W39</f>
        <v/>
      </c>
      <c r="O39" s="71">
        <f>IF(AND(OR($A38="Holiday",$A39="Holiday"),
        ISNUMBER(MATCH(TRIM($B39),{"Phagwah","Good Friday","Easter Monday","Labour Day","Christmas","Eid ul Azha","Romans-2","Globe-12","Neptune P1"},0))),
   $I39,0)</f>
        <v/>
      </c>
      <c r="P39" s="71">
        <f>IF(OR($O$7="Canteen",$O$7="Head Office"),0,IF($I39&lt;=0,0,IF(AND($I38&lt;=0,OR(TRIM($J39)="Hebrews",TRIM($J39)="Romans",TRIM($J39)="Romans-2",TRIM($J39)="Globe",TRIM($J39)="Globe-12",TRIM($J39)="Neptune P1")),1,0)))</f>
        <v/>
      </c>
      <c r="Q39" s="72" t="n"/>
      <c r="R39" s="71">
        <f>IF(OR($O$7="Canteen",$O$7="Head Office"),0,IF(
  AND(
    SUMIFS(I:I, C:C, C39) &gt;= 8,
    COUNTIFS(C$14:C39, C39)=1,
    OR(
      TEXT(D39,"hh:mm:ss")="07:00:00",
      TEXT(D39,"hh:mm:ss")="15:00:00",
      TEXT(D39,"hh:mm:ss")="23:00:00",
      TEXT(D40,"hh:mm:ss")="07:00:00",
      TEXT(D40,"hh:mm:ss")="15:00:00",
      TEXT(D40,"hh:mm:ss")="23:00:00"
    )
  ),
  1,
  0
))</f>
        <v/>
      </c>
      <c r="S39" s="71">
        <f>IF(OR($A38="Annual Leave",$A39="Annual Leave"),IF(AND($A38&lt;&gt;"Annual Leave",$A39="Annual Leave"),8,0),0)</f>
        <v/>
      </c>
      <c r="T39" s="73" t="n"/>
      <c r="U39" s="144">
        <f>MAX(0,40-Y39)</f>
        <v/>
      </c>
      <c r="V39" s="351">
        <f>IF(OR($C39="",$D39=""),0,
 IF(OR($A38="Holiday",$A39="Holiday"),0,
 IF(AND(NOT(OR($A38="Annual Leave",$A39="Annual Leave")),$A39="Off day"),0,
  IF($I38+$I39&gt;=8,IF($I38&gt;=8,0,8-$I38),$I39)
  )))</f>
        <v/>
      </c>
      <c r="W39" s="351">
        <f>MAX(0,V39-U39)</f>
        <v/>
      </c>
      <c r="X39" s="351">
        <f>IF(C39="","",C39-WEEKDAY(C39,1)+1)</f>
        <v/>
      </c>
      <c r="Y39" s="351">
        <f>SUMPRODUCT(($X$14:$X38=X39)*(($V$14:$V38)+($O$14:$O38)))+IF(X39=X14,$L$11,0)</f>
        <v/>
      </c>
      <c r="Z39" s="351" t="n"/>
      <c r="AA39" s="351" t="n"/>
      <c r="AB39" s="351" t="n"/>
      <c r="AC39" s="351" t="n"/>
      <c r="AD39" s="351" t="n"/>
      <c r="AE39" s="351" t="n"/>
      <c r="AF39" s="351" t="n"/>
    </row>
    <row r="40" ht="24" customHeight="1" s="348" thickBot="1">
      <c r="A40" s="202" t="inlineStr">
        <is>
          <t>On Day</t>
        </is>
      </c>
      <c r="B40" s="203" t="n"/>
      <c r="C40" s="105">
        <f>C38+1</f>
        <v/>
      </c>
      <c r="D40" s="74" t="n"/>
      <c r="E40" s="204">
        <f>IF(D40="", "",
 IF(D40=TIME(0,0,0), 0,
 IF(AND(D40&gt;=TIME(0,0,1), D40&lt;=TIME(2,0,0)), TIME(7,0,0),
 IF(AND(D40&gt;=TIME(6,0,0), D40&lt;=TIME(8,0,0)), TIME(12,0,0),
 IF(AND(D40&gt;TIME(8,0,0), D40&lt;=TIME(13,59,0)), TIME(15,0,0),
 IF(AND(D40&gt;=TIME(14,0,0), D40&lt;=TIME(17,59,0)), TIME(21,0,0),
 IF(AND(D40&gt;=TIME(18,0,0), D40&lt;=TIME(21,59,0)), TIME(0,0,0),
 IF(AND(D40&gt;=TIME(22,0,0), D40&lt;=TIME(23,59,59)), TIME(7,0,0), ""))))))))</f>
        <v/>
      </c>
      <c r="F40" s="205" t="n"/>
      <c r="G40" s="204">
        <f>IF(AND(D40&gt;=TIME(6,0,0),D40&lt;=TIME(8,0,0)),E40,"")</f>
        <v/>
      </c>
      <c r="H40" s="74" t="n"/>
      <c r="I40" s="106">
        <f>ROUND(IF(OR(D40="",E40="",E40=0),0,IF(H40="",MOD(E40-D40,1)*24,MOD(H40-D40,1)*24)),2)</f>
        <v/>
      </c>
      <c r="J40" s="206" t="n"/>
      <c r="K40" s="308" t="n"/>
      <c r="L40" s="189" t="n"/>
      <c r="M40" s="309">
        <f>MAX(0,V40-W40)</f>
        <v/>
      </c>
      <c r="N40" s="75">
        <f>(IF(OR($C40="",$D40=""),0,
 IF(OR($A40="Holiday",$A41="Holiday"),
    IF(ISNUMBER(MATCH(TRIM($B40),{"Phagwah","Good Friday","Easter Monday","Labour Day","Christmas","Eid ul Azha","Romans-2","Globe-12","Neptune P1"},0)),0,$I40),
 IF(AND(NOT(OR($A40="Annual Leave",$A41="Annual Leave")),$A40="Off day"),$I40,
  MAX(0,$I40-$V40)
  ))))+W40</f>
        <v/>
      </c>
      <c r="O40" s="75">
        <f>IF(AND(OR($A40="Holiday",$A41="Holiday"),
        ISNUMBER(MATCH(TRIM($B40),{"Phagwah","Good Friday","Easter Monday","Labour Day","Christmas","Eid ul Azha","Romans-2","Globe-12","Neptune P1"},0))),
   $I40,0)</f>
        <v/>
      </c>
      <c r="P40" s="75">
        <f>IF(OR($O$7="Canteen",$O$7="Head Office"),0,IF($I40&lt;=0,0,IF(OR(OR(TRIM($J40)="Hebrews",TRIM($J40)="Romans",TRIM($J40)="Romans-2",TRIM($J40)="Globe",TRIM($J40)="Globe-12",TRIM($J40)="Neptune P1"),AND($I41&gt;0,OR(TRIM($J41)="Hebrews",TRIM($J41)="Romans",TRIM($J41)="Romans-2",TRIM($J41)="Globe",TRIM($J41)="Globe-12",TRIM($J41)="Neptune P1"))),1,0)))</f>
        <v/>
      </c>
      <c r="Q40" s="76" t="n"/>
      <c r="R40" s="75">
        <f>IF(OR($O$7="Canteen",$O$7="Head Office"),0,IF(
  AND(
    SUMIFS(I:I, C:C, C40) &gt;= 8,
    COUNTIFS(C$14:C40, C40)=1,
    OR(
      TEXT(D40,"hh:mm:ss")="07:00:00",
      TEXT(D40,"hh:mm:ss")="15:00:00",
      TEXT(D40,"hh:mm:ss")="23:00:00",
      TEXT(D41,"hh:mm:ss")="07:00:00",
      TEXT(D41,"hh:mm:ss")="15:00:00",
      TEXT(D41,"hh:mm:ss")="23:00:00"
    )
  ),
  1,
  0
))</f>
        <v/>
      </c>
      <c r="S40" s="75">
        <f>IF(OR($A40="Annual Leave",$A41="Annual Leave"),IF($A40="Annual Leave",8,0),0)</f>
        <v/>
      </c>
      <c r="T40" s="107" t="n"/>
      <c r="U40" s="144">
        <f>MAX(0,40-Y40)</f>
        <v/>
      </c>
      <c r="V40" s="351">
        <f>IF(OR($C40="",$D40=""),0,
 IF(OR($A40="Holiday",$A41="Holiday"),0,
 IF(AND(NOT(OR($A40="Annual Leave",$A41="Annual Leave")),$A40="Off day"),0,
  IF($I40+$I41&gt;=8,IF($I40&gt;=8,8,$I40),$I40)
  )))</f>
        <v/>
      </c>
      <c r="W40" s="351">
        <f>MAX(0,V40-U40)</f>
        <v/>
      </c>
      <c r="X40" s="351">
        <f>IF(C40="","",C40-WEEKDAY(C40,1)+1)</f>
        <v/>
      </c>
      <c r="Y40" s="351">
        <f>SUMPRODUCT(($X$14:$X39=X40)*(($V$14:$V39)+($O$14:$O39)))+IF(X40=X14,$L$11,0)</f>
        <v/>
      </c>
      <c r="Z40" s="351" t="n"/>
      <c r="AA40" s="351" t="n"/>
      <c r="AB40" s="351" t="n"/>
      <c r="AC40" s="351" t="n"/>
      <c r="AD40" s="351" t="n"/>
      <c r="AE40" s="351" t="n"/>
      <c r="AF40" s="351" t="n"/>
    </row>
    <row r="41" ht="24" customHeight="1" s="348" thickBot="1">
      <c r="A41" s="202" t="inlineStr">
        <is>
          <t>On Day</t>
        </is>
      </c>
      <c r="B41" s="310" t="n"/>
      <c r="C41" s="105">
        <f>C40</f>
        <v/>
      </c>
      <c r="D41" s="311" t="n"/>
      <c r="E41" s="312">
        <f>IF(D41="", "",
 IF(D41=TIME(0,0,0), 0,
 IF(AND(D41&gt;=TIME(0,0,1), D41&lt;=TIME(2,0,0)), TIME(7,0,0),
 IF(AND(D41&gt;=TIME(6,0,0), D41&lt;=TIME(8,0,0)), TIME(12,0,0),
 IF(AND(D41&gt;TIME(8,0,0), D41&lt;=TIME(13,59,0)), TIME(15,0,0),
 IF(AND(D41&gt;=TIME(14,0,0), D41&lt;=TIME(17,59,0)), TIME(21,0,0),
 IF(AND(D41&gt;=TIME(18,0,0), D41&lt;=TIME(21,59,0)), TIME(0,0,0),
 IF(AND(D41&gt;=TIME(22,0,0), D41&lt;=TIME(23,59,59)), TIME(7,0,0), ""))))))))</f>
        <v/>
      </c>
      <c r="F41" s="205" t="n"/>
      <c r="G41" s="312">
        <f>IF(AND(D41&gt;=TIME(6,0,0),D41&lt;=TIME(8,0,0)),E41,"")</f>
        <v/>
      </c>
      <c r="H41" s="311" t="n"/>
      <c r="I41" s="106">
        <f>ROUND(IF(OR(D41="",E41="",E41=0),0,IF(H41="",MOD(E41-D41,1)*24,MOD(H41-D41,1)*24)),2)</f>
        <v/>
      </c>
      <c r="J41" s="207" t="n"/>
      <c r="K41" s="308" t="n"/>
      <c r="L41" s="189" t="n"/>
      <c r="M41" s="309">
        <f>MAX(0,V41-W41)</f>
        <v/>
      </c>
      <c r="N41" s="313">
        <f>(IF(OR($C41="",$D41=""),0,
 IF(OR($A40="Holiday",$A41="Holiday"),
    IF(ISNUMBER(MATCH(TRIM($B41),{"Phagwah","Good Friday","Easter Monday","Labour Day","Christmas","Eid ul Azha","Romans-2","Globe-12","Neptune P1"},0)),0,$I41),
 IF(AND(NOT(OR($A40="Annual Leave",$A41="Annual Leave")),$A41="Off day"),$I41,
  MAX(0,$I41-$V41)
  ))))+W41</f>
        <v/>
      </c>
      <c r="O41" s="313">
        <f>IF(AND(OR($A40="Holiday",$A41="Holiday"),
        ISNUMBER(MATCH(TRIM($B41),{"Phagwah","Good Friday","Easter Monday","Labour Day","Christmas","Eid ul Azha","Romans-2","Globe-12","Neptune P1"},0))),
   $I41,0)</f>
        <v/>
      </c>
      <c r="P41" s="313">
        <f>IF(OR($O$7="Canteen",$O$7="Head Office"),0,IF($I41&lt;=0,0,IF(AND($I40&lt;=0,OR(TRIM($J41)="Hebrews",TRIM($J41)="Romans",TRIM($J41)="Romans-2",TRIM($J41)="Globe",TRIM($J41)="Globe-12",TRIM($J41)="Neptune P1")),1,0)))</f>
        <v/>
      </c>
      <c r="Q41" s="314" t="n"/>
      <c r="R41" s="313">
        <f>IF(OR($O$7="Canteen",$O$7="Head Office"),0,IF(
  AND(
    SUMIFS(I:I, C:C, C41) &gt;= 8,
    COUNTIFS(C$14:C41, C41)=1,
    OR(
      TEXT(D41,"hh:mm:ss")="07:00:00",
      TEXT(D41,"hh:mm:ss")="15:00:00",
      TEXT(D41,"hh:mm:ss")="23:00:00",
      TEXT(D42,"hh:mm:ss")="07:00:00",
      TEXT(D42,"hh:mm:ss")="15:00:00",
      TEXT(D42,"hh:mm:ss")="23:00:00"
    )
  ),
  1,
  0
))</f>
        <v/>
      </c>
      <c r="S41" s="313">
        <f>IF(OR($A40="Annual Leave",$A41="Annual Leave"),IF(AND($A40&lt;&gt;"Annual Leave",$A41="Annual Leave"),8,0),0)</f>
        <v/>
      </c>
      <c r="T41" s="315" t="n"/>
      <c r="U41" s="144">
        <f>MAX(0,40-Y41)</f>
        <v/>
      </c>
      <c r="V41" s="351">
        <f>IF(OR($C41="",$D41=""),0,
 IF(OR($A40="Holiday",$A41="Holiday"),0,
 IF(AND(NOT(OR($A40="Annual Leave",$A41="Annual Leave")),$A41="Off day"),0,
  IF($I40+$I41&gt;=8,IF($I40&gt;=8,0,8-$I40),$I41)
  )))</f>
        <v/>
      </c>
      <c r="W41" s="351">
        <f>MAX(0,V41-U41)</f>
        <v/>
      </c>
      <c r="X41" s="351">
        <f>IF(C41="","",C41-WEEKDAY(C41,1)+1)</f>
        <v/>
      </c>
      <c r="Y41" s="351">
        <f>SUMPRODUCT(($X$14:$X40=X41)*(($V$14:$V40)+($O$14:$O40)))+IF(X41=X14,$L$11,0)</f>
        <v/>
      </c>
      <c r="Z41" s="351" t="n"/>
      <c r="AA41" s="351" t="n"/>
      <c r="AB41" s="351" t="n"/>
      <c r="AC41" s="351" t="n"/>
      <c r="AD41" s="351" t="n"/>
      <c r="AE41" s="351" t="n"/>
      <c r="AF41" s="351" t="n"/>
    </row>
    <row r="42" ht="24" customHeight="1" s="348" thickBot="1">
      <c r="A42" s="208" t="inlineStr">
        <is>
          <t>On Day</t>
        </is>
      </c>
      <c r="B42" s="209" t="n"/>
      <c r="C42" s="108">
        <f>C40+1</f>
        <v/>
      </c>
      <c r="D42" s="77" t="n"/>
      <c r="E42" s="210">
        <f>IF(D42="", "",
 IF(D42=TIME(0,0,0), 0,
 IF(AND(D42&gt;=TIME(0,0,1), D42&lt;=TIME(2,0,0)), TIME(7,0,0),
 IF(AND(D42&gt;=TIME(6,0,0), D42&lt;=TIME(8,0,0)), TIME(12,0,0),
 IF(AND(D42&gt;TIME(8,0,0), D42&lt;=TIME(13,59,0)), TIME(15,0,0),
 IF(AND(D42&gt;=TIME(14,0,0), D42&lt;=TIME(17,59,0)), TIME(21,0,0),
 IF(AND(D42&gt;=TIME(18,0,0), D42&lt;=TIME(21,59,0)), TIME(0,0,0),
 IF(AND(D42&gt;=TIME(22,0,0), D42&lt;=TIME(23,59,59)), TIME(7,0,0), ""))))))))</f>
        <v/>
      </c>
      <c r="F42" s="211" t="n"/>
      <c r="G42" s="210">
        <f>IF(AND(D42&gt;=TIME(6,0,0),D42&lt;=TIME(8,0,0)),E42,"")</f>
        <v/>
      </c>
      <c r="H42" s="77" t="n"/>
      <c r="I42" s="16">
        <f>ROUND(IF(OR(D42="",E42="",E42=0),0,IF(H42="",MOD(E42-D42,1)*24,MOD(H42-D42,1)*24)),2)</f>
        <v/>
      </c>
      <c r="J42" s="212" t="n"/>
      <c r="K42" s="316" t="n"/>
      <c r="L42" s="181" t="n"/>
      <c r="M42" s="317">
        <f>MAX(0,V42-W42)</f>
        <v/>
      </c>
      <c r="N42" s="17">
        <f>(IF(OR($C42="",$D42=""),0,
 IF(OR($A42="Holiday",$A43="Holiday"),
    IF(ISNUMBER(MATCH(TRIM($B42),{"Phagwah","Good Friday","Easter Monday","Labour Day","Christmas","Eid ul Azha","Romans-2","Globe-12","Neptune P1"},0)),0,$I42),
 IF(AND(NOT(OR($A42="Annual Leave",$A43="Annual Leave")),$A42="Off day"),$I42,
  MAX(0,$I42-$V42)
  ))))+W42</f>
        <v/>
      </c>
      <c r="O42" s="213">
        <f>IF(AND(OR($A42="Holiday",$A43="Holiday"),
        ISNUMBER(MATCH(TRIM($B42),{"Phagwah","Good Friday","Easter Monday","Labour Day","Christmas","Eid ul Azha","Romans-2","Globe-12","Neptune P1"},0))),
   $I42,0)</f>
        <v/>
      </c>
      <c r="P42" s="17">
        <f>IF(OR($O$7="Canteen",$O$7="Head Office"),0,IF($I42&lt;=0,0,IF(OR(OR(TRIM($J42)="Hebrews",TRIM($J42)="Romans",TRIM($J42)="Romans-2",TRIM($J42)="Globe",TRIM($J42)="Globe-12",TRIM($J42)="Neptune P1"),AND($I43&gt;0,OR(TRIM($J43)="Hebrews",TRIM($J43)="Romans",TRIM($J43)="Romans-2",TRIM($J43)="Globe",TRIM($J43)="Globe-12",TRIM($J43)="Neptune P1"))),1,0)))</f>
        <v/>
      </c>
      <c r="Q42" s="78" t="n"/>
      <c r="R42" s="213">
        <f>IF(OR($O$7="Canteen",$O$7="Head Office"),0,IF(
  AND(
    SUMIFS(I:I, C:C, C42) &gt;= 8,
    COUNTIFS(C$14:C42, C42)=1,
    OR(
      TEXT(D42,"hh:mm:ss")="07:00:00",
      TEXT(D42,"hh:mm:ss")="15:00:00",
      TEXT(D42,"hh:mm:ss")="23:00:00",
      TEXT(D43,"hh:mm:ss")="07:00:00",
      TEXT(D43,"hh:mm:ss")="15:00:00",
      TEXT(D43,"hh:mm:ss")="23:00:00"
    )
  ),
  1,
  0
))</f>
        <v/>
      </c>
      <c r="S42" s="213">
        <f>IF(OR($A42="Annual Leave",$A43="Annual Leave"),IF($A42="Annual Leave",8,0),0)</f>
        <v/>
      </c>
      <c r="T42" s="79" t="n"/>
      <c r="U42" s="144">
        <f>MAX(0,40-Y42)</f>
        <v/>
      </c>
      <c r="V42" s="351">
        <f>IF(OR($C42="",$D42=""),0,
 IF(OR($A42="Holiday",$A43="Holiday"),0,
 IF(AND(NOT(OR($A42="Annual Leave",$A43="Annual Leave")),$A42="Off day"),0,
  IF($I42+$I43&gt;=8,IF($I42&gt;=8,8,$I42),$I42)
  )))</f>
        <v/>
      </c>
      <c r="W42" s="351">
        <f>MAX(0,V42-U42)</f>
        <v/>
      </c>
      <c r="X42" s="351">
        <f>IF(C42="","",C42-WEEKDAY(C42,1)+1)</f>
        <v/>
      </c>
      <c r="Y42" s="351">
        <f>SUMPRODUCT(($X$14:$X41=X42)*(($V$14:$V41)+($O$14:$O41)))+IF(X42=X14,$L$11,0)</f>
        <v/>
      </c>
      <c r="Z42" s="351" t="n"/>
      <c r="AA42" s="351" t="n"/>
      <c r="AB42" s="351" t="n"/>
      <c r="AC42" s="351" t="n"/>
      <c r="AD42" s="351" t="n"/>
      <c r="AE42" s="351" t="n"/>
      <c r="AF42" s="351" t="n"/>
    </row>
    <row r="43" ht="24" customHeight="1" s="348" thickBot="1">
      <c r="A43" s="208" t="inlineStr">
        <is>
          <t>On Day</t>
        </is>
      </c>
      <c r="B43" s="214" t="n"/>
      <c r="C43" s="109">
        <f>C42</f>
        <v/>
      </c>
      <c r="D43" s="18" t="n"/>
      <c r="E43" s="215">
        <f>IF(D43="", "",
 IF(D43=TIME(0,0,0), 0,
 IF(AND(D43&gt;=TIME(0,0,1), D43&lt;=TIME(2,0,0)), TIME(7,0,0),
 IF(AND(D43&gt;=TIME(6,0,0), D43&lt;=TIME(8,0,0)), TIME(12,0,0),
 IF(AND(D43&gt;TIME(8,0,0), D43&lt;=TIME(13,59,0)), TIME(15,0,0),
 IF(AND(D43&gt;=TIME(14,0,0), D43&lt;=TIME(17,59,0)), TIME(21,0,0),
 IF(AND(D43&gt;=TIME(18,0,0), D43&lt;=TIME(21,59,0)), TIME(0,0,0),
 IF(AND(D43&gt;=TIME(22,0,0), D43&lt;=TIME(23,59,59)), TIME(7,0,0), ""))))))))</f>
        <v/>
      </c>
      <c r="F43" s="216" t="n"/>
      <c r="G43" s="215">
        <f>IF(AND(D43&gt;=TIME(6,0,0),D43&lt;=TIME(8,0,0)),E43,"")</f>
        <v/>
      </c>
      <c r="H43" s="18" t="n"/>
      <c r="I43" s="19">
        <f>ROUND(IF(OR(D43="",E43="",E43=0),0,IF(H43="",MOD(E43-D43,1)*24,MOD(H43-D43,1)*24)),2)</f>
        <v/>
      </c>
      <c r="J43" s="212" t="n"/>
      <c r="K43" s="316" t="n"/>
      <c r="L43" s="183" t="n"/>
      <c r="M43" s="317">
        <f>MAX(0,V43-W43)</f>
        <v/>
      </c>
      <c r="N43" s="20">
        <f>(IF(OR($C43="",$D43=""),0,
 IF(OR($A42="Holiday",$A43="Holiday"),
    IF(ISNUMBER(MATCH(TRIM($B43),{"Phagwah","Good Friday","Easter Monday","Labour Day","Christmas","Eid ul Azha","Romans-2","Globe-12","Neptune P1"},0)),0,$I43),
 IF(AND(NOT(OR($A42="Annual Leave",$A43="Annual Leave")),$A43="Off day"),$I43,
  MAX(0,$I43-$V43)
  ))))+W43</f>
        <v/>
      </c>
      <c r="O43" s="20">
        <f>IF(AND(OR($A42="Holiday",$A43="Holiday"),
        ISNUMBER(MATCH(TRIM($B43),{"Phagwah","Good Friday","Easter Monday","Labour Day","Christmas","Eid ul Azha","Romans-2","Globe-12","Neptune P1"},0))),
   $I43,0)</f>
        <v/>
      </c>
      <c r="P43" s="20">
        <f>IF(OR($O$7="Canteen",$O$7="Head Office"),0,IF($I43&lt;=0,0,IF(AND($I42&lt;=0,OR(TRIM($J43)="Hebrews",TRIM($J43)="Romans",TRIM($J43)="Romans-2",TRIM($J43)="Globe",TRIM($J43)="Globe-12",TRIM($J43)="Neptune P1")),1,0)))</f>
        <v/>
      </c>
      <c r="Q43" s="21" t="n"/>
      <c r="R43" s="20">
        <f>IF(OR($O$7="Canteen",$O$7="Head Office"),0,IF(
  AND(
    SUMIFS(I:I, C:C, C43) &gt;= 8,
    COUNTIFS(C$14:C43, C43)=1,
    OR(
      TEXT(D43,"hh:mm:ss")="07:00:00",
      TEXT(D43,"hh:mm:ss")="15:00:00",
      TEXT(D43,"hh:mm:ss")="23:00:00",
      TEXT(D49,"hh:mm:ss")="07:00:00",
      TEXT(D49,"hh:mm:ss")="15:00:00",
      TEXT(D49,"hh:mm:ss")="23:00:00"
    )
  ),
  1,
  0
))</f>
        <v/>
      </c>
      <c r="S43" s="20">
        <f>IF(OR($A42="Annual Leave",$A43="Annual Leave"),IF(AND($A42&lt;&gt;"Annual Leave",$A43="Annual Leave"),8,0),0)</f>
        <v/>
      </c>
      <c r="T43" s="22" t="n"/>
      <c r="U43" s="144">
        <f>MAX(0,40-Y43)</f>
        <v/>
      </c>
      <c r="V43" s="351">
        <f>IF(OR($C43="",$D43=""),0,
 IF(OR($A42="Holiday",$A43="Holiday"),0,
 IF(AND(NOT(OR($A42="Annual Leave",$A43="Annual Leave")),$A43="Off day"),0,
  IF($I42+$I43&gt;=8,IF($I42&gt;=8,0,8-$I42),$I43)
  )))</f>
        <v/>
      </c>
      <c r="W43" s="351">
        <f>MAX(0,V43-U43)</f>
        <v/>
      </c>
      <c r="X43" s="351">
        <f>IF(C43="","",C43-WEEKDAY(C43,1)+1)</f>
        <v/>
      </c>
      <c r="Y43" s="351">
        <f>SUMPRODUCT(($X$14:$X42=X43)*(($V$14:$V42)+($O$14:$O42)))+IF(X43=X14,$L$11,0)</f>
        <v/>
      </c>
      <c r="Z43" s="351" t="n"/>
      <c r="AA43" s="351" t="n"/>
      <c r="AB43" s="351" t="n"/>
      <c r="AC43" s="351" t="n"/>
      <c r="AD43" s="351" t="n"/>
      <c r="AE43" s="351" t="n"/>
      <c r="AF43" s="351" t="n"/>
    </row>
    <row r="44" ht="24" customHeight="1" s="348" thickBot="1">
      <c r="A44" s="176" t="n"/>
      <c r="B44" s="176" t="n"/>
      <c r="C44" s="217" t="n"/>
      <c r="D44" s="110" t="n"/>
      <c r="E44" s="110" t="n"/>
      <c r="F44" s="218" t="n"/>
      <c r="G44" s="110" t="n"/>
      <c r="H44" s="110" t="n"/>
      <c r="I44" s="219" t="n"/>
      <c r="J44" s="219" t="n"/>
      <c r="K44" s="219" t="n"/>
      <c r="L44" s="219" t="n"/>
      <c r="M44" s="111">
        <f>MAX(0,V44-W44)</f>
        <v/>
      </c>
      <c r="N44" s="112">
        <f>(IF(OR($C44="",$D44=""),0,
 IF(OR($A44="Holiday",$A45="Holiday"),
    IF(ISNUMBER(MATCH(TRIM($B44),{"Phagwah","Good Friday","Easter Monday","Labour Day","Christmas","Eid ul Azha","Romans-2","Globe-12","Neptune P1"},0)),0,$I44),
 IF(AND(NOT(OR($A44="Annual Leave",$A45="Annual Leave")),$A44="Off day"),$I44,
  MAX(0,$I44-$V44)
  ))))+W44</f>
        <v/>
      </c>
      <c r="O44" s="112">
        <f>IF(AND(OR($A44="Holiday",$A45="Holiday"),
        ISNUMBER(MATCH(TRIM($B44),{"Phagwah","Good Friday","Easter Monday","Labour Day","Christmas","Eid ul Azha","Romans-2","Globe-12","Neptune P1"},0))),
   $I44,0)</f>
        <v/>
      </c>
      <c r="P44" s="112">
        <f>IF(OR($O$7="Canteen",$O$7="Head Office"),0,IF($I44&lt;=0,0,IF(OR(OR(TRIM($J44)="Hebrews",TRIM($J44)="Romans",TRIM($J44)="Romans-2",TRIM($J44)="Globe",TRIM($J44)="Globe-12",TRIM($J44)="Neptune P1"),AND($I45&gt;0,OR(TRIM($J45)="Hebrews",TRIM($J45)="Romans",TRIM($J45)="Romans-2",TRIM($J45)="Globe",TRIM($J45)="Globe-12",TRIM($J45)="Neptune P1"))),1,0)))</f>
        <v/>
      </c>
      <c r="Q44" s="113" t="n"/>
      <c r="R44" s="113" t="n"/>
      <c r="S44" s="112">
        <f>IF(OR($A44="Annual Leave",$A45="Annual Leave"),IF($A44="Annual Leave",8,0),0)</f>
        <v/>
      </c>
      <c r="T44" s="114" t="n"/>
      <c r="U44" s="144">
        <f>MAX(0,40-Y44)</f>
        <v/>
      </c>
      <c r="V44" s="351">
        <f>IF(OR($C44="",$D44=""),0,
 IF(OR($A44="Holiday",$A45="Holiday"),0,
 IF(AND(NOT(OR($A44="Annual Leave",$A45="Annual Leave")),$A44="Off day"),0,
  IF($I44+$I45&gt;=8,IF($I44&gt;=8,8,$I44),$I44)
  )))</f>
        <v/>
      </c>
      <c r="W44" s="351">
        <f>MAX(0,V44-U44)</f>
        <v/>
      </c>
      <c r="X44" s="351">
        <f>IF(C44="","",C44-WEEKDAY(C44,1)+1)</f>
        <v/>
      </c>
      <c r="Y44" s="351">
        <f>SUMPRODUCT(($X$14:$X43=X44)*(($V$14:$V43)+($O$14:$O43)))+IF(X44=X14,$L$11,0)</f>
        <v/>
      </c>
      <c r="Z44" s="351" t="n"/>
      <c r="AA44" s="351" t="n"/>
      <c r="AB44" s="351" t="n"/>
      <c r="AC44" s="351" t="n"/>
      <c r="AD44" s="351" t="n"/>
      <c r="AE44" s="351" t="n"/>
      <c r="AF44" s="351" t="n"/>
    </row>
    <row r="45" ht="24" customHeight="1" s="348" thickBot="1">
      <c r="A45" s="154" t="inlineStr">
        <is>
          <t>On Day</t>
        </is>
      </c>
      <c r="B45" s="318" t="n"/>
      <c r="C45" s="115">
        <f>C42+1</f>
        <v/>
      </c>
      <c r="D45" s="319" t="n"/>
      <c r="E45" s="320">
        <f>IF(D45="", "",
 IF(D45=TIME(0,0,0), 0,
 IF(AND(D45&gt;=TIME(0,0,1), D45&lt;=TIME(2,0,0)), TIME(7,0,0),
 IF(AND(D45&gt;=TIME(6,0,0), D45&lt;=TIME(8,0,0)), TIME(12,0,0),
 IF(AND(D45&gt;TIME(8,0,0), D45&lt;=TIME(13,59,0)), TIME(15,0,0),
 IF(AND(D45&gt;=TIME(14,0,0), D45&lt;=TIME(17,59,0)), TIME(21,0,0),
 IF(AND(D45&gt;=TIME(18,0,0), D45&lt;=TIME(21,59,0)), TIME(0,0,0),
 IF(AND(D45&gt;=TIME(22,0,0), D45&lt;=TIME(23,59,59)), TIME(7,0,0), ""))))))))</f>
        <v/>
      </c>
      <c r="F45" s="321" t="n"/>
      <c r="G45" s="320">
        <f>IF(AND(D45&gt;=TIME(6,0,0),D45&lt;=TIME(8,0,0)),E45,"")</f>
        <v/>
      </c>
      <c r="H45" s="319" t="n"/>
      <c r="I45" s="30">
        <f>ROUND(IF(OR(D45="",E45="",E45=0),0,IF(H45="",MOD(E45-D45,1)*24,MOD(H45-D45,1)*24)),2)</f>
        <v/>
      </c>
      <c r="J45" s="220" t="n"/>
      <c r="K45" s="274" t="n"/>
      <c r="L45" s="181" t="n"/>
      <c r="M45" s="275">
        <f>MAX(0,V45-W45)</f>
        <v/>
      </c>
      <c r="N45" s="322">
        <f>(IF(OR($C45="",$D45=""),0,
 IF(OR($A44="Holiday",$A45="Holiday"),
    IF(ISNUMBER(MATCH(TRIM($B45),{"Phagwah","Good Friday","Easter Monday","Labour Day","Christmas","Eid ul Azha","Romans-2","Globe-12","Neptune P1"},0)),0,$I45),
 IF(AND(NOT(OR($A44="Annual Leave",$A45="Annual Leave")),$A45="Off day"),$I45,
  MAX(0,$I45-$V45)
  ))))+W45</f>
        <v/>
      </c>
      <c r="O45" s="322">
        <f>IF(AND(OR($A44="Holiday",$A45="Holiday"),
        ISNUMBER(MATCH(TRIM($B45),{"Phagwah","Good Friday","Easter Monday","Labour Day","Christmas","Eid ul Azha","Romans-2","Globe-12","Neptune P1"},0))),
   $I45,0)</f>
        <v/>
      </c>
      <c r="P45" s="322">
        <f>IF(OR($O$7="Canteen",$O$7="Head Office"),0,IF($I45&lt;=0,0,IF(AND($I44&lt;=0,OR(TRIM($J45)="Hebrews",TRIM($J45)="Romans",TRIM($J45)="Romans-2",TRIM($J45)="Globe",TRIM($J45)="Globe-12",TRIM($J45)="Neptune P1")),1,0)))</f>
        <v/>
      </c>
      <c r="Q45" s="323" t="n"/>
      <c r="R45" s="322">
        <f>IF(OR($O$7="Canteen",$O$7="Head Office"),0,IF(
  AND(
    SUMIFS(I:I, C:C, C45) &gt;= 8,
    COUNTIFS(C$14:C45, C45)=1,
    OR(
      TEXT(D45,"hh:mm:ss")="07:00:00",
      TEXT(D45,"hh:mm:ss")="15:00:00",
      TEXT(D45,"hh:mm:ss")="23:00:00",
      TEXT(D46,"hh:mm:ss")="07:00:00",
      TEXT(D46,"hh:mm:ss")="15:00:00",
      TEXT(D46,"hh:mm:ss")="23:00:00"
    )
  ),
  1,
  0
))</f>
        <v/>
      </c>
      <c r="S45" s="322">
        <f>IF(OR($A44="Annual Leave",$A45="Annual Leave"),IF(AND($A44&lt;&gt;"Annual Leave",$A45="Annual Leave"),8,0),0)</f>
        <v/>
      </c>
      <c r="T45" s="116" t="n"/>
      <c r="U45" s="144">
        <f>MAX(0,40-Y45)</f>
        <v/>
      </c>
      <c r="V45" s="351">
        <f>IF(OR($C45="",$D45=""),0,
 IF(OR($A44="Holiday",$A45="Holiday"),0,
 IF(AND(NOT(OR($A44="Annual Leave",$A45="Annual Leave")),$A45="Off day"),0,
  IF($I44+$I45&gt;=8,IF($I44&gt;=8,0,8-$I44),$I45)
  )))</f>
        <v/>
      </c>
      <c r="W45" s="351">
        <f>MAX(0,V45-U45)</f>
        <v/>
      </c>
      <c r="X45" s="351">
        <f>IF(C45="","",C45-WEEKDAY(C45,1)+1)</f>
        <v/>
      </c>
      <c r="Y45" s="351">
        <f>SUMPRODUCT(($X$14:$X44=X45)*(($V$14:$V44)+($O$14:$O44)))+IF(X45=X14,$L$11,0)</f>
        <v/>
      </c>
      <c r="Z45" s="351" t="n"/>
      <c r="AA45" s="351" t="n"/>
      <c r="AB45" s="351" t="n"/>
      <c r="AC45" s="351" t="n"/>
      <c r="AD45" s="351" t="n"/>
      <c r="AE45" s="351" t="n"/>
      <c r="AF45" s="351" t="n"/>
    </row>
    <row r="46" ht="24" customHeight="1" s="348" thickBot="1">
      <c r="A46" s="154" t="inlineStr">
        <is>
          <t>On Day</t>
        </is>
      </c>
      <c r="B46" s="305" t="n"/>
      <c r="C46" s="90">
        <f>C45</f>
        <v/>
      </c>
      <c r="D46" s="80" t="n"/>
      <c r="E46" s="221">
        <f>IF(D46="", "",
 IF(D46=TIME(0,0,0), 0,
 IF(AND(D46&gt;=TIME(0,0,1), D46&lt;=TIME(2,0,0)), TIME(7,0,0),
 IF(AND(D46&gt;=TIME(6,0,0), D46&lt;=TIME(8,0,0)), TIME(12,0,0),
 IF(AND(D46&gt;TIME(8,0,0), D46&lt;=TIME(13,59,0)), TIME(15,0,0),
 IF(AND(D46&gt;=TIME(14,0,0), D46&lt;=TIME(17,59,0)), TIME(21,0,0),
 IF(AND(D46&gt;=TIME(18,0,0), D46&lt;=TIME(21,59,0)), TIME(0,0,0),
 IF(AND(D46&gt;=TIME(22,0,0), D46&lt;=TIME(23,59,59)), TIME(7,0,0), ""))))))))</f>
        <v/>
      </c>
      <c r="F46" s="156" t="n"/>
      <c r="G46" s="221">
        <f>IF(AND(D46&gt;=TIME(6,0,0),D46&lt;=TIME(8,0,0)),E46,"")</f>
        <v/>
      </c>
      <c r="H46" s="80" t="n"/>
      <c r="I46" s="30">
        <f>ROUND(IF(OR(D46="",E46="",E46=0),0,IF(H46="",MOD(E46-D46,1)*24,MOD(H46-D46,1)*24)),2)</f>
        <v/>
      </c>
      <c r="J46" s="158" t="n"/>
      <c r="K46" s="274" t="n"/>
      <c r="L46" s="189" t="n"/>
      <c r="M46" s="275">
        <f>MAX(0,V46-W46)</f>
        <v/>
      </c>
      <c r="N46" s="81">
        <f>(IF(OR($C46="",$D46=""),0,
 IF(OR($A46="Holiday",$A47="Holiday"),
    IF(ISNUMBER(MATCH(TRIM($B46),{"Phagwah","Good Friday","Easter Monday","Labour Day","Christmas","Eid ul Azha","Romans-2","Globe-12","Neptune P1"},0)),0,$I46),
 IF(AND(NOT(OR($A46="Annual Leave",$A47="Annual Leave")),$A46="Off day"),$I46,
  MAX(0,$I46-$V46)
  ))))+W46</f>
        <v/>
      </c>
      <c r="O46" s="81">
        <f>IF(AND(OR($A46="Holiday",$A47="Holiday"),
        ISNUMBER(MATCH(TRIM($B46),{"Phagwah","Good Friday","Easter Monday","Labour Day","Christmas","Eid ul Azha","Romans-2","Globe-12","Neptune P1"},0))),
   $I46,0)</f>
        <v/>
      </c>
      <c r="P46" s="81">
        <f>IF(OR($O$7="Canteen",$O$7="Head Office"),0,IF($I46&lt;=0,0,IF(OR(OR(TRIM($J46)="Hebrews",TRIM($J46)="Romans",TRIM($J46)="Romans-2",TRIM($J46)="Globe",TRIM($J46)="Globe-12",TRIM($J46)="Neptune P1"),AND($I47&gt;0,OR(TRIM($J47)="Hebrews",TRIM($J47)="Romans",TRIM($J47)="Romans-2",TRIM($J47)="Globe",TRIM($J47)="Globe-12",TRIM($J47)="Neptune P1"))),1,0)))</f>
        <v/>
      </c>
      <c r="Q46" s="82" t="n"/>
      <c r="R46" s="81">
        <f>IF(OR($O$7="Canteen",$O$7="Head Office"),0,IF(
  AND(
    SUMIFS(I:I, C:C, C46) &gt;= 8,
    COUNTIFS(C$14:C46, C46)=1,
    OR(
      TEXT(D46,"hh:mm:ss")="07:00:00",
      TEXT(D46,"hh:mm:ss")="15:00:00",
      TEXT(D46,"hh:mm:ss")="23:00:00",
      TEXT(D51,"hh:mm:ss")="07:00:00",
      TEXT(D51,"hh:mm:ss")="15:00:00",
      TEXT(D51,"hh:mm:ss")="23:00:00"
    )
  ),
  1,
  0
))</f>
        <v/>
      </c>
      <c r="S46" s="81">
        <f>IF(OR($A46="Annual Leave",$A47="Annual Leave"),IF($A46="Annual Leave",8,0),0)</f>
        <v/>
      </c>
      <c r="T46" s="117" t="n"/>
      <c r="U46" s="144">
        <f>MAX(0,40-Y46)</f>
        <v/>
      </c>
      <c r="V46" s="351">
        <f>IF(OR($C46="",$D46=""),0,
 IF(OR($A46="Holiday",$A47="Holiday"),0,
 IF(AND(NOT(OR($A46="Annual Leave",$A47="Annual Leave")),$A46="Off day"),0,
  IF($I46+$I47&gt;=8,IF($I46&gt;=8,8,$I46),$I46)
  )))</f>
        <v/>
      </c>
      <c r="W46" s="351">
        <f>MAX(0,V46-U46)</f>
        <v/>
      </c>
      <c r="X46" s="351">
        <f>IF(C46="","",C46-WEEKDAY(C46,1)+1)</f>
        <v/>
      </c>
      <c r="Y46" s="351">
        <f>SUMPRODUCT(($X$14:$X45=X46)*(($V$14:$V45)+($O$14:$O45)))+IF(X46=X14,$L$11,0)</f>
        <v/>
      </c>
      <c r="Z46" s="351" t="n"/>
      <c r="AA46" s="351" t="n"/>
      <c r="AB46" s="351" t="n"/>
      <c r="AC46" s="351" t="n"/>
      <c r="AD46" s="351" t="n"/>
      <c r="AE46" s="351" t="n"/>
      <c r="AF46" s="351" t="n"/>
    </row>
    <row r="47" ht="24" customHeight="1" s="348" thickBot="1">
      <c r="A47" s="184" t="inlineStr">
        <is>
          <t>On Day</t>
        </is>
      </c>
      <c r="B47" s="222" t="n"/>
      <c r="C47" s="118">
        <f>C45+1</f>
        <v/>
      </c>
      <c r="D47" s="83" t="n"/>
      <c r="E47" s="223">
        <f>IF(D47="", "",
 IF(D47=TIME(0,0,0), 0,
 IF(AND(D47&gt;=TIME(0,0,1), D47&lt;=TIME(2,0,0)), TIME(7,0,0),
 IF(AND(D47&gt;=TIME(6,0,0), D47&lt;=TIME(8,0,0)), TIME(12,0,0),
 IF(AND(D47&gt;TIME(8,0,0), D47&lt;=TIME(13,59,0)), TIME(15,0,0),
 IF(AND(D47&gt;=TIME(14,0,0), D47&lt;=TIME(17,59,0)), TIME(21,0,0),
 IF(AND(D47&gt;=TIME(18,0,0), D47&lt;=TIME(21,59,0)), TIME(0,0,0),
 IF(AND(D47&gt;=TIME(22,0,0), D47&lt;=TIME(23,59,59)), TIME(7,0,0), ""))))))))</f>
        <v/>
      </c>
      <c r="F47" s="224" t="n"/>
      <c r="G47" s="223">
        <f>IF(AND(D47&gt;=TIME(6,0,0),D47&lt;=TIME(8,0,0)),E47,"")</f>
        <v/>
      </c>
      <c r="H47" s="83" t="n"/>
      <c r="I47" s="23">
        <f>ROUND(IF(OR(D47="",E47="",E47=0),0,IF(H47="",MOD(E47-D47,1)*24,MOD(H47-D47,1)*24)),2)</f>
        <v/>
      </c>
      <c r="J47" s="225" t="n"/>
      <c r="K47" s="297" t="n"/>
      <c r="L47" s="181" t="n"/>
      <c r="M47" s="298">
        <f>MAX(0,V47-W47)</f>
        <v/>
      </c>
      <c r="N47" s="84">
        <f>(IF(OR($C47="",$D47=""),0,
 IF(OR($A46="Holiday",$A47="Holiday"),
    IF(ISNUMBER(MATCH(TRIM($B47),{"Phagwah","Good Friday","Easter Monday","Labour Day","Christmas","Eid ul Azha","Romans-2","Globe-12","Neptune P1"},0)),0,$I47),
 IF(AND(NOT(OR($A46="Annual Leave",$A47="Annual Leave")),$A47="Off day"),$I47,
  MAX(0,$I47-$V47)
  ))))+W47</f>
        <v/>
      </c>
      <c r="O47" s="84">
        <f>IF(AND(OR($A46="Holiday",$A47="Holiday"),
        ISNUMBER(MATCH(TRIM($B47),{"Phagwah","Good Friday","Easter Monday","Labour Day","Christmas","Eid ul Azha","Romans-2","Globe-12","Neptune P1"},0))),
   $I47,0)</f>
        <v/>
      </c>
      <c r="P47" s="84">
        <f>IF(OR($O$7="Canteen",$O$7="Head Office"),0,IF($I47&lt;=0,0,IF(AND($I46&lt;=0,OR(TRIM($J47)="Hebrews",TRIM($J47)="Romans",TRIM($J47)="Romans-2",TRIM($J47)="Globe",TRIM($J47)="Globe-12",TRIM($J47)="Neptune P1")),1,0)))</f>
        <v/>
      </c>
      <c r="Q47" s="85" t="n"/>
      <c r="R47" s="84">
        <f>IF(OR($O$7="Canteen",$O$7="Head Office"),0,IF(
  AND(
    SUMIFS(I:I, C:C, C47) &gt;= 8,
    COUNTIFS(C$14:C47, C47)=1,
    OR(
      TEXT(D47,"hh:mm:ss")="07:00:00",
      TEXT(D47,"hh:mm:ss")="15:00:00",
      TEXT(D47,"hh:mm:ss")="23:00:00",
      TEXT(D48,"hh:mm:ss")="07:00:00",
      TEXT(D48,"hh:mm:ss")="15:00:00",
      TEXT(D48,"hh:mm:ss")="23:00:00"
    )
  ),
  1,
  0
))</f>
        <v/>
      </c>
      <c r="S47" s="84">
        <f>IF(OR($A46="Annual Leave",$A47="Annual Leave"),IF(AND($A46&lt;&gt;"Annual Leave",$A47="Annual Leave"),8,0),0)</f>
        <v/>
      </c>
      <c r="T47" s="86" t="n"/>
      <c r="U47" s="144">
        <f>MAX(0,40-Y47)</f>
        <v/>
      </c>
      <c r="V47" s="351">
        <f>IF(OR($C47="",$D47=""),0,
 IF(OR($A46="Holiday",$A47="Holiday"),0,
 IF(AND(NOT(OR($A46="Annual Leave",$A47="Annual Leave")),$A47="Off day"),0,
  IF($I46+$I47&gt;=8,IF($I46&gt;=8,0,8-$I46),$I47)
  )))</f>
        <v/>
      </c>
      <c r="W47" s="351">
        <f>MAX(0,V47-U47)</f>
        <v/>
      </c>
      <c r="X47" s="351">
        <f>IF(C47="","",C47-WEEKDAY(C47,1)+1)</f>
        <v/>
      </c>
      <c r="Y47" s="351">
        <f>SUMPRODUCT(($X$14:$X46=X47)*(($V$14:$V46)+($O$14:$O46)))+IF(X47=X14,$L$11,0)</f>
        <v/>
      </c>
      <c r="Z47" s="351" t="n"/>
      <c r="AA47" s="351" t="n"/>
      <c r="AB47" s="351" t="n"/>
      <c r="AC47" s="351" t="n"/>
      <c r="AD47" s="351" t="n"/>
      <c r="AE47" s="351" t="n"/>
      <c r="AF47" s="351" t="n"/>
    </row>
    <row r="48" ht="24" customHeight="1" s="348" thickBot="1">
      <c r="A48" s="226" t="inlineStr">
        <is>
          <t>On Day</t>
        </is>
      </c>
      <c r="B48" s="299" t="n"/>
      <c r="C48" s="119">
        <f>C47</f>
        <v/>
      </c>
      <c r="D48" s="24" t="n"/>
      <c r="E48" s="227">
        <f>IF(D48="", "",
 IF(D48=TIME(0,0,0), 0,
 IF(AND(D48&gt;=TIME(0,0,1), D48&lt;=TIME(2,0,0)), TIME(7,0,0),
 IF(AND(D48&gt;=TIME(6,0,0), D48&lt;=TIME(8,0,0)), TIME(12,0,0),
 IF(AND(D48&gt;TIME(8,0,0), D48&lt;=TIME(13,59,0)), TIME(15,0,0),
 IF(AND(D48&gt;=TIME(14,0,0), D48&lt;=TIME(17,59,0)), TIME(21,0,0),
 IF(AND(D48&gt;=TIME(18,0,0), D48&lt;=TIME(21,59,0)), TIME(0,0,0),
 IF(AND(D48&gt;=TIME(22,0,0), D48&lt;=TIME(23,59,59)), TIME(7,0,0), ""))))))))</f>
        <v/>
      </c>
      <c r="F48" s="228" t="n"/>
      <c r="G48" s="227">
        <f>IF(AND(D48&gt;=TIME(6,0,0),D48&lt;=TIME(8,0,0)),E48,"")</f>
        <v/>
      </c>
      <c r="H48" s="300" t="n"/>
      <c r="I48" s="87">
        <f>ROUND(IF(OR(D48="",E48="",E48=0),0,IF(H48="",MOD(E48-D48,1)*24,MOD(H48-D48,1)*24)),2)</f>
        <v/>
      </c>
      <c r="J48" s="190" t="n"/>
      <c r="K48" s="297" t="n"/>
      <c r="L48" s="183" t="n"/>
      <c r="M48" s="324">
        <f>MAX(0,V48-W48)</f>
        <v/>
      </c>
      <c r="N48" s="302">
        <f>(IF(OR($C48="",$D48=""),0,
 IF(OR($A48="Holiday",$A49="Holiday"),
    IF(ISNUMBER(MATCH(TRIM($B48),{"Phagwah","Good Friday","Easter Monday","Labour Day","Christmas","Eid ul Azha","Romans-2","Globe-12","Neptune P1"},0)),0,$I48),
 IF(AND(NOT(OR($A48="Annual Leave",$A49="Annual Leave")),$A48="Off day"),$I48,
  MAX(0,$I48-$V48)
  ))))+W48</f>
        <v/>
      </c>
      <c r="O48" s="303" t="n"/>
      <c r="P48" s="229">
        <f>IF(OR($O$7="Canteen",$O$7="Head Office"),0,IF($I48&lt;=0,0,IF(OR(OR(TRIM($J48)="Hebrews",TRIM($J48)="Romans",TRIM($J48)="Romans-2",TRIM($J48)="Globe",TRIM($J48)="Globe-12",TRIM($J48)="Neptune P1"),AND($I49&gt;0,OR(TRIM($J49)="Hebrews",TRIM($J49)="Romans",TRIM($J49)="Romans-2",TRIM($J49)="Globe",TRIM($J49)="Globe-12",TRIM($J49)="Neptune P1"))),1,0)))</f>
        <v/>
      </c>
      <c r="Q48" s="303" t="n"/>
      <c r="R48" s="302">
        <f>IF(OR($O$7="Canteen",$O$7="Head Office"),0,IF(
  AND(
    SUMIFS(I:I, C:C, C48) &gt;= 8,
    COUNTIFS(C$14:C48, C48)=1,
    OR(
      TEXT(D48,"hh:mm:ss")="07:00:00",
      TEXT(D48,"hh:mm:ss")="15:00:00",
      TEXT(D48,"hh:mm:ss")="23:00:00",
      TEXT(D53,"hh:mm:ss")="07:00:00",
      TEXT(D53,"hh:mm:ss")="15:00:00",
      TEXT(D53,"hh:mm:ss")="23:00:00"
    )
  ),
  1,
  0
))</f>
        <v/>
      </c>
      <c r="S48" s="303" t="n"/>
      <c r="T48" s="304" t="n"/>
      <c r="U48" s="144">
        <f>MAX(0,40-Y48)</f>
        <v/>
      </c>
      <c r="V48" s="351">
        <f>IF(OR($C48="",$D48=""),0,
 IF(OR($A48="Holiday",$A49="Holiday"),0,
 IF(AND(NOT(OR($A48="Annual Leave",$A49="Annual Leave")),$A48="Off day"),0,
  IF($I48+$I49&gt;=8,IF($I48&gt;=8,8,$I48),$I48)
  )))</f>
        <v/>
      </c>
      <c r="W48" s="351">
        <f>MAX(0,V48-U48)</f>
        <v/>
      </c>
      <c r="X48" s="351">
        <f>IF(C48="","",C48-WEEKDAY(C48,1)+1)</f>
        <v/>
      </c>
      <c r="Y48" s="351">
        <f>SUMPRODUCT(($X$14:$X47=X48)*(($V$14:$V47)+($O$14:$O47)))+IF(X48=X14,$L$11,0)</f>
        <v/>
      </c>
      <c r="Z48" s="351" t="n"/>
      <c r="AA48" s="351" t="n"/>
      <c r="AB48" s="351" t="n"/>
      <c r="AC48" s="351" t="n"/>
      <c r="AD48" s="351" t="n"/>
      <c r="AE48" s="351" t="n"/>
      <c r="AF48" s="351" t="n"/>
    </row>
    <row r="49" ht="24" customHeight="1" s="348" thickBot="1">
      <c r="A49" s="230" t="n"/>
      <c r="B49" s="355" t="n"/>
      <c r="C49" s="231" t="n"/>
      <c r="D49" s="232" t="n"/>
      <c r="E49" s="232" t="n"/>
      <c r="F49" s="232" t="n"/>
      <c r="G49" s="232" t="n"/>
      <c r="H49" s="233" t="inlineStr">
        <is>
          <t>Total Hrs:</t>
        </is>
      </c>
      <c r="I49" s="122">
        <f>SUM(I14:I48)</f>
        <v/>
      </c>
      <c r="J49" s="234" t="n"/>
      <c r="K49" s="234" t="n"/>
      <c r="L49" s="235" t="n"/>
      <c r="M49" s="120">
        <f>SUM(M14:M48)</f>
        <v/>
      </c>
      <c r="N49" s="120">
        <f>SUM(N14:N48)</f>
        <v/>
      </c>
      <c r="O49" s="120">
        <f>SUM(O14:O48)</f>
        <v/>
      </c>
      <c r="P49" s="120">
        <f>SUM(P14:P48)</f>
        <v/>
      </c>
      <c r="Q49" s="120">
        <f>IF($O$6&lt;&gt;"Armed",0,LOOKUP($Q$50,{0,1,2,3,4,5,6,7,8,9,10,11,12,13,14},{0,384,769,1153,1153,1538,1923,2307,2692,3076,3461,3846,4239,4615,5000}))</f>
        <v/>
      </c>
      <c r="R49" s="120">
        <f>SUM(R14:R48)</f>
        <v/>
      </c>
      <c r="S49" s="120">
        <f>SUM(S14:S48)</f>
        <v/>
      </c>
      <c r="T49" s="121">
        <f>SUM(T30:T43)</f>
        <v/>
      </c>
      <c r="U49" s="144">
        <f>MIN(U48,0)</f>
        <v/>
      </c>
      <c r="V49" s="351">
        <f>SUM(V14:V48)</f>
        <v/>
      </c>
      <c r="W49" s="351">
        <f>SUM(W14:W48)</f>
        <v/>
      </c>
      <c r="X49" s="351" t="n"/>
      <c r="Y49" s="351" t="n"/>
      <c r="Z49" s="351" t="n"/>
      <c r="AA49" s="351" t="n"/>
      <c r="AB49" s="351" t="n"/>
      <c r="AC49" s="351" t="n"/>
      <c r="AD49" s="351" t="n"/>
      <c r="AE49" s="351" t="n"/>
      <c r="AF49" s="351" t="n"/>
    </row>
    <row r="50" ht="24" customHeight="1" s="348">
      <c r="A50" s="351" t="n"/>
      <c r="B50" s="351" t="n"/>
      <c r="C50" s="6" t="n"/>
      <c r="D50" s="6" t="n"/>
      <c r="E50" s="6" t="n"/>
      <c r="F50" s="6" t="n"/>
      <c r="G50" s="6" t="n"/>
      <c r="H50" s="336" t="n"/>
      <c r="I50" s="351" t="n"/>
      <c r="J50" s="336" t="n"/>
      <c r="K50" s="336" t="n"/>
      <c r="L50" s="336" t="n"/>
      <c r="M50" s="28" t="n"/>
      <c r="N50" s="28" t="n"/>
      <c r="O50" s="28" t="n"/>
      <c r="P50" s="241" t="inlineStr">
        <is>
          <t>Days Worked</t>
        </is>
      </c>
      <c r="Q50" s="29">
        <f>SUM(--(SUM(I14:I15)&gt;0),--(SUM(I16:I17)&gt;0),--(SUM(I18:I19)&gt;0),--(SUM(I20:I21)&gt;0),--(SUM(I22:I23)&gt;0),--(SUM(I24:I25)&gt;0),--(SUM(I26:I27)&gt;0),--(SUM(I30:I31)&gt;0),--(SUM(I32:I33)&gt;0),--(SUM(I34:I35)&gt;0),--(SUM(I36:I37)&gt;0),--(SUM(I38:I39)&gt;0),--(SUM(I40:I41)&gt;0),--(SUM(I42:I43)&gt;0),--(SUM(I45:I46)&gt;0),--(SUM(I47:I48)&gt;0))</f>
        <v/>
      </c>
      <c r="R50" s="28" t="n"/>
      <c r="S50" s="28" t="n"/>
      <c r="T50" s="28" t="n"/>
      <c r="U50" s="144" t="n"/>
      <c r="V50" s="351" t="n"/>
      <c r="W50" s="351" t="n"/>
      <c r="X50" s="351" t="n"/>
      <c r="Y50" s="351" t="n"/>
      <c r="Z50" s="351" t="n"/>
      <c r="AA50" s="351" t="n"/>
      <c r="AB50" s="351" t="n"/>
      <c r="AC50" s="351" t="n"/>
      <c r="AD50" s="351" t="n"/>
      <c r="AE50" s="351" t="n"/>
      <c r="AF50" s="351" t="n"/>
    </row>
    <row r="51" ht="24" customHeight="1" s="348">
      <c r="A51" s="351" t="n"/>
      <c r="B51" s="351" t="n"/>
      <c r="C51" s="345" t="n"/>
      <c r="D51" s="362" t="n"/>
      <c r="E51" s="362" t="n"/>
      <c r="F51" s="334" t="n"/>
      <c r="G51" s="362" t="n"/>
      <c r="H51" s="336" t="n"/>
      <c r="I51" s="351" t="n"/>
      <c r="J51" s="336" t="n"/>
      <c r="K51" s="336" t="n"/>
      <c r="L51" s="336" t="n"/>
      <c r="M51" s="236" t="n"/>
      <c r="N51" s="236" t="n"/>
      <c r="O51" s="236" t="n"/>
      <c r="P51" s="236" t="n"/>
      <c r="Q51" s="236" t="n"/>
      <c r="R51" s="236" t="n"/>
      <c r="S51" s="236" t="n"/>
      <c r="T51" s="236" t="n"/>
      <c r="U51" s="144" t="n"/>
      <c r="V51" s="351" t="n"/>
      <c r="W51" s="351" t="n"/>
      <c r="X51" s="351" t="n"/>
      <c r="Y51" s="351" t="n"/>
      <c r="Z51" s="351" t="n"/>
      <c r="AA51" s="351" t="n"/>
      <c r="AB51" s="351" t="n"/>
      <c r="AC51" s="351" t="n"/>
      <c r="AD51" s="351" t="n"/>
      <c r="AE51" s="351" t="n"/>
      <c r="AF51" s="351" t="n"/>
    </row>
    <row r="52">
      <c r="A52" s="351" t="n"/>
      <c r="B52" s="351" t="n"/>
      <c r="C52" s="329" t="inlineStr">
        <is>
          <t>Supervisor Signature</t>
        </is>
      </c>
      <c r="D52" s="363" t="n"/>
      <c r="E52" s="363" t="n"/>
      <c r="F52" s="329" t="inlineStr">
        <is>
          <t>Date</t>
        </is>
      </c>
      <c r="G52" s="363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351" t="n"/>
      <c r="V52" s="351" t="n"/>
      <c r="W52" s="351" t="n"/>
      <c r="X52" s="351" t="n"/>
      <c r="Y52" s="351" t="n"/>
      <c r="Z52" s="351" t="n"/>
      <c r="AA52" s="351" t="n"/>
      <c r="AB52" s="351" t="n"/>
      <c r="AC52" s="351" t="n"/>
      <c r="AD52" s="351" t="n"/>
      <c r="AE52" s="351" t="n"/>
      <c r="AF52" s="351" t="n"/>
    </row>
    <row r="53" ht="26.25" customHeight="1" s="348">
      <c r="A53" s="351" t="n"/>
      <c r="B53" s="351" t="n"/>
      <c r="C53" s="345" t="n"/>
      <c r="D53" s="362" t="n"/>
      <c r="E53" s="362" t="n"/>
      <c r="F53" s="331" t="n"/>
      <c r="G53" s="362" t="n"/>
      <c r="H53" s="6" t="n"/>
      <c r="I53" s="6" t="n"/>
      <c r="J53" s="6" t="n"/>
      <c r="K53" s="6" t="n"/>
      <c r="L53" s="6" t="n"/>
      <c r="M53" s="6" t="n"/>
      <c r="N53" s="237" t="n"/>
      <c r="O53" s="238" t="n"/>
      <c r="P53" s="346" t="n"/>
      <c r="Q53" s="351" t="n"/>
      <c r="R53" s="351" t="n"/>
      <c r="S53" s="351" t="n"/>
      <c r="T53" s="351" t="n"/>
      <c r="U53" s="351" t="n"/>
      <c r="V53" s="351" t="n"/>
      <c r="W53" s="351" t="n"/>
      <c r="X53" s="351" t="n"/>
      <c r="Y53" s="351" t="n"/>
      <c r="Z53" s="351" t="n"/>
      <c r="AA53" s="351" t="n"/>
      <c r="AB53" s="351" t="n"/>
      <c r="AC53" s="351" t="n"/>
      <c r="AD53" s="351" t="n"/>
      <c r="AE53" s="351" t="n"/>
      <c r="AF53" s="351" t="n"/>
    </row>
    <row r="54">
      <c r="A54" s="351" t="n"/>
      <c r="B54" s="351" t="n"/>
      <c r="C54" s="329" t="inlineStr">
        <is>
          <t>Manager Signature</t>
        </is>
      </c>
      <c r="D54" s="363" t="n"/>
      <c r="E54" s="363" t="n"/>
      <c r="F54" s="329" t="inlineStr">
        <is>
          <t>Date</t>
        </is>
      </c>
      <c r="G54" s="363" t="n"/>
      <c r="H54" s="6" t="n"/>
      <c r="I54" s="239" t="inlineStr">
        <is>
          <t>{42}</t>
        </is>
      </c>
      <c r="J54" s="239" t="n"/>
      <c r="K54" s="239" t="n"/>
      <c r="L54" s="239" t="n"/>
      <c r="M54" s="6" t="n"/>
      <c r="N54" s="6" t="n"/>
      <c r="O54" s="6" t="n"/>
      <c r="P54" s="6" t="n"/>
      <c r="Q54" s="6" t="n"/>
      <c r="R54" s="6" t="n"/>
      <c r="S54" s="6" t="n"/>
      <c r="T54" s="6" t="n"/>
      <c r="U54" s="351" t="n"/>
      <c r="V54" s="351" t="n"/>
      <c r="W54" s="351" t="n"/>
      <c r="X54" s="351" t="n"/>
      <c r="Y54" s="351" t="n"/>
      <c r="Z54" s="351" t="n"/>
      <c r="AA54" s="351" t="n"/>
      <c r="AB54" s="351" t="n"/>
      <c r="AC54" s="351" t="n"/>
      <c r="AD54" s="351" t="n"/>
      <c r="AE54" s="351" t="n"/>
      <c r="AF54" s="351" t="n"/>
    </row>
    <row r="55">
      <c r="A55" s="351" t="n"/>
      <c r="B55" s="351" t="n"/>
      <c r="C55" s="240" t="n"/>
      <c r="D55" s="240" t="n"/>
      <c r="E55" s="240" t="n"/>
      <c r="F55" s="240" t="n"/>
      <c r="G55" s="240" t="n"/>
      <c r="H55" s="240" t="n"/>
      <c r="I55" s="240" t="n"/>
      <c r="J55" s="240" t="n"/>
      <c r="K55" s="240" t="n"/>
      <c r="L55" s="240" t="n"/>
      <c r="M55" s="240" t="n"/>
      <c r="N55" s="240" t="n"/>
      <c r="O55" s="240" t="n"/>
      <c r="P55" s="240" t="n"/>
      <c r="Q55" s="240" t="n"/>
      <c r="R55" s="240" t="n"/>
      <c r="S55" s="240" t="n"/>
      <c r="T55" s="240" t="n"/>
      <c r="U55" s="351" t="n"/>
      <c r="V55" s="351" t="n"/>
      <c r="W55" s="351" t="n"/>
      <c r="X55" s="351" t="n"/>
      <c r="Y55" s="351" t="n"/>
      <c r="Z55" s="351" t="n"/>
      <c r="AA55" s="351" t="n"/>
      <c r="AB55" s="351" t="n"/>
      <c r="AC55" s="351" t="n"/>
      <c r="AD55" s="351" t="n"/>
      <c r="AE55" s="351" t="n"/>
      <c r="AF55" s="35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45"/>
  <mergeCells count="33">
    <mergeCell ref="C54:E54"/>
    <mergeCell ref="V2:W2"/>
    <mergeCell ref="C8:F8"/>
    <mergeCell ref="F54:G54"/>
    <mergeCell ref="H10:I10"/>
    <mergeCell ref="C7:F7"/>
    <mergeCell ref="K5:L5"/>
    <mergeCell ref="M5:N5"/>
    <mergeCell ref="H50:I50"/>
    <mergeCell ref="C51:E51"/>
    <mergeCell ref="A1:T1"/>
    <mergeCell ref="C52:E52"/>
    <mergeCell ref="V3:AB3"/>
    <mergeCell ref="F51:G51"/>
    <mergeCell ref="M10:N10"/>
    <mergeCell ref="H51:I51"/>
    <mergeCell ref="C6:F6"/>
    <mergeCell ref="C5:F5"/>
    <mergeCell ref="M7:N7"/>
    <mergeCell ref="M6:N6"/>
    <mergeCell ref="C53:E53"/>
    <mergeCell ref="H7:I7"/>
    <mergeCell ref="H28:I28"/>
    <mergeCell ref="C10:F10"/>
    <mergeCell ref="M8:N8"/>
    <mergeCell ref="F52:G52"/>
    <mergeCell ref="P53:T53"/>
    <mergeCell ref="AA2:AB2"/>
    <mergeCell ref="K10:L10"/>
    <mergeCell ref="H5:I5"/>
    <mergeCell ref="K4:L4"/>
    <mergeCell ref="M4:N4"/>
    <mergeCell ref="F53:G53"/>
  </mergeCells>
  <dataValidations count="5">
    <dataValidation sqref="A14:A48" showDropDown="0" showInputMessage="0" showErrorMessage="0" allowBlank="1" type="list">
      <formula1>"On Day,Off Day,Sick,Absent,Holiday,Annual Leave"</formula1>
    </dataValidation>
    <dataValidation sqref="B14:B48" showDropDown="0" showInputMessage="0" showErrorMessage="0" allowBlank="1" type="list">
      <formula1>"Holiday Double,Phagwah,Good Friday,Easter Monday,Labour Day,Christmas,Eid ul Azha"</formula1>
    </dataValidation>
    <dataValidation sqref="J14:J48" showDropDown="0" showInputMessage="0" showErrorMessage="0" allowBlank="1" type="list">
      <formula1>_xlfn._LONGTEXT("Unico,Unico-2,Unico-42,Unico-44,Unico-46,Unico-47,Unico-48,Unico-49,Globe,Globe-12,Hebrews,Romans-2,Beacon,Numbers,Zebra-24,Sunrise,Sunrise-1,Sunflower 6,Sunset 12,Ripple,Neptune P1,Neptune P2,Neptune P3,Neptune P4,Neptune P5,Neptune P6,Neptune P7,Rainbow"," 1,Rainbow 2,Citadel,Sunset 11,Autumn,Autumn-2,Miracle,Miracle 1,Canteen,Guard Hut")</formula1>
    </dataValidation>
    <dataValidation sqref="O7" showDropDown="0" showInputMessage="0" showErrorMessage="0" allowBlank="1" type="list">
      <formula1>"Caricom,EU,UN,DMC,ARU,Head Office,Canteen"</formula1>
    </dataValidation>
    <dataValidation sqref="O6" showDropDown="0" showInputMessage="0" showErrorMessage="0" allowBlank="1" type="list">
      <formula1>"Unarmed,Armed"</formula1>
    </dataValidation>
  </dataValidations>
  <printOptions horizontalCentered="1"/>
  <pageMargins left="0.5" right="0.5" top="0.5" bottom="1" header="0.5" footer="0.5"/>
  <pageSetup orientation="portrait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AL55"/>
  <sheetViews>
    <sheetView topLeftCell="A12" workbookViewId="0">
      <selection activeCell="A14" sqref="A14"/>
    </sheetView>
  </sheetViews>
  <sheetFormatPr baseColWidth="8" defaultRowHeight="13.5"/>
  <cols>
    <col width="12.28515625" customWidth="1" style="348" min="1" max="1"/>
    <col width="15.140625" customWidth="1" style="348" min="2" max="2"/>
    <col width="12.42578125" customWidth="1" style="348" min="3" max="3"/>
    <col width="9.28515625" customWidth="1" style="348" min="4" max="4"/>
    <col hidden="1" width="9.28515625" customWidth="1" style="348" min="5" max="5"/>
    <col hidden="1" width="2" customWidth="1" style="348" min="6" max="6"/>
    <col hidden="1" width="12.5703125" customWidth="1" style="348" min="7" max="7"/>
    <col width="9.28515625" customWidth="1" style="348" min="8" max="8"/>
    <col width="6.5703125" customWidth="1" style="348" min="9" max="9"/>
    <col width="10.140625" customWidth="1" style="348" min="10" max="10"/>
    <col width="15.28515625" customWidth="1" style="348" min="11" max="11"/>
    <col width="10.5703125" customWidth="1" style="348" min="12" max="12"/>
    <col width="11" customWidth="1" style="348" min="13" max="13"/>
    <col width="9.85546875" customWidth="1" style="348" min="14" max="14"/>
    <col width="11.140625" customWidth="1" style="348" min="15" max="15"/>
    <col width="9.85546875" customWidth="1" style="348" min="16" max="16"/>
    <col width="10.28515625" customWidth="1" style="348" min="17" max="17"/>
    <col width="8.85546875" customWidth="1" style="348" min="18" max="19"/>
    <col width="45.28515625" customWidth="1" style="348" min="20" max="20"/>
    <col width="9.140625" customWidth="1" style="348" min="21" max="21"/>
    <col width="3.140625" customWidth="1" style="348" min="22" max="29"/>
    <col width="10.28515625" customWidth="1" style="348" min="30" max="30"/>
  </cols>
  <sheetData>
    <row r="1" ht="32.25" customFormat="1" customHeight="1" s="1" thickBot="1">
      <c r="A1" s="332" t="n"/>
      <c r="B1" s="354" t="n"/>
      <c r="C1" s="354" t="n"/>
      <c r="D1" s="354" t="n"/>
      <c r="E1" s="354" t="n"/>
      <c r="F1" s="354" t="n"/>
      <c r="G1" s="354" t="n"/>
      <c r="H1" s="354" t="n"/>
      <c r="I1" s="354" t="n"/>
      <c r="J1" s="354" t="n"/>
      <c r="K1" s="354" t="n"/>
      <c r="L1" s="354" t="n"/>
      <c r="M1" s="354" t="n"/>
      <c r="N1" s="354" t="n"/>
      <c r="O1" s="354" t="n"/>
      <c r="P1" s="354" t="n"/>
      <c r="Q1" s="354" t="n"/>
      <c r="R1" s="354" t="n"/>
      <c r="S1" s="354" t="n"/>
      <c r="T1" s="355" t="n"/>
      <c r="U1" s="351" t="n"/>
      <c r="V1" s="351" t="n"/>
      <c r="W1" s="351" t="n"/>
      <c r="X1" s="351" t="n"/>
      <c r="Y1" s="351" t="n"/>
      <c r="Z1" s="351" t="n"/>
      <c r="AA1" s="351" t="n"/>
      <c r="AB1" s="351" t="n"/>
      <c r="AC1" s="351" t="n"/>
      <c r="AD1" s="126" t="n"/>
      <c r="AE1" s="351" t="n"/>
      <c r="AF1" s="351" t="n"/>
    </row>
    <row r="2" ht="15" customFormat="1" customHeight="1" s="1">
      <c r="A2" s="351" t="n"/>
      <c r="B2" s="351" t="n"/>
      <c r="C2" s="127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128" t="n"/>
      <c r="U2" s="351" t="n"/>
      <c r="V2" s="343" t="n">
        <v>2025</v>
      </c>
      <c r="W2" s="356" t="n"/>
      <c r="X2" s="351" t="n"/>
      <c r="Y2" s="351" t="n"/>
      <c r="Z2" s="129" t="inlineStr">
        <is>
          <t>Month:</t>
        </is>
      </c>
      <c r="AA2" s="343" t="n">
        <v>3</v>
      </c>
      <c r="AB2" s="356" t="n"/>
      <c r="AC2" s="351" t="n"/>
      <c r="AD2" s="351" t="n"/>
      <c r="AE2" s="351" t="n"/>
      <c r="AF2" s="351" t="n"/>
    </row>
    <row r="3" ht="15.6" customHeight="1" s="348" thickBot="1">
      <c r="A3" s="351" t="n"/>
      <c r="B3" s="351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351" t="n"/>
      <c r="V3" s="333">
        <f>DATE(V2,AA2,1)</f>
        <v/>
      </c>
      <c r="W3" s="357" t="n"/>
      <c r="X3" s="357" t="n"/>
      <c r="Y3" s="357" t="n"/>
      <c r="Z3" s="357" t="n"/>
      <c r="AA3" s="357" t="n"/>
      <c r="AB3" s="358" t="n"/>
      <c r="AC3" s="351" t="n"/>
      <c r="AD3" s="351" t="n"/>
      <c r="AE3" s="351" t="n"/>
      <c r="AF3" s="249" t="n"/>
    </row>
    <row r="4" ht="21" customHeight="1" s="348" thickBot="1">
      <c r="A4" s="351" t="n"/>
      <c r="B4" s="351" t="n"/>
      <c r="C4" s="25" t="inlineStr">
        <is>
          <t>Federal Manangement Systems</t>
        </is>
      </c>
      <c r="D4" s="25" t="n"/>
      <c r="E4" s="25" t="n"/>
      <c r="F4" s="25" t="n"/>
      <c r="G4" s="25" t="n"/>
      <c r="H4" s="6" t="n"/>
      <c r="I4" s="6" t="n"/>
      <c r="J4" s="6" t="n"/>
      <c r="K4" s="330" t="inlineStr">
        <is>
          <t>Employee Number:</t>
        </is>
      </c>
      <c r="L4" s="351" t="n"/>
      <c r="M4" s="342" t="inlineStr">
        <is>
          <t>5527</t>
        </is>
      </c>
      <c r="N4" s="355" t="n"/>
      <c r="O4" s="6" t="n"/>
      <c r="P4" s="6" t="n"/>
      <c r="Q4" s="6" t="n"/>
      <c r="R4" s="6" t="n"/>
      <c r="S4" s="6" t="n"/>
      <c r="T4" s="6" t="n"/>
      <c r="U4" s="351" t="n"/>
      <c r="V4" s="130" t="inlineStr">
        <is>
          <t>Su</t>
        </is>
      </c>
      <c r="W4" s="131" t="inlineStr">
        <is>
          <t>M</t>
        </is>
      </c>
      <c r="X4" s="131" t="inlineStr">
        <is>
          <t>Tu</t>
        </is>
      </c>
      <c r="Y4" s="131" t="inlineStr">
        <is>
          <t>W</t>
        </is>
      </c>
      <c r="Z4" s="131" t="inlineStr">
        <is>
          <t>Th</t>
        </is>
      </c>
      <c r="AA4" s="131" t="inlineStr">
        <is>
          <t>F</t>
        </is>
      </c>
      <c r="AB4" s="132" t="inlineStr">
        <is>
          <t>Sa</t>
        </is>
      </c>
      <c r="AC4" s="351" t="n"/>
      <c r="AD4" s="133" t="inlineStr">
        <is>
          <t>Overtime Options</t>
        </is>
      </c>
      <c r="AE4" s="351" t="n"/>
      <c r="AF4" s="351" t="n"/>
      <c r="AJ4" s="257" t="n"/>
    </row>
    <row r="5" ht="14.1" customHeight="1" s="348" thickBot="1">
      <c r="A5" s="351" t="n"/>
      <c r="B5" s="351" t="n"/>
      <c r="C5" s="337" t="n"/>
      <c r="D5" s="351" t="n"/>
      <c r="E5" s="351" t="n"/>
      <c r="F5" s="351" t="n"/>
      <c r="G5" s="6" t="n"/>
      <c r="H5" s="340" t="n"/>
      <c r="I5" s="351" t="n"/>
      <c r="J5" s="340" t="n"/>
      <c r="K5" s="344" t="inlineStr">
        <is>
          <t>Employee Name:</t>
        </is>
      </c>
      <c r="L5" s="359" t="n"/>
      <c r="M5" s="342" t="inlineStr">
        <is>
          <t>Glenn, Tonette Tessa</t>
        </is>
      </c>
      <c r="N5" s="355" t="n"/>
      <c r="O5" s="337" t="n"/>
      <c r="P5" s="337" t="n"/>
      <c r="Q5" s="337" t="n"/>
      <c r="R5" s="337" t="n"/>
      <c r="S5" s="337" t="n"/>
      <c r="T5" s="337" t="n"/>
      <c r="U5" s="351" t="n"/>
      <c r="V5" s="263">
        <f>IF(MONTH($V$3)&lt;&gt;MONTH($V$3-WEEKDAY($V$3,1)+(ROW(V5)-ROW($V$5))*7+(COLUMN(V5)-COLUMN($V$5)+1)),"",$V$3-WEEKDAY($V$3,1)+(ROW(V5)-ROW($V$5))*7+(COLUMN(V5)-COLUMN($V$5)+1))</f>
        <v/>
      </c>
      <c r="W5" s="263">
        <f>IF(MONTH($V$3)&lt;&gt;MONTH($V$3-WEEKDAY($V$3,1)+(ROW(W5)-ROW($V$5))*7+(COLUMN(W5)-COLUMN($V$5)+1)),"",$V$3-WEEKDAY($V$3,1)+(ROW(W5)-ROW($V$5))*7+(COLUMN(W5)-COLUMN($V$5)+1))</f>
        <v/>
      </c>
      <c r="X5" s="263">
        <f>IF(MONTH($V$3)&lt;&gt;MONTH($V$3-WEEKDAY($V$3,1)+(ROW(X5)-ROW($V$5))*7+(COLUMN(X5)-COLUMN($V$5)+1)),"",$V$3-WEEKDAY($V$3,1)+(ROW(X5)-ROW($V$5))*7+(COLUMN(X5)-COLUMN($V$5)+1))</f>
        <v/>
      </c>
      <c r="Y5" s="263">
        <f>IF(MONTH($V$3)&lt;&gt;MONTH($V$3-WEEKDAY($V$3,1)+(ROW(Y5)-ROW($V$5))*7+(COLUMN(Y5)-COLUMN($V$5)+1)),"",$V$3-WEEKDAY($V$3,1)+(ROW(Y5)-ROW($V$5))*7+(COLUMN(Y5)-COLUMN($V$5)+1))</f>
        <v/>
      </c>
      <c r="Z5" s="263">
        <f>IF(MONTH($V$3)&lt;&gt;MONTH($V$3-WEEKDAY($V$3,1)+(ROW(Z5)-ROW($V$5))*7+(COLUMN(Z5)-COLUMN($V$5)+1)),"",$V$3-WEEKDAY($V$3,1)+(ROW(Z5)-ROW($V$5))*7+(COLUMN(Z5)-COLUMN($V$5)+1))</f>
        <v/>
      </c>
      <c r="AA5" s="263">
        <f>IF(MONTH($V$3)&lt;&gt;MONTH($V$3-WEEKDAY($V$3,1)+(ROW(AA5)-ROW($V$5))*7+(COLUMN(AA5)-COLUMN($V$5)+1)),"",$V$3-WEEKDAY($V$3,1)+(ROW(AA5)-ROW($V$5))*7+(COLUMN(AA5)-COLUMN($V$5)+1))</f>
        <v/>
      </c>
      <c r="AB5" s="263">
        <f>IF(MONTH($V$3)&lt;&gt;MONTH($V$3-WEEKDAY($V$3,1)+(ROW(AB5)-ROW($V$5))*7+(COLUMN(AB5)-COLUMN($V$5)+1)),"",$V$3-WEEKDAY($V$3,1)+(ROW(AB5)-ROW($V$5))*7+(COLUMN(AB5)-COLUMN($V$5)+1))</f>
        <v/>
      </c>
      <c r="AC5" s="351" t="n"/>
      <c r="AD5" s="351" t="n"/>
      <c r="AE5" s="3" t="b">
        <v>1</v>
      </c>
      <c r="AF5" s="258" t="n"/>
      <c r="AJ5" s="350" t="n"/>
      <c r="AK5" s="350" t="n"/>
      <c r="AL5" s="350" t="n"/>
    </row>
    <row r="6" ht="14.1" customHeight="1" s="348" thickBot="1">
      <c r="A6" s="351" t="n"/>
      <c r="B6" s="351" t="n"/>
      <c r="C6" s="337" t="inlineStr">
        <is>
          <t xml:space="preserve">120 Peter Rose St </t>
        </is>
      </c>
      <c r="D6" s="351" t="n"/>
      <c r="E6" s="351" t="n"/>
      <c r="F6" s="351" t="n"/>
      <c r="G6" s="6" t="n"/>
      <c r="H6" s="6" t="n"/>
      <c r="I6" s="6" t="n"/>
      <c r="J6" s="6" t="n"/>
      <c r="K6" s="6" t="n"/>
      <c r="L6" s="6" t="n"/>
      <c r="M6" s="339" t="inlineStr">
        <is>
          <t>Armed or unarmed</t>
        </is>
      </c>
      <c r="N6" s="360" t="n"/>
      <c r="O6" s="135" t="inlineStr">
        <is>
          <t>Unarmed</t>
        </is>
      </c>
      <c r="P6" s="6" t="n"/>
      <c r="Q6" s="6" t="n"/>
      <c r="R6" s="6" t="n"/>
      <c r="S6" s="6" t="n"/>
      <c r="T6" s="6" t="n"/>
      <c r="U6" s="351" t="n"/>
      <c r="V6" s="263">
        <f>IF(MONTH($V$3)&lt;&gt;MONTH($V$3-WEEKDAY($V$3,1)+(ROW(V6)-ROW($V$5))*7+(COLUMN(V6)-COLUMN($V$5)+1)),"",$V$3-WEEKDAY($V$3,1)+(ROW(V6)-ROW($V$5))*7+(COLUMN(V6)-COLUMN($V$5)+1))</f>
        <v/>
      </c>
      <c r="W6" s="263">
        <f>IF(MONTH($V$3)&lt;&gt;MONTH($V$3-WEEKDAY($V$3,1)+(ROW(W6)-ROW($V$5))*7+(COLUMN(W6)-COLUMN($V$5)+1)),"",$V$3-WEEKDAY($V$3,1)+(ROW(W6)-ROW($V$5))*7+(COLUMN(W6)-COLUMN($V$5)+1))</f>
        <v/>
      </c>
      <c r="X6" s="263">
        <f>IF(MONTH($V$3)&lt;&gt;MONTH($V$3-WEEKDAY($V$3,1)+(ROW(X6)-ROW($V$5))*7+(COLUMN(X6)-COLUMN($V$5)+1)),"",$V$3-WEEKDAY($V$3,1)+(ROW(X6)-ROW($V$5))*7+(COLUMN(X6)-COLUMN($V$5)+1))</f>
        <v/>
      </c>
      <c r="Y6" s="263">
        <f>IF(MONTH($V$3)&lt;&gt;MONTH($V$3-WEEKDAY($V$3,1)+(ROW(Y6)-ROW($V$5))*7+(COLUMN(Y6)-COLUMN($V$5)+1)),"",$V$3-WEEKDAY($V$3,1)+(ROW(Y6)-ROW($V$5))*7+(COLUMN(Y6)-COLUMN($V$5)+1))</f>
        <v/>
      </c>
      <c r="Z6" s="263">
        <f>IF(MONTH($V$3)&lt;&gt;MONTH($V$3-WEEKDAY($V$3,1)+(ROW(Z6)-ROW($V$5))*7+(COLUMN(Z6)-COLUMN($V$5)+1)),"",$V$3-WEEKDAY($V$3,1)+(ROW(Z6)-ROW($V$5))*7+(COLUMN(Z6)-COLUMN($V$5)+1))</f>
        <v/>
      </c>
      <c r="AA6" s="263">
        <f>IF(MONTH($V$3)&lt;&gt;MONTH($V$3-WEEKDAY($V$3,1)+(ROW(AA6)-ROW($V$5))*7+(COLUMN(AA6)-COLUMN($V$5)+1)),"",$V$3-WEEKDAY($V$3,1)+(ROW(AA6)-ROW($V$5))*7+(COLUMN(AA6)-COLUMN($V$5)+1))</f>
        <v/>
      </c>
      <c r="AB6" s="263">
        <f>IF(MONTH($V$3)&lt;&gt;MONTH($V$3-WEEKDAY($V$3,1)+(ROW(AB6)-ROW($V$5))*7+(COLUMN(AB6)-COLUMN($V$5)+1)),"",$V$3-WEEKDAY($V$3,1)+(ROW(AB6)-ROW($V$5))*7+(COLUMN(AB6)-COLUMN($V$5)+1))</f>
        <v/>
      </c>
      <c r="AC6" s="351" t="n"/>
      <c r="AD6" s="136" t="inlineStr">
        <is>
          <t>After:</t>
        </is>
      </c>
      <c r="AE6" s="264" t="n">
        <v>8</v>
      </c>
      <c r="AF6" s="258" t="n"/>
      <c r="AJ6" s="350" t="n"/>
      <c r="AL6" s="251" t="n"/>
    </row>
    <row r="7" ht="14.1" customHeight="1" s="348" thickBot="1">
      <c r="A7" s="351" t="n"/>
      <c r="B7" s="351" t="n"/>
      <c r="C7" s="337" t="inlineStr">
        <is>
          <t>Queenstown</t>
        </is>
      </c>
      <c r="D7" s="351" t="n"/>
      <c r="E7" s="351" t="n"/>
      <c r="F7" s="351" t="n"/>
      <c r="G7" s="6" t="n"/>
      <c r="H7" s="340" t="n"/>
      <c r="I7" s="351" t="n"/>
      <c r="J7" s="340" t="n"/>
      <c r="K7" s="340" t="n"/>
      <c r="L7" s="340" t="n"/>
      <c r="M7" s="338" t="inlineStr">
        <is>
          <t>Agency</t>
        </is>
      </c>
      <c r="N7" s="361" t="n"/>
      <c r="O7" s="7" t="inlineStr">
        <is>
          <t>Caricom</t>
        </is>
      </c>
      <c r="P7" s="6" t="n"/>
      <c r="Q7" s="6" t="n"/>
      <c r="R7" s="6" t="n"/>
      <c r="S7" s="6" t="n"/>
      <c r="T7" s="6" t="n"/>
      <c r="U7" s="351" t="n"/>
      <c r="V7" s="263">
        <f>IF(MONTH($V$3)&lt;&gt;MONTH($V$3-WEEKDAY($V$3,1)+(ROW(V7)-ROW($V$5))*7+(COLUMN(V7)-COLUMN($V$5)+1)),"",$V$3-WEEKDAY($V$3,1)+(ROW(V7)-ROW($V$5))*7+(COLUMN(V7)-COLUMN($V$5)+1))</f>
        <v/>
      </c>
      <c r="W7" s="263">
        <f>IF(MONTH($V$3)&lt;&gt;MONTH($V$3-WEEKDAY($V$3,1)+(ROW(W7)-ROW($V$5))*7+(COLUMN(W7)-COLUMN($V$5)+1)),"",$V$3-WEEKDAY($V$3,1)+(ROW(W7)-ROW($V$5))*7+(COLUMN(W7)-COLUMN($V$5)+1))</f>
        <v/>
      </c>
      <c r="X7" s="263">
        <f>IF(MONTH($V$3)&lt;&gt;MONTH($V$3-WEEKDAY($V$3,1)+(ROW(X7)-ROW($V$5))*7+(COLUMN(X7)-COLUMN($V$5)+1)),"",$V$3-WEEKDAY($V$3,1)+(ROW(X7)-ROW($V$5))*7+(COLUMN(X7)-COLUMN($V$5)+1))</f>
        <v/>
      </c>
      <c r="Y7" s="263">
        <f>IF(MONTH($V$3)&lt;&gt;MONTH($V$3-WEEKDAY($V$3,1)+(ROW(Y7)-ROW($V$5))*7+(COLUMN(Y7)-COLUMN($V$5)+1)),"",$V$3-WEEKDAY($V$3,1)+(ROW(Y7)-ROW($V$5))*7+(COLUMN(Y7)-COLUMN($V$5)+1))</f>
        <v/>
      </c>
      <c r="Z7" s="263">
        <f>IF(MONTH($V$3)&lt;&gt;MONTH($V$3-WEEKDAY($V$3,1)+(ROW(Z7)-ROW($V$5))*7+(COLUMN(Z7)-COLUMN($V$5)+1)),"",$V$3-WEEKDAY($V$3,1)+(ROW(Z7)-ROW($V$5))*7+(COLUMN(Z7)-COLUMN($V$5)+1))</f>
        <v/>
      </c>
      <c r="AA7" s="263">
        <f>IF(MONTH($V$3)&lt;&gt;MONTH($V$3-WEEKDAY($V$3,1)+(ROW(AA7)-ROW($V$5))*7+(COLUMN(AA7)-COLUMN($V$5)+1)),"",$V$3-WEEKDAY($V$3,1)+(ROW(AA7)-ROW($V$5))*7+(COLUMN(AA7)-COLUMN($V$5)+1))</f>
        <v/>
      </c>
      <c r="AB7" s="263">
        <f>IF(MONTH($V$3)&lt;&gt;MONTH($V$3-WEEKDAY($V$3,1)+(ROW(AB7)-ROW($V$5))*7+(COLUMN(AB7)-COLUMN($V$5)+1)),"",$V$3-WEEKDAY($V$3,1)+(ROW(AB7)-ROW($V$5))*7+(COLUMN(AB7)-COLUMN($V$5)+1))</f>
        <v/>
      </c>
      <c r="AC7" s="351" t="n"/>
      <c r="AD7" s="351" t="n"/>
      <c r="AE7" s="351" t="n"/>
      <c r="AF7" s="258" t="n"/>
      <c r="AJ7" s="350" t="n"/>
      <c r="AL7" s="251" t="n"/>
    </row>
    <row r="8">
      <c r="A8" s="351" t="n"/>
      <c r="B8" s="351" t="n"/>
      <c r="C8" s="337" t="inlineStr">
        <is>
          <t>Georgetown, Guyana</t>
        </is>
      </c>
      <c r="D8" s="351" t="n"/>
      <c r="E8" s="351" t="n"/>
      <c r="F8" s="351" t="n"/>
      <c r="G8" s="6" t="n"/>
      <c r="H8" s="6" t="n"/>
      <c r="I8" s="6" t="n"/>
      <c r="J8" s="6" t="n"/>
      <c r="K8" s="6" t="n"/>
      <c r="L8" s="6" t="n"/>
      <c r="M8" s="341" t="n"/>
      <c r="N8" s="351" t="n"/>
      <c r="O8" s="351" t="n"/>
      <c r="P8" s="6" t="n"/>
      <c r="Q8" s="6" t="n"/>
      <c r="R8" s="6" t="n"/>
      <c r="S8" s="6" t="n"/>
      <c r="T8" s="6" t="n"/>
      <c r="U8" s="351" t="n"/>
      <c r="V8" s="263">
        <f>IF(MONTH($V$3)&lt;&gt;MONTH($V$3-WEEKDAY($V$3,1)+(ROW(V8)-ROW($V$5))*7+(COLUMN(V8)-COLUMN($V$5)+1)),"",$V$3-WEEKDAY($V$3,1)+(ROW(V8)-ROW($V$5))*7+(COLUMN(V8)-COLUMN($V$5)+1))</f>
        <v/>
      </c>
      <c r="W8" s="263">
        <f>IF(MONTH($V$3)&lt;&gt;MONTH($V$3-WEEKDAY($V$3,1)+(ROW(W8)-ROW($V$5))*7+(COLUMN(W8)-COLUMN($V$5)+1)),"",$V$3-WEEKDAY($V$3,1)+(ROW(W8)-ROW($V$5))*7+(COLUMN(W8)-COLUMN($V$5)+1))</f>
        <v/>
      </c>
      <c r="X8" s="263">
        <f>IF(MONTH($V$3)&lt;&gt;MONTH($V$3-WEEKDAY($V$3,1)+(ROW(X8)-ROW($V$5))*7+(COLUMN(X8)-COLUMN($V$5)+1)),"",$V$3-WEEKDAY($V$3,1)+(ROW(X8)-ROW($V$5))*7+(COLUMN(X8)-COLUMN($V$5)+1))</f>
        <v/>
      </c>
      <c r="Y8" s="263">
        <f>IF(MONTH($V$3)&lt;&gt;MONTH($V$3-WEEKDAY($V$3,1)+(ROW(Y8)-ROW($V$5))*7+(COLUMN(Y8)-COLUMN($V$5)+1)),"",$V$3-WEEKDAY($V$3,1)+(ROW(Y8)-ROW($V$5))*7+(COLUMN(Y8)-COLUMN($V$5)+1))</f>
        <v/>
      </c>
      <c r="Z8" s="263">
        <f>IF(MONTH($V$3)&lt;&gt;MONTH($V$3-WEEKDAY($V$3,1)+(ROW(Z8)-ROW($V$5))*7+(COLUMN(Z8)-COLUMN($V$5)+1)),"",$V$3-WEEKDAY($V$3,1)+(ROW(Z8)-ROW($V$5))*7+(COLUMN(Z8)-COLUMN($V$5)+1))</f>
        <v/>
      </c>
      <c r="AA8" s="263">
        <f>IF(MONTH($V$3)&lt;&gt;MONTH($V$3-WEEKDAY($V$3,1)+(ROW(AA8)-ROW($V$5))*7+(COLUMN(AA8)-COLUMN($V$5)+1)),"",$V$3-WEEKDAY($V$3,1)+(ROW(AA8)-ROW($V$5))*7+(COLUMN(AA8)-COLUMN($V$5)+1))</f>
        <v/>
      </c>
      <c r="AB8" s="263">
        <f>IF(MONTH($V$3)&lt;&gt;MONTH($V$3-WEEKDAY($V$3,1)+(ROW(AB8)-ROW($V$5))*7+(COLUMN(AB8)-COLUMN($V$5)+1)),"",$V$3-WEEKDAY($V$3,1)+(ROW(AB8)-ROW($V$5))*7+(COLUMN(AB8)-COLUMN($V$5)+1))</f>
        <v/>
      </c>
      <c r="AC8" s="351" t="n"/>
      <c r="AD8" s="351" t="n"/>
      <c r="AE8" s="3" t="b">
        <v>1</v>
      </c>
      <c r="AF8" s="258" t="n"/>
      <c r="AJ8" s="350" t="n"/>
      <c r="AL8" s="251" t="n"/>
    </row>
    <row r="9">
      <c r="A9" s="351" t="n"/>
      <c r="B9" s="351" t="n"/>
      <c r="C9" s="337" t="n"/>
      <c r="D9" s="337" t="n"/>
      <c r="E9" s="337" t="n"/>
      <c r="F9" s="337" t="n"/>
      <c r="G9" s="6" t="n"/>
      <c r="H9" s="6" t="n"/>
      <c r="I9" s="6" t="n"/>
      <c r="J9" s="6" t="n"/>
      <c r="K9" s="6" t="n"/>
      <c r="L9" s="6" t="n"/>
      <c r="M9" s="137" t="n"/>
      <c r="N9" s="137" t="n"/>
      <c r="O9" s="6" t="n"/>
      <c r="P9" s="6" t="n"/>
      <c r="Q9" s="6" t="n"/>
      <c r="R9" s="6" t="n"/>
      <c r="S9" s="6" t="n"/>
      <c r="T9" s="6" t="n"/>
      <c r="U9" s="351" t="n"/>
      <c r="V9" s="265" t="n"/>
      <c r="W9" s="265" t="n"/>
      <c r="X9" s="265" t="n"/>
      <c r="Y9" s="265" t="n"/>
      <c r="Z9" s="265" t="n"/>
      <c r="AA9" s="265" t="n"/>
      <c r="AB9" s="265" t="n"/>
      <c r="AC9" s="351" t="n"/>
      <c r="AD9" s="351" t="n"/>
      <c r="AE9" s="3" t="n"/>
      <c r="AF9" s="351" t="n"/>
      <c r="AJ9" s="350" t="n"/>
      <c r="AL9" s="251" t="n"/>
    </row>
    <row r="10">
      <c r="A10" s="351" t="n"/>
      <c r="B10" s="351" t="n"/>
      <c r="C10" s="337" t="inlineStr">
        <is>
          <t>592-223-7560</t>
        </is>
      </c>
      <c r="D10" s="351" t="n"/>
      <c r="E10" s="351" t="n"/>
      <c r="F10" s="351" t="n"/>
      <c r="G10" s="6" t="n"/>
      <c r="H10" s="340" t="n"/>
      <c r="I10" s="351" t="n"/>
      <c r="J10" s="340" t="n"/>
      <c r="K10" s="330" t="inlineStr">
        <is>
          <t>Week Starting:</t>
        </is>
      </c>
      <c r="L10" s="351" t="n"/>
      <c r="M10" s="335" t="n">
        <v>45977</v>
      </c>
      <c r="N10" s="362" t="n"/>
      <c r="O10" s="6" t="n"/>
      <c r="P10" s="6" t="n"/>
      <c r="Q10" s="6" t="n"/>
      <c r="R10" s="6" t="n"/>
      <c r="S10" s="6" t="n"/>
      <c r="T10" s="138" t="inlineStr">
        <is>
          <t>[42]</t>
        </is>
      </c>
      <c r="U10" s="351" t="n"/>
      <c r="V10" s="263">
        <f>IF(MONTH($V$3)&lt;&gt;MONTH($V$3-WEEKDAY($V$3,1)+(ROW(V10)-ROW($V$5))*7+(COLUMN(V10)-COLUMN($V$5)+1)),"",$V$3-WEEKDAY($V$3,1)+(ROW(V10)-ROW($V$5))*7+(COLUMN(V10)-COLUMN($V$5)+1))</f>
        <v/>
      </c>
      <c r="W10" s="263">
        <f>IF(MONTH($V$3)&lt;&gt;MONTH($V$3-WEEKDAY($V$3,1)+(ROW(W10)-ROW($V$5))*7+(COLUMN(W10)-COLUMN($V$5)+1)),"",$V$3-WEEKDAY($V$3,1)+(ROW(W10)-ROW($V$5))*7+(COLUMN(W10)-COLUMN($V$5)+1))</f>
        <v/>
      </c>
      <c r="X10" s="263">
        <f>IF(MONTH($V$3)&lt;&gt;MONTH($V$3-WEEKDAY($V$3,1)+(ROW(X10)-ROW($V$5))*7+(COLUMN(X10)-COLUMN($V$5)+1)),"",$V$3-WEEKDAY($V$3,1)+(ROW(X10)-ROW($V$5))*7+(COLUMN(X10)-COLUMN($V$5)+1))</f>
        <v/>
      </c>
      <c r="Y10" s="263">
        <f>IF(MONTH($V$3)&lt;&gt;MONTH($V$3-WEEKDAY($V$3,1)+(ROW(Y10)-ROW($V$5))*7+(COLUMN(Y10)-COLUMN($V$5)+1)),"",$V$3-WEEKDAY($V$3,1)+(ROW(Y10)-ROW($V$5))*7+(COLUMN(Y10)-COLUMN($V$5)+1))</f>
        <v/>
      </c>
      <c r="Z10" s="263">
        <f>IF(MONTH($V$3)&lt;&gt;MONTH($V$3-WEEKDAY($V$3,1)+(ROW(Z10)-ROW($V$5))*7+(COLUMN(Z10)-COLUMN($V$5)+1)),"",$V$3-WEEKDAY($V$3,1)+(ROW(Z10)-ROW($V$5))*7+(COLUMN(Z10)-COLUMN($V$5)+1))</f>
        <v/>
      </c>
      <c r="AA10" s="263">
        <f>IF(MONTH($V$3)&lt;&gt;MONTH($V$3-WEEKDAY($V$3,1)+(ROW(AA10)-ROW($V$5))*7+(COLUMN(AA10)-COLUMN($V$5)+1)),"",$V$3-WEEKDAY($V$3,1)+(ROW(AA10)-ROW($V$5))*7+(COLUMN(AA10)-COLUMN($V$5)+1))</f>
        <v/>
      </c>
      <c r="AB10" s="263">
        <f>IF(MONTH($V$3)&lt;&gt;MONTH($V$3-WEEKDAY($V$3,1)+(ROW(AB10)-ROW($V$5))*7+(COLUMN(AB10)-COLUMN($V$5)+1)),"",$V$3-WEEKDAY($V$3,1)+(ROW(AB10)-ROW($V$5))*7+(COLUMN(AB10)-COLUMN($V$5)+1))</f>
        <v/>
      </c>
      <c r="AC10" s="351" t="n"/>
      <c r="AD10" s="136" t="inlineStr">
        <is>
          <t>After:</t>
        </is>
      </c>
      <c r="AE10" s="264" t="n">
        <v>40</v>
      </c>
      <c r="AF10" s="250" t="n"/>
    </row>
    <row r="11" ht="15.75" customHeight="1" s="348" thickBot="1">
      <c r="A11" s="351" t="n"/>
      <c r="B11" s="351" t="n"/>
      <c r="C11" s="6" t="n"/>
      <c r="D11" s="6" t="n"/>
      <c r="E11" s="6" t="n"/>
      <c r="F11" s="6" t="n"/>
      <c r="G11" s="6" t="n"/>
      <c r="H11" s="6" t="n"/>
      <c r="I11" s="6" t="n"/>
      <c r="J11" s="6" t="n"/>
      <c r="K11" s="259" t="inlineStr">
        <is>
          <t>Carry Forward Hrs:</t>
        </is>
      </c>
      <c r="L11" s="248" t="n">
        <v>0</v>
      </c>
      <c r="M11" s="6" t="n"/>
      <c r="N11" s="6" t="n"/>
      <c r="O11" s="6" t="n"/>
      <c r="P11" s="6" t="n"/>
      <c r="Q11" s="6" t="n"/>
      <c r="R11" s="6" t="n"/>
      <c r="S11" s="6" t="n"/>
      <c r="T11" s="6" t="n"/>
      <c r="U11" s="351" t="n"/>
      <c r="V11" s="263">
        <f>IF(MONTH($V$3)&lt;&gt;MONTH($V$3-WEEKDAY($V$3,1)+(ROW(V11)-ROW($V$5))*7+(COLUMN(V11)-COLUMN($V$5)+1)),"",$V$3-WEEKDAY($V$3,1)+(ROW(V11)-ROW($V$5))*7+(COLUMN(V11)-COLUMN($V$5)+1))</f>
        <v/>
      </c>
      <c r="W11" s="263">
        <f>IF(MONTH($V$3)&lt;&gt;MONTH($V$3-WEEKDAY($V$3,1)+(ROW(W11)-ROW($V$5))*7+(COLUMN(W11)-COLUMN($V$5)+1)),"",$V$3-WEEKDAY($V$3,1)+(ROW(W11)-ROW($V$5))*7+(COLUMN(W11)-COLUMN($V$5)+1))</f>
        <v/>
      </c>
      <c r="X11" s="263">
        <f>IF(MONTH($V$3)&lt;&gt;MONTH($V$3-WEEKDAY($V$3,1)+(ROW(X11)-ROW($V$5))*7+(COLUMN(X11)-COLUMN($V$5)+1)),"",$V$3-WEEKDAY($V$3,1)+(ROW(X11)-ROW($V$5))*7+(COLUMN(X11)-COLUMN($V$5)+1))</f>
        <v/>
      </c>
      <c r="Y11" s="263">
        <f>IF(MONTH($V$3)&lt;&gt;MONTH($V$3-WEEKDAY($V$3,1)+(ROW(Y11)-ROW($V$5))*7+(COLUMN(Y11)-COLUMN($V$5)+1)),"",$V$3-WEEKDAY($V$3,1)+(ROW(Y11)-ROW($V$5))*7+(COLUMN(Y11)-COLUMN($V$5)+1))</f>
        <v/>
      </c>
      <c r="Z11" s="263">
        <f>IF(MONTH($V$3)&lt;&gt;MONTH($V$3-WEEKDAY($V$3,1)+(ROW(Z11)-ROW($V$5))*7+(COLUMN(Z11)-COLUMN($V$5)+1)),"",$V$3-WEEKDAY($V$3,1)+(ROW(Z11)-ROW($V$5))*7+(COLUMN(Z11)-COLUMN($V$5)+1))</f>
        <v/>
      </c>
      <c r="AA11" s="263">
        <f>IF(MONTH($V$3)&lt;&gt;MONTH($V$3-WEEKDAY($V$3,1)+(ROW(AA11)-ROW($V$5))*7+(COLUMN(AA11)-COLUMN($V$5)+1)),"",$V$3-WEEKDAY($V$3,1)+(ROW(AA11)-ROW($V$5))*7+(COLUMN(AA11)-COLUMN($V$5)+1))</f>
        <v/>
      </c>
      <c r="AB11" s="263">
        <f>IF(MONTH($V$3)&lt;&gt;MONTH($V$3-WEEKDAY($V$3,1)+(ROW(AB11)-ROW($V$5))*7+(COLUMN(AB11)-COLUMN($V$5)+1)),"",$V$3-WEEKDAY($V$3,1)+(ROW(AB11)-ROW($V$5))*7+(COLUMN(AB11)-COLUMN($V$5)+1))</f>
        <v/>
      </c>
      <c r="AC11" s="351" t="n"/>
      <c r="AD11" s="351" t="n"/>
      <c r="AE11" s="351" t="n"/>
      <c r="AF11" s="258" t="n"/>
      <c r="AJ11" s="252" t="n"/>
      <c r="AK11" s="252" t="n"/>
    </row>
    <row r="12" ht="27.75" customFormat="1" customHeight="1" s="2" thickBot="1">
      <c r="A12" s="266" t="inlineStr">
        <is>
          <t>Day Off</t>
        </is>
      </c>
      <c r="B12" s="267" t="inlineStr">
        <is>
          <t>Holiday Double</t>
        </is>
      </c>
      <c r="C12" s="139" t="inlineStr">
        <is>
          <t>Day of Week</t>
        </is>
      </c>
      <c r="D12" s="140" t="inlineStr">
        <is>
          <t>Time
In</t>
        </is>
      </c>
      <c r="E12" s="140" t="inlineStr">
        <is>
          <t>Time
Out</t>
        </is>
      </c>
      <c r="F12" s="141" t="n"/>
      <c r="G12" s="140" t="inlineStr">
        <is>
          <t>Time
In</t>
        </is>
      </c>
      <c r="H12" s="140" t="inlineStr">
        <is>
          <t>Time
Out</t>
        </is>
      </c>
      <c r="I12" s="142" t="inlineStr">
        <is>
          <t>Total
Hrs</t>
        </is>
      </c>
      <c r="J12" s="142" t="inlineStr">
        <is>
          <t>Location</t>
        </is>
      </c>
      <c r="K12" s="142" t="inlineStr">
        <is>
          <t>Supervisor</t>
        </is>
      </c>
      <c r="L12" s="142" t="inlineStr">
        <is>
          <t>Supervisor Approval</t>
        </is>
      </c>
      <c r="M12" s="140" t="inlineStr">
        <is>
          <t>Regular
Hrs</t>
        </is>
      </c>
      <c r="N12" s="140" t="inlineStr">
        <is>
          <t>Overtime
Hrs</t>
        </is>
      </c>
      <c r="O12" s="140" t="inlineStr">
        <is>
          <t>Hol Hrs</t>
        </is>
      </c>
      <c r="P12" s="140" t="inlineStr">
        <is>
          <t>Responsibilities</t>
        </is>
      </c>
      <c r="Q12" s="140" t="inlineStr">
        <is>
          <t>Risk</t>
        </is>
      </c>
      <c r="R12" s="140" t="inlineStr">
        <is>
          <t>Meals</t>
        </is>
      </c>
      <c r="S12" s="140" t="inlineStr">
        <is>
          <t>Vac Hrs</t>
        </is>
      </c>
      <c r="T12" s="143" t="inlineStr">
        <is>
          <t>Reason for Overtime</t>
        </is>
      </c>
      <c r="U12" s="144" t="inlineStr">
        <is>
          <t>Wkly Reg Avail</t>
        </is>
      </c>
      <c r="V12" s="351" t="inlineStr">
        <is>
          <t>Orig Reg</t>
        </is>
      </c>
      <c r="W12" s="351" t="inlineStr">
        <is>
          <t>Wkly OT Adj</t>
        </is>
      </c>
      <c r="X12" s="351" t="inlineStr">
        <is>
          <t>Week Start</t>
        </is>
      </c>
      <c r="Y12" s="351" t="inlineStr">
        <is>
          <t>Wk Hrs Before</t>
        </is>
      </c>
      <c r="Z12" s="351" t="n"/>
      <c r="AA12" s="351" t="n"/>
      <c r="AB12" s="351" t="n"/>
      <c r="AC12" s="351" t="n"/>
      <c r="AD12" s="351" t="n"/>
      <c r="AE12" s="351" t="n"/>
      <c r="AF12" s="351" t="n"/>
      <c r="AJ12" s="252" t="n"/>
      <c r="AK12" s="252" t="n"/>
    </row>
    <row r="13" hidden="1" ht="15.75" customHeight="1" s="348" thickBot="1">
      <c r="A13" s="268" t="n"/>
      <c r="B13" s="351" t="n"/>
      <c r="C13" s="145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146" t="n"/>
      <c r="U13" s="351" t="n"/>
      <c r="V13" s="351" t="n"/>
      <c r="W13" s="351" t="n"/>
      <c r="X13" s="351" t="n"/>
      <c r="Y13" s="351" t="n"/>
      <c r="Z13" s="351" t="n"/>
      <c r="AA13" s="351" t="n"/>
      <c r="AB13" s="351" t="n"/>
      <c r="AC13" s="351" t="n"/>
      <c r="AD13" s="351" t="n"/>
      <c r="AE13" s="351" t="n"/>
      <c r="AF13" s="351" t="n"/>
    </row>
    <row r="14" ht="24" customHeight="1" s="348" thickBot="1">
      <c r="A14" s="147" t="inlineStr">
        <is>
          <t>On Day</t>
        </is>
      </c>
      <c r="B14" s="269" t="n"/>
      <c r="C14" s="88">
        <f>M10</f>
        <v/>
      </c>
      <c r="D14" s="54" t="n"/>
      <c r="E14" s="148">
        <f>IF(D14="", "",
 IF(D14=TIME(0,0,0), 0,
 IF(AND(D14&gt;=TIME(0,0,1), D14&lt;=TIME(2,0,0)), TIME(7,0,0),
 IF(AND(D14&gt;=TIME(6,0,0), D14&lt;=TIME(8,0,0)), TIME(12,0,0),
 IF(AND(D14&gt;TIME(8,0,0), D14&lt;=TIME(13,59,0)), TIME(15,0,0),
 IF(AND(D14&gt;=TIME(14,0,0), D14&lt;=TIME(17,59,0)), TIME(21,0,0),
 IF(AND(D14&gt;=TIME(18,0,0), D14&lt;=TIME(21,59,0)), TIME(0,0,0),
 IF(AND(D14&gt;=TIME(22,0,0), D14&lt;=TIME(23,59,59)), TIME(7,0,0), ""))))))))</f>
        <v/>
      </c>
      <c r="F14" s="149" t="n"/>
      <c r="G14" s="148">
        <f>IF(AND(D14&gt;=TIME(6,0,0),D14&lt;=TIME(8,0,0)),E14,"")</f>
        <v/>
      </c>
      <c r="H14" s="54" t="n"/>
      <c r="I14" s="55">
        <f>ROUND(IF(OR(D14="",E14="",E14=0),0,IF(H14="",MOD(E14-D14,1)*24,MOD(H14-D14,1)*24)),2)</f>
        <v/>
      </c>
      <c r="J14" s="150" t="n"/>
      <c r="K14" s="270" t="n"/>
      <c r="L14" s="271" t="n"/>
      <c r="M14" s="272">
        <f>MAX(0,V14-W14)</f>
        <v/>
      </c>
      <c r="N14" s="56">
        <f>(IF(OR($C14="",$D14=""),0,
 IF(OR($A14="Holiday",$A15="Holiday"),
    IF(ISNUMBER(MATCH(TRIM($B14),{"Phagwah","Good Friday","Easter Monday","Labour Day","Christmas","Eid ul Azha","Romans-2","Globe-12","Neptune P1"},0)),0,$I14),
 IF(AND(NOT(OR($A14="Annual Leave",$A15="Annual Leave")),$A14="Off day"),$I14,
  MAX(0,$I14-$V14)
  ))))+W14</f>
        <v/>
      </c>
      <c r="O14" s="56">
        <f>IF(AND(OR($A14="Holiday",$A15="Holiday"),
        ISNUMBER(MATCH(TRIM($B14),{"Phagwah","Good Friday","Easter Monday","Labour Day","Christmas","Eid ul Azha","Romans-2","Globe-12","Neptune P1"},0))),
   $I14,0)</f>
        <v/>
      </c>
      <c r="P14" s="56">
        <f>IF(OR($O$7="Canteen",$O$7="Head Office"),0,IF($I14&lt;=0,0,IF(OR(OR(TRIM($J14)="Hebrews",TRIM($J14)="Romans",TRIM($J14)="Romans-2",TRIM($J14)="Globe",TRIM($J14)="Globe-12",TRIM($J14)="Neptune P1"),AND($I15&gt;0,OR(TRIM($J15)="Hebrews",TRIM($J15)="Romans",TRIM($J15)="Romans-2",TRIM($J15)="Globe",TRIM($J15)="Globe-12",TRIM($J15)="Neptune P1"))),1,0)))</f>
        <v/>
      </c>
      <c r="Q14" s="57" t="n"/>
      <c r="R14" s="56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IF($I14&gt;0,1,0),
      0
   ),
0))</f>
        <v/>
      </c>
      <c r="S14" s="56">
        <f>IF(OR($A14="Annual Leave",$A15="Annual Leave"),IF($A14="Annual Leave",8,0),0)</f>
        <v/>
      </c>
      <c r="T14" s="58" t="n"/>
      <c r="U14" s="144">
        <f>MAX(0,40-Y14)</f>
        <v/>
      </c>
      <c r="V14" s="151">
        <f>IF(OR($C14="",$D14=""),0,
 IF(OR($A14="Holiday",$A15="Holiday"),0,
 IF(AND(NOT(OR($A14="Annual Leave",$A15="Annual Leave")),$A14="Off day"),0,
  IF($I14+$I15&gt;=8,IF($I14&gt;=8,8,$I14),$I14)
  )))</f>
        <v/>
      </c>
      <c r="W14" s="151">
        <f>MAX(0,V14-U14)</f>
        <v/>
      </c>
      <c r="X14" s="151">
        <f>IF(C14="","",C14-WEEKDAY(C14,1)+1)</f>
        <v/>
      </c>
      <c r="Y14" s="151">
        <f>IF(X14=X14,$L$11,0)</f>
        <v/>
      </c>
      <c r="Z14" s="151" t="n"/>
      <c r="AA14" s="151" t="n"/>
      <c r="AB14" s="151" t="n"/>
      <c r="AC14" s="351" t="n"/>
      <c r="AD14" s="351" t="n"/>
      <c r="AE14" s="351" t="n"/>
      <c r="AF14" s="351" t="n"/>
    </row>
    <row r="15" ht="24" customHeight="1" s="348" thickBot="1">
      <c r="A15" s="147" t="inlineStr">
        <is>
          <t>On Day</t>
        </is>
      </c>
      <c r="B15" s="269" t="n"/>
      <c r="C15" s="89">
        <f>C14</f>
        <v/>
      </c>
      <c r="D15" s="59" t="n"/>
      <c r="E15" s="152">
        <f>IF(D15="", "",
 IF(D15=TIME(0,0,0), 0,
 IF(AND(D15&gt;=TIME(0,0,1), D15&lt;=TIME(2,0,0)), TIME(7,0,0),
 IF(AND(D15&gt;=TIME(6,0,0), D15&lt;=TIME(8,0,0)), TIME(12,0,0),
 IF(AND(D15&gt;TIME(8,0,0), D15&lt;=TIME(13,59,0)), TIME(15,0,0),
 IF(AND(D15&gt;=TIME(14,0,0), D15&lt;=TIME(17,59,0)), TIME(21,0,0),
 IF(AND(D15&gt;=TIME(18,0,0), D15&lt;=TIME(21,59,0)), TIME(0,0,0),
 IF(AND(D15&gt;=TIME(22,0,0), D15&lt;=TIME(23,59,59)), TIME(7,0,0), ""))))))))</f>
        <v/>
      </c>
      <c r="F15" s="153" t="n"/>
      <c r="G15" s="152">
        <f>IF(AND(D15&gt;=TIME(6,0,0),D15&lt;=TIME(8,0,0)),E15,"")</f>
        <v/>
      </c>
      <c r="H15" s="59" t="n"/>
      <c r="I15" s="60">
        <f>ROUND(IF(OR(D15="",E15="",E15=0),0,IF(H15="",MOD(E15-D15,1)*24,MOD(H15-D15,1)*24)),2)</f>
        <v/>
      </c>
      <c r="J15" s="150" t="n"/>
      <c r="K15" s="270" t="n"/>
      <c r="L15" s="271" t="n"/>
      <c r="M15" s="272">
        <f>MAX(0,V15-W15)</f>
        <v/>
      </c>
      <c r="N15" s="61">
        <f>(IF(OR($C15="",$D15=""),0,
 IF(OR($A14="Holiday",$A15="Holiday"),
    IF(ISNUMBER(MATCH(TRIM($B15),{"Phagwah","Good Friday","Easter Monday","Labour Day","Christmas","Eid ul Azha","Romans-2","Globe-12","Neptune P1"},0)),0,$I15),
 IF(AND(NOT(OR($A14="Annual Leave",$A15="Annual Leave")),$A15="Off day"),$I15,
  MAX(0,$I15-$V15)
  ))))+W15</f>
        <v/>
      </c>
      <c r="O15" s="61">
        <f>IF(AND(OR($A14="Holiday",$A15="Holiday"),
        ISNUMBER(MATCH(TRIM($B15),{"Phagwah","Good Friday","Easter Monday","Labour Day","Christmas","Eid ul Azha","Romans-2","Globe-12","Neptune P1"},0))),
   $I15,0)</f>
        <v/>
      </c>
      <c r="P15" s="61">
        <f>IF(OR($O$7="Canteen",$O$7="Head Office"),0,IF($I15&lt;=0,0,IF(AND($I14&lt;=0,OR(TRIM($J15)="Hebrews",TRIM($J15)="Romans",TRIM($J15)="Romans-2",TRIM($J15)="Globe",TRIM($J15)="Globe-12",TRIM($J15)="Neptune P1")),1,0)))</f>
        <v/>
      </c>
      <c r="Q15" s="62" t="n"/>
      <c r="R15" s="61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IF(AND($I14=0,$I15&gt;0),1,0),
      0
   ),
0))</f>
        <v/>
      </c>
      <c r="S15" s="61">
        <f>IF(OR($A14="Annual Leave",$A15="Annual Leave"),IF(AND($A14&lt;&gt;"Annual Leave",$A15="Annual Leave"),8,0),0)</f>
        <v/>
      </c>
      <c r="T15" s="63" t="n"/>
      <c r="U15" s="144">
        <f>MAX(0,40-Y15)</f>
        <v/>
      </c>
      <c r="V15" s="151">
        <f>IF(OR($C15="",$D15=""),0,
 IF(OR($A14="Holiday",$A15="Holiday"),0,
 IF(AND(NOT(OR($A14="Annual Leave",$A15="Annual Leave")),$A15="Off day"),0,
  IF($I14+$I15&gt;=8,IF($I14&gt;=8,0,8-$I14),$I15)
  )))</f>
        <v/>
      </c>
      <c r="W15" s="151">
        <f>MAX(0,V15-U15)</f>
        <v/>
      </c>
      <c r="X15" s="151">
        <f>IF(C15="","",C15-WEEKDAY(C15,1)+1)</f>
        <v/>
      </c>
      <c r="Y15" s="151">
        <f>SUMPRODUCT(($X$14:$X14=X15)*(($V$14:$V14)+($O$14:$O14)))+IF(X15=X14,$L$11,0)</f>
        <v/>
      </c>
      <c r="Z15" s="151" t="n"/>
      <c r="AA15" s="151" t="n"/>
      <c r="AB15" s="151" t="n"/>
      <c r="AC15" s="351" t="n"/>
      <c r="AD15" s="351" t="n"/>
      <c r="AE15" s="351" t="n"/>
      <c r="AF15" s="351" t="n"/>
    </row>
    <row r="16" ht="24" customHeight="1" s="348" thickBot="1">
      <c r="A16" s="154" t="inlineStr">
        <is>
          <t>On Day</t>
        </is>
      </c>
      <c r="B16" s="273" t="n"/>
      <c r="C16" s="90">
        <f>C14+1</f>
        <v/>
      </c>
      <c r="D16" s="8" t="n"/>
      <c r="E16" s="155">
        <f>IF(D16="", "",
 IF(D16=TIME(0,0,0), 0,
 IF(AND(D16&gt;=TIME(0,0,1), D16&lt;=TIME(2,0,0)), TIME(7,0,0),
 IF(AND(D16&gt;=TIME(6,0,0), D16&lt;=TIME(8,0,0)), TIME(12,0,0),
 IF(AND(D16&gt;TIME(8,0,0), D16&lt;=TIME(13,59,0)), TIME(15,0,0),
 IF(AND(D16&gt;=TIME(14,0,0), D16&lt;=TIME(17,59,0)), TIME(21,0,0),
 IF(AND(D16&gt;=TIME(18,0,0), D16&lt;=TIME(21,59,0)), TIME(0,0,0),
 IF(AND(D16&gt;=TIME(22,0,0), D16&lt;=TIME(23,59,59)), TIME(7,0,0), ""))))))))</f>
        <v/>
      </c>
      <c r="F16" s="156" t="n"/>
      <c r="G16" s="155">
        <f>IF(AND(D16&gt;=TIME(6,0,0),D16&lt;=TIME(8,0,0)),E16,"")</f>
        <v/>
      </c>
      <c r="H16" s="8" t="n"/>
      <c r="I16" s="30">
        <f>ROUND(IF(OR(D16="",E16="",E16=0),0,IF(H16="",MOD(E16-D16,1)*24,MOD(H16-D16,1)*24)),2)</f>
        <v/>
      </c>
      <c r="J16" s="157" t="n"/>
      <c r="K16" s="274" t="n"/>
      <c r="L16" s="271" t="n"/>
      <c r="M16" s="275">
        <f>MAX(0,V16-W16)</f>
        <v/>
      </c>
      <c r="N16" s="9">
        <f>(IF(OR($C16="",$D16=""),0,
 IF(OR($A16="Holiday",$A17="Holiday"),
    IF(ISNUMBER(MATCH(TRIM($B16),{"Phagwah","Good Friday","Easter Monday","Labour Day","Christmas","Eid ul Azha","Romans-2","Globe-12","Neptune P1"},0)),0,$I16),
 IF(AND(NOT(OR($A16="Annual Leave",$A17="Annual Leave")),$A16="Off day"),$I16,
  MAX(0,$I16-$V16)
  ))))+W16</f>
        <v/>
      </c>
      <c r="O16" s="9">
        <f>IF(AND(OR($A16="Holiday",$A17="Holiday"),
        ISNUMBER(MATCH(TRIM($B16),{"Phagwah","Good Friday","Easter Monday","Labour Day","Christmas","Eid ul Azha","Romans-2","Globe-12","Neptune P1"},0))),
   $I16,0)</f>
        <v/>
      </c>
      <c r="P16" s="9">
        <f>IF(OR($O$7="Canteen",$O$7="Head Office"),0,IF($I16&lt;=0,0,IF(OR(OR(TRIM($J16)="Hebrews",TRIM($J16)="Romans",TRIM($J16)="Romans-2",TRIM($J16)="Globe",TRIM($J16)="Globe-12",TRIM($J16)="Neptune P1"),AND($I17&gt;0,OR(TRIM($J17)="Hebrews",TRIM($J17)="Romans",TRIM($J17)="Romans-2",TRIM($J17)="Globe",TRIM($J17)="Globe-12",TRIM($J17)="Neptune P1"))),1,0)))</f>
        <v/>
      </c>
      <c r="Q16" s="10" t="n"/>
      <c r="R16" s="9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IF($I16&gt;0,1,0),
      0
   ),
0))</f>
        <v/>
      </c>
      <c r="S16" s="9">
        <f>IF(OR($A16="Annual Leave",$A17="Annual Leave"),IF($A16="Annual Leave",8,0),0)</f>
        <v/>
      </c>
      <c r="T16" s="91" t="n"/>
      <c r="U16" s="144">
        <f>MAX(0,40-Y16)</f>
        <v/>
      </c>
      <c r="V16" s="351">
        <f>IF(OR($C16="",$D16=""),0,
 IF(OR($A16="Holiday",$A17="Holiday"),0,
 IF(AND(NOT(OR($A16="Annual Leave",$A17="Annual Leave")),$A16="Off day"),0,
  IF($I16+$I17&gt;=8,IF($I16&gt;=8,8,$I16),$I16)
  )))</f>
        <v/>
      </c>
      <c r="W16" s="351">
        <f>MAX(0,V16-U16)</f>
        <v/>
      </c>
      <c r="X16" s="351">
        <f>IF(C16="","",C16-WEEKDAY(C16,1)+1)</f>
        <v/>
      </c>
      <c r="Y16" s="351">
        <f>SUMPRODUCT(($X$14:$X15=X16)*(($V$14:$V15)+($O$14:$O15)))+IF(X16=X14,$L$11,0)</f>
        <v/>
      </c>
      <c r="Z16" s="351" t="n"/>
      <c r="AA16" s="351" t="n"/>
      <c r="AB16" s="351" t="n"/>
      <c r="AC16" s="351" t="n"/>
      <c r="AD16" s="351" t="n"/>
      <c r="AE16" s="351" t="n"/>
      <c r="AF16" s="351" t="n"/>
    </row>
    <row r="17" ht="24" customHeight="1" s="348" thickBot="1">
      <c r="A17" s="154" t="inlineStr">
        <is>
          <t>On Day</t>
        </is>
      </c>
      <c r="B17" s="273" t="n"/>
      <c r="C17" s="90">
        <f>C16</f>
        <v/>
      </c>
      <c r="D17" s="276" t="n"/>
      <c r="E17" s="277">
        <f>IF(D17="", "",
 IF(D17=TIME(0,0,0), 0,
 IF(AND(D17&gt;=TIME(0,0,1), D17&lt;=TIME(2,0,0)), TIME(7,0,0),
 IF(AND(D17&gt;=TIME(6,0,0), D17&lt;=TIME(8,0,0)), TIME(12,0,0),
 IF(AND(D17&gt;TIME(8,0,0), D17&lt;=TIME(13,59,0)), TIME(15,0,0),
 IF(AND(D17&gt;=TIME(14,0,0), D17&lt;=TIME(17,59,0)), TIME(21,0,0),
 IF(AND(D17&gt;=TIME(18,0,0), D17&lt;=TIME(21,59,0)), TIME(0,0,0),
 IF(AND(D17&gt;=TIME(22,0,0), D17&lt;=TIME(23,59,59)), TIME(7,0,0), ""))))))))</f>
        <v/>
      </c>
      <c r="F17" s="156" t="n"/>
      <c r="G17" s="277">
        <f>IF(AND(D17&gt;=TIME(6,0,0),D17&lt;=TIME(8,0,0)),E17,"")</f>
        <v/>
      </c>
      <c r="H17" s="276" t="n"/>
      <c r="I17" s="30">
        <f>ROUND(IF(OR(D17="",E17="",E17=0),0,IF(H17="",MOD(E17-D17,1)*24,MOD(H17-D17,1)*24)),2)</f>
        <v/>
      </c>
      <c r="J17" s="158" t="n"/>
      <c r="K17" s="274" t="n"/>
      <c r="L17" s="271" t="n"/>
      <c r="M17" s="275">
        <f>MAX(0,V17-W17)</f>
        <v/>
      </c>
      <c r="N17" s="278">
        <f>(IF(OR($C17="",$D17=""),0,
 IF(OR($A16="Holiday",$A17="Holiday"),
    IF(ISNUMBER(MATCH(TRIM($B17),{"Phagwah","Good Friday","Easter Monday","Labour Day","Christmas","Eid ul Azha","Romans-2","Globe-12","Neptune P1"},0)),0,$I17),
 IF(AND(NOT(OR($A16="Annual Leave",$A17="Annual Leave")),$A17="Off day"),$I17,
  MAX(0,$I17-$V17)
  ))))+W17</f>
        <v/>
      </c>
      <c r="O17" s="278">
        <f>IF(AND(OR($A16="Holiday",$A17="Holiday"),
        ISNUMBER(MATCH(TRIM($B17),{"Phagwah","Good Friday","Easter Monday","Labour Day","Christmas","Eid ul Azha","Romans-2","Globe-12","Neptune P1"},0))),
   $I17,0)</f>
        <v/>
      </c>
      <c r="P17" s="278">
        <f>IF(OR($O$7="Canteen",$O$7="Head Office"),0,IF($I17&lt;=0,0,IF(AND($I16&lt;=0,OR(TRIM($J17)="Hebrews",TRIM($J17)="Romans",TRIM($J17)="Romans-2",TRIM($J17)="Globe",TRIM($J17)="Globe-12",TRIM($J17)="Neptune P1")),1,0)))</f>
        <v/>
      </c>
      <c r="Q17" s="279" t="n"/>
      <c r="R17" s="278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IF(AND($I16=0,$I17&gt;0),1,0),
      0
   ),
0))</f>
        <v/>
      </c>
      <c r="S17" s="278">
        <f>IF(OR($A16="Annual Leave",$A17="Annual Leave"),IF(AND($A16&lt;&gt;"Annual Leave",$A17="Annual Leave"),8,0),0)</f>
        <v/>
      </c>
      <c r="T17" s="280" t="n"/>
      <c r="U17" s="144">
        <f>MAX(0,40-Y17)</f>
        <v/>
      </c>
      <c r="V17" s="351">
        <f>IF(OR($C17="",$D17=""),0,
 IF(OR($A16="Holiday",$A17="Holiday"),0,
 IF(AND(NOT(OR($A16="Annual Leave",$A17="Annual Leave")),$A17="Off day"),0,
  IF($I16+$I17&gt;=8,IF($I16&gt;=8,0,8-$I16),$I17)
  )))</f>
        <v/>
      </c>
      <c r="W17" s="351">
        <f>MAX(0,V17-U17)</f>
        <v/>
      </c>
      <c r="X17" s="351">
        <f>IF(C17="","",C17-WEEKDAY(C17,1)+1)</f>
        <v/>
      </c>
      <c r="Y17" s="351">
        <f>SUMPRODUCT(($X$14:$X16=X17)*(($V$14:$V16)+($O$14:$O16)))+IF(X17=X14,$L$11,0)</f>
        <v/>
      </c>
      <c r="Z17" s="351" t="n"/>
      <c r="AA17" s="351" t="n"/>
      <c r="AB17" s="351" t="n"/>
      <c r="AC17" s="351" t="n"/>
      <c r="AD17" s="351" t="n"/>
      <c r="AE17" s="351" t="n"/>
      <c r="AF17" s="351" t="n"/>
    </row>
    <row r="18" ht="24" customHeight="1" s="348" thickBot="1">
      <c r="A18" s="159" t="inlineStr">
        <is>
          <t>On Day</t>
        </is>
      </c>
      <c r="B18" s="281" t="n"/>
      <c r="C18" s="92">
        <f>C16+1</f>
        <v/>
      </c>
      <c r="D18" s="31" t="n"/>
      <c r="E18" s="160">
        <f>IF(D18="", "",
 IF(D18=TIME(0,0,0), 0,
 IF(AND(D18&gt;=TIME(0,0,1), D18&lt;=TIME(2,0,0)), TIME(7,0,0),
 IF(AND(D18&gt;=TIME(6,0,0), D18&lt;=TIME(8,0,0)), TIME(12,0,0),
 IF(AND(D18&gt;TIME(8,0,0), D18&lt;=TIME(13,59,0)), TIME(15,0,0),
 IF(AND(D18&gt;=TIME(14,0,0), D18&lt;=TIME(17,59,0)), TIME(21,0,0),
 IF(AND(D18&gt;=TIME(18,0,0), D18&lt;=TIME(21,59,0)), TIME(0,0,0),
 IF(AND(D18&gt;=TIME(22,0,0), D18&lt;=TIME(23,59,59)), TIME(7,0,0), ""))))))))</f>
        <v/>
      </c>
      <c r="F18" s="161" t="n"/>
      <c r="G18" s="160">
        <f>IF(AND(D18&gt;=TIME(6,0,0),D18&lt;=TIME(8,0,0)),E18,"")</f>
        <v/>
      </c>
      <c r="H18" s="31" t="n"/>
      <c r="I18" s="32">
        <f>ROUND(IF(OR(D18="",E18="",E18=0),0,IF(H18="",MOD(E18-D18,1)*24,MOD(H18-D18,1)*24)),2)</f>
        <v/>
      </c>
      <c r="J18" s="162" t="n"/>
      <c r="K18" s="282" t="n"/>
      <c r="L18" s="271" t="n"/>
      <c r="M18" s="283">
        <f>MAX(0,V18-W18)</f>
        <v/>
      </c>
      <c r="N18" s="33">
        <f>(IF(OR($C18="",$D18=""),0,
 IF(OR($A18="Holiday",$A19="Holiday"),
    IF(ISNUMBER(MATCH(TRIM($B18),{"Phagwah","Good Friday","Easter Monday","Labour Day","Christmas","Eid ul Azha","Romans-2","Globe-12","Neptune P1"},0)),0,$I18),
 IF(AND(NOT(OR($A18="Annual Leave",$A19="Annual Leave")),$A18="Off day"),$I18,
  MAX(0,$I18-$V18)
  ))))+W18</f>
        <v/>
      </c>
      <c r="O18" s="33">
        <f>IF(AND(OR($A18="Holiday",$A19="Holiday"),
        ISNUMBER(MATCH(TRIM($B18),{"Phagwah","Good Friday","Easter Monday","Labour Day","Christmas","Eid ul Azha","Romans-2","Globe-12","Neptune P1"},0))),
   $I18,0)</f>
        <v/>
      </c>
      <c r="P18" s="33">
        <f>IF(OR($O$7="Canteen",$O$7="Head Office"),0,IF($I18&lt;=0,0,IF(OR(OR(TRIM($J18)="Hebrews",TRIM($J18)="Romans",TRIM($J18)="Romans-2",TRIM($J18)="Globe",TRIM($J18)="Globe-12",TRIM($J18)="Neptune P1"),AND($I19&gt;0,OR(TRIM($J19)="Hebrews",TRIM($J19)="Romans",TRIM($J19)="Romans-2",TRIM($J19)="Globe",TRIM($J19)="Globe-12",TRIM($J19)="Neptune P1"))),1,0)))</f>
        <v/>
      </c>
      <c r="Q18" s="34" t="n"/>
      <c r="R18" s="33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IF($I18&gt;0,1,0),
      0
   ),
0))</f>
        <v/>
      </c>
      <c r="S18" s="33">
        <f>IF(OR($A18="Annual Leave",$A19="Annual Leave"),IF($A18="Annual Leave",8,0),0)</f>
        <v/>
      </c>
      <c r="T18" s="35" t="n"/>
      <c r="U18" s="144">
        <f>MAX(0,40-Y18)</f>
        <v/>
      </c>
      <c r="V18" s="351">
        <f>IF(OR($C18="",$D18=""),0,
 IF(OR($A18="Holiday",$A19="Holiday"),0,
 IF(AND(NOT(OR($A18="Annual Leave",$A19="Annual Leave")),$A18="Off day"),0,
  IF($I18+$I19&gt;=8,IF($I18&gt;=8,8,$I18),$I18)
  )))</f>
        <v/>
      </c>
      <c r="W18" s="351">
        <f>MAX(0,V18-U18)</f>
        <v/>
      </c>
      <c r="X18" s="351">
        <f>IF(C18="","",C18-WEEKDAY(C18,1)+1)</f>
        <v/>
      </c>
      <c r="Y18" s="351">
        <f>SUMPRODUCT(($X$14:$X17=X18)*(($V$14:$V17)+($O$14:$O17)))+IF(X18=X14,$L$11,0)</f>
        <v/>
      </c>
      <c r="Z18" s="351" t="n"/>
      <c r="AA18" s="351" t="n"/>
      <c r="AB18" s="351" t="n"/>
      <c r="AC18" s="351" t="n"/>
      <c r="AD18" s="351" t="n"/>
      <c r="AE18" s="351" t="n"/>
      <c r="AF18" s="351" t="n"/>
    </row>
    <row r="19" ht="24" customHeight="1" s="348" thickBot="1">
      <c r="A19" s="159" t="inlineStr">
        <is>
          <t>On Day</t>
        </is>
      </c>
      <c r="B19" s="281" t="n"/>
      <c r="C19" s="93">
        <f>C18</f>
        <v/>
      </c>
      <c r="D19" s="36" t="n"/>
      <c r="E19" s="163">
        <f>IF(D19="", "",
 IF(D19=TIME(0,0,0), 0,
 IF(AND(D19&gt;=TIME(0,0,1), D19&lt;=TIME(2,0,0)), TIME(7,0,0),
 IF(AND(D19&gt;=TIME(6,0,0), D19&lt;=TIME(8,0,0)), TIME(12,0,0),
 IF(AND(D19&gt;TIME(8,0,0), D19&lt;=TIME(13,59,0)), TIME(15,0,0),
 IF(AND(D19&gt;=TIME(14,0,0), D19&lt;=TIME(17,59,0)), TIME(21,0,0),
 IF(AND(D19&gt;=TIME(18,0,0), D19&lt;=TIME(21,59,0)), TIME(0,0,0),
 IF(AND(D19&gt;=TIME(22,0,0), D19&lt;=TIME(23,59,59)), TIME(7,0,0), ""))))))))</f>
        <v/>
      </c>
      <c r="F19" s="164" t="n"/>
      <c r="G19" s="163">
        <f>IF(AND(D19&gt;=TIME(6,0,0),D19&lt;=TIME(8,0,0)),E19,"")</f>
        <v/>
      </c>
      <c r="H19" s="36" t="n"/>
      <c r="I19" s="37">
        <f>ROUND(IF(OR(D19="",E19="",E19=0),0,IF(H19="",MOD(E19-D19,1)*24,MOD(H19-D19,1)*24)),2)</f>
        <v/>
      </c>
      <c r="J19" s="162" t="n"/>
      <c r="K19" s="282" t="n"/>
      <c r="L19" s="271" t="n"/>
      <c r="M19" s="283">
        <f>MAX(0,V19-W19)</f>
        <v/>
      </c>
      <c r="N19" s="38">
        <f>(IF(OR($C19="",$D19=""),0,
 IF(OR($A18="Holiday",$A19="Holiday"),
    IF(ISNUMBER(MATCH(TRIM($B19),{"Phagwah","Good Friday","Easter Monday","Labour Day","Christmas","Eid ul Azha","Romans-2","Globe-12","Neptune P1"},0)),0,$I19),
 IF(AND(NOT(OR($A18="Annual Leave",$A19="Annual Leave")),$A19="Off day"),$I19,
  MAX(0,$I19-$V19)
  ))))+W19</f>
        <v/>
      </c>
      <c r="O19" s="38">
        <f>IF(AND(OR($A18="Holiday",$A19="Holiday"),
        ISNUMBER(MATCH(TRIM($B19),{"Phagwah","Good Friday","Easter Monday","Labour Day","Christmas","Eid ul Azha","Romans-2","Globe-12","Neptune P1"},0))),
   $I19,0)</f>
        <v/>
      </c>
      <c r="P19" s="38">
        <f>IF(OR($O$7="Canteen",$O$7="Head Office"),0,IF($I19&lt;=0,0,IF(AND($I18&lt;=0,OR(TRIM($J19)="Hebrews",TRIM($J19)="Romans",TRIM($J19)="Romans-2",TRIM($J19)="Globe",TRIM($J19)="Globe-12",TRIM($J19)="Neptune P1")),1,0)))</f>
        <v/>
      </c>
      <c r="Q19" s="39" t="n"/>
      <c r="R19" s="38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IF(AND($I18=0,$I19&gt;0),1,0),
      0
   ),
0))</f>
        <v/>
      </c>
      <c r="S19" s="38">
        <f>IF(OR($A18="Annual Leave",$A19="Annual Leave"),IF(AND($A18&lt;&gt;"Annual Leave",$A19="Annual Leave"),8,0),0)</f>
        <v/>
      </c>
      <c r="T19" s="40" t="n"/>
      <c r="U19" s="144">
        <f>MAX(0,40-Y19)</f>
        <v/>
      </c>
      <c r="V19" s="351">
        <f>IF(OR($C19="",$D19=""),0,
 IF(OR($A18="Holiday",$A19="Holiday"),0,
 IF(AND(NOT(OR($A18="Annual Leave",$A19="Annual Leave")),$A19="Off day"),0,
  IF($I18+$I19&gt;=8,IF($I18&gt;=8,0,8-$I18),$I19)
  )))</f>
        <v/>
      </c>
      <c r="W19" s="351">
        <f>MAX(0,V19-U19)</f>
        <v/>
      </c>
      <c r="X19" s="351">
        <f>IF(C19="","",C19-WEEKDAY(C19,1)+1)</f>
        <v/>
      </c>
      <c r="Y19" s="351">
        <f>SUMPRODUCT(($X$14:$X18=X19)*(($V$14:$V18)+($O$14:$O18)))+IF(X19=X14,$L$11,0)</f>
        <v/>
      </c>
      <c r="Z19" s="351" t="n"/>
      <c r="AA19" s="351" t="n"/>
      <c r="AB19" s="351" t="n"/>
      <c r="AC19" s="351" t="n"/>
      <c r="AD19" s="351" t="n"/>
      <c r="AE19" s="351" t="n"/>
      <c r="AF19" s="351" t="n"/>
    </row>
    <row r="20" ht="24" customHeight="1" s="348" thickBot="1">
      <c r="A20" s="165" t="inlineStr">
        <is>
          <t>On Day</t>
        </is>
      </c>
      <c r="B20" s="284" t="n"/>
      <c r="C20" s="94">
        <f>C18+1</f>
        <v/>
      </c>
      <c r="D20" s="41" t="n"/>
      <c r="E20" s="166">
        <f>IF(D20="", "",
 IF(D20=TIME(0,0,0), 0,
 IF(AND(D20&gt;=TIME(0,0,1), D20&lt;=TIME(2,0,0)), TIME(7,0,0),
 IF(AND(D20&gt;=TIME(6,0,0), D20&lt;=TIME(8,0,0)), TIME(12,0,0),
 IF(AND(D20&gt;TIME(8,0,0), D20&lt;=TIME(13,59,0)), TIME(15,0,0),
 IF(AND(D20&gt;=TIME(14,0,0), D20&lt;=TIME(17,59,0)), TIME(21,0,0),
 IF(AND(D20&gt;=TIME(18,0,0), D20&lt;=TIME(21,59,0)), TIME(0,0,0),
 IF(AND(D20&gt;=TIME(22,0,0), D20&lt;=TIME(23,59,59)), TIME(7,0,0), ""))))))))</f>
        <v/>
      </c>
      <c r="F20" s="167" t="n"/>
      <c r="G20" s="166">
        <f>IF(AND(D20&gt;=TIME(6,0,0),D20&lt;=TIME(8,0,0)),E20,"")</f>
        <v/>
      </c>
      <c r="H20" s="41" t="n"/>
      <c r="I20" s="95">
        <f>ROUND(IF(OR(D20="",E20="",E20=0),0,IF(H20="",MOD(E20-D20,1)*24,MOD(H20-D20,1)*24)),2)</f>
        <v/>
      </c>
      <c r="J20" s="168" t="n"/>
      <c r="K20" s="285" t="n"/>
      <c r="L20" s="271" t="n"/>
      <c r="M20" s="286">
        <f>MAX(0,V20-W20)</f>
        <v/>
      </c>
      <c r="N20" s="42">
        <f>(IF(OR($C20="",$D20=""),0,
 IF(OR($A20="Holiday",$A21="Holiday"),
    IF(ISNUMBER(MATCH(TRIM($B20),{"Phagwah","Good Friday","Easter Monday","Labour Day","Christmas","Eid ul Azha","Romans-2","Globe-12","Neptune P1"},0)),0,$I20),
 IF(AND(NOT(OR($A20="Annual Leave",$A21="Annual Leave")),$A20="Off day"),$I20,
  MAX(0,$I20-$V20)
  ))))+W20</f>
        <v/>
      </c>
      <c r="O20" s="42">
        <f>IF(AND(OR($A20="Holiday",$A21="Holiday"),
        ISNUMBER(MATCH(TRIM($B20),{"Phagwah","Good Friday","Easter Monday","Labour Day","Christmas","Eid ul Azha","Romans-2","Globe-12","Neptune P1"},0))),
   $I20,0)</f>
        <v/>
      </c>
      <c r="P20" s="42">
        <f>IF(OR($O$7="Canteen",$O$7="Head Office"),0,IF($I20&lt;=0,0,IF(OR(OR(TRIM($J20)="Hebrews",TRIM($J20)="Romans",TRIM($J20)="Romans-2",TRIM($J20)="Globe",TRIM($J20)="Globe-12",TRIM($J20)="Neptune P1"),AND($I21&gt;0,OR(TRIM($J21)="Hebrews",TRIM($J21)="Romans",TRIM($J21)="Romans-2",TRIM($J21)="Globe",TRIM($J21)="Globe-12",TRIM($J21)="Neptune P1"))),1,0)))</f>
        <v/>
      </c>
      <c r="Q20" s="43" t="n"/>
      <c r="R20" s="42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IF($I20&gt;0,1,0),
      0
   ),
0))</f>
        <v/>
      </c>
      <c r="S20" s="42">
        <f>IF(OR($A20="Annual Leave",$A21="Annual Leave"),IF($A20="Annual Leave",8,0),0)</f>
        <v/>
      </c>
      <c r="T20" s="96" t="n"/>
      <c r="U20" s="144">
        <f>MAX(0,40-Y20)</f>
        <v/>
      </c>
      <c r="V20" s="351">
        <f>IF(OR($C20="",$D20=""),0,
 IF(OR($A20="Holiday",$A21="Holiday"),0,
 IF(AND(NOT(OR($A20="Annual Leave",$A21="Annual Leave")),$A20="Off day"),0,
  IF($I20+$I21&gt;=8,IF($I20&gt;=8,8,$I20),$I20)
  )))</f>
        <v/>
      </c>
      <c r="W20" s="351">
        <f>MAX(0,V20-U20)</f>
        <v/>
      </c>
      <c r="X20" s="351">
        <f>IF(C20="","",C20-WEEKDAY(C20,1)+1)</f>
        <v/>
      </c>
      <c r="Y20" s="351">
        <f>SUMPRODUCT(($X$14:$X19=X20)*(($V$14:$V19)+($O$14:$O19)))+IF(X20=X14,$L$11,0)</f>
        <v/>
      </c>
      <c r="Z20" s="351" t="n"/>
      <c r="AA20" s="351" t="n"/>
      <c r="AB20" s="351" t="n"/>
      <c r="AC20" s="351" t="n"/>
      <c r="AD20" s="351" t="n"/>
      <c r="AE20" s="351" t="n"/>
      <c r="AF20" s="351" t="n"/>
    </row>
    <row r="21" ht="24" customHeight="1" s="348" thickBot="1">
      <c r="A21" s="165" t="inlineStr">
        <is>
          <t>On Day</t>
        </is>
      </c>
      <c r="B21" s="284" t="n"/>
      <c r="C21" s="94">
        <f>C20</f>
        <v/>
      </c>
      <c r="D21" s="287" t="n"/>
      <c r="E21" s="288">
        <f>IF(D21="", "",
 IF(D21=TIME(0,0,0), 0,
 IF(AND(D21&gt;=TIME(0,0,1), D21&lt;=TIME(2,0,0)), TIME(7,0,0),
 IF(AND(D21&gt;=TIME(6,0,0), D21&lt;=TIME(8,0,0)), TIME(12,0,0),
 IF(AND(D21&gt;TIME(8,0,0), D21&lt;=TIME(13,59,0)), TIME(15,0,0),
 IF(AND(D21&gt;=TIME(14,0,0), D21&lt;=TIME(17,59,0)), TIME(21,0,0),
 IF(AND(D21&gt;=TIME(18,0,0), D21&lt;=TIME(21,59,0)), TIME(0,0,0),
 IF(AND(D21&gt;=TIME(22,0,0), D21&lt;=TIME(23,59,59)), TIME(7,0,0), ""))))))))</f>
        <v/>
      </c>
      <c r="F21" s="167" t="n"/>
      <c r="G21" s="288">
        <f>IF(AND(D21&gt;=TIME(6,0,0),D21&lt;=TIME(8,0,0)),E21,"")</f>
        <v/>
      </c>
      <c r="H21" s="287" t="n"/>
      <c r="I21" s="95">
        <f>ROUND(IF(OR(D21="",E21="",E21=0),0,IF(H21="",MOD(E21-D21,1)*24,MOD(H21-D21,1)*24)),2)</f>
        <v/>
      </c>
      <c r="J21" s="169" t="n"/>
      <c r="K21" s="285" t="n"/>
      <c r="L21" s="271" t="n"/>
      <c r="M21" s="286">
        <f>MAX(0,V21-W21)</f>
        <v/>
      </c>
      <c r="N21" s="289">
        <f>(IF(OR($C21="",$D21=""),0,
 IF(OR($A20="Holiday",$A21="Holiday"),
    IF(ISNUMBER(MATCH(TRIM($B21),{"Phagwah","Good Friday","Easter Monday","Labour Day","Christmas","Eid ul Azha","Romans-2","Globe-12","Neptune P1"},0)),0,$I21),
 IF(AND(NOT(OR($A20="Annual Leave",$A21="Annual Leave")),$A21="Off day"),$I21,
  MAX(0,$I21-$V21)
  ))))+W21</f>
        <v/>
      </c>
      <c r="O21" s="289">
        <f>IF(AND(OR($A20="Holiday",$A21="Holiday"),
        ISNUMBER(MATCH(TRIM($B21),{"Phagwah","Good Friday","Easter Monday","Labour Day","Christmas","Eid ul Azha","Romans-2","Globe-12","Neptune P1"},0))),
   $I21,0)</f>
        <v/>
      </c>
      <c r="P21" s="289">
        <f>IF(OR($O$7="Canteen",$O$7="Head Office"),0,IF($I21&lt;=0,0,IF(AND($I20&lt;=0,OR(TRIM($J21)="Hebrews",TRIM($J21)="Romans",TRIM($J21)="Romans-2",TRIM($J21)="Globe",TRIM($J21)="Globe-12",TRIM($J21)="Neptune P1")),1,0)))</f>
        <v/>
      </c>
      <c r="Q21" s="290" t="n"/>
      <c r="R21" s="289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IF(AND($I20=0,$I21&gt;0),1,0),
      0
   ),
0))</f>
        <v/>
      </c>
      <c r="S21" s="289">
        <f>IF(OR($A20="Annual Leave",$A21="Annual Leave"),IF(AND($A20&lt;&gt;"Annual Leave",$A21="Annual Leave"),8,0),0)</f>
        <v/>
      </c>
      <c r="T21" s="291" t="n"/>
      <c r="U21" s="144">
        <f>MAX(0,40-Y21)</f>
        <v/>
      </c>
      <c r="V21" s="351">
        <f>IF(OR($C21="",$D21=""),0,
 IF(OR($A20="Holiday",$A21="Holiday"),0,
 IF(AND(NOT(OR($A20="Annual Leave",$A21="Annual Leave")),$A21="Off day"),0,
  IF($I20+$I21&gt;=8,IF($I20&gt;=8,0,8-$I20),$I21)
  )))</f>
        <v/>
      </c>
      <c r="W21" s="351">
        <f>MAX(0,V21-U21)</f>
        <v/>
      </c>
      <c r="X21" s="351">
        <f>IF(C21="","",C21-WEEKDAY(C21,1)+1)</f>
        <v/>
      </c>
      <c r="Y21" s="351">
        <f>SUMPRODUCT(($X$14:$X20=X21)*(($V$14:$V20)+($O$14:$O20)))+IF(X21=X14,$L$11,0)</f>
        <v/>
      </c>
      <c r="Z21" s="351" t="n"/>
      <c r="AA21" s="351" t="n"/>
      <c r="AB21" s="351" t="n"/>
      <c r="AC21" s="351" t="n"/>
      <c r="AD21" s="351" t="n"/>
      <c r="AE21" s="351" t="n"/>
      <c r="AF21" s="351" t="n"/>
    </row>
    <row r="22" ht="24" customHeight="1" s="348" thickBot="1">
      <c r="A22" s="170" t="inlineStr">
        <is>
          <t>On Day</t>
        </is>
      </c>
      <c r="B22" s="292" t="n"/>
      <c r="C22" s="97">
        <f>C20+1</f>
        <v/>
      </c>
      <c r="D22" s="44" t="n"/>
      <c r="E22" s="171">
        <f>IF(D22="", "",
 IF(D22=TIME(0,0,0), 0,
 IF(AND(D22&gt;=TIME(0,0,1), D22&lt;=TIME(2,0,0)), TIME(7,0,0),
 IF(AND(D22&gt;=TIME(6,0,0), D22&lt;=TIME(8,0,0)), TIME(12,0,0),
 IF(AND(D22&gt;TIME(8,0,0), D22&lt;=TIME(13,59,0)), TIME(15,0,0),
 IF(AND(D22&gt;=TIME(14,0,0), D22&lt;=TIME(17,59,0)), TIME(21,0,0),
 IF(AND(D22&gt;=TIME(18,0,0), D22&lt;=TIME(21,59,0)), TIME(0,0,0),
 IF(AND(D22&gt;=TIME(22,0,0), D22&lt;=TIME(23,59,59)), TIME(7,0,0), ""))))))))</f>
        <v/>
      </c>
      <c r="F22" s="172" t="n"/>
      <c r="G22" s="171">
        <f>IF(AND(D22&gt;=TIME(6,0,0),D22&lt;=TIME(8,0,0)),E22,"")</f>
        <v/>
      </c>
      <c r="H22" s="44" t="n"/>
      <c r="I22" s="45">
        <f>ROUND(IF(OR(D22="",E22="",E22=0),0,IF(H22="",MOD(E22-D22,1)*24,MOD(H22-D22,1)*24)),2)</f>
        <v/>
      </c>
      <c r="J22" s="173" t="n"/>
      <c r="K22" s="293" t="n"/>
      <c r="L22" s="271" t="n"/>
      <c r="M22" s="294">
        <f>MAX(0,V22-W22)</f>
        <v/>
      </c>
      <c r="N22" s="46">
        <f>(IF(OR($C22="",$D22=""),0,
 IF(OR($A22="Holiday",$A23="Holiday"),
    IF(ISNUMBER(MATCH(TRIM($B22),{"Phagwah","Good Friday","Easter Monday","Labour Day","Christmas","Eid ul Azha","Romans-2","Globe-12","Neptune P1"},0)),0,$I22),
 IF(AND(NOT(OR($A22="Annual Leave",$A23="Annual Leave")),$A22="Off day"),$I22,
  MAX(0,$I22-$V22)
  ))))+W22</f>
        <v/>
      </c>
      <c r="O22" s="46">
        <f>IF(AND(OR($A22="Holiday",$A23="Holiday"),
        ISNUMBER(MATCH(TRIM($B22),{"Phagwah","Good Friday","Easter Monday","Labour Day","Christmas","Eid ul Azha","Romans-2","Globe-12","Neptune P1"},0))),
   $I22,0)</f>
        <v/>
      </c>
      <c r="P22" s="46">
        <f>IF(OR($O$7="Canteen",$O$7="Head Office"),0,IF($I22&lt;=0,0,IF(OR(OR(TRIM($J22)="Hebrews",TRIM($J22)="Romans",TRIM($J22)="Romans-2",TRIM($J22)="Globe",TRIM($J22)="Globe-12",TRIM($J22)="Neptune P1"),AND($I23&gt;0,OR(TRIM($J23)="Hebrews",TRIM($J23)="Romans",TRIM($J23)="Romans-2",TRIM($J23)="Globe",TRIM($J23)="Globe-12",TRIM($J23)="Neptune P1"))),1,0)))</f>
        <v/>
      </c>
      <c r="Q22" s="47" t="n"/>
      <c r="R22" s="46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IF($I22&gt;0,1,0),
      0
   ),
0))</f>
        <v/>
      </c>
      <c r="S22" s="46">
        <f>IF(OR($A22="Annual Leave",$A23="Annual Leave"),IF($A22="Annual Leave",8,0),0)</f>
        <v/>
      </c>
      <c r="T22" s="48" t="n"/>
      <c r="U22" s="144">
        <f>MAX(0,40-Y22)</f>
        <v/>
      </c>
      <c r="V22" s="351">
        <f>IF(OR($C22="",$D22=""),0,
 IF(OR($A22="Holiday",$A23="Holiday"),0,
 IF(AND(NOT(OR($A22="Annual Leave",$A23="Annual Leave")),$A22="Off day"),0,
  IF($I22+$I23&gt;=8,IF($I22&gt;=8,8,$I22),$I22)
  )))</f>
        <v/>
      </c>
      <c r="W22" s="351">
        <f>MAX(0,V22-U22)</f>
        <v/>
      </c>
      <c r="X22" s="351">
        <f>IF(C22="","",C22-WEEKDAY(C22,1)+1)</f>
        <v/>
      </c>
      <c r="Y22" s="351">
        <f>SUMPRODUCT(($X$14:$X21=X22)*(($V$14:$V21)+($O$14:$O21)))+IF(X22=X14,$L$11,0)</f>
        <v/>
      </c>
      <c r="Z22" s="351" t="n"/>
      <c r="AA22" s="351" t="n"/>
      <c r="AB22" s="351" t="n"/>
      <c r="AC22" s="351" t="n"/>
      <c r="AD22" s="351" t="n"/>
      <c r="AE22" s="351" t="n"/>
      <c r="AF22" s="351" t="n"/>
    </row>
    <row r="23" ht="24" customHeight="1" s="348" thickBot="1">
      <c r="A23" s="170" t="inlineStr">
        <is>
          <t>On Day</t>
        </is>
      </c>
      <c r="B23" s="292" t="n"/>
      <c r="C23" s="98">
        <f>C22</f>
        <v/>
      </c>
      <c r="D23" s="49" t="n"/>
      <c r="E23" s="174">
        <f>IF(D23="", "",
 IF(D23=TIME(0,0,0), 0,
 IF(AND(D23&gt;=TIME(0,0,1), D23&lt;=TIME(2,0,0)), TIME(7,0,0),
 IF(AND(D23&gt;=TIME(6,0,0), D23&lt;=TIME(8,0,0)), TIME(12,0,0),
 IF(AND(D23&gt;TIME(8,0,0), D23&lt;=TIME(13,59,0)), TIME(15,0,0),
 IF(AND(D23&gt;=TIME(14,0,0), D23&lt;=TIME(17,59,0)), TIME(21,0,0),
 IF(AND(D23&gt;=TIME(18,0,0), D23&lt;=TIME(21,59,0)), TIME(0,0,0),
 IF(AND(D23&gt;=TIME(22,0,0), D23&lt;=TIME(23,59,59)), TIME(7,0,0), ""))))))))</f>
        <v/>
      </c>
      <c r="F23" s="175" t="n"/>
      <c r="G23" s="174">
        <f>IF(AND(D23&gt;=TIME(6,0,0),D23&lt;=TIME(8,0,0)),E23,"")</f>
        <v/>
      </c>
      <c r="H23" s="49" t="n"/>
      <c r="I23" s="50">
        <f>ROUND(IF(OR(D23="",E23="",E23=0),0,IF(H23="",MOD(E23-D23,1)*24,MOD(H23-D23,1)*24)),2)</f>
        <v/>
      </c>
      <c r="J23" s="173" t="n"/>
      <c r="K23" s="293" t="n"/>
      <c r="L23" s="271" t="n"/>
      <c r="M23" s="294">
        <f>MAX(0,V23-W23)</f>
        <v/>
      </c>
      <c r="N23" s="51">
        <f>(IF(OR($C23="",$D23=""),0,
 IF(OR($A22="Holiday",$A23="Holiday"),
    IF(ISNUMBER(MATCH(TRIM($B23),{"Phagwah","Good Friday","Easter Monday","Labour Day","Christmas","Eid ul Azha","Romans-2","Globe-12","Neptune P1"},0)),0,$I23),
 IF(AND(NOT(OR($A22="Annual Leave",$A23="Annual Leave")),$A23="Off day"),$I23,
  MAX(0,$I23-$V23)
  ))))+W23</f>
        <v/>
      </c>
      <c r="O23" s="51">
        <f>IF(AND(OR($A22="Holiday",$A23="Holiday"),
        ISNUMBER(MATCH(TRIM($B23),{"Phagwah","Good Friday","Easter Monday","Labour Day","Christmas","Eid ul Azha","Romans-2","Globe-12","Neptune P1"},0))),
   $I23,0)</f>
        <v/>
      </c>
      <c r="P23" s="51">
        <f>IF(OR($O$7="Canteen",$O$7="Head Office"),0,IF($I23&lt;=0,0,IF(AND($I22&lt;=0,OR(TRIM($J23)="Hebrews",TRIM($J23)="Romans",TRIM($J23)="Romans-2",TRIM($J23)="Globe",TRIM($J23)="Globe-12",TRIM($J23)="Neptune P1")),1,0)))</f>
        <v/>
      </c>
      <c r="Q23" s="52" t="n"/>
      <c r="R23" s="51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IF(AND($I22=0,$I23&gt;0),1,0),
      0
   ),
0))</f>
        <v/>
      </c>
      <c r="S23" s="51">
        <f>IF(OR($A22="Annual Leave",$A23="Annual Leave"),IF(AND($A22&lt;&gt;"Annual Leave",$A23="Annual Leave"),8,0),0)</f>
        <v/>
      </c>
      <c r="T23" s="53" t="n"/>
      <c r="U23" s="144">
        <f>MAX(0,40-Y23)</f>
        <v/>
      </c>
      <c r="V23" s="351">
        <f>IF(OR($C23="",$D23=""),0,
 IF(OR($A22="Holiday",$A23="Holiday"),0,
 IF(AND(NOT(OR($A22="Annual Leave",$A23="Annual Leave")),$A23="Off day"),0,
  IF($I22+$I23&gt;=8,IF($I22&gt;=8,0,8-$I22),$I23)
  )))</f>
        <v/>
      </c>
      <c r="W23" s="351">
        <f>MAX(0,V23-U23)</f>
        <v/>
      </c>
      <c r="X23" s="351">
        <f>IF(C23="","",C23-WEEKDAY(C23,1)+1)</f>
        <v/>
      </c>
      <c r="Y23" s="351">
        <f>SUMPRODUCT(($X$14:$X22=X23)*(($V$14:$V22)+($O$14:$O22)))+IF(X23=X14,$L$11,0)</f>
        <v/>
      </c>
      <c r="Z23" s="351" t="n"/>
      <c r="AA23" s="351" t="n"/>
      <c r="AB23" s="351" t="n"/>
      <c r="AC23" s="351" t="n"/>
      <c r="AD23" s="351" t="n"/>
      <c r="AE23" s="351" t="n"/>
      <c r="AF23" s="351" t="n"/>
    </row>
    <row r="24" ht="24" customHeight="1" s="348" thickBot="1">
      <c r="A24" s="154" t="inlineStr">
        <is>
          <t>On Day</t>
        </is>
      </c>
      <c r="B24" s="273" t="n"/>
      <c r="C24" s="90">
        <f>C22+1</f>
        <v/>
      </c>
      <c r="D24" s="8" t="n"/>
      <c r="E24" s="155">
        <f>IF(D24="", "",
 IF(D24=TIME(0,0,0), 0,
 IF(AND(D24&gt;=TIME(0,0,1), D24&lt;=TIME(2,0,0)), TIME(7,0,0),
 IF(AND(D24&gt;=TIME(6,0,0), D24&lt;=TIME(8,0,0)), TIME(12,0,0),
 IF(AND(D24&gt;TIME(8,0,0), D24&lt;=TIME(13,59,0)), TIME(15,0,0),
 IF(AND(D24&gt;=TIME(14,0,0), D24&lt;=TIME(17,59,0)), TIME(21,0,0),
 IF(AND(D24&gt;=TIME(18,0,0), D24&lt;=TIME(21,59,0)), TIME(0,0,0),
 IF(AND(D24&gt;=TIME(22,0,0), D24&lt;=TIME(23,59,59)), TIME(7,0,0), ""))))))))</f>
        <v/>
      </c>
      <c r="F24" s="156" t="n"/>
      <c r="G24" s="155">
        <f>IF(AND(D24&gt;=TIME(6,0,0),D24&lt;=TIME(8,0,0)),E24,"")</f>
        <v/>
      </c>
      <c r="H24" s="8" t="n"/>
      <c r="I24" s="30">
        <f>ROUND(IF(OR(D24="",E24="",E24=0),0,IF(H24="",MOD(E24-D24,1)*24,MOD(H24-D24,1)*24)),2)</f>
        <v/>
      </c>
      <c r="J24" s="157" t="n"/>
      <c r="K24" s="274" t="n"/>
      <c r="L24" s="271" t="n"/>
      <c r="M24" s="275">
        <f>MAX(0,V24-W24)</f>
        <v/>
      </c>
      <c r="N24" s="9">
        <f>(IF(OR($C24="",$D24=""),0,
 IF(OR($A24="Holiday",$A25="Holiday"),
    IF(ISNUMBER(MATCH(TRIM($B24),{"Phagwah","Good Friday","Easter Monday","Labour Day","Christmas","Eid ul Azha","Romans-2","Globe-12","Neptune P1"},0)),0,$I24),
 IF(AND(NOT(OR($A24="Annual Leave",$A25="Annual Leave")),$A24="Off day"),$I24,
  MAX(0,$I24-$V24)
  ))))+W24</f>
        <v/>
      </c>
      <c r="O24" s="9">
        <f>IF(AND(OR($A24="Holiday",$A25="Holiday"),
        ISNUMBER(MATCH(TRIM($B24),{"Phagwah","Good Friday","Easter Monday","Labour Day","Christmas","Eid ul Azha","Romans-2","Globe-12","Neptune P1"},0))),
   $I24,0)</f>
        <v/>
      </c>
      <c r="P24" s="9">
        <f>IF(OR($O$7="Canteen",$O$7="Head Office"),0,IF($I24&lt;=0,0,IF(OR(OR(TRIM($J24)="Hebrews",TRIM($J24)="Romans",TRIM($J24)="Romans-2",TRIM($J24)="Globe",TRIM($J24)="Globe-12",TRIM($J24)="Neptune P1"),AND($I25&gt;0,OR(TRIM($J25)="Hebrews",TRIM($J25)="Romans",TRIM($J25)="Romans-2",TRIM($J25)="Globe",TRIM($J25)="Globe-12",TRIM($J25)="Neptune P1"))),1,0)))</f>
        <v/>
      </c>
      <c r="Q24" s="10" t="n"/>
      <c r="R24" s="9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IF($I24&gt;0,1,0),
      0
   ),
0))</f>
        <v/>
      </c>
      <c r="S24" s="9">
        <f>IF(OR($A24="Annual Leave",$A25="Annual Leave"),IF($A24="Annual Leave",8,0),0)</f>
        <v/>
      </c>
      <c r="T24" s="91" t="n"/>
      <c r="U24" s="144">
        <f>MAX(0,40-Y24)</f>
        <v/>
      </c>
      <c r="V24" s="351">
        <f>IF(OR($C24="",$D24=""),0,
 IF(OR($A24="Holiday",$A25="Holiday"),0,
 IF(AND(NOT(OR($A24="Annual Leave",$A25="Annual Leave")),$A24="Off day"),0,
  IF($I24+$I25&gt;=8,IF($I24&gt;=8,8,$I24),$I24)
  )))</f>
        <v/>
      </c>
      <c r="W24" s="351">
        <f>MAX(0,V24-U24)</f>
        <v/>
      </c>
      <c r="X24" s="351">
        <f>IF(C24="","",C24-WEEKDAY(C24,1)+1)</f>
        <v/>
      </c>
      <c r="Y24" s="351">
        <f>SUMPRODUCT(($X$14:$X23=X24)*(($V$14:$V23)+($O$14:$O23)))+IF(X24=X14,$L$11,0)</f>
        <v/>
      </c>
      <c r="Z24" s="351" t="n"/>
      <c r="AA24" s="351" t="n"/>
      <c r="AB24" s="351" t="n"/>
      <c r="AC24" s="351" t="n"/>
      <c r="AD24" s="351" t="n"/>
      <c r="AE24" s="351" t="n"/>
      <c r="AF24" s="351" t="n"/>
    </row>
    <row r="25" ht="24" customHeight="1" s="348" thickBot="1">
      <c r="A25" s="154" t="inlineStr">
        <is>
          <t>On Day</t>
        </is>
      </c>
      <c r="B25" s="273" t="n"/>
      <c r="C25" s="90">
        <f>C24</f>
        <v/>
      </c>
      <c r="D25" s="276" t="n"/>
      <c r="E25" s="277">
        <f>IF(D25="", "",
 IF(D25=TIME(0,0,0), 0,
 IF(AND(D25&gt;=TIME(0,0,1), D25&lt;=TIME(2,0,0)), TIME(7,0,0),
 IF(AND(D25&gt;=TIME(6,0,0), D25&lt;=TIME(8,0,0)), TIME(12,0,0),
 IF(AND(D25&gt;TIME(8,0,0), D25&lt;=TIME(13,59,0)), TIME(15,0,0),
 IF(AND(D25&gt;=TIME(14,0,0), D25&lt;=TIME(17,59,0)), TIME(21,0,0),
 IF(AND(D25&gt;=TIME(18,0,0), D25&lt;=TIME(21,59,0)), TIME(0,0,0),
 IF(AND(D25&gt;=TIME(22,0,0), D25&lt;=TIME(23,59,59)), TIME(7,0,0), ""))))))))</f>
        <v/>
      </c>
      <c r="F25" s="156" t="n"/>
      <c r="G25" s="277">
        <f>IF(AND(D25&gt;=TIME(6,0,0),D25&lt;=TIME(8,0,0)),E25,"")</f>
        <v/>
      </c>
      <c r="H25" s="276" t="n"/>
      <c r="I25" s="30">
        <f>ROUND(IF(OR(D25="",E25="",E25=0),0,IF(H25="",MOD(E25-D25,1)*24,MOD(H25-D25,1)*24)),2)</f>
        <v/>
      </c>
      <c r="J25" s="158" t="n"/>
      <c r="K25" s="274" t="n"/>
      <c r="L25" s="271" t="n"/>
      <c r="M25" s="275">
        <f>MAX(0,V25-W25)</f>
        <v/>
      </c>
      <c r="N25" s="278">
        <f>(IF(OR($C25="",$D25=""),0,
 IF(OR($A24="Holiday",$A25="Holiday"),
    IF(ISNUMBER(MATCH(TRIM($B25),{"Phagwah","Good Friday","Easter Monday","Labour Day","Christmas","Eid ul Azha","Romans-2","Globe-12","Neptune P1"},0)),0,$I25),
 IF(AND(NOT(OR($A24="Annual Leave",$A25="Annual Leave")),$A25="Off day"),$I25,
  MAX(0,$I25-$V25)
  ))))+W25</f>
        <v/>
      </c>
      <c r="O25" s="278">
        <f>IF(AND(OR($A24="Holiday",$A25="Holiday"),
        ISNUMBER(MATCH(TRIM($B25),{"Phagwah","Good Friday","Easter Monday","Labour Day","Christmas","Eid ul Azha","Romans-2","Globe-12","Neptune P1"},0))),
   $I25,0)</f>
        <v/>
      </c>
      <c r="P25" s="278">
        <f>IF(OR($O$7="Canteen",$O$7="Head Office"),0,IF($I25&lt;=0,0,IF(AND($I24&lt;=0,OR(TRIM($J25)="Hebrews",TRIM($J25)="Romans",TRIM($J25)="Romans-2",TRIM($J25)="Globe",TRIM($J25)="Globe-12",TRIM($J25)="Neptune P1")),1,0)))</f>
        <v/>
      </c>
      <c r="Q25" s="279" t="n"/>
      <c r="R25" s="278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IF(AND($I24=0,$I25&gt;0),1,0),
      0
   ),
0))</f>
        <v/>
      </c>
      <c r="S25" s="278">
        <f>IF(OR($A24="Annual Leave",$A25="Annual Leave"),IF(AND($A24&lt;&gt;"Annual Leave",$A25="Annual Leave"),8,0),0)</f>
        <v/>
      </c>
      <c r="T25" s="280" t="n"/>
      <c r="U25" s="144">
        <f>MAX(0,40-Y25)</f>
        <v/>
      </c>
      <c r="V25" s="351">
        <f>IF(OR($C25="",$D25=""),0,
 IF(OR($A24="Holiday",$A25="Holiday"),0,
 IF(AND(NOT(OR($A24="Annual Leave",$A25="Annual Leave")),$A25="Off day"),0,
  IF($I24+$I25&gt;=8,IF($I24&gt;=8,0,8-$I24),$I25)
  )))</f>
        <v/>
      </c>
      <c r="W25" s="351">
        <f>MAX(0,V25-U25)</f>
        <v/>
      </c>
      <c r="X25" s="351">
        <f>IF(C25="","",C25-WEEKDAY(C25,1)+1)</f>
        <v/>
      </c>
      <c r="Y25" s="351">
        <f>SUMPRODUCT(($X$14:$X24=X25)*(($V$14:$V24)+($O$14:$O24)))+IF(X25=X14,$L$11,0)</f>
        <v/>
      </c>
      <c r="Z25" s="351" t="n"/>
      <c r="AA25" s="351" t="n"/>
      <c r="AB25" s="351" t="n"/>
      <c r="AC25" s="351" t="n"/>
      <c r="AD25" s="351" t="n"/>
      <c r="AE25" s="351" t="n"/>
      <c r="AF25" s="351" t="n"/>
    </row>
    <row r="26" ht="24" customHeight="1" s="348" thickBot="1">
      <c r="A26" s="159" t="inlineStr">
        <is>
          <t>On Day</t>
        </is>
      </c>
      <c r="B26" s="281" t="n"/>
      <c r="C26" s="92">
        <f>C24+1</f>
        <v/>
      </c>
      <c r="D26" s="31" t="n"/>
      <c r="E26" s="160">
        <f>IF(D26="", "",
 IF(D26=TIME(0,0,0), 0,
 IF(AND(D26&gt;=TIME(0,0,1), D26&lt;=TIME(2,0,0)), TIME(7,0,0),
 IF(AND(D26&gt;=TIME(6,0,0), D26&lt;=TIME(8,0,0)), TIME(12,0,0),
 IF(AND(D26&gt;TIME(8,0,0), D26&lt;=TIME(13,59,0)), TIME(15,0,0),
 IF(AND(D26&gt;=TIME(14,0,0), D26&lt;=TIME(17,59,0)), TIME(21,0,0),
 IF(AND(D26&gt;=TIME(18,0,0), D26&lt;=TIME(21,59,0)), TIME(0,0,0),
 IF(AND(D26&gt;=TIME(22,0,0), D26&lt;=TIME(23,59,59)), TIME(7,0,0), ""))))))))</f>
        <v/>
      </c>
      <c r="F26" s="161" t="n"/>
      <c r="G26" s="160">
        <f>IF(AND(D26&gt;=TIME(6,0,0),D26&lt;=TIME(8,0,0)),E26,"")</f>
        <v/>
      </c>
      <c r="H26" s="31" t="n"/>
      <c r="I26" s="32">
        <f>ROUND(IF(OR(D26="",E26="",E26=0),0,IF(H26="",MOD(E26-D26,1)*24,MOD(H26-D26,1)*24)),2)</f>
        <v/>
      </c>
      <c r="J26" s="162" t="n"/>
      <c r="K26" s="282" t="n"/>
      <c r="L26" s="271" t="n"/>
      <c r="M26" s="283">
        <f>MAX(0,V26-W26)</f>
        <v/>
      </c>
      <c r="N26" s="33">
        <f>(IF(OR($C26="",$D26=""),0,
 IF(OR($A26="Holiday",$A27="Holiday"),
    IF(ISNUMBER(MATCH(TRIM($B26),{"Phagwah","Good Friday","Easter Monday","Labour Day","Christmas","Eid ul Azha","Romans-2","Globe-12","Neptune P1"},0)),0,$I26),
 IF(AND(NOT(OR($A26="Annual Leave",$A27="Annual Leave")),$A26="Off day"),$I26,
  MAX(0,$I26-$V26)
  ))))+W26</f>
        <v/>
      </c>
      <c r="O26" s="33">
        <f>IF(AND(OR($A26="Holiday",$A27="Holiday"),
        ISNUMBER(MATCH(TRIM($B26),{"Phagwah","Good Friday","Easter Monday","Labour Day","Christmas","Eid ul Azha","Romans-2","Globe-12","Neptune P1"},0))),
   $I26,0)</f>
        <v/>
      </c>
      <c r="P26" s="33">
        <f>IF(OR($O$7="Canteen",$O$7="Head Office"),0,IF($I26&lt;=0,0,IF(OR(OR(TRIM($J26)="Hebrews",TRIM($J26)="Romans",TRIM($J26)="Romans-2",TRIM($J26)="Globe",TRIM($J26)="Globe-12",TRIM($J26)="Neptune P1"),AND($I27&gt;0,OR(TRIM($J27)="Hebrews",TRIM($J27)="Romans",TRIM($J27)="Romans-2",TRIM($J27)="Globe",TRIM($J27)="Globe-12",TRIM($J27)="Neptune P1"))),1,0)))</f>
        <v/>
      </c>
      <c r="Q26" s="34" t="n"/>
      <c r="R26" s="33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IF($I26&gt;0,1,0),
      0
   ),
0))</f>
        <v/>
      </c>
      <c r="S26" s="33">
        <f>IF(OR($A26="Annual Leave",$A27="Annual Leave"),IF($A26="Annual Leave",8,0),0)</f>
        <v/>
      </c>
      <c r="T26" s="35" t="n"/>
      <c r="U26" s="144">
        <f>MAX(0,40-Y26)</f>
        <v/>
      </c>
      <c r="V26" s="351">
        <f>IF(OR($C26="",$D26=""),0,
 IF(OR($A26="Holiday",$A27="Holiday"),0,
 IF(AND(NOT(OR($A26="Annual Leave",$A27="Annual Leave")),$A26="Off day"),0,
  IF($I26+$I27&gt;=8,IF($I26&gt;=8,8,$I26),$I26)
  )))</f>
        <v/>
      </c>
      <c r="W26" s="351">
        <f>MAX(0,V26-U26)</f>
        <v/>
      </c>
      <c r="X26" s="351">
        <f>IF(C26="","",C26-WEEKDAY(C26,1)+1)</f>
        <v/>
      </c>
      <c r="Y26" s="351">
        <f>SUMPRODUCT(($X$14:$X25=X26)*(($V$14:$V25)+($O$14:$O25)))+IF(X26=X14,$L$11,0)</f>
        <v/>
      </c>
      <c r="Z26" s="351" t="n"/>
      <c r="AA26" s="351" t="n"/>
      <c r="AB26" s="351" t="n"/>
      <c r="AC26" s="351" t="n"/>
      <c r="AD26" s="351" t="n"/>
      <c r="AE26" s="351" t="n"/>
      <c r="AF26" s="351" t="n"/>
    </row>
    <row r="27" ht="24" customHeight="1" s="348" thickBot="1">
      <c r="A27" s="159" t="inlineStr">
        <is>
          <t>On Day</t>
        </is>
      </c>
      <c r="B27" s="281" t="n"/>
      <c r="C27" s="93">
        <f>C26</f>
        <v/>
      </c>
      <c r="D27" s="36" t="n"/>
      <c r="E27" s="163">
        <f>IF(D27="", "",
 IF(D27=TIME(0,0,0), 0,
 IF(AND(D27&gt;=TIME(0,0,1), D27&lt;=TIME(2,0,0)), TIME(7,0,0),
 IF(AND(D27&gt;=TIME(6,0,0), D27&lt;=TIME(8,0,0)), TIME(12,0,0),
 IF(AND(D27&gt;TIME(8,0,0), D27&lt;=TIME(13,59,0)), TIME(15,0,0),
 IF(AND(D27&gt;=TIME(14,0,0), D27&lt;=TIME(17,59,0)), TIME(21,0,0),
 IF(AND(D27&gt;=TIME(18,0,0), D27&lt;=TIME(21,59,0)), TIME(0,0,0),
 IF(AND(D27&gt;=TIME(22,0,0), D27&lt;=TIME(23,59,59)), TIME(7,0,0), ""))))))))</f>
        <v/>
      </c>
      <c r="F27" s="164" t="n"/>
      <c r="G27" s="163">
        <f>IF(AND(D27&gt;=TIME(6,0,0),D27&lt;=TIME(8,0,0)),E27,"")</f>
        <v/>
      </c>
      <c r="H27" s="36" t="n"/>
      <c r="I27" s="37">
        <f>ROUND(IF(OR(D27="",E27="",E27=0),0,IF(H27="",MOD(E27-D27,1)*24,MOD(H27-D27,1)*24)),2)</f>
        <v/>
      </c>
      <c r="J27" s="162" t="n"/>
      <c r="K27" s="282" t="n"/>
      <c r="L27" s="271" t="n"/>
      <c r="M27" s="283">
        <f>MAX(0,V27-W27)</f>
        <v/>
      </c>
      <c r="N27" s="38">
        <f>(IF(OR($C27="",$D27=""),0,
 IF(OR($A26="Holiday",$A27="Holiday"),
    IF(ISNUMBER(MATCH(TRIM($B27),{"Phagwah","Good Friday","Easter Monday","Labour Day","Christmas","Eid ul Azha","Romans-2","Globe-12","Neptune P1"},0)),0,$I27),
 IF(AND(NOT(OR($A26="Annual Leave",$A27="Annual Leave")),$A27="Off day"),$I27,
  MAX(0,$I27-$V27)
  ))))+W27</f>
        <v/>
      </c>
      <c r="O27" s="38">
        <f>IF(AND(OR($A26="Holiday",$A27="Holiday"),
        ISNUMBER(MATCH(TRIM($B27),{"Phagwah","Good Friday","Easter Monday","Labour Day","Christmas","Eid ul Azha","Romans-2","Globe-12","Neptune P1"},0))),
   $I27,0)</f>
        <v/>
      </c>
      <c r="P27" s="38">
        <f>IF(OR($O$7="Canteen",$O$7="Head Office"),0,IF($I27&lt;=0,0,IF(AND($I26&lt;=0,OR(TRIM($J27)="Hebrews",TRIM($J27)="Romans",TRIM($J27)="Romans-2",TRIM($J27)="Globe",TRIM($J27)="Globe-12",TRIM($J27)="Neptune P1")),1,0)))</f>
        <v/>
      </c>
      <c r="Q27" s="39" t="n"/>
      <c r="R27" s="38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IF(AND($I26=0,$I27&gt;0),1,0),
      0
   ),
0))</f>
        <v/>
      </c>
      <c r="S27" s="38">
        <f>IF(OR($A26="Annual Leave",$A27="Annual Leave"),IF(AND($A26&lt;&gt;"Annual Leave",$A27="Annual Leave"),8,0),0)</f>
        <v/>
      </c>
      <c r="T27" s="40" t="n"/>
      <c r="U27" s="144">
        <f>MAX(0,40-Y27)</f>
        <v/>
      </c>
      <c r="V27" s="351">
        <f>IF(OR($C27="",$D27=""),0,
 IF(OR($A26="Holiday",$A27="Holiday"),0,
 IF(AND(NOT(OR($A26="Annual Leave",$A27="Annual Leave")),$A27="Off day"),0,
  IF($I26+$I27&gt;=8,IF($I26&gt;=8,0,8-$I26),$I27)
  )))</f>
        <v/>
      </c>
      <c r="W27" s="351">
        <f>MAX(0,V27-U27)</f>
        <v/>
      </c>
      <c r="X27" s="351">
        <f>IF(C27="","",C27-WEEKDAY(C27,1)+1)</f>
        <v/>
      </c>
      <c r="Y27" s="351">
        <f>SUMPRODUCT(($X$14:$X26=X27)*(($V$14:$V26)+($O$14:$O26)))+IF(X27=X14,$L$11,0)</f>
        <v/>
      </c>
      <c r="Z27" s="351" t="n"/>
      <c r="AA27" s="351" t="n"/>
      <c r="AB27" s="351" t="n"/>
      <c r="AC27" s="351" t="n"/>
      <c r="AD27" s="351" t="n"/>
      <c r="AE27" s="351" t="n"/>
      <c r="AF27" s="351" t="n"/>
    </row>
    <row r="28" ht="24" customHeight="1" s="348" thickBot="1">
      <c r="A28" s="176" t="n"/>
      <c r="B28" s="176" t="n"/>
      <c r="C28" s="145" t="n"/>
      <c r="D28" s="6" t="n"/>
      <c r="E28" s="14" t="n"/>
      <c r="F28" s="6" t="n"/>
      <c r="G28" s="6" t="n"/>
      <c r="H28" s="336" t="n"/>
      <c r="I28" s="351" t="n"/>
      <c r="J28" s="336" t="n"/>
      <c r="K28" s="336" t="n"/>
      <c r="L28" s="336" t="n"/>
      <c r="M28" s="99">
        <f>MAX(0,V28-W28)</f>
        <v/>
      </c>
      <c r="N28" s="99">
        <f>(IF(OR($C28="",$D28=""),0,
 IF(OR($A28="Holiday",$A29="Holiday"),
    IF(ISNUMBER(MATCH(TRIM($B28),{"Phagwah","Good Friday","Easter Monday","Labour Day","Christmas","Eid ul Azha","Romans-2","Globe-12","Neptune P1"},0)),0,$I28),
 IF(AND(NOT(OR($A28="Annual Leave",$A29="Annual Leave")),$A28="Off day"),$I28,
  MAX(0,$I28-$V28)
  ))))+W28</f>
        <v/>
      </c>
      <c r="O28" s="99">
        <f>IF(AND(OR($A28="Holiday",$A29="Holiday"),
        ISNUMBER(MATCH(TRIM($B28),{"Phagwah","Good Friday","Easter Monday","Labour Day","Christmas","Eid ul Azha","Romans-2","Globe-12","Neptune P1"},0))),
   $I28,0)</f>
        <v/>
      </c>
      <c r="P28" s="99">
        <f>IF(OR($O$7="Canteen",$O$7="Head Office"),0,IF($I28&lt;=0,0,IF(OR(OR(TRIM($J28)="Hebrews",TRIM($J28)="Romans",TRIM($J28)="Romans-2",TRIM($J28)="Globe",TRIM($J28)="Globe-12",TRIM($J28)="Neptune P1"),AND($I29&gt;0,OR(TRIM($J29)="Hebrews",TRIM($J29)="Romans",TRIM($J29)="Romans-2",TRIM($J29)="Globe",TRIM($J29)="Globe-12",TRIM($J29)="Neptune P1"))),1,0)))</f>
        <v/>
      </c>
      <c r="Q28" s="178" t="n"/>
      <c r="R28" s="15" t="n"/>
      <c r="S28" s="99">
        <f>IF(OR($A28="Annual Leave",$A29="Annual Leave"),IF($A28="Annual Leave",8,0),0)</f>
        <v/>
      </c>
      <c r="T28" s="100">
        <f>SUM(T14:T27)</f>
        <v/>
      </c>
      <c r="U28" s="144">
        <f>MAX(0,40-Y28)</f>
        <v/>
      </c>
      <c r="V28" s="351">
        <f>IF(OR($C28="",$D28=""),0,
 IF(OR($A28="Holiday",$A29="Holiday"),0,
 IF(AND(NOT(OR($A28="Annual Leave",$A29="Annual Leave")),$A28="Off day"),0,
  IF($I28+$I29&gt;=8,IF($I28&gt;=8,8,$I28),$I28)
  )))</f>
        <v/>
      </c>
      <c r="W28" s="351">
        <f>MAX(0,V28-U28)</f>
        <v/>
      </c>
      <c r="X28" s="351">
        <f>IF(C28="","",C28-WEEKDAY(C28,1)+1)</f>
        <v/>
      </c>
      <c r="Y28" s="351">
        <f>SUMPRODUCT(($X$14:$X27=X28)*(($V$14:$V27)+($O$14:$O27)))+IF(X28=X14,$L$11,0)</f>
        <v/>
      </c>
      <c r="Z28" s="351" t="n"/>
      <c r="AA28" s="351" t="n"/>
      <c r="AB28" s="351" t="n"/>
      <c r="AC28" s="351" t="n"/>
      <c r="AD28" s="351" t="n"/>
      <c r="AE28" s="351" t="n"/>
      <c r="AF28" s="351" t="n"/>
    </row>
    <row r="29" hidden="1" ht="15.75" customHeight="1" s="348" thickBot="1">
      <c r="A29" s="179" t="n"/>
      <c r="B29" s="176" t="n"/>
      <c r="C29" s="145" t="n"/>
      <c r="D29" s="6" t="n"/>
      <c r="E29" s="295">
        <f>IF(D29="", "",
 IF(D29=TIME(0,0,0), 0,
 IF(AND(D29&gt;=TIME(0,0,1), D29&lt;=TIME(2,0,0)), TIME(7,0,0),
 IF(AND(D29&gt;=TIME(6,0,0), D29&lt;=TIME(8,0,0)), TIME(12,0,0),
 IF(AND(D29&gt;TIME(8,0,0), D29&lt;=TIME(13,59,0)), TIME(15,0,0),
 IF(AND(D29&gt;=TIME(14,0,0), D29&lt;=TIME(17,59,0)), TIME(21,0,0),
 IF(AND(D29&gt;=TIME(18,0,0), D29&lt;=TIME(21,59,0)), TIME(0,0,0),
 IF(AND(D29&gt;=TIME(22,0,0), D29&lt;=TIME(23,59,59)), TIME(7,0,0), ""))))))))</f>
        <v/>
      </c>
      <c r="F29" s="6" t="n"/>
      <c r="G29" s="6" t="n"/>
      <c r="H29" s="6" t="n"/>
      <c r="I29" s="6" t="n"/>
      <c r="J29" s="6" t="n"/>
      <c r="K29" s="6" t="n"/>
      <c r="L29" s="6" t="n"/>
      <c r="M29" s="4">
        <f>MAX(0,V29-W29)</f>
        <v/>
      </c>
      <c r="N29" s="4">
        <f>(IF(OR($C29="",$D29=""),0,
 IF(OR($A28="Holiday",$A29="Holiday"),
    IF(ISNUMBER(MATCH(TRIM($B29),{"Phagwah","Good Friday","Easter Monday","Labour Day","Christmas","Eid ul Azha","Romans-2","Globe-12","Neptune P1"},0)),0,$I29),
 IF(AND(NOT(OR($A28="Annual Leave",$A29="Annual Leave")),$A29="Off day"),$I29,
  MAX(0,$I29-$V29)
  ))))+W29</f>
        <v/>
      </c>
      <c r="O29" s="4">
        <f>IF(AND(OR($A28="Holiday",$A29="Holiday"),
        ISNUMBER(MATCH(TRIM($B29),{"Phagwah","Good Friday","Easter Monday","Labour Day","Christmas","Eid ul Azha","Romans-2","Globe-12","Neptune P1"},0))),
   $I29,0)</f>
        <v/>
      </c>
      <c r="P29" s="4">
        <f>IF(OR($O$7="Canteen",$O$7="Head Office"),0,IF($I29&lt;=0,0,IF(AND($I28&lt;=0,OR(TRIM($J29)="Hebrews",TRIM($J29)="Romans",TRIM($J29)="Romans-2",TRIM($J29)="Globe",TRIM($J29)="Globe-12",TRIM($J29)="Neptune P1")),1,0)))</f>
        <v/>
      </c>
      <c r="Q29" s="6" t="n"/>
      <c r="R29" s="296">
        <f>IF(OR($O$7="Canteen",$O$7="Head Office"),0,IF(
  AND(
    SUMIFS(I:I, C:C, C29) &gt;= 8,
    COUNTIFS(C$14:C29, C29)=1,
    OR(
      TEXT(D29,"hh:mm:ss")="07:00:00",
      TEXT(D29,"hh:mm:ss")="15:00:00",
      TEXT(D29,"hh:mm:ss")="23:00:00",
      TEXT(D30,"hh:mm:ss")="07:00:00",
      TEXT(D30,"hh:mm:ss")="15:00:00",
      TEXT(D30,"hh:mm:ss")="23:00:00"
    )
  ),
  1,
  0
))</f>
        <v/>
      </c>
      <c r="S29" s="4">
        <f>IF(OR($A28="Annual Leave",$A29="Annual Leave"),IF(AND($A28&lt;&gt;"Annual Leave",$A29="Annual Leave"),8,0),0)</f>
        <v/>
      </c>
      <c r="T29" s="146" t="n"/>
      <c r="U29" s="351">
        <f>MAX(0,40-Y29)</f>
        <v/>
      </c>
      <c r="V29" s="351">
        <f>IF(OR($C29="",$D29=""),0,
 IF(OR($A28="Holiday",$A29="Holiday"),0,
 IF(AND(NOT(OR($A28="Annual Leave",$A29="Annual Leave")),$A29="Off day"),0,
  IF($I28+$I29&gt;=8,IF($I28&gt;=8,0,8-$I28),$I29)
  )))</f>
        <v/>
      </c>
      <c r="W29" s="351">
        <f>MAX(0,V29-U29)</f>
        <v/>
      </c>
      <c r="X29" s="351">
        <f>IF(C29="","",C29-WEEKDAY(C29,1)+1)</f>
        <v/>
      </c>
      <c r="Y29" s="351">
        <f>SUMPRODUCT(($X$14:$X28=X29)*(($V$14:$V28)+($O$14:$O28)))+IF(X29=X14,$L$11,0)</f>
        <v/>
      </c>
      <c r="Z29" s="351" t="n"/>
      <c r="AA29" s="351" t="n"/>
      <c r="AB29" s="351" t="n"/>
      <c r="AC29" s="351" t="n"/>
      <c r="AD29" s="351" t="n"/>
      <c r="AE29" s="351" t="n"/>
      <c r="AF29" s="351" t="n"/>
    </row>
    <row r="30" ht="24" customHeight="1" s="348" thickBot="1">
      <c r="A30" s="147" t="inlineStr">
        <is>
          <t>On Day</t>
        </is>
      </c>
      <c r="B30" s="180" t="n"/>
      <c r="C30" s="88">
        <f>C27+1</f>
        <v/>
      </c>
      <c r="D30" s="54" t="n"/>
      <c r="E30" s="148">
        <f>IF(D30="", "",
 IF(D30=TIME(0,0,0), 0,
 IF(AND(D30&gt;=TIME(0,0,1), D30&lt;=TIME(2,0,0)), TIME(7,0,0),
 IF(AND(D30&gt;=TIME(6,0,0), D30&lt;=TIME(8,0,0)), TIME(12,0,0),
 IF(AND(D30&gt;TIME(8,0,0), D30&lt;=TIME(13,59,0)), TIME(15,0,0),
 IF(AND(D30&gt;=TIME(14,0,0), D30&lt;=TIME(17,59,0)), TIME(21,0,0),
 IF(AND(D30&gt;=TIME(18,0,0), D30&lt;=TIME(21,59,0)), TIME(0,0,0),
 IF(AND(D30&gt;=TIME(22,0,0), D30&lt;=TIME(23,59,59)), TIME(7,0,0), ""))))))))</f>
        <v/>
      </c>
      <c r="F30" s="149" t="n"/>
      <c r="G30" s="148">
        <f>IF(AND(D30&gt;=TIME(6,0,0),D30&lt;=TIME(8,0,0)),E30,"")</f>
        <v/>
      </c>
      <c r="H30" s="54" t="n"/>
      <c r="I30" s="55">
        <f>ROUND(IF(OR(D30="",E30="",E30=0),0,IF(H30="",MOD(E30-D30,1)*24,MOD(H30-D30,1)*24)),2)</f>
        <v/>
      </c>
      <c r="J30" s="150" t="n"/>
      <c r="K30" s="270" t="n"/>
      <c r="L30" s="181" t="n"/>
      <c r="M30" s="272">
        <f>MAX(0,V30-W30)</f>
        <v/>
      </c>
      <c r="N30" s="56">
        <f>(IF(OR($C30="",$D30=""),0,
 IF(OR($A30="Holiday",$A31="Holiday"),
    IF(ISNUMBER(MATCH(TRIM($B30),{"Phagwah","Good Friday","Easter Monday","Labour Day","Christmas","Eid ul Azha","Romans-2","Globe-12","Neptune P1"},0)),0,$I30),
 IF(AND(NOT(OR($A30="Annual Leave",$A31="Annual Leave")),$A30="Off day"),$I30,
  MAX(0,$I30-$V30)
  ))))+W30</f>
        <v/>
      </c>
      <c r="O30" s="56">
        <f>IF(AND(OR($A30="Holiday",$A31="Holiday"),
        ISNUMBER(MATCH(TRIM($B30),{"Phagwah","Good Friday","Easter Monday","Labour Day","Christmas","Eid ul Azha","Romans-2","Globe-12","Neptune P1"},0))),
   $I30,0)</f>
        <v/>
      </c>
      <c r="P30" s="56">
        <f>IF(OR($O$7="Canteen",$O$7="Head Office"),0,IF($I30&lt;=0,0,IF(OR(OR(TRIM($J30)="Hebrews",TRIM($J30)="Romans",TRIM($J30)="Romans-2",TRIM($J30)="Globe",TRIM($J30)="Globe-12",TRIM($J30)="Neptune P1"),AND($I31&gt;0,OR(TRIM($J31)="Hebrews",TRIM($J31)="Romans",TRIM($J31)="Romans-2",TRIM($J31)="Globe",TRIM($J31)="Globe-12",TRIM($J31)="Neptune P1"))),1,0)))</f>
        <v/>
      </c>
      <c r="Q30" s="57" t="n"/>
      <c r="R30" s="56">
        <f>IF(OR($O$7="Canteen",$O$7="Head Office"),0,IF(
  AND(
    SUMIFS(I:I, C:C, C30) &gt;= 8,
    COUNTIFS(C$14:C30, C30)=1,
    OR(
      TEXT(D30,"hh:mm:ss")="07:00:00",
      TEXT(D30,"hh:mm:ss")="15:00:00",
      TEXT(D30,"hh:mm:ss")="23:00:00",
      TEXT(D31,"hh:mm:ss")="07:00:00",
      TEXT(D31,"hh:mm:ss")="15:00:00",
      TEXT(D31,"hh:mm:ss")="23:00:00"
    )
  ),
  1,
  0
))</f>
        <v/>
      </c>
      <c r="S30" s="56">
        <f>IF(OR($A30="Annual Leave",$A31="Annual Leave"),IF($A30="Annual Leave",8,0),0)</f>
        <v/>
      </c>
      <c r="T30" s="58" t="n"/>
      <c r="U30" s="144">
        <f>MAX(0,40-Y30)</f>
        <v/>
      </c>
      <c r="V30" s="151">
        <f>IF(OR($C30="",$D30=""),0,
 IF(OR($A30="Holiday",$A31="Holiday"),0,
 IF(AND(NOT(OR($A30="Annual Leave",$A31="Annual Leave")),$A30="Off day"),0,
  IF($I30+$I31&gt;=8,IF($I30&gt;=8,8,$I30),$I30)
  )))</f>
        <v/>
      </c>
      <c r="W30" s="151">
        <f>MAX(0,V30-U30)</f>
        <v/>
      </c>
      <c r="X30" s="151">
        <f>IF(C30="","",C30-WEEKDAY(C30,1)+1)</f>
        <v/>
      </c>
      <c r="Y30" s="151">
        <f>SUMPRODUCT(($X$14:$X29=X30)*(($V$14:$V29)+($O$14:$O29)))+IF(X30=X14,$L$11,0)</f>
        <v/>
      </c>
      <c r="Z30" s="151" t="n"/>
      <c r="AA30" s="151" t="n"/>
      <c r="AB30" s="151" t="n"/>
      <c r="AC30" s="351" t="n"/>
      <c r="AD30" s="351" t="n"/>
      <c r="AE30" s="351" t="n"/>
      <c r="AF30" s="351" t="n"/>
    </row>
    <row r="31" ht="24" customHeight="1" s="348" thickBot="1">
      <c r="A31" s="147" t="inlineStr">
        <is>
          <t>On Day</t>
        </is>
      </c>
      <c r="B31" s="182" t="n"/>
      <c r="C31" s="89">
        <f>C30</f>
        <v/>
      </c>
      <c r="D31" s="59" t="n"/>
      <c r="E31" s="152">
        <f>IF(D31="", "",
 IF(D31=TIME(0,0,0), 0,
 IF(AND(D31&gt;=TIME(0,0,1), D31&lt;=TIME(2,0,0)), TIME(7,0,0),
 IF(AND(D31&gt;=TIME(6,0,0), D31&lt;=TIME(8,0,0)), TIME(12,0,0),
 IF(AND(D31&gt;TIME(8,0,0), D31&lt;=TIME(13,59,0)), TIME(15,0,0),
 IF(AND(D31&gt;=TIME(14,0,0), D31&lt;=TIME(17,59,0)), TIME(21,0,0),
 IF(AND(D31&gt;=TIME(18,0,0), D31&lt;=TIME(21,59,0)), TIME(0,0,0),
 IF(AND(D31&gt;=TIME(22,0,0), D31&lt;=TIME(23,59,59)), TIME(7,0,0), ""))))))))</f>
        <v/>
      </c>
      <c r="F31" s="153" t="n"/>
      <c r="G31" s="152">
        <f>IF(AND(D31&gt;=TIME(6,0,0),D31&lt;=TIME(8,0,0)),E31,"")</f>
        <v/>
      </c>
      <c r="H31" s="59" t="n"/>
      <c r="I31" s="60">
        <f>ROUND(IF(OR(D31="",E31="",E31=0),0,IF(H31="",MOD(E31-D31,1)*24,MOD(H31-D31,1)*24)),2)</f>
        <v/>
      </c>
      <c r="J31" s="150" t="n"/>
      <c r="K31" s="270" t="n"/>
      <c r="L31" s="183" t="n"/>
      <c r="M31" s="272">
        <f>MAX(0,V31-W31)</f>
        <v/>
      </c>
      <c r="N31" s="61">
        <f>(IF(OR($C31="",$D31=""),0,
 IF(OR($A30="Holiday",$A31="Holiday"),
    IF(ISNUMBER(MATCH(TRIM($B31),{"Phagwah","Good Friday","Easter Monday","Labour Day","Christmas","Eid ul Azha","Romans-2","Globe-12","Neptune P1"},0)),0,$I31),
 IF(AND(NOT(OR($A30="Annual Leave",$A31="Annual Leave")),$A31="Off day"),$I31,
  MAX(0,$I31-$V31)
  ))))+W31</f>
        <v/>
      </c>
      <c r="O31" s="61">
        <f>IF(AND(OR($A30="Holiday",$A31="Holiday"),
        ISNUMBER(MATCH(TRIM($B31),{"Phagwah","Good Friday","Easter Monday","Labour Day","Christmas","Eid ul Azha","Romans-2","Globe-12","Neptune P1"},0))),
   $I31,0)</f>
        <v/>
      </c>
      <c r="P31" s="61">
        <f>IF(OR($O$7="Canteen",$O$7="Head Office"),0,IF($I31&lt;=0,0,IF(AND($I30&lt;=0,OR(TRIM($J31)="Hebrews",TRIM($J31)="Romans",TRIM($J31)="Romans-2",TRIM($J31)="Globe",TRIM($J31)="Globe-12",TRIM($J31)="Neptune P1")),1,0)))</f>
        <v/>
      </c>
      <c r="Q31" s="62" t="n"/>
      <c r="R31" s="61">
        <f>IF(OR($O$7="Canteen",$O$7="Head Office"),0,IF(
  AND(
    SUMIFS(I:I, C:C, C31) &gt;= 8,
    COUNTIFS(C$14:C31, C31)=1,
    OR(
      TEXT(D31,"hh:mm:ss")="07:00:00",
      TEXT(D31,"hh:mm:ss")="15:00:00",
      TEXT(D31,"hh:mm:ss")="23:00:00",
      TEXT(D32,"hh:mm:ss")="07:00:00",
      TEXT(D32,"hh:mm:ss")="15:00:00",
      TEXT(D32,"hh:mm:ss")="23:00:00"
    )
  ),
  1,
  0
))</f>
        <v/>
      </c>
      <c r="S31" s="61">
        <f>IF(OR($A30="Annual Leave",$A31="Annual Leave"),IF(AND($A30&lt;&gt;"Annual Leave",$A31="Annual Leave"),8,0),0)</f>
        <v/>
      </c>
      <c r="T31" s="63" t="n"/>
      <c r="U31" s="144">
        <f>MAX(0,40-Y31)</f>
        <v/>
      </c>
      <c r="V31" s="151">
        <f>IF(OR($C31="",$D31=""),0,
 IF(OR($A30="Holiday",$A31="Holiday"),0,
 IF(AND(NOT(OR($A30="Annual Leave",$A31="Annual Leave")),$A31="Off day"),0,
  IF($I30+$I31&gt;=8,IF($I30&gt;=8,0,8-$I30),$I31)
  )))</f>
        <v/>
      </c>
      <c r="W31" s="151">
        <f>MAX(0,V31-U31)</f>
        <v/>
      </c>
      <c r="X31" s="151">
        <f>IF(C31="","",C31-WEEKDAY(C31,1)+1)</f>
        <v/>
      </c>
      <c r="Y31" s="151">
        <f>SUMPRODUCT(($X$14:$X30=X31)*(($V$14:$V30)+($O$14:$O30)))+IF(X31=X14,$L$11,0)</f>
        <v/>
      </c>
      <c r="Z31" s="151" t="n"/>
      <c r="AA31" s="151" t="n"/>
      <c r="AB31" s="151" t="n"/>
      <c r="AC31" s="351" t="n"/>
      <c r="AD31" s="351" t="n"/>
      <c r="AE31" s="351" t="n"/>
      <c r="AF31" s="351" t="n"/>
    </row>
    <row r="32" ht="24" customHeight="1" s="348" thickBot="1">
      <c r="A32" s="184" t="inlineStr">
        <is>
          <t>On Day</t>
        </is>
      </c>
      <c r="B32" s="185" t="n"/>
      <c r="C32" s="101">
        <f>C30+1</f>
        <v/>
      </c>
      <c r="D32" s="11" t="n"/>
      <c r="E32" s="186">
        <f>IF(D32="", "",
 IF(D32=TIME(0,0,0), 0,
 IF(AND(D32&gt;=TIME(0,0,1), D32&lt;=TIME(2,0,0)), TIME(7,0,0),
 IF(AND(D32&gt;=TIME(6,0,0), D32&lt;=TIME(8,0,0)), TIME(12,0,0),
 IF(AND(D32&gt;TIME(8,0,0), D32&lt;=TIME(13,59,0)), TIME(15,0,0),
 IF(AND(D32&gt;=TIME(14,0,0), D32&lt;=TIME(17,59,0)), TIME(21,0,0),
 IF(AND(D32&gt;=TIME(18,0,0), D32&lt;=TIME(21,59,0)), TIME(0,0,0),
 IF(AND(D32&gt;=TIME(22,0,0), D32&lt;=TIME(23,59,59)), TIME(7,0,0), ""))))))))</f>
        <v/>
      </c>
      <c r="F32" s="187" t="n"/>
      <c r="G32" s="186">
        <f>IF(AND(D32&gt;=TIME(6,0,0),D32&lt;=TIME(8,0,0)),E32,"")</f>
        <v/>
      </c>
      <c r="H32" s="11" t="n"/>
      <c r="I32" s="87">
        <f>ROUND(IF(OR(D32="",E32="",E32=0),0,IF(H32="",MOD(E32-D32,1)*24,MOD(H32-D32,1)*24)),2)</f>
        <v/>
      </c>
      <c r="J32" s="188" t="n"/>
      <c r="K32" s="297" t="n"/>
      <c r="L32" s="189" t="n"/>
      <c r="M32" s="298">
        <f>MAX(0,V32-W32)</f>
        <v/>
      </c>
      <c r="N32" s="12">
        <f>(IF(OR($C32="",$D32=""),0,
 IF(OR($A32="Holiday",$A33="Holiday"),
    IF(ISNUMBER(MATCH(TRIM($B32),{"Phagwah","Good Friday","Easter Monday","Labour Day","Christmas","Eid ul Azha","Romans-2","Globe-12","Neptune P1"},0)),0,$I32),
 IF(AND(NOT(OR($A32="Annual Leave",$A33="Annual Leave")),$A32="Off day"),$I32,
  MAX(0,$I32-$V32)
  ))))+W32</f>
        <v/>
      </c>
      <c r="O32" s="12">
        <f>IF(AND(OR($A32="Holiday",$A33="Holiday"),
        ISNUMBER(MATCH(TRIM($B32),{"Phagwah","Good Friday","Easter Monday","Labour Day","Christmas","Eid ul Azha","Romans-2","Globe-12","Neptune P1"},0))),
   $I32,0)</f>
        <v/>
      </c>
      <c r="P32" s="12">
        <f>IF(OR($O$7="Canteen",$O$7="Head Office"),0,IF($I32&lt;=0,0,IF(OR(OR(TRIM($J32)="Hebrews",TRIM($J32)="Romans",TRIM($J32)="Romans-2",TRIM($J32)="Globe",TRIM($J32)="Globe-12",TRIM($J32)="Neptune P1"),AND($I33&gt;0,OR(TRIM($J33)="Hebrews",TRIM($J33)="Romans",TRIM($J33)="Romans-2",TRIM($J33)="Globe",TRIM($J33)="Globe-12",TRIM($J33)="Neptune P1"))),1,0)))</f>
        <v/>
      </c>
      <c r="Q32" s="13" t="n"/>
      <c r="R32" s="12">
        <f>IF(OR($O$7="Canteen",$O$7="Head Office"),0,IF(
  AND(
    SUMIFS(I:I, C:C, C32) &gt;= 8,
    COUNTIFS(C$14:C32, C32)=1,
    OR(
      TEXT(D32,"hh:mm:ss")="07:00:00",
      TEXT(D32,"hh:mm:ss")="15:00:00",
      TEXT(D32,"hh:mm:ss")="23:00:00",
      TEXT(D33,"hh:mm:ss")="07:00:00",
      TEXT(D33,"hh:mm:ss")="15:00:00",
      TEXT(D33,"hh:mm:ss")="23:00:00"
    )
  ),
  1,
  0
))</f>
        <v/>
      </c>
      <c r="S32" s="12">
        <f>IF(OR($A32="Annual Leave",$A33="Annual Leave"),IF($A32="Annual Leave",8,0),0)</f>
        <v/>
      </c>
      <c r="T32" s="102" t="n"/>
      <c r="U32" s="144">
        <f>MAX(0,40-Y32)</f>
        <v/>
      </c>
      <c r="V32" s="351">
        <f>IF(OR($C32="",$D32=""),0,
 IF(OR($A32="Holiday",$A33="Holiday"),0,
 IF(AND(NOT(OR($A32="Annual Leave",$A33="Annual Leave")),$A32="Off day"),0,
  IF($I32+$I33&gt;=8,IF($I32&gt;=8,8,$I32),$I32)
  )))</f>
        <v/>
      </c>
      <c r="W32" s="351">
        <f>MAX(0,V32-U32)</f>
        <v/>
      </c>
      <c r="X32" s="351">
        <f>IF(C32="","",C32-WEEKDAY(C32,1)+1)</f>
        <v/>
      </c>
      <c r="Y32" s="351">
        <f>SUMPRODUCT(($X$14:$X31=X32)*(($V$14:$V31)+($O$14:$O31)))+IF(X32=X14,$L$11,0)</f>
        <v/>
      </c>
      <c r="Z32" s="351" t="n"/>
      <c r="AA32" s="351" t="n"/>
      <c r="AB32" s="351" t="n"/>
      <c r="AC32" s="351" t="n"/>
      <c r="AD32" s="351" t="n"/>
      <c r="AE32" s="351" t="n"/>
      <c r="AF32" s="351" t="n"/>
    </row>
    <row r="33" ht="24" customHeight="1" s="348" thickBot="1">
      <c r="A33" s="184" t="inlineStr">
        <is>
          <t>On Day</t>
        </is>
      </c>
      <c r="B33" s="299" t="n"/>
      <c r="C33" s="101">
        <f>C32</f>
        <v/>
      </c>
      <c r="D33" s="300" t="n"/>
      <c r="E33" s="301">
        <f>IF(D33="", "",
 IF(D33=TIME(0,0,0), 0,
 IF(AND(D33&gt;=TIME(0,0,1), D33&lt;=TIME(2,0,0)), TIME(7,0,0),
 IF(AND(D33&gt;=TIME(6,0,0), D33&lt;=TIME(8,0,0)), TIME(12,0,0),
 IF(AND(D33&gt;TIME(8,0,0), D33&lt;=TIME(13,59,0)), TIME(15,0,0),
 IF(AND(D33&gt;=TIME(14,0,0), D33&lt;=TIME(17,59,0)), TIME(21,0,0),
 IF(AND(D33&gt;=TIME(18,0,0), D33&lt;=TIME(21,59,0)), TIME(0,0,0),
 IF(AND(D33&gt;=TIME(22,0,0), D33&lt;=TIME(23,59,59)), TIME(7,0,0), ""))))))))</f>
        <v/>
      </c>
      <c r="F33" s="187" t="n"/>
      <c r="G33" s="301">
        <f>IF(AND(D33&gt;=TIME(6,0,0),D33&lt;=TIME(8,0,0)),E33,"")</f>
        <v/>
      </c>
      <c r="H33" s="300" t="n"/>
      <c r="I33" s="87">
        <f>ROUND(IF(OR(D33="",E33="",E33=0),0,IF(H33="",MOD(E33-D33,1)*24,MOD(H33-D33,1)*24)),2)</f>
        <v/>
      </c>
      <c r="J33" s="190" t="n"/>
      <c r="K33" s="297" t="n"/>
      <c r="L33" s="189" t="n"/>
      <c r="M33" s="298">
        <f>MAX(0,V33-W33)</f>
        <v/>
      </c>
      <c r="N33" s="302">
        <f>(IF(OR($C33="",$D33=""),0,
 IF(OR($A32="Holiday",$A33="Holiday"),
    IF(ISNUMBER(MATCH(TRIM($B33),{"Phagwah","Good Friday","Easter Monday","Labour Day","Christmas","Eid ul Azha","Romans-2","Globe-12","Neptune P1"},0)),0,$I33),
 IF(AND(NOT(OR($A32="Annual Leave",$A33="Annual Leave")),$A33="Off day"),$I33,
  MAX(0,$I33-$V33)
  ))))+W33</f>
        <v/>
      </c>
      <c r="O33" s="302">
        <f>IF(AND(OR($A32="Holiday",$A33="Holiday"),
        ISNUMBER(MATCH(TRIM($B33),{"Phagwah","Good Friday","Easter Monday","Labour Day","Christmas","Eid ul Azha","Romans-2","Globe-12","Neptune P1"},0))),
   $I33,0)</f>
        <v/>
      </c>
      <c r="P33" s="302">
        <f>IF(OR($O$7="Canteen",$O$7="Head Office"),0,IF($I33&lt;=0,0,IF(AND($I32&lt;=0,OR(TRIM($J33)="Hebrews",TRIM($J33)="Romans",TRIM($J33)="Romans-2",TRIM($J33)="Globe",TRIM($J33)="Globe-12",TRIM($J33)="Neptune P1")),1,0)))</f>
        <v/>
      </c>
      <c r="Q33" s="303" t="n"/>
      <c r="R33" s="302">
        <f>IF(OR($O$7="Canteen",$O$7="Head Office"),0,IF(
  AND(
    SUMIFS(I:I, C:C, C33) &gt;= 8,
    COUNTIFS(C$14:C33, C33)=1,
    OR(
      TEXT(D33,"hh:mm:ss")="07:00:00",
      TEXT(D33,"hh:mm:ss")="15:00:00",
      TEXT(D33,"hh:mm:ss")="23:00:00",
      TEXT(D34,"hh:mm:ss")="07:00:00",
      TEXT(D34,"hh:mm:ss")="15:00:00",
      TEXT(D34,"hh:mm:ss")="23:00:00"
    )
  ),
  1,
  0
))</f>
        <v/>
      </c>
      <c r="S33" s="302">
        <f>IF(OR($A32="Annual Leave",$A33="Annual Leave"),IF(AND($A32&lt;&gt;"Annual Leave",$A33="Annual Leave"),8,0),0)</f>
        <v/>
      </c>
      <c r="T33" s="304" t="n"/>
      <c r="U33" s="144">
        <f>MAX(0,40-Y33)</f>
        <v/>
      </c>
      <c r="V33" s="351">
        <f>IF(OR($C33="",$D33=""),0,
 IF(OR($A32="Holiday",$A33="Holiday"),0,
 IF(AND(NOT(OR($A32="Annual Leave",$A33="Annual Leave")),$A33="Off day"),0,
  IF($I32+$I33&gt;=8,IF($I32&gt;=8,0,8-$I32),$I33)
  )))</f>
        <v/>
      </c>
      <c r="W33" s="351">
        <f>MAX(0,V33-U33)</f>
        <v/>
      </c>
      <c r="X33" s="351">
        <f>IF(C33="","",C33-WEEKDAY(C33,1)+1)</f>
        <v/>
      </c>
      <c r="Y33" s="351">
        <f>SUMPRODUCT(($X$14:$X32=X33)*(($V$14:$V32)+($O$14:$O32)))+IF(X33=X14,$L$11,0)</f>
        <v/>
      </c>
      <c r="Z33" s="351" t="n"/>
      <c r="AA33" s="351" t="n"/>
      <c r="AB33" s="351" t="n"/>
      <c r="AC33" s="351" t="n"/>
      <c r="AD33" s="351" t="n"/>
      <c r="AE33" s="351" t="n"/>
      <c r="AF33" s="351" t="n"/>
    </row>
    <row r="34" ht="24" customHeight="1" s="348" thickBot="1">
      <c r="A34" s="159" t="inlineStr">
        <is>
          <t>On Day</t>
        </is>
      </c>
      <c r="B34" s="191" t="n"/>
      <c r="C34" s="92">
        <f>C32+1</f>
        <v/>
      </c>
      <c r="D34" s="31" t="n"/>
      <c r="E34" s="160">
        <f>IF(D34="", "",
 IF(D34=TIME(0,0,0), 0,
 IF(AND(D34&gt;=TIME(0,0,1), D34&lt;=TIME(2,0,0)), TIME(7,0,0),
 IF(AND(D34&gt;=TIME(6,0,0), D34&lt;=TIME(8,0,0)), TIME(12,0,0),
 IF(AND(D34&gt;TIME(8,0,0), D34&lt;=TIME(13,59,0)), TIME(15,0,0),
 IF(AND(D34&gt;=TIME(14,0,0), D34&lt;=TIME(17,59,0)), TIME(21,0,0),
 IF(AND(D34&gt;=TIME(18,0,0), D34&lt;=TIME(21,59,0)), TIME(0,0,0),
 IF(AND(D34&gt;=TIME(22,0,0), D34&lt;=TIME(23,59,59)), TIME(7,0,0), ""))))))))</f>
        <v/>
      </c>
      <c r="F34" s="161" t="n"/>
      <c r="G34" s="160">
        <f>IF(AND(D34&gt;=TIME(6,0,0),D34&lt;=TIME(8,0,0)),E34,"")</f>
        <v/>
      </c>
      <c r="H34" s="31" t="n"/>
      <c r="I34" s="32">
        <f>ROUND(IF(OR(D34="",E34="",E34=0),0,IF(H34="",MOD(E34-D34,1)*24,MOD(H34-D34,1)*24)),2)</f>
        <v/>
      </c>
      <c r="J34" s="162" t="n"/>
      <c r="K34" s="282" t="n"/>
      <c r="L34" s="181" t="n"/>
      <c r="M34" s="283">
        <f>MAX(0,V34-W34)</f>
        <v/>
      </c>
      <c r="N34" s="33">
        <f>(IF(OR($C34="",$D34=""),0,
 IF(OR($A34="Holiday",$A35="Holiday"),
    IF(ISNUMBER(MATCH(TRIM($B34),{"Phagwah","Good Friday","Easter Monday","Labour Day","Christmas","Eid ul Azha","Romans-2","Globe-12","Neptune P1"},0)),0,$I34),
 IF(AND(NOT(OR($A34="Annual Leave",$A35="Annual Leave")),$A34="Off day"),$I34,
  MAX(0,$I34-$V34)
  ))))+W34</f>
        <v/>
      </c>
      <c r="O34" s="33">
        <f>IF(AND(OR($A34="Holiday",$A35="Holiday"),
        ISNUMBER(MATCH(TRIM($B34),{"Phagwah","Good Friday","Easter Monday","Labour Day","Christmas","Eid ul Azha","Romans-2","Globe-12","Neptune P1"},0))),
   $I34,0)</f>
        <v/>
      </c>
      <c r="P34" s="33">
        <f>IF(OR($O$7="Canteen",$O$7="Head Office"),0,IF($I34&lt;=0,0,IF(OR(OR(TRIM($J34)="Hebrews",TRIM($J34)="Romans",TRIM($J34)="Romans-2",TRIM($J34)="Globe",TRIM($J34)="Globe-12",TRIM($J34)="Neptune P1"),AND($I35&gt;0,OR(TRIM($J35)="Hebrews",TRIM($J35)="Romans",TRIM($J35)="Romans-2",TRIM($J35)="Globe",TRIM($J35)="Globe-12",TRIM($J35)="Neptune P1"))),1,0)))</f>
        <v/>
      </c>
      <c r="Q34" s="34" t="n"/>
      <c r="R34" s="33">
        <f>IF(OR($O$7="Canteen",$O$7="Head Office"),0,IF(
  AND(
    SUMIFS(I:I, C:C, C34) &gt;= 8,
    COUNTIFS(C$14:C34, C34)=1,
    OR(
      TEXT(D34,"hh:mm:ss")="07:00:00",
      TEXT(D34,"hh:mm:ss")="15:00:00",
      TEXT(D34,"hh:mm:ss")="23:00:00",
      TEXT(D35,"hh:mm:ss")="07:00:00",
      TEXT(D35,"hh:mm:ss")="15:00:00",
      TEXT(D35,"hh:mm:ss")="23:00:00"
    )
  ),
  1,
  0
))</f>
        <v/>
      </c>
      <c r="S34" s="33">
        <f>IF(OR($A34="Annual Leave",$A35="Annual Leave"),IF($A34="Annual Leave",8,0),0)</f>
        <v/>
      </c>
      <c r="T34" s="35" t="n"/>
      <c r="U34" s="144">
        <f>MAX(0,40-Y34)</f>
        <v/>
      </c>
      <c r="V34" s="351">
        <f>IF(OR($C34="",$D34=""),0,
 IF(OR($A34="Holiday",$A35="Holiday"),0,
 IF(AND(NOT(OR($A34="Annual Leave",$A35="Annual Leave")),$A34="Off day"),0,
  IF($I34+$I35&gt;=8,IF($I34&gt;=8,8,$I34),$I34)
  )))</f>
        <v/>
      </c>
      <c r="W34" s="351">
        <f>MAX(0,V34-U34)</f>
        <v/>
      </c>
      <c r="X34" s="351">
        <f>IF(C34="","",C34-WEEKDAY(C34,1)+1)</f>
        <v/>
      </c>
      <c r="Y34" s="351">
        <f>SUMPRODUCT(($X$14:$X33=X34)*(($V$14:$V33)+($O$14:$O33)))+IF(X34=X14,$L$11,0)</f>
        <v/>
      </c>
      <c r="Z34" s="351" t="n"/>
      <c r="AA34" s="351" t="n"/>
      <c r="AB34" s="351" t="n"/>
      <c r="AC34" s="351" t="n"/>
      <c r="AD34" s="351" t="n"/>
      <c r="AE34" s="351" t="n"/>
      <c r="AF34" s="351" t="n"/>
    </row>
    <row r="35" ht="24" customHeight="1" s="348" thickBot="1">
      <c r="A35" s="159" t="inlineStr">
        <is>
          <t>On Day</t>
        </is>
      </c>
      <c r="B35" s="192" t="n"/>
      <c r="C35" s="93">
        <f>C34</f>
        <v/>
      </c>
      <c r="D35" s="36" t="n"/>
      <c r="E35" s="163">
        <f>IF(D35="", "",
 IF(D35=TIME(0,0,0), 0,
 IF(AND(D35&gt;=TIME(0,0,1), D35&lt;=TIME(2,0,0)), TIME(7,0,0),
 IF(AND(D35&gt;=TIME(6,0,0), D35&lt;=TIME(8,0,0)), TIME(12,0,0),
 IF(AND(D35&gt;TIME(8,0,0), D35&lt;=TIME(13,59,0)), TIME(15,0,0),
 IF(AND(D35&gt;=TIME(14,0,0), D35&lt;=TIME(17,59,0)), TIME(21,0,0),
 IF(AND(D35&gt;=TIME(18,0,0), D35&lt;=TIME(21,59,0)), TIME(0,0,0),
 IF(AND(D35&gt;=TIME(22,0,0), D35&lt;=TIME(23,59,59)), TIME(7,0,0), ""))))))))</f>
        <v/>
      </c>
      <c r="F35" s="164" t="n"/>
      <c r="G35" s="163">
        <f>IF(AND(D35&gt;=TIME(6,0,0),D35&lt;=TIME(8,0,0)),E35,"")</f>
        <v/>
      </c>
      <c r="H35" s="36" t="n"/>
      <c r="I35" s="37">
        <f>ROUND(IF(OR(D35="",E35="",E35=0),0,IF(H35="",MOD(E35-D35,1)*24,MOD(H35-D35,1)*24)),2)</f>
        <v/>
      </c>
      <c r="J35" s="162" t="n"/>
      <c r="K35" s="282" t="n"/>
      <c r="L35" s="183" t="n"/>
      <c r="M35" s="283">
        <f>MAX(0,V35-W35)</f>
        <v/>
      </c>
      <c r="N35" s="38">
        <f>(IF(OR($C35="",$D35=""),0,
 IF(OR($A34="Holiday",$A35="Holiday"),
    IF(ISNUMBER(MATCH(TRIM($B35),{"Phagwah","Good Friday","Easter Monday","Labour Day","Christmas","Eid ul Azha","Romans-2","Globe-12","Neptune P1"},0)),0,$I35),
 IF(AND(NOT(OR($A34="Annual Leave",$A35="Annual Leave")),$A35="Off day"),$I35,
  MAX(0,$I35-$V35)
  ))))+W35</f>
        <v/>
      </c>
      <c r="O35" s="38">
        <f>IF(AND(OR($A34="Holiday",$A35="Holiday"),
        ISNUMBER(MATCH(TRIM($B35),{"Phagwah","Good Friday","Easter Monday","Labour Day","Christmas","Eid ul Azha","Romans-2","Globe-12","Neptune P1"},0))),
   $I35,0)</f>
        <v/>
      </c>
      <c r="P35" s="38">
        <f>IF(OR($O$7="Canteen",$O$7="Head Office"),0,IF($I35&lt;=0,0,IF(AND($I34&lt;=0,OR(TRIM($J35)="Hebrews",TRIM($J35)="Romans",TRIM($J35)="Romans-2",TRIM($J35)="Globe",TRIM($J35)="Globe-12",TRIM($J35)="Neptune P1")),1,0)))</f>
        <v/>
      </c>
      <c r="Q35" s="39" t="n"/>
      <c r="R35" s="38">
        <f>IF(OR($O$7="Canteen",$O$7="Head Office"),0,IF(
  AND(
    SUMIFS(I:I, C:C, C35) &gt;= 8,
    COUNTIFS(C$14:C35, C35)=1,
    OR(
      TEXT(D35,"hh:mm:ss")="07:00:00",
      TEXT(D35,"hh:mm:ss")="15:00:00",
      TEXT(D35,"hh:mm:ss")="23:00:00",
      TEXT(D36,"hh:mm:ss")="07:00:00",
      TEXT(D36,"hh:mm:ss")="15:00:00",
      TEXT(D36,"hh:mm:ss")="23:00:00"
    )
  ),
  1,
  0
))</f>
        <v/>
      </c>
      <c r="S35" s="38">
        <f>IF(OR($A34="Annual Leave",$A35="Annual Leave"),IF(AND($A34&lt;&gt;"Annual Leave",$A35="Annual Leave"),8,0),0)</f>
        <v/>
      </c>
      <c r="T35" s="40" t="n"/>
      <c r="U35" s="144">
        <f>MAX(0,40-Y35)</f>
        <v/>
      </c>
      <c r="V35" s="351">
        <f>IF(OR($C35="",$D35=""),0,
 IF(OR($A34="Holiday",$A35="Holiday"),0,
 IF(AND(NOT(OR($A34="Annual Leave",$A35="Annual Leave")),$A35="Off day"),0,
  IF($I34+$I35&gt;=8,IF($I34&gt;=8,0,8-$I34),$I35)
  )))</f>
        <v/>
      </c>
      <c r="W35" s="351">
        <f>MAX(0,V35-U35)</f>
        <v/>
      </c>
      <c r="X35" s="351">
        <f>IF(C35="","",C35-WEEKDAY(C35,1)+1)</f>
        <v/>
      </c>
      <c r="Y35" s="351">
        <f>SUMPRODUCT(($X$14:$X34=X35)*(($V$14:$V34)+($O$14:$O34)))+IF(X35=X14,$L$11,0)</f>
        <v/>
      </c>
      <c r="Z35" s="351" t="n"/>
      <c r="AA35" s="351" t="n"/>
      <c r="AB35" s="351" t="n"/>
      <c r="AC35" s="351" t="n"/>
      <c r="AD35" s="351" t="n"/>
      <c r="AE35" s="351" t="n"/>
      <c r="AF35" s="351" t="n"/>
    </row>
    <row r="36" ht="24" customHeight="1" s="348" thickBot="1">
      <c r="A36" s="154" t="inlineStr">
        <is>
          <t>On Day</t>
        </is>
      </c>
      <c r="B36" s="193" t="n"/>
      <c r="C36" s="90">
        <f>C34+1</f>
        <v/>
      </c>
      <c r="D36" s="8" t="n"/>
      <c r="E36" s="155">
        <f>IF(D36="", "",
 IF(D36=TIME(0,0,0), 0,
 IF(AND(D36&gt;=TIME(0,0,1), D36&lt;=TIME(2,0,0)), TIME(7,0,0),
 IF(AND(D36&gt;=TIME(6,0,0), D36&lt;=TIME(8,0,0)), TIME(12,0,0),
 IF(AND(D36&gt;TIME(8,0,0), D36&lt;=TIME(13,59,0)), TIME(15,0,0),
 IF(AND(D36&gt;=TIME(14,0,0), D36&lt;=TIME(17,59,0)), TIME(21,0,0),
 IF(AND(D36&gt;=TIME(18,0,0), D36&lt;=TIME(21,59,0)), TIME(0,0,0),
 IF(AND(D36&gt;=TIME(22,0,0), D36&lt;=TIME(23,59,59)), TIME(7,0,0), ""))))))))</f>
        <v/>
      </c>
      <c r="F36" s="156" t="n"/>
      <c r="G36" s="155">
        <f>IF(AND(D36&gt;=TIME(6,0,0),D36&lt;=TIME(8,0,0)),E36,"")</f>
        <v/>
      </c>
      <c r="H36" s="8" t="n"/>
      <c r="I36" s="30">
        <f>ROUND(IF(OR(D36="",E36="",E36=0),0,IF(H36="",MOD(E36-D36,1)*24,MOD(H36-D36,1)*24)),2)</f>
        <v/>
      </c>
      <c r="J36" s="157" t="n"/>
      <c r="K36" s="274" t="n"/>
      <c r="L36" s="189" t="n"/>
      <c r="M36" s="275">
        <f>MAX(0,V36-W36)</f>
        <v/>
      </c>
      <c r="N36" s="9">
        <f>(IF(OR($C36="",$D36=""),0,
 IF(OR($A36="Holiday",$A37="Holiday"),
    IF(ISNUMBER(MATCH(TRIM($B36),{"Phagwah","Good Friday","Easter Monday","Labour Day","Christmas","Eid ul Azha","Romans-2","Globe-12","Neptune P1"},0)),0,$I36),
 IF(AND(NOT(OR($A36="Annual Leave",$A37="Annual Leave")),$A36="Off day"),$I36,
  MAX(0,$I36-$V36)
  ))))+W36</f>
        <v/>
      </c>
      <c r="O36" s="9">
        <f>IF(AND(OR($A36="Holiday",$A37="Holiday"),
        ISNUMBER(MATCH(TRIM($B36),{"Phagwah","Good Friday","Easter Monday","Labour Day","Christmas","Eid ul Azha","Romans-2","Globe-12","Neptune P1"},0))),
   $I36,0)</f>
        <v/>
      </c>
      <c r="P36" s="9">
        <f>IF(OR($O$7="Canteen",$O$7="Head Office"),0,IF($I36&lt;=0,0,IF(OR(OR(TRIM($J36)="Hebrews",TRIM($J36)="Romans",TRIM($J36)="Romans-2",TRIM($J36)="Globe",TRIM($J36)="Globe-12",TRIM($J36)="Neptune P1"),AND($I37&gt;0,OR(TRIM($J37)="Hebrews",TRIM($J37)="Romans",TRIM($J37)="Romans-2",TRIM($J37)="Globe",TRIM($J37)="Globe-12",TRIM($J37)="Neptune P1"))),1,0)))</f>
        <v/>
      </c>
      <c r="Q36" s="10" t="n"/>
      <c r="R36" s="9">
        <f>IF(OR($O$7="Canteen",$O$7="Head Office"),0,IF(
  AND(
    SUMIFS(I:I, C:C, C36) &gt;= 8,
    COUNTIFS(C$14:C36, C36)=1,
    OR(
      TEXT(D36,"hh:mm:ss")="07:00:00",
      TEXT(D36,"hh:mm:ss")="15:00:00",
      TEXT(D36,"hh:mm:ss")="23:00:00",
      TEXT(D37,"hh:mm:ss")="07:00:00",
      TEXT(D37,"hh:mm:ss")="15:00:00",
      TEXT(D37,"hh:mm:ss")="23:00:00"
    )
  ),
  1,
  0
))</f>
        <v/>
      </c>
      <c r="S36" s="9">
        <f>IF(OR($A36="Annual Leave",$A37="Annual Leave"),IF($A36="Annual Leave",8,0),0)</f>
        <v/>
      </c>
      <c r="T36" s="91" t="n"/>
      <c r="U36" s="144">
        <f>MAX(0,40-Y36)</f>
        <v/>
      </c>
      <c r="V36" s="351">
        <f>IF(OR($C36="",$D36=""),0,
 IF(OR($A36="Holiday",$A37="Holiday"),0,
 IF(AND(NOT(OR($A36="Annual Leave",$A37="Annual Leave")),$A36="Off day"),0,
  IF($I36+$I37&gt;=8,IF($I36&gt;=8,8,$I36),$I36)
  )))</f>
        <v/>
      </c>
      <c r="W36" s="351">
        <f>MAX(0,V36-U36)</f>
        <v/>
      </c>
      <c r="X36" s="351">
        <f>IF(C36="","",C36-WEEKDAY(C36,1)+1)</f>
        <v/>
      </c>
      <c r="Y36" s="351">
        <f>SUMPRODUCT(($X$14:$X35=X36)*(($V$14:$V35)+($O$14:$O35)))+IF(X36=X14,$L$11,0)</f>
        <v/>
      </c>
      <c r="Z36" s="351" t="n"/>
      <c r="AA36" s="351" t="n"/>
      <c r="AB36" s="351" t="n"/>
      <c r="AC36" s="351" t="n"/>
      <c r="AD36" s="351" t="n"/>
      <c r="AE36" s="351" t="n"/>
      <c r="AF36" s="351" t="n"/>
    </row>
    <row r="37" ht="24" customHeight="1" s="348" thickBot="1">
      <c r="A37" s="154" t="inlineStr">
        <is>
          <t>On Day</t>
        </is>
      </c>
      <c r="B37" s="305" t="n"/>
      <c r="C37" s="90">
        <f>C36</f>
        <v/>
      </c>
      <c r="D37" s="276" t="n"/>
      <c r="E37" s="277">
        <f>IF(D37="", "",
 IF(D37=TIME(0,0,0), 0,
 IF(AND(D37&gt;=TIME(0,0,1), D37&lt;=TIME(2,0,0)), TIME(7,0,0),
 IF(AND(D37&gt;=TIME(6,0,0), D37&lt;=TIME(8,0,0)), TIME(12,0,0),
 IF(AND(D37&gt;TIME(8,0,0), D37&lt;=TIME(13,59,0)), TIME(15,0,0),
 IF(AND(D37&gt;=TIME(14,0,0), D37&lt;=TIME(17,59,0)), TIME(21,0,0),
 IF(AND(D37&gt;=TIME(18,0,0), D37&lt;=TIME(21,59,0)), TIME(0,0,0),
 IF(AND(D37&gt;=TIME(22,0,0), D37&lt;=TIME(23,59,59)), TIME(7,0,0), ""))))))))</f>
        <v/>
      </c>
      <c r="F37" s="156" t="n"/>
      <c r="G37" s="277">
        <f>IF(AND(D37&gt;=TIME(6,0,0),D37&lt;=TIME(8,0,0)),E37,"")</f>
        <v/>
      </c>
      <c r="H37" s="276" t="n"/>
      <c r="I37" s="30">
        <f>ROUND(IF(OR(D37="",E37="",E37=0),0,IF(H37="",MOD(E37-D37,1)*24,MOD(H37-D37,1)*24)),2)</f>
        <v/>
      </c>
      <c r="J37" s="158" t="n"/>
      <c r="K37" s="274" t="n"/>
      <c r="L37" s="189" t="n"/>
      <c r="M37" s="275">
        <f>MAX(0,V37-W37)</f>
        <v/>
      </c>
      <c r="N37" s="278">
        <f>(IF(OR($C37="",$D37=""),0,
 IF(OR($A36="Holiday",$A37="Holiday"),
    IF(ISNUMBER(MATCH(TRIM($B37),{"Phagwah","Good Friday","Easter Monday","Labour Day","Christmas","Eid ul Azha","Romans-2","Globe-12","Neptune P1"},0)),0,$I37),
 IF(AND(NOT(OR($A36="Annual Leave",$A37="Annual Leave")),$A37="Off day"),$I37,
  MAX(0,$I37-$V37)
  ))))+W37</f>
        <v/>
      </c>
      <c r="O37" s="278">
        <f>IF(AND(OR($A36="Holiday",$A37="Holiday"),
        ISNUMBER(MATCH(TRIM($B37),{"Phagwah","Good Friday","Easter Monday","Labour Day","Christmas","Eid ul Azha","Romans-2","Globe-12","Neptune P1"},0))),
   $I37,0)</f>
        <v/>
      </c>
      <c r="P37" s="278">
        <f>IF(OR($O$7="Canteen",$O$7="Head Office"),0,IF($I37&lt;=0,0,IF(AND($I36&lt;=0,OR(TRIM($J37)="Hebrews",TRIM($J37)="Romans",TRIM($J37)="Romans-2",TRIM($J37)="Globe",TRIM($J37)="Globe-12",TRIM($J37)="Neptune P1")),1,0)))</f>
        <v/>
      </c>
      <c r="Q37" s="279" t="n"/>
      <c r="R37" s="278">
        <f>IF(OR($O$7="Canteen",$O$7="Head Office"),0,IF(
  AND(
    SUMIFS(I:I, C:C, C37) &gt;= 8,
    COUNTIFS(C$14:C37, C37)=1,
    OR(
      TEXT(D37,"hh:mm:ss")="07:00:00",
      TEXT(D37,"hh:mm:ss")="15:00:00",
      TEXT(D37,"hh:mm:ss")="23:00:00",
      TEXT(D38,"hh:mm:ss")="07:00:00",
      TEXT(D38,"hh:mm:ss")="15:00:00",
      TEXT(D38,"hh:mm:ss")="23:00:00"
    )
  ),
  1,
  0
))</f>
        <v/>
      </c>
      <c r="S37" s="278">
        <f>IF(OR($A36="Annual Leave",$A37="Annual Leave"),IF(AND($A36&lt;&gt;"Annual Leave",$A37="Annual Leave"),8,0),0)</f>
        <v/>
      </c>
      <c r="T37" s="280" t="n"/>
      <c r="U37" s="144">
        <f>MAX(0,40-Y37)</f>
        <v/>
      </c>
      <c r="V37" s="351">
        <f>IF(OR($C37="",$D37=""),0,
 IF(OR($A36="Holiday",$A37="Holiday"),0,
 IF(AND(NOT(OR($A36="Annual Leave",$A37="Annual Leave")),$A37="Off day"),0,
  IF($I36+$I37&gt;=8,IF($I36&gt;=8,0,8-$I36),$I37)
  )))</f>
        <v/>
      </c>
      <c r="W37" s="351">
        <f>MAX(0,V37-U37)</f>
        <v/>
      </c>
      <c r="X37" s="351">
        <f>IF(C37="","",C37-WEEKDAY(C37,1)+1)</f>
        <v/>
      </c>
      <c r="Y37" s="351">
        <f>SUMPRODUCT(($X$14:$X36=X37)*(($V$14:$V36)+($O$14:$O36)))+IF(X37=X14,$L$11,0)</f>
        <v/>
      </c>
      <c r="Z37" s="351" t="n"/>
      <c r="AA37" s="351" t="n"/>
      <c r="AB37" s="351" t="n"/>
      <c r="AC37" s="351" t="n"/>
      <c r="AD37" s="351" t="n"/>
      <c r="AE37" s="351" t="n"/>
      <c r="AF37" s="351" t="n"/>
    </row>
    <row r="38" ht="24" customHeight="1" s="348" thickBot="1">
      <c r="A38" s="194" t="inlineStr">
        <is>
          <t>On Day</t>
        </is>
      </c>
      <c r="B38" s="195" t="n"/>
      <c r="C38" s="103">
        <f>C36+1</f>
        <v/>
      </c>
      <c r="D38" s="64" t="n"/>
      <c r="E38" s="196">
        <f>IF(D38="", "",
 IF(D38=TIME(0,0,0), 0,
 IF(AND(D38&gt;=TIME(0,0,1), D38&lt;=TIME(2,0,0)), TIME(7,0,0),
 IF(AND(D38&gt;=TIME(6,0,0), D38&lt;=TIME(8,0,0)), TIME(12,0,0),
 IF(AND(D38&gt;TIME(8,0,0), D38&lt;=TIME(13,59,0)), TIME(15,0,0),
 IF(AND(D38&gt;=TIME(14,0,0), D38&lt;=TIME(17,59,0)), TIME(21,0,0),
 IF(AND(D38&gt;=TIME(18,0,0), D38&lt;=TIME(21,59,0)), TIME(0,0,0),
 IF(AND(D38&gt;=TIME(22,0,0), D38&lt;=TIME(23,59,59)), TIME(7,0,0), ""))))))))</f>
        <v/>
      </c>
      <c r="F38" s="197" t="n"/>
      <c r="G38" s="196">
        <f>IF(AND(D38&gt;=TIME(6,0,0),D38&lt;=TIME(8,0,0)),E38,"")</f>
        <v/>
      </c>
      <c r="H38" s="64" t="n"/>
      <c r="I38" s="65">
        <f>ROUND(IF(OR(D38="",E38="",E38=0),0,IF(H38="",MOD(E38-D38,1)*24,MOD(H38-D38,1)*24)),2)</f>
        <v/>
      </c>
      <c r="J38" s="198" t="n"/>
      <c r="K38" s="306" t="n"/>
      <c r="L38" s="181" t="n"/>
      <c r="M38" s="307">
        <f>MAX(0,V38-W38)</f>
        <v/>
      </c>
      <c r="N38" s="66">
        <f>(IF(OR($C38="",$D38=""),0,
 IF(OR($A38="Holiday",$A39="Holiday"),
    IF(ISNUMBER(MATCH(TRIM($B38),{"Phagwah","Good Friday","Easter Monday","Labour Day","Christmas","Eid ul Azha","Romans-2","Globe-12","Neptune P1"},0)),0,$I38),
 IF(AND(NOT(OR($A38="Annual Leave",$A39="Annual Leave")),$A38="Off day"),$I38,
  MAX(0,$I38-$V38)
  ))))+W38</f>
        <v/>
      </c>
      <c r="O38" s="66">
        <f>IF(AND(OR($A38="Holiday",$A39="Holiday"),
        ISNUMBER(MATCH(TRIM($B38),{"Phagwah","Good Friday","Easter Monday","Labour Day","Christmas","Eid ul Azha","Romans-2","Globe-12","Neptune P1"},0))),
   $I38,0)</f>
        <v/>
      </c>
      <c r="P38" s="66">
        <f>IF(OR($O$7="Canteen",$O$7="Head Office"),0,IF($I38&lt;=0,0,IF(OR(OR(TRIM($J38)="Hebrews",TRIM($J38)="Romans",TRIM($J38)="Romans-2",TRIM($J38)="Globe",TRIM($J38)="Globe-12",TRIM($J38)="Neptune P1"),AND($I39&gt;0,OR(TRIM($J39)="Hebrews",TRIM($J39)="Romans",TRIM($J39)="Romans-2",TRIM($J39)="Globe",TRIM($J39)="Globe-12",TRIM($J39)="Neptune P1"))),1,0)))</f>
        <v/>
      </c>
      <c r="Q38" s="67" t="n"/>
      <c r="R38" s="66">
        <f>IF(OR($O$7="Canteen",$O$7="Head Office"),0,IF(
  AND(
    SUMIFS(I:I, C:C, C38) &gt;= 8,
    COUNTIFS(C$14:C38, C38)=1,
    OR(
      TEXT(D38,"hh:mm:ss")="07:00:00",
      TEXT(D38,"hh:mm:ss")="15:00:00",
      TEXT(D38,"hh:mm:ss")="23:00:00",
      TEXT(D39,"hh:mm:ss")="07:00:00",
      TEXT(D39,"hh:mm:ss")="15:00:00",
      TEXT(D39,"hh:mm:ss")="23:00:00"
    )
  ),
  1,
  0
))</f>
        <v/>
      </c>
      <c r="S38" s="66">
        <f>IF(OR($A38="Annual Leave",$A39="Annual Leave"),IF($A38="Annual Leave",8,0),0)</f>
        <v/>
      </c>
      <c r="T38" s="68" t="n"/>
      <c r="U38" s="144">
        <f>MAX(0,40-Y38)</f>
        <v/>
      </c>
      <c r="V38" s="351">
        <f>IF(OR($C38="",$D38=""),0,
 IF(OR($A38="Holiday",$A39="Holiday"),0,
 IF(AND(NOT(OR($A38="Annual Leave",$A39="Annual Leave")),$A38="Off day"),0,
  IF($I38+$I39&gt;=8,IF($I38&gt;=8,8,$I38),$I38)
  )))</f>
        <v/>
      </c>
      <c r="W38" s="351">
        <f>MAX(0,V38-U38)</f>
        <v/>
      </c>
      <c r="X38" s="351">
        <f>IF(C38="","",C38-WEEKDAY(C38,1)+1)</f>
        <v/>
      </c>
      <c r="Y38" s="351">
        <f>SUMPRODUCT(($X$14:$X37=X38)*(($V$14:$V37)+($O$14:$O37)))+IF(X38=X14,$L$11,0)</f>
        <v/>
      </c>
      <c r="Z38" s="351" t="n"/>
      <c r="AA38" s="351" t="n"/>
      <c r="AB38" s="351" t="n"/>
      <c r="AC38" s="351" t="n"/>
      <c r="AD38" s="351" t="n"/>
      <c r="AE38" s="351" t="n"/>
      <c r="AF38" s="351" t="n"/>
    </row>
    <row r="39" ht="24" customHeight="1" s="348" thickBot="1">
      <c r="A39" s="194" t="inlineStr">
        <is>
          <t>On Day</t>
        </is>
      </c>
      <c r="B39" s="199" t="n"/>
      <c r="C39" s="104">
        <f>C38</f>
        <v/>
      </c>
      <c r="D39" s="69" t="n"/>
      <c r="E39" s="200">
        <f>IF(D39="", "",
 IF(D39=TIME(0,0,0), 0,
 IF(AND(D39&gt;=TIME(0,0,1), D39&lt;=TIME(2,0,0)), TIME(7,0,0),
 IF(AND(D39&gt;=TIME(6,0,0), D39&lt;=TIME(8,0,0)), TIME(12,0,0),
 IF(AND(D39&gt;TIME(8,0,0), D39&lt;=TIME(13,59,0)), TIME(15,0,0),
 IF(AND(D39&gt;=TIME(14,0,0), D39&lt;=TIME(17,59,0)), TIME(21,0,0),
 IF(AND(D39&gt;=TIME(18,0,0), D39&lt;=TIME(21,59,0)), TIME(0,0,0),
 IF(AND(D39&gt;=TIME(22,0,0), D39&lt;=TIME(23,59,59)), TIME(7,0,0), ""))))))))</f>
        <v/>
      </c>
      <c r="F39" s="201" t="n"/>
      <c r="G39" s="200">
        <f>IF(AND(D39&gt;=TIME(6,0,0),D39&lt;=TIME(8,0,0)),E39,"")</f>
        <v/>
      </c>
      <c r="H39" s="69" t="n"/>
      <c r="I39" s="70">
        <f>ROUND(IF(OR(D39="",E39="",E39=0),0,IF(H39="",MOD(E39-D39,1)*24,MOD(H39-D39,1)*24)),2)</f>
        <v/>
      </c>
      <c r="J39" s="198" t="n"/>
      <c r="K39" s="306" t="n"/>
      <c r="L39" s="183" t="n"/>
      <c r="M39" s="307">
        <f>MAX(0,V39-W39)</f>
        <v/>
      </c>
      <c r="N39" s="71">
        <f>(IF(OR($C39="",$D39=""),0,
 IF(OR($A38="Holiday",$A39="Holiday"),
    IF(ISNUMBER(MATCH(TRIM($B39),{"Phagwah","Good Friday","Easter Monday","Labour Day","Christmas","Eid ul Azha","Romans-2","Globe-12","Neptune P1"},0)),0,$I39),
 IF(AND(NOT(OR($A38="Annual Leave",$A39="Annual Leave")),$A39="Off day"),$I39,
  MAX(0,$I39-$V39)
  ))))+W39</f>
        <v/>
      </c>
      <c r="O39" s="71">
        <f>IF(AND(OR($A38="Holiday",$A39="Holiday"),
        ISNUMBER(MATCH(TRIM($B39),{"Phagwah","Good Friday","Easter Monday","Labour Day","Christmas","Eid ul Azha","Romans-2","Globe-12","Neptune P1"},0))),
   $I39,0)</f>
        <v/>
      </c>
      <c r="P39" s="71">
        <f>IF(OR($O$7="Canteen",$O$7="Head Office"),0,IF($I39&lt;=0,0,IF(AND($I38&lt;=0,OR(TRIM($J39)="Hebrews",TRIM($J39)="Romans",TRIM($J39)="Romans-2",TRIM($J39)="Globe",TRIM($J39)="Globe-12",TRIM($J39)="Neptune P1")),1,0)))</f>
        <v/>
      </c>
      <c r="Q39" s="72" t="n"/>
      <c r="R39" s="71">
        <f>IF(OR($O$7="Canteen",$O$7="Head Office"),0,IF(
  AND(
    SUMIFS(I:I, C:C, C39) &gt;= 8,
    COUNTIFS(C$14:C39, C39)=1,
    OR(
      TEXT(D39,"hh:mm:ss")="07:00:00",
      TEXT(D39,"hh:mm:ss")="15:00:00",
      TEXT(D39,"hh:mm:ss")="23:00:00",
      TEXT(D40,"hh:mm:ss")="07:00:00",
      TEXT(D40,"hh:mm:ss")="15:00:00",
      TEXT(D40,"hh:mm:ss")="23:00:00"
    )
  ),
  1,
  0
))</f>
        <v/>
      </c>
      <c r="S39" s="71">
        <f>IF(OR($A38="Annual Leave",$A39="Annual Leave"),IF(AND($A38&lt;&gt;"Annual Leave",$A39="Annual Leave"),8,0),0)</f>
        <v/>
      </c>
      <c r="T39" s="73" t="n"/>
      <c r="U39" s="144">
        <f>MAX(0,40-Y39)</f>
        <v/>
      </c>
      <c r="V39" s="351">
        <f>IF(OR($C39="",$D39=""),0,
 IF(OR($A38="Holiday",$A39="Holiday"),0,
 IF(AND(NOT(OR($A38="Annual Leave",$A39="Annual Leave")),$A39="Off day"),0,
  IF($I38+$I39&gt;=8,IF($I38&gt;=8,0,8-$I38),$I39)
  )))</f>
        <v/>
      </c>
      <c r="W39" s="351">
        <f>MAX(0,V39-U39)</f>
        <v/>
      </c>
      <c r="X39" s="351">
        <f>IF(C39="","",C39-WEEKDAY(C39,1)+1)</f>
        <v/>
      </c>
      <c r="Y39" s="351">
        <f>SUMPRODUCT(($X$14:$X38=X39)*(($V$14:$V38)+($O$14:$O38)))+IF(X39=X14,$L$11,0)</f>
        <v/>
      </c>
      <c r="Z39" s="351" t="n"/>
      <c r="AA39" s="351" t="n"/>
      <c r="AB39" s="351" t="n"/>
      <c r="AC39" s="351" t="n"/>
      <c r="AD39" s="351" t="n"/>
      <c r="AE39" s="351" t="n"/>
      <c r="AF39" s="351" t="n"/>
    </row>
    <row r="40" ht="24" customHeight="1" s="348" thickBot="1">
      <c r="A40" s="202" t="inlineStr">
        <is>
          <t>On Day</t>
        </is>
      </c>
      <c r="B40" s="203" t="n"/>
      <c r="C40" s="105">
        <f>C38+1</f>
        <v/>
      </c>
      <c r="D40" s="74" t="n"/>
      <c r="E40" s="204">
        <f>IF(D40="", "",
 IF(D40=TIME(0,0,0), 0,
 IF(AND(D40&gt;=TIME(0,0,1), D40&lt;=TIME(2,0,0)), TIME(7,0,0),
 IF(AND(D40&gt;=TIME(6,0,0), D40&lt;=TIME(8,0,0)), TIME(12,0,0),
 IF(AND(D40&gt;TIME(8,0,0), D40&lt;=TIME(13,59,0)), TIME(15,0,0),
 IF(AND(D40&gt;=TIME(14,0,0), D40&lt;=TIME(17,59,0)), TIME(21,0,0),
 IF(AND(D40&gt;=TIME(18,0,0), D40&lt;=TIME(21,59,0)), TIME(0,0,0),
 IF(AND(D40&gt;=TIME(22,0,0), D40&lt;=TIME(23,59,59)), TIME(7,0,0), ""))))))))</f>
        <v/>
      </c>
      <c r="F40" s="205" t="n"/>
      <c r="G40" s="204">
        <f>IF(AND(D40&gt;=TIME(6,0,0),D40&lt;=TIME(8,0,0)),E40,"")</f>
        <v/>
      </c>
      <c r="H40" s="74" t="n"/>
      <c r="I40" s="106">
        <f>ROUND(IF(OR(D40="",E40="",E40=0),0,IF(H40="",MOD(E40-D40,1)*24,MOD(H40-D40,1)*24)),2)</f>
        <v/>
      </c>
      <c r="J40" s="206" t="n"/>
      <c r="K40" s="308" t="n"/>
      <c r="L40" s="189" t="n"/>
      <c r="M40" s="309">
        <f>MAX(0,V40-W40)</f>
        <v/>
      </c>
      <c r="N40" s="75">
        <f>(IF(OR($C40="",$D40=""),0,
 IF(OR($A40="Holiday",$A41="Holiday"),
    IF(ISNUMBER(MATCH(TRIM($B40),{"Phagwah","Good Friday","Easter Monday","Labour Day","Christmas","Eid ul Azha","Romans-2","Globe-12","Neptune P1"},0)),0,$I40),
 IF(AND(NOT(OR($A40="Annual Leave",$A41="Annual Leave")),$A40="Off day"),$I40,
  MAX(0,$I40-$V40)
  ))))+W40</f>
        <v/>
      </c>
      <c r="O40" s="75">
        <f>IF(AND(OR($A40="Holiday",$A41="Holiday"),
        ISNUMBER(MATCH(TRIM($B40),{"Phagwah","Good Friday","Easter Monday","Labour Day","Christmas","Eid ul Azha","Romans-2","Globe-12","Neptune P1"},0))),
   $I40,0)</f>
        <v/>
      </c>
      <c r="P40" s="75">
        <f>IF(OR($O$7="Canteen",$O$7="Head Office"),0,IF($I40&lt;=0,0,IF(OR(OR(TRIM($J40)="Hebrews",TRIM($J40)="Romans",TRIM($J40)="Romans-2",TRIM($J40)="Globe",TRIM($J40)="Globe-12",TRIM($J40)="Neptune P1"),AND($I41&gt;0,OR(TRIM($J41)="Hebrews",TRIM($J41)="Romans",TRIM($J41)="Romans-2",TRIM($J41)="Globe",TRIM($J41)="Globe-12",TRIM($J41)="Neptune P1"))),1,0)))</f>
        <v/>
      </c>
      <c r="Q40" s="76" t="n"/>
      <c r="R40" s="75">
        <f>IF(OR($O$7="Canteen",$O$7="Head Office"),0,IF(
  AND(
    SUMIFS(I:I, C:C, C40) &gt;= 8,
    COUNTIFS(C$14:C40, C40)=1,
    OR(
      TEXT(D40,"hh:mm:ss")="07:00:00",
      TEXT(D40,"hh:mm:ss")="15:00:00",
      TEXT(D40,"hh:mm:ss")="23:00:00",
      TEXT(D41,"hh:mm:ss")="07:00:00",
      TEXT(D41,"hh:mm:ss")="15:00:00",
      TEXT(D41,"hh:mm:ss")="23:00:00"
    )
  ),
  1,
  0
))</f>
        <v/>
      </c>
      <c r="S40" s="75">
        <f>IF(OR($A40="Annual Leave",$A41="Annual Leave"),IF($A40="Annual Leave",8,0),0)</f>
        <v/>
      </c>
      <c r="T40" s="107" t="n"/>
      <c r="U40" s="144">
        <f>MAX(0,40-Y40)</f>
        <v/>
      </c>
      <c r="V40" s="351">
        <f>IF(OR($C40="",$D40=""),0,
 IF(OR($A40="Holiday",$A41="Holiday"),0,
 IF(AND(NOT(OR($A40="Annual Leave",$A41="Annual Leave")),$A40="Off day"),0,
  IF($I40+$I41&gt;=8,IF($I40&gt;=8,8,$I40),$I40)
  )))</f>
        <v/>
      </c>
      <c r="W40" s="351">
        <f>MAX(0,V40-U40)</f>
        <v/>
      </c>
      <c r="X40" s="351">
        <f>IF(C40="","",C40-WEEKDAY(C40,1)+1)</f>
        <v/>
      </c>
      <c r="Y40" s="351">
        <f>SUMPRODUCT(($X$14:$X39=X40)*(($V$14:$V39)+($O$14:$O39)))+IF(X40=X14,$L$11,0)</f>
        <v/>
      </c>
      <c r="Z40" s="351" t="n"/>
      <c r="AA40" s="351" t="n"/>
      <c r="AB40" s="351" t="n"/>
      <c r="AC40" s="351" t="n"/>
      <c r="AD40" s="351" t="n"/>
      <c r="AE40" s="351" t="n"/>
      <c r="AF40" s="351" t="n"/>
    </row>
    <row r="41" ht="24" customHeight="1" s="348" thickBot="1">
      <c r="A41" s="202" t="inlineStr">
        <is>
          <t>On Day</t>
        </is>
      </c>
      <c r="B41" s="310" t="n"/>
      <c r="C41" s="105">
        <f>C40</f>
        <v/>
      </c>
      <c r="D41" s="311" t="n"/>
      <c r="E41" s="312">
        <f>IF(D41="", "",
 IF(D41=TIME(0,0,0), 0,
 IF(AND(D41&gt;=TIME(0,0,1), D41&lt;=TIME(2,0,0)), TIME(7,0,0),
 IF(AND(D41&gt;=TIME(6,0,0), D41&lt;=TIME(8,0,0)), TIME(12,0,0),
 IF(AND(D41&gt;TIME(8,0,0), D41&lt;=TIME(13,59,0)), TIME(15,0,0),
 IF(AND(D41&gt;=TIME(14,0,0), D41&lt;=TIME(17,59,0)), TIME(21,0,0),
 IF(AND(D41&gt;=TIME(18,0,0), D41&lt;=TIME(21,59,0)), TIME(0,0,0),
 IF(AND(D41&gt;=TIME(22,0,0), D41&lt;=TIME(23,59,59)), TIME(7,0,0), ""))))))))</f>
        <v/>
      </c>
      <c r="F41" s="205" t="n"/>
      <c r="G41" s="312">
        <f>IF(AND(D41&gt;=TIME(6,0,0),D41&lt;=TIME(8,0,0)),E41,"")</f>
        <v/>
      </c>
      <c r="H41" s="311" t="n"/>
      <c r="I41" s="106">
        <f>ROUND(IF(OR(D41="",E41="",E41=0),0,IF(H41="",MOD(E41-D41,1)*24,MOD(H41-D41,1)*24)),2)</f>
        <v/>
      </c>
      <c r="J41" s="207" t="n"/>
      <c r="K41" s="308" t="n"/>
      <c r="L41" s="189" t="n"/>
      <c r="M41" s="309">
        <f>MAX(0,V41-W41)</f>
        <v/>
      </c>
      <c r="N41" s="313">
        <f>(IF(OR($C41="",$D41=""),0,
 IF(OR($A40="Holiday",$A41="Holiday"),
    IF(ISNUMBER(MATCH(TRIM($B41),{"Phagwah","Good Friday","Easter Monday","Labour Day","Christmas","Eid ul Azha","Romans-2","Globe-12","Neptune P1"},0)),0,$I41),
 IF(AND(NOT(OR($A40="Annual Leave",$A41="Annual Leave")),$A41="Off day"),$I41,
  MAX(0,$I41-$V41)
  ))))+W41</f>
        <v/>
      </c>
      <c r="O41" s="313">
        <f>IF(AND(OR($A40="Holiday",$A41="Holiday"),
        ISNUMBER(MATCH(TRIM($B41),{"Phagwah","Good Friday","Easter Monday","Labour Day","Christmas","Eid ul Azha","Romans-2","Globe-12","Neptune P1"},0))),
   $I41,0)</f>
        <v/>
      </c>
      <c r="P41" s="313">
        <f>IF(OR($O$7="Canteen",$O$7="Head Office"),0,IF($I41&lt;=0,0,IF(AND($I40&lt;=0,OR(TRIM($J41)="Hebrews",TRIM($J41)="Romans",TRIM($J41)="Romans-2",TRIM($J41)="Globe",TRIM($J41)="Globe-12",TRIM($J41)="Neptune P1")),1,0)))</f>
        <v/>
      </c>
      <c r="Q41" s="314" t="n"/>
      <c r="R41" s="313">
        <f>IF(OR($O$7="Canteen",$O$7="Head Office"),0,IF(
  AND(
    SUMIFS(I:I, C:C, C41) &gt;= 8,
    COUNTIFS(C$14:C41, C41)=1,
    OR(
      TEXT(D41,"hh:mm:ss")="07:00:00",
      TEXT(D41,"hh:mm:ss")="15:00:00",
      TEXT(D41,"hh:mm:ss")="23:00:00",
      TEXT(D42,"hh:mm:ss")="07:00:00",
      TEXT(D42,"hh:mm:ss")="15:00:00",
      TEXT(D42,"hh:mm:ss")="23:00:00"
    )
  ),
  1,
  0
))</f>
        <v/>
      </c>
      <c r="S41" s="313">
        <f>IF(OR($A40="Annual Leave",$A41="Annual Leave"),IF(AND($A40&lt;&gt;"Annual Leave",$A41="Annual Leave"),8,0),0)</f>
        <v/>
      </c>
      <c r="T41" s="315" t="n"/>
      <c r="U41" s="144">
        <f>MAX(0,40-Y41)</f>
        <v/>
      </c>
      <c r="V41" s="351">
        <f>IF(OR($C41="",$D41=""),0,
 IF(OR($A40="Holiday",$A41="Holiday"),0,
 IF(AND(NOT(OR($A40="Annual Leave",$A41="Annual Leave")),$A41="Off day"),0,
  IF($I40+$I41&gt;=8,IF($I40&gt;=8,0,8-$I40),$I41)
  )))</f>
        <v/>
      </c>
      <c r="W41" s="351">
        <f>MAX(0,V41-U41)</f>
        <v/>
      </c>
      <c r="X41" s="351">
        <f>IF(C41="","",C41-WEEKDAY(C41,1)+1)</f>
        <v/>
      </c>
      <c r="Y41" s="351">
        <f>SUMPRODUCT(($X$14:$X40=X41)*(($V$14:$V40)+($O$14:$O40)))+IF(X41=X14,$L$11,0)</f>
        <v/>
      </c>
      <c r="Z41" s="351" t="n"/>
      <c r="AA41" s="351" t="n"/>
      <c r="AB41" s="351" t="n"/>
      <c r="AC41" s="351" t="n"/>
      <c r="AD41" s="351" t="n"/>
      <c r="AE41" s="351" t="n"/>
      <c r="AF41" s="351" t="n"/>
    </row>
    <row r="42" ht="24" customHeight="1" s="348" thickBot="1">
      <c r="A42" s="208" t="inlineStr">
        <is>
          <t>On Day</t>
        </is>
      </c>
      <c r="B42" s="209" t="n"/>
      <c r="C42" s="108">
        <f>C40+1</f>
        <v/>
      </c>
      <c r="D42" s="77" t="n"/>
      <c r="E42" s="210">
        <f>IF(D42="", "",
 IF(D42=TIME(0,0,0), 0,
 IF(AND(D42&gt;=TIME(0,0,1), D42&lt;=TIME(2,0,0)), TIME(7,0,0),
 IF(AND(D42&gt;=TIME(6,0,0), D42&lt;=TIME(8,0,0)), TIME(12,0,0),
 IF(AND(D42&gt;TIME(8,0,0), D42&lt;=TIME(13,59,0)), TIME(15,0,0),
 IF(AND(D42&gt;=TIME(14,0,0), D42&lt;=TIME(17,59,0)), TIME(21,0,0),
 IF(AND(D42&gt;=TIME(18,0,0), D42&lt;=TIME(21,59,0)), TIME(0,0,0),
 IF(AND(D42&gt;=TIME(22,0,0), D42&lt;=TIME(23,59,59)), TIME(7,0,0), ""))))))))</f>
        <v/>
      </c>
      <c r="F42" s="211" t="n"/>
      <c r="G42" s="210">
        <f>IF(AND(D42&gt;=TIME(6,0,0),D42&lt;=TIME(8,0,0)),E42,"")</f>
        <v/>
      </c>
      <c r="H42" s="77" t="n"/>
      <c r="I42" s="16">
        <f>ROUND(IF(OR(D42="",E42="",E42=0),0,IF(H42="",MOD(E42-D42,1)*24,MOD(H42-D42,1)*24)),2)</f>
        <v/>
      </c>
      <c r="J42" s="212" t="n"/>
      <c r="K42" s="316" t="n"/>
      <c r="L42" s="181" t="n"/>
      <c r="M42" s="317">
        <f>MAX(0,V42-W42)</f>
        <v/>
      </c>
      <c r="N42" s="17">
        <f>(IF(OR($C42="",$D42=""),0,
 IF(OR($A42="Holiday",$A43="Holiday"),
    IF(ISNUMBER(MATCH(TRIM($B42),{"Phagwah","Good Friday","Easter Monday","Labour Day","Christmas","Eid ul Azha","Romans-2","Globe-12","Neptune P1"},0)),0,$I42),
 IF(AND(NOT(OR($A42="Annual Leave",$A43="Annual Leave")),$A42="Off day"),$I42,
  MAX(0,$I42-$V42)
  ))))+W42</f>
        <v/>
      </c>
      <c r="O42" s="213">
        <f>IF(AND(OR($A42="Holiday",$A43="Holiday"),
        ISNUMBER(MATCH(TRIM($B42),{"Phagwah","Good Friday","Easter Monday","Labour Day","Christmas","Eid ul Azha","Romans-2","Globe-12","Neptune P1"},0))),
   $I42,0)</f>
        <v/>
      </c>
      <c r="P42" s="17">
        <f>IF(OR($O$7="Canteen",$O$7="Head Office"),0,IF($I42&lt;=0,0,IF(OR(OR(TRIM($J42)="Hebrews",TRIM($J42)="Romans",TRIM($J42)="Romans-2",TRIM($J42)="Globe",TRIM($J42)="Globe-12",TRIM($J42)="Neptune P1"),AND($I43&gt;0,OR(TRIM($J43)="Hebrews",TRIM($J43)="Romans",TRIM($J43)="Romans-2",TRIM($J43)="Globe",TRIM($J43)="Globe-12",TRIM($J43)="Neptune P1"))),1,0)))</f>
        <v/>
      </c>
      <c r="Q42" s="78" t="n"/>
      <c r="R42" s="213">
        <f>IF(OR($O$7="Canteen",$O$7="Head Office"),0,IF(
  AND(
    SUMIFS(I:I, C:C, C42) &gt;= 8,
    COUNTIFS(C$14:C42, C42)=1,
    OR(
      TEXT(D42,"hh:mm:ss")="07:00:00",
      TEXT(D42,"hh:mm:ss")="15:00:00",
      TEXT(D42,"hh:mm:ss")="23:00:00",
      TEXT(D43,"hh:mm:ss")="07:00:00",
      TEXT(D43,"hh:mm:ss")="15:00:00",
      TEXT(D43,"hh:mm:ss")="23:00:00"
    )
  ),
  1,
  0
))</f>
        <v/>
      </c>
      <c r="S42" s="213">
        <f>IF(OR($A42="Annual Leave",$A43="Annual Leave"),IF($A42="Annual Leave",8,0),0)</f>
        <v/>
      </c>
      <c r="T42" s="79" t="n"/>
      <c r="U42" s="144">
        <f>MAX(0,40-Y42)</f>
        <v/>
      </c>
      <c r="V42" s="351">
        <f>IF(OR($C42="",$D42=""),0,
 IF(OR($A42="Holiday",$A43="Holiday"),0,
 IF(AND(NOT(OR($A42="Annual Leave",$A43="Annual Leave")),$A42="Off day"),0,
  IF($I42+$I43&gt;=8,IF($I42&gt;=8,8,$I42),$I42)
  )))</f>
        <v/>
      </c>
      <c r="W42" s="351">
        <f>MAX(0,V42-U42)</f>
        <v/>
      </c>
      <c r="X42" s="351">
        <f>IF(C42="","",C42-WEEKDAY(C42,1)+1)</f>
        <v/>
      </c>
      <c r="Y42" s="351">
        <f>SUMPRODUCT(($X$14:$X41=X42)*(($V$14:$V41)+($O$14:$O41)))+IF(X42=X14,$L$11,0)</f>
        <v/>
      </c>
      <c r="Z42" s="351" t="n"/>
      <c r="AA42" s="351" t="n"/>
      <c r="AB42" s="351" t="n"/>
      <c r="AC42" s="351" t="n"/>
      <c r="AD42" s="351" t="n"/>
      <c r="AE42" s="351" t="n"/>
      <c r="AF42" s="351" t="n"/>
    </row>
    <row r="43" ht="24" customHeight="1" s="348" thickBot="1">
      <c r="A43" s="208" t="inlineStr">
        <is>
          <t>On Day</t>
        </is>
      </c>
      <c r="B43" s="214" t="n"/>
      <c r="C43" s="109">
        <f>C42</f>
        <v/>
      </c>
      <c r="D43" s="18" t="n"/>
      <c r="E43" s="215">
        <f>IF(D43="", "",
 IF(D43=TIME(0,0,0), 0,
 IF(AND(D43&gt;=TIME(0,0,1), D43&lt;=TIME(2,0,0)), TIME(7,0,0),
 IF(AND(D43&gt;=TIME(6,0,0), D43&lt;=TIME(8,0,0)), TIME(12,0,0),
 IF(AND(D43&gt;TIME(8,0,0), D43&lt;=TIME(13,59,0)), TIME(15,0,0),
 IF(AND(D43&gt;=TIME(14,0,0), D43&lt;=TIME(17,59,0)), TIME(21,0,0),
 IF(AND(D43&gt;=TIME(18,0,0), D43&lt;=TIME(21,59,0)), TIME(0,0,0),
 IF(AND(D43&gt;=TIME(22,0,0), D43&lt;=TIME(23,59,59)), TIME(7,0,0), ""))))))))</f>
        <v/>
      </c>
      <c r="F43" s="216" t="n"/>
      <c r="G43" s="215">
        <f>IF(AND(D43&gt;=TIME(6,0,0),D43&lt;=TIME(8,0,0)),E43,"")</f>
        <v/>
      </c>
      <c r="H43" s="18" t="n"/>
      <c r="I43" s="19">
        <f>ROUND(IF(OR(D43="",E43="",E43=0),0,IF(H43="",MOD(E43-D43,1)*24,MOD(H43-D43,1)*24)),2)</f>
        <v/>
      </c>
      <c r="J43" s="212" t="n"/>
      <c r="K43" s="316" t="n"/>
      <c r="L43" s="183" t="n"/>
      <c r="M43" s="317">
        <f>MAX(0,V43-W43)</f>
        <v/>
      </c>
      <c r="N43" s="20">
        <f>(IF(OR($C43="",$D43=""),0,
 IF(OR($A42="Holiday",$A43="Holiday"),
    IF(ISNUMBER(MATCH(TRIM($B43),{"Phagwah","Good Friday","Easter Monday","Labour Day","Christmas","Eid ul Azha","Romans-2","Globe-12","Neptune P1"},0)),0,$I43),
 IF(AND(NOT(OR($A42="Annual Leave",$A43="Annual Leave")),$A43="Off day"),$I43,
  MAX(0,$I43-$V43)
  ))))+W43</f>
        <v/>
      </c>
      <c r="O43" s="20">
        <f>IF(AND(OR($A42="Holiday",$A43="Holiday"),
        ISNUMBER(MATCH(TRIM($B43),{"Phagwah","Good Friday","Easter Monday","Labour Day","Christmas","Eid ul Azha","Romans-2","Globe-12","Neptune P1"},0))),
   $I43,0)</f>
        <v/>
      </c>
      <c r="P43" s="20">
        <f>IF(OR($O$7="Canteen",$O$7="Head Office"),0,IF($I43&lt;=0,0,IF(AND($I42&lt;=0,OR(TRIM($J43)="Hebrews",TRIM($J43)="Romans",TRIM($J43)="Romans-2",TRIM($J43)="Globe",TRIM($J43)="Globe-12",TRIM($J43)="Neptune P1")),1,0)))</f>
        <v/>
      </c>
      <c r="Q43" s="21" t="n"/>
      <c r="R43" s="20">
        <f>IF(OR($O$7="Canteen",$O$7="Head Office"),0,IF(
  AND(
    SUMIFS(I:I, C:C, C43) &gt;= 8,
    COUNTIFS(C$14:C43, C43)=1,
    OR(
      TEXT(D43,"hh:mm:ss")="07:00:00",
      TEXT(D43,"hh:mm:ss")="15:00:00",
      TEXT(D43,"hh:mm:ss")="23:00:00",
      TEXT(D49,"hh:mm:ss")="07:00:00",
      TEXT(D49,"hh:mm:ss")="15:00:00",
      TEXT(D49,"hh:mm:ss")="23:00:00"
    )
  ),
  1,
  0
))</f>
        <v/>
      </c>
      <c r="S43" s="20">
        <f>IF(OR($A42="Annual Leave",$A43="Annual Leave"),IF(AND($A42&lt;&gt;"Annual Leave",$A43="Annual Leave"),8,0),0)</f>
        <v/>
      </c>
      <c r="T43" s="22" t="n"/>
      <c r="U43" s="144">
        <f>MAX(0,40-Y43)</f>
        <v/>
      </c>
      <c r="V43" s="351">
        <f>IF(OR($C43="",$D43=""),0,
 IF(OR($A42="Holiday",$A43="Holiday"),0,
 IF(AND(NOT(OR($A42="Annual Leave",$A43="Annual Leave")),$A43="Off day"),0,
  IF($I42+$I43&gt;=8,IF($I42&gt;=8,0,8-$I42),$I43)
  )))</f>
        <v/>
      </c>
      <c r="W43" s="351">
        <f>MAX(0,V43-U43)</f>
        <v/>
      </c>
      <c r="X43" s="351">
        <f>IF(C43="","",C43-WEEKDAY(C43,1)+1)</f>
        <v/>
      </c>
      <c r="Y43" s="351">
        <f>SUMPRODUCT(($X$14:$X42=X43)*(($V$14:$V42)+($O$14:$O42)))+IF(X43=X14,$L$11,0)</f>
        <v/>
      </c>
      <c r="Z43" s="351" t="n"/>
      <c r="AA43" s="351" t="n"/>
      <c r="AB43" s="351" t="n"/>
      <c r="AC43" s="351" t="n"/>
      <c r="AD43" s="351" t="n"/>
      <c r="AE43" s="351" t="n"/>
      <c r="AF43" s="351" t="n"/>
    </row>
    <row r="44" ht="24" customHeight="1" s="348" thickBot="1">
      <c r="A44" s="176" t="n"/>
      <c r="B44" s="176" t="n"/>
      <c r="C44" s="217" t="n"/>
      <c r="D44" s="110" t="n"/>
      <c r="E44" s="110" t="n"/>
      <c r="F44" s="218" t="n"/>
      <c r="G44" s="110" t="n"/>
      <c r="H44" s="110" t="n"/>
      <c r="I44" s="219" t="n"/>
      <c r="J44" s="219" t="n"/>
      <c r="K44" s="219" t="n"/>
      <c r="L44" s="219" t="n"/>
      <c r="M44" s="111">
        <f>MAX(0,V44-W44)</f>
        <v/>
      </c>
      <c r="N44" s="112">
        <f>(IF(OR($C44="",$D44=""),0,
 IF(OR($A44="Holiday",$A45="Holiday"),
    IF(ISNUMBER(MATCH(TRIM($B44),{"Phagwah","Good Friday","Easter Monday","Labour Day","Christmas","Eid ul Azha","Romans-2","Globe-12","Neptune P1"},0)),0,$I44),
 IF(AND(NOT(OR($A44="Annual Leave",$A45="Annual Leave")),$A44="Off day"),$I44,
  MAX(0,$I44-$V44)
  ))))+W44</f>
        <v/>
      </c>
      <c r="O44" s="112">
        <f>IF(AND(OR($A44="Holiday",$A45="Holiday"),
        ISNUMBER(MATCH(TRIM($B44),{"Phagwah","Good Friday","Easter Monday","Labour Day","Christmas","Eid ul Azha","Romans-2","Globe-12","Neptune P1"},0))),
   $I44,0)</f>
        <v/>
      </c>
      <c r="P44" s="112">
        <f>IF(OR($O$7="Canteen",$O$7="Head Office"),0,IF($I44&lt;=0,0,IF(OR(OR(TRIM($J44)="Hebrews",TRIM($J44)="Romans",TRIM($J44)="Romans-2",TRIM($J44)="Globe",TRIM($J44)="Globe-12",TRIM($J44)="Neptune P1"),AND($I45&gt;0,OR(TRIM($J45)="Hebrews",TRIM($J45)="Romans",TRIM($J45)="Romans-2",TRIM($J45)="Globe",TRIM($J45)="Globe-12",TRIM($J45)="Neptune P1"))),1,0)))</f>
        <v/>
      </c>
      <c r="Q44" s="113" t="n"/>
      <c r="R44" s="113" t="n"/>
      <c r="S44" s="112">
        <f>IF(OR($A44="Annual Leave",$A45="Annual Leave"),IF($A44="Annual Leave",8,0),0)</f>
        <v/>
      </c>
      <c r="T44" s="114" t="n"/>
      <c r="U44" s="144">
        <f>MAX(0,40-Y44)</f>
        <v/>
      </c>
      <c r="V44" s="351">
        <f>IF(OR($C44="",$D44=""),0,
 IF(OR($A44="Holiday",$A45="Holiday"),0,
 IF(AND(NOT(OR($A44="Annual Leave",$A45="Annual Leave")),$A44="Off day"),0,
  IF($I44+$I45&gt;=8,IF($I44&gt;=8,8,$I44),$I44)
  )))</f>
        <v/>
      </c>
      <c r="W44" s="351">
        <f>MAX(0,V44-U44)</f>
        <v/>
      </c>
      <c r="X44" s="351">
        <f>IF(C44="","",C44-WEEKDAY(C44,1)+1)</f>
        <v/>
      </c>
      <c r="Y44" s="351">
        <f>SUMPRODUCT(($X$14:$X43=X44)*(($V$14:$V43)+($O$14:$O43)))+IF(X44=X14,$L$11,0)</f>
        <v/>
      </c>
      <c r="Z44" s="351" t="n"/>
      <c r="AA44" s="351" t="n"/>
      <c r="AB44" s="351" t="n"/>
      <c r="AC44" s="351" t="n"/>
      <c r="AD44" s="351" t="n"/>
      <c r="AE44" s="351" t="n"/>
      <c r="AF44" s="351" t="n"/>
    </row>
    <row r="45" ht="24" customHeight="1" s="348" thickBot="1">
      <c r="A45" s="154" t="inlineStr">
        <is>
          <t>On Day</t>
        </is>
      </c>
      <c r="B45" s="318" t="n"/>
      <c r="C45" s="115">
        <f>C42+1</f>
        <v/>
      </c>
      <c r="D45" s="319" t="n"/>
      <c r="E45" s="320">
        <f>IF(D45="", "",
 IF(D45=TIME(0,0,0), 0,
 IF(AND(D45&gt;=TIME(0,0,1), D45&lt;=TIME(2,0,0)), TIME(7,0,0),
 IF(AND(D45&gt;=TIME(6,0,0), D45&lt;=TIME(8,0,0)), TIME(12,0,0),
 IF(AND(D45&gt;TIME(8,0,0), D45&lt;=TIME(13,59,0)), TIME(15,0,0),
 IF(AND(D45&gt;=TIME(14,0,0), D45&lt;=TIME(17,59,0)), TIME(21,0,0),
 IF(AND(D45&gt;=TIME(18,0,0), D45&lt;=TIME(21,59,0)), TIME(0,0,0),
 IF(AND(D45&gt;=TIME(22,0,0), D45&lt;=TIME(23,59,59)), TIME(7,0,0), ""))))))))</f>
        <v/>
      </c>
      <c r="F45" s="321" t="n"/>
      <c r="G45" s="320">
        <f>IF(AND(D45&gt;=TIME(6,0,0),D45&lt;=TIME(8,0,0)),E45,"")</f>
        <v/>
      </c>
      <c r="H45" s="319" t="n"/>
      <c r="I45" s="30">
        <f>ROUND(IF(OR(D45="",E45="",E45=0),0,IF(H45="",MOD(E45-D45,1)*24,MOD(H45-D45,1)*24)),2)</f>
        <v/>
      </c>
      <c r="J45" s="220" t="n"/>
      <c r="K45" s="274" t="n"/>
      <c r="L45" s="181" t="n"/>
      <c r="M45" s="275">
        <f>MAX(0,V45-W45)</f>
        <v/>
      </c>
      <c r="N45" s="322">
        <f>(IF(OR($C45="",$D45=""),0,
 IF(OR($A44="Holiday",$A45="Holiday"),
    IF(ISNUMBER(MATCH(TRIM($B45),{"Phagwah","Good Friday","Easter Monday","Labour Day","Christmas","Eid ul Azha","Romans-2","Globe-12","Neptune P1"},0)),0,$I45),
 IF(AND(NOT(OR($A44="Annual Leave",$A45="Annual Leave")),$A45="Off day"),$I45,
  MAX(0,$I45-$V45)
  ))))+W45</f>
        <v/>
      </c>
      <c r="O45" s="322">
        <f>IF(AND(OR($A44="Holiday",$A45="Holiday"),
        ISNUMBER(MATCH(TRIM($B45),{"Phagwah","Good Friday","Easter Monday","Labour Day","Christmas","Eid ul Azha","Romans-2","Globe-12","Neptune P1"},0))),
   $I45,0)</f>
        <v/>
      </c>
      <c r="P45" s="322">
        <f>IF(OR($O$7="Canteen",$O$7="Head Office"),0,IF($I45&lt;=0,0,IF(AND($I44&lt;=0,OR(TRIM($J45)="Hebrews",TRIM($J45)="Romans",TRIM($J45)="Romans-2",TRIM($J45)="Globe",TRIM($J45)="Globe-12",TRIM($J45)="Neptune P1")),1,0)))</f>
        <v/>
      </c>
      <c r="Q45" s="323" t="n"/>
      <c r="R45" s="322">
        <f>IF(OR($O$7="Canteen",$O$7="Head Office"),0,IF(
  AND(
    SUMIFS(I:I, C:C, C45) &gt;= 8,
    COUNTIFS(C$14:C45, C45)=1,
    OR(
      TEXT(D45,"hh:mm:ss")="07:00:00",
      TEXT(D45,"hh:mm:ss")="15:00:00",
      TEXT(D45,"hh:mm:ss")="23:00:00",
      TEXT(D46,"hh:mm:ss")="07:00:00",
      TEXT(D46,"hh:mm:ss")="15:00:00",
      TEXT(D46,"hh:mm:ss")="23:00:00"
    )
  ),
  1,
  0
))</f>
        <v/>
      </c>
      <c r="S45" s="322">
        <f>IF(OR($A44="Annual Leave",$A45="Annual Leave"),IF(AND($A44&lt;&gt;"Annual Leave",$A45="Annual Leave"),8,0),0)</f>
        <v/>
      </c>
      <c r="T45" s="116" t="n"/>
      <c r="U45" s="144">
        <f>MAX(0,40-Y45)</f>
        <v/>
      </c>
      <c r="V45" s="351">
        <f>IF(OR($C45="",$D45=""),0,
 IF(OR($A44="Holiday",$A45="Holiday"),0,
 IF(AND(NOT(OR($A44="Annual Leave",$A45="Annual Leave")),$A45="Off day"),0,
  IF($I44+$I45&gt;=8,IF($I44&gt;=8,0,8-$I44),$I45)
  )))</f>
        <v/>
      </c>
      <c r="W45" s="351">
        <f>MAX(0,V45-U45)</f>
        <v/>
      </c>
      <c r="X45" s="351">
        <f>IF(C45="","",C45-WEEKDAY(C45,1)+1)</f>
        <v/>
      </c>
      <c r="Y45" s="351">
        <f>SUMPRODUCT(($X$14:$X44=X45)*(($V$14:$V44)+($O$14:$O44)))+IF(X45=X14,$L$11,0)</f>
        <v/>
      </c>
      <c r="Z45" s="351" t="n"/>
      <c r="AA45" s="351" t="n"/>
      <c r="AB45" s="351" t="n"/>
      <c r="AC45" s="351" t="n"/>
      <c r="AD45" s="351" t="n"/>
      <c r="AE45" s="351" t="n"/>
      <c r="AF45" s="351" t="n"/>
    </row>
    <row r="46" ht="24" customHeight="1" s="348" thickBot="1">
      <c r="A46" s="154" t="inlineStr">
        <is>
          <t>On Day</t>
        </is>
      </c>
      <c r="B46" s="305" t="n"/>
      <c r="C46" s="90">
        <f>C45</f>
        <v/>
      </c>
      <c r="D46" s="80" t="n"/>
      <c r="E46" s="221">
        <f>IF(D46="", "",
 IF(D46=TIME(0,0,0), 0,
 IF(AND(D46&gt;=TIME(0,0,1), D46&lt;=TIME(2,0,0)), TIME(7,0,0),
 IF(AND(D46&gt;=TIME(6,0,0), D46&lt;=TIME(8,0,0)), TIME(12,0,0),
 IF(AND(D46&gt;TIME(8,0,0), D46&lt;=TIME(13,59,0)), TIME(15,0,0),
 IF(AND(D46&gt;=TIME(14,0,0), D46&lt;=TIME(17,59,0)), TIME(21,0,0),
 IF(AND(D46&gt;=TIME(18,0,0), D46&lt;=TIME(21,59,0)), TIME(0,0,0),
 IF(AND(D46&gt;=TIME(22,0,0), D46&lt;=TIME(23,59,59)), TIME(7,0,0), ""))))))))</f>
        <v/>
      </c>
      <c r="F46" s="156" t="n"/>
      <c r="G46" s="221">
        <f>IF(AND(D46&gt;=TIME(6,0,0),D46&lt;=TIME(8,0,0)),E46,"")</f>
        <v/>
      </c>
      <c r="H46" s="80" t="n"/>
      <c r="I46" s="30">
        <f>ROUND(IF(OR(D46="",E46="",E46=0),0,IF(H46="",MOD(E46-D46,1)*24,MOD(H46-D46,1)*24)),2)</f>
        <v/>
      </c>
      <c r="J46" s="158" t="n"/>
      <c r="K46" s="274" t="n"/>
      <c r="L46" s="189" t="n"/>
      <c r="M46" s="275">
        <f>MAX(0,V46-W46)</f>
        <v/>
      </c>
      <c r="N46" s="81">
        <f>(IF(OR($C46="",$D46=""),0,
 IF(OR($A46="Holiday",$A47="Holiday"),
    IF(ISNUMBER(MATCH(TRIM($B46),{"Phagwah","Good Friday","Easter Monday","Labour Day","Christmas","Eid ul Azha","Romans-2","Globe-12","Neptune P1"},0)),0,$I46),
 IF(AND(NOT(OR($A46="Annual Leave",$A47="Annual Leave")),$A46="Off day"),$I46,
  MAX(0,$I46-$V46)
  ))))+W46</f>
        <v/>
      </c>
      <c r="O46" s="81">
        <f>IF(AND(OR($A46="Holiday",$A47="Holiday"),
        ISNUMBER(MATCH(TRIM($B46),{"Phagwah","Good Friday","Easter Monday","Labour Day","Christmas","Eid ul Azha","Romans-2","Globe-12","Neptune P1"},0))),
   $I46,0)</f>
        <v/>
      </c>
      <c r="P46" s="81">
        <f>IF(OR($O$7="Canteen",$O$7="Head Office"),0,IF($I46&lt;=0,0,IF(OR(OR(TRIM($J46)="Hebrews",TRIM($J46)="Romans",TRIM($J46)="Romans-2",TRIM($J46)="Globe",TRIM($J46)="Globe-12",TRIM($J46)="Neptune P1"),AND($I47&gt;0,OR(TRIM($J47)="Hebrews",TRIM($J47)="Romans",TRIM($J47)="Romans-2",TRIM($J47)="Globe",TRIM($J47)="Globe-12",TRIM($J47)="Neptune P1"))),1,0)))</f>
        <v/>
      </c>
      <c r="Q46" s="82" t="n"/>
      <c r="R46" s="81">
        <f>IF(OR($O$7="Canteen",$O$7="Head Office"),0,IF(
  AND(
    SUMIFS(I:I, C:C, C46) &gt;= 8,
    COUNTIFS(C$14:C46, C46)=1,
    OR(
      TEXT(D46,"hh:mm:ss")="07:00:00",
      TEXT(D46,"hh:mm:ss")="15:00:00",
      TEXT(D46,"hh:mm:ss")="23:00:00",
      TEXT(D51,"hh:mm:ss")="07:00:00",
      TEXT(D51,"hh:mm:ss")="15:00:00",
      TEXT(D51,"hh:mm:ss")="23:00:00"
    )
  ),
  1,
  0
))</f>
        <v/>
      </c>
      <c r="S46" s="81">
        <f>IF(OR($A46="Annual Leave",$A47="Annual Leave"),IF($A46="Annual Leave",8,0),0)</f>
        <v/>
      </c>
      <c r="T46" s="117" t="n"/>
      <c r="U46" s="144">
        <f>MAX(0,40-Y46)</f>
        <v/>
      </c>
      <c r="V46" s="351">
        <f>IF(OR($C46="",$D46=""),0,
 IF(OR($A46="Holiday",$A47="Holiday"),0,
 IF(AND(NOT(OR($A46="Annual Leave",$A47="Annual Leave")),$A46="Off day"),0,
  IF($I46+$I47&gt;=8,IF($I46&gt;=8,8,$I46),$I46)
  )))</f>
        <v/>
      </c>
      <c r="W46" s="351">
        <f>MAX(0,V46-U46)</f>
        <v/>
      </c>
      <c r="X46" s="351">
        <f>IF(C46="","",C46-WEEKDAY(C46,1)+1)</f>
        <v/>
      </c>
      <c r="Y46" s="351">
        <f>SUMPRODUCT(($X$14:$X45=X46)*(($V$14:$V45)+($O$14:$O45)))+IF(X46=X14,$L$11,0)</f>
        <v/>
      </c>
      <c r="Z46" s="351" t="n"/>
      <c r="AA46" s="351" t="n"/>
      <c r="AB46" s="351" t="n"/>
      <c r="AC46" s="351" t="n"/>
      <c r="AD46" s="351" t="n"/>
      <c r="AE46" s="351" t="n"/>
      <c r="AF46" s="351" t="n"/>
    </row>
    <row r="47" ht="24" customHeight="1" s="348" thickBot="1">
      <c r="A47" s="184" t="inlineStr">
        <is>
          <t>On Day</t>
        </is>
      </c>
      <c r="B47" s="222" t="n"/>
      <c r="C47" s="118">
        <f>C45+1</f>
        <v/>
      </c>
      <c r="D47" s="83" t="n"/>
      <c r="E47" s="223">
        <f>IF(D47="", "",
 IF(D47=TIME(0,0,0), 0,
 IF(AND(D47&gt;=TIME(0,0,1), D47&lt;=TIME(2,0,0)), TIME(7,0,0),
 IF(AND(D47&gt;=TIME(6,0,0), D47&lt;=TIME(8,0,0)), TIME(12,0,0),
 IF(AND(D47&gt;TIME(8,0,0), D47&lt;=TIME(13,59,0)), TIME(15,0,0),
 IF(AND(D47&gt;=TIME(14,0,0), D47&lt;=TIME(17,59,0)), TIME(21,0,0),
 IF(AND(D47&gt;=TIME(18,0,0), D47&lt;=TIME(21,59,0)), TIME(0,0,0),
 IF(AND(D47&gt;=TIME(22,0,0), D47&lt;=TIME(23,59,59)), TIME(7,0,0), ""))))))))</f>
        <v/>
      </c>
      <c r="F47" s="224" t="n"/>
      <c r="G47" s="223">
        <f>IF(AND(D47&gt;=TIME(6,0,0),D47&lt;=TIME(8,0,0)),E47,"")</f>
        <v/>
      </c>
      <c r="H47" s="83" t="n"/>
      <c r="I47" s="23">
        <f>ROUND(IF(OR(D47="",E47="",E47=0),0,IF(H47="",MOD(E47-D47,1)*24,MOD(H47-D47,1)*24)),2)</f>
        <v/>
      </c>
      <c r="J47" s="225" t="n"/>
      <c r="K47" s="297" t="n"/>
      <c r="L47" s="181" t="n"/>
      <c r="M47" s="298">
        <f>MAX(0,V47-W47)</f>
        <v/>
      </c>
      <c r="N47" s="84">
        <f>(IF(OR($C47="",$D47=""),0,
 IF(OR($A46="Holiday",$A47="Holiday"),
    IF(ISNUMBER(MATCH(TRIM($B47),{"Phagwah","Good Friday","Easter Monday","Labour Day","Christmas","Eid ul Azha","Romans-2","Globe-12","Neptune P1"},0)),0,$I47),
 IF(AND(NOT(OR($A46="Annual Leave",$A47="Annual Leave")),$A47="Off day"),$I47,
  MAX(0,$I47-$V47)
  ))))+W47</f>
        <v/>
      </c>
      <c r="O47" s="84">
        <f>IF(AND(OR($A46="Holiday",$A47="Holiday"),
        ISNUMBER(MATCH(TRIM($B47),{"Phagwah","Good Friday","Easter Monday","Labour Day","Christmas","Eid ul Azha","Romans-2","Globe-12","Neptune P1"},0))),
   $I47,0)</f>
        <v/>
      </c>
      <c r="P47" s="84">
        <f>IF(OR($O$7="Canteen",$O$7="Head Office"),0,IF($I47&lt;=0,0,IF(AND($I46&lt;=0,OR(TRIM($J47)="Hebrews",TRIM($J47)="Romans",TRIM($J47)="Romans-2",TRIM($J47)="Globe",TRIM($J47)="Globe-12",TRIM($J47)="Neptune P1")),1,0)))</f>
        <v/>
      </c>
      <c r="Q47" s="85" t="n"/>
      <c r="R47" s="84">
        <f>IF(OR($O$7="Canteen",$O$7="Head Office"),0,IF(
  AND(
    SUMIFS(I:I, C:C, C47) &gt;= 8,
    COUNTIFS(C$14:C47, C47)=1,
    OR(
      TEXT(D47,"hh:mm:ss")="07:00:00",
      TEXT(D47,"hh:mm:ss")="15:00:00",
      TEXT(D47,"hh:mm:ss")="23:00:00",
      TEXT(D48,"hh:mm:ss")="07:00:00",
      TEXT(D48,"hh:mm:ss")="15:00:00",
      TEXT(D48,"hh:mm:ss")="23:00:00"
    )
  ),
  1,
  0
))</f>
        <v/>
      </c>
      <c r="S47" s="84">
        <f>IF(OR($A46="Annual Leave",$A47="Annual Leave"),IF(AND($A46&lt;&gt;"Annual Leave",$A47="Annual Leave"),8,0),0)</f>
        <v/>
      </c>
      <c r="T47" s="86" t="n"/>
      <c r="U47" s="144">
        <f>MAX(0,40-Y47)</f>
        <v/>
      </c>
      <c r="V47" s="351">
        <f>IF(OR($C47="",$D47=""),0,
 IF(OR($A46="Holiday",$A47="Holiday"),0,
 IF(AND(NOT(OR($A46="Annual Leave",$A47="Annual Leave")),$A47="Off day"),0,
  IF($I46+$I47&gt;=8,IF($I46&gt;=8,0,8-$I46),$I47)
  )))</f>
        <v/>
      </c>
      <c r="W47" s="351">
        <f>MAX(0,V47-U47)</f>
        <v/>
      </c>
      <c r="X47" s="351">
        <f>IF(C47="","",C47-WEEKDAY(C47,1)+1)</f>
        <v/>
      </c>
      <c r="Y47" s="351">
        <f>SUMPRODUCT(($X$14:$X46=X47)*(($V$14:$V46)+($O$14:$O46)))+IF(X47=X14,$L$11,0)</f>
        <v/>
      </c>
      <c r="Z47" s="351" t="n"/>
      <c r="AA47" s="351" t="n"/>
      <c r="AB47" s="351" t="n"/>
      <c r="AC47" s="351" t="n"/>
      <c r="AD47" s="351" t="n"/>
      <c r="AE47" s="351" t="n"/>
      <c r="AF47" s="351" t="n"/>
    </row>
    <row r="48" ht="24" customHeight="1" s="348" thickBot="1">
      <c r="A48" s="226" t="inlineStr">
        <is>
          <t>On Day</t>
        </is>
      </c>
      <c r="B48" s="299" t="n"/>
      <c r="C48" s="119">
        <f>C47</f>
        <v/>
      </c>
      <c r="D48" s="24" t="n"/>
      <c r="E48" s="227">
        <f>IF(D48="", "",
 IF(D48=TIME(0,0,0), 0,
 IF(AND(D48&gt;=TIME(0,0,1), D48&lt;=TIME(2,0,0)), TIME(7,0,0),
 IF(AND(D48&gt;=TIME(6,0,0), D48&lt;=TIME(8,0,0)), TIME(12,0,0),
 IF(AND(D48&gt;TIME(8,0,0), D48&lt;=TIME(13,59,0)), TIME(15,0,0),
 IF(AND(D48&gt;=TIME(14,0,0), D48&lt;=TIME(17,59,0)), TIME(21,0,0),
 IF(AND(D48&gt;=TIME(18,0,0), D48&lt;=TIME(21,59,0)), TIME(0,0,0),
 IF(AND(D48&gt;=TIME(22,0,0), D48&lt;=TIME(23,59,59)), TIME(7,0,0), ""))))))))</f>
        <v/>
      </c>
      <c r="F48" s="228" t="n"/>
      <c r="G48" s="227">
        <f>IF(AND(D48&gt;=TIME(6,0,0),D48&lt;=TIME(8,0,0)),E48,"")</f>
        <v/>
      </c>
      <c r="H48" s="300" t="n"/>
      <c r="I48" s="87">
        <f>ROUND(IF(OR(D48="",E48="",E48=0),0,IF(H48="",MOD(E48-D48,1)*24,MOD(H48-D48,1)*24)),2)</f>
        <v/>
      </c>
      <c r="J48" s="190" t="n"/>
      <c r="K48" s="297" t="n"/>
      <c r="L48" s="183" t="n"/>
      <c r="M48" s="324">
        <f>MAX(0,V48-W48)</f>
        <v/>
      </c>
      <c r="N48" s="302">
        <f>(IF(OR($C48="",$D48=""),0,
 IF(OR($A48="Holiday",$A49="Holiday"),
    IF(ISNUMBER(MATCH(TRIM($B48),{"Phagwah","Good Friday","Easter Monday","Labour Day","Christmas","Eid ul Azha","Romans-2","Globe-12","Neptune P1"},0)),0,$I48),
 IF(AND(NOT(OR($A48="Annual Leave",$A49="Annual Leave")),$A48="Off day"),$I48,
  MAX(0,$I48-$V48)
  ))))+W48</f>
        <v/>
      </c>
      <c r="O48" s="303" t="n"/>
      <c r="P48" s="229">
        <f>IF(OR($O$7="Canteen",$O$7="Head Office"),0,IF($I48&lt;=0,0,IF(OR(OR(TRIM($J48)="Hebrews",TRIM($J48)="Romans",TRIM($J48)="Romans-2",TRIM($J48)="Globe",TRIM($J48)="Globe-12",TRIM($J48)="Neptune P1"),AND($I49&gt;0,OR(TRIM($J49)="Hebrews",TRIM($J49)="Romans",TRIM($J49)="Romans-2",TRIM($J49)="Globe",TRIM($J49)="Globe-12",TRIM($J49)="Neptune P1"))),1,0)))</f>
        <v/>
      </c>
      <c r="Q48" s="303" t="n"/>
      <c r="R48" s="302">
        <f>IF(OR($O$7="Canteen",$O$7="Head Office"),0,IF(
  AND(
    SUMIFS(I:I, C:C, C48) &gt;= 8,
    COUNTIFS(C$14:C48, C48)=1,
    OR(
      TEXT(D48,"hh:mm:ss")="07:00:00",
      TEXT(D48,"hh:mm:ss")="15:00:00",
      TEXT(D48,"hh:mm:ss")="23:00:00",
      TEXT(D53,"hh:mm:ss")="07:00:00",
      TEXT(D53,"hh:mm:ss")="15:00:00",
      TEXT(D53,"hh:mm:ss")="23:00:00"
    )
  ),
  1,
  0
))</f>
        <v/>
      </c>
      <c r="S48" s="303" t="n"/>
      <c r="T48" s="304" t="n"/>
      <c r="U48" s="144">
        <f>MAX(0,40-Y48)</f>
        <v/>
      </c>
      <c r="V48" s="351">
        <f>IF(OR($C48="",$D48=""),0,
 IF(OR($A48="Holiday",$A49="Holiday"),0,
 IF(AND(NOT(OR($A48="Annual Leave",$A49="Annual Leave")),$A48="Off day"),0,
  IF($I48+$I49&gt;=8,IF($I48&gt;=8,8,$I48),$I48)
  )))</f>
        <v/>
      </c>
      <c r="W48" s="351">
        <f>MAX(0,V48-U48)</f>
        <v/>
      </c>
      <c r="X48" s="351">
        <f>IF(C48="","",C48-WEEKDAY(C48,1)+1)</f>
        <v/>
      </c>
      <c r="Y48" s="351">
        <f>SUMPRODUCT(($X$14:$X47=X48)*(($V$14:$V47)+($O$14:$O47)))+IF(X48=X14,$L$11,0)</f>
        <v/>
      </c>
      <c r="Z48" s="351" t="n"/>
      <c r="AA48" s="351" t="n"/>
      <c r="AB48" s="351" t="n"/>
      <c r="AC48" s="351" t="n"/>
      <c r="AD48" s="351" t="n"/>
      <c r="AE48" s="351" t="n"/>
      <c r="AF48" s="351" t="n"/>
    </row>
    <row r="49" ht="24" customHeight="1" s="348" thickBot="1">
      <c r="A49" s="230" t="n"/>
      <c r="B49" s="355" t="n"/>
      <c r="C49" s="231" t="n"/>
      <c r="D49" s="232" t="n"/>
      <c r="E49" s="232" t="n"/>
      <c r="F49" s="232" t="n"/>
      <c r="G49" s="232" t="n"/>
      <c r="H49" s="233" t="inlineStr">
        <is>
          <t>Total Hrs:</t>
        </is>
      </c>
      <c r="I49" s="122">
        <f>SUM(I14:I48)</f>
        <v/>
      </c>
      <c r="J49" s="234" t="n"/>
      <c r="K49" s="234" t="n"/>
      <c r="L49" s="235" t="n"/>
      <c r="M49" s="120">
        <f>SUM(M14:M48)</f>
        <v/>
      </c>
      <c r="N49" s="120">
        <f>SUM(N14:N48)</f>
        <v/>
      </c>
      <c r="O49" s="120">
        <f>SUM(O14:O48)</f>
        <v/>
      </c>
      <c r="P49" s="120">
        <f>SUM(P14:P48)</f>
        <v/>
      </c>
      <c r="Q49" s="120">
        <f>IF($O$6&lt;&gt;"Armed",0,LOOKUP($Q$50,{0,1,2,3,4,5,6,7,8,9,10,11,12,13,14},{0,384,769,1153,1153,1538,1923,2307,2692,3076,3461,3846,4239,4615,5000}))</f>
        <v/>
      </c>
      <c r="R49" s="120">
        <f>SUM(R14:R48)</f>
        <v/>
      </c>
      <c r="S49" s="120">
        <f>SUM(S14:S48)</f>
        <v/>
      </c>
      <c r="T49" s="121">
        <f>SUM(T30:T43)</f>
        <v/>
      </c>
      <c r="U49" s="144">
        <f>MIN(U48,0)</f>
        <v/>
      </c>
      <c r="V49" s="351">
        <f>SUM(V14:V48)</f>
        <v/>
      </c>
      <c r="W49" s="351">
        <f>SUM(W14:W48)</f>
        <v/>
      </c>
      <c r="X49" s="351" t="n"/>
      <c r="Y49" s="351" t="n"/>
      <c r="Z49" s="351" t="n"/>
      <c r="AA49" s="351" t="n"/>
      <c r="AB49" s="351" t="n"/>
      <c r="AC49" s="351" t="n"/>
      <c r="AD49" s="351" t="n"/>
      <c r="AE49" s="351" t="n"/>
      <c r="AF49" s="351" t="n"/>
    </row>
    <row r="50" ht="24" customHeight="1" s="348">
      <c r="A50" s="351" t="n"/>
      <c r="B50" s="351" t="n"/>
      <c r="C50" s="6" t="n"/>
      <c r="D50" s="6" t="n"/>
      <c r="E50" s="6" t="n"/>
      <c r="F50" s="6" t="n"/>
      <c r="G50" s="6" t="n"/>
      <c r="H50" s="336" t="n"/>
      <c r="I50" s="351" t="n"/>
      <c r="J50" s="336" t="n"/>
      <c r="K50" s="336" t="n"/>
      <c r="L50" s="336" t="n"/>
      <c r="M50" s="28" t="n"/>
      <c r="N50" s="28" t="n"/>
      <c r="O50" s="28" t="n"/>
      <c r="P50" s="241" t="inlineStr">
        <is>
          <t>Days Worked</t>
        </is>
      </c>
      <c r="Q50" s="29">
        <f>SUM(--(SUM(I14:I15)&gt;0),--(SUM(I16:I17)&gt;0),--(SUM(I18:I19)&gt;0),--(SUM(I20:I21)&gt;0),--(SUM(I22:I23)&gt;0),--(SUM(I24:I25)&gt;0),--(SUM(I26:I27)&gt;0),--(SUM(I30:I31)&gt;0),--(SUM(I32:I33)&gt;0),--(SUM(I34:I35)&gt;0),--(SUM(I36:I37)&gt;0),--(SUM(I38:I39)&gt;0),--(SUM(I40:I41)&gt;0),--(SUM(I42:I43)&gt;0),--(SUM(I45:I46)&gt;0),--(SUM(I47:I48)&gt;0))</f>
        <v/>
      </c>
      <c r="R50" s="28" t="n"/>
      <c r="S50" s="28" t="n"/>
      <c r="T50" s="28" t="n"/>
      <c r="U50" s="144" t="n"/>
      <c r="V50" s="351" t="n"/>
      <c r="W50" s="351" t="n"/>
      <c r="X50" s="351" t="n"/>
      <c r="Y50" s="351" t="n"/>
      <c r="Z50" s="351" t="n"/>
      <c r="AA50" s="351" t="n"/>
      <c r="AB50" s="351" t="n"/>
      <c r="AC50" s="351" t="n"/>
      <c r="AD50" s="351" t="n"/>
      <c r="AE50" s="351" t="n"/>
      <c r="AF50" s="351" t="n"/>
    </row>
    <row r="51" ht="24" customHeight="1" s="348">
      <c r="A51" s="351" t="n"/>
      <c r="B51" s="351" t="n"/>
      <c r="C51" s="345" t="n"/>
      <c r="D51" s="362" t="n"/>
      <c r="E51" s="362" t="n"/>
      <c r="F51" s="334" t="n"/>
      <c r="G51" s="362" t="n"/>
      <c r="H51" s="336" t="n"/>
      <c r="I51" s="351" t="n"/>
      <c r="J51" s="336" t="n"/>
      <c r="K51" s="336" t="n"/>
      <c r="L51" s="336" t="n"/>
      <c r="M51" s="236" t="n"/>
      <c r="N51" s="236" t="n"/>
      <c r="O51" s="236" t="n"/>
      <c r="P51" s="236" t="n"/>
      <c r="Q51" s="236" t="n"/>
      <c r="R51" s="236" t="n"/>
      <c r="S51" s="236" t="n"/>
      <c r="T51" s="236" t="n"/>
      <c r="U51" s="144" t="n"/>
      <c r="V51" s="351" t="n"/>
      <c r="W51" s="351" t="n"/>
      <c r="X51" s="351" t="n"/>
      <c r="Y51" s="351" t="n"/>
      <c r="Z51" s="351" t="n"/>
      <c r="AA51" s="351" t="n"/>
      <c r="AB51" s="351" t="n"/>
      <c r="AC51" s="351" t="n"/>
      <c r="AD51" s="351" t="n"/>
      <c r="AE51" s="351" t="n"/>
      <c r="AF51" s="351" t="n"/>
    </row>
    <row r="52">
      <c r="A52" s="351" t="n"/>
      <c r="B52" s="351" t="n"/>
      <c r="C52" s="329" t="inlineStr">
        <is>
          <t>Supervisor Signature</t>
        </is>
      </c>
      <c r="D52" s="363" t="n"/>
      <c r="E52" s="363" t="n"/>
      <c r="F52" s="329" t="inlineStr">
        <is>
          <t>Date</t>
        </is>
      </c>
      <c r="G52" s="363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351" t="n"/>
      <c r="V52" s="351" t="n"/>
      <c r="W52" s="351" t="n"/>
      <c r="X52" s="351" t="n"/>
      <c r="Y52" s="351" t="n"/>
      <c r="Z52" s="351" t="n"/>
      <c r="AA52" s="351" t="n"/>
      <c r="AB52" s="351" t="n"/>
      <c r="AC52" s="351" t="n"/>
      <c r="AD52" s="351" t="n"/>
      <c r="AE52" s="351" t="n"/>
      <c r="AF52" s="351" t="n"/>
    </row>
    <row r="53" ht="26.25" customHeight="1" s="348">
      <c r="A53" s="351" t="n"/>
      <c r="B53" s="351" t="n"/>
      <c r="C53" s="345" t="n"/>
      <c r="D53" s="362" t="n"/>
      <c r="E53" s="362" t="n"/>
      <c r="F53" s="331" t="n"/>
      <c r="G53" s="362" t="n"/>
      <c r="H53" s="6" t="n"/>
      <c r="I53" s="6" t="n"/>
      <c r="J53" s="6" t="n"/>
      <c r="K53" s="6" t="n"/>
      <c r="L53" s="6" t="n"/>
      <c r="M53" s="6" t="n"/>
      <c r="N53" s="237" t="n"/>
      <c r="O53" s="238" t="n"/>
      <c r="P53" s="346" t="n"/>
      <c r="Q53" s="351" t="n"/>
      <c r="R53" s="351" t="n"/>
      <c r="S53" s="351" t="n"/>
      <c r="T53" s="351" t="n"/>
      <c r="U53" s="351" t="n"/>
      <c r="V53" s="351" t="n"/>
      <c r="W53" s="351" t="n"/>
      <c r="X53" s="351" t="n"/>
      <c r="Y53" s="351" t="n"/>
      <c r="Z53" s="351" t="n"/>
      <c r="AA53" s="351" t="n"/>
      <c r="AB53" s="351" t="n"/>
      <c r="AC53" s="351" t="n"/>
      <c r="AD53" s="351" t="n"/>
      <c r="AE53" s="351" t="n"/>
      <c r="AF53" s="351" t="n"/>
    </row>
    <row r="54">
      <c r="A54" s="351" t="n"/>
      <c r="B54" s="351" t="n"/>
      <c r="C54" s="329" t="inlineStr">
        <is>
          <t>Manager Signature</t>
        </is>
      </c>
      <c r="D54" s="363" t="n"/>
      <c r="E54" s="363" t="n"/>
      <c r="F54" s="329" t="inlineStr">
        <is>
          <t>Date</t>
        </is>
      </c>
      <c r="G54" s="363" t="n"/>
      <c r="H54" s="6" t="n"/>
      <c r="I54" s="239" t="inlineStr">
        <is>
          <t>{42}</t>
        </is>
      </c>
      <c r="J54" s="239" t="n"/>
      <c r="K54" s="239" t="n"/>
      <c r="L54" s="239" t="n"/>
      <c r="M54" s="6" t="n"/>
      <c r="N54" s="6" t="n"/>
      <c r="O54" s="6" t="n"/>
      <c r="P54" s="6" t="n"/>
      <c r="Q54" s="6" t="n"/>
      <c r="R54" s="6" t="n"/>
      <c r="S54" s="6" t="n"/>
      <c r="T54" s="6" t="n"/>
      <c r="U54" s="351" t="n"/>
      <c r="V54" s="351" t="n"/>
      <c r="W54" s="351" t="n"/>
      <c r="X54" s="351" t="n"/>
      <c r="Y54" s="351" t="n"/>
      <c r="Z54" s="351" t="n"/>
      <c r="AA54" s="351" t="n"/>
      <c r="AB54" s="351" t="n"/>
      <c r="AC54" s="351" t="n"/>
      <c r="AD54" s="351" t="n"/>
      <c r="AE54" s="351" t="n"/>
      <c r="AF54" s="351" t="n"/>
    </row>
    <row r="55">
      <c r="A55" s="351" t="n"/>
      <c r="B55" s="351" t="n"/>
      <c r="C55" s="240" t="n"/>
      <c r="D55" s="240" t="n"/>
      <c r="E55" s="240" t="n"/>
      <c r="F55" s="240" t="n"/>
      <c r="G55" s="240" t="n"/>
      <c r="H55" s="240" t="n"/>
      <c r="I55" s="240" t="n"/>
      <c r="J55" s="240" t="n"/>
      <c r="K55" s="240" t="n"/>
      <c r="L55" s="240" t="n"/>
      <c r="M55" s="240" t="n"/>
      <c r="N55" s="240" t="n"/>
      <c r="O55" s="240" t="n"/>
      <c r="P55" s="240" t="n"/>
      <c r="Q55" s="240" t="n"/>
      <c r="R55" s="240" t="n"/>
      <c r="S55" s="240" t="n"/>
      <c r="T55" s="240" t="n"/>
      <c r="U55" s="351" t="n"/>
      <c r="V55" s="351" t="n"/>
      <c r="W55" s="351" t="n"/>
      <c r="X55" s="351" t="n"/>
      <c r="Y55" s="351" t="n"/>
      <c r="Z55" s="351" t="n"/>
      <c r="AA55" s="351" t="n"/>
      <c r="AB55" s="351" t="n"/>
      <c r="AC55" s="351" t="n"/>
      <c r="AD55" s="351" t="n"/>
      <c r="AE55" s="351" t="n"/>
      <c r="AF55" s="35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45"/>
  <mergeCells count="33">
    <mergeCell ref="C54:E54"/>
    <mergeCell ref="V2:W2"/>
    <mergeCell ref="C8:F8"/>
    <mergeCell ref="F54:G54"/>
    <mergeCell ref="H10:I10"/>
    <mergeCell ref="C7:F7"/>
    <mergeCell ref="K5:L5"/>
    <mergeCell ref="M5:N5"/>
    <mergeCell ref="H50:I50"/>
    <mergeCell ref="C51:E51"/>
    <mergeCell ref="A1:T1"/>
    <mergeCell ref="C52:E52"/>
    <mergeCell ref="V3:AB3"/>
    <mergeCell ref="F51:G51"/>
    <mergeCell ref="M10:N10"/>
    <mergeCell ref="H51:I51"/>
    <mergeCell ref="C6:F6"/>
    <mergeCell ref="C5:F5"/>
    <mergeCell ref="M7:N7"/>
    <mergeCell ref="M6:N6"/>
    <mergeCell ref="C53:E53"/>
    <mergeCell ref="H7:I7"/>
    <mergeCell ref="H28:I28"/>
    <mergeCell ref="C10:F10"/>
    <mergeCell ref="M8:N8"/>
    <mergeCell ref="F52:G52"/>
    <mergeCell ref="P53:T53"/>
    <mergeCell ref="AA2:AB2"/>
    <mergeCell ref="K10:L10"/>
    <mergeCell ref="H5:I5"/>
    <mergeCell ref="K4:L4"/>
    <mergeCell ref="M4:N4"/>
    <mergeCell ref="F53:G53"/>
  </mergeCells>
  <dataValidations count="5">
    <dataValidation sqref="A14:A48" showDropDown="0" showInputMessage="0" showErrorMessage="0" allowBlank="1" type="list">
      <formula1>"On Day,Off Day,Sick,Absent,Holiday,Annual Leave"</formula1>
    </dataValidation>
    <dataValidation sqref="B14:B48" showDropDown="0" showInputMessage="0" showErrorMessage="0" allowBlank="1" type="list">
      <formula1>"Holiday Double,Phagwah,Good Friday,Easter Monday,Labour Day,Christmas,Eid ul Azha"</formula1>
    </dataValidation>
    <dataValidation sqref="J14:J48" showDropDown="0" showInputMessage="0" showErrorMessage="0" allowBlank="1" type="list">
      <formula1>_xlfn._LONGTEXT("Unico,Unico-2,Unico-42,Unico-44,Unico-46,Unico-47,Unico-48,Unico-49,Globe,Globe-12,Hebrews,Romans-2,Beacon,Numbers,Zebra-24,Sunrise,Sunrise-1,Sunflower 6,Sunset 12,Ripple,Neptune P1,Neptune P2,Neptune P3,Neptune P4,Neptune P5,Neptune P6,Neptune P7,Rainbow"," 1,Rainbow 2,Citadel,Sunset 11,Autumn,Autumn-2,Miracle,Miracle 1,Canteen,Guard Hut")</formula1>
    </dataValidation>
    <dataValidation sqref="O7" showDropDown="0" showInputMessage="0" showErrorMessage="0" allowBlank="1" type="list">
      <formula1>"Caricom,EU,UN,DMC,ARU,Head Office,Canteen"</formula1>
    </dataValidation>
    <dataValidation sqref="O6" showDropDown="0" showInputMessage="0" showErrorMessage="0" allowBlank="1" type="list">
      <formula1>"Unarmed,Armed"</formula1>
    </dataValidation>
  </dataValidations>
  <printOptions horizontalCentered="1"/>
  <pageMargins left="0.5" right="0.5" top="0.5" bottom="1" header="0.5" footer="0.5"/>
  <pageSetup orientation="portrait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AL55"/>
  <sheetViews>
    <sheetView workbookViewId="0">
      <selection activeCell="Q6" sqref="Q6"/>
    </sheetView>
  </sheetViews>
  <sheetFormatPr baseColWidth="8" defaultRowHeight="13.5"/>
  <cols>
    <col width="12.28515625" customWidth="1" style="348" min="1" max="1"/>
    <col width="15.140625" customWidth="1" style="348" min="2" max="2"/>
    <col width="12.42578125" customWidth="1" style="348" min="3" max="3"/>
    <col width="9.28515625" customWidth="1" style="348" min="4" max="4"/>
    <col hidden="1" width="9.28515625" customWidth="1" style="348" min="5" max="5"/>
    <col hidden="1" width="2" customWidth="1" style="348" min="6" max="6"/>
    <col hidden="1" width="12.5703125" customWidth="1" style="348" min="7" max="7"/>
    <col width="9.28515625" customWidth="1" style="348" min="8" max="8"/>
    <col width="6.5703125" customWidth="1" style="348" min="9" max="9"/>
    <col width="10.140625" customWidth="1" style="348" min="10" max="10"/>
    <col width="15.28515625" customWidth="1" style="348" min="11" max="11"/>
    <col width="10.5703125" customWidth="1" style="348" min="12" max="12"/>
    <col width="11" customWidth="1" style="348" min="13" max="13"/>
    <col width="9.85546875" customWidth="1" style="348" min="14" max="14"/>
    <col width="11.140625" customWidth="1" style="348" min="15" max="15"/>
    <col width="9.85546875" customWidth="1" style="348" min="16" max="16"/>
    <col width="10.28515625" customWidth="1" style="348" min="17" max="17"/>
    <col width="8.85546875" customWidth="1" style="348" min="18" max="19"/>
    <col width="45.28515625" customWidth="1" style="348" min="20" max="20"/>
    <col width="9.140625" customWidth="1" style="348" min="21" max="21"/>
    <col width="3.140625" customWidth="1" style="348" min="22" max="29"/>
    <col width="10.28515625" customWidth="1" style="348" min="30" max="30"/>
  </cols>
  <sheetData>
    <row r="1" ht="32.25" customFormat="1" customHeight="1" s="1" thickBot="1">
      <c r="A1" s="332" t="n"/>
      <c r="B1" s="354" t="n"/>
      <c r="C1" s="354" t="n"/>
      <c r="D1" s="354" t="n"/>
      <c r="E1" s="354" t="n"/>
      <c r="F1" s="354" t="n"/>
      <c r="G1" s="354" t="n"/>
      <c r="H1" s="354" t="n"/>
      <c r="I1" s="354" t="n"/>
      <c r="J1" s="354" t="n"/>
      <c r="K1" s="354" t="n"/>
      <c r="L1" s="354" t="n"/>
      <c r="M1" s="354" t="n"/>
      <c r="N1" s="354" t="n"/>
      <c r="O1" s="354" t="n"/>
      <c r="P1" s="354" t="n"/>
      <c r="Q1" s="354" t="n"/>
      <c r="R1" s="354" t="n"/>
      <c r="S1" s="354" t="n"/>
      <c r="T1" s="355" t="n"/>
      <c r="U1" s="351" t="n"/>
      <c r="V1" s="351" t="n"/>
      <c r="W1" s="351" t="n"/>
      <c r="X1" s="351" t="n"/>
      <c r="Y1" s="351" t="n"/>
      <c r="Z1" s="351" t="n"/>
      <c r="AA1" s="351" t="n"/>
      <c r="AB1" s="351" t="n"/>
      <c r="AC1" s="351" t="n"/>
      <c r="AD1" s="126" t="n"/>
      <c r="AE1" s="351" t="n"/>
      <c r="AF1" s="351" t="n"/>
    </row>
    <row r="2" ht="15" customFormat="1" customHeight="1" s="1">
      <c r="A2" s="351" t="n"/>
      <c r="B2" s="351" t="n"/>
      <c r="C2" s="127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128" t="n"/>
      <c r="U2" s="351" t="n"/>
      <c r="V2" s="343" t="n">
        <v>2025</v>
      </c>
      <c r="W2" s="356" t="n"/>
      <c r="X2" s="351" t="n"/>
      <c r="Y2" s="351" t="n"/>
      <c r="Z2" s="129" t="inlineStr">
        <is>
          <t>Month:</t>
        </is>
      </c>
      <c r="AA2" s="343" t="n">
        <v>3</v>
      </c>
      <c r="AB2" s="356" t="n"/>
      <c r="AC2" s="351" t="n"/>
      <c r="AD2" s="351" t="n"/>
      <c r="AE2" s="351" t="n"/>
      <c r="AF2" s="351" t="n"/>
    </row>
    <row r="3" ht="15.6" customHeight="1" s="348" thickBot="1">
      <c r="A3" s="351" t="n"/>
      <c r="B3" s="351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351" t="n"/>
      <c r="V3" s="333">
        <f>DATE(V2,AA2,1)</f>
        <v/>
      </c>
      <c r="W3" s="357" t="n"/>
      <c r="X3" s="357" t="n"/>
      <c r="Y3" s="357" t="n"/>
      <c r="Z3" s="357" t="n"/>
      <c r="AA3" s="357" t="n"/>
      <c r="AB3" s="358" t="n"/>
      <c r="AC3" s="351" t="n"/>
      <c r="AD3" s="351" t="n"/>
      <c r="AE3" s="351" t="n"/>
      <c r="AF3" s="249" t="n"/>
    </row>
    <row r="4" ht="21" customHeight="1" s="348" thickBot="1">
      <c r="A4" s="351" t="n"/>
      <c r="B4" s="351" t="n"/>
      <c r="C4" s="25" t="inlineStr">
        <is>
          <t>Federal Manangement Systems</t>
        </is>
      </c>
      <c r="D4" s="25" t="n"/>
      <c r="E4" s="25" t="n"/>
      <c r="F4" s="25" t="n"/>
      <c r="G4" s="25" t="n"/>
      <c r="H4" s="6" t="n"/>
      <c r="I4" s="6" t="n"/>
      <c r="J4" s="6" t="n"/>
      <c r="K4" s="330" t="inlineStr">
        <is>
          <t>Employee Number:</t>
        </is>
      </c>
      <c r="L4" s="351" t="n"/>
      <c r="M4" s="342" t="inlineStr">
        <is>
          <t>5511</t>
        </is>
      </c>
      <c r="N4" s="355" t="n"/>
      <c r="O4" s="6" t="n"/>
      <c r="P4" s="6" t="n"/>
      <c r="Q4" s="6" t="n"/>
      <c r="R4" s="6" t="n"/>
      <c r="S4" s="6" t="n"/>
      <c r="T4" s="6" t="n"/>
      <c r="U4" s="351" t="n"/>
      <c r="V4" s="130" t="inlineStr">
        <is>
          <t>Su</t>
        </is>
      </c>
      <c r="W4" s="131" t="inlineStr">
        <is>
          <t>M</t>
        </is>
      </c>
      <c r="X4" s="131" t="inlineStr">
        <is>
          <t>Tu</t>
        </is>
      </c>
      <c r="Y4" s="131" t="inlineStr">
        <is>
          <t>W</t>
        </is>
      </c>
      <c r="Z4" s="131" t="inlineStr">
        <is>
          <t>Th</t>
        </is>
      </c>
      <c r="AA4" s="131" t="inlineStr">
        <is>
          <t>F</t>
        </is>
      </c>
      <c r="AB4" s="132" t="inlineStr">
        <is>
          <t>Sa</t>
        </is>
      </c>
      <c r="AC4" s="351" t="n"/>
      <c r="AD4" s="133" t="inlineStr">
        <is>
          <t>Overtime Options</t>
        </is>
      </c>
      <c r="AE4" s="351" t="n"/>
      <c r="AF4" s="351" t="n"/>
      <c r="AJ4" s="257" t="n"/>
    </row>
    <row r="5" ht="14.1" customHeight="1" s="348" thickBot="1">
      <c r="A5" s="351" t="n"/>
      <c r="B5" s="351" t="n"/>
      <c r="C5" s="337" t="n"/>
      <c r="D5" s="351" t="n"/>
      <c r="E5" s="351" t="n"/>
      <c r="F5" s="351" t="n"/>
      <c r="G5" s="6" t="n"/>
      <c r="H5" s="340" t="n"/>
      <c r="I5" s="351" t="n"/>
      <c r="J5" s="340" t="n"/>
      <c r="K5" s="344" t="inlineStr">
        <is>
          <t>Employee Name:</t>
        </is>
      </c>
      <c r="L5" s="359" t="n"/>
      <c r="M5" s="342" t="inlineStr">
        <is>
          <t>James, Grace</t>
        </is>
      </c>
      <c r="N5" s="355" t="n"/>
      <c r="O5" s="337" t="n"/>
      <c r="P5" s="337" t="n"/>
      <c r="Q5" s="337" t="n"/>
      <c r="R5" s="337" t="n"/>
      <c r="S5" s="337" t="n"/>
      <c r="T5" s="337" t="n"/>
      <c r="U5" s="351" t="n"/>
      <c r="V5" s="263">
        <f>IF(MONTH($V$3)&lt;&gt;MONTH($V$3-WEEKDAY($V$3,1)+(ROW(V5)-ROW($V$5))*7+(COLUMN(V5)-COLUMN($V$5)+1)),"",$V$3-WEEKDAY($V$3,1)+(ROW(V5)-ROW($V$5))*7+(COLUMN(V5)-COLUMN($V$5)+1))</f>
        <v/>
      </c>
      <c r="W5" s="263">
        <f>IF(MONTH($V$3)&lt;&gt;MONTH($V$3-WEEKDAY($V$3,1)+(ROW(W5)-ROW($V$5))*7+(COLUMN(W5)-COLUMN($V$5)+1)),"",$V$3-WEEKDAY($V$3,1)+(ROW(W5)-ROW($V$5))*7+(COLUMN(W5)-COLUMN($V$5)+1))</f>
        <v/>
      </c>
      <c r="X5" s="263">
        <f>IF(MONTH($V$3)&lt;&gt;MONTH($V$3-WEEKDAY($V$3,1)+(ROW(X5)-ROW($V$5))*7+(COLUMN(X5)-COLUMN($V$5)+1)),"",$V$3-WEEKDAY($V$3,1)+(ROW(X5)-ROW($V$5))*7+(COLUMN(X5)-COLUMN($V$5)+1))</f>
        <v/>
      </c>
      <c r="Y5" s="263">
        <f>IF(MONTH($V$3)&lt;&gt;MONTH($V$3-WEEKDAY($V$3,1)+(ROW(Y5)-ROW($V$5))*7+(COLUMN(Y5)-COLUMN($V$5)+1)),"",$V$3-WEEKDAY($V$3,1)+(ROW(Y5)-ROW($V$5))*7+(COLUMN(Y5)-COLUMN($V$5)+1))</f>
        <v/>
      </c>
      <c r="Z5" s="263">
        <f>IF(MONTH($V$3)&lt;&gt;MONTH($V$3-WEEKDAY($V$3,1)+(ROW(Z5)-ROW($V$5))*7+(COLUMN(Z5)-COLUMN($V$5)+1)),"",$V$3-WEEKDAY($V$3,1)+(ROW(Z5)-ROW($V$5))*7+(COLUMN(Z5)-COLUMN($V$5)+1))</f>
        <v/>
      </c>
      <c r="AA5" s="263">
        <f>IF(MONTH($V$3)&lt;&gt;MONTH($V$3-WEEKDAY($V$3,1)+(ROW(AA5)-ROW($V$5))*7+(COLUMN(AA5)-COLUMN($V$5)+1)),"",$V$3-WEEKDAY($V$3,1)+(ROW(AA5)-ROW($V$5))*7+(COLUMN(AA5)-COLUMN($V$5)+1))</f>
        <v/>
      </c>
      <c r="AB5" s="263">
        <f>IF(MONTH($V$3)&lt;&gt;MONTH($V$3-WEEKDAY($V$3,1)+(ROW(AB5)-ROW($V$5))*7+(COLUMN(AB5)-COLUMN($V$5)+1)),"",$V$3-WEEKDAY($V$3,1)+(ROW(AB5)-ROW($V$5))*7+(COLUMN(AB5)-COLUMN($V$5)+1))</f>
        <v/>
      </c>
      <c r="AC5" s="351" t="n"/>
      <c r="AD5" s="351" t="n"/>
      <c r="AE5" s="3" t="b">
        <v>1</v>
      </c>
      <c r="AF5" s="258" t="n"/>
      <c r="AJ5" s="350" t="n"/>
      <c r="AK5" s="350" t="n"/>
      <c r="AL5" s="350" t="n"/>
    </row>
    <row r="6" ht="14.1" customHeight="1" s="348" thickBot="1">
      <c r="A6" s="351" t="n"/>
      <c r="B6" s="351" t="n"/>
      <c r="C6" s="337" t="inlineStr">
        <is>
          <t xml:space="preserve">120 Peter Rose St </t>
        </is>
      </c>
      <c r="D6" s="351" t="n"/>
      <c r="E6" s="351" t="n"/>
      <c r="F6" s="351" t="n"/>
      <c r="G6" s="6" t="n"/>
      <c r="H6" s="6" t="n"/>
      <c r="I6" s="6" t="n"/>
      <c r="J6" s="6" t="n"/>
      <c r="K6" s="6" t="n"/>
      <c r="L6" s="6" t="n"/>
      <c r="M6" s="339" t="inlineStr">
        <is>
          <t>Armed or unarmed</t>
        </is>
      </c>
      <c r="N6" s="360" t="n"/>
      <c r="O6" s="135" t="inlineStr">
        <is>
          <t>Unarmed</t>
        </is>
      </c>
      <c r="P6" s="6" t="n"/>
      <c r="Q6" s="6" t="n"/>
      <c r="R6" s="6" t="n"/>
      <c r="S6" s="6" t="n"/>
      <c r="T6" s="6" t="n"/>
      <c r="U6" s="351" t="n"/>
      <c r="V6" s="263">
        <f>IF(MONTH($V$3)&lt;&gt;MONTH($V$3-WEEKDAY($V$3,1)+(ROW(V6)-ROW($V$5))*7+(COLUMN(V6)-COLUMN($V$5)+1)),"",$V$3-WEEKDAY($V$3,1)+(ROW(V6)-ROW($V$5))*7+(COLUMN(V6)-COLUMN($V$5)+1))</f>
        <v/>
      </c>
      <c r="W6" s="263">
        <f>IF(MONTH($V$3)&lt;&gt;MONTH($V$3-WEEKDAY($V$3,1)+(ROW(W6)-ROW($V$5))*7+(COLUMN(W6)-COLUMN($V$5)+1)),"",$V$3-WEEKDAY($V$3,1)+(ROW(W6)-ROW($V$5))*7+(COLUMN(W6)-COLUMN($V$5)+1))</f>
        <v/>
      </c>
      <c r="X6" s="263">
        <f>IF(MONTH($V$3)&lt;&gt;MONTH($V$3-WEEKDAY($V$3,1)+(ROW(X6)-ROW($V$5))*7+(COLUMN(X6)-COLUMN($V$5)+1)),"",$V$3-WEEKDAY($V$3,1)+(ROW(X6)-ROW($V$5))*7+(COLUMN(X6)-COLUMN($V$5)+1))</f>
        <v/>
      </c>
      <c r="Y6" s="263">
        <f>IF(MONTH($V$3)&lt;&gt;MONTH($V$3-WEEKDAY($V$3,1)+(ROW(Y6)-ROW($V$5))*7+(COLUMN(Y6)-COLUMN($V$5)+1)),"",$V$3-WEEKDAY($V$3,1)+(ROW(Y6)-ROW($V$5))*7+(COLUMN(Y6)-COLUMN($V$5)+1))</f>
        <v/>
      </c>
      <c r="Z6" s="263">
        <f>IF(MONTH($V$3)&lt;&gt;MONTH($V$3-WEEKDAY($V$3,1)+(ROW(Z6)-ROW($V$5))*7+(COLUMN(Z6)-COLUMN($V$5)+1)),"",$V$3-WEEKDAY($V$3,1)+(ROW(Z6)-ROW($V$5))*7+(COLUMN(Z6)-COLUMN($V$5)+1))</f>
        <v/>
      </c>
      <c r="AA6" s="263">
        <f>IF(MONTH($V$3)&lt;&gt;MONTH($V$3-WEEKDAY($V$3,1)+(ROW(AA6)-ROW($V$5))*7+(COLUMN(AA6)-COLUMN($V$5)+1)),"",$V$3-WEEKDAY($V$3,1)+(ROW(AA6)-ROW($V$5))*7+(COLUMN(AA6)-COLUMN($V$5)+1))</f>
        <v/>
      </c>
      <c r="AB6" s="263">
        <f>IF(MONTH($V$3)&lt;&gt;MONTH($V$3-WEEKDAY($V$3,1)+(ROW(AB6)-ROW($V$5))*7+(COLUMN(AB6)-COLUMN($V$5)+1)),"",$V$3-WEEKDAY($V$3,1)+(ROW(AB6)-ROW($V$5))*7+(COLUMN(AB6)-COLUMN($V$5)+1))</f>
        <v/>
      </c>
      <c r="AC6" s="351" t="n"/>
      <c r="AD6" s="136" t="inlineStr">
        <is>
          <t>After:</t>
        </is>
      </c>
      <c r="AE6" s="264" t="n">
        <v>8</v>
      </c>
      <c r="AF6" s="258" t="n"/>
      <c r="AJ6" s="350" t="n"/>
      <c r="AL6" s="251" t="n"/>
    </row>
    <row r="7" ht="14.1" customHeight="1" s="348" thickBot="1">
      <c r="A7" s="351" t="n"/>
      <c r="B7" s="351" t="n"/>
      <c r="C7" s="337" t="inlineStr">
        <is>
          <t>Queenstown</t>
        </is>
      </c>
      <c r="D7" s="351" t="n"/>
      <c r="E7" s="351" t="n"/>
      <c r="F7" s="351" t="n"/>
      <c r="G7" s="6" t="n"/>
      <c r="H7" s="340" t="n"/>
      <c r="I7" s="351" t="n"/>
      <c r="J7" s="340" t="n"/>
      <c r="K7" s="340" t="n"/>
      <c r="L7" s="340" t="n"/>
      <c r="M7" s="338" t="inlineStr">
        <is>
          <t>Agency</t>
        </is>
      </c>
      <c r="N7" s="361" t="n"/>
      <c r="O7" s="7" t="inlineStr">
        <is>
          <t>DMC</t>
        </is>
      </c>
      <c r="P7" s="6" t="n"/>
      <c r="Q7" s="6" t="n"/>
      <c r="R7" s="6" t="n"/>
      <c r="S7" s="6" t="n"/>
      <c r="T7" s="6" t="n"/>
      <c r="U7" s="351" t="n"/>
      <c r="V7" s="263">
        <f>IF(MONTH($V$3)&lt;&gt;MONTH($V$3-WEEKDAY($V$3,1)+(ROW(V7)-ROW($V$5))*7+(COLUMN(V7)-COLUMN($V$5)+1)),"",$V$3-WEEKDAY($V$3,1)+(ROW(V7)-ROW($V$5))*7+(COLUMN(V7)-COLUMN($V$5)+1))</f>
        <v/>
      </c>
      <c r="W7" s="263">
        <f>IF(MONTH($V$3)&lt;&gt;MONTH($V$3-WEEKDAY($V$3,1)+(ROW(W7)-ROW($V$5))*7+(COLUMN(W7)-COLUMN($V$5)+1)),"",$V$3-WEEKDAY($V$3,1)+(ROW(W7)-ROW($V$5))*7+(COLUMN(W7)-COLUMN($V$5)+1))</f>
        <v/>
      </c>
      <c r="X7" s="263">
        <f>IF(MONTH($V$3)&lt;&gt;MONTH($V$3-WEEKDAY($V$3,1)+(ROW(X7)-ROW($V$5))*7+(COLUMN(X7)-COLUMN($V$5)+1)),"",$V$3-WEEKDAY($V$3,1)+(ROW(X7)-ROW($V$5))*7+(COLUMN(X7)-COLUMN($V$5)+1))</f>
        <v/>
      </c>
      <c r="Y7" s="263">
        <f>IF(MONTH($V$3)&lt;&gt;MONTH($V$3-WEEKDAY($V$3,1)+(ROW(Y7)-ROW($V$5))*7+(COLUMN(Y7)-COLUMN($V$5)+1)),"",$V$3-WEEKDAY($V$3,1)+(ROW(Y7)-ROW($V$5))*7+(COLUMN(Y7)-COLUMN($V$5)+1))</f>
        <v/>
      </c>
      <c r="Z7" s="263">
        <f>IF(MONTH($V$3)&lt;&gt;MONTH($V$3-WEEKDAY($V$3,1)+(ROW(Z7)-ROW($V$5))*7+(COLUMN(Z7)-COLUMN($V$5)+1)),"",$V$3-WEEKDAY($V$3,1)+(ROW(Z7)-ROW($V$5))*7+(COLUMN(Z7)-COLUMN($V$5)+1))</f>
        <v/>
      </c>
      <c r="AA7" s="263">
        <f>IF(MONTH($V$3)&lt;&gt;MONTH($V$3-WEEKDAY($V$3,1)+(ROW(AA7)-ROW($V$5))*7+(COLUMN(AA7)-COLUMN($V$5)+1)),"",$V$3-WEEKDAY($V$3,1)+(ROW(AA7)-ROW($V$5))*7+(COLUMN(AA7)-COLUMN($V$5)+1))</f>
        <v/>
      </c>
      <c r="AB7" s="263">
        <f>IF(MONTH($V$3)&lt;&gt;MONTH($V$3-WEEKDAY($V$3,1)+(ROW(AB7)-ROW($V$5))*7+(COLUMN(AB7)-COLUMN($V$5)+1)),"",$V$3-WEEKDAY($V$3,1)+(ROW(AB7)-ROW($V$5))*7+(COLUMN(AB7)-COLUMN($V$5)+1))</f>
        <v/>
      </c>
      <c r="AC7" s="351" t="n"/>
      <c r="AD7" s="351" t="n"/>
      <c r="AE7" s="351" t="n"/>
      <c r="AF7" s="258" t="n"/>
      <c r="AJ7" s="350" t="n"/>
      <c r="AL7" s="251" t="n"/>
    </row>
    <row r="8">
      <c r="A8" s="351" t="n"/>
      <c r="B8" s="351" t="n"/>
      <c r="C8" s="337" t="inlineStr">
        <is>
          <t>Georgetown, Guyana</t>
        </is>
      </c>
      <c r="D8" s="351" t="n"/>
      <c r="E8" s="351" t="n"/>
      <c r="F8" s="351" t="n"/>
      <c r="G8" s="6" t="n"/>
      <c r="H8" s="6" t="n"/>
      <c r="I8" s="6" t="n"/>
      <c r="J8" s="6" t="n"/>
      <c r="K8" s="6" t="n"/>
      <c r="L8" s="6" t="n"/>
      <c r="M8" s="341" t="n"/>
      <c r="N8" s="351" t="n"/>
      <c r="O8" s="351" t="n"/>
      <c r="P8" s="6" t="n"/>
      <c r="Q8" s="6" t="n"/>
      <c r="R8" s="6" t="n"/>
      <c r="S8" s="6" t="n"/>
      <c r="T8" s="6" t="n"/>
      <c r="U8" s="351" t="n"/>
      <c r="V8" s="263">
        <f>IF(MONTH($V$3)&lt;&gt;MONTH($V$3-WEEKDAY($V$3,1)+(ROW(V8)-ROW($V$5))*7+(COLUMN(V8)-COLUMN($V$5)+1)),"",$V$3-WEEKDAY($V$3,1)+(ROW(V8)-ROW($V$5))*7+(COLUMN(V8)-COLUMN($V$5)+1))</f>
        <v/>
      </c>
      <c r="W8" s="263">
        <f>IF(MONTH($V$3)&lt;&gt;MONTH($V$3-WEEKDAY($V$3,1)+(ROW(W8)-ROW($V$5))*7+(COLUMN(W8)-COLUMN($V$5)+1)),"",$V$3-WEEKDAY($V$3,1)+(ROW(W8)-ROW($V$5))*7+(COLUMN(W8)-COLUMN($V$5)+1))</f>
        <v/>
      </c>
      <c r="X8" s="263">
        <f>IF(MONTH($V$3)&lt;&gt;MONTH($V$3-WEEKDAY($V$3,1)+(ROW(X8)-ROW($V$5))*7+(COLUMN(X8)-COLUMN($V$5)+1)),"",$V$3-WEEKDAY($V$3,1)+(ROW(X8)-ROW($V$5))*7+(COLUMN(X8)-COLUMN($V$5)+1))</f>
        <v/>
      </c>
      <c r="Y8" s="263">
        <f>IF(MONTH($V$3)&lt;&gt;MONTH($V$3-WEEKDAY($V$3,1)+(ROW(Y8)-ROW($V$5))*7+(COLUMN(Y8)-COLUMN($V$5)+1)),"",$V$3-WEEKDAY($V$3,1)+(ROW(Y8)-ROW($V$5))*7+(COLUMN(Y8)-COLUMN($V$5)+1))</f>
        <v/>
      </c>
      <c r="Z8" s="263">
        <f>IF(MONTH($V$3)&lt;&gt;MONTH($V$3-WEEKDAY($V$3,1)+(ROW(Z8)-ROW($V$5))*7+(COLUMN(Z8)-COLUMN($V$5)+1)),"",$V$3-WEEKDAY($V$3,1)+(ROW(Z8)-ROW($V$5))*7+(COLUMN(Z8)-COLUMN($V$5)+1))</f>
        <v/>
      </c>
      <c r="AA8" s="263">
        <f>IF(MONTH($V$3)&lt;&gt;MONTH($V$3-WEEKDAY($V$3,1)+(ROW(AA8)-ROW($V$5))*7+(COLUMN(AA8)-COLUMN($V$5)+1)),"",$V$3-WEEKDAY($V$3,1)+(ROW(AA8)-ROW($V$5))*7+(COLUMN(AA8)-COLUMN($V$5)+1))</f>
        <v/>
      </c>
      <c r="AB8" s="263">
        <f>IF(MONTH($V$3)&lt;&gt;MONTH($V$3-WEEKDAY($V$3,1)+(ROW(AB8)-ROW($V$5))*7+(COLUMN(AB8)-COLUMN($V$5)+1)),"",$V$3-WEEKDAY($V$3,1)+(ROW(AB8)-ROW($V$5))*7+(COLUMN(AB8)-COLUMN($V$5)+1))</f>
        <v/>
      </c>
      <c r="AC8" s="351" t="n"/>
      <c r="AD8" s="351" t="n"/>
      <c r="AE8" s="3" t="b">
        <v>1</v>
      </c>
      <c r="AF8" s="258" t="n"/>
      <c r="AJ8" s="350" t="n"/>
      <c r="AL8" s="251" t="n"/>
    </row>
    <row r="9">
      <c r="A9" s="351" t="n"/>
      <c r="B9" s="351" t="n"/>
      <c r="C9" s="337" t="n"/>
      <c r="D9" s="337" t="n"/>
      <c r="E9" s="337" t="n"/>
      <c r="F9" s="337" t="n"/>
      <c r="G9" s="6" t="n"/>
      <c r="H9" s="6" t="n"/>
      <c r="I9" s="6" t="n"/>
      <c r="J9" s="6" t="n"/>
      <c r="K9" s="6" t="n"/>
      <c r="L9" s="6" t="n"/>
      <c r="M9" s="137" t="n"/>
      <c r="N9" s="137" t="n"/>
      <c r="O9" s="6" t="n"/>
      <c r="P9" s="6" t="n"/>
      <c r="Q9" s="6" t="n"/>
      <c r="R9" s="6" t="n"/>
      <c r="S9" s="6" t="n"/>
      <c r="T9" s="6" t="n"/>
      <c r="U9" s="351" t="n"/>
      <c r="V9" s="265" t="n"/>
      <c r="W9" s="265" t="n"/>
      <c r="X9" s="265" t="n"/>
      <c r="Y9" s="265" t="n"/>
      <c r="Z9" s="265" t="n"/>
      <c r="AA9" s="265" t="n"/>
      <c r="AB9" s="265" t="n"/>
      <c r="AC9" s="351" t="n"/>
      <c r="AD9" s="351" t="n"/>
      <c r="AE9" s="3" t="n"/>
      <c r="AF9" s="351" t="n"/>
      <c r="AJ9" s="350" t="n"/>
      <c r="AL9" s="251" t="n"/>
    </row>
    <row r="10">
      <c r="A10" s="351" t="n"/>
      <c r="B10" s="351" t="n"/>
      <c r="C10" s="337" t="inlineStr">
        <is>
          <t>592-223-7560</t>
        </is>
      </c>
      <c r="D10" s="351" t="n"/>
      <c r="E10" s="351" t="n"/>
      <c r="F10" s="351" t="n"/>
      <c r="G10" s="6" t="n"/>
      <c r="H10" s="340" t="n"/>
      <c r="I10" s="351" t="n"/>
      <c r="J10" s="340" t="n"/>
      <c r="K10" s="330" t="inlineStr">
        <is>
          <t>Week Starting:</t>
        </is>
      </c>
      <c r="L10" s="351" t="n"/>
      <c r="M10" s="335" t="n">
        <v>46038</v>
      </c>
      <c r="N10" s="362" t="n"/>
      <c r="O10" s="6" t="n"/>
      <c r="P10" s="6" t="n"/>
      <c r="Q10" s="6" t="n"/>
      <c r="R10" s="6" t="n"/>
      <c r="S10" s="6" t="n"/>
      <c r="T10" s="138" t="inlineStr">
        <is>
          <t>[42]</t>
        </is>
      </c>
      <c r="U10" s="351" t="n"/>
      <c r="V10" s="263">
        <f>IF(MONTH($V$3)&lt;&gt;MONTH($V$3-WEEKDAY($V$3,1)+(ROW(V10)-ROW($V$5))*7+(COLUMN(V10)-COLUMN($V$5)+1)),"",$V$3-WEEKDAY($V$3,1)+(ROW(V10)-ROW($V$5))*7+(COLUMN(V10)-COLUMN($V$5)+1))</f>
        <v/>
      </c>
      <c r="W10" s="263">
        <f>IF(MONTH($V$3)&lt;&gt;MONTH($V$3-WEEKDAY($V$3,1)+(ROW(W10)-ROW($V$5))*7+(COLUMN(W10)-COLUMN($V$5)+1)),"",$V$3-WEEKDAY($V$3,1)+(ROW(W10)-ROW($V$5))*7+(COLUMN(W10)-COLUMN($V$5)+1))</f>
        <v/>
      </c>
      <c r="X10" s="263">
        <f>IF(MONTH($V$3)&lt;&gt;MONTH($V$3-WEEKDAY($V$3,1)+(ROW(X10)-ROW($V$5))*7+(COLUMN(X10)-COLUMN($V$5)+1)),"",$V$3-WEEKDAY($V$3,1)+(ROW(X10)-ROW($V$5))*7+(COLUMN(X10)-COLUMN($V$5)+1))</f>
        <v/>
      </c>
      <c r="Y10" s="263">
        <f>IF(MONTH($V$3)&lt;&gt;MONTH($V$3-WEEKDAY($V$3,1)+(ROW(Y10)-ROW($V$5))*7+(COLUMN(Y10)-COLUMN($V$5)+1)),"",$V$3-WEEKDAY($V$3,1)+(ROW(Y10)-ROW($V$5))*7+(COLUMN(Y10)-COLUMN($V$5)+1))</f>
        <v/>
      </c>
      <c r="Z10" s="263">
        <f>IF(MONTH($V$3)&lt;&gt;MONTH($V$3-WEEKDAY($V$3,1)+(ROW(Z10)-ROW($V$5))*7+(COLUMN(Z10)-COLUMN($V$5)+1)),"",$V$3-WEEKDAY($V$3,1)+(ROW(Z10)-ROW($V$5))*7+(COLUMN(Z10)-COLUMN($V$5)+1))</f>
        <v/>
      </c>
      <c r="AA10" s="263">
        <f>IF(MONTH($V$3)&lt;&gt;MONTH($V$3-WEEKDAY($V$3,1)+(ROW(AA10)-ROW($V$5))*7+(COLUMN(AA10)-COLUMN($V$5)+1)),"",$V$3-WEEKDAY($V$3,1)+(ROW(AA10)-ROW($V$5))*7+(COLUMN(AA10)-COLUMN($V$5)+1))</f>
        <v/>
      </c>
      <c r="AB10" s="263">
        <f>IF(MONTH($V$3)&lt;&gt;MONTH($V$3-WEEKDAY($V$3,1)+(ROW(AB10)-ROW($V$5))*7+(COLUMN(AB10)-COLUMN($V$5)+1)),"",$V$3-WEEKDAY($V$3,1)+(ROW(AB10)-ROW($V$5))*7+(COLUMN(AB10)-COLUMN($V$5)+1))</f>
        <v/>
      </c>
      <c r="AC10" s="351" t="n"/>
      <c r="AD10" s="136" t="inlineStr">
        <is>
          <t>After:</t>
        </is>
      </c>
      <c r="AE10" s="264" t="n">
        <v>40</v>
      </c>
      <c r="AF10" s="250" t="n"/>
    </row>
    <row r="11" ht="15.75" customHeight="1" s="348" thickBot="1">
      <c r="A11" s="351" t="n"/>
      <c r="B11" s="351" t="n"/>
      <c r="C11" s="6" t="n"/>
      <c r="D11" s="6" t="n"/>
      <c r="E11" s="6" t="n"/>
      <c r="F11" s="6" t="n"/>
      <c r="G11" s="6" t="n"/>
      <c r="H11" s="6" t="n"/>
      <c r="I11" s="6" t="n"/>
      <c r="J11" s="6" t="n"/>
      <c r="K11" s="259" t="inlineStr">
        <is>
          <t>Carry Forward Hrs:</t>
        </is>
      </c>
      <c r="L11" s="248" t="n">
        <v>40</v>
      </c>
      <c r="M11" s="6" t="n"/>
      <c r="N11" s="6" t="n"/>
      <c r="O11" s="6" t="n"/>
      <c r="P11" s="6" t="n"/>
      <c r="Q11" s="6" t="n"/>
      <c r="R11" s="6" t="n"/>
      <c r="S11" s="6" t="n"/>
      <c r="T11" s="6" t="n"/>
      <c r="U11" s="351" t="n"/>
      <c r="V11" s="263">
        <f>IF(MONTH($V$3)&lt;&gt;MONTH($V$3-WEEKDAY($V$3,1)+(ROW(V11)-ROW($V$5))*7+(COLUMN(V11)-COLUMN($V$5)+1)),"",$V$3-WEEKDAY($V$3,1)+(ROW(V11)-ROW($V$5))*7+(COLUMN(V11)-COLUMN($V$5)+1))</f>
        <v/>
      </c>
      <c r="W11" s="263">
        <f>IF(MONTH($V$3)&lt;&gt;MONTH($V$3-WEEKDAY($V$3,1)+(ROW(W11)-ROW($V$5))*7+(COLUMN(W11)-COLUMN($V$5)+1)),"",$V$3-WEEKDAY($V$3,1)+(ROW(W11)-ROW($V$5))*7+(COLUMN(W11)-COLUMN($V$5)+1))</f>
        <v/>
      </c>
      <c r="X11" s="263">
        <f>IF(MONTH($V$3)&lt;&gt;MONTH($V$3-WEEKDAY($V$3,1)+(ROW(X11)-ROW($V$5))*7+(COLUMN(X11)-COLUMN($V$5)+1)),"",$V$3-WEEKDAY($V$3,1)+(ROW(X11)-ROW($V$5))*7+(COLUMN(X11)-COLUMN($V$5)+1))</f>
        <v/>
      </c>
      <c r="Y11" s="263">
        <f>IF(MONTH($V$3)&lt;&gt;MONTH($V$3-WEEKDAY($V$3,1)+(ROW(Y11)-ROW($V$5))*7+(COLUMN(Y11)-COLUMN($V$5)+1)),"",$V$3-WEEKDAY($V$3,1)+(ROW(Y11)-ROW($V$5))*7+(COLUMN(Y11)-COLUMN($V$5)+1))</f>
        <v/>
      </c>
      <c r="Z11" s="263">
        <f>IF(MONTH($V$3)&lt;&gt;MONTH($V$3-WEEKDAY($V$3,1)+(ROW(Z11)-ROW($V$5))*7+(COLUMN(Z11)-COLUMN($V$5)+1)),"",$V$3-WEEKDAY($V$3,1)+(ROW(Z11)-ROW($V$5))*7+(COLUMN(Z11)-COLUMN($V$5)+1))</f>
        <v/>
      </c>
      <c r="AA11" s="263">
        <f>IF(MONTH($V$3)&lt;&gt;MONTH($V$3-WEEKDAY($V$3,1)+(ROW(AA11)-ROW($V$5))*7+(COLUMN(AA11)-COLUMN($V$5)+1)),"",$V$3-WEEKDAY($V$3,1)+(ROW(AA11)-ROW($V$5))*7+(COLUMN(AA11)-COLUMN($V$5)+1))</f>
        <v/>
      </c>
      <c r="AB11" s="263">
        <f>IF(MONTH($V$3)&lt;&gt;MONTH($V$3-WEEKDAY($V$3,1)+(ROW(AB11)-ROW($V$5))*7+(COLUMN(AB11)-COLUMN($V$5)+1)),"",$V$3-WEEKDAY($V$3,1)+(ROW(AB11)-ROW($V$5))*7+(COLUMN(AB11)-COLUMN($V$5)+1))</f>
        <v/>
      </c>
      <c r="AC11" s="351" t="n"/>
      <c r="AD11" s="351" t="n"/>
      <c r="AE11" s="351" t="n"/>
      <c r="AF11" s="258" t="n"/>
      <c r="AJ11" s="252" t="n"/>
      <c r="AK11" s="252" t="n"/>
    </row>
    <row r="12" ht="27.75" customFormat="1" customHeight="1" s="2" thickBot="1">
      <c r="A12" s="266" t="inlineStr">
        <is>
          <t>Day Off</t>
        </is>
      </c>
      <c r="B12" s="267" t="inlineStr">
        <is>
          <t>Holiday Double</t>
        </is>
      </c>
      <c r="C12" s="139" t="inlineStr">
        <is>
          <t>Day of Week</t>
        </is>
      </c>
      <c r="D12" s="140" t="inlineStr">
        <is>
          <t>Time
In</t>
        </is>
      </c>
      <c r="E12" s="140" t="inlineStr">
        <is>
          <t>Time
Out</t>
        </is>
      </c>
      <c r="F12" s="141" t="n"/>
      <c r="G12" s="140" t="inlineStr">
        <is>
          <t>Time
In</t>
        </is>
      </c>
      <c r="H12" s="140" t="inlineStr">
        <is>
          <t>Time
Out</t>
        </is>
      </c>
      <c r="I12" s="142" t="inlineStr">
        <is>
          <t>Total
Hrs</t>
        </is>
      </c>
      <c r="J12" s="142" t="inlineStr">
        <is>
          <t>Location</t>
        </is>
      </c>
      <c r="K12" s="142" t="inlineStr">
        <is>
          <t>Supervisor</t>
        </is>
      </c>
      <c r="L12" s="142" t="inlineStr">
        <is>
          <t>Supervisor Approval</t>
        </is>
      </c>
      <c r="M12" s="140" t="inlineStr">
        <is>
          <t>Regular
Hrs</t>
        </is>
      </c>
      <c r="N12" s="140" t="inlineStr">
        <is>
          <t>Overtime
Hrs</t>
        </is>
      </c>
      <c r="O12" s="140" t="inlineStr">
        <is>
          <t>Hol Hrs</t>
        </is>
      </c>
      <c r="P12" s="140" t="inlineStr">
        <is>
          <t>Responsibilities</t>
        </is>
      </c>
      <c r="Q12" s="140" t="inlineStr">
        <is>
          <t>Risk</t>
        </is>
      </c>
      <c r="R12" s="140" t="inlineStr">
        <is>
          <t>Meals</t>
        </is>
      </c>
      <c r="S12" s="140" t="inlineStr">
        <is>
          <t>Vac Hrs</t>
        </is>
      </c>
      <c r="T12" s="143" t="inlineStr">
        <is>
          <t>Reason for Overtime</t>
        </is>
      </c>
      <c r="U12" s="144" t="inlineStr">
        <is>
          <t>Wkly Reg Avail</t>
        </is>
      </c>
      <c r="V12" s="351" t="inlineStr">
        <is>
          <t>Orig Reg</t>
        </is>
      </c>
      <c r="W12" s="351" t="inlineStr">
        <is>
          <t>Wkly OT Adj</t>
        </is>
      </c>
      <c r="X12" s="351" t="inlineStr">
        <is>
          <t>Week Start</t>
        </is>
      </c>
      <c r="Y12" s="351" t="inlineStr">
        <is>
          <t>Wk Hrs Before</t>
        </is>
      </c>
      <c r="Z12" s="351" t="n"/>
      <c r="AA12" s="351" t="n"/>
      <c r="AB12" s="351" t="n"/>
      <c r="AC12" s="351" t="n"/>
      <c r="AD12" s="351" t="n"/>
      <c r="AE12" s="351" t="n"/>
      <c r="AF12" s="351" t="n"/>
      <c r="AJ12" s="252" t="n"/>
      <c r="AK12" s="252" t="n"/>
    </row>
    <row r="13" hidden="1" ht="15.75" customHeight="1" s="348" thickBot="1">
      <c r="A13" s="268" t="n"/>
      <c r="B13" s="351" t="n"/>
      <c r="C13" s="145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146" t="n"/>
      <c r="U13" s="351" t="n"/>
      <c r="V13" s="351" t="n"/>
      <c r="W13" s="351" t="n"/>
      <c r="X13" s="351" t="n"/>
      <c r="Y13" s="351" t="n"/>
      <c r="Z13" s="351" t="n"/>
      <c r="AA13" s="351" t="n"/>
      <c r="AB13" s="351" t="n"/>
      <c r="AC13" s="351" t="n"/>
      <c r="AD13" s="351" t="n"/>
      <c r="AE13" s="351" t="n"/>
      <c r="AF13" s="351" t="n"/>
    </row>
    <row r="14" ht="24" customHeight="1" s="348" thickBot="1">
      <c r="A14" s="147" t="inlineStr">
        <is>
          <t>Off Day</t>
        </is>
      </c>
      <c r="B14" s="269" t="n"/>
      <c r="C14" s="88">
        <f>M10</f>
        <v/>
      </c>
      <c r="D14" s="54" t="n">
        <v>0.9583333333333334</v>
      </c>
      <c r="E14" s="148">
        <f>IF(D14="", "",
 IF(D14=TIME(0,0,0), 0,
 IF(AND(D14&gt;=TIME(0,0,1), D14&lt;=TIME(2,0,0)), TIME(7,0,0),
 IF(AND(D14&gt;=TIME(6,0,0), D14&lt;=TIME(8,0,0)), TIME(12,0,0),
 IF(AND(D14&gt;TIME(8,0,0), D14&lt;=TIME(13,59,0)), TIME(15,0,0),
 IF(AND(D14&gt;=TIME(14,0,0), D14&lt;=TIME(17,59,0)), TIME(21,0,0),
 IF(AND(D14&gt;=TIME(18,0,0), D14&lt;=TIME(21,59,0)), TIME(0,0,0),
 IF(AND(D14&gt;=TIME(22,0,0), D14&lt;=TIME(23,59,59)), TIME(7,0,0), ""))))))))</f>
        <v/>
      </c>
      <c r="F14" s="149" t="n"/>
      <c r="G14" s="148">
        <f>IF(AND(D14&gt;=TIME(6,0,0),D14&lt;=TIME(8,0,0)),E14,"")</f>
        <v/>
      </c>
      <c r="H14" s="54" t="n">
        <v>0.2916666666666667</v>
      </c>
      <c r="I14" s="55">
        <f>ROUND(IF(OR(D14="",E14="",E14=0),0,IF(H14="",MOD(E14-D14,1)*24,MOD(H14-D14,1)*24)),2)</f>
        <v/>
      </c>
      <c r="J14" s="150" t="inlineStr">
        <is>
          <t>Beacon</t>
        </is>
      </c>
      <c r="K14" s="270" t="n"/>
      <c r="L14" s="271" t="n"/>
      <c r="M14" s="272">
        <f>MAX(0,V14-W14)</f>
        <v/>
      </c>
      <c r="N14" s="56">
        <f>(IF(OR($C14="",$D14=""),0,
 IF(OR($A14="Holiday",$A15="Holiday"),
    IF(ISNUMBER(MATCH(TRIM($B14),{"Phagwah","Good Friday","Easter Monday","Labour Day","Christmas","Eid ul Azha","Romans-2","Globe-12","Neptune P1"},0)),0,$I14),
 IF(AND(NOT(OR($A14="Annual Leave",$A15="Annual Leave")),$A14="Off day"),$I14,
  MAX(0,$I14-$V14)
  ))))+W14</f>
        <v/>
      </c>
      <c r="O14" s="56">
        <f>IF(AND(OR($A14="Holiday",$A15="Holiday"),
        ISNUMBER(MATCH(TRIM($B14),{"Phagwah","Good Friday","Easter Monday","Labour Day","Christmas","Eid ul Azha","Romans-2","Globe-12","Neptune P1"},0))),
   $I14,0)</f>
        <v/>
      </c>
      <c r="P14" s="56">
        <f>IF(OR($O$7="Canteen",$O$7="Head Office"),0,IF($I14&lt;=0,0,IF(OR(OR(TRIM($J14)="Hebrews",TRIM($J14)="Romans",TRIM($J14)="Romans-2",TRIM($J14)="Globe",TRIM($J14)="Globe-12",TRIM($J14)="Neptune P1"),AND($I15&gt;0,OR(TRIM($J15)="Hebrews",TRIM($J15)="Romans",TRIM($J15)="Romans-2",TRIM($J15)="Globe",TRIM($J15)="Globe-12",TRIM($J15)="Neptune P1"))),1,0)))</f>
        <v/>
      </c>
      <c r="Q14" s="57" t="n"/>
      <c r="R14" s="56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IF($I14&gt;0,1,0),
      0
   ),
0))</f>
        <v/>
      </c>
      <c r="S14" s="56">
        <f>IF(OR($A14="Annual Leave",$A15="Annual Leave"),IF($A14="Annual Leave",8,0),0)</f>
        <v/>
      </c>
      <c r="T14" s="58" t="n"/>
      <c r="U14" s="144">
        <f>MAX(0,40-Y14)</f>
        <v/>
      </c>
      <c r="V14" s="151">
        <f>IF(OR($C14="",$D14=""),0,
 IF(OR($A14="Holiday",$A15="Holiday"),0,
 IF(AND(NOT(OR($A14="Annual Leave",$A15="Annual Leave")),$A14="Off day"),0,
  IF($I14+$I15&gt;=8,IF($I14&gt;=8,8,$I14),$I14)
  )))</f>
        <v/>
      </c>
      <c r="W14" s="151">
        <f>MAX(0,V14-U14)</f>
        <v/>
      </c>
      <c r="X14" s="151">
        <f>IF(C14="","",C14-WEEKDAY(C14,1)+1)</f>
        <v/>
      </c>
      <c r="Y14" s="151">
        <f>IF(X14=X14,$L$11,0)</f>
        <v/>
      </c>
      <c r="Z14" s="151" t="n"/>
      <c r="AA14" s="151" t="n"/>
      <c r="AB14" s="151" t="n"/>
      <c r="AC14" s="351" t="n"/>
      <c r="AD14" s="351" t="n"/>
      <c r="AE14" s="351" t="n"/>
      <c r="AF14" s="351" t="n"/>
    </row>
    <row r="15" ht="24" customHeight="1" s="348" thickBot="1">
      <c r="A15" s="147" t="inlineStr">
        <is>
          <t>Off Day</t>
        </is>
      </c>
      <c r="B15" s="269" t="n"/>
      <c r="C15" s="89">
        <f>C14</f>
        <v/>
      </c>
      <c r="D15" s="59" t="n"/>
      <c r="E15" s="152">
        <f>IF(D15="", "",
 IF(D15=TIME(0,0,0), 0,
 IF(AND(D15&gt;=TIME(0,0,1), D15&lt;=TIME(2,0,0)), TIME(7,0,0),
 IF(AND(D15&gt;=TIME(6,0,0), D15&lt;=TIME(8,0,0)), TIME(12,0,0),
 IF(AND(D15&gt;TIME(8,0,0), D15&lt;=TIME(13,59,0)), TIME(15,0,0),
 IF(AND(D15&gt;=TIME(14,0,0), D15&lt;=TIME(17,59,0)), TIME(21,0,0),
 IF(AND(D15&gt;=TIME(18,0,0), D15&lt;=TIME(21,59,0)), TIME(0,0,0),
 IF(AND(D15&gt;=TIME(22,0,0), D15&lt;=TIME(23,59,59)), TIME(7,0,0), ""))))))))</f>
        <v/>
      </c>
      <c r="F15" s="153" t="n"/>
      <c r="G15" s="152">
        <f>IF(AND(D15&gt;=TIME(6,0,0),D15&lt;=TIME(8,0,0)),E15,"")</f>
        <v/>
      </c>
      <c r="H15" s="59" t="n"/>
      <c r="I15" s="60">
        <f>ROUND(IF(OR(D15="",E15="",E15=0),0,IF(H15="",MOD(E15-D15,1)*24,MOD(H15-D15,1)*24)),2)</f>
        <v/>
      </c>
      <c r="J15" s="150" t="n"/>
      <c r="K15" s="270" t="n"/>
      <c r="L15" s="271" t="n"/>
      <c r="M15" s="272">
        <f>MAX(0,V15-W15)</f>
        <v/>
      </c>
      <c r="N15" s="61">
        <f>(IF(OR($C15="",$D15=""),0,
 IF(OR($A14="Holiday",$A15="Holiday"),
    IF(ISNUMBER(MATCH(TRIM($B15),{"Phagwah","Good Friday","Easter Monday","Labour Day","Christmas","Eid ul Azha","Romans-2","Globe-12","Neptune P1"},0)),0,$I15),
 IF(AND(NOT(OR($A14="Annual Leave",$A15="Annual Leave")),$A15="Off day"),$I15,
  MAX(0,$I15-$V15)
  ))))+W15</f>
        <v/>
      </c>
      <c r="O15" s="61">
        <f>IF(AND(OR($A14="Holiday",$A15="Holiday"),
        ISNUMBER(MATCH(TRIM($B15),{"Phagwah","Good Friday","Easter Monday","Labour Day","Christmas","Eid ul Azha","Romans-2","Globe-12","Neptune P1"},0))),
   $I15,0)</f>
        <v/>
      </c>
      <c r="P15" s="61">
        <f>IF(OR($O$7="Canteen",$O$7="Head Office"),0,IF($I15&lt;=0,0,IF(AND($I14&lt;=0,OR(TRIM($J15)="Hebrews",TRIM($J15)="Romans",TRIM($J15)="Romans-2",TRIM($J15)="Globe",TRIM($J15)="Globe-12",TRIM($J15)="Neptune P1")),1,0)))</f>
        <v/>
      </c>
      <c r="Q15" s="62" t="n"/>
      <c r="R15" s="61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IF(AND($I14=0,$I15&gt;0),1,0),
      0
   ),
0))</f>
        <v/>
      </c>
      <c r="S15" s="61">
        <f>IF(OR($A14="Annual Leave",$A15="Annual Leave"),IF(AND($A14&lt;&gt;"Annual Leave",$A15="Annual Leave"),8,0),0)</f>
        <v/>
      </c>
      <c r="T15" s="63" t="n"/>
      <c r="U15" s="144">
        <f>MAX(0,40-Y15)</f>
        <v/>
      </c>
      <c r="V15" s="151">
        <f>IF(OR($C15="",$D15=""),0,
 IF(OR($A14="Holiday",$A15="Holiday"),0,
 IF(AND(NOT(OR($A14="Annual Leave",$A15="Annual Leave")),$A15="Off day"),0,
  IF($I14+$I15&gt;=8,IF($I14&gt;=8,0,8-$I14),$I15)
  )))</f>
        <v/>
      </c>
      <c r="W15" s="151">
        <f>MAX(0,V15-U15)</f>
        <v/>
      </c>
      <c r="X15" s="151">
        <f>IF(C15="","",C15-WEEKDAY(C15,1)+1)</f>
        <v/>
      </c>
      <c r="Y15" s="151">
        <f>SUMPRODUCT(($X$14:$X14=X15)*(($V$14:$V14)+($O$14:$O14)))+IF(X15=X14,$L$11,0)</f>
        <v/>
      </c>
      <c r="Z15" s="151" t="n"/>
      <c r="AA15" s="151" t="n"/>
      <c r="AB15" s="151" t="n"/>
      <c r="AC15" s="351" t="n"/>
      <c r="AD15" s="351" t="n"/>
      <c r="AE15" s="351" t="n"/>
      <c r="AF15" s="351" t="n"/>
    </row>
    <row r="16" ht="24" customHeight="1" s="348" thickBot="1">
      <c r="A16" s="154" t="inlineStr">
        <is>
          <t>On Day</t>
        </is>
      </c>
      <c r="B16" s="273" t="n"/>
      <c r="C16" s="90">
        <f>C14+1</f>
        <v/>
      </c>
      <c r="D16" s="8" t="n"/>
      <c r="E16" s="155">
        <f>IF(D16="", "",
 IF(D16=TIME(0,0,0), 0,
 IF(AND(D16&gt;=TIME(0,0,1), D16&lt;=TIME(2,0,0)), TIME(7,0,0),
 IF(AND(D16&gt;=TIME(6,0,0), D16&lt;=TIME(8,0,0)), TIME(12,0,0),
 IF(AND(D16&gt;TIME(8,0,0), D16&lt;=TIME(13,59,0)), TIME(15,0,0),
 IF(AND(D16&gt;=TIME(14,0,0), D16&lt;=TIME(17,59,0)), TIME(21,0,0),
 IF(AND(D16&gt;=TIME(18,0,0), D16&lt;=TIME(21,59,0)), TIME(0,0,0),
 IF(AND(D16&gt;=TIME(22,0,0), D16&lt;=TIME(23,59,59)), TIME(7,0,0), ""))))))))</f>
        <v/>
      </c>
      <c r="F16" s="156" t="n"/>
      <c r="G16" s="155">
        <f>IF(AND(D16&gt;=TIME(6,0,0),D16&lt;=TIME(8,0,0)),E16,"")</f>
        <v/>
      </c>
      <c r="H16" s="8" t="n"/>
      <c r="I16" s="30">
        <f>ROUND(IF(OR(D16="",E16="",E16=0),0,IF(H16="",MOD(E16-D16,1)*24,MOD(H16-D16,1)*24)),2)</f>
        <v/>
      </c>
      <c r="J16" s="157" t="n"/>
      <c r="K16" s="274" t="n"/>
      <c r="L16" s="271" t="n"/>
      <c r="M16" s="275">
        <f>MAX(0,V16-W16)</f>
        <v/>
      </c>
      <c r="N16" s="9">
        <f>(IF(OR($C16="",$D16=""),0,
 IF(OR($A16="Holiday",$A17="Holiday"),
    IF(ISNUMBER(MATCH(TRIM($B16),{"Phagwah","Good Friday","Easter Monday","Labour Day","Christmas","Eid ul Azha","Romans-2","Globe-12","Neptune P1"},0)),0,$I16),
 IF(AND(NOT(OR($A16="Annual Leave",$A17="Annual Leave")),$A16="Off day"),$I16,
  MAX(0,$I16-$V16)
  ))))+W16</f>
        <v/>
      </c>
      <c r="O16" s="9">
        <f>IF(AND(OR($A16="Holiday",$A17="Holiday"),
        ISNUMBER(MATCH(TRIM($B16),{"Phagwah","Good Friday","Easter Monday","Labour Day","Christmas","Eid ul Azha","Romans-2","Globe-12","Neptune P1"},0))),
   $I16,0)</f>
        <v/>
      </c>
      <c r="P16" s="9">
        <f>IF(OR($O$7="Canteen",$O$7="Head Office"),0,IF($I16&lt;=0,0,IF(OR(OR(TRIM($J16)="Hebrews",TRIM($J16)="Romans",TRIM($J16)="Romans-2",TRIM($J16)="Globe",TRIM($J16)="Globe-12",TRIM($J16)="Neptune P1"),AND($I17&gt;0,OR(TRIM($J17)="Hebrews",TRIM($J17)="Romans",TRIM($J17)="Romans-2",TRIM($J17)="Globe",TRIM($J17)="Globe-12",TRIM($J17)="Neptune P1"))),1,0)))</f>
        <v/>
      </c>
      <c r="Q16" s="10" t="n"/>
      <c r="R16" s="9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IF($I16&gt;0,1,0),
      0
   ),
0))</f>
        <v/>
      </c>
      <c r="S16" s="9">
        <f>IF(OR($A16="Annual Leave",$A17="Annual Leave"),IF($A16="Annual Leave",8,0),0)</f>
        <v/>
      </c>
      <c r="T16" s="91" t="n"/>
      <c r="U16" s="144">
        <f>MAX(0,40-Y16)</f>
        <v/>
      </c>
      <c r="V16" s="351">
        <f>IF(OR($C16="",$D16=""),0,
 IF(OR($A16="Holiday",$A17="Holiday"),0,
 IF(AND(NOT(OR($A16="Annual Leave",$A17="Annual Leave")),$A16="Off day"),0,
  IF($I16+$I17&gt;=8,IF($I16&gt;=8,8,$I16),$I16)
  )))</f>
        <v/>
      </c>
      <c r="W16" s="351">
        <f>MAX(0,V16-U16)</f>
        <v/>
      </c>
      <c r="X16" s="351">
        <f>IF(C16="","",C16-WEEKDAY(C16,1)+1)</f>
        <v/>
      </c>
      <c r="Y16" s="351">
        <f>SUMPRODUCT(($X$14:$X15=X16)*(($V$14:$V15)+($O$14:$O15)))+IF(X16=X14,$L$11,0)</f>
        <v/>
      </c>
      <c r="Z16" s="351" t="n"/>
      <c r="AA16" s="351" t="n"/>
      <c r="AB16" s="351" t="n"/>
      <c r="AC16" s="351" t="n"/>
      <c r="AD16" s="351" t="n"/>
      <c r="AE16" s="351" t="n"/>
      <c r="AF16" s="351" t="n"/>
    </row>
    <row r="17" ht="24" customHeight="1" s="348" thickBot="1">
      <c r="A17" s="154" t="inlineStr">
        <is>
          <t>On Day</t>
        </is>
      </c>
      <c r="B17" s="273" t="n"/>
      <c r="C17" s="90">
        <f>C16</f>
        <v/>
      </c>
      <c r="D17" s="276" t="n"/>
      <c r="E17" s="277">
        <f>IF(D17="", "",
 IF(D17=TIME(0,0,0), 0,
 IF(AND(D17&gt;=TIME(0,0,1), D17&lt;=TIME(2,0,0)), TIME(7,0,0),
 IF(AND(D17&gt;=TIME(6,0,0), D17&lt;=TIME(8,0,0)), TIME(12,0,0),
 IF(AND(D17&gt;TIME(8,0,0), D17&lt;=TIME(13,59,0)), TIME(15,0,0),
 IF(AND(D17&gt;=TIME(14,0,0), D17&lt;=TIME(17,59,0)), TIME(21,0,0),
 IF(AND(D17&gt;=TIME(18,0,0), D17&lt;=TIME(21,59,0)), TIME(0,0,0),
 IF(AND(D17&gt;=TIME(22,0,0), D17&lt;=TIME(23,59,59)), TIME(7,0,0), ""))))))))</f>
        <v/>
      </c>
      <c r="F17" s="156" t="n"/>
      <c r="G17" s="277">
        <f>IF(AND(D17&gt;=TIME(6,0,0),D17&lt;=TIME(8,0,0)),E17,"")</f>
        <v/>
      </c>
      <c r="H17" s="276" t="n"/>
      <c r="I17" s="30">
        <f>ROUND(IF(OR(D17="",E17="",E17=0),0,IF(H17="",MOD(E17-D17,1)*24,MOD(H17-D17,1)*24)),2)</f>
        <v/>
      </c>
      <c r="J17" s="158" t="n"/>
      <c r="K17" s="274" t="n"/>
      <c r="L17" s="271" t="n"/>
      <c r="M17" s="275">
        <f>MAX(0,V17-W17)</f>
        <v/>
      </c>
      <c r="N17" s="278">
        <f>(IF(OR($C17="",$D17=""),0,
 IF(OR($A16="Holiday",$A17="Holiday"),
    IF(ISNUMBER(MATCH(TRIM($B17),{"Phagwah","Good Friday","Easter Monday","Labour Day","Christmas","Eid ul Azha","Romans-2","Globe-12","Neptune P1"},0)),0,$I17),
 IF(AND(NOT(OR($A16="Annual Leave",$A17="Annual Leave")),$A17="Off day"),$I17,
  MAX(0,$I17-$V17)
  ))))+W17</f>
        <v/>
      </c>
      <c r="O17" s="278">
        <f>IF(AND(OR($A16="Holiday",$A17="Holiday"),
        ISNUMBER(MATCH(TRIM($B17),{"Phagwah","Good Friday","Easter Monday","Labour Day","Christmas","Eid ul Azha","Romans-2","Globe-12","Neptune P1"},0))),
   $I17,0)</f>
        <v/>
      </c>
      <c r="P17" s="278">
        <f>IF(OR($O$7="Canteen",$O$7="Head Office"),0,IF($I17&lt;=0,0,IF(AND($I16&lt;=0,OR(TRIM($J17)="Hebrews",TRIM($J17)="Romans",TRIM($J17)="Romans-2",TRIM($J17)="Globe",TRIM($J17)="Globe-12",TRIM($J17)="Neptune P1")),1,0)))</f>
        <v/>
      </c>
      <c r="Q17" s="279" t="n"/>
      <c r="R17" s="278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IF(AND($I16=0,$I17&gt;0),1,0),
      0
   ),
0))</f>
        <v/>
      </c>
      <c r="S17" s="278">
        <f>IF(OR($A16="Annual Leave",$A17="Annual Leave"),IF(AND($A16&lt;&gt;"Annual Leave",$A17="Annual Leave"),8,0),0)</f>
        <v/>
      </c>
      <c r="T17" s="280" t="n"/>
      <c r="U17" s="144">
        <f>MAX(0,40-Y17)</f>
        <v/>
      </c>
      <c r="V17" s="351">
        <f>IF(OR($C17="",$D17=""),0,
 IF(OR($A16="Holiday",$A17="Holiday"),0,
 IF(AND(NOT(OR($A16="Annual Leave",$A17="Annual Leave")),$A17="Off day"),0,
  IF($I16+$I17&gt;=8,IF($I16&gt;=8,0,8-$I16),$I17)
  )))</f>
        <v/>
      </c>
      <c r="W17" s="351">
        <f>MAX(0,V17-U17)</f>
        <v/>
      </c>
      <c r="X17" s="351">
        <f>IF(C17="","",C17-WEEKDAY(C17,1)+1)</f>
        <v/>
      </c>
      <c r="Y17" s="351">
        <f>SUMPRODUCT(($X$14:$X16=X17)*(($V$14:$V16)+($O$14:$O16)))+IF(X17=X14,$L$11,0)</f>
        <v/>
      </c>
      <c r="Z17" s="351" t="n"/>
      <c r="AA17" s="351" t="n"/>
      <c r="AB17" s="351" t="n"/>
      <c r="AC17" s="351" t="n"/>
      <c r="AD17" s="351" t="n"/>
      <c r="AE17" s="351" t="n"/>
      <c r="AF17" s="351" t="n"/>
    </row>
    <row r="18" ht="24" customHeight="1" s="348" thickBot="1">
      <c r="A18" s="159" t="inlineStr">
        <is>
          <t>On Day</t>
        </is>
      </c>
      <c r="B18" s="281" t="n"/>
      <c r="C18" s="92">
        <f>C16+1</f>
        <v/>
      </c>
      <c r="D18" s="31" t="n">
        <v>0.625</v>
      </c>
      <c r="E18" s="160">
        <f>IF(D18="", "",
 IF(D18=TIME(0,0,0), 0,
 IF(AND(D18&gt;=TIME(0,0,1), D18&lt;=TIME(2,0,0)), TIME(7,0,0),
 IF(AND(D18&gt;=TIME(6,0,0), D18&lt;=TIME(8,0,0)), TIME(12,0,0),
 IF(AND(D18&gt;TIME(8,0,0), D18&lt;=TIME(13,59,0)), TIME(15,0,0),
 IF(AND(D18&gt;=TIME(14,0,0), D18&lt;=TIME(17,59,0)), TIME(21,0,0),
 IF(AND(D18&gt;=TIME(18,0,0), D18&lt;=TIME(21,59,0)), TIME(0,0,0),
 IF(AND(D18&gt;=TIME(22,0,0), D18&lt;=TIME(23,59,59)), TIME(7,0,0), ""))))))))</f>
        <v/>
      </c>
      <c r="F18" s="161" t="n"/>
      <c r="G18" s="160">
        <f>IF(AND(D18&gt;=TIME(6,0,0),D18&lt;=TIME(8,0,0)),E18,"")</f>
        <v/>
      </c>
      <c r="H18" s="31" t="n">
        <v>0.9583333333333334</v>
      </c>
      <c r="I18" s="32">
        <f>ROUND(IF(OR(D18="",E18="",E18=0),0,IF(H18="",MOD(E18-D18,1)*24,MOD(H18-D18,1)*24)),2)</f>
        <v/>
      </c>
      <c r="J18" s="162" t="inlineStr">
        <is>
          <t>Beacon</t>
        </is>
      </c>
      <c r="K18" s="282" t="n"/>
      <c r="L18" s="271" t="n"/>
      <c r="M18" s="283">
        <f>MAX(0,V18-W18)</f>
        <v/>
      </c>
      <c r="N18" s="33">
        <f>(IF(OR($C18="",$D18=""),0,
 IF(OR($A18="Holiday",$A19="Holiday"),
    IF(ISNUMBER(MATCH(TRIM($B18),{"Phagwah","Good Friday","Easter Monday","Labour Day","Christmas","Eid ul Azha","Romans-2","Globe-12","Neptune P1"},0)),0,$I18),
 IF(AND(NOT(OR($A18="Annual Leave",$A19="Annual Leave")),$A18="Off day"),$I18,
  MAX(0,$I18-$V18)
  ))))+W18</f>
        <v/>
      </c>
      <c r="O18" s="33">
        <f>IF(AND(OR($A18="Holiday",$A19="Holiday"),
        ISNUMBER(MATCH(TRIM($B18),{"Phagwah","Good Friday","Easter Monday","Labour Day","Christmas","Eid ul Azha","Romans-2","Globe-12","Neptune P1"},0))),
   $I18,0)</f>
        <v/>
      </c>
      <c r="P18" s="33">
        <f>IF(OR($O$7="Canteen",$O$7="Head Office"),0,IF($I18&lt;=0,0,IF(OR(OR(TRIM($J18)="Hebrews",TRIM($J18)="Romans",TRIM($J18)="Romans-2",TRIM($J18)="Globe",TRIM($J18)="Globe-12",TRIM($J18)="Neptune P1"),AND($I19&gt;0,OR(TRIM($J19)="Hebrews",TRIM($J19)="Romans",TRIM($J19)="Romans-2",TRIM($J19)="Globe",TRIM($J19)="Globe-12",TRIM($J19)="Neptune P1"))),1,0)))</f>
        <v/>
      </c>
      <c r="Q18" s="34" t="n"/>
      <c r="R18" s="33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IF($I18&gt;0,1,0),
      0
   ),
0))</f>
        <v/>
      </c>
      <c r="S18" s="33">
        <f>IF(OR($A18="Annual Leave",$A19="Annual Leave"),IF($A18="Annual Leave",8,0),0)</f>
        <v/>
      </c>
      <c r="T18" s="35" t="n"/>
      <c r="U18" s="144">
        <f>MAX(0,40-Y18)</f>
        <v/>
      </c>
      <c r="V18" s="351">
        <f>IF(OR($C18="",$D18=""),0,
 IF(OR($A18="Holiday",$A19="Holiday"),0,
 IF(AND(NOT(OR($A18="Annual Leave",$A19="Annual Leave")),$A18="Off day"),0,
  IF($I18+$I19&gt;=8,IF($I18&gt;=8,8,$I18),$I18)
  )))</f>
        <v/>
      </c>
      <c r="W18" s="351">
        <f>MAX(0,V18-U18)</f>
        <v/>
      </c>
      <c r="X18" s="351">
        <f>IF(C18="","",C18-WEEKDAY(C18,1)+1)</f>
        <v/>
      </c>
      <c r="Y18" s="351">
        <f>SUMPRODUCT(($X$14:$X17=X18)*(($V$14:$V17)+($O$14:$O17)))+IF(X18=X14,$L$11,0)</f>
        <v/>
      </c>
      <c r="Z18" s="351" t="n"/>
      <c r="AA18" s="351" t="n"/>
      <c r="AB18" s="351" t="n"/>
      <c r="AC18" s="351" t="n"/>
      <c r="AD18" s="351" t="n"/>
      <c r="AE18" s="351" t="n"/>
      <c r="AF18" s="351" t="n"/>
    </row>
    <row r="19" ht="24" customHeight="1" s="348" thickBot="1">
      <c r="A19" s="159" t="inlineStr">
        <is>
          <t>On Day</t>
        </is>
      </c>
      <c r="B19" s="281" t="n"/>
      <c r="C19" s="93">
        <f>C18</f>
        <v/>
      </c>
      <c r="D19" s="36" t="n"/>
      <c r="E19" s="163">
        <f>IF(D19="", "",
 IF(D19=TIME(0,0,0), 0,
 IF(AND(D19&gt;=TIME(0,0,1), D19&lt;=TIME(2,0,0)), TIME(7,0,0),
 IF(AND(D19&gt;=TIME(6,0,0), D19&lt;=TIME(8,0,0)), TIME(12,0,0),
 IF(AND(D19&gt;TIME(8,0,0), D19&lt;=TIME(13,59,0)), TIME(15,0,0),
 IF(AND(D19&gt;=TIME(14,0,0), D19&lt;=TIME(17,59,0)), TIME(21,0,0),
 IF(AND(D19&gt;=TIME(18,0,0), D19&lt;=TIME(21,59,0)), TIME(0,0,0),
 IF(AND(D19&gt;=TIME(22,0,0), D19&lt;=TIME(23,59,59)), TIME(7,0,0), ""))))))))</f>
        <v/>
      </c>
      <c r="F19" s="164" t="n"/>
      <c r="G19" s="163">
        <f>IF(AND(D19&gt;=TIME(6,0,0),D19&lt;=TIME(8,0,0)),E19,"")</f>
        <v/>
      </c>
      <c r="H19" s="36" t="n"/>
      <c r="I19" s="37">
        <f>ROUND(IF(OR(D19="",E19="",E19=0),0,IF(H19="",MOD(E19-D19,1)*24,MOD(H19-D19,1)*24)),2)</f>
        <v/>
      </c>
      <c r="J19" s="162" t="n"/>
      <c r="K19" s="282" t="n"/>
      <c r="L19" s="271" t="n"/>
      <c r="M19" s="283">
        <f>MAX(0,V19-W19)</f>
        <v/>
      </c>
      <c r="N19" s="38">
        <f>(IF(OR($C19="",$D19=""),0,
 IF(OR($A18="Holiday",$A19="Holiday"),
    IF(ISNUMBER(MATCH(TRIM($B19),{"Phagwah","Good Friday","Easter Monday","Labour Day","Christmas","Eid ul Azha","Romans-2","Globe-12","Neptune P1"},0)),0,$I19),
 IF(AND(NOT(OR($A18="Annual Leave",$A19="Annual Leave")),$A19="Off day"),$I19,
  MAX(0,$I19-$V19)
  ))))+W19</f>
        <v/>
      </c>
      <c r="O19" s="38">
        <f>IF(AND(OR($A18="Holiday",$A19="Holiday"),
        ISNUMBER(MATCH(TRIM($B19),{"Phagwah","Good Friday","Easter Monday","Labour Day","Christmas","Eid ul Azha","Romans-2","Globe-12","Neptune P1"},0))),
   $I19,0)</f>
        <v/>
      </c>
      <c r="P19" s="38">
        <f>IF(OR($O$7="Canteen",$O$7="Head Office"),0,IF($I19&lt;=0,0,IF(AND($I18&lt;=0,OR(TRIM($J19)="Hebrews",TRIM($J19)="Romans",TRIM($J19)="Romans-2",TRIM($J19)="Globe",TRIM($J19)="Globe-12",TRIM($J19)="Neptune P1")),1,0)))</f>
        <v/>
      </c>
      <c r="Q19" s="39" t="n"/>
      <c r="R19" s="38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IF(AND($I18=0,$I19&gt;0),1,0),
      0
   ),
0))</f>
        <v/>
      </c>
      <c r="S19" s="38">
        <f>IF(OR($A18="Annual Leave",$A19="Annual Leave"),IF(AND($A18&lt;&gt;"Annual Leave",$A19="Annual Leave"),8,0),0)</f>
        <v/>
      </c>
      <c r="T19" s="40" t="n"/>
      <c r="U19" s="144">
        <f>MAX(0,40-Y19)</f>
        <v/>
      </c>
      <c r="V19" s="351">
        <f>IF(OR($C19="",$D19=""),0,
 IF(OR($A18="Holiday",$A19="Holiday"),0,
 IF(AND(NOT(OR($A18="Annual Leave",$A19="Annual Leave")),$A19="Off day"),0,
  IF($I18+$I19&gt;=8,IF($I18&gt;=8,0,8-$I18),$I19)
  )))</f>
        <v/>
      </c>
      <c r="W19" s="351">
        <f>MAX(0,V19-U19)</f>
        <v/>
      </c>
      <c r="X19" s="351">
        <f>IF(C19="","",C19-WEEKDAY(C19,1)+1)</f>
        <v/>
      </c>
      <c r="Y19" s="351">
        <f>SUMPRODUCT(($X$14:$X18=X19)*(($V$14:$V18)+($O$14:$O18)))+IF(X19=X14,$L$11,0)</f>
        <v/>
      </c>
      <c r="Z19" s="351" t="n"/>
      <c r="AA19" s="351" t="n"/>
      <c r="AB19" s="351" t="n"/>
      <c r="AC19" s="351" t="n"/>
      <c r="AD19" s="351" t="n"/>
      <c r="AE19" s="351" t="n"/>
      <c r="AF19" s="351" t="n"/>
    </row>
    <row r="20" ht="24" customHeight="1" s="348" thickBot="1">
      <c r="A20" s="165" t="inlineStr">
        <is>
          <t>On Day</t>
        </is>
      </c>
      <c r="B20" s="284" t="n"/>
      <c r="C20" s="94">
        <f>C18+1</f>
        <v/>
      </c>
      <c r="D20" s="41" t="n">
        <v>0.625</v>
      </c>
      <c r="E20" s="166">
        <f>IF(D20="", "",
 IF(D20=TIME(0,0,0), 0,
 IF(AND(D20&gt;=TIME(0,0,1), D20&lt;=TIME(2,0,0)), TIME(7,0,0),
 IF(AND(D20&gt;=TIME(6,0,0), D20&lt;=TIME(8,0,0)), TIME(12,0,0),
 IF(AND(D20&gt;TIME(8,0,0), D20&lt;=TIME(13,59,0)), TIME(15,0,0),
 IF(AND(D20&gt;=TIME(14,0,0), D20&lt;=TIME(17,59,0)), TIME(21,0,0),
 IF(AND(D20&gt;=TIME(18,0,0), D20&lt;=TIME(21,59,0)), TIME(0,0,0),
 IF(AND(D20&gt;=TIME(22,0,0), D20&lt;=TIME(23,59,59)), TIME(7,0,0), ""))))))))</f>
        <v/>
      </c>
      <c r="F20" s="167" t="n"/>
      <c r="G20" s="166">
        <f>IF(AND(D20&gt;=TIME(6,0,0),D20&lt;=TIME(8,0,0)),E20,"")</f>
        <v/>
      </c>
      <c r="H20" s="41" t="n">
        <v>0.9583333333333334</v>
      </c>
      <c r="I20" s="95">
        <f>ROUND(IF(OR(D20="",E20="",E20=0),0,IF(H20="",MOD(E20-D20,1)*24,MOD(H20-D20,1)*24)),2)</f>
        <v/>
      </c>
      <c r="J20" s="168" t="inlineStr">
        <is>
          <t>Beacon</t>
        </is>
      </c>
      <c r="K20" s="285" t="n"/>
      <c r="L20" s="271" t="n"/>
      <c r="M20" s="286">
        <f>MAX(0,V20-W20)</f>
        <v/>
      </c>
      <c r="N20" s="42">
        <f>(IF(OR($C20="",$D20=""),0,
 IF(OR($A20="Holiday",$A21="Holiday"),
    IF(ISNUMBER(MATCH(TRIM($B20),{"Phagwah","Good Friday","Easter Monday","Labour Day","Christmas","Eid ul Azha","Romans-2","Globe-12","Neptune P1"},0)),0,$I20),
 IF(AND(NOT(OR($A20="Annual Leave",$A21="Annual Leave")),$A20="Off day"),$I20,
  MAX(0,$I20-$V20)
  ))))+W20</f>
        <v/>
      </c>
      <c r="O20" s="42">
        <f>IF(AND(OR($A20="Holiday",$A21="Holiday"),
        ISNUMBER(MATCH(TRIM($B20),{"Phagwah","Good Friday","Easter Monday","Labour Day","Christmas","Eid ul Azha","Romans-2","Globe-12","Neptune P1"},0))),
   $I20,0)</f>
        <v/>
      </c>
      <c r="P20" s="42">
        <f>IF(OR($O$7="Canteen",$O$7="Head Office"),0,IF($I20&lt;=0,0,IF(OR(OR(TRIM($J20)="Hebrews",TRIM($J20)="Romans",TRIM($J20)="Romans-2",TRIM($J20)="Globe",TRIM($J20)="Globe-12",TRIM($J20)="Neptune P1"),AND($I21&gt;0,OR(TRIM($J21)="Hebrews",TRIM($J21)="Romans",TRIM($J21)="Romans-2",TRIM($J21)="Globe",TRIM($J21)="Globe-12",TRIM($J21)="Neptune P1"))),1,0)))</f>
        <v/>
      </c>
      <c r="Q20" s="43" t="n"/>
      <c r="R20" s="42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IF($I20&gt;0,1,0),
      0
   ),
0))</f>
        <v/>
      </c>
      <c r="S20" s="42">
        <f>IF(OR($A20="Annual Leave",$A21="Annual Leave"),IF($A20="Annual Leave",8,0),0)</f>
        <v/>
      </c>
      <c r="T20" s="96" t="n"/>
      <c r="U20" s="144">
        <f>MAX(0,40-Y20)</f>
        <v/>
      </c>
      <c r="V20" s="351">
        <f>IF(OR($C20="",$D20=""),0,
 IF(OR($A20="Holiday",$A21="Holiday"),0,
 IF(AND(NOT(OR($A20="Annual Leave",$A21="Annual Leave")),$A20="Off day"),0,
  IF($I20+$I21&gt;=8,IF($I20&gt;=8,8,$I20),$I20)
  )))</f>
        <v/>
      </c>
      <c r="W20" s="351">
        <f>MAX(0,V20-U20)</f>
        <v/>
      </c>
      <c r="X20" s="351">
        <f>IF(C20="","",C20-WEEKDAY(C20,1)+1)</f>
        <v/>
      </c>
      <c r="Y20" s="351">
        <f>SUMPRODUCT(($X$14:$X19=X20)*(($V$14:$V19)+($O$14:$O19)))+IF(X20=X14,$L$11,0)</f>
        <v/>
      </c>
      <c r="Z20" s="351" t="n"/>
      <c r="AA20" s="351" t="n"/>
      <c r="AB20" s="351" t="n"/>
      <c r="AC20" s="351" t="n"/>
      <c r="AD20" s="351" t="n"/>
      <c r="AE20" s="351" t="n"/>
      <c r="AF20" s="351" t="n"/>
    </row>
    <row r="21" ht="24" customHeight="1" s="348" thickBot="1">
      <c r="A21" s="165" t="inlineStr">
        <is>
          <t>On Day</t>
        </is>
      </c>
      <c r="B21" s="284" t="n"/>
      <c r="C21" s="94">
        <f>C20</f>
        <v/>
      </c>
      <c r="D21" s="287" t="n"/>
      <c r="E21" s="288">
        <f>IF(D21="", "",
 IF(D21=TIME(0,0,0), 0,
 IF(AND(D21&gt;=TIME(0,0,1), D21&lt;=TIME(2,0,0)), TIME(7,0,0),
 IF(AND(D21&gt;=TIME(6,0,0), D21&lt;=TIME(8,0,0)), TIME(12,0,0),
 IF(AND(D21&gt;TIME(8,0,0), D21&lt;=TIME(13,59,0)), TIME(15,0,0),
 IF(AND(D21&gt;=TIME(14,0,0), D21&lt;=TIME(17,59,0)), TIME(21,0,0),
 IF(AND(D21&gt;=TIME(18,0,0), D21&lt;=TIME(21,59,0)), TIME(0,0,0),
 IF(AND(D21&gt;=TIME(22,0,0), D21&lt;=TIME(23,59,59)), TIME(7,0,0), ""))))))))</f>
        <v/>
      </c>
      <c r="F21" s="167" t="n"/>
      <c r="G21" s="288">
        <f>IF(AND(D21&gt;=TIME(6,0,0),D21&lt;=TIME(8,0,0)),E21,"")</f>
        <v/>
      </c>
      <c r="H21" s="287" t="n"/>
      <c r="I21" s="95">
        <f>ROUND(IF(OR(D21="",E21="",E21=0),0,IF(H21="",MOD(E21-D21,1)*24,MOD(H21-D21,1)*24)),2)</f>
        <v/>
      </c>
      <c r="J21" s="169" t="n"/>
      <c r="K21" s="285" t="n"/>
      <c r="L21" s="271" t="n"/>
      <c r="M21" s="286">
        <f>MAX(0,V21-W21)</f>
        <v/>
      </c>
      <c r="N21" s="289">
        <f>(IF(OR($C21="",$D21=""),0,
 IF(OR($A20="Holiday",$A21="Holiday"),
    IF(ISNUMBER(MATCH(TRIM($B21),{"Phagwah","Good Friday","Easter Monday","Labour Day","Christmas","Eid ul Azha","Romans-2","Globe-12","Neptune P1"},0)),0,$I21),
 IF(AND(NOT(OR($A20="Annual Leave",$A21="Annual Leave")),$A21="Off day"),$I21,
  MAX(0,$I21-$V21)
  ))))+W21</f>
        <v/>
      </c>
      <c r="O21" s="289">
        <f>IF(AND(OR($A20="Holiday",$A21="Holiday"),
        ISNUMBER(MATCH(TRIM($B21),{"Phagwah","Good Friday","Easter Monday","Labour Day","Christmas","Eid ul Azha","Romans-2","Globe-12","Neptune P1"},0))),
   $I21,0)</f>
        <v/>
      </c>
      <c r="P21" s="289">
        <f>IF(OR($O$7="Canteen",$O$7="Head Office"),0,IF($I21&lt;=0,0,IF(AND($I20&lt;=0,OR(TRIM($J21)="Hebrews",TRIM($J21)="Romans",TRIM($J21)="Romans-2",TRIM($J21)="Globe",TRIM($J21)="Globe-12",TRIM($J21)="Neptune P1")),1,0)))</f>
        <v/>
      </c>
      <c r="Q21" s="290" t="n"/>
      <c r="R21" s="289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IF(AND($I20=0,$I21&gt;0),1,0),
      0
   ),
0))</f>
        <v/>
      </c>
      <c r="S21" s="289">
        <f>IF(OR($A20="Annual Leave",$A21="Annual Leave"),IF(AND($A20&lt;&gt;"Annual Leave",$A21="Annual Leave"),8,0),0)</f>
        <v/>
      </c>
      <c r="T21" s="291" t="n"/>
      <c r="U21" s="144">
        <f>MAX(0,40-Y21)</f>
        <v/>
      </c>
      <c r="V21" s="351">
        <f>IF(OR($C21="",$D21=""),0,
 IF(OR($A20="Holiday",$A21="Holiday"),0,
 IF(AND(NOT(OR($A20="Annual Leave",$A21="Annual Leave")),$A21="Off day"),0,
  IF($I20+$I21&gt;=8,IF($I20&gt;=8,0,8-$I20),$I21)
  )))</f>
        <v/>
      </c>
      <c r="W21" s="351">
        <f>MAX(0,V21-U21)</f>
        <v/>
      </c>
      <c r="X21" s="351">
        <f>IF(C21="","",C21-WEEKDAY(C21,1)+1)</f>
        <v/>
      </c>
      <c r="Y21" s="351">
        <f>SUMPRODUCT(($X$14:$X20=X21)*(($V$14:$V20)+($O$14:$O20)))+IF(X21=X14,$L$11,0)</f>
        <v/>
      </c>
      <c r="Z21" s="351" t="n"/>
      <c r="AA21" s="351" t="n"/>
      <c r="AB21" s="351" t="n"/>
      <c r="AC21" s="351" t="n"/>
      <c r="AD21" s="351" t="n"/>
      <c r="AE21" s="351" t="n"/>
      <c r="AF21" s="351" t="n"/>
    </row>
    <row r="22" ht="24" customHeight="1" s="348" thickBot="1">
      <c r="A22" s="170" t="inlineStr">
        <is>
          <t>On Day</t>
        </is>
      </c>
      <c r="B22" s="292" t="n"/>
      <c r="C22" s="97">
        <f>C20+1</f>
        <v/>
      </c>
      <c r="D22" s="44" t="n">
        <v>0.625</v>
      </c>
      <c r="E22" s="171">
        <f>IF(D22="", "",
 IF(D22=TIME(0,0,0), 0,
 IF(AND(D22&gt;=TIME(0,0,1), D22&lt;=TIME(2,0,0)), TIME(7,0,0),
 IF(AND(D22&gt;=TIME(6,0,0), D22&lt;=TIME(8,0,0)), TIME(12,0,0),
 IF(AND(D22&gt;TIME(8,0,0), D22&lt;=TIME(13,59,0)), TIME(15,0,0),
 IF(AND(D22&gt;=TIME(14,0,0), D22&lt;=TIME(17,59,0)), TIME(21,0,0),
 IF(AND(D22&gt;=TIME(18,0,0), D22&lt;=TIME(21,59,0)), TIME(0,0,0),
 IF(AND(D22&gt;=TIME(22,0,0), D22&lt;=TIME(23,59,59)), TIME(7,0,0), ""))))))))</f>
        <v/>
      </c>
      <c r="F22" s="172" t="n"/>
      <c r="G22" s="171">
        <f>IF(AND(D22&gt;=TIME(6,0,0),D22&lt;=TIME(8,0,0)),E22,"")</f>
        <v/>
      </c>
      <c r="H22" s="44" t="n">
        <v>0.9583333333333334</v>
      </c>
      <c r="I22" s="45">
        <f>ROUND(IF(OR(D22="",E22="",E22=0),0,IF(H22="",MOD(E22-D22,1)*24,MOD(H22-D22,1)*24)),2)</f>
        <v/>
      </c>
      <c r="J22" s="173" t="inlineStr">
        <is>
          <t>Beacon</t>
        </is>
      </c>
      <c r="K22" s="293" t="n"/>
      <c r="L22" s="271" t="n"/>
      <c r="M22" s="294">
        <f>MAX(0,V22-W22)</f>
        <v/>
      </c>
      <c r="N22" s="46">
        <f>(IF(OR($C22="",$D22=""),0,
 IF(OR($A22="Holiday",$A23="Holiday"),
    IF(ISNUMBER(MATCH(TRIM($B22),{"Phagwah","Good Friday","Easter Monday","Labour Day","Christmas","Eid ul Azha","Romans-2","Globe-12","Neptune P1"},0)),0,$I22),
 IF(AND(NOT(OR($A22="Annual Leave",$A23="Annual Leave")),$A22="Off day"),$I22,
  MAX(0,$I22-$V22)
  ))))+W22</f>
        <v/>
      </c>
      <c r="O22" s="46">
        <f>IF(AND(OR($A22="Holiday",$A23="Holiday"),
        ISNUMBER(MATCH(TRIM($B22),{"Phagwah","Good Friday","Easter Monday","Labour Day","Christmas","Eid ul Azha","Romans-2","Globe-12","Neptune P1"},0))),
   $I22,0)</f>
        <v/>
      </c>
      <c r="P22" s="46">
        <f>IF(OR($O$7="Canteen",$O$7="Head Office"),0,IF($I22&lt;=0,0,IF(OR(OR(TRIM($J22)="Hebrews",TRIM($J22)="Romans",TRIM($J22)="Romans-2",TRIM($J22)="Globe",TRIM($J22)="Globe-12",TRIM($J22)="Neptune P1"),AND($I23&gt;0,OR(TRIM($J23)="Hebrews",TRIM($J23)="Romans",TRIM($J23)="Romans-2",TRIM($J23)="Globe",TRIM($J23)="Globe-12",TRIM($J23)="Neptune P1"))),1,0)))</f>
        <v/>
      </c>
      <c r="Q22" s="47" t="n"/>
      <c r="R22" s="46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IF($I22&gt;0,1,0),
      0
   ),
0))</f>
        <v/>
      </c>
      <c r="S22" s="46">
        <f>IF(OR($A22="Annual Leave",$A23="Annual Leave"),IF($A22="Annual Leave",8,0),0)</f>
        <v/>
      </c>
      <c r="T22" s="48" t="n"/>
      <c r="U22" s="144">
        <f>MAX(0,40-Y22)</f>
        <v/>
      </c>
      <c r="V22" s="351">
        <f>IF(OR($C22="",$D22=""),0,
 IF(OR($A22="Holiday",$A23="Holiday"),0,
 IF(AND(NOT(OR($A22="Annual Leave",$A23="Annual Leave")),$A22="Off day"),0,
  IF($I22+$I23&gt;=8,IF($I22&gt;=8,8,$I22),$I22)
  )))</f>
        <v/>
      </c>
      <c r="W22" s="351">
        <f>MAX(0,V22-U22)</f>
        <v/>
      </c>
      <c r="X22" s="351">
        <f>IF(C22="","",C22-WEEKDAY(C22,1)+1)</f>
        <v/>
      </c>
      <c r="Y22" s="351">
        <f>SUMPRODUCT(($X$14:$X21=X22)*(($V$14:$V21)+($O$14:$O21)))+IF(X22=X14,$L$11,0)</f>
        <v/>
      </c>
      <c r="Z22" s="351" t="n"/>
      <c r="AA22" s="351" t="n"/>
      <c r="AB22" s="351" t="n"/>
      <c r="AC22" s="351" t="n"/>
      <c r="AD22" s="351" t="n"/>
      <c r="AE22" s="351" t="n"/>
      <c r="AF22" s="351" t="n"/>
    </row>
    <row r="23" ht="24" customHeight="1" s="348" thickBot="1">
      <c r="A23" s="170" t="inlineStr">
        <is>
          <t>On Day</t>
        </is>
      </c>
      <c r="B23" s="292" t="n"/>
      <c r="C23" s="98">
        <f>C22</f>
        <v/>
      </c>
      <c r="D23" s="49" t="n"/>
      <c r="E23" s="174">
        <f>IF(D23="", "",
 IF(D23=TIME(0,0,0), 0,
 IF(AND(D23&gt;=TIME(0,0,1), D23&lt;=TIME(2,0,0)), TIME(7,0,0),
 IF(AND(D23&gt;=TIME(6,0,0), D23&lt;=TIME(8,0,0)), TIME(12,0,0),
 IF(AND(D23&gt;TIME(8,0,0), D23&lt;=TIME(13,59,0)), TIME(15,0,0),
 IF(AND(D23&gt;=TIME(14,0,0), D23&lt;=TIME(17,59,0)), TIME(21,0,0),
 IF(AND(D23&gt;=TIME(18,0,0), D23&lt;=TIME(21,59,0)), TIME(0,0,0),
 IF(AND(D23&gt;=TIME(22,0,0), D23&lt;=TIME(23,59,59)), TIME(7,0,0), ""))))))))</f>
        <v/>
      </c>
      <c r="F23" s="175" t="n"/>
      <c r="G23" s="174">
        <f>IF(AND(D23&gt;=TIME(6,0,0),D23&lt;=TIME(8,0,0)),E23,"")</f>
        <v/>
      </c>
      <c r="H23" s="49" t="n"/>
      <c r="I23" s="50">
        <f>ROUND(IF(OR(D23="",E23="",E23=0),0,IF(H23="",MOD(E23-D23,1)*24,MOD(H23-D23,1)*24)),2)</f>
        <v/>
      </c>
      <c r="J23" s="173" t="n"/>
      <c r="K23" s="293" t="n"/>
      <c r="L23" s="271" t="n"/>
      <c r="M23" s="294">
        <f>MAX(0,V23-W23)</f>
        <v/>
      </c>
      <c r="N23" s="51">
        <f>(IF(OR($C23="",$D23=""),0,
 IF(OR($A22="Holiday",$A23="Holiday"),
    IF(ISNUMBER(MATCH(TRIM($B23),{"Phagwah","Good Friday","Easter Monday","Labour Day","Christmas","Eid ul Azha","Romans-2","Globe-12","Neptune P1"},0)),0,$I23),
 IF(AND(NOT(OR($A22="Annual Leave",$A23="Annual Leave")),$A23="Off day"),$I23,
  MAX(0,$I23-$V23)
  ))))+W23</f>
        <v/>
      </c>
      <c r="O23" s="51">
        <f>IF(AND(OR($A22="Holiday",$A23="Holiday"),
        ISNUMBER(MATCH(TRIM($B23),{"Phagwah","Good Friday","Easter Monday","Labour Day","Christmas","Eid ul Azha","Romans-2","Globe-12","Neptune P1"},0))),
   $I23,0)</f>
        <v/>
      </c>
      <c r="P23" s="51">
        <f>IF(OR($O$7="Canteen",$O$7="Head Office"),0,IF($I23&lt;=0,0,IF(AND($I22&lt;=0,OR(TRIM($J23)="Hebrews",TRIM($J23)="Romans",TRIM($J23)="Romans-2",TRIM($J23)="Globe",TRIM($J23)="Globe-12",TRIM($J23)="Neptune P1")),1,0)))</f>
        <v/>
      </c>
      <c r="Q23" s="52" t="n"/>
      <c r="R23" s="51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IF(AND($I22=0,$I23&gt;0),1,0),
      0
   ),
0))</f>
        <v/>
      </c>
      <c r="S23" s="51">
        <f>IF(OR($A22="Annual Leave",$A23="Annual Leave"),IF(AND($A22&lt;&gt;"Annual Leave",$A23="Annual Leave"),8,0),0)</f>
        <v/>
      </c>
      <c r="T23" s="53" t="n"/>
      <c r="U23" s="144">
        <f>MAX(0,40-Y23)</f>
        <v/>
      </c>
      <c r="V23" s="351">
        <f>IF(OR($C23="",$D23=""),0,
 IF(OR($A22="Holiday",$A23="Holiday"),0,
 IF(AND(NOT(OR($A22="Annual Leave",$A23="Annual Leave")),$A23="Off day"),0,
  IF($I22+$I23&gt;=8,IF($I22&gt;=8,0,8-$I22),$I23)
  )))</f>
        <v/>
      </c>
      <c r="W23" s="351">
        <f>MAX(0,V23-U23)</f>
        <v/>
      </c>
      <c r="X23" s="351">
        <f>IF(C23="","",C23-WEEKDAY(C23,1)+1)</f>
        <v/>
      </c>
      <c r="Y23" s="351">
        <f>SUMPRODUCT(($X$14:$X22=X23)*(($V$14:$V22)+($O$14:$O22)))+IF(X23=X14,$L$11,0)</f>
        <v/>
      </c>
      <c r="Z23" s="351" t="n"/>
      <c r="AA23" s="351" t="n"/>
      <c r="AB23" s="351" t="n"/>
      <c r="AC23" s="351" t="n"/>
      <c r="AD23" s="351" t="n"/>
      <c r="AE23" s="351" t="n"/>
      <c r="AF23" s="351" t="n"/>
    </row>
    <row r="24" ht="24" customHeight="1" s="348" thickBot="1">
      <c r="A24" s="154" t="inlineStr">
        <is>
          <t>On Day</t>
        </is>
      </c>
      <c r="B24" s="273" t="n"/>
      <c r="C24" s="90">
        <f>C22+1</f>
        <v/>
      </c>
      <c r="D24" s="8" t="n">
        <v>0.625</v>
      </c>
      <c r="E24" s="155">
        <f>IF(D24="", "",
 IF(D24=TIME(0,0,0), 0,
 IF(AND(D24&gt;=TIME(0,0,1), D24&lt;=TIME(2,0,0)), TIME(7,0,0),
 IF(AND(D24&gt;=TIME(6,0,0), D24&lt;=TIME(8,0,0)), TIME(12,0,0),
 IF(AND(D24&gt;TIME(8,0,0), D24&lt;=TIME(13,59,0)), TIME(15,0,0),
 IF(AND(D24&gt;=TIME(14,0,0), D24&lt;=TIME(17,59,0)), TIME(21,0,0),
 IF(AND(D24&gt;=TIME(18,0,0), D24&lt;=TIME(21,59,0)), TIME(0,0,0),
 IF(AND(D24&gt;=TIME(22,0,0), D24&lt;=TIME(23,59,59)), TIME(7,0,0), ""))))))))</f>
        <v/>
      </c>
      <c r="F24" s="156" t="n"/>
      <c r="G24" s="155">
        <f>IF(AND(D24&gt;=TIME(6,0,0),D24&lt;=TIME(8,0,0)),E24,"")</f>
        <v/>
      </c>
      <c r="H24" s="8" t="n">
        <v>0.9583333333333334</v>
      </c>
      <c r="I24" s="30">
        <f>ROUND(IF(OR(D24="",E24="",E24=0),0,IF(H24="",MOD(E24-D24,1)*24,MOD(H24-D24,1)*24)),2)</f>
        <v/>
      </c>
      <c r="J24" s="157" t="inlineStr">
        <is>
          <t>Beacon</t>
        </is>
      </c>
      <c r="K24" s="274" t="n"/>
      <c r="L24" s="271" t="n"/>
      <c r="M24" s="275">
        <f>MAX(0,V24-W24)</f>
        <v/>
      </c>
      <c r="N24" s="9">
        <f>(IF(OR($C24="",$D24=""),0,
 IF(OR($A24="Holiday",$A25="Holiday"),
    IF(ISNUMBER(MATCH(TRIM($B24),{"Phagwah","Good Friday","Easter Monday","Labour Day","Christmas","Eid ul Azha","Romans-2","Globe-12","Neptune P1"},0)),0,$I24),
 IF(AND(NOT(OR($A24="Annual Leave",$A25="Annual Leave")),$A24="Off day"),$I24,
  MAX(0,$I24-$V24)
  ))))+W24</f>
        <v/>
      </c>
      <c r="O24" s="9">
        <f>IF(AND(OR($A24="Holiday",$A25="Holiday"),
        ISNUMBER(MATCH(TRIM($B24),{"Phagwah","Good Friday","Easter Monday","Labour Day","Christmas","Eid ul Azha","Romans-2","Globe-12","Neptune P1"},0))),
   $I24,0)</f>
        <v/>
      </c>
      <c r="P24" s="9">
        <f>IF(OR($O$7="Canteen",$O$7="Head Office"),0,IF($I24&lt;=0,0,IF(OR(OR(TRIM($J24)="Hebrews",TRIM($J24)="Romans",TRIM($J24)="Romans-2",TRIM($J24)="Globe",TRIM($J24)="Globe-12",TRIM($J24)="Neptune P1"),AND($I25&gt;0,OR(TRIM($J25)="Hebrews",TRIM($J25)="Romans",TRIM($J25)="Romans-2",TRIM($J25)="Globe",TRIM($J25)="Globe-12",TRIM($J25)="Neptune P1"))),1,0)))</f>
        <v/>
      </c>
      <c r="Q24" s="10" t="n"/>
      <c r="R24" s="9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IF($I24&gt;0,1,0),
      0
   ),
0))</f>
        <v/>
      </c>
      <c r="S24" s="9">
        <f>IF(OR($A24="Annual Leave",$A25="Annual Leave"),IF($A24="Annual Leave",8,0),0)</f>
        <v/>
      </c>
      <c r="T24" s="91" t="n"/>
      <c r="U24" s="144">
        <f>MAX(0,40-Y24)</f>
        <v/>
      </c>
      <c r="V24" s="351">
        <f>IF(OR($C24="",$D24=""),0,
 IF(OR($A24="Holiday",$A25="Holiday"),0,
 IF(AND(NOT(OR($A24="Annual Leave",$A25="Annual Leave")),$A24="Off day"),0,
  IF($I24+$I25&gt;=8,IF($I24&gt;=8,8,$I24),$I24)
  )))</f>
        <v/>
      </c>
      <c r="W24" s="351">
        <f>MAX(0,V24-U24)</f>
        <v/>
      </c>
      <c r="X24" s="351">
        <f>IF(C24="","",C24-WEEKDAY(C24,1)+1)</f>
        <v/>
      </c>
      <c r="Y24" s="351">
        <f>SUMPRODUCT(($X$14:$X23=X24)*(($V$14:$V23)+($O$14:$O23)))+IF(X24=X14,$L$11,0)</f>
        <v/>
      </c>
      <c r="Z24" s="351" t="n"/>
      <c r="AA24" s="351" t="n"/>
      <c r="AB24" s="351" t="n"/>
      <c r="AC24" s="351" t="n"/>
      <c r="AD24" s="351" t="n"/>
      <c r="AE24" s="351" t="n"/>
      <c r="AF24" s="351" t="n"/>
    </row>
    <row r="25" ht="24" customHeight="1" s="348" thickBot="1">
      <c r="A25" s="154" t="inlineStr">
        <is>
          <t>On Day</t>
        </is>
      </c>
      <c r="B25" s="273" t="n"/>
      <c r="C25" s="90">
        <f>C24</f>
        <v/>
      </c>
      <c r="D25" s="276" t="n"/>
      <c r="E25" s="277">
        <f>IF(D25="", "",
 IF(D25=TIME(0,0,0), 0,
 IF(AND(D25&gt;=TIME(0,0,1), D25&lt;=TIME(2,0,0)), TIME(7,0,0),
 IF(AND(D25&gt;=TIME(6,0,0), D25&lt;=TIME(8,0,0)), TIME(12,0,0),
 IF(AND(D25&gt;TIME(8,0,0), D25&lt;=TIME(13,59,0)), TIME(15,0,0),
 IF(AND(D25&gt;=TIME(14,0,0), D25&lt;=TIME(17,59,0)), TIME(21,0,0),
 IF(AND(D25&gt;=TIME(18,0,0), D25&lt;=TIME(21,59,0)), TIME(0,0,0),
 IF(AND(D25&gt;=TIME(22,0,0), D25&lt;=TIME(23,59,59)), TIME(7,0,0), ""))))))))</f>
        <v/>
      </c>
      <c r="F25" s="156" t="n"/>
      <c r="G25" s="277">
        <f>IF(AND(D25&gt;=TIME(6,0,0),D25&lt;=TIME(8,0,0)),E25,"")</f>
        <v/>
      </c>
      <c r="H25" s="276" t="n"/>
      <c r="I25" s="30">
        <f>ROUND(IF(OR(D25="",E25="",E25=0),0,IF(H25="",MOD(E25-D25,1)*24,MOD(H25-D25,1)*24)),2)</f>
        <v/>
      </c>
      <c r="J25" s="158" t="n"/>
      <c r="K25" s="274" t="n"/>
      <c r="L25" s="271" t="n"/>
      <c r="M25" s="275">
        <f>MAX(0,V25-W25)</f>
        <v/>
      </c>
      <c r="N25" s="278">
        <f>(IF(OR($C25="",$D25=""),0,
 IF(OR($A24="Holiday",$A25="Holiday"),
    IF(ISNUMBER(MATCH(TRIM($B25),{"Phagwah","Good Friday","Easter Monday","Labour Day","Christmas","Eid ul Azha","Romans-2","Globe-12","Neptune P1"},0)),0,$I25),
 IF(AND(NOT(OR($A24="Annual Leave",$A25="Annual Leave")),$A25="Off day"),$I25,
  MAX(0,$I25-$V25)
  ))))+W25</f>
        <v/>
      </c>
      <c r="O25" s="278">
        <f>IF(AND(OR($A24="Holiday",$A25="Holiday"),
        ISNUMBER(MATCH(TRIM($B25),{"Phagwah","Good Friday","Easter Monday","Labour Day","Christmas","Eid ul Azha","Romans-2","Globe-12","Neptune P1"},0))),
   $I25,0)</f>
        <v/>
      </c>
      <c r="P25" s="278">
        <f>IF(OR($O$7="Canteen",$O$7="Head Office"),0,IF($I25&lt;=0,0,IF(AND($I24&lt;=0,OR(TRIM($J25)="Hebrews",TRIM($J25)="Romans",TRIM($J25)="Romans-2",TRIM($J25)="Globe",TRIM($J25)="Globe-12",TRIM($J25)="Neptune P1")),1,0)))</f>
        <v/>
      </c>
      <c r="Q25" s="279" t="n"/>
      <c r="R25" s="278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IF(AND($I24=0,$I25&gt;0),1,0),
      0
   ),
0))</f>
        <v/>
      </c>
      <c r="S25" s="278">
        <f>IF(OR($A24="Annual Leave",$A25="Annual Leave"),IF(AND($A24&lt;&gt;"Annual Leave",$A25="Annual Leave"),8,0),0)</f>
        <v/>
      </c>
      <c r="T25" s="280" t="n"/>
      <c r="U25" s="144">
        <f>MAX(0,40-Y25)</f>
        <v/>
      </c>
      <c r="V25" s="351">
        <f>IF(OR($C25="",$D25=""),0,
 IF(OR($A24="Holiday",$A25="Holiday"),0,
 IF(AND(NOT(OR($A24="Annual Leave",$A25="Annual Leave")),$A25="Off day"),0,
  IF($I24+$I25&gt;=8,IF($I24&gt;=8,0,8-$I24),$I25)
  )))</f>
        <v/>
      </c>
      <c r="W25" s="351">
        <f>MAX(0,V25-U25)</f>
        <v/>
      </c>
      <c r="X25" s="351">
        <f>IF(C25="","",C25-WEEKDAY(C25,1)+1)</f>
        <v/>
      </c>
      <c r="Y25" s="351">
        <f>SUMPRODUCT(($X$14:$X24=X25)*(($V$14:$V24)+($O$14:$O24)))+IF(X25=X14,$L$11,0)</f>
        <v/>
      </c>
      <c r="Z25" s="351" t="n"/>
      <c r="AA25" s="351" t="n"/>
      <c r="AB25" s="351" t="n"/>
      <c r="AC25" s="351" t="n"/>
      <c r="AD25" s="351" t="n"/>
      <c r="AE25" s="351" t="n"/>
      <c r="AF25" s="351" t="n"/>
    </row>
    <row r="26" ht="24" customHeight="1" s="348" thickBot="1">
      <c r="A26" s="159" t="inlineStr">
        <is>
          <t>On Day</t>
        </is>
      </c>
      <c r="B26" s="281" t="n"/>
      <c r="C26" s="92">
        <f>C24+1</f>
        <v/>
      </c>
      <c r="D26" s="31" t="n">
        <v>0.625</v>
      </c>
      <c r="E26" s="160">
        <f>IF(D26="", "",
 IF(D26=TIME(0,0,0), 0,
 IF(AND(D26&gt;=TIME(0,0,1), D26&lt;=TIME(2,0,0)), TIME(7,0,0),
 IF(AND(D26&gt;=TIME(6,0,0), D26&lt;=TIME(8,0,0)), TIME(12,0,0),
 IF(AND(D26&gt;TIME(8,0,0), D26&lt;=TIME(13,59,0)), TIME(15,0,0),
 IF(AND(D26&gt;=TIME(14,0,0), D26&lt;=TIME(17,59,0)), TIME(21,0,0),
 IF(AND(D26&gt;=TIME(18,0,0), D26&lt;=TIME(21,59,0)), TIME(0,0,0),
 IF(AND(D26&gt;=TIME(22,0,0), D26&lt;=TIME(23,59,59)), TIME(7,0,0), ""))))))))</f>
        <v/>
      </c>
      <c r="F26" s="161" t="n"/>
      <c r="G26" s="160">
        <f>IF(AND(D26&gt;=TIME(6,0,0),D26&lt;=TIME(8,0,0)),E26,"")</f>
        <v/>
      </c>
      <c r="H26" s="31" t="n">
        <v>0.9583333333333334</v>
      </c>
      <c r="I26" s="32">
        <f>ROUND(IF(OR(D26="",E26="",E26=0),0,IF(H26="",MOD(E26-D26,1)*24,MOD(H26-D26,1)*24)),2)</f>
        <v/>
      </c>
      <c r="J26" s="162" t="inlineStr">
        <is>
          <t>Beacon</t>
        </is>
      </c>
      <c r="K26" s="282" t="n"/>
      <c r="L26" s="271" t="n"/>
      <c r="M26" s="283">
        <f>MAX(0,V26-W26)</f>
        <v/>
      </c>
      <c r="N26" s="33">
        <f>(IF(OR($C26="",$D26=""),0,
 IF(OR($A26="Holiday",$A27="Holiday"),
    IF(ISNUMBER(MATCH(TRIM($B26),{"Phagwah","Good Friday","Easter Monday","Labour Day","Christmas","Eid ul Azha","Romans-2","Globe-12","Neptune P1"},0)),0,$I26),
 IF(AND(NOT(OR($A26="Annual Leave",$A27="Annual Leave")),$A26="Off day"),$I26,
  MAX(0,$I26-$V26)
  ))))+W26</f>
        <v/>
      </c>
      <c r="O26" s="33">
        <f>IF(AND(OR($A26="Holiday",$A27="Holiday"),
        ISNUMBER(MATCH(TRIM($B26),{"Phagwah","Good Friday","Easter Monday","Labour Day","Christmas","Eid ul Azha","Romans-2","Globe-12","Neptune P1"},0))),
   $I26,0)</f>
        <v/>
      </c>
      <c r="P26" s="33">
        <f>IF(OR($O$7="Canteen",$O$7="Head Office"),0,IF($I26&lt;=0,0,IF(OR(OR(TRIM($J26)="Hebrews",TRIM($J26)="Romans",TRIM($J26)="Romans-2",TRIM($J26)="Globe",TRIM($J26)="Globe-12",TRIM($J26)="Neptune P1"),AND($I27&gt;0,OR(TRIM($J27)="Hebrews",TRIM($J27)="Romans",TRIM($J27)="Romans-2",TRIM($J27)="Globe",TRIM($J27)="Globe-12",TRIM($J27)="Neptune P1"))),1,0)))</f>
        <v/>
      </c>
      <c r="Q26" s="34" t="n"/>
      <c r="R26" s="33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IF($I26&gt;0,1,0),
      0
   ),
0))</f>
        <v/>
      </c>
      <c r="S26" s="33">
        <f>IF(OR($A26="Annual Leave",$A27="Annual Leave"),IF($A26="Annual Leave",8,0),0)</f>
        <v/>
      </c>
      <c r="T26" s="35" t="n"/>
      <c r="U26" s="144">
        <f>MAX(0,40-Y26)</f>
        <v/>
      </c>
      <c r="V26" s="351">
        <f>IF(OR($C26="",$D26=""),0,
 IF(OR($A26="Holiday",$A27="Holiday"),0,
 IF(AND(NOT(OR($A26="Annual Leave",$A27="Annual Leave")),$A26="Off day"),0,
  IF($I26+$I27&gt;=8,IF($I26&gt;=8,8,$I26),$I26)
  )))</f>
        <v/>
      </c>
      <c r="W26" s="351">
        <f>MAX(0,V26-U26)</f>
        <v/>
      </c>
      <c r="X26" s="351">
        <f>IF(C26="","",C26-WEEKDAY(C26,1)+1)</f>
        <v/>
      </c>
      <c r="Y26" s="351">
        <f>SUMPRODUCT(($X$14:$X25=X26)*(($V$14:$V25)+($O$14:$O25)))+IF(X26=X14,$L$11,0)</f>
        <v/>
      </c>
      <c r="Z26" s="351" t="n"/>
      <c r="AA26" s="351" t="n"/>
      <c r="AB26" s="351" t="n"/>
      <c r="AC26" s="351" t="n"/>
      <c r="AD26" s="351" t="n"/>
      <c r="AE26" s="351" t="n"/>
      <c r="AF26" s="351" t="n"/>
    </row>
    <row r="27" ht="24" customHeight="1" s="348" thickBot="1">
      <c r="A27" s="159" t="inlineStr">
        <is>
          <t>On Day</t>
        </is>
      </c>
      <c r="B27" s="281" t="n"/>
      <c r="C27" s="93">
        <f>C26</f>
        <v/>
      </c>
      <c r="D27" s="36" t="n"/>
      <c r="E27" s="163">
        <f>IF(D27="", "",
 IF(D27=TIME(0,0,0), 0,
 IF(AND(D27&gt;=TIME(0,0,1), D27&lt;=TIME(2,0,0)), TIME(7,0,0),
 IF(AND(D27&gt;=TIME(6,0,0), D27&lt;=TIME(8,0,0)), TIME(12,0,0),
 IF(AND(D27&gt;TIME(8,0,0), D27&lt;=TIME(13,59,0)), TIME(15,0,0),
 IF(AND(D27&gt;=TIME(14,0,0), D27&lt;=TIME(17,59,0)), TIME(21,0,0),
 IF(AND(D27&gt;=TIME(18,0,0), D27&lt;=TIME(21,59,0)), TIME(0,0,0),
 IF(AND(D27&gt;=TIME(22,0,0), D27&lt;=TIME(23,59,59)), TIME(7,0,0), ""))))))))</f>
        <v/>
      </c>
      <c r="F27" s="164" t="n"/>
      <c r="G27" s="163">
        <f>IF(AND(D27&gt;=TIME(6,0,0),D27&lt;=TIME(8,0,0)),E27,"")</f>
        <v/>
      </c>
      <c r="H27" s="36" t="n"/>
      <c r="I27" s="37">
        <f>ROUND(IF(OR(D27="",E27="",E27=0),0,IF(H27="",MOD(E27-D27,1)*24,MOD(H27-D27,1)*24)),2)</f>
        <v/>
      </c>
      <c r="J27" s="162" t="n"/>
      <c r="K27" s="282" t="n"/>
      <c r="L27" s="271" t="n"/>
      <c r="M27" s="283">
        <f>MAX(0,V27-W27)</f>
        <v/>
      </c>
      <c r="N27" s="38">
        <f>(IF(OR($C27="",$D27=""),0,
 IF(OR($A26="Holiday",$A27="Holiday"),
    IF(ISNUMBER(MATCH(TRIM($B27),{"Phagwah","Good Friday","Easter Monday","Labour Day","Christmas","Eid ul Azha","Romans-2","Globe-12","Neptune P1"},0)),0,$I27),
 IF(AND(NOT(OR($A26="Annual Leave",$A27="Annual Leave")),$A27="Off day"),$I27,
  MAX(0,$I27-$V27)
  ))))+W27</f>
        <v/>
      </c>
      <c r="O27" s="38">
        <f>IF(AND(OR($A26="Holiday",$A27="Holiday"),
        ISNUMBER(MATCH(TRIM($B27),{"Phagwah","Good Friday","Easter Monday","Labour Day","Christmas","Eid ul Azha","Romans-2","Globe-12","Neptune P1"},0))),
   $I27,0)</f>
        <v/>
      </c>
      <c r="P27" s="38">
        <f>IF(OR($O$7="Canteen",$O$7="Head Office"),0,IF($I27&lt;=0,0,IF(AND($I26&lt;=0,OR(TRIM($J27)="Hebrews",TRIM($J27)="Romans",TRIM($J27)="Romans-2",TRIM($J27)="Globe",TRIM($J27)="Globe-12",TRIM($J27)="Neptune P1")),1,0)))</f>
        <v/>
      </c>
      <c r="Q27" s="39" t="n"/>
      <c r="R27" s="38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IF(AND($I26=0,$I27&gt;0),1,0),
      0
   ),
0))</f>
        <v/>
      </c>
      <c r="S27" s="38">
        <f>IF(OR($A26="Annual Leave",$A27="Annual Leave"),IF(AND($A26&lt;&gt;"Annual Leave",$A27="Annual Leave"),8,0),0)</f>
        <v/>
      </c>
      <c r="T27" s="40" t="n"/>
      <c r="U27" s="144">
        <f>MAX(0,40-Y27)</f>
        <v/>
      </c>
      <c r="V27" s="351">
        <f>IF(OR($C27="",$D27=""),0,
 IF(OR($A26="Holiday",$A27="Holiday"),0,
 IF(AND(NOT(OR($A26="Annual Leave",$A27="Annual Leave")),$A27="Off day"),0,
  IF($I26+$I27&gt;=8,IF($I26&gt;=8,0,8-$I26),$I27)
  )))</f>
        <v/>
      </c>
      <c r="W27" s="351">
        <f>MAX(0,V27-U27)</f>
        <v/>
      </c>
      <c r="X27" s="351">
        <f>IF(C27="","",C27-WEEKDAY(C27,1)+1)</f>
        <v/>
      </c>
      <c r="Y27" s="351">
        <f>SUMPRODUCT(($X$14:$X26=X27)*(($V$14:$V26)+($O$14:$O26)))+IF(X27=X14,$L$11,0)</f>
        <v/>
      </c>
      <c r="Z27" s="351" t="n"/>
      <c r="AA27" s="351" t="n"/>
      <c r="AB27" s="351" t="n"/>
      <c r="AC27" s="351" t="n"/>
      <c r="AD27" s="351" t="n"/>
      <c r="AE27" s="351" t="n"/>
      <c r="AF27" s="351" t="n"/>
    </row>
    <row r="28" ht="24" customHeight="1" s="348" thickBot="1">
      <c r="A28" s="176" t="n"/>
      <c r="B28" s="176" t="n"/>
      <c r="C28" s="145" t="n"/>
      <c r="D28" s="6" t="n"/>
      <c r="E28" s="14" t="n"/>
      <c r="F28" s="6" t="n"/>
      <c r="G28" s="6" t="n"/>
      <c r="H28" s="336" t="n"/>
      <c r="I28" s="351" t="n"/>
      <c r="J28" s="336" t="n"/>
      <c r="K28" s="336" t="n"/>
      <c r="L28" s="336" t="n"/>
      <c r="M28" s="99">
        <f>MAX(0,V28-W28)</f>
        <v/>
      </c>
      <c r="N28" s="99">
        <f>(IF(OR($C28="",$D28=""),0,
 IF(OR($A28="Holiday",$A29="Holiday"),
    IF(ISNUMBER(MATCH(TRIM($B28),{"Phagwah","Good Friday","Easter Monday","Labour Day","Christmas","Eid ul Azha","Romans-2","Globe-12","Neptune P1"},0)),0,$I28),
 IF(AND(NOT(OR($A28="Annual Leave",$A29="Annual Leave")),$A28="Off day"),$I28,
  MAX(0,$I28-$V28)
  ))))+W28</f>
        <v/>
      </c>
      <c r="O28" s="99">
        <f>IF(AND(OR($A28="Holiday",$A29="Holiday"),
        ISNUMBER(MATCH(TRIM($B28),{"Phagwah","Good Friday","Easter Monday","Labour Day","Christmas","Eid ul Azha","Romans-2","Globe-12","Neptune P1"},0))),
   $I28,0)</f>
        <v/>
      </c>
      <c r="P28" s="99">
        <f>IF(OR($O$7="Canteen",$O$7="Head Office"),0,IF($I28&lt;=0,0,IF(OR(OR(TRIM($J28)="Hebrews",TRIM($J28)="Romans",TRIM($J28)="Romans-2",TRIM($J28)="Globe",TRIM($J28)="Globe-12",TRIM($J28)="Neptune P1"),AND($I29&gt;0,OR(TRIM($J29)="Hebrews",TRIM($J29)="Romans",TRIM($J29)="Romans-2",TRIM($J29)="Globe",TRIM($J29)="Globe-12",TRIM($J29)="Neptune P1"))),1,0)))</f>
        <v/>
      </c>
      <c r="Q28" s="178" t="n"/>
      <c r="R28" s="15" t="n"/>
      <c r="S28" s="99">
        <f>IF(OR($A28="Annual Leave",$A29="Annual Leave"),IF($A28="Annual Leave",8,0),0)</f>
        <v/>
      </c>
      <c r="T28" s="100">
        <f>SUM(T14:T27)</f>
        <v/>
      </c>
      <c r="U28" s="144">
        <f>MAX(0,40-Y28)</f>
        <v/>
      </c>
      <c r="V28" s="351">
        <f>IF(OR($C28="",$D28=""),0,
 IF(OR($A28="Holiday",$A29="Holiday"),0,
 IF(AND(NOT(OR($A28="Annual Leave",$A29="Annual Leave")),$A28="Off day"),0,
  IF($I28+$I29&gt;=8,IF($I28&gt;=8,8,$I28),$I28)
  )))</f>
        <v/>
      </c>
      <c r="W28" s="351">
        <f>MAX(0,V28-U28)</f>
        <v/>
      </c>
      <c r="X28" s="351">
        <f>IF(C28="","",C28-WEEKDAY(C28,1)+1)</f>
        <v/>
      </c>
      <c r="Y28" s="351">
        <f>SUMPRODUCT(($X$14:$X27=X28)*(($V$14:$V27)+($O$14:$O27)))+IF(X28=X14,$L$11,0)</f>
        <v/>
      </c>
      <c r="Z28" s="351" t="n"/>
      <c r="AA28" s="351" t="n"/>
      <c r="AB28" s="351" t="n"/>
      <c r="AC28" s="351" t="n"/>
      <c r="AD28" s="351" t="n"/>
      <c r="AE28" s="351" t="n"/>
      <c r="AF28" s="351" t="n"/>
    </row>
    <row r="29" hidden="1" ht="15.75" customHeight="1" s="348" thickBot="1">
      <c r="A29" s="179" t="n"/>
      <c r="B29" s="176" t="n"/>
      <c r="C29" s="145" t="n"/>
      <c r="D29" s="6" t="n"/>
      <c r="E29" s="295">
        <f>IF(D29="", "",
 IF(D29=TIME(0,0,0), 0,
 IF(AND(D29&gt;=TIME(0,0,1), D29&lt;=TIME(2,0,0)), TIME(7,0,0),
 IF(AND(D29&gt;=TIME(6,0,0), D29&lt;=TIME(8,0,0)), TIME(12,0,0),
 IF(AND(D29&gt;TIME(8,0,0), D29&lt;=TIME(13,59,0)), TIME(15,0,0),
 IF(AND(D29&gt;=TIME(14,0,0), D29&lt;=TIME(17,59,0)), TIME(21,0,0),
 IF(AND(D29&gt;=TIME(18,0,0), D29&lt;=TIME(21,59,0)), TIME(0,0,0),
 IF(AND(D29&gt;=TIME(22,0,0), D29&lt;=TIME(23,59,59)), TIME(7,0,0), ""))))))))</f>
        <v/>
      </c>
      <c r="F29" s="6" t="n"/>
      <c r="G29" s="6" t="n"/>
      <c r="H29" s="6" t="n"/>
      <c r="I29" s="6" t="n"/>
      <c r="J29" s="6" t="n"/>
      <c r="K29" s="6" t="n"/>
      <c r="L29" s="6" t="n"/>
      <c r="M29" s="4">
        <f>MAX(0,V29-W29)</f>
        <v/>
      </c>
      <c r="N29" s="4">
        <f>(IF(OR($C29="",$D29=""),0,
 IF(OR($A28="Holiday",$A29="Holiday"),
    IF(ISNUMBER(MATCH(TRIM($B29),{"Phagwah","Good Friday","Easter Monday","Labour Day","Christmas","Eid ul Azha","Romans-2","Globe-12","Neptune P1"},0)),0,$I29),
 IF(AND(NOT(OR($A28="Annual Leave",$A29="Annual Leave")),$A29="Off day"),$I29,
  MAX(0,$I29-$V29)
  ))))+W29</f>
        <v/>
      </c>
      <c r="O29" s="4">
        <f>IF(AND(OR($A28="Holiday",$A29="Holiday"),
        ISNUMBER(MATCH(TRIM($B29),{"Phagwah","Good Friday","Easter Monday","Labour Day","Christmas","Eid ul Azha","Romans-2","Globe-12","Neptune P1"},0))),
   $I29,0)</f>
        <v/>
      </c>
      <c r="P29" s="4">
        <f>IF(OR($O$7="Canteen",$O$7="Head Office"),0,IF($I29&lt;=0,0,IF(AND($I28&lt;=0,OR(TRIM($J29)="Hebrews",TRIM($J29)="Romans",TRIM($J29)="Romans-2",TRIM($J29)="Globe",TRIM($J29)="Globe-12",TRIM($J29)="Neptune P1")),1,0)))</f>
        <v/>
      </c>
      <c r="Q29" s="6" t="n"/>
      <c r="R29" s="296">
        <f>IF(OR($O$7="Canteen",$O$7="Head Office"),0,IF(
  AND(
    SUMIFS(I:I, C:C, C29) &gt;= 8,
    COUNTIFS(C$14:C29, C29)=1,
    OR(
      TEXT(D29,"hh:mm:ss")="07:00:00",
      TEXT(D29,"hh:mm:ss")="15:00:00",
      TEXT(D29,"hh:mm:ss")="23:00:00",
      TEXT(D30,"hh:mm:ss")="07:00:00",
      TEXT(D30,"hh:mm:ss")="15:00:00",
      TEXT(D30,"hh:mm:ss")="23:00:00"
    )
  ),
  1,
  0
))</f>
        <v/>
      </c>
      <c r="S29" s="4">
        <f>IF(OR($A28="Annual Leave",$A29="Annual Leave"),IF(AND($A28&lt;&gt;"Annual Leave",$A29="Annual Leave"),8,0),0)</f>
        <v/>
      </c>
      <c r="T29" s="146" t="n"/>
      <c r="U29" s="351">
        <f>MAX(0,40-Y29)</f>
        <v/>
      </c>
      <c r="V29" s="351">
        <f>IF(OR($C29="",$D29=""),0,
 IF(OR($A28="Holiday",$A29="Holiday"),0,
 IF(AND(NOT(OR($A28="Annual Leave",$A29="Annual Leave")),$A29="Off day"),0,
  IF($I28+$I29&gt;=8,IF($I28&gt;=8,0,8-$I28),$I29)
  )))</f>
        <v/>
      </c>
      <c r="W29" s="351">
        <f>MAX(0,V29-U29)</f>
        <v/>
      </c>
      <c r="X29" s="351">
        <f>IF(C29="","",C29-WEEKDAY(C29,1)+1)</f>
        <v/>
      </c>
      <c r="Y29" s="351">
        <f>SUMPRODUCT(($X$14:$X28=X29)*(($V$14:$V28)+($O$14:$O28)))+IF(X29=X14,$L$11,0)</f>
        <v/>
      </c>
      <c r="Z29" s="351" t="n"/>
      <c r="AA29" s="351" t="n"/>
      <c r="AB29" s="351" t="n"/>
      <c r="AC29" s="351" t="n"/>
      <c r="AD29" s="351" t="n"/>
      <c r="AE29" s="351" t="n"/>
      <c r="AF29" s="351" t="n"/>
    </row>
    <row r="30" ht="24" customHeight="1" s="348" thickBot="1">
      <c r="A30" s="147" t="inlineStr">
        <is>
          <t>Off Day</t>
        </is>
      </c>
      <c r="B30" s="180" t="n"/>
      <c r="C30" s="88">
        <f>C27+1</f>
        <v/>
      </c>
      <c r="D30" s="54" t="n"/>
      <c r="E30" s="148">
        <f>IF(D30="", "",
 IF(D30=TIME(0,0,0), 0,
 IF(AND(D30&gt;=TIME(0,0,1), D30&lt;=TIME(2,0,0)), TIME(7,0,0),
 IF(AND(D30&gt;=TIME(6,0,0), D30&lt;=TIME(8,0,0)), TIME(12,0,0),
 IF(AND(D30&gt;TIME(8,0,0), D30&lt;=TIME(13,59,0)), TIME(15,0,0),
 IF(AND(D30&gt;=TIME(14,0,0), D30&lt;=TIME(17,59,0)), TIME(21,0,0),
 IF(AND(D30&gt;=TIME(18,0,0), D30&lt;=TIME(21,59,0)), TIME(0,0,0),
 IF(AND(D30&gt;=TIME(22,0,0), D30&lt;=TIME(23,59,59)), TIME(7,0,0), ""))))))))</f>
        <v/>
      </c>
      <c r="F30" s="149" t="n"/>
      <c r="G30" s="148">
        <f>IF(AND(D30&gt;=TIME(6,0,0),D30&lt;=TIME(8,0,0)),E30,"")</f>
        <v/>
      </c>
      <c r="H30" s="54" t="n"/>
      <c r="I30" s="55">
        <f>ROUND(IF(OR(D30="",E30="",E30=0),0,IF(H30="",MOD(E30-D30,1)*24,MOD(H30-D30,1)*24)),2)</f>
        <v/>
      </c>
      <c r="J30" s="150" t="n"/>
      <c r="K30" s="270" t="n"/>
      <c r="L30" s="181" t="n"/>
      <c r="M30" s="272">
        <f>MAX(0,V30-W30)</f>
        <v/>
      </c>
      <c r="N30" s="56">
        <f>(IF(OR($C30="",$D30=""),0,
 IF(OR($A30="Holiday",$A31="Holiday"),
    IF(ISNUMBER(MATCH(TRIM($B30),{"Phagwah","Good Friday","Easter Monday","Labour Day","Christmas","Eid ul Azha","Romans-2","Globe-12","Neptune P1"},0)),0,$I30),
 IF(AND(NOT(OR($A30="Annual Leave",$A31="Annual Leave")),$A30="Off day"),$I30,
  MAX(0,$I30-$V30)
  ))))+W30</f>
        <v/>
      </c>
      <c r="O30" s="56">
        <f>IF(AND(OR($A30="Holiday",$A31="Holiday"),
        ISNUMBER(MATCH(TRIM($B30),{"Phagwah","Good Friday","Easter Monday","Labour Day","Christmas","Eid ul Azha","Romans-2","Globe-12","Neptune P1"},0))),
   $I30,0)</f>
        <v/>
      </c>
      <c r="P30" s="56">
        <f>IF(OR($O$7="Canteen",$O$7="Head Office"),0,IF($I30&lt;=0,0,IF(OR(OR(TRIM($J30)="Hebrews",TRIM($J30)="Romans",TRIM($J30)="Romans-2",TRIM($J30)="Globe",TRIM($J30)="Globe-12",TRIM($J30)="Neptune P1"),AND($I31&gt;0,OR(TRIM($J31)="Hebrews",TRIM($J31)="Romans",TRIM($J31)="Romans-2",TRIM($J31)="Globe",TRIM($J31)="Globe-12",TRIM($J31)="Neptune P1"))),1,0)))</f>
        <v/>
      </c>
      <c r="Q30" s="57" t="n"/>
      <c r="R30" s="56">
        <f>IF(OR($O$7="Canteen",$O$7="Head Office"),0,IF(
  AND(
    SUMIFS(I:I, C:C, C30) &gt;= 8,
    COUNTIFS(C$14:C30, C30)=1,
    OR(
      TEXT(D30,"hh:mm:ss")="07:00:00",
      TEXT(D30,"hh:mm:ss")="15:00:00",
      TEXT(D30,"hh:mm:ss")="23:00:00",
      TEXT(D31,"hh:mm:ss")="07:00:00",
      TEXT(D31,"hh:mm:ss")="15:00:00",
      TEXT(D31,"hh:mm:ss")="23:00:00"
    )
  ),
  1,
  0
))</f>
        <v/>
      </c>
      <c r="S30" s="56">
        <f>IF(OR($A30="Annual Leave",$A31="Annual Leave"),IF($A30="Annual Leave",8,0),0)</f>
        <v/>
      </c>
      <c r="T30" s="58" t="n"/>
      <c r="U30" s="144">
        <f>MAX(0,40-Y30)</f>
        <v/>
      </c>
      <c r="V30" s="151">
        <f>IF(OR($C30="",$D30=""),0,
 IF(OR($A30="Holiday",$A31="Holiday"),0,
 IF(AND(NOT(OR($A30="Annual Leave",$A31="Annual Leave")),$A30="Off day"),0,
  IF($I30+$I31&gt;=8,IF($I30&gt;=8,8,$I30),$I30)
  )))</f>
        <v/>
      </c>
      <c r="W30" s="151">
        <f>MAX(0,V30-U30)</f>
        <v/>
      </c>
      <c r="X30" s="151">
        <f>IF(C30="","",C30-WEEKDAY(C30,1)+1)</f>
        <v/>
      </c>
      <c r="Y30" s="151">
        <f>SUMPRODUCT(($X$14:$X29=X30)*(($V$14:$V29)+($O$14:$O29)))+IF(X30=X14,$L$11,0)</f>
        <v/>
      </c>
      <c r="Z30" s="151" t="n"/>
      <c r="AA30" s="151" t="n"/>
      <c r="AB30" s="151" t="n"/>
      <c r="AC30" s="351" t="n"/>
      <c r="AD30" s="351" t="n"/>
      <c r="AE30" s="351" t="n"/>
      <c r="AF30" s="351" t="n"/>
    </row>
    <row r="31" ht="24" customHeight="1" s="348" thickBot="1">
      <c r="A31" s="147" t="inlineStr">
        <is>
          <t>Off Day</t>
        </is>
      </c>
      <c r="B31" s="182" t="n"/>
      <c r="C31" s="89">
        <f>C30</f>
        <v/>
      </c>
      <c r="D31" s="59" t="n"/>
      <c r="E31" s="152">
        <f>IF(D31="", "",
 IF(D31=TIME(0,0,0), 0,
 IF(AND(D31&gt;=TIME(0,0,1), D31&lt;=TIME(2,0,0)), TIME(7,0,0),
 IF(AND(D31&gt;=TIME(6,0,0), D31&lt;=TIME(8,0,0)), TIME(12,0,0),
 IF(AND(D31&gt;TIME(8,0,0), D31&lt;=TIME(13,59,0)), TIME(15,0,0),
 IF(AND(D31&gt;=TIME(14,0,0), D31&lt;=TIME(17,59,0)), TIME(21,0,0),
 IF(AND(D31&gt;=TIME(18,0,0), D31&lt;=TIME(21,59,0)), TIME(0,0,0),
 IF(AND(D31&gt;=TIME(22,0,0), D31&lt;=TIME(23,59,59)), TIME(7,0,0), ""))))))))</f>
        <v/>
      </c>
      <c r="F31" s="153" t="n"/>
      <c r="G31" s="152">
        <f>IF(AND(D31&gt;=TIME(6,0,0),D31&lt;=TIME(8,0,0)),E31,"")</f>
        <v/>
      </c>
      <c r="H31" s="59" t="n"/>
      <c r="I31" s="60">
        <f>ROUND(IF(OR(D31="",E31="",E31=0),0,IF(H31="",MOD(E31-D31,1)*24,MOD(H31-D31,1)*24)),2)</f>
        <v/>
      </c>
      <c r="J31" s="150" t="n"/>
      <c r="K31" s="270" t="n"/>
      <c r="L31" s="183" t="n"/>
      <c r="M31" s="272">
        <f>MAX(0,V31-W31)</f>
        <v/>
      </c>
      <c r="N31" s="61">
        <f>(IF(OR($C31="",$D31=""),0,
 IF(OR($A30="Holiday",$A31="Holiday"),
    IF(ISNUMBER(MATCH(TRIM($B31),{"Phagwah","Good Friday","Easter Monday","Labour Day","Christmas","Eid ul Azha","Romans-2","Globe-12","Neptune P1"},0)),0,$I31),
 IF(AND(NOT(OR($A30="Annual Leave",$A31="Annual Leave")),$A31="Off day"),$I31,
  MAX(0,$I31-$V31)
  ))))+W31</f>
        <v/>
      </c>
      <c r="O31" s="61">
        <f>IF(AND(OR($A30="Holiday",$A31="Holiday"),
        ISNUMBER(MATCH(TRIM($B31),{"Phagwah","Good Friday","Easter Monday","Labour Day","Christmas","Eid ul Azha","Romans-2","Globe-12","Neptune P1"},0))),
   $I31,0)</f>
        <v/>
      </c>
      <c r="P31" s="61">
        <f>IF(OR($O$7="Canteen",$O$7="Head Office"),0,IF($I31&lt;=0,0,IF(AND($I30&lt;=0,OR(TRIM($J31)="Hebrews",TRIM($J31)="Romans",TRIM($J31)="Romans-2",TRIM($J31)="Globe",TRIM($J31)="Globe-12",TRIM($J31)="Neptune P1")),1,0)))</f>
        <v/>
      </c>
      <c r="Q31" s="62" t="n"/>
      <c r="R31" s="61">
        <f>IF(OR($O$7="Canteen",$O$7="Head Office"),0,IF(
  AND(
    SUMIFS(I:I, C:C, C31) &gt;= 8,
    COUNTIFS(C$14:C31, C31)=1,
    OR(
      TEXT(D31,"hh:mm:ss")="07:00:00",
      TEXT(D31,"hh:mm:ss")="15:00:00",
      TEXT(D31,"hh:mm:ss")="23:00:00",
      TEXT(D32,"hh:mm:ss")="07:00:00",
      TEXT(D32,"hh:mm:ss")="15:00:00",
      TEXT(D32,"hh:mm:ss")="23:00:00"
    )
  ),
  1,
  0
))</f>
        <v/>
      </c>
      <c r="S31" s="61">
        <f>IF(OR($A30="Annual Leave",$A31="Annual Leave"),IF(AND($A30&lt;&gt;"Annual Leave",$A31="Annual Leave"),8,0),0)</f>
        <v/>
      </c>
      <c r="T31" s="63" t="n"/>
      <c r="U31" s="144">
        <f>MAX(0,40-Y31)</f>
        <v/>
      </c>
      <c r="V31" s="151">
        <f>IF(OR($C31="",$D31=""),0,
 IF(OR($A30="Holiday",$A31="Holiday"),0,
 IF(AND(NOT(OR($A30="Annual Leave",$A31="Annual Leave")),$A31="Off day"),0,
  IF($I30+$I31&gt;=8,IF($I30&gt;=8,0,8-$I30),$I31)
  )))</f>
        <v/>
      </c>
      <c r="W31" s="151">
        <f>MAX(0,V31-U31)</f>
        <v/>
      </c>
      <c r="X31" s="151">
        <f>IF(C31="","",C31-WEEKDAY(C31,1)+1)</f>
        <v/>
      </c>
      <c r="Y31" s="151">
        <f>SUMPRODUCT(($X$14:$X30=X31)*(($V$14:$V30)+($O$14:$O30)))+IF(X31=X14,$L$11,0)</f>
        <v/>
      </c>
      <c r="Z31" s="151" t="n"/>
      <c r="AA31" s="151" t="n"/>
      <c r="AB31" s="151" t="n"/>
      <c r="AC31" s="351" t="n"/>
      <c r="AD31" s="351" t="n"/>
      <c r="AE31" s="351" t="n"/>
      <c r="AF31" s="351" t="n"/>
    </row>
    <row r="32" ht="24" customHeight="1" s="348" thickBot="1">
      <c r="A32" s="184" t="inlineStr">
        <is>
          <t>On Day</t>
        </is>
      </c>
      <c r="B32" s="185" t="n"/>
      <c r="C32" s="101">
        <f>C30+1</f>
        <v/>
      </c>
      <c r="D32" s="11" t="n">
        <v>0.625</v>
      </c>
      <c r="E32" s="186">
        <f>IF(D32="", "",
 IF(D32=TIME(0,0,0), 0,
 IF(AND(D32&gt;=TIME(0,0,1), D32&lt;=TIME(2,0,0)), TIME(7,0,0),
 IF(AND(D32&gt;=TIME(6,0,0), D32&lt;=TIME(8,0,0)), TIME(12,0,0),
 IF(AND(D32&gt;TIME(8,0,0), D32&lt;=TIME(13,59,0)), TIME(15,0,0),
 IF(AND(D32&gt;=TIME(14,0,0), D32&lt;=TIME(17,59,0)), TIME(21,0,0),
 IF(AND(D32&gt;=TIME(18,0,0), D32&lt;=TIME(21,59,0)), TIME(0,0,0),
 IF(AND(D32&gt;=TIME(22,0,0), D32&lt;=TIME(23,59,59)), TIME(7,0,0), ""))))))))</f>
        <v/>
      </c>
      <c r="F32" s="187" t="n"/>
      <c r="G32" s="186">
        <f>IF(AND(D32&gt;=TIME(6,0,0),D32&lt;=TIME(8,0,0)),E32,"")</f>
        <v/>
      </c>
      <c r="H32" s="11" t="n">
        <v>0.9583333333333334</v>
      </c>
      <c r="I32" s="87">
        <f>ROUND(IF(OR(D32="",E32="",E32=0),0,IF(H32="",MOD(E32-D32,1)*24,MOD(H32-D32,1)*24)),2)</f>
        <v/>
      </c>
      <c r="J32" s="188" t="inlineStr">
        <is>
          <t>Beacon</t>
        </is>
      </c>
      <c r="K32" s="297" t="n"/>
      <c r="L32" s="189" t="n"/>
      <c r="M32" s="298">
        <f>MAX(0,V32-W32)</f>
        <v/>
      </c>
      <c r="N32" s="12">
        <f>(IF(OR($C32="",$D32=""),0,
 IF(OR($A32="Holiday",$A33="Holiday"),
    IF(ISNUMBER(MATCH(TRIM($B32),{"Phagwah","Good Friday","Easter Monday","Labour Day","Christmas","Eid ul Azha","Romans-2","Globe-12","Neptune P1"},0)),0,$I32),
 IF(AND(NOT(OR($A32="Annual Leave",$A33="Annual Leave")),$A32="Off day"),$I32,
  MAX(0,$I32-$V32)
  ))))+W32</f>
        <v/>
      </c>
      <c r="O32" s="12">
        <f>IF(AND(OR($A32="Holiday",$A33="Holiday"),
        ISNUMBER(MATCH(TRIM($B32),{"Phagwah","Good Friday","Easter Monday","Labour Day","Christmas","Eid ul Azha","Romans-2","Globe-12","Neptune P1"},0))),
   $I32,0)</f>
        <v/>
      </c>
      <c r="P32" s="12">
        <f>IF(OR($O$7="Canteen",$O$7="Head Office"),0,IF($I32&lt;=0,0,IF(OR(OR(TRIM($J32)="Hebrews",TRIM($J32)="Romans",TRIM($J32)="Romans-2",TRIM($J32)="Globe",TRIM($J32)="Globe-12",TRIM($J32)="Neptune P1"),AND($I33&gt;0,OR(TRIM($J33)="Hebrews",TRIM($J33)="Romans",TRIM($J33)="Romans-2",TRIM($J33)="Globe",TRIM($J33)="Globe-12",TRIM($J33)="Neptune P1"))),1,0)))</f>
        <v/>
      </c>
      <c r="Q32" s="13" t="n"/>
      <c r="R32" s="12">
        <f>IF(OR($O$7="Canteen",$O$7="Head Office"),0,IF(
  AND(
    SUMIFS(I:I, C:C, C32) &gt;= 8,
    COUNTIFS(C$14:C32, C32)=1,
    OR(
      TEXT(D32,"hh:mm:ss")="07:00:00",
      TEXT(D32,"hh:mm:ss")="15:00:00",
      TEXT(D32,"hh:mm:ss")="23:00:00",
      TEXT(D33,"hh:mm:ss")="07:00:00",
      TEXT(D33,"hh:mm:ss")="15:00:00",
      TEXT(D33,"hh:mm:ss")="23:00:00"
    )
  ),
  1,
  0
))</f>
        <v/>
      </c>
      <c r="S32" s="12">
        <f>IF(OR($A32="Annual Leave",$A33="Annual Leave"),IF($A32="Annual Leave",8,0),0)</f>
        <v/>
      </c>
      <c r="T32" s="102" t="n"/>
      <c r="U32" s="144">
        <f>MAX(0,40-Y32)</f>
        <v/>
      </c>
      <c r="V32" s="351">
        <f>IF(OR($C32="",$D32=""),0,
 IF(OR($A32="Holiday",$A33="Holiday"),0,
 IF(AND(NOT(OR($A32="Annual Leave",$A33="Annual Leave")),$A32="Off day"),0,
  IF($I32+$I33&gt;=8,IF($I32&gt;=8,8,$I32),$I32)
  )))</f>
        <v/>
      </c>
      <c r="W32" s="351">
        <f>MAX(0,V32-U32)</f>
        <v/>
      </c>
      <c r="X32" s="351">
        <f>IF(C32="","",C32-WEEKDAY(C32,1)+1)</f>
        <v/>
      </c>
      <c r="Y32" s="351">
        <f>SUMPRODUCT(($X$14:$X31=X32)*(($V$14:$V31)+($O$14:$O31)))+IF(X32=X14,$L$11,0)</f>
        <v/>
      </c>
      <c r="Z32" s="351" t="n"/>
      <c r="AA32" s="351" t="n"/>
      <c r="AB32" s="351" t="n"/>
      <c r="AC32" s="351" t="n"/>
      <c r="AD32" s="351" t="n"/>
      <c r="AE32" s="351" t="n"/>
      <c r="AF32" s="351" t="n"/>
    </row>
    <row r="33" ht="24" customHeight="1" s="348" thickBot="1">
      <c r="A33" s="184" t="inlineStr">
        <is>
          <t>On Day</t>
        </is>
      </c>
      <c r="B33" s="299" t="n"/>
      <c r="C33" s="101">
        <f>C32</f>
        <v/>
      </c>
      <c r="D33" s="300" t="n"/>
      <c r="E33" s="301">
        <f>IF(D33="", "",
 IF(D33=TIME(0,0,0), 0,
 IF(AND(D33&gt;=TIME(0,0,1), D33&lt;=TIME(2,0,0)), TIME(7,0,0),
 IF(AND(D33&gt;=TIME(6,0,0), D33&lt;=TIME(8,0,0)), TIME(12,0,0),
 IF(AND(D33&gt;TIME(8,0,0), D33&lt;=TIME(13,59,0)), TIME(15,0,0),
 IF(AND(D33&gt;=TIME(14,0,0), D33&lt;=TIME(17,59,0)), TIME(21,0,0),
 IF(AND(D33&gt;=TIME(18,0,0), D33&lt;=TIME(21,59,0)), TIME(0,0,0),
 IF(AND(D33&gt;=TIME(22,0,0), D33&lt;=TIME(23,59,59)), TIME(7,0,0), ""))))))))</f>
        <v/>
      </c>
      <c r="F33" s="187" t="n"/>
      <c r="G33" s="301">
        <f>IF(AND(D33&gt;=TIME(6,0,0),D33&lt;=TIME(8,0,0)),E33,"")</f>
        <v/>
      </c>
      <c r="H33" s="300" t="n"/>
      <c r="I33" s="87">
        <f>ROUND(IF(OR(D33="",E33="",E33=0),0,IF(H33="",MOD(E33-D33,1)*24,MOD(H33-D33,1)*24)),2)</f>
        <v/>
      </c>
      <c r="J33" s="190" t="n"/>
      <c r="K33" s="297" t="n"/>
      <c r="L33" s="189" t="n"/>
      <c r="M33" s="298">
        <f>MAX(0,V33-W33)</f>
        <v/>
      </c>
      <c r="N33" s="302">
        <f>(IF(OR($C33="",$D33=""),0,
 IF(OR($A32="Holiday",$A33="Holiday"),
    IF(ISNUMBER(MATCH(TRIM($B33),{"Phagwah","Good Friday","Easter Monday","Labour Day","Christmas","Eid ul Azha","Romans-2","Globe-12","Neptune P1"},0)),0,$I33),
 IF(AND(NOT(OR($A32="Annual Leave",$A33="Annual Leave")),$A33="Off day"),$I33,
  MAX(0,$I33-$V33)
  ))))+W33</f>
        <v/>
      </c>
      <c r="O33" s="302">
        <f>IF(AND(OR($A32="Holiday",$A33="Holiday"),
        ISNUMBER(MATCH(TRIM($B33),{"Phagwah","Good Friday","Easter Monday","Labour Day","Christmas","Eid ul Azha","Romans-2","Globe-12","Neptune P1"},0))),
   $I33,0)</f>
        <v/>
      </c>
      <c r="P33" s="302">
        <f>IF(OR($O$7="Canteen",$O$7="Head Office"),0,IF($I33&lt;=0,0,IF(AND($I32&lt;=0,OR(TRIM($J33)="Hebrews",TRIM($J33)="Romans",TRIM($J33)="Romans-2",TRIM($J33)="Globe",TRIM($J33)="Globe-12",TRIM($J33)="Neptune P1")),1,0)))</f>
        <v/>
      </c>
      <c r="Q33" s="303" t="n"/>
      <c r="R33" s="302">
        <f>IF(OR($O$7="Canteen",$O$7="Head Office"),0,IF(
  AND(
    SUMIFS(I:I, C:C, C33) &gt;= 8,
    COUNTIFS(C$14:C33, C33)=1,
    OR(
      TEXT(D33,"hh:mm:ss")="07:00:00",
      TEXT(D33,"hh:mm:ss")="15:00:00",
      TEXT(D33,"hh:mm:ss")="23:00:00",
      TEXT(D34,"hh:mm:ss")="07:00:00",
      TEXT(D34,"hh:mm:ss")="15:00:00",
      TEXT(D34,"hh:mm:ss")="23:00:00"
    )
  ),
  1,
  0
))</f>
        <v/>
      </c>
      <c r="S33" s="302">
        <f>IF(OR($A32="Annual Leave",$A33="Annual Leave"),IF(AND($A32&lt;&gt;"Annual Leave",$A33="Annual Leave"),8,0),0)</f>
        <v/>
      </c>
      <c r="T33" s="304" t="n"/>
      <c r="U33" s="144">
        <f>MAX(0,40-Y33)</f>
        <v/>
      </c>
      <c r="V33" s="351">
        <f>IF(OR($C33="",$D33=""),0,
 IF(OR($A32="Holiday",$A33="Holiday"),0,
 IF(AND(NOT(OR($A32="Annual Leave",$A33="Annual Leave")),$A33="Off day"),0,
  IF($I32+$I33&gt;=8,IF($I32&gt;=8,0,8-$I32),$I33)
  )))</f>
        <v/>
      </c>
      <c r="W33" s="351">
        <f>MAX(0,V33-U33)</f>
        <v/>
      </c>
      <c r="X33" s="351">
        <f>IF(C33="","",C33-WEEKDAY(C33,1)+1)</f>
        <v/>
      </c>
      <c r="Y33" s="351">
        <f>SUMPRODUCT(($X$14:$X32=X33)*(($V$14:$V32)+($O$14:$O32)))+IF(X33=X14,$L$11,0)</f>
        <v/>
      </c>
      <c r="Z33" s="351" t="n"/>
      <c r="AA33" s="351" t="n"/>
      <c r="AB33" s="351" t="n"/>
      <c r="AC33" s="351" t="n"/>
      <c r="AD33" s="351" t="n"/>
      <c r="AE33" s="351" t="n"/>
      <c r="AF33" s="351" t="n"/>
    </row>
    <row r="34" ht="24" customHeight="1" s="348" thickBot="1">
      <c r="A34" s="159" t="inlineStr">
        <is>
          <t>On Day</t>
        </is>
      </c>
      <c r="B34" s="191" t="n"/>
      <c r="C34" s="92">
        <f>C32+1</f>
        <v/>
      </c>
      <c r="D34" s="31" t="n">
        <v>0.2916666666666667</v>
      </c>
      <c r="E34" s="160">
        <f>IF(D34="", "",
 IF(D34=TIME(0,0,0), 0,
 IF(AND(D34&gt;=TIME(0,0,1), D34&lt;=TIME(2,0,0)), TIME(7,0,0),
 IF(AND(D34&gt;=TIME(6,0,0), D34&lt;=TIME(8,0,0)), TIME(12,0,0),
 IF(AND(D34&gt;TIME(8,0,0), D34&lt;=TIME(13,59,0)), TIME(15,0,0),
 IF(AND(D34&gt;=TIME(14,0,0), D34&lt;=TIME(17,59,0)), TIME(21,0,0),
 IF(AND(D34&gt;=TIME(18,0,0), D34&lt;=TIME(21,59,0)), TIME(0,0,0),
 IF(AND(D34&gt;=TIME(22,0,0), D34&lt;=TIME(23,59,59)), TIME(7,0,0), ""))))))))</f>
        <v/>
      </c>
      <c r="F34" s="161" t="n"/>
      <c r="G34" s="160">
        <f>IF(AND(D34&gt;=TIME(6,0,0),D34&lt;=TIME(8,0,0)),E34,"")</f>
        <v/>
      </c>
      <c r="H34" s="31" t="n">
        <v>0.625</v>
      </c>
      <c r="I34" s="32">
        <f>ROUND(IF(OR(D34="",E34="",E34=0),0,IF(H34="",MOD(E34-D34,1)*24,MOD(H34-D34,1)*24)),2)</f>
        <v/>
      </c>
      <c r="J34" s="162" t="inlineStr">
        <is>
          <t>Beacon</t>
        </is>
      </c>
      <c r="K34" s="282" t="n"/>
      <c r="L34" s="181" t="n"/>
      <c r="M34" s="283">
        <f>MAX(0,V34-W34)</f>
        <v/>
      </c>
      <c r="N34" s="33">
        <f>(IF(OR($C34="",$D34=""),0,
 IF(OR($A34="Holiday",$A35="Holiday"),
    IF(ISNUMBER(MATCH(TRIM($B34),{"Phagwah","Good Friday","Easter Monday","Labour Day","Christmas","Eid ul Azha","Romans-2","Globe-12","Neptune P1"},0)),0,$I34),
 IF(AND(NOT(OR($A34="Annual Leave",$A35="Annual Leave")),$A34="Off day"),$I34,
  MAX(0,$I34-$V34)
  ))))+W34</f>
        <v/>
      </c>
      <c r="O34" s="33">
        <f>IF(AND(OR($A34="Holiday",$A35="Holiday"),
        ISNUMBER(MATCH(TRIM($B34),{"Phagwah","Good Friday","Easter Monday","Labour Day","Christmas","Eid ul Azha","Romans-2","Globe-12","Neptune P1"},0))),
   $I34,0)</f>
        <v/>
      </c>
      <c r="P34" s="33">
        <f>IF(OR($O$7="Canteen",$O$7="Head Office"),0,IF($I34&lt;=0,0,IF(OR(OR(TRIM($J34)="Hebrews",TRIM($J34)="Romans",TRIM($J34)="Romans-2",TRIM($J34)="Globe",TRIM($J34)="Globe-12",TRIM($J34)="Neptune P1"),AND($I35&gt;0,OR(TRIM($J35)="Hebrews",TRIM($J35)="Romans",TRIM($J35)="Romans-2",TRIM($J35)="Globe",TRIM($J35)="Globe-12",TRIM($J35)="Neptune P1"))),1,0)))</f>
        <v/>
      </c>
      <c r="Q34" s="34" t="n"/>
      <c r="R34" s="33">
        <f>IF(OR($O$7="Canteen",$O$7="Head Office"),0,IF(
  AND(
    SUMIFS(I:I, C:C, C34) &gt;= 8,
    COUNTIFS(C$14:C34, C34)=1,
    OR(
      TEXT(D34,"hh:mm:ss")="07:00:00",
      TEXT(D34,"hh:mm:ss")="15:00:00",
      TEXT(D34,"hh:mm:ss")="23:00:00",
      TEXT(D35,"hh:mm:ss")="07:00:00",
      TEXT(D35,"hh:mm:ss")="15:00:00",
      TEXT(D35,"hh:mm:ss")="23:00:00"
    )
  ),
  1,
  0
))</f>
        <v/>
      </c>
      <c r="S34" s="33">
        <f>IF(OR($A34="Annual Leave",$A35="Annual Leave"),IF($A34="Annual Leave",8,0),0)</f>
        <v/>
      </c>
      <c r="T34" s="35" t="n"/>
      <c r="U34" s="144">
        <f>MAX(0,40-Y34)</f>
        <v/>
      </c>
      <c r="V34" s="351">
        <f>IF(OR($C34="",$D34=""),0,
 IF(OR($A34="Holiday",$A35="Holiday"),0,
 IF(AND(NOT(OR($A34="Annual Leave",$A35="Annual Leave")),$A34="Off day"),0,
  IF($I34+$I35&gt;=8,IF($I34&gt;=8,8,$I34),$I34)
  )))</f>
        <v/>
      </c>
      <c r="W34" s="351">
        <f>MAX(0,V34-U34)</f>
        <v/>
      </c>
      <c r="X34" s="351">
        <f>IF(C34="","",C34-WEEKDAY(C34,1)+1)</f>
        <v/>
      </c>
      <c r="Y34" s="351">
        <f>SUMPRODUCT(($X$14:$X33=X34)*(($V$14:$V33)+($O$14:$O33)))+IF(X34=X14,$L$11,0)</f>
        <v/>
      </c>
      <c r="Z34" s="351" t="n"/>
      <c r="AA34" s="351" t="n"/>
      <c r="AB34" s="351" t="n"/>
      <c r="AC34" s="351" t="n"/>
      <c r="AD34" s="351" t="n"/>
      <c r="AE34" s="351" t="n"/>
      <c r="AF34" s="351" t="n"/>
    </row>
    <row r="35" ht="24" customHeight="1" s="348" thickBot="1">
      <c r="A35" s="159" t="inlineStr">
        <is>
          <t>On Day</t>
        </is>
      </c>
      <c r="B35" s="192" t="n"/>
      <c r="C35" s="93">
        <f>C34</f>
        <v/>
      </c>
      <c r="D35" s="36" t="n"/>
      <c r="E35" s="163">
        <f>IF(D35="", "",
 IF(D35=TIME(0,0,0), 0,
 IF(AND(D35&gt;=TIME(0,0,1), D35&lt;=TIME(2,0,0)), TIME(7,0,0),
 IF(AND(D35&gt;=TIME(6,0,0), D35&lt;=TIME(8,0,0)), TIME(12,0,0),
 IF(AND(D35&gt;TIME(8,0,0), D35&lt;=TIME(13,59,0)), TIME(15,0,0),
 IF(AND(D35&gt;=TIME(14,0,0), D35&lt;=TIME(17,59,0)), TIME(21,0,0),
 IF(AND(D35&gt;=TIME(18,0,0), D35&lt;=TIME(21,59,0)), TIME(0,0,0),
 IF(AND(D35&gt;=TIME(22,0,0), D35&lt;=TIME(23,59,59)), TIME(7,0,0), ""))))))))</f>
        <v/>
      </c>
      <c r="F35" s="164" t="n"/>
      <c r="G35" s="163">
        <f>IF(AND(D35&gt;=TIME(6,0,0),D35&lt;=TIME(8,0,0)),E35,"")</f>
        <v/>
      </c>
      <c r="H35" s="36" t="n"/>
      <c r="I35" s="37">
        <f>ROUND(IF(OR(D35="",E35="",E35=0),0,IF(H35="",MOD(E35-D35,1)*24,MOD(H35-D35,1)*24)),2)</f>
        <v/>
      </c>
      <c r="J35" s="162" t="n"/>
      <c r="K35" s="282" t="n"/>
      <c r="L35" s="183" t="n"/>
      <c r="M35" s="283">
        <f>MAX(0,V35-W35)</f>
        <v/>
      </c>
      <c r="N35" s="38">
        <f>(IF(OR($C35="",$D35=""),0,
 IF(OR($A34="Holiday",$A35="Holiday"),
    IF(ISNUMBER(MATCH(TRIM($B35),{"Phagwah","Good Friday","Easter Monday","Labour Day","Christmas","Eid ul Azha","Romans-2","Globe-12","Neptune P1"},0)),0,$I35),
 IF(AND(NOT(OR($A34="Annual Leave",$A35="Annual Leave")),$A35="Off day"),$I35,
  MAX(0,$I35-$V35)
  ))))+W35</f>
        <v/>
      </c>
      <c r="O35" s="38">
        <f>IF(AND(OR($A34="Holiday",$A35="Holiday"),
        ISNUMBER(MATCH(TRIM($B35),{"Phagwah","Good Friday","Easter Monday","Labour Day","Christmas","Eid ul Azha","Romans-2","Globe-12","Neptune P1"},0))),
   $I35,0)</f>
        <v/>
      </c>
      <c r="P35" s="38">
        <f>IF(OR($O$7="Canteen",$O$7="Head Office"),0,IF($I35&lt;=0,0,IF(AND($I34&lt;=0,OR(TRIM($J35)="Hebrews",TRIM($J35)="Romans",TRIM($J35)="Romans-2",TRIM($J35)="Globe",TRIM($J35)="Globe-12",TRIM($J35)="Neptune P1")),1,0)))</f>
        <v/>
      </c>
      <c r="Q35" s="39" t="n"/>
      <c r="R35" s="38">
        <f>IF(OR($O$7="Canteen",$O$7="Head Office"),0,IF(
  AND(
    SUMIFS(I:I, C:C, C35) &gt;= 8,
    COUNTIFS(C$14:C35, C35)=1,
    OR(
      TEXT(D35,"hh:mm:ss")="07:00:00",
      TEXT(D35,"hh:mm:ss")="15:00:00",
      TEXT(D35,"hh:mm:ss")="23:00:00",
      TEXT(D36,"hh:mm:ss")="07:00:00",
      TEXT(D36,"hh:mm:ss")="15:00:00",
      TEXT(D36,"hh:mm:ss")="23:00:00"
    )
  ),
  1,
  0
))</f>
        <v/>
      </c>
      <c r="S35" s="38">
        <f>IF(OR($A34="Annual Leave",$A35="Annual Leave"),IF(AND($A34&lt;&gt;"Annual Leave",$A35="Annual Leave"),8,0),0)</f>
        <v/>
      </c>
      <c r="T35" s="40" t="n"/>
      <c r="U35" s="144">
        <f>MAX(0,40-Y35)</f>
        <v/>
      </c>
      <c r="V35" s="351">
        <f>IF(OR($C35="",$D35=""),0,
 IF(OR($A34="Holiday",$A35="Holiday"),0,
 IF(AND(NOT(OR($A34="Annual Leave",$A35="Annual Leave")),$A35="Off day"),0,
  IF($I34+$I35&gt;=8,IF($I34&gt;=8,0,8-$I34),$I35)
  )))</f>
        <v/>
      </c>
      <c r="W35" s="351">
        <f>MAX(0,V35-U35)</f>
        <v/>
      </c>
      <c r="X35" s="351">
        <f>IF(C35="","",C35-WEEKDAY(C35,1)+1)</f>
        <v/>
      </c>
      <c r="Y35" s="351">
        <f>SUMPRODUCT(($X$14:$X34=X35)*(($V$14:$V34)+($O$14:$O34)))+IF(X35=X14,$L$11,0)</f>
        <v/>
      </c>
      <c r="Z35" s="351" t="n"/>
      <c r="AA35" s="351" t="n"/>
      <c r="AB35" s="351" t="n"/>
      <c r="AC35" s="351" t="n"/>
      <c r="AD35" s="351" t="n"/>
      <c r="AE35" s="351" t="n"/>
      <c r="AF35" s="351" t="n"/>
    </row>
    <row r="36" ht="24" customHeight="1" s="348" thickBot="1">
      <c r="A36" s="154" t="inlineStr">
        <is>
          <t>On Day</t>
        </is>
      </c>
      <c r="B36" s="193" t="n"/>
      <c r="C36" s="90">
        <f>C34+1</f>
        <v/>
      </c>
      <c r="D36" s="8" t="n">
        <v>0.2916666666666667</v>
      </c>
      <c r="E36" s="155">
        <f>IF(D36="", "",
 IF(D36=TIME(0,0,0), 0,
 IF(AND(D36&gt;=TIME(0,0,1), D36&lt;=TIME(2,0,0)), TIME(7,0,0),
 IF(AND(D36&gt;=TIME(6,0,0), D36&lt;=TIME(8,0,0)), TIME(12,0,0),
 IF(AND(D36&gt;TIME(8,0,0), D36&lt;=TIME(13,59,0)), TIME(15,0,0),
 IF(AND(D36&gt;=TIME(14,0,0), D36&lt;=TIME(17,59,0)), TIME(21,0,0),
 IF(AND(D36&gt;=TIME(18,0,0), D36&lt;=TIME(21,59,0)), TIME(0,0,0),
 IF(AND(D36&gt;=TIME(22,0,0), D36&lt;=TIME(23,59,59)), TIME(7,0,0), ""))))))))</f>
        <v/>
      </c>
      <c r="F36" s="156" t="n"/>
      <c r="G36" s="155">
        <f>IF(AND(D36&gt;=TIME(6,0,0),D36&lt;=TIME(8,0,0)),E36,"")</f>
        <v/>
      </c>
      <c r="H36" s="8" t="n">
        <v>0.625</v>
      </c>
      <c r="I36" s="30">
        <f>ROUND(IF(OR(D36="",E36="",E36=0),0,IF(H36="",MOD(E36-D36,1)*24,MOD(H36-D36,1)*24)),2)</f>
        <v/>
      </c>
      <c r="J36" s="157" t="inlineStr">
        <is>
          <t>Beacon</t>
        </is>
      </c>
      <c r="K36" s="274" t="n"/>
      <c r="L36" s="189" t="n"/>
      <c r="M36" s="275">
        <f>MAX(0,V36-W36)</f>
        <v/>
      </c>
      <c r="N36" s="9">
        <f>(IF(OR($C36="",$D36=""),0,
 IF(OR($A36="Holiday",$A37="Holiday"),
    IF(ISNUMBER(MATCH(TRIM($B36),{"Phagwah","Good Friday","Easter Monday","Labour Day","Christmas","Eid ul Azha","Romans-2","Globe-12","Neptune P1"},0)),0,$I36),
 IF(AND(NOT(OR($A36="Annual Leave",$A37="Annual Leave")),$A36="Off day"),$I36,
  MAX(0,$I36-$V36)
  ))))+W36</f>
        <v/>
      </c>
      <c r="O36" s="9">
        <f>IF(AND(OR($A36="Holiday",$A37="Holiday"),
        ISNUMBER(MATCH(TRIM($B36),{"Phagwah","Good Friday","Easter Monday","Labour Day","Christmas","Eid ul Azha","Romans-2","Globe-12","Neptune P1"},0))),
   $I36,0)</f>
        <v/>
      </c>
      <c r="P36" s="9">
        <f>IF(OR($O$7="Canteen",$O$7="Head Office"),0,IF($I36&lt;=0,0,IF(OR(OR(TRIM($J36)="Hebrews",TRIM($J36)="Romans",TRIM($J36)="Romans-2",TRIM($J36)="Globe",TRIM($J36)="Globe-12",TRIM($J36)="Neptune P1"),AND($I37&gt;0,OR(TRIM($J37)="Hebrews",TRIM($J37)="Romans",TRIM($J37)="Romans-2",TRIM($J37)="Globe",TRIM($J37)="Globe-12",TRIM($J37)="Neptune P1"))),1,0)))</f>
        <v/>
      </c>
      <c r="Q36" s="10" t="n"/>
      <c r="R36" s="9">
        <f>IF(OR($O$7="Canteen",$O$7="Head Office"),0,IF(
  AND(
    SUMIFS(I:I, C:C, C36) &gt;= 8,
    COUNTIFS(C$14:C36, C36)=1,
    OR(
      TEXT(D36,"hh:mm:ss")="07:00:00",
      TEXT(D36,"hh:mm:ss")="15:00:00",
      TEXT(D36,"hh:mm:ss")="23:00:00",
      TEXT(D37,"hh:mm:ss")="07:00:00",
      TEXT(D37,"hh:mm:ss")="15:00:00",
      TEXT(D37,"hh:mm:ss")="23:00:00"
    )
  ),
  1,
  0
))</f>
        <v/>
      </c>
      <c r="S36" s="9">
        <f>IF(OR($A36="Annual Leave",$A37="Annual Leave"),IF($A36="Annual Leave",8,0),0)</f>
        <v/>
      </c>
      <c r="T36" s="91" t="n"/>
      <c r="U36" s="144">
        <f>MAX(0,40-Y36)</f>
        <v/>
      </c>
      <c r="V36" s="351">
        <f>IF(OR($C36="",$D36=""),0,
 IF(OR($A36="Holiday",$A37="Holiday"),0,
 IF(AND(NOT(OR($A36="Annual Leave",$A37="Annual Leave")),$A36="Off day"),0,
  IF($I36+$I37&gt;=8,IF($I36&gt;=8,8,$I36),$I36)
  )))</f>
        <v/>
      </c>
      <c r="W36" s="351">
        <f>MAX(0,V36-U36)</f>
        <v/>
      </c>
      <c r="X36" s="351">
        <f>IF(C36="","",C36-WEEKDAY(C36,1)+1)</f>
        <v/>
      </c>
      <c r="Y36" s="351">
        <f>SUMPRODUCT(($X$14:$X35=X36)*(($V$14:$V35)+($O$14:$O35)))+IF(X36=X14,$L$11,0)</f>
        <v/>
      </c>
      <c r="Z36" s="351" t="n"/>
      <c r="AA36" s="351" t="n"/>
      <c r="AB36" s="351" t="n"/>
      <c r="AC36" s="351" t="n"/>
      <c r="AD36" s="351" t="n"/>
      <c r="AE36" s="351" t="n"/>
      <c r="AF36" s="351" t="n"/>
    </row>
    <row r="37" ht="24" customHeight="1" s="348" thickBot="1">
      <c r="A37" s="154" t="inlineStr">
        <is>
          <t>On Day</t>
        </is>
      </c>
      <c r="B37" s="305" t="n"/>
      <c r="C37" s="90">
        <f>C36</f>
        <v/>
      </c>
      <c r="D37" s="276" t="n">
        <v>0.9583333333333334</v>
      </c>
      <c r="E37" s="277">
        <f>IF(D37="", "",
 IF(D37=TIME(0,0,0), 0,
 IF(AND(D37&gt;=TIME(0,0,1), D37&lt;=TIME(2,0,0)), TIME(7,0,0),
 IF(AND(D37&gt;=TIME(6,0,0), D37&lt;=TIME(8,0,0)), TIME(12,0,0),
 IF(AND(D37&gt;TIME(8,0,0), D37&lt;=TIME(13,59,0)), TIME(15,0,0),
 IF(AND(D37&gt;=TIME(14,0,0), D37&lt;=TIME(17,59,0)), TIME(21,0,0),
 IF(AND(D37&gt;=TIME(18,0,0), D37&lt;=TIME(21,59,0)), TIME(0,0,0),
 IF(AND(D37&gt;=TIME(22,0,0), D37&lt;=TIME(23,59,59)), TIME(7,0,0), ""))))))))</f>
        <v/>
      </c>
      <c r="F37" s="156" t="n"/>
      <c r="G37" s="277">
        <f>IF(AND(D37&gt;=TIME(6,0,0),D37&lt;=TIME(8,0,0)),E37,"")</f>
        <v/>
      </c>
      <c r="H37" s="276" t="n">
        <v>0.2916666666666667</v>
      </c>
      <c r="I37" s="30">
        <f>ROUND(IF(OR(D37="",E37="",E37=0),0,IF(H37="",MOD(E37-D37,1)*24,MOD(H37-D37,1)*24)),2)</f>
        <v/>
      </c>
      <c r="J37" s="158" t="inlineStr">
        <is>
          <t>Beacon</t>
        </is>
      </c>
      <c r="K37" s="274" t="n"/>
      <c r="L37" s="189" t="n"/>
      <c r="M37" s="275">
        <f>MAX(0,V37-W37)</f>
        <v/>
      </c>
      <c r="N37" s="278">
        <f>(IF(OR($C37="",$D37=""),0,
 IF(OR($A36="Holiday",$A37="Holiday"),
    IF(ISNUMBER(MATCH(TRIM($B37),{"Phagwah","Good Friday","Easter Monday","Labour Day","Christmas","Eid ul Azha","Romans-2","Globe-12","Neptune P1"},0)),0,$I37),
 IF(AND(NOT(OR($A36="Annual Leave",$A37="Annual Leave")),$A37="Off day"),$I37,
  MAX(0,$I37-$V37)
  ))))+W37</f>
        <v/>
      </c>
      <c r="O37" s="278">
        <f>IF(AND(OR($A36="Holiday",$A37="Holiday"),
        ISNUMBER(MATCH(TRIM($B37),{"Phagwah","Good Friday","Easter Monday","Labour Day","Christmas","Eid ul Azha","Romans-2","Globe-12","Neptune P1"},0))),
   $I37,0)</f>
        <v/>
      </c>
      <c r="P37" s="278">
        <f>IF(OR($O$7="Canteen",$O$7="Head Office"),0,IF($I37&lt;=0,0,IF(AND($I36&lt;=0,OR(TRIM($J37)="Hebrews",TRIM($J37)="Romans",TRIM($J37)="Romans-2",TRIM($J37)="Globe",TRIM($J37)="Globe-12",TRIM($J37)="Neptune P1")),1,0)))</f>
        <v/>
      </c>
      <c r="Q37" s="279" t="n"/>
      <c r="R37" s="278">
        <f>IF(OR($O$7="Canteen",$O$7="Head Office"),0,IF(
  AND(
    SUMIFS(I:I, C:C, C37) &gt;= 8,
    COUNTIFS(C$14:C37, C37)=1,
    OR(
      TEXT(D37,"hh:mm:ss")="07:00:00",
      TEXT(D37,"hh:mm:ss")="15:00:00",
      TEXT(D37,"hh:mm:ss")="23:00:00",
      TEXT(D38,"hh:mm:ss")="07:00:00",
      TEXT(D38,"hh:mm:ss")="15:00:00",
      TEXT(D38,"hh:mm:ss")="23:00:00"
    )
  ),
  1,
  0
))</f>
        <v/>
      </c>
      <c r="S37" s="278">
        <f>IF(OR($A36="Annual Leave",$A37="Annual Leave"),IF(AND($A36&lt;&gt;"Annual Leave",$A37="Annual Leave"),8,0),0)</f>
        <v/>
      </c>
      <c r="T37" s="280" t="n"/>
      <c r="U37" s="144">
        <f>MAX(0,40-Y37)</f>
        <v/>
      </c>
      <c r="V37" s="351">
        <f>IF(OR($C37="",$D37=""),0,
 IF(OR($A36="Holiday",$A37="Holiday"),0,
 IF(AND(NOT(OR($A36="Annual Leave",$A37="Annual Leave")),$A37="Off day"),0,
  IF($I36+$I37&gt;=8,IF($I36&gt;=8,0,8-$I36),$I37)
  )))</f>
        <v/>
      </c>
      <c r="W37" s="351">
        <f>MAX(0,V37-U37)</f>
        <v/>
      </c>
      <c r="X37" s="351">
        <f>IF(C37="","",C37-WEEKDAY(C37,1)+1)</f>
        <v/>
      </c>
      <c r="Y37" s="351">
        <f>SUMPRODUCT(($X$14:$X36=X37)*(($V$14:$V36)+($O$14:$O36)))+IF(X37=X14,$L$11,0)</f>
        <v/>
      </c>
      <c r="Z37" s="351" t="n"/>
      <c r="AA37" s="351" t="n"/>
      <c r="AB37" s="351" t="n"/>
      <c r="AC37" s="351" t="n"/>
      <c r="AD37" s="351" t="n"/>
      <c r="AE37" s="351" t="n"/>
      <c r="AF37" s="351" t="n"/>
    </row>
    <row r="38" ht="24" customHeight="1" s="348" thickBot="1">
      <c r="A38" s="194" t="inlineStr">
        <is>
          <t>On Day</t>
        </is>
      </c>
      <c r="B38" s="195" t="n"/>
      <c r="C38" s="103">
        <f>C36+1</f>
        <v/>
      </c>
      <c r="D38" s="64" t="n">
        <v>0.2916666666666667</v>
      </c>
      <c r="E38" s="196">
        <f>IF(D38="", "",
 IF(D38=TIME(0,0,0), 0,
 IF(AND(D38&gt;=TIME(0,0,1), D38&lt;=TIME(2,0,0)), TIME(7,0,0),
 IF(AND(D38&gt;=TIME(6,0,0), D38&lt;=TIME(8,0,0)), TIME(12,0,0),
 IF(AND(D38&gt;TIME(8,0,0), D38&lt;=TIME(13,59,0)), TIME(15,0,0),
 IF(AND(D38&gt;=TIME(14,0,0), D38&lt;=TIME(17,59,0)), TIME(21,0,0),
 IF(AND(D38&gt;=TIME(18,0,0), D38&lt;=TIME(21,59,0)), TIME(0,0,0),
 IF(AND(D38&gt;=TIME(22,0,0), D38&lt;=TIME(23,59,59)), TIME(7,0,0), ""))))))))</f>
        <v/>
      </c>
      <c r="F38" s="197" t="n"/>
      <c r="G38" s="196">
        <f>IF(AND(D38&gt;=TIME(6,0,0),D38&lt;=TIME(8,0,0)),E38,"")</f>
        <v/>
      </c>
      <c r="H38" s="64" t="n">
        <v>0.625</v>
      </c>
      <c r="I38" s="65">
        <f>ROUND(IF(OR(D38="",E38="",E38=0),0,IF(H38="",MOD(E38-D38,1)*24,MOD(H38-D38,1)*24)),2)</f>
        <v/>
      </c>
      <c r="J38" s="198" t="inlineStr">
        <is>
          <t>Beacon</t>
        </is>
      </c>
      <c r="K38" s="306" t="n"/>
      <c r="L38" s="181" t="n"/>
      <c r="M38" s="307">
        <f>MAX(0,V38-W38)</f>
        <v/>
      </c>
      <c r="N38" s="66">
        <f>(IF(OR($C38="",$D38=""),0,
 IF(OR($A38="Holiday",$A39="Holiday"),
    IF(ISNUMBER(MATCH(TRIM($B38),{"Phagwah","Good Friday","Easter Monday","Labour Day","Christmas","Eid ul Azha","Romans-2","Globe-12","Neptune P1"},0)),0,$I38),
 IF(AND(NOT(OR($A38="Annual Leave",$A39="Annual Leave")),$A38="Off day"),$I38,
  MAX(0,$I38-$V38)
  ))))+W38</f>
        <v/>
      </c>
      <c r="O38" s="66">
        <f>IF(AND(OR($A38="Holiday",$A39="Holiday"),
        ISNUMBER(MATCH(TRIM($B38),{"Phagwah","Good Friday","Easter Monday","Labour Day","Christmas","Eid ul Azha","Romans-2","Globe-12","Neptune P1"},0))),
   $I38,0)</f>
        <v/>
      </c>
      <c r="P38" s="66">
        <f>IF(OR($O$7="Canteen",$O$7="Head Office"),0,IF($I38&lt;=0,0,IF(OR(OR(TRIM($J38)="Hebrews",TRIM($J38)="Romans",TRIM($J38)="Romans-2",TRIM($J38)="Globe",TRIM($J38)="Globe-12",TRIM($J38)="Neptune P1"),AND($I39&gt;0,OR(TRIM($J39)="Hebrews",TRIM($J39)="Romans",TRIM($J39)="Romans-2",TRIM($J39)="Globe",TRIM($J39)="Globe-12",TRIM($J39)="Neptune P1"))),1,0)))</f>
        <v/>
      </c>
      <c r="Q38" s="67" t="n"/>
      <c r="R38" s="66">
        <f>IF(OR($O$7="Canteen",$O$7="Head Office"),0,IF(
  AND(
    SUMIFS(I:I, C:C, C38) &gt;= 8,
    COUNTIFS(C$14:C38, C38)=1,
    OR(
      TEXT(D38,"hh:mm:ss")="07:00:00",
      TEXT(D38,"hh:mm:ss")="15:00:00",
      TEXT(D38,"hh:mm:ss")="23:00:00",
      TEXT(D39,"hh:mm:ss")="07:00:00",
      TEXT(D39,"hh:mm:ss")="15:00:00",
      TEXT(D39,"hh:mm:ss")="23:00:00"
    )
  ),
  1,
  0
))</f>
        <v/>
      </c>
      <c r="S38" s="66">
        <f>IF(OR($A38="Annual Leave",$A39="Annual Leave"),IF($A38="Annual Leave",8,0),0)</f>
        <v/>
      </c>
      <c r="T38" s="68" t="n"/>
      <c r="U38" s="144">
        <f>MAX(0,40-Y38)</f>
        <v/>
      </c>
      <c r="V38" s="351">
        <f>IF(OR($C38="",$D38=""),0,
 IF(OR($A38="Holiday",$A39="Holiday"),0,
 IF(AND(NOT(OR($A38="Annual Leave",$A39="Annual Leave")),$A38="Off day"),0,
  IF($I38+$I39&gt;=8,IF($I38&gt;=8,8,$I38),$I38)
  )))</f>
        <v/>
      </c>
      <c r="W38" s="351">
        <f>MAX(0,V38-U38)</f>
        <v/>
      </c>
      <c r="X38" s="351">
        <f>IF(C38="","",C38-WEEKDAY(C38,1)+1)</f>
        <v/>
      </c>
      <c r="Y38" s="351">
        <f>SUMPRODUCT(($X$14:$X37=X38)*(($V$14:$V37)+($O$14:$O37)))+IF(X38=X14,$L$11,0)</f>
        <v/>
      </c>
      <c r="Z38" s="351" t="n"/>
      <c r="AA38" s="351" t="n"/>
      <c r="AB38" s="351" t="n"/>
      <c r="AC38" s="351" t="n"/>
      <c r="AD38" s="351" t="n"/>
      <c r="AE38" s="351" t="n"/>
      <c r="AF38" s="351" t="n"/>
    </row>
    <row r="39" ht="24" customHeight="1" s="348" thickBot="1">
      <c r="A39" s="194" t="inlineStr">
        <is>
          <t>On Day</t>
        </is>
      </c>
      <c r="B39" s="199" t="n"/>
      <c r="C39" s="104">
        <f>C38</f>
        <v/>
      </c>
      <c r="D39" s="69" t="n"/>
      <c r="E39" s="200">
        <f>IF(D39="", "",
 IF(D39=TIME(0,0,0), 0,
 IF(AND(D39&gt;=TIME(0,0,1), D39&lt;=TIME(2,0,0)), TIME(7,0,0),
 IF(AND(D39&gt;=TIME(6,0,0), D39&lt;=TIME(8,0,0)), TIME(12,0,0),
 IF(AND(D39&gt;TIME(8,0,0), D39&lt;=TIME(13,59,0)), TIME(15,0,0),
 IF(AND(D39&gt;=TIME(14,0,0), D39&lt;=TIME(17,59,0)), TIME(21,0,0),
 IF(AND(D39&gt;=TIME(18,0,0), D39&lt;=TIME(21,59,0)), TIME(0,0,0),
 IF(AND(D39&gt;=TIME(22,0,0), D39&lt;=TIME(23,59,59)), TIME(7,0,0), ""))))))))</f>
        <v/>
      </c>
      <c r="F39" s="201" t="n"/>
      <c r="G39" s="200">
        <f>IF(AND(D39&gt;=TIME(6,0,0),D39&lt;=TIME(8,0,0)),E39,"")</f>
        <v/>
      </c>
      <c r="H39" s="69" t="n"/>
      <c r="I39" s="70">
        <f>ROUND(IF(OR(D39="",E39="",E39=0),0,IF(H39="",MOD(E39-D39,1)*24,MOD(H39-D39,1)*24)),2)</f>
        <v/>
      </c>
      <c r="J39" s="198" t="n"/>
      <c r="K39" s="306" t="n"/>
      <c r="L39" s="183" t="n"/>
      <c r="M39" s="307">
        <f>MAX(0,V39-W39)</f>
        <v/>
      </c>
      <c r="N39" s="71">
        <f>(IF(OR($C39="",$D39=""),0,
 IF(OR($A38="Holiday",$A39="Holiday"),
    IF(ISNUMBER(MATCH(TRIM($B39),{"Phagwah","Good Friday","Easter Monday","Labour Day","Christmas","Eid ul Azha","Romans-2","Globe-12","Neptune P1"},0)),0,$I39),
 IF(AND(NOT(OR($A38="Annual Leave",$A39="Annual Leave")),$A39="Off day"),$I39,
  MAX(0,$I39-$V39)
  ))))+W39</f>
        <v/>
      </c>
      <c r="O39" s="71">
        <f>IF(AND(OR($A38="Holiday",$A39="Holiday"),
        ISNUMBER(MATCH(TRIM($B39),{"Phagwah","Good Friday","Easter Monday","Labour Day","Christmas","Eid ul Azha","Romans-2","Globe-12","Neptune P1"},0))),
   $I39,0)</f>
        <v/>
      </c>
      <c r="P39" s="71">
        <f>IF(OR($O$7="Canteen",$O$7="Head Office"),0,IF($I39&lt;=0,0,IF(AND($I38&lt;=0,OR(TRIM($J39)="Hebrews",TRIM($J39)="Romans",TRIM($J39)="Romans-2",TRIM($J39)="Globe",TRIM($J39)="Globe-12",TRIM($J39)="Neptune P1")),1,0)))</f>
        <v/>
      </c>
      <c r="Q39" s="72" t="n"/>
      <c r="R39" s="71">
        <f>IF(OR($O$7="Canteen",$O$7="Head Office"),0,IF(
  AND(
    SUMIFS(I:I, C:C, C39) &gt;= 8,
    COUNTIFS(C$14:C39, C39)=1,
    OR(
      TEXT(D39,"hh:mm:ss")="07:00:00",
      TEXT(D39,"hh:mm:ss")="15:00:00",
      TEXT(D39,"hh:mm:ss")="23:00:00",
      TEXT(D40,"hh:mm:ss")="07:00:00",
      TEXT(D40,"hh:mm:ss")="15:00:00",
      TEXT(D40,"hh:mm:ss")="23:00:00"
    )
  ),
  1,
  0
))</f>
        <v/>
      </c>
      <c r="S39" s="71">
        <f>IF(OR($A38="Annual Leave",$A39="Annual Leave"),IF(AND($A38&lt;&gt;"Annual Leave",$A39="Annual Leave"),8,0),0)</f>
        <v/>
      </c>
      <c r="T39" s="73" t="n"/>
      <c r="U39" s="144">
        <f>MAX(0,40-Y39)</f>
        <v/>
      </c>
      <c r="V39" s="351">
        <f>IF(OR($C39="",$D39=""),0,
 IF(OR($A38="Holiday",$A39="Holiday"),0,
 IF(AND(NOT(OR($A38="Annual Leave",$A39="Annual Leave")),$A39="Off day"),0,
  IF($I38+$I39&gt;=8,IF($I38&gt;=8,0,8-$I38),$I39)
  )))</f>
        <v/>
      </c>
      <c r="W39" s="351">
        <f>MAX(0,V39-U39)</f>
        <v/>
      </c>
      <c r="X39" s="351">
        <f>IF(C39="","",C39-WEEKDAY(C39,1)+1)</f>
        <v/>
      </c>
      <c r="Y39" s="351">
        <f>SUMPRODUCT(($X$14:$X38=X39)*(($V$14:$V38)+($O$14:$O38)))+IF(X39=X14,$L$11,0)</f>
        <v/>
      </c>
      <c r="Z39" s="351" t="n"/>
      <c r="AA39" s="351" t="n"/>
      <c r="AB39" s="351" t="n"/>
      <c r="AC39" s="351" t="n"/>
      <c r="AD39" s="351" t="n"/>
      <c r="AE39" s="351" t="n"/>
      <c r="AF39" s="351" t="n"/>
    </row>
    <row r="40" ht="24" customHeight="1" s="348" thickBot="1">
      <c r="A40" s="202" t="inlineStr">
        <is>
          <t>On Day</t>
        </is>
      </c>
      <c r="B40" s="203" t="n"/>
      <c r="C40" s="105">
        <f>C38+1</f>
        <v/>
      </c>
      <c r="D40" s="74" t="n">
        <v>0.2916666666666667</v>
      </c>
      <c r="E40" s="204">
        <f>IF(D40="", "",
 IF(D40=TIME(0,0,0), 0,
 IF(AND(D40&gt;=TIME(0,0,1), D40&lt;=TIME(2,0,0)), TIME(7,0,0),
 IF(AND(D40&gt;=TIME(6,0,0), D40&lt;=TIME(8,0,0)), TIME(12,0,0),
 IF(AND(D40&gt;TIME(8,0,0), D40&lt;=TIME(13,59,0)), TIME(15,0,0),
 IF(AND(D40&gt;=TIME(14,0,0), D40&lt;=TIME(17,59,0)), TIME(21,0,0),
 IF(AND(D40&gt;=TIME(18,0,0), D40&lt;=TIME(21,59,0)), TIME(0,0,0),
 IF(AND(D40&gt;=TIME(22,0,0), D40&lt;=TIME(23,59,59)), TIME(7,0,0), ""))))))))</f>
        <v/>
      </c>
      <c r="F40" s="205" t="n"/>
      <c r="G40" s="204">
        <f>IF(AND(D40&gt;=TIME(6,0,0),D40&lt;=TIME(8,0,0)),E40,"")</f>
        <v/>
      </c>
      <c r="H40" s="74" t="n">
        <v>0.625</v>
      </c>
      <c r="I40" s="106">
        <f>ROUND(IF(OR(D40="",E40="",E40=0),0,IF(H40="",MOD(E40-D40,1)*24,MOD(H40-D40,1)*24)),2)</f>
        <v/>
      </c>
      <c r="J40" s="206" t="n"/>
      <c r="K40" s="308" t="n"/>
      <c r="L40" s="189" t="n"/>
      <c r="M40" s="309">
        <f>MAX(0,V40-W40)</f>
        <v/>
      </c>
      <c r="N40" s="75">
        <f>(IF(OR($C40="",$D40=""),0,
 IF(OR($A40="Holiday",$A41="Holiday"),
    IF(ISNUMBER(MATCH(TRIM($B40),{"Phagwah","Good Friday","Easter Monday","Labour Day","Christmas","Eid ul Azha","Romans-2","Globe-12","Neptune P1"},0)),0,$I40),
 IF(AND(NOT(OR($A40="Annual Leave",$A41="Annual Leave")),$A40="Off day"),$I40,
  MAX(0,$I40-$V40)
  ))))+W40</f>
        <v/>
      </c>
      <c r="O40" s="75">
        <f>IF(AND(OR($A40="Holiday",$A41="Holiday"),
        ISNUMBER(MATCH(TRIM($B40),{"Phagwah","Good Friday","Easter Monday","Labour Day","Christmas","Eid ul Azha","Romans-2","Globe-12","Neptune P1"},0))),
   $I40,0)</f>
        <v/>
      </c>
      <c r="P40" s="75">
        <f>IF(OR($O$7="Canteen",$O$7="Head Office"),0,IF($I40&lt;=0,0,IF(OR(OR(TRIM($J40)="Hebrews",TRIM($J40)="Romans",TRIM($J40)="Romans-2",TRIM($J40)="Globe",TRIM($J40)="Globe-12",TRIM($J40)="Neptune P1"),AND($I41&gt;0,OR(TRIM($J41)="Hebrews",TRIM($J41)="Romans",TRIM($J41)="Romans-2",TRIM($J41)="Globe",TRIM($J41)="Globe-12",TRIM($J41)="Neptune P1"))),1,0)))</f>
        <v/>
      </c>
      <c r="Q40" s="76" t="n"/>
      <c r="R40" s="75">
        <f>IF(OR($O$7="Canteen",$O$7="Head Office"),0,IF(
  AND(
    SUMIFS(I:I, C:C, C40) &gt;= 8,
    COUNTIFS(C$14:C40, C40)=1,
    OR(
      TEXT(D40,"hh:mm:ss")="07:00:00",
      TEXT(D40,"hh:mm:ss")="15:00:00",
      TEXT(D40,"hh:mm:ss")="23:00:00",
      TEXT(D41,"hh:mm:ss")="07:00:00",
      TEXT(D41,"hh:mm:ss")="15:00:00",
      TEXT(D41,"hh:mm:ss")="23:00:00"
    )
  ),
  1,
  0
))</f>
        <v/>
      </c>
      <c r="S40" s="75">
        <f>IF(OR($A40="Annual Leave",$A41="Annual Leave"),IF($A40="Annual Leave",8,0),0)</f>
        <v/>
      </c>
      <c r="T40" s="107" t="n"/>
      <c r="U40" s="144">
        <f>MAX(0,40-Y40)</f>
        <v/>
      </c>
      <c r="V40" s="351">
        <f>IF(OR($C40="",$D40=""),0,
 IF(OR($A40="Holiday",$A41="Holiday"),0,
 IF(AND(NOT(OR($A40="Annual Leave",$A41="Annual Leave")),$A40="Off day"),0,
  IF($I40+$I41&gt;=8,IF($I40&gt;=8,8,$I40),$I40)
  )))</f>
        <v/>
      </c>
      <c r="W40" s="351">
        <f>MAX(0,V40-U40)</f>
        <v/>
      </c>
      <c r="X40" s="351">
        <f>IF(C40="","",C40-WEEKDAY(C40,1)+1)</f>
        <v/>
      </c>
      <c r="Y40" s="351">
        <f>SUMPRODUCT(($X$14:$X39=X40)*(($V$14:$V39)+($O$14:$O39)))+IF(X40=X14,$L$11,0)</f>
        <v/>
      </c>
      <c r="Z40" s="351" t="n"/>
      <c r="AA40" s="351" t="n"/>
      <c r="AB40" s="351" t="n"/>
      <c r="AC40" s="351" t="n"/>
      <c r="AD40" s="351" t="n"/>
      <c r="AE40" s="351" t="n"/>
      <c r="AF40" s="351" t="n"/>
    </row>
    <row r="41" ht="24" customHeight="1" s="348" thickBot="1">
      <c r="A41" s="202" t="inlineStr">
        <is>
          <t>On Day</t>
        </is>
      </c>
      <c r="B41" s="310" t="n"/>
      <c r="C41" s="105">
        <f>C40</f>
        <v/>
      </c>
      <c r="D41" s="311" t="n"/>
      <c r="E41" s="312">
        <f>IF(D41="", "",
 IF(D41=TIME(0,0,0), 0,
 IF(AND(D41&gt;=TIME(0,0,1), D41&lt;=TIME(2,0,0)), TIME(7,0,0),
 IF(AND(D41&gt;=TIME(6,0,0), D41&lt;=TIME(8,0,0)), TIME(12,0,0),
 IF(AND(D41&gt;TIME(8,0,0), D41&lt;=TIME(13,59,0)), TIME(15,0,0),
 IF(AND(D41&gt;=TIME(14,0,0), D41&lt;=TIME(17,59,0)), TIME(21,0,0),
 IF(AND(D41&gt;=TIME(18,0,0), D41&lt;=TIME(21,59,0)), TIME(0,0,0),
 IF(AND(D41&gt;=TIME(22,0,0), D41&lt;=TIME(23,59,59)), TIME(7,0,0), ""))))))))</f>
        <v/>
      </c>
      <c r="F41" s="205" t="n"/>
      <c r="G41" s="312">
        <f>IF(AND(D41&gt;=TIME(6,0,0),D41&lt;=TIME(8,0,0)),E41,"")</f>
        <v/>
      </c>
      <c r="H41" s="311" t="n"/>
      <c r="I41" s="106">
        <f>ROUND(IF(OR(D41="",E41="",E41=0),0,IF(H41="",MOD(E41-D41,1)*24,MOD(H41-D41,1)*24)),2)</f>
        <v/>
      </c>
      <c r="J41" s="207" t="n"/>
      <c r="K41" s="308" t="n"/>
      <c r="L41" s="189" t="n"/>
      <c r="M41" s="309">
        <f>MAX(0,V41-W41)</f>
        <v/>
      </c>
      <c r="N41" s="313">
        <f>(IF(OR($C41="",$D41=""),0,
 IF(OR($A40="Holiday",$A41="Holiday"),
    IF(ISNUMBER(MATCH(TRIM($B41),{"Phagwah","Good Friday","Easter Monday","Labour Day","Christmas","Eid ul Azha","Romans-2","Globe-12","Neptune P1"},0)),0,$I41),
 IF(AND(NOT(OR($A40="Annual Leave",$A41="Annual Leave")),$A41="Off day"),$I41,
  MAX(0,$I41-$V41)
  ))))+W41</f>
        <v/>
      </c>
      <c r="O41" s="313">
        <f>IF(AND(OR($A40="Holiday",$A41="Holiday"),
        ISNUMBER(MATCH(TRIM($B41),{"Phagwah","Good Friday","Easter Monday","Labour Day","Christmas","Eid ul Azha","Romans-2","Globe-12","Neptune P1"},0))),
   $I41,0)</f>
        <v/>
      </c>
      <c r="P41" s="313">
        <f>IF(OR($O$7="Canteen",$O$7="Head Office"),0,IF($I41&lt;=0,0,IF(AND($I40&lt;=0,OR(TRIM($J41)="Hebrews",TRIM($J41)="Romans",TRIM($J41)="Romans-2",TRIM($J41)="Globe",TRIM($J41)="Globe-12",TRIM($J41)="Neptune P1")),1,0)))</f>
        <v/>
      </c>
      <c r="Q41" s="314" t="n"/>
      <c r="R41" s="313">
        <f>IF(OR($O$7="Canteen",$O$7="Head Office"),0,IF(
  AND(
    SUMIFS(I:I, C:C, C41) &gt;= 8,
    COUNTIFS(C$14:C41, C41)=1,
    OR(
      TEXT(D41,"hh:mm:ss")="07:00:00",
      TEXT(D41,"hh:mm:ss")="15:00:00",
      TEXT(D41,"hh:mm:ss")="23:00:00",
      TEXT(D42,"hh:mm:ss")="07:00:00",
      TEXT(D42,"hh:mm:ss")="15:00:00",
      TEXT(D42,"hh:mm:ss")="23:00:00"
    )
  ),
  1,
  0
))</f>
        <v/>
      </c>
      <c r="S41" s="313">
        <f>IF(OR($A40="Annual Leave",$A41="Annual Leave"),IF(AND($A40&lt;&gt;"Annual Leave",$A41="Annual Leave"),8,0),0)</f>
        <v/>
      </c>
      <c r="T41" s="315" t="n"/>
      <c r="U41" s="144">
        <f>MAX(0,40-Y41)</f>
        <v/>
      </c>
      <c r="V41" s="351">
        <f>IF(OR($C41="",$D41=""),0,
 IF(OR($A40="Holiday",$A41="Holiday"),0,
 IF(AND(NOT(OR($A40="Annual Leave",$A41="Annual Leave")),$A41="Off day"),0,
  IF($I40+$I41&gt;=8,IF($I40&gt;=8,0,8-$I40),$I41)
  )))</f>
        <v/>
      </c>
      <c r="W41" s="351">
        <f>MAX(0,V41-U41)</f>
        <v/>
      </c>
      <c r="X41" s="351">
        <f>IF(C41="","",C41-WEEKDAY(C41,1)+1)</f>
        <v/>
      </c>
      <c r="Y41" s="351">
        <f>SUMPRODUCT(($X$14:$X40=X41)*(($V$14:$V40)+($O$14:$O40)))+IF(X41=X14,$L$11,0)</f>
        <v/>
      </c>
      <c r="Z41" s="351" t="n"/>
      <c r="AA41" s="351" t="n"/>
      <c r="AB41" s="351" t="n"/>
      <c r="AC41" s="351" t="n"/>
      <c r="AD41" s="351" t="n"/>
      <c r="AE41" s="351" t="n"/>
      <c r="AF41" s="351" t="n"/>
    </row>
    <row r="42" ht="24" customHeight="1" s="348" thickBot="1">
      <c r="A42" s="208" t="inlineStr">
        <is>
          <t>Off Day</t>
        </is>
      </c>
      <c r="B42" s="209" t="n"/>
      <c r="C42" s="108">
        <f>C40+1</f>
        <v/>
      </c>
      <c r="D42" s="77" t="n"/>
      <c r="E42" s="210">
        <f>IF(D42="", "",
 IF(D42=TIME(0,0,0), 0,
 IF(AND(D42&gt;=TIME(0,0,1), D42&lt;=TIME(2,0,0)), TIME(7,0,0),
 IF(AND(D42&gt;=TIME(6,0,0), D42&lt;=TIME(8,0,0)), TIME(12,0,0),
 IF(AND(D42&gt;TIME(8,0,0), D42&lt;=TIME(13,59,0)), TIME(15,0,0),
 IF(AND(D42&gt;=TIME(14,0,0), D42&lt;=TIME(17,59,0)), TIME(21,0,0),
 IF(AND(D42&gt;=TIME(18,0,0), D42&lt;=TIME(21,59,0)), TIME(0,0,0),
 IF(AND(D42&gt;=TIME(22,0,0), D42&lt;=TIME(23,59,59)), TIME(7,0,0), ""))))))))</f>
        <v/>
      </c>
      <c r="F42" s="211" t="n"/>
      <c r="G42" s="210">
        <f>IF(AND(D42&gt;=TIME(6,0,0),D42&lt;=TIME(8,0,0)),E42,"")</f>
        <v/>
      </c>
      <c r="H42" s="77" t="n"/>
      <c r="I42" s="16">
        <f>ROUND(IF(OR(D42="",E42="",E42=0),0,IF(H42="",MOD(E42-D42,1)*24,MOD(H42-D42,1)*24)),2)</f>
        <v/>
      </c>
      <c r="J42" s="212" t="n"/>
      <c r="K42" s="316" t="n"/>
      <c r="L42" s="181" t="n"/>
      <c r="M42" s="317">
        <f>MAX(0,V42-W42)</f>
        <v/>
      </c>
      <c r="N42" s="17">
        <f>(IF(OR($C42="",$D42=""),0,
 IF(OR($A42="Holiday",$A43="Holiday"),
    IF(ISNUMBER(MATCH(TRIM($B42),{"Phagwah","Good Friday","Easter Monday","Labour Day","Christmas","Eid ul Azha","Romans-2","Globe-12","Neptune P1"},0)),0,$I42),
 IF(AND(NOT(OR($A42="Annual Leave",$A43="Annual Leave")),$A42="Off day"),$I42,
  MAX(0,$I42-$V42)
  ))))+W42</f>
        <v/>
      </c>
      <c r="O42" s="213">
        <f>IF(AND(OR($A42="Holiday",$A43="Holiday"),
        ISNUMBER(MATCH(TRIM($B42),{"Phagwah","Good Friday","Easter Monday","Labour Day","Christmas","Eid ul Azha","Romans-2","Globe-12","Neptune P1"},0))),
   $I42,0)</f>
        <v/>
      </c>
      <c r="P42" s="17">
        <f>IF(OR($O$7="Canteen",$O$7="Head Office"),0,IF($I42&lt;=0,0,IF(OR(OR(TRIM($J42)="Hebrews",TRIM($J42)="Romans",TRIM($J42)="Romans-2",TRIM($J42)="Globe",TRIM($J42)="Globe-12",TRIM($J42)="Neptune P1"),AND($I43&gt;0,OR(TRIM($J43)="Hebrews",TRIM($J43)="Romans",TRIM($J43)="Romans-2",TRIM($J43)="Globe",TRIM($J43)="Globe-12",TRIM($J43)="Neptune P1"))),1,0)))</f>
        <v/>
      </c>
      <c r="Q42" s="78" t="n"/>
      <c r="R42" s="213">
        <f>IF(OR($O$7="Canteen",$O$7="Head Office"),0,IF(
  AND(
    SUMIFS(I:I, C:C, C42) &gt;= 8,
    COUNTIFS(C$14:C42, C42)=1,
    OR(
      TEXT(D42,"hh:mm:ss")="07:00:00",
      TEXT(D42,"hh:mm:ss")="15:00:00",
      TEXT(D42,"hh:mm:ss")="23:00:00",
      TEXT(D43,"hh:mm:ss")="07:00:00",
      TEXT(D43,"hh:mm:ss")="15:00:00",
      TEXT(D43,"hh:mm:ss")="23:00:00"
    )
  ),
  1,
  0
))</f>
        <v/>
      </c>
      <c r="S42" s="213">
        <f>IF(OR($A42="Annual Leave",$A43="Annual Leave"),IF($A42="Annual Leave",8,0),0)</f>
        <v/>
      </c>
      <c r="T42" s="79" t="n"/>
      <c r="U42" s="144">
        <f>MAX(0,40-Y42)</f>
        <v/>
      </c>
      <c r="V42" s="351">
        <f>IF(OR($C42="",$D42=""),0,
 IF(OR($A42="Holiday",$A43="Holiday"),0,
 IF(AND(NOT(OR($A42="Annual Leave",$A43="Annual Leave")),$A42="Off day"),0,
  IF($I42+$I43&gt;=8,IF($I42&gt;=8,8,$I42),$I42)
  )))</f>
        <v/>
      </c>
      <c r="W42" s="351">
        <f>MAX(0,V42-U42)</f>
        <v/>
      </c>
      <c r="X42" s="351">
        <f>IF(C42="","",C42-WEEKDAY(C42,1)+1)</f>
        <v/>
      </c>
      <c r="Y42" s="351">
        <f>SUMPRODUCT(($X$14:$X41=X42)*(($V$14:$V41)+($O$14:$O41)))+IF(X42=X14,$L$11,0)</f>
        <v/>
      </c>
      <c r="Z42" s="351" t="n"/>
      <c r="AA42" s="351" t="n"/>
      <c r="AB42" s="351" t="n"/>
      <c r="AC42" s="351" t="n"/>
      <c r="AD42" s="351" t="n"/>
      <c r="AE42" s="351" t="n"/>
      <c r="AF42" s="351" t="n"/>
    </row>
    <row r="43" ht="24" customHeight="1" s="348" thickBot="1">
      <c r="A43" s="208" t="inlineStr">
        <is>
          <t>Off Day</t>
        </is>
      </c>
      <c r="B43" s="214" t="n"/>
      <c r="C43" s="109">
        <f>C42</f>
        <v/>
      </c>
      <c r="D43" s="18" t="n"/>
      <c r="E43" s="215">
        <f>IF(D43="", "",
 IF(D43=TIME(0,0,0), 0,
 IF(AND(D43&gt;=TIME(0,0,1), D43&lt;=TIME(2,0,0)), TIME(7,0,0),
 IF(AND(D43&gt;=TIME(6,0,0), D43&lt;=TIME(8,0,0)), TIME(12,0,0),
 IF(AND(D43&gt;TIME(8,0,0), D43&lt;=TIME(13,59,0)), TIME(15,0,0),
 IF(AND(D43&gt;=TIME(14,0,0), D43&lt;=TIME(17,59,0)), TIME(21,0,0),
 IF(AND(D43&gt;=TIME(18,0,0), D43&lt;=TIME(21,59,0)), TIME(0,0,0),
 IF(AND(D43&gt;=TIME(22,0,0), D43&lt;=TIME(23,59,59)), TIME(7,0,0), ""))))))))</f>
        <v/>
      </c>
      <c r="F43" s="216" t="n"/>
      <c r="G43" s="215">
        <f>IF(AND(D43&gt;=TIME(6,0,0),D43&lt;=TIME(8,0,0)),E43,"")</f>
        <v/>
      </c>
      <c r="H43" s="18" t="n"/>
      <c r="I43" s="19">
        <f>ROUND(IF(OR(D43="",E43="",E43=0),0,IF(H43="",MOD(E43-D43,1)*24,MOD(H43-D43,1)*24)),2)</f>
        <v/>
      </c>
      <c r="J43" s="212" t="n"/>
      <c r="K43" s="316" t="n"/>
      <c r="L43" s="183" t="n"/>
      <c r="M43" s="317">
        <f>MAX(0,V43-W43)</f>
        <v/>
      </c>
      <c r="N43" s="20">
        <f>(IF(OR($C43="",$D43=""),0,
 IF(OR($A42="Holiday",$A43="Holiday"),
    IF(ISNUMBER(MATCH(TRIM($B43),{"Phagwah","Good Friday","Easter Monday","Labour Day","Christmas","Eid ul Azha","Romans-2","Globe-12","Neptune P1"},0)),0,$I43),
 IF(AND(NOT(OR($A42="Annual Leave",$A43="Annual Leave")),$A43="Off day"),$I43,
  MAX(0,$I43-$V43)
  ))))+W43</f>
        <v/>
      </c>
      <c r="O43" s="20">
        <f>IF(AND(OR($A42="Holiday",$A43="Holiday"),
        ISNUMBER(MATCH(TRIM($B43),{"Phagwah","Good Friday","Easter Monday","Labour Day","Christmas","Eid ul Azha","Romans-2","Globe-12","Neptune P1"},0))),
   $I43,0)</f>
        <v/>
      </c>
      <c r="P43" s="20">
        <f>IF(OR($O$7="Canteen",$O$7="Head Office"),0,IF($I43&lt;=0,0,IF(AND($I42&lt;=0,OR(TRIM($J43)="Hebrews",TRIM($J43)="Romans",TRIM($J43)="Romans-2",TRIM($J43)="Globe",TRIM($J43)="Globe-12",TRIM($J43)="Neptune P1")),1,0)))</f>
        <v/>
      </c>
      <c r="Q43" s="21" t="n"/>
      <c r="R43" s="20">
        <f>IF(OR($O$7="Canteen",$O$7="Head Office"),0,IF(
  AND(
    SUMIFS(I:I, C:C, C43) &gt;= 8,
    COUNTIFS(C$14:C43, C43)=1,
    OR(
      TEXT(D43,"hh:mm:ss")="07:00:00",
      TEXT(D43,"hh:mm:ss")="15:00:00",
      TEXT(D43,"hh:mm:ss")="23:00:00",
      TEXT(D49,"hh:mm:ss")="07:00:00",
      TEXT(D49,"hh:mm:ss")="15:00:00",
      TEXT(D49,"hh:mm:ss")="23:00:00"
    )
  ),
  1,
  0
))</f>
        <v/>
      </c>
      <c r="S43" s="20">
        <f>IF(OR($A42="Annual Leave",$A43="Annual Leave"),IF(AND($A42&lt;&gt;"Annual Leave",$A43="Annual Leave"),8,0),0)</f>
        <v/>
      </c>
      <c r="T43" s="22" t="n"/>
      <c r="U43" s="144">
        <f>MAX(0,40-Y43)</f>
        <v/>
      </c>
      <c r="V43" s="351">
        <f>IF(OR($C43="",$D43=""),0,
 IF(OR($A42="Holiday",$A43="Holiday"),0,
 IF(AND(NOT(OR($A42="Annual Leave",$A43="Annual Leave")),$A43="Off day"),0,
  IF($I42+$I43&gt;=8,IF($I42&gt;=8,0,8-$I42),$I43)
  )))</f>
        <v/>
      </c>
      <c r="W43" s="351">
        <f>MAX(0,V43-U43)</f>
        <v/>
      </c>
      <c r="X43" s="351">
        <f>IF(C43="","",C43-WEEKDAY(C43,1)+1)</f>
        <v/>
      </c>
      <c r="Y43" s="351">
        <f>SUMPRODUCT(($X$14:$X42=X43)*(($V$14:$V42)+($O$14:$O42)))+IF(X43=X14,$L$11,0)</f>
        <v/>
      </c>
      <c r="Z43" s="351" t="n"/>
      <c r="AA43" s="351" t="n"/>
      <c r="AB43" s="351" t="n"/>
      <c r="AC43" s="351" t="n"/>
      <c r="AD43" s="351" t="n"/>
      <c r="AE43" s="351" t="n"/>
      <c r="AF43" s="351" t="n"/>
    </row>
    <row r="44" ht="24" customHeight="1" s="348" thickBot="1">
      <c r="A44" s="176" t="n"/>
      <c r="B44" s="176" t="n"/>
      <c r="C44" s="217" t="n"/>
      <c r="D44" s="110" t="n"/>
      <c r="E44" s="110" t="n"/>
      <c r="F44" s="218" t="n"/>
      <c r="G44" s="110" t="n"/>
      <c r="H44" s="110" t="n"/>
      <c r="I44" s="219" t="n"/>
      <c r="J44" s="219" t="n"/>
      <c r="K44" s="219" t="n"/>
      <c r="L44" s="219" t="n"/>
      <c r="M44" s="111">
        <f>MAX(0,V44-W44)</f>
        <v/>
      </c>
      <c r="N44" s="112">
        <f>(IF(OR($C44="",$D44=""),0,
 IF(OR($A44="Holiday",$A45="Holiday"),
    IF(ISNUMBER(MATCH(TRIM($B44),{"Phagwah","Good Friday","Easter Monday","Labour Day","Christmas","Eid ul Azha","Romans-2","Globe-12","Neptune P1"},0)),0,$I44),
 IF(AND(NOT(OR($A44="Annual Leave",$A45="Annual Leave")),$A44="Off day"),$I44,
  MAX(0,$I44-$V44)
  ))))+W44</f>
        <v/>
      </c>
      <c r="O44" s="112">
        <f>IF(AND(OR($A44="Holiday",$A45="Holiday"),
        ISNUMBER(MATCH(TRIM($B44),{"Phagwah","Good Friday","Easter Monday","Labour Day","Christmas","Eid ul Azha","Romans-2","Globe-12","Neptune P1"},0))),
   $I44,0)</f>
        <v/>
      </c>
      <c r="P44" s="112">
        <f>IF(OR($O$7="Canteen",$O$7="Head Office"),0,IF($I44&lt;=0,0,IF(OR(OR(TRIM($J44)="Hebrews",TRIM($J44)="Romans",TRIM($J44)="Romans-2",TRIM($J44)="Globe",TRIM($J44)="Globe-12",TRIM($J44)="Neptune P1"),AND($I45&gt;0,OR(TRIM($J45)="Hebrews",TRIM($J45)="Romans",TRIM($J45)="Romans-2",TRIM($J45)="Globe",TRIM($J45)="Globe-12",TRIM($J45)="Neptune P1"))),1,0)))</f>
        <v/>
      </c>
      <c r="Q44" s="113" t="n"/>
      <c r="R44" s="113" t="n"/>
      <c r="S44" s="112">
        <f>IF(OR($A44="Annual Leave",$A45="Annual Leave"),IF($A44="Annual Leave",8,0),0)</f>
        <v/>
      </c>
      <c r="T44" s="114" t="n"/>
      <c r="U44" s="144">
        <f>MAX(0,40-Y44)</f>
        <v/>
      </c>
      <c r="V44" s="351">
        <f>IF(OR($C44="",$D44=""),0,
 IF(OR($A44="Holiday",$A45="Holiday"),0,
 IF(AND(NOT(OR($A44="Annual Leave",$A45="Annual Leave")),$A44="Off day"),0,
  IF($I44+$I45&gt;=8,IF($I44&gt;=8,8,$I44),$I44)
  )))</f>
        <v/>
      </c>
      <c r="W44" s="351">
        <f>MAX(0,V44-U44)</f>
        <v/>
      </c>
      <c r="X44" s="351">
        <f>IF(C44="","",C44-WEEKDAY(C44,1)+1)</f>
        <v/>
      </c>
      <c r="Y44" s="351">
        <f>SUMPRODUCT(($X$14:$X43=X44)*(($V$14:$V43)+($O$14:$O43)))+IF(X44=X14,$L$11,0)</f>
        <v/>
      </c>
      <c r="Z44" s="351" t="n"/>
      <c r="AA44" s="351" t="n"/>
      <c r="AB44" s="351" t="n"/>
      <c r="AC44" s="351" t="n"/>
      <c r="AD44" s="351" t="n"/>
      <c r="AE44" s="351" t="n"/>
      <c r="AF44" s="351" t="n"/>
    </row>
    <row r="45" ht="24" customHeight="1" s="348" thickBot="1">
      <c r="A45" s="154" t="inlineStr">
        <is>
          <t>On Day</t>
        </is>
      </c>
      <c r="B45" s="318" t="n"/>
      <c r="C45" s="115">
        <f>C42+1</f>
        <v/>
      </c>
      <c r="D45" s="319" t="n">
        <v>0.2916666666666667</v>
      </c>
      <c r="E45" s="320">
        <f>IF(D45="", "",
 IF(D45=TIME(0,0,0), 0,
 IF(AND(D45&gt;=TIME(0,0,1), D45&lt;=TIME(2,0,0)), TIME(7,0,0),
 IF(AND(D45&gt;=TIME(6,0,0), D45&lt;=TIME(8,0,0)), TIME(12,0,0),
 IF(AND(D45&gt;TIME(8,0,0), D45&lt;=TIME(13,59,0)), TIME(15,0,0),
 IF(AND(D45&gt;=TIME(14,0,0), D45&lt;=TIME(17,59,0)), TIME(21,0,0),
 IF(AND(D45&gt;=TIME(18,0,0), D45&lt;=TIME(21,59,0)), TIME(0,0,0),
 IF(AND(D45&gt;=TIME(22,0,0), D45&lt;=TIME(23,59,59)), TIME(7,0,0), ""))))))))</f>
        <v/>
      </c>
      <c r="F45" s="321" t="n"/>
      <c r="G45" s="320">
        <f>IF(AND(D45&gt;=TIME(6,0,0),D45&lt;=TIME(8,0,0)),E45,"")</f>
        <v/>
      </c>
      <c r="H45" s="319" t="n">
        <v>0.625</v>
      </c>
      <c r="I45" s="30">
        <f>ROUND(IF(OR(D45="",E45="",E45=0),0,IF(H45="",MOD(E45-D45,1)*24,MOD(H45-D45,1)*24)),2)</f>
        <v/>
      </c>
      <c r="J45" s="220" t="n"/>
      <c r="K45" s="274" t="n"/>
      <c r="L45" s="181" t="n"/>
      <c r="M45" s="275">
        <f>MAX(0,V45-W45)</f>
        <v/>
      </c>
      <c r="N45" s="322">
        <f>(IF(OR($C45="",$D45=""),0,
 IF(OR($A44="Holiday",$A45="Holiday"),
    IF(ISNUMBER(MATCH(TRIM($B45),{"Phagwah","Good Friday","Easter Monday","Labour Day","Christmas","Eid ul Azha","Romans-2","Globe-12","Neptune P1"},0)),0,$I45),
 IF(AND(NOT(OR($A44="Annual Leave",$A45="Annual Leave")),$A45="Off day"),$I45,
  MAX(0,$I45-$V45)
  ))))+W45</f>
        <v/>
      </c>
      <c r="O45" s="322">
        <f>IF(AND(OR($A44="Holiday",$A45="Holiday"),
        ISNUMBER(MATCH(TRIM($B45),{"Phagwah","Good Friday","Easter Monday","Labour Day","Christmas","Eid ul Azha","Romans-2","Globe-12","Neptune P1"},0))),
   $I45,0)</f>
        <v/>
      </c>
      <c r="P45" s="322">
        <f>IF(OR($O$7="Canteen",$O$7="Head Office"),0,IF($I45&lt;=0,0,IF(AND($I44&lt;=0,OR(TRIM($J45)="Hebrews",TRIM($J45)="Romans",TRIM($J45)="Romans-2",TRIM($J45)="Globe",TRIM($J45)="Globe-12",TRIM($J45)="Neptune P1")),1,0)))</f>
        <v/>
      </c>
      <c r="Q45" s="323" t="n"/>
      <c r="R45" s="322">
        <f>IF(OR($O$7="Canteen",$O$7="Head Office"),0,IF(
  AND(
    SUMIFS(I:I, C:C, C45) &gt;= 8,
    COUNTIFS(C$14:C45, C45)=1,
    OR(
      TEXT(D45,"hh:mm:ss")="07:00:00",
      TEXT(D45,"hh:mm:ss")="15:00:00",
      TEXT(D45,"hh:mm:ss")="23:00:00",
      TEXT(D46,"hh:mm:ss")="07:00:00",
      TEXT(D46,"hh:mm:ss")="15:00:00",
      TEXT(D46,"hh:mm:ss")="23:00:00"
    )
  ),
  1,
  0
))</f>
        <v/>
      </c>
      <c r="S45" s="322">
        <f>IF(OR($A44="Annual Leave",$A45="Annual Leave"),IF(AND($A44&lt;&gt;"Annual Leave",$A45="Annual Leave"),8,0),0)</f>
        <v/>
      </c>
      <c r="T45" s="116" t="n"/>
      <c r="U45" s="144">
        <f>MAX(0,40-Y45)</f>
        <v/>
      </c>
      <c r="V45" s="351">
        <f>IF(OR($C45="",$D45=""),0,
 IF(OR($A44="Holiday",$A45="Holiday"),0,
 IF(AND(NOT(OR($A44="Annual Leave",$A45="Annual Leave")),$A45="Off day"),0,
  IF($I44+$I45&gt;=8,IF($I44&gt;=8,0,8-$I44),$I45)
  )))</f>
        <v/>
      </c>
      <c r="W45" s="351">
        <f>MAX(0,V45-U45)</f>
        <v/>
      </c>
      <c r="X45" s="351">
        <f>IF(C45="","",C45-WEEKDAY(C45,1)+1)</f>
        <v/>
      </c>
      <c r="Y45" s="351">
        <f>SUMPRODUCT(($X$14:$X44=X45)*(($V$14:$V44)+($O$14:$O44)))+IF(X45=X14,$L$11,0)</f>
        <v/>
      </c>
      <c r="Z45" s="351" t="n"/>
      <c r="AA45" s="351" t="n"/>
      <c r="AB45" s="351" t="n"/>
      <c r="AC45" s="351" t="n"/>
      <c r="AD45" s="351" t="n"/>
      <c r="AE45" s="351" t="n"/>
      <c r="AF45" s="351" t="n"/>
    </row>
    <row r="46" ht="24" customHeight="1" s="348" thickBot="1">
      <c r="A46" s="154" t="inlineStr">
        <is>
          <t>On Day</t>
        </is>
      </c>
      <c r="B46" s="305" t="n"/>
      <c r="C46" s="90">
        <f>C45</f>
        <v/>
      </c>
      <c r="D46" s="80" t="n"/>
      <c r="E46" s="221">
        <f>IF(D46="", "",
 IF(D46=TIME(0,0,0), 0,
 IF(AND(D46&gt;=TIME(0,0,1), D46&lt;=TIME(2,0,0)), TIME(7,0,0),
 IF(AND(D46&gt;=TIME(6,0,0), D46&lt;=TIME(8,0,0)), TIME(12,0,0),
 IF(AND(D46&gt;TIME(8,0,0), D46&lt;=TIME(13,59,0)), TIME(15,0,0),
 IF(AND(D46&gt;=TIME(14,0,0), D46&lt;=TIME(17,59,0)), TIME(21,0,0),
 IF(AND(D46&gt;=TIME(18,0,0), D46&lt;=TIME(21,59,0)), TIME(0,0,0),
 IF(AND(D46&gt;=TIME(22,0,0), D46&lt;=TIME(23,59,59)), TIME(7,0,0), ""))))))))</f>
        <v/>
      </c>
      <c r="F46" s="156" t="n"/>
      <c r="G46" s="221">
        <f>IF(AND(D46&gt;=TIME(6,0,0),D46&lt;=TIME(8,0,0)),E46,"")</f>
        <v/>
      </c>
      <c r="H46" s="80" t="n"/>
      <c r="I46" s="30">
        <f>ROUND(IF(OR(D46="",E46="",E46=0),0,IF(H46="",MOD(E46-D46,1)*24,MOD(H46-D46,1)*24)),2)</f>
        <v/>
      </c>
      <c r="J46" s="158" t="n"/>
      <c r="K46" s="274" t="n"/>
      <c r="L46" s="189" t="n"/>
      <c r="M46" s="275">
        <f>MAX(0,V46-W46)</f>
        <v/>
      </c>
      <c r="N46" s="81">
        <f>(IF(OR($C46="",$D46=""),0,
 IF(OR($A46="Holiday",$A47="Holiday"),
    IF(ISNUMBER(MATCH(TRIM($B46),{"Phagwah","Good Friday","Easter Monday","Labour Day","Christmas","Eid ul Azha","Romans-2","Globe-12","Neptune P1"},0)),0,$I46),
 IF(AND(NOT(OR($A46="Annual Leave",$A47="Annual Leave")),$A46="Off day"),$I46,
  MAX(0,$I46-$V46)
  ))))+W46</f>
        <v/>
      </c>
      <c r="O46" s="81">
        <f>IF(AND(OR($A46="Holiday",$A47="Holiday"),
        ISNUMBER(MATCH(TRIM($B46),{"Phagwah","Good Friday","Easter Monday","Labour Day","Christmas","Eid ul Azha","Romans-2","Globe-12","Neptune P1"},0))),
   $I46,0)</f>
        <v/>
      </c>
      <c r="P46" s="81">
        <f>IF(OR($O$7="Canteen",$O$7="Head Office"),0,IF($I46&lt;=0,0,IF(OR(OR(TRIM($J46)="Hebrews",TRIM($J46)="Romans",TRIM($J46)="Romans-2",TRIM($J46)="Globe",TRIM($J46)="Globe-12",TRIM($J46)="Neptune P1"),AND($I47&gt;0,OR(TRIM($J47)="Hebrews",TRIM($J47)="Romans",TRIM($J47)="Romans-2",TRIM($J47)="Globe",TRIM($J47)="Globe-12",TRIM($J47)="Neptune P1"))),1,0)))</f>
        <v/>
      </c>
      <c r="Q46" s="82" t="n"/>
      <c r="R46" s="81">
        <f>IF(OR($O$7="Canteen",$O$7="Head Office"),0,IF(
  AND(
    SUMIFS(I:I, C:C, C46) &gt;= 8,
    COUNTIFS(C$14:C46, C46)=1,
    OR(
      TEXT(D46,"hh:mm:ss")="07:00:00",
      TEXT(D46,"hh:mm:ss")="15:00:00",
      TEXT(D46,"hh:mm:ss")="23:00:00",
      TEXT(D51,"hh:mm:ss")="07:00:00",
      TEXT(D51,"hh:mm:ss")="15:00:00",
      TEXT(D51,"hh:mm:ss")="23:00:00"
    )
  ),
  1,
  0
))</f>
        <v/>
      </c>
      <c r="S46" s="81">
        <f>IF(OR($A46="Annual Leave",$A47="Annual Leave"),IF($A46="Annual Leave",8,0),0)</f>
        <v/>
      </c>
      <c r="T46" s="117" t="n"/>
      <c r="U46" s="144">
        <f>MAX(0,40-Y46)</f>
        <v/>
      </c>
      <c r="V46" s="351">
        <f>IF(OR($C46="",$D46=""),0,
 IF(OR($A46="Holiday",$A47="Holiday"),0,
 IF(AND(NOT(OR($A46="Annual Leave",$A47="Annual Leave")),$A46="Off day"),0,
  IF($I46+$I47&gt;=8,IF($I46&gt;=8,8,$I46),$I46)
  )))</f>
        <v/>
      </c>
      <c r="W46" s="351">
        <f>MAX(0,V46-U46)</f>
        <v/>
      </c>
      <c r="X46" s="351">
        <f>IF(C46="","",C46-WEEKDAY(C46,1)+1)</f>
        <v/>
      </c>
      <c r="Y46" s="351">
        <f>SUMPRODUCT(($X$14:$X45=X46)*(($V$14:$V45)+($O$14:$O45)))+IF(X46=X14,$L$11,0)</f>
        <v/>
      </c>
      <c r="Z46" s="351" t="n"/>
      <c r="AA46" s="351" t="n"/>
      <c r="AB46" s="351" t="n"/>
      <c r="AC46" s="351" t="n"/>
      <c r="AD46" s="351" t="n"/>
      <c r="AE46" s="351" t="n"/>
      <c r="AF46" s="351" t="n"/>
    </row>
    <row r="47" ht="24" customHeight="1" s="348" thickBot="1">
      <c r="A47" s="184" t="inlineStr">
        <is>
          <t>On Day</t>
        </is>
      </c>
      <c r="B47" s="222" t="n"/>
      <c r="C47" s="118">
        <f>C45+1</f>
        <v/>
      </c>
      <c r="D47" s="83" t="n">
        <v>0.2916666666666667</v>
      </c>
      <c r="E47" s="223">
        <f>IF(D47="", "",
 IF(D47=TIME(0,0,0), 0,
 IF(AND(D47&gt;=TIME(0,0,1), D47&lt;=TIME(2,0,0)), TIME(7,0,0),
 IF(AND(D47&gt;=TIME(6,0,0), D47&lt;=TIME(8,0,0)), TIME(12,0,0),
 IF(AND(D47&gt;TIME(8,0,0), D47&lt;=TIME(13,59,0)), TIME(15,0,0),
 IF(AND(D47&gt;=TIME(14,0,0), D47&lt;=TIME(17,59,0)), TIME(21,0,0),
 IF(AND(D47&gt;=TIME(18,0,0), D47&lt;=TIME(21,59,0)), TIME(0,0,0),
 IF(AND(D47&gt;=TIME(22,0,0), D47&lt;=TIME(23,59,59)), TIME(7,0,0), ""))))))))</f>
        <v/>
      </c>
      <c r="F47" s="224" t="n"/>
      <c r="G47" s="223">
        <f>IF(AND(D47&gt;=TIME(6,0,0),D47&lt;=TIME(8,0,0)),E47,"")</f>
        <v/>
      </c>
      <c r="H47" s="83" t="n">
        <v>0.625</v>
      </c>
      <c r="I47" s="23">
        <f>ROUND(IF(OR(D47="",E47="",E47=0),0,IF(H47="",MOD(E47-D47,1)*24,MOD(H47-D47,1)*24)),2)</f>
        <v/>
      </c>
      <c r="J47" s="225" t="n"/>
      <c r="K47" s="297" t="n"/>
      <c r="L47" s="181" t="n"/>
      <c r="M47" s="298">
        <f>MAX(0,V47-W47)</f>
        <v/>
      </c>
      <c r="N47" s="84">
        <f>(IF(OR($C47="",$D47=""),0,
 IF(OR($A46="Holiday",$A47="Holiday"),
    IF(ISNUMBER(MATCH(TRIM($B47),{"Phagwah","Good Friday","Easter Monday","Labour Day","Christmas","Eid ul Azha","Romans-2","Globe-12","Neptune P1"},0)),0,$I47),
 IF(AND(NOT(OR($A46="Annual Leave",$A47="Annual Leave")),$A47="Off day"),$I47,
  MAX(0,$I47-$V47)
  ))))+W47</f>
        <v/>
      </c>
      <c r="O47" s="84">
        <f>IF(AND(OR($A46="Holiday",$A47="Holiday"),
        ISNUMBER(MATCH(TRIM($B47),{"Phagwah","Good Friday","Easter Monday","Labour Day","Christmas","Eid ul Azha","Romans-2","Globe-12","Neptune P1"},0))),
   $I47,0)</f>
        <v/>
      </c>
      <c r="P47" s="84">
        <f>IF(OR($O$7="Canteen",$O$7="Head Office"),0,IF($I47&lt;=0,0,IF(AND($I46&lt;=0,OR(TRIM($J47)="Hebrews",TRIM($J47)="Romans",TRIM($J47)="Romans-2",TRIM($J47)="Globe",TRIM($J47)="Globe-12",TRIM($J47)="Neptune P1")),1,0)))</f>
        <v/>
      </c>
      <c r="Q47" s="85" t="n"/>
      <c r="R47" s="84">
        <f>IF(OR($O$7="Canteen",$O$7="Head Office"),0,IF(
  AND(
    SUMIFS(I:I, C:C, C47) &gt;= 8,
    COUNTIFS(C$14:C47, C47)=1,
    OR(
      TEXT(D47,"hh:mm:ss")="07:00:00",
      TEXT(D47,"hh:mm:ss")="15:00:00",
      TEXT(D47,"hh:mm:ss")="23:00:00",
      TEXT(D48,"hh:mm:ss")="07:00:00",
      TEXT(D48,"hh:mm:ss")="15:00:00",
      TEXT(D48,"hh:mm:ss")="23:00:00"
    )
  ),
  1,
  0
))</f>
        <v/>
      </c>
      <c r="S47" s="84">
        <f>IF(OR($A46="Annual Leave",$A47="Annual Leave"),IF(AND($A46&lt;&gt;"Annual Leave",$A47="Annual Leave"),8,0),0)</f>
        <v/>
      </c>
      <c r="T47" s="86" t="n"/>
      <c r="U47" s="144">
        <f>MAX(0,40-Y47)</f>
        <v/>
      </c>
      <c r="V47" s="351">
        <f>IF(OR($C47="",$D47=""),0,
 IF(OR($A46="Holiday",$A47="Holiday"),0,
 IF(AND(NOT(OR($A46="Annual Leave",$A47="Annual Leave")),$A47="Off day"),0,
  IF($I46+$I47&gt;=8,IF($I46&gt;=8,0,8-$I46),$I47)
  )))</f>
        <v/>
      </c>
      <c r="W47" s="351">
        <f>MAX(0,V47-U47)</f>
        <v/>
      </c>
      <c r="X47" s="351">
        <f>IF(C47="","",C47-WEEKDAY(C47,1)+1)</f>
        <v/>
      </c>
      <c r="Y47" s="351">
        <f>SUMPRODUCT(($X$14:$X46=X47)*(($V$14:$V46)+($O$14:$O46)))+IF(X47=X14,$L$11,0)</f>
        <v/>
      </c>
      <c r="Z47" s="351" t="n"/>
      <c r="AA47" s="351" t="n"/>
      <c r="AB47" s="351" t="n"/>
      <c r="AC47" s="351" t="n"/>
      <c r="AD47" s="351" t="n"/>
      <c r="AE47" s="351" t="n"/>
      <c r="AF47" s="351" t="n"/>
    </row>
    <row r="48" ht="24" customHeight="1" s="348" thickBot="1">
      <c r="A48" s="226" t="inlineStr">
        <is>
          <t>On Day</t>
        </is>
      </c>
      <c r="B48" s="299" t="n"/>
      <c r="C48" s="119">
        <f>C47</f>
        <v/>
      </c>
      <c r="D48" s="24" t="n"/>
      <c r="E48" s="227">
        <f>IF(D48="", "",
 IF(D48=TIME(0,0,0), 0,
 IF(AND(D48&gt;=TIME(0,0,1), D48&lt;=TIME(2,0,0)), TIME(7,0,0),
 IF(AND(D48&gt;=TIME(6,0,0), D48&lt;=TIME(8,0,0)), TIME(12,0,0),
 IF(AND(D48&gt;TIME(8,0,0), D48&lt;=TIME(13,59,0)), TIME(15,0,0),
 IF(AND(D48&gt;=TIME(14,0,0), D48&lt;=TIME(17,59,0)), TIME(21,0,0),
 IF(AND(D48&gt;=TIME(18,0,0), D48&lt;=TIME(21,59,0)), TIME(0,0,0),
 IF(AND(D48&gt;=TIME(22,0,0), D48&lt;=TIME(23,59,59)), TIME(7,0,0), ""))))))))</f>
        <v/>
      </c>
      <c r="F48" s="228" t="n"/>
      <c r="G48" s="227">
        <f>IF(AND(D48&gt;=TIME(6,0,0),D48&lt;=TIME(8,0,0)),E48,"")</f>
        <v/>
      </c>
      <c r="H48" s="300" t="n"/>
      <c r="I48" s="87">
        <f>ROUND(IF(OR(D48="",E48="",E48=0),0,IF(H48="",MOD(E48-D48,1)*24,MOD(H48-D48,1)*24)),2)</f>
        <v/>
      </c>
      <c r="J48" s="190" t="n"/>
      <c r="K48" s="297" t="n"/>
      <c r="L48" s="183" t="n"/>
      <c r="M48" s="324">
        <f>MAX(0,V48-W48)</f>
        <v/>
      </c>
      <c r="N48" s="302">
        <f>(IF(OR($C48="",$D48=""),0,
 IF(OR($A48="Holiday",$A49="Holiday"),
    IF(ISNUMBER(MATCH(TRIM($B48),{"Phagwah","Good Friday","Easter Monday","Labour Day","Christmas","Eid ul Azha","Romans-2","Globe-12","Neptune P1"},0)),0,$I48),
 IF(AND(NOT(OR($A48="Annual Leave",$A49="Annual Leave")),$A48="Off day"),$I48,
  MAX(0,$I48-$V48)
  ))))+W48</f>
        <v/>
      </c>
      <c r="O48" s="303" t="n"/>
      <c r="P48" s="229">
        <f>IF(OR($O$7="Canteen",$O$7="Head Office"),0,IF($I48&lt;=0,0,IF(OR(OR(TRIM($J48)="Hebrews",TRIM($J48)="Romans",TRIM($J48)="Romans-2",TRIM($J48)="Globe",TRIM($J48)="Globe-12",TRIM($J48)="Neptune P1"),AND($I49&gt;0,OR(TRIM($J49)="Hebrews",TRIM($J49)="Romans",TRIM($J49)="Romans-2",TRIM($J49)="Globe",TRIM($J49)="Globe-12",TRIM($J49)="Neptune P1"))),1,0)))</f>
        <v/>
      </c>
      <c r="Q48" s="303" t="n"/>
      <c r="R48" s="302">
        <f>IF(OR($O$7="Canteen",$O$7="Head Office"),0,IF(
  AND(
    SUMIFS(I:I, C:C, C48) &gt;= 8,
    COUNTIFS(C$14:C48, C48)=1,
    OR(
      TEXT(D48,"hh:mm:ss")="07:00:00",
      TEXT(D48,"hh:mm:ss")="15:00:00",
      TEXT(D48,"hh:mm:ss")="23:00:00",
      TEXT(D53,"hh:mm:ss")="07:00:00",
      TEXT(D53,"hh:mm:ss")="15:00:00",
      TEXT(D53,"hh:mm:ss")="23:00:00"
    )
  ),
  1,
  0
))</f>
        <v/>
      </c>
      <c r="S48" s="303" t="n"/>
      <c r="T48" s="304" t="n"/>
      <c r="U48" s="144">
        <f>MAX(0,40-Y48)</f>
        <v/>
      </c>
      <c r="V48" s="351">
        <f>IF(OR($C48="",$D48=""),0,
 IF(OR($A48="Holiday",$A49="Holiday"),0,
 IF(AND(NOT(OR($A48="Annual Leave",$A49="Annual Leave")),$A48="Off day"),0,
  IF($I48+$I49&gt;=8,IF($I48&gt;=8,8,$I48),$I48)
  )))</f>
        <v/>
      </c>
      <c r="W48" s="351">
        <f>MAX(0,V48-U48)</f>
        <v/>
      </c>
      <c r="X48" s="351">
        <f>IF(C48="","",C48-WEEKDAY(C48,1)+1)</f>
        <v/>
      </c>
      <c r="Y48" s="351">
        <f>SUMPRODUCT(($X$14:$X47=X48)*(($V$14:$V47)+($O$14:$O47)))+IF(X48=X14,$L$11,0)</f>
        <v/>
      </c>
      <c r="Z48" s="351" t="n"/>
      <c r="AA48" s="351" t="n"/>
      <c r="AB48" s="351" t="n"/>
      <c r="AC48" s="351" t="n"/>
      <c r="AD48" s="351" t="n"/>
      <c r="AE48" s="351" t="n"/>
      <c r="AF48" s="351" t="n"/>
    </row>
    <row r="49" ht="24" customHeight="1" s="348" thickBot="1">
      <c r="A49" s="230" t="n"/>
      <c r="B49" s="355" t="n"/>
      <c r="C49" s="231" t="n"/>
      <c r="D49" s="232" t="n"/>
      <c r="E49" s="232" t="n"/>
      <c r="F49" s="232" t="n"/>
      <c r="G49" s="232" t="n"/>
      <c r="H49" s="233" t="inlineStr">
        <is>
          <t>Total Hrs:</t>
        </is>
      </c>
      <c r="I49" s="122">
        <f>SUM(I14:I48)</f>
        <v/>
      </c>
      <c r="J49" s="234" t="n"/>
      <c r="K49" s="234" t="n"/>
      <c r="L49" s="235" t="n"/>
      <c r="M49" s="120">
        <f>SUM(M14:M48)</f>
        <v/>
      </c>
      <c r="N49" s="120">
        <f>SUM(N14:N48)</f>
        <v/>
      </c>
      <c r="O49" s="120">
        <f>SUM(O14:O48)</f>
        <v/>
      </c>
      <c r="P49" s="120">
        <f>SUM(P14:P48)</f>
        <v/>
      </c>
      <c r="Q49" s="120">
        <f>IF($O$6&lt;&gt;"Armed",0,LOOKUP($Q$50,{0,1,2,3,4,5,6,7,8,9,10,11,12,13,14},{0,384,769,1153,1153,1538,1923,2307,2692,3076,3461,3846,4239,4615,5000}))</f>
        <v/>
      </c>
      <c r="R49" s="120">
        <f>SUM(R14:R48)</f>
        <v/>
      </c>
      <c r="S49" s="120">
        <f>SUM(S14:S48)</f>
        <v/>
      </c>
      <c r="T49" s="121">
        <f>SUM(T30:T43)</f>
        <v/>
      </c>
      <c r="U49" s="144">
        <f>MIN(U48,0)</f>
        <v/>
      </c>
      <c r="V49" s="351">
        <f>SUM(V14:V48)</f>
        <v/>
      </c>
      <c r="W49" s="351">
        <f>SUM(W14:W48)</f>
        <v/>
      </c>
      <c r="X49" s="351" t="n"/>
      <c r="Y49" s="351" t="n"/>
      <c r="Z49" s="351" t="n"/>
      <c r="AA49" s="351" t="n"/>
      <c r="AB49" s="351" t="n"/>
      <c r="AC49" s="351" t="n"/>
      <c r="AD49" s="351" t="n"/>
      <c r="AE49" s="351" t="n"/>
      <c r="AF49" s="351" t="n"/>
    </row>
    <row r="50" ht="24" customHeight="1" s="348">
      <c r="A50" s="351" t="n"/>
      <c r="B50" s="351" t="n"/>
      <c r="C50" s="6" t="n"/>
      <c r="D50" s="6" t="n"/>
      <c r="E50" s="6" t="n"/>
      <c r="F50" s="6" t="n"/>
      <c r="G50" s="6" t="n"/>
      <c r="H50" s="336" t="n"/>
      <c r="I50" s="351" t="n"/>
      <c r="J50" s="336" t="n"/>
      <c r="K50" s="336" t="n"/>
      <c r="L50" s="336" t="n"/>
      <c r="M50" s="28" t="n"/>
      <c r="N50" s="28" t="n"/>
      <c r="O50" s="28" t="n"/>
      <c r="P50" s="241" t="inlineStr">
        <is>
          <t>Days Worked</t>
        </is>
      </c>
      <c r="Q50" s="29">
        <f>SUM(--(SUM(I14:I15)&gt;0),--(SUM(I16:I17)&gt;0),--(SUM(I18:I19)&gt;0),--(SUM(I20:I21)&gt;0),--(SUM(I22:I23)&gt;0),--(SUM(I24:I25)&gt;0),--(SUM(I26:I27)&gt;0),--(SUM(I30:I31)&gt;0),--(SUM(I32:I33)&gt;0),--(SUM(I34:I35)&gt;0),--(SUM(I36:I37)&gt;0),--(SUM(I38:I39)&gt;0),--(SUM(I40:I41)&gt;0),--(SUM(I42:I43)&gt;0),--(SUM(I45:I46)&gt;0),--(SUM(I47:I48)&gt;0))</f>
        <v/>
      </c>
      <c r="R50" s="28" t="n"/>
      <c r="S50" s="28" t="n"/>
      <c r="T50" s="28" t="n"/>
      <c r="U50" s="144" t="n"/>
      <c r="V50" s="351" t="n"/>
      <c r="W50" s="351" t="n"/>
      <c r="X50" s="351" t="n"/>
      <c r="Y50" s="351" t="n"/>
      <c r="Z50" s="351" t="n"/>
      <c r="AA50" s="351" t="n"/>
      <c r="AB50" s="351" t="n"/>
      <c r="AC50" s="351" t="n"/>
      <c r="AD50" s="351" t="n"/>
      <c r="AE50" s="351" t="n"/>
      <c r="AF50" s="351" t="n"/>
    </row>
    <row r="51" ht="24" customHeight="1" s="348">
      <c r="A51" s="351" t="n"/>
      <c r="B51" s="351" t="n"/>
      <c r="C51" s="345" t="n"/>
      <c r="D51" s="362" t="n"/>
      <c r="E51" s="362" t="n"/>
      <c r="F51" s="334" t="n"/>
      <c r="G51" s="362" t="n"/>
      <c r="H51" s="336" t="n"/>
      <c r="I51" s="351" t="n"/>
      <c r="J51" s="336" t="n"/>
      <c r="K51" s="336" t="n"/>
      <c r="L51" s="336" t="n"/>
      <c r="M51" s="236" t="n"/>
      <c r="N51" s="236" t="n"/>
      <c r="O51" s="236" t="n"/>
      <c r="P51" s="236" t="n"/>
      <c r="Q51" s="236" t="n"/>
      <c r="R51" s="236" t="n"/>
      <c r="S51" s="236" t="n"/>
      <c r="T51" s="236" t="n"/>
      <c r="U51" s="144" t="n"/>
      <c r="V51" s="351" t="n"/>
      <c r="W51" s="351" t="n"/>
      <c r="X51" s="351" t="n"/>
      <c r="Y51" s="351" t="n"/>
      <c r="Z51" s="351" t="n"/>
      <c r="AA51" s="351" t="n"/>
      <c r="AB51" s="351" t="n"/>
      <c r="AC51" s="351" t="n"/>
      <c r="AD51" s="351" t="n"/>
      <c r="AE51" s="351" t="n"/>
      <c r="AF51" s="351" t="n"/>
    </row>
    <row r="52">
      <c r="A52" s="351" t="n"/>
      <c r="B52" s="351" t="n"/>
      <c r="C52" s="329" t="inlineStr">
        <is>
          <t>Supervisor Signature</t>
        </is>
      </c>
      <c r="D52" s="363" t="n"/>
      <c r="E52" s="363" t="n"/>
      <c r="F52" s="329" t="inlineStr">
        <is>
          <t>Date</t>
        </is>
      </c>
      <c r="G52" s="363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351" t="n"/>
      <c r="V52" s="351" t="n"/>
      <c r="W52" s="351" t="n"/>
      <c r="X52" s="351" t="n"/>
      <c r="Y52" s="351" t="n"/>
      <c r="Z52" s="351" t="n"/>
      <c r="AA52" s="351" t="n"/>
      <c r="AB52" s="351" t="n"/>
      <c r="AC52" s="351" t="n"/>
      <c r="AD52" s="351" t="n"/>
      <c r="AE52" s="351" t="n"/>
      <c r="AF52" s="351" t="n"/>
    </row>
    <row r="53" ht="26.25" customHeight="1" s="348">
      <c r="A53" s="351" t="n"/>
      <c r="B53" s="351" t="n"/>
      <c r="C53" s="345" t="n"/>
      <c r="D53" s="362" t="n"/>
      <c r="E53" s="362" t="n"/>
      <c r="F53" s="331" t="n"/>
      <c r="G53" s="362" t="n"/>
      <c r="H53" s="6" t="n"/>
      <c r="I53" s="6" t="n"/>
      <c r="J53" s="6" t="n"/>
      <c r="K53" s="6" t="n"/>
      <c r="L53" s="6" t="n"/>
      <c r="M53" s="6" t="n"/>
      <c r="N53" s="237" t="n"/>
      <c r="O53" s="238" t="n"/>
      <c r="P53" s="346" t="n"/>
      <c r="Q53" s="351" t="n"/>
      <c r="R53" s="351" t="n"/>
      <c r="S53" s="351" t="n"/>
      <c r="T53" s="351" t="n"/>
      <c r="U53" s="351" t="n"/>
      <c r="V53" s="351" t="n"/>
      <c r="W53" s="351" t="n"/>
      <c r="X53" s="351" t="n"/>
      <c r="Y53" s="351" t="n"/>
      <c r="Z53" s="351" t="n"/>
      <c r="AA53" s="351" t="n"/>
      <c r="AB53" s="351" t="n"/>
      <c r="AC53" s="351" t="n"/>
      <c r="AD53" s="351" t="n"/>
      <c r="AE53" s="351" t="n"/>
      <c r="AF53" s="351" t="n"/>
    </row>
    <row r="54">
      <c r="A54" s="351" t="n"/>
      <c r="B54" s="351" t="n"/>
      <c r="C54" s="329" t="inlineStr">
        <is>
          <t>Manager Signature</t>
        </is>
      </c>
      <c r="D54" s="363" t="n"/>
      <c r="E54" s="363" t="n"/>
      <c r="F54" s="329" t="inlineStr">
        <is>
          <t>Date</t>
        </is>
      </c>
      <c r="G54" s="363" t="n"/>
      <c r="H54" s="6" t="n"/>
      <c r="I54" s="239" t="inlineStr">
        <is>
          <t>{42}</t>
        </is>
      </c>
      <c r="J54" s="239" t="n"/>
      <c r="K54" s="239" t="n"/>
      <c r="L54" s="239" t="n"/>
      <c r="M54" s="6" t="n"/>
      <c r="N54" s="6" t="n"/>
      <c r="O54" s="6" t="n"/>
      <c r="P54" s="6" t="n"/>
      <c r="Q54" s="6" t="n"/>
      <c r="R54" s="6" t="n"/>
      <c r="S54" s="6" t="n"/>
      <c r="T54" s="6" t="n"/>
      <c r="U54" s="351" t="n"/>
      <c r="V54" s="351" t="n"/>
      <c r="W54" s="351" t="n"/>
      <c r="X54" s="351" t="n"/>
      <c r="Y54" s="351" t="n"/>
      <c r="Z54" s="351" t="n"/>
      <c r="AA54" s="351" t="n"/>
      <c r="AB54" s="351" t="n"/>
      <c r="AC54" s="351" t="n"/>
      <c r="AD54" s="351" t="n"/>
      <c r="AE54" s="351" t="n"/>
      <c r="AF54" s="351" t="n"/>
    </row>
    <row r="55">
      <c r="A55" s="351" t="n"/>
      <c r="B55" s="351" t="n"/>
      <c r="C55" s="240" t="n"/>
      <c r="D55" s="240" t="n"/>
      <c r="E55" s="240" t="n"/>
      <c r="F55" s="240" t="n"/>
      <c r="G55" s="240" t="n"/>
      <c r="H55" s="240" t="n"/>
      <c r="I55" s="240" t="n"/>
      <c r="J55" s="240" t="n"/>
      <c r="K55" s="240" t="n"/>
      <c r="L55" s="240" t="n"/>
      <c r="M55" s="240" t="n"/>
      <c r="N55" s="240" t="n"/>
      <c r="O55" s="240" t="n"/>
      <c r="P55" s="240" t="n"/>
      <c r="Q55" s="240" t="n"/>
      <c r="R55" s="240" t="n"/>
      <c r="S55" s="240" t="n"/>
      <c r="T55" s="240" t="n"/>
      <c r="U55" s="351" t="n"/>
      <c r="V55" s="351" t="n"/>
      <c r="W55" s="351" t="n"/>
      <c r="X55" s="351" t="n"/>
      <c r="Y55" s="351" t="n"/>
      <c r="Z55" s="351" t="n"/>
      <c r="AA55" s="351" t="n"/>
      <c r="AB55" s="351" t="n"/>
      <c r="AC55" s="351" t="n"/>
      <c r="AD55" s="351" t="n"/>
      <c r="AE55" s="351" t="n"/>
      <c r="AF55" s="35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45"/>
  <mergeCells count="33">
    <mergeCell ref="C54:E54"/>
    <mergeCell ref="V2:W2"/>
    <mergeCell ref="C8:F8"/>
    <mergeCell ref="F54:G54"/>
    <mergeCell ref="H10:I10"/>
    <mergeCell ref="C7:F7"/>
    <mergeCell ref="K5:L5"/>
    <mergeCell ref="M5:N5"/>
    <mergeCell ref="H50:I50"/>
    <mergeCell ref="C51:E51"/>
    <mergeCell ref="A1:T1"/>
    <mergeCell ref="C52:E52"/>
    <mergeCell ref="V3:AB3"/>
    <mergeCell ref="F51:G51"/>
    <mergeCell ref="M10:N10"/>
    <mergeCell ref="H51:I51"/>
    <mergeCell ref="C6:F6"/>
    <mergeCell ref="C5:F5"/>
    <mergeCell ref="M7:N7"/>
    <mergeCell ref="M6:N6"/>
    <mergeCell ref="C53:E53"/>
    <mergeCell ref="H7:I7"/>
    <mergeCell ref="H28:I28"/>
    <mergeCell ref="C10:F10"/>
    <mergeCell ref="M8:N8"/>
    <mergeCell ref="F52:G52"/>
    <mergeCell ref="P53:T53"/>
    <mergeCell ref="AA2:AB2"/>
    <mergeCell ref="K10:L10"/>
    <mergeCell ref="H5:I5"/>
    <mergeCell ref="K4:L4"/>
    <mergeCell ref="M4:N4"/>
    <mergeCell ref="F53:G53"/>
  </mergeCells>
  <dataValidations count="5">
    <dataValidation sqref="A14:A48" showDropDown="0" showInputMessage="0" showErrorMessage="0" allowBlank="1" type="list">
      <formula1>"On Day,Off Day,Sick,Absent,Holiday,Annual Leave"</formula1>
    </dataValidation>
    <dataValidation sqref="B14:B48" showDropDown="0" showInputMessage="0" showErrorMessage="0" allowBlank="1" type="list">
      <formula1>"Holiday Double,Phagwah,Good Friday,Easter Monday,Labour Day,Christmas,Eid ul Azha"</formula1>
    </dataValidation>
    <dataValidation sqref="J14:J48" showDropDown="0" showInputMessage="0" showErrorMessage="0" allowBlank="1" type="list">
      <formula1>_xlfn._LONGTEXT("Unico,Unico-2,Unico-42,Unico-44,Unico-46,Unico-47,Unico-48,Unico-49,Globe,Globe-12,Hebrews,Romans-2,Beacon,Numbers,Zebra-24,Sunrise,Sunrise-1,Sunflower 6,Sunset 12,Ripple,Neptune P1,Neptune P2,Neptune P3,Neptune P4,Neptune P5,Neptune P6,Neptune P7,Rainbow"," 1,Rainbow 2,Citadel,Sunset 11,Autumn,Autumn-2,Miracle,Miracle 1,Canteen,Guard Hut")</formula1>
    </dataValidation>
    <dataValidation sqref="O7" showDropDown="0" showInputMessage="0" showErrorMessage="0" allowBlank="1" type="list">
      <formula1>"Caricom,EU,UN,DMC,ARU,Head Office,Canteen"</formula1>
    </dataValidation>
    <dataValidation sqref="O6" showDropDown="0" showInputMessage="0" showErrorMessage="0" allowBlank="1" type="list">
      <formula1>"Unarmed,Armed"</formula1>
    </dataValidation>
  </dataValidations>
  <printOptions horizontalCentered="1"/>
  <pageMargins left="0.5" right="0.5" top="0.5" bottom="1" header="0.5" footer="0.5"/>
  <pageSetup orientation="portrait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AL55"/>
  <sheetViews>
    <sheetView topLeftCell="A3" workbookViewId="0">
      <selection activeCell="K50" sqref="K50"/>
    </sheetView>
  </sheetViews>
  <sheetFormatPr baseColWidth="8" defaultRowHeight="13.5"/>
  <cols>
    <col width="12.28515625" customWidth="1" style="348" min="1" max="1"/>
    <col width="15.140625" customWidth="1" style="348" min="2" max="2"/>
    <col width="12.42578125" customWidth="1" style="348" min="3" max="3"/>
    <col width="9.28515625" customWidth="1" style="348" min="4" max="4"/>
    <col hidden="1" width="9.28515625" customWidth="1" style="348" min="5" max="5"/>
    <col hidden="1" width="2" customWidth="1" style="348" min="6" max="6"/>
    <col hidden="1" width="12.5703125" customWidth="1" style="348" min="7" max="7"/>
    <col width="9.28515625" customWidth="1" style="348" min="8" max="8"/>
    <col width="6.5703125" customWidth="1" style="348" min="9" max="9"/>
    <col width="10.140625" customWidth="1" style="348" min="10" max="10"/>
    <col width="15.28515625" customWidth="1" style="348" min="11" max="11"/>
    <col width="10.5703125" customWidth="1" style="348" min="12" max="12"/>
    <col width="11" customWidth="1" style="348" min="13" max="13"/>
    <col width="9.85546875" customWidth="1" style="348" min="14" max="14"/>
    <col width="11.140625" customWidth="1" style="348" min="15" max="15"/>
    <col width="9.85546875" customWidth="1" style="348" min="16" max="16"/>
    <col width="10.28515625" customWidth="1" style="348" min="17" max="17"/>
    <col width="8.85546875" customWidth="1" style="348" min="18" max="19"/>
    <col width="45.28515625" customWidth="1" style="348" min="20" max="20"/>
    <col width="9.140625" customWidth="1" style="348" min="21" max="21"/>
    <col width="3.140625" customWidth="1" style="348" min="22" max="29"/>
    <col width="10.28515625" customWidth="1" style="348" min="30" max="30"/>
  </cols>
  <sheetData>
    <row r="1" ht="32.25" customFormat="1" customHeight="1" s="1" thickBot="1">
      <c r="A1" s="332" t="n"/>
      <c r="B1" s="354" t="n"/>
      <c r="C1" s="354" t="n"/>
      <c r="D1" s="354" t="n"/>
      <c r="E1" s="354" t="n"/>
      <c r="F1" s="354" t="n"/>
      <c r="G1" s="354" t="n"/>
      <c r="H1" s="354" t="n"/>
      <c r="I1" s="354" t="n"/>
      <c r="J1" s="354" t="n"/>
      <c r="K1" s="354" t="n"/>
      <c r="L1" s="354" t="n"/>
      <c r="M1" s="354" t="n"/>
      <c r="N1" s="354" t="n"/>
      <c r="O1" s="354" t="n"/>
      <c r="P1" s="354" t="n"/>
      <c r="Q1" s="354" t="n"/>
      <c r="R1" s="354" t="n"/>
      <c r="S1" s="354" t="n"/>
      <c r="T1" s="355" t="n"/>
      <c r="U1" s="351" t="n"/>
      <c r="V1" s="351" t="n"/>
      <c r="W1" s="351" t="n"/>
      <c r="X1" s="351" t="n"/>
      <c r="Y1" s="351" t="n"/>
      <c r="Z1" s="351" t="n"/>
      <c r="AA1" s="351" t="n"/>
      <c r="AB1" s="351" t="n"/>
      <c r="AC1" s="351" t="n"/>
      <c r="AD1" s="126" t="n"/>
      <c r="AE1" s="351" t="n"/>
      <c r="AF1" s="351" t="n"/>
    </row>
    <row r="2" ht="15" customFormat="1" customHeight="1" s="1">
      <c r="A2" s="351" t="n"/>
      <c r="B2" s="351" t="n"/>
      <c r="C2" s="127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128" t="n"/>
      <c r="U2" s="351" t="n"/>
      <c r="V2" s="343" t="n">
        <v>2025</v>
      </c>
      <c r="W2" s="356" t="n"/>
      <c r="X2" s="351" t="n"/>
      <c r="Y2" s="351" t="n"/>
      <c r="Z2" s="129" t="inlineStr">
        <is>
          <t>Month:</t>
        </is>
      </c>
      <c r="AA2" s="343" t="n">
        <v>3</v>
      </c>
      <c r="AB2" s="356" t="n"/>
      <c r="AC2" s="351" t="n"/>
      <c r="AD2" s="351" t="n"/>
      <c r="AE2" s="351" t="n"/>
      <c r="AF2" s="351" t="n"/>
    </row>
    <row r="3" ht="15.6" customHeight="1" s="348" thickBot="1">
      <c r="A3" s="351" t="n"/>
      <c r="B3" s="351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351" t="n"/>
      <c r="V3" s="333">
        <f>DATE(V2,AA2,1)</f>
        <v/>
      </c>
      <c r="W3" s="357" t="n"/>
      <c r="X3" s="357" t="n"/>
      <c r="Y3" s="357" t="n"/>
      <c r="Z3" s="357" t="n"/>
      <c r="AA3" s="357" t="n"/>
      <c r="AB3" s="358" t="n"/>
      <c r="AC3" s="351" t="n"/>
      <c r="AD3" s="351" t="n"/>
      <c r="AE3" s="351" t="n"/>
      <c r="AF3" s="249" t="n"/>
    </row>
    <row r="4" ht="21" customHeight="1" s="348" thickBot="1">
      <c r="A4" s="351" t="n"/>
      <c r="B4" s="351" t="n"/>
      <c r="C4" s="25" t="inlineStr">
        <is>
          <t>Federal Manangement Systems</t>
        </is>
      </c>
      <c r="D4" s="25" t="n"/>
      <c r="E4" s="25" t="n"/>
      <c r="F4" s="25" t="n"/>
      <c r="G4" s="25" t="n"/>
      <c r="H4" s="6" t="n"/>
      <c r="I4" s="6" t="n"/>
      <c r="J4" s="6" t="n"/>
      <c r="K4" s="330" t="inlineStr">
        <is>
          <t>Employee Number:</t>
        </is>
      </c>
      <c r="L4" s="351" t="n"/>
      <c r="M4" s="342" t="inlineStr">
        <is>
          <t>5526</t>
        </is>
      </c>
      <c r="N4" s="355" t="n"/>
      <c r="O4" s="6" t="n"/>
      <c r="P4" s="6" t="n"/>
      <c r="Q4" s="6" t="n"/>
      <c r="R4" s="6" t="n"/>
      <c r="S4" s="6" t="n"/>
      <c r="T4" s="6" t="n"/>
      <c r="U4" s="351" t="n"/>
      <c r="V4" s="130" t="inlineStr">
        <is>
          <t>Su</t>
        </is>
      </c>
      <c r="W4" s="131" t="inlineStr">
        <is>
          <t>M</t>
        </is>
      </c>
      <c r="X4" s="131" t="inlineStr">
        <is>
          <t>Tu</t>
        </is>
      </c>
      <c r="Y4" s="131" t="inlineStr">
        <is>
          <t>W</t>
        </is>
      </c>
      <c r="Z4" s="131" t="inlineStr">
        <is>
          <t>Th</t>
        </is>
      </c>
      <c r="AA4" s="131" t="inlineStr">
        <is>
          <t>F</t>
        </is>
      </c>
      <c r="AB4" s="132" t="inlineStr">
        <is>
          <t>Sa</t>
        </is>
      </c>
      <c r="AC4" s="351" t="n"/>
      <c r="AD4" s="133" t="inlineStr">
        <is>
          <t>Overtime Options</t>
        </is>
      </c>
      <c r="AE4" s="351" t="n"/>
      <c r="AF4" s="351" t="n"/>
      <c r="AJ4" s="257" t="n"/>
    </row>
    <row r="5" ht="14.1" customHeight="1" s="348" thickBot="1">
      <c r="A5" s="351" t="n"/>
      <c r="B5" s="351" t="n"/>
      <c r="C5" s="337" t="n"/>
      <c r="D5" s="351" t="n"/>
      <c r="E5" s="351" t="n"/>
      <c r="F5" s="351" t="n"/>
      <c r="G5" s="6" t="n"/>
      <c r="H5" s="340" t="n"/>
      <c r="I5" s="351" t="n"/>
      <c r="J5" s="340" t="n"/>
      <c r="K5" s="344" t="inlineStr">
        <is>
          <t>Employee Name:</t>
        </is>
      </c>
      <c r="L5" s="359" t="n"/>
      <c r="M5" s="342" t="inlineStr">
        <is>
          <t>Williams, Felicity Nyasha</t>
        </is>
      </c>
      <c r="N5" s="355" t="n"/>
      <c r="O5" s="337" t="n"/>
      <c r="P5" s="337" t="n"/>
      <c r="Q5" s="337" t="n"/>
      <c r="R5" s="337" t="n"/>
      <c r="S5" s="337" t="n"/>
      <c r="T5" s="337" t="n"/>
      <c r="U5" s="351" t="n"/>
      <c r="V5" s="263">
        <f>IF(MONTH($V$3)&lt;&gt;MONTH($V$3-WEEKDAY($V$3,1)+(ROW(V5)-ROW($V$5))*7+(COLUMN(V5)-COLUMN($V$5)+1)),"",$V$3-WEEKDAY($V$3,1)+(ROW(V5)-ROW($V$5))*7+(COLUMN(V5)-COLUMN($V$5)+1))</f>
        <v/>
      </c>
      <c r="W5" s="263">
        <f>IF(MONTH($V$3)&lt;&gt;MONTH($V$3-WEEKDAY($V$3,1)+(ROW(W5)-ROW($V$5))*7+(COLUMN(W5)-COLUMN($V$5)+1)),"",$V$3-WEEKDAY($V$3,1)+(ROW(W5)-ROW($V$5))*7+(COLUMN(W5)-COLUMN($V$5)+1))</f>
        <v/>
      </c>
      <c r="X5" s="263">
        <f>IF(MONTH($V$3)&lt;&gt;MONTH($V$3-WEEKDAY($V$3,1)+(ROW(X5)-ROW($V$5))*7+(COLUMN(X5)-COLUMN($V$5)+1)),"",$V$3-WEEKDAY($V$3,1)+(ROW(X5)-ROW($V$5))*7+(COLUMN(X5)-COLUMN($V$5)+1))</f>
        <v/>
      </c>
      <c r="Y5" s="263">
        <f>IF(MONTH($V$3)&lt;&gt;MONTH($V$3-WEEKDAY($V$3,1)+(ROW(Y5)-ROW($V$5))*7+(COLUMN(Y5)-COLUMN($V$5)+1)),"",$V$3-WEEKDAY($V$3,1)+(ROW(Y5)-ROW($V$5))*7+(COLUMN(Y5)-COLUMN($V$5)+1))</f>
        <v/>
      </c>
      <c r="Z5" s="263">
        <f>IF(MONTH($V$3)&lt;&gt;MONTH($V$3-WEEKDAY($V$3,1)+(ROW(Z5)-ROW($V$5))*7+(COLUMN(Z5)-COLUMN($V$5)+1)),"",$V$3-WEEKDAY($V$3,1)+(ROW(Z5)-ROW($V$5))*7+(COLUMN(Z5)-COLUMN($V$5)+1))</f>
        <v/>
      </c>
      <c r="AA5" s="263">
        <f>IF(MONTH($V$3)&lt;&gt;MONTH($V$3-WEEKDAY($V$3,1)+(ROW(AA5)-ROW($V$5))*7+(COLUMN(AA5)-COLUMN($V$5)+1)),"",$V$3-WEEKDAY($V$3,1)+(ROW(AA5)-ROW($V$5))*7+(COLUMN(AA5)-COLUMN($V$5)+1))</f>
        <v/>
      </c>
      <c r="AB5" s="263">
        <f>IF(MONTH($V$3)&lt;&gt;MONTH($V$3-WEEKDAY($V$3,1)+(ROW(AB5)-ROW($V$5))*7+(COLUMN(AB5)-COLUMN($V$5)+1)),"",$V$3-WEEKDAY($V$3,1)+(ROW(AB5)-ROW($V$5))*7+(COLUMN(AB5)-COLUMN($V$5)+1))</f>
        <v/>
      </c>
      <c r="AC5" s="351" t="n"/>
      <c r="AD5" s="351" t="n"/>
      <c r="AE5" s="3" t="b">
        <v>1</v>
      </c>
      <c r="AF5" s="258" t="n"/>
      <c r="AJ5" s="350" t="n"/>
      <c r="AK5" s="350" t="n"/>
      <c r="AL5" s="350" t="n"/>
    </row>
    <row r="6" ht="14.1" customHeight="1" s="348" thickBot="1">
      <c r="A6" s="351" t="n"/>
      <c r="B6" s="351" t="n"/>
      <c r="C6" s="337" t="inlineStr">
        <is>
          <t xml:space="preserve">120 Peter Rose St </t>
        </is>
      </c>
      <c r="D6" s="351" t="n"/>
      <c r="E6" s="351" t="n"/>
      <c r="F6" s="351" t="n"/>
      <c r="G6" s="6" t="n"/>
      <c r="H6" s="6" t="n"/>
      <c r="I6" s="6" t="n"/>
      <c r="J6" s="6" t="n"/>
      <c r="K6" s="6" t="n"/>
      <c r="L6" s="6" t="n"/>
      <c r="M6" s="339" t="inlineStr">
        <is>
          <t>Armed or unarmed</t>
        </is>
      </c>
      <c r="N6" s="360" t="n"/>
      <c r="O6" s="135" t="inlineStr">
        <is>
          <t>Unarmed</t>
        </is>
      </c>
      <c r="P6" s="6" t="n"/>
      <c r="Q6" s="6" t="n"/>
      <c r="R6" s="6" t="n"/>
      <c r="S6" s="6" t="n"/>
      <c r="T6" s="6" t="n"/>
      <c r="U6" s="351" t="n"/>
      <c r="V6" s="263">
        <f>IF(MONTH($V$3)&lt;&gt;MONTH($V$3-WEEKDAY($V$3,1)+(ROW(V6)-ROW($V$5))*7+(COLUMN(V6)-COLUMN($V$5)+1)),"",$V$3-WEEKDAY($V$3,1)+(ROW(V6)-ROW($V$5))*7+(COLUMN(V6)-COLUMN($V$5)+1))</f>
        <v/>
      </c>
      <c r="W6" s="263">
        <f>IF(MONTH($V$3)&lt;&gt;MONTH($V$3-WEEKDAY($V$3,1)+(ROW(W6)-ROW($V$5))*7+(COLUMN(W6)-COLUMN($V$5)+1)),"",$V$3-WEEKDAY($V$3,1)+(ROW(W6)-ROW($V$5))*7+(COLUMN(W6)-COLUMN($V$5)+1))</f>
        <v/>
      </c>
      <c r="X6" s="263">
        <f>IF(MONTH($V$3)&lt;&gt;MONTH($V$3-WEEKDAY($V$3,1)+(ROW(X6)-ROW($V$5))*7+(COLUMN(X6)-COLUMN($V$5)+1)),"",$V$3-WEEKDAY($V$3,1)+(ROW(X6)-ROW($V$5))*7+(COLUMN(X6)-COLUMN($V$5)+1))</f>
        <v/>
      </c>
      <c r="Y6" s="263">
        <f>IF(MONTH($V$3)&lt;&gt;MONTH($V$3-WEEKDAY($V$3,1)+(ROW(Y6)-ROW($V$5))*7+(COLUMN(Y6)-COLUMN($V$5)+1)),"",$V$3-WEEKDAY($V$3,1)+(ROW(Y6)-ROW($V$5))*7+(COLUMN(Y6)-COLUMN($V$5)+1))</f>
        <v/>
      </c>
      <c r="Z6" s="263">
        <f>IF(MONTH($V$3)&lt;&gt;MONTH($V$3-WEEKDAY($V$3,1)+(ROW(Z6)-ROW($V$5))*7+(COLUMN(Z6)-COLUMN($V$5)+1)),"",$V$3-WEEKDAY($V$3,1)+(ROW(Z6)-ROW($V$5))*7+(COLUMN(Z6)-COLUMN($V$5)+1))</f>
        <v/>
      </c>
      <c r="AA6" s="263">
        <f>IF(MONTH($V$3)&lt;&gt;MONTH($V$3-WEEKDAY($V$3,1)+(ROW(AA6)-ROW($V$5))*7+(COLUMN(AA6)-COLUMN($V$5)+1)),"",$V$3-WEEKDAY($V$3,1)+(ROW(AA6)-ROW($V$5))*7+(COLUMN(AA6)-COLUMN($V$5)+1))</f>
        <v/>
      </c>
      <c r="AB6" s="263">
        <f>IF(MONTH($V$3)&lt;&gt;MONTH($V$3-WEEKDAY($V$3,1)+(ROW(AB6)-ROW($V$5))*7+(COLUMN(AB6)-COLUMN($V$5)+1)),"",$V$3-WEEKDAY($V$3,1)+(ROW(AB6)-ROW($V$5))*7+(COLUMN(AB6)-COLUMN($V$5)+1))</f>
        <v/>
      </c>
      <c r="AC6" s="351" t="n"/>
      <c r="AD6" s="136" t="inlineStr">
        <is>
          <t>After:</t>
        </is>
      </c>
      <c r="AE6" s="264" t="n">
        <v>8</v>
      </c>
      <c r="AF6" s="258" t="n"/>
      <c r="AJ6" s="350" t="n"/>
      <c r="AL6" s="251" t="n"/>
    </row>
    <row r="7" ht="14.1" customHeight="1" s="348" thickBot="1">
      <c r="A7" s="351" t="n"/>
      <c r="B7" s="351" t="n"/>
      <c r="C7" s="337" t="inlineStr">
        <is>
          <t>Queenstown</t>
        </is>
      </c>
      <c r="D7" s="351" t="n"/>
      <c r="E7" s="351" t="n"/>
      <c r="F7" s="351" t="n"/>
      <c r="G7" s="6" t="n"/>
      <c r="H7" s="340" t="n"/>
      <c r="I7" s="351" t="n"/>
      <c r="J7" s="340" t="n"/>
      <c r="K7" s="340" t="n"/>
      <c r="L7" s="340" t="n"/>
      <c r="M7" s="338" t="inlineStr">
        <is>
          <t>Agency</t>
        </is>
      </c>
      <c r="N7" s="361" t="n"/>
      <c r="O7" s="7" t="inlineStr">
        <is>
          <t>Caricom</t>
        </is>
      </c>
      <c r="P7" s="6" t="n"/>
      <c r="Q7" s="6" t="n"/>
      <c r="R7" s="6" t="n"/>
      <c r="S7" s="6" t="n"/>
      <c r="T7" s="6" t="n"/>
      <c r="U7" s="351" t="n"/>
      <c r="V7" s="263">
        <f>IF(MONTH($V$3)&lt;&gt;MONTH($V$3-WEEKDAY($V$3,1)+(ROW(V7)-ROW($V$5))*7+(COLUMN(V7)-COLUMN($V$5)+1)),"",$V$3-WEEKDAY($V$3,1)+(ROW(V7)-ROW($V$5))*7+(COLUMN(V7)-COLUMN($V$5)+1))</f>
        <v/>
      </c>
      <c r="W7" s="263">
        <f>IF(MONTH($V$3)&lt;&gt;MONTH($V$3-WEEKDAY($V$3,1)+(ROW(W7)-ROW($V$5))*7+(COLUMN(W7)-COLUMN($V$5)+1)),"",$V$3-WEEKDAY($V$3,1)+(ROW(W7)-ROW($V$5))*7+(COLUMN(W7)-COLUMN($V$5)+1))</f>
        <v/>
      </c>
      <c r="X7" s="263">
        <f>IF(MONTH($V$3)&lt;&gt;MONTH($V$3-WEEKDAY($V$3,1)+(ROW(X7)-ROW($V$5))*7+(COLUMN(X7)-COLUMN($V$5)+1)),"",$V$3-WEEKDAY($V$3,1)+(ROW(X7)-ROW($V$5))*7+(COLUMN(X7)-COLUMN($V$5)+1))</f>
        <v/>
      </c>
      <c r="Y7" s="263">
        <f>IF(MONTH($V$3)&lt;&gt;MONTH($V$3-WEEKDAY($V$3,1)+(ROW(Y7)-ROW($V$5))*7+(COLUMN(Y7)-COLUMN($V$5)+1)),"",$V$3-WEEKDAY($V$3,1)+(ROW(Y7)-ROW($V$5))*7+(COLUMN(Y7)-COLUMN($V$5)+1))</f>
        <v/>
      </c>
      <c r="Z7" s="263">
        <f>IF(MONTH($V$3)&lt;&gt;MONTH($V$3-WEEKDAY($V$3,1)+(ROW(Z7)-ROW($V$5))*7+(COLUMN(Z7)-COLUMN($V$5)+1)),"",$V$3-WEEKDAY($V$3,1)+(ROW(Z7)-ROW($V$5))*7+(COLUMN(Z7)-COLUMN($V$5)+1))</f>
        <v/>
      </c>
      <c r="AA7" s="263">
        <f>IF(MONTH($V$3)&lt;&gt;MONTH($V$3-WEEKDAY($V$3,1)+(ROW(AA7)-ROW($V$5))*7+(COLUMN(AA7)-COLUMN($V$5)+1)),"",$V$3-WEEKDAY($V$3,1)+(ROW(AA7)-ROW($V$5))*7+(COLUMN(AA7)-COLUMN($V$5)+1))</f>
        <v/>
      </c>
      <c r="AB7" s="263">
        <f>IF(MONTH($V$3)&lt;&gt;MONTH($V$3-WEEKDAY($V$3,1)+(ROW(AB7)-ROW($V$5))*7+(COLUMN(AB7)-COLUMN($V$5)+1)),"",$V$3-WEEKDAY($V$3,1)+(ROW(AB7)-ROW($V$5))*7+(COLUMN(AB7)-COLUMN($V$5)+1))</f>
        <v/>
      </c>
      <c r="AC7" s="351" t="n"/>
      <c r="AD7" s="351" t="n"/>
      <c r="AE7" s="351" t="n"/>
      <c r="AF7" s="258" t="n"/>
      <c r="AJ7" s="350" t="n"/>
      <c r="AL7" s="251" t="n"/>
    </row>
    <row r="8">
      <c r="A8" s="351" t="n"/>
      <c r="B8" s="351" t="n"/>
      <c r="C8" s="337" t="inlineStr">
        <is>
          <t>Georgetown, Guyana</t>
        </is>
      </c>
      <c r="D8" s="351" t="n"/>
      <c r="E8" s="351" t="n"/>
      <c r="F8" s="351" t="n"/>
      <c r="G8" s="6" t="n"/>
      <c r="H8" s="6" t="n"/>
      <c r="I8" s="6" t="n"/>
      <c r="J8" s="6" t="n"/>
      <c r="K8" s="6" t="n"/>
      <c r="L8" s="6" t="n"/>
      <c r="M8" s="341" t="n"/>
      <c r="N8" s="351" t="n"/>
      <c r="O8" s="351" t="n"/>
      <c r="P8" s="6" t="n"/>
      <c r="Q8" s="6" t="n"/>
      <c r="R8" s="6" t="n"/>
      <c r="S8" s="6" t="n"/>
      <c r="T8" s="6" t="n"/>
      <c r="U8" s="351" t="n"/>
      <c r="V8" s="263">
        <f>IF(MONTH($V$3)&lt;&gt;MONTH($V$3-WEEKDAY($V$3,1)+(ROW(V8)-ROW($V$5))*7+(COLUMN(V8)-COLUMN($V$5)+1)),"",$V$3-WEEKDAY($V$3,1)+(ROW(V8)-ROW($V$5))*7+(COLUMN(V8)-COLUMN($V$5)+1))</f>
        <v/>
      </c>
      <c r="W8" s="263">
        <f>IF(MONTH($V$3)&lt;&gt;MONTH($V$3-WEEKDAY($V$3,1)+(ROW(W8)-ROW($V$5))*7+(COLUMN(W8)-COLUMN($V$5)+1)),"",$V$3-WEEKDAY($V$3,1)+(ROW(W8)-ROW($V$5))*7+(COLUMN(W8)-COLUMN($V$5)+1))</f>
        <v/>
      </c>
      <c r="X8" s="263">
        <f>IF(MONTH($V$3)&lt;&gt;MONTH($V$3-WEEKDAY($V$3,1)+(ROW(X8)-ROW($V$5))*7+(COLUMN(X8)-COLUMN($V$5)+1)),"",$V$3-WEEKDAY($V$3,1)+(ROW(X8)-ROW($V$5))*7+(COLUMN(X8)-COLUMN($V$5)+1))</f>
        <v/>
      </c>
      <c r="Y8" s="263">
        <f>IF(MONTH($V$3)&lt;&gt;MONTH($V$3-WEEKDAY($V$3,1)+(ROW(Y8)-ROW($V$5))*7+(COLUMN(Y8)-COLUMN($V$5)+1)),"",$V$3-WEEKDAY($V$3,1)+(ROW(Y8)-ROW($V$5))*7+(COLUMN(Y8)-COLUMN($V$5)+1))</f>
        <v/>
      </c>
      <c r="Z8" s="263">
        <f>IF(MONTH($V$3)&lt;&gt;MONTH($V$3-WEEKDAY($V$3,1)+(ROW(Z8)-ROW($V$5))*7+(COLUMN(Z8)-COLUMN($V$5)+1)),"",$V$3-WEEKDAY($V$3,1)+(ROW(Z8)-ROW($V$5))*7+(COLUMN(Z8)-COLUMN($V$5)+1))</f>
        <v/>
      </c>
      <c r="AA8" s="263">
        <f>IF(MONTH($V$3)&lt;&gt;MONTH($V$3-WEEKDAY($V$3,1)+(ROW(AA8)-ROW($V$5))*7+(COLUMN(AA8)-COLUMN($V$5)+1)),"",$V$3-WEEKDAY($V$3,1)+(ROW(AA8)-ROW($V$5))*7+(COLUMN(AA8)-COLUMN($V$5)+1))</f>
        <v/>
      </c>
      <c r="AB8" s="263">
        <f>IF(MONTH($V$3)&lt;&gt;MONTH($V$3-WEEKDAY($V$3,1)+(ROW(AB8)-ROW($V$5))*7+(COLUMN(AB8)-COLUMN($V$5)+1)),"",$V$3-WEEKDAY($V$3,1)+(ROW(AB8)-ROW($V$5))*7+(COLUMN(AB8)-COLUMN($V$5)+1))</f>
        <v/>
      </c>
      <c r="AC8" s="351" t="n"/>
      <c r="AD8" s="351" t="n"/>
      <c r="AE8" s="3" t="b">
        <v>1</v>
      </c>
      <c r="AF8" s="258" t="n"/>
      <c r="AJ8" s="350" t="n"/>
      <c r="AL8" s="251" t="n"/>
    </row>
    <row r="9">
      <c r="A9" s="351" t="n"/>
      <c r="B9" s="351" t="n"/>
      <c r="C9" s="337" t="n"/>
      <c r="D9" s="337" t="n"/>
      <c r="E9" s="337" t="n"/>
      <c r="F9" s="337" t="n"/>
      <c r="G9" s="6" t="n"/>
      <c r="H9" s="6" t="n"/>
      <c r="I9" s="6" t="n"/>
      <c r="J9" s="6" t="n"/>
      <c r="K9" s="6" t="n"/>
      <c r="L9" s="6" t="n"/>
      <c r="M9" s="137" t="n"/>
      <c r="N9" s="137" t="n"/>
      <c r="O9" s="6" t="n"/>
      <c r="P9" s="6" t="n"/>
      <c r="Q9" s="6" t="n"/>
      <c r="R9" s="6" t="n"/>
      <c r="S9" s="6" t="n"/>
      <c r="T9" s="6" t="n"/>
      <c r="U9" s="351" t="n"/>
      <c r="V9" s="265" t="n"/>
      <c r="W9" s="265" t="n"/>
      <c r="X9" s="265" t="n"/>
      <c r="Y9" s="265" t="n"/>
      <c r="Z9" s="265" t="n"/>
      <c r="AA9" s="265" t="n"/>
      <c r="AB9" s="265" t="n"/>
      <c r="AC9" s="351" t="n"/>
      <c r="AD9" s="351" t="n"/>
      <c r="AE9" s="3" t="n"/>
      <c r="AF9" s="351" t="n"/>
      <c r="AJ9" s="350" t="n"/>
      <c r="AL9" s="251" t="n"/>
    </row>
    <row r="10">
      <c r="A10" s="351" t="n"/>
      <c r="B10" s="351" t="n"/>
      <c r="C10" s="337" t="inlineStr">
        <is>
          <t>592-223-7560</t>
        </is>
      </c>
      <c r="D10" s="351" t="n"/>
      <c r="E10" s="351" t="n"/>
      <c r="F10" s="351" t="n"/>
      <c r="G10" s="6" t="n"/>
      <c r="H10" s="340" t="n"/>
      <c r="I10" s="351" t="n"/>
      <c r="J10" s="340" t="n"/>
      <c r="K10" s="330" t="inlineStr">
        <is>
          <t>Week Starting:</t>
        </is>
      </c>
      <c r="L10" s="351" t="n"/>
      <c r="M10" s="335" t="n">
        <v>45977</v>
      </c>
      <c r="N10" s="362" t="n"/>
      <c r="O10" s="6" t="n"/>
      <c r="P10" s="6" t="n"/>
      <c r="Q10" s="6" t="n"/>
      <c r="R10" s="6" t="n"/>
      <c r="S10" s="6" t="n"/>
      <c r="T10" s="138" t="inlineStr">
        <is>
          <t>[42]</t>
        </is>
      </c>
      <c r="U10" s="351" t="n"/>
      <c r="V10" s="263">
        <f>IF(MONTH($V$3)&lt;&gt;MONTH($V$3-WEEKDAY($V$3,1)+(ROW(V10)-ROW($V$5))*7+(COLUMN(V10)-COLUMN($V$5)+1)),"",$V$3-WEEKDAY($V$3,1)+(ROW(V10)-ROW($V$5))*7+(COLUMN(V10)-COLUMN($V$5)+1))</f>
        <v/>
      </c>
      <c r="W10" s="263">
        <f>IF(MONTH($V$3)&lt;&gt;MONTH($V$3-WEEKDAY($V$3,1)+(ROW(W10)-ROW($V$5))*7+(COLUMN(W10)-COLUMN($V$5)+1)),"",$V$3-WEEKDAY($V$3,1)+(ROW(W10)-ROW($V$5))*7+(COLUMN(W10)-COLUMN($V$5)+1))</f>
        <v/>
      </c>
      <c r="X10" s="263">
        <f>IF(MONTH($V$3)&lt;&gt;MONTH($V$3-WEEKDAY($V$3,1)+(ROW(X10)-ROW($V$5))*7+(COLUMN(X10)-COLUMN($V$5)+1)),"",$V$3-WEEKDAY($V$3,1)+(ROW(X10)-ROW($V$5))*7+(COLUMN(X10)-COLUMN($V$5)+1))</f>
        <v/>
      </c>
      <c r="Y10" s="263">
        <f>IF(MONTH($V$3)&lt;&gt;MONTH($V$3-WEEKDAY($V$3,1)+(ROW(Y10)-ROW($V$5))*7+(COLUMN(Y10)-COLUMN($V$5)+1)),"",$V$3-WEEKDAY($V$3,1)+(ROW(Y10)-ROW($V$5))*7+(COLUMN(Y10)-COLUMN($V$5)+1))</f>
        <v/>
      </c>
      <c r="Z10" s="263">
        <f>IF(MONTH($V$3)&lt;&gt;MONTH($V$3-WEEKDAY($V$3,1)+(ROW(Z10)-ROW($V$5))*7+(COLUMN(Z10)-COLUMN($V$5)+1)),"",$V$3-WEEKDAY($V$3,1)+(ROW(Z10)-ROW($V$5))*7+(COLUMN(Z10)-COLUMN($V$5)+1))</f>
        <v/>
      </c>
      <c r="AA10" s="263">
        <f>IF(MONTH($V$3)&lt;&gt;MONTH($V$3-WEEKDAY($V$3,1)+(ROW(AA10)-ROW($V$5))*7+(COLUMN(AA10)-COLUMN($V$5)+1)),"",$V$3-WEEKDAY($V$3,1)+(ROW(AA10)-ROW($V$5))*7+(COLUMN(AA10)-COLUMN($V$5)+1))</f>
        <v/>
      </c>
      <c r="AB10" s="263">
        <f>IF(MONTH($V$3)&lt;&gt;MONTH($V$3-WEEKDAY($V$3,1)+(ROW(AB10)-ROW($V$5))*7+(COLUMN(AB10)-COLUMN($V$5)+1)),"",$V$3-WEEKDAY($V$3,1)+(ROW(AB10)-ROW($V$5))*7+(COLUMN(AB10)-COLUMN($V$5)+1))</f>
        <v/>
      </c>
      <c r="AC10" s="351" t="n"/>
      <c r="AD10" s="136" t="inlineStr">
        <is>
          <t>After:</t>
        </is>
      </c>
      <c r="AE10" s="264" t="n">
        <v>40</v>
      </c>
      <c r="AF10" s="250" t="n"/>
    </row>
    <row r="11" ht="15.75" customHeight="1" s="348" thickBot="1">
      <c r="A11" s="351" t="n"/>
      <c r="B11" s="351" t="n"/>
      <c r="C11" s="6" t="n"/>
      <c r="D11" s="6" t="n"/>
      <c r="E11" s="6" t="n"/>
      <c r="F11" s="6" t="n"/>
      <c r="G11" s="6" t="n"/>
      <c r="H11" s="6" t="n"/>
      <c r="I11" s="6" t="n"/>
      <c r="J11" s="6" t="n"/>
      <c r="K11" s="259" t="inlineStr">
        <is>
          <t>Carry Forward Hrs:</t>
        </is>
      </c>
      <c r="L11" s="248" t="n">
        <v>32</v>
      </c>
      <c r="M11" s="6" t="n"/>
      <c r="N11" s="6" t="n"/>
      <c r="O11" s="6" t="n"/>
      <c r="P11" s="6" t="n"/>
      <c r="Q11" s="6" t="n"/>
      <c r="R11" s="6" t="n"/>
      <c r="S11" s="6" t="n"/>
      <c r="T11" s="6" t="n"/>
      <c r="U11" s="351" t="n"/>
      <c r="V11" s="263">
        <f>IF(MONTH($V$3)&lt;&gt;MONTH($V$3-WEEKDAY($V$3,1)+(ROW(V11)-ROW($V$5))*7+(COLUMN(V11)-COLUMN($V$5)+1)),"",$V$3-WEEKDAY($V$3,1)+(ROW(V11)-ROW($V$5))*7+(COLUMN(V11)-COLUMN($V$5)+1))</f>
        <v/>
      </c>
      <c r="W11" s="263">
        <f>IF(MONTH($V$3)&lt;&gt;MONTH($V$3-WEEKDAY($V$3,1)+(ROW(W11)-ROW($V$5))*7+(COLUMN(W11)-COLUMN($V$5)+1)),"",$V$3-WEEKDAY($V$3,1)+(ROW(W11)-ROW($V$5))*7+(COLUMN(W11)-COLUMN($V$5)+1))</f>
        <v/>
      </c>
      <c r="X11" s="263">
        <f>IF(MONTH($V$3)&lt;&gt;MONTH($V$3-WEEKDAY($V$3,1)+(ROW(X11)-ROW($V$5))*7+(COLUMN(X11)-COLUMN($V$5)+1)),"",$V$3-WEEKDAY($V$3,1)+(ROW(X11)-ROW($V$5))*7+(COLUMN(X11)-COLUMN($V$5)+1))</f>
        <v/>
      </c>
      <c r="Y11" s="263">
        <f>IF(MONTH($V$3)&lt;&gt;MONTH($V$3-WEEKDAY($V$3,1)+(ROW(Y11)-ROW($V$5))*7+(COLUMN(Y11)-COLUMN($V$5)+1)),"",$V$3-WEEKDAY($V$3,1)+(ROW(Y11)-ROW($V$5))*7+(COLUMN(Y11)-COLUMN($V$5)+1))</f>
        <v/>
      </c>
      <c r="Z11" s="263">
        <f>IF(MONTH($V$3)&lt;&gt;MONTH($V$3-WEEKDAY($V$3,1)+(ROW(Z11)-ROW($V$5))*7+(COLUMN(Z11)-COLUMN($V$5)+1)),"",$V$3-WEEKDAY($V$3,1)+(ROW(Z11)-ROW($V$5))*7+(COLUMN(Z11)-COLUMN($V$5)+1))</f>
        <v/>
      </c>
      <c r="AA11" s="263">
        <f>IF(MONTH($V$3)&lt;&gt;MONTH($V$3-WEEKDAY($V$3,1)+(ROW(AA11)-ROW($V$5))*7+(COLUMN(AA11)-COLUMN($V$5)+1)),"",$V$3-WEEKDAY($V$3,1)+(ROW(AA11)-ROW($V$5))*7+(COLUMN(AA11)-COLUMN($V$5)+1))</f>
        <v/>
      </c>
      <c r="AB11" s="263">
        <f>IF(MONTH($V$3)&lt;&gt;MONTH($V$3-WEEKDAY($V$3,1)+(ROW(AB11)-ROW($V$5))*7+(COLUMN(AB11)-COLUMN($V$5)+1)),"",$V$3-WEEKDAY($V$3,1)+(ROW(AB11)-ROW($V$5))*7+(COLUMN(AB11)-COLUMN($V$5)+1))</f>
        <v/>
      </c>
      <c r="AC11" s="351" t="n"/>
      <c r="AD11" s="351" t="n"/>
      <c r="AE11" s="351" t="n"/>
      <c r="AF11" s="258" t="n"/>
      <c r="AJ11" s="252" t="n"/>
      <c r="AK11" s="252" t="n"/>
    </row>
    <row r="12" ht="27.75" customFormat="1" customHeight="1" s="2" thickBot="1">
      <c r="A12" s="266" t="inlineStr">
        <is>
          <t>Day Off</t>
        </is>
      </c>
      <c r="B12" s="267" t="inlineStr">
        <is>
          <t>Holiday Double</t>
        </is>
      </c>
      <c r="C12" s="139" t="inlineStr">
        <is>
          <t>Day of Week</t>
        </is>
      </c>
      <c r="D12" s="140" t="inlineStr">
        <is>
          <t>Time
In</t>
        </is>
      </c>
      <c r="E12" s="140" t="inlineStr">
        <is>
          <t>Time
Out</t>
        </is>
      </c>
      <c r="F12" s="141" t="n"/>
      <c r="G12" s="140" t="inlineStr">
        <is>
          <t>Time
In</t>
        </is>
      </c>
      <c r="H12" s="140" t="inlineStr">
        <is>
          <t>Time
Out</t>
        </is>
      </c>
      <c r="I12" s="142" t="inlineStr">
        <is>
          <t>Total
Hrs</t>
        </is>
      </c>
      <c r="J12" s="142" t="inlineStr">
        <is>
          <t>Location</t>
        </is>
      </c>
      <c r="K12" s="142" t="inlineStr">
        <is>
          <t>Supervisor</t>
        </is>
      </c>
      <c r="L12" s="142" t="inlineStr">
        <is>
          <t>Supervisor Approval</t>
        </is>
      </c>
      <c r="M12" s="140" t="inlineStr">
        <is>
          <t>Regular
Hrs</t>
        </is>
      </c>
      <c r="N12" s="140" t="inlineStr">
        <is>
          <t>Overtime
Hrs</t>
        </is>
      </c>
      <c r="O12" s="140" t="inlineStr">
        <is>
          <t>Hol Hrs</t>
        </is>
      </c>
      <c r="P12" s="140" t="inlineStr">
        <is>
          <t>Responsibilities</t>
        </is>
      </c>
      <c r="Q12" s="140" t="inlineStr">
        <is>
          <t>Risk</t>
        </is>
      </c>
      <c r="R12" s="140" t="inlineStr">
        <is>
          <t>Meals</t>
        </is>
      </c>
      <c r="S12" s="140" t="inlineStr">
        <is>
          <t>Vac Hrs</t>
        </is>
      </c>
      <c r="T12" s="143" t="inlineStr">
        <is>
          <t>Reason for Overtime</t>
        </is>
      </c>
      <c r="U12" s="144" t="inlineStr">
        <is>
          <t>Wkly Reg Avail</t>
        </is>
      </c>
      <c r="V12" s="351" t="inlineStr">
        <is>
          <t>Orig Reg</t>
        </is>
      </c>
      <c r="W12" s="351" t="inlineStr">
        <is>
          <t>Wkly OT Adj</t>
        </is>
      </c>
      <c r="X12" s="351" t="inlineStr">
        <is>
          <t>Week Start</t>
        </is>
      </c>
      <c r="Y12" s="351" t="inlineStr">
        <is>
          <t>Wk Hrs Before</t>
        </is>
      </c>
      <c r="Z12" s="351" t="n"/>
      <c r="AA12" s="351" t="n"/>
      <c r="AB12" s="351" t="n"/>
      <c r="AC12" s="351" t="n"/>
      <c r="AD12" s="351" t="n"/>
      <c r="AE12" s="351" t="n"/>
      <c r="AF12" s="351" t="n"/>
      <c r="AJ12" s="252" t="n"/>
      <c r="AK12" s="252" t="n"/>
    </row>
    <row r="13" hidden="1" ht="15.75" customHeight="1" s="348" thickBot="1">
      <c r="A13" s="268" t="n"/>
      <c r="B13" s="351" t="n"/>
      <c r="C13" s="145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146" t="n"/>
      <c r="U13" s="351" t="n"/>
      <c r="V13" s="351" t="n"/>
      <c r="W13" s="351" t="n"/>
      <c r="X13" s="351" t="n"/>
      <c r="Y13" s="351" t="n"/>
      <c r="Z13" s="351" t="n"/>
      <c r="AA13" s="351" t="n"/>
      <c r="AB13" s="351" t="n"/>
      <c r="AC13" s="351" t="n"/>
      <c r="AD13" s="351" t="n"/>
      <c r="AE13" s="351" t="n"/>
      <c r="AF13" s="351" t="n"/>
    </row>
    <row r="14" ht="24" customHeight="1" s="348" thickBot="1">
      <c r="A14" s="147" t="inlineStr">
        <is>
          <t>On Day</t>
        </is>
      </c>
      <c r="B14" s="269" t="n"/>
      <c r="C14" s="88">
        <f>M10</f>
        <v/>
      </c>
      <c r="D14" s="54" t="n"/>
      <c r="E14" s="148">
        <f>IF(D14="", "",
 IF(D14=TIME(0,0,0), 0,
 IF(AND(D14&gt;=TIME(0,0,1), D14&lt;=TIME(2,0,0)), TIME(7,0,0),
 IF(AND(D14&gt;=TIME(6,0,0), D14&lt;=TIME(8,0,0)), TIME(12,0,0),
 IF(AND(D14&gt;TIME(8,0,0), D14&lt;=TIME(13,59,0)), TIME(15,0,0),
 IF(AND(D14&gt;=TIME(14,0,0), D14&lt;=TIME(17,59,0)), TIME(21,0,0),
 IF(AND(D14&gt;=TIME(18,0,0), D14&lt;=TIME(21,59,0)), TIME(0,0,0),
 IF(AND(D14&gt;=TIME(22,0,0), D14&lt;=TIME(23,59,59)), TIME(7,0,0), ""))))))))</f>
        <v/>
      </c>
      <c r="F14" s="149" t="n"/>
      <c r="G14" s="148">
        <f>IF(AND(D14&gt;=TIME(6,0,0),D14&lt;=TIME(8,0,0)),E14,"")</f>
        <v/>
      </c>
      <c r="H14" s="54" t="n"/>
      <c r="I14" s="55">
        <f>ROUND(IF(OR(D14="",E14="",E14=0),0,IF(H14="",MOD(E14-D14,1)*24,MOD(H14-D14,1)*24)),2)</f>
        <v/>
      </c>
      <c r="J14" s="150" t="n"/>
      <c r="K14" s="270" t="n"/>
      <c r="L14" s="271" t="n"/>
      <c r="M14" s="272">
        <f>MAX(0,V14-W14)</f>
        <v/>
      </c>
      <c r="N14" s="56">
        <f>(IF(OR($C14="",$D14=""),0,
 IF(OR($A14="Holiday",$A15="Holiday"),
    IF(ISNUMBER(MATCH(TRIM($B14),{"Phagwah","Good Friday","Easter Monday","Labour Day","Christmas","Eid ul Azha","Romans-2","Globe-12","Neptune P1"},0)),0,$I14),
 IF(AND(NOT(OR($A14="Annual Leave",$A15="Annual Leave")),$A14="Off day"),$I14,
  MAX(0,$I14-$V14)
  ))))+W14</f>
        <v/>
      </c>
      <c r="O14" s="56">
        <f>IF(AND(OR($A14="Holiday",$A15="Holiday"),
        ISNUMBER(MATCH(TRIM($B14),{"Phagwah","Good Friday","Easter Monday","Labour Day","Christmas","Eid ul Azha","Romans-2","Globe-12","Neptune P1"},0))),
   $I14,0)</f>
        <v/>
      </c>
      <c r="P14" s="56">
        <f>IF(OR($O$7="Canteen",$O$7="Head Office"),0,IF($I14&lt;=0,0,IF(OR(OR(TRIM($J14)="Hebrews",TRIM($J14)="Romans",TRIM($J14)="Romans-2",TRIM($J14)="Globe",TRIM($J14)="Globe-12",TRIM($J14)="Neptune P1"),AND($I15&gt;0,OR(TRIM($J15)="Hebrews",TRIM($J15)="Romans",TRIM($J15)="Romans-2",TRIM($J15)="Globe",TRIM($J15)="Globe-12",TRIM($J15)="Neptune P1"))),1,0)))</f>
        <v/>
      </c>
      <c r="Q14" s="57" t="n"/>
      <c r="R14" s="56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IF($I14&gt;0,1,0),
      0
   ),
0))</f>
        <v/>
      </c>
      <c r="S14" s="56">
        <f>IF(OR($A14="Annual Leave",$A15="Annual Leave"),IF($A14="Annual Leave",8,0),0)</f>
        <v/>
      </c>
      <c r="T14" s="58" t="n"/>
      <c r="U14" s="144">
        <f>MAX(0,40-Y14)</f>
        <v/>
      </c>
      <c r="V14" s="151">
        <f>IF(OR($C14="",$D14=""),0,
 IF(OR($A14="Holiday",$A15="Holiday"),0,
 IF(AND(NOT(OR($A14="Annual Leave",$A15="Annual Leave")),$A14="Off day"),0,
  IF($I14+$I15&gt;=8,IF($I14&gt;=8,8,$I14),$I14)
  )))</f>
        <v/>
      </c>
      <c r="W14" s="151">
        <f>MAX(0,V14-U14)</f>
        <v/>
      </c>
      <c r="X14" s="151">
        <f>IF(C14="","",C14-WEEKDAY(C14,1)+1)</f>
        <v/>
      </c>
      <c r="Y14" s="151">
        <f>IF(X14=X14,$L$11,0)</f>
        <v/>
      </c>
      <c r="Z14" s="151" t="n"/>
      <c r="AA14" s="151" t="n"/>
      <c r="AB14" s="151" t="n"/>
      <c r="AC14" s="351" t="n"/>
      <c r="AD14" s="351" t="n"/>
      <c r="AE14" s="351" t="n"/>
      <c r="AF14" s="351" t="n"/>
    </row>
    <row r="15" ht="24" customHeight="1" s="348" thickBot="1">
      <c r="A15" s="147" t="inlineStr">
        <is>
          <t>On Day</t>
        </is>
      </c>
      <c r="B15" s="269" t="n"/>
      <c r="C15" s="89">
        <f>C14</f>
        <v/>
      </c>
      <c r="D15" s="59" t="n"/>
      <c r="E15" s="152">
        <f>IF(D15="", "",
 IF(D15=TIME(0,0,0), 0,
 IF(AND(D15&gt;=TIME(0,0,1), D15&lt;=TIME(2,0,0)), TIME(7,0,0),
 IF(AND(D15&gt;=TIME(6,0,0), D15&lt;=TIME(8,0,0)), TIME(12,0,0),
 IF(AND(D15&gt;TIME(8,0,0), D15&lt;=TIME(13,59,0)), TIME(15,0,0),
 IF(AND(D15&gt;=TIME(14,0,0), D15&lt;=TIME(17,59,0)), TIME(21,0,0),
 IF(AND(D15&gt;=TIME(18,0,0), D15&lt;=TIME(21,59,0)), TIME(0,0,0),
 IF(AND(D15&gt;=TIME(22,0,0), D15&lt;=TIME(23,59,59)), TIME(7,0,0), ""))))))))</f>
        <v/>
      </c>
      <c r="F15" s="153" t="n"/>
      <c r="G15" s="152">
        <f>IF(AND(D15&gt;=TIME(6,0,0),D15&lt;=TIME(8,0,0)),E15,"")</f>
        <v/>
      </c>
      <c r="H15" s="59" t="n"/>
      <c r="I15" s="60">
        <f>ROUND(IF(OR(D15="",E15="",E15=0),0,IF(H15="",MOD(E15-D15,1)*24,MOD(H15-D15,1)*24)),2)</f>
        <v/>
      </c>
      <c r="J15" s="150" t="n"/>
      <c r="K15" s="270" t="n"/>
      <c r="L15" s="271" t="n"/>
      <c r="M15" s="272">
        <f>MAX(0,V15-W15)</f>
        <v/>
      </c>
      <c r="N15" s="61">
        <f>(IF(OR($C15="",$D15=""),0,
 IF(OR($A14="Holiday",$A15="Holiday"),
    IF(ISNUMBER(MATCH(TRIM($B15),{"Phagwah","Good Friday","Easter Monday","Labour Day","Christmas","Eid ul Azha","Romans-2","Globe-12","Neptune P1"},0)),0,$I15),
 IF(AND(NOT(OR($A14="Annual Leave",$A15="Annual Leave")),$A15="Off day"),$I15,
  MAX(0,$I15-$V15)
  ))))+W15</f>
        <v/>
      </c>
      <c r="O15" s="61">
        <f>IF(AND(OR($A14="Holiday",$A15="Holiday"),
        ISNUMBER(MATCH(TRIM($B15),{"Phagwah","Good Friday","Easter Monday","Labour Day","Christmas","Eid ul Azha","Romans-2","Globe-12","Neptune P1"},0))),
   $I15,0)</f>
        <v/>
      </c>
      <c r="P15" s="61">
        <f>IF(OR($O$7="Canteen",$O$7="Head Office"),0,IF($I15&lt;=0,0,IF(AND($I14&lt;=0,OR(TRIM($J15)="Hebrews",TRIM($J15)="Romans",TRIM($J15)="Romans-2",TRIM($J15)="Globe",TRIM($J15)="Globe-12",TRIM($J15)="Neptune P1")),1,0)))</f>
        <v/>
      </c>
      <c r="Q15" s="62" t="n"/>
      <c r="R15" s="61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IF(AND($I14=0,$I15&gt;0),1,0),
      0
   ),
0))</f>
        <v/>
      </c>
      <c r="S15" s="61">
        <f>IF(OR($A14="Annual Leave",$A15="Annual Leave"),IF(AND($A14&lt;&gt;"Annual Leave",$A15="Annual Leave"),8,0),0)</f>
        <v/>
      </c>
      <c r="T15" s="63" t="n"/>
      <c r="U15" s="144">
        <f>MAX(0,40-Y15)</f>
        <v/>
      </c>
      <c r="V15" s="151">
        <f>IF(OR($C15="",$D15=""),0,
 IF(OR($A14="Holiday",$A15="Holiday"),0,
 IF(AND(NOT(OR($A14="Annual Leave",$A15="Annual Leave")),$A15="Off day"),0,
  IF($I14+$I15&gt;=8,IF($I14&gt;=8,0,8-$I14),$I15)
  )))</f>
        <v/>
      </c>
      <c r="W15" s="151">
        <f>MAX(0,V15-U15)</f>
        <v/>
      </c>
      <c r="X15" s="151">
        <f>IF(C15="","",C15-WEEKDAY(C15,1)+1)</f>
        <v/>
      </c>
      <c r="Y15" s="151">
        <f>SUMPRODUCT(($X$14:$X14=X15)*(($V$14:$V14)+($O$14:$O14)))+IF(X15=X14,$L$11,0)</f>
        <v/>
      </c>
      <c r="Z15" s="151" t="n"/>
      <c r="AA15" s="151" t="n"/>
      <c r="AB15" s="151" t="n"/>
      <c r="AC15" s="351" t="n"/>
      <c r="AD15" s="351" t="n"/>
      <c r="AE15" s="351" t="n"/>
      <c r="AF15" s="351" t="n"/>
    </row>
    <row r="16" ht="24" customHeight="1" s="348" thickBot="1">
      <c r="A16" s="154" t="inlineStr">
        <is>
          <t>On Day</t>
        </is>
      </c>
      <c r="B16" s="273" t="n"/>
      <c r="C16" s="90">
        <f>C14+1</f>
        <v/>
      </c>
      <c r="D16" s="8" t="n"/>
      <c r="E16" s="155">
        <f>IF(D16="", "",
 IF(D16=TIME(0,0,0), 0,
 IF(AND(D16&gt;=TIME(0,0,1), D16&lt;=TIME(2,0,0)), TIME(7,0,0),
 IF(AND(D16&gt;=TIME(6,0,0), D16&lt;=TIME(8,0,0)), TIME(12,0,0),
 IF(AND(D16&gt;TIME(8,0,0), D16&lt;=TIME(13,59,0)), TIME(15,0,0),
 IF(AND(D16&gt;=TIME(14,0,0), D16&lt;=TIME(17,59,0)), TIME(21,0,0),
 IF(AND(D16&gt;=TIME(18,0,0), D16&lt;=TIME(21,59,0)), TIME(0,0,0),
 IF(AND(D16&gt;=TIME(22,0,0), D16&lt;=TIME(23,59,59)), TIME(7,0,0), ""))))))))</f>
        <v/>
      </c>
      <c r="F16" s="156" t="n"/>
      <c r="G16" s="155">
        <f>IF(AND(D16&gt;=TIME(6,0,0),D16&lt;=TIME(8,0,0)),E16,"")</f>
        <v/>
      </c>
      <c r="H16" s="8" t="n"/>
      <c r="I16" s="30">
        <f>ROUND(IF(OR(D16="",E16="",E16=0),0,IF(H16="",MOD(E16-D16,1)*24,MOD(H16-D16,1)*24)),2)</f>
        <v/>
      </c>
      <c r="J16" s="157" t="n"/>
      <c r="K16" s="274" t="n"/>
      <c r="L16" s="271" t="n"/>
      <c r="M16" s="275">
        <f>MAX(0,V16-W16)</f>
        <v/>
      </c>
      <c r="N16" s="9">
        <f>(IF(OR($C16="",$D16=""),0,
 IF(OR($A16="Holiday",$A17="Holiday"),
    IF(ISNUMBER(MATCH(TRIM($B16),{"Phagwah","Good Friday","Easter Monday","Labour Day","Christmas","Eid ul Azha","Romans-2","Globe-12","Neptune P1"},0)),0,$I16),
 IF(AND(NOT(OR($A16="Annual Leave",$A17="Annual Leave")),$A16="Off day"),$I16,
  MAX(0,$I16-$V16)
  ))))+W16</f>
        <v/>
      </c>
      <c r="O16" s="9">
        <f>IF(AND(OR($A16="Holiday",$A17="Holiday"),
        ISNUMBER(MATCH(TRIM($B16),{"Phagwah","Good Friday","Easter Monday","Labour Day","Christmas","Eid ul Azha","Romans-2","Globe-12","Neptune P1"},0))),
   $I16,0)</f>
        <v/>
      </c>
      <c r="P16" s="9">
        <f>IF(OR($O$7="Canteen",$O$7="Head Office"),0,IF($I16&lt;=0,0,IF(OR(OR(TRIM($J16)="Hebrews",TRIM($J16)="Romans",TRIM($J16)="Romans-2",TRIM($J16)="Globe",TRIM($J16)="Globe-12",TRIM($J16)="Neptune P1"),AND($I17&gt;0,OR(TRIM($J17)="Hebrews",TRIM($J17)="Romans",TRIM($J17)="Romans-2",TRIM($J17)="Globe",TRIM($J17)="Globe-12",TRIM($J17)="Neptune P1"))),1,0)))</f>
        <v/>
      </c>
      <c r="Q16" s="10" t="n"/>
      <c r="R16" s="9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IF($I16&gt;0,1,0),
      0
   ),
0))</f>
        <v/>
      </c>
      <c r="S16" s="9">
        <f>IF(OR($A16="Annual Leave",$A17="Annual Leave"),IF($A16="Annual Leave",8,0),0)</f>
        <v/>
      </c>
      <c r="T16" s="91" t="n"/>
      <c r="U16" s="144">
        <f>MAX(0,40-Y16)</f>
        <v/>
      </c>
      <c r="V16" s="351">
        <f>IF(OR($C16="",$D16=""),0,
 IF(OR($A16="Holiday",$A17="Holiday"),0,
 IF(AND(NOT(OR($A16="Annual Leave",$A17="Annual Leave")),$A16="Off day"),0,
  IF($I16+$I17&gt;=8,IF($I16&gt;=8,8,$I16),$I16)
  )))</f>
        <v/>
      </c>
      <c r="W16" s="351">
        <f>MAX(0,V16-U16)</f>
        <v/>
      </c>
      <c r="X16" s="351">
        <f>IF(C16="","",C16-WEEKDAY(C16,1)+1)</f>
        <v/>
      </c>
      <c r="Y16" s="351">
        <f>SUMPRODUCT(($X$14:$X15=X16)*(($V$14:$V15)+($O$14:$O15)))+IF(X16=X14,$L$11,0)</f>
        <v/>
      </c>
      <c r="Z16" s="351" t="n"/>
      <c r="AA16" s="351" t="n"/>
      <c r="AB16" s="351" t="n"/>
      <c r="AC16" s="351" t="n"/>
      <c r="AD16" s="351" t="n"/>
      <c r="AE16" s="351" t="n"/>
      <c r="AF16" s="351" t="n"/>
    </row>
    <row r="17" ht="24" customHeight="1" s="348" thickBot="1">
      <c r="A17" s="154" t="inlineStr">
        <is>
          <t>On Day</t>
        </is>
      </c>
      <c r="B17" s="273" t="n"/>
      <c r="C17" s="90">
        <f>C16</f>
        <v/>
      </c>
      <c r="D17" s="276" t="n"/>
      <c r="E17" s="277">
        <f>IF(D17="", "",
 IF(D17=TIME(0,0,0), 0,
 IF(AND(D17&gt;=TIME(0,0,1), D17&lt;=TIME(2,0,0)), TIME(7,0,0),
 IF(AND(D17&gt;=TIME(6,0,0), D17&lt;=TIME(8,0,0)), TIME(12,0,0),
 IF(AND(D17&gt;TIME(8,0,0), D17&lt;=TIME(13,59,0)), TIME(15,0,0),
 IF(AND(D17&gt;=TIME(14,0,0), D17&lt;=TIME(17,59,0)), TIME(21,0,0),
 IF(AND(D17&gt;=TIME(18,0,0), D17&lt;=TIME(21,59,0)), TIME(0,0,0),
 IF(AND(D17&gt;=TIME(22,0,0), D17&lt;=TIME(23,59,59)), TIME(7,0,0), ""))))))))</f>
        <v/>
      </c>
      <c r="F17" s="156" t="n"/>
      <c r="G17" s="277">
        <f>IF(AND(D17&gt;=TIME(6,0,0),D17&lt;=TIME(8,0,0)),E17,"")</f>
        <v/>
      </c>
      <c r="H17" s="276" t="n"/>
      <c r="I17" s="30">
        <f>ROUND(IF(OR(D17="",E17="",E17=0),0,IF(H17="",MOD(E17-D17,1)*24,MOD(H17-D17,1)*24)),2)</f>
        <v/>
      </c>
      <c r="J17" s="158" t="n"/>
      <c r="K17" s="274" t="n"/>
      <c r="L17" s="271" t="n"/>
      <c r="M17" s="275">
        <f>MAX(0,V17-W17)</f>
        <v/>
      </c>
      <c r="N17" s="278">
        <f>(IF(OR($C17="",$D17=""),0,
 IF(OR($A16="Holiday",$A17="Holiday"),
    IF(ISNUMBER(MATCH(TRIM($B17),{"Phagwah","Good Friday","Easter Monday","Labour Day","Christmas","Eid ul Azha","Romans-2","Globe-12","Neptune P1"},0)),0,$I17),
 IF(AND(NOT(OR($A16="Annual Leave",$A17="Annual Leave")),$A17="Off day"),$I17,
  MAX(0,$I17-$V17)
  ))))+W17</f>
        <v/>
      </c>
      <c r="O17" s="278">
        <f>IF(AND(OR($A16="Holiday",$A17="Holiday"),
        ISNUMBER(MATCH(TRIM($B17),{"Phagwah","Good Friday","Easter Monday","Labour Day","Christmas","Eid ul Azha","Romans-2","Globe-12","Neptune P1"},0))),
   $I17,0)</f>
        <v/>
      </c>
      <c r="P17" s="278">
        <f>IF(OR($O$7="Canteen",$O$7="Head Office"),0,IF($I17&lt;=0,0,IF(AND($I16&lt;=0,OR(TRIM($J17)="Hebrews",TRIM($J17)="Romans",TRIM($J17)="Romans-2",TRIM($J17)="Globe",TRIM($J17)="Globe-12",TRIM($J17)="Neptune P1")),1,0)))</f>
        <v/>
      </c>
      <c r="Q17" s="279" t="n"/>
      <c r="R17" s="278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IF(AND($I16=0,$I17&gt;0),1,0),
      0
   ),
0))</f>
        <v/>
      </c>
      <c r="S17" s="278">
        <f>IF(OR($A16="Annual Leave",$A17="Annual Leave"),IF(AND($A16&lt;&gt;"Annual Leave",$A17="Annual Leave"),8,0),0)</f>
        <v/>
      </c>
      <c r="T17" s="280" t="n"/>
      <c r="U17" s="144">
        <f>MAX(0,40-Y17)</f>
        <v/>
      </c>
      <c r="V17" s="351">
        <f>IF(OR($C17="",$D17=""),0,
 IF(OR($A16="Holiday",$A17="Holiday"),0,
 IF(AND(NOT(OR($A16="Annual Leave",$A17="Annual Leave")),$A17="Off day"),0,
  IF($I16+$I17&gt;=8,IF($I16&gt;=8,0,8-$I16),$I17)
  )))</f>
        <v/>
      </c>
      <c r="W17" s="351">
        <f>MAX(0,V17-U17)</f>
        <v/>
      </c>
      <c r="X17" s="351">
        <f>IF(C17="","",C17-WEEKDAY(C17,1)+1)</f>
        <v/>
      </c>
      <c r="Y17" s="351">
        <f>SUMPRODUCT(($X$14:$X16=X17)*(($V$14:$V16)+($O$14:$O16)))+IF(X17=X14,$L$11,0)</f>
        <v/>
      </c>
      <c r="Z17" s="351" t="n"/>
      <c r="AA17" s="351" t="n"/>
      <c r="AB17" s="351" t="n"/>
      <c r="AC17" s="351" t="n"/>
      <c r="AD17" s="351" t="n"/>
      <c r="AE17" s="351" t="n"/>
      <c r="AF17" s="351" t="n"/>
    </row>
    <row r="18" ht="24" customHeight="1" s="348" thickBot="1">
      <c r="A18" s="159" t="inlineStr">
        <is>
          <t>On Day</t>
        </is>
      </c>
      <c r="B18" s="281" t="n"/>
      <c r="C18" s="92">
        <f>C16+1</f>
        <v/>
      </c>
      <c r="D18" s="31" t="n"/>
      <c r="E18" s="160">
        <f>IF(D18="", "",
 IF(D18=TIME(0,0,0), 0,
 IF(AND(D18&gt;=TIME(0,0,1), D18&lt;=TIME(2,0,0)), TIME(7,0,0),
 IF(AND(D18&gt;=TIME(6,0,0), D18&lt;=TIME(8,0,0)), TIME(12,0,0),
 IF(AND(D18&gt;TIME(8,0,0), D18&lt;=TIME(13,59,0)), TIME(15,0,0),
 IF(AND(D18&gt;=TIME(14,0,0), D18&lt;=TIME(17,59,0)), TIME(21,0,0),
 IF(AND(D18&gt;=TIME(18,0,0), D18&lt;=TIME(21,59,0)), TIME(0,0,0),
 IF(AND(D18&gt;=TIME(22,0,0), D18&lt;=TIME(23,59,59)), TIME(7,0,0), ""))))))))</f>
        <v/>
      </c>
      <c r="F18" s="161" t="n"/>
      <c r="G18" s="160">
        <f>IF(AND(D18&gt;=TIME(6,0,0),D18&lt;=TIME(8,0,0)),E18,"")</f>
        <v/>
      </c>
      <c r="H18" s="31" t="n"/>
      <c r="I18" s="32">
        <f>ROUND(IF(OR(D18="",E18="",E18=0),0,IF(H18="",MOD(E18-D18,1)*24,MOD(H18-D18,1)*24)),2)</f>
        <v/>
      </c>
      <c r="J18" s="162" t="n"/>
      <c r="K18" s="282" t="n"/>
      <c r="L18" s="271" t="n"/>
      <c r="M18" s="283">
        <f>MAX(0,V18-W18)</f>
        <v/>
      </c>
      <c r="N18" s="33">
        <f>(IF(OR($C18="",$D18=""),0,
 IF(OR($A18="Holiday",$A19="Holiday"),
    IF(ISNUMBER(MATCH(TRIM($B18),{"Phagwah","Good Friday","Easter Monday","Labour Day","Christmas","Eid ul Azha","Romans-2","Globe-12","Neptune P1"},0)),0,$I18),
 IF(AND(NOT(OR($A18="Annual Leave",$A19="Annual Leave")),$A18="Off day"),$I18,
  MAX(0,$I18-$V18)
  ))))+W18</f>
        <v/>
      </c>
      <c r="O18" s="33">
        <f>IF(AND(OR($A18="Holiday",$A19="Holiday"),
        ISNUMBER(MATCH(TRIM($B18),{"Phagwah","Good Friday","Easter Monday","Labour Day","Christmas","Eid ul Azha","Romans-2","Globe-12","Neptune P1"},0))),
   $I18,0)</f>
        <v/>
      </c>
      <c r="P18" s="33">
        <f>IF(OR($O$7="Canteen",$O$7="Head Office"),0,IF($I18&lt;=0,0,IF(OR(OR(TRIM($J18)="Hebrews",TRIM($J18)="Romans",TRIM($J18)="Romans-2",TRIM($J18)="Globe",TRIM($J18)="Globe-12",TRIM($J18)="Neptune P1"),AND($I19&gt;0,OR(TRIM($J19)="Hebrews",TRIM($J19)="Romans",TRIM($J19)="Romans-2",TRIM($J19)="Globe",TRIM($J19)="Globe-12",TRIM($J19)="Neptune P1"))),1,0)))</f>
        <v/>
      </c>
      <c r="Q18" s="34" t="n"/>
      <c r="R18" s="33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IF($I18&gt;0,1,0),
      0
   ),
0))</f>
        <v/>
      </c>
      <c r="S18" s="33">
        <f>IF(OR($A18="Annual Leave",$A19="Annual Leave"),IF($A18="Annual Leave",8,0),0)</f>
        <v/>
      </c>
      <c r="T18" s="35" t="n"/>
      <c r="U18" s="144">
        <f>MAX(0,40-Y18)</f>
        <v/>
      </c>
      <c r="V18" s="351">
        <f>IF(OR($C18="",$D18=""),0,
 IF(OR($A18="Holiday",$A19="Holiday"),0,
 IF(AND(NOT(OR($A18="Annual Leave",$A19="Annual Leave")),$A18="Off day"),0,
  IF($I18+$I19&gt;=8,IF($I18&gt;=8,8,$I18),$I18)
  )))</f>
        <v/>
      </c>
      <c r="W18" s="351">
        <f>MAX(0,V18-U18)</f>
        <v/>
      </c>
      <c r="X18" s="351">
        <f>IF(C18="","",C18-WEEKDAY(C18,1)+1)</f>
        <v/>
      </c>
      <c r="Y18" s="351">
        <f>SUMPRODUCT(($X$14:$X17=X18)*(($V$14:$V17)+($O$14:$O17)))+IF(X18=X14,$L$11,0)</f>
        <v/>
      </c>
      <c r="Z18" s="351" t="n"/>
      <c r="AA18" s="351" t="n"/>
      <c r="AB18" s="351" t="n"/>
      <c r="AC18" s="351" t="n"/>
      <c r="AD18" s="351" t="n"/>
      <c r="AE18" s="351" t="n"/>
      <c r="AF18" s="351" t="n"/>
    </row>
    <row r="19" ht="24" customHeight="1" s="348" thickBot="1">
      <c r="A19" s="159" t="inlineStr">
        <is>
          <t>On Day</t>
        </is>
      </c>
      <c r="B19" s="281" t="n"/>
      <c r="C19" s="93">
        <f>C18</f>
        <v/>
      </c>
      <c r="D19" s="36" t="n"/>
      <c r="E19" s="163">
        <f>IF(D19="", "",
 IF(D19=TIME(0,0,0), 0,
 IF(AND(D19&gt;=TIME(0,0,1), D19&lt;=TIME(2,0,0)), TIME(7,0,0),
 IF(AND(D19&gt;=TIME(6,0,0), D19&lt;=TIME(8,0,0)), TIME(12,0,0),
 IF(AND(D19&gt;TIME(8,0,0), D19&lt;=TIME(13,59,0)), TIME(15,0,0),
 IF(AND(D19&gt;=TIME(14,0,0), D19&lt;=TIME(17,59,0)), TIME(21,0,0),
 IF(AND(D19&gt;=TIME(18,0,0), D19&lt;=TIME(21,59,0)), TIME(0,0,0),
 IF(AND(D19&gt;=TIME(22,0,0), D19&lt;=TIME(23,59,59)), TIME(7,0,0), ""))))))))</f>
        <v/>
      </c>
      <c r="F19" s="164" t="n"/>
      <c r="G19" s="163">
        <f>IF(AND(D19&gt;=TIME(6,0,0),D19&lt;=TIME(8,0,0)),E19,"")</f>
        <v/>
      </c>
      <c r="H19" s="36" t="n"/>
      <c r="I19" s="37">
        <f>ROUND(IF(OR(D19="",E19="",E19=0),0,IF(H19="",MOD(E19-D19,1)*24,MOD(H19-D19,1)*24)),2)</f>
        <v/>
      </c>
      <c r="J19" s="162" t="n"/>
      <c r="K19" s="282" t="n"/>
      <c r="L19" s="271" t="n"/>
      <c r="M19" s="283">
        <f>MAX(0,V19-W19)</f>
        <v/>
      </c>
      <c r="N19" s="38">
        <f>(IF(OR($C19="",$D19=""),0,
 IF(OR($A18="Holiday",$A19="Holiday"),
    IF(ISNUMBER(MATCH(TRIM($B19),{"Phagwah","Good Friday","Easter Monday","Labour Day","Christmas","Eid ul Azha","Romans-2","Globe-12","Neptune P1"},0)),0,$I19),
 IF(AND(NOT(OR($A18="Annual Leave",$A19="Annual Leave")),$A19="Off day"),$I19,
  MAX(0,$I19-$V19)
  ))))+W19</f>
        <v/>
      </c>
      <c r="O19" s="38">
        <f>IF(AND(OR($A18="Holiday",$A19="Holiday"),
        ISNUMBER(MATCH(TRIM($B19),{"Phagwah","Good Friday","Easter Monday","Labour Day","Christmas","Eid ul Azha","Romans-2","Globe-12","Neptune P1"},0))),
   $I19,0)</f>
        <v/>
      </c>
      <c r="P19" s="38">
        <f>IF(OR($O$7="Canteen",$O$7="Head Office"),0,IF($I19&lt;=0,0,IF(AND($I18&lt;=0,OR(TRIM($J19)="Hebrews",TRIM($J19)="Romans",TRIM($J19)="Romans-2",TRIM($J19)="Globe",TRIM($J19)="Globe-12",TRIM($J19)="Neptune P1")),1,0)))</f>
        <v/>
      </c>
      <c r="Q19" s="39" t="n"/>
      <c r="R19" s="38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IF(AND($I18=0,$I19&gt;0),1,0),
      0
   ),
0))</f>
        <v/>
      </c>
      <c r="S19" s="38">
        <f>IF(OR($A18="Annual Leave",$A19="Annual Leave"),IF(AND($A18&lt;&gt;"Annual Leave",$A19="Annual Leave"),8,0),0)</f>
        <v/>
      </c>
      <c r="T19" s="40" t="n"/>
      <c r="U19" s="144">
        <f>MAX(0,40-Y19)</f>
        <v/>
      </c>
      <c r="V19" s="351">
        <f>IF(OR($C19="",$D19=""),0,
 IF(OR($A18="Holiday",$A19="Holiday"),0,
 IF(AND(NOT(OR($A18="Annual Leave",$A19="Annual Leave")),$A19="Off day"),0,
  IF($I18+$I19&gt;=8,IF($I18&gt;=8,0,8-$I18),$I19)
  )))</f>
        <v/>
      </c>
      <c r="W19" s="351">
        <f>MAX(0,V19-U19)</f>
        <v/>
      </c>
      <c r="X19" s="351">
        <f>IF(C19="","",C19-WEEKDAY(C19,1)+1)</f>
        <v/>
      </c>
      <c r="Y19" s="351">
        <f>SUMPRODUCT(($X$14:$X18=X19)*(($V$14:$V18)+($O$14:$O18)))+IF(X19=X14,$L$11,0)</f>
        <v/>
      </c>
      <c r="Z19" s="351" t="n"/>
      <c r="AA19" s="351" t="n"/>
      <c r="AB19" s="351" t="n"/>
      <c r="AC19" s="351" t="n"/>
      <c r="AD19" s="351" t="n"/>
      <c r="AE19" s="351" t="n"/>
      <c r="AF19" s="351" t="n"/>
    </row>
    <row r="20" ht="24" customHeight="1" s="348" thickBot="1">
      <c r="A20" s="165" t="inlineStr">
        <is>
          <t>On Day</t>
        </is>
      </c>
      <c r="B20" s="284" t="n"/>
      <c r="C20" s="94">
        <f>C18+1</f>
        <v/>
      </c>
      <c r="D20" s="41" t="n"/>
      <c r="E20" s="166">
        <f>IF(D20="", "",
 IF(D20=TIME(0,0,0), 0,
 IF(AND(D20&gt;=TIME(0,0,1), D20&lt;=TIME(2,0,0)), TIME(7,0,0),
 IF(AND(D20&gt;=TIME(6,0,0), D20&lt;=TIME(8,0,0)), TIME(12,0,0),
 IF(AND(D20&gt;TIME(8,0,0), D20&lt;=TIME(13,59,0)), TIME(15,0,0),
 IF(AND(D20&gt;=TIME(14,0,0), D20&lt;=TIME(17,59,0)), TIME(21,0,0),
 IF(AND(D20&gt;=TIME(18,0,0), D20&lt;=TIME(21,59,0)), TIME(0,0,0),
 IF(AND(D20&gt;=TIME(22,0,0), D20&lt;=TIME(23,59,59)), TIME(7,0,0), ""))))))))</f>
        <v/>
      </c>
      <c r="F20" s="167" t="n"/>
      <c r="G20" s="166">
        <f>IF(AND(D20&gt;=TIME(6,0,0),D20&lt;=TIME(8,0,0)),E20,"")</f>
        <v/>
      </c>
      <c r="H20" s="41" t="n"/>
      <c r="I20" s="95">
        <f>ROUND(IF(OR(D20="",E20="",E20=0),0,IF(H20="",MOD(E20-D20,1)*24,MOD(H20-D20,1)*24)),2)</f>
        <v/>
      </c>
      <c r="J20" s="168" t="n"/>
      <c r="K20" s="285" t="n"/>
      <c r="L20" s="271" t="n"/>
      <c r="M20" s="286">
        <f>MAX(0,V20-W20)</f>
        <v/>
      </c>
      <c r="N20" s="42">
        <f>(IF(OR($C20="",$D20=""),0,
 IF(OR($A20="Holiday",$A21="Holiday"),
    IF(ISNUMBER(MATCH(TRIM($B20),{"Phagwah","Good Friday","Easter Monday","Labour Day","Christmas","Eid ul Azha","Romans-2","Globe-12","Neptune P1"},0)),0,$I20),
 IF(AND(NOT(OR($A20="Annual Leave",$A21="Annual Leave")),$A20="Off day"),$I20,
  MAX(0,$I20-$V20)
  ))))+W20</f>
        <v/>
      </c>
      <c r="O20" s="42">
        <f>IF(AND(OR($A20="Holiday",$A21="Holiday"),
        ISNUMBER(MATCH(TRIM($B20),{"Phagwah","Good Friday","Easter Monday","Labour Day","Christmas","Eid ul Azha","Romans-2","Globe-12","Neptune P1"},0))),
   $I20,0)</f>
        <v/>
      </c>
      <c r="P20" s="42">
        <f>IF(OR($O$7="Canteen",$O$7="Head Office"),0,IF($I20&lt;=0,0,IF(OR(OR(TRIM($J20)="Hebrews",TRIM($J20)="Romans",TRIM($J20)="Romans-2",TRIM($J20)="Globe",TRIM($J20)="Globe-12",TRIM($J20)="Neptune P1"),AND($I21&gt;0,OR(TRIM($J21)="Hebrews",TRIM($J21)="Romans",TRIM($J21)="Romans-2",TRIM($J21)="Globe",TRIM($J21)="Globe-12",TRIM($J21)="Neptune P1"))),1,0)))</f>
        <v/>
      </c>
      <c r="Q20" s="43" t="n"/>
      <c r="R20" s="42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IF($I20&gt;0,1,0),
      0
   ),
0))</f>
        <v/>
      </c>
      <c r="S20" s="42">
        <f>IF(OR($A20="Annual Leave",$A21="Annual Leave"),IF($A20="Annual Leave",8,0),0)</f>
        <v/>
      </c>
      <c r="T20" s="96" t="n"/>
      <c r="U20" s="144">
        <f>MAX(0,40-Y20)</f>
        <v/>
      </c>
      <c r="V20" s="351">
        <f>IF(OR($C20="",$D20=""),0,
 IF(OR($A20="Holiday",$A21="Holiday"),0,
 IF(AND(NOT(OR($A20="Annual Leave",$A21="Annual Leave")),$A20="Off day"),0,
  IF($I20+$I21&gt;=8,IF($I20&gt;=8,8,$I20),$I20)
  )))</f>
        <v/>
      </c>
      <c r="W20" s="351">
        <f>MAX(0,V20-U20)</f>
        <v/>
      </c>
      <c r="X20" s="351">
        <f>IF(C20="","",C20-WEEKDAY(C20,1)+1)</f>
        <v/>
      </c>
      <c r="Y20" s="351">
        <f>SUMPRODUCT(($X$14:$X19=X20)*(($V$14:$V19)+($O$14:$O19)))+IF(X20=X14,$L$11,0)</f>
        <v/>
      </c>
      <c r="Z20" s="351" t="n"/>
      <c r="AA20" s="351" t="n"/>
      <c r="AB20" s="351" t="n"/>
      <c r="AC20" s="351" t="n"/>
      <c r="AD20" s="351" t="n"/>
      <c r="AE20" s="351" t="n"/>
      <c r="AF20" s="351" t="n"/>
    </row>
    <row r="21" ht="24" customHeight="1" s="348" thickBot="1">
      <c r="A21" s="165" t="inlineStr">
        <is>
          <t>On Day</t>
        </is>
      </c>
      <c r="B21" s="284" t="n"/>
      <c r="C21" s="94">
        <f>C20</f>
        <v/>
      </c>
      <c r="D21" s="287" t="n"/>
      <c r="E21" s="288">
        <f>IF(D21="", "",
 IF(D21=TIME(0,0,0), 0,
 IF(AND(D21&gt;=TIME(0,0,1), D21&lt;=TIME(2,0,0)), TIME(7,0,0),
 IF(AND(D21&gt;=TIME(6,0,0), D21&lt;=TIME(8,0,0)), TIME(12,0,0),
 IF(AND(D21&gt;TIME(8,0,0), D21&lt;=TIME(13,59,0)), TIME(15,0,0),
 IF(AND(D21&gt;=TIME(14,0,0), D21&lt;=TIME(17,59,0)), TIME(21,0,0),
 IF(AND(D21&gt;=TIME(18,0,0), D21&lt;=TIME(21,59,0)), TIME(0,0,0),
 IF(AND(D21&gt;=TIME(22,0,0), D21&lt;=TIME(23,59,59)), TIME(7,0,0), ""))))))))</f>
        <v/>
      </c>
      <c r="F21" s="167" t="n"/>
      <c r="G21" s="288">
        <f>IF(AND(D21&gt;=TIME(6,0,0),D21&lt;=TIME(8,0,0)),E21,"")</f>
        <v/>
      </c>
      <c r="H21" s="287" t="n"/>
      <c r="I21" s="95">
        <f>ROUND(IF(OR(D21="",E21="",E21=0),0,IF(H21="",MOD(E21-D21,1)*24,MOD(H21-D21,1)*24)),2)</f>
        <v/>
      </c>
      <c r="J21" s="169" t="n"/>
      <c r="K21" s="285" t="n"/>
      <c r="L21" s="271" t="n"/>
      <c r="M21" s="286">
        <f>MAX(0,V21-W21)</f>
        <v/>
      </c>
      <c r="N21" s="289">
        <f>(IF(OR($C21="",$D21=""),0,
 IF(OR($A20="Holiday",$A21="Holiday"),
    IF(ISNUMBER(MATCH(TRIM($B21),{"Phagwah","Good Friday","Easter Monday","Labour Day","Christmas","Eid ul Azha","Romans-2","Globe-12","Neptune P1"},0)),0,$I21),
 IF(AND(NOT(OR($A20="Annual Leave",$A21="Annual Leave")),$A21="Off day"),$I21,
  MAX(0,$I21-$V21)
  ))))+W21</f>
        <v/>
      </c>
      <c r="O21" s="289">
        <f>IF(AND(OR($A20="Holiday",$A21="Holiday"),
        ISNUMBER(MATCH(TRIM($B21),{"Phagwah","Good Friday","Easter Monday","Labour Day","Christmas","Eid ul Azha","Romans-2","Globe-12","Neptune P1"},0))),
   $I21,0)</f>
        <v/>
      </c>
      <c r="P21" s="289">
        <f>IF(OR($O$7="Canteen",$O$7="Head Office"),0,IF($I21&lt;=0,0,IF(AND($I20&lt;=0,OR(TRIM($J21)="Hebrews",TRIM($J21)="Romans",TRIM($J21)="Romans-2",TRIM($J21)="Globe",TRIM($J21)="Globe-12",TRIM($J21)="Neptune P1")),1,0)))</f>
        <v/>
      </c>
      <c r="Q21" s="290" t="n"/>
      <c r="R21" s="289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IF(AND($I20=0,$I21&gt;0),1,0),
      0
   ),
0))</f>
        <v/>
      </c>
      <c r="S21" s="289">
        <f>IF(OR($A20="Annual Leave",$A21="Annual Leave"),IF(AND($A20&lt;&gt;"Annual Leave",$A21="Annual Leave"),8,0),0)</f>
        <v/>
      </c>
      <c r="T21" s="291" t="n"/>
      <c r="U21" s="144">
        <f>MAX(0,40-Y21)</f>
        <v/>
      </c>
      <c r="V21" s="351">
        <f>IF(OR($C21="",$D21=""),0,
 IF(OR($A20="Holiday",$A21="Holiday"),0,
 IF(AND(NOT(OR($A20="Annual Leave",$A21="Annual Leave")),$A21="Off day"),0,
  IF($I20+$I21&gt;=8,IF($I20&gt;=8,0,8-$I20),$I21)
  )))</f>
        <v/>
      </c>
      <c r="W21" s="351">
        <f>MAX(0,V21-U21)</f>
        <v/>
      </c>
      <c r="X21" s="351">
        <f>IF(C21="","",C21-WEEKDAY(C21,1)+1)</f>
        <v/>
      </c>
      <c r="Y21" s="351">
        <f>SUMPRODUCT(($X$14:$X20=X21)*(($V$14:$V20)+($O$14:$O20)))+IF(X21=X14,$L$11,0)</f>
        <v/>
      </c>
      <c r="Z21" s="351" t="n"/>
      <c r="AA21" s="351" t="n"/>
      <c r="AB21" s="351" t="n"/>
      <c r="AC21" s="351" t="n"/>
      <c r="AD21" s="351" t="n"/>
      <c r="AE21" s="351" t="n"/>
      <c r="AF21" s="351" t="n"/>
    </row>
    <row r="22" ht="24" customHeight="1" s="348" thickBot="1">
      <c r="A22" s="170" t="inlineStr">
        <is>
          <t>On Day</t>
        </is>
      </c>
      <c r="B22" s="292" t="n"/>
      <c r="C22" s="97">
        <f>C20+1</f>
        <v/>
      </c>
      <c r="D22" s="44" t="n"/>
      <c r="E22" s="171">
        <f>IF(D22="", "",
 IF(D22=TIME(0,0,0), 0,
 IF(AND(D22&gt;=TIME(0,0,1), D22&lt;=TIME(2,0,0)), TIME(7,0,0),
 IF(AND(D22&gt;=TIME(6,0,0), D22&lt;=TIME(8,0,0)), TIME(12,0,0),
 IF(AND(D22&gt;TIME(8,0,0), D22&lt;=TIME(13,59,0)), TIME(15,0,0),
 IF(AND(D22&gt;=TIME(14,0,0), D22&lt;=TIME(17,59,0)), TIME(21,0,0),
 IF(AND(D22&gt;=TIME(18,0,0), D22&lt;=TIME(21,59,0)), TIME(0,0,0),
 IF(AND(D22&gt;=TIME(22,0,0), D22&lt;=TIME(23,59,59)), TIME(7,0,0), ""))))))))</f>
        <v/>
      </c>
      <c r="F22" s="172" t="n"/>
      <c r="G22" s="171">
        <f>IF(AND(D22&gt;=TIME(6,0,0),D22&lt;=TIME(8,0,0)),E22,"")</f>
        <v/>
      </c>
      <c r="H22" s="44" t="n"/>
      <c r="I22" s="45">
        <f>ROUND(IF(OR(D22="",E22="",E22=0),0,IF(H22="",MOD(E22-D22,1)*24,MOD(H22-D22,1)*24)),2)</f>
        <v/>
      </c>
      <c r="J22" s="173" t="n"/>
      <c r="K22" s="293" t="n"/>
      <c r="L22" s="271" t="n"/>
      <c r="M22" s="294">
        <f>MAX(0,V22-W22)</f>
        <v/>
      </c>
      <c r="N22" s="46">
        <f>(IF(OR($C22="",$D22=""),0,
 IF(OR($A22="Holiday",$A23="Holiday"),
    IF(ISNUMBER(MATCH(TRIM($B22),{"Phagwah","Good Friday","Easter Monday","Labour Day","Christmas","Eid ul Azha","Romans-2","Globe-12","Neptune P1"},0)),0,$I22),
 IF(AND(NOT(OR($A22="Annual Leave",$A23="Annual Leave")),$A22="Off day"),$I22,
  MAX(0,$I22-$V22)
  ))))+W22</f>
        <v/>
      </c>
      <c r="O22" s="46">
        <f>IF(AND(OR($A22="Holiday",$A23="Holiday"),
        ISNUMBER(MATCH(TRIM($B22),{"Phagwah","Good Friday","Easter Monday","Labour Day","Christmas","Eid ul Azha","Romans-2","Globe-12","Neptune P1"},0))),
   $I22,0)</f>
        <v/>
      </c>
      <c r="P22" s="46">
        <f>IF(OR($O$7="Canteen",$O$7="Head Office"),0,IF($I22&lt;=0,0,IF(OR(OR(TRIM($J22)="Hebrews",TRIM($J22)="Romans",TRIM($J22)="Romans-2",TRIM($J22)="Globe",TRIM($J22)="Globe-12",TRIM($J22)="Neptune P1"),AND($I23&gt;0,OR(TRIM($J23)="Hebrews",TRIM($J23)="Romans",TRIM($J23)="Romans-2",TRIM($J23)="Globe",TRIM($J23)="Globe-12",TRIM($J23)="Neptune P1"))),1,0)))</f>
        <v/>
      </c>
      <c r="Q22" s="47" t="n"/>
      <c r="R22" s="46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IF($I22&gt;0,1,0),
      0
   ),
0))</f>
        <v/>
      </c>
      <c r="S22" s="46">
        <f>IF(OR($A22="Annual Leave",$A23="Annual Leave"),IF($A22="Annual Leave",8,0),0)</f>
        <v/>
      </c>
      <c r="T22" s="48" t="n"/>
      <c r="U22" s="144">
        <f>MAX(0,40-Y22)</f>
        <v/>
      </c>
      <c r="V22" s="351">
        <f>IF(OR($C22="",$D22=""),0,
 IF(OR($A22="Holiday",$A23="Holiday"),0,
 IF(AND(NOT(OR($A22="Annual Leave",$A23="Annual Leave")),$A22="Off day"),0,
  IF($I22+$I23&gt;=8,IF($I22&gt;=8,8,$I22),$I22)
  )))</f>
        <v/>
      </c>
      <c r="W22" s="351">
        <f>MAX(0,V22-U22)</f>
        <v/>
      </c>
      <c r="X22" s="351">
        <f>IF(C22="","",C22-WEEKDAY(C22,1)+1)</f>
        <v/>
      </c>
      <c r="Y22" s="351">
        <f>SUMPRODUCT(($X$14:$X21=X22)*(($V$14:$V21)+($O$14:$O21)))+IF(X22=X14,$L$11,0)</f>
        <v/>
      </c>
      <c r="Z22" s="351" t="n"/>
      <c r="AA22" s="351" t="n"/>
      <c r="AB22" s="351" t="n"/>
      <c r="AC22" s="351" t="n"/>
      <c r="AD22" s="351" t="n"/>
      <c r="AE22" s="351" t="n"/>
      <c r="AF22" s="351" t="n"/>
    </row>
    <row r="23" ht="24" customHeight="1" s="348" thickBot="1">
      <c r="A23" s="170" t="inlineStr">
        <is>
          <t>On Day</t>
        </is>
      </c>
      <c r="B23" s="292" t="n"/>
      <c r="C23" s="98">
        <f>C22</f>
        <v/>
      </c>
      <c r="D23" s="49" t="n"/>
      <c r="E23" s="174">
        <f>IF(D23="", "",
 IF(D23=TIME(0,0,0), 0,
 IF(AND(D23&gt;=TIME(0,0,1), D23&lt;=TIME(2,0,0)), TIME(7,0,0),
 IF(AND(D23&gt;=TIME(6,0,0), D23&lt;=TIME(8,0,0)), TIME(12,0,0),
 IF(AND(D23&gt;TIME(8,0,0), D23&lt;=TIME(13,59,0)), TIME(15,0,0),
 IF(AND(D23&gt;=TIME(14,0,0), D23&lt;=TIME(17,59,0)), TIME(21,0,0),
 IF(AND(D23&gt;=TIME(18,0,0), D23&lt;=TIME(21,59,0)), TIME(0,0,0),
 IF(AND(D23&gt;=TIME(22,0,0), D23&lt;=TIME(23,59,59)), TIME(7,0,0), ""))))))))</f>
        <v/>
      </c>
      <c r="F23" s="175" t="n"/>
      <c r="G23" s="174">
        <f>IF(AND(D23&gt;=TIME(6,0,0),D23&lt;=TIME(8,0,0)),E23,"")</f>
        <v/>
      </c>
      <c r="H23" s="49" t="n"/>
      <c r="I23" s="50">
        <f>ROUND(IF(OR(D23="",E23="",E23=0),0,IF(H23="",MOD(E23-D23,1)*24,MOD(H23-D23,1)*24)),2)</f>
        <v/>
      </c>
      <c r="J23" s="173" t="n"/>
      <c r="K23" s="293" t="n"/>
      <c r="L23" s="271" t="n"/>
      <c r="M23" s="294">
        <f>MAX(0,V23-W23)</f>
        <v/>
      </c>
      <c r="N23" s="51">
        <f>(IF(OR($C23="",$D23=""),0,
 IF(OR($A22="Holiday",$A23="Holiday"),
    IF(ISNUMBER(MATCH(TRIM($B23),{"Phagwah","Good Friday","Easter Monday","Labour Day","Christmas","Eid ul Azha","Romans-2","Globe-12","Neptune P1"},0)),0,$I23),
 IF(AND(NOT(OR($A22="Annual Leave",$A23="Annual Leave")),$A23="Off day"),$I23,
  MAX(0,$I23-$V23)
  ))))+W23</f>
        <v/>
      </c>
      <c r="O23" s="51">
        <f>IF(AND(OR($A22="Holiday",$A23="Holiday"),
        ISNUMBER(MATCH(TRIM($B23),{"Phagwah","Good Friday","Easter Monday","Labour Day","Christmas","Eid ul Azha","Romans-2","Globe-12","Neptune P1"},0))),
   $I23,0)</f>
        <v/>
      </c>
      <c r="P23" s="51">
        <f>IF(OR($O$7="Canteen",$O$7="Head Office"),0,IF($I23&lt;=0,0,IF(AND($I22&lt;=0,OR(TRIM($J23)="Hebrews",TRIM($J23)="Romans",TRIM($J23)="Romans-2",TRIM($J23)="Globe",TRIM($J23)="Globe-12",TRIM($J23)="Neptune P1")),1,0)))</f>
        <v/>
      </c>
      <c r="Q23" s="52" t="n"/>
      <c r="R23" s="51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IF(AND($I22=0,$I23&gt;0),1,0),
      0
   ),
0))</f>
        <v/>
      </c>
      <c r="S23" s="51">
        <f>IF(OR($A22="Annual Leave",$A23="Annual Leave"),IF(AND($A22&lt;&gt;"Annual Leave",$A23="Annual Leave"),8,0),0)</f>
        <v/>
      </c>
      <c r="T23" s="53" t="n"/>
      <c r="U23" s="144">
        <f>MAX(0,40-Y23)</f>
        <v/>
      </c>
      <c r="V23" s="351">
        <f>IF(OR($C23="",$D23=""),0,
 IF(OR($A22="Holiday",$A23="Holiday"),0,
 IF(AND(NOT(OR($A22="Annual Leave",$A23="Annual Leave")),$A23="Off day"),0,
  IF($I22+$I23&gt;=8,IF($I22&gt;=8,0,8-$I22),$I23)
  )))</f>
        <v/>
      </c>
      <c r="W23" s="351">
        <f>MAX(0,V23-U23)</f>
        <v/>
      </c>
      <c r="X23" s="351">
        <f>IF(C23="","",C23-WEEKDAY(C23,1)+1)</f>
        <v/>
      </c>
      <c r="Y23" s="351">
        <f>SUMPRODUCT(($X$14:$X22=X23)*(($V$14:$V22)+($O$14:$O22)))+IF(X23=X14,$L$11,0)</f>
        <v/>
      </c>
      <c r="Z23" s="351" t="n"/>
      <c r="AA23" s="351" t="n"/>
      <c r="AB23" s="351" t="n"/>
      <c r="AC23" s="351" t="n"/>
      <c r="AD23" s="351" t="n"/>
      <c r="AE23" s="351" t="n"/>
      <c r="AF23" s="351" t="n"/>
    </row>
    <row r="24" ht="24" customHeight="1" s="348" thickBot="1">
      <c r="A24" s="154" t="inlineStr">
        <is>
          <t>On Day</t>
        </is>
      </c>
      <c r="B24" s="273" t="n"/>
      <c r="C24" s="90">
        <f>C22+1</f>
        <v/>
      </c>
      <c r="D24" s="8" t="n"/>
      <c r="E24" s="155">
        <f>IF(D24="", "",
 IF(D24=TIME(0,0,0), 0,
 IF(AND(D24&gt;=TIME(0,0,1), D24&lt;=TIME(2,0,0)), TIME(7,0,0),
 IF(AND(D24&gt;=TIME(6,0,0), D24&lt;=TIME(8,0,0)), TIME(12,0,0),
 IF(AND(D24&gt;TIME(8,0,0), D24&lt;=TIME(13,59,0)), TIME(15,0,0),
 IF(AND(D24&gt;=TIME(14,0,0), D24&lt;=TIME(17,59,0)), TIME(21,0,0),
 IF(AND(D24&gt;=TIME(18,0,0), D24&lt;=TIME(21,59,0)), TIME(0,0,0),
 IF(AND(D24&gt;=TIME(22,0,0), D24&lt;=TIME(23,59,59)), TIME(7,0,0), ""))))))))</f>
        <v/>
      </c>
      <c r="F24" s="156" t="n"/>
      <c r="G24" s="155">
        <f>IF(AND(D24&gt;=TIME(6,0,0),D24&lt;=TIME(8,0,0)),E24,"")</f>
        <v/>
      </c>
      <c r="H24" s="8" t="n"/>
      <c r="I24" s="30">
        <f>ROUND(IF(OR(D24="",E24="",E24=0),0,IF(H24="",MOD(E24-D24,1)*24,MOD(H24-D24,1)*24)),2)</f>
        <v/>
      </c>
      <c r="J24" s="157" t="n"/>
      <c r="K24" s="274" t="n"/>
      <c r="L24" s="271" t="n"/>
      <c r="M24" s="275">
        <f>MAX(0,V24-W24)</f>
        <v/>
      </c>
      <c r="N24" s="9">
        <f>(IF(OR($C24="",$D24=""),0,
 IF(OR($A24="Holiday",$A25="Holiday"),
    IF(ISNUMBER(MATCH(TRIM($B24),{"Phagwah","Good Friday","Easter Monday","Labour Day","Christmas","Eid ul Azha","Romans-2","Globe-12","Neptune P1"},0)),0,$I24),
 IF(AND(NOT(OR($A24="Annual Leave",$A25="Annual Leave")),$A24="Off day"),$I24,
  MAX(0,$I24-$V24)
  ))))+W24</f>
        <v/>
      </c>
      <c r="O24" s="9">
        <f>IF(AND(OR($A24="Holiday",$A25="Holiday"),
        ISNUMBER(MATCH(TRIM($B24),{"Phagwah","Good Friday","Easter Monday","Labour Day","Christmas","Eid ul Azha","Romans-2","Globe-12","Neptune P1"},0))),
   $I24,0)</f>
        <v/>
      </c>
      <c r="P24" s="9">
        <f>IF(OR($O$7="Canteen",$O$7="Head Office"),0,IF($I24&lt;=0,0,IF(OR(OR(TRIM($J24)="Hebrews",TRIM($J24)="Romans",TRIM($J24)="Romans-2",TRIM($J24)="Globe",TRIM($J24)="Globe-12",TRIM($J24)="Neptune P1"),AND($I25&gt;0,OR(TRIM($J25)="Hebrews",TRIM($J25)="Romans",TRIM($J25)="Romans-2",TRIM($J25)="Globe",TRIM($J25)="Globe-12",TRIM($J25)="Neptune P1"))),1,0)))</f>
        <v/>
      </c>
      <c r="Q24" s="10" t="n"/>
      <c r="R24" s="9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IF($I24&gt;0,1,0),
      0
   ),
0))</f>
        <v/>
      </c>
      <c r="S24" s="9">
        <f>IF(OR($A24="Annual Leave",$A25="Annual Leave"),IF($A24="Annual Leave",8,0),0)</f>
        <v/>
      </c>
      <c r="T24" s="91" t="n"/>
      <c r="U24" s="144">
        <f>MAX(0,40-Y24)</f>
        <v/>
      </c>
      <c r="V24" s="351">
        <f>IF(OR($C24="",$D24=""),0,
 IF(OR($A24="Holiday",$A25="Holiday"),0,
 IF(AND(NOT(OR($A24="Annual Leave",$A25="Annual Leave")),$A24="Off day"),0,
  IF($I24+$I25&gt;=8,IF($I24&gt;=8,8,$I24),$I24)
  )))</f>
        <v/>
      </c>
      <c r="W24" s="351">
        <f>MAX(0,V24-U24)</f>
        <v/>
      </c>
      <c r="X24" s="351">
        <f>IF(C24="","",C24-WEEKDAY(C24,1)+1)</f>
        <v/>
      </c>
      <c r="Y24" s="351">
        <f>SUMPRODUCT(($X$14:$X23=X24)*(($V$14:$V23)+($O$14:$O23)))+IF(X24=X14,$L$11,0)</f>
        <v/>
      </c>
      <c r="Z24" s="351" t="n"/>
      <c r="AA24" s="351" t="n"/>
      <c r="AB24" s="351" t="n"/>
      <c r="AC24" s="351" t="n"/>
      <c r="AD24" s="351" t="n"/>
      <c r="AE24" s="351" t="n"/>
      <c r="AF24" s="351" t="n"/>
    </row>
    <row r="25" ht="24" customHeight="1" s="348" thickBot="1">
      <c r="A25" s="154" t="inlineStr">
        <is>
          <t>On Day</t>
        </is>
      </c>
      <c r="B25" s="273" t="n"/>
      <c r="C25" s="90">
        <f>C24</f>
        <v/>
      </c>
      <c r="D25" s="276" t="n"/>
      <c r="E25" s="277">
        <f>IF(D25="", "",
 IF(D25=TIME(0,0,0), 0,
 IF(AND(D25&gt;=TIME(0,0,1), D25&lt;=TIME(2,0,0)), TIME(7,0,0),
 IF(AND(D25&gt;=TIME(6,0,0), D25&lt;=TIME(8,0,0)), TIME(12,0,0),
 IF(AND(D25&gt;TIME(8,0,0), D25&lt;=TIME(13,59,0)), TIME(15,0,0),
 IF(AND(D25&gt;=TIME(14,0,0), D25&lt;=TIME(17,59,0)), TIME(21,0,0),
 IF(AND(D25&gt;=TIME(18,0,0), D25&lt;=TIME(21,59,0)), TIME(0,0,0),
 IF(AND(D25&gt;=TIME(22,0,0), D25&lt;=TIME(23,59,59)), TIME(7,0,0), ""))))))))</f>
        <v/>
      </c>
      <c r="F25" s="156" t="n"/>
      <c r="G25" s="277">
        <f>IF(AND(D25&gt;=TIME(6,0,0),D25&lt;=TIME(8,0,0)),E25,"")</f>
        <v/>
      </c>
      <c r="H25" s="276" t="n"/>
      <c r="I25" s="30">
        <f>ROUND(IF(OR(D25="",E25="",E25=0),0,IF(H25="",MOD(E25-D25,1)*24,MOD(H25-D25,1)*24)),2)</f>
        <v/>
      </c>
      <c r="J25" s="158" t="n"/>
      <c r="K25" s="274" t="n"/>
      <c r="L25" s="271" t="n"/>
      <c r="M25" s="275">
        <f>MAX(0,V25-W25)</f>
        <v/>
      </c>
      <c r="N25" s="278">
        <f>(IF(OR($C25="",$D25=""),0,
 IF(OR($A24="Holiday",$A25="Holiday"),
    IF(ISNUMBER(MATCH(TRIM($B25),{"Phagwah","Good Friday","Easter Monday","Labour Day","Christmas","Eid ul Azha","Romans-2","Globe-12","Neptune P1"},0)),0,$I25),
 IF(AND(NOT(OR($A24="Annual Leave",$A25="Annual Leave")),$A25="Off day"),$I25,
  MAX(0,$I25-$V25)
  ))))+W25</f>
        <v/>
      </c>
      <c r="O25" s="278">
        <f>IF(AND(OR($A24="Holiday",$A25="Holiday"),
        ISNUMBER(MATCH(TRIM($B25),{"Phagwah","Good Friday","Easter Monday","Labour Day","Christmas","Eid ul Azha","Romans-2","Globe-12","Neptune P1"},0))),
   $I25,0)</f>
        <v/>
      </c>
      <c r="P25" s="278">
        <f>IF(OR($O$7="Canteen",$O$7="Head Office"),0,IF($I25&lt;=0,0,IF(AND($I24&lt;=0,OR(TRIM($J25)="Hebrews",TRIM($J25)="Romans",TRIM($J25)="Romans-2",TRIM($J25)="Globe",TRIM($J25)="Globe-12",TRIM($J25)="Neptune P1")),1,0)))</f>
        <v/>
      </c>
      <c r="Q25" s="279" t="n"/>
      <c r="R25" s="278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IF(AND($I24=0,$I25&gt;0),1,0),
      0
   ),
0))</f>
        <v/>
      </c>
      <c r="S25" s="278">
        <f>IF(OR($A24="Annual Leave",$A25="Annual Leave"),IF(AND($A24&lt;&gt;"Annual Leave",$A25="Annual Leave"),8,0),0)</f>
        <v/>
      </c>
      <c r="T25" s="280" t="n"/>
      <c r="U25" s="144">
        <f>MAX(0,40-Y25)</f>
        <v/>
      </c>
      <c r="V25" s="351">
        <f>IF(OR($C25="",$D25=""),0,
 IF(OR($A24="Holiday",$A25="Holiday"),0,
 IF(AND(NOT(OR($A24="Annual Leave",$A25="Annual Leave")),$A25="Off day"),0,
  IF($I24+$I25&gt;=8,IF($I24&gt;=8,0,8-$I24),$I25)
  )))</f>
        <v/>
      </c>
      <c r="W25" s="351">
        <f>MAX(0,V25-U25)</f>
        <v/>
      </c>
      <c r="X25" s="351">
        <f>IF(C25="","",C25-WEEKDAY(C25,1)+1)</f>
        <v/>
      </c>
      <c r="Y25" s="351">
        <f>SUMPRODUCT(($X$14:$X24=X25)*(($V$14:$V24)+($O$14:$O24)))+IF(X25=X14,$L$11,0)</f>
        <v/>
      </c>
      <c r="Z25" s="351" t="n"/>
      <c r="AA25" s="351" t="n"/>
      <c r="AB25" s="351" t="n"/>
      <c r="AC25" s="351" t="n"/>
      <c r="AD25" s="351" t="n"/>
      <c r="AE25" s="351" t="n"/>
      <c r="AF25" s="351" t="n"/>
    </row>
    <row r="26" ht="24" customHeight="1" s="348" thickBot="1">
      <c r="A26" s="159" t="inlineStr">
        <is>
          <t>On Day</t>
        </is>
      </c>
      <c r="B26" s="281" t="n"/>
      <c r="C26" s="92">
        <f>C24+1</f>
        <v/>
      </c>
      <c r="D26" s="31" t="n"/>
      <c r="E26" s="160">
        <f>IF(D26="", "",
 IF(D26=TIME(0,0,0), 0,
 IF(AND(D26&gt;=TIME(0,0,1), D26&lt;=TIME(2,0,0)), TIME(7,0,0),
 IF(AND(D26&gt;=TIME(6,0,0), D26&lt;=TIME(8,0,0)), TIME(12,0,0),
 IF(AND(D26&gt;TIME(8,0,0), D26&lt;=TIME(13,59,0)), TIME(15,0,0),
 IF(AND(D26&gt;=TIME(14,0,0), D26&lt;=TIME(17,59,0)), TIME(21,0,0),
 IF(AND(D26&gt;=TIME(18,0,0), D26&lt;=TIME(21,59,0)), TIME(0,0,0),
 IF(AND(D26&gt;=TIME(22,0,0), D26&lt;=TIME(23,59,59)), TIME(7,0,0), ""))))))))</f>
        <v/>
      </c>
      <c r="F26" s="161" t="n"/>
      <c r="G26" s="160">
        <f>IF(AND(D26&gt;=TIME(6,0,0),D26&lt;=TIME(8,0,0)),E26,"")</f>
        <v/>
      </c>
      <c r="H26" s="31" t="n"/>
      <c r="I26" s="32">
        <f>ROUND(IF(OR(D26="",E26="",E26=0),0,IF(H26="",MOD(E26-D26,1)*24,MOD(H26-D26,1)*24)),2)</f>
        <v/>
      </c>
      <c r="J26" s="162" t="n"/>
      <c r="K26" s="282" t="n"/>
      <c r="L26" s="271" t="n"/>
      <c r="M26" s="283">
        <f>MAX(0,V26-W26)</f>
        <v/>
      </c>
      <c r="N26" s="33">
        <f>(IF(OR($C26="",$D26=""),0,
 IF(OR($A26="Holiday",$A27="Holiday"),
    IF(ISNUMBER(MATCH(TRIM($B26),{"Phagwah","Good Friday","Easter Monday","Labour Day","Christmas","Eid ul Azha","Romans-2","Globe-12","Neptune P1"},0)),0,$I26),
 IF(AND(NOT(OR($A26="Annual Leave",$A27="Annual Leave")),$A26="Off day"),$I26,
  MAX(0,$I26-$V26)
  ))))+W26</f>
        <v/>
      </c>
      <c r="O26" s="33">
        <f>IF(AND(OR($A26="Holiday",$A27="Holiday"),
        ISNUMBER(MATCH(TRIM($B26),{"Phagwah","Good Friday","Easter Monday","Labour Day","Christmas","Eid ul Azha","Romans-2","Globe-12","Neptune P1"},0))),
   $I26,0)</f>
        <v/>
      </c>
      <c r="P26" s="33">
        <f>IF(OR($O$7="Canteen",$O$7="Head Office"),0,IF($I26&lt;=0,0,IF(OR(OR(TRIM($J26)="Hebrews",TRIM($J26)="Romans",TRIM($J26)="Romans-2",TRIM($J26)="Globe",TRIM($J26)="Globe-12",TRIM($J26)="Neptune P1"),AND($I27&gt;0,OR(TRIM($J27)="Hebrews",TRIM($J27)="Romans",TRIM($J27)="Romans-2",TRIM($J27)="Globe",TRIM($J27)="Globe-12",TRIM($J27)="Neptune P1"))),1,0)))</f>
        <v/>
      </c>
      <c r="Q26" s="34" t="n"/>
      <c r="R26" s="33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IF($I26&gt;0,1,0),
      0
   ),
0))</f>
        <v/>
      </c>
      <c r="S26" s="33">
        <f>IF(OR($A26="Annual Leave",$A27="Annual Leave"),IF($A26="Annual Leave",8,0),0)</f>
        <v/>
      </c>
      <c r="T26" s="35" t="n"/>
      <c r="U26" s="144">
        <f>MAX(0,40-Y26)</f>
        <v/>
      </c>
      <c r="V26" s="351">
        <f>IF(OR($C26="",$D26=""),0,
 IF(OR($A26="Holiday",$A27="Holiday"),0,
 IF(AND(NOT(OR($A26="Annual Leave",$A27="Annual Leave")),$A26="Off day"),0,
  IF($I26+$I27&gt;=8,IF($I26&gt;=8,8,$I26),$I26)
  )))</f>
        <v/>
      </c>
      <c r="W26" s="351">
        <f>MAX(0,V26-U26)</f>
        <v/>
      </c>
      <c r="X26" s="351">
        <f>IF(C26="","",C26-WEEKDAY(C26,1)+1)</f>
        <v/>
      </c>
      <c r="Y26" s="351">
        <f>SUMPRODUCT(($X$14:$X25=X26)*(($V$14:$V25)+($O$14:$O25)))+IF(X26=X14,$L$11,0)</f>
        <v/>
      </c>
      <c r="Z26" s="351" t="n"/>
      <c r="AA26" s="351" t="n"/>
      <c r="AB26" s="351" t="n"/>
      <c r="AC26" s="351" t="n"/>
      <c r="AD26" s="351" t="n"/>
      <c r="AE26" s="351" t="n"/>
      <c r="AF26" s="351" t="n"/>
    </row>
    <row r="27" ht="24" customHeight="1" s="348" thickBot="1">
      <c r="A27" s="159" t="inlineStr">
        <is>
          <t>On Day</t>
        </is>
      </c>
      <c r="B27" s="281" t="n"/>
      <c r="C27" s="93">
        <f>C26</f>
        <v/>
      </c>
      <c r="D27" s="36" t="n"/>
      <c r="E27" s="163">
        <f>IF(D27="", "",
 IF(D27=TIME(0,0,0), 0,
 IF(AND(D27&gt;=TIME(0,0,1), D27&lt;=TIME(2,0,0)), TIME(7,0,0),
 IF(AND(D27&gt;=TIME(6,0,0), D27&lt;=TIME(8,0,0)), TIME(12,0,0),
 IF(AND(D27&gt;TIME(8,0,0), D27&lt;=TIME(13,59,0)), TIME(15,0,0),
 IF(AND(D27&gt;=TIME(14,0,0), D27&lt;=TIME(17,59,0)), TIME(21,0,0),
 IF(AND(D27&gt;=TIME(18,0,0), D27&lt;=TIME(21,59,0)), TIME(0,0,0),
 IF(AND(D27&gt;=TIME(22,0,0), D27&lt;=TIME(23,59,59)), TIME(7,0,0), ""))))))))</f>
        <v/>
      </c>
      <c r="F27" s="164" t="n"/>
      <c r="G27" s="163">
        <f>IF(AND(D27&gt;=TIME(6,0,0),D27&lt;=TIME(8,0,0)),E27,"")</f>
        <v/>
      </c>
      <c r="H27" s="36" t="n"/>
      <c r="I27" s="37">
        <f>ROUND(IF(OR(D27="",E27="",E27=0),0,IF(H27="",MOD(E27-D27,1)*24,MOD(H27-D27,1)*24)),2)</f>
        <v/>
      </c>
      <c r="J27" s="162" t="n"/>
      <c r="K27" s="282" t="n"/>
      <c r="L27" s="271" t="n"/>
      <c r="M27" s="283">
        <f>MAX(0,V27-W27)</f>
        <v/>
      </c>
      <c r="N27" s="38">
        <f>(IF(OR($C27="",$D27=""),0,
 IF(OR($A26="Holiday",$A27="Holiday"),
    IF(ISNUMBER(MATCH(TRIM($B27),{"Phagwah","Good Friday","Easter Monday","Labour Day","Christmas","Eid ul Azha","Romans-2","Globe-12","Neptune P1"},0)),0,$I27),
 IF(AND(NOT(OR($A26="Annual Leave",$A27="Annual Leave")),$A27="Off day"),$I27,
  MAX(0,$I27-$V27)
  ))))+W27</f>
        <v/>
      </c>
      <c r="O27" s="38">
        <f>IF(AND(OR($A26="Holiday",$A27="Holiday"),
        ISNUMBER(MATCH(TRIM($B27),{"Phagwah","Good Friday","Easter Monday","Labour Day","Christmas","Eid ul Azha","Romans-2","Globe-12","Neptune P1"},0))),
   $I27,0)</f>
        <v/>
      </c>
      <c r="P27" s="38">
        <f>IF(OR($O$7="Canteen",$O$7="Head Office"),0,IF($I27&lt;=0,0,IF(AND($I26&lt;=0,OR(TRIM($J27)="Hebrews",TRIM($J27)="Romans",TRIM($J27)="Romans-2",TRIM($J27)="Globe",TRIM($J27)="Globe-12",TRIM($J27)="Neptune P1")),1,0)))</f>
        <v/>
      </c>
      <c r="Q27" s="39" t="n"/>
      <c r="R27" s="38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IF(AND($I26=0,$I27&gt;0),1,0),
      0
   ),
0))</f>
        <v/>
      </c>
      <c r="S27" s="38">
        <f>IF(OR($A26="Annual Leave",$A27="Annual Leave"),IF(AND($A26&lt;&gt;"Annual Leave",$A27="Annual Leave"),8,0),0)</f>
        <v/>
      </c>
      <c r="T27" s="40" t="n"/>
      <c r="U27" s="144">
        <f>MAX(0,40-Y27)</f>
        <v/>
      </c>
      <c r="V27" s="351">
        <f>IF(OR($C27="",$D27=""),0,
 IF(OR($A26="Holiday",$A27="Holiday"),0,
 IF(AND(NOT(OR($A26="Annual Leave",$A27="Annual Leave")),$A27="Off day"),0,
  IF($I26+$I27&gt;=8,IF($I26&gt;=8,0,8-$I26),$I27)
  )))</f>
        <v/>
      </c>
      <c r="W27" s="351">
        <f>MAX(0,V27-U27)</f>
        <v/>
      </c>
      <c r="X27" s="351">
        <f>IF(C27="","",C27-WEEKDAY(C27,1)+1)</f>
        <v/>
      </c>
      <c r="Y27" s="351">
        <f>SUMPRODUCT(($X$14:$X26=X27)*(($V$14:$V26)+($O$14:$O26)))+IF(X27=X14,$L$11,0)</f>
        <v/>
      </c>
      <c r="Z27" s="351" t="n"/>
      <c r="AA27" s="351" t="n"/>
      <c r="AB27" s="351" t="n"/>
      <c r="AC27" s="351" t="n"/>
      <c r="AD27" s="351" t="n"/>
      <c r="AE27" s="351" t="n"/>
      <c r="AF27" s="351" t="n"/>
    </row>
    <row r="28" ht="24" customHeight="1" s="348" thickBot="1">
      <c r="A28" s="176" t="n"/>
      <c r="B28" s="176" t="n"/>
      <c r="C28" s="145" t="n"/>
      <c r="D28" s="6" t="n"/>
      <c r="E28" s="14" t="n"/>
      <c r="F28" s="6" t="n"/>
      <c r="G28" s="6" t="n"/>
      <c r="H28" s="336" t="n"/>
      <c r="I28" s="351" t="n"/>
      <c r="J28" s="336" t="n"/>
      <c r="K28" s="336" t="n"/>
      <c r="L28" s="336" t="n"/>
      <c r="M28" s="99">
        <f>MAX(0,V28-W28)</f>
        <v/>
      </c>
      <c r="N28" s="99">
        <f>(IF(OR($C28="",$D28=""),0,
 IF(OR($A28="Holiday",$A29="Holiday"),
    IF(ISNUMBER(MATCH(TRIM($B28),{"Phagwah","Good Friday","Easter Monday","Labour Day","Christmas","Eid ul Azha","Romans-2","Globe-12","Neptune P1"},0)),0,$I28),
 IF(AND(NOT(OR($A28="Annual Leave",$A29="Annual Leave")),$A28="Off day"),$I28,
  MAX(0,$I28-$V28)
  ))))+W28</f>
        <v/>
      </c>
      <c r="O28" s="99">
        <f>IF(AND(OR($A28="Holiday",$A29="Holiday"),
        ISNUMBER(MATCH(TRIM($B28),{"Phagwah","Good Friday","Easter Monday","Labour Day","Christmas","Eid ul Azha","Romans-2","Globe-12","Neptune P1"},0))),
   $I28,0)</f>
        <v/>
      </c>
      <c r="P28" s="99">
        <f>IF(OR($O$7="Canteen",$O$7="Head Office"),0,IF($I28&lt;=0,0,IF(OR(OR(TRIM($J28)="Hebrews",TRIM($J28)="Romans",TRIM($J28)="Romans-2",TRIM($J28)="Globe",TRIM($J28)="Globe-12",TRIM($J28)="Neptune P1"),AND($I29&gt;0,OR(TRIM($J29)="Hebrews",TRIM($J29)="Romans",TRIM($J29)="Romans-2",TRIM($J29)="Globe",TRIM($J29)="Globe-12",TRIM($J29)="Neptune P1"))),1,0)))</f>
        <v/>
      </c>
      <c r="Q28" s="178" t="n"/>
      <c r="R28" s="15" t="n"/>
      <c r="S28" s="99">
        <f>IF(OR($A28="Annual Leave",$A29="Annual Leave"),IF($A28="Annual Leave",8,0),0)</f>
        <v/>
      </c>
      <c r="T28" s="100">
        <f>SUM(T14:T27)</f>
        <v/>
      </c>
      <c r="U28" s="144">
        <f>MAX(0,40-Y28)</f>
        <v/>
      </c>
      <c r="V28" s="351">
        <f>IF(OR($C28="",$D28=""),0,
 IF(OR($A28="Holiday",$A29="Holiday"),0,
 IF(AND(NOT(OR($A28="Annual Leave",$A29="Annual Leave")),$A28="Off day"),0,
  IF($I28+$I29&gt;=8,IF($I28&gt;=8,8,$I28),$I28)
  )))</f>
        <v/>
      </c>
      <c r="W28" s="351">
        <f>MAX(0,V28-U28)</f>
        <v/>
      </c>
      <c r="X28" s="351">
        <f>IF(C28="","",C28-WEEKDAY(C28,1)+1)</f>
        <v/>
      </c>
      <c r="Y28" s="351">
        <f>SUMPRODUCT(($X$14:$X27=X28)*(($V$14:$V27)+($O$14:$O27)))+IF(X28=X14,$L$11,0)</f>
        <v/>
      </c>
      <c r="Z28" s="351" t="n"/>
      <c r="AA28" s="351" t="n"/>
      <c r="AB28" s="351" t="n"/>
      <c r="AC28" s="351" t="n"/>
      <c r="AD28" s="351" t="n"/>
      <c r="AE28" s="351" t="n"/>
      <c r="AF28" s="351" t="n"/>
    </row>
    <row r="29" hidden="1" ht="15.75" customHeight="1" s="348" thickBot="1">
      <c r="A29" s="179" t="n"/>
      <c r="B29" s="176" t="n"/>
      <c r="C29" s="145" t="n"/>
      <c r="D29" s="6" t="n"/>
      <c r="E29" s="295">
        <f>IF(D29="", "",
 IF(D29=TIME(0,0,0), 0,
 IF(AND(D29&gt;=TIME(0,0,1), D29&lt;=TIME(2,0,0)), TIME(7,0,0),
 IF(AND(D29&gt;=TIME(6,0,0), D29&lt;=TIME(8,0,0)), TIME(12,0,0),
 IF(AND(D29&gt;TIME(8,0,0), D29&lt;=TIME(13,59,0)), TIME(15,0,0),
 IF(AND(D29&gt;=TIME(14,0,0), D29&lt;=TIME(17,59,0)), TIME(21,0,0),
 IF(AND(D29&gt;=TIME(18,0,0), D29&lt;=TIME(21,59,0)), TIME(0,0,0),
 IF(AND(D29&gt;=TIME(22,0,0), D29&lt;=TIME(23,59,59)), TIME(7,0,0), ""))))))))</f>
        <v/>
      </c>
      <c r="F29" s="6" t="n"/>
      <c r="G29" s="6" t="n"/>
      <c r="H29" s="6" t="n"/>
      <c r="I29" s="6" t="n"/>
      <c r="J29" s="6" t="n"/>
      <c r="K29" s="6" t="n"/>
      <c r="L29" s="6" t="n"/>
      <c r="M29" s="4">
        <f>MAX(0,V29-W29)</f>
        <v/>
      </c>
      <c r="N29" s="4">
        <f>(IF(OR($C29="",$D29=""),0,
 IF(OR($A28="Holiday",$A29="Holiday"),
    IF(ISNUMBER(MATCH(TRIM($B29),{"Phagwah","Good Friday","Easter Monday","Labour Day","Christmas","Eid ul Azha","Romans-2","Globe-12","Neptune P1"},0)),0,$I29),
 IF(AND(NOT(OR($A28="Annual Leave",$A29="Annual Leave")),$A29="Off day"),$I29,
  MAX(0,$I29-$V29)
  ))))+W29</f>
        <v/>
      </c>
      <c r="O29" s="4">
        <f>IF(AND(OR($A28="Holiday",$A29="Holiday"),
        ISNUMBER(MATCH(TRIM($B29),{"Phagwah","Good Friday","Easter Monday","Labour Day","Christmas","Eid ul Azha","Romans-2","Globe-12","Neptune P1"},0))),
   $I29,0)</f>
        <v/>
      </c>
      <c r="P29" s="4">
        <f>IF(OR($O$7="Canteen",$O$7="Head Office"),0,IF($I29&lt;=0,0,IF(AND($I28&lt;=0,OR(TRIM($J29)="Hebrews",TRIM($J29)="Romans",TRIM($J29)="Romans-2",TRIM($J29)="Globe",TRIM($J29)="Globe-12",TRIM($J29)="Neptune P1")),1,0)))</f>
        <v/>
      </c>
      <c r="Q29" s="6" t="n"/>
      <c r="R29" s="296">
        <f>IF(OR($O$7="Canteen",$O$7="Head Office"),0,IF(
  AND(
    SUMIFS(I:I, C:C, C29) &gt;= 8,
    COUNTIFS(C$14:C29, C29)=1,
    OR(
      TEXT(D29,"hh:mm:ss")="07:00:00",
      TEXT(D29,"hh:mm:ss")="15:00:00",
      TEXT(D29,"hh:mm:ss")="23:00:00",
      TEXT(D30,"hh:mm:ss")="07:00:00",
      TEXT(D30,"hh:mm:ss")="15:00:00",
      TEXT(D30,"hh:mm:ss")="23:00:00"
    )
  ),
  1,
  0
))</f>
        <v/>
      </c>
      <c r="S29" s="4">
        <f>IF(OR($A28="Annual Leave",$A29="Annual Leave"),IF(AND($A28&lt;&gt;"Annual Leave",$A29="Annual Leave"),8,0),0)</f>
        <v/>
      </c>
      <c r="T29" s="146" t="n"/>
      <c r="U29" s="351">
        <f>MAX(0,40-Y29)</f>
        <v/>
      </c>
      <c r="V29" s="351">
        <f>IF(OR($C29="",$D29=""),0,
 IF(OR($A28="Holiday",$A29="Holiday"),0,
 IF(AND(NOT(OR($A28="Annual Leave",$A29="Annual Leave")),$A29="Off day"),0,
  IF($I28+$I29&gt;=8,IF($I28&gt;=8,0,8-$I28),$I29)
  )))</f>
        <v/>
      </c>
      <c r="W29" s="351">
        <f>MAX(0,V29-U29)</f>
        <v/>
      </c>
      <c r="X29" s="351">
        <f>IF(C29="","",C29-WEEKDAY(C29,1)+1)</f>
        <v/>
      </c>
      <c r="Y29" s="351">
        <f>SUMPRODUCT(($X$14:$X28=X29)*(($V$14:$V28)+($O$14:$O28)))+IF(X29=X14,$L$11,0)</f>
        <v/>
      </c>
      <c r="Z29" s="351" t="n"/>
      <c r="AA29" s="351" t="n"/>
      <c r="AB29" s="351" t="n"/>
      <c r="AC29" s="351" t="n"/>
      <c r="AD29" s="351" t="n"/>
      <c r="AE29" s="351" t="n"/>
      <c r="AF29" s="351" t="n"/>
    </row>
    <row r="30" ht="24" customHeight="1" s="348" thickBot="1">
      <c r="A30" s="147" t="inlineStr">
        <is>
          <t>On Day</t>
        </is>
      </c>
      <c r="B30" s="180" t="n"/>
      <c r="C30" s="88">
        <f>C27+1</f>
        <v/>
      </c>
      <c r="D30" s="54" t="n"/>
      <c r="E30" s="148">
        <f>IF(D30="", "",
 IF(D30=TIME(0,0,0), 0,
 IF(AND(D30&gt;=TIME(0,0,1), D30&lt;=TIME(2,0,0)), TIME(7,0,0),
 IF(AND(D30&gt;=TIME(6,0,0), D30&lt;=TIME(8,0,0)), TIME(12,0,0),
 IF(AND(D30&gt;TIME(8,0,0), D30&lt;=TIME(13,59,0)), TIME(15,0,0),
 IF(AND(D30&gt;=TIME(14,0,0), D30&lt;=TIME(17,59,0)), TIME(21,0,0),
 IF(AND(D30&gt;=TIME(18,0,0), D30&lt;=TIME(21,59,0)), TIME(0,0,0),
 IF(AND(D30&gt;=TIME(22,0,0), D30&lt;=TIME(23,59,59)), TIME(7,0,0), ""))))))))</f>
        <v/>
      </c>
      <c r="F30" s="149" t="n"/>
      <c r="G30" s="148">
        <f>IF(AND(D30&gt;=TIME(6,0,0),D30&lt;=TIME(8,0,0)),E30,"")</f>
        <v/>
      </c>
      <c r="H30" s="54" t="n"/>
      <c r="I30" s="55">
        <f>ROUND(IF(OR(D30="",E30="",E30=0),0,IF(H30="",MOD(E30-D30,1)*24,MOD(H30-D30,1)*24)),2)</f>
        <v/>
      </c>
      <c r="J30" s="150" t="n"/>
      <c r="K30" s="270" t="n"/>
      <c r="L30" s="181" t="n"/>
      <c r="M30" s="272">
        <f>MAX(0,V30-W30)</f>
        <v/>
      </c>
      <c r="N30" s="56">
        <f>(IF(OR($C30="",$D30=""),0,
 IF(OR($A30="Holiday",$A31="Holiday"),
    IF(ISNUMBER(MATCH(TRIM($B30),{"Phagwah","Good Friday","Easter Monday","Labour Day","Christmas","Eid ul Azha","Romans-2","Globe-12","Neptune P1"},0)),0,$I30),
 IF(AND(NOT(OR($A30="Annual Leave",$A31="Annual Leave")),$A30="Off day"),$I30,
  MAX(0,$I30-$V30)
  ))))+W30</f>
        <v/>
      </c>
      <c r="O30" s="56">
        <f>IF(AND(OR($A30="Holiday",$A31="Holiday"),
        ISNUMBER(MATCH(TRIM($B30),{"Phagwah","Good Friday","Easter Monday","Labour Day","Christmas","Eid ul Azha","Romans-2","Globe-12","Neptune P1"},0))),
   $I30,0)</f>
        <v/>
      </c>
      <c r="P30" s="56">
        <f>IF(OR($O$7="Canteen",$O$7="Head Office"),0,IF($I30&lt;=0,0,IF(OR(OR(TRIM($J30)="Hebrews",TRIM($J30)="Romans",TRIM($J30)="Romans-2",TRIM($J30)="Globe",TRIM($J30)="Globe-12",TRIM($J30)="Neptune P1"),AND($I31&gt;0,OR(TRIM($J31)="Hebrews",TRIM($J31)="Romans",TRIM($J31)="Romans-2",TRIM($J31)="Globe",TRIM($J31)="Globe-12",TRIM($J31)="Neptune P1"))),1,0)))</f>
        <v/>
      </c>
      <c r="Q30" s="57" t="n"/>
      <c r="R30" s="56">
        <f>IF(OR($O$7="Canteen",$O$7="Head Office"),0,IF(
  AND(
    SUMIFS(I:I, C:C, C30) &gt;= 8,
    COUNTIFS(C$14:C30, C30)=1,
    OR(
      TEXT(D30,"hh:mm:ss")="07:00:00",
      TEXT(D30,"hh:mm:ss")="15:00:00",
      TEXT(D30,"hh:mm:ss")="23:00:00",
      TEXT(D31,"hh:mm:ss")="07:00:00",
      TEXT(D31,"hh:mm:ss")="15:00:00",
      TEXT(D31,"hh:mm:ss")="23:00:00"
    )
  ),
  1,
  0
))</f>
        <v/>
      </c>
      <c r="S30" s="56">
        <f>IF(OR($A30="Annual Leave",$A31="Annual Leave"),IF($A30="Annual Leave",8,0),0)</f>
        <v/>
      </c>
      <c r="T30" s="58" t="n"/>
      <c r="U30" s="144">
        <f>MAX(0,40-Y30)</f>
        <v/>
      </c>
      <c r="V30" s="151">
        <f>IF(OR($C30="",$D30=""),0,
 IF(OR($A30="Holiday",$A31="Holiday"),0,
 IF(AND(NOT(OR($A30="Annual Leave",$A31="Annual Leave")),$A30="Off day"),0,
  IF($I30+$I31&gt;=8,IF($I30&gt;=8,8,$I30),$I30)
  )))</f>
        <v/>
      </c>
      <c r="W30" s="151">
        <f>MAX(0,V30-U30)</f>
        <v/>
      </c>
      <c r="X30" s="151">
        <f>IF(C30="","",C30-WEEKDAY(C30,1)+1)</f>
        <v/>
      </c>
      <c r="Y30" s="151">
        <f>SUMPRODUCT(($X$14:$X29=X30)*(($V$14:$V29)+($O$14:$O29)))+IF(X30=X14,$L$11,0)</f>
        <v/>
      </c>
      <c r="Z30" s="151" t="n"/>
      <c r="AA30" s="151" t="n"/>
      <c r="AB30" s="151" t="n"/>
      <c r="AC30" s="351" t="n"/>
      <c r="AD30" s="351" t="n"/>
      <c r="AE30" s="351" t="n"/>
      <c r="AF30" s="351" t="n"/>
    </row>
    <row r="31" ht="24" customHeight="1" s="348" thickBot="1">
      <c r="A31" s="147" t="inlineStr">
        <is>
          <t>On Day</t>
        </is>
      </c>
      <c r="B31" s="182" t="n"/>
      <c r="C31" s="89">
        <f>C30</f>
        <v/>
      </c>
      <c r="D31" s="59" t="n"/>
      <c r="E31" s="152">
        <f>IF(D31="", "",
 IF(D31=TIME(0,0,0), 0,
 IF(AND(D31&gt;=TIME(0,0,1), D31&lt;=TIME(2,0,0)), TIME(7,0,0),
 IF(AND(D31&gt;=TIME(6,0,0), D31&lt;=TIME(8,0,0)), TIME(12,0,0),
 IF(AND(D31&gt;TIME(8,0,0), D31&lt;=TIME(13,59,0)), TIME(15,0,0),
 IF(AND(D31&gt;=TIME(14,0,0), D31&lt;=TIME(17,59,0)), TIME(21,0,0),
 IF(AND(D31&gt;=TIME(18,0,0), D31&lt;=TIME(21,59,0)), TIME(0,0,0),
 IF(AND(D31&gt;=TIME(22,0,0), D31&lt;=TIME(23,59,59)), TIME(7,0,0), ""))))))))</f>
        <v/>
      </c>
      <c r="F31" s="153" t="n"/>
      <c r="G31" s="152">
        <f>IF(AND(D31&gt;=TIME(6,0,0),D31&lt;=TIME(8,0,0)),E31,"")</f>
        <v/>
      </c>
      <c r="H31" s="59" t="n"/>
      <c r="I31" s="60">
        <f>ROUND(IF(OR(D31="",E31="",E31=0),0,IF(H31="",MOD(E31-D31,1)*24,MOD(H31-D31,1)*24)),2)</f>
        <v/>
      </c>
      <c r="J31" s="150" t="n"/>
      <c r="K31" s="270" t="n"/>
      <c r="L31" s="183" t="n"/>
      <c r="M31" s="272">
        <f>MAX(0,V31-W31)</f>
        <v/>
      </c>
      <c r="N31" s="61">
        <f>(IF(OR($C31="",$D31=""),0,
 IF(OR($A30="Holiday",$A31="Holiday"),
    IF(ISNUMBER(MATCH(TRIM($B31),{"Phagwah","Good Friday","Easter Monday","Labour Day","Christmas","Eid ul Azha","Romans-2","Globe-12","Neptune P1"},0)),0,$I31),
 IF(AND(NOT(OR($A30="Annual Leave",$A31="Annual Leave")),$A31="Off day"),$I31,
  MAX(0,$I31-$V31)
  ))))+W31</f>
        <v/>
      </c>
      <c r="O31" s="61">
        <f>IF(AND(OR($A30="Holiday",$A31="Holiday"),
        ISNUMBER(MATCH(TRIM($B31),{"Phagwah","Good Friday","Easter Monday","Labour Day","Christmas","Eid ul Azha","Romans-2","Globe-12","Neptune P1"},0))),
   $I31,0)</f>
        <v/>
      </c>
      <c r="P31" s="61">
        <f>IF(OR($O$7="Canteen",$O$7="Head Office"),0,IF($I31&lt;=0,0,IF(AND($I30&lt;=0,OR(TRIM($J31)="Hebrews",TRIM($J31)="Romans",TRIM($J31)="Romans-2",TRIM($J31)="Globe",TRIM($J31)="Globe-12",TRIM($J31)="Neptune P1")),1,0)))</f>
        <v/>
      </c>
      <c r="Q31" s="62" t="n"/>
      <c r="R31" s="61">
        <f>IF(OR($O$7="Canteen",$O$7="Head Office"),0,IF(
  AND(
    SUMIFS(I:I, C:C, C31) &gt;= 8,
    COUNTIFS(C$14:C31, C31)=1,
    OR(
      TEXT(D31,"hh:mm:ss")="07:00:00",
      TEXT(D31,"hh:mm:ss")="15:00:00",
      TEXT(D31,"hh:mm:ss")="23:00:00",
      TEXT(D32,"hh:mm:ss")="07:00:00",
      TEXT(D32,"hh:mm:ss")="15:00:00",
      TEXT(D32,"hh:mm:ss")="23:00:00"
    )
  ),
  1,
  0
))</f>
        <v/>
      </c>
      <c r="S31" s="61">
        <f>IF(OR($A30="Annual Leave",$A31="Annual Leave"),IF(AND($A30&lt;&gt;"Annual Leave",$A31="Annual Leave"),8,0),0)</f>
        <v/>
      </c>
      <c r="T31" s="63" t="n"/>
      <c r="U31" s="144">
        <f>MAX(0,40-Y31)</f>
        <v/>
      </c>
      <c r="V31" s="151">
        <f>IF(OR($C31="",$D31=""),0,
 IF(OR($A30="Holiday",$A31="Holiday"),0,
 IF(AND(NOT(OR($A30="Annual Leave",$A31="Annual Leave")),$A31="Off day"),0,
  IF($I30+$I31&gt;=8,IF($I30&gt;=8,0,8-$I30),$I31)
  )))</f>
        <v/>
      </c>
      <c r="W31" s="151">
        <f>MAX(0,V31-U31)</f>
        <v/>
      </c>
      <c r="X31" s="151">
        <f>IF(C31="","",C31-WEEKDAY(C31,1)+1)</f>
        <v/>
      </c>
      <c r="Y31" s="151">
        <f>SUMPRODUCT(($X$14:$X30=X31)*(($V$14:$V30)+($O$14:$O30)))+IF(X31=X14,$L$11,0)</f>
        <v/>
      </c>
      <c r="Z31" s="151" t="n"/>
      <c r="AA31" s="151" t="n"/>
      <c r="AB31" s="151" t="n"/>
      <c r="AC31" s="351" t="n"/>
      <c r="AD31" s="351" t="n"/>
      <c r="AE31" s="351" t="n"/>
      <c r="AF31" s="351" t="n"/>
    </row>
    <row r="32" ht="24" customHeight="1" s="348" thickBot="1">
      <c r="A32" s="184" t="inlineStr">
        <is>
          <t>On Day</t>
        </is>
      </c>
      <c r="B32" s="185" t="n"/>
      <c r="C32" s="101">
        <f>C30+1</f>
        <v/>
      </c>
      <c r="D32" s="11" t="n"/>
      <c r="E32" s="186">
        <f>IF(D32="", "",
 IF(D32=TIME(0,0,0), 0,
 IF(AND(D32&gt;=TIME(0,0,1), D32&lt;=TIME(2,0,0)), TIME(7,0,0),
 IF(AND(D32&gt;=TIME(6,0,0), D32&lt;=TIME(8,0,0)), TIME(12,0,0),
 IF(AND(D32&gt;TIME(8,0,0), D32&lt;=TIME(13,59,0)), TIME(15,0,0),
 IF(AND(D32&gt;=TIME(14,0,0), D32&lt;=TIME(17,59,0)), TIME(21,0,0),
 IF(AND(D32&gt;=TIME(18,0,0), D32&lt;=TIME(21,59,0)), TIME(0,0,0),
 IF(AND(D32&gt;=TIME(22,0,0), D32&lt;=TIME(23,59,59)), TIME(7,0,0), ""))))))))</f>
        <v/>
      </c>
      <c r="F32" s="187" t="n"/>
      <c r="G32" s="186">
        <f>IF(AND(D32&gt;=TIME(6,0,0),D32&lt;=TIME(8,0,0)),E32,"")</f>
        <v/>
      </c>
      <c r="H32" s="11" t="n"/>
      <c r="I32" s="87">
        <f>ROUND(IF(OR(D32="",E32="",E32=0),0,IF(H32="",MOD(E32-D32,1)*24,MOD(H32-D32,1)*24)),2)</f>
        <v/>
      </c>
      <c r="J32" s="188" t="n"/>
      <c r="K32" s="297" t="n"/>
      <c r="L32" s="189" t="n"/>
      <c r="M32" s="298">
        <f>MAX(0,V32-W32)</f>
        <v/>
      </c>
      <c r="N32" s="12">
        <f>(IF(OR($C32="",$D32=""),0,
 IF(OR($A32="Holiday",$A33="Holiday"),
    IF(ISNUMBER(MATCH(TRIM($B32),{"Phagwah","Good Friday","Easter Monday","Labour Day","Christmas","Eid ul Azha","Romans-2","Globe-12","Neptune P1"},0)),0,$I32),
 IF(AND(NOT(OR($A32="Annual Leave",$A33="Annual Leave")),$A32="Off day"),$I32,
  MAX(0,$I32-$V32)
  ))))+W32</f>
        <v/>
      </c>
      <c r="O32" s="12">
        <f>IF(AND(OR($A32="Holiday",$A33="Holiday"),
        ISNUMBER(MATCH(TRIM($B32),{"Phagwah","Good Friday","Easter Monday","Labour Day","Christmas","Eid ul Azha","Romans-2","Globe-12","Neptune P1"},0))),
   $I32,0)</f>
        <v/>
      </c>
      <c r="P32" s="12">
        <f>IF(OR($O$7="Canteen",$O$7="Head Office"),0,IF($I32&lt;=0,0,IF(OR(OR(TRIM($J32)="Hebrews",TRIM($J32)="Romans",TRIM($J32)="Romans-2",TRIM($J32)="Globe",TRIM($J32)="Globe-12",TRIM($J32)="Neptune P1"),AND($I33&gt;0,OR(TRIM($J33)="Hebrews",TRIM($J33)="Romans",TRIM($J33)="Romans-2",TRIM($J33)="Globe",TRIM($J33)="Globe-12",TRIM($J33)="Neptune P1"))),1,0)))</f>
        <v/>
      </c>
      <c r="Q32" s="13" t="n"/>
      <c r="R32" s="12">
        <f>IF(OR($O$7="Canteen",$O$7="Head Office"),0,IF(
  AND(
    SUMIFS(I:I, C:C, C32) &gt;= 8,
    COUNTIFS(C$14:C32, C32)=1,
    OR(
      TEXT(D32,"hh:mm:ss")="07:00:00",
      TEXT(D32,"hh:mm:ss")="15:00:00",
      TEXT(D32,"hh:mm:ss")="23:00:00",
      TEXT(D33,"hh:mm:ss")="07:00:00",
      TEXT(D33,"hh:mm:ss")="15:00:00",
      TEXT(D33,"hh:mm:ss")="23:00:00"
    )
  ),
  1,
  0
))</f>
        <v/>
      </c>
      <c r="S32" s="12">
        <f>IF(OR($A32="Annual Leave",$A33="Annual Leave"),IF($A32="Annual Leave",8,0),0)</f>
        <v/>
      </c>
      <c r="T32" s="102" t="n"/>
      <c r="U32" s="144">
        <f>MAX(0,40-Y32)</f>
        <v/>
      </c>
      <c r="V32" s="351">
        <f>IF(OR($C32="",$D32=""),0,
 IF(OR($A32="Holiday",$A33="Holiday"),0,
 IF(AND(NOT(OR($A32="Annual Leave",$A33="Annual Leave")),$A32="Off day"),0,
  IF($I32+$I33&gt;=8,IF($I32&gt;=8,8,$I32),$I32)
  )))</f>
        <v/>
      </c>
      <c r="W32" s="351">
        <f>MAX(0,V32-U32)</f>
        <v/>
      </c>
      <c r="X32" s="351">
        <f>IF(C32="","",C32-WEEKDAY(C32,1)+1)</f>
        <v/>
      </c>
      <c r="Y32" s="351">
        <f>SUMPRODUCT(($X$14:$X31=X32)*(($V$14:$V31)+($O$14:$O31)))+IF(X32=X14,$L$11,0)</f>
        <v/>
      </c>
      <c r="Z32" s="351" t="n"/>
      <c r="AA32" s="351" t="n"/>
      <c r="AB32" s="351" t="n"/>
      <c r="AC32" s="351" t="n"/>
      <c r="AD32" s="351" t="n"/>
      <c r="AE32" s="351" t="n"/>
      <c r="AF32" s="351" t="n"/>
    </row>
    <row r="33" ht="24" customHeight="1" s="348" thickBot="1">
      <c r="A33" s="184" t="inlineStr">
        <is>
          <t>On Day</t>
        </is>
      </c>
      <c r="B33" s="299" t="n"/>
      <c r="C33" s="101">
        <f>C32</f>
        <v/>
      </c>
      <c r="D33" s="300" t="n"/>
      <c r="E33" s="301">
        <f>IF(D33="", "",
 IF(D33=TIME(0,0,0), 0,
 IF(AND(D33&gt;=TIME(0,0,1), D33&lt;=TIME(2,0,0)), TIME(7,0,0),
 IF(AND(D33&gt;=TIME(6,0,0), D33&lt;=TIME(8,0,0)), TIME(12,0,0),
 IF(AND(D33&gt;TIME(8,0,0), D33&lt;=TIME(13,59,0)), TIME(15,0,0),
 IF(AND(D33&gt;=TIME(14,0,0), D33&lt;=TIME(17,59,0)), TIME(21,0,0),
 IF(AND(D33&gt;=TIME(18,0,0), D33&lt;=TIME(21,59,0)), TIME(0,0,0),
 IF(AND(D33&gt;=TIME(22,0,0), D33&lt;=TIME(23,59,59)), TIME(7,0,0), ""))))))))</f>
        <v/>
      </c>
      <c r="F33" s="187" t="n"/>
      <c r="G33" s="301">
        <f>IF(AND(D33&gt;=TIME(6,0,0),D33&lt;=TIME(8,0,0)),E33,"")</f>
        <v/>
      </c>
      <c r="H33" s="300" t="n"/>
      <c r="I33" s="87">
        <f>ROUND(IF(OR(D33="",E33="",E33=0),0,IF(H33="",MOD(E33-D33,1)*24,MOD(H33-D33,1)*24)),2)</f>
        <v/>
      </c>
      <c r="J33" s="190" t="n"/>
      <c r="K33" s="297" t="n"/>
      <c r="L33" s="189" t="n"/>
      <c r="M33" s="298">
        <f>MAX(0,V33-W33)</f>
        <v/>
      </c>
      <c r="N33" s="302">
        <f>(IF(OR($C33="",$D33=""),0,
 IF(OR($A32="Holiday",$A33="Holiday"),
    IF(ISNUMBER(MATCH(TRIM($B33),{"Phagwah","Good Friday","Easter Monday","Labour Day","Christmas","Eid ul Azha","Romans-2","Globe-12","Neptune P1"},0)),0,$I33),
 IF(AND(NOT(OR($A32="Annual Leave",$A33="Annual Leave")),$A33="Off day"),$I33,
  MAX(0,$I33-$V33)
  ))))+W33</f>
        <v/>
      </c>
      <c r="O33" s="302">
        <f>IF(AND(OR($A32="Holiday",$A33="Holiday"),
        ISNUMBER(MATCH(TRIM($B33),{"Phagwah","Good Friday","Easter Monday","Labour Day","Christmas","Eid ul Azha","Romans-2","Globe-12","Neptune P1"},0))),
   $I33,0)</f>
        <v/>
      </c>
      <c r="P33" s="302">
        <f>IF(OR($O$7="Canteen",$O$7="Head Office"),0,IF($I33&lt;=0,0,IF(AND($I32&lt;=0,OR(TRIM($J33)="Hebrews",TRIM($J33)="Romans",TRIM($J33)="Romans-2",TRIM($J33)="Globe",TRIM($J33)="Globe-12",TRIM($J33)="Neptune P1")),1,0)))</f>
        <v/>
      </c>
      <c r="Q33" s="303" t="n"/>
      <c r="R33" s="302">
        <f>IF(OR($O$7="Canteen",$O$7="Head Office"),0,IF(
  AND(
    SUMIFS(I:I, C:C, C33) &gt;= 8,
    COUNTIFS(C$14:C33, C33)=1,
    OR(
      TEXT(D33,"hh:mm:ss")="07:00:00",
      TEXT(D33,"hh:mm:ss")="15:00:00",
      TEXT(D33,"hh:mm:ss")="23:00:00",
      TEXT(D34,"hh:mm:ss")="07:00:00",
      TEXT(D34,"hh:mm:ss")="15:00:00",
      TEXT(D34,"hh:mm:ss")="23:00:00"
    )
  ),
  1,
  0
))</f>
        <v/>
      </c>
      <c r="S33" s="302">
        <f>IF(OR($A32="Annual Leave",$A33="Annual Leave"),IF(AND($A32&lt;&gt;"Annual Leave",$A33="Annual Leave"),8,0),0)</f>
        <v/>
      </c>
      <c r="T33" s="304" t="n"/>
      <c r="U33" s="144">
        <f>MAX(0,40-Y33)</f>
        <v/>
      </c>
      <c r="V33" s="351">
        <f>IF(OR($C33="",$D33=""),0,
 IF(OR($A32="Holiday",$A33="Holiday"),0,
 IF(AND(NOT(OR($A32="Annual Leave",$A33="Annual Leave")),$A33="Off day"),0,
  IF($I32+$I33&gt;=8,IF($I32&gt;=8,0,8-$I32),$I33)
  )))</f>
        <v/>
      </c>
      <c r="W33" s="351">
        <f>MAX(0,V33-U33)</f>
        <v/>
      </c>
      <c r="X33" s="351">
        <f>IF(C33="","",C33-WEEKDAY(C33,1)+1)</f>
        <v/>
      </c>
      <c r="Y33" s="351">
        <f>SUMPRODUCT(($X$14:$X32=X33)*(($V$14:$V32)+($O$14:$O32)))+IF(X33=X14,$L$11,0)</f>
        <v/>
      </c>
      <c r="Z33" s="351" t="n"/>
      <c r="AA33" s="351" t="n"/>
      <c r="AB33" s="351" t="n"/>
      <c r="AC33" s="351" t="n"/>
      <c r="AD33" s="351" t="n"/>
      <c r="AE33" s="351" t="n"/>
      <c r="AF33" s="351" t="n"/>
    </row>
    <row r="34" ht="24" customHeight="1" s="348" thickBot="1">
      <c r="A34" s="159" t="inlineStr">
        <is>
          <t>On Day</t>
        </is>
      </c>
      <c r="B34" s="191" t="n"/>
      <c r="C34" s="92">
        <f>C32+1</f>
        <v/>
      </c>
      <c r="D34" s="31" t="n"/>
      <c r="E34" s="160">
        <f>IF(D34="", "",
 IF(D34=TIME(0,0,0), 0,
 IF(AND(D34&gt;=TIME(0,0,1), D34&lt;=TIME(2,0,0)), TIME(7,0,0),
 IF(AND(D34&gt;=TIME(6,0,0), D34&lt;=TIME(8,0,0)), TIME(12,0,0),
 IF(AND(D34&gt;TIME(8,0,0), D34&lt;=TIME(13,59,0)), TIME(15,0,0),
 IF(AND(D34&gt;=TIME(14,0,0), D34&lt;=TIME(17,59,0)), TIME(21,0,0),
 IF(AND(D34&gt;=TIME(18,0,0), D34&lt;=TIME(21,59,0)), TIME(0,0,0),
 IF(AND(D34&gt;=TIME(22,0,0), D34&lt;=TIME(23,59,59)), TIME(7,0,0), ""))))))))</f>
        <v/>
      </c>
      <c r="F34" s="161" t="n"/>
      <c r="G34" s="160">
        <f>IF(AND(D34&gt;=TIME(6,0,0),D34&lt;=TIME(8,0,0)),E34,"")</f>
        <v/>
      </c>
      <c r="H34" s="31" t="n"/>
      <c r="I34" s="32">
        <f>ROUND(IF(OR(D34="",E34="",E34=0),0,IF(H34="",MOD(E34-D34,1)*24,MOD(H34-D34,1)*24)),2)</f>
        <v/>
      </c>
      <c r="J34" s="162" t="n"/>
      <c r="K34" s="282" t="n"/>
      <c r="L34" s="181" t="n"/>
      <c r="M34" s="283">
        <f>MAX(0,V34-W34)</f>
        <v/>
      </c>
      <c r="N34" s="33">
        <f>(IF(OR($C34="",$D34=""),0,
 IF(OR($A34="Holiday",$A35="Holiday"),
    IF(ISNUMBER(MATCH(TRIM($B34),{"Phagwah","Good Friday","Easter Monday","Labour Day","Christmas","Eid ul Azha","Romans-2","Globe-12","Neptune P1"},0)),0,$I34),
 IF(AND(NOT(OR($A34="Annual Leave",$A35="Annual Leave")),$A34="Off day"),$I34,
  MAX(0,$I34-$V34)
  ))))+W34</f>
        <v/>
      </c>
      <c r="O34" s="33">
        <f>IF(AND(OR($A34="Holiday",$A35="Holiday"),
        ISNUMBER(MATCH(TRIM($B34),{"Phagwah","Good Friday","Easter Monday","Labour Day","Christmas","Eid ul Azha","Romans-2","Globe-12","Neptune P1"},0))),
   $I34,0)</f>
        <v/>
      </c>
      <c r="P34" s="33">
        <f>IF(OR($O$7="Canteen",$O$7="Head Office"),0,IF($I34&lt;=0,0,IF(OR(OR(TRIM($J34)="Hebrews",TRIM($J34)="Romans",TRIM($J34)="Romans-2",TRIM($J34)="Globe",TRIM($J34)="Globe-12",TRIM($J34)="Neptune P1"),AND($I35&gt;0,OR(TRIM($J35)="Hebrews",TRIM($J35)="Romans",TRIM($J35)="Romans-2",TRIM($J35)="Globe",TRIM($J35)="Globe-12",TRIM($J35)="Neptune P1"))),1,0)))</f>
        <v/>
      </c>
      <c r="Q34" s="34" t="n"/>
      <c r="R34" s="33">
        <f>IF(OR($O$7="Canteen",$O$7="Head Office"),0,IF(
  AND(
    SUMIFS(I:I, C:C, C34) &gt;= 8,
    COUNTIFS(C$14:C34, C34)=1,
    OR(
      TEXT(D34,"hh:mm:ss")="07:00:00",
      TEXT(D34,"hh:mm:ss")="15:00:00",
      TEXT(D34,"hh:mm:ss")="23:00:00",
      TEXT(D35,"hh:mm:ss")="07:00:00",
      TEXT(D35,"hh:mm:ss")="15:00:00",
      TEXT(D35,"hh:mm:ss")="23:00:00"
    )
  ),
  1,
  0
))</f>
        <v/>
      </c>
      <c r="S34" s="33">
        <f>IF(OR($A34="Annual Leave",$A35="Annual Leave"),IF($A34="Annual Leave",8,0),0)</f>
        <v/>
      </c>
      <c r="T34" s="35" t="n"/>
      <c r="U34" s="144">
        <f>MAX(0,40-Y34)</f>
        <v/>
      </c>
      <c r="V34" s="351">
        <f>IF(OR($C34="",$D34=""),0,
 IF(OR($A34="Holiday",$A35="Holiday"),0,
 IF(AND(NOT(OR($A34="Annual Leave",$A35="Annual Leave")),$A34="Off day"),0,
  IF($I34+$I35&gt;=8,IF($I34&gt;=8,8,$I34),$I34)
  )))</f>
        <v/>
      </c>
      <c r="W34" s="351">
        <f>MAX(0,V34-U34)</f>
        <v/>
      </c>
      <c r="X34" s="351">
        <f>IF(C34="","",C34-WEEKDAY(C34,1)+1)</f>
        <v/>
      </c>
      <c r="Y34" s="351">
        <f>SUMPRODUCT(($X$14:$X33=X34)*(($V$14:$V33)+($O$14:$O33)))+IF(X34=X14,$L$11,0)</f>
        <v/>
      </c>
      <c r="Z34" s="351" t="n"/>
      <c r="AA34" s="351" t="n"/>
      <c r="AB34" s="351" t="n"/>
      <c r="AC34" s="351" t="n"/>
      <c r="AD34" s="351" t="n"/>
      <c r="AE34" s="351" t="n"/>
      <c r="AF34" s="351" t="n"/>
    </row>
    <row r="35" ht="24" customHeight="1" s="348" thickBot="1">
      <c r="A35" s="159" t="inlineStr">
        <is>
          <t>On Day</t>
        </is>
      </c>
      <c r="B35" s="192" t="n"/>
      <c r="C35" s="93">
        <f>C34</f>
        <v/>
      </c>
      <c r="D35" s="36" t="n"/>
      <c r="E35" s="163">
        <f>IF(D35="", "",
 IF(D35=TIME(0,0,0), 0,
 IF(AND(D35&gt;=TIME(0,0,1), D35&lt;=TIME(2,0,0)), TIME(7,0,0),
 IF(AND(D35&gt;=TIME(6,0,0), D35&lt;=TIME(8,0,0)), TIME(12,0,0),
 IF(AND(D35&gt;TIME(8,0,0), D35&lt;=TIME(13,59,0)), TIME(15,0,0),
 IF(AND(D35&gt;=TIME(14,0,0), D35&lt;=TIME(17,59,0)), TIME(21,0,0),
 IF(AND(D35&gt;=TIME(18,0,0), D35&lt;=TIME(21,59,0)), TIME(0,0,0),
 IF(AND(D35&gt;=TIME(22,0,0), D35&lt;=TIME(23,59,59)), TIME(7,0,0), ""))))))))</f>
        <v/>
      </c>
      <c r="F35" s="164" t="n"/>
      <c r="G35" s="163">
        <f>IF(AND(D35&gt;=TIME(6,0,0),D35&lt;=TIME(8,0,0)),E35,"")</f>
        <v/>
      </c>
      <c r="H35" s="36" t="n"/>
      <c r="I35" s="37">
        <f>ROUND(IF(OR(D35="",E35="",E35=0),0,IF(H35="",MOD(E35-D35,1)*24,MOD(H35-D35,1)*24)),2)</f>
        <v/>
      </c>
      <c r="J35" s="162" t="n"/>
      <c r="K35" s="282" t="n"/>
      <c r="L35" s="183" t="n"/>
      <c r="M35" s="283">
        <f>MAX(0,V35-W35)</f>
        <v/>
      </c>
      <c r="N35" s="38">
        <f>(IF(OR($C35="",$D35=""),0,
 IF(OR($A34="Holiday",$A35="Holiday"),
    IF(ISNUMBER(MATCH(TRIM($B35),{"Phagwah","Good Friday","Easter Monday","Labour Day","Christmas","Eid ul Azha","Romans-2","Globe-12","Neptune P1"},0)),0,$I35),
 IF(AND(NOT(OR($A34="Annual Leave",$A35="Annual Leave")),$A35="Off day"),$I35,
  MAX(0,$I35-$V35)
  ))))+W35</f>
        <v/>
      </c>
      <c r="O35" s="38">
        <f>IF(AND(OR($A34="Holiday",$A35="Holiday"),
        ISNUMBER(MATCH(TRIM($B35),{"Phagwah","Good Friday","Easter Monday","Labour Day","Christmas","Eid ul Azha","Romans-2","Globe-12","Neptune P1"},0))),
   $I35,0)</f>
        <v/>
      </c>
      <c r="P35" s="38">
        <f>IF(OR($O$7="Canteen",$O$7="Head Office"),0,IF($I35&lt;=0,0,IF(AND($I34&lt;=0,OR(TRIM($J35)="Hebrews",TRIM($J35)="Romans",TRIM($J35)="Romans-2",TRIM($J35)="Globe",TRIM($J35)="Globe-12",TRIM($J35)="Neptune P1")),1,0)))</f>
        <v/>
      </c>
      <c r="Q35" s="39" t="n"/>
      <c r="R35" s="38">
        <f>IF(OR($O$7="Canteen",$O$7="Head Office"),0,IF(
  AND(
    SUMIFS(I:I, C:C, C35) &gt;= 8,
    COUNTIFS(C$14:C35, C35)=1,
    OR(
      TEXT(D35,"hh:mm:ss")="07:00:00",
      TEXT(D35,"hh:mm:ss")="15:00:00",
      TEXT(D35,"hh:mm:ss")="23:00:00",
      TEXT(D36,"hh:mm:ss")="07:00:00",
      TEXT(D36,"hh:mm:ss")="15:00:00",
      TEXT(D36,"hh:mm:ss")="23:00:00"
    )
  ),
  1,
  0
))</f>
        <v/>
      </c>
      <c r="S35" s="38">
        <f>IF(OR($A34="Annual Leave",$A35="Annual Leave"),IF(AND($A34&lt;&gt;"Annual Leave",$A35="Annual Leave"),8,0),0)</f>
        <v/>
      </c>
      <c r="T35" s="40" t="n"/>
      <c r="U35" s="144">
        <f>MAX(0,40-Y35)</f>
        <v/>
      </c>
      <c r="V35" s="351">
        <f>IF(OR($C35="",$D35=""),0,
 IF(OR($A34="Holiday",$A35="Holiday"),0,
 IF(AND(NOT(OR($A34="Annual Leave",$A35="Annual Leave")),$A35="Off day"),0,
  IF($I34+$I35&gt;=8,IF($I34&gt;=8,0,8-$I34),$I35)
  )))</f>
        <v/>
      </c>
      <c r="W35" s="351">
        <f>MAX(0,V35-U35)</f>
        <v/>
      </c>
      <c r="X35" s="351">
        <f>IF(C35="","",C35-WEEKDAY(C35,1)+1)</f>
        <v/>
      </c>
      <c r="Y35" s="351">
        <f>SUMPRODUCT(($X$14:$X34=X35)*(($V$14:$V34)+($O$14:$O34)))+IF(X35=X14,$L$11,0)</f>
        <v/>
      </c>
      <c r="Z35" s="351" t="n"/>
      <c r="AA35" s="351" t="n"/>
      <c r="AB35" s="351" t="n"/>
      <c r="AC35" s="351" t="n"/>
      <c r="AD35" s="351" t="n"/>
      <c r="AE35" s="351" t="n"/>
      <c r="AF35" s="351" t="n"/>
    </row>
    <row r="36" ht="24" customHeight="1" s="348" thickBot="1">
      <c r="A36" s="154" t="inlineStr">
        <is>
          <t>On Day</t>
        </is>
      </c>
      <c r="B36" s="193" t="n"/>
      <c r="C36" s="90">
        <f>C34+1</f>
        <v/>
      </c>
      <c r="D36" s="8" t="n"/>
      <c r="E36" s="155">
        <f>IF(D36="", "",
 IF(D36=TIME(0,0,0), 0,
 IF(AND(D36&gt;=TIME(0,0,1), D36&lt;=TIME(2,0,0)), TIME(7,0,0),
 IF(AND(D36&gt;=TIME(6,0,0), D36&lt;=TIME(8,0,0)), TIME(12,0,0),
 IF(AND(D36&gt;TIME(8,0,0), D36&lt;=TIME(13,59,0)), TIME(15,0,0),
 IF(AND(D36&gt;=TIME(14,0,0), D36&lt;=TIME(17,59,0)), TIME(21,0,0),
 IF(AND(D36&gt;=TIME(18,0,0), D36&lt;=TIME(21,59,0)), TIME(0,0,0),
 IF(AND(D36&gt;=TIME(22,0,0), D36&lt;=TIME(23,59,59)), TIME(7,0,0), ""))))))))</f>
        <v/>
      </c>
      <c r="F36" s="156" t="n"/>
      <c r="G36" s="155">
        <f>IF(AND(D36&gt;=TIME(6,0,0),D36&lt;=TIME(8,0,0)),E36,"")</f>
        <v/>
      </c>
      <c r="H36" s="8" t="n"/>
      <c r="I36" s="30">
        <f>ROUND(IF(OR(D36="",E36="",E36=0),0,IF(H36="",MOD(E36-D36,1)*24,MOD(H36-D36,1)*24)),2)</f>
        <v/>
      </c>
      <c r="J36" s="157" t="n"/>
      <c r="K36" s="274" t="n"/>
      <c r="L36" s="189" t="n"/>
      <c r="M36" s="275">
        <f>MAX(0,V36-W36)</f>
        <v/>
      </c>
      <c r="N36" s="9">
        <f>(IF(OR($C36="",$D36=""),0,
 IF(OR($A36="Holiday",$A37="Holiday"),
    IF(ISNUMBER(MATCH(TRIM($B36),{"Phagwah","Good Friday","Easter Monday","Labour Day","Christmas","Eid ul Azha","Romans-2","Globe-12","Neptune P1"},0)),0,$I36),
 IF(AND(NOT(OR($A36="Annual Leave",$A37="Annual Leave")),$A36="Off day"),$I36,
  MAX(0,$I36-$V36)
  ))))+W36</f>
        <v/>
      </c>
      <c r="O36" s="9">
        <f>IF(AND(OR($A36="Holiday",$A37="Holiday"),
        ISNUMBER(MATCH(TRIM($B36),{"Phagwah","Good Friday","Easter Monday","Labour Day","Christmas","Eid ul Azha","Romans-2","Globe-12","Neptune P1"},0))),
   $I36,0)</f>
        <v/>
      </c>
      <c r="P36" s="9">
        <f>IF(OR($O$7="Canteen",$O$7="Head Office"),0,IF($I36&lt;=0,0,IF(OR(OR(TRIM($J36)="Hebrews",TRIM($J36)="Romans",TRIM($J36)="Romans-2",TRIM($J36)="Globe",TRIM($J36)="Globe-12",TRIM($J36)="Neptune P1"),AND($I37&gt;0,OR(TRIM($J37)="Hebrews",TRIM($J37)="Romans",TRIM($J37)="Romans-2",TRIM($J37)="Globe",TRIM($J37)="Globe-12",TRIM($J37)="Neptune P1"))),1,0)))</f>
        <v/>
      </c>
      <c r="Q36" s="10" t="n"/>
      <c r="R36" s="9">
        <f>IF(OR($O$7="Canteen",$O$7="Head Office"),0,IF(
  AND(
    SUMIFS(I:I, C:C, C36) &gt;= 8,
    COUNTIFS(C$14:C36, C36)=1,
    OR(
      TEXT(D36,"hh:mm:ss")="07:00:00",
      TEXT(D36,"hh:mm:ss")="15:00:00",
      TEXT(D36,"hh:mm:ss")="23:00:00",
      TEXT(D37,"hh:mm:ss")="07:00:00",
      TEXT(D37,"hh:mm:ss")="15:00:00",
      TEXT(D37,"hh:mm:ss")="23:00:00"
    )
  ),
  1,
  0
))</f>
        <v/>
      </c>
      <c r="S36" s="9">
        <f>IF(OR($A36="Annual Leave",$A37="Annual Leave"),IF($A36="Annual Leave",8,0),0)</f>
        <v/>
      </c>
      <c r="T36" s="91" t="n"/>
      <c r="U36" s="144">
        <f>MAX(0,40-Y36)</f>
        <v/>
      </c>
      <c r="V36" s="351">
        <f>IF(OR($C36="",$D36=""),0,
 IF(OR($A36="Holiday",$A37="Holiday"),0,
 IF(AND(NOT(OR($A36="Annual Leave",$A37="Annual Leave")),$A36="Off day"),0,
  IF($I36+$I37&gt;=8,IF($I36&gt;=8,8,$I36),$I36)
  )))</f>
        <v/>
      </c>
      <c r="W36" s="351">
        <f>MAX(0,V36-U36)</f>
        <v/>
      </c>
      <c r="X36" s="351">
        <f>IF(C36="","",C36-WEEKDAY(C36,1)+1)</f>
        <v/>
      </c>
      <c r="Y36" s="351">
        <f>SUMPRODUCT(($X$14:$X35=X36)*(($V$14:$V35)+($O$14:$O35)))+IF(X36=X14,$L$11,0)</f>
        <v/>
      </c>
      <c r="Z36" s="351" t="n"/>
      <c r="AA36" s="351" t="n"/>
      <c r="AB36" s="351" t="n"/>
      <c r="AC36" s="351" t="n"/>
      <c r="AD36" s="351" t="n"/>
      <c r="AE36" s="351" t="n"/>
      <c r="AF36" s="351" t="n"/>
    </row>
    <row r="37" ht="24" customHeight="1" s="348" thickBot="1">
      <c r="A37" s="154" t="inlineStr">
        <is>
          <t>On Day</t>
        </is>
      </c>
      <c r="B37" s="305" t="n"/>
      <c r="C37" s="90">
        <f>C36</f>
        <v/>
      </c>
      <c r="D37" s="276" t="n"/>
      <c r="E37" s="277">
        <f>IF(D37="", "",
 IF(D37=TIME(0,0,0), 0,
 IF(AND(D37&gt;=TIME(0,0,1), D37&lt;=TIME(2,0,0)), TIME(7,0,0),
 IF(AND(D37&gt;=TIME(6,0,0), D37&lt;=TIME(8,0,0)), TIME(12,0,0),
 IF(AND(D37&gt;TIME(8,0,0), D37&lt;=TIME(13,59,0)), TIME(15,0,0),
 IF(AND(D37&gt;=TIME(14,0,0), D37&lt;=TIME(17,59,0)), TIME(21,0,0),
 IF(AND(D37&gt;=TIME(18,0,0), D37&lt;=TIME(21,59,0)), TIME(0,0,0),
 IF(AND(D37&gt;=TIME(22,0,0), D37&lt;=TIME(23,59,59)), TIME(7,0,0), ""))))))))</f>
        <v/>
      </c>
      <c r="F37" s="156" t="n"/>
      <c r="G37" s="277">
        <f>IF(AND(D37&gt;=TIME(6,0,0),D37&lt;=TIME(8,0,0)),E37,"")</f>
        <v/>
      </c>
      <c r="H37" s="276" t="n"/>
      <c r="I37" s="30">
        <f>ROUND(IF(OR(D37="",E37="",E37=0),0,IF(H37="",MOD(E37-D37,1)*24,MOD(H37-D37,1)*24)),2)</f>
        <v/>
      </c>
      <c r="J37" s="158" t="n"/>
      <c r="K37" s="274" t="n"/>
      <c r="L37" s="189" t="n"/>
      <c r="M37" s="275">
        <f>MAX(0,V37-W37)</f>
        <v/>
      </c>
      <c r="N37" s="278">
        <f>(IF(OR($C37="",$D37=""),0,
 IF(OR($A36="Holiday",$A37="Holiday"),
    IF(ISNUMBER(MATCH(TRIM($B37),{"Phagwah","Good Friday","Easter Monday","Labour Day","Christmas","Eid ul Azha","Romans-2","Globe-12","Neptune P1"},0)),0,$I37),
 IF(AND(NOT(OR($A36="Annual Leave",$A37="Annual Leave")),$A37="Off day"),$I37,
  MAX(0,$I37-$V37)
  ))))+W37</f>
        <v/>
      </c>
      <c r="O37" s="278">
        <f>IF(AND(OR($A36="Holiday",$A37="Holiday"),
        ISNUMBER(MATCH(TRIM($B37),{"Phagwah","Good Friday","Easter Monday","Labour Day","Christmas","Eid ul Azha","Romans-2","Globe-12","Neptune P1"},0))),
   $I37,0)</f>
        <v/>
      </c>
      <c r="P37" s="278">
        <f>IF(OR($O$7="Canteen",$O$7="Head Office"),0,IF($I37&lt;=0,0,IF(AND($I36&lt;=0,OR(TRIM($J37)="Hebrews",TRIM($J37)="Romans",TRIM($J37)="Romans-2",TRIM($J37)="Globe",TRIM($J37)="Globe-12",TRIM($J37)="Neptune P1")),1,0)))</f>
        <v/>
      </c>
      <c r="Q37" s="279" t="n"/>
      <c r="R37" s="278">
        <f>IF(OR($O$7="Canteen",$O$7="Head Office"),0,IF(
  AND(
    SUMIFS(I:I, C:C, C37) &gt;= 8,
    COUNTIFS(C$14:C37, C37)=1,
    OR(
      TEXT(D37,"hh:mm:ss")="07:00:00",
      TEXT(D37,"hh:mm:ss")="15:00:00",
      TEXT(D37,"hh:mm:ss")="23:00:00",
      TEXT(D38,"hh:mm:ss")="07:00:00",
      TEXT(D38,"hh:mm:ss")="15:00:00",
      TEXT(D38,"hh:mm:ss")="23:00:00"
    )
  ),
  1,
  0
))</f>
        <v/>
      </c>
      <c r="S37" s="278">
        <f>IF(OR($A36="Annual Leave",$A37="Annual Leave"),IF(AND($A36&lt;&gt;"Annual Leave",$A37="Annual Leave"),8,0),0)</f>
        <v/>
      </c>
      <c r="T37" s="280" t="n"/>
      <c r="U37" s="144">
        <f>MAX(0,40-Y37)</f>
        <v/>
      </c>
      <c r="V37" s="351">
        <f>IF(OR($C37="",$D37=""),0,
 IF(OR($A36="Holiday",$A37="Holiday"),0,
 IF(AND(NOT(OR($A36="Annual Leave",$A37="Annual Leave")),$A37="Off day"),0,
  IF($I36+$I37&gt;=8,IF($I36&gt;=8,0,8-$I36),$I37)
  )))</f>
        <v/>
      </c>
      <c r="W37" s="351">
        <f>MAX(0,V37-U37)</f>
        <v/>
      </c>
      <c r="X37" s="351">
        <f>IF(C37="","",C37-WEEKDAY(C37,1)+1)</f>
        <v/>
      </c>
      <c r="Y37" s="351">
        <f>SUMPRODUCT(($X$14:$X36=X37)*(($V$14:$V36)+($O$14:$O36)))+IF(X37=X14,$L$11,0)</f>
        <v/>
      </c>
      <c r="Z37" s="351" t="n"/>
      <c r="AA37" s="351" t="n"/>
      <c r="AB37" s="351" t="n"/>
      <c r="AC37" s="351" t="n"/>
      <c r="AD37" s="351" t="n"/>
      <c r="AE37" s="351" t="n"/>
      <c r="AF37" s="351" t="n"/>
    </row>
    <row r="38" ht="24" customHeight="1" s="348" thickBot="1">
      <c r="A38" s="194" t="inlineStr">
        <is>
          <t>On Day</t>
        </is>
      </c>
      <c r="B38" s="195" t="n"/>
      <c r="C38" s="103">
        <f>C36+1</f>
        <v/>
      </c>
      <c r="D38" s="64" t="n"/>
      <c r="E38" s="196">
        <f>IF(D38="", "",
 IF(D38=TIME(0,0,0), 0,
 IF(AND(D38&gt;=TIME(0,0,1), D38&lt;=TIME(2,0,0)), TIME(7,0,0),
 IF(AND(D38&gt;=TIME(6,0,0), D38&lt;=TIME(8,0,0)), TIME(12,0,0),
 IF(AND(D38&gt;TIME(8,0,0), D38&lt;=TIME(13,59,0)), TIME(15,0,0),
 IF(AND(D38&gt;=TIME(14,0,0), D38&lt;=TIME(17,59,0)), TIME(21,0,0),
 IF(AND(D38&gt;=TIME(18,0,0), D38&lt;=TIME(21,59,0)), TIME(0,0,0),
 IF(AND(D38&gt;=TIME(22,0,0), D38&lt;=TIME(23,59,59)), TIME(7,0,0), ""))))))))</f>
        <v/>
      </c>
      <c r="F38" s="197" t="n"/>
      <c r="G38" s="196">
        <f>IF(AND(D38&gt;=TIME(6,0,0),D38&lt;=TIME(8,0,0)),E38,"")</f>
        <v/>
      </c>
      <c r="H38" s="64" t="n"/>
      <c r="I38" s="65">
        <f>ROUND(IF(OR(D38="",E38="",E38=0),0,IF(H38="",MOD(E38-D38,1)*24,MOD(H38-D38,1)*24)),2)</f>
        <v/>
      </c>
      <c r="J38" s="198" t="n"/>
      <c r="K38" s="306" t="n"/>
      <c r="L38" s="181" t="n"/>
      <c r="M38" s="307">
        <f>MAX(0,V38-W38)</f>
        <v/>
      </c>
      <c r="N38" s="66">
        <f>(IF(OR($C38="",$D38=""),0,
 IF(OR($A38="Holiday",$A39="Holiday"),
    IF(ISNUMBER(MATCH(TRIM($B38),{"Phagwah","Good Friday","Easter Monday","Labour Day","Christmas","Eid ul Azha","Romans-2","Globe-12","Neptune P1"},0)),0,$I38),
 IF(AND(NOT(OR($A38="Annual Leave",$A39="Annual Leave")),$A38="Off day"),$I38,
  MAX(0,$I38-$V38)
  ))))+W38</f>
        <v/>
      </c>
      <c r="O38" s="66">
        <f>IF(AND(OR($A38="Holiday",$A39="Holiday"),
        ISNUMBER(MATCH(TRIM($B38),{"Phagwah","Good Friday","Easter Monday","Labour Day","Christmas","Eid ul Azha","Romans-2","Globe-12","Neptune P1"},0))),
   $I38,0)</f>
        <v/>
      </c>
      <c r="P38" s="66">
        <f>IF(OR($O$7="Canteen",$O$7="Head Office"),0,IF($I38&lt;=0,0,IF(OR(OR(TRIM($J38)="Hebrews",TRIM($J38)="Romans",TRIM($J38)="Romans-2",TRIM($J38)="Globe",TRIM($J38)="Globe-12",TRIM($J38)="Neptune P1"),AND($I39&gt;0,OR(TRIM($J39)="Hebrews",TRIM($J39)="Romans",TRIM($J39)="Romans-2",TRIM($J39)="Globe",TRIM($J39)="Globe-12",TRIM($J39)="Neptune P1"))),1,0)))</f>
        <v/>
      </c>
      <c r="Q38" s="67" t="n"/>
      <c r="R38" s="66">
        <f>IF(OR($O$7="Canteen",$O$7="Head Office"),0,IF(
  AND(
    SUMIFS(I:I, C:C, C38) &gt;= 8,
    COUNTIFS(C$14:C38, C38)=1,
    OR(
      TEXT(D38,"hh:mm:ss")="07:00:00",
      TEXT(D38,"hh:mm:ss")="15:00:00",
      TEXT(D38,"hh:mm:ss")="23:00:00",
      TEXT(D39,"hh:mm:ss")="07:00:00",
      TEXT(D39,"hh:mm:ss")="15:00:00",
      TEXT(D39,"hh:mm:ss")="23:00:00"
    )
  ),
  1,
  0
))</f>
        <v/>
      </c>
      <c r="S38" s="66">
        <f>IF(OR($A38="Annual Leave",$A39="Annual Leave"),IF($A38="Annual Leave",8,0),0)</f>
        <v/>
      </c>
      <c r="T38" s="68" t="n"/>
      <c r="U38" s="144">
        <f>MAX(0,40-Y38)</f>
        <v/>
      </c>
      <c r="V38" s="351">
        <f>IF(OR($C38="",$D38=""),0,
 IF(OR($A38="Holiday",$A39="Holiday"),0,
 IF(AND(NOT(OR($A38="Annual Leave",$A39="Annual Leave")),$A38="Off day"),0,
  IF($I38+$I39&gt;=8,IF($I38&gt;=8,8,$I38),$I38)
  )))</f>
        <v/>
      </c>
      <c r="W38" s="351">
        <f>MAX(0,V38-U38)</f>
        <v/>
      </c>
      <c r="X38" s="351">
        <f>IF(C38="","",C38-WEEKDAY(C38,1)+1)</f>
        <v/>
      </c>
      <c r="Y38" s="351">
        <f>SUMPRODUCT(($X$14:$X37=X38)*(($V$14:$V37)+($O$14:$O37)))+IF(X38=X14,$L$11,0)</f>
        <v/>
      </c>
      <c r="Z38" s="351" t="n"/>
      <c r="AA38" s="351" t="n"/>
      <c r="AB38" s="351" t="n"/>
      <c r="AC38" s="351" t="n"/>
      <c r="AD38" s="351" t="n"/>
      <c r="AE38" s="351" t="n"/>
      <c r="AF38" s="351" t="n"/>
    </row>
    <row r="39" ht="24" customHeight="1" s="348" thickBot="1">
      <c r="A39" s="194" t="inlineStr">
        <is>
          <t>On Day</t>
        </is>
      </c>
      <c r="B39" s="199" t="n"/>
      <c r="C39" s="104">
        <f>C38</f>
        <v/>
      </c>
      <c r="D39" s="69" t="n"/>
      <c r="E39" s="200">
        <f>IF(D39="", "",
 IF(D39=TIME(0,0,0), 0,
 IF(AND(D39&gt;=TIME(0,0,1), D39&lt;=TIME(2,0,0)), TIME(7,0,0),
 IF(AND(D39&gt;=TIME(6,0,0), D39&lt;=TIME(8,0,0)), TIME(12,0,0),
 IF(AND(D39&gt;TIME(8,0,0), D39&lt;=TIME(13,59,0)), TIME(15,0,0),
 IF(AND(D39&gt;=TIME(14,0,0), D39&lt;=TIME(17,59,0)), TIME(21,0,0),
 IF(AND(D39&gt;=TIME(18,0,0), D39&lt;=TIME(21,59,0)), TIME(0,0,0),
 IF(AND(D39&gt;=TIME(22,0,0), D39&lt;=TIME(23,59,59)), TIME(7,0,0), ""))))))))</f>
        <v/>
      </c>
      <c r="F39" s="201" t="n"/>
      <c r="G39" s="200">
        <f>IF(AND(D39&gt;=TIME(6,0,0),D39&lt;=TIME(8,0,0)),E39,"")</f>
        <v/>
      </c>
      <c r="H39" s="69" t="n"/>
      <c r="I39" s="70">
        <f>ROUND(IF(OR(D39="",E39="",E39=0),0,IF(H39="",MOD(E39-D39,1)*24,MOD(H39-D39,1)*24)),2)</f>
        <v/>
      </c>
      <c r="J39" s="198" t="n"/>
      <c r="K39" s="306" t="n"/>
      <c r="L39" s="183" t="n"/>
      <c r="M39" s="307">
        <f>MAX(0,V39-W39)</f>
        <v/>
      </c>
      <c r="N39" s="71">
        <f>(IF(OR($C39="",$D39=""),0,
 IF(OR($A38="Holiday",$A39="Holiday"),
    IF(ISNUMBER(MATCH(TRIM($B39),{"Phagwah","Good Friday","Easter Monday","Labour Day","Christmas","Eid ul Azha","Romans-2","Globe-12","Neptune P1"},0)),0,$I39),
 IF(AND(NOT(OR($A38="Annual Leave",$A39="Annual Leave")),$A39="Off day"),$I39,
  MAX(0,$I39-$V39)
  ))))+W39</f>
        <v/>
      </c>
      <c r="O39" s="71">
        <f>IF(AND(OR($A38="Holiday",$A39="Holiday"),
        ISNUMBER(MATCH(TRIM($B39),{"Phagwah","Good Friday","Easter Monday","Labour Day","Christmas","Eid ul Azha","Romans-2","Globe-12","Neptune P1"},0))),
   $I39,0)</f>
        <v/>
      </c>
      <c r="P39" s="71">
        <f>IF(OR($O$7="Canteen",$O$7="Head Office"),0,IF($I39&lt;=0,0,IF(AND($I38&lt;=0,OR(TRIM($J39)="Hebrews",TRIM($J39)="Romans",TRIM($J39)="Romans-2",TRIM($J39)="Globe",TRIM($J39)="Globe-12",TRIM($J39)="Neptune P1")),1,0)))</f>
        <v/>
      </c>
      <c r="Q39" s="72" t="n"/>
      <c r="R39" s="71">
        <f>IF(OR($O$7="Canteen",$O$7="Head Office"),0,IF(
  AND(
    SUMIFS(I:I, C:C, C39) &gt;= 8,
    COUNTIFS(C$14:C39, C39)=1,
    OR(
      TEXT(D39,"hh:mm:ss")="07:00:00",
      TEXT(D39,"hh:mm:ss")="15:00:00",
      TEXT(D39,"hh:mm:ss")="23:00:00",
      TEXT(D40,"hh:mm:ss")="07:00:00",
      TEXT(D40,"hh:mm:ss")="15:00:00",
      TEXT(D40,"hh:mm:ss")="23:00:00"
    )
  ),
  1,
  0
))</f>
        <v/>
      </c>
      <c r="S39" s="71">
        <f>IF(OR($A38="Annual Leave",$A39="Annual Leave"),IF(AND($A38&lt;&gt;"Annual Leave",$A39="Annual Leave"),8,0),0)</f>
        <v/>
      </c>
      <c r="T39" s="73" t="n"/>
      <c r="U39" s="144">
        <f>MAX(0,40-Y39)</f>
        <v/>
      </c>
      <c r="V39" s="351">
        <f>IF(OR($C39="",$D39=""),0,
 IF(OR($A38="Holiday",$A39="Holiday"),0,
 IF(AND(NOT(OR($A38="Annual Leave",$A39="Annual Leave")),$A39="Off day"),0,
  IF($I38+$I39&gt;=8,IF($I38&gt;=8,0,8-$I38),$I39)
  )))</f>
        <v/>
      </c>
      <c r="W39" s="351">
        <f>MAX(0,V39-U39)</f>
        <v/>
      </c>
      <c r="X39" s="351">
        <f>IF(C39="","",C39-WEEKDAY(C39,1)+1)</f>
        <v/>
      </c>
      <c r="Y39" s="351">
        <f>SUMPRODUCT(($X$14:$X38=X39)*(($V$14:$V38)+($O$14:$O38)))+IF(X39=X14,$L$11,0)</f>
        <v/>
      </c>
      <c r="Z39" s="351" t="n"/>
      <c r="AA39" s="351" t="n"/>
      <c r="AB39" s="351" t="n"/>
      <c r="AC39" s="351" t="n"/>
      <c r="AD39" s="351" t="n"/>
      <c r="AE39" s="351" t="n"/>
      <c r="AF39" s="351" t="n"/>
    </row>
    <row r="40" ht="24" customHeight="1" s="348" thickBot="1">
      <c r="A40" s="202" t="inlineStr">
        <is>
          <t>On Day</t>
        </is>
      </c>
      <c r="B40" s="203" t="n"/>
      <c r="C40" s="105">
        <f>C38+1</f>
        <v/>
      </c>
      <c r="D40" s="74" t="n"/>
      <c r="E40" s="204">
        <f>IF(D40="", "",
 IF(D40=TIME(0,0,0), 0,
 IF(AND(D40&gt;=TIME(0,0,1), D40&lt;=TIME(2,0,0)), TIME(7,0,0),
 IF(AND(D40&gt;=TIME(6,0,0), D40&lt;=TIME(8,0,0)), TIME(12,0,0),
 IF(AND(D40&gt;TIME(8,0,0), D40&lt;=TIME(13,59,0)), TIME(15,0,0),
 IF(AND(D40&gt;=TIME(14,0,0), D40&lt;=TIME(17,59,0)), TIME(21,0,0),
 IF(AND(D40&gt;=TIME(18,0,0), D40&lt;=TIME(21,59,0)), TIME(0,0,0),
 IF(AND(D40&gt;=TIME(22,0,0), D40&lt;=TIME(23,59,59)), TIME(7,0,0), ""))))))))</f>
        <v/>
      </c>
      <c r="F40" s="205" t="n"/>
      <c r="G40" s="204">
        <f>IF(AND(D40&gt;=TIME(6,0,0),D40&lt;=TIME(8,0,0)),E40,"")</f>
        <v/>
      </c>
      <c r="H40" s="74" t="n"/>
      <c r="I40" s="106">
        <f>ROUND(IF(OR(D40="",E40="",E40=0),0,IF(H40="",MOD(E40-D40,1)*24,MOD(H40-D40,1)*24)),2)</f>
        <v/>
      </c>
      <c r="J40" s="206" t="n"/>
      <c r="K40" s="308" t="n"/>
      <c r="L40" s="189" t="n"/>
      <c r="M40" s="309">
        <f>MAX(0,V40-W40)</f>
        <v/>
      </c>
      <c r="N40" s="75">
        <f>(IF(OR($C40="",$D40=""),0,
 IF(OR($A40="Holiday",$A41="Holiday"),
    IF(ISNUMBER(MATCH(TRIM($B40),{"Phagwah","Good Friday","Easter Monday","Labour Day","Christmas","Eid ul Azha","Romans-2","Globe-12","Neptune P1"},0)),0,$I40),
 IF(AND(NOT(OR($A40="Annual Leave",$A41="Annual Leave")),$A40="Off day"),$I40,
  MAX(0,$I40-$V40)
  ))))+W40</f>
        <v/>
      </c>
      <c r="O40" s="75">
        <f>IF(AND(OR($A40="Holiday",$A41="Holiday"),
        ISNUMBER(MATCH(TRIM($B40),{"Phagwah","Good Friday","Easter Monday","Labour Day","Christmas","Eid ul Azha","Romans-2","Globe-12","Neptune P1"},0))),
   $I40,0)</f>
        <v/>
      </c>
      <c r="P40" s="75">
        <f>IF(OR($O$7="Canteen",$O$7="Head Office"),0,IF($I40&lt;=0,0,IF(OR(OR(TRIM($J40)="Hebrews",TRIM($J40)="Romans",TRIM($J40)="Romans-2",TRIM($J40)="Globe",TRIM($J40)="Globe-12",TRIM($J40)="Neptune P1"),AND($I41&gt;0,OR(TRIM($J41)="Hebrews",TRIM($J41)="Romans",TRIM($J41)="Romans-2",TRIM($J41)="Globe",TRIM($J41)="Globe-12",TRIM($J41)="Neptune P1"))),1,0)))</f>
        <v/>
      </c>
      <c r="Q40" s="76" t="n"/>
      <c r="R40" s="75">
        <f>IF(OR($O$7="Canteen",$O$7="Head Office"),0,IF(
  AND(
    SUMIFS(I:I, C:C, C40) &gt;= 8,
    COUNTIFS(C$14:C40, C40)=1,
    OR(
      TEXT(D40,"hh:mm:ss")="07:00:00",
      TEXT(D40,"hh:mm:ss")="15:00:00",
      TEXT(D40,"hh:mm:ss")="23:00:00",
      TEXT(D41,"hh:mm:ss")="07:00:00",
      TEXT(D41,"hh:mm:ss")="15:00:00",
      TEXT(D41,"hh:mm:ss")="23:00:00"
    )
  ),
  1,
  0
))</f>
        <v/>
      </c>
      <c r="S40" s="75">
        <f>IF(OR($A40="Annual Leave",$A41="Annual Leave"),IF($A40="Annual Leave",8,0),0)</f>
        <v/>
      </c>
      <c r="T40" s="107" t="n"/>
      <c r="U40" s="144">
        <f>MAX(0,40-Y40)</f>
        <v/>
      </c>
      <c r="V40" s="351">
        <f>IF(OR($C40="",$D40=""),0,
 IF(OR($A40="Holiday",$A41="Holiday"),0,
 IF(AND(NOT(OR($A40="Annual Leave",$A41="Annual Leave")),$A40="Off day"),0,
  IF($I40+$I41&gt;=8,IF($I40&gt;=8,8,$I40),$I40)
  )))</f>
        <v/>
      </c>
      <c r="W40" s="351">
        <f>MAX(0,V40-U40)</f>
        <v/>
      </c>
      <c r="X40" s="351">
        <f>IF(C40="","",C40-WEEKDAY(C40,1)+1)</f>
        <v/>
      </c>
      <c r="Y40" s="351">
        <f>SUMPRODUCT(($X$14:$X39=X40)*(($V$14:$V39)+($O$14:$O39)))+IF(X40=X14,$L$11,0)</f>
        <v/>
      </c>
      <c r="Z40" s="351" t="n"/>
      <c r="AA40" s="351" t="n"/>
      <c r="AB40" s="351" t="n"/>
      <c r="AC40" s="351" t="n"/>
      <c r="AD40" s="351" t="n"/>
      <c r="AE40" s="351" t="n"/>
      <c r="AF40" s="351" t="n"/>
    </row>
    <row r="41" ht="24" customHeight="1" s="348" thickBot="1">
      <c r="A41" s="202" t="inlineStr">
        <is>
          <t>On Day</t>
        </is>
      </c>
      <c r="B41" s="310" t="n"/>
      <c r="C41" s="105">
        <f>C40</f>
        <v/>
      </c>
      <c r="D41" s="311" t="n"/>
      <c r="E41" s="312">
        <f>IF(D41="", "",
 IF(D41=TIME(0,0,0), 0,
 IF(AND(D41&gt;=TIME(0,0,1), D41&lt;=TIME(2,0,0)), TIME(7,0,0),
 IF(AND(D41&gt;=TIME(6,0,0), D41&lt;=TIME(8,0,0)), TIME(12,0,0),
 IF(AND(D41&gt;TIME(8,0,0), D41&lt;=TIME(13,59,0)), TIME(15,0,0),
 IF(AND(D41&gt;=TIME(14,0,0), D41&lt;=TIME(17,59,0)), TIME(21,0,0),
 IF(AND(D41&gt;=TIME(18,0,0), D41&lt;=TIME(21,59,0)), TIME(0,0,0),
 IF(AND(D41&gt;=TIME(22,0,0), D41&lt;=TIME(23,59,59)), TIME(7,0,0), ""))))))))</f>
        <v/>
      </c>
      <c r="F41" s="205" t="n"/>
      <c r="G41" s="312">
        <f>IF(AND(D41&gt;=TIME(6,0,0),D41&lt;=TIME(8,0,0)),E41,"")</f>
        <v/>
      </c>
      <c r="H41" s="311" t="n"/>
      <c r="I41" s="106">
        <f>ROUND(IF(OR(D41="",E41="",E41=0),0,IF(H41="",MOD(E41-D41,1)*24,MOD(H41-D41,1)*24)),2)</f>
        <v/>
      </c>
      <c r="J41" s="207" t="n"/>
      <c r="K41" s="308" t="n"/>
      <c r="L41" s="189" t="n"/>
      <c r="M41" s="309">
        <f>MAX(0,V41-W41)</f>
        <v/>
      </c>
      <c r="N41" s="313">
        <f>(IF(OR($C41="",$D41=""),0,
 IF(OR($A40="Holiday",$A41="Holiday"),
    IF(ISNUMBER(MATCH(TRIM($B41),{"Phagwah","Good Friday","Easter Monday","Labour Day","Christmas","Eid ul Azha","Romans-2","Globe-12","Neptune P1"},0)),0,$I41),
 IF(AND(NOT(OR($A40="Annual Leave",$A41="Annual Leave")),$A41="Off day"),$I41,
  MAX(0,$I41-$V41)
  ))))+W41</f>
        <v/>
      </c>
      <c r="O41" s="313">
        <f>IF(AND(OR($A40="Holiday",$A41="Holiday"),
        ISNUMBER(MATCH(TRIM($B41),{"Phagwah","Good Friday","Easter Monday","Labour Day","Christmas","Eid ul Azha","Romans-2","Globe-12","Neptune P1"},0))),
   $I41,0)</f>
        <v/>
      </c>
      <c r="P41" s="313">
        <f>IF(OR($O$7="Canteen",$O$7="Head Office"),0,IF($I41&lt;=0,0,IF(AND($I40&lt;=0,OR(TRIM($J41)="Hebrews",TRIM($J41)="Romans",TRIM($J41)="Romans-2",TRIM($J41)="Globe",TRIM($J41)="Globe-12",TRIM($J41)="Neptune P1")),1,0)))</f>
        <v/>
      </c>
      <c r="Q41" s="314" t="n"/>
      <c r="R41" s="313">
        <f>IF(OR($O$7="Canteen",$O$7="Head Office"),0,IF(
  AND(
    SUMIFS(I:I, C:C, C41) &gt;= 8,
    COUNTIFS(C$14:C41, C41)=1,
    OR(
      TEXT(D41,"hh:mm:ss")="07:00:00",
      TEXT(D41,"hh:mm:ss")="15:00:00",
      TEXT(D41,"hh:mm:ss")="23:00:00",
      TEXT(D42,"hh:mm:ss")="07:00:00",
      TEXT(D42,"hh:mm:ss")="15:00:00",
      TEXT(D42,"hh:mm:ss")="23:00:00"
    )
  ),
  1,
  0
))</f>
        <v/>
      </c>
      <c r="S41" s="313">
        <f>IF(OR($A40="Annual Leave",$A41="Annual Leave"),IF(AND($A40&lt;&gt;"Annual Leave",$A41="Annual Leave"),8,0),0)</f>
        <v/>
      </c>
      <c r="T41" s="315" t="n"/>
      <c r="U41" s="144">
        <f>MAX(0,40-Y41)</f>
        <v/>
      </c>
      <c r="V41" s="351">
        <f>IF(OR($C41="",$D41=""),0,
 IF(OR($A40="Holiday",$A41="Holiday"),0,
 IF(AND(NOT(OR($A40="Annual Leave",$A41="Annual Leave")),$A41="Off day"),0,
  IF($I40+$I41&gt;=8,IF($I40&gt;=8,0,8-$I40),$I41)
  )))</f>
        <v/>
      </c>
      <c r="W41" s="351">
        <f>MAX(0,V41-U41)</f>
        <v/>
      </c>
      <c r="X41" s="351">
        <f>IF(C41="","",C41-WEEKDAY(C41,1)+1)</f>
        <v/>
      </c>
      <c r="Y41" s="351">
        <f>SUMPRODUCT(($X$14:$X40=X41)*(($V$14:$V40)+($O$14:$O40)))+IF(X41=X14,$L$11,0)</f>
        <v/>
      </c>
      <c r="Z41" s="351" t="n"/>
      <c r="AA41" s="351" t="n"/>
      <c r="AB41" s="351" t="n"/>
      <c r="AC41" s="351" t="n"/>
      <c r="AD41" s="351" t="n"/>
      <c r="AE41" s="351" t="n"/>
      <c r="AF41" s="351" t="n"/>
    </row>
    <row r="42" ht="24" customHeight="1" s="348" thickBot="1">
      <c r="A42" s="208" t="inlineStr">
        <is>
          <t>On Day</t>
        </is>
      </c>
      <c r="B42" s="209" t="n"/>
      <c r="C42" s="108">
        <f>C40+1</f>
        <v/>
      </c>
      <c r="D42" s="77" t="n"/>
      <c r="E42" s="210">
        <f>IF(D42="", "",
 IF(D42=TIME(0,0,0), 0,
 IF(AND(D42&gt;=TIME(0,0,1), D42&lt;=TIME(2,0,0)), TIME(7,0,0),
 IF(AND(D42&gt;=TIME(6,0,0), D42&lt;=TIME(8,0,0)), TIME(12,0,0),
 IF(AND(D42&gt;TIME(8,0,0), D42&lt;=TIME(13,59,0)), TIME(15,0,0),
 IF(AND(D42&gt;=TIME(14,0,0), D42&lt;=TIME(17,59,0)), TIME(21,0,0),
 IF(AND(D42&gt;=TIME(18,0,0), D42&lt;=TIME(21,59,0)), TIME(0,0,0),
 IF(AND(D42&gt;=TIME(22,0,0), D42&lt;=TIME(23,59,59)), TIME(7,0,0), ""))))))))</f>
        <v/>
      </c>
      <c r="F42" s="211" t="n"/>
      <c r="G42" s="210">
        <f>IF(AND(D42&gt;=TIME(6,0,0),D42&lt;=TIME(8,0,0)),E42,"")</f>
        <v/>
      </c>
      <c r="H42" s="77" t="n"/>
      <c r="I42" s="16">
        <f>ROUND(IF(OR(D42="",E42="",E42=0),0,IF(H42="",MOD(E42-D42,1)*24,MOD(H42-D42,1)*24)),2)</f>
        <v/>
      </c>
      <c r="J42" s="212" t="n"/>
      <c r="K42" s="316" t="n"/>
      <c r="L42" s="181" t="n"/>
      <c r="M42" s="317">
        <f>MAX(0,V42-W42)</f>
        <v/>
      </c>
      <c r="N42" s="17">
        <f>(IF(OR($C42="",$D42=""),0,
 IF(OR($A42="Holiday",$A43="Holiday"),
    IF(ISNUMBER(MATCH(TRIM($B42),{"Phagwah","Good Friday","Easter Monday","Labour Day","Christmas","Eid ul Azha","Romans-2","Globe-12","Neptune P1"},0)),0,$I42),
 IF(AND(NOT(OR($A42="Annual Leave",$A43="Annual Leave")),$A42="Off day"),$I42,
  MAX(0,$I42-$V42)
  ))))+W42</f>
        <v/>
      </c>
      <c r="O42" s="213">
        <f>IF(AND(OR($A42="Holiday",$A43="Holiday"),
        ISNUMBER(MATCH(TRIM($B42),{"Phagwah","Good Friday","Easter Monday","Labour Day","Christmas","Eid ul Azha","Romans-2","Globe-12","Neptune P1"},0))),
   $I42,0)</f>
        <v/>
      </c>
      <c r="P42" s="17">
        <f>IF(OR($O$7="Canteen",$O$7="Head Office"),0,IF($I42&lt;=0,0,IF(OR(OR(TRIM($J42)="Hebrews",TRIM($J42)="Romans",TRIM($J42)="Romans-2",TRIM($J42)="Globe",TRIM($J42)="Globe-12",TRIM($J42)="Neptune P1"),AND($I43&gt;0,OR(TRIM($J43)="Hebrews",TRIM($J43)="Romans",TRIM($J43)="Romans-2",TRIM($J43)="Globe",TRIM($J43)="Globe-12",TRIM($J43)="Neptune P1"))),1,0)))</f>
        <v/>
      </c>
      <c r="Q42" s="78" t="n"/>
      <c r="R42" s="213">
        <f>IF(OR($O$7="Canteen",$O$7="Head Office"),0,IF(
  AND(
    SUMIFS(I:I, C:C, C42) &gt;= 8,
    COUNTIFS(C$14:C42, C42)=1,
    OR(
      TEXT(D42,"hh:mm:ss")="07:00:00",
      TEXT(D42,"hh:mm:ss")="15:00:00",
      TEXT(D42,"hh:mm:ss")="23:00:00",
      TEXT(D43,"hh:mm:ss")="07:00:00",
      TEXT(D43,"hh:mm:ss")="15:00:00",
      TEXT(D43,"hh:mm:ss")="23:00:00"
    )
  ),
  1,
  0
))</f>
        <v/>
      </c>
      <c r="S42" s="213">
        <f>IF(OR($A42="Annual Leave",$A43="Annual Leave"),IF($A42="Annual Leave",8,0),0)</f>
        <v/>
      </c>
      <c r="T42" s="79" t="n"/>
      <c r="U42" s="144">
        <f>MAX(0,40-Y42)</f>
        <v/>
      </c>
      <c r="V42" s="351">
        <f>IF(OR($C42="",$D42=""),0,
 IF(OR($A42="Holiday",$A43="Holiday"),0,
 IF(AND(NOT(OR($A42="Annual Leave",$A43="Annual Leave")),$A42="Off day"),0,
  IF($I42+$I43&gt;=8,IF($I42&gt;=8,8,$I42),$I42)
  )))</f>
        <v/>
      </c>
      <c r="W42" s="351">
        <f>MAX(0,V42-U42)</f>
        <v/>
      </c>
      <c r="X42" s="351">
        <f>IF(C42="","",C42-WEEKDAY(C42,1)+1)</f>
        <v/>
      </c>
      <c r="Y42" s="351">
        <f>SUMPRODUCT(($X$14:$X41=X42)*(($V$14:$V41)+($O$14:$O41)))+IF(X42=X14,$L$11,0)</f>
        <v/>
      </c>
      <c r="Z42" s="351" t="n"/>
      <c r="AA42" s="351" t="n"/>
      <c r="AB42" s="351" t="n"/>
      <c r="AC42" s="351" t="n"/>
      <c r="AD42" s="351" t="n"/>
      <c r="AE42" s="351" t="n"/>
      <c r="AF42" s="351" t="n"/>
    </row>
    <row r="43" ht="24" customHeight="1" s="348" thickBot="1">
      <c r="A43" s="208" t="inlineStr">
        <is>
          <t>On Day</t>
        </is>
      </c>
      <c r="B43" s="214" t="n"/>
      <c r="C43" s="109">
        <f>C42</f>
        <v/>
      </c>
      <c r="D43" s="18" t="n"/>
      <c r="E43" s="215">
        <f>IF(D43="", "",
 IF(D43=TIME(0,0,0), 0,
 IF(AND(D43&gt;=TIME(0,0,1), D43&lt;=TIME(2,0,0)), TIME(7,0,0),
 IF(AND(D43&gt;=TIME(6,0,0), D43&lt;=TIME(8,0,0)), TIME(12,0,0),
 IF(AND(D43&gt;TIME(8,0,0), D43&lt;=TIME(13,59,0)), TIME(15,0,0),
 IF(AND(D43&gt;=TIME(14,0,0), D43&lt;=TIME(17,59,0)), TIME(21,0,0),
 IF(AND(D43&gt;=TIME(18,0,0), D43&lt;=TIME(21,59,0)), TIME(0,0,0),
 IF(AND(D43&gt;=TIME(22,0,0), D43&lt;=TIME(23,59,59)), TIME(7,0,0), ""))))))))</f>
        <v/>
      </c>
      <c r="F43" s="216" t="n"/>
      <c r="G43" s="215">
        <f>IF(AND(D43&gt;=TIME(6,0,0),D43&lt;=TIME(8,0,0)),E43,"")</f>
        <v/>
      </c>
      <c r="H43" s="18" t="n"/>
      <c r="I43" s="19">
        <f>ROUND(IF(OR(D43="",E43="",E43=0),0,IF(H43="",MOD(E43-D43,1)*24,MOD(H43-D43,1)*24)),2)</f>
        <v/>
      </c>
      <c r="J43" s="212" t="n"/>
      <c r="K43" s="316" t="n"/>
      <c r="L43" s="183" t="n"/>
      <c r="M43" s="317">
        <f>MAX(0,V43-W43)</f>
        <v/>
      </c>
      <c r="N43" s="20">
        <f>(IF(OR($C43="",$D43=""),0,
 IF(OR($A42="Holiday",$A43="Holiday"),
    IF(ISNUMBER(MATCH(TRIM($B43),{"Phagwah","Good Friday","Easter Monday","Labour Day","Christmas","Eid ul Azha","Romans-2","Globe-12","Neptune P1"},0)),0,$I43),
 IF(AND(NOT(OR($A42="Annual Leave",$A43="Annual Leave")),$A43="Off day"),$I43,
  MAX(0,$I43-$V43)
  ))))+W43</f>
        <v/>
      </c>
      <c r="O43" s="20">
        <f>IF(AND(OR($A42="Holiday",$A43="Holiday"),
        ISNUMBER(MATCH(TRIM($B43),{"Phagwah","Good Friday","Easter Monday","Labour Day","Christmas","Eid ul Azha","Romans-2","Globe-12","Neptune P1"},0))),
   $I43,0)</f>
        <v/>
      </c>
      <c r="P43" s="20">
        <f>IF(OR($O$7="Canteen",$O$7="Head Office"),0,IF($I43&lt;=0,0,IF(AND($I42&lt;=0,OR(TRIM($J43)="Hebrews",TRIM($J43)="Romans",TRIM($J43)="Romans-2",TRIM($J43)="Globe",TRIM($J43)="Globe-12",TRIM($J43)="Neptune P1")),1,0)))</f>
        <v/>
      </c>
      <c r="Q43" s="21" t="n"/>
      <c r="R43" s="20">
        <f>IF(OR($O$7="Canteen",$O$7="Head Office"),0,IF(
  AND(
    SUMIFS(I:I, C:C, C43) &gt;= 8,
    COUNTIFS(C$14:C43, C43)=1,
    OR(
      TEXT(D43,"hh:mm:ss")="07:00:00",
      TEXT(D43,"hh:mm:ss")="15:00:00",
      TEXT(D43,"hh:mm:ss")="23:00:00",
      TEXT(D49,"hh:mm:ss")="07:00:00",
      TEXT(D49,"hh:mm:ss")="15:00:00",
      TEXT(D49,"hh:mm:ss")="23:00:00"
    )
  ),
  1,
  0
))</f>
        <v/>
      </c>
      <c r="S43" s="20">
        <f>IF(OR($A42="Annual Leave",$A43="Annual Leave"),IF(AND($A42&lt;&gt;"Annual Leave",$A43="Annual Leave"),8,0),0)</f>
        <v/>
      </c>
      <c r="T43" s="22" t="n"/>
      <c r="U43" s="144">
        <f>MAX(0,40-Y43)</f>
        <v/>
      </c>
      <c r="V43" s="351">
        <f>IF(OR($C43="",$D43=""),0,
 IF(OR($A42="Holiday",$A43="Holiday"),0,
 IF(AND(NOT(OR($A42="Annual Leave",$A43="Annual Leave")),$A43="Off day"),0,
  IF($I42+$I43&gt;=8,IF($I42&gt;=8,0,8-$I42),$I43)
  )))</f>
        <v/>
      </c>
      <c r="W43" s="351">
        <f>MAX(0,V43-U43)</f>
        <v/>
      </c>
      <c r="X43" s="351">
        <f>IF(C43="","",C43-WEEKDAY(C43,1)+1)</f>
        <v/>
      </c>
      <c r="Y43" s="351">
        <f>SUMPRODUCT(($X$14:$X42=X43)*(($V$14:$V42)+($O$14:$O42)))+IF(X43=X14,$L$11,0)</f>
        <v/>
      </c>
      <c r="Z43" s="351" t="n"/>
      <c r="AA43" s="351" t="n"/>
      <c r="AB43" s="351" t="n"/>
      <c r="AC43" s="351" t="n"/>
      <c r="AD43" s="351" t="n"/>
      <c r="AE43" s="351" t="n"/>
      <c r="AF43" s="351" t="n"/>
    </row>
    <row r="44" ht="24" customHeight="1" s="348" thickBot="1">
      <c r="A44" s="176" t="n"/>
      <c r="B44" s="176" t="n"/>
      <c r="C44" s="217" t="n"/>
      <c r="D44" s="110" t="n"/>
      <c r="E44" s="110" t="n"/>
      <c r="F44" s="218" t="n"/>
      <c r="G44" s="110" t="n"/>
      <c r="H44" s="110" t="n"/>
      <c r="I44" s="219" t="n"/>
      <c r="J44" s="219" t="n"/>
      <c r="K44" s="219" t="n"/>
      <c r="L44" s="219" t="n"/>
      <c r="M44" s="111">
        <f>MAX(0,V44-W44)</f>
        <v/>
      </c>
      <c r="N44" s="112">
        <f>(IF(OR($C44="",$D44=""),0,
 IF(OR($A44="Holiday",$A45="Holiday"),
    IF(ISNUMBER(MATCH(TRIM($B44),{"Phagwah","Good Friday","Easter Monday","Labour Day","Christmas","Eid ul Azha","Romans-2","Globe-12","Neptune P1"},0)),0,$I44),
 IF(AND(NOT(OR($A44="Annual Leave",$A45="Annual Leave")),$A44="Off day"),$I44,
  MAX(0,$I44-$V44)
  ))))+W44</f>
        <v/>
      </c>
      <c r="O44" s="112">
        <f>IF(AND(OR($A44="Holiday",$A45="Holiday"),
        ISNUMBER(MATCH(TRIM($B44),{"Phagwah","Good Friday","Easter Monday","Labour Day","Christmas","Eid ul Azha","Romans-2","Globe-12","Neptune P1"},0))),
   $I44,0)</f>
        <v/>
      </c>
      <c r="P44" s="112">
        <f>IF(OR($O$7="Canteen",$O$7="Head Office"),0,IF($I44&lt;=0,0,IF(OR(OR(TRIM($J44)="Hebrews",TRIM($J44)="Romans",TRIM($J44)="Romans-2",TRIM($J44)="Globe",TRIM($J44)="Globe-12",TRIM($J44)="Neptune P1"),AND($I45&gt;0,OR(TRIM($J45)="Hebrews",TRIM($J45)="Romans",TRIM($J45)="Romans-2",TRIM($J45)="Globe",TRIM($J45)="Globe-12",TRIM($J45)="Neptune P1"))),1,0)))</f>
        <v/>
      </c>
      <c r="Q44" s="113" t="n"/>
      <c r="R44" s="113" t="n"/>
      <c r="S44" s="112">
        <f>IF(OR($A44="Annual Leave",$A45="Annual Leave"),IF($A44="Annual Leave",8,0),0)</f>
        <v/>
      </c>
      <c r="T44" s="114" t="n"/>
      <c r="U44" s="144">
        <f>MAX(0,40-Y44)</f>
        <v/>
      </c>
      <c r="V44" s="351">
        <f>IF(OR($C44="",$D44=""),0,
 IF(OR($A44="Holiday",$A45="Holiday"),0,
 IF(AND(NOT(OR($A44="Annual Leave",$A45="Annual Leave")),$A44="Off day"),0,
  IF($I44+$I45&gt;=8,IF($I44&gt;=8,8,$I44),$I44)
  )))</f>
        <v/>
      </c>
      <c r="W44" s="351">
        <f>MAX(0,V44-U44)</f>
        <v/>
      </c>
      <c r="X44" s="351">
        <f>IF(C44="","",C44-WEEKDAY(C44,1)+1)</f>
        <v/>
      </c>
      <c r="Y44" s="351">
        <f>SUMPRODUCT(($X$14:$X43=X44)*(($V$14:$V43)+($O$14:$O43)))+IF(X44=X14,$L$11,0)</f>
        <v/>
      </c>
      <c r="Z44" s="351" t="n"/>
      <c r="AA44" s="351" t="n"/>
      <c r="AB44" s="351" t="n"/>
      <c r="AC44" s="351" t="n"/>
      <c r="AD44" s="351" t="n"/>
      <c r="AE44" s="351" t="n"/>
      <c r="AF44" s="351" t="n"/>
    </row>
    <row r="45" ht="24" customHeight="1" s="348" thickBot="1">
      <c r="A45" s="154" t="inlineStr">
        <is>
          <t>On Day</t>
        </is>
      </c>
      <c r="B45" s="318" t="n"/>
      <c r="C45" s="115">
        <f>C42+1</f>
        <v/>
      </c>
      <c r="D45" s="319" t="n"/>
      <c r="E45" s="320">
        <f>IF(D45="", "",
 IF(D45=TIME(0,0,0), 0,
 IF(AND(D45&gt;=TIME(0,0,1), D45&lt;=TIME(2,0,0)), TIME(7,0,0),
 IF(AND(D45&gt;=TIME(6,0,0), D45&lt;=TIME(8,0,0)), TIME(12,0,0),
 IF(AND(D45&gt;TIME(8,0,0), D45&lt;=TIME(13,59,0)), TIME(15,0,0),
 IF(AND(D45&gt;=TIME(14,0,0), D45&lt;=TIME(17,59,0)), TIME(21,0,0),
 IF(AND(D45&gt;=TIME(18,0,0), D45&lt;=TIME(21,59,0)), TIME(0,0,0),
 IF(AND(D45&gt;=TIME(22,0,0), D45&lt;=TIME(23,59,59)), TIME(7,0,0), ""))))))))</f>
        <v/>
      </c>
      <c r="F45" s="321" t="n"/>
      <c r="G45" s="320">
        <f>IF(AND(D45&gt;=TIME(6,0,0),D45&lt;=TIME(8,0,0)),E45,"")</f>
        <v/>
      </c>
      <c r="H45" s="319" t="n"/>
      <c r="I45" s="30">
        <f>ROUND(IF(OR(D45="",E45="",E45=0),0,IF(H45="",MOD(E45-D45,1)*24,MOD(H45-D45,1)*24)),2)</f>
        <v/>
      </c>
      <c r="J45" s="220" t="n"/>
      <c r="K45" s="274" t="n"/>
      <c r="L45" s="181" t="n"/>
      <c r="M45" s="275">
        <f>MAX(0,V45-W45)</f>
        <v/>
      </c>
      <c r="N45" s="322">
        <f>(IF(OR($C45="",$D45=""),0,
 IF(OR($A44="Holiday",$A45="Holiday"),
    IF(ISNUMBER(MATCH(TRIM($B45),{"Phagwah","Good Friday","Easter Monday","Labour Day","Christmas","Eid ul Azha","Romans-2","Globe-12","Neptune P1"},0)),0,$I45),
 IF(AND(NOT(OR($A44="Annual Leave",$A45="Annual Leave")),$A45="Off day"),$I45,
  MAX(0,$I45-$V45)
  ))))+W45</f>
        <v/>
      </c>
      <c r="O45" s="322">
        <f>IF(AND(OR($A44="Holiday",$A45="Holiday"),
        ISNUMBER(MATCH(TRIM($B45),{"Phagwah","Good Friday","Easter Monday","Labour Day","Christmas","Eid ul Azha","Romans-2","Globe-12","Neptune P1"},0))),
   $I45,0)</f>
        <v/>
      </c>
      <c r="P45" s="322">
        <f>IF(OR($O$7="Canteen",$O$7="Head Office"),0,IF($I45&lt;=0,0,IF(AND($I44&lt;=0,OR(TRIM($J45)="Hebrews",TRIM($J45)="Romans",TRIM($J45)="Romans-2",TRIM($J45)="Globe",TRIM($J45)="Globe-12",TRIM($J45)="Neptune P1")),1,0)))</f>
        <v/>
      </c>
      <c r="Q45" s="323" t="n"/>
      <c r="R45" s="322">
        <f>IF(OR($O$7="Canteen",$O$7="Head Office"),0,IF(
  AND(
    SUMIFS(I:I, C:C, C45) &gt;= 8,
    COUNTIFS(C$14:C45, C45)=1,
    OR(
      TEXT(D45,"hh:mm:ss")="07:00:00",
      TEXT(D45,"hh:mm:ss")="15:00:00",
      TEXT(D45,"hh:mm:ss")="23:00:00",
      TEXT(D46,"hh:mm:ss")="07:00:00",
      TEXT(D46,"hh:mm:ss")="15:00:00",
      TEXT(D46,"hh:mm:ss")="23:00:00"
    )
  ),
  1,
  0
))</f>
        <v/>
      </c>
      <c r="S45" s="322">
        <f>IF(OR($A44="Annual Leave",$A45="Annual Leave"),IF(AND($A44&lt;&gt;"Annual Leave",$A45="Annual Leave"),8,0),0)</f>
        <v/>
      </c>
      <c r="T45" s="116" t="n"/>
      <c r="U45" s="144">
        <f>MAX(0,40-Y45)</f>
        <v/>
      </c>
      <c r="V45" s="351">
        <f>IF(OR($C45="",$D45=""),0,
 IF(OR($A44="Holiday",$A45="Holiday"),0,
 IF(AND(NOT(OR($A44="Annual Leave",$A45="Annual Leave")),$A45="Off day"),0,
  IF($I44+$I45&gt;=8,IF($I44&gt;=8,0,8-$I44),$I45)
  )))</f>
        <v/>
      </c>
      <c r="W45" s="351">
        <f>MAX(0,V45-U45)</f>
        <v/>
      </c>
      <c r="X45" s="351">
        <f>IF(C45="","",C45-WEEKDAY(C45,1)+1)</f>
        <v/>
      </c>
      <c r="Y45" s="351">
        <f>SUMPRODUCT(($X$14:$X44=X45)*(($V$14:$V44)+($O$14:$O44)))+IF(X45=X14,$L$11,0)</f>
        <v/>
      </c>
      <c r="Z45" s="351" t="n"/>
      <c r="AA45" s="351" t="n"/>
      <c r="AB45" s="351" t="n"/>
      <c r="AC45" s="351" t="n"/>
      <c r="AD45" s="351" t="n"/>
      <c r="AE45" s="351" t="n"/>
      <c r="AF45" s="351" t="n"/>
    </row>
    <row r="46" ht="24" customHeight="1" s="348" thickBot="1">
      <c r="A46" s="154" t="inlineStr">
        <is>
          <t>On Day</t>
        </is>
      </c>
      <c r="B46" s="305" t="n"/>
      <c r="C46" s="90">
        <f>C45</f>
        <v/>
      </c>
      <c r="D46" s="80" t="n"/>
      <c r="E46" s="221">
        <f>IF(D46="", "",
 IF(D46=TIME(0,0,0), 0,
 IF(AND(D46&gt;=TIME(0,0,1), D46&lt;=TIME(2,0,0)), TIME(7,0,0),
 IF(AND(D46&gt;=TIME(6,0,0), D46&lt;=TIME(8,0,0)), TIME(12,0,0),
 IF(AND(D46&gt;TIME(8,0,0), D46&lt;=TIME(13,59,0)), TIME(15,0,0),
 IF(AND(D46&gt;=TIME(14,0,0), D46&lt;=TIME(17,59,0)), TIME(21,0,0),
 IF(AND(D46&gt;=TIME(18,0,0), D46&lt;=TIME(21,59,0)), TIME(0,0,0),
 IF(AND(D46&gt;=TIME(22,0,0), D46&lt;=TIME(23,59,59)), TIME(7,0,0), ""))))))))</f>
        <v/>
      </c>
      <c r="F46" s="156" t="n"/>
      <c r="G46" s="221">
        <f>IF(AND(D46&gt;=TIME(6,0,0),D46&lt;=TIME(8,0,0)),E46,"")</f>
        <v/>
      </c>
      <c r="H46" s="80" t="n"/>
      <c r="I46" s="30">
        <f>ROUND(IF(OR(D46="",E46="",E46=0),0,IF(H46="",MOD(E46-D46,1)*24,MOD(H46-D46,1)*24)),2)</f>
        <v/>
      </c>
      <c r="J46" s="158" t="n"/>
      <c r="K46" s="274" t="n"/>
      <c r="L46" s="189" t="n"/>
      <c r="M46" s="275">
        <f>MAX(0,V46-W46)</f>
        <v/>
      </c>
      <c r="N46" s="81">
        <f>(IF(OR($C46="",$D46=""),0,
 IF(OR($A46="Holiday",$A47="Holiday"),
    IF(ISNUMBER(MATCH(TRIM($B46),{"Phagwah","Good Friday","Easter Monday","Labour Day","Christmas","Eid ul Azha","Romans-2","Globe-12","Neptune P1"},0)),0,$I46),
 IF(AND(NOT(OR($A46="Annual Leave",$A47="Annual Leave")),$A46="Off day"),$I46,
  MAX(0,$I46-$V46)
  ))))+W46</f>
        <v/>
      </c>
      <c r="O46" s="81">
        <f>IF(AND(OR($A46="Holiday",$A47="Holiday"),
        ISNUMBER(MATCH(TRIM($B46),{"Phagwah","Good Friday","Easter Monday","Labour Day","Christmas","Eid ul Azha","Romans-2","Globe-12","Neptune P1"},0))),
   $I46,0)</f>
        <v/>
      </c>
      <c r="P46" s="81">
        <f>IF(OR($O$7="Canteen",$O$7="Head Office"),0,IF($I46&lt;=0,0,IF(OR(OR(TRIM($J46)="Hebrews",TRIM($J46)="Romans",TRIM($J46)="Romans-2",TRIM($J46)="Globe",TRIM($J46)="Globe-12",TRIM($J46)="Neptune P1"),AND($I47&gt;0,OR(TRIM($J47)="Hebrews",TRIM($J47)="Romans",TRIM($J47)="Romans-2",TRIM($J47)="Globe",TRIM($J47)="Globe-12",TRIM($J47)="Neptune P1"))),1,0)))</f>
        <v/>
      </c>
      <c r="Q46" s="82" t="n"/>
      <c r="R46" s="81">
        <f>IF(OR($O$7="Canteen",$O$7="Head Office"),0,IF(
  AND(
    SUMIFS(I:I, C:C, C46) &gt;= 8,
    COUNTIFS(C$14:C46, C46)=1,
    OR(
      TEXT(D46,"hh:mm:ss")="07:00:00",
      TEXT(D46,"hh:mm:ss")="15:00:00",
      TEXT(D46,"hh:mm:ss")="23:00:00",
      TEXT(D51,"hh:mm:ss")="07:00:00",
      TEXT(D51,"hh:mm:ss")="15:00:00",
      TEXT(D51,"hh:mm:ss")="23:00:00"
    )
  ),
  1,
  0
))</f>
        <v/>
      </c>
      <c r="S46" s="81">
        <f>IF(OR($A46="Annual Leave",$A47="Annual Leave"),IF($A46="Annual Leave",8,0),0)</f>
        <v/>
      </c>
      <c r="T46" s="117" t="n"/>
      <c r="U46" s="144">
        <f>MAX(0,40-Y46)</f>
        <v/>
      </c>
      <c r="V46" s="351">
        <f>IF(OR($C46="",$D46=""),0,
 IF(OR($A46="Holiday",$A47="Holiday"),0,
 IF(AND(NOT(OR($A46="Annual Leave",$A47="Annual Leave")),$A46="Off day"),0,
  IF($I46+$I47&gt;=8,IF($I46&gt;=8,8,$I46),$I46)
  )))</f>
        <v/>
      </c>
      <c r="W46" s="351">
        <f>MAX(0,V46-U46)</f>
        <v/>
      </c>
      <c r="X46" s="351">
        <f>IF(C46="","",C46-WEEKDAY(C46,1)+1)</f>
        <v/>
      </c>
      <c r="Y46" s="351">
        <f>SUMPRODUCT(($X$14:$X45=X46)*(($V$14:$V45)+($O$14:$O45)))+IF(X46=X14,$L$11,0)</f>
        <v/>
      </c>
      <c r="Z46" s="351" t="n"/>
      <c r="AA46" s="351" t="n"/>
      <c r="AB46" s="351" t="n"/>
      <c r="AC46" s="351" t="n"/>
      <c r="AD46" s="351" t="n"/>
      <c r="AE46" s="351" t="n"/>
      <c r="AF46" s="351" t="n"/>
    </row>
    <row r="47" ht="24" customHeight="1" s="348" thickBot="1">
      <c r="A47" s="184" t="inlineStr">
        <is>
          <t>On Day</t>
        </is>
      </c>
      <c r="B47" s="222" t="n"/>
      <c r="C47" s="118">
        <f>C45+1</f>
        <v/>
      </c>
      <c r="D47" s="83" t="n"/>
      <c r="E47" s="223">
        <f>IF(D47="", "",
 IF(D47=TIME(0,0,0), 0,
 IF(AND(D47&gt;=TIME(0,0,1), D47&lt;=TIME(2,0,0)), TIME(7,0,0),
 IF(AND(D47&gt;=TIME(6,0,0), D47&lt;=TIME(8,0,0)), TIME(12,0,0),
 IF(AND(D47&gt;TIME(8,0,0), D47&lt;=TIME(13,59,0)), TIME(15,0,0),
 IF(AND(D47&gt;=TIME(14,0,0), D47&lt;=TIME(17,59,0)), TIME(21,0,0),
 IF(AND(D47&gt;=TIME(18,0,0), D47&lt;=TIME(21,59,0)), TIME(0,0,0),
 IF(AND(D47&gt;=TIME(22,0,0), D47&lt;=TIME(23,59,59)), TIME(7,0,0), ""))))))))</f>
        <v/>
      </c>
      <c r="F47" s="224" t="n"/>
      <c r="G47" s="223">
        <f>IF(AND(D47&gt;=TIME(6,0,0),D47&lt;=TIME(8,0,0)),E47,"")</f>
        <v/>
      </c>
      <c r="H47" s="83" t="n"/>
      <c r="I47" s="23">
        <f>ROUND(IF(OR(D47="",E47="",E47=0),0,IF(H47="",MOD(E47-D47,1)*24,MOD(H47-D47,1)*24)),2)</f>
        <v/>
      </c>
      <c r="J47" s="225" t="n"/>
      <c r="K47" s="297" t="n"/>
      <c r="L47" s="181" t="n"/>
      <c r="M47" s="298">
        <f>MAX(0,V47-W47)</f>
        <v/>
      </c>
      <c r="N47" s="84">
        <f>(IF(OR($C47="",$D47=""),0,
 IF(OR($A46="Holiday",$A47="Holiday"),
    IF(ISNUMBER(MATCH(TRIM($B47),{"Phagwah","Good Friday","Easter Monday","Labour Day","Christmas","Eid ul Azha","Romans-2","Globe-12","Neptune P1"},0)),0,$I47),
 IF(AND(NOT(OR($A46="Annual Leave",$A47="Annual Leave")),$A47="Off day"),$I47,
  MAX(0,$I47-$V47)
  ))))+W47</f>
        <v/>
      </c>
      <c r="O47" s="84">
        <f>IF(AND(OR($A46="Holiday",$A47="Holiday"),
        ISNUMBER(MATCH(TRIM($B47),{"Phagwah","Good Friday","Easter Monday","Labour Day","Christmas","Eid ul Azha","Romans-2","Globe-12","Neptune P1"},0))),
   $I47,0)</f>
        <v/>
      </c>
      <c r="P47" s="84">
        <f>IF(OR($O$7="Canteen",$O$7="Head Office"),0,IF($I47&lt;=0,0,IF(AND($I46&lt;=0,OR(TRIM($J47)="Hebrews",TRIM($J47)="Romans",TRIM($J47)="Romans-2",TRIM($J47)="Globe",TRIM($J47)="Globe-12",TRIM($J47)="Neptune P1")),1,0)))</f>
        <v/>
      </c>
      <c r="Q47" s="85" t="n"/>
      <c r="R47" s="84">
        <f>IF(OR($O$7="Canteen",$O$7="Head Office"),0,IF(
  AND(
    SUMIFS(I:I, C:C, C47) &gt;= 8,
    COUNTIFS(C$14:C47, C47)=1,
    OR(
      TEXT(D47,"hh:mm:ss")="07:00:00",
      TEXT(D47,"hh:mm:ss")="15:00:00",
      TEXT(D47,"hh:mm:ss")="23:00:00",
      TEXT(D48,"hh:mm:ss")="07:00:00",
      TEXT(D48,"hh:mm:ss")="15:00:00",
      TEXT(D48,"hh:mm:ss")="23:00:00"
    )
  ),
  1,
  0
))</f>
        <v/>
      </c>
      <c r="S47" s="84">
        <f>IF(OR($A46="Annual Leave",$A47="Annual Leave"),IF(AND($A46&lt;&gt;"Annual Leave",$A47="Annual Leave"),8,0),0)</f>
        <v/>
      </c>
      <c r="T47" s="86" t="n"/>
      <c r="U47" s="144">
        <f>MAX(0,40-Y47)</f>
        <v/>
      </c>
      <c r="V47" s="351">
        <f>IF(OR($C47="",$D47=""),0,
 IF(OR($A46="Holiday",$A47="Holiday"),0,
 IF(AND(NOT(OR($A46="Annual Leave",$A47="Annual Leave")),$A47="Off day"),0,
  IF($I46+$I47&gt;=8,IF($I46&gt;=8,0,8-$I46),$I47)
  )))</f>
        <v/>
      </c>
      <c r="W47" s="351">
        <f>MAX(0,V47-U47)</f>
        <v/>
      </c>
      <c r="X47" s="351">
        <f>IF(C47="","",C47-WEEKDAY(C47,1)+1)</f>
        <v/>
      </c>
      <c r="Y47" s="351">
        <f>SUMPRODUCT(($X$14:$X46=X47)*(($V$14:$V46)+($O$14:$O46)))+IF(X47=X14,$L$11,0)</f>
        <v/>
      </c>
      <c r="Z47" s="351" t="n"/>
      <c r="AA47" s="351" t="n"/>
      <c r="AB47" s="351" t="n"/>
      <c r="AC47" s="351" t="n"/>
      <c r="AD47" s="351" t="n"/>
      <c r="AE47" s="351" t="n"/>
      <c r="AF47" s="351" t="n"/>
    </row>
    <row r="48" ht="24" customHeight="1" s="348" thickBot="1">
      <c r="A48" s="226" t="inlineStr">
        <is>
          <t>On Day</t>
        </is>
      </c>
      <c r="B48" s="299" t="n"/>
      <c r="C48" s="119">
        <f>C47</f>
        <v/>
      </c>
      <c r="D48" s="24" t="n"/>
      <c r="E48" s="227">
        <f>IF(D48="", "",
 IF(D48=TIME(0,0,0), 0,
 IF(AND(D48&gt;=TIME(0,0,1), D48&lt;=TIME(2,0,0)), TIME(7,0,0),
 IF(AND(D48&gt;=TIME(6,0,0), D48&lt;=TIME(8,0,0)), TIME(12,0,0),
 IF(AND(D48&gt;TIME(8,0,0), D48&lt;=TIME(13,59,0)), TIME(15,0,0),
 IF(AND(D48&gt;=TIME(14,0,0), D48&lt;=TIME(17,59,0)), TIME(21,0,0),
 IF(AND(D48&gt;=TIME(18,0,0), D48&lt;=TIME(21,59,0)), TIME(0,0,0),
 IF(AND(D48&gt;=TIME(22,0,0), D48&lt;=TIME(23,59,59)), TIME(7,0,0), ""))))))))</f>
        <v/>
      </c>
      <c r="F48" s="228" t="n"/>
      <c r="G48" s="227">
        <f>IF(AND(D48&gt;=TIME(6,0,0),D48&lt;=TIME(8,0,0)),E48,"")</f>
        <v/>
      </c>
      <c r="H48" s="300" t="n"/>
      <c r="I48" s="87">
        <f>ROUND(IF(OR(D48="",E48="",E48=0),0,IF(H48="",MOD(E48-D48,1)*24,MOD(H48-D48,1)*24)),2)</f>
        <v/>
      </c>
      <c r="J48" s="190" t="n"/>
      <c r="K48" s="297" t="n"/>
      <c r="L48" s="183" t="n"/>
      <c r="M48" s="324">
        <f>MAX(0,V48-W48)</f>
        <v/>
      </c>
      <c r="N48" s="302">
        <f>(IF(OR($C48="",$D48=""),0,
 IF(OR($A48="Holiday",$A49="Holiday"),
    IF(ISNUMBER(MATCH(TRIM($B48),{"Phagwah","Good Friday","Easter Monday","Labour Day","Christmas","Eid ul Azha","Romans-2","Globe-12","Neptune P1"},0)),0,$I48),
 IF(AND(NOT(OR($A48="Annual Leave",$A49="Annual Leave")),$A48="Off day"),$I48,
  MAX(0,$I48-$V48)
  ))))+W48</f>
        <v/>
      </c>
      <c r="O48" s="303" t="n"/>
      <c r="P48" s="229">
        <f>IF(OR($O$7="Canteen",$O$7="Head Office"),0,IF($I48&lt;=0,0,IF(OR(OR(TRIM($J48)="Hebrews",TRIM($J48)="Romans",TRIM($J48)="Romans-2",TRIM($J48)="Globe",TRIM($J48)="Globe-12",TRIM($J48)="Neptune P1"),AND($I49&gt;0,OR(TRIM($J49)="Hebrews",TRIM($J49)="Romans",TRIM($J49)="Romans-2",TRIM($J49)="Globe",TRIM($J49)="Globe-12",TRIM($J49)="Neptune P1"))),1,0)))</f>
        <v/>
      </c>
      <c r="Q48" s="303" t="n"/>
      <c r="R48" s="302">
        <f>IF(OR($O$7="Canteen",$O$7="Head Office"),0,IF(
  AND(
    SUMIFS(I:I, C:C, C48) &gt;= 8,
    COUNTIFS(C$14:C48, C48)=1,
    OR(
      TEXT(D48,"hh:mm:ss")="07:00:00",
      TEXT(D48,"hh:mm:ss")="15:00:00",
      TEXT(D48,"hh:mm:ss")="23:00:00",
      TEXT(D53,"hh:mm:ss")="07:00:00",
      TEXT(D53,"hh:mm:ss")="15:00:00",
      TEXT(D53,"hh:mm:ss")="23:00:00"
    )
  ),
  1,
  0
))</f>
        <v/>
      </c>
      <c r="S48" s="303" t="n"/>
      <c r="T48" s="304" t="n"/>
      <c r="U48" s="144">
        <f>MAX(0,40-Y48)</f>
        <v/>
      </c>
      <c r="V48" s="351">
        <f>IF(OR($C48="",$D48=""),0,
 IF(OR($A48="Holiday",$A49="Holiday"),0,
 IF(AND(NOT(OR($A48="Annual Leave",$A49="Annual Leave")),$A48="Off day"),0,
  IF($I48+$I49&gt;=8,IF($I48&gt;=8,8,$I48),$I48)
  )))</f>
        <v/>
      </c>
      <c r="W48" s="351">
        <f>MAX(0,V48-U48)</f>
        <v/>
      </c>
      <c r="X48" s="351">
        <f>IF(C48="","",C48-WEEKDAY(C48,1)+1)</f>
        <v/>
      </c>
      <c r="Y48" s="351">
        <f>SUMPRODUCT(($X$14:$X47=X48)*(($V$14:$V47)+($O$14:$O47)))+IF(X48=X14,$L$11,0)</f>
        <v/>
      </c>
      <c r="Z48" s="351" t="n"/>
      <c r="AA48" s="351" t="n"/>
      <c r="AB48" s="351" t="n"/>
      <c r="AC48" s="351" t="n"/>
      <c r="AD48" s="351" t="n"/>
      <c r="AE48" s="351" t="n"/>
      <c r="AF48" s="351" t="n"/>
    </row>
    <row r="49" ht="24" customHeight="1" s="348" thickBot="1">
      <c r="A49" s="230" t="n"/>
      <c r="B49" s="355" t="n"/>
      <c r="C49" s="231" t="n"/>
      <c r="D49" s="232" t="n"/>
      <c r="E49" s="232" t="n"/>
      <c r="F49" s="232" t="n"/>
      <c r="G49" s="232" t="n"/>
      <c r="H49" s="233" t="inlineStr">
        <is>
          <t>Total Hrs:</t>
        </is>
      </c>
      <c r="I49" s="122">
        <f>SUM(I14:I48)</f>
        <v/>
      </c>
      <c r="J49" s="234" t="n"/>
      <c r="K49" s="234" t="n"/>
      <c r="L49" s="235" t="n"/>
      <c r="M49" s="120">
        <f>SUM(M14:M48)</f>
        <v/>
      </c>
      <c r="N49" s="120">
        <f>SUM(N14:N48)</f>
        <v/>
      </c>
      <c r="O49" s="120">
        <f>SUM(O14:O48)</f>
        <v/>
      </c>
      <c r="P49" s="120">
        <f>SUM(P14:P48)</f>
        <v/>
      </c>
      <c r="Q49" s="120">
        <f>IF($O$6&lt;&gt;"Armed",0,LOOKUP($Q$50,{0,1,2,3,4,5,6,7,8,9,10,11,12,13,14},{0,384,769,1153,1153,1538,1923,2307,2692,3076,3461,3846,4239,4615,5000}))</f>
        <v/>
      </c>
      <c r="R49" s="120">
        <f>SUM(R14:R48)</f>
        <v/>
      </c>
      <c r="S49" s="120">
        <f>SUM(S14:S48)</f>
        <v/>
      </c>
      <c r="T49" s="121">
        <f>SUM(T30:T43)</f>
        <v/>
      </c>
      <c r="U49" s="144">
        <f>MIN(U48,0)</f>
        <v/>
      </c>
      <c r="V49" s="351">
        <f>SUM(V14:V48)</f>
        <v/>
      </c>
      <c r="W49" s="351">
        <f>SUM(W14:W48)</f>
        <v/>
      </c>
      <c r="X49" s="351" t="n"/>
      <c r="Y49" s="351" t="n"/>
      <c r="Z49" s="351" t="n"/>
      <c r="AA49" s="351" t="n"/>
      <c r="AB49" s="351" t="n"/>
      <c r="AC49" s="351" t="n"/>
      <c r="AD49" s="351" t="n"/>
      <c r="AE49" s="351" t="n"/>
      <c r="AF49" s="351" t="n"/>
    </row>
    <row r="50" ht="24" customHeight="1" s="348">
      <c r="A50" s="351" t="n"/>
      <c r="B50" s="351" t="n"/>
      <c r="C50" s="6" t="n"/>
      <c r="D50" s="6" t="n"/>
      <c r="E50" s="6" t="n"/>
      <c r="F50" s="6" t="n"/>
      <c r="G50" s="6" t="n"/>
      <c r="H50" s="336" t="n"/>
      <c r="I50" s="351" t="n"/>
      <c r="J50" s="336" t="n"/>
      <c r="K50" s="336" t="n">
        <v>32</v>
      </c>
      <c r="L50" s="336" t="n"/>
      <c r="M50" s="28" t="n"/>
      <c r="N50" s="28" t="n"/>
      <c r="O50" s="28" t="n"/>
      <c r="P50" s="241" t="inlineStr">
        <is>
          <t>Days Worked</t>
        </is>
      </c>
      <c r="Q50" s="29">
        <f>SUM(--(SUM(I14:I15)&gt;0),--(SUM(I16:I17)&gt;0),--(SUM(I18:I19)&gt;0),--(SUM(I20:I21)&gt;0),--(SUM(I22:I23)&gt;0),--(SUM(I24:I25)&gt;0),--(SUM(I26:I27)&gt;0),--(SUM(I30:I31)&gt;0),--(SUM(I32:I33)&gt;0),--(SUM(I34:I35)&gt;0),--(SUM(I36:I37)&gt;0),--(SUM(I38:I39)&gt;0),--(SUM(I40:I41)&gt;0),--(SUM(I42:I43)&gt;0),--(SUM(I45:I46)&gt;0),--(SUM(I47:I48)&gt;0))</f>
        <v/>
      </c>
      <c r="R50" s="28" t="n"/>
      <c r="S50" s="28" t="n"/>
      <c r="T50" s="28" t="n"/>
      <c r="U50" s="144" t="n"/>
      <c r="V50" s="351" t="n"/>
      <c r="W50" s="351" t="n"/>
      <c r="X50" s="351" t="n"/>
      <c r="Y50" s="351" t="n"/>
      <c r="Z50" s="351" t="n"/>
      <c r="AA50" s="351" t="n"/>
      <c r="AB50" s="351" t="n"/>
      <c r="AC50" s="351" t="n"/>
      <c r="AD50" s="351" t="n"/>
      <c r="AE50" s="351" t="n"/>
      <c r="AF50" s="351" t="n"/>
    </row>
    <row r="51" ht="24" customHeight="1" s="348">
      <c r="A51" s="351" t="n"/>
      <c r="B51" s="351" t="n"/>
      <c r="C51" s="345" t="n"/>
      <c r="D51" s="362" t="n"/>
      <c r="E51" s="362" t="n"/>
      <c r="F51" s="334" t="n"/>
      <c r="G51" s="362" t="n"/>
      <c r="H51" s="336" t="n"/>
      <c r="I51" s="351" t="n"/>
      <c r="J51" s="336" t="n"/>
      <c r="K51" s="336" t="n"/>
      <c r="L51" s="336" t="n"/>
      <c r="M51" s="236" t="n"/>
      <c r="N51" s="236" t="n"/>
      <c r="O51" s="236" t="n"/>
      <c r="P51" s="236" t="n"/>
      <c r="Q51" s="236" t="n"/>
      <c r="R51" s="236" t="n"/>
      <c r="S51" s="236" t="n"/>
      <c r="T51" s="236" t="n"/>
      <c r="U51" s="144" t="n"/>
      <c r="V51" s="351" t="n"/>
      <c r="W51" s="351" t="n"/>
      <c r="X51" s="351" t="n"/>
      <c r="Y51" s="351" t="n"/>
      <c r="Z51" s="351" t="n"/>
      <c r="AA51" s="351" t="n"/>
      <c r="AB51" s="351" t="n"/>
      <c r="AC51" s="351" t="n"/>
      <c r="AD51" s="351" t="n"/>
      <c r="AE51" s="351" t="n"/>
      <c r="AF51" s="351" t="n"/>
    </row>
    <row r="52">
      <c r="A52" s="351" t="n"/>
      <c r="B52" s="351" t="n"/>
      <c r="C52" s="329" t="inlineStr">
        <is>
          <t>Employee Signature</t>
        </is>
      </c>
      <c r="D52" s="363" t="n"/>
      <c r="E52" s="363" t="n"/>
      <c r="F52" s="329" t="inlineStr">
        <is>
          <t>Date</t>
        </is>
      </c>
      <c r="G52" s="363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351" t="n"/>
      <c r="V52" s="351" t="n"/>
      <c r="W52" s="351" t="n"/>
      <c r="X52" s="351" t="n"/>
      <c r="Y52" s="351" t="n"/>
      <c r="Z52" s="351" t="n"/>
      <c r="AA52" s="351" t="n"/>
      <c r="AB52" s="351" t="n"/>
      <c r="AC52" s="351" t="n"/>
      <c r="AD52" s="351" t="n"/>
      <c r="AE52" s="351" t="n"/>
      <c r="AF52" s="351" t="n"/>
    </row>
    <row r="53" ht="26.25" customHeight="1" s="348">
      <c r="A53" s="351" t="n"/>
      <c r="B53" s="351" t="n"/>
      <c r="C53" s="345" t="n"/>
      <c r="D53" s="362" t="n"/>
      <c r="E53" s="362" t="n"/>
      <c r="F53" s="331" t="n"/>
      <c r="G53" s="362" t="n"/>
      <c r="H53" s="6" t="n"/>
      <c r="I53" s="6" t="n"/>
      <c r="J53" s="6" t="n"/>
      <c r="K53" s="6" t="n"/>
      <c r="L53" s="6" t="n"/>
      <c r="M53" s="6" t="n"/>
      <c r="N53" s="237" t="n"/>
      <c r="O53" s="238" t="n"/>
      <c r="P53" s="346" t="n"/>
      <c r="Q53" s="351" t="n"/>
      <c r="R53" s="351" t="n"/>
      <c r="S53" s="351" t="n"/>
      <c r="T53" s="351" t="n"/>
      <c r="U53" s="351" t="n"/>
      <c r="V53" s="351" t="n"/>
      <c r="W53" s="351" t="n"/>
      <c r="X53" s="351" t="n"/>
      <c r="Y53" s="351" t="n"/>
      <c r="Z53" s="351" t="n"/>
      <c r="AA53" s="351" t="n"/>
      <c r="AB53" s="351" t="n"/>
      <c r="AC53" s="351" t="n"/>
      <c r="AD53" s="351" t="n"/>
      <c r="AE53" s="351" t="n"/>
      <c r="AF53" s="351" t="n"/>
    </row>
    <row r="54">
      <c r="A54" s="351" t="n"/>
      <c r="B54" s="351" t="n"/>
      <c r="C54" s="329" t="inlineStr">
        <is>
          <t>Manager Signature</t>
        </is>
      </c>
      <c r="D54" s="363" t="n"/>
      <c r="E54" s="363" t="n"/>
      <c r="F54" s="329" t="inlineStr">
        <is>
          <t>Date</t>
        </is>
      </c>
      <c r="G54" s="363" t="n"/>
      <c r="H54" s="6" t="n"/>
      <c r="I54" s="239" t="inlineStr">
        <is>
          <t>{42}</t>
        </is>
      </c>
      <c r="J54" s="239" t="n"/>
      <c r="K54" s="239" t="n"/>
      <c r="L54" s="239" t="n"/>
      <c r="M54" s="6" t="n"/>
      <c r="N54" s="6" t="n"/>
      <c r="O54" s="6" t="n"/>
      <c r="P54" s="6" t="n"/>
      <c r="Q54" s="6" t="n"/>
      <c r="R54" s="6" t="n"/>
      <c r="S54" s="6" t="n"/>
      <c r="T54" s="6" t="n"/>
      <c r="U54" s="351" t="n"/>
      <c r="V54" s="351" t="n"/>
      <c r="W54" s="351" t="n"/>
      <c r="X54" s="351" t="n"/>
      <c r="Y54" s="351" t="n"/>
      <c r="Z54" s="351" t="n"/>
      <c r="AA54" s="351" t="n"/>
      <c r="AB54" s="351" t="n"/>
      <c r="AC54" s="351" t="n"/>
      <c r="AD54" s="351" t="n"/>
      <c r="AE54" s="351" t="n"/>
      <c r="AF54" s="351" t="n"/>
    </row>
    <row r="55">
      <c r="A55" s="351" t="n"/>
      <c r="B55" s="351" t="n"/>
      <c r="C55" s="240" t="n"/>
      <c r="D55" s="240" t="n"/>
      <c r="E55" s="240" t="n"/>
      <c r="F55" s="240" t="n"/>
      <c r="G55" s="240" t="n"/>
      <c r="H55" s="240" t="n"/>
      <c r="I55" s="240" t="n"/>
      <c r="J55" s="240" t="n"/>
      <c r="K55" s="240" t="n"/>
      <c r="L55" s="240" t="n"/>
      <c r="M55" s="240" t="n"/>
      <c r="N55" s="240" t="n"/>
      <c r="O55" s="240" t="n"/>
      <c r="P55" s="240" t="n"/>
      <c r="Q55" s="240" t="n"/>
      <c r="R55" s="240" t="n"/>
      <c r="S55" s="240" t="n"/>
      <c r="T55" s="240" t="n"/>
      <c r="U55" s="351" t="n"/>
      <c r="V55" s="351" t="n"/>
      <c r="W55" s="351" t="n"/>
      <c r="X55" s="351" t="n"/>
      <c r="Y55" s="351" t="n"/>
      <c r="Z55" s="351" t="n"/>
      <c r="AA55" s="351" t="n"/>
      <c r="AB55" s="351" t="n"/>
      <c r="AC55" s="351" t="n"/>
      <c r="AD55" s="351" t="n"/>
      <c r="AE55" s="351" t="n"/>
      <c r="AF55" s="35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45"/>
  <mergeCells count="33">
    <mergeCell ref="C54:E54"/>
    <mergeCell ref="V2:W2"/>
    <mergeCell ref="C8:F8"/>
    <mergeCell ref="F54:G54"/>
    <mergeCell ref="H10:I10"/>
    <mergeCell ref="C7:F7"/>
    <mergeCell ref="K5:L5"/>
    <mergeCell ref="M5:N5"/>
    <mergeCell ref="H50:I50"/>
    <mergeCell ref="C51:E51"/>
    <mergeCell ref="A1:T1"/>
    <mergeCell ref="C52:E52"/>
    <mergeCell ref="V3:AB3"/>
    <mergeCell ref="F51:G51"/>
    <mergeCell ref="M10:N10"/>
    <mergeCell ref="H51:I51"/>
    <mergeCell ref="C6:F6"/>
    <mergeCell ref="C5:F5"/>
    <mergeCell ref="M7:N7"/>
    <mergeCell ref="M6:N6"/>
    <mergeCell ref="C53:E53"/>
    <mergeCell ref="H7:I7"/>
    <mergeCell ref="H28:I28"/>
    <mergeCell ref="C10:F10"/>
    <mergeCell ref="M8:N8"/>
    <mergeCell ref="F52:G52"/>
    <mergeCell ref="P53:T53"/>
    <mergeCell ref="AA2:AB2"/>
    <mergeCell ref="K10:L10"/>
    <mergeCell ref="H5:I5"/>
    <mergeCell ref="K4:L4"/>
    <mergeCell ref="M4:N4"/>
    <mergeCell ref="F53:G53"/>
  </mergeCells>
  <dataValidations count="5">
    <dataValidation sqref="A14:A48" showDropDown="0" showInputMessage="0" showErrorMessage="0" allowBlank="1" type="list">
      <formula1>"On Day,Off Day,Sick,Absent,Holiday,Annual Leave"</formula1>
    </dataValidation>
    <dataValidation sqref="B14:B48" showDropDown="0" showInputMessage="0" showErrorMessage="0" allowBlank="1" type="list">
      <formula1>"Holiday Double,Phagwah,Good Friday,Easter Monday,Labour Day,Christmas,Eid ul Azha"</formula1>
    </dataValidation>
    <dataValidation sqref="J14:J48" showDropDown="0" showInputMessage="0" showErrorMessage="0" allowBlank="1" type="list">
      <formula1>_xlfn._LONGTEXT("Unico,Unico-2,Unico-42,Unico-44,Unico-46,Unico-47,Unico-48,Unico-49,Globe,Globe-12,Hebrews,Romans-2,Beacon,Numbers,Zebra-24,Sunrise,Sunrise-1,Sunflower 6,Sunset 12,Ripple,Neptune P1,Neptune P2,Neptune P3,Neptune P4,Neptune P5,Neptune P6,Neptune P7,Rainbow"," 1,Rainbow 2,Citadel,Sunset 11,Autumn,Autumn-2,Miracle,Miracle 1,Canteen,Guard Hut")</formula1>
    </dataValidation>
    <dataValidation sqref="O7" showDropDown="0" showInputMessage="0" showErrorMessage="0" allowBlank="1" type="list">
      <formula1>"Caricom,EU,UN,DMC,ARU,Head Office,Canteen"</formula1>
    </dataValidation>
    <dataValidation sqref="O6" showDropDown="0" showInputMessage="0" showErrorMessage="0" allowBlank="1" type="list">
      <formula1>"Unarmed,Armed"</formula1>
    </dataValidation>
  </dataValidations>
  <printOptions horizontalCentered="1"/>
  <pageMargins left="0.5" right="0.5" top="0.5" bottom="1" header="0.5" footer="0.5"/>
  <pageSetup orientation="portrait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AL55"/>
  <sheetViews>
    <sheetView topLeftCell="A20" workbookViewId="0">
      <selection activeCell="J26" sqref="J26"/>
    </sheetView>
  </sheetViews>
  <sheetFormatPr baseColWidth="8" defaultRowHeight="13.5"/>
  <cols>
    <col width="12.28515625" customWidth="1" style="348" min="1" max="1"/>
    <col width="15.140625" customWidth="1" style="348" min="2" max="2"/>
    <col width="12.42578125" customWidth="1" style="348" min="3" max="3"/>
    <col width="9.28515625" customWidth="1" style="348" min="4" max="4"/>
    <col hidden="1" width="9.28515625" customWidth="1" style="348" min="5" max="5"/>
    <col hidden="1" width="2" customWidth="1" style="348" min="6" max="6"/>
    <col hidden="1" width="12.5703125" customWidth="1" style="348" min="7" max="7"/>
    <col width="9.28515625" customWidth="1" style="348" min="8" max="8"/>
    <col width="6.5703125" customWidth="1" style="348" min="9" max="9"/>
    <col width="10.140625" customWidth="1" style="348" min="10" max="10"/>
    <col width="15.28515625" customWidth="1" style="348" min="11" max="11"/>
    <col width="10.5703125" customWidth="1" style="348" min="12" max="12"/>
    <col width="11" customWidth="1" style="348" min="13" max="13"/>
    <col width="9.85546875" customWidth="1" style="348" min="14" max="14"/>
    <col width="11.140625" customWidth="1" style="348" min="15" max="15"/>
    <col width="9.85546875" customWidth="1" style="348" min="16" max="16"/>
    <col width="10.28515625" customWidth="1" style="348" min="17" max="17"/>
    <col width="8.85546875" customWidth="1" style="348" min="18" max="19"/>
    <col width="45.28515625" customWidth="1" style="348" min="20" max="20"/>
    <col width="9.140625" customWidth="1" style="348" min="21" max="21"/>
    <col width="3.140625" customWidth="1" style="348" min="22" max="29"/>
    <col width="10.28515625" customWidth="1" style="348" min="30" max="30"/>
  </cols>
  <sheetData>
    <row r="1" ht="32.25" customFormat="1" customHeight="1" s="1" thickBot="1">
      <c r="A1" s="332" t="n"/>
      <c r="B1" s="354" t="n"/>
      <c r="C1" s="354" t="n"/>
      <c r="D1" s="354" t="n"/>
      <c r="E1" s="354" t="n"/>
      <c r="F1" s="354" t="n"/>
      <c r="G1" s="354" t="n"/>
      <c r="H1" s="354" t="n"/>
      <c r="I1" s="354" t="n"/>
      <c r="J1" s="354" t="n"/>
      <c r="K1" s="354" t="n"/>
      <c r="L1" s="354" t="n"/>
      <c r="M1" s="354" t="n"/>
      <c r="N1" s="354" t="n"/>
      <c r="O1" s="354" t="n"/>
      <c r="P1" s="354" t="n"/>
      <c r="Q1" s="354" t="n"/>
      <c r="R1" s="354" t="n"/>
      <c r="S1" s="354" t="n"/>
      <c r="T1" s="355" t="n"/>
      <c r="U1" s="351" t="n"/>
      <c r="V1" s="351" t="n"/>
      <c r="W1" s="351" t="n"/>
      <c r="X1" s="351" t="n"/>
      <c r="Y1" s="351" t="n"/>
      <c r="Z1" s="351" t="n"/>
      <c r="AA1" s="351" t="n"/>
      <c r="AB1" s="351" t="n"/>
      <c r="AC1" s="351" t="n"/>
      <c r="AD1" s="126" t="n"/>
      <c r="AE1" s="351" t="n"/>
      <c r="AF1" s="351" t="n"/>
    </row>
    <row r="2" ht="15" customFormat="1" customHeight="1" s="1">
      <c r="A2" s="351" t="n"/>
      <c r="B2" s="351" t="n"/>
      <c r="C2" s="127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128" t="n"/>
      <c r="U2" s="351" t="n"/>
      <c r="V2" s="343" t="n">
        <v>2025</v>
      </c>
      <c r="W2" s="356" t="n"/>
      <c r="X2" s="351" t="n"/>
      <c r="Y2" s="351" t="n"/>
      <c r="Z2" s="129" t="inlineStr">
        <is>
          <t>Month:</t>
        </is>
      </c>
      <c r="AA2" s="343" t="n">
        <v>3</v>
      </c>
      <c r="AB2" s="356" t="n"/>
      <c r="AC2" s="351" t="n"/>
      <c r="AD2" s="351" t="n"/>
      <c r="AE2" s="351" t="n"/>
      <c r="AF2" s="351" t="n"/>
    </row>
    <row r="3" ht="15.6" customHeight="1" s="348" thickBot="1">
      <c r="A3" s="351" t="n"/>
      <c r="B3" s="351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351" t="n"/>
      <c r="V3" s="333">
        <f>DATE(V2,AA2,1)</f>
        <v/>
      </c>
      <c r="W3" s="357" t="n"/>
      <c r="X3" s="357" t="n"/>
      <c r="Y3" s="357" t="n"/>
      <c r="Z3" s="357" t="n"/>
      <c r="AA3" s="357" t="n"/>
      <c r="AB3" s="358" t="n"/>
      <c r="AC3" s="351" t="n"/>
      <c r="AD3" s="351" t="n"/>
      <c r="AE3" s="351" t="n"/>
      <c r="AF3" s="249" t="n"/>
    </row>
    <row r="4" ht="21" customHeight="1" s="348" thickBot="1">
      <c r="A4" s="351" t="n"/>
      <c r="B4" s="351" t="n"/>
      <c r="C4" s="25" t="inlineStr">
        <is>
          <t>Federal Manangement Systems</t>
        </is>
      </c>
      <c r="D4" s="25" t="n"/>
      <c r="E4" s="25" t="n"/>
      <c r="F4" s="25" t="n"/>
      <c r="G4" s="25" t="n"/>
      <c r="H4" s="6" t="n"/>
      <c r="I4" s="6" t="n"/>
      <c r="J4" s="6" t="n"/>
      <c r="K4" s="330" t="inlineStr">
        <is>
          <t>Employee Number:</t>
        </is>
      </c>
      <c r="L4" s="351" t="n"/>
      <c r="M4" s="342" t="inlineStr">
        <is>
          <t>810</t>
        </is>
      </c>
      <c r="N4" s="355" t="n"/>
      <c r="O4" s="6" t="n"/>
      <c r="P4" s="6" t="n"/>
      <c r="Q4" s="6" t="n"/>
      <c r="R4" s="6" t="n"/>
      <c r="S4" s="6" t="n"/>
      <c r="T4" s="6" t="n"/>
      <c r="U4" s="351" t="n"/>
      <c r="V4" s="130" t="inlineStr">
        <is>
          <t>Su</t>
        </is>
      </c>
      <c r="W4" s="131" t="inlineStr">
        <is>
          <t>M</t>
        </is>
      </c>
      <c r="X4" s="131" t="inlineStr">
        <is>
          <t>Tu</t>
        </is>
      </c>
      <c r="Y4" s="131" t="inlineStr">
        <is>
          <t>W</t>
        </is>
      </c>
      <c r="Z4" s="131" t="inlineStr">
        <is>
          <t>Th</t>
        </is>
      </c>
      <c r="AA4" s="131" t="inlineStr">
        <is>
          <t>F</t>
        </is>
      </c>
      <c r="AB4" s="132" t="inlineStr">
        <is>
          <t>Sa</t>
        </is>
      </c>
      <c r="AC4" s="351" t="n"/>
      <c r="AD4" s="133" t="inlineStr">
        <is>
          <t>Overtime Options</t>
        </is>
      </c>
      <c r="AE4" s="351" t="n"/>
      <c r="AF4" s="351" t="n"/>
      <c r="AJ4" s="257" t="n"/>
    </row>
    <row r="5" ht="14.1" customHeight="1" s="348" thickBot="1">
      <c r="A5" s="351" t="n"/>
      <c r="B5" s="351" t="n"/>
      <c r="C5" s="337" t="n"/>
      <c r="D5" s="351" t="n"/>
      <c r="E5" s="351" t="n"/>
      <c r="F5" s="351" t="n"/>
      <c r="G5" s="6" t="n"/>
      <c r="H5" s="340" t="n"/>
      <c r="I5" s="351" t="n"/>
      <c r="J5" s="340" t="n"/>
      <c r="K5" s="344" t="inlineStr">
        <is>
          <t>Employee Name:</t>
        </is>
      </c>
      <c r="L5" s="359" t="n"/>
      <c r="M5" s="342" t="inlineStr">
        <is>
          <t>Agard, Desiree Ann</t>
        </is>
      </c>
      <c r="N5" s="355" t="n"/>
      <c r="O5" s="337" t="n"/>
      <c r="P5" s="337" t="n"/>
      <c r="Q5" s="337" t="n"/>
      <c r="R5" s="337" t="n"/>
      <c r="S5" s="337" t="n"/>
      <c r="T5" s="337" t="n"/>
      <c r="U5" s="351" t="n"/>
      <c r="V5" s="263">
        <f>IF(MONTH($V$3)&lt;&gt;MONTH($V$3-WEEKDAY($V$3,1)+(ROW(V5)-ROW($V$5))*7+(COLUMN(V5)-COLUMN($V$5)+1)),"",$V$3-WEEKDAY($V$3,1)+(ROW(V5)-ROW($V$5))*7+(COLUMN(V5)-COLUMN($V$5)+1))</f>
        <v/>
      </c>
      <c r="W5" s="263">
        <f>IF(MONTH($V$3)&lt;&gt;MONTH($V$3-WEEKDAY($V$3,1)+(ROW(W5)-ROW($V$5))*7+(COLUMN(W5)-COLUMN($V$5)+1)),"",$V$3-WEEKDAY($V$3,1)+(ROW(W5)-ROW($V$5))*7+(COLUMN(W5)-COLUMN($V$5)+1))</f>
        <v/>
      </c>
      <c r="X5" s="263">
        <f>IF(MONTH($V$3)&lt;&gt;MONTH($V$3-WEEKDAY($V$3,1)+(ROW(X5)-ROW($V$5))*7+(COLUMN(X5)-COLUMN($V$5)+1)),"",$V$3-WEEKDAY($V$3,1)+(ROW(X5)-ROW($V$5))*7+(COLUMN(X5)-COLUMN($V$5)+1))</f>
        <v/>
      </c>
      <c r="Y5" s="263">
        <f>IF(MONTH($V$3)&lt;&gt;MONTH($V$3-WEEKDAY($V$3,1)+(ROW(Y5)-ROW($V$5))*7+(COLUMN(Y5)-COLUMN($V$5)+1)),"",$V$3-WEEKDAY($V$3,1)+(ROW(Y5)-ROW($V$5))*7+(COLUMN(Y5)-COLUMN($V$5)+1))</f>
        <v/>
      </c>
      <c r="Z5" s="263">
        <f>IF(MONTH($V$3)&lt;&gt;MONTH($V$3-WEEKDAY($V$3,1)+(ROW(Z5)-ROW($V$5))*7+(COLUMN(Z5)-COLUMN($V$5)+1)),"",$V$3-WEEKDAY($V$3,1)+(ROW(Z5)-ROW($V$5))*7+(COLUMN(Z5)-COLUMN($V$5)+1))</f>
        <v/>
      </c>
      <c r="AA5" s="263">
        <f>IF(MONTH($V$3)&lt;&gt;MONTH($V$3-WEEKDAY($V$3,1)+(ROW(AA5)-ROW($V$5))*7+(COLUMN(AA5)-COLUMN($V$5)+1)),"",$V$3-WEEKDAY($V$3,1)+(ROW(AA5)-ROW($V$5))*7+(COLUMN(AA5)-COLUMN($V$5)+1))</f>
        <v/>
      </c>
      <c r="AB5" s="263">
        <f>IF(MONTH($V$3)&lt;&gt;MONTH($V$3-WEEKDAY($V$3,1)+(ROW(AB5)-ROW($V$5))*7+(COLUMN(AB5)-COLUMN($V$5)+1)),"",$V$3-WEEKDAY($V$3,1)+(ROW(AB5)-ROW($V$5))*7+(COLUMN(AB5)-COLUMN($V$5)+1))</f>
        <v/>
      </c>
      <c r="AC5" s="351" t="n"/>
      <c r="AD5" s="351" t="n"/>
      <c r="AE5" s="3" t="b">
        <v>1</v>
      </c>
      <c r="AF5" s="258" t="n"/>
      <c r="AJ5" s="350" t="n"/>
      <c r="AK5" s="350" t="n"/>
      <c r="AL5" s="350" t="n"/>
    </row>
    <row r="6" ht="14.1" customHeight="1" s="348" thickBot="1">
      <c r="A6" s="351" t="n"/>
      <c r="B6" s="351" t="n"/>
      <c r="C6" s="337" t="inlineStr">
        <is>
          <t xml:space="preserve">120 Peter Rose St </t>
        </is>
      </c>
      <c r="D6" s="351" t="n"/>
      <c r="E6" s="351" t="n"/>
      <c r="F6" s="351" t="n"/>
      <c r="G6" s="6" t="n"/>
      <c r="H6" s="6" t="n"/>
      <c r="I6" s="6" t="n"/>
      <c r="J6" s="6" t="n"/>
      <c r="K6" s="6" t="n"/>
      <c r="L6" s="6" t="n"/>
      <c r="M6" s="339" t="inlineStr">
        <is>
          <t>Armed or unarmed</t>
        </is>
      </c>
      <c r="N6" s="360" t="n"/>
      <c r="O6" s="135" t="inlineStr">
        <is>
          <t>Armed</t>
        </is>
      </c>
      <c r="P6" s="6" t="n"/>
      <c r="Q6" s="6" t="n"/>
      <c r="R6" s="6" t="n"/>
      <c r="S6" s="6" t="n"/>
      <c r="T6" s="6" t="n"/>
      <c r="U6" s="351" t="n"/>
      <c r="V6" s="263">
        <f>IF(MONTH($V$3)&lt;&gt;MONTH($V$3-WEEKDAY($V$3,1)+(ROW(V6)-ROW($V$5))*7+(COLUMN(V6)-COLUMN($V$5)+1)),"",$V$3-WEEKDAY($V$3,1)+(ROW(V6)-ROW($V$5))*7+(COLUMN(V6)-COLUMN($V$5)+1))</f>
        <v/>
      </c>
      <c r="W6" s="263">
        <f>IF(MONTH($V$3)&lt;&gt;MONTH($V$3-WEEKDAY($V$3,1)+(ROW(W6)-ROW($V$5))*7+(COLUMN(W6)-COLUMN($V$5)+1)),"",$V$3-WEEKDAY($V$3,1)+(ROW(W6)-ROW($V$5))*7+(COLUMN(W6)-COLUMN($V$5)+1))</f>
        <v/>
      </c>
      <c r="X6" s="263">
        <f>IF(MONTH($V$3)&lt;&gt;MONTH($V$3-WEEKDAY($V$3,1)+(ROW(X6)-ROW($V$5))*7+(COLUMN(X6)-COLUMN($V$5)+1)),"",$V$3-WEEKDAY($V$3,1)+(ROW(X6)-ROW($V$5))*7+(COLUMN(X6)-COLUMN($V$5)+1))</f>
        <v/>
      </c>
      <c r="Y6" s="263">
        <f>IF(MONTH($V$3)&lt;&gt;MONTH($V$3-WEEKDAY($V$3,1)+(ROW(Y6)-ROW($V$5))*7+(COLUMN(Y6)-COLUMN($V$5)+1)),"",$V$3-WEEKDAY($V$3,1)+(ROW(Y6)-ROW($V$5))*7+(COLUMN(Y6)-COLUMN($V$5)+1))</f>
        <v/>
      </c>
      <c r="Z6" s="263">
        <f>IF(MONTH($V$3)&lt;&gt;MONTH($V$3-WEEKDAY($V$3,1)+(ROW(Z6)-ROW($V$5))*7+(COLUMN(Z6)-COLUMN($V$5)+1)),"",$V$3-WEEKDAY($V$3,1)+(ROW(Z6)-ROW($V$5))*7+(COLUMN(Z6)-COLUMN($V$5)+1))</f>
        <v/>
      </c>
      <c r="AA6" s="263">
        <f>IF(MONTH($V$3)&lt;&gt;MONTH($V$3-WEEKDAY($V$3,1)+(ROW(AA6)-ROW($V$5))*7+(COLUMN(AA6)-COLUMN($V$5)+1)),"",$V$3-WEEKDAY($V$3,1)+(ROW(AA6)-ROW($V$5))*7+(COLUMN(AA6)-COLUMN($V$5)+1))</f>
        <v/>
      </c>
      <c r="AB6" s="263">
        <f>IF(MONTH($V$3)&lt;&gt;MONTH($V$3-WEEKDAY($V$3,1)+(ROW(AB6)-ROW($V$5))*7+(COLUMN(AB6)-COLUMN($V$5)+1)),"",$V$3-WEEKDAY($V$3,1)+(ROW(AB6)-ROW($V$5))*7+(COLUMN(AB6)-COLUMN($V$5)+1))</f>
        <v/>
      </c>
      <c r="AC6" s="351" t="n"/>
      <c r="AD6" s="136" t="inlineStr">
        <is>
          <t>After:</t>
        </is>
      </c>
      <c r="AE6" s="264" t="n">
        <v>8</v>
      </c>
      <c r="AF6" s="258" t="n"/>
      <c r="AJ6" s="350" t="n"/>
      <c r="AL6" s="251" t="n"/>
    </row>
    <row r="7" ht="14.1" customHeight="1" s="348" thickBot="1">
      <c r="A7" s="351" t="n"/>
      <c r="B7" s="351" t="n"/>
      <c r="C7" s="337" t="inlineStr">
        <is>
          <t>Queenstown</t>
        </is>
      </c>
      <c r="D7" s="351" t="n"/>
      <c r="E7" s="351" t="n"/>
      <c r="F7" s="351" t="n"/>
      <c r="G7" s="6" t="n"/>
      <c r="H7" s="340" t="n"/>
      <c r="I7" s="351" t="n"/>
      <c r="J7" s="340" t="n"/>
      <c r="K7" s="340" t="n"/>
      <c r="L7" s="340" t="n"/>
      <c r="M7" s="338" t="inlineStr">
        <is>
          <t>Agency</t>
        </is>
      </c>
      <c r="N7" s="361" t="n"/>
      <c r="O7" s="7" t="inlineStr">
        <is>
          <t>EU</t>
        </is>
      </c>
      <c r="P7" s="6" t="n"/>
      <c r="Q7" s="6" t="n"/>
      <c r="R7" s="6" t="n"/>
      <c r="S7" s="6" t="n"/>
      <c r="T7" s="6" t="n"/>
      <c r="U7" s="351" t="n"/>
      <c r="V7" s="263">
        <f>IF(MONTH($V$3)&lt;&gt;MONTH($V$3-WEEKDAY($V$3,1)+(ROW(V7)-ROW($V$5))*7+(COLUMN(V7)-COLUMN($V$5)+1)),"",$V$3-WEEKDAY($V$3,1)+(ROW(V7)-ROW($V$5))*7+(COLUMN(V7)-COLUMN($V$5)+1))</f>
        <v/>
      </c>
      <c r="W7" s="263">
        <f>IF(MONTH($V$3)&lt;&gt;MONTH($V$3-WEEKDAY($V$3,1)+(ROW(W7)-ROW($V$5))*7+(COLUMN(W7)-COLUMN($V$5)+1)),"",$V$3-WEEKDAY($V$3,1)+(ROW(W7)-ROW($V$5))*7+(COLUMN(W7)-COLUMN($V$5)+1))</f>
        <v/>
      </c>
      <c r="X7" s="263">
        <f>IF(MONTH($V$3)&lt;&gt;MONTH($V$3-WEEKDAY($V$3,1)+(ROW(X7)-ROW($V$5))*7+(COLUMN(X7)-COLUMN($V$5)+1)),"",$V$3-WEEKDAY($V$3,1)+(ROW(X7)-ROW($V$5))*7+(COLUMN(X7)-COLUMN($V$5)+1))</f>
        <v/>
      </c>
      <c r="Y7" s="263">
        <f>IF(MONTH($V$3)&lt;&gt;MONTH($V$3-WEEKDAY($V$3,1)+(ROW(Y7)-ROW($V$5))*7+(COLUMN(Y7)-COLUMN($V$5)+1)),"",$V$3-WEEKDAY($V$3,1)+(ROW(Y7)-ROW($V$5))*7+(COLUMN(Y7)-COLUMN($V$5)+1))</f>
        <v/>
      </c>
      <c r="Z7" s="263">
        <f>IF(MONTH($V$3)&lt;&gt;MONTH($V$3-WEEKDAY($V$3,1)+(ROW(Z7)-ROW($V$5))*7+(COLUMN(Z7)-COLUMN($V$5)+1)),"",$V$3-WEEKDAY($V$3,1)+(ROW(Z7)-ROW($V$5))*7+(COLUMN(Z7)-COLUMN($V$5)+1))</f>
        <v/>
      </c>
      <c r="AA7" s="263">
        <f>IF(MONTH($V$3)&lt;&gt;MONTH($V$3-WEEKDAY($V$3,1)+(ROW(AA7)-ROW($V$5))*7+(COLUMN(AA7)-COLUMN($V$5)+1)),"",$V$3-WEEKDAY($V$3,1)+(ROW(AA7)-ROW($V$5))*7+(COLUMN(AA7)-COLUMN($V$5)+1))</f>
        <v/>
      </c>
      <c r="AB7" s="263">
        <f>IF(MONTH($V$3)&lt;&gt;MONTH($V$3-WEEKDAY($V$3,1)+(ROW(AB7)-ROW($V$5))*7+(COLUMN(AB7)-COLUMN($V$5)+1)),"",$V$3-WEEKDAY($V$3,1)+(ROW(AB7)-ROW($V$5))*7+(COLUMN(AB7)-COLUMN($V$5)+1))</f>
        <v/>
      </c>
      <c r="AC7" s="351" t="n"/>
      <c r="AD7" s="351" t="n"/>
      <c r="AE7" s="351" t="n"/>
      <c r="AF7" s="258" t="n"/>
      <c r="AJ7" s="350" t="n"/>
      <c r="AL7" s="251" t="n"/>
    </row>
    <row r="8">
      <c r="A8" s="351" t="n"/>
      <c r="B8" s="351" t="n"/>
      <c r="C8" s="337" t="inlineStr">
        <is>
          <t>Georgetown, Guyana</t>
        </is>
      </c>
      <c r="D8" s="351" t="n"/>
      <c r="E8" s="351" t="n"/>
      <c r="F8" s="351" t="n"/>
      <c r="G8" s="6" t="n"/>
      <c r="H8" s="6" t="n"/>
      <c r="I8" s="6" t="n"/>
      <c r="J8" s="6" t="n"/>
      <c r="K8" s="6" t="n"/>
      <c r="L8" s="6" t="n"/>
      <c r="M8" s="341" t="n"/>
      <c r="N8" s="351" t="n"/>
      <c r="O8" s="351" t="n"/>
      <c r="P8" s="6" t="n"/>
      <c r="Q8" s="6" t="n"/>
      <c r="R8" s="6" t="n"/>
      <c r="S8" s="6" t="n"/>
      <c r="T8" s="6" t="n"/>
      <c r="U8" s="351" t="n"/>
      <c r="V8" s="263">
        <f>IF(MONTH($V$3)&lt;&gt;MONTH($V$3-WEEKDAY($V$3,1)+(ROW(V8)-ROW($V$5))*7+(COLUMN(V8)-COLUMN($V$5)+1)),"",$V$3-WEEKDAY($V$3,1)+(ROW(V8)-ROW($V$5))*7+(COLUMN(V8)-COLUMN($V$5)+1))</f>
        <v/>
      </c>
      <c r="W8" s="263">
        <f>IF(MONTH($V$3)&lt;&gt;MONTH($V$3-WEEKDAY($V$3,1)+(ROW(W8)-ROW($V$5))*7+(COLUMN(W8)-COLUMN($V$5)+1)),"",$V$3-WEEKDAY($V$3,1)+(ROW(W8)-ROW($V$5))*7+(COLUMN(W8)-COLUMN($V$5)+1))</f>
        <v/>
      </c>
      <c r="X8" s="263">
        <f>IF(MONTH($V$3)&lt;&gt;MONTH($V$3-WEEKDAY($V$3,1)+(ROW(X8)-ROW($V$5))*7+(COLUMN(X8)-COLUMN($V$5)+1)),"",$V$3-WEEKDAY($V$3,1)+(ROW(X8)-ROW($V$5))*7+(COLUMN(X8)-COLUMN($V$5)+1))</f>
        <v/>
      </c>
      <c r="Y8" s="263">
        <f>IF(MONTH($V$3)&lt;&gt;MONTH($V$3-WEEKDAY($V$3,1)+(ROW(Y8)-ROW($V$5))*7+(COLUMN(Y8)-COLUMN($V$5)+1)),"",$V$3-WEEKDAY($V$3,1)+(ROW(Y8)-ROW($V$5))*7+(COLUMN(Y8)-COLUMN($V$5)+1))</f>
        <v/>
      </c>
      <c r="Z8" s="263">
        <f>IF(MONTH($V$3)&lt;&gt;MONTH($V$3-WEEKDAY($V$3,1)+(ROW(Z8)-ROW($V$5))*7+(COLUMN(Z8)-COLUMN($V$5)+1)),"",$V$3-WEEKDAY($V$3,1)+(ROW(Z8)-ROW($V$5))*7+(COLUMN(Z8)-COLUMN($V$5)+1))</f>
        <v/>
      </c>
      <c r="AA8" s="263">
        <f>IF(MONTH($V$3)&lt;&gt;MONTH($V$3-WEEKDAY($V$3,1)+(ROW(AA8)-ROW($V$5))*7+(COLUMN(AA8)-COLUMN($V$5)+1)),"",$V$3-WEEKDAY($V$3,1)+(ROW(AA8)-ROW($V$5))*7+(COLUMN(AA8)-COLUMN($V$5)+1))</f>
        <v/>
      </c>
      <c r="AB8" s="263">
        <f>IF(MONTH($V$3)&lt;&gt;MONTH($V$3-WEEKDAY($V$3,1)+(ROW(AB8)-ROW($V$5))*7+(COLUMN(AB8)-COLUMN($V$5)+1)),"",$V$3-WEEKDAY($V$3,1)+(ROW(AB8)-ROW($V$5))*7+(COLUMN(AB8)-COLUMN($V$5)+1))</f>
        <v/>
      </c>
      <c r="AC8" s="351" t="n"/>
      <c r="AD8" s="351" t="n"/>
      <c r="AE8" s="3" t="b">
        <v>1</v>
      </c>
      <c r="AF8" s="258" t="n"/>
      <c r="AJ8" s="350" t="n"/>
      <c r="AL8" s="251" t="n"/>
    </row>
    <row r="9">
      <c r="A9" s="351" t="n"/>
      <c r="B9" s="351" t="n"/>
      <c r="C9" s="337" t="n"/>
      <c r="D9" s="337" t="n"/>
      <c r="E9" s="337" t="n"/>
      <c r="F9" s="337" t="n"/>
      <c r="G9" s="6" t="n"/>
      <c r="H9" s="6" t="n"/>
      <c r="I9" s="6" t="n"/>
      <c r="J9" s="6" t="n"/>
      <c r="K9" s="6" t="n"/>
      <c r="L9" s="6" t="n"/>
      <c r="M9" s="137" t="n"/>
      <c r="N9" s="137" t="n"/>
      <c r="O9" s="6" t="n"/>
      <c r="P9" s="6" t="n"/>
      <c r="Q9" s="6" t="n"/>
      <c r="R9" s="6" t="n"/>
      <c r="S9" s="6" t="n"/>
      <c r="T9" s="6" t="n"/>
      <c r="U9" s="351" t="n"/>
      <c r="V9" s="265" t="n"/>
      <c r="W9" s="265" t="n"/>
      <c r="X9" s="265" t="n"/>
      <c r="Y9" s="265" t="n"/>
      <c r="Z9" s="265" t="n"/>
      <c r="AA9" s="265" t="n"/>
      <c r="AB9" s="265" t="n"/>
      <c r="AC9" s="351" t="n"/>
      <c r="AD9" s="351" t="n"/>
      <c r="AE9" s="3" t="n"/>
      <c r="AF9" s="351" t="n"/>
      <c r="AJ9" s="350" t="n"/>
      <c r="AL9" s="251" t="n"/>
    </row>
    <row r="10">
      <c r="A10" s="351" t="n"/>
      <c r="B10" s="351" t="n"/>
      <c r="C10" s="337" t="inlineStr">
        <is>
          <t>592-223-7560</t>
        </is>
      </c>
      <c r="D10" s="351" t="n"/>
      <c r="E10" s="351" t="n"/>
      <c r="F10" s="351" t="n"/>
      <c r="G10" s="6" t="n"/>
      <c r="H10" s="340" t="n"/>
      <c r="I10" s="351" t="n"/>
      <c r="J10" s="340" t="n"/>
      <c r="K10" s="330" t="inlineStr">
        <is>
          <t>Week Starting:</t>
        </is>
      </c>
      <c r="L10" s="351" t="n"/>
      <c r="M10" s="335" t="n">
        <v>46038</v>
      </c>
      <c r="N10" s="362" t="n"/>
      <c r="O10" s="6" t="n"/>
      <c r="P10" s="6" t="n"/>
      <c r="Q10" s="6" t="n"/>
      <c r="R10" s="6" t="n"/>
      <c r="S10" s="6" t="n"/>
      <c r="T10" s="138" t="inlineStr">
        <is>
          <t>[42]</t>
        </is>
      </c>
      <c r="U10" s="351" t="n"/>
      <c r="V10" s="263">
        <f>IF(MONTH($V$3)&lt;&gt;MONTH($V$3-WEEKDAY($V$3,1)+(ROW(V10)-ROW($V$5))*7+(COLUMN(V10)-COLUMN($V$5)+1)),"",$V$3-WEEKDAY($V$3,1)+(ROW(V10)-ROW($V$5))*7+(COLUMN(V10)-COLUMN($V$5)+1))</f>
        <v/>
      </c>
      <c r="W10" s="263">
        <f>IF(MONTH($V$3)&lt;&gt;MONTH($V$3-WEEKDAY($V$3,1)+(ROW(W10)-ROW($V$5))*7+(COLUMN(W10)-COLUMN($V$5)+1)),"",$V$3-WEEKDAY($V$3,1)+(ROW(W10)-ROW($V$5))*7+(COLUMN(W10)-COLUMN($V$5)+1))</f>
        <v/>
      </c>
      <c r="X10" s="263">
        <f>IF(MONTH($V$3)&lt;&gt;MONTH($V$3-WEEKDAY($V$3,1)+(ROW(X10)-ROW($V$5))*7+(COLUMN(X10)-COLUMN($V$5)+1)),"",$V$3-WEEKDAY($V$3,1)+(ROW(X10)-ROW($V$5))*7+(COLUMN(X10)-COLUMN($V$5)+1))</f>
        <v/>
      </c>
      <c r="Y10" s="263">
        <f>IF(MONTH($V$3)&lt;&gt;MONTH($V$3-WEEKDAY($V$3,1)+(ROW(Y10)-ROW($V$5))*7+(COLUMN(Y10)-COLUMN($V$5)+1)),"",$V$3-WEEKDAY($V$3,1)+(ROW(Y10)-ROW($V$5))*7+(COLUMN(Y10)-COLUMN($V$5)+1))</f>
        <v/>
      </c>
      <c r="Z10" s="263">
        <f>IF(MONTH($V$3)&lt;&gt;MONTH($V$3-WEEKDAY($V$3,1)+(ROW(Z10)-ROW($V$5))*7+(COLUMN(Z10)-COLUMN($V$5)+1)),"",$V$3-WEEKDAY($V$3,1)+(ROW(Z10)-ROW($V$5))*7+(COLUMN(Z10)-COLUMN($V$5)+1))</f>
        <v/>
      </c>
      <c r="AA10" s="263">
        <f>IF(MONTH($V$3)&lt;&gt;MONTH($V$3-WEEKDAY($V$3,1)+(ROW(AA10)-ROW($V$5))*7+(COLUMN(AA10)-COLUMN($V$5)+1)),"",$V$3-WEEKDAY($V$3,1)+(ROW(AA10)-ROW($V$5))*7+(COLUMN(AA10)-COLUMN($V$5)+1))</f>
        <v/>
      </c>
      <c r="AB10" s="263">
        <f>IF(MONTH($V$3)&lt;&gt;MONTH($V$3-WEEKDAY($V$3,1)+(ROW(AB10)-ROW($V$5))*7+(COLUMN(AB10)-COLUMN($V$5)+1)),"",$V$3-WEEKDAY($V$3,1)+(ROW(AB10)-ROW($V$5))*7+(COLUMN(AB10)-COLUMN($V$5)+1))</f>
        <v/>
      </c>
      <c r="AC10" s="351" t="n"/>
      <c r="AD10" s="136" t="inlineStr">
        <is>
          <t>After:</t>
        </is>
      </c>
      <c r="AE10" s="264" t="n">
        <v>40</v>
      </c>
      <c r="AF10" s="250" t="n"/>
    </row>
    <row r="11" ht="15.75" customHeight="1" s="348" thickBot="1">
      <c r="A11" s="351" t="n"/>
      <c r="B11" s="351" t="n"/>
      <c r="C11" s="6" t="n"/>
      <c r="D11" s="6" t="n"/>
      <c r="E11" s="6" t="n"/>
      <c r="F11" s="6" t="n"/>
      <c r="G11" s="6" t="n"/>
      <c r="H11" s="6" t="n"/>
      <c r="I11" s="6" t="n"/>
      <c r="J11" s="6" t="n"/>
      <c r="K11" s="259" t="inlineStr">
        <is>
          <t>Carry Forward Hrs:</t>
        </is>
      </c>
      <c r="L11" s="248" t="n">
        <v>32</v>
      </c>
      <c r="M11" s="6" t="n"/>
      <c r="N11" s="6" t="n"/>
      <c r="O11" s="6" t="n"/>
      <c r="P11" s="6" t="n"/>
      <c r="Q11" s="6" t="n"/>
      <c r="R11" s="6" t="n"/>
      <c r="S11" s="6" t="n"/>
      <c r="T11" s="6" t="n"/>
      <c r="U11" s="351" t="n"/>
      <c r="V11" s="263">
        <f>IF(MONTH($V$3)&lt;&gt;MONTH($V$3-WEEKDAY($V$3,1)+(ROW(V11)-ROW($V$5))*7+(COLUMN(V11)-COLUMN($V$5)+1)),"",$V$3-WEEKDAY($V$3,1)+(ROW(V11)-ROW($V$5))*7+(COLUMN(V11)-COLUMN($V$5)+1))</f>
        <v/>
      </c>
      <c r="W11" s="263">
        <f>IF(MONTH($V$3)&lt;&gt;MONTH($V$3-WEEKDAY($V$3,1)+(ROW(W11)-ROW($V$5))*7+(COLUMN(W11)-COLUMN($V$5)+1)),"",$V$3-WEEKDAY($V$3,1)+(ROW(W11)-ROW($V$5))*7+(COLUMN(W11)-COLUMN($V$5)+1))</f>
        <v/>
      </c>
      <c r="X11" s="263">
        <f>IF(MONTH($V$3)&lt;&gt;MONTH($V$3-WEEKDAY($V$3,1)+(ROW(X11)-ROW($V$5))*7+(COLUMN(X11)-COLUMN($V$5)+1)),"",$V$3-WEEKDAY($V$3,1)+(ROW(X11)-ROW($V$5))*7+(COLUMN(X11)-COLUMN($V$5)+1))</f>
        <v/>
      </c>
      <c r="Y11" s="263">
        <f>IF(MONTH($V$3)&lt;&gt;MONTH($V$3-WEEKDAY($V$3,1)+(ROW(Y11)-ROW($V$5))*7+(COLUMN(Y11)-COLUMN($V$5)+1)),"",$V$3-WEEKDAY($V$3,1)+(ROW(Y11)-ROW($V$5))*7+(COLUMN(Y11)-COLUMN($V$5)+1))</f>
        <v/>
      </c>
      <c r="Z11" s="263">
        <f>IF(MONTH($V$3)&lt;&gt;MONTH($V$3-WEEKDAY($V$3,1)+(ROW(Z11)-ROW($V$5))*7+(COLUMN(Z11)-COLUMN($V$5)+1)),"",$V$3-WEEKDAY($V$3,1)+(ROW(Z11)-ROW($V$5))*7+(COLUMN(Z11)-COLUMN($V$5)+1))</f>
        <v/>
      </c>
      <c r="AA11" s="263">
        <f>IF(MONTH($V$3)&lt;&gt;MONTH($V$3-WEEKDAY($V$3,1)+(ROW(AA11)-ROW($V$5))*7+(COLUMN(AA11)-COLUMN($V$5)+1)),"",$V$3-WEEKDAY($V$3,1)+(ROW(AA11)-ROW($V$5))*7+(COLUMN(AA11)-COLUMN($V$5)+1))</f>
        <v/>
      </c>
      <c r="AB11" s="263">
        <f>IF(MONTH($V$3)&lt;&gt;MONTH($V$3-WEEKDAY($V$3,1)+(ROW(AB11)-ROW($V$5))*7+(COLUMN(AB11)-COLUMN($V$5)+1)),"",$V$3-WEEKDAY($V$3,1)+(ROW(AB11)-ROW($V$5))*7+(COLUMN(AB11)-COLUMN($V$5)+1))</f>
        <v/>
      </c>
      <c r="AC11" s="351" t="n"/>
      <c r="AD11" s="351" t="n"/>
      <c r="AE11" s="351" t="n"/>
      <c r="AF11" s="258" t="n"/>
      <c r="AJ11" s="252" t="n"/>
      <c r="AK11" s="252" t="n"/>
    </row>
    <row r="12" ht="27.75" customFormat="1" customHeight="1" s="2" thickBot="1">
      <c r="A12" s="266" t="inlineStr">
        <is>
          <t>Day Off</t>
        </is>
      </c>
      <c r="B12" s="267" t="inlineStr">
        <is>
          <t>Holiday Double</t>
        </is>
      </c>
      <c r="C12" s="139" t="inlineStr">
        <is>
          <t>Day of Week</t>
        </is>
      </c>
      <c r="D12" s="140" t="inlineStr">
        <is>
          <t>Time
In</t>
        </is>
      </c>
      <c r="E12" s="140" t="inlineStr">
        <is>
          <t>Time
Out</t>
        </is>
      </c>
      <c r="F12" s="141" t="n"/>
      <c r="G12" s="140" t="inlineStr">
        <is>
          <t>Time
In</t>
        </is>
      </c>
      <c r="H12" s="140" t="inlineStr">
        <is>
          <t>Time
Out</t>
        </is>
      </c>
      <c r="I12" s="142" t="inlineStr">
        <is>
          <t>Total
Hrs</t>
        </is>
      </c>
      <c r="J12" s="142" t="inlineStr">
        <is>
          <t>Location</t>
        </is>
      </c>
      <c r="K12" s="142" t="inlineStr">
        <is>
          <t>Supervisor</t>
        </is>
      </c>
      <c r="L12" s="142" t="inlineStr">
        <is>
          <t>Supervisor Approval</t>
        </is>
      </c>
      <c r="M12" s="140" t="inlineStr">
        <is>
          <t>Regular
Hrs</t>
        </is>
      </c>
      <c r="N12" s="140" t="inlineStr">
        <is>
          <t>Overtime
Hrs</t>
        </is>
      </c>
      <c r="O12" s="140" t="inlineStr">
        <is>
          <t>Hol Hrs</t>
        </is>
      </c>
      <c r="P12" s="140" t="inlineStr">
        <is>
          <t>Responsibilities</t>
        </is>
      </c>
      <c r="Q12" s="140" t="inlineStr">
        <is>
          <t>Risk</t>
        </is>
      </c>
      <c r="R12" s="140" t="inlineStr">
        <is>
          <t>Meals</t>
        </is>
      </c>
      <c r="S12" s="140" t="inlineStr">
        <is>
          <t>Vac Hrs</t>
        </is>
      </c>
      <c r="T12" s="143" t="inlineStr">
        <is>
          <t>Reason for Overtime</t>
        </is>
      </c>
      <c r="U12" s="144" t="inlineStr">
        <is>
          <t>Wkly Reg Avail</t>
        </is>
      </c>
      <c r="V12" s="351" t="inlineStr">
        <is>
          <t>Orig Reg</t>
        </is>
      </c>
      <c r="W12" s="351" t="inlineStr">
        <is>
          <t>Wkly OT Adj</t>
        </is>
      </c>
      <c r="X12" s="351" t="inlineStr">
        <is>
          <t>Week Start</t>
        </is>
      </c>
      <c r="Y12" s="351" t="inlineStr">
        <is>
          <t>Wk Hrs Before</t>
        </is>
      </c>
      <c r="Z12" s="351" t="n"/>
      <c r="AA12" s="351" t="n"/>
      <c r="AB12" s="351" t="n"/>
      <c r="AC12" s="351" t="n"/>
      <c r="AD12" s="351" t="n"/>
      <c r="AE12" s="351" t="n"/>
      <c r="AF12" s="351" t="n"/>
      <c r="AJ12" s="252" t="n"/>
      <c r="AK12" s="252" t="n"/>
    </row>
    <row r="13" hidden="1" ht="15.75" customHeight="1" s="348" thickBot="1">
      <c r="A13" s="268" t="n"/>
      <c r="B13" s="351" t="n"/>
      <c r="C13" s="145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146" t="n"/>
      <c r="U13" s="351" t="n"/>
      <c r="V13" s="351" t="n"/>
      <c r="W13" s="351" t="n"/>
      <c r="X13" s="351" t="n"/>
      <c r="Y13" s="351" t="n"/>
      <c r="Z13" s="351" t="n"/>
      <c r="AA13" s="351" t="n"/>
      <c r="AB13" s="351" t="n"/>
      <c r="AC13" s="351" t="n"/>
      <c r="AD13" s="351" t="n"/>
      <c r="AE13" s="351" t="n"/>
      <c r="AF13" s="351" t="n"/>
    </row>
    <row r="14" ht="24" customHeight="1" s="348" thickBot="1">
      <c r="A14" s="147" t="inlineStr">
        <is>
          <t>On Day</t>
        </is>
      </c>
      <c r="B14" s="269" t="n"/>
      <c r="C14" s="88">
        <f>M10</f>
        <v/>
      </c>
      <c r="D14" s="54" t="n">
        <v>0.9583333333333334</v>
      </c>
      <c r="E14" s="148">
        <f>IF(D14="", "",
 IF(D14=TIME(0,0,0), 0,
 IF(AND(D14&gt;=TIME(0,0,1), D14&lt;=TIME(2,0,0)), TIME(7,0,0),
 IF(AND(D14&gt;=TIME(6,0,0), D14&lt;=TIME(8,0,0)), TIME(12,0,0),
 IF(AND(D14&gt;TIME(8,0,0), D14&lt;=TIME(13,59,0)), TIME(15,0,0),
 IF(AND(D14&gt;=TIME(14,0,0), D14&lt;=TIME(17,59,0)), TIME(21,0,0),
 IF(AND(D14&gt;=TIME(18,0,0), D14&lt;=TIME(21,59,0)), TIME(0,0,0),
 IF(AND(D14&gt;=TIME(22,0,0), D14&lt;=TIME(23,59,59)), TIME(7,0,0), ""))))))))</f>
        <v/>
      </c>
      <c r="F14" s="149" t="n"/>
      <c r="G14" s="148">
        <f>IF(AND(D14&gt;=TIME(6,0,0),D14&lt;=TIME(8,0,0)),E14,"")</f>
        <v/>
      </c>
      <c r="H14" s="54" t="n">
        <v>0.2916666666666667</v>
      </c>
      <c r="I14" s="55">
        <f>ROUND(IF(OR(D14="",E14="",E14=0),0,IF(H14="",MOD(E14-D14,1)*24,MOD(H14-D14,1)*24)),2)</f>
        <v/>
      </c>
      <c r="J14" s="150" t="inlineStr">
        <is>
          <t>Unico</t>
        </is>
      </c>
      <c r="K14" s="270" t="n"/>
      <c r="L14" s="271" t="n"/>
      <c r="M14" s="272">
        <f>MAX(0,V14-W14)</f>
        <v/>
      </c>
      <c r="N14" s="56">
        <f>(IF(OR($C14="",$D14=""),0,
 IF(OR($A14="Holiday",$A15="Holiday"),
    IF(ISNUMBER(MATCH(TRIM($B14),{"Phagwah","Good Friday","Easter Monday","Labour Day","Christmas","Eid ul Azha","Romans-2","Globe-12","Neptune P1"},0)),0,$I14),
 IF(AND(NOT(OR($A14="Annual Leave",$A15="Annual Leave")),$A14="Off day"),$I14,
  MAX(0,$I14-$V14)
  ))))+W14</f>
        <v/>
      </c>
      <c r="O14" s="56">
        <f>IF(AND(OR($A14="Holiday",$A15="Holiday"),
        ISNUMBER(MATCH(TRIM($B14),{"Phagwah","Good Friday","Easter Monday","Labour Day","Christmas","Eid ul Azha","Romans-2","Globe-12","Neptune P1"},0))),
   $I14,0)</f>
        <v/>
      </c>
      <c r="P14" s="56">
        <f>IF(OR($O$7="Canteen",$O$7="Head Office"),0,IF($I14&lt;=0,0,IF(OR(OR(TRIM($J14)="Hebrews",TRIM($J14)="Romans",TRIM($J14)="Romans-2",TRIM($J14)="Globe",TRIM($J14)="Globe-12",TRIM($J14)="Neptune P1"),AND($I15&gt;0,OR(TRIM($J15)="Hebrews",TRIM($J15)="Romans",TRIM($J15)="Romans-2",TRIM($J15)="Globe",TRIM($J15)="Globe-12",TRIM($J15)="Neptune P1"))),1,0)))</f>
        <v/>
      </c>
      <c r="Q14" s="57" t="n"/>
      <c r="R14" s="56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IF($I14&gt;0,1,0),
      0
   ),
0))</f>
        <v/>
      </c>
      <c r="S14" s="56">
        <f>IF(OR($A14="Annual Leave",$A15="Annual Leave"),IF($A14="Annual Leave",8,0),0)</f>
        <v/>
      </c>
      <c r="T14" s="58" t="n"/>
      <c r="U14" s="144">
        <f>MAX(0,40-Y14)</f>
        <v/>
      </c>
      <c r="V14" s="151">
        <f>IF(OR($C14="",$D14=""),0,
 IF(OR($A14="Holiday",$A15="Holiday"),0,
 IF(AND(NOT(OR($A14="Annual Leave",$A15="Annual Leave")),$A14="Off day"),0,
  IF($I14+$I15&gt;=8,IF($I14&gt;=8,8,$I14),$I14)
  )))</f>
        <v/>
      </c>
      <c r="W14" s="151">
        <f>MAX(0,V14-U14)</f>
        <v/>
      </c>
      <c r="X14" s="151">
        <f>IF(C14="","",C14-WEEKDAY(C14,1)+1)</f>
        <v/>
      </c>
      <c r="Y14" s="151">
        <f>IF(X14=X14,$L$11,0)</f>
        <v/>
      </c>
      <c r="Z14" s="151" t="n"/>
      <c r="AA14" s="151" t="n"/>
      <c r="AB14" s="151" t="n"/>
      <c r="AC14" s="351" t="n"/>
      <c r="AD14" s="351" t="n"/>
      <c r="AE14" s="351" t="n"/>
      <c r="AF14" s="351" t="n"/>
    </row>
    <row r="15" ht="24" customHeight="1" s="348" thickBot="1">
      <c r="A15" s="147" t="inlineStr">
        <is>
          <t>On Day</t>
        </is>
      </c>
      <c r="B15" s="269" t="n"/>
      <c r="C15" s="89">
        <f>C14</f>
        <v/>
      </c>
      <c r="D15" s="59" t="n"/>
      <c r="E15" s="152">
        <f>IF(D15="", "",
 IF(D15=TIME(0,0,0), 0,
 IF(AND(D15&gt;=TIME(0,0,1), D15&lt;=TIME(2,0,0)), TIME(7,0,0),
 IF(AND(D15&gt;=TIME(6,0,0), D15&lt;=TIME(8,0,0)), TIME(12,0,0),
 IF(AND(D15&gt;TIME(8,0,0), D15&lt;=TIME(13,59,0)), TIME(15,0,0),
 IF(AND(D15&gt;=TIME(14,0,0), D15&lt;=TIME(17,59,0)), TIME(21,0,0),
 IF(AND(D15&gt;=TIME(18,0,0), D15&lt;=TIME(21,59,0)), TIME(0,0,0),
 IF(AND(D15&gt;=TIME(22,0,0), D15&lt;=TIME(23,59,59)), TIME(7,0,0), ""))))))))</f>
        <v/>
      </c>
      <c r="F15" s="153" t="n"/>
      <c r="G15" s="152">
        <f>IF(AND(D15&gt;=TIME(6,0,0),D15&lt;=TIME(8,0,0)),E15,"")</f>
        <v/>
      </c>
      <c r="H15" s="59" t="n"/>
      <c r="I15" s="60">
        <f>ROUND(IF(OR(D15="",E15="",E15=0),0,IF(H15="",MOD(E15-D15,1)*24,MOD(H15-D15,1)*24)),2)</f>
        <v/>
      </c>
      <c r="J15" s="150" t="n"/>
      <c r="K15" s="270" t="n"/>
      <c r="L15" s="271" t="n"/>
      <c r="M15" s="272">
        <f>MAX(0,V15-W15)</f>
        <v/>
      </c>
      <c r="N15" s="61">
        <f>(IF(OR($C15="",$D15=""),0,
 IF(OR($A14="Holiday",$A15="Holiday"),
    IF(ISNUMBER(MATCH(TRIM($B15),{"Phagwah","Good Friday","Easter Monday","Labour Day","Christmas","Eid ul Azha","Romans-2","Globe-12","Neptune P1"},0)),0,$I15),
 IF(AND(NOT(OR($A14="Annual Leave",$A15="Annual Leave")),$A15="Off day"),$I15,
  MAX(0,$I15-$V15)
  ))))+W15</f>
        <v/>
      </c>
      <c r="O15" s="61">
        <f>IF(AND(OR($A14="Holiday",$A15="Holiday"),
        ISNUMBER(MATCH(TRIM($B15),{"Phagwah","Good Friday","Easter Monday","Labour Day","Christmas","Eid ul Azha","Romans-2","Globe-12","Neptune P1"},0))),
   $I15,0)</f>
        <v/>
      </c>
      <c r="P15" s="61">
        <f>IF(OR($O$7="Canteen",$O$7="Head Office"),0,IF($I15&lt;=0,0,IF(AND($I14&lt;=0,OR(TRIM($J15)="Hebrews",TRIM($J15)="Romans",TRIM($J15)="Romans-2",TRIM($J15)="Globe",TRIM($J15)="Globe-12",TRIM($J15)="Neptune P1")),1,0)))</f>
        <v/>
      </c>
      <c r="Q15" s="62" t="n"/>
      <c r="R15" s="61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IF(AND($I14=0,$I15&gt;0),1,0),
      0
   ),
0))</f>
        <v/>
      </c>
      <c r="S15" s="61">
        <f>IF(OR($A14="Annual Leave",$A15="Annual Leave"),IF(AND($A14&lt;&gt;"Annual Leave",$A15="Annual Leave"),8,0),0)</f>
        <v/>
      </c>
      <c r="T15" s="63" t="n"/>
      <c r="U15" s="144">
        <f>MAX(0,40-Y15)</f>
        <v/>
      </c>
      <c r="V15" s="151">
        <f>IF(OR($C15="",$D15=""),0,
 IF(OR($A14="Holiday",$A15="Holiday"),0,
 IF(AND(NOT(OR($A14="Annual Leave",$A15="Annual Leave")),$A15="Off day"),0,
  IF($I14+$I15&gt;=8,IF($I14&gt;=8,0,8-$I14),$I15)
  )))</f>
        <v/>
      </c>
      <c r="W15" s="151">
        <f>MAX(0,V15-U15)</f>
        <v/>
      </c>
      <c r="X15" s="151">
        <f>IF(C15="","",C15-WEEKDAY(C15,1)+1)</f>
        <v/>
      </c>
      <c r="Y15" s="151">
        <f>SUMPRODUCT(($X$14:$X14=X15)*(($V$14:$V14)+($O$14:$O14)))+IF(X15=X14,$L$11,0)</f>
        <v/>
      </c>
      <c r="Z15" s="151" t="n"/>
      <c r="AA15" s="151" t="n"/>
      <c r="AB15" s="151" t="n"/>
      <c r="AC15" s="351" t="n"/>
      <c r="AD15" s="351" t="n"/>
      <c r="AE15" s="351" t="n"/>
      <c r="AF15" s="351" t="n"/>
    </row>
    <row r="16" ht="24" customHeight="1" s="348" thickBot="1">
      <c r="A16" s="154" t="inlineStr">
        <is>
          <t>On Day</t>
        </is>
      </c>
      <c r="B16" s="273" t="n"/>
      <c r="C16" s="90">
        <f>C14+1</f>
        <v/>
      </c>
      <c r="D16" s="8" t="n">
        <v>0.9583333333333334</v>
      </c>
      <c r="E16" s="155">
        <f>IF(D16="", "",
 IF(D16=TIME(0,0,0), 0,
 IF(AND(D16&gt;=TIME(0,0,1), D16&lt;=TIME(2,0,0)), TIME(7,0,0),
 IF(AND(D16&gt;=TIME(6,0,0), D16&lt;=TIME(8,0,0)), TIME(12,0,0),
 IF(AND(D16&gt;TIME(8,0,0), D16&lt;=TIME(13,59,0)), TIME(15,0,0),
 IF(AND(D16&gt;=TIME(14,0,0), D16&lt;=TIME(17,59,0)), TIME(21,0,0),
 IF(AND(D16&gt;=TIME(18,0,0), D16&lt;=TIME(21,59,0)), TIME(0,0,0),
 IF(AND(D16&gt;=TIME(22,0,0), D16&lt;=TIME(23,59,59)), TIME(7,0,0), ""))))))))</f>
        <v/>
      </c>
      <c r="F16" s="156" t="n"/>
      <c r="G16" s="155">
        <f>IF(AND(D16&gt;=TIME(6,0,0),D16&lt;=TIME(8,0,0)),E16,"")</f>
        <v/>
      </c>
      <c r="H16" s="8" t="n">
        <v>0.2916666666666667</v>
      </c>
      <c r="I16" s="30">
        <f>ROUND(IF(OR(D16="",E16="",E16=0),0,IF(H16="",MOD(E16-D16,1)*24,MOD(H16-D16,1)*24)),2)</f>
        <v/>
      </c>
      <c r="J16" s="157" t="inlineStr">
        <is>
          <t>Unico</t>
        </is>
      </c>
      <c r="K16" s="274" t="n"/>
      <c r="L16" s="271" t="n"/>
      <c r="M16" s="275">
        <f>MAX(0,V16-W16)</f>
        <v/>
      </c>
      <c r="N16" s="9">
        <f>(IF(OR($C16="",$D16=""),0,
 IF(OR($A16="Holiday",$A17="Holiday"),
    IF(ISNUMBER(MATCH(TRIM($B16),{"Phagwah","Good Friday","Easter Monday","Labour Day","Christmas","Eid ul Azha","Romans-2","Globe-12","Neptune P1"},0)),0,$I16),
 IF(AND(NOT(OR($A16="Annual Leave",$A17="Annual Leave")),$A16="Off day"),$I16,
  MAX(0,$I16-$V16)
  ))))+W16</f>
        <v/>
      </c>
      <c r="O16" s="9">
        <f>IF(AND(OR($A16="Holiday",$A17="Holiday"),
        ISNUMBER(MATCH(TRIM($B16),{"Phagwah","Good Friday","Easter Monday","Labour Day","Christmas","Eid ul Azha","Romans-2","Globe-12","Neptune P1"},0))),
   $I16,0)</f>
        <v/>
      </c>
      <c r="P16" s="9">
        <f>IF(OR($O$7="Canteen",$O$7="Head Office"),0,IF($I16&lt;=0,0,IF(OR(OR(TRIM($J16)="Hebrews",TRIM($J16)="Romans",TRIM($J16)="Romans-2",TRIM($J16)="Globe",TRIM($J16)="Globe-12",TRIM($J16)="Neptune P1"),AND($I17&gt;0,OR(TRIM($J17)="Hebrews",TRIM($J17)="Romans",TRIM($J17)="Romans-2",TRIM($J17)="Globe",TRIM($J17)="Globe-12",TRIM($J17)="Neptune P1"))),1,0)))</f>
        <v/>
      </c>
      <c r="Q16" s="10" t="n"/>
      <c r="R16" s="9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IF($I16&gt;0,1,0),
      0
   ),
0))</f>
        <v/>
      </c>
      <c r="S16" s="9">
        <f>IF(OR($A16="Annual Leave",$A17="Annual Leave"),IF($A16="Annual Leave",8,0),0)</f>
        <v/>
      </c>
      <c r="T16" s="91" t="n"/>
      <c r="U16" s="144">
        <f>MAX(0,40-Y16)</f>
        <v/>
      </c>
      <c r="V16" s="351">
        <f>IF(OR($C16="",$D16=""),0,
 IF(OR($A16="Holiday",$A17="Holiday"),0,
 IF(AND(NOT(OR($A16="Annual Leave",$A17="Annual Leave")),$A16="Off day"),0,
  IF($I16+$I17&gt;=8,IF($I16&gt;=8,8,$I16),$I16)
  )))</f>
        <v/>
      </c>
      <c r="W16" s="351">
        <f>MAX(0,V16-U16)</f>
        <v/>
      </c>
      <c r="X16" s="351">
        <f>IF(C16="","",C16-WEEKDAY(C16,1)+1)</f>
        <v/>
      </c>
      <c r="Y16" s="351">
        <f>SUMPRODUCT(($X$14:$X15=X16)*(($V$14:$V15)+($O$14:$O15)))+IF(X16=X14,$L$11,0)</f>
        <v/>
      </c>
      <c r="Z16" s="351" t="n"/>
      <c r="AA16" s="351" t="n"/>
      <c r="AB16" s="351" t="n"/>
      <c r="AC16" s="351" t="n"/>
      <c r="AD16" s="351" t="n"/>
      <c r="AE16" s="351" t="n"/>
      <c r="AF16" s="351" t="n"/>
    </row>
    <row r="17" ht="24" customHeight="1" s="348" thickBot="1">
      <c r="A17" s="154" t="inlineStr">
        <is>
          <t>On Day</t>
        </is>
      </c>
      <c r="B17" s="273" t="n"/>
      <c r="C17" s="90">
        <f>C16</f>
        <v/>
      </c>
      <c r="D17" s="276" t="n"/>
      <c r="E17" s="277">
        <f>IF(D17="", "",
 IF(D17=TIME(0,0,0), 0,
 IF(AND(D17&gt;=TIME(0,0,1), D17&lt;=TIME(2,0,0)), TIME(7,0,0),
 IF(AND(D17&gt;=TIME(6,0,0), D17&lt;=TIME(8,0,0)), TIME(12,0,0),
 IF(AND(D17&gt;TIME(8,0,0), D17&lt;=TIME(13,59,0)), TIME(15,0,0),
 IF(AND(D17&gt;=TIME(14,0,0), D17&lt;=TIME(17,59,0)), TIME(21,0,0),
 IF(AND(D17&gt;=TIME(18,0,0), D17&lt;=TIME(21,59,0)), TIME(0,0,0),
 IF(AND(D17&gt;=TIME(22,0,0), D17&lt;=TIME(23,59,59)), TIME(7,0,0), ""))))))))</f>
        <v/>
      </c>
      <c r="F17" s="156" t="n"/>
      <c r="G17" s="277">
        <f>IF(AND(D17&gt;=TIME(6,0,0),D17&lt;=TIME(8,0,0)),E17,"")</f>
        <v/>
      </c>
      <c r="H17" s="276" t="n"/>
      <c r="I17" s="30">
        <f>ROUND(IF(OR(D17="",E17="",E17=0),0,IF(H17="",MOD(E17-D17,1)*24,MOD(H17-D17,1)*24)),2)</f>
        <v/>
      </c>
      <c r="J17" s="158" t="n"/>
      <c r="K17" s="274" t="n"/>
      <c r="L17" s="271" t="n"/>
      <c r="M17" s="275">
        <f>MAX(0,V17-W17)</f>
        <v/>
      </c>
      <c r="N17" s="278">
        <f>(IF(OR($C17="",$D17=""),0,
 IF(OR($A16="Holiday",$A17="Holiday"),
    IF(ISNUMBER(MATCH(TRIM($B17),{"Phagwah","Good Friday","Easter Monday","Labour Day","Christmas","Eid ul Azha","Romans-2","Globe-12","Neptune P1"},0)),0,$I17),
 IF(AND(NOT(OR($A16="Annual Leave",$A17="Annual Leave")),$A17="Off day"),$I17,
  MAX(0,$I17-$V17)
  ))))+W17</f>
        <v/>
      </c>
      <c r="O17" s="278">
        <f>IF(AND(OR($A16="Holiday",$A17="Holiday"),
        ISNUMBER(MATCH(TRIM($B17),{"Phagwah","Good Friday","Easter Monday","Labour Day","Christmas","Eid ul Azha","Romans-2","Globe-12","Neptune P1"},0))),
   $I17,0)</f>
        <v/>
      </c>
      <c r="P17" s="278">
        <f>IF(OR($O$7="Canteen",$O$7="Head Office"),0,IF($I17&lt;=0,0,IF(AND($I16&lt;=0,OR(TRIM($J17)="Hebrews",TRIM($J17)="Romans",TRIM($J17)="Romans-2",TRIM($J17)="Globe",TRIM($J17)="Globe-12",TRIM($J17)="Neptune P1")),1,0)))</f>
        <v/>
      </c>
      <c r="Q17" s="279" t="n"/>
      <c r="R17" s="278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IF(AND($I16=0,$I17&gt;0),1,0),
      0
   ),
0))</f>
        <v/>
      </c>
      <c r="S17" s="278">
        <f>IF(OR($A16="Annual Leave",$A17="Annual Leave"),IF(AND($A16&lt;&gt;"Annual Leave",$A17="Annual Leave"),8,0),0)</f>
        <v/>
      </c>
      <c r="T17" s="280" t="n"/>
      <c r="U17" s="144">
        <f>MAX(0,40-Y17)</f>
        <v/>
      </c>
      <c r="V17" s="351">
        <f>IF(OR($C17="",$D17=""),0,
 IF(OR($A16="Holiday",$A17="Holiday"),0,
 IF(AND(NOT(OR($A16="Annual Leave",$A17="Annual Leave")),$A17="Off day"),0,
  IF($I16+$I17&gt;=8,IF($I16&gt;=8,0,8-$I16),$I17)
  )))</f>
        <v/>
      </c>
      <c r="W17" s="351">
        <f>MAX(0,V17-U17)</f>
        <v/>
      </c>
      <c r="X17" s="351">
        <f>IF(C17="","",C17-WEEKDAY(C17,1)+1)</f>
        <v/>
      </c>
      <c r="Y17" s="351">
        <f>SUMPRODUCT(($X$14:$X16=X17)*(($V$14:$V16)+($O$14:$O16)))+IF(X17=X14,$L$11,0)</f>
        <v/>
      </c>
      <c r="Z17" s="351" t="n"/>
      <c r="AA17" s="351" t="n"/>
      <c r="AB17" s="351" t="n"/>
      <c r="AC17" s="351" t="n"/>
      <c r="AD17" s="351" t="n"/>
      <c r="AE17" s="351" t="n"/>
      <c r="AF17" s="351" t="n"/>
    </row>
    <row r="18" ht="24" customHeight="1" s="348" thickBot="1">
      <c r="A18" s="159" t="inlineStr">
        <is>
          <t>On Day</t>
        </is>
      </c>
      <c r="B18" s="281" t="n"/>
      <c r="C18" s="92">
        <f>C16+1</f>
        <v/>
      </c>
      <c r="D18" s="31" t="n">
        <v>0.625</v>
      </c>
      <c r="E18" s="160">
        <f>IF(D18="", "",
 IF(D18=TIME(0,0,0), 0,
 IF(AND(D18&gt;=TIME(0,0,1), D18&lt;=TIME(2,0,0)), TIME(7,0,0),
 IF(AND(D18&gt;=TIME(6,0,0), D18&lt;=TIME(8,0,0)), TIME(12,0,0),
 IF(AND(D18&gt;TIME(8,0,0), D18&lt;=TIME(13,59,0)), TIME(15,0,0),
 IF(AND(D18&gt;=TIME(14,0,0), D18&lt;=TIME(17,59,0)), TIME(21,0,0),
 IF(AND(D18&gt;=TIME(18,0,0), D18&lt;=TIME(21,59,0)), TIME(0,0,0),
 IF(AND(D18&gt;=TIME(22,0,0), D18&lt;=TIME(23,59,59)), TIME(7,0,0), ""))))))))</f>
        <v/>
      </c>
      <c r="F18" s="161" t="n"/>
      <c r="G18" s="160">
        <f>IF(AND(D18&gt;=TIME(6,0,0),D18&lt;=TIME(8,0,0)),E18,"")</f>
        <v/>
      </c>
      <c r="H18" s="31" t="n">
        <v>0.9583333333333334</v>
      </c>
      <c r="I18" s="32">
        <f>ROUND(IF(OR(D18="",E18="",E18=0),0,IF(H18="",MOD(E18-D18,1)*24,MOD(H18-D18,1)*24)),2)</f>
        <v/>
      </c>
      <c r="J18" s="162" t="inlineStr">
        <is>
          <t>Unico-2</t>
        </is>
      </c>
      <c r="K18" s="282" t="n"/>
      <c r="L18" s="271" t="n"/>
      <c r="M18" s="283">
        <f>MAX(0,V18-W18)</f>
        <v/>
      </c>
      <c r="N18" s="33">
        <f>(IF(OR($C18="",$D18=""),0,
 IF(OR($A18="Holiday",$A19="Holiday"),
    IF(ISNUMBER(MATCH(TRIM($B18),{"Phagwah","Good Friday","Easter Monday","Labour Day","Christmas","Eid ul Azha","Romans-2","Globe-12","Neptune P1"},0)),0,$I18),
 IF(AND(NOT(OR($A18="Annual Leave",$A19="Annual Leave")),$A18="Off day"),$I18,
  MAX(0,$I18-$V18)
  ))))+W18</f>
        <v/>
      </c>
      <c r="O18" s="33">
        <f>IF(AND(OR($A18="Holiday",$A19="Holiday"),
        ISNUMBER(MATCH(TRIM($B18),{"Phagwah","Good Friday","Easter Monday","Labour Day","Christmas","Eid ul Azha","Romans-2","Globe-12","Neptune P1"},0))),
   $I18,0)</f>
        <v/>
      </c>
      <c r="P18" s="33">
        <f>IF(OR($O$7="Canteen",$O$7="Head Office"),0,IF($I18&lt;=0,0,IF(OR(OR(TRIM($J18)="Hebrews",TRIM($J18)="Romans",TRIM($J18)="Romans-2",TRIM($J18)="Globe",TRIM($J18)="Globe-12",TRIM($J18)="Neptune P1"),AND($I19&gt;0,OR(TRIM($J19)="Hebrews",TRIM($J19)="Romans",TRIM($J19)="Romans-2",TRIM($J19)="Globe",TRIM($J19)="Globe-12",TRIM($J19)="Neptune P1"))),1,0)))</f>
        <v/>
      </c>
      <c r="Q18" s="34" t="n"/>
      <c r="R18" s="33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IF($I18&gt;0,1,0),
      0
   ),
0))</f>
        <v/>
      </c>
      <c r="S18" s="33">
        <f>IF(OR($A18="Annual Leave",$A19="Annual Leave"),IF($A18="Annual Leave",8,0),0)</f>
        <v/>
      </c>
      <c r="T18" s="35" t="n"/>
      <c r="U18" s="144">
        <f>MAX(0,40-Y18)</f>
        <v/>
      </c>
      <c r="V18" s="351">
        <f>IF(OR($C18="",$D18=""),0,
 IF(OR($A18="Holiday",$A19="Holiday"),0,
 IF(AND(NOT(OR($A18="Annual Leave",$A19="Annual Leave")),$A18="Off day"),0,
  IF($I18+$I19&gt;=8,IF($I18&gt;=8,8,$I18),$I18)
  )))</f>
        <v/>
      </c>
      <c r="W18" s="351">
        <f>MAX(0,V18-U18)</f>
        <v/>
      </c>
      <c r="X18" s="351">
        <f>IF(C18="","",C18-WEEKDAY(C18,1)+1)</f>
        <v/>
      </c>
      <c r="Y18" s="351">
        <f>SUMPRODUCT(($X$14:$X17=X18)*(($V$14:$V17)+($O$14:$O17)))+IF(X18=X14,$L$11,0)</f>
        <v/>
      </c>
      <c r="Z18" s="351" t="n"/>
      <c r="AA18" s="351" t="n"/>
      <c r="AB18" s="351" t="n"/>
      <c r="AC18" s="351" t="n"/>
      <c r="AD18" s="351" t="n"/>
      <c r="AE18" s="351" t="n"/>
      <c r="AF18" s="351" t="n"/>
    </row>
    <row r="19" ht="24" customHeight="1" s="348" thickBot="1">
      <c r="A19" s="159" t="inlineStr">
        <is>
          <t>On Day</t>
        </is>
      </c>
      <c r="B19" s="281" t="n"/>
      <c r="C19" s="93">
        <f>C18</f>
        <v/>
      </c>
      <c r="D19" s="36" t="n"/>
      <c r="E19" s="163">
        <f>IF(D19="", "",
 IF(D19=TIME(0,0,0), 0,
 IF(AND(D19&gt;=TIME(0,0,1), D19&lt;=TIME(2,0,0)), TIME(7,0,0),
 IF(AND(D19&gt;=TIME(6,0,0), D19&lt;=TIME(8,0,0)), TIME(12,0,0),
 IF(AND(D19&gt;TIME(8,0,0), D19&lt;=TIME(13,59,0)), TIME(15,0,0),
 IF(AND(D19&gt;=TIME(14,0,0), D19&lt;=TIME(17,59,0)), TIME(21,0,0),
 IF(AND(D19&gt;=TIME(18,0,0), D19&lt;=TIME(21,59,0)), TIME(0,0,0),
 IF(AND(D19&gt;=TIME(22,0,0), D19&lt;=TIME(23,59,59)), TIME(7,0,0), ""))))))))</f>
        <v/>
      </c>
      <c r="F19" s="164" t="n"/>
      <c r="G19" s="163">
        <f>IF(AND(D19&gt;=TIME(6,0,0),D19&lt;=TIME(8,0,0)),E19,"")</f>
        <v/>
      </c>
      <c r="H19" s="36" t="n"/>
      <c r="I19" s="37">
        <f>ROUND(IF(OR(D19="",E19="",E19=0),0,IF(H19="",MOD(E19-D19,1)*24,MOD(H19-D19,1)*24)),2)</f>
        <v/>
      </c>
      <c r="J19" s="162" t="n"/>
      <c r="K19" s="282" t="n"/>
      <c r="L19" s="271" t="n"/>
      <c r="M19" s="283">
        <f>MAX(0,V19-W19)</f>
        <v/>
      </c>
      <c r="N19" s="38">
        <f>(IF(OR($C19="",$D19=""),0,
 IF(OR($A18="Holiday",$A19="Holiday"),
    IF(ISNUMBER(MATCH(TRIM($B19),{"Phagwah","Good Friday","Easter Monday","Labour Day","Christmas","Eid ul Azha","Romans-2","Globe-12","Neptune P1"},0)),0,$I19),
 IF(AND(NOT(OR($A18="Annual Leave",$A19="Annual Leave")),$A19="Off day"),$I19,
  MAX(0,$I19-$V19)
  ))))+W19</f>
        <v/>
      </c>
      <c r="O19" s="38">
        <f>IF(AND(OR($A18="Holiday",$A19="Holiday"),
        ISNUMBER(MATCH(TRIM($B19),{"Phagwah","Good Friday","Easter Monday","Labour Day","Christmas","Eid ul Azha","Romans-2","Globe-12","Neptune P1"},0))),
   $I19,0)</f>
        <v/>
      </c>
      <c r="P19" s="38">
        <f>IF(OR($O$7="Canteen",$O$7="Head Office"),0,IF($I19&lt;=0,0,IF(AND($I18&lt;=0,OR(TRIM($J19)="Hebrews",TRIM($J19)="Romans",TRIM($J19)="Romans-2",TRIM($J19)="Globe",TRIM($J19)="Globe-12",TRIM($J19)="Neptune P1")),1,0)))</f>
        <v/>
      </c>
      <c r="Q19" s="39" t="n"/>
      <c r="R19" s="38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IF(AND($I18=0,$I19&gt;0),1,0),
      0
   ),
0))</f>
        <v/>
      </c>
      <c r="S19" s="38">
        <f>IF(OR($A18="Annual Leave",$A19="Annual Leave"),IF(AND($A18&lt;&gt;"Annual Leave",$A19="Annual Leave"),8,0),0)</f>
        <v/>
      </c>
      <c r="T19" s="40" t="n"/>
      <c r="U19" s="144">
        <f>MAX(0,40-Y19)</f>
        <v/>
      </c>
      <c r="V19" s="351">
        <f>IF(OR($C19="",$D19=""),0,
 IF(OR($A18="Holiday",$A19="Holiday"),0,
 IF(AND(NOT(OR($A18="Annual Leave",$A19="Annual Leave")),$A19="Off day"),0,
  IF($I18+$I19&gt;=8,IF($I18&gt;=8,0,8-$I18),$I19)
  )))</f>
        <v/>
      </c>
      <c r="W19" s="351">
        <f>MAX(0,V19-U19)</f>
        <v/>
      </c>
      <c r="X19" s="351">
        <f>IF(C19="","",C19-WEEKDAY(C19,1)+1)</f>
        <v/>
      </c>
      <c r="Y19" s="351">
        <f>SUMPRODUCT(($X$14:$X18=X19)*(($V$14:$V18)+($O$14:$O18)))+IF(X19=X14,$L$11,0)</f>
        <v/>
      </c>
      <c r="Z19" s="351" t="n"/>
      <c r="AA19" s="351" t="n"/>
      <c r="AB19" s="351" t="n"/>
      <c r="AC19" s="351" t="n"/>
      <c r="AD19" s="351" t="n"/>
      <c r="AE19" s="351" t="n"/>
      <c r="AF19" s="351" t="n"/>
    </row>
    <row r="20" ht="24" customHeight="1" s="348" thickBot="1">
      <c r="A20" s="165" t="inlineStr">
        <is>
          <t>On Day</t>
        </is>
      </c>
      <c r="B20" s="284" t="n"/>
      <c r="C20" s="94">
        <f>C18+1</f>
        <v/>
      </c>
      <c r="D20" s="41" t="n">
        <v>0.625</v>
      </c>
      <c r="E20" s="166">
        <f>IF(D20="", "",
 IF(D20=TIME(0,0,0), 0,
 IF(AND(D20&gt;=TIME(0,0,1), D20&lt;=TIME(2,0,0)), TIME(7,0,0),
 IF(AND(D20&gt;=TIME(6,0,0), D20&lt;=TIME(8,0,0)), TIME(12,0,0),
 IF(AND(D20&gt;TIME(8,0,0), D20&lt;=TIME(13,59,0)), TIME(15,0,0),
 IF(AND(D20&gt;=TIME(14,0,0), D20&lt;=TIME(17,59,0)), TIME(21,0,0),
 IF(AND(D20&gt;=TIME(18,0,0), D20&lt;=TIME(21,59,0)), TIME(0,0,0),
 IF(AND(D20&gt;=TIME(22,0,0), D20&lt;=TIME(23,59,59)), TIME(7,0,0), ""))))))))</f>
        <v/>
      </c>
      <c r="F20" s="167" t="n"/>
      <c r="G20" s="166">
        <f>IF(AND(D20&gt;=TIME(6,0,0),D20&lt;=TIME(8,0,0)),E20,"")</f>
        <v/>
      </c>
      <c r="H20" s="41" t="n">
        <v>0.9583333333333334</v>
      </c>
      <c r="I20" s="95">
        <f>ROUND(IF(OR(D20="",E20="",E20=0),0,IF(H20="",MOD(E20-D20,1)*24,MOD(H20-D20,1)*24)),2)</f>
        <v/>
      </c>
      <c r="J20" s="168" t="inlineStr">
        <is>
          <t>Unico-2</t>
        </is>
      </c>
      <c r="K20" s="285" t="n"/>
      <c r="L20" s="271" t="n"/>
      <c r="M20" s="286">
        <f>MAX(0,V20-W20)</f>
        <v/>
      </c>
      <c r="N20" s="42">
        <f>(IF(OR($C20="",$D20=""),0,
 IF(OR($A20="Holiday",$A21="Holiday"),
    IF(ISNUMBER(MATCH(TRIM($B20),{"Phagwah","Good Friday","Easter Monday","Labour Day","Christmas","Eid ul Azha","Romans-2","Globe-12","Neptune P1"},0)),0,$I20),
 IF(AND(NOT(OR($A20="Annual Leave",$A21="Annual Leave")),$A20="Off day"),$I20,
  MAX(0,$I20-$V20)
  ))))+W20</f>
        <v/>
      </c>
      <c r="O20" s="42">
        <f>IF(AND(OR($A20="Holiday",$A21="Holiday"),
        ISNUMBER(MATCH(TRIM($B20),{"Phagwah","Good Friday","Easter Monday","Labour Day","Christmas","Eid ul Azha","Romans-2","Globe-12","Neptune P1"},0))),
   $I20,0)</f>
        <v/>
      </c>
      <c r="P20" s="42">
        <f>IF(OR($O$7="Canteen",$O$7="Head Office"),0,IF($I20&lt;=0,0,IF(OR(OR(TRIM($J20)="Hebrews",TRIM($J20)="Romans",TRIM($J20)="Romans-2",TRIM($J20)="Globe",TRIM($J20)="Globe-12",TRIM($J20)="Neptune P1"),AND($I21&gt;0,OR(TRIM($J21)="Hebrews",TRIM($J21)="Romans",TRIM($J21)="Romans-2",TRIM($J21)="Globe",TRIM($J21)="Globe-12",TRIM($J21)="Neptune P1"))),1,0)))</f>
        <v/>
      </c>
      <c r="Q20" s="43" t="n"/>
      <c r="R20" s="42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IF($I20&gt;0,1,0),
      0
   ),
0))</f>
        <v/>
      </c>
      <c r="S20" s="42">
        <f>IF(OR($A20="Annual Leave",$A21="Annual Leave"),IF($A20="Annual Leave",8,0),0)</f>
        <v/>
      </c>
      <c r="T20" s="96" t="n"/>
      <c r="U20" s="144">
        <f>MAX(0,40-Y20)</f>
        <v/>
      </c>
      <c r="V20" s="351">
        <f>IF(OR($C20="",$D20=""),0,
 IF(OR($A20="Holiday",$A21="Holiday"),0,
 IF(AND(NOT(OR($A20="Annual Leave",$A21="Annual Leave")),$A20="Off day"),0,
  IF($I20+$I21&gt;=8,IF($I20&gt;=8,8,$I20),$I20)
  )))</f>
        <v/>
      </c>
      <c r="W20" s="351">
        <f>MAX(0,V20-U20)</f>
        <v/>
      </c>
      <c r="X20" s="351">
        <f>IF(C20="","",C20-WEEKDAY(C20,1)+1)</f>
        <v/>
      </c>
      <c r="Y20" s="351">
        <f>SUMPRODUCT(($X$14:$X19=X20)*(($V$14:$V19)+($O$14:$O19)))+IF(X20=X14,$L$11,0)</f>
        <v/>
      </c>
      <c r="Z20" s="351" t="n"/>
      <c r="AA20" s="351" t="n"/>
      <c r="AB20" s="351" t="n"/>
      <c r="AC20" s="351" t="n"/>
      <c r="AD20" s="351" t="n"/>
      <c r="AE20" s="351" t="n"/>
      <c r="AF20" s="351" t="n"/>
    </row>
    <row r="21" ht="24" customHeight="1" s="348" thickBot="1">
      <c r="A21" s="165" t="inlineStr">
        <is>
          <t>On Day</t>
        </is>
      </c>
      <c r="B21" s="284" t="n"/>
      <c r="C21" s="94">
        <f>C20</f>
        <v/>
      </c>
      <c r="D21" s="287" t="n"/>
      <c r="E21" s="288">
        <f>IF(D21="", "",
 IF(D21=TIME(0,0,0), 0,
 IF(AND(D21&gt;=TIME(0,0,1), D21&lt;=TIME(2,0,0)), TIME(7,0,0),
 IF(AND(D21&gt;=TIME(6,0,0), D21&lt;=TIME(8,0,0)), TIME(12,0,0),
 IF(AND(D21&gt;TIME(8,0,0), D21&lt;=TIME(13,59,0)), TIME(15,0,0),
 IF(AND(D21&gt;=TIME(14,0,0), D21&lt;=TIME(17,59,0)), TIME(21,0,0),
 IF(AND(D21&gt;=TIME(18,0,0), D21&lt;=TIME(21,59,0)), TIME(0,0,0),
 IF(AND(D21&gt;=TIME(22,0,0), D21&lt;=TIME(23,59,59)), TIME(7,0,0), ""))))))))</f>
        <v/>
      </c>
      <c r="F21" s="167" t="n"/>
      <c r="G21" s="288">
        <f>IF(AND(D21&gt;=TIME(6,0,0),D21&lt;=TIME(8,0,0)),E21,"")</f>
        <v/>
      </c>
      <c r="H21" s="287" t="n"/>
      <c r="I21" s="95">
        <f>ROUND(IF(OR(D21="",E21="",E21=0),0,IF(H21="",MOD(E21-D21,1)*24,MOD(H21-D21,1)*24)),2)</f>
        <v/>
      </c>
      <c r="J21" s="169" t="n"/>
      <c r="K21" s="285" t="n"/>
      <c r="L21" s="271" t="n"/>
      <c r="M21" s="286">
        <f>MAX(0,V21-W21)</f>
        <v/>
      </c>
      <c r="N21" s="289">
        <f>(IF(OR($C21="",$D21=""),0,
 IF(OR($A20="Holiday",$A21="Holiday"),
    IF(ISNUMBER(MATCH(TRIM($B21),{"Phagwah","Good Friday","Easter Monday","Labour Day","Christmas","Eid ul Azha","Romans-2","Globe-12","Neptune P1"},0)),0,$I21),
 IF(AND(NOT(OR($A20="Annual Leave",$A21="Annual Leave")),$A21="Off day"),$I21,
  MAX(0,$I21-$V21)
  ))))+W21</f>
        <v/>
      </c>
      <c r="O21" s="289">
        <f>IF(AND(OR($A20="Holiday",$A21="Holiday"),
        ISNUMBER(MATCH(TRIM($B21),{"Phagwah","Good Friday","Easter Monday","Labour Day","Christmas","Eid ul Azha","Romans-2","Globe-12","Neptune P1"},0))),
   $I21,0)</f>
        <v/>
      </c>
      <c r="P21" s="289">
        <f>IF(OR($O$7="Canteen",$O$7="Head Office"),0,IF($I21&lt;=0,0,IF(AND($I20&lt;=0,OR(TRIM($J21)="Hebrews",TRIM($J21)="Romans",TRIM($J21)="Romans-2",TRIM($J21)="Globe",TRIM($J21)="Globe-12",TRIM($J21)="Neptune P1")),1,0)))</f>
        <v/>
      </c>
      <c r="Q21" s="290" t="n"/>
      <c r="R21" s="289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IF(AND($I20=0,$I21&gt;0),1,0),
      0
   ),
0))</f>
        <v/>
      </c>
      <c r="S21" s="289">
        <f>IF(OR($A20="Annual Leave",$A21="Annual Leave"),IF(AND($A20&lt;&gt;"Annual Leave",$A21="Annual Leave"),8,0),0)</f>
        <v/>
      </c>
      <c r="T21" s="291" t="n"/>
      <c r="U21" s="144">
        <f>MAX(0,40-Y21)</f>
        <v/>
      </c>
      <c r="V21" s="351">
        <f>IF(OR($C21="",$D21=""),0,
 IF(OR($A20="Holiday",$A21="Holiday"),0,
 IF(AND(NOT(OR($A20="Annual Leave",$A21="Annual Leave")),$A21="Off day"),0,
  IF($I20+$I21&gt;=8,IF($I20&gt;=8,0,8-$I20),$I21)
  )))</f>
        <v/>
      </c>
      <c r="W21" s="351">
        <f>MAX(0,V21-U21)</f>
        <v/>
      </c>
      <c r="X21" s="351">
        <f>IF(C21="","",C21-WEEKDAY(C21,1)+1)</f>
        <v/>
      </c>
      <c r="Y21" s="351">
        <f>SUMPRODUCT(($X$14:$X20=X21)*(($V$14:$V20)+($O$14:$O20)))+IF(X21=X14,$L$11,0)</f>
        <v/>
      </c>
      <c r="Z21" s="351" t="n"/>
      <c r="AA21" s="351" t="n"/>
      <c r="AB21" s="351" t="n"/>
      <c r="AC21" s="351" t="n"/>
      <c r="AD21" s="351" t="n"/>
      <c r="AE21" s="351" t="n"/>
      <c r="AF21" s="351" t="n"/>
    </row>
    <row r="22" ht="24" customHeight="1" s="348" thickBot="1">
      <c r="A22" s="170" t="inlineStr">
        <is>
          <t>On Day</t>
        </is>
      </c>
      <c r="B22" s="292" t="n"/>
      <c r="C22" s="97">
        <f>C20+1</f>
        <v/>
      </c>
      <c r="D22" s="44" t="n">
        <v>0.625</v>
      </c>
      <c r="E22" s="171">
        <f>IF(D22="", "",
 IF(D22=TIME(0,0,0), 0,
 IF(AND(D22&gt;=TIME(0,0,1), D22&lt;=TIME(2,0,0)), TIME(7,0,0),
 IF(AND(D22&gt;=TIME(6,0,0), D22&lt;=TIME(8,0,0)), TIME(12,0,0),
 IF(AND(D22&gt;TIME(8,0,0), D22&lt;=TIME(13,59,0)), TIME(15,0,0),
 IF(AND(D22&gt;=TIME(14,0,0), D22&lt;=TIME(17,59,0)), TIME(21,0,0),
 IF(AND(D22&gt;=TIME(18,0,0), D22&lt;=TIME(21,59,0)), TIME(0,0,0),
 IF(AND(D22&gt;=TIME(22,0,0), D22&lt;=TIME(23,59,59)), TIME(7,0,0), ""))))))))</f>
        <v/>
      </c>
      <c r="F22" s="172" t="n"/>
      <c r="G22" s="171">
        <f>IF(AND(D22&gt;=TIME(6,0,0),D22&lt;=TIME(8,0,0)),E22,"")</f>
        <v/>
      </c>
      <c r="H22" s="44" t="n">
        <v>0.9583333333333334</v>
      </c>
      <c r="I22" s="45">
        <f>ROUND(IF(OR(D22="",E22="",E22=0),0,IF(H22="",MOD(E22-D22,1)*24,MOD(H22-D22,1)*24)),2)</f>
        <v/>
      </c>
      <c r="J22" s="173" t="inlineStr">
        <is>
          <t>Unico-2</t>
        </is>
      </c>
      <c r="K22" s="293" t="n"/>
      <c r="L22" s="271" t="n"/>
      <c r="M22" s="294">
        <f>MAX(0,V22-W22)</f>
        <v/>
      </c>
      <c r="N22" s="46">
        <f>(IF(OR($C22="",$D22=""),0,
 IF(OR($A22="Holiday",$A23="Holiday"),
    IF(ISNUMBER(MATCH(TRIM($B22),{"Phagwah","Good Friday","Easter Monday","Labour Day","Christmas","Eid ul Azha","Romans-2","Globe-12","Neptune P1"},0)),0,$I22),
 IF(AND(NOT(OR($A22="Annual Leave",$A23="Annual Leave")),$A22="Off day"),$I22,
  MAX(0,$I22-$V22)
  ))))+W22</f>
        <v/>
      </c>
      <c r="O22" s="46">
        <f>IF(AND(OR($A22="Holiday",$A23="Holiday"),
        ISNUMBER(MATCH(TRIM($B22),{"Phagwah","Good Friday","Easter Monday","Labour Day","Christmas","Eid ul Azha","Romans-2","Globe-12","Neptune P1"},0))),
   $I22,0)</f>
        <v/>
      </c>
      <c r="P22" s="46">
        <f>IF(OR($O$7="Canteen",$O$7="Head Office"),0,IF($I22&lt;=0,0,IF(OR(OR(TRIM($J22)="Hebrews",TRIM($J22)="Romans",TRIM($J22)="Romans-2",TRIM($J22)="Globe",TRIM($J22)="Globe-12",TRIM($J22)="Neptune P1"),AND($I23&gt;0,OR(TRIM($J23)="Hebrews",TRIM($J23)="Romans",TRIM($J23)="Romans-2",TRIM($J23)="Globe",TRIM($J23)="Globe-12",TRIM($J23)="Neptune P1"))),1,0)))</f>
        <v/>
      </c>
      <c r="Q22" s="47" t="n"/>
      <c r="R22" s="46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IF($I22&gt;0,1,0),
      0
   ),
0))</f>
        <v/>
      </c>
      <c r="S22" s="46">
        <f>IF(OR($A22="Annual Leave",$A23="Annual Leave"),IF($A22="Annual Leave",8,0),0)</f>
        <v/>
      </c>
      <c r="T22" s="48" t="n"/>
      <c r="U22" s="144">
        <f>MAX(0,40-Y22)</f>
        <v/>
      </c>
      <c r="V22" s="351">
        <f>IF(OR($C22="",$D22=""),0,
 IF(OR($A22="Holiday",$A23="Holiday"),0,
 IF(AND(NOT(OR($A22="Annual Leave",$A23="Annual Leave")),$A22="Off day"),0,
  IF($I22+$I23&gt;=8,IF($I22&gt;=8,8,$I22),$I22)
  )))</f>
        <v/>
      </c>
      <c r="W22" s="351">
        <f>MAX(0,V22-U22)</f>
        <v/>
      </c>
      <c r="X22" s="351">
        <f>IF(C22="","",C22-WEEKDAY(C22,1)+1)</f>
        <v/>
      </c>
      <c r="Y22" s="351">
        <f>SUMPRODUCT(($X$14:$X21=X22)*(($V$14:$V21)+($O$14:$O21)))+IF(X22=X14,$L$11,0)</f>
        <v/>
      </c>
      <c r="Z22" s="351" t="n"/>
      <c r="AA22" s="351" t="n"/>
      <c r="AB22" s="351" t="n"/>
      <c r="AC22" s="351" t="n"/>
      <c r="AD22" s="351" t="n"/>
      <c r="AE22" s="351" t="n"/>
      <c r="AF22" s="351" t="n"/>
    </row>
    <row r="23" ht="24" customHeight="1" s="348" thickBot="1">
      <c r="A23" s="170" t="inlineStr">
        <is>
          <t>On Day</t>
        </is>
      </c>
      <c r="B23" s="292" t="n"/>
      <c r="C23" s="98">
        <f>C22</f>
        <v/>
      </c>
      <c r="D23" s="49" t="n"/>
      <c r="E23" s="174">
        <f>IF(D23="", "",
 IF(D23=TIME(0,0,0), 0,
 IF(AND(D23&gt;=TIME(0,0,1), D23&lt;=TIME(2,0,0)), TIME(7,0,0),
 IF(AND(D23&gt;=TIME(6,0,0), D23&lt;=TIME(8,0,0)), TIME(12,0,0),
 IF(AND(D23&gt;TIME(8,0,0), D23&lt;=TIME(13,59,0)), TIME(15,0,0),
 IF(AND(D23&gt;=TIME(14,0,0), D23&lt;=TIME(17,59,0)), TIME(21,0,0),
 IF(AND(D23&gt;=TIME(18,0,0), D23&lt;=TIME(21,59,0)), TIME(0,0,0),
 IF(AND(D23&gt;=TIME(22,0,0), D23&lt;=TIME(23,59,59)), TIME(7,0,0), ""))))))))</f>
        <v/>
      </c>
      <c r="F23" s="175" t="n"/>
      <c r="G23" s="174">
        <f>IF(AND(D23&gt;=TIME(6,0,0),D23&lt;=TIME(8,0,0)),E23,"")</f>
        <v/>
      </c>
      <c r="H23" s="49" t="n"/>
      <c r="I23" s="50">
        <f>ROUND(IF(OR(D23="",E23="",E23=0),0,IF(H23="",MOD(E23-D23,1)*24,MOD(H23-D23,1)*24)),2)</f>
        <v/>
      </c>
      <c r="J23" s="173" t="n"/>
      <c r="K23" s="293" t="n"/>
      <c r="L23" s="271" t="n"/>
      <c r="M23" s="294">
        <f>MAX(0,V23-W23)</f>
        <v/>
      </c>
      <c r="N23" s="51">
        <f>(IF(OR($C23="",$D23=""),0,
 IF(OR($A22="Holiday",$A23="Holiday"),
    IF(ISNUMBER(MATCH(TRIM($B23),{"Phagwah","Good Friday","Easter Monday","Labour Day","Christmas","Eid ul Azha","Romans-2","Globe-12","Neptune P1"},0)),0,$I23),
 IF(AND(NOT(OR($A22="Annual Leave",$A23="Annual Leave")),$A23="Off day"),$I23,
  MAX(0,$I23-$V23)
  ))))+W23</f>
        <v/>
      </c>
      <c r="O23" s="51">
        <f>IF(AND(OR($A22="Holiday",$A23="Holiday"),
        ISNUMBER(MATCH(TRIM($B23),{"Phagwah","Good Friday","Easter Monday","Labour Day","Christmas","Eid ul Azha","Romans-2","Globe-12","Neptune P1"},0))),
   $I23,0)</f>
        <v/>
      </c>
      <c r="P23" s="51">
        <f>IF(OR($O$7="Canteen",$O$7="Head Office"),0,IF($I23&lt;=0,0,IF(AND($I22&lt;=0,OR(TRIM($J23)="Hebrews",TRIM($J23)="Romans",TRIM($J23)="Romans-2",TRIM($J23)="Globe",TRIM($J23)="Globe-12",TRIM($J23)="Neptune P1")),1,0)))</f>
        <v/>
      </c>
      <c r="Q23" s="52" t="n"/>
      <c r="R23" s="51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IF(AND($I22=0,$I23&gt;0),1,0),
      0
   ),
0))</f>
        <v/>
      </c>
      <c r="S23" s="51">
        <f>IF(OR($A22="Annual Leave",$A23="Annual Leave"),IF(AND($A22&lt;&gt;"Annual Leave",$A23="Annual Leave"),8,0),0)</f>
        <v/>
      </c>
      <c r="T23" s="53" t="n"/>
      <c r="U23" s="144">
        <f>MAX(0,40-Y23)</f>
        <v/>
      </c>
      <c r="V23" s="351">
        <f>IF(OR($C23="",$D23=""),0,
 IF(OR($A22="Holiday",$A23="Holiday"),0,
 IF(AND(NOT(OR($A22="Annual Leave",$A23="Annual Leave")),$A23="Off day"),0,
  IF($I22+$I23&gt;=8,IF($I22&gt;=8,0,8-$I22),$I23)
  )))</f>
        <v/>
      </c>
      <c r="W23" s="351">
        <f>MAX(0,V23-U23)</f>
        <v/>
      </c>
      <c r="X23" s="351">
        <f>IF(C23="","",C23-WEEKDAY(C23,1)+1)</f>
        <v/>
      </c>
      <c r="Y23" s="351">
        <f>SUMPRODUCT(($X$14:$X22=X23)*(($V$14:$V22)+($O$14:$O22)))+IF(X23=X14,$L$11,0)</f>
        <v/>
      </c>
      <c r="Z23" s="351" t="n"/>
      <c r="AA23" s="351" t="n"/>
      <c r="AB23" s="351" t="n"/>
      <c r="AC23" s="351" t="n"/>
      <c r="AD23" s="351" t="n"/>
      <c r="AE23" s="351" t="n"/>
      <c r="AF23" s="351" t="n"/>
    </row>
    <row r="24" ht="24" customHeight="1" s="348" thickBot="1">
      <c r="A24" s="154" t="inlineStr">
        <is>
          <t>On Day</t>
        </is>
      </c>
      <c r="B24" s="273" t="n"/>
      <c r="C24" s="90">
        <f>C22+1</f>
        <v/>
      </c>
      <c r="D24" s="8" t="n">
        <v>0.625</v>
      </c>
      <c r="E24" s="155">
        <f>IF(D24="", "",
 IF(D24=TIME(0,0,0), 0,
 IF(AND(D24&gt;=TIME(0,0,1), D24&lt;=TIME(2,0,0)), TIME(7,0,0),
 IF(AND(D24&gt;=TIME(6,0,0), D24&lt;=TIME(8,0,0)), TIME(12,0,0),
 IF(AND(D24&gt;TIME(8,0,0), D24&lt;=TIME(13,59,0)), TIME(15,0,0),
 IF(AND(D24&gt;=TIME(14,0,0), D24&lt;=TIME(17,59,0)), TIME(21,0,0),
 IF(AND(D24&gt;=TIME(18,0,0), D24&lt;=TIME(21,59,0)), TIME(0,0,0),
 IF(AND(D24&gt;=TIME(22,0,0), D24&lt;=TIME(23,59,59)), TIME(7,0,0), ""))))))))</f>
        <v/>
      </c>
      <c r="F24" s="156" t="n"/>
      <c r="G24" s="155">
        <f>IF(AND(D24&gt;=TIME(6,0,0),D24&lt;=TIME(8,0,0)),E24,"")</f>
        <v/>
      </c>
      <c r="H24" s="8" t="n">
        <v>0.9583333333333334</v>
      </c>
      <c r="I24" s="30">
        <f>ROUND(IF(OR(D24="",E24="",E24=0),0,IF(H24="",MOD(E24-D24,1)*24,MOD(H24-D24,1)*24)),2)</f>
        <v/>
      </c>
      <c r="J24" s="157" t="inlineStr">
        <is>
          <t>Unico-2</t>
        </is>
      </c>
      <c r="K24" s="274" t="n"/>
      <c r="L24" s="271" t="n"/>
      <c r="M24" s="275">
        <f>MAX(0,V24-W24)</f>
        <v/>
      </c>
      <c r="N24" s="9">
        <f>(IF(OR($C24="",$D24=""),0,
 IF(OR($A24="Holiday",$A25="Holiday"),
    IF(ISNUMBER(MATCH(TRIM($B24),{"Phagwah","Good Friday","Easter Monday","Labour Day","Christmas","Eid ul Azha","Romans-2","Globe-12","Neptune P1"},0)),0,$I24),
 IF(AND(NOT(OR($A24="Annual Leave",$A25="Annual Leave")),$A24="Off day"),$I24,
  MAX(0,$I24-$V24)
  ))))+W24</f>
        <v/>
      </c>
      <c r="O24" s="9">
        <f>IF(AND(OR($A24="Holiday",$A25="Holiday"),
        ISNUMBER(MATCH(TRIM($B24),{"Phagwah","Good Friday","Easter Monday","Labour Day","Christmas","Eid ul Azha","Romans-2","Globe-12","Neptune P1"},0))),
   $I24,0)</f>
        <v/>
      </c>
      <c r="P24" s="9">
        <f>IF(OR($O$7="Canteen",$O$7="Head Office"),0,IF($I24&lt;=0,0,IF(OR(OR(TRIM($J24)="Hebrews",TRIM($J24)="Romans",TRIM($J24)="Romans-2",TRIM($J24)="Globe",TRIM($J24)="Globe-12",TRIM($J24)="Neptune P1"),AND($I25&gt;0,OR(TRIM($J25)="Hebrews",TRIM($J25)="Romans",TRIM($J25)="Romans-2",TRIM($J25)="Globe",TRIM($J25)="Globe-12",TRIM($J25)="Neptune P1"))),1,0)))</f>
        <v/>
      </c>
      <c r="Q24" s="10" t="n"/>
      <c r="R24" s="9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IF($I24&gt;0,1,0),
      0
   ),
0))</f>
        <v/>
      </c>
      <c r="S24" s="9">
        <f>IF(OR($A24="Annual Leave",$A25="Annual Leave"),IF($A24="Annual Leave",8,0),0)</f>
        <v/>
      </c>
      <c r="T24" s="91" t="n"/>
      <c r="U24" s="144">
        <f>MAX(0,40-Y24)</f>
        <v/>
      </c>
      <c r="V24" s="351">
        <f>IF(OR($C24="",$D24=""),0,
 IF(OR($A24="Holiday",$A25="Holiday"),0,
 IF(AND(NOT(OR($A24="Annual Leave",$A25="Annual Leave")),$A24="Off day"),0,
  IF($I24+$I25&gt;=8,IF($I24&gt;=8,8,$I24),$I24)
  )))</f>
        <v/>
      </c>
      <c r="W24" s="351">
        <f>MAX(0,V24-U24)</f>
        <v/>
      </c>
      <c r="X24" s="351">
        <f>IF(C24="","",C24-WEEKDAY(C24,1)+1)</f>
        <v/>
      </c>
      <c r="Y24" s="351">
        <f>SUMPRODUCT(($X$14:$X23=X24)*(($V$14:$V23)+($O$14:$O23)))+IF(X24=X14,$L$11,0)</f>
        <v/>
      </c>
      <c r="Z24" s="351" t="n"/>
      <c r="AA24" s="351" t="n"/>
      <c r="AB24" s="351" t="n"/>
      <c r="AC24" s="351" t="n"/>
      <c r="AD24" s="351" t="n"/>
      <c r="AE24" s="351" t="n"/>
      <c r="AF24" s="351" t="n"/>
    </row>
    <row r="25" ht="24" customHeight="1" s="348" thickBot="1">
      <c r="A25" s="154" t="inlineStr">
        <is>
          <t>On Day</t>
        </is>
      </c>
      <c r="B25" s="273" t="n"/>
      <c r="C25" s="90">
        <f>C24</f>
        <v/>
      </c>
      <c r="D25" s="276" t="n"/>
      <c r="E25" s="277">
        <f>IF(D25="", "",
 IF(D25=TIME(0,0,0), 0,
 IF(AND(D25&gt;=TIME(0,0,1), D25&lt;=TIME(2,0,0)), TIME(7,0,0),
 IF(AND(D25&gt;=TIME(6,0,0), D25&lt;=TIME(8,0,0)), TIME(12,0,0),
 IF(AND(D25&gt;TIME(8,0,0), D25&lt;=TIME(13,59,0)), TIME(15,0,0),
 IF(AND(D25&gt;=TIME(14,0,0), D25&lt;=TIME(17,59,0)), TIME(21,0,0),
 IF(AND(D25&gt;=TIME(18,0,0), D25&lt;=TIME(21,59,0)), TIME(0,0,0),
 IF(AND(D25&gt;=TIME(22,0,0), D25&lt;=TIME(23,59,59)), TIME(7,0,0), ""))))))))</f>
        <v/>
      </c>
      <c r="F25" s="156" t="n"/>
      <c r="G25" s="277">
        <f>IF(AND(D25&gt;=TIME(6,0,0),D25&lt;=TIME(8,0,0)),E25,"")</f>
        <v/>
      </c>
      <c r="H25" s="276" t="n"/>
      <c r="I25" s="30">
        <f>ROUND(IF(OR(D25="",E25="",E25=0),0,IF(H25="",MOD(E25-D25,1)*24,MOD(H25-D25,1)*24)),2)</f>
        <v/>
      </c>
      <c r="J25" s="158" t="n"/>
      <c r="K25" s="274" t="n"/>
      <c r="L25" s="271" t="n"/>
      <c r="M25" s="275">
        <f>MAX(0,V25-W25)</f>
        <v/>
      </c>
      <c r="N25" s="278">
        <f>(IF(OR($C25="",$D25=""),0,
 IF(OR($A24="Holiday",$A25="Holiday"),
    IF(ISNUMBER(MATCH(TRIM($B25),{"Phagwah","Good Friday","Easter Monday","Labour Day","Christmas","Eid ul Azha","Romans-2","Globe-12","Neptune P1"},0)),0,$I25),
 IF(AND(NOT(OR($A24="Annual Leave",$A25="Annual Leave")),$A25="Off day"),$I25,
  MAX(0,$I25-$V25)
  ))))+W25</f>
        <v/>
      </c>
      <c r="O25" s="278">
        <f>IF(AND(OR($A24="Holiday",$A25="Holiday"),
        ISNUMBER(MATCH(TRIM($B25),{"Phagwah","Good Friday","Easter Monday","Labour Day","Christmas","Eid ul Azha","Romans-2","Globe-12","Neptune P1"},0))),
   $I25,0)</f>
        <v/>
      </c>
      <c r="P25" s="278">
        <f>IF(OR($O$7="Canteen",$O$7="Head Office"),0,IF($I25&lt;=0,0,IF(AND($I24&lt;=0,OR(TRIM($J25)="Hebrews",TRIM($J25)="Romans",TRIM($J25)="Romans-2",TRIM($J25)="Globe",TRIM($J25)="Globe-12",TRIM($J25)="Neptune P1")),1,0)))</f>
        <v/>
      </c>
      <c r="Q25" s="279" t="n"/>
      <c r="R25" s="278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IF(AND($I24=0,$I25&gt;0),1,0),
      0
   ),
0))</f>
        <v/>
      </c>
      <c r="S25" s="278">
        <f>IF(OR($A24="Annual Leave",$A25="Annual Leave"),IF(AND($A24&lt;&gt;"Annual Leave",$A25="Annual Leave"),8,0),0)</f>
        <v/>
      </c>
      <c r="T25" s="280" t="n"/>
      <c r="U25" s="144">
        <f>MAX(0,40-Y25)</f>
        <v/>
      </c>
      <c r="V25" s="351">
        <f>IF(OR($C25="",$D25=""),0,
 IF(OR($A24="Holiday",$A25="Holiday"),0,
 IF(AND(NOT(OR($A24="Annual Leave",$A25="Annual Leave")),$A25="Off day"),0,
  IF($I24+$I25&gt;=8,IF($I24&gt;=8,0,8-$I24),$I25)
  )))</f>
        <v/>
      </c>
      <c r="W25" s="351">
        <f>MAX(0,V25-U25)</f>
        <v/>
      </c>
      <c r="X25" s="351">
        <f>IF(C25="","",C25-WEEKDAY(C25,1)+1)</f>
        <v/>
      </c>
      <c r="Y25" s="351">
        <f>SUMPRODUCT(($X$14:$X24=X25)*(($V$14:$V24)+($O$14:$O24)))+IF(X25=X14,$L$11,0)</f>
        <v/>
      </c>
      <c r="Z25" s="351" t="n"/>
      <c r="AA25" s="351" t="n"/>
      <c r="AB25" s="351" t="n"/>
      <c r="AC25" s="351" t="n"/>
      <c r="AD25" s="351" t="n"/>
      <c r="AE25" s="351" t="n"/>
      <c r="AF25" s="351" t="n"/>
    </row>
    <row r="26" ht="24" customHeight="1" s="348" thickBot="1">
      <c r="A26" s="159" t="inlineStr">
        <is>
          <t>On Day</t>
        </is>
      </c>
      <c r="B26" s="281" t="n"/>
      <c r="C26" s="92">
        <f>C24+1</f>
        <v/>
      </c>
      <c r="D26" s="31" t="n">
        <v>0.625</v>
      </c>
      <c r="E26" s="160">
        <f>IF(D26="", "",
 IF(D26=TIME(0,0,0), 0,
 IF(AND(D26&gt;=TIME(0,0,1), D26&lt;=TIME(2,0,0)), TIME(7,0,0),
 IF(AND(D26&gt;=TIME(6,0,0), D26&lt;=TIME(8,0,0)), TIME(12,0,0),
 IF(AND(D26&gt;TIME(8,0,0), D26&lt;=TIME(13,59,0)), TIME(15,0,0),
 IF(AND(D26&gt;=TIME(14,0,0), D26&lt;=TIME(17,59,0)), TIME(21,0,0),
 IF(AND(D26&gt;=TIME(18,0,0), D26&lt;=TIME(21,59,0)), TIME(0,0,0),
 IF(AND(D26&gt;=TIME(22,0,0), D26&lt;=TIME(23,59,59)), TIME(7,0,0), ""))))))))</f>
        <v/>
      </c>
      <c r="F26" s="161" t="n"/>
      <c r="G26" s="160">
        <f>IF(AND(D26&gt;=TIME(6,0,0),D26&lt;=TIME(8,0,0)),E26,"")</f>
        <v/>
      </c>
      <c r="H26" s="31" t="n">
        <v>0.9583333333333334</v>
      </c>
      <c r="I26" s="32">
        <f>ROUND(IF(OR(D26="",E26="",E26=0),0,IF(H26="",MOD(E26-D26,1)*24,MOD(H26-D26,1)*24)),2)</f>
        <v/>
      </c>
      <c r="J26" s="162" t="inlineStr">
        <is>
          <t>Unico-2</t>
        </is>
      </c>
      <c r="K26" s="282" t="n"/>
      <c r="L26" s="271" t="n"/>
      <c r="M26" s="283">
        <f>MAX(0,V26-W26)</f>
        <v/>
      </c>
      <c r="N26" s="33">
        <f>(IF(OR($C26="",$D26=""),0,
 IF(OR($A26="Holiday",$A27="Holiday"),
    IF(ISNUMBER(MATCH(TRIM($B26),{"Phagwah","Good Friday","Easter Monday","Labour Day","Christmas","Eid ul Azha","Romans-2","Globe-12","Neptune P1"},0)),0,$I26),
 IF(AND(NOT(OR($A26="Annual Leave",$A27="Annual Leave")),$A26="Off day"),$I26,
  MAX(0,$I26-$V26)
  ))))+W26</f>
        <v/>
      </c>
      <c r="O26" s="33">
        <f>IF(AND(OR($A26="Holiday",$A27="Holiday"),
        ISNUMBER(MATCH(TRIM($B26),{"Phagwah","Good Friday","Easter Monday","Labour Day","Christmas","Eid ul Azha","Romans-2","Globe-12","Neptune P1"},0))),
   $I26,0)</f>
        <v/>
      </c>
      <c r="P26" s="33">
        <f>IF(OR($O$7="Canteen",$O$7="Head Office"),0,IF($I26&lt;=0,0,IF(OR(OR(TRIM($J26)="Hebrews",TRIM($J26)="Romans",TRIM($J26)="Romans-2",TRIM($J26)="Globe",TRIM($J26)="Globe-12",TRIM($J26)="Neptune P1"),AND($I27&gt;0,OR(TRIM($J27)="Hebrews",TRIM($J27)="Romans",TRIM($J27)="Romans-2",TRIM($J27)="Globe",TRIM($J27)="Globe-12",TRIM($J27)="Neptune P1"))),1,0)))</f>
        <v/>
      </c>
      <c r="Q26" s="34" t="n"/>
      <c r="R26" s="33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IF($I26&gt;0,1,0),
      0
   ),
0))</f>
        <v/>
      </c>
      <c r="S26" s="33">
        <f>IF(OR($A26="Annual Leave",$A27="Annual Leave"),IF($A26="Annual Leave",8,0),0)</f>
        <v/>
      </c>
      <c r="T26" s="35" t="n"/>
      <c r="U26" s="144">
        <f>MAX(0,40-Y26)</f>
        <v/>
      </c>
      <c r="V26" s="351">
        <f>IF(OR($C26="",$D26=""),0,
 IF(OR($A26="Holiday",$A27="Holiday"),0,
 IF(AND(NOT(OR($A26="Annual Leave",$A27="Annual Leave")),$A26="Off day"),0,
  IF($I26+$I27&gt;=8,IF($I26&gt;=8,8,$I26),$I26)
  )))</f>
        <v/>
      </c>
      <c r="W26" s="351">
        <f>MAX(0,V26-U26)</f>
        <v/>
      </c>
      <c r="X26" s="351">
        <f>IF(C26="","",C26-WEEKDAY(C26,1)+1)</f>
        <v/>
      </c>
      <c r="Y26" s="351">
        <f>SUMPRODUCT(($X$14:$X25=X26)*(($V$14:$V25)+($O$14:$O25)))+IF(X26=X14,$L$11,0)</f>
        <v/>
      </c>
      <c r="Z26" s="351" t="n"/>
      <c r="AA26" s="351" t="n"/>
      <c r="AB26" s="351" t="n"/>
      <c r="AC26" s="351" t="n"/>
      <c r="AD26" s="351" t="n"/>
      <c r="AE26" s="351" t="n"/>
      <c r="AF26" s="351" t="n"/>
    </row>
    <row r="27" ht="24" customHeight="1" s="348" thickBot="1">
      <c r="A27" s="159" t="inlineStr">
        <is>
          <t>On Day</t>
        </is>
      </c>
      <c r="B27" s="281" t="n"/>
      <c r="C27" s="93">
        <f>C26</f>
        <v/>
      </c>
      <c r="D27" s="36" t="n"/>
      <c r="E27" s="163">
        <f>IF(D27="", "",
 IF(D27=TIME(0,0,0), 0,
 IF(AND(D27&gt;=TIME(0,0,1), D27&lt;=TIME(2,0,0)), TIME(7,0,0),
 IF(AND(D27&gt;=TIME(6,0,0), D27&lt;=TIME(8,0,0)), TIME(12,0,0),
 IF(AND(D27&gt;TIME(8,0,0), D27&lt;=TIME(13,59,0)), TIME(15,0,0),
 IF(AND(D27&gt;=TIME(14,0,0), D27&lt;=TIME(17,59,0)), TIME(21,0,0),
 IF(AND(D27&gt;=TIME(18,0,0), D27&lt;=TIME(21,59,0)), TIME(0,0,0),
 IF(AND(D27&gt;=TIME(22,0,0), D27&lt;=TIME(23,59,59)), TIME(7,0,0), ""))))))))</f>
        <v/>
      </c>
      <c r="F27" s="164" t="n"/>
      <c r="G27" s="163">
        <f>IF(AND(D27&gt;=TIME(6,0,0),D27&lt;=TIME(8,0,0)),E27,"")</f>
        <v/>
      </c>
      <c r="H27" s="36" t="n"/>
      <c r="I27" s="37">
        <f>ROUND(IF(OR(D27="",E27="",E27=0),0,IF(H27="",MOD(E27-D27,1)*24,MOD(H27-D27,1)*24)),2)</f>
        <v/>
      </c>
      <c r="J27" s="162" t="n"/>
      <c r="K27" s="282" t="n"/>
      <c r="L27" s="271" t="n"/>
      <c r="M27" s="283">
        <f>MAX(0,V27-W27)</f>
        <v/>
      </c>
      <c r="N27" s="38">
        <f>(IF(OR($C27="",$D27=""),0,
 IF(OR($A26="Holiday",$A27="Holiday"),
    IF(ISNUMBER(MATCH(TRIM($B27),{"Phagwah","Good Friday","Easter Monday","Labour Day","Christmas","Eid ul Azha","Romans-2","Globe-12","Neptune P1"},0)),0,$I27),
 IF(AND(NOT(OR($A26="Annual Leave",$A27="Annual Leave")),$A27="Off day"),$I27,
  MAX(0,$I27-$V27)
  ))))+W27</f>
        <v/>
      </c>
      <c r="O27" s="38">
        <f>IF(AND(OR($A26="Holiday",$A27="Holiday"),
        ISNUMBER(MATCH(TRIM($B27),{"Phagwah","Good Friday","Easter Monday","Labour Day","Christmas","Eid ul Azha","Romans-2","Globe-12","Neptune P1"},0))),
   $I27,0)</f>
        <v/>
      </c>
      <c r="P27" s="38">
        <f>IF(OR($O$7="Canteen",$O$7="Head Office"),0,IF($I27&lt;=0,0,IF(AND($I26&lt;=0,OR(TRIM($J27)="Hebrews",TRIM($J27)="Romans",TRIM($J27)="Romans-2",TRIM($J27)="Globe",TRIM($J27)="Globe-12",TRIM($J27)="Neptune P1")),1,0)))</f>
        <v/>
      </c>
      <c r="Q27" s="39" t="n"/>
      <c r="R27" s="38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IF(AND($I26=0,$I27&gt;0),1,0),
      0
   ),
0))</f>
        <v/>
      </c>
      <c r="S27" s="38">
        <f>IF(OR($A26="Annual Leave",$A27="Annual Leave"),IF(AND($A26&lt;&gt;"Annual Leave",$A27="Annual Leave"),8,0),0)</f>
        <v/>
      </c>
      <c r="T27" s="40" t="n"/>
      <c r="U27" s="144">
        <f>MAX(0,40-Y27)</f>
        <v/>
      </c>
      <c r="V27" s="351">
        <f>IF(OR($C27="",$D27=""),0,
 IF(OR($A26="Holiday",$A27="Holiday"),0,
 IF(AND(NOT(OR($A26="Annual Leave",$A27="Annual Leave")),$A27="Off day"),0,
  IF($I26+$I27&gt;=8,IF($I26&gt;=8,0,8-$I26),$I27)
  )))</f>
        <v/>
      </c>
      <c r="W27" s="351">
        <f>MAX(0,V27-U27)</f>
        <v/>
      </c>
      <c r="X27" s="351">
        <f>IF(C27="","",C27-WEEKDAY(C27,1)+1)</f>
        <v/>
      </c>
      <c r="Y27" s="351">
        <f>SUMPRODUCT(($X$14:$X26=X27)*(($V$14:$V26)+($O$14:$O26)))+IF(X27=X14,$L$11,0)</f>
        <v/>
      </c>
      <c r="Z27" s="351" t="n"/>
      <c r="AA27" s="351" t="n"/>
      <c r="AB27" s="351" t="n"/>
      <c r="AC27" s="351" t="n"/>
      <c r="AD27" s="351" t="n"/>
      <c r="AE27" s="351" t="n"/>
      <c r="AF27" s="351" t="n"/>
    </row>
    <row r="28" ht="24" customHeight="1" s="348" thickBot="1">
      <c r="A28" s="176" t="n"/>
      <c r="B28" s="176" t="n"/>
      <c r="C28" s="145" t="n"/>
      <c r="D28" s="6" t="n"/>
      <c r="E28" s="14" t="n"/>
      <c r="F28" s="6" t="n"/>
      <c r="G28" s="6" t="n"/>
      <c r="H28" s="336" t="n"/>
      <c r="I28" s="351" t="n"/>
      <c r="J28" s="336" t="n"/>
      <c r="K28" s="336" t="n"/>
      <c r="L28" s="336" t="n"/>
      <c r="M28" s="99">
        <f>MAX(0,V28-W28)</f>
        <v/>
      </c>
      <c r="N28" s="99">
        <f>(IF(OR($C28="",$D28=""),0,
 IF(OR($A28="Holiday",$A29="Holiday"),
    IF(ISNUMBER(MATCH(TRIM($B28),{"Phagwah","Good Friday","Easter Monday","Labour Day","Christmas","Eid ul Azha","Romans-2","Globe-12","Neptune P1"},0)),0,$I28),
 IF(AND(NOT(OR($A28="Annual Leave",$A29="Annual Leave")),$A28="Off day"),$I28,
  MAX(0,$I28-$V28)
  ))))+W28</f>
        <v/>
      </c>
      <c r="O28" s="99">
        <f>IF(AND(OR($A28="Holiday",$A29="Holiday"),
        ISNUMBER(MATCH(TRIM($B28),{"Phagwah","Good Friday","Easter Monday","Labour Day","Christmas","Eid ul Azha","Romans-2","Globe-12","Neptune P1"},0))),
   $I28,0)</f>
        <v/>
      </c>
      <c r="P28" s="99">
        <f>IF(OR($O$7="Canteen",$O$7="Head Office"),0,IF($I28&lt;=0,0,IF(OR(OR(TRIM($J28)="Hebrews",TRIM($J28)="Romans",TRIM($J28)="Romans-2",TRIM($J28)="Globe",TRIM($J28)="Globe-12",TRIM($J28)="Neptune P1"),AND($I29&gt;0,OR(TRIM($J29)="Hebrews",TRIM($J29)="Romans",TRIM($J29)="Romans-2",TRIM($J29)="Globe",TRIM($J29)="Globe-12",TRIM($J29)="Neptune P1"))),1,0)))</f>
        <v/>
      </c>
      <c r="Q28" s="178" t="n"/>
      <c r="R28" s="15" t="n"/>
      <c r="S28" s="99">
        <f>IF(OR($A28="Annual Leave",$A29="Annual Leave"),IF($A28="Annual Leave",8,0),0)</f>
        <v/>
      </c>
      <c r="T28" s="100">
        <f>SUM(T14:T27)</f>
        <v/>
      </c>
      <c r="U28" s="144">
        <f>MAX(0,40-Y28)</f>
        <v/>
      </c>
      <c r="V28" s="351">
        <f>IF(OR($C28="",$D28=""),0,
 IF(OR($A28="Holiday",$A29="Holiday"),0,
 IF(AND(NOT(OR($A28="Annual Leave",$A29="Annual Leave")),$A28="Off day"),0,
  IF($I28+$I29&gt;=8,IF($I28&gt;=8,8,$I28),$I28)
  )))</f>
        <v/>
      </c>
      <c r="W28" s="351">
        <f>MAX(0,V28-U28)</f>
        <v/>
      </c>
      <c r="X28" s="351">
        <f>IF(C28="","",C28-WEEKDAY(C28,1)+1)</f>
        <v/>
      </c>
      <c r="Y28" s="351">
        <f>SUMPRODUCT(($X$14:$X27=X28)*(($V$14:$V27)+($O$14:$O27)))+IF(X28=X14,$L$11,0)</f>
        <v/>
      </c>
      <c r="Z28" s="351" t="n"/>
      <c r="AA28" s="351" t="n"/>
      <c r="AB28" s="351" t="n"/>
      <c r="AC28" s="351" t="n"/>
      <c r="AD28" s="351" t="n"/>
      <c r="AE28" s="351" t="n"/>
      <c r="AF28" s="351" t="n"/>
    </row>
    <row r="29" hidden="1" ht="15.75" customHeight="1" s="348" thickBot="1">
      <c r="A29" s="179" t="n"/>
      <c r="B29" s="176" t="n"/>
      <c r="C29" s="145" t="n"/>
      <c r="D29" s="6" t="n"/>
      <c r="E29" s="295">
        <f>IF(D29="", "",
 IF(D29=TIME(0,0,0), 0,
 IF(AND(D29&gt;=TIME(0,0,1), D29&lt;=TIME(2,0,0)), TIME(7,0,0),
 IF(AND(D29&gt;=TIME(6,0,0), D29&lt;=TIME(8,0,0)), TIME(12,0,0),
 IF(AND(D29&gt;TIME(8,0,0), D29&lt;=TIME(13,59,0)), TIME(15,0,0),
 IF(AND(D29&gt;=TIME(14,0,0), D29&lt;=TIME(17,59,0)), TIME(21,0,0),
 IF(AND(D29&gt;=TIME(18,0,0), D29&lt;=TIME(21,59,0)), TIME(0,0,0),
 IF(AND(D29&gt;=TIME(22,0,0), D29&lt;=TIME(23,59,59)), TIME(7,0,0), ""))))))))</f>
        <v/>
      </c>
      <c r="F29" s="6" t="n"/>
      <c r="G29" s="6" t="n"/>
      <c r="H29" s="6" t="n"/>
      <c r="I29" s="6" t="n"/>
      <c r="J29" s="6" t="n"/>
      <c r="K29" s="6" t="n"/>
      <c r="L29" s="6" t="n"/>
      <c r="M29" s="4">
        <f>MAX(0,V29-W29)</f>
        <v/>
      </c>
      <c r="N29" s="4">
        <f>(IF(OR($C29="",$D29=""),0,
 IF(OR($A28="Holiday",$A29="Holiday"),
    IF(ISNUMBER(MATCH(TRIM($B29),{"Phagwah","Good Friday","Easter Monday","Labour Day","Christmas","Eid ul Azha","Romans-2","Globe-12","Neptune P1"},0)),0,$I29),
 IF(AND(NOT(OR($A28="Annual Leave",$A29="Annual Leave")),$A29="Off day"),$I29,
  MAX(0,$I29-$V29)
  ))))+W29</f>
        <v/>
      </c>
      <c r="O29" s="4">
        <f>IF(AND(OR($A28="Holiday",$A29="Holiday"),
        ISNUMBER(MATCH(TRIM($B29),{"Phagwah","Good Friday","Easter Monday","Labour Day","Christmas","Eid ul Azha","Romans-2","Globe-12","Neptune P1"},0))),
   $I29,0)</f>
        <v/>
      </c>
      <c r="P29" s="4">
        <f>IF(OR($O$7="Canteen",$O$7="Head Office"),0,IF($I29&lt;=0,0,IF(AND($I28&lt;=0,OR(TRIM($J29)="Hebrews",TRIM($J29)="Romans",TRIM($J29)="Romans-2",TRIM($J29)="Globe",TRIM($J29)="Globe-12",TRIM($J29)="Neptune P1")),1,0)))</f>
        <v/>
      </c>
      <c r="Q29" s="6" t="n"/>
      <c r="R29" s="296">
        <f>IF(OR($O$7="Canteen",$O$7="Head Office"),0,IF(
  AND(
    SUMIFS(I:I, C:C, C29) &gt;= 8,
    COUNTIFS(C$14:C29, C29)=1,
    OR(
      TEXT(D29,"hh:mm:ss")="07:00:00",
      TEXT(D29,"hh:mm:ss")="15:00:00",
      TEXT(D29,"hh:mm:ss")="23:00:00",
      TEXT(D30,"hh:mm:ss")="07:00:00",
      TEXT(D30,"hh:mm:ss")="15:00:00",
      TEXT(D30,"hh:mm:ss")="23:00:00"
    )
  ),
  1,
  0
))</f>
        <v/>
      </c>
      <c r="S29" s="4">
        <f>IF(OR($A28="Annual Leave",$A29="Annual Leave"),IF(AND($A28&lt;&gt;"Annual Leave",$A29="Annual Leave"),8,0),0)</f>
        <v/>
      </c>
      <c r="T29" s="146" t="n"/>
      <c r="U29" s="351">
        <f>MAX(0,40-Y29)</f>
        <v/>
      </c>
      <c r="V29" s="351">
        <f>IF(OR($C29="",$D29=""),0,
 IF(OR($A28="Holiday",$A29="Holiday"),0,
 IF(AND(NOT(OR($A28="Annual Leave",$A29="Annual Leave")),$A29="Off day"),0,
  IF($I28+$I29&gt;=8,IF($I28&gt;=8,0,8-$I28),$I29)
  )))</f>
        <v/>
      </c>
      <c r="W29" s="351">
        <f>MAX(0,V29-U29)</f>
        <v/>
      </c>
      <c r="X29" s="351">
        <f>IF(C29="","",C29-WEEKDAY(C29,1)+1)</f>
        <v/>
      </c>
      <c r="Y29" s="351">
        <f>SUMPRODUCT(($X$14:$X28=X29)*(($V$14:$V28)+($O$14:$O28)))+IF(X29=X14,$L$11,0)</f>
        <v/>
      </c>
      <c r="Z29" s="351" t="n"/>
      <c r="AA29" s="351" t="n"/>
      <c r="AB29" s="351" t="n"/>
      <c r="AC29" s="351" t="n"/>
      <c r="AD29" s="351" t="n"/>
      <c r="AE29" s="351" t="n"/>
      <c r="AF29" s="351" t="n"/>
    </row>
    <row r="30" ht="24" customHeight="1" s="348" thickBot="1">
      <c r="A30" s="147" t="inlineStr">
        <is>
          <t>On Day</t>
        </is>
      </c>
      <c r="B30" s="180" t="n"/>
      <c r="C30" s="88">
        <f>C27+1</f>
        <v/>
      </c>
      <c r="D30" s="54" t="n">
        <v>0.625</v>
      </c>
      <c r="E30" s="148">
        <f>IF(D30="", "",
 IF(D30=TIME(0,0,0), 0,
 IF(AND(D30&gt;=TIME(0,0,1), D30&lt;=TIME(2,0,0)), TIME(7,0,0),
 IF(AND(D30&gt;=TIME(6,0,0), D30&lt;=TIME(8,0,0)), TIME(12,0,0),
 IF(AND(D30&gt;TIME(8,0,0), D30&lt;=TIME(13,59,0)), TIME(15,0,0),
 IF(AND(D30&gt;=TIME(14,0,0), D30&lt;=TIME(17,59,0)), TIME(21,0,0),
 IF(AND(D30&gt;=TIME(18,0,0), D30&lt;=TIME(21,59,0)), TIME(0,0,0),
 IF(AND(D30&gt;=TIME(22,0,0), D30&lt;=TIME(23,59,59)), TIME(7,0,0), ""))))))))</f>
        <v/>
      </c>
      <c r="F30" s="149" t="n"/>
      <c r="G30" s="148">
        <f>IF(AND(D30&gt;=TIME(6,0,0),D30&lt;=TIME(8,0,0)),E30,"")</f>
        <v/>
      </c>
      <c r="H30" s="54" t="n">
        <v>0.9583333333333334</v>
      </c>
      <c r="I30" s="55">
        <f>ROUND(IF(OR(D30="",E30="",E30=0),0,IF(H30="",MOD(E30-D30,1)*24,MOD(H30-D30,1)*24)),2)</f>
        <v/>
      </c>
      <c r="J30" s="150" t="inlineStr">
        <is>
          <t>Unico-2</t>
        </is>
      </c>
      <c r="K30" s="270" t="n"/>
      <c r="L30" s="181" t="n"/>
      <c r="M30" s="272">
        <f>MAX(0,V30-W30)</f>
        <v/>
      </c>
      <c r="N30" s="56">
        <f>(IF(OR($C30="",$D30=""),0,
 IF(OR($A30="Holiday",$A31="Holiday"),
    IF(ISNUMBER(MATCH(TRIM($B30),{"Phagwah","Good Friday","Easter Monday","Labour Day","Christmas","Eid ul Azha","Romans-2","Globe-12","Neptune P1"},0)),0,$I30),
 IF(AND(NOT(OR($A30="Annual Leave",$A31="Annual Leave")),$A30="Off day"),$I30,
  MAX(0,$I30-$V30)
  ))))+W30</f>
        <v/>
      </c>
      <c r="O30" s="56">
        <f>IF(AND(OR($A30="Holiday",$A31="Holiday"),
        ISNUMBER(MATCH(TRIM($B30),{"Phagwah","Good Friday","Easter Monday","Labour Day","Christmas","Eid ul Azha","Romans-2","Globe-12","Neptune P1"},0))),
   $I30,0)</f>
        <v/>
      </c>
      <c r="P30" s="56">
        <f>IF(OR($O$7="Canteen",$O$7="Head Office"),0,IF($I30&lt;=0,0,IF(OR(OR(TRIM($J30)="Hebrews",TRIM($J30)="Romans",TRIM($J30)="Romans-2",TRIM($J30)="Globe",TRIM($J30)="Globe-12",TRIM($J30)="Neptune P1"),AND($I31&gt;0,OR(TRIM($J31)="Hebrews",TRIM($J31)="Romans",TRIM($J31)="Romans-2",TRIM($J31)="Globe",TRIM($J31)="Globe-12",TRIM($J31)="Neptune P1"))),1,0)))</f>
        <v/>
      </c>
      <c r="Q30" s="57" t="n"/>
      <c r="R30" s="56">
        <f>IF(OR($O$7="Canteen",$O$7="Head Office"),0,IF(
  AND(
    SUMIFS(I:I, C:C, C30) &gt;= 8,
    COUNTIFS(C$14:C30, C30)=1,
    OR(
      TEXT(D30,"hh:mm:ss")="07:00:00",
      TEXT(D30,"hh:mm:ss")="15:00:00",
      TEXT(D30,"hh:mm:ss")="23:00:00",
      TEXT(D31,"hh:mm:ss")="07:00:00",
      TEXT(D31,"hh:mm:ss")="15:00:00",
      TEXT(D31,"hh:mm:ss")="23:00:00"
    )
  ),
  1,
  0
))</f>
        <v/>
      </c>
      <c r="S30" s="56">
        <f>IF(OR($A30="Annual Leave",$A31="Annual Leave"),IF($A30="Annual Leave",8,0),0)</f>
        <v/>
      </c>
      <c r="T30" s="58" t="n"/>
      <c r="U30" s="144">
        <f>MAX(0,40-Y30)</f>
        <v/>
      </c>
      <c r="V30" s="151">
        <f>IF(OR($C30="",$D30=""),0,
 IF(OR($A30="Holiday",$A31="Holiday"),0,
 IF(AND(NOT(OR($A30="Annual Leave",$A31="Annual Leave")),$A30="Off day"),0,
  IF($I30+$I31&gt;=8,IF($I30&gt;=8,8,$I30),$I30)
  )))</f>
        <v/>
      </c>
      <c r="W30" s="151">
        <f>MAX(0,V30-U30)</f>
        <v/>
      </c>
      <c r="X30" s="151">
        <f>IF(C30="","",C30-WEEKDAY(C30,1)+1)</f>
        <v/>
      </c>
      <c r="Y30" s="151">
        <f>SUMPRODUCT(($X$14:$X29=X30)*(($V$14:$V29)+($O$14:$O29)))+IF(X30=X14,$L$11,0)</f>
        <v/>
      </c>
      <c r="Z30" s="151" t="n"/>
      <c r="AA30" s="151" t="n"/>
      <c r="AB30" s="151" t="n"/>
      <c r="AC30" s="351" t="n"/>
      <c r="AD30" s="351" t="n"/>
      <c r="AE30" s="351" t="n"/>
      <c r="AF30" s="351" t="n"/>
    </row>
    <row r="31" ht="24" customHeight="1" s="348" thickBot="1">
      <c r="A31" s="147" t="inlineStr">
        <is>
          <t>On Day</t>
        </is>
      </c>
      <c r="B31" s="182" t="n"/>
      <c r="C31" s="89">
        <f>C30</f>
        <v/>
      </c>
      <c r="D31" s="59" t="n"/>
      <c r="E31" s="152">
        <f>IF(D31="", "",
 IF(D31=TIME(0,0,0), 0,
 IF(AND(D31&gt;=TIME(0,0,1), D31&lt;=TIME(2,0,0)), TIME(7,0,0),
 IF(AND(D31&gt;=TIME(6,0,0), D31&lt;=TIME(8,0,0)), TIME(12,0,0),
 IF(AND(D31&gt;TIME(8,0,0), D31&lt;=TIME(13,59,0)), TIME(15,0,0),
 IF(AND(D31&gt;=TIME(14,0,0), D31&lt;=TIME(17,59,0)), TIME(21,0,0),
 IF(AND(D31&gt;=TIME(18,0,0), D31&lt;=TIME(21,59,0)), TIME(0,0,0),
 IF(AND(D31&gt;=TIME(22,0,0), D31&lt;=TIME(23,59,59)), TIME(7,0,0), ""))))))))</f>
        <v/>
      </c>
      <c r="F31" s="153" t="n"/>
      <c r="G31" s="152">
        <f>IF(AND(D31&gt;=TIME(6,0,0),D31&lt;=TIME(8,0,0)),E31,"")</f>
        <v/>
      </c>
      <c r="H31" s="59" t="n"/>
      <c r="I31" s="60">
        <f>ROUND(IF(OR(D31="",E31="",E31=0),0,IF(H31="",MOD(E31-D31,1)*24,MOD(H31-D31,1)*24)),2)</f>
        <v/>
      </c>
      <c r="J31" s="150" t="n"/>
      <c r="K31" s="270" t="n"/>
      <c r="L31" s="183" t="n"/>
      <c r="M31" s="272">
        <f>MAX(0,V31-W31)</f>
        <v/>
      </c>
      <c r="N31" s="61">
        <f>(IF(OR($C31="",$D31=""),0,
 IF(OR($A30="Holiday",$A31="Holiday"),
    IF(ISNUMBER(MATCH(TRIM($B31),{"Phagwah","Good Friday","Easter Monday","Labour Day","Christmas","Eid ul Azha","Romans-2","Globe-12","Neptune P1"},0)),0,$I31),
 IF(AND(NOT(OR($A30="Annual Leave",$A31="Annual Leave")),$A31="Off day"),$I31,
  MAX(0,$I31-$V31)
  ))))+W31</f>
        <v/>
      </c>
      <c r="O31" s="61">
        <f>IF(AND(OR($A30="Holiday",$A31="Holiday"),
        ISNUMBER(MATCH(TRIM($B31),{"Phagwah","Good Friday","Easter Monday","Labour Day","Christmas","Eid ul Azha","Romans-2","Globe-12","Neptune P1"},0))),
   $I31,0)</f>
        <v/>
      </c>
      <c r="P31" s="61">
        <f>IF(OR($O$7="Canteen",$O$7="Head Office"),0,IF($I31&lt;=0,0,IF(AND($I30&lt;=0,OR(TRIM($J31)="Hebrews",TRIM($J31)="Romans",TRIM($J31)="Romans-2",TRIM($J31)="Globe",TRIM($J31)="Globe-12",TRIM($J31)="Neptune P1")),1,0)))</f>
        <v/>
      </c>
      <c r="Q31" s="62" t="n"/>
      <c r="R31" s="61">
        <f>IF(OR($O$7="Canteen",$O$7="Head Office"),0,IF(
  AND(
    SUMIFS(I:I, C:C, C31) &gt;= 8,
    COUNTIFS(C$14:C31, C31)=1,
    OR(
      TEXT(D31,"hh:mm:ss")="07:00:00",
      TEXT(D31,"hh:mm:ss")="15:00:00",
      TEXT(D31,"hh:mm:ss")="23:00:00",
      TEXT(D32,"hh:mm:ss")="07:00:00",
      TEXT(D32,"hh:mm:ss")="15:00:00",
      TEXT(D32,"hh:mm:ss")="23:00:00"
    )
  ),
  1,
  0
))</f>
        <v/>
      </c>
      <c r="S31" s="61">
        <f>IF(OR($A30="Annual Leave",$A31="Annual Leave"),IF(AND($A30&lt;&gt;"Annual Leave",$A31="Annual Leave"),8,0),0)</f>
        <v/>
      </c>
      <c r="T31" s="63" t="n"/>
      <c r="U31" s="144">
        <f>MAX(0,40-Y31)</f>
        <v/>
      </c>
      <c r="V31" s="151">
        <f>IF(OR($C31="",$D31=""),0,
 IF(OR($A30="Holiday",$A31="Holiday"),0,
 IF(AND(NOT(OR($A30="Annual Leave",$A31="Annual Leave")),$A31="Off day"),0,
  IF($I30+$I31&gt;=8,IF($I30&gt;=8,0,8-$I30),$I31)
  )))</f>
        <v/>
      </c>
      <c r="W31" s="151">
        <f>MAX(0,V31-U31)</f>
        <v/>
      </c>
      <c r="X31" s="151">
        <f>IF(C31="","",C31-WEEKDAY(C31,1)+1)</f>
        <v/>
      </c>
      <c r="Y31" s="151">
        <f>SUMPRODUCT(($X$14:$X30=X31)*(($V$14:$V30)+($O$14:$O30)))+IF(X31=X14,$L$11,0)</f>
        <v/>
      </c>
      <c r="Z31" s="151" t="n"/>
      <c r="AA31" s="151" t="n"/>
      <c r="AB31" s="151" t="n"/>
      <c r="AC31" s="351" t="n"/>
      <c r="AD31" s="351" t="n"/>
      <c r="AE31" s="351" t="n"/>
      <c r="AF31" s="351" t="n"/>
    </row>
    <row r="32" ht="24" customHeight="1" s="348" thickBot="1">
      <c r="A32" s="184" t="inlineStr">
        <is>
          <t>On Day</t>
        </is>
      </c>
      <c r="B32" s="185" t="n"/>
      <c r="C32" s="101">
        <f>C30+1</f>
        <v/>
      </c>
      <c r="D32" s="11" t="n">
        <v>0.625</v>
      </c>
      <c r="E32" s="186">
        <f>IF(D32="", "",
 IF(D32=TIME(0,0,0), 0,
 IF(AND(D32&gt;=TIME(0,0,1), D32&lt;=TIME(2,0,0)), TIME(7,0,0),
 IF(AND(D32&gt;=TIME(6,0,0), D32&lt;=TIME(8,0,0)), TIME(12,0,0),
 IF(AND(D32&gt;TIME(8,0,0), D32&lt;=TIME(13,59,0)), TIME(15,0,0),
 IF(AND(D32&gt;=TIME(14,0,0), D32&lt;=TIME(17,59,0)), TIME(21,0,0),
 IF(AND(D32&gt;=TIME(18,0,0), D32&lt;=TIME(21,59,0)), TIME(0,0,0),
 IF(AND(D32&gt;=TIME(22,0,0), D32&lt;=TIME(23,59,59)), TIME(7,0,0), ""))))))))</f>
        <v/>
      </c>
      <c r="F32" s="187" t="n"/>
      <c r="G32" s="186">
        <f>IF(AND(D32&gt;=TIME(6,0,0),D32&lt;=TIME(8,0,0)),E32,"")</f>
        <v/>
      </c>
      <c r="H32" s="11" t="n">
        <v>0.9583333333333334</v>
      </c>
      <c r="I32" s="87">
        <f>ROUND(IF(OR(D32="",E32="",E32=0),0,IF(H32="",MOD(E32-D32,1)*24,MOD(H32-D32,1)*24)),2)</f>
        <v/>
      </c>
      <c r="J32" s="188" t="inlineStr">
        <is>
          <t>Unico-2</t>
        </is>
      </c>
      <c r="K32" s="297" t="n"/>
      <c r="L32" s="189" t="n"/>
      <c r="M32" s="298">
        <f>MAX(0,V32-W32)</f>
        <v/>
      </c>
      <c r="N32" s="12">
        <f>(IF(OR($C32="",$D32=""),0,
 IF(OR($A32="Holiday",$A33="Holiday"),
    IF(ISNUMBER(MATCH(TRIM($B32),{"Phagwah","Good Friday","Easter Monday","Labour Day","Christmas","Eid ul Azha","Romans-2","Globe-12","Neptune P1"},0)),0,$I32),
 IF(AND(NOT(OR($A32="Annual Leave",$A33="Annual Leave")),$A32="Off day"),$I32,
  MAX(0,$I32-$V32)
  ))))+W32</f>
        <v/>
      </c>
      <c r="O32" s="12">
        <f>IF(AND(OR($A32="Holiday",$A33="Holiday"),
        ISNUMBER(MATCH(TRIM($B32),{"Phagwah","Good Friday","Easter Monday","Labour Day","Christmas","Eid ul Azha","Romans-2","Globe-12","Neptune P1"},0))),
   $I32,0)</f>
        <v/>
      </c>
      <c r="P32" s="12">
        <f>IF(OR($O$7="Canteen",$O$7="Head Office"),0,IF($I32&lt;=0,0,IF(OR(OR(TRIM($J32)="Hebrews",TRIM($J32)="Romans",TRIM($J32)="Romans-2",TRIM($J32)="Globe",TRIM($J32)="Globe-12",TRIM($J32)="Neptune P1"),AND($I33&gt;0,OR(TRIM($J33)="Hebrews",TRIM($J33)="Romans",TRIM($J33)="Romans-2",TRIM($J33)="Globe",TRIM($J33)="Globe-12",TRIM($J33)="Neptune P1"))),1,0)))</f>
        <v/>
      </c>
      <c r="Q32" s="13" t="n"/>
      <c r="R32" s="12">
        <f>IF(OR($O$7="Canteen",$O$7="Head Office"),0,IF(
  AND(
    SUMIFS(I:I, C:C, C32) &gt;= 8,
    COUNTIFS(C$14:C32, C32)=1,
    OR(
      TEXT(D32,"hh:mm:ss")="07:00:00",
      TEXT(D32,"hh:mm:ss")="15:00:00",
      TEXT(D32,"hh:mm:ss")="23:00:00",
      TEXT(D33,"hh:mm:ss")="07:00:00",
      TEXT(D33,"hh:mm:ss")="15:00:00",
      TEXT(D33,"hh:mm:ss")="23:00:00"
    )
  ),
  1,
  0
))</f>
        <v/>
      </c>
      <c r="S32" s="12">
        <f>IF(OR($A32="Annual Leave",$A33="Annual Leave"),IF($A32="Annual Leave",8,0),0)</f>
        <v/>
      </c>
      <c r="T32" s="102" t="n"/>
      <c r="U32" s="144">
        <f>MAX(0,40-Y32)</f>
        <v/>
      </c>
      <c r="V32" s="351">
        <f>IF(OR($C32="",$D32=""),0,
 IF(OR($A32="Holiday",$A33="Holiday"),0,
 IF(AND(NOT(OR($A32="Annual Leave",$A33="Annual Leave")),$A32="Off day"),0,
  IF($I32+$I33&gt;=8,IF($I32&gt;=8,8,$I32),$I32)
  )))</f>
        <v/>
      </c>
      <c r="W32" s="351">
        <f>MAX(0,V32-U32)</f>
        <v/>
      </c>
      <c r="X32" s="351">
        <f>IF(C32="","",C32-WEEKDAY(C32,1)+1)</f>
        <v/>
      </c>
      <c r="Y32" s="351">
        <f>SUMPRODUCT(($X$14:$X31=X32)*(($V$14:$V31)+($O$14:$O31)))+IF(X32=X14,$L$11,0)</f>
        <v/>
      </c>
      <c r="Z32" s="351" t="n"/>
      <c r="AA32" s="351" t="n"/>
      <c r="AB32" s="351" t="n"/>
      <c r="AC32" s="351" t="n"/>
      <c r="AD32" s="351" t="n"/>
      <c r="AE32" s="351" t="n"/>
      <c r="AF32" s="351" t="n"/>
    </row>
    <row r="33" ht="24" customHeight="1" s="348" thickBot="1">
      <c r="A33" s="184" t="inlineStr">
        <is>
          <t>On Day</t>
        </is>
      </c>
      <c r="B33" s="299" t="n"/>
      <c r="C33" s="101">
        <f>C32</f>
        <v/>
      </c>
      <c r="D33" s="300" t="n"/>
      <c r="E33" s="301">
        <f>IF(D33="", "",
 IF(D33=TIME(0,0,0), 0,
 IF(AND(D33&gt;=TIME(0,0,1), D33&lt;=TIME(2,0,0)), TIME(7,0,0),
 IF(AND(D33&gt;=TIME(6,0,0), D33&lt;=TIME(8,0,0)), TIME(12,0,0),
 IF(AND(D33&gt;TIME(8,0,0), D33&lt;=TIME(13,59,0)), TIME(15,0,0),
 IF(AND(D33&gt;=TIME(14,0,0), D33&lt;=TIME(17,59,0)), TIME(21,0,0),
 IF(AND(D33&gt;=TIME(18,0,0), D33&lt;=TIME(21,59,0)), TIME(0,0,0),
 IF(AND(D33&gt;=TIME(22,0,0), D33&lt;=TIME(23,59,59)), TIME(7,0,0), ""))))))))</f>
        <v/>
      </c>
      <c r="F33" s="187" t="n"/>
      <c r="G33" s="301">
        <f>IF(AND(D33&gt;=TIME(6,0,0),D33&lt;=TIME(8,0,0)),E33,"")</f>
        <v/>
      </c>
      <c r="H33" s="300" t="n"/>
      <c r="I33" s="87">
        <f>ROUND(IF(OR(D33="",E33="",E33=0),0,IF(H33="",MOD(E33-D33,1)*24,MOD(H33-D33,1)*24)),2)</f>
        <v/>
      </c>
      <c r="J33" s="190" t="n"/>
      <c r="K33" s="297" t="n"/>
      <c r="L33" s="189" t="n"/>
      <c r="M33" s="298">
        <f>MAX(0,V33-W33)</f>
        <v/>
      </c>
      <c r="N33" s="302">
        <f>(IF(OR($C33="",$D33=""),0,
 IF(OR($A32="Holiday",$A33="Holiday"),
    IF(ISNUMBER(MATCH(TRIM($B33),{"Phagwah","Good Friday","Easter Monday","Labour Day","Christmas","Eid ul Azha","Romans-2","Globe-12","Neptune P1"},0)),0,$I33),
 IF(AND(NOT(OR($A32="Annual Leave",$A33="Annual Leave")),$A33="Off day"),$I33,
  MAX(0,$I33-$V33)
  ))))+W33</f>
        <v/>
      </c>
      <c r="O33" s="302">
        <f>IF(AND(OR($A32="Holiday",$A33="Holiday"),
        ISNUMBER(MATCH(TRIM($B33),{"Phagwah","Good Friday","Easter Monday","Labour Day","Christmas","Eid ul Azha","Romans-2","Globe-12","Neptune P1"},0))),
   $I33,0)</f>
        <v/>
      </c>
      <c r="P33" s="302">
        <f>IF(OR($O$7="Canteen",$O$7="Head Office"),0,IF($I33&lt;=0,0,IF(AND($I32&lt;=0,OR(TRIM($J33)="Hebrews",TRIM($J33)="Romans",TRIM($J33)="Romans-2",TRIM($J33)="Globe",TRIM($J33)="Globe-12",TRIM($J33)="Neptune P1")),1,0)))</f>
        <v/>
      </c>
      <c r="Q33" s="303" t="n"/>
      <c r="R33" s="302">
        <f>IF(OR($O$7="Canteen",$O$7="Head Office"),0,IF(
  AND(
    SUMIFS(I:I, C:C, C33) &gt;= 8,
    COUNTIFS(C$14:C33, C33)=1,
    OR(
      TEXT(D33,"hh:mm:ss")="07:00:00",
      TEXT(D33,"hh:mm:ss")="15:00:00",
      TEXT(D33,"hh:mm:ss")="23:00:00",
      TEXT(D34,"hh:mm:ss")="07:00:00",
      TEXT(D34,"hh:mm:ss")="15:00:00",
      TEXT(D34,"hh:mm:ss")="23:00:00"
    )
  ),
  1,
  0
))</f>
        <v/>
      </c>
      <c r="S33" s="302">
        <f>IF(OR($A32="Annual Leave",$A33="Annual Leave"),IF(AND($A32&lt;&gt;"Annual Leave",$A33="Annual Leave"),8,0),0)</f>
        <v/>
      </c>
      <c r="T33" s="304" t="n"/>
      <c r="U33" s="144">
        <f>MAX(0,40-Y33)</f>
        <v/>
      </c>
      <c r="V33" s="351">
        <f>IF(OR($C33="",$D33=""),0,
 IF(OR($A32="Holiday",$A33="Holiday"),0,
 IF(AND(NOT(OR($A32="Annual Leave",$A33="Annual Leave")),$A33="Off day"),0,
  IF($I32+$I33&gt;=8,IF($I32&gt;=8,0,8-$I32),$I33)
  )))</f>
        <v/>
      </c>
      <c r="W33" s="351">
        <f>MAX(0,V33-U33)</f>
        <v/>
      </c>
      <c r="X33" s="351">
        <f>IF(C33="","",C33-WEEKDAY(C33,1)+1)</f>
        <v/>
      </c>
      <c r="Y33" s="351">
        <f>SUMPRODUCT(($X$14:$X32=X33)*(($V$14:$V32)+($O$14:$O32)))+IF(X33=X14,$L$11,0)</f>
        <v/>
      </c>
      <c r="Z33" s="351" t="n"/>
      <c r="AA33" s="351" t="n"/>
      <c r="AB33" s="351" t="n"/>
      <c r="AC33" s="351" t="n"/>
      <c r="AD33" s="351" t="n"/>
      <c r="AE33" s="351" t="n"/>
      <c r="AF33" s="351" t="n"/>
    </row>
    <row r="34" ht="24" customHeight="1" s="348" thickBot="1">
      <c r="A34" s="159" t="inlineStr">
        <is>
          <t>On Day</t>
        </is>
      </c>
      <c r="B34" s="191" t="n"/>
      <c r="C34" s="92">
        <f>C32+1</f>
        <v/>
      </c>
      <c r="D34" s="31" t="n">
        <v>0.2916666666666667</v>
      </c>
      <c r="E34" s="160">
        <f>IF(D34="", "",
 IF(D34=TIME(0,0,0), 0,
 IF(AND(D34&gt;=TIME(0,0,1), D34&lt;=TIME(2,0,0)), TIME(7,0,0),
 IF(AND(D34&gt;=TIME(6,0,0), D34&lt;=TIME(8,0,0)), TIME(12,0,0),
 IF(AND(D34&gt;TIME(8,0,0), D34&lt;=TIME(13,59,0)), TIME(15,0,0),
 IF(AND(D34&gt;=TIME(14,0,0), D34&lt;=TIME(17,59,0)), TIME(21,0,0),
 IF(AND(D34&gt;=TIME(18,0,0), D34&lt;=TIME(21,59,0)), TIME(0,0,0),
 IF(AND(D34&gt;=TIME(22,0,0), D34&lt;=TIME(23,59,59)), TIME(7,0,0), ""))))))))</f>
        <v/>
      </c>
      <c r="F34" s="161" t="n"/>
      <c r="G34" s="160">
        <f>IF(AND(D34&gt;=TIME(6,0,0),D34&lt;=TIME(8,0,0)),E34,"")</f>
        <v/>
      </c>
      <c r="H34" s="31" t="n">
        <v>0.625</v>
      </c>
      <c r="I34" s="32">
        <f>ROUND(IF(OR(D34="",E34="",E34=0),0,IF(H34="",MOD(E34-D34,1)*24,MOD(H34-D34,1)*24)),2)</f>
        <v/>
      </c>
      <c r="J34" s="162" t="inlineStr">
        <is>
          <t>Unico-2</t>
        </is>
      </c>
      <c r="K34" s="282" t="n"/>
      <c r="L34" s="181" t="n"/>
      <c r="M34" s="283">
        <f>MAX(0,V34-W34)</f>
        <v/>
      </c>
      <c r="N34" s="33">
        <f>(IF(OR($C34="",$D34=""),0,
 IF(OR($A34="Holiday",$A35="Holiday"),
    IF(ISNUMBER(MATCH(TRIM($B34),{"Phagwah","Good Friday","Easter Monday","Labour Day","Christmas","Eid ul Azha","Romans-2","Globe-12","Neptune P1"},0)),0,$I34),
 IF(AND(NOT(OR($A34="Annual Leave",$A35="Annual Leave")),$A34="Off day"),$I34,
  MAX(0,$I34-$V34)
  ))))+W34</f>
        <v/>
      </c>
      <c r="O34" s="33">
        <f>IF(AND(OR($A34="Holiday",$A35="Holiday"),
        ISNUMBER(MATCH(TRIM($B34),{"Phagwah","Good Friday","Easter Monday","Labour Day","Christmas","Eid ul Azha","Romans-2","Globe-12","Neptune P1"},0))),
   $I34,0)</f>
        <v/>
      </c>
      <c r="P34" s="33">
        <f>IF(OR($O$7="Canteen",$O$7="Head Office"),0,IF($I34&lt;=0,0,IF(OR(OR(TRIM($J34)="Hebrews",TRIM($J34)="Romans",TRIM($J34)="Romans-2",TRIM($J34)="Globe",TRIM($J34)="Globe-12",TRIM($J34)="Neptune P1"),AND($I35&gt;0,OR(TRIM($J35)="Hebrews",TRIM($J35)="Romans",TRIM($J35)="Romans-2",TRIM($J35)="Globe",TRIM($J35)="Globe-12",TRIM($J35)="Neptune P1"))),1,0)))</f>
        <v/>
      </c>
      <c r="Q34" s="34" t="n"/>
      <c r="R34" s="33">
        <f>IF(OR($O$7="Canteen",$O$7="Head Office"),0,IF(
  AND(
    SUMIFS(I:I, C:C, C34) &gt;= 8,
    COUNTIFS(C$14:C34, C34)=1,
    OR(
      TEXT(D34,"hh:mm:ss")="07:00:00",
      TEXT(D34,"hh:mm:ss")="15:00:00",
      TEXT(D34,"hh:mm:ss")="23:00:00",
      TEXT(D35,"hh:mm:ss")="07:00:00",
      TEXT(D35,"hh:mm:ss")="15:00:00",
      TEXT(D35,"hh:mm:ss")="23:00:00"
    )
  ),
  1,
  0
))</f>
        <v/>
      </c>
      <c r="S34" s="33">
        <f>IF(OR($A34="Annual Leave",$A35="Annual Leave"),IF($A34="Annual Leave",8,0),0)</f>
        <v/>
      </c>
      <c r="T34" s="35" t="n"/>
      <c r="U34" s="144">
        <f>MAX(0,40-Y34)</f>
        <v/>
      </c>
      <c r="V34" s="351">
        <f>IF(OR($C34="",$D34=""),0,
 IF(OR($A34="Holiday",$A35="Holiday"),0,
 IF(AND(NOT(OR($A34="Annual Leave",$A35="Annual Leave")),$A34="Off day"),0,
  IF($I34+$I35&gt;=8,IF($I34&gt;=8,8,$I34),$I34)
  )))</f>
        <v/>
      </c>
      <c r="W34" s="351">
        <f>MAX(0,V34-U34)</f>
        <v/>
      </c>
      <c r="X34" s="351">
        <f>IF(C34="","",C34-WEEKDAY(C34,1)+1)</f>
        <v/>
      </c>
      <c r="Y34" s="351">
        <f>SUMPRODUCT(($X$14:$X33=X34)*(($V$14:$V33)+($O$14:$O33)))+IF(X34=X14,$L$11,0)</f>
        <v/>
      </c>
      <c r="Z34" s="351" t="n"/>
      <c r="AA34" s="351" t="n"/>
      <c r="AB34" s="351" t="n"/>
      <c r="AC34" s="351" t="n"/>
      <c r="AD34" s="351" t="n"/>
      <c r="AE34" s="351" t="n"/>
      <c r="AF34" s="351" t="n"/>
    </row>
    <row r="35" ht="24" customHeight="1" s="348" thickBot="1">
      <c r="A35" s="159" t="inlineStr">
        <is>
          <t>On Day</t>
        </is>
      </c>
      <c r="B35" s="192" t="n"/>
      <c r="C35" s="93">
        <f>C34</f>
        <v/>
      </c>
      <c r="D35" s="36" t="n"/>
      <c r="E35" s="163">
        <f>IF(D35="", "",
 IF(D35=TIME(0,0,0), 0,
 IF(AND(D35&gt;=TIME(0,0,1), D35&lt;=TIME(2,0,0)), TIME(7,0,0),
 IF(AND(D35&gt;=TIME(6,0,0), D35&lt;=TIME(8,0,0)), TIME(12,0,0),
 IF(AND(D35&gt;TIME(8,0,0), D35&lt;=TIME(13,59,0)), TIME(15,0,0),
 IF(AND(D35&gt;=TIME(14,0,0), D35&lt;=TIME(17,59,0)), TIME(21,0,0),
 IF(AND(D35&gt;=TIME(18,0,0), D35&lt;=TIME(21,59,0)), TIME(0,0,0),
 IF(AND(D35&gt;=TIME(22,0,0), D35&lt;=TIME(23,59,59)), TIME(7,0,0), ""))))))))</f>
        <v/>
      </c>
      <c r="F35" s="164" t="n"/>
      <c r="G35" s="163">
        <f>IF(AND(D35&gt;=TIME(6,0,0),D35&lt;=TIME(8,0,0)),E35,"")</f>
        <v/>
      </c>
      <c r="H35" s="36" t="n"/>
      <c r="I35" s="37">
        <f>ROUND(IF(OR(D35="",E35="",E35=0),0,IF(H35="",MOD(E35-D35,1)*24,MOD(H35-D35,1)*24)),2)</f>
        <v/>
      </c>
      <c r="J35" s="162" t="n"/>
      <c r="K35" s="282" t="n"/>
      <c r="L35" s="183" t="n"/>
      <c r="M35" s="283">
        <f>MAX(0,V35-W35)</f>
        <v/>
      </c>
      <c r="N35" s="38">
        <f>(IF(OR($C35="",$D35=""),0,
 IF(OR($A34="Holiday",$A35="Holiday"),
    IF(ISNUMBER(MATCH(TRIM($B35),{"Phagwah","Good Friday","Easter Monday","Labour Day","Christmas","Eid ul Azha","Romans-2","Globe-12","Neptune P1"},0)),0,$I35),
 IF(AND(NOT(OR($A34="Annual Leave",$A35="Annual Leave")),$A35="Off day"),$I35,
  MAX(0,$I35-$V35)
  ))))+W35</f>
        <v/>
      </c>
      <c r="O35" s="38">
        <f>IF(AND(OR($A34="Holiday",$A35="Holiday"),
        ISNUMBER(MATCH(TRIM($B35),{"Phagwah","Good Friday","Easter Monday","Labour Day","Christmas","Eid ul Azha","Romans-2","Globe-12","Neptune P1"},0))),
   $I35,0)</f>
        <v/>
      </c>
      <c r="P35" s="38">
        <f>IF(OR($O$7="Canteen",$O$7="Head Office"),0,IF($I35&lt;=0,0,IF(AND($I34&lt;=0,OR(TRIM($J35)="Hebrews",TRIM($J35)="Romans",TRIM($J35)="Romans-2",TRIM($J35)="Globe",TRIM($J35)="Globe-12",TRIM($J35)="Neptune P1")),1,0)))</f>
        <v/>
      </c>
      <c r="Q35" s="39" t="n"/>
      <c r="R35" s="38">
        <f>IF(OR($O$7="Canteen",$O$7="Head Office"),0,IF(
  AND(
    SUMIFS(I:I, C:C, C35) &gt;= 8,
    COUNTIFS(C$14:C35, C35)=1,
    OR(
      TEXT(D35,"hh:mm:ss")="07:00:00",
      TEXT(D35,"hh:mm:ss")="15:00:00",
      TEXT(D35,"hh:mm:ss")="23:00:00",
      TEXT(D36,"hh:mm:ss")="07:00:00",
      TEXT(D36,"hh:mm:ss")="15:00:00",
      TEXT(D36,"hh:mm:ss")="23:00:00"
    )
  ),
  1,
  0
))</f>
        <v/>
      </c>
      <c r="S35" s="38">
        <f>IF(OR($A34="Annual Leave",$A35="Annual Leave"),IF(AND($A34&lt;&gt;"Annual Leave",$A35="Annual Leave"),8,0),0)</f>
        <v/>
      </c>
      <c r="T35" s="40" t="n"/>
      <c r="U35" s="144">
        <f>MAX(0,40-Y35)</f>
        <v/>
      </c>
      <c r="V35" s="351">
        <f>IF(OR($C35="",$D35=""),0,
 IF(OR($A34="Holiday",$A35="Holiday"),0,
 IF(AND(NOT(OR($A34="Annual Leave",$A35="Annual Leave")),$A35="Off day"),0,
  IF($I34+$I35&gt;=8,IF($I34&gt;=8,0,8-$I34),$I35)
  )))</f>
        <v/>
      </c>
      <c r="W35" s="351">
        <f>MAX(0,V35-U35)</f>
        <v/>
      </c>
      <c r="X35" s="351">
        <f>IF(C35="","",C35-WEEKDAY(C35,1)+1)</f>
        <v/>
      </c>
      <c r="Y35" s="351">
        <f>SUMPRODUCT(($X$14:$X34=X35)*(($V$14:$V34)+($O$14:$O34)))+IF(X35=X14,$L$11,0)</f>
        <v/>
      </c>
      <c r="Z35" s="351" t="n"/>
      <c r="AA35" s="351" t="n"/>
      <c r="AB35" s="351" t="n"/>
      <c r="AC35" s="351" t="n"/>
      <c r="AD35" s="351" t="n"/>
      <c r="AE35" s="351" t="n"/>
      <c r="AF35" s="351" t="n"/>
    </row>
    <row r="36" ht="24" customHeight="1" s="348" thickBot="1">
      <c r="A36" s="154" t="inlineStr">
        <is>
          <t>On Day</t>
        </is>
      </c>
      <c r="B36" s="193" t="n"/>
      <c r="C36" s="90">
        <f>C34+1</f>
        <v/>
      </c>
      <c r="D36" s="8" t="n">
        <v>0.2916666666666667</v>
      </c>
      <c r="E36" s="155">
        <f>IF(D36="", "",
 IF(D36=TIME(0,0,0), 0,
 IF(AND(D36&gt;=TIME(0,0,1), D36&lt;=TIME(2,0,0)), TIME(7,0,0),
 IF(AND(D36&gt;=TIME(6,0,0), D36&lt;=TIME(8,0,0)), TIME(12,0,0),
 IF(AND(D36&gt;TIME(8,0,0), D36&lt;=TIME(13,59,0)), TIME(15,0,0),
 IF(AND(D36&gt;=TIME(14,0,0), D36&lt;=TIME(17,59,0)), TIME(21,0,0),
 IF(AND(D36&gt;=TIME(18,0,0), D36&lt;=TIME(21,59,0)), TIME(0,0,0),
 IF(AND(D36&gt;=TIME(22,0,0), D36&lt;=TIME(23,59,59)), TIME(7,0,0), ""))))))))</f>
        <v/>
      </c>
      <c r="F36" s="156" t="n"/>
      <c r="G36" s="155">
        <f>IF(AND(D36&gt;=TIME(6,0,0),D36&lt;=TIME(8,0,0)),E36,"")</f>
        <v/>
      </c>
      <c r="H36" s="8" t="n">
        <v>0.625</v>
      </c>
      <c r="I36" s="30">
        <f>ROUND(IF(OR(D36="",E36="",E36=0),0,IF(H36="",MOD(E36-D36,1)*24,MOD(H36-D36,1)*24)),2)</f>
        <v/>
      </c>
      <c r="J36" s="157" t="inlineStr">
        <is>
          <t>Unico-2</t>
        </is>
      </c>
      <c r="K36" s="274" t="n"/>
      <c r="L36" s="189" t="n"/>
      <c r="M36" s="275">
        <f>MAX(0,V36-W36)</f>
        <v/>
      </c>
      <c r="N36" s="9">
        <f>(IF(OR($C36="",$D36=""),0,
 IF(OR($A36="Holiday",$A37="Holiday"),
    IF(ISNUMBER(MATCH(TRIM($B36),{"Phagwah","Good Friday","Easter Monday","Labour Day","Christmas","Eid ul Azha","Romans-2","Globe-12","Neptune P1"},0)),0,$I36),
 IF(AND(NOT(OR($A36="Annual Leave",$A37="Annual Leave")),$A36="Off day"),$I36,
  MAX(0,$I36-$V36)
  ))))+W36</f>
        <v/>
      </c>
      <c r="O36" s="9">
        <f>IF(AND(OR($A36="Holiday",$A37="Holiday"),
        ISNUMBER(MATCH(TRIM($B36),{"Phagwah","Good Friday","Easter Monday","Labour Day","Christmas","Eid ul Azha","Romans-2","Globe-12","Neptune P1"},0))),
   $I36,0)</f>
        <v/>
      </c>
      <c r="P36" s="9">
        <f>IF(OR($O$7="Canteen",$O$7="Head Office"),0,IF($I36&lt;=0,0,IF(OR(OR(TRIM($J36)="Hebrews",TRIM($J36)="Romans",TRIM($J36)="Romans-2",TRIM($J36)="Globe",TRIM($J36)="Globe-12",TRIM($J36)="Neptune P1"),AND($I37&gt;0,OR(TRIM($J37)="Hebrews",TRIM($J37)="Romans",TRIM($J37)="Romans-2",TRIM($J37)="Globe",TRIM($J37)="Globe-12",TRIM($J37)="Neptune P1"))),1,0)))</f>
        <v/>
      </c>
      <c r="Q36" s="10" t="n"/>
      <c r="R36" s="9">
        <f>IF(OR($O$7="Canteen",$O$7="Head Office"),0,IF(
  AND(
    SUMIFS(I:I, C:C, C36) &gt;= 8,
    COUNTIFS(C$14:C36, C36)=1,
    OR(
      TEXT(D36,"hh:mm:ss")="07:00:00",
      TEXT(D36,"hh:mm:ss")="15:00:00",
      TEXT(D36,"hh:mm:ss")="23:00:00",
      TEXT(D37,"hh:mm:ss")="07:00:00",
      TEXT(D37,"hh:mm:ss")="15:00:00",
      TEXT(D37,"hh:mm:ss")="23:00:00"
    )
  ),
  1,
  0
))</f>
        <v/>
      </c>
      <c r="S36" s="9">
        <f>IF(OR($A36="Annual Leave",$A37="Annual Leave"),IF($A36="Annual Leave",8,0),0)</f>
        <v/>
      </c>
      <c r="T36" s="91" t="n"/>
      <c r="U36" s="144">
        <f>MAX(0,40-Y36)</f>
        <v/>
      </c>
      <c r="V36" s="351">
        <f>IF(OR($C36="",$D36=""),0,
 IF(OR($A36="Holiday",$A37="Holiday"),0,
 IF(AND(NOT(OR($A36="Annual Leave",$A37="Annual Leave")),$A36="Off day"),0,
  IF($I36+$I37&gt;=8,IF($I36&gt;=8,8,$I36),$I36)
  )))</f>
        <v/>
      </c>
      <c r="W36" s="351">
        <f>MAX(0,V36-U36)</f>
        <v/>
      </c>
      <c r="X36" s="351">
        <f>IF(C36="","",C36-WEEKDAY(C36,1)+1)</f>
        <v/>
      </c>
      <c r="Y36" s="351">
        <f>SUMPRODUCT(($X$14:$X35=X36)*(($V$14:$V35)+($O$14:$O35)))+IF(X36=X14,$L$11,0)</f>
        <v/>
      </c>
      <c r="Z36" s="351" t="n"/>
      <c r="AA36" s="351" t="n"/>
      <c r="AB36" s="351" t="n"/>
      <c r="AC36" s="351" t="n"/>
      <c r="AD36" s="351" t="n"/>
      <c r="AE36" s="351" t="n"/>
      <c r="AF36" s="351" t="n"/>
    </row>
    <row r="37" ht="24" customHeight="1" s="348" thickBot="1">
      <c r="A37" s="154" t="inlineStr">
        <is>
          <t>On Day</t>
        </is>
      </c>
      <c r="B37" s="305" t="n"/>
      <c r="C37" s="90">
        <f>C36</f>
        <v/>
      </c>
      <c r="D37" s="276" t="n"/>
      <c r="E37" s="277">
        <f>IF(D37="", "",
 IF(D37=TIME(0,0,0), 0,
 IF(AND(D37&gt;=TIME(0,0,1), D37&lt;=TIME(2,0,0)), TIME(7,0,0),
 IF(AND(D37&gt;=TIME(6,0,0), D37&lt;=TIME(8,0,0)), TIME(12,0,0),
 IF(AND(D37&gt;TIME(8,0,0), D37&lt;=TIME(13,59,0)), TIME(15,0,0),
 IF(AND(D37&gt;=TIME(14,0,0), D37&lt;=TIME(17,59,0)), TIME(21,0,0),
 IF(AND(D37&gt;=TIME(18,0,0), D37&lt;=TIME(21,59,0)), TIME(0,0,0),
 IF(AND(D37&gt;=TIME(22,0,0), D37&lt;=TIME(23,59,59)), TIME(7,0,0), ""))))))))</f>
        <v/>
      </c>
      <c r="F37" s="156" t="n"/>
      <c r="G37" s="277">
        <f>IF(AND(D37&gt;=TIME(6,0,0),D37&lt;=TIME(8,0,0)),E37,"")</f>
        <v/>
      </c>
      <c r="H37" s="276" t="n"/>
      <c r="I37" s="30">
        <f>ROUND(IF(OR(D37="",E37="",E37=0),0,IF(H37="",MOD(E37-D37,1)*24,MOD(H37-D37,1)*24)),2)</f>
        <v/>
      </c>
      <c r="J37" s="158" t="n"/>
      <c r="K37" s="274" t="n"/>
      <c r="L37" s="189" t="n"/>
      <c r="M37" s="275">
        <f>MAX(0,V37-W37)</f>
        <v/>
      </c>
      <c r="N37" s="278">
        <f>(IF(OR($C37="",$D37=""),0,
 IF(OR($A36="Holiday",$A37="Holiday"),
    IF(ISNUMBER(MATCH(TRIM($B37),{"Phagwah","Good Friday","Easter Monday","Labour Day","Christmas","Eid ul Azha","Romans-2","Globe-12","Neptune P1"},0)),0,$I37),
 IF(AND(NOT(OR($A36="Annual Leave",$A37="Annual Leave")),$A37="Off day"),$I37,
  MAX(0,$I37-$V37)
  ))))+W37</f>
        <v/>
      </c>
      <c r="O37" s="278">
        <f>IF(AND(OR($A36="Holiday",$A37="Holiday"),
        ISNUMBER(MATCH(TRIM($B37),{"Phagwah","Good Friday","Easter Monday","Labour Day","Christmas","Eid ul Azha","Romans-2","Globe-12","Neptune P1"},0))),
   $I37,0)</f>
        <v/>
      </c>
      <c r="P37" s="278">
        <f>IF(OR($O$7="Canteen",$O$7="Head Office"),0,IF($I37&lt;=0,0,IF(AND($I36&lt;=0,OR(TRIM($J37)="Hebrews",TRIM($J37)="Romans",TRIM($J37)="Romans-2",TRIM($J37)="Globe",TRIM($J37)="Globe-12",TRIM($J37)="Neptune P1")),1,0)))</f>
        <v/>
      </c>
      <c r="Q37" s="279" t="n"/>
      <c r="R37" s="278">
        <f>IF(OR($O$7="Canteen",$O$7="Head Office"),0,IF(
  AND(
    SUMIFS(I:I, C:C, C37) &gt;= 8,
    COUNTIFS(C$14:C37, C37)=1,
    OR(
      TEXT(D37,"hh:mm:ss")="07:00:00",
      TEXT(D37,"hh:mm:ss")="15:00:00",
      TEXT(D37,"hh:mm:ss")="23:00:00",
      TEXT(D38,"hh:mm:ss")="07:00:00",
      TEXT(D38,"hh:mm:ss")="15:00:00",
      TEXT(D38,"hh:mm:ss")="23:00:00"
    )
  ),
  1,
  0
))</f>
        <v/>
      </c>
      <c r="S37" s="278">
        <f>IF(OR($A36="Annual Leave",$A37="Annual Leave"),IF(AND($A36&lt;&gt;"Annual Leave",$A37="Annual Leave"),8,0),0)</f>
        <v/>
      </c>
      <c r="T37" s="280" t="n"/>
      <c r="U37" s="144">
        <f>MAX(0,40-Y37)</f>
        <v/>
      </c>
      <c r="V37" s="351">
        <f>IF(OR($C37="",$D37=""),0,
 IF(OR($A36="Holiday",$A37="Holiday"),0,
 IF(AND(NOT(OR($A36="Annual Leave",$A37="Annual Leave")),$A37="Off day"),0,
  IF($I36+$I37&gt;=8,IF($I36&gt;=8,0,8-$I36),$I37)
  )))</f>
        <v/>
      </c>
      <c r="W37" s="351">
        <f>MAX(0,V37-U37)</f>
        <v/>
      </c>
      <c r="X37" s="351">
        <f>IF(C37="","",C37-WEEKDAY(C37,1)+1)</f>
        <v/>
      </c>
      <c r="Y37" s="351">
        <f>SUMPRODUCT(($X$14:$X36=X37)*(($V$14:$V36)+($O$14:$O36)))+IF(X37=X14,$L$11,0)</f>
        <v/>
      </c>
      <c r="Z37" s="351" t="n"/>
      <c r="AA37" s="351" t="n"/>
      <c r="AB37" s="351" t="n"/>
      <c r="AC37" s="351" t="n"/>
      <c r="AD37" s="351" t="n"/>
      <c r="AE37" s="351" t="n"/>
      <c r="AF37" s="351" t="n"/>
    </row>
    <row r="38" ht="24" customHeight="1" s="348" thickBot="1">
      <c r="A38" s="194" t="inlineStr">
        <is>
          <t>On Day</t>
        </is>
      </c>
      <c r="B38" s="195" t="n"/>
      <c r="C38" s="103">
        <f>C36+1</f>
        <v/>
      </c>
      <c r="D38" s="64" t="n">
        <v>0.2916666666666667</v>
      </c>
      <c r="E38" s="196">
        <f>IF(D38="", "",
 IF(D38=TIME(0,0,0), 0,
 IF(AND(D38&gt;=TIME(0,0,1), D38&lt;=TIME(2,0,0)), TIME(7,0,0),
 IF(AND(D38&gt;=TIME(6,0,0), D38&lt;=TIME(8,0,0)), TIME(12,0,0),
 IF(AND(D38&gt;TIME(8,0,0), D38&lt;=TIME(13,59,0)), TIME(15,0,0),
 IF(AND(D38&gt;=TIME(14,0,0), D38&lt;=TIME(17,59,0)), TIME(21,0,0),
 IF(AND(D38&gt;=TIME(18,0,0), D38&lt;=TIME(21,59,0)), TIME(0,0,0),
 IF(AND(D38&gt;=TIME(22,0,0), D38&lt;=TIME(23,59,59)), TIME(7,0,0), ""))))))))</f>
        <v/>
      </c>
      <c r="F38" s="197" t="n"/>
      <c r="G38" s="196">
        <f>IF(AND(D38&gt;=TIME(6,0,0),D38&lt;=TIME(8,0,0)),E38,"")</f>
        <v/>
      </c>
      <c r="H38" s="64" t="n">
        <v>0.625</v>
      </c>
      <c r="I38" s="65">
        <f>ROUND(IF(OR(D38="",E38="",E38=0),0,IF(H38="",MOD(E38-D38,1)*24,MOD(H38-D38,1)*24)),2)</f>
        <v/>
      </c>
      <c r="J38" s="198" t="inlineStr">
        <is>
          <t>Unico-2</t>
        </is>
      </c>
      <c r="K38" s="306" t="n"/>
      <c r="L38" s="181" t="n"/>
      <c r="M38" s="307">
        <f>MAX(0,V38-W38)</f>
        <v/>
      </c>
      <c r="N38" s="66">
        <f>(IF(OR($C38="",$D38=""),0,
 IF(OR($A38="Holiday",$A39="Holiday"),
    IF(ISNUMBER(MATCH(TRIM($B38),{"Phagwah","Good Friday","Easter Monday","Labour Day","Christmas","Eid ul Azha","Romans-2","Globe-12","Neptune P1"},0)),0,$I38),
 IF(AND(NOT(OR($A38="Annual Leave",$A39="Annual Leave")),$A38="Off day"),$I38,
  MAX(0,$I38-$V38)
  ))))+W38</f>
        <v/>
      </c>
      <c r="O38" s="66">
        <f>IF(AND(OR($A38="Holiday",$A39="Holiday"),
        ISNUMBER(MATCH(TRIM($B38),{"Phagwah","Good Friday","Easter Monday","Labour Day","Christmas","Eid ul Azha","Romans-2","Globe-12","Neptune P1"},0))),
   $I38,0)</f>
        <v/>
      </c>
      <c r="P38" s="66">
        <f>IF(OR($O$7="Canteen",$O$7="Head Office"),0,IF($I38&lt;=0,0,IF(OR(OR(TRIM($J38)="Hebrews",TRIM($J38)="Romans",TRIM($J38)="Romans-2",TRIM($J38)="Globe",TRIM($J38)="Globe-12",TRIM($J38)="Neptune P1"),AND($I39&gt;0,OR(TRIM($J39)="Hebrews",TRIM($J39)="Romans",TRIM($J39)="Romans-2",TRIM($J39)="Globe",TRIM($J39)="Globe-12",TRIM($J39)="Neptune P1"))),1,0)))</f>
        <v/>
      </c>
      <c r="Q38" s="67" t="n"/>
      <c r="R38" s="66">
        <f>IF(OR($O$7="Canteen",$O$7="Head Office"),0,IF(
  AND(
    SUMIFS(I:I, C:C, C38) &gt;= 8,
    COUNTIFS(C$14:C38, C38)=1,
    OR(
      TEXT(D38,"hh:mm:ss")="07:00:00",
      TEXT(D38,"hh:mm:ss")="15:00:00",
      TEXT(D38,"hh:mm:ss")="23:00:00",
      TEXT(D39,"hh:mm:ss")="07:00:00",
      TEXT(D39,"hh:mm:ss")="15:00:00",
      TEXT(D39,"hh:mm:ss")="23:00:00"
    )
  ),
  1,
  0
))</f>
        <v/>
      </c>
      <c r="S38" s="66">
        <f>IF(OR($A38="Annual Leave",$A39="Annual Leave"),IF($A38="Annual Leave",8,0),0)</f>
        <v/>
      </c>
      <c r="T38" s="68" t="n"/>
      <c r="U38" s="144">
        <f>MAX(0,40-Y38)</f>
        <v/>
      </c>
      <c r="V38" s="351">
        <f>IF(OR($C38="",$D38=""),0,
 IF(OR($A38="Holiday",$A39="Holiday"),0,
 IF(AND(NOT(OR($A38="Annual Leave",$A39="Annual Leave")),$A38="Off day"),0,
  IF($I38+$I39&gt;=8,IF($I38&gt;=8,8,$I38),$I38)
  )))</f>
        <v/>
      </c>
      <c r="W38" s="351">
        <f>MAX(0,V38-U38)</f>
        <v/>
      </c>
      <c r="X38" s="351">
        <f>IF(C38="","",C38-WEEKDAY(C38,1)+1)</f>
        <v/>
      </c>
      <c r="Y38" s="351">
        <f>SUMPRODUCT(($X$14:$X37=X38)*(($V$14:$V37)+($O$14:$O37)))+IF(X38=X14,$L$11,0)</f>
        <v/>
      </c>
      <c r="Z38" s="351" t="n"/>
      <c r="AA38" s="351" t="n"/>
      <c r="AB38" s="351" t="n"/>
      <c r="AC38" s="351" t="n"/>
      <c r="AD38" s="351" t="n"/>
      <c r="AE38" s="351" t="n"/>
      <c r="AF38" s="351" t="n"/>
    </row>
    <row r="39" ht="24" customHeight="1" s="348" thickBot="1">
      <c r="A39" s="194" t="inlineStr">
        <is>
          <t>On Day</t>
        </is>
      </c>
      <c r="B39" s="199" t="n"/>
      <c r="C39" s="104">
        <f>C38</f>
        <v/>
      </c>
      <c r="D39" s="69" t="n"/>
      <c r="E39" s="200">
        <f>IF(D39="", "",
 IF(D39=TIME(0,0,0), 0,
 IF(AND(D39&gt;=TIME(0,0,1), D39&lt;=TIME(2,0,0)), TIME(7,0,0),
 IF(AND(D39&gt;=TIME(6,0,0), D39&lt;=TIME(8,0,0)), TIME(12,0,0),
 IF(AND(D39&gt;TIME(8,0,0), D39&lt;=TIME(13,59,0)), TIME(15,0,0),
 IF(AND(D39&gt;=TIME(14,0,0), D39&lt;=TIME(17,59,0)), TIME(21,0,0),
 IF(AND(D39&gt;=TIME(18,0,0), D39&lt;=TIME(21,59,0)), TIME(0,0,0),
 IF(AND(D39&gt;=TIME(22,0,0), D39&lt;=TIME(23,59,59)), TIME(7,0,0), ""))))))))</f>
        <v/>
      </c>
      <c r="F39" s="201" t="n"/>
      <c r="G39" s="200">
        <f>IF(AND(D39&gt;=TIME(6,0,0),D39&lt;=TIME(8,0,0)),E39,"")</f>
        <v/>
      </c>
      <c r="H39" s="69" t="n"/>
      <c r="I39" s="70">
        <f>ROUND(IF(OR(D39="",E39="",E39=0),0,IF(H39="",MOD(E39-D39,1)*24,MOD(H39-D39,1)*24)),2)</f>
        <v/>
      </c>
      <c r="J39" s="198" t="n"/>
      <c r="K39" s="306" t="n"/>
      <c r="L39" s="183" t="n"/>
      <c r="M39" s="307">
        <f>MAX(0,V39-W39)</f>
        <v/>
      </c>
      <c r="N39" s="71">
        <f>(IF(OR($C39="",$D39=""),0,
 IF(OR($A38="Holiday",$A39="Holiday"),
    IF(ISNUMBER(MATCH(TRIM($B39),{"Phagwah","Good Friday","Easter Monday","Labour Day","Christmas","Eid ul Azha","Romans-2","Globe-12","Neptune P1"},0)),0,$I39),
 IF(AND(NOT(OR($A38="Annual Leave",$A39="Annual Leave")),$A39="Off day"),$I39,
  MAX(0,$I39-$V39)
  ))))+W39</f>
        <v/>
      </c>
      <c r="O39" s="71">
        <f>IF(AND(OR($A38="Holiday",$A39="Holiday"),
        ISNUMBER(MATCH(TRIM($B39),{"Phagwah","Good Friday","Easter Monday","Labour Day","Christmas","Eid ul Azha","Romans-2","Globe-12","Neptune P1"},0))),
   $I39,0)</f>
        <v/>
      </c>
      <c r="P39" s="71">
        <f>IF(OR($O$7="Canteen",$O$7="Head Office"),0,IF($I39&lt;=0,0,IF(AND($I38&lt;=0,OR(TRIM($J39)="Hebrews",TRIM($J39)="Romans",TRIM($J39)="Romans-2",TRIM($J39)="Globe",TRIM($J39)="Globe-12",TRIM($J39)="Neptune P1")),1,0)))</f>
        <v/>
      </c>
      <c r="Q39" s="72" t="n"/>
      <c r="R39" s="71">
        <f>IF(OR($O$7="Canteen",$O$7="Head Office"),0,IF(
  AND(
    SUMIFS(I:I, C:C, C39) &gt;= 8,
    COUNTIFS(C$14:C39, C39)=1,
    OR(
      TEXT(D39,"hh:mm:ss")="07:00:00",
      TEXT(D39,"hh:mm:ss")="15:00:00",
      TEXT(D39,"hh:mm:ss")="23:00:00",
      TEXT(D40,"hh:mm:ss")="07:00:00",
      TEXT(D40,"hh:mm:ss")="15:00:00",
      TEXT(D40,"hh:mm:ss")="23:00:00"
    )
  ),
  1,
  0
))</f>
        <v/>
      </c>
      <c r="S39" s="71">
        <f>IF(OR($A38="Annual Leave",$A39="Annual Leave"),IF(AND($A38&lt;&gt;"Annual Leave",$A39="Annual Leave"),8,0),0)</f>
        <v/>
      </c>
      <c r="T39" s="73" t="n"/>
      <c r="U39" s="144">
        <f>MAX(0,40-Y39)</f>
        <v/>
      </c>
      <c r="V39" s="351">
        <f>IF(OR($C39="",$D39=""),0,
 IF(OR($A38="Holiday",$A39="Holiday"),0,
 IF(AND(NOT(OR($A38="Annual Leave",$A39="Annual Leave")),$A39="Off day"),0,
  IF($I38+$I39&gt;=8,IF($I38&gt;=8,0,8-$I38),$I39)
  )))</f>
        <v/>
      </c>
      <c r="W39" s="351">
        <f>MAX(0,V39-U39)</f>
        <v/>
      </c>
      <c r="X39" s="351">
        <f>IF(C39="","",C39-WEEKDAY(C39,1)+1)</f>
        <v/>
      </c>
      <c r="Y39" s="351">
        <f>SUMPRODUCT(($X$14:$X38=X39)*(($V$14:$V38)+($O$14:$O38)))+IF(X39=X14,$L$11,0)</f>
        <v/>
      </c>
      <c r="Z39" s="351" t="n"/>
      <c r="AA39" s="351" t="n"/>
      <c r="AB39" s="351" t="n"/>
      <c r="AC39" s="351" t="n"/>
      <c r="AD39" s="351" t="n"/>
      <c r="AE39" s="351" t="n"/>
      <c r="AF39" s="351" t="n"/>
    </row>
    <row r="40" ht="24" customHeight="1" s="348" thickBot="1">
      <c r="A40" s="202" t="inlineStr">
        <is>
          <t>On Day</t>
        </is>
      </c>
      <c r="B40" s="203" t="n"/>
      <c r="C40" s="105">
        <f>C38+1</f>
        <v/>
      </c>
      <c r="D40" s="74" t="n">
        <v>0.2916666666666667</v>
      </c>
      <c r="E40" s="204">
        <f>IF(D40="", "",
 IF(D40=TIME(0,0,0), 0,
 IF(AND(D40&gt;=TIME(0,0,1), D40&lt;=TIME(2,0,0)), TIME(7,0,0),
 IF(AND(D40&gt;=TIME(6,0,0), D40&lt;=TIME(8,0,0)), TIME(12,0,0),
 IF(AND(D40&gt;TIME(8,0,0), D40&lt;=TIME(13,59,0)), TIME(15,0,0),
 IF(AND(D40&gt;=TIME(14,0,0), D40&lt;=TIME(17,59,0)), TIME(21,0,0),
 IF(AND(D40&gt;=TIME(18,0,0), D40&lt;=TIME(21,59,0)), TIME(0,0,0),
 IF(AND(D40&gt;=TIME(22,0,0), D40&lt;=TIME(23,59,59)), TIME(7,0,0), ""))))))))</f>
        <v/>
      </c>
      <c r="F40" s="205" t="n"/>
      <c r="G40" s="204">
        <f>IF(AND(D40&gt;=TIME(6,0,0),D40&lt;=TIME(8,0,0)),E40,"")</f>
        <v/>
      </c>
      <c r="H40" s="74" t="n">
        <v>0.625</v>
      </c>
      <c r="I40" s="106">
        <f>ROUND(IF(OR(D40="",E40="",E40=0),0,IF(H40="",MOD(E40-D40,1)*24,MOD(H40-D40,1)*24)),2)</f>
        <v/>
      </c>
      <c r="J40" s="206" t="inlineStr">
        <is>
          <t>Unico-2</t>
        </is>
      </c>
      <c r="K40" s="308" t="n"/>
      <c r="L40" s="189" t="n"/>
      <c r="M40" s="309">
        <f>MAX(0,V40-W40)</f>
        <v/>
      </c>
      <c r="N40" s="75">
        <f>(IF(OR($C40="",$D40=""),0,
 IF(OR($A40="Holiday",$A41="Holiday"),
    IF(ISNUMBER(MATCH(TRIM($B40),{"Phagwah","Good Friday","Easter Monday","Labour Day","Christmas","Eid ul Azha","Romans-2","Globe-12","Neptune P1"},0)),0,$I40),
 IF(AND(NOT(OR($A40="Annual Leave",$A41="Annual Leave")),$A40="Off day"),$I40,
  MAX(0,$I40-$V40)
  ))))+W40</f>
        <v/>
      </c>
      <c r="O40" s="75">
        <f>IF(AND(OR($A40="Holiday",$A41="Holiday"),
        ISNUMBER(MATCH(TRIM($B40),{"Phagwah","Good Friday","Easter Monday","Labour Day","Christmas","Eid ul Azha","Romans-2","Globe-12","Neptune P1"},0))),
   $I40,0)</f>
        <v/>
      </c>
      <c r="P40" s="75">
        <f>IF(OR($O$7="Canteen",$O$7="Head Office"),0,IF($I40&lt;=0,0,IF(OR(OR(TRIM($J40)="Hebrews",TRIM($J40)="Romans",TRIM($J40)="Romans-2",TRIM($J40)="Globe",TRIM($J40)="Globe-12",TRIM($J40)="Neptune P1"),AND($I41&gt;0,OR(TRIM($J41)="Hebrews",TRIM($J41)="Romans",TRIM($J41)="Romans-2",TRIM($J41)="Globe",TRIM($J41)="Globe-12",TRIM($J41)="Neptune P1"))),1,0)))</f>
        <v/>
      </c>
      <c r="Q40" s="76" t="n"/>
      <c r="R40" s="75">
        <f>IF(OR($O$7="Canteen",$O$7="Head Office"),0,IF(
  AND(
    SUMIFS(I:I, C:C, C40) &gt;= 8,
    COUNTIFS(C$14:C40, C40)=1,
    OR(
      TEXT(D40,"hh:mm:ss")="07:00:00",
      TEXT(D40,"hh:mm:ss")="15:00:00",
      TEXT(D40,"hh:mm:ss")="23:00:00",
      TEXT(D41,"hh:mm:ss")="07:00:00",
      TEXT(D41,"hh:mm:ss")="15:00:00",
      TEXT(D41,"hh:mm:ss")="23:00:00"
    )
  ),
  1,
  0
))</f>
        <v/>
      </c>
      <c r="S40" s="75">
        <f>IF(OR($A40="Annual Leave",$A41="Annual Leave"),IF($A40="Annual Leave",8,0),0)</f>
        <v/>
      </c>
      <c r="T40" s="107" t="n"/>
      <c r="U40" s="144">
        <f>MAX(0,40-Y40)</f>
        <v/>
      </c>
      <c r="V40" s="351">
        <f>IF(OR($C40="",$D40=""),0,
 IF(OR($A40="Holiday",$A41="Holiday"),0,
 IF(AND(NOT(OR($A40="Annual Leave",$A41="Annual Leave")),$A40="Off day"),0,
  IF($I40+$I41&gt;=8,IF($I40&gt;=8,8,$I40),$I40)
  )))</f>
        <v/>
      </c>
      <c r="W40" s="351">
        <f>MAX(0,V40-U40)</f>
        <v/>
      </c>
      <c r="X40" s="351">
        <f>IF(C40="","",C40-WEEKDAY(C40,1)+1)</f>
        <v/>
      </c>
      <c r="Y40" s="351">
        <f>SUMPRODUCT(($X$14:$X39=X40)*(($V$14:$V39)+($O$14:$O39)))+IF(X40=X14,$L$11,0)</f>
        <v/>
      </c>
      <c r="Z40" s="351" t="n"/>
      <c r="AA40" s="351" t="n"/>
      <c r="AB40" s="351" t="n"/>
      <c r="AC40" s="351" t="n"/>
      <c r="AD40" s="351" t="n"/>
      <c r="AE40" s="351" t="n"/>
      <c r="AF40" s="351" t="n"/>
    </row>
    <row r="41" ht="24" customHeight="1" s="348" thickBot="1">
      <c r="A41" s="202" t="inlineStr">
        <is>
          <t>On Day</t>
        </is>
      </c>
      <c r="B41" s="310" t="n"/>
      <c r="C41" s="105">
        <f>C40</f>
        <v/>
      </c>
      <c r="D41" s="311" t="n"/>
      <c r="E41" s="312">
        <f>IF(D41="", "",
 IF(D41=TIME(0,0,0), 0,
 IF(AND(D41&gt;=TIME(0,0,1), D41&lt;=TIME(2,0,0)), TIME(7,0,0),
 IF(AND(D41&gt;=TIME(6,0,0), D41&lt;=TIME(8,0,0)), TIME(12,0,0),
 IF(AND(D41&gt;TIME(8,0,0), D41&lt;=TIME(13,59,0)), TIME(15,0,0),
 IF(AND(D41&gt;=TIME(14,0,0), D41&lt;=TIME(17,59,0)), TIME(21,0,0),
 IF(AND(D41&gt;=TIME(18,0,0), D41&lt;=TIME(21,59,0)), TIME(0,0,0),
 IF(AND(D41&gt;=TIME(22,0,0), D41&lt;=TIME(23,59,59)), TIME(7,0,0), ""))))))))</f>
        <v/>
      </c>
      <c r="F41" s="205" t="n"/>
      <c r="G41" s="312">
        <f>IF(AND(D41&gt;=TIME(6,0,0),D41&lt;=TIME(8,0,0)),E41,"")</f>
        <v/>
      </c>
      <c r="H41" s="311" t="n"/>
      <c r="I41" s="106">
        <f>ROUND(IF(OR(D41="",E41="",E41=0),0,IF(H41="",MOD(E41-D41,1)*24,MOD(H41-D41,1)*24)),2)</f>
        <v/>
      </c>
      <c r="J41" s="207" t="n"/>
      <c r="K41" s="308" t="n"/>
      <c r="L41" s="189" t="n"/>
      <c r="M41" s="309">
        <f>MAX(0,V41-W41)</f>
        <v/>
      </c>
      <c r="N41" s="313">
        <f>(IF(OR($C41="",$D41=""),0,
 IF(OR($A40="Holiday",$A41="Holiday"),
    IF(ISNUMBER(MATCH(TRIM($B41),{"Phagwah","Good Friday","Easter Monday","Labour Day","Christmas","Eid ul Azha","Romans-2","Globe-12","Neptune P1"},0)),0,$I41),
 IF(AND(NOT(OR($A40="Annual Leave",$A41="Annual Leave")),$A41="Off day"),$I41,
  MAX(0,$I41-$V41)
  ))))+W41</f>
        <v/>
      </c>
      <c r="O41" s="313">
        <f>IF(AND(OR($A40="Holiday",$A41="Holiday"),
        ISNUMBER(MATCH(TRIM($B41),{"Phagwah","Good Friday","Easter Monday","Labour Day","Christmas","Eid ul Azha","Romans-2","Globe-12","Neptune P1"},0))),
   $I41,0)</f>
        <v/>
      </c>
      <c r="P41" s="313">
        <f>IF(OR($O$7="Canteen",$O$7="Head Office"),0,IF($I41&lt;=0,0,IF(AND($I40&lt;=0,OR(TRIM($J41)="Hebrews",TRIM($J41)="Romans",TRIM($J41)="Romans-2",TRIM($J41)="Globe",TRIM($J41)="Globe-12",TRIM($J41)="Neptune P1")),1,0)))</f>
        <v/>
      </c>
      <c r="Q41" s="314" t="n"/>
      <c r="R41" s="313">
        <f>IF(OR($O$7="Canteen",$O$7="Head Office"),0,IF(
  AND(
    SUMIFS(I:I, C:C, C41) &gt;= 8,
    COUNTIFS(C$14:C41, C41)=1,
    OR(
      TEXT(D41,"hh:mm:ss")="07:00:00",
      TEXT(D41,"hh:mm:ss")="15:00:00",
      TEXT(D41,"hh:mm:ss")="23:00:00",
      TEXT(D42,"hh:mm:ss")="07:00:00",
      TEXT(D42,"hh:mm:ss")="15:00:00",
      TEXT(D42,"hh:mm:ss")="23:00:00"
    )
  ),
  1,
  0
))</f>
        <v/>
      </c>
      <c r="S41" s="313">
        <f>IF(OR($A40="Annual Leave",$A41="Annual Leave"),IF(AND($A40&lt;&gt;"Annual Leave",$A41="Annual Leave"),8,0),0)</f>
        <v/>
      </c>
      <c r="T41" s="315" t="n"/>
      <c r="U41" s="144">
        <f>MAX(0,40-Y41)</f>
        <v/>
      </c>
      <c r="V41" s="351">
        <f>IF(OR($C41="",$D41=""),0,
 IF(OR($A40="Holiday",$A41="Holiday"),0,
 IF(AND(NOT(OR($A40="Annual Leave",$A41="Annual Leave")),$A41="Off day"),0,
  IF($I40+$I41&gt;=8,IF($I40&gt;=8,0,8-$I40),$I41)
  )))</f>
        <v/>
      </c>
      <c r="W41" s="351">
        <f>MAX(0,V41-U41)</f>
        <v/>
      </c>
      <c r="X41" s="351">
        <f>IF(C41="","",C41-WEEKDAY(C41,1)+1)</f>
        <v/>
      </c>
      <c r="Y41" s="351">
        <f>SUMPRODUCT(($X$14:$X40=X41)*(($V$14:$V40)+($O$14:$O40)))+IF(X41=X14,$L$11,0)</f>
        <v/>
      </c>
      <c r="Z41" s="351" t="n"/>
      <c r="AA41" s="351" t="n"/>
      <c r="AB41" s="351" t="n"/>
      <c r="AC41" s="351" t="n"/>
      <c r="AD41" s="351" t="n"/>
      <c r="AE41" s="351" t="n"/>
      <c r="AF41" s="351" t="n"/>
    </row>
    <row r="42" ht="24" customHeight="1" s="348" thickBot="1">
      <c r="A42" s="208" t="inlineStr">
        <is>
          <t>On Day</t>
        </is>
      </c>
      <c r="B42" s="209" t="n"/>
      <c r="C42" s="108">
        <f>C40+1</f>
        <v/>
      </c>
      <c r="D42" s="77" t="n">
        <v>0.2916666666666667</v>
      </c>
      <c r="E42" s="210">
        <f>IF(D42="", "",
 IF(D42=TIME(0,0,0), 0,
 IF(AND(D42&gt;=TIME(0,0,1), D42&lt;=TIME(2,0,0)), TIME(7,0,0),
 IF(AND(D42&gt;=TIME(6,0,0), D42&lt;=TIME(8,0,0)), TIME(12,0,0),
 IF(AND(D42&gt;TIME(8,0,0), D42&lt;=TIME(13,59,0)), TIME(15,0,0),
 IF(AND(D42&gt;=TIME(14,0,0), D42&lt;=TIME(17,59,0)), TIME(21,0,0),
 IF(AND(D42&gt;=TIME(18,0,0), D42&lt;=TIME(21,59,0)), TIME(0,0,0),
 IF(AND(D42&gt;=TIME(22,0,0), D42&lt;=TIME(23,59,59)), TIME(7,0,0), ""))))))))</f>
        <v/>
      </c>
      <c r="F42" s="211" t="n"/>
      <c r="G42" s="210">
        <f>IF(AND(D42&gt;=TIME(6,0,0),D42&lt;=TIME(8,0,0)),E42,"")</f>
        <v/>
      </c>
      <c r="H42" s="77" t="n">
        <v>0.625</v>
      </c>
      <c r="I42" s="16">
        <f>ROUND(IF(OR(D42="",E42="",E42=0),0,IF(H42="",MOD(E42-D42,1)*24,MOD(H42-D42,1)*24)),2)</f>
        <v/>
      </c>
      <c r="J42" s="212" t="inlineStr">
        <is>
          <t>Unico</t>
        </is>
      </c>
      <c r="K42" s="316" t="n"/>
      <c r="L42" s="181" t="n"/>
      <c r="M42" s="317">
        <f>MAX(0,V42-W42)</f>
        <v/>
      </c>
      <c r="N42" s="17">
        <f>(IF(OR($C42="",$D42=""),0,
 IF(OR($A42="Holiday",$A43="Holiday"),
    IF(ISNUMBER(MATCH(TRIM($B42),{"Phagwah","Good Friday","Easter Monday","Labour Day","Christmas","Eid ul Azha","Romans-2","Globe-12","Neptune P1"},0)),0,$I42),
 IF(AND(NOT(OR($A42="Annual Leave",$A43="Annual Leave")),$A42="Off day"),$I42,
  MAX(0,$I42-$V42)
  ))))+W42</f>
        <v/>
      </c>
      <c r="O42" s="213">
        <f>IF(AND(OR($A42="Holiday",$A43="Holiday"),
        ISNUMBER(MATCH(TRIM($B42),{"Phagwah","Good Friday","Easter Monday","Labour Day","Christmas","Eid ul Azha","Romans-2","Globe-12","Neptune P1"},0))),
   $I42,0)</f>
        <v/>
      </c>
      <c r="P42" s="17">
        <f>IF(OR($O$7="Canteen",$O$7="Head Office"),0,IF($I42&lt;=0,0,IF(OR(OR(TRIM($J42)="Hebrews",TRIM($J42)="Romans",TRIM($J42)="Romans-2",TRIM($J42)="Globe",TRIM($J42)="Globe-12",TRIM($J42)="Neptune P1"),AND($I43&gt;0,OR(TRIM($J43)="Hebrews",TRIM($J43)="Romans",TRIM($J43)="Romans-2",TRIM($J43)="Globe",TRIM($J43)="Globe-12",TRIM($J43)="Neptune P1"))),1,0)))</f>
        <v/>
      </c>
      <c r="Q42" s="78" t="n"/>
      <c r="R42" s="213">
        <f>IF(OR($O$7="Canteen",$O$7="Head Office"),0,IF(
  AND(
    SUMIFS(I:I, C:C, C42) &gt;= 8,
    COUNTIFS(C$14:C42, C42)=1,
    OR(
      TEXT(D42,"hh:mm:ss")="07:00:00",
      TEXT(D42,"hh:mm:ss")="15:00:00",
      TEXT(D42,"hh:mm:ss")="23:00:00",
      TEXT(D43,"hh:mm:ss")="07:00:00",
      TEXT(D43,"hh:mm:ss")="15:00:00",
      TEXT(D43,"hh:mm:ss")="23:00:00"
    )
  ),
  1,
  0
))</f>
        <v/>
      </c>
      <c r="S42" s="213">
        <f>IF(OR($A42="Annual Leave",$A43="Annual Leave"),IF($A42="Annual Leave",8,0),0)</f>
        <v/>
      </c>
      <c r="T42" s="79" t="n"/>
      <c r="U42" s="144">
        <f>MAX(0,40-Y42)</f>
        <v/>
      </c>
      <c r="V42" s="351">
        <f>IF(OR($C42="",$D42=""),0,
 IF(OR($A42="Holiday",$A43="Holiday"),0,
 IF(AND(NOT(OR($A42="Annual Leave",$A43="Annual Leave")),$A42="Off day"),0,
  IF($I42+$I43&gt;=8,IF($I42&gt;=8,8,$I42),$I42)
  )))</f>
        <v/>
      </c>
      <c r="W42" s="351">
        <f>MAX(0,V42-U42)</f>
        <v/>
      </c>
      <c r="X42" s="351">
        <f>IF(C42="","",C42-WEEKDAY(C42,1)+1)</f>
        <v/>
      </c>
      <c r="Y42" s="351">
        <f>SUMPRODUCT(($X$14:$X41=X42)*(($V$14:$V41)+($O$14:$O41)))+IF(X42=X14,$L$11,0)</f>
        <v/>
      </c>
      <c r="Z42" s="351" t="n"/>
      <c r="AA42" s="351" t="n"/>
      <c r="AB42" s="351" t="n"/>
      <c r="AC42" s="351" t="n"/>
      <c r="AD42" s="351" t="n"/>
      <c r="AE42" s="351" t="n"/>
      <c r="AF42" s="351" t="n"/>
    </row>
    <row r="43" ht="24" customHeight="1" s="348" thickBot="1">
      <c r="A43" s="208" t="inlineStr">
        <is>
          <t>On Day</t>
        </is>
      </c>
      <c r="B43" s="214" t="n"/>
      <c r="C43" s="109">
        <f>C42</f>
        <v/>
      </c>
      <c r="D43" s="18" t="n"/>
      <c r="E43" s="215">
        <f>IF(D43="", "",
 IF(D43=TIME(0,0,0), 0,
 IF(AND(D43&gt;=TIME(0,0,1), D43&lt;=TIME(2,0,0)), TIME(7,0,0),
 IF(AND(D43&gt;=TIME(6,0,0), D43&lt;=TIME(8,0,0)), TIME(12,0,0),
 IF(AND(D43&gt;TIME(8,0,0), D43&lt;=TIME(13,59,0)), TIME(15,0,0),
 IF(AND(D43&gt;=TIME(14,0,0), D43&lt;=TIME(17,59,0)), TIME(21,0,0),
 IF(AND(D43&gt;=TIME(18,0,0), D43&lt;=TIME(21,59,0)), TIME(0,0,0),
 IF(AND(D43&gt;=TIME(22,0,0), D43&lt;=TIME(23,59,59)), TIME(7,0,0), ""))))))))</f>
        <v/>
      </c>
      <c r="F43" s="216" t="n"/>
      <c r="G43" s="215">
        <f>IF(AND(D43&gt;=TIME(6,0,0),D43&lt;=TIME(8,0,0)),E43,"")</f>
        <v/>
      </c>
      <c r="H43" s="18" t="n"/>
      <c r="I43" s="19">
        <f>ROUND(IF(OR(D43="",E43="",E43=0),0,IF(H43="",MOD(E43-D43,1)*24,MOD(H43-D43,1)*24)),2)</f>
        <v/>
      </c>
      <c r="J43" s="212" t="n"/>
      <c r="K43" s="316" t="n"/>
      <c r="L43" s="183" t="n"/>
      <c r="M43" s="317">
        <f>MAX(0,V43-W43)</f>
        <v/>
      </c>
      <c r="N43" s="20">
        <f>(IF(OR($C43="",$D43=""),0,
 IF(OR($A42="Holiday",$A43="Holiday"),
    IF(ISNUMBER(MATCH(TRIM($B43),{"Phagwah","Good Friday","Easter Monday","Labour Day","Christmas","Eid ul Azha","Romans-2","Globe-12","Neptune P1"},0)),0,$I43),
 IF(AND(NOT(OR($A42="Annual Leave",$A43="Annual Leave")),$A43="Off day"),$I43,
  MAX(0,$I43-$V43)
  ))))+W43</f>
        <v/>
      </c>
      <c r="O43" s="20">
        <f>IF(AND(OR($A42="Holiday",$A43="Holiday"),
        ISNUMBER(MATCH(TRIM($B43),{"Phagwah","Good Friday","Easter Monday","Labour Day","Christmas","Eid ul Azha","Romans-2","Globe-12","Neptune P1"},0))),
   $I43,0)</f>
        <v/>
      </c>
      <c r="P43" s="20">
        <f>IF(OR($O$7="Canteen",$O$7="Head Office"),0,IF($I43&lt;=0,0,IF(AND($I42&lt;=0,OR(TRIM($J43)="Hebrews",TRIM($J43)="Romans",TRIM($J43)="Romans-2",TRIM($J43)="Globe",TRIM($J43)="Globe-12",TRIM($J43)="Neptune P1")),1,0)))</f>
        <v/>
      </c>
      <c r="Q43" s="21" t="n"/>
      <c r="R43" s="20">
        <f>IF(OR($O$7="Canteen",$O$7="Head Office"),0,IF(
  AND(
    SUMIFS(I:I, C:C, C43) &gt;= 8,
    COUNTIFS(C$14:C43, C43)=1,
    OR(
      TEXT(D43,"hh:mm:ss")="07:00:00",
      TEXT(D43,"hh:mm:ss")="15:00:00",
      TEXT(D43,"hh:mm:ss")="23:00:00",
      TEXT(D49,"hh:mm:ss")="07:00:00",
      TEXT(D49,"hh:mm:ss")="15:00:00",
      TEXT(D49,"hh:mm:ss")="23:00:00"
    )
  ),
  1,
  0
))</f>
        <v/>
      </c>
      <c r="S43" s="20">
        <f>IF(OR($A42="Annual Leave",$A43="Annual Leave"),IF(AND($A42&lt;&gt;"Annual Leave",$A43="Annual Leave"),8,0),0)</f>
        <v/>
      </c>
      <c r="T43" s="22" t="n"/>
      <c r="U43" s="144">
        <f>MAX(0,40-Y43)</f>
        <v/>
      </c>
      <c r="V43" s="351">
        <f>IF(OR($C43="",$D43=""),0,
 IF(OR($A42="Holiday",$A43="Holiday"),0,
 IF(AND(NOT(OR($A42="Annual Leave",$A43="Annual Leave")),$A43="Off day"),0,
  IF($I42+$I43&gt;=8,IF($I42&gt;=8,0,8-$I42),$I43)
  )))</f>
        <v/>
      </c>
      <c r="W43" s="351">
        <f>MAX(0,V43-U43)</f>
        <v/>
      </c>
      <c r="X43" s="351">
        <f>IF(C43="","",C43-WEEKDAY(C43,1)+1)</f>
        <v/>
      </c>
      <c r="Y43" s="351">
        <f>SUMPRODUCT(($X$14:$X42=X43)*(($V$14:$V42)+($O$14:$O42)))+IF(X43=X14,$L$11,0)</f>
        <v/>
      </c>
      <c r="Z43" s="351" t="n"/>
      <c r="AA43" s="351" t="n"/>
      <c r="AB43" s="351" t="n"/>
      <c r="AC43" s="351" t="n"/>
      <c r="AD43" s="351" t="n"/>
      <c r="AE43" s="351" t="n"/>
      <c r="AF43" s="351" t="n"/>
    </row>
    <row r="44" ht="24" customHeight="1" s="348" thickBot="1">
      <c r="A44" s="176" t="n"/>
      <c r="B44" s="176" t="n"/>
      <c r="C44" s="217" t="n"/>
      <c r="D44" s="110" t="n"/>
      <c r="E44" s="110" t="n"/>
      <c r="F44" s="218" t="n"/>
      <c r="G44" s="110" t="n"/>
      <c r="H44" s="110" t="n"/>
      <c r="I44" s="219" t="n"/>
      <c r="J44" s="219" t="n"/>
      <c r="K44" s="219" t="n"/>
      <c r="L44" s="219" t="n"/>
      <c r="M44" s="111">
        <f>MAX(0,V44-W44)</f>
        <v/>
      </c>
      <c r="N44" s="112">
        <f>(IF(OR($C44="",$D44=""),0,
 IF(OR($A44="Holiday",$A45="Holiday"),
    IF(ISNUMBER(MATCH(TRIM($B44),{"Phagwah","Good Friday","Easter Monday","Labour Day","Christmas","Eid ul Azha","Romans-2","Globe-12","Neptune P1"},0)),0,$I44),
 IF(AND(NOT(OR($A44="Annual Leave",$A45="Annual Leave")),$A44="Off day"),$I44,
  MAX(0,$I44-$V44)
  ))))+W44</f>
        <v/>
      </c>
      <c r="O44" s="112">
        <f>IF(AND(OR($A44="Holiday",$A45="Holiday"),
        ISNUMBER(MATCH(TRIM($B44),{"Phagwah","Good Friday","Easter Monday","Labour Day","Christmas","Eid ul Azha","Romans-2","Globe-12","Neptune P1"},0))),
   $I44,0)</f>
        <v/>
      </c>
      <c r="P44" s="112">
        <f>IF(OR($O$7="Canteen",$O$7="Head Office"),0,IF($I44&lt;=0,0,IF(OR(OR(TRIM($J44)="Hebrews",TRIM($J44)="Romans",TRIM($J44)="Romans-2",TRIM($J44)="Globe",TRIM($J44)="Globe-12",TRIM($J44)="Neptune P1"),AND($I45&gt;0,OR(TRIM($J45)="Hebrews",TRIM($J45)="Romans",TRIM($J45)="Romans-2",TRIM($J45)="Globe",TRIM($J45)="Globe-12",TRIM($J45)="Neptune P1"))),1,0)))</f>
        <v/>
      </c>
      <c r="Q44" s="113" t="n"/>
      <c r="R44" s="113" t="n"/>
      <c r="S44" s="112">
        <f>IF(OR($A44="Annual Leave",$A45="Annual Leave"),IF($A44="Annual Leave",8,0),0)</f>
        <v/>
      </c>
      <c r="T44" s="114" t="n"/>
      <c r="U44" s="144">
        <f>MAX(0,40-Y44)</f>
        <v/>
      </c>
      <c r="V44" s="351">
        <f>IF(OR($C44="",$D44=""),0,
 IF(OR($A44="Holiday",$A45="Holiday"),0,
 IF(AND(NOT(OR($A44="Annual Leave",$A45="Annual Leave")),$A44="Off day"),0,
  IF($I44+$I45&gt;=8,IF($I44&gt;=8,8,$I44),$I44)
  )))</f>
        <v/>
      </c>
      <c r="W44" s="351">
        <f>MAX(0,V44-U44)</f>
        <v/>
      </c>
      <c r="X44" s="351">
        <f>IF(C44="","",C44-WEEKDAY(C44,1)+1)</f>
        <v/>
      </c>
      <c r="Y44" s="351">
        <f>SUMPRODUCT(($X$14:$X43=X44)*(($V$14:$V43)+($O$14:$O43)))+IF(X44=X14,$L$11,0)</f>
        <v/>
      </c>
      <c r="Z44" s="351" t="n"/>
      <c r="AA44" s="351" t="n"/>
      <c r="AB44" s="351" t="n"/>
      <c r="AC44" s="351" t="n"/>
      <c r="AD44" s="351" t="n"/>
      <c r="AE44" s="351" t="n"/>
      <c r="AF44" s="351" t="n"/>
    </row>
    <row r="45" ht="24" customHeight="1" s="348" thickBot="1">
      <c r="A45" s="154" t="inlineStr">
        <is>
          <t>On Day</t>
        </is>
      </c>
      <c r="B45" s="318" t="n"/>
      <c r="C45" s="115">
        <f>C42+1</f>
        <v/>
      </c>
      <c r="D45" s="319" t="n">
        <v>0.2916666666666667</v>
      </c>
      <c r="E45" s="320">
        <f>IF(D45="", "",
 IF(D45=TIME(0,0,0), 0,
 IF(AND(D45&gt;=TIME(0,0,1), D45&lt;=TIME(2,0,0)), TIME(7,0,0),
 IF(AND(D45&gt;=TIME(6,0,0), D45&lt;=TIME(8,0,0)), TIME(12,0,0),
 IF(AND(D45&gt;TIME(8,0,0), D45&lt;=TIME(13,59,0)), TIME(15,0,0),
 IF(AND(D45&gt;=TIME(14,0,0), D45&lt;=TIME(17,59,0)), TIME(21,0,0),
 IF(AND(D45&gt;=TIME(18,0,0), D45&lt;=TIME(21,59,0)), TIME(0,0,0),
 IF(AND(D45&gt;=TIME(22,0,0), D45&lt;=TIME(23,59,59)), TIME(7,0,0), ""))))))))</f>
        <v/>
      </c>
      <c r="F45" s="321" t="n"/>
      <c r="G45" s="320">
        <f>IF(AND(D45&gt;=TIME(6,0,0),D45&lt;=TIME(8,0,0)),E45,"")</f>
        <v/>
      </c>
      <c r="H45" s="319" t="n">
        <v>0.625</v>
      </c>
      <c r="I45" s="30">
        <f>ROUND(IF(OR(D45="",E45="",E45=0),0,IF(H45="",MOD(E45-D45,1)*24,MOD(H45-D45,1)*24)),2)</f>
        <v/>
      </c>
      <c r="J45" s="220" t="inlineStr">
        <is>
          <t>Unico</t>
        </is>
      </c>
      <c r="K45" s="274" t="n"/>
      <c r="L45" s="181" t="n"/>
      <c r="M45" s="275">
        <f>MAX(0,V45-W45)</f>
        <v/>
      </c>
      <c r="N45" s="322">
        <f>(IF(OR($C45="",$D45=""),0,
 IF(OR($A44="Holiday",$A45="Holiday"),
    IF(ISNUMBER(MATCH(TRIM($B45),{"Phagwah","Good Friday","Easter Monday","Labour Day","Christmas","Eid ul Azha","Romans-2","Globe-12","Neptune P1"},0)),0,$I45),
 IF(AND(NOT(OR($A44="Annual Leave",$A45="Annual Leave")),$A45="Off day"),$I45,
  MAX(0,$I45-$V45)
  ))))+W45</f>
        <v/>
      </c>
      <c r="O45" s="322">
        <f>IF(AND(OR($A44="Holiday",$A45="Holiday"),
        ISNUMBER(MATCH(TRIM($B45),{"Phagwah","Good Friday","Easter Monday","Labour Day","Christmas","Eid ul Azha","Romans-2","Globe-12","Neptune P1"},0))),
   $I45,0)</f>
        <v/>
      </c>
      <c r="P45" s="322">
        <f>IF(OR($O$7="Canteen",$O$7="Head Office"),0,IF($I45&lt;=0,0,IF(AND($I44&lt;=0,OR(TRIM($J45)="Hebrews",TRIM($J45)="Romans",TRIM($J45)="Romans-2",TRIM($J45)="Globe",TRIM($J45)="Globe-12",TRIM($J45)="Neptune P1")),1,0)))</f>
        <v/>
      </c>
      <c r="Q45" s="323" t="n"/>
      <c r="R45" s="322">
        <f>IF(OR($O$7="Canteen",$O$7="Head Office"),0,IF(
  AND(
    SUMIFS(I:I, C:C, C45) &gt;= 8,
    COUNTIFS(C$14:C45, C45)=1,
    OR(
      TEXT(D45,"hh:mm:ss")="07:00:00",
      TEXT(D45,"hh:mm:ss")="15:00:00",
      TEXT(D45,"hh:mm:ss")="23:00:00",
      TEXT(D46,"hh:mm:ss")="07:00:00",
      TEXT(D46,"hh:mm:ss")="15:00:00",
      TEXT(D46,"hh:mm:ss")="23:00:00"
    )
  ),
  1,
  0
))</f>
        <v/>
      </c>
      <c r="S45" s="322">
        <f>IF(OR($A44="Annual Leave",$A45="Annual Leave"),IF(AND($A44&lt;&gt;"Annual Leave",$A45="Annual Leave"),8,0),0)</f>
        <v/>
      </c>
      <c r="T45" s="116" t="n"/>
      <c r="U45" s="144">
        <f>MAX(0,40-Y45)</f>
        <v/>
      </c>
      <c r="V45" s="351">
        <f>IF(OR($C45="",$D45=""),0,
 IF(OR($A44="Holiday",$A45="Holiday"),0,
 IF(AND(NOT(OR($A44="Annual Leave",$A45="Annual Leave")),$A45="Off day"),0,
  IF($I44+$I45&gt;=8,IF($I44&gt;=8,0,8-$I44),$I45)
  )))</f>
        <v/>
      </c>
      <c r="W45" s="351">
        <f>MAX(0,V45-U45)</f>
        <v/>
      </c>
      <c r="X45" s="351">
        <f>IF(C45="","",C45-WEEKDAY(C45,1)+1)</f>
        <v/>
      </c>
      <c r="Y45" s="351">
        <f>SUMPRODUCT(($X$14:$X44=X45)*(($V$14:$V44)+($O$14:$O44)))+IF(X45=X14,$L$11,0)</f>
        <v/>
      </c>
      <c r="Z45" s="351" t="n"/>
      <c r="AA45" s="351" t="n"/>
      <c r="AB45" s="351" t="n"/>
      <c r="AC45" s="351" t="n"/>
      <c r="AD45" s="351" t="n"/>
      <c r="AE45" s="351" t="n"/>
      <c r="AF45" s="351" t="n"/>
    </row>
    <row r="46" ht="24" customHeight="1" s="348" thickBot="1">
      <c r="A46" s="154" t="inlineStr">
        <is>
          <t>On Day</t>
        </is>
      </c>
      <c r="B46" s="305" t="n"/>
      <c r="C46" s="90">
        <f>C45</f>
        <v/>
      </c>
      <c r="D46" s="80" t="n"/>
      <c r="E46" s="221">
        <f>IF(D46="", "",
 IF(D46=TIME(0,0,0), 0,
 IF(AND(D46&gt;=TIME(0,0,1), D46&lt;=TIME(2,0,0)), TIME(7,0,0),
 IF(AND(D46&gt;=TIME(6,0,0), D46&lt;=TIME(8,0,0)), TIME(12,0,0),
 IF(AND(D46&gt;TIME(8,0,0), D46&lt;=TIME(13,59,0)), TIME(15,0,0),
 IF(AND(D46&gt;=TIME(14,0,0), D46&lt;=TIME(17,59,0)), TIME(21,0,0),
 IF(AND(D46&gt;=TIME(18,0,0), D46&lt;=TIME(21,59,0)), TIME(0,0,0),
 IF(AND(D46&gt;=TIME(22,0,0), D46&lt;=TIME(23,59,59)), TIME(7,0,0), ""))))))))</f>
        <v/>
      </c>
      <c r="F46" s="156" t="n"/>
      <c r="G46" s="221">
        <f>IF(AND(D46&gt;=TIME(6,0,0),D46&lt;=TIME(8,0,0)),E46,"")</f>
        <v/>
      </c>
      <c r="H46" s="80" t="n"/>
      <c r="I46" s="30">
        <f>ROUND(IF(OR(D46="",E46="",E46=0),0,IF(H46="",MOD(E46-D46,1)*24,MOD(H46-D46,1)*24)),2)</f>
        <v/>
      </c>
      <c r="J46" s="158" t="n"/>
      <c r="K46" s="274" t="n"/>
      <c r="L46" s="189" t="n"/>
      <c r="M46" s="275">
        <f>MAX(0,V46-W46)</f>
        <v/>
      </c>
      <c r="N46" s="81">
        <f>(IF(OR($C46="",$D46=""),0,
 IF(OR($A46="Holiday",$A47="Holiday"),
    IF(ISNUMBER(MATCH(TRIM($B46),{"Phagwah","Good Friday","Easter Monday","Labour Day","Christmas","Eid ul Azha","Romans-2","Globe-12","Neptune P1"},0)),0,$I46),
 IF(AND(NOT(OR($A46="Annual Leave",$A47="Annual Leave")),$A46="Off day"),$I46,
  MAX(0,$I46-$V46)
  ))))+W46</f>
        <v/>
      </c>
      <c r="O46" s="81">
        <f>IF(AND(OR($A46="Holiday",$A47="Holiday"),
        ISNUMBER(MATCH(TRIM($B46),{"Phagwah","Good Friday","Easter Monday","Labour Day","Christmas","Eid ul Azha","Romans-2","Globe-12","Neptune P1"},0))),
   $I46,0)</f>
        <v/>
      </c>
      <c r="P46" s="81">
        <f>IF(OR($O$7="Canteen",$O$7="Head Office"),0,IF($I46&lt;=0,0,IF(OR(OR(TRIM($J46)="Hebrews",TRIM($J46)="Romans",TRIM($J46)="Romans-2",TRIM($J46)="Globe",TRIM($J46)="Globe-12",TRIM($J46)="Neptune P1"),AND($I47&gt;0,OR(TRIM($J47)="Hebrews",TRIM($J47)="Romans",TRIM($J47)="Romans-2",TRIM($J47)="Globe",TRIM($J47)="Globe-12",TRIM($J47)="Neptune P1"))),1,0)))</f>
        <v/>
      </c>
      <c r="Q46" s="82" t="n"/>
      <c r="R46" s="81">
        <f>IF(OR($O$7="Canteen",$O$7="Head Office"),0,IF(
  AND(
    SUMIFS(I:I, C:C, C46) &gt;= 8,
    COUNTIFS(C$14:C46, C46)=1,
    OR(
      TEXT(D46,"hh:mm:ss")="07:00:00",
      TEXT(D46,"hh:mm:ss")="15:00:00",
      TEXT(D46,"hh:mm:ss")="23:00:00",
      TEXT(D51,"hh:mm:ss")="07:00:00",
      TEXT(D51,"hh:mm:ss")="15:00:00",
      TEXT(D51,"hh:mm:ss")="23:00:00"
    )
  ),
  1,
  0
))</f>
        <v/>
      </c>
      <c r="S46" s="81">
        <f>IF(OR($A46="Annual Leave",$A47="Annual Leave"),IF($A46="Annual Leave",8,0),0)</f>
        <v/>
      </c>
      <c r="T46" s="117" t="n"/>
      <c r="U46" s="144">
        <f>MAX(0,40-Y46)</f>
        <v/>
      </c>
      <c r="V46" s="351">
        <f>IF(OR($C46="",$D46=""),0,
 IF(OR($A46="Holiday",$A47="Holiday"),0,
 IF(AND(NOT(OR($A46="Annual Leave",$A47="Annual Leave")),$A46="Off day"),0,
  IF($I46+$I47&gt;=8,IF($I46&gt;=8,8,$I46),$I46)
  )))</f>
        <v/>
      </c>
      <c r="W46" s="351">
        <f>MAX(0,V46-U46)</f>
        <v/>
      </c>
      <c r="X46" s="351">
        <f>IF(C46="","",C46-WEEKDAY(C46,1)+1)</f>
        <v/>
      </c>
      <c r="Y46" s="351">
        <f>SUMPRODUCT(($X$14:$X45=X46)*(($V$14:$V45)+($O$14:$O45)))+IF(X46=X14,$L$11,0)</f>
        <v/>
      </c>
      <c r="Z46" s="351" t="n"/>
      <c r="AA46" s="351" t="n"/>
      <c r="AB46" s="351" t="n"/>
      <c r="AC46" s="351" t="n"/>
      <c r="AD46" s="351" t="n"/>
      <c r="AE46" s="351" t="n"/>
      <c r="AF46" s="351" t="n"/>
    </row>
    <row r="47" ht="24" customHeight="1" s="348" thickBot="1">
      <c r="A47" s="184" t="inlineStr">
        <is>
          <t>On Day</t>
        </is>
      </c>
      <c r="B47" s="222" t="n"/>
      <c r="C47" s="118">
        <f>C45+1</f>
        <v/>
      </c>
      <c r="D47" s="83" t="n">
        <v>0.2916666666666667</v>
      </c>
      <c r="E47" s="223">
        <f>IF(D47="", "",
 IF(D47=TIME(0,0,0), 0,
 IF(AND(D47&gt;=TIME(0,0,1), D47&lt;=TIME(2,0,0)), TIME(7,0,0),
 IF(AND(D47&gt;=TIME(6,0,0), D47&lt;=TIME(8,0,0)), TIME(12,0,0),
 IF(AND(D47&gt;TIME(8,0,0), D47&lt;=TIME(13,59,0)), TIME(15,0,0),
 IF(AND(D47&gt;=TIME(14,0,0), D47&lt;=TIME(17,59,0)), TIME(21,0,0),
 IF(AND(D47&gt;=TIME(18,0,0), D47&lt;=TIME(21,59,0)), TIME(0,0,0),
 IF(AND(D47&gt;=TIME(22,0,0), D47&lt;=TIME(23,59,59)), TIME(7,0,0), ""))))))))</f>
        <v/>
      </c>
      <c r="F47" s="224" t="n"/>
      <c r="G47" s="223">
        <f>IF(AND(D47&gt;=TIME(6,0,0),D47&lt;=TIME(8,0,0)),E47,"")</f>
        <v/>
      </c>
      <c r="H47" s="83" t="n">
        <v>0.625</v>
      </c>
      <c r="I47" s="23">
        <f>ROUND(IF(OR(D47="",E47="",E47=0),0,IF(H47="",MOD(E47-D47,1)*24,MOD(H47-D47,1)*24)),2)</f>
        <v/>
      </c>
      <c r="J47" s="225" t="inlineStr">
        <is>
          <t>Unico</t>
        </is>
      </c>
      <c r="K47" s="297" t="n"/>
      <c r="L47" s="181" t="n"/>
      <c r="M47" s="298">
        <f>MAX(0,V47-W47)</f>
        <v/>
      </c>
      <c r="N47" s="84">
        <f>(IF(OR($C47="",$D47=""),0,
 IF(OR($A46="Holiday",$A47="Holiday"),
    IF(ISNUMBER(MATCH(TRIM($B47),{"Phagwah","Good Friday","Easter Monday","Labour Day","Christmas","Eid ul Azha","Romans-2","Globe-12","Neptune P1"},0)),0,$I47),
 IF(AND(NOT(OR($A46="Annual Leave",$A47="Annual Leave")),$A47="Off day"),$I47,
  MAX(0,$I47-$V47)
  ))))+W47</f>
        <v/>
      </c>
      <c r="O47" s="84">
        <f>IF(AND(OR($A46="Holiday",$A47="Holiday"),
        ISNUMBER(MATCH(TRIM($B47),{"Phagwah","Good Friday","Easter Monday","Labour Day","Christmas","Eid ul Azha","Romans-2","Globe-12","Neptune P1"},0))),
   $I47,0)</f>
        <v/>
      </c>
      <c r="P47" s="84">
        <f>IF(OR($O$7="Canteen",$O$7="Head Office"),0,IF($I47&lt;=0,0,IF(AND($I46&lt;=0,OR(TRIM($J47)="Hebrews",TRIM($J47)="Romans",TRIM($J47)="Romans-2",TRIM($J47)="Globe",TRIM($J47)="Globe-12",TRIM($J47)="Neptune P1")),1,0)))</f>
        <v/>
      </c>
      <c r="Q47" s="85" t="n"/>
      <c r="R47" s="84">
        <f>IF(OR($O$7="Canteen",$O$7="Head Office"),0,IF(
  AND(
    SUMIFS(I:I, C:C, C47) &gt;= 8,
    COUNTIFS(C$14:C47, C47)=1,
    OR(
      TEXT(D47,"hh:mm:ss")="07:00:00",
      TEXT(D47,"hh:mm:ss")="15:00:00",
      TEXT(D47,"hh:mm:ss")="23:00:00",
      TEXT(D48,"hh:mm:ss")="07:00:00",
      TEXT(D48,"hh:mm:ss")="15:00:00",
      TEXT(D48,"hh:mm:ss")="23:00:00"
    )
  ),
  1,
  0
))</f>
        <v/>
      </c>
      <c r="S47" s="84">
        <f>IF(OR($A46="Annual Leave",$A47="Annual Leave"),IF(AND($A46&lt;&gt;"Annual Leave",$A47="Annual Leave"),8,0),0)</f>
        <v/>
      </c>
      <c r="T47" s="86" t="n"/>
      <c r="U47" s="144">
        <f>MAX(0,40-Y47)</f>
        <v/>
      </c>
      <c r="V47" s="351">
        <f>IF(OR($C47="",$D47=""),0,
 IF(OR($A46="Holiday",$A47="Holiday"),0,
 IF(AND(NOT(OR($A46="Annual Leave",$A47="Annual Leave")),$A47="Off day"),0,
  IF($I46+$I47&gt;=8,IF($I46&gt;=8,0,8-$I46),$I47)
  )))</f>
        <v/>
      </c>
      <c r="W47" s="351">
        <f>MAX(0,V47-U47)</f>
        <v/>
      </c>
      <c r="X47" s="351">
        <f>IF(C47="","",C47-WEEKDAY(C47,1)+1)</f>
        <v/>
      </c>
      <c r="Y47" s="351">
        <f>SUMPRODUCT(($X$14:$X46=X47)*(($V$14:$V46)+($O$14:$O46)))+IF(X47=X14,$L$11,0)</f>
        <v/>
      </c>
      <c r="Z47" s="351" t="n"/>
      <c r="AA47" s="351" t="n"/>
      <c r="AB47" s="351" t="n"/>
      <c r="AC47" s="351" t="n"/>
      <c r="AD47" s="351" t="n"/>
      <c r="AE47" s="351" t="n"/>
      <c r="AF47" s="351" t="n"/>
    </row>
    <row r="48" ht="24" customHeight="1" s="348" thickBot="1">
      <c r="A48" s="226" t="inlineStr">
        <is>
          <t>On Day</t>
        </is>
      </c>
      <c r="B48" s="299" t="n"/>
      <c r="C48" s="119">
        <f>C47</f>
        <v/>
      </c>
      <c r="D48" s="24" t="n"/>
      <c r="E48" s="227">
        <f>IF(D48="", "",
 IF(D48=TIME(0,0,0), 0,
 IF(AND(D48&gt;=TIME(0,0,1), D48&lt;=TIME(2,0,0)), TIME(7,0,0),
 IF(AND(D48&gt;=TIME(6,0,0), D48&lt;=TIME(8,0,0)), TIME(12,0,0),
 IF(AND(D48&gt;TIME(8,0,0), D48&lt;=TIME(13,59,0)), TIME(15,0,0),
 IF(AND(D48&gt;=TIME(14,0,0), D48&lt;=TIME(17,59,0)), TIME(21,0,0),
 IF(AND(D48&gt;=TIME(18,0,0), D48&lt;=TIME(21,59,0)), TIME(0,0,0),
 IF(AND(D48&gt;=TIME(22,0,0), D48&lt;=TIME(23,59,59)), TIME(7,0,0), ""))))))))</f>
        <v/>
      </c>
      <c r="F48" s="228" t="n"/>
      <c r="G48" s="227">
        <f>IF(AND(D48&gt;=TIME(6,0,0),D48&lt;=TIME(8,0,0)),E48,"")</f>
        <v/>
      </c>
      <c r="H48" s="300" t="n"/>
      <c r="I48" s="87">
        <f>ROUND(IF(OR(D48="",E48="",E48=0),0,IF(H48="",MOD(E48-D48,1)*24,MOD(H48-D48,1)*24)),2)</f>
        <v/>
      </c>
      <c r="J48" s="190" t="n"/>
      <c r="K48" s="297" t="n"/>
      <c r="L48" s="183" t="n"/>
      <c r="M48" s="324">
        <f>MAX(0,V48-W48)</f>
        <v/>
      </c>
      <c r="N48" s="302">
        <f>(IF(OR($C48="",$D48=""),0,
 IF(OR($A48="Holiday",$A49="Holiday"),
    IF(ISNUMBER(MATCH(TRIM($B48),{"Phagwah","Good Friday","Easter Monday","Labour Day","Christmas","Eid ul Azha","Romans-2","Globe-12","Neptune P1"},0)),0,$I48),
 IF(AND(NOT(OR($A48="Annual Leave",$A49="Annual Leave")),$A48="Off day"),$I48,
  MAX(0,$I48-$V48)
  ))))+W48</f>
        <v/>
      </c>
      <c r="O48" s="303" t="n"/>
      <c r="P48" s="229">
        <f>IF(OR($O$7="Canteen",$O$7="Head Office"),0,IF($I48&lt;=0,0,IF(OR(OR(TRIM($J48)="Hebrews",TRIM($J48)="Romans",TRIM($J48)="Romans-2",TRIM($J48)="Globe",TRIM($J48)="Globe-12",TRIM($J48)="Neptune P1"),AND($I49&gt;0,OR(TRIM($J49)="Hebrews",TRIM($J49)="Romans",TRIM($J49)="Romans-2",TRIM($J49)="Globe",TRIM($J49)="Globe-12",TRIM($J49)="Neptune P1"))),1,0)))</f>
        <v/>
      </c>
      <c r="Q48" s="303" t="n"/>
      <c r="R48" s="302">
        <f>IF(OR($O$7="Canteen",$O$7="Head Office"),0,IF(
  AND(
    SUMIFS(I:I, C:C, C48) &gt;= 8,
    COUNTIFS(C$14:C48, C48)=1,
    OR(
      TEXT(D48,"hh:mm:ss")="07:00:00",
      TEXT(D48,"hh:mm:ss")="15:00:00",
      TEXT(D48,"hh:mm:ss")="23:00:00",
      TEXT(D53,"hh:mm:ss")="07:00:00",
      TEXT(D53,"hh:mm:ss")="15:00:00",
      TEXT(D53,"hh:mm:ss")="23:00:00"
    )
  ),
  1,
  0
))</f>
        <v/>
      </c>
      <c r="S48" s="303" t="n"/>
      <c r="T48" s="304" t="n"/>
      <c r="U48" s="144">
        <f>MAX(0,40-Y48)</f>
        <v/>
      </c>
      <c r="V48" s="351">
        <f>IF(OR($C48="",$D48=""),0,
 IF(OR($A48="Holiday",$A49="Holiday"),0,
 IF(AND(NOT(OR($A48="Annual Leave",$A49="Annual Leave")),$A48="Off day"),0,
  IF($I48+$I49&gt;=8,IF($I48&gt;=8,8,$I48),$I48)
  )))</f>
        <v/>
      </c>
      <c r="W48" s="351">
        <f>MAX(0,V48-U48)</f>
        <v/>
      </c>
      <c r="X48" s="351">
        <f>IF(C48="","",C48-WEEKDAY(C48,1)+1)</f>
        <v/>
      </c>
      <c r="Y48" s="351">
        <f>SUMPRODUCT(($X$14:$X47=X48)*(($V$14:$V47)+($O$14:$O47)))+IF(X48=X14,$L$11,0)</f>
        <v/>
      </c>
      <c r="Z48" s="351" t="n"/>
      <c r="AA48" s="351" t="n"/>
      <c r="AB48" s="351" t="n"/>
      <c r="AC48" s="351" t="n"/>
      <c r="AD48" s="351" t="n"/>
      <c r="AE48" s="351" t="n"/>
      <c r="AF48" s="351" t="n"/>
    </row>
    <row r="49" ht="24" customHeight="1" s="348" thickBot="1">
      <c r="A49" s="230" t="n"/>
      <c r="B49" s="355" t="n"/>
      <c r="C49" s="231" t="n"/>
      <c r="D49" s="232" t="n"/>
      <c r="E49" s="232" t="n"/>
      <c r="F49" s="232" t="n"/>
      <c r="G49" s="232" t="n"/>
      <c r="H49" s="233" t="inlineStr">
        <is>
          <t>Total Hrs:</t>
        </is>
      </c>
      <c r="I49" s="122">
        <f>SUM(I14:I48)</f>
        <v/>
      </c>
      <c r="J49" s="234" t="n"/>
      <c r="K49" s="234" t="n"/>
      <c r="L49" s="235" t="n"/>
      <c r="M49" s="120">
        <f>SUM(M14:M48)</f>
        <v/>
      </c>
      <c r="N49" s="120">
        <f>SUM(N14:N48)</f>
        <v/>
      </c>
      <c r="O49" s="120">
        <f>SUM(O14:O48)</f>
        <v/>
      </c>
      <c r="P49" s="120">
        <f>SUM(P14:P48)</f>
        <v/>
      </c>
      <c r="Q49" s="120">
        <f>IF($O$6&lt;&gt;"Armed",0,LOOKUP($Q$50,{0,1,2,3,4,5,6,7,8,9,10,11,12,13,14},{0,384,769,1153,1153,1538,1923,2307,2692,3076,3461,3846,4239,4615,5000}))</f>
        <v/>
      </c>
      <c r="R49" s="120">
        <f>SUM(R14:R48)</f>
        <v/>
      </c>
      <c r="S49" s="120">
        <f>SUM(S14:S48)</f>
        <v/>
      </c>
      <c r="T49" s="121">
        <f>SUM(T30:T43)</f>
        <v/>
      </c>
      <c r="U49" s="144">
        <f>MIN(U48,0)</f>
        <v/>
      </c>
      <c r="V49" s="351">
        <f>SUM(V14:V48)</f>
        <v/>
      </c>
      <c r="W49" s="351">
        <f>SUM(W14:W48)</f>
        <v/>
      </c>
      <c r="X49" s="351" t="n"/>
      <c r="Y49" s="351" t="n"/>
      <c r="Z49" s="351" t="n"/>
      <c r="AA49" s="351" t="n"/>
      <c r="AB49" s="351" t="n"/>
      <c r="AC49" s="351" t="n"/>
      <c r="AD49" s="351" t="n"/>
      <c r="AE49" s="351" t="n"/>
      <c r="AF49" s="351" t="n"/>
    </row>
    <row r="50" ht="24" customHeight="1" s="348">
      <c r="A50" s="351" t="n"/>
      <c r="B50" s="351" t="n"/>
      <c r="C50" s="6" t="n"/>
      <c r="D50" s="6" t="n"/>
      <c r="E50" s="6" t="n"/>
      <c r="F50" s="6" t="n"/>
      <c r="G50" s="6" t="n"/>
      <c r="H50" s="336" t="n"/>
      <c r="I50" s="351" t="n"/>
      <c r="J50" s="336" t="n"/>
      <c r="K50" s="336" t="n"/>
      <c r="L50" s="336" t="n"/>
      <c r="M50" s="28" t="n"/>
      <c r="N50" s="28" t="n"/>
      <c r="O50" s="28" t="n"/>
      <c r="P50" s="241" t="inlineStr">
        <is>
          <t>Days Worked</t>
        </is>
      </c>
      <c r="Q50" s="29">
        <f>SUM(--(SUM(I14:I15)&gt;0),--(SUM(I16:I17)&gt;0),--(SUM(I18:I19)&gt;0),--(SUM(I20:I21)&gt;0),--(SUM(I22:I23)&gt;0),--(SUM(I24:I25)&gt;0),--(SUM(I26:I27)&gt;0),--(SUM(I30:I31)&gt;0),--(SUM(I32:I33)&gt;0),--(SUM(I34:I35)&gt;0),--(SUM(I36:I37)&gt;0),--(SUM(I38:I39)&gt;0),--(SUM(I40:I41)&gt;0),--(SUM(I42:I43)&gt;0),--(SUM(I45:I46)&gt;0),--(SUM(I47:I48)&gt;0))</f>
        <v/>
      </c>
      <c r="R50" s="28" t="n"/>
      <c r="S50" s="28" t="n"/>
      <c r="T50" s="28" t="n"/>
      <c r="U50" s="144" t="n"/>
      <c r="V50" s="351" t="n"/>
      <c r="W50" s="351" t="n"/>
      <c r="X50" s="351" t="n"/>
      <c r="Y50" s="351" t="n"/>
      <c r="Z50" s="351" t="n"/>
      <c r="AA50" s="351" t="n"/>
      <c r="AB50" s="351" t="n"/>
      <c r="AC50" s="351" t="n"/>
      <c r="AD50" s="351" t="n"/>
      <c r="AE50" s="351" t="n"/>
      <c r="AF50" s="351" t="n"/>
    </row>
    <row r="51" ht="24" customHeight="1" s="348">
      <c r="A51" s="351" t="n"/>
      <c r="B51" s="351" t="n"/>
      <c r="C51" s="345" t="n"/>
      <c r="D51" s="362" t="n"/>
      <c r="E51" s="362" t="n"/>
      <c r="F51" s="334" t="n"/>
      <c r="G51" s="362" t="n"/>
      <c r="H51" s="336" t="n"/>
      <c r="I51" s="351" t="n"/>
      <c r="J51" s="336" t="n"/>
      <c r="K51" s="336" t="n"/>
      <c r="L51" s="336" t="n"/>
      <c r="M51" s="236" t="n"/>
      <c r="N51" s="236" t="n"/>
      <c r="O51" s="236" t="n"/>
      <c r="P51" s="236" t="n"/>
      <c r="Q51" s="236" t="n"/>
      <c r="R51" s="236" t="n"/>
      <c r="S51" s="236" t="n"/>
      <c r="T51" s="236" t="n"/>
      <c r="U51" s="144" t="n"/>
      <c r="V51" s="351" t="n"/>
      <c r="W51" s="351" t="n"/>
      <c r="X51" s="351" t="n"/>
      <c r="Y51" s="351" t="n"/>
      <c r="Z51" s="351" t="n"/>
      <c r="AA51" s="351" t="n"/>
      <c r="AB51" s="351" t="n"/>
      <c r="AC51" s="351" t="n"/>
      <c r="AD51" s="351" t="n"/>
      <c r="AE51" s="351" t="n"/>
      <c r="AF51" s="351" t="n"/>
    </row>
    <row r="52">
      <c r="A52" s="351" t="n"/>
      <c r="B52" s="351" t="n"/>
      <c r="C52" s="329" t="inlineStr">
        <is>
          <t>Supervisor Signature</t>
        </is>
      </c>
      <c r="D52" s="363" t="n"/>
      <c r="E52" s="363" t="n"/>
      <c r="F52" s="329" t="inlineStr">
        <is>
          <t>Date</t>
        </is>
      </c>
      <c r="G52" s="363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351" t="n"/>
      <c r="V52" s="351" t="n"/>
      <c r="W52" s="351" t="n"/>
      <c r="X52" s="351" t="n"/>
      <c r="Y52" s="351" t="n"/>
      <c r="Z52" s="351" t="n"/>
      <c r="AA52" s="351" t="n"/>
      <c r="AB52" s="351" t="n"/>
      <c r="AC52" s="351" t="n"/>
      <c r="AD52" s="351" t="n"/>
      <c r="AE52" s="351" t="n"/>
      <c r="AF52" s="351" t="n"/>
    </row>
    <row r="53" ht="26.25" customHeight="1" s="348">
      <c r="A53" s="351" t="n"/>
      <c r="B53" s="351" t="n"/>
      <c r="C53" s="345" t="n"/>
      <c r="D53" s="362" t="n"/>
      <c r="E53" s="362" t="n"/>
      <c r="F53" s="331" t="n"/>
      <c r="G53" s="362" t="n"/>
      <c r="H53" s="6" t="n"/>
      <c r="I53" s="6" t="n"/>
      <c r="J53" s="6" t="n"/>
      <c r="K53" s="6" t="n"/>
      <c r="L53" s="6" t="n"/>
      <c r="M53" s="6" t="n"/>
      <c r="N53" s="237" t="n"/>
      <c r="O53" s="238" t="n"/>
      <c r="P53" s="346" t="n"/>
      <c r="Q53" s="351" t="n"/>
      <c r="R53" s="351" t="n"/>
      <c r="S53" s="351" t="n"/>
      <c r="T53" s="351" t="n"/>
      <c r="U53" s="351" t="n"/>
      <c r="V53" s="351" t="n"/>
      <c r="W53" s="351" t="n"/>
      <c r="X53" s="351" t="n"/>
      <c r="Y53" s="351" t="n"/>
      <c r="Z53" s="351" t="n"/>
      <c r="AA53" s="351" t="n"/>
      <c r="AB53" s="351" t="n"/>
      <c r="AC53" s="351" t="n"/>
      <c r="AD53" s="351" t="n"/>
      <c r="AE53" s="351" t="n"/>
      <c r="AF53" s="351" t="n"/>
    </row>
    <row r="54">
      <c r="A54" s="351" t="n"/>
      <c r="B54" s="351" t="n"/>
      <c r="C54" s="329" t="inlineStr">
        <is>
          <t>Manager Signature</t>
        </is>
      </c>
      <c r="D54" s="363" t="n"/>
      <c r="E54" s="363" t="n"/>
      <c r="F54" s="329" t="inlineStr">
        <is>
          <t>Date</t>
        </is>
      </c>
      <c r="G54" s="363" t="n"/>
      <c r="H54" s="6" t="n"/>
      <c r="I54" s="239" t="inlineStr">
        <is>
          <t>{42}</t>
        </is>
      </c>
      <c r="J54" s="239" t="n"/>
      <c r="K54" s="239" t="n"/>
      <c r="L54" s="239" t="n"/>
      <c r="M54" s="6" t="n"/>
      <c r="N54" s="6" t="n"/>
      <c r="O54" s="6" t="n"/>
      <c r="P54" s="6" t="n"/>
      <c r="Q54" s="6" t="n"/>
      <c r="R54" s="6" t="n"/>
      <c r="S54" s="6" t="n"/>
      <c r="T54" s="6" t="n"/>
      <c r="U54" s="351" t="n"/>
      <c r="V54" s="351" t="n"/>
      <c r="W54" s="351" t="n"/>
      <c r="X54" s="351" t="n"/>
      <c r="Y54" s="351" t="n"/>
      <c r="Z54" s="351" t="n"/>
      <c r="AA54" s="351" t="n"/>
      <c r="AB54" s="351" t="n"/>
      <c r="AC54" s="351" t="n"/>
      <c r="AD54" s="351" t="n"/>
      <c r="AE54" s="351" t="n"/>
      <c r="AF54" s="351" t="n"/>
    </row>
    <row r="55">
      <c r="A55" s="351" t="n"/>
      <c r="B55" s="351" t="n"/>
      <c r="C55" s="240" t="n"/>
      <c r="D55" s="240" t="n"/>
      <c r="E55" s="240" t="n"/>
      <c r="F55" s="240" t="n"/>
      <c r="G55" s="240" t="n"/>
      <c r="H55" s="240" t="n"/>
      <c r="I55" s="240" t="n"/>
      <c r="J55" s="240" t="n"/>
      <c r="K55" s="240" t="n"/>
      <c r="L55" s="240" t="n"/>
      <c r="M55" s="240" t="n"/>
      <c r="N55" s="240" t="n"/>
      <c r="O55" s="240" t="n"/>
      <c r="P55" s="240" t="n"/>
      <c r="Q55" s="240" t="n"/>
      <c r="R55" s="240" t="n"/>
      <c r="S55" s="240" t="n"/>
      <c r="T55" s="240" t="n"/>
      <c r="U55" s="351" t="n"/>
      <c r="V55" s="351" t="n"/>
      <c r="W55" s="351" t="n"/>
      <c r="X55" s="351" t="n"/>
      <c r="Y55" s="351" t="n"/>
      <c r="Z55" s="351" t="n"/>
      <c r="AA55" s="351" t="n"/>
      <c r="AB55" s="351" t="n"/>
      <c r="AC55" s="351" t="n"/>
      <c r="AD55" s="351" t="n"/>
      <c r="AE55" s="351" t="n"/>
      <c r="AF55" s="35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45"/>
  <mergeCells count="33">
    <mergeCell ref="C54:E54"/>
    <mergeCell ref="V2:W2"/>
    <mergeCell ref="C8:F8"/>
    <mergeCell ref="F54:G54"/>
    <mergeCell ref="H10:I10"/>
    <mergeCell ref="C7:F7"/>
    <mergeCell ref="K5:L5"/>
    <mergeCell ref="M5:N5"/>
    <mergeCell ref="H50:I50"/>
    <mergeCell ref="C51:E51"/>
    <mergeCell ref="A1:T1"/>
    <mergeCell ref="C52:E52"/>
    <mergeCell ref="V3:AB3"/>
    <mergeCell ref="F51:G51"/>
    <mergeCell ref="M10:N10"/>
    <mergeCell ref="H51:I51"/>
    <mergeCell ref="C6:F6"/>
    <mergeCell ref="C5:F5"/>
    <mergeCell ref="M7:N7"/>
    <mergeCell ref="M6:N6"/>
    <mergeCell ref="C53:E53"/>
    <mergeCell ref="H7:I7"/>
    <mergeCell ref="H28:I28"/>
    <mergeCell ref="C10:F10"/>
    <mergeCell ref="M8:N8"/>
    <mergeCell ref="F52:G52"/>
    <mergeCell ref="P53:T53"/>
    <mergeCell ref="AA2:AB2"/>
    <mergeCell ref="K10:L10"/>
    <mergeCell ref="H5:I5"/>
    <mergeCell ref="K4:L4"/>
    <mergeCell ref="M4:N4"/>
    <mergeCell ref="F53:G53"/>
  </mergeCells>
  <dataValidations count="5">
    <dataValidation sqref="A14:A48" showDropDown="0" showInputMessage="0" showErrorMessage="0" allowBlank="1" type="list">
      <formula1>"On Day,Off Day,Sick,Absent,Holiday,Annual Leave"</formula1>
    </dataValidation>
    <dataValidation sqref="B14:B48" showDropDown="0" showInputMessage="0" showErrorMessage="0" allowBlank="1" type="list">
      <formula1>"Holiday Double,Phagwah,Good Friday,Easter Monday,Labour Day,Christmas,Eid ul Azha"</formula1>
    </dataValidation>
    <dataValidation sqref="J14:J48" showDropDown="0" showInputMessage="0" showErrorMessage="0" allowBlank="1" type="list">
      <formula1>_xlfn._LONGTEXT("Unico,Unico-2,Unico-42,Unico-44,Unico-46,Unico-47,Unico-48,Unico-49,Globe,Globe-12,Hebrews,Romans-2,Beacon,Numbers,Zebra-24,Sunrise,Sunrise-1,Sunflower 6,Sunset 12,Ripple,Neptune P1,Neptune P2,Neptune P3,Neptune P4,Neptune P5,Neptune P6,Neptune P7,Rainbow"," 1,Rainbow 2,Citadel,Sunset 11,Autumn,Autumn-2,Miracle,Miracle 1,Canteen,Guard Hut")</formula1>
    </dataValidation>
    <dataValidation sqref="O7" showDropDown="0" showInputMessage="0" showErrorMessage="0" allowBlank="1" type="list">
      <formula1>"Caricom,EU,UN,DMC,ARU,Head Office,Canteen"</formula1>
    </dataValidation>
    <dataValidation sqref="O6" showDropDown="0" showInputMessage="0" showErrorMessage="0" allowBlank="1" type="list">
      <formula1>"Unarmed,Armed"</formula1>
    </dataValidation>
  </dataValidations>
  <printOptions horizontalCentered="1"/>
  <pageMargins left="0.5" right="0.5" top="0.5" bottom="1" header="0.5" footer="0.5"/>
  <pageSetup orientation="portrait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AL55"/>
  <sheetViews>
    <sheetView topLeftCell="A24" workbookViewId="0">
      <selection activeCell="J51" sqref="J51"/>
    </sheetView>
  </sheetViews>
  <sheetFormatPr baseColWidth="8" defaultRowHeight="13.5"/>
  <cols>
    <col width="12.28515625" customWidth="1" style="348" min="1" max="1"/>
    <col width="15.140625" customWidth="1" style="348" min="2" max="2"/>
    <col width="12.42578125" customWidth="1" style="348" min="3" max="3"/>
    <col width="9.28515625" customWidth="1" style="348" min="4" max="4"/>
    <col hidden="1" width="9.28515625" customWidth="1" style="348" min="5" max="5"/>
    <col hidden="1" width="2" customWidth="1" style="348" min="6" max="6"/>
    <col hidden="1" width="12.5703125" customWidth="1" style="348" min="7" max="7"/>
    <col width="9.28515625" customWidth="1" style="348" min="8" max="8"/>
    <col width="6.5703125" customWidth="1" style="348" min="9" max="9"/>
    <col width="10.140625" customWidth="1" style="348" min="10" max="10"/>
    <col width="15.28515625" customWidth="1" style="348" min="11" max="11"/>
    <col width="10.5703125" customWidth="1" style="348" min="12" max="12"/>
    <col width="11" customWidth="1" style="348" min="13" max="13"/>
    <col width="9.85546875" customWidth="1" style="348" min="14" max="14"/>
    <col width="11.140625" customWidth="1" style="348" min="15" max="15"/>
    <col width="9.85546875" customWidth="1" style="348" min="16" max="16"/>
    <col width="10.28515625" customWidth="1" style="348" min="17" max="17"/>
    <col width="8.85546875" customWidth="1" style="348" min="18" max="19"/>
    <col width="45.28515625" customWidth="1" style="348" min="20" max="20"/>
    <col width="9.140625" customWidth="1" style="348" min="21" max="21"/>
    <col width="3.140625" customWidth="1" style="348" min="22" max="29"/>
    <col width="10.28515625" customWidth="1" style="348" min="30" max="30"/>
  </cols>
  <sheetData>
    <row r="1" ht="32.25" customFormat="1" customHeight="1" s="1" thickBot="1">
      <c r="A1" s="332" t="n"/>
      <c r="B1" s="354" t="n"/>
      <c r="C1" s="354" t="n"/>
      <c r="D1" s="354" t="n"/>
      <c r="E1" s="354" t="n"/>
      <c r="F1" s="354" t="n"/>
      <c r="G1" s="354" t="n"/>
      <c r="H1" s="354" t="n"/>
      <c r="I1" s="354" t="n"/>
      <c r="J1" s="354" t="n"/>
      <c r="K1" s="354" t="n"/>
      <c r="L1" s="354" t="n"/>
      <c r="M1" s="354" t="n"/>
      <c r="N1" s="354" t="n"/>
      <c r="O1" s="354" t="n"/>
      <c r="P1" s="354" t="n"/>
      <c r="Q1" s="354" t="n"/>
      <c r="R1" s="354" t="n"/>
      <c r="S1" s="354" t="n"/>
      <c r="T1" s="355" t="n"/>
      <c r="U1" s="351" t="n"/>
      <c r="V1" s="351" t="n"/>
      <c r="W1" s="351" t="n"/>
      <c r="X1" s="351" t="n"/>
      <c r="Y1" s="351" t="n"/>
      <c r="Z1" s="351" t="n"/>
      <c r="AA1" s="351" t="n"/>
      <c r="AB1" s="351" t="n"/>
      <c r="AC1" s="351" t="n"/>
      <c r="AD1" s="126" t="n"/>
      <c r="AE1" s="351" t="n"/>
      <c r="AF1" s="351" t="n"/>
    </row>
    <row r="2" ht="15" customFormat="1" customHeight="1" s="1">
      <c r="A2" s="351" t="n"/>
      <c r="B2" s="351" t="n"/>
      <c r="C2" s="127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128" t="n"/>
      <c r="U2" s="351" t="n"/>
      <c r="V2" s="343" t="n">
        <v>2025</v>
      </c>
      <c r="W2" s="356" t="n"/>
      <c r="X2" s="351" t="n"/>
      <c r="Y2" s="351" t="n"/>
      <c r="Z2" s="129" t="inlineStr">
        <is>
          <t>Month:</t>
        </is>
      </c>
      <c r="AA2" s="343" t="n">
        <v>3</v>
      </c>
      <c r="AB2" s="356" t="n"/>
      <c r="AC2" s="351" t="n"/>
      <c r="AD2" s="351" t="n"/>
      <c r="AE2" s="351" t="n"/>
      <c r="AF2" s="351" t="n"/>
    </row>
    <row r="3" ht="15.6" customHeight="1" s="348" thickBot="1">
      <c r="A3" s="351" t="n"/>
      <c r="B3" s="351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351" t="n"/>
      <c r="V3" s="333">
        <f>DATE(V2,AA2,1)</f>
        <v/>
      </c>
      <c r="W3" s="357" t="n"/>
      <c r="X3" s="357" t="n"/>
      <c r="Y3" s="357" t="n"/>
      <c r="Z3" s="357" t="n"/>
      <c r="AA3" s="357" t="n"/>
      <c r="AB3" s="358" t="n"/>
      <c r="AC3" s="351" t="n"/>
      <c r="AD3" s="351" t="n"/>
      <c r="AE3" s="351" t="n"/>
      <c r="AF3" s="249" t="n"/>
    </row>
    <row r="4" ht="21" customHeight="1" s="348" thickBot="1">
      <c r="A4" s="351" t="n"/>
      <c r="B4" s="351" t="n"/>
      <c r="C4" s="25" t="inlineStr">
        <is>
          <t>Federal Manangement Systems</t>
        </is>
      </c>
      <c r="D4" s="25" t="n"/>
      <c r="E4" s="25" t="n"/>
      <c r="F4" s="25" t="n"/>
      <c r="G4" s="25" t="n"/>
      <c r="H4" s="6" t="n"/>
      <c r="I4" s="6" t="n"/>
      <c r="J4" s="6" t="n"/>
      <c r="K4" s="330" t="inlineStr">
        <is>
          <t>Employee Number:</t>
        </is>
      </c>
      <c r="L4" s="351" t="n"/>
      <c r="M4" s="342" t="inlineStr">
        <is>
          <t>4699</t>
        </is>
      </c>
      <c r="N4" s="355" t="n"/>
      <c r="O4" s="6" t="n"/>
      <c r="P4" s="6" t="n"/>
      <c r="Q4" s="6" t="n"/>
      <c r="R4" s="6" t="n"/>
      <c r="S4" s="6" t="n"/>
      <c r="T4" s="6" t="n"/>
      <c r="U4" s="351" t="n"/>
      <c r="V4" s="130" t="inlineStr">
        <is>
          <t>Su</t>
        </is>
      </c>
      <c r="W4" s="131" t="inlineStr">
        <is>
          <t>M</t>
        </is>
      </c>
      <c r="X4" s="131" t="inlineStr">
        <is>
          <t>Tu</t>
        </is>
      </c>
      <c r="Y4" s="131" t="inlineStr">
        <is>
          <t>W</t>
        </is>
      </c>
      <c r="Z4" s="131" t="inlineStr">
        <is>
          <t>Th</t>
        </is>
      </c>
      <c r="AA4" s="131" t="inlineStr">
        <is>
          <t>F</t>
        </is>
      </c>
      <c r="AB4" s="132" t="inlineStr">
        <is>
          <t>Sa</t>
        </is>
      </c>
      <c r="AC4" s="351" t="n"/>
      <c r="AD4" s="133" t="inlineStr">
        <is>
          <t>Overtime Options</t>
        </is>
      </c>
      <c r="AE4" s="351" t="n"/>
      <c r="AF4" s="351" t="n"/>
      <c r="AJ4" s="257" t="n"/>
    </row>
    <row r="5" ht="14.1" customHeight="1" s="348" thickBot="1">
      <c r="A5" s="351" t="n"/>
      <c r="B5" s="351" t="n"/>
      <c r="C5" s="337" t="n"/>
      <c r="D5" s="351" t="n"/>
      <c r="E5" s="351" t="n"/>
      <c r="F5" s="351" t="n"/>
      <c r="G5" s="6" t="n"/>
      <c r="H5" s="340" t="n"/>
      <c r="I5" s="351" t="n"/>
      <c r="J5" s="340" t="n"/>
      <c r="K5" s="344" t="inlineStr">
        <is>
          <t>Employee Name:</t>
        </is>
      </c>
      <c r="L5" s="359" t="n"/>
      <c r="M5" s="342" t="inlineStr">
        <is>
          <t>Alphonso, Tanika Amira</t>
        </is>
      </c>
      <c r="N5" s="355" t="n"/>
      <c r="O5" s="337" t="n"/>
      <c r="P5" s="337" t="n"/>
      <c r="Q5" s="337" t="n"/>
      <c r="R5" s="337" t="n"/>
      <c r="S5" s="337" t="n"/>
      <c r="T5" s="337" t="n"/>
      <c r="U5" s="351" t="n"/>
      <c r="V5" s="263">
        <f>IF(MONTH($V$3)&lt;&gt;MONTH($V$3-WEEKDAY($V$3,1)+(ROW(V5)-ROW($V$5))*7+(COLUMN(V5)-COLUMN($V$5)+1)),"",$V$3-WEEKDAY($V$3,1)+(ROW(V5)-ROW($V$5))*7+(COLUMN(V5)-COLUMN($V$5)+1))</f>
        <v/>
      </c>
      <c r="W5" s="263">
        <f>IF(MONTH($V$3)&lt;&gt;MONTH($V$3-WEEKDAY($V$3,1)+(ROW(W5)-ROW($V$5))*7+(COLUMN(W5)-COLUMN($V$5)+1)),"",$V$3-WEEKDAY($V$3,1)+(ROW(W5)-ROW($V$5))*7+(COLUMN(W5)-COLUMN($V$5)+1))</f>
        <v/>
      </c>
      <c r="X5" s="263">
        <f>IF(MONTH($V$3)&lt;&gt;MONTH($V$3-WEEKDAY($V$3,1)+(ROW(X5)-ROW($V$5))*7+(COLUMN(X5)-COLUMN($V$5)+1)),"",$V$3-WEEKDAY($V$3,1)+(ROW(X5)-ROW($V$5))*7+(COLUMN(X5)-COLUMN($V$5)+1))</f>
        <v/>
      </c>
      <c r="Y5" s="263">
        <f>IF(MONTH($V$3)&lt;&gt;MONTH($V$3-WEEKDAY($V$3,1)+(ROW(Y5)-ROW($V$5))*7+(COLUMN(Y5)-COLUMN($V$5)+1)),"",$V$3-WEEKDAY($V$3,1)+(ROW(Y5)-ROW($V$5))*7+(COLUMN(Y5)-COLUMN($V$5)+1))</f>
        <v/>
      </c>
      <c r="Z5" s="263">
        <f>IF(MONTH($V$3)&lt;&gt;MONTH($V$3-WEEKDAY($V$3,1)+(ROW(Z5)-ROW($V$5))*7+(COLUMN(Z5)-COLUMN($V$5)+1)),"",$V$3-WEEKDAY($V$3,1)+(ROW(Z5)-ROW($V$5))*7+(COLUMN(Z5)-COLUMN($V$5)+1))</f>
        <v/>
      </c>
      <c r="AA5" s="263">
        <f>IF(MONTH($V$3)&lt;&gt;MONTH($V$3-WEEKDAY($V$3,1)+(ROW(AA5)-ROW($V$5))*7+(COLUMN(AA5)-COLUMN($V$5)+1)),"",$V$3-WEEKDAY($V$3,1)+(ROW(AA5)-ROW($V$5))*7+(COLUMN(AA5)-COLUMN($V$5)+1))</f>
        <v/>
      </c>
      <c r="AB5" s="263">
        <f>IF(MONTH($V$3)&lt;&gt;MONTH($V$3-WEEKDAY($V$3,1)+(ROW(AB5)-ROW($V$5))*7+(COLUMN(AB5)-COLUMN($V$5)+1)),"",$V$3-WEEKDAY($V$3,1)+(ROW(AB5)-ROW($V$5))*7+(COLUMN(AB5)-COLUMN($V$5)+1))</f>
        <v/>
      </c>
      <c r="AC5" s="351" t="n"/>
      <c r="AD5" s="351" t="n"/>
      <c r="AE5" s="3" t="b">
        <v>1</v>
      </c>
      <c r="AF5" s="258" t="n"/>
      <c r="AJ5" s="350" t="n"/>
      <c r="AK5" s="350" t="n"/>
      <c r="AL5" s="350" t="n"/>
    </row>
    <row r="6" ht="14.1" customHeight="1" s="348" thickBot="1">
      <c r="A6" s="351" t="n"/>
      <c r="B6" s="351" t="n"/>
      <c r="C6" s="337" t="inlineStr">
        <is>
          <t xml:space="preserve">120 Peter Rose St </t>
        </is>
      </c>
      <c r="D6" s="351" t="n"/>
      <c r="E6" s="351" t="n"/>
      <c r="F6" s="351" t="n"/>
      <c r="G6" s="6" t="n"/>
      <c r="H6" s="6" t="n"/>
      <c r="I6" s="6" t="n"/>
      <c r="J6" s="6" t="n"/>
      <c r="K6" s="6" t="n"/>
      <c r="L6" s="6" t="n"/>
      <c r="M6" s="339" t="inlineStr">
        <is>
          <t>Armed or unarmed</t>
        </is>
      </c>
      <c r="N6" s="360" t="n"/>
      <c r="O6" s="135" t="inlineStr">
        <is>
          <t>Unarmed</t>
        </is>
      </c>
      <c r="P6" s="6" t="n"/>
      <c r="Q6" s="6" t="n"/>
      <c r="R6" s="6" t="n"/>
      <c r="S6" s="6" t="n"/>
      <c r="T6" s="6" t="n"/>
      <c r="U6" s="351" t="n"/>
      <c r="V6" s="263">
        <f>IF(MONTH($V$3)&lt;&gt;MONTH($V$3-WEEKDAY($V$3,1)+(ROW(V6)-ROW($V$5))*7+(COLUMN(V6)-COLUMN($V$5)+1)),"",$V$3-WEEKDAY($V$3,1)+(ROW(V6)-ROW($V$5))*7+(COLUMN(V6)-COLUMN($V$5)+1))</f>
        <v/>
      </c>
      <c r="W6" s="263">
        <f>IF(MONTH($V$3)&lt;&gt;MONTH($V$3-WEEKDAY($V$3,1)+(ROW(W6)-ROW($V$5))*7+(COLUMN(W6)-COLUMN($V$5)+1)),"",$V$3-WEEKDAY($V$3,1)+(ROW(W6)-ROW($V$5))*7+(COLUMN(W6)-COLUMN($V$5)+1))</f>
        <v/>
      </c>
      <c r="X6" s="263">
        <f>IF(MONTH($V$3)&lt;&gt;MONTH($V$3-WEEKDAY($V$3,1)+(ROW(X6)-ROW($V$5))*7+(COLUMN(X6)-COLUMN($V$5)+1)),"",$V$3-WEEKDAY($V$3,1)+(ROW(X6)-ROW($V$5))*7+(COLUMN(X6)-COLUMN($V$5)+1))</f>
        <v/>
      </c>
      <c r="Y6" s="263">
        <f>IF(MONTH($V$3)&lt;&gt;MONTH($V$3-WEEKDAY($V$3,1)+(ROW(Y6)-ROW($V$5))*7+(COLUMN(Y6)-COLUMN($V$5)+1)),"",$V$3-WEEKDAY($V$3,1)+(ROW(Y6)-ROW($V$5))*7+(COLUMN(Y6)-COLUMN($V$5)+1))</f>
        <v/>
      </c>
      <c r="Z6" s="263">
        <f>IF(MONTH($V$3)&lt;&gt;MONTH($V$3-WEEKDAY($V$3,1)+(ROW(Z6)-ROW($V$5))*7+(COLUMN(Z6)-COLUMN($V$5)+1)),"",$V$3-WEEKDAY($V$3,1)+(ROW(Z6)-ROW($V$5))*7+(COLUMN(Z6)-COLUMN($V$5)+1))</f>
        <v/>
      </c>
      <c r="AA6" s="263">
        <f>IF(MONTH($V$3)&lt;&gt;MONTH($V$3-WEEKDAY($V$3,1)+(ROW(AA6)-ROW($V$5))*7+(COLUMN(AA6)-COLUMN($V$5)+1)),"",$V$3-WEEKDAY($V$3,1)+(ROW(AA6)-ROW($V$5))*7+(COLUMN(AA6)-COLUMN($V$5)+1))</f>
        <v/>
      </c>
      <c r="AB6" s="263">
        <f>IF(MONTH($V$3)&lt;&gt;MONTH($V$3-WEEKDAY($V$3,1)+(ROW(AB6)-ROW($V$5))*7+(COLUMN(AB6)-COLUMN($V$5)+1)),"",$V$3-WEEKDAY($V$3,1)+(ROW(AB6)-ROW($V$5))*7+(COLUMN(AB6)-COLUMN($V$5)+1))</f>
        <v/>
      </c>
      <c r="AC6" s="351" t="n"/>
      <c r="AD6" s="136" t="inlineStr">
        <is>
          <t>After:</t>
        </is>
      </c>
      <c r="AE6" s="264" t="n">
        <v>8</v>
      </c>
      <c r="AF6" s="258" t="n"/>
      <c r="AJ6" s="350" t="n"/>
      <c r="AL6" s="251" t="n"/>
    </row>
    <row r="7" ht="14.1" customHeight="1" s="348" thickBot="1">
      <c r="A7" s="351" t="n"/>
      <c r="B7" s="351" t="n"/>
      <c r="C7" s="337" t="inlineStr">
        <is>
          <t>Queenstown</t>
        </is>
      </c>
      <c r="D7" s="351" t="n"/>
      <c r="E7" s="351" t="n"/>
      <c r="F7" s="351" t="n"/>
      <c r="G7" s="6" t="n"/>
      <c r="H7" s="340" t="n"/>
      <c r="I7" s="351" t="n"/>
      <c r="J7" s="340" t="n"/>
      <c r="K7" s="340" t="n"/>
      <c r="L7" s="340" t="n"/>
      <c r="M7" s="338" t="inlineStr">
        <is>
          <t>Agency</t>
        </is>
      </c>
      <c r="N7" s="361" t="n"/>
      <c r="O7" s="7" t="inlineStr">
        <is>
          <t>EU</t>
        </is>
      </c>
      <c r="P7" s="6" t="n"/>
      <c r="Q7" s="6" t="n"/>
      <c r="R7" s="6" t="n"/>
      <c r="S7" s="6" t="n"/>
      <c r="T7" s="6" t="n"/>
      <c r="U7" s="351" t="n"/>
      <c r="V7" s="263">
        <f>IF(MONTH($V$3)&lt;&gt;MONTH($V$3-WEEKDAY($V$3,1)+(ROW(V7)-ROW($V$5))*7+(COLUMN(V7)-COLUMN($V$5)+1)),"",$V$3-WEEKDAY($V$3,1)+(ROW(V7)-ROW($V$5))*7+(COLUMN(V7)-COLUMN($V$5)+1))</f>
        <v/>
      </c>
      <c r="W7" s="263">
        <f>IF(MONTH($V$3)&lt;&gt;MONTH($V$3-WEEKDAY($V$3,1)+(ROW(W7)-ROW($V$5))*7+(COLUMN(W7)-COLUMN($V$5)+1)),"",$V$3-WEEKDAY($V$3,1)+(ROW(W7)-ROW($V$5))*7+(COLUMN(W7)-COLUMN($V$5)+1))</f>
        <v/>
      </c>
      <c r="X7" s="263">
        <f>IF(MONTH($V$3)&lt;&gt;MONTH($V$3-WEEKDAY($V$3,1)+(ROW(X7)-ROW($V$5))*7+(COLUMN(X7)-COLUMN($V$5)+1)),"",$V$3-WEEKDAY($V$3,1)+(ROW(X7)-ROW($V$5))*7+(COLUMN(X7)-COLUMN($V$5)+1))</f>
        <v/>
      </c>
      <c r="Y7" s="263">
        <f>IF(MONTH($V$3)&lt;&gt;MONTH($V$3-WEEKDAY($V$3,1)+(ROW(Y7)-ROW($V$5))*7+(COLUMN(Y7)-COLUMN($V$5)+1)),"",$V$3-WEEKDAY($V$3,1)+(ROW(Y7)-ROW($V$5))*7+(COLUMN(Y7)-COLUMN($V$5)+1))</f>
        <v/>
      </c>
      <c r="Z7" s="263">
        <f>IF(MONTH($V$3)&lt;&gt;MONTH($V$3-WEEKDAY($V$3,1)+(ROW(Z7)-ROW($V$5))*7+(COLUMN(Z7)-COLUMN($V$5)+1)),"",$V$3-WEEKDAY($V$3,1)+(ROW(Z7)-ROW($V$5))*7+(COLUMN(Z7)-COLUMN($V$5)+1))</f>
        <v/>
      </c>
      <c r="AA7" s="263">
        <f>IF(MONTH($V$3)&lt;&gt;MONTH($V$3-WEEKDAY($V$3,1)+(ROW(AA7)-ROW($V$5))*7+(COLUMN(AA7)-COLUMN($V$5)+1)),"",$V$3-WEEKDAY($V$3,1)+(ROW(AA7)-ROW($V$5))*7+(COLUMN(AA7)-COLUMN($V$5)+1))</f>
        <v/>
      </c>
      <c r="AB7" s="263">
        <f>IF(MONTH($V$3)&lt;&gt;MONTH($V$3-WEEKDAY($V$3,1)+(ROW(AB7)-ROW($V$5))*7+(COLUMN(AB7)-COLUMN($V$5)+1)),"",$V$3-WEEKDAY($V$3,1)+(ROW(AB7)-ROW($V$5))*7+(COLUMN(AB7)-COLUMN($V$5)+1))</f>
        <v/>
      </c>
      <c r="AC7" s="351" t="n"/>
      <c r="AD7" s="351" t="n"/>
      <c r="AE7" s="351" t="n"/>
      <c r="AF7" s="258" t="n"/>
      <c r="AJ7" s="350" t="n"/>
      <c r="AL7" s="251" t="n"/>
    </row>
    <row r="8">
      <c r="A8" s="351" t="n"/>
      <c r="B8" s="351" t="n"/>
      <c r="C8" s="337" t="inlineStr">
        <is>
          <t>Georgetown, Guyana</t>
        </is>
      </c>
      <c r="D8" s="351" t="n"/>
      <c r="E8" s="351" t="n"/>
      <c r="F8" s="351" t="n"/>
      <c r="G8" s="6" t="n"/>
      <c r="H8" s="6" t="n"/>
      <c r="I8" s="6" t="n"/>
      <c r="J8" s="6" t="n"/>
      <c r="K8" s="6" t="n"/>
      <c r="L8" s="6" t="n"/>
      <c r="M8" s="341" t="n"/>
      <c r="N8" s="351" t="n"/>
      <c r="O8" s="351" t="n"/>
      <c r="P8" s="6" t="n"/>
      <c r="Q8" s="6" t="n"/>
      <c r="R8" s="6" t="n"/>
      <c r="S8" s="6" t="n"/>
      <c r="T8" s="6" t="n"/>
      <c r="U8" s="351" t="n"/>
      <c r="V8" s="263">
        <f>IF(MONTH($V$3)&lt;&gt;MONTH($V$3-WEEKDAY($V$3,1)+(ROW(V8)-ROW($V$5))*7+(COLUMN(V8)-COLUMN($V$5)+1)),"",$V$3-WEEKDAY($V$3,1)+(ROW(V8)-ROW($V$5))*7+(COLUMN(V8)-COLUMN($V$5)+1))</f>
        <v/>
      </c>
      <c r="W8" s="263">
        <f>IF(MONTH($V$3)&lt;&gt;MONTH($V$3-WEEKDAY($V$3,1)+(ROW(W8)-ROW($V$5))*7+(COLUMN(W8)-COLUMN($V$5)+1)),"",$V$3-WEEKDAY($V$3,1)+(ROW(W8)-ROW($V$5))*7+(COLUMN(W8)-COLUMN($V$5)+1))</f>
        <v/>
      </c>
      <c r="X8" s="263">
        <f>IF(MONTH($V$3)&lt;&gt;MONTH($V$3-WEEKDAY($V$3,1)+(ROW(X8)-ROW($V$5))*7+(COLUMN(X8)-COLUMN($V$5)+1)),"",$V$3-WEEKDAY($V$3,1)+(ROW(X8)-ROW($V$5))*7+(COLUMN(X8)-COLUMN($V$5)+1))</f>
        <v/>
      </c>
      <c r="Y8" s="263">
        <f>IF(MONTH($V$3)&lt;&gt;MONTH($V$3-WEEKDAY($V$3,1)+(ROW(Y8)-ROW($V$5))*7+(COLUMN(Y8)-COLUMN($V$5)+1)),"",$V$3-WEEKDAY($V$3,1)+(ROW(Y8)-ROW($V$5))*7+(COLUMN(Y8)-COLUMN($V$5)+1))</f>
        <v/>
      </c>
      <c r="Z8" s="263">
        <f>IF(MONTH($V$3)&lt;&gt;MONTH($V$3-WEEKDAY($V$3,1)+(ROW(Z8)-ROW($V$5))*7+(COLUMN(Z8)-COLUMN($V$5)+1)),"",$V$3-WEEKDAY($V$3,1)+(ROW(Z8)-ROW($V$5))*7+(COLUMN(Z8)-COLUMN($V$5)+1))</f>
        <v/>
      </c>
      <c r="AA8" s="263">
        <f>IF(MONTH($V$3)&lt;&gt;MONTH($V$3-WEEKDAY($V$3,1)+(ROW(AA8)-ROW($V$5))*7+(COLUMN(AA8)-COLUMN($V$5)+1)),"",$V$3-WEEKDAY($V$3,1)+(ROW(AA8)-ROW($V$5))*7+(COLUMN(AA8)-COLUMN($V$5)+1))</f>
        <v/>
      </c>
      <c r="AB8" s="263">
        <f>IF(MONTH($V$3)&lt;&gt;MONTH($V$3-WEEKDAY($V$3,1)+(ROW(AB8)-ROW($V$5))*7+(COLUMN(AB8)-COLUMN($V$5)+1)),"",$V$3-WEEKDAY($V$3,1)+(ROW(AB8)-ROW($V$5))*7+(COLUMN(AB8)-COLUMN($V$5)+1))</f>
        <v/>
      </c>
      <c r="AC8" s="351" t="n"/>
      <c r="AD8" s="351" t="n"/>
      <c r="AE8" s="3" t="b">
        <v>1</v>
      </c>
      <c r="AF8" s="258" t="n"/>
      <c r="AJ8" s="350" t="n"/>
      <c r="AL8" s="251" t="n"/>
    </row>
    <row r="9">
      <c r="A9" s="351" t="n"/>
      <c r="B9" s="351" t="n"/>
      <c r="C9" s="337" t="n"/>
      <c r="D9" s="337" t="n"/>
      <c r="E9" s="337" t="n"/>
      <c r="F9" s="337" t="n"/>
      <c r="G9" s="6" t="n"/>
      <c r="H9" s="6" t="n"/>
      <c r="I9" s="6" t="n"/>
      <c r="J9" s="6" t="n"/>
      <c r="K9" s="6" t="n"/>
      <c r="L9" s="6" t="n"/>
      <c r="M9" s="137" t="n"/>
      <c r="N9" s="137" t="n"/>
      <c r="O9" s="6" t="n"/>
      <c r="P9" s="6" t="n"/>
      <c r="Q9" s="6" t="n"/>
      <c r="R9" s="6" t="n"/>
      <c r="S9" s="6" t="n"/>
      <c r="T9" s="6" t="n"/>
      <c r="U9" s="351" t="n"/>
      <c r="V9" s="265" t="n"/>
      <c r="W9" s="265" t="n"/>
      <c r="X9" s="265" t="n"/>
      <c r="Y9" s="265" t="n"/>
      <c r="Z9" s="265" t="n"/>
      <c r="AA9" s="265" t="n"/>
      <c r="AB9" s="265" t="n"/>
      <c r="AC9" s="351" t="n"/>
      <c r="AD9" s="351" t="n"/>
      <c r="AE9" s="3" t="n"/>
      <c r="AF9" s="351" t="n"/>
      <c r="AJ9" s="350" t="n"/>
      <c r="AL9" s="251" t="n"/>
    </row>
    <row r="10">
      <c r="A10" s="351" t="n"/>
      <c r="B10" s="351" t="n"/>
      <c r="C10" s="337" t="inlineStr">
        <is>
          <t>592-223-7560</t>
        </is>
      </c>
      <c r="D10" s="351" t="n"/>
      <c r="E10" s="351" t="n"/>
      <c r="F10" s="351" t="n"/>
      <c r="G10" s="6" t="n"/>
      <c r="H10" s="340" t="n"/>
      <c r="I10" s="351" t="n"/>
      <c r="J10" s="340" t="n"/>
      <c r="K10" s="330" t="inlineStr">
        <is>
          <t>Week Starting:</t>
        </is>
      </c>
      <c r="L10" s="351" t="n"/>
      <c r="M10" s="335" t="n">
        <v>46038</v>
      </c>
      <c r="N10" s="362" t="n"/>
      <c r="O10" s="6" t="n"/>
      <c r="P10" s="6" t="n"/>
      <c r="Q10" s="6" t="n"/>
      <c r="R10" s="6" t="n"/>
      <c r="S10" s="6" t="n"/>
      <c r="T10" s="138" t="inlineStr">
        <is>
          <t>[42]</t>
        </is>
      </c>
      <c r="U10" s="351" t="n"/>
      <c r="V10" s="263">
        <f>IF(MONTH($V$3)&lt;&gt;MONTH($V$3-WEEKDAY($V$3,1)+(ROW(V10)-ROW($V$5))*7+(COLUMN(V10)-COLUMN($V$5)+1)),"",$V$3-WEEKDAY($V$3,1)+(ROW(V10)-ROW($V$5))*7+(COLUMN(V10)-COLUMN($V$5)+1))</f>
        <v/>
      </c>
      <c r="W10" s="263">
        <f>IF(MONTH($V$3)&lt;&gt;MONTH($V$3-WEEKDAY($V$3,1)+(ROW(W10)-ROW($V$5))*7+(COLUMN(W10)-COLUMN($V$5)+1)),"",$V$3-WEEKDAY($V$3,1)+(ROW(W10)-ROW($V$5))*7+(COLUMN(W10)-COLUMN($V$5)+1))</f>
        <v/>
      </c>
      <c r="X10" s="263">
        <f>IF(MONTH($V$3)&lt;&gt;MONTH($V$3-WEEKDAY($V$3,1)+(ROW(X10)-ROW($V$5))*7+(COLUMN(X10)-COLUMN($V$5)+1)),"",$V$3-WEEKDAY($V$3,1)+(ROW(X10)-ROW($V$5))*7+(COLUMN(X10)-COLUMN($V$5)+1))</f>
        <v/>
      </c>
      <c r="Y10" s="263">
        <f>IF(MONTH($V$3)&lt;&gt;MONTH($V$3-WEEKDAY($V$3,1)+(ROW(Y10)-ROW($V$5))*7+(COLUMN(Y10)-COLUMN($V$5)+1)),"",$V$3-WEEKDAY($V$3,1)+(ROW(Y10)-ROW($V$5))*7+(COLUMN(Y10)-COLUMN($V$5)+1))</f>
        <v/>
      </c>
      <c r="Z10" s="263">
        <f>IF(MONTH($V$3)&lt;&gt;MONTH($V$3-WEEKDAY($V$3,1)+(ROW(Z10)-ROW($V$5))*7+(COLUMN(Z10)-COLUMN($V$5)+1)),"",$V$3-WEEKDAY($V$3,1)+(ROW(Z10)-ROW($V$5))*7+(COLUMN(Z10)-COLUMN($V$5)+1))</f>
        <v/>
      </c>
      <c r="AA10" s="263">
        <f>IF(MONTH($V$3)&lt;&gt;MONTH($V$3-WEEKDAY($V$3,1)+(ROW(AA10)-ROW($V$5))*7+(COLUMN(AA10)-COLUMN($V$5)+1)),"",$V$3-WEEKDAY($V$3,1)+(ROW(AA10)-ROW($V$5))*7+(COLUMN(AA10)-COLUMN($V$5)+1))</f>
        <v/>
      </c>
      <c r="AB10" s="263">
        <f>IF(MONTH($V$3)&lt;&gt;MONTH($V$3-WEEKDAY($V$3,1)+(ROW(AB10)-ROW($V$5))*7+(COLUMN(AB10)-COLUMN($V$5)+1)),"",$V$3-WEEKDAY($V$3,1)+(ROW(AB10)-ROW($V$5))*7+(COLUMN(AB10)-COLUMN($V$5)+1))</f>
        <v/>
      </c>
      <c r="AC10" s="351" t="n"/>
      <c r="AD10" s="136" t="inlineStr">
        <is>
          <t>After:</t>
        </is>
      </c>
      <c r="AE10" s="264" t="n">
        <v>40</v>
      </c>
      <c r="AF10" s="250" t="n"/>
    </row>
    <row r="11" ht="15.75" customHeight="1" s="348" thickBot="1">
      <c r="A11" s="351" t="n"/>
      <c r="B11" s="351" t="n"/>
      <c r="C11" s="6" t="n"/>
      <c r="D11" s="6" t="n"/>
      <c r="E11" s="6" t="n"/>
      <c r="F11" s="6" t="n"/>
      <c r="G11" s="6" t="n"/>
      <c r="H11" s="6" t="n"/>
      <c r="I11" s="6" t="n"/>
      <c r="J11" s="6" t="n"/>
      <c r="K11" s="259" t="inlineStr">
        <is>
          <t>Carry Forward Hrs:</t>
        </is>
      </c>
      <c r="L11" s="248" t="n">
        <v>32</v>
      </c>
      <c r="M11" s="6" t="n"/>
      <c r="N11" s="6" t="n"/>
      <c r="O11" s="6" t="n"/>
      <c r="P11" s="6" t="n"/>
      <c r="Q11" s="6" t="n"/>
      <c r="R11" s="6" t="n"/>
      <c r="S11" s="6" t="n"/>
      <c r="T11" s="6" t="n"/>
      <c r="U11" s="351" t="n"/>
      <c r="V11" s="263">
        <f>IF(MONTH($V$3)&lt;&gt;MONTH($V$3-WEEKDAY($V$3,1)+(ROW(V11)-ROW($V$5))*7+(COLUMN(V11)-COLUMN($V$5)+1)),"",$V$3-WEEKDAY($V$3,1)+(ROW(V11)-ROW($V$5))*7+(COLUMN(V11)-COLUMN($V$5)+1))</f>
        <v/>
      </c>
      <c r="W11" s="263">
        <f>IF(MONTH($V$3)&lt;&gt;MONTH($V$3-WEEKDAY($V$3,1)+(ROW(W11)-ROW($V$5))*7+(COLUMN(W11)-COLUMN($V$5)+1)),"",$V$3-WEEKDAY($V$3,1)+(ROW(W11)-ROW($V$5))*7+(COLUMN(W11)-COLUMN($V$5)+1))</f>
        <v/>
      </c>
      <c r="X11" s="263">
        <f>IF(MONTH($V$3)&lt;&gt;MONTH($V$3-WEEKDAY($V$3,1)+(ROW(X11)-ROW($V$5))*7+(COLUMN(X11)-COLUMN($V$5)+1)),"",$V$3-WEEKDAY($V$3,1)+(ROW(X11)-ROW($V$5))*7+(COLUMN(X11)-COLUMN($V$5)+1))</f>
        <v/>
      </c>
      <c r="Y11" s="263">
        <f>IF(MONTH($V$3)&lt;&gt;MONTH($V$3-WEEKDAY($V$3,1)+(ROW(Y11)-ROW($V$5))*7+(COLUMN(Y11)-COLUMN($V$5)+1)),"",$V$3-WEEKDAY($V$3,1)+(ROW(Y11)-ROW($V$5))*7+(COLUMN(Y11)-COLUMN($V$5)+1))</f>
        <v/>
      </c>
      <c r="Z11" s="263">
        <f>IF(MONTH($V$3)&lt;&gt;MONTH($V$3-WEEKDAY($V$3,1)+(ROW(Z11)-ROW($V$5))*7+(COLUMN(Z11)-COLUMN($V$5)+1)),"",$V$3-WEEKDAY($V$3,1)+(ROW(Z11)-ROW($V$5))*7+(COLUMN(Z11)-COLUMN($V$5)+1))</f>
        <v/>
      </c>
      <c r="AA11" s="263">
        <f>IF(MONTH($V$3)&lt;&gt;MONTH($V$3-WEEKDAY($V$3,1)+(ROW(AA11)-ROW($V$5))*7+(COLUMN(AA11)-COLUMN($V$5)+1)),"",$V$3-WEEKDAY($V$3,1)+(ROW(AA11)-ROW($V$5))*7+(COLUMN(AA11)-COLUMN($V$5)+1))</f>
        <v/>
      </c>
      <c r="AB11" s="263">
        <f>IF(MONTH($V$3)&lt;&gt;MONTH($V$3-WEEKDAY($V$3,1)+(ROW(AB11)-ROW($V$5))*7+(COLUMN(AB11)-COLUMN($V$5)+1)),"",$V$3-WEEKDAY($V$3,1)+(ROW(AB11)-ROW($V$5))*7+(COLUMN(AB11)-COLUMN($V$5)+1))</f>
        <v/>
      </c>
      <c r="AC11" s="351" t="n"/>
      <c r="AD11" s="351" t="n"/>
      <c r="AE11" s="351" t="n"/>
      <c r="AF11" s="258" t="n"/>
      <c r="AJ11" s="252" t="n"/>
      <c r="AK11" s="252" t="n"/>
    </row>
    <row r="12" ht="27.75" customFormat="1" customHeight="1" s="2" thickBot="1">
      <c r="A12" s="266" t="inlineStr">
        <is>
          <t>Day Off</t>
        </is>
      </c>
      <c r="B12" s="267" t="inlineStr">
        <is>
          <t>Holiday Double</t>
        </is>
      </c>
      <c r="C12" s="139" t="inlineStr">
        <is>
          <t>Day of Week</t>
        </is>
      </c>
      <c r="D12" s="140" t="inlineStr">
        <is>
          <t>Time
In</t>
        </is>
      </c>
      <c r="E12" s="140" t="inlineStr">
        <is>
          <t>Time
Out</t>
        </is>
      </c>
      <c r="F12" s="141" t="n"/>
      <c r="G12" s="140" t="inlineStr">
        <is>
          <t>Time
In</t>
        </is>
      </c>
      <c r="H12" s="140" t="inlineStr">
        <is>
          <t>Time
Out</t>
        </is>
      </c>
      <c r="I12" s="142" t="inlineStr">
        <is>
          <t>Total
Hrs</t>
        </is>
      </c>
      <c r="J12" s="142" t="inlineStr">
        <is>
          <t>Location</t>
        </is>
      </c>
      <c r="K12" s="142" t="inlineStr">
        <is>
          <t>Supervisor</t>
        </is>
      </c>
      <c r="L12" s="142" t="inlineStr">
        <is>
          <t>Supervisor Approval</t>
        </is>
      </c>
      <c r="M12" s="140" t="inlineStr">
        <is>
          <t>Regular
Hrs</t>
        </is>
      </c>
      <c r="N12" s="140" t="inlineStr">
        <is>
          <t>Overtime
Hrs</t>
        </is>
      </c>
      <c r="O12" s="140" t="inlineStr">
        <is>
          <t>Hol Hrs</t>
        </is>
      </c>
      <c r="P12" s="140" t="inlineStr">
        <is>
          <t>Responsibilities</t>
        </is>
      </c>
      <c r="Q12" s="140" t="inlineStr">
        <is>
          <t>Risk</t>
        </is>
      </c>
      <c r="R12" s="140" t="inlineStr">
        <is>
          <t>Meals</t>
        </is>
      </c>
      <c r="S12" s="140" t="inlineStr">
        <is>
          <t>Vac Hrs</t>
        </is>
      </c>
      <c r="T12" s="143" t="inlineStr">
        <is>
          <t>Reason for Overtime</t>
        </is>
      </c>
      <c r="U12" s="144" t="inlineStr">
        <is>
          <t>Wkly Reg Avail</t>
        </is>
      </c>
      <c r="V12" s="351" t="inlineStr">
        <is>
          <t>Orig Reg</t>
        </is>
      </c>
      <c r="W12" s="351" t="inlineStr">
        <is>
          <t>Wkly OT Adj</t>
        </is>
      </c>
      <c r="X12" s="351" t="inlineStr">
        <is>
          <t>Week Start</t>
        </is>
      </c>
      <c r="Y12" s="351" t="inlineStr">
        <is>
          <t>Wk Hrs Before</t>
        </is>
      </c>
      <c r="Z12" s="351" t="n"/>
      <c r="AA12" s="351" t="n"/>
      <c r="AB12" s="351" t="n"/>
      <c r="AC12" s="351" t="n"/>
      <c r="AD12" s="351" t="n"/>
      <c r="AE12" s="351" t="n"/>
      <c r="AF12" s="351" t="n"/>
      <c r="AJ12" s="252" t="n"/>
      <c r="AK12" s="252" t="n"/>
    </row>
    <row r="13" hidden="1" ht="15.75" customHeight="1" s="348" thickBot="1">
      <c r="A13" s="268" t="n"/>
      <c r="B13" s="351" t="n"/>
      <c r="C13" s="145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146" t="n"/>
      <c r="U13" s="351" t="n"/>
      <c r="V13" s="351" t="n"/>
      <c r="W13" s="351" t="n"/>
      <c r="X13" s="351" t="n"/>
      <c r="Y13" s="351" t="n"/>
      <c r="Z13" s="351" t="n"/>
      <c r="AA13" s="351" t="n"/>
      <c r="AB13" s="351" t="n"/>
      <c r="AC13" s="351" t="n"/>
      <c r="AD13" s="351" t="n"/>
      <c r="AE13" s="351" t="n"/>
      <c r="AF13" s="351" t="n"/>
    </row>
    <row r="14" ht="24" customHeight="1" s="348" thickBot="1">
      <c r="A14" s="147" t="inlineStr">
        <is>
          <t>On Day</t>
        </is>
      </c>
      <c r="B14" s="269" t="n"/>
      <c r="C14" s="88">
        <f>M10</f>
        <v/>
      </c>
      <c r="D14" s="54" t="n">
        <v>0.9583333333333334</v>
      </c>
      <c r="E14" s="148">
        <f>IF(D14="", "",
 IF(D14=TIME(0,0,0), 0,
 IF(AND(D14&gt;=TIME(0,0,1), D14&lt;=TIME(2,0,0)), TIME(7,0,0),
 IF(AND(D14&gt;=TIME(6,0,0), D14&lt;=TIME(8,0,0)), TIME(12,0,0),
 IF(AND(D14&gt;TIME(8,0,0), D14&lt;=TIME(13,59,0)), TIME(15,0,0),
 IF(AND(D14&gt;=TIME(14,0,0), D14&lt;=TIME(17,59,0)), TIME(21,0,0),
 IF(AND(D14&gt;=TIME(18,0,0), D14&lt;=TIME(21,59,0)), TIME(0,0,0),
 IF(AND(D14&gt;=TIME(22,0,0), D14&lt;=TIME(23,59,59)), TIME(7,0,0), ""))))))))</f>
        <v/>
      </c>
      <c r="F14" s="149" t="n"/>
      <c r="G14" s="148">
        <f>IF(AND(D14&gt;=TIME(6,0,0),D14&lt;=TIME(8,0,0)),E14,"")</f>
        <v/>
      </c>
      <c r="H14" s="54" t="n">
        <v>0.2916666666666667</v>
      </c>
      <c r="I14" s="55">
        <f>ROUND(IF(OR(D14="",E14="",E14=0),0,IF(H14="",MOD(E14-D14,1)*24,MOD(H14-D14,1)*24)),2)</f>
        <v/>
      </c>
      <c r="J14" s="150" t="inlineStr">
        <is>
          <t>Unico-48</t>
        </is>
      </c>
      <c r="K14" s="270" t="n"/>
      <c r="L14" s="271" t="n"/>
      <c r="M14" s="272">
        <f>MAX(0,V14-W14)</f>
        <v/>
      </c>
      <c r="N14" s="56">
        <f>(IF(OR($C14="",$D14=""),0,
 IF(OR($A14="Holiday",$A15="Holiday"),
    IF(ISNUMBER(MATCH(TRIM($B14),{"Phagwah","Good Friday","Easter Monday","Labour Day","Christmas","Eid ul Azha","Romans-2","Globe-12","Neptune P1"},0)),0,$I14),
 IF(AND(NOT(OR($A14="Annual Leave",$A15="Annual Leave")),$A14="Off day"),$I14,
  MAX(0,$I14-$V14)
  ))))+W14</f>
        <v/>
      </c>
      <c r="O14" s="56">
        <f>IF(AND(OR($A14="Holiday",$A15="Holiday"),
        ISNUMBER(MATCH(TRIM($B14),{"Phagwah","Good Friday","Easter Monday","Labour Day","Christmas","Eid ul Azha","Romans-2","Globe-12","Neptune P1"},0))),
   $I14,0)</f>
        <v/>
      </c>
      <c r="P14" s="56">
        <f>IF(OR($O$7="Canteen",$O$7="Head Office"),0,IF($I14&lt;=0,0,IF(OR(OR(TRIM($J14)="Hebrews",TRIM($J14)="Romans",TRIM($J14)="Romans-2",TRIM($J14)="Globe",TRIM($J14)="Globe-12",TRIM($J14)="Neptune P1"),AND($I15&gt;0,OR(TRIM($J15)="Hebrews",TRIM($J15)="Romans",TRIM($J15)="Romans-2",TRIM($J15)="Globe",TRIM($J15)="Globe-12",TRIM($J15)="Neptune P1"))),1,0)))</f>
        <v/>
      </c>
      <c r="Q14" s="57" t="n"/>
      <c r="R14" s="56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IF($I14&gt;0,1,0),
      0
   ),
0))</f>
        <v/>
      </c>
      <c r="S14" s="56">
        <f>IF(OR($A14="Annual Leave",$A15="Annual Leave"),IF($A14="Annual Leave",8,0),0)</f>
        <v/>
      </c>
      <c r="T14" s="58" t="n"/>
      <c r="U14" s="144">
        <f>MAX(0,40-Y14)</f>
        <v/>
      </c>
      <c r="V14" s="151">
        <f>IF(OR($C14="",$D14=""),0,
 IF(OR($A14="Holiday",$A15="Holiday"),0,
 IF(AND(NOT(OR($A14="Annual Leave",$A15="Annual Leave")),$A14="Off day"),0,
  IF($I14+$I15&gt;=8,IF($I14&gt;=8,8,$I14),$I14)
  )))</f>
        <v/>
      </c>
      <c r="W14" s="151">
        <f>MAX(0,V14-U14)</f>
        <v/>
      </c>
      <c r="X14" s="151">
        <f>IF(C14="","",C14-WEEKDAY(C14,1)+1)</f>
        <v/>
      </c>
      <c r="Y14" s="151">
        <f>IF(X14=X14,$L$11,0)</f>
        <v/>
      </c>
      <c r="Z14" s="151" t="n"/>
      <c r="AA14" s="151" t="n"/>
      <c r="AB14" s="151" t="n"/>
      <c r="AC14" s="351" t="n"/>
      <c r="AD14" s="351" t="n"/>
      <c r="AE14" s="351" t="n"/>
      <c r="AF14" s="351" t="n"/>
    </row>
    <row r="15" ht="24" customHeight="1" s="348" thickBot="1">
      <c r="A15" s="147" t="inlineStr">
        <is>
          <t>On Day</t>
        </is>
      </c>
      <c r="B15" s="269" t="n"/>
      <c r="C15" s="89">
        <f>C14</f>
        <v/>
      </c>
      <c r="D15" s="59" t="n"/>
      <c r="E15" s="152">
        <f>IF(D15="", "",
 IF(D15=TIME(0,0,0), 0,
 IF(AND(D15&gt;=TIME(0,0,1), D15&lt;=TIME(2,0,0)), TIME(7,0,0),
 IF(AND(D15&gt;=TIME(6,0,0), D15&lt;=TIME(8,0,0)), TIME(12,0,0),
 IF(AND(D15&gt;TIME(8,0,0), D15&lt;=TIME(13,59,0)), TIME(15,0,0),
 IF(AND(D15&gt;=TIME(14,0,0), D15&lt;=TIME(17,59,0)), TIME(21,0,0),
 IF(AND(D15&gt;=TIME(18,0,0), D15&lt;=TIME(21,59,0)), TIME(0,0,0),
 IF(AND(D15&gt;=TIME(22,0,0), D15&lt;=TIME(23,59,59)), TIME(7,0,0), ""))))))))</f>
        <v/>
      </c>
      <c r="F15" s="153" t="n"/>
      <c r="G15" s="152">
        <f>IF(AND(D15&gt;=TIME(6,0,0),D15&lt;=TIME(8,0,0)),E15,"")</f>
        <v/>
      </c>
      <c r="H15" s="59" t="n"/>
      <c r="I15" s="60">
        <f>ROUND(IF(OR(D15="",E15="",E15=0),0,IF(H15="",MOD(E15-D15,1)*24,MOD(H15-D15,1)*24)),2)</f>
        <v/>
      </c>
      <c r="J15" s="150" t="n"/>
      <c r="K15" s="270" t="n"/>
      <c r="L15" s="271" t="n"/>
      <c r="M15" s="272">
        <f>MAX(0,V15-W15)</f>
        <v/>
      </c>
      <c r="N15" s="61">
        <f>(IF(OR($C15="",$D15=""),0,
 IF(OR($A14="Holiday",$A15="Holiday"),
    IF(ISNUMBER(MATCH(TRIM($B15),{"Phagwah","Good Friday","Easter Monday","Labour Day","Christmas","Eid ul Azha","Romans-2","Globe-12","Neptune P1"},0)),0,$I15),
 IF(AND(NOT(OR($A14="Annual Leave",$A15="Annual Leave")),$A15="Off day"),$I15,
  MAX(0,$I15-$V15)
  ))))+W15</f>
        <v/>
      </c>
      <c r="O15" s="61">
        <f>IF(AND(OR($A14="Holiday",$A15="Holiday"),
        ISNUMBER(MATCH(TRIM($B15),{"Phagwah","Good Friday","Easter Monday","Labour Day","Christmas","Eid ul Azha","Romans-2","Globe-12","Neptune P1"},0))),
   $I15,0)</f>
        <v/>
      </c>
      <c r="P15" s="61">
        <f>IF(OR($O$7="Canteen",$O$7="Head Office"),0,IF($I15&lt;=0,0,IF(AND($I14&lt;=0,OR(TRIM($J15)="Hebrews",TRIM($J15)="Romans",TRIM($J15)="Romans-2",TRIM($J15)="Globe",TRIM($J15)="Globe-12",TRIM($J15)="Neptune P1")),1,0)))</f>
        <v/>
      </c>
      <c r="Q15" s="62" t="n"/>
      <c r="R15" s="61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IF(AND($I14=0,$I15&gt;0),1,0),
      0
   ),
0))</f>
        <v/>
      </c>
      <c r="S15" s="61">
        <f>IF(OR($A14="Annual Leave",$A15="Annual Leave"),IF(AND($A14&lt;&gt;"Annual Leave",$A15="Annual Leave"),8,0),0)</f>
        <v/>
      </c>
      <c r="T15" s="63" t="n"/>
      <c r="U15" s="144">
        <f>MAX(0,40-Y15)</f>
        <v/>
      </c>
      <c r="V15" s="151">
        <f>IF(OR($C15="",$D15=""),0,
 IF(OR($A14="Holiday",$A15="Holiday"),0,
 IF(AND(NOT(OR($A14="Annual Leave",$A15="Annual Leave")),$A15="Off day"),0,
  IF($I14+$I15&gt;=8,IF($I14&gt;=8,0,8-$I14),$I15)
  )))</f>
        <v/>
      </c>
      <c r="W15" s="151">
        <f>MAX(0,V15-U15)</f>
        <v/>
      </c>
      <c r="X15" s="151">
        <f>IF(C15="","",C15-WEEKDAY(C15,1)+1)</f>
        <v/>
      </c>
      <c r="Y15" s="151">
        <f>SUMPRODUCT(($X$14:$X14=X15)*(($V$14:$V14)+($O$14:$O14)))+IF(X15=X14,$L$11,0)</f>
        <v/>
      </c>
      <c r="Z15" s="151" t="n"/>
      <c r="AA15" s="151" t="n"/>
      <c r="AB15" s="151" t="n"/>
      <c r="AC15" s="351" t="n"/>
      <c r="AD15" s="351" t="n"/>
      <c r="AE15" s="351" t="n"/>
      <c r="AF15" s="351" t="n"/>
    </row>
    <row r="16" ht="24" customHeight="1" s="348" thickBot="1">
      <c r="A16" s="154" t="inlineStr">
        <is>
          <t>Sick</t>
        </is>
      </c>
      <c r="B16" s="273" t="n"/>
      <c r="C16" s="90">
        <f>C14+1</f>
        <v/>
      </c>
      <c r="D16" s="8" t="n"/>
      <c r="E16" s="155">
        <f>IF(D16="", "",
 IF(D16=TIME(0,0,0), 0,
 IF(AND(D16&gt;=TIME(0,0,1), D16&lt;=TIME(2,0,0)), TIME(7,0,0),
 IF(AND(D16&gt;=TIME(6,0,0), D16&lt;=TIME(8,0,0)), TIME(12,0,0),
 IF(AND(D16&gt;TIME(8,0,0), D16&lt;=TIME(13,59,0)), TIME(15,0,0),
 IF(AND(D16&gt;=TIME(14,0,0), D16&lt;=TIME(17,59,0)), TIME(21,0,0),
 IF(AND(D16&gt;=TIME(18,0,0), D16&lt;=TIME(21,59,0)), TIME(0,0,0),
 IF(AND(D16&gt;=TIME(22,0,0), D16&lt;=TIME(23,59,59)), TIME(7,0,0), ""))))))))</f>
        <v/>
      </c>
      <c r="F16" s="156" t="n"/>
      <c r="G16" s="155">
        <f>IF(AND(D16&gt;=TIME(6,0,0),D16&lt;=TIME(8,0,0)),E16,"")</f>
        <v/>
      </c>
      <c r="H16" s="8" t="n"/>
      <c r="I16" s="30">
        <f>ROUND(IF(OR(D16="",E16="",E16=0),0,IF(H16="",MOD(E16-D16,1)*24,MOD(H16-D16,1)*24)),2)</f>
        <v/>
      </c>
      <c r="J16" s="157" t="n"/>
      <c r="K16" s="274" t="n"/>
      <c r="L16" s="271" t="n"/>
      <c r="M16" s="275">
        <f>MAX(0,V16-W16)</f>
        <v/>
      </c>
      <c r="N16" s="9">
        <f>(IF(OR($C16="",$D16=""),0,
 IF(OR($A16="Holiday",$A17="Holiday"),
    IF(ISNUMBER(MATCH(TRIM($B16),{"Phagwah","Good Friday","Easter Monday","Labour Day","Christmas","Eid ul Azha","Romans-2","Globe-12","Neptune P1"},0)),0,$I16),
 IF(AND(NOT(OR($A16="Annual Leave",$A17="Annual Leave")),$A16="Off day"),$I16,
  MAX(0,$I16-$V16)
  ))))+W16</f>
        <v/>
      </c>
      <c r="O16" s="9">
        <f>IF(AND(OR($A16="Holiday",$A17="Holiday"),
        ISNUMBER(MATCH(TRIM($B16),{"Phagwah","Good Friday","Easter Monday","Labour Day","Christmas","Eid ul Azha","Romans-2","Globe-12","Neptune P1"},0))),
   $I16,0)</f>
        <v/>
      </c>
      <c r="P16" s="9">
        <f>IF(OR($O$7="Canteen",$O$7="Head Office"),0,IF($I16&lt;=0,0,IF(OR(OR(TRIM($J16)="Hebrews",TRIM($J16)="Romans",TRIM($J16)="Romans-2",TRIM($J16)="Globe",TRIM($J16)="Globe-12",TRIM($J16)="Neptune P1"),AND($I17&gt;0,OR(TRIM($J17)="Hebrews",TRIM($J17)="Romans",TRIM($J17)="Romans-2",TRIM($J17)="Globe",TRIM($J17)="Globe-12",TRIM($J17)="Neptune P1"))),1,0)))</f>
        <v/>
      </c>
      <c r="Q16" s="10" t="n"/>
      <c r="R16" s="9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IF($I16&gt;0,1,0),
      0
   ),
0))</f>
        <v/>
      </c>
      <c r="S16" s="9">
        <f>IF(OR($A16="Annual Leave",$A17="Annual Leave"),IF($A16="Annual Leave",8,0),0)</f>
        <v/>
      </c>
      <c r="T16" s="91" t="n"/>
      <c r="U16" s="144">
        <f>MAX(0,40-Y16)</f>
        <v/>
      </c>
      <c r="V16" s="351">
        <f>IF(OR($C16="",$D16=""),0,
 IF(OR($A16="Holiday",$A17="Holiday"),0,
 IF(AND(NOT(OR($A16="Annual Leave",$A17="Annual Leave")),$A16="Off day"),0,
  IF($I16+$I17&gt;=8,IF($I16&gt;=8,8,$I16),$I16)
  )))</f>
        <v/>
      </c>
      <c r="W16" s="351">
        <f>MAX(0,V16-U16)</f>
        <v/>
      </c>
      <c r="X16" s="351">
        <f>IF(C16="","",C16-WEEKDAY(C16,1)+1)</f>
        <v/>
      </c>
      <c r="Y16" s="351">
        <f>SUMPRODUCT(($X$14:$X15=X16)*(($V$14:$V15)+($O$14:$O15)))+IF(X16=X14,$L$11,0)</f>
        <v/>
      </c>
      <c r="Z16" s="351" t="n"/>
      <c r="AA16" s="351" t="n"/>
      <c r="AB16" s="351" t="n"/>
      <c r="AC16" s="351" t="n"/>
      <c r="AD16" s="351" t="n"/>
      <c r="AE16" s="351" t="n"/>
      <c r="AF16" s="351" t="n"/>
    </row>
    <row r="17" ht="24" customHeight="1" s="348" thickBot="1">
      <c r="A17" s="154" t="inlineStr">
        <is>
          <t>On Day</t>
        </is>
      </c>
      <c r="B17" s="273" t="n"/>
      <c r="C17" s="90">
        <f>C16</f>
        <v/>
      </c>
      <c r="D17" s="276" t="n"/>
      <c r="E17" s="277">
        <f>IF(D17="", "",
 IF(D17=TIME(0,0,0), 0,
 IF(AND(D17&gt;=TIME(0,0,1), D17&lt;=TIME(2,0,0)), TIME(7,0,0),
 IF(AND(D17&gt;=TIME(6,0,0), D17&lt;=TIME(8,0,0)), TIME(12,0,0),
 IF(AND(D17&gt;TIME(8,0,0), D17&lt;=TIME(13,59,0)), TIME(15,0,0),
 IF(AND(D17&gt;=TIME(14,0,0), D17&lt;=TIME(17,59,0)), TIME(21,0,0),
 IF(AND(D17&gt;=TIME(18,0,0), D17&lt;=TIME(21,59,0)), TIME(0,0,0),
 IF(AND(D17&gt;=TIME(22,0,0), D17&lt;=TIME(23,59,59)), TIME(7,0,0), ""))))))))</f>
        <v/>
      </c>
      <c r="F17" s="156" t="n"/>
      <c r="G17" s="277">
        <f>IF(AND(D17&gt;=TIME(6,0,0),D17&lt;=TIME(8,0,0)),E17,"")</f>
        <v/>
      </c>
      <c r="H17" s="276" t="n"/>
      <c r="I17" s="30">
        <f>ROUND(IF(OR(D17="",E17="",E17=0),0,IF(H17="",MOD(E17-D17,1)*24,MOD(H17-D17,1)*24)),2)</f>
        <v/>
      </c>
      <c r="J17" s="158" t="n"/>
      <c r="K17" s="274" t="n"/>
      <c r="L17" s="271" t="n"/>
      <c r="M17" s="275">
        <f>MAX(0,V17-W17)</f>
        <v/>
      </c>
      <c r="N17" s="278">
        <f>(IF(OR($C17="",$D17=""),0,
 IF(OR($A16="Holiday",$A17="Holiday"),
    IF(ISNUMBER(MATCH(TRIM($B17),{"Phagwah","Good Friday","Easter Monday","Labour Day","Christmas","Eid ul Azha","Romans-2","Globe-12","Neptune P1"},0)),0,$I17),
 IF(AND(NOT(OR($A16="Annual Leave",$A17="Annual Leave")),$A17="Off day"),$I17,
  MAX(0,$I17-$V17)
  ))))+W17</f>
        <v/>
      </c>
      <c r="O17" s="278">
        <f>IF(AND(OR($A16="Holiday",$A17="Holiday"),
        ISNUMBER(MATCH(TRIM($B17),{"Phagwah","Good Friday","Easter Monday","Labour Day","Christmas","Eid ul Azha","Romans-2","Globe-12","Neptune P1"},0))),
   $I17,0)</f>
        <v/>
      </c>
      <c r="P17" s="278">
        <f>IF(OR($O$7="Canteen",$O$7="Head Office"),0,IF($I17&lt;=0,0,IF(AND($I16&lt;=0,OR(TRIM($J17)="Hebrews",TRIM($J17)="Romans",TRIM($J17)="Romans-2",TRIM($J17)="Globe",TRIM($J17)="Globe-12",TRIM($J17)="Neptune P1")),1,0)))</f>
        <v/>
      </c>
      <c r="Q17" s="279" t="n"/>
      <c r="R17" s="278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IF(AND($I16=0,$I17&gt;0),1,0),
      0
   ),
0))</f>
        <v/>
      </c>
      <c r="S17" s="278">
        <f>IF(OR($A16="Annual Leave",$A17="Annual Leave"),IF(AND($A16&lt;&gt;"Annual Leave",$A17="Annual Leave"),8,0),0)</f>
        <v/>
      </c>
      <c r="T17" s="280" t="n"/>
      <c r="U17" s="144">
        <f>MAX(0,40-Y17)</f>
        <v/>
      </c>
      <c r="V17" s="351">
        <f>IF(OR($C17="",$D17=""),0,
 IF(OR($A16="Holiday",$A17="Holiday"),0,
 IF(AND(NOT(OR($A16="Annual Leave",$A17="Annual Leave")),$A17="Off day"),0,
  IF($I16+$I17&gt;=8,IF($I16&gt;=8,0,8-$I16),$I17)
  )))</f>
        <v/>
      </c>
      <c r="W17" s="351">
        <f>MAX(0,V17-U17)</f>
        <v/>
      </c>
      <c r="X17" s="351">
        <f>IF(C17="","",C17-WEEKDAY(C17,1)+1)</f>
        <v/>
      </c>
      <c r="Y17" s="351">
        <f>SUMPRODUCT(($X$14:$X16=X17)*(($V$14:$V16)+($O$14:$O16)))+IF(X17=X14,$L$11,0)</f>
        <v/>
      </c>
      <c r="Z17" s="351" t="n"/>
      <c r="AA17" s="351" t="n"/>
      <c r="AB17" s="351" t="n"/>
      <c r="AC17" s="351" t="n"/>
      <c r="AD17" s="351" t="n"/>
      <c r="AE17" s="351" t="n"/>
      <c r="AF17" s="351" t="n"/>
    </row>
    <row r="18" ht="24" customHeight="1" s="348" thickBot="1">
      <c r="A18" s="159" t="inlineStr">
        <is>
          <t>Off Day</t>
        </is>
      </c>
      <c r="B18" s="281" t="n"/>
      <c r="C18" s="92">
        <f>C16+1</f>
        <v/>
      </c>
      <c r="D18" s="31" t="n"/>
      <c r="E18" s="160">
        <f>IF(D18="", "",
 IF(D18=TIME(0,0,0), 0,
 IF(AND(D18&gt;=TIME(0,0,1), D18&lt;=TIME(2,0,0)), TIME(7,0,0),
 IF(AND(D18&gt;=TIME(6,0,0), D18&lt;=TIME(8,0,0)), TIME(12,0,0),
 IF(AND(D18&gt;TIME(8,0,0), D18&lt;=TIME(13,59,0)), TIME(15,0,0),
 IF(AND(D18&gt;=TIME(14,0,0), D18&lt;=TIME(17,59,0)), TIME(21,0,0),
 IF(AND(D18&gt;=TIME(18,0,0), D18&lt;=TIME(21,59,0)), TIME(0,0,0),
 IF(AND(D18&gt;=TIME(22,0,0), D18&lt;=TIME(23,59,59)), TIME(7,0,0), ""))))))))</f>
        <v/>
      </c>
      <c r="F18" s="161" t="n"/>
      <c r="G18" s="160">
        <f>IF(AND(D18&gt;=TIME(6,0,0),D18&lt;=TIME(8,0,0)),E18,"")</f>
        <v/>
      </c>
      <c r="H18" s="31" t="n"/>
      <c r="I18" s="32">
        <f>ROUND(IF(OR(D18="",E18="",E18=0),0,IF(H18="",MOD(E18-D18,1)*24,MOD(H18-D18,1)*24)),2)</f>
        <v/>
      </c>
      <c r="J18" s="162" t="n"/>
      <c r="K18" s="282" t="n"/>
      <c r="L18" s="271" t="n"/>
      <c r="M18" s="283">
        <f>MAX(0,V18-W18)</f>
        <v/>
      </c>
      <c r="N18" s="33">
        <f>(IF(OR($C18="",$D18=""),0,
 IF(OR($A18="Holiday",$A19="Holiday"),
    IF(ISNUMBER(MATCH(TRIM($B18),{"Phagwah","Good Friday","Easter Monday","Labour Day","Christmas","Eid ul Azha","Romans-2","Globe-12","Neptune P1"},0)),0,$I18),
 IF(AND(NOT(OR($A18="Annual Leave",$A19="Annual Leave")),$A18="Off day"),$I18,
  MAX(0,$I18-$V18)
  ))))+W18</f>
        <v/>
      </c>
      <c r="O18" s="33">
        <f>IF(AND(OR($A18="Holiday",$A19="Holiday"),
        ISNUMBER(MATCH(TRIM($B18),{"Phagwah","Good Friday","Easter Monday","Labour Day","Christmas","Eid ul Azha","Romans-2","Globe-12","Neptune P1"},0))),
   $I18,0)</f>
        <v/>
      </c>
      <c r="P18" s="33">
        <f>IF(OR($O$7="Canteen",$O$7="Head Office"),0,IF($I18&lt;=0,0,IF(OR(OR(TRIM($J18)="Hebrews",TRIM($J18)="Romans",TRIM($J18)="Romans-2",TRIM($J18)="Globe",TRIM($J18)="Globe-12",TRIM($J18)="Neptune P1"),AND($I19&gt;0,OR(TRIM($J19)="Hebrews",TRIM($J19)="Romans",TRIM($J19)="Romans-2",TRIM($J19)="Globe",TRIM($J19)="Globe-12",TRIM($J19)="Neptune P1"))),1,0)))</f>
        <v/>
      </c>
      <c r="Q18" s="34" t="n"/>
      <c r="R18" s="33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IF($I18&gt;0,1,0),
      0
   ),
0))</f>
        <v/>
      </c>
      <c r="S18" s="33">
        <f>IF(OR($A18="Annual Leave",$A19="Annual Leave"),IF($A18="Annual Leave",8,0),0)</f>
        <v/>
      </c>
      <c r="T18" s="35" t="n"/>
      <c r="U18" s="144">
        <f>MAX(0,40-Y18)</f>
        <v/>
      </c>
      <c r="V18" s="351">
        <f>IF(OR($C18="",$D18=""),0,
 IF(OR($A18="Holiday",$A19="Holiday"),0,
 IF(AND(NOT(OR($A18="Annual Leave",$A19="Annual Leave")),$A18="Off day"),0,
  IF($I18+$I19&gt;=8,IF($I18&gt;=8,8,$I18),$I18)
  )))</f>
        <v/>
      </c>
      <c r="W18" s="351">
        <f>MAX(0,V18-U18)</f>
        <v/>
      </c>
      <c r="X18" s="351">
        <f>IF(C18="","",C18-WEEKDAY(C18,1)+1)</f>
        <v/>
      </c>
      <c r="Y18" s="351">
        <f>SUMPRODUCT(($X$14:$X17=X18)*(($V$14:$V17)+($O$14:$O17)))+IF(X18=X14,$L$11,0)</f>
        <v/>
      </c>
      <c r="Z18" s="351" t="n"/>
      <c r="AA18" s="351" t="n"/>
      <c r="AB18" s="351" t="n"/>
      <c r="AC18" s="351" t="n"/>
      <c r="AD18" s="351" t="n"/>
      <c r="AE18" s="351" t="n"/>
      <c r="AF18" s="351" t="n"/>
    </row>
    <row r="19" ht="24" customHeight="1" s="348" thickBot="1">
      <c r="A19" s="159" t="inlineStr">
        <is>
          <t>On Day</t>
        </is>
      </c>
      <c r="B19" s="281" t="n"/>
      <c r="C19" s="93">
        <f>C18</f>
        <v/>
      </c>
      <c r="D19" s="36" t="n"/>
      <c r="E19" s="163">
        <f>IF(D19="", "",
 IF(D19=TIME(0,0,0), 0,
 IF(AND(D19&gt;=TIME(0,0,1), D19&lt;=TIME(2,0,0)), TIME(7,0,0),
 IF(AND(D19&gt;=TIME(6,0,0), D19&lt;=TIME(8,0,0)), TIME(12,0,0),
 IF(AND(D19&gt;TIME(8,0,0), D19&lt;=TIME(13,59,0)), TIME(15,0,0),
 IF(AND(D19&gt;=TIME(14,0,0), D19&lt;=TIME(17,59,0)), TIME(21,0,0),
 IF(AND(D19&gt;=TIME(18,0,0), D19&lt;=TIME(21,59,0)), TIME(0,0,0),
 IF(AND(D19&gt;=TIME(22,0,0), D19&lt;=TIME(23,59,59)), TIME(7,0,0), ""))))))))</f>
        <v/>
      </c>
      <c r="F19" s="164" t="n"/>
      <c r="G19" s="163">
        <f>IF(AND(D19&gt;=TIME(6,0,0),D19&lt;=TIME(8,0,0)),E19,"")</f>
        <v/>
      </c>
      <c r="H19" s="36" t="n"/>
      <c r="I19" s="37">
        <f>ROUND(IF(OR(D19="",E19="",E19=0),0,IF(H19="",MOD(E19-D19,1)*24,MOD(H19-D19,1)*24)),2)</f>
        <v/>
      </c>
      <c r="J19" s="162" t="n"/>
      <c r="K19" s="282" t="n"/>
      <c r="L19" s="271" t="n"/>
      <c r="M19" s="283">
        <f>MAX(0,V19-W19)</f>
        <v/>
      </c>
      <c r="N19" s="38">
        <f>(IF(OR($C19="",$D19=""),0,
 IF(OR($A18="Holiday",$A19="Holiday"),
    IF(ISNUMBER(MATCH(TRIM($B19),{"Phagwah","Good Friday","Easter Monday","Labour Day","Christmas","Eid ul Azha","Romans-2","Globe-12","Neptune P1"},0)),0,$I19),
 IF(AND(NOT(OR($A18="Annual Leave",$A19="Annual Leave")),$A19="Off day"),$I19,
  MAX(0,$I19-$V19)
  ))))+W19</f>
        <v/>
      </c>
      <c r="O19" s="38">
        <f>IF(AND(OR($A18="Holiday",$A19="Holiday"),
        ISNUMBER(MATCH(TRIM($B19),{"Phagwah","Good Friday","Easter Monday","Labour Day","Christmas","Eid ul Azha","Romans-2","Globe-12","Neptune P1"},0))),
   $I19,0)</f>
        <v/>
      </c>
      <c r="P19" s="38">
        <f>IF(OR($O$7="Canteen",$O$7="Head Office"),0,IF($I19&lt;=0,0,IF(AND($I18&lt;=0,OR(TRIM($J19)="Hebrews",TRIM($J19)="Romans",TRIM($J19)="Romans-2",TRIM($J19)="Globe",TRIM($J19)="Globe-12",TRIM($J19)="Neptune P1")),1,0)))</f>
        <v/>
      </c>
      <c r="Q19" s="39" t="n"/>
      <c r="R19" s="38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IF(AND($I18=0,$I19&gt;0),1,0),
      0
   ),
0))</f>
        <v/>
      </c>
      <c r="S19" s="38">
        <f>IF(OR($A18="Annual Leave",$A19="Annual Leave"),IF(AND($A18&lt;&gt;"Annual Leave",$A19="Annual Leave"),8,0),0)</f>
        <v/>
      </c>
      <c r="T19" s="40" t="n"/>
      <c r="U19" s="144">
        <f>MAX(0,40-Y19)</f>
        <v/>
      </c>
      <c r="V19" s="351">
        <f>IF(OR($C19="",$D19=""),0,
 IF(OR($A18="Holiday",$A19="Holiday"),0,
 IF(AND(NOT(OR($A18="Annual Leave",$A19="Annual Leave")),$A19="Off day"),0,
  IF($I18+$I19&gt;=8,IF($I18&gt;=8,0,8-$I18),$I19)
  )))</f>
        <v/>
      </c>
      <c r="W19" s="351">
        <f>MAX(0,V19-U19)</f>
        <v/>
      </c>
      <c r="X19" s="351">
        <f>IF(C19="","",C19-WEEKDAY(C19,1)+1)</f>
        <v/>
      </c>
      <c r="Y19" s="351">
        <f>SUMPRODUCT(($X$14:$X18=X19)*(($V$14:$V18)+($O$14:$O18)))+IF(X19=X14,$L$11,0)</f>
        <v/>
      </c>
      <c r="Z19" s="351" t="n"/>
      <c r="AA19" s="351" t="n"/>
      <c r="AB19" s="351" t="n"/>
      <c r="AC19" s="351" t="n"/>
      <c r="AD19" s="351" t="n"/>
      <c r="AE19" s="351" t="n"/>
      <c r="AF19" s="351" t="n"/>
    </row>
    <row r="20" ht="24" customHeight="1" s="348" thickBot="1">
      <c r="A20" s="165" t="inlineStr">
        <is>
          <t>On Day</t>
        </is>
      </c>
      <c r="B20" s="325" t="n"/>
      <c r="C20" s="94">
        <f>C18+1</f>
        <v/>
      </c>
      <c r="D20" s="41" t="n">
        <v>0.625</v>
      </c>
      <c r="E20" s="166">
        <f>IF(D20="", "",
 IF(D20=TIME(0,0,0), 0,
 IF(AND(D20&gt;=TIME(0,0,1), D20&lt;=TIME(2,0,0)), TIME(7,0,0),
 IF(AND(D20&gt;=TIME(6,0,0), D20&lt;=TIME(8,0,0)), TIME(12,0,0),
 IF(AND(D20&gt;TIME(8,0,0), D20&lt;=TIME(13,59,0)), TIME(15,0,0),
 IF(AND(D20&gt;=TIME(14,0,0), D20&lt;=TIME(17,59,0)), TIME(21,0,0),
 IF(AND(D20&gt;=TIME(18,0,0), D20&lt;=TIME(21,59,0)), TIME(0,0,0),
 IF(AND(D20&gt;=TIME(22,0,0), D20&lt;=TIME(23,59,59)), TIME(7,0,0), ""))))))))</f>
        <v/>
      </c>
      <c r="F20" s="167" t="n"/>
      <c r="G20" s="166">
        <f>IF(AND(D20&gt;=TIME(6,0,0),D20&lt;=TIME(8,0,0)),E20,"")</f>
        <v/>
      </c>
      <c r="H20" s="41" t="n">
        <v>0.9583333333333334</v>
      </c>
      <c r="I20" s="95">
        <f>ROUND(IF(OR(D20="",E20="",E20=0),0,IF(H20="",MOD(E20-D20,1)*24,MOD(H20-D20,1)*24)),2)</f>
        <v/>
      </c>
      <c r="J20" s="168" t="inlineStr">
        <is>
          <t>Unico-48</t>
        </is>
      </c>
      <c r="K20" s="285" t="n"/>
      <c r="L20" s="271" t="n"/>
      <c r="M20" s="286">
        <f>MAX(0,V20-W20)</f>
        <v/>
      </c>
      <c r="N20" s="42">
        <f>(IF(OR($C20="",$D20=""),0,
 IF(OR($A20="Holiday",$A21="Holiday"),
    IF(ISNUMBER(MATCH(TRIM($B20),{"Phagwah","Good Friday","Easter Monday","Labour Day","Christmas","Eid ul Azha","Romans-2","Globe-12","Neptune P1"},0)),0,$I20),
 IF(AND(NOT(OR($A20="Annual Leave",$A21="Annual Leave")),$A20="Off day"),$I20,
  MAX(0,$I20-$V20)
  ))))+W20</f>
        <v/>
      </c>
      <c r="O20" s="42">
        <f>IF(AND(OR($A20="Holiday",$A21="Holiday"),
        ISNUMBER(MATCH(TRIM($B20),{"Phagwah","Good Friday","Easter Monday","Labour Day","Christmas","Eid ul Azha","Romans-2","Globe-12","Neptune P1"},0))),
   $I20,0)</f>
        <v/>
      </c>
      <c r="P20" s="42">
        <f>IF(OR($O$7="Canteen",$O$7="Head Office"),0,IF($I20&lt;=0,0,IF(OR(OR(TRIM($J20)="Hebrews",TRIM($J20)="Romans",TRIM($J20)="Romans-2",TRIM($J20)="Globe",TRIM($J20)="Globe-12",TRIM($J20)="Neptune P1"),AND($I21&gt;0,OR(TRIM($J21)="Hebrews",TRIM($J21)="Romans",TRIM($J21)="Romans-2",TRIM($J21)="Globe",TRIM($J21)="Globe-12",TRIM($J21)="Neptune P1"))),1,0)))</f>
        <v/>
      </c>
      <c r="Q20" s="43" t="n"/>
      <c r="R20" s="42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IF($I20&gt;0,1,0),
      0
   ),
0))</f>
        <v/>
      </c>
      <c r="S20" s="42">
        <f>IF(OR($A20="Annual Leave",$A21="Annual Leave"),IF($A20="Annual Leave",8,0),0)</f>
        <v/>
      </c>
      <c r="T20" s="96" t="n"/>
      <c r="U20" s="144">
        <f>MAX(0,40-Y20)</f>
        <v/>
      </c>
      <c r="V20" s="351">
        <f>IF(OR($C20="",$D20=""),0,
 IF(OR($A20="Holiday",$A21="Holiday"),0,
 IF(AND(NOT(OR($A20="Annual Leave",$A21="Annual Leave")),$A20="Off day"),0,
  IF($I20+$I21&gt;=8,IF($I20&gt;=8,8,$I20),$I20)
  )))</f>
        <v/>
      </c>
      <c r="W20" s="351">
        <f>MAX(0,V20-U20)</f>
        <v/>
      </c>
      <c r="X20" s="351">
        <f>IF(C20="","",C20-WEEKDAY(C20,1)+1)</f>
        <v/>
      </c>
      <c r="Y20" s="351">
        <f>SUMPRODUCT(($X$14:$X19=X20)*(($V$14:$V19)+($O$14:$O19)))+IF(X20=X14,$L$11,0)</f>
        <v/>
      </c>
      <c r="Z20" s="351" t="n"/>
      <c r="AA20" s="351" t="n"/>
      <c r="AB20" s="351" t="n"/>
      <c r="AC20" s="351" t="n"/>
      <c r="AD20" s="351" t="n"/>
      <c r="AE20" s="351" t="n"/>
      <c r="AF20" s="351" t="n"/>
    </row>
    <row r="21" ht="24" customHeight="1" s="348" thickBot="1">
      <c r="A21" s="165" t="inlineStr">
        <is>
          <t>On Day</t>
        </is>
      </c>
      <c r="B21" s="284" t="n"/>
      <c r="C21" s="94">
        <f>C20</f>
        <v/>
      </c>
      <c r="D21" s="287" t="n"/>
      <c r="E21" s="288">
        <f>IF(D21="", "",
 IF(D21=TIME(0,0,0), 0,
 IF(AND(D21&gt;=TIME(0,0,1), D21&lt;=TIME(2,0,0)), TIME(7,0,0),
 IF(AND(D21&gt;=TIME(6,0,0), D21&lt;=TIME(8,0,0)), TIME(12,0,0),
 IF(AND(D21&gt;TIME(8,0,0), D21&lt;=TIME(13,59,0)), TIME(15,0,0),
 IF(AND(D21&gt;=TIME(14,0,0), D21&lt;=TIME(17,59,0)), TIME(21,0,0),
 IF(AND(D21&gt;=TIME(18,0,0), D21&lt;=TIME(21,59,0)), TIME(0,0,0),
 IF(AND(D21&gt;=TIME(22,0,0), D21&lt;=TIME(23,59,59)), TIME(7,0,0), ""))))))))</f>
        <v/>
      </c>
      <c r="F21" s="167" t="n"/>
      <c r="G21" s="288">
        <f>IF(AND(D21&gt;=TIME(6,0,0),D21&lt;=TIME(8,0,0)),E21,"")</f>
        <v/>
      </c>
      <c r="H21" s="287" t="n"/>
      <c r="I21" s="95">
        <f>ROUND(IF(OR(D21="",E21="",E21=0),0,IF(H21="",MOD(E21-D21,1)*24,MOD(H21-D21,1)*24)),2)</f>
        <v/>
      </c>
      <c r="J21" s="169" t="n"/>
      <c r="K21" s="285" t="n"/>
      <c r="L21" s="271" t="n"/>
      <c r="M21" s="286">
        <f>MAX(0,V21-W21)</f>
        <v/>
      </c>
      <c r="N21" s="289">
        <f>(IF(OR($C21="",$D21=""),0,
 IF(OR($A20="Holiday",$A21="Holiday"),
    IF(ISNUMBER(MATCH(TRIM($B21),{"Phagwah","Good Friday","Easter Monday","Labour Day","Christmas","Eid ul Azha","Romans-2","Globe-12","Neptune P1"},0)),0,$I21),
 IF(AND(NOT(OR($A20="Annual Leave",$A21="Annual Leave")),$A21="Off day"),$I21,
  MAX(0,$I21-$V21)
  ))))+W21</f>
        <v/>
      </c>
      <c r="O21" s="289">
        <f>IF(AND(OR($A20="Holiday",$A21="Holiday"),
        ISNUMBER(MATCH(TRIM($B21),{"Phagwah","Good Friday","Easter Monday","Labour Day","Christmas","Eid ul Azha","Romans-2","Globe-12","Neptune P1"},0))),
   $I21,0)</f>
        <v/>
      </c>
      <c r="P21" s="289">
        <f>IF(OR($O$7="Canteen",$O$7="Head Office"),0,IF($I21&lt;=0,0,IF(AND($I20&lt;=0,OR(TRIM($J21)="Hebrews",TRIM($J21)="Romans",TRIM($J21)="Romans-2",TRIM($J21)="Globe",TRIM($J21)="Globe-12",TRIM($J21)="Neptune P1")),1,0)))</f>
        <v/>
      </c>
      <c r="Q21" s="290" t="n"/>
      <c r="R21" s="289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IF(AND($I20=0,$I21&gt;0),1,0),
      0
   ),
0))</f>
        <v/>
      </c>
      <c r="S21" s="289">
        <f>IF(OR($A20="Annual Leave",$A21="Annual Leave"),IF(AND($A20&lt;&gt;"Annual Leave",$A21="Annual Leave"),8,0),0)</f>
        <v/>
      </c>
      <c r="T21" s="291" t="n"/>
      <c r="U21" s="144">
        <f>MAX(0,40-Y21)</f>
        <v/>
      </c>
      <c r="V21" s="351">
        <f>IF(OR($C21="",$D21=""),0,
 IF(OR($A20="Holiday",$A21="Holiday"),0,
 IF(AND(NOT(OR($A20="Annual Leave",$A21="Annual Leave")),$A21="Off day"),0,
  IF($I20+$I21&gt;=8,IF($I20&gt;=8,0,8-$I20),$I21)
  )))</f>
        <v/>
      </c>
      <c r="W21" s="351">
        <f>MAX(0,V21-U21)</f>
        <v/>
      </c>
      <c r="X21" s="351">
        <f>IF(C21="","",C21-WEEKDAY(C21,1)+1)</f>
        <v/>
      </c>
      <c r="Y21" s="351">
        <f>SUMPRODUCT(($X$14:$X20=X21)*(($V$14:$V20)+($O$14:$O20)))+IF(X21=X14,$L$11,0)</f>
        <v/>
      </c>
      <c r="Z21" s="351" t="n"/>
      <c r="AA21" s="351" t="n"/>
      <c r="AB21" s="351" t="n"/>
      <c r="AC21" s="351" t="n"/>
      <c r="AD21" s="351" t="n"/>
      <c r="AE21" s="351" t="n"/>
      <c r="AF21" s="351" t="n"/>
    </row>
    <row r="22" ht="24" customHeight="1" s="348" thickBot="1">
      <c r="A22" s="170" t="inlineStr">
        <is>
          <t>On Day</t>
        </is>
      </c>
      <c r="B22" s="292" t="n"/>
      <c r="C22" s="97">
        <f>C20+1</f>
        <v/>
      </c>
      <c r="D22" s="44" t="n">
        <v>0.625</v>
      </c>
      <c r="E22" s="171">
        <f>IF(D22="", "",
 IF(D22=TIME(0,0,0), 0,
 IF(AND(D22&gt;=TIME(0,0,1), D22&lt;=TIME(2,0,0)), TIME(7,0,0),
 IF(AND(D22&gt;=TIME(6,0,0), D22&lt;=TIME(8,0,0)), TIME(12,0,0),
 IF(AND(D22&gt;TIME(8,0,0), D22&lt;=TIME(13,59,0)), TIME(15,0,0),
 IF(AND(D22&gt;=TIME(14,0,0), D22&lt;=TIME(17,59,0)), TIME(21,0,0),
 IF(AND(D22&gt;=TIME(18,0,0), D22&lt;=TIME(21,59,0)), TIME(0,0,0),
 IF(AND(D22&gt;=TIME(22,0,0), D22&lt;=TIME(23,59,59)), TIME(7,0,0), ""))))))))</f>
        <v/>
      </c>
      <c r="F22" s="172" t="n"/>
      <c r="G22" s="171">
        <f>IF(AND(D22&gt;=TIME(6,0,0),D22&lt;=TIME(8,0,0)),E22,"")</f>
        <v/>
      </c>
      <c r="H22" s="44" t="n">
        <v>0.9583333333333334</v>
      </c>
      <c r="I22" s="45">
        <f>ROUND(IF(OR(D22="",E22="",E22=0),0,IF(H22="",MOD(E22-D22,1)*24,MOD(H22-D22,1)*24)),2)</f>
        <v/>
      </c>
      <c r="J22" s="173" t="inlineStr">
        <is>
          <t>Unico-48</t>
        </is>
      </c>
      <c r="K22" s="293" t="n"/>
      <c r="L22" s="271" t="n"/>
      <c r="M22" s="294">
        <f>MAX(0,V22-W22)</f>
        <v/>
      </c>
      <c r="N22" s="46">
        <f>(IF(OR($C22="",$D22=""),0,
 IF(OR($A22="Holiday",$A23="Holiday"),
    IF(ISNUMBER(MATCH(TRIM($B22),{"Phagwah","Good Friday","Easter Monday","Labour Day","Christmas","Eid ul Azha","Romans-2","Globe-12","Neptune P1"},0)),0,$I22),
 IF(AND(NOT(OR($A22="Annual Leave",$A23="Annual Leave")),$A22="Off day"),$I22,
  MAX(0,$I22-$V22)
  ))))+W22</f>
        <v/>
      </c>
      <c r="O22" s="46">
        <f>IF(AND(OR($A22="Holiday",$A23="Holiday"),
        ISNUMBER(MATCH(TRIM($B22),{"Phagwah","Good Friday","Easter Monday","Labour Day","Christmas","Eid ul Azha","Romans-2","Globe-12","Neptune P1"},0))),
   $I22,0)</f>
        <v/>
      </c>
      <c r="P22" s="46">
        <f>IF(OR($O$7="Canteen",$O$7="Head Office"),0,IF($I22&lt;=0,0,IF(OR(OR(TRIM($J22)="Hebrews",TRIM($J22)="Romans",TRIM($J22)="Romans-2",TRIM($J22)="Globe",TRIM($J22)="Globe-12",TRIM($J22)="Neptune P1"),AND($I23&gt;0,OR(TRIM($J23)="Hebrews",TRIM($J23)="Romans",TRIM($J23)="Romans-2",TRIM($J23)="Globe",TRIM($J23)="Globe-12",TRIM($J23)="Neptune P1"))),1,0)))</f>
        <v/>
      </c>
      <c r="Q22" s="47" t="n"/>
      <c r="R22" s="46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IF($I22&gt;0,1,0),
      0
   ),
0))</f>
        <v/>
      </c>
      <c r="S22" s="46">
        <f>IF(OR($A22="Annual Leave",$A23="Annual Leave"),IF($A22="Annual Leave",8,0),0)</f>
        <v/>
      </c>
      <c r="T22" s="48" t="n"/>
      <c r="U22" s="144">
        <f>MAX(0,40-Y22)</f>
        <v/>
      </c>
      <c r="V22" s="351">
        <f>IF(OR($C22="",$D22=""),0,
 IF(OR($A22="Holiday",$A23="Holiday"),0,
 IF(AND(NOT(OR($A22="Annual Leave",$A23="Annual Leave")),$A22="Off day"),0,
  IF($I22+$I23&gt;=8,IF($I22&gt;=8,8,$I22),$I22)
  )))</f>
        <v/>
      </c>
      <c r="W22" s="351">
        <f>MAX(0,V22-U22)</f>
        <v/>
      </c>
      <c r="X22" s="351">
        <f>IF(C22="","",C22-WEEKDAY(C22,1)+1)</f>
        <v/>
      </c>
      <c r="Y22" s="351">
        <f>SUMPRODUCT(($X$14:$X21=X22)*(($V$14:$V21)+($O$14:$O21)))+IF(X22=X14,$L$11,0)</f>
        <v/>
      </c>
      <c r="Z22" s="351" t="n"/>
      <c r="AA22" s="351" t="n"/>
      <c r="AB22" s="351" t="n"/>
      <c r="AC22" s="351" t="n"/>
      <c r="AD22" s="351" t="n"/>
      <c r="AE22" s="351" t="n"/>
      <c r="AF22" s="351" t="n"/>
    </row>
    <row r="23" ht="24" customHeight="1" s="348" thickBot="1">
      <c r="A23" s="170" t="inlineStr">
        <is>
          <t>On Day</t>
        </is>
      </c>
      <c r="B23" s="292" t="n"/>
      <c r="C23" s="98">
        <f>C22</f>
        <v/>
      </c>
      <c r="D23" s="49" t="n"/>
      <c r="E23" s="174">
        <f>IF(D23="", "",
 IF(D23=TIME(0,0,0), 0,
 IF(AND(D23&gt;=TIME(0,0,1), D23&lt;=TIME(2,0,0)), TIME(7,0,0),
 IF(AND(D23&gt;=TIME(6,0,0), D23&lt;=TIME(8,0,0)), TIME(12,0,0),
 IF(AND(D23&gt;TIME(8,0,0), D23&lt;=TIME(13,59,0)), TIME(15,0,0),
 IF(AND(D23&gt;=TIME(14,0,0), D23&lt;=TIME(17,59,0)), TIME(21,0,0),
 IF(AND(D23&gt;=TIME(18,0,0), D23&lt;=TIME(21,59,0)), TIME(0,0,0),
 IF(AND(D23&gt;=TIME(22,0,0), D23&lt;=TIME(23,59,59)), TIME(7,0,0), ""))))))))</f>
        <v/>
      </c>
      <c r="F23" s="175" t="n"/>
      <c r="G23" s="174">
        <f>IF(AND(D23&gt;=TIME(6,0,0),D23&lt;=TIME(8,0,0)),E23,"")</f>
        <v/>
      </c>
      <c r="H23" s="49" t="n"/>
      <c r="I23" s="50">
        <f>ROUND(IF(OR(D23="",E23="",E23=0),0,IF(H23="",MOD(E23-D23,1)*24,MOD(H23-D23,1)*24)),2)</f>
        <v/>
      </c>
      <c r="J23" s="173" t="n"/>
      <c r="K23" s="293" t="n"/>
      <c r="L23" s="271" t="n"/>
      <c r="M23" s="294">
        <f>MAX(0,V23-W23)</f>
        <v/>
      </c>
      <c r="N23" s="51">
        <f>(IF(OR($C23="",$D23=""),0,
 IF(OR($A22="Holiday",$A23="Holiday"),
    IF(ISNUMBER(MATCH(TRIM($B23),{"Phagwah","Good Friday","Easter Monday","Labour Day","Christmas","Eid ul Azha","Romans-2","Globe-12","Neptune P1"},0)),0,$I23),
 IF(AND(NOT(OR($A22="Annual Leave",$A23="Annual Leave")),$A23="Off day"),$I23,
  MAX(0,$I23-$V23)
  ))))+W23</f>
        <v/>
      </c>
      <c r="O23" s="51">
        <f>IF(AND(OR($A22="Holiday",$A23="Holiday"),
        ISNUMBER(MATCH(TRIM($B23),{"Phagwah","Good Friday","Easter Monday","Labour Day","Christmas","Eid ul Azha","Romans-2","Globe-12","Neptune P1"},0))),
   $I23,0)</f>
        <v/>
      </c>
      <c r="P23" s="51">
        <f>IF(OR($O$7="Canteen",$O$7="Head Office"),0,IF($I23&lt;=0,0,IF(AND($I22&lt;=0,OR(TRIM($J23)="Hebrews",TRIM($J23)="Romans",TRIM($J23)="Romans-2",TRIM($J23)="Globe",TRIM($J23)="Globe-12",TRIM($J23)="Neptune P1")),1,0)))</f>
        <v/>
      </c>
      <c r="Q23" s="52" t="n"/>
      <c r="R23" s="51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IF(AND($I22=0,$I23&gt;0),1,0),
      0
   ),
0))</f>
        <v/>
      </c>
      <c r="S23" s="51">
        <f>IF(OR($A22="Annual Leave",$A23="Annual Leave"),IF(AND($A22&lt;&gt;"Annual Leave",$A23="Annual Leave"),8,0),0)</f>
        <v/>
      </c>
      <c r="T23" s="53" t="n"/>
      <c r="U23" s="144">
        <f>MAX(0,40-Y23)</f>
        <v/>
      </c>
      <c r="V23" s="351">
        <f>IF(OR($C23="",$D23=""),0,
 IF(OR($A22="Holiday",$A23="Holiday"),0,
 IF(AND(NOT(OR($A22="Annual Leave",$A23="Annual Leave")),$A23="Off day"),0,
  IF($I22+$I23&gt;=8,IF($I22&gt;=8,0,8-$I22),$I23)
  )))</f>
        <v/>
      </c>
      <c r="W23" s="351">
        <f>MAX(0,V23-U23)</f>
        <v/>
      </c>
      <c r="X23" s="351">
        <f>IF(C23="","",C23-WEEKDAY(C23,1)+1)</f>
        <v/>
      </c>
      <c r="Y23" s="351">
        <f>SUMPRODUCT(($X$14:$X22=X23)*(($V$14:$V22)+($O$14:$O22)))+IF(X23=X14,$L$11,0)</f>
        <v/>
      </c>
      <c r="Z23" s="351" t="n"/>
      <c r="AA23" s="351" t="n"/>
      <c r="AB23" s="351" t="n"/>
      <c r="AC23" s="351" t="n"/>
      <c r="AD23" s="351" t="n"/>
      <c r="AE23" s="351" t="n"/>
      <c r="AF23" s="351" t="n"/>
    </row>
    <row r="24" ht="24" customHeight="1" s="348" thickBot="1">
      <c r="A24" s="154" t="inlineStr">
        <is>
          <t>On Day</t>
        </is>
      </c>
      <c r="B24" s="273" t="n"/>
      <c r="C24" s="90">
        <f>C22+1</f>
        <v/>
      </c>
      <c r="D24" s="8" t="n">
        <v>0.625</v>
      </c>
      <c r="E24" s="155">
        <f>IF(D24="", "",
 IF(D24=TIME(0,0,0), 0,
 IF(AND(D24&gt;=TIME(0,0,1), D24&lt;=TIME(2,0,0)), TIME(7,0,0),
 IF(AND(D24&gt;=TIME(6,0,0), D24&lt;=TIME(8,0,0)), TIME(12,0,0),
 IF(AND(D24&gt;TIME(8,0,0), D24&lt;=TIME(13,59,0)), TIME(15,0,0),
 IF(AND(D24&gt;=TIME(14,0,0), D24&lt;=TIME(17,59,0)), TIME(21,0,0),
 IF(AND(D24&gt;=TIME(18,0,0), D24&lt;=TIME(21,59,0)), TIME(0,0,0),
 IF(AND(D24&gt;=TIME(22,0,0), D24&lt;=TIME(23,59,59)), TIME(7,0,0), ""))))))))</f>
        <v/>
      </c>
      <c r="F24" s="156" t="n"/>
      <c r="G24" s="155">
        <f>IF(AND(D24&gt;=TIME(6,0,0),D24&lt;=TIME(8,0,0)),E24,"")</f>
        <v/>
      </c>
      <c r="H24" s="8" t="n">
        <v>0.9583333333333334</v>
      </c>
      <c r="I24" s="30">
        <f>ROUND(IF(OR(D24="",E24="",E24=0),0,IF(H24="",MOD(E24-D24,1)*24,MOD(H24-D24,1)*24)),2)</f>
        <v/>
      </c>
      <c r="J24" s="157" t="inlineStr">
        <is>
          <t>Unico-48</t>
        </is>
      </c>
      <c r="K24" s="274" t="n"/>
      <c r="L24" s="271" t="n"/>
      <c r="M24" s="275">
        <f>MAX(0,V24-W24)</f>
        <v/>
      </c>
      <c r="N24" s="9">
        <f>(IF(OR($C24="",$D24=""),0,
 IF(OR($A24="Holiday",$A25="Holiday"),
    IF(ISNUMBER(MATCH(TRIM($B24),{"Phagwah","Good Friday","Easter Monday","Labour Day","Christmas","Eid ul Azha","Romans-2","Globe-12","Neptune P1"},0)),0,$I24),
 IF(AND(NOT(OR($A24="Annual Leave",$A25="Annual Leave")),$A24="Off day"),$I24,
  MAX(0,$I24-$V24)
  ))))+W24</f>
        <v/>
      </c>
      <c r="O24" s="9">
        <f>IF(AND(OR($A24="Holiday",$A25="Holiday"),
        ISNUMBER(MATCH(TRIM($B24),{"Phagwah","Good Friday","Easter Monday","Labour Day","Christmas","Eid ul Azha","Romans-2","Globe-12","Neptune P1"},0))),
   $I24,0)</f>
        <v/>
      </c>
      <c r="P24" s="9">
        <f>IF(OR($O$7="Canteen",$O$7="Head Office"),0,IF($I24&lt;=0,0,IF(OR(OR(TRIM($J24)="Hebrews",TRIM($J24)="Romans",TRIM($J24)="Romans-2",TRIM($J24)="Globe",TRIM($J24)="Globe-12",TRIM($J24)="Neptune P1"),AND($I25&gt;0,OR(TRIM($J25)="Hebrews",TRIM($J25)="Romans",TRIM($J25)="Romans-2",TRIM($J25)="Globe",TRIM($J25)="Globe-12",TRIM($J25)="Neptune P1"))),1,0)))</f>
        <v/>
      </c>
      <c r="Q24" s="10" t="n"/>
      <c r="R24" s="9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IF($I24&gt;0,1,0),
      0
   ),
0))</f>
        <v/>
      </c>
      <c r="S24" s="9">
        <f>IF(OR($A24="Annual Leave",$A25="Annual Leave"),IF($A24="Annual Leave",8,0),0)</f>
        <v/>
      </c>
      <c r="T24" s="91" t="n"/>
      <c r="U24" s="144">
        <f>MAX(0,40-Y24)</f>
        <v/>
      </c>
      <c r="V24" s="351">
        <f>IF(OR($C24="",$D24=""),0,
 IF(OR($A24="Holiday",$A25="Holiday"),0,
 IF(AND(NOT(OR($A24="Annual Leave",$A25="Annual Leave")),$A24="Off day"),0,
  IF($I24+$I25&gt;=8,IF($I24&gt;=8,8,$I24),$I24)
  )))</f>
        <v/>
      </c>
      <c r="W24" s="351">
        <f>MAX(0,V24-U24)</f>
        <v/>
      </c>
      <c r="X24" s="351">
        <f>IF(C24="","",C24-WEEKDAY(C24,1)+1)</f>
        <v/>
      </c>
      <c r="Y24" s="351">
        <f>SUMPRODUCT(($X$14:$X23=X24)*(($V$14:$V23)+($O$14:$O23)))+IF(X24=X14,$L$11,0)</f>
        <v/>
      </c>
      <c r="Z24" s="351" t="n"/>
      <c r="AA24" s="351" t="n"/>
      <c r="AB24" s="351" t="n"/>
      <c r="AC24" s="351" t="n"/>
      <c r="AD24" s="351" t="n"/>
      <c r="AE24" s="351" t="n"/>
      <c r="AF24" s="351" t="n"/>
    </row>
    <row r="25" ht="24" customHeight="1" s="348" thickBot="1">
      <c r="A25" s="154" t="inlineStr">
        <is>
          <t>On Day</t>
        </is>
      </c>
      <c r="B25" s="273" t="n"/>
      <c r="C25" s="90">
        <f>C24</f>
        <v/>
      </c>
      <c r="D25" s="276" t="n"/>
      <c r="E25" s="277">
        <f>IF(D25="", "",
 IF(D25=TIME(0,0,0), 0,
 IF(AND(D25&gt;=TIME(0,0,1), D25&lt;=TIME(2,0,0)), TIME(7,0,0),
 IF(AND(D25&gt;=TIME(6,0,0), D25&lt;=TIME(8,0,0)), TIME(12,0,0),
 IF(AND(D25&gt;TIME(8,0,0), D25&lt;=TIME(13,59,0)), TIME(15,0,0),
 IF(AND(D25&gt;=TIME(14,0,0), D25&lt;=TIME(17,59,0)), TIME(21,0,0),
 IF(AND(D25&gt;=TIME(18,0,0), D25&lt;=TIME(21,59,0)), TIME(0,0,0),
 IF(AND(D25&gt;=TIME(22,0,0), D25&lt;=TIME(23,59,59)), TIME(7,0,0), ""))))))))</f>
        <v/>
      </c>
      <c r="F25" s="156" t="n"/>
      <c r="G25" s="277">
        <f>IF(AND(D25&gt;=TIME(6,0,0),D25&lt;=TIME(8,0,0)),E25,"")</f>
        <v/>
      </c>
      <c r="H25" s="276" t="n"/>
      <c r="I25" s="30">
        <f>ROUND(IF(OR(D25="",E25="",E25=0),0,IF(H25="",MOD(E25-D25,1)*24,MOD(H25-D25,1)*24)),2)</f>
        <v/>
      </c>
      <c r="J25" s="158" t="n"/>
      <c r="K25" s="274" t="n"/>
      <c r="L25" s="271" t="n"/>
      <c r="M25" s="275">
        <f>MAX(0,V25-W25)</f>
        <v/>
      </c>
      <c r="N25" s="278">
        <f>(IF(OR($C25="",$D25=""),0,
 IF(OR($A24="Holiday",$A25="Holiday"),
    IF(ISNUMBER(MATCH(TRIM($B25),{"Phagwah","Good Friday","Easter Monday","Labour Day","Christmas","Eid ul Azha","Romans-2","Globe-12","Neptune P1"},0)),0,$I25),
 IF(AND(NOT(OR($A24="Annual Leave",$A25="Annual Leave")),$A25="Off day"),$I25,
  MAX(0,$I25-$V25)
  ))))+W25</f>
        <v/>
      </c>
      <c r="O25" s="278">
        <f>IF(AND(OR($A24="Holiday",$A25="Holiday"),
        ISNUMBER(MATCH(TRIM($B25),{"Phagwah","Good Friday","Easter Monday","Labour Day","Christmas","Eid ul Azha","Romans-2","Globe-12","Neptune P1"},0))),
   $I25,0)</f>
        <v/>
      </c>
      <c r="P25" s="278">
        <f>IF(OR($O$7="Canteen",$O$7="Head Office"),0,IF($I25&lt;=0,0,IF(AND($I24&lt;=0,OR(TRIM($J25)="Hebrews",TRIM($J25)="Romans",TRIM($J25)="Romans-2",TRIM($J25)="Globe",TRIM($J25)="Globe-12",TRIM($J25)="Neptune P1")),1,0)))</f>
        <v/>
      </c>
      <c r="Q25" s="279" t="n"/>
      <c r="R25" s="278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IF(AND($I24=0,$I25&gt;0),1,0),
      0
   ),
0))</f>
        <v/>
      </c>
      <c r="S25" s="278">
        <f>IF(OR($A24="Annual Leave",$A25="Annual Leave"),IF(AND($A24&lt;&gt;"Annual Leave",$A25="Annual Leave"),8,0),0)</f>
        <v/>
      </c>
      <c r="T25" s="280" t="n"/>
      <c r="U25" s="144">
        <f>MAX(0,40-Y25)</f>
        <v/>
      </c>
      <c r="V25" s="351">
        <f>IF(OR($C25="",$D25=""),0,
 IF(OR($A24="Holiday",$A25="Holiday"),0,
 IF(AND(NOT(OR($A24="Annual Leave",$A25="Annual Leave")),$A25="Off day"),0,
  IF($I24+$I25&gt;=8,IF($I24&gt;=8,0,8-$I24),$I25)
  )))</f>
        <v/>
      </c>
      <c r="W25" s="351">
        <f>MAX(0,V25-U25)</f>
        <v/>
      </c>
      <c r="X25" s="351">
        <f>IF(C25="","",C25-WEEKDAY(C25,1)+1)</f>
        <v/>
      </c>
      <c r="Y25" s="351">
        <f>SUMPRODUCT(($X$14:$X24=X25)*(($V$14:$V24)+($O$14:$O24)))+IF(X25=X14,$L$11,0)</f>
        <v/>
      </c>
      <c r="Z25" s="351" t="n"/>
      <c r="AA25" s="351" t="n"/>
      <c r="AB25" s="351" t="n"/>
      <c r="AC25" s="351" t="n"/>
      <c r="AD25" s="351" t="n"/>
      <c r="AE25" s="351" t="n"/>
      <c r="AF25" s="351" t="n"/>
    </row>
    <row r="26" ht="24" customHeight="1" s="348" thickBot="1">
      <c r="A26" s="159" t="inlineStr">
        <is>
          <t>On Day</t>
        </is>
      </c>
      <c r="B26" s="281" t="n"/>
      <c r="C26" s="92">
        <f>C24+1</f>
        <v/>
      </c>
      <c r="D26" s="31" t="n">
        <v>0.625</v>
      </c>
      <c r="E26" s="160">
        <f>IF(D26="", "",
 IF(D26=TIME(0,0,0), 0,
 IF(AND(D26&gt;=TIME(0,0,1), D26&lt;=TIME(2,0,0)), TIME(7,0,0),
 IF(AND(D26&gt;=TIME(6,0,0), D26&lt;=TIME(8,0,0)), TIME(12,0,0),
 IF(AND(D26&gt;TIME(8,0,0), D26&lt;=TIME(13,59,0)), TIME(15,0,0),
 IF(AND(D26&gt;=TIME(14,0,0), D26&lt;=TIME(17,59,0)), TIME(21,0,0),
 IF(AND(D26&gt;=TIME(18,0,0), D26&lt;=TIME(21,59,0)), TIME(0,0,0),
 IF(AND(D26&gt;=TIME(22,0,0), D26&lt;=TIME(23,59,59)), TIME(7,0,0), ""))))))))</f>
        <v/>
      </c>
      <c r="F26" s="161" t="n"/>
      <c r="G26" s="160">
        <f>IF(AND(D26&gt;=TIME(6,0,0),D26&lt;=TIME(8,0,0)),E26,"")</f>
        <v/>
      </c>
      <c r="H26" s="31" t="n">
        <v>0.9583333333333334</v>
      </c>
      <c r="I26" s="32">
        <f>ROUND(IF(OR(D26="",E26="",E26=0),0,IF(H26="",MOD(E26-D26,1)*24,MOD(H26-D26,1)*24)),2)</f>
        <v/>
      </c>
      <c r="J26" s="162" t="inlineStr">
        <is>
          <t>Unico-48</t>
        </is>
      </c>
      <c r="K26" s="282" t="n"/>
      <c r="L26" s="271" t="n"/>
      <c r="M26" s="283">
        <f>MAX(0,V26-W26)</f>
        <v/>
      </c>
      <c r="N26" s="33">
        <f>(IF(OR($C26="",$D26=""),0,
 IF(OR($A26="Holiday",$A27="Holiday"),
    IF(ISNUMBER(MATCH(TRIM($B26),{"Phagwah","Good Friday","Easter Monday","Labour Day","Christmas","Eid ul Azha","Romans-2","Globe-12","Neptune P1"},0)),0,$I26),
 IF(AND(NOT(OR($A26="Annual Leave",$A27="Annual Leave")),$A26="Off day"),$I26,
  MAX(0,$I26-$V26)
  ))))+W26</f>
        <v/>
      </c>
      <c r="O26" s="33">
        <f>IF(AND(OR($A26="Holiday",$A27="Holiday"),
        ISNUMBER(MATCH(TRIM($B26),{"Phagwah","Good Friday","Easter Monday","Labour Day","Christmas","Eid ul Azha","Romans-2","Globe-12","Neptune P1"},0))),
   $I26,0)</f>
        <v/>
      </c>
      <c r="P26" s="33">
        <f>IF(OR($O$7="Canteen",$O$7="Head Office"),0,IF($I26&lt;=0,0,IF(OR(OR(TRIM($J26)="Hebrews",TRIM($J26)="Romans",TRIM($J26)="Romans-2",TRIM($J26)="Globe",TRIM($J26)="Globe-12",TRIM($J26)="Neptune P1"),AND($I27&gt;0,OR(TRIM($J27)="Hebrews",TRIM($J27)="Romans",TRIM($J27)="Romans-2",TRIM($J27)="Globe",TRIM($J27)="Globe-12",TRIM($J27)="Neptune P1"))),1,0)))</f>
        <v/>
      </c>
      <c r="Q26" s="34" t="n"/>
      <c r="R26" s="33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IF($I26&gt;0,1,0),
      0
   ),
0))</f>
        <v/>
      </c>
      <c r="S26" s="33">
        <f>IF(OR($A26="Annual Leave",$A27="Annual Leave"),IF($A26="Annual Leave",8,0),0)</f>
        <v/>
      </c>
      <c r="T26" s="35" t="n"/>
      <c r="U26" s="144">
        <f>MAX(0,40-Y26)</f>
        <v/>
      </c>
      <c r="V26" s="351">
        <f>IF(OR($C26="",$D26=""),0,
 IF(OR($A26="Holiday",$A27="Holiday"),0,
 IF(AND(NOT(OR($A26="Annual Leave",$A27="Annual Leave")),$A26="Off day"),0,
  IF($I26+$I27&gt;=8,IF($I26&gt;=8,8,$I26),$I26)
  )))</f>
        <v/>
      </c>
      <c r="W26" s="351">
        <f>MAX(0,V26-U26)</f>
        <v/>
      </c>
      <c r="X26" s="351">
        <f>IF(C26="","",C26-WEEKDAY(C26,1)+1)</f>
        <v/>
      </c>
      <c r="Y26" s="351">
        <f>SUMPRODUCT(($X$14:$X25=X26)*(($V$14:$V25)+($O$14:$O25)))+IF(X26=X14,$L$11,0)</f>
        <v/>
      </c>
      <c r="Z26" s="351" t="n"/>
      <c r="AA26" s="351" t="n"/>
      <c r="AB26" s="351" t="n"/>
      <c r="AC26" s="351" t="n"/>
      <c r="AD26" s="351" t="n"/>
      <c r="AE26" s="351" t="n"/>
      <c r="AF26" s="351" t="n"/>
    </row>
    <row r="27" ht="24" customHeight="1" s="348" thickBot="1">
      <c r="A27" s="159" t="inlineStr">
        <is>
          <t>On Day</t>
        </is>
      </c>
      <c r="B27" s="281" t="n"/>
      <c r="C27" s="93">
        <f>C26</f>
        <v/>
      </c>
      <c r="D27" s="36" t="n"/>
      <c r="E27" s="163">
        <f>IF(D27="", "",
 IF(D27=TIME(0,0,0), 0,
 IF(AND(D27&gt;=TIME(0,0,1), D27&lt;=TIME(2,0,0)), TIME(7,0,0),
 IF(AND(D27&gt;=TIME(6,0,0), D27&lt;=TIME(8,0,0)), TIME(12,0,0),
 IF(AND(D27&gt;TIME(8,0,0), D27&lt;=TIME(13,59,0)), TIME(15,0,0),
 IF(AND(D27&gt;=TIME(14,0,0), D27&lt;=TIME(17,59,0)), TIME(21,0,0),
 IF(AND(D27&gt;=TIME(18,0,0), D27&lt;=TIME(21,59,0)), TIME(0,0,0),
 IF(AND(D27&gt;=TIME(22,0,0), D27&lt;=TIME(23,59,59)), TIME(7,0,0), ""))))))))</f>
        <v/>
      </c>
      <c r="F27" s="164" t="n"/>
      <c r="G27" s="163">
        <f>IF(AND(D27&gt;=TIME(6,0,0),D27&lt;=TIME(8,0,0)),E27,"")</f>
        <v/>
      </c>
      <c r="H27" s="36" t="n"/>
      <c r="I27" s="37">
        <f>ROUND(IF(OR(D27="",E27="",E27=0),0,IF(H27="",MOD(E27-D27,1)*24,MOD(H27-D27,1)*24)),2)</f>
        <v/>
      </c>
      <c r="J27" s="162" t="n"/>
      <c r="K27" s="282" t="n"/>
      <c r="L27" s="271" t="n"/>
      <c r="M27" s="283">
        <f>MAX(0,V27-W27)</f>
        <v/>
      </c>
      <c r="N27" s="38">
        <f>(IF(OR($C27="",$D27=""),0,
 IF(OR($A26="Holiday",$A27="Holiday"),
    IF(ISNUMBER(MATCH(TRIM($B27),{"Phagwah","Good Friday","Easter Monday","Labour Day","Christmas","Eid ul Azha","Romans-2","Globe-12","Neptune P1"},0)),0,$I27),
 IF(AND(NOT(OR($A26="Annual Leave",$A27="Annual Leave")),$A27="Off day"),$I27,
  MAX(0,$I27-$V27)
  ))))+W27</f>
        <v/>
      </c>
      <c r="O27" s="38">
        <f>IF(AND(OR($A26="Holiday",$A27="Holiday"),
        ISNUMBER(MATCH(TRIM($B27),{"Phagwah","Good Friday","Easter Monday","Labour Day","Christmas","Eid ul Azha","Romans-2","Globe-12","Neptune P1"},0))),
   $I27,0)</f>
        <v/>
      </c>
      <c r="P27" s="38">
        <f>IF(OR($O$7="Canteen",$O$7="Head Office"),0,IF($I27&lt;=0,0,IF(AND($I26&lt;=0,OR(TRIM($J27)="Hebrews",TRIM($J27)="Romans",TRIM($J27)="Romans-2",TRIM($J27)="Globe",TRIM($J27)="Globe-12",TRIM($J27)="Neptune P1")),1,0)))</f>
        <v/>
      </c>
      <c r="Q27" s="39" t="n"/>
      <c r="R27" s="38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IF(AND($I26=0,$I27&gt;0),1,0),
      0
   ),
0))</f>
        <v/>
      </c>
      <c r="S27" s="38">
        <f>IF(OR($A26="Annual Leave",$A27="Annual Leave"),IF(AND($A26&lt;&gt;"Annual Leave",$A27="Annual Leave"),8,0),0)</f>
        <v/>
      </c>
      <c r="T27" s="40" t="n"/>
      <c r="U27" s="144">
        <f>MAX(0,40-Y27)</f>
        <v/>
      </c>
      <c r="V27" s="351">
        <f>IF(OR($C27="",$D27=""),0,
 IF(OR($A26="Holiday",$A27="Holiday"),0,
 IF(AND(NOT(OR($A26="Annual Leave",$A27="Annual Leave")),$A27="Off day"),0,
  IF($I26+$I27&gt;=8,IF($I26&gt;=8,0,8-$I26),$I27)
  )))</f>
        <v/>
      </c>
      <c r="W27" s="351">
        <f>MAX(0,V27-U27)</f>
        <v/>
      </c>
      <c r="X27" s="351">
        <f>IF(C27="","",C27-WEEKDAY(C27,1)+1)</f>
        <v/>
      </c>
      <c r="Y27" s="351">
        <f>SUMPRODUCT(($X$14:$X26=X27)*(($V$14:$V26)+($O$14:$O26)))+IF(X27=X14,$L$11,0)</f>
        <v/>
      </c>
      <c r="Z27" s="351" t="n"/>
      <c r="AA27" s="351" t="n"/>
      <c r="AB27" s="351" t="n"/>
      <c r="AC27" s="351" t="n"/>
      <c r="AD27" s="351" t="n"/>
      <c r="AE27" s="351" t="n"/>
      <c r="AF27" s="351" t="n"/>
    </row>
    <row r="28" ht="24" customHeight="1" s="348" thickBot="1">
      <c r="A28" s="176" t="n"/>
      <c r="B28" s="176" t="n"/>
      <c r="C28" s="145" t="n"/>
      <c r="D28" s="6" t="n"/>
      <c r="E28" s="14" t="n"/>
      <c r="F28" s="6" t="n"/>
      <c r="G28" s="6" t="n"/>
      <c r="H28" s="336" t="n"/>
      <c r="I28" s="351" t="n"/>
      <c r="J28" s="336" t="n"/>
      <c r="K28" s="336" t="n"/>
      <c r="L28" s="336" t="n"/>
      <c r="M28" s="99">
        <f>MAX(0,V28-W28)</f>
        <v/>
      </c>
      <c r="N28" s="99">
        <f>(IF(OR($C28="",$D28=""),0,
 IF(OR($A28="Holiday",$A29="Holiday"),
    IF(ISNUMBER(MATCH(TRIM($B28),{"Phagwah","Good Friday","Easter Monday","Labour Day","Christmas","Eid ul Azha","Romans-2","Globe-12","Neptune P1"},0)),0,$I28),
 IF(AND(NOT(OR($A28="Annual Leave",$A29="Annual Leave")),$A28="Off day"),$I28,
  MAX(0,$I28-$V28)
  ))))+W28</f>
        <v/>
      </c>
      <c r="O28" s="99">
        <f>IF(AND(OR($A28="Holiday",$A29="Holiday"),
        ISNUMBER(MATCH(TRIM($B28),{"Phagwah","Good Friday","Easter Monday","Labour Day","Christmas","Eid ul Azha","Romans-2","Globe-12","Neptune P1"},0))),
   $I28,0)</f>
        <v/>
      </c>
      <c r="P28" s="99">
        <f>IF(OR($O$7="Canteen",$O$7="Head Office"),0,IF($I28&lt;=0,0,IF(OR(OR(TRIM($J28)="Hebrews",TRIM($J28)="Romans",TRIM($J28)="Romans-2",TRIM($J28)="Globe",TRIM($J28)="Globe-12",TRIM($J28)="Neptune P1"),AND($I29&gt;0,OR(TRIM($J29)="Hebrews",TRIM($J29)="Romans",TRIM($J29)="Romans-2",TRIM($J29)="Globe",TRIM($J29)="Globe-12",TRIM($J29)="Neptune P1"))),1,0)))</f>
        <v/>
      </c>
      <c r="Q28" s="178" t="n"/>
      <c r="R28" s="15" t="n"/>
      <c r="S28" s="99">
        <f>IF(OR($A28="Annual Leave",$A29="Annual Leave"),IF($A28="Annual Leave",8,0),0)</f>
        <v/>
      </c>
      <c r="T28" s="100">
        <f>SUM(T14:T27)</f>
        <v/>
      </c>
      <c r="U28" s="144">
        <f>MAX(0,40-Y28)</f>
        <v/>
      </c>
      <c r="V28" s="351">
        <f>IF(OR($C28="",$D28=""),0,
 IF(OR($A28="Holiday",$A29="Holiday"),0,
 IF(AND(NOT(OR($A28="Annual Leave",$A29="Annual Leave")),$A28="Off day"),0,
  IF($I28+$I29&gt;=8,IF($I28&gt;=8,8,$I28),$I28)
  )))</f>
        <v/>
      </c>
      <c r="W28" s="351">
        <f>MAX(0,V28-U28)</f>
        <v/>
      </c>
      <c r="X28" s="351">
        <f>IF(C28="","",C28-WEEKDAY(C28,1)+1)</f>
        <v/>
      </c>
      <c r="Y28" s="351">
        <f>SUMPRODUCT(($X$14:$X27=X28)*(($V$14:$V27)+($O$14:$O27)))+IF(X28=X14,$L$11,0)</f>
        <v/>
      </c>
      <c r="Z28" s="351" t="n"/>
      <c r="AA28" s="351" t="n"/>
      <c r="AB28" s="351" t="n"/>
      <c r="AC28" s="351" t="n"/>
      <c r="AD28" s="351" t="n"/>
      <c r="AE28" s="351" t="n"/>
      <c r="AF28" s="351" t="n"/>
    </row>
    <row r="29" hidden="1" ht="15.75" customHeight="1" s="348" thickBot="1">
      <c r="A29" s="179" t="n"/>
      <c r="B29" s="176" t="n"/>
      <c r="C29" s="145" t="n"/>
      <c r="D29" s="6" t="n"/>
      <c r="E29" s="295">
        <f>IF(D29="", "",
 IF(D29=TIME(0,0,0), 0,
 IF(AND(D29&gt;=TIME(0,0,1), D29&lt;=TIME(2,0,0)), TIME(7,0,0),
 IF(AND(D29&gt;=TIME(6,0,0), D29&lt;=TIME(8,0,0)), TIME(12,0,0),
 IF(AND(D29&gt;TIME(8,0,0), D29&lt;=TIME(13,59,0)), TIME(15,0,0),
 IF(AND(D29&gt;=TIME(14,0,0), D29&lt;=TIME(17,59,0)), TIME(21,0,0),
 IF(AND(D29&gt;=TIME(18,0,0), D29&lt;=TIME(21,59,0)), TIME(0,0,0),
 IF(AND(D29&gt;=TIME(22,0,0), D29&lt;=TIME(23,59,59)), TIME(7,0,0), ""))))))))</f>
        <v/>
      </c>
      <c r="F29" s="6" t="n"/>
      <c r="G29" s="6" t="n"/>
      <c r="H29" s="6" t="n"/>
      <c r="I29" s="6" t="n"/>
      <c r="J29" s="6" t="n"/>
      <c r="K29" s="6" t="n"/>
      <c r="L29" s="6" t="n"/>
      <c r="M29" s="4">
        <f>MAX(0,V29-W29)</f>
        <v/>
      </c>
      <c r="N29" s="4">
        <f>(IF(OR($C29="",$D29=""),0,
 IF(OR($A28="Holiday",$A29="Holiday"),
    IF(ISNUMBER(MATCH(TRIM($B29),{"Phagwah","Good Friday","Easter Monday","Labour Day","Christmas","Eid ul Azha","Romans-2","Globe-12","Neptune P1"},0)),0,$I29),
 IF(AND(NOT(OR($A28="Annual Leave",$A29="Annual Leave")),$A29="Off day"),$I29,
  MAX(0,$I29-$V29)
  ))))+W29</f>
        <v/>
      </c>
      <c r="O29" s="4">
        <f>IF(AND(OR($A28="Holiday",$A29="Holiday"),
        ISNUMBER(MATCH(TRIM($B29),{"Phagwah","Good Friday","Easter Monday","Labour Day","Christmas","Eid ul Azha","Romans-2","Globe-12","Neptune P1"},0))),
   $I29,0)</f>
        <v/>
      </c>
      <c r="P29" s="4">
        <f>IF(OR($O$7="Canteen",$O$7="Head Office"),0,IF($I29&lt;=0,0,IF(AND($I28&lt;=0,OR(TRIM($J29)="Hebrews",TRIM($J29)="Romans",TRIM($J29)="Romans-2",TRIM($J29)="Globe",TRIM($J29)="Globe-12",TRIM($J29)="Neptune P1")),1,0)))</f>
        <v/>
      </c>
      <c r="Q29" s="6" t="n"/>
      <c r="R29" s="296">
        <f>IF(OR($O$7="Canteen",$O$7="Head Office"),0,IF(
  AND(
    SUMIFS(I:I, C:C, C29) &gt;= 8,
    COUNTIFS(C$14:C29, C29)=1,
    OR(
      TEXT(D29,"hh:mm:ss")="07:00:00",
      TEXT(D29,"hh:mm:ss")="15:00:00",
      TEXT(D29,"hh:mm:ss")="23:00:00",
      TEXT(D30,"hh:mm:ss")="07:00:00",
      TEXT(D30,"hh:mm:ss")="15:00:00",
      TEXT(D30,"hh:mm:ss")="23:00:00"
    )
  ),
  1,
  0
))</f>
        <v/>
      </c>
      <c r="S29" s="4">
        <f>IF(OR($A28="Annual Leave",$A29="Annual Leave"),IF(AND($A28&lt;&gt;"Annual Leave",$A29="Annual Leave"),8,0),0)</f>
        <v/>
      </c>
      <c r="T29" s="146" t="n"/>
      <c r="U29" s="351">
        <f>MAX(0,40-Y29)</f>
        <v/>
      </c>
      <c r="V29" s="351">
        <f>IF(OR($C29="",$D29=""),0,
 IF(OR($A28="Holiday",$A29="Holiday"),0,
 IF(AND(NOT(OR($A28="Annual Leave",$A29="Annual Leave")),$A29="Off day"),0,
  IF($I28+$I29&gt;=8,IF($I28&gt;=8,0,8-$I28),$I29)
  )))</f>
        <v/>
      </c>
      <c r="W29" s="351">
        <f>MAX(0,V29-U29)</f>
        <v/>
      </c>
      <c r="X29" s="351">
        <f>IF(C29="","",C29-WEEKDAY(C29,1)+1)</f>
        <v/>
      </c>
      <c r="Y29" s="351">
        <f>SUMPRODUCT(($X$14:$X28=X29)*(($V$14:$V28)+($O$14:$O28)))+IF(X29=X14,$L$11,0)</f>
        <v/>
      </c>
      <c r="Z29" s="351" t="n"/>
      <c r="AA29" s="351" t="n"/>
      <c r="AB29" s="351" t="n"/>
      <c r="AC29" s="351" t="n"/>
      <c r="AD29" s="351" t="n"/>
      <c r="AE29" s="351" t="n"/>
      <c r="AF29" s="351" t="n"/>
    </row>
    <row r="30" ht="24" customHeight="1" s="348" thickBot="1">
      <c r="A30" s="147" t="inlineStr">
        <is>
          <t>On Day</t>
        </is>
      </c>
      <c r="B30" s="180" t="n"/>
      <c r="C30" s="88">
        <f>C27+1</f>
        <v/>
      </c>
      <c r="D30" s="54" t="n">
        <v>0.625</v>
      </c>
      <c r="E30" s="148">
        <f>IF(D30="", "",
 IF(D30=TIME(0,0,0), 0,
 IF(AND(D30&gt;=TIME(0,0,1), D30&lt;=TIME(2,0,0)), TIME(7,0,0),
 IF(AND(D30&gt;=TIME(6,0,0), D30&lt;=TIME(8,0,0)), TIME(12,0,0),
 IF(AND(D30&gt;TIME(8,0,0), D30&lt;=TIME(13,59,0)), TIME(15,0,0),
 IF(AND(D30&gt;=TIME(14,0,0), D30&lt;=TIME(17,59,0)), TIME(21,0,0),
 IF(AND(D30&gt;=TIME(18,0,0), D30&lt;=TIME(21,59,0)), TIME(0,0,0),
 IF(AND(D30&gt;=TIME(22,0,0), D30&lt;=TIME(23,59,59)), TIME(7,0,0), ""))))))))</f>
        <v/>
      </c>
      <c r="F30" s="149" t="n"/>
      <c r="G30" s="148">
        <f>IF(AND(D30&gt;=TIME(6,0,0),D30&lt;=TIME(8,0,0)),E30,"")</f>
        <v/>
      </c>
      <c r="H30" s="54" t="n">
        <v>0.9583333333333334</v>
      </c>
      <c r="I30" s="55">
        <f>ROUND(IF(OR(D30="",E30="",E30=0),0,IF(H30="",MOD(E30-D30,1)*24,MOD(H30-D30,1)*24)),2)</f>
        <v/>
      </c>
      <c r="J30" s="150" t="inlineStr">
        <is>
          <t>Unico-48</t>
        </is>
      </c>
      <c r="K30" s="270" t="n"/>
      <c r="L30" s="181" t="n"/>
      <c r="M30" s="272">
        <f>MAX(0,V30-W30)</f>
        <v/>
      </c>
      <c r="N30" s="56">
        <f>(IF(OR($C30="",$D30=""),0,
 IF(OR($A30="Holiday",$A31="Holiday"),
    IF(ISNUMBER(MATCH(TRIM($B30),{"Phagwah","Good Friday","Easter Monday","Labour Day","Christmas","Eid ul Azha","Romans-2","Globe-12","Neptune P1"},0)),0,$I30),
 IF(AND(NOT(OR($A30="Annual Leave",$A31="Annual Leave")),$A30="Off day"),$I30,
  MAX(0,$I30-$V30)
  ))))+W30</f>
        <v/>
      </c>
      <c r="O30" s="56">
        <f>IF(AND(OR($A30="Holiday",$A31="Holiday"),
        ISNUMBER(MATCH(TRIM($B30),{"Phagwah","Good Friday","Easter Monday","Labour Day","Christmas","Eid ul Azha","Romans-2","Globe-12","Neptune P1"},0))),
   $I30,0)</f>
        <v/>
      </c>
      <c r="P30" s="56">
        <f>IF(OR($O$7="Canteen",$O$7="Head Office"),0,IF($I30&lt;=0,0,IF(OR(OR(TRIM($J30)="Hebrews",TRIM($J30)="Romans",TRIM($J30)="Romans-2",TRIM($J30)="Globe",TRIM($J30)="Globe-12",TRIM($J30)="Neptune P1"),AND($I31&gt;0,OR(TRIM($J31)="Hebrews",TRIM($J31)="Romans",TRIM($J31)="Romans-2",TRIM($J31)="Globe",TRIM($J31)="Globe-12",TRIM($J31)="Neptune P1"))),1,0)))</f>
        <v/>
      </c>
      <c r="Q30" s="57" t="n"/>
      <c r="R30" s="56">
        <f>IF(OR($O$7="Canteen",$O$7="Head Office"),0,IF(
  AND(
    SUMIFS(I:I, C:C, C30) &gt;= 8,
    COUNTIFS(C$14:C30, C30)=1,
    OR(
      TEXT(D30,"hh:mm:ss")="07:00:00",
      TEXT(D30,"hh:mm:ss")="15:00:00",
      TEXT(D30,"hh:mm:ss")="23:00:00",
      TEXT(D31,"hh:mm:ss")="07:00:00",
      TEXT(D31,"hh:mm:ss")="15:00:00",
      TEXT(D31,"hh:mm:ss")="23:00:00"
    )
  ),
  1,
  0
))</f>
        <v/>
      </c>
      <c r="S30" s="56">
        <f>IF(OR($A30="Annual Leave",$A31="Annual Leave"),IF($A30="Annual Leave",8,0),0)</f>
        <v/>
      </c>
      <c r="T30" s="58" t="n"/>
      <c r="U30" s="144">
        <f>MAX(0,40-Y30)</f>
        <v/>
      </c>
      <c r="V30" s="151">
        <f>IF(OR($C30="",$D30=""),0,
 IF(OR($A30="Holiday",$A31="Holiday"),0,
 IF(AND(NOT(OR($A30="Annual Leave",$A31="Annual Leave")),$A30="Off day"),0,
  IF($I30+$I31&gt;=8,IF($I30&gt;=8,8,$I30),$I30)
  )))</f>
        <v/>
      </c>
      <c r="W30" s="151">
        <f>MAX(0,V30-U30)</f>
        <v/>
      </c>
      <c r="X30" s="151">
        <f>IF(C30="","",C30-WEEKDAY(C30,1)+1)</f>
        <v/>
      </c>
      <c r="Y30" s="151">
        <f>SUMPRODUCT(($X$14:$X29=X30)*(($V$14:$V29)+($O$14:$O29)))+IF(X30=X14,$L$11,0)</f>
        <v/>
      </c>
      <c r="Z30" s="151" t="n"/>
      <c r="AA30" s="151" t="n"/>
      <c r="AB30" s="151" t="n"/>
      <c r="AC30" s="351" t="n"/>
      <c r="AD30" s="351" t="n"/>
      <c r="AE30" s="351" t="n"/>
      <c r="AF30" s="351" t="n"/>
    </row>
    <row r="31" ht="24" customHeight="1" s="348" thickBot="1">
      <c r="A31" s="147" t="inlineStr">
        <is>
          <t>On Day</t>
        </is>
      </c>
      <c r="B31" s="182" t="n"/>
      <c r="C31" s="89">
        <f>C30</f>
        <v/>
      </c>
      <c r="D31" s="59" t="n"/>
      <c r="E31" s="152">
        <f>IF(D31="", "",
 IF(D31=TIME(0,0,0), 0,
 IF(AND(D31&gt;=TIME(0,0,1), D31&lt;=TIME(2,0,0)), TIME(7,0,0),
 IF(AND(D31&gt;=TIME(6,0,0), D31&lt;=TIME(8,0,0)), TIME(12,0,0),
 IF(AND(D31&gt;TIME(8,0,0), D31&lt;=TIME(13,59,0)), TIME(15,0,0),
 IF(AND(D31&gt;=TIME(14,0,0), D31&lt;=TIME(17,59,0)), TIME(21,0,0),
 IF(AND(D31&gt;=TIME(18,0,0), D31&lt;=TIME(21,59,0)), TIME(0,0,0),
 IF(AND(D31&gt;=TIME(22,0,0), D31&lt;=TIME(23,59,59)), TIME(7,0,0), ""))))))))</f>
        <v/>
      </c>
      <c r="F31" s="153" t="n"/>
      <c r="G31" s="152">
        <f>IF(AND(D31&gt;=TIME(6,0,0),D31&lt;=TIME(8,0,0)),E31,"")</f>
        <v/>
      </c>
      <c r="H31" s="59" t="n"/>
      <c r="I31" s="60">
        <f>ROUND(IF(OR(D31="",E31="",E31=0),0,IF(H31="",MOD(E31-D31,1)*24,MOD(H31-D31,1)*24)),2)</f>
        <v/>
      </c>
      <c r="J31" s="150" t="n"/>
      <c r="K31" s="270" t="n"/>
      <c r="L31" s="183" t="n"/>
      <c r="M31" s="272">
        <f>MAX(0,V31-W31)</f>
        <v/>
      </c>
      <c r="N31" s="61">
        <f>(IF(OR($C31="",$D31=""),0,
 IF(OR($A30="Holiday",$A31="Holiday"),
    IF(ISNUMBER(MATCH(TRIM($B31),{"Phagwah","Good Friday","Easter Monday","Labour Day","Christmas","Eid ul Azha","Romans-2","Globe-12","Neptune P1"},0)),0,$I31),
 IF(AND(NOT(OR($A30="Annual Leave",$A31="Annual Leave")),$A31="Off day"),$I31,
  MAX(0,$I31-$V31)
  ))))+W31</f>
        <v/>
      </c>
      <c r="O31" s="61">
        <f>IF(AND(OR($A30="Holiday",$A31="Holiday"),
        ISNUMBER(MATCH(TRIM($B31),{"Phagwah","Good Friday","Easter Monday","Labour Day","Christmas","Eid ul Azha","Romans-2","Globe-12","Neptune P1"},0))),
   $I31,0)</f>
        <v/>
      </c>
      <c r="P31" s="61">
        <f>IF(OR($O$7="Canteen",$O$7="Head Office"),0,IF($I31&lt;=0,0,IF(AND($I30&lt;=0,OR(TRIM($J31)="Hebrews",TRIM($J31)="Romans",TRIM($J31)="Romans-2",TRIM($J31)="Globe",TRIM($J31)="Globe-12",TRIM($J31)="Neptune P1")),1,0)))</f>
        <v/>
      </c>
      <c r="Q31" s="62" t="n"/>
      <c r="R31" s="61">
        <f>IF(OR($O$7="Canteen",$O$7="Head Office"),0,IF(
  AND(
    SUMIFS(I:I, C:C, C31) &gt;= 8,
    COUNTIFS(C$14:C31, C31)=1,
    OR(
      TEXT(D31,"hh:mm:ss")="07:00:00",
      TEXT(D31,"hh:mm:ss")="15:00:00",
      TEXT(D31,"hh:mm:ss")="23:00:00",
      TEXT(D32,"hh:mm:ss")="07:00:00",
      TEXT(D32,"hh:mm:ss")="15:00:00",
      TEXT(D32,"hh:mm:ss")="23:00:00"
    )
  ),
  1,
  0
))</f>
        <v/>
      </c>
      <c r="S31" s="61">
        <f>IF(OR($A30="Annual Leave",$A31="Annual Leave"),IF(AND($A30&lt;&gt;"Annual Leave",$A31="Annual Leave"),8,0),0)</f>
        <v/>
      </c>
      <c r="T31" s="63" t="n"/>
      <c r="U31" s="144">
        <f>MAX(0,40-Y31)</f>
        <v/>
      </c>
      <c r="V31" s="151">
        <f>IF(OR($C31="",$D31=""),0,
 IF(OR($A30="Holiday",$A31="Holiday"),0,
 IF(AND(NOT(OR($A30="Annual Leave",$A31="Annual Leave")),$A31="Off day"),0,
  IF($I30+$I31&gt;=8,IF($I30&gt;=8,0,8-$I30),$I31)
  )))</f>
        <v/>
      </c>
      <c r="W31" s="151">
        <f>MAX(0,V31-U31)</f>
        <v/>
      </c>
      <c r="X31" s="151">
        <f>IF(C31="","",C31-WEEKDAY(C31,1)+1)</f>
        <v/>
      </c>
      <c r="Y31" s="151">
        <f>SUMPRODUCT(($X$14:$X30=X31)*(($V$14:$V30)+($O$14:$O30)))+IF(X31=X14,$L$11,0)</f>
        <v/>
      </c>
      <c r="Z31" s="151" t="n"/>
      <c r="AA31" s="151" t="n"/>
      <c r="AB31" s="151" t="n"/>
      <c r="AC31" s="351" t="n"/>
      <c r="AD31" s="351" t="n"/>
      <c r="AE31" s="351" t="n"/>
      <c r="AF31" s="351" t="n"/>
    </row>
    <row r="32" ht="24" customHeight="1" s="348" thickBot="1">
      <c r="A32" s="184" t="inlineStr">
        <is>
          <t>Off Day</t>
        </is>
      </c>
      <c r="B32" s="185" t="n"/>
      <c r="C32" s="101">
        <f>C30+1</f>
        <v/>
      </c>
      <c r="D32" s="11" t="n"/>
      <c r="E32" s="186">
        <f>IF(D32="", "",
 IF(D32=TIME(0,0,0), 0,
 IF(AND(D32&gt;=TIME(0,0,1), D32&lt;=TIME(2,0,0)), TIME(7,0,0),
 IF(AND(D32&gt;=TIME(6,0,0), D32&lt;=TIME(8,0,0)), TIME(12,0,0),
 IF(AND(D32&gt;TIME(8,0,0), D32&lt;=TIME(13,59,0)), TIME(15,0,0),
 IF(AND(D32&gt;=TIME(14,0,0), D32&lt;=TIME(17,59,0)), TIME(21,0,0),
 IF(AND(D32&gt;=TIME(18,0,0), D32&lt;=TIME(21,59,0)), TIME(0,0,0),
 IF(AND(D32&gt;=TIME(22,0,0), D32&lt;=TIME(23,59,59)), TIME(7,0,0), ""))))))))</f>
        <v/>
      </c>
      <c r="F32" s="187" t="n"/>
      <c r="G32" s="186">
        <f>IF(AND(D32&gt;=TIME(6,0,0),D32&lt;=TIME(8,0,0)),E32,"")</f>
        <v/>
      </c>
      <c r="H32" s="11" t="n"/>
      <c r="I32" s="87">
        <f>ROUND(IF(OR(D32="",E32="",E32=0),0,IF(H32="",MOD(E32-D32,1)*24,MOD(H32-D32,1)*24)),2)</f>
        <v/>
      </c>
      <c r="J32" s="188" t="n"/>
      <c r="K32" s="297" t="n"/>
      <c r="L32" s="189" t="n"/>
      <c r="M32" s="298">
        <f>MAX(0,V32-W32)</f>
        <v/>
      </c>
      <c r="N32" s="12">
        <f>(IF(OR($C32="",$D32=""),0,
 IF(OR($A32="Holiday",$A33="Holiday"),
    IF(ISNUMBER(MATCH(TRIM($B32),{"Phagwah","Good Friday","Easter Monday","Labour Day","Christmas","Eid ul Azha","Romans-2","Globe-12","Neptune P1"},0)),0,$I32),
 IF(AND(NOT(OR($A32="Annual Leave",$A33="Annual Leave")),$A32="Off day"),$I32,
  MAX(0,$I32-$V32)
  ))))+W32</f>
        <v/>
      </c>
      <c r="O32" s="12">
        <f>IF(AND(OR($A32="Holiday",$A33="Holiday"),
        ISNUMBER(MATCH(TRIM($B32),{"Phagwah","Good Friday","Easter Monday","Labour Day","Christmas","Eid ul Azha","Romans-2","Globe-12","Neptune P1"},0))),
   $I32,0)</f>
        <v/>
      </c>
      <c r="P32" s="12">
        <f>IF(OR($O$7="Canteen",$O$7="Head Office"),0,IF($I32&lt;=0,0,IF(OR(OR(TRIM($J32)="Hebrews",TRIM($J32)="Romans",TRIM($J32)="Romans-2",TRIM($J32)="Globe",TRIM($J32)="Globe-12",TRIM($J32)="Neptune P1"),AND($I33&gt;0,OR(TRIM($J33)="Hebrews",TRIM($J33)="Romans",TRIM($J33)="Romans-2",TRIM($J33)="Globe",TRIM($J33)="Globe-12",TRIM($J33)="Neptune P1"))),1,0)))</f>
        <v/>
      </c>
      <c r="Q32" s="13" t="n"/>
      <c r="R32" s="12">
        <f>IF(OR($O$7="Canteen",$O$7="Head Office"),0,IF(
  AND(
    SUMIFS(I:I, C:C, C32) &gt;= 8,
    COUNTIFS(C$14:C32, C32)=1,
    OR(
      TEXT(D32,"hh:mm:ss")="07:00:00",
      TEXT(D32,"hh:mm:ss")="15:00:00",
      TEXT(D32,"hh:mm:ss")="23:00:00",
      TEXT(D33,"hh:mm:ss")="07:00:00",
      TEXT(D33,"hh:mm:ss")="15:00:00",
      TEXT(D33,"hh:mm:ss")="23:00:00"
    )
  ),
  1,
  0
))</f>
        <v/>
      </c>
      <c r="S32" s="12">
        <f>IF(OR($A32="Annual Leave",$A33="Annual Leave"),IF($A32="Annual Leave",8,0),0)</f>
        <v/>
      </c>
      <c r="T32" s="102" t="n"/>
      <c r="U32" s="144">
        <f>MAX(0,40-Y32)</f>
        <v/>
      </c>
      <c r="V32" s="351">
        <f>IF(OR($C32="",$D32=""),0,
 IF(OR($A32="Holiday",$A33="Holiday"),0,
 IF(AND(NOT(OR($A32="Annual Leave",$A33="Annual Leave")),$A32="Off day"),0,
  IF($I32+$I33&gt;=8,IF($I32&gt;=8,8,$I32),$I32)
  )))</f>
        <v/>
      </c>
      <c r="W32" s="351">
        <f>MAX(0,V32-U32)</f>
        <v/>
      </c>
      <c r="X32" s="351">
        <f>IF(C32="","",C32-WEEKDAY(C32,1)+1)</f>
        <v/>
      </c>
      <c r="Y32" s="351">
        <f>SUMPRODUCT(($X$14:$X31=X32)*(($V$14:$V31)+($O$14:$O31)))+IF(X32=X14,$L$11,0)</f>
        <v/>
      </c>
      <c r="Z32" s="351" t="n"/>
      <c r="AA32" s="351" t="n"/>
      <c r="AB32" s="351" t="n"/>
      <c r="AC32" s="351" t="n"/>
      <c r="AD32" s="351" t="n"/>
      <c r="AE32" s="351" t="n"/>
      <c r="AF32" s="351" t="n"/>
    </row>
    <row r="33" ht="24" customHeight="1" s="348" thickBot="1">
      <c r="A33" s="184" t="inlineStr">
        <is>
          <t>Off Day</t>
        </is>
      </c>
      <c r="B33" s="299" t="n"/>
      <c r="C33" s="101">
        <f>C32</f>
        <v/>
      </c>
      <c r="D33" s="300" t="n"/>
      <c r="E33" s="301">
        <f>IF(D33="", "",
 IF(D33=TIME(0,0,0), 0,
 IF(AND(D33&gt;=TIME(0,0,1), D33&lt;=TIME(2,0,0)), TIME(7,0,0),
 IF(AND(D33&gt;=TIME(6,0,0), D33&lt;=TIME(8,0,0)), TIME(12,0,0),
 IF(AND(D33&gt;TIME(8,0,0), D33&lt;=TIME(13,59,0)), TIME(15,0,0),
 IF(AND(D33&gt;=TIME(14,0,0), D33&lt;=TIME(17,59,0)), TIME(21,0,0),
 IF(AND(D33&gt;=TIME(18,0,0), D33&lt;=TIME(21,59,0)), TIME(0,0,0),
 IF(AND(D33&gt;=TIME(22,0,0), D33&lt;=TIME(23,59,59)), TIME(7,0,0), ""))))))))</f>
        <v/>
      </c>
      <c r="F33" s="187" t="n"/>
      <c r="G33" s="301">
        <f>IF(AND(D33&gt;=TIME(6,0,0),D33&lt;=TIME(8,0,0)),E33,"")</f>
        <v/>
      </c>
      <c r="H33" s="300" t="n"/>
      <c r="I33" s="87">
        <f>ROUND(IF(OR(D33="",E33="",E33=0),0,IF(H33="",MOD(E33-D33,1)*24,MOD(H33-D33,1)*24)),2)</f>
        <v/>
      </c>
      <c r="J33" s="190" t="n"/>
      <c r="K33" s="297" t="n"/>
      <c r="L33" s="189" t="n"/>
      <c r="M33" s="298">
        <f>MAX(0,V33-W33)</f>
        <v/>
      </c>
      <c r="N33" s="302">
        <f>(IF(OR($C33="",$D33=""),0,
 IF(OR($A32="Holiday",$A33="Holiday"),
    IF(ISNUMBER(MATCH(TRIM($B33),{"Phagwah","Good Friday","Easter Monday","Labour Day","Christmas","Eid ul Azha","Romans-2","Globe-12","Neptune P1"},0)),0,$I33),
 IF(AND(NOT(OR($A32="Annual Leave",$A33="Annual Leave")),$A33="Off day"),$I33,
  MAX(0,$I33-$V33)
  ))))+W33</f>
        <v/>
      </c>
      <c r="O33" s="302">
        <f>IF(AND(OR($A32="Holiday",$A33="Holiday"),
        ISNUMBER(MATCH(TRIM($B33),{"Phagwah","Good Friday","Easter Monday","Labour Day","Christmas","Eid ul Azha","Romans-2","Globe-12","Neptune P1"},0))),
   $I33,0)</f>
        <v/>
      </c>
      <c r="P33" s="302">
        <f>IF(OR($O$7="Canteen",$O$7="Head Office"),0,IF($I33&lt;=0,0,IF(AND($I32&lt;=0,OR(TRIM($J33)="Hebrews",TRIM($J33)="Romans",TRIM($J33)="Romans-2",TRIM($J33)="Globe",TRIM($J33)="Globe-12",TRIM($J33)="Neptune P1")),1,0)))</f>
        <v/>
      </c>
      <c r="Q33" s="303" t="n"/>
      <c r="R33" s="302">
        <f>IF(OR($O$7="Canteen",$O$7="Head Office"),0,IF(
  AND(
    SUMIFS(I:I, C:C, C33) &gt;= 8,
    COUNTIFS(C$14:C33, C33)=1,
    OR(
      TEXT(D33,"hh:mm:ss")="07:00:00",
      TEXT(D33,"hh:mm:ss")="15:00:00",
      TEXT(D33,"hh:mm:ss")="23:00:00",
      TEXT(D34,"hh:mm:ss")="07:00:00",
      TEXT(D34,"hh:mm:ss")="15:00:00",
      TEXT(D34,"hh:mm:ss")="23:00:00"
    )
  ),
  1,
  0
))</f>
        <v/>
      </c>
      <c r="S33" s="302">
        <f>IF(OR($A32="Annual Leave",$A33="Annual Leave"),IF(AND($A32&lt;&gt;"Annual Leave",$A33="Annual Leave"),8,0),0)</f>
        <v/>
      </c>
      <c r="T33" s="304" t="n"/>
      <c r="U33" s="144">
        <f>MAX(0,40-Y33)</f>
        <v/>
      </c>
      <c r="V33" s="351">
        <f>IF(OR($C33="",$D33=""),0,
 IF(OR($A32="Holiday",$A33="Holiday"),0,
 IF(AND(NOT(OR($A32="Annual Leave",$A33="Annual Leave")),$A33="Off day"),0,
  IF($I32+$I33&gt;=8,IF($I32&gt;=8,0,8-$I32),$I33)
  )))</f>
        <v/>
      </c>
      <c r="W33" s="351">
        <f>MAX(0,V33-U33)</f>
        <v/>
      </c>
      <c r="X33" s="351">
        <f>IF(C33="","",C33-WEEKDAY(C33,1)+1)</f>
        <v/>
      </c>
      <c r="Y33" s="351">
        <f>SUMPRODUCT(($X$14:$X32=X33)*(($V$14:$V32)+($O$14:$O32)))+IF(X33=X14,$L$11,0)</f>
        <v/>
      </c>
      <c r="Z33" s="351" t="n"/>
      <c r="AA33" s="351" t="n"/>
      <c r="AB33" s="351" t="n"/>
      <c r="AC33" s="351" t="n"/>
      <c r="AD33" s="351" t="n"/>
      <c r="AE33" s="351" t="n"/>
      <c r="AF33" s="351" t="n"/>
    </row>
    <row r="34" ht="24" customHeight="1" s="348" thickBot="1">
      <c r="A34" s="159" t="inlineStr">
        <is>
          <t>Absent</t>
        </is>
      </c>
      <c r="B34" s="191" t="n"/>
      <c r="C34" s="92">
        <f>C32+1</f>
        <v/>
      </c>
      <c r="D34" s="31" t="n"/>
      <c r="E34" s="160">
        <f>IF(D34="", "",
 IF(D34=TIME(0,0,0), 0,
 IF(AND(D34&gt;=TIME(0,0,1), D34&lt;=TIME(2,0,0)), TIME(7,0,0),
 IF(AND(D34&gt;=TIME(6,0,0), D34&lt;=TIME(8,0,0)), TIME(12,0,0),
 IF(AND(D34&gt;TIME(8,0,0), D34&lt;=TIME(13,59,0)), TIME(15,0,0),
 IF(AND(D34&gt;=TIME(14,0,0), D34&lt;=TIME(17,59,0)), TIME(21,0,0),
 IF(AND(D34&gt;=TIME(18,0,0), D34&lt;=TIME(21,59,0)), TIME(0,0,0),
 IF(AND(D34&gt;=TIME(22,0,0), D34&lt;=TIME(23,59,59)), TIME(7,0,0), ""))))))))</f>
        <v/>
      </c>
      <c r="F34" s="161" t="n"/>
      <c r="G34" s="160">
        <f>IF(AND(D34&gt;=TIME(6,0,0),D34&lt;=TIME(8,0,0)),E34,"")</f>
        <v/>
      </c>
      <c r="H34" s="31" t="n"/>
      <c r="I34" s="32">
        <f>ROUND(IF(OR(D34="",E34="",E34=0),0,IF(H34="",MOD(E34-D34,1)*24,MOD(H34-D34,1)*24)),2)</f>
        <v/>
      </c>
      <c r="J34" s="162" t="n"/>
      <c r="K34" s="282" t="n"/>
      <c r="L34" s="181" t="n"/>
      <c r="M34" s="283">
        <f>MAX(0,V34-W34)</f>
        <v/>
      </c>
      <c r="N34" s="33">
        <f>(IF(OR($C34="",$D34=""),0,
 IF(OR($A34="Holiday",$A35="Holiday"),
    IF(ISNUMBER(MATCH(TRIM($B34),{"Phagwah","Good Friday","Easter Monday","Labour Day","Christmas","Eid ul Azha","Romans-2","Globe-12","Neptune P1"},0)),0,$I34),
 IF(AND(NOT(OR($A34="Annual Leave",$A35="Annual Leave")),$A34="Off day"),$I34,
  MAX(0,$I34-$V34)
  ))))+W34</f>
        <v/>
      </c>
      <c r="O34" s="33">
        <f>IF(AND(OR($A34="Holiday",$A35="Holiday"),
        ISNUMBER(MATCH(TRIM($B34),{"Phagwah","Good Friday","Easter Monday","Labour Day","Christmas","Eid ul Azha","Romans-2","Globe-12","Neptune P1"},0))),
   $I34,0)</f>
        <v/>
      </c>
      <c r="P34" s="33">
        <f>IF(OR($O$7="Canteen",$O$7="Head Office"),0,IF($I34&lt;=0,0,IF(OR(OR(TRIM($J34)="Hebrews",TRIM($J34)="Romans",TRIM($J34)="Romans-2",TRIM($J34)="Globe",TRIM($J34)="Globe-12",TRIM($J34)="Neptune P1"),AND($I35&gt;0,OR(TRIM($J35)="Hebrews",TRIM($J35)="Romans",TRIM($J35)="Romans-2",TRIM($J35)="Globe",TRIM($J35)="Globe-12",TRIM($J35)="Neptune P1"))),1,0)))</f>
        <v/>
      </c>
      <c r="Q34" s="34" t="n"/>
      <c r="R34" s="33">
        <f>IF(OR($O$7="Canteen",$O$7="Head Office"),0,IF(
  AND(
    SUMIFS(I:I, C:C, C34) &gt;= 8,
    COUNTIFS(C$14:C34, C34)=1,
    OR(
      TEXT(D34,"hh:mm:ss")="07:00:00",
      TEXT(D34,"hh:mm:ss")="15:00:00",
      TEXT(D34,"hh:mm:ss")="23:00:00",
      TEXT(D35,"hh:mm:ss")="07:00:00",
      TEXT(D35,"hh:mm:ss")="15:00:00",
      TEXT(D35,"hh:mm:ss")="23:00:00"
    )
  ),
  1,
  0
))</f>
        <v/>
      </c>
      <c r="S34" s="33">
        <f>IF(OR($A34="Annual Leave",$A35="Annual Leave"),IF($A34="Annual Leave",8,0),0)</f>
        <v/>
      </c>
      <c r="T34" s="35" t="n"/>
      <c r="U34" s="144">
        <f>MAX(0,40-Y34)</f>
        <v/>
      </c>
      <c r="V34" s="351">
        <f>IF(OR($C34="",$D34=""),0,
 IF(OR($A34="Holiday",$A35="Holiday"),0,
 IF(AND(NOT(OR($A34="Annual Leave",$A35="Annual Leave")),$A34="Off day"),0,
  IF($I34+$I35&gt;=8,IF($I34&gt;=8,8,$I34),$I34)
  )))</f>
        <v/>
      </c>
      <c r="W34" s="351">
        <f>MAX(0,V34-U34)</f>
        <v/>
      </c>
      <c r="X34" s="351">
        <f>IF(C34="","",C34-WEEKDAY(C34,1)+1)</f>
        <v/>
      </c>
      <c r="Y34" s="351">
        <f>SUMPRODUCT(($X$14:$X33=X34)*(($V$14:$V33)+($O$14:$O33)))+IF(X34=X14,$L$11,0)</f>
        <v/>
      </c>
      <c r="Z34" s="351" t="n"/>
      <c r="AA34" s="351" t="n"/>
      <c r="AB34" s="351" t="n"/>
      <c r="AC34" s="351" t="n"/>
      <c r="AD34" s="351" t="n"/>
      <c r="AE34" s="351" t="n"/>
      <c r="AF34" s="351" t="n"/>
    </row>
    <row r="35" ht="24" customHeight="1" s="348" thickBot="1">
      <c r="A35" s="159" t="inlineStr">
        <is>
          <t>Absent</t>
        </is>
      </c>
      <c r="B35" s="192" t="n"/>
      <c r="C35" s="93">
        <f>C34</f>
        <v/>
      </c>
      <c r="D35" s="36" t="n"/>
      <c r="E35" s="163">
        <f>IF(D35="", "",
 IF(D35=TIME(0,0,0), 0,
 IF(AND(D35&gt;=TIME(0,0,1), D35&lt;=TIME(2,0,0)), TIME(7,0,0),
 IF(AND(D35&gt;=TIME(6,0,0), D35&lt;=TIME(8,0,0)), TIME(12,0,0),
 IF(AND(D35&gt;TIME(8,0,0), D35&lt;=TIME(13,59,0)), TIME(15,0,0),
 IF(AND(D35&gt;=TIME(14,0,0), D35&lt;=TIME(17,59,0)), TIME(21,0,0),
 IF(AND(D35&gt;=TIME(18,0,0), D35&lt;=TIME(21,59,0)), TIME(0,0,0),
 IF(AND(D35&gt;=TIME(22,0,0), D35&lt;=TIME(23,59,59)), TIME(7,0,0), ""))))))))</f>
        <v/>
      </c>
      <c r="F35" s="164" t="n"/>
      <c r="G35" s="163">
        <f>IF(AND(D35&gt;=TIME(6,0,0),D35&lt;=TIME(8,0,0)),E35,"")</f>
        <v/>
      </c>
      <c r="H35" s="36" t="n"/>
      <c r="I35" s="37">
        <f>ROUND(IF(OR(D35="",E35="",E35=0),0,IF(H35="",MOD(E35-D35,1)*24,MOD(H35-D35,1)*24)),2)</f>
        <v/>
      </c>
      <c r="J35" s="162" t="n"/>
      <c r="K35" s="282" t="n"/>
      <c r="L35" s="183" t="n"/>
      <c r="M35" s="283">
        <f>MAX(0,V35-W35)</f>
        <v/>
      </c>
      <c r="N35" s="38">
        <f>(IF(OR($C35="",$D35=""),0,
 IF(OR($A34="Holiday",$A35="Holiday"),
    IF(ISNUMBER(MATCH(TRIM($B35),{"Phagwah","Good Friday","Easter Monday","Labour Day","Christmas","Eid ul Azha","Romans-2","Globe-12","Neptune P1"},0)),0,$I35),
 IF(AND(NOT(OR($A34="Annual Leave",$A35="Annual Leave")),$A35="Off day"),$I35,
  MAX(0,$I35-$V35)
  ))))+W35</f>
        <v/>
      </c>
      <c r="O35" s="38">
        <f>IF(AND(OR($A34="Holiday",$A35="Holiday"),
        ISNUMBER(MATCH(TRIM($B35),{"Phagwah","Good Friday","Easter Monday","Labour Day","Christmas","Eid ul Azha","Romans-2","Globe-12","Neptune P1"},0))),
   $I35,0)</f>
        <v/>
      </c>
      <c r="P35" s="38">
        <f>IF(OR($O$7="Canteen",$O$7="Head Office"),0,IF($I35&lt;=0,0,IF(AND($I34&lt;=0,OR(TRIM($J35)="Hebrews",TRIM($J35)="Romans",TRIM($J35)="Romans-2",TRIM($J35)="Globe",TRIM($J35)="Globe-12",TRIM($J35)="Neptune P1")),1,0)))</f>
        <v/>
      </c>
      <c r="Q35" s="39" t="n"/>
      <c r="R35" s="38">
        <f>IF(OR($O$7="Canteen",$O$7="Head Office"),0,IF(
  AND(
    SUMIFS(I:I, C:C, C35) &gt;= 8,
    COUNTIFS(C$14:C35, C35)=1,
    OR(
      TEXT(D35,"hh:mm:ss")="07:00:00",
      TEXT(D35,"hh:mm:ss")="15:00:00",
      TEXT(D35,"hh:mm:ss")="23:00:00",
      TEXT(D36,"hh:mm:ss")="07:00:00",
      TEXT(D36,"hh:mm:ss")="15:00:00",
      TEXT(D36,"hh:mm:ss")="23:00:00"
    )
  ),
  1,
  0
))</f>
        <v/>
      </c>
      <c r="S35" s="38">
        <f>IF(OR($A34="Annual Leave",$A35="Annual Leave"),IF(AND($A34&lt;&gt;"Annual Leave",$A35="Annual Leave"),8,0),0)</f>
        <v/>
      </c>
      <c r="T35" s="40" t="n"/>
      <c r="U35" s="144">
        <f>MAX(0,40-Y35)</f>
        <v/>
      </c>
      <c r="V35" s="351">
        <f>IF(OR($C35="",$D35=""),0,
 IF(OR($A34="Holiday",$A35="Holiday"),0,
 IF(AND(NOT(OR($A34="Annual Leave",$A35="Annual Leave")),$A35="Off day"),0,
  IF($I34+$I35&gt;=8,IF($I34&gt;=8,0,8-$I34),$I35)
  )))</f>
        <v/>
      </c>
      <c r="W35" s="351">
        <f>MAX(0,V35-U35)</f>
        <v/>
      </c>
      <c r="X35" s="351">
        <f>IF(C35="","",C35-WEEKDAY(C35,1)+1)</f>
        <v/>
      </c>
      <c r="Y35" s="351">
        <f>SUMPRODUCT(($X$14:$X34=X35)*(($V$14:$V34)+($O$14:$O34)))+IF(X35=X14,$L$11,0)</f>
        <v/>
      </c>
      <c r="Z35" s="351" t="n"/>
      <c r="AA35" s="351" t="n"/>
      <c r="AB35" s="351" t="n"/>
      <c r="AC35" s="351" t="n"/>
      <c r="AD35" s="351" t="n"/>
      <c r="AE35" s="351" t="n"/>
      <c r="AF35" s="351" t="n"/>
    </row>
    <row r="36" ht="24" customHeight="1" s="348" thickBot="1">
      <c r="A36" s="154" t="inlineStr">
        <is>
          <t>On Day</t>
        </is>
      </c>
      <c r="B36" s="193" t="n"/>
      <c r="C36" s="90">
        <f>C34+1</f>
        <v/>
      </c>
      <c r="D36" s="8" t="n">
        <v>0.2916666666666667</v>
      </c>
      <c r="E36" s="155">
        <f>IF(D36="", "",
 IF(D36=TIME(0,0,0), 0,
 IF(AND(D36&gt;=TIME(0,0,1), D36&lt;=TIME(2,0,0)), TIME(7,0,0),
 IF(AND(D36&gt;=TIME(6,0,0), D36&lt;=TIME(8,0,0)), TIME(12,0,0),
 IF(AND(D36&gt;TIME(8,0,0), D36&lt;=TIME(13,59,0)), TIME(15,0,0),
 IF(AND(D36&gt;=TIME(14,0,0), D36&lt;=TIME(17,59,0)), TIME(21,0,0),
 IF(AND(D36&gt;=TIME(18,0,0), D36&lt;=TIME(21,59,0)), TIME(0,0,0),
 IF(AND(D36&gt;=TIME(22,0,0), D36&lt;=TIME(23,59,59)), TIME(7,0,0), ""))))))))</f>
        <v/>
      </c>
      <c r="F36" s="156" t="n"/>
      <c r="G36" s="155">
        <f>IF(AND(D36&gt;=TIME(6,0,0),D36&lt;=TIME(8,0,0)),E36,"")</f>
        <v/>
      </c>
      <c r="H36" s="8" t="n">
        <v>0.625</v>
      </c>
      <c r="I36" s="30">
        <f>ROUND(IF(OR(D36="",E36="",E36=0),0,IF(H36="",MOD(E36-D36,1)*24,MOD(H36-D36,1)*24)),2)</f>
        <v/>
      </c>
      <c r="J36" s="157" t="inlineStr">
        <is>
          <t>Unico-48</t>
        </is>
      </c>
      <c r="K36" s="274" t="n"/>
      <c r="L36" s="189" t="n"/>
      <c r="M36" s="275">
        <f>MAX(0,V36-W36)</f>
        <v/>
      </c>
      <c r="N36" s="9">
        <f>(IF(OR($C36="",$D36=""),0,
 IF(OR($A36="Holiday",$A37="Holiday"),
    IF(ISNUMBER(MATCH(TRIM($B36),{"Phagwah","Good Friday","Easter Monday","Labour Day","Christmas","Eid ul Azha","Romans-2","Globe-12","Neptune P1"},0)),0,$I36),
 IF(AND(NOT(OR($A36="Annual Leave",$A37="Annual Leave")),$A36="Off day"),$I36,
  MAX(0,$I36-$V36)
  ))))+W36</f>
        <v/>
      </c>
      <c r="O36" s="9">
        <f>IF(AND(OR($A36="Holiday",$A37="Holiday"),
        ISNUMBER(MATCH(TRIM($B36),{"Phagwah","Good Friday","Easter Monday","Labour Day","Christmas","Eid ul Azha","Romans-2","Globe-12","Neptune P1"},0))),
   $I36,0)</f>
        <v/>
      </c>
      <c r="P36" s="9">
        <f>IF(OR($O$7="Canteen",$O$7="Head Office"),0,IF($I36&lt;=0,0,IF(OR(OR(TRIM($J36)="Hebrews",TRIM($J36)="Romans",TRIM($J36)="Romans-2",TRIM($J36)="Globe",TRIM($J36)="Globe-12",TRIM($J36)="Neptune P1"),AND($I37&gt;0,OR(TRIM($J37)="Hebrews",TRIM($J37)="Romans",TRIM($J37)="Romans-2",TRIM($J37)="Globe",TRIM($J37)="Globe-12",TRIM($J37)="Neptune P1"))),1,0)))</f>
        <v/>
      </c>
      <c r="Q36" s="10" t="n"/>
      <c r="R36" s="9">
        <f>IF(OR($O$7="Canteen",$O$7="Head Office"),0,IF(
  AND(
    SUMIFS(I:I, C:C, C36) &gt;= 8,
    COUNTIFS(C$14:C36, C36)=1,
    OR(
      TEXT(D36,"hh:mm:ss")="07:00:00",
      TEXT(D36,"hh:mm:ss")="15:00:00",
      TEXT(D36,"hh:mm:ss")="23:00:00",
      TEXT(D37,"hh:mm:ss")="07:00:00",
      TEXT(D37,"hh:mm:ss")="15:00:00",
      TEXT(D37,"hh:mm:ss")="23:00:00"
    )
  ),
  1,
  0
))</f>
        <v/>
      </c>
      <c r="S36" s="9">
        <f>IF(OR($A36="Annual Leave",$A37="Annual Leave"),IF($A36="Annual Leave",8,0),0)</f>
        <v/>
      </c>
      <c r="T36" s="91" t="n"/>
      <c r="U36" s="144">
        <f>MAX(0,40-Y36)</f>
        <v/>
      </c>
      <c r="V36" s="351">
        <f>IF(OR($C36="",$D36=""),0,
 IF(OR($A36="Holiday",$A37="Holiday"),0,
 IF(AND(NOT(OR($A36="Annual Leave",$A37="Annual Leave")),$A36="Off day"),0,
  IF($I36+$I37&gt;=8,IF($I36&gt;=8,8,$I36),$I36)
  )))</f>
        <v/>
      </c>
      <c r="W36" s="351">
        <f>MAX(0,V36-U36)</f>
        <v/>
      </c>
      <c r="X36" s="351">
        <f>IF(C36="","",C36-WEEKDAY(C36,1)+1)</f>
        <v/>
      </c>
      <c r="Y36" s="351">
        <f>SUMPRODUCT(($X$14:$X35=X36)*(($V$14:$V35)+($O$14:$O35)))+IF(X36=X14,$L$11,0)</f>
        <v/>
      </c>
      <c r="Z36" s="351" t="n"/>
      <c r="AA36" s="351" t="n"/>
      <c r="AB36" s="351" t="n"/>
      <c r="AC36" s="351" t="n"/>
      <c r="AD36" s="351" t="n"/>
      <c r="AE36" s="351" t="n"/>
      <c r="AF36" s="351" t="n"/>
    </row>
    <row r="37" ht="24" customHeight="1" s="348" thickBot="1">
      <c r="A37" s="154" t="inlineStr">
        <is>
          <t>On Day</t>
        </is>
      </c>
      <c r="B37" s="305" t="n"/>
      <c r="C37" s="90">
        <f>C36</f>
        <v/>
      </c>
      <c r="D37" s="276" t="n"/>
      <c r="E37" s="277">
        <f>IF(D37="", "",
 IF(D37=TIME(0,0,0), 0,
 IF(AND(D37&gt;=TIME(0,0,1), D37&lt;=TIME(2,0,0)), TIME(7,0,0),
 IF(AND(D37&gt;=TIME(6,0,0), D37&lt;=TIME(8,0,0)), TIME(12,0,0),
 IF(AND(D37&gt;TIME(8,0,0), D37&lt;=TIME(13,59,0)), TIME(15,0,0),
 IF(AND(D37&gt;=TIME(14,0,0), D37&lt;=TIME(17,59,0)), TIME(21,0,0),
 IF(AND(D37&gt;=TIME(18,0,0), D37&lt;=TIME(21,59,0)), TIME(0,0,0),
 IF(AND(D37&gt;=TIME(22,0,0), D37&lt;=TIME(23,59,59)), TIME(7,0,0), ""))))))))</f>
        <v/>
      </c>
      <c r="F37" s="156" t="n"/>
      <c r="G37" s="277">
        <f>IF(AND(D37&gt;=TIME(6,0,0),D37&lt;=TIME(8,0,0)),E37,"")</f>
        <v/>
      </c>
      <c r="H37" s="276" t="n"/>
      <c r="I37" s="30">
        <f>ROUND(IF(OR(D37="",E37="",E37=0),0,IF(H37="",MOD(E37-D37,1)*24,MOD(H37-D37,1)*24)),2)</f>
        <v/>
      </c>
      <c r="J37" s="158" t="n"/>
      <c r="K37" s="274" t="n"/>
      <c r="L37" s="189" t="n"/>
      <c r="M37" s="275">
        <f>MAX(0,V37-W37)</f>
        <v/>
      </c>
      <c r="N37" s="278">
        <f>(IF(OR($C37="",$D37=""),0,
 IF(OR($A36="Holiday",$A37="Holiday"),
    IF(ISNUMBER(MATCH(TRIM($B37),{"Phagwah","Good Friday","Easter Monday","Labour Day","Christmas","Eid ul Azha","Romans-2","Globe-12","Neptune P1"},0)),0,$I37),
 IF(AND(NOT(OR($A36="Annual Leave",$A37="Annual Leave")),$A37="Off day"),$I37,
  MAX(0,$I37-$V37)
  ))))+W37</f>
        <v/>
      </c>
      <c r="O37" s="278">
        <f>IF(AND(OR($A36="Holiday",$A37="Holiday"),
        ISNUMBER(MATCH(TRIM($B37),{"Phagwah","Good Friday","Easter Monday","Labour Day","Christmas","Eid ul Azha","Romans-2","Globe-12","Neptune P1"},0))),
   $I37,0)</f>
        <v/>
      </c>
      <c r="P37" s="278">
        <f>IF(OR($O$7="Canteen",$O$7="Head Office"),0,IF($I37&lt;=0,0,IF(AND($I36&lt;=0,OR(TRIM($J37)="Hebrews",TRIM($J37)="Romans",TRIM($J37)="Romans-2",TRIM($J37)="Globe",TRIM($J37)="Globe-12",TRIM($J37)="Neptune P1")),1,0)))</f>
        <v/>
      </c>
      <c r="Q37" s="279" t="n"/>
      <c r="R37" s="278">
        <f>IF(OR($O$7="Canteen",$O$7="Head Office"),0,IF(
  AND(
    SUMIFS(I:I, C:C, C37) &gt;= 8,
    COUNTIFS(C$14:C37, C37)=1,
    OR(
      TEXT(D37,"hh:mm:ss")="07:00:00",
      TEXT(D37,"hh:mm:ss")="15:00:00",
      TEXT(D37,"hh:mm:ss")="23:00:00",
      TEXT(D38,"hh:mm:ss")="07:00:00",
      TEXT(D38,"hh:mm:ss")="15:00:00",
      TEXT(D38,"hh:mm:ss")="23:00:00"
    )
  ),
  1,
  0
))</f>
        <v/>
      </c>
      <c r="S37" s="278">
        <f>IF(OR($A36="Annual Leave",$A37="Annual Leave"),IF(AND($A36&lt;&gt;"Annual Leave",$A37="Annual Leave"),8,0),0)</f>
        <v/>
      </c>
      <c r="T37" s="280" t="n"/>
      <c r="U37" s="144">
        <f>MAX(0,40-Y37)</f>
        <v/>
      </c>
      <c r="V37" s="351">
        <f>IF(OR($C37="",$D37=""),0,
 IF(OR($A36="Holiday",$A37="Holiday"),0,
 IF(AND(NOT(OR($A36="Annual Leave",$A37="Annual Leave")),$A37="Off day"),0,
  IF($I36+$I37&gt;=8,IF($I36&gt;=8,0,8-$I36),$I37)
  )))</f>
        <v/>
      </c>
      <c r="W37" s="351">
        <f>MAX(0,V37-U37)</f>
        <v/>
      </c>
      <c r="X37" s="351">
        <f>IF(C37="","",C37-WEEKDAY(C37,1)+1)</f>
        <v/>
      </c>
      <c r="Y37" s="351">
        <f>SUMPRODUCT(($X$14:$X36=X37)*(($V$14:$V36)+($O$14:$O36)))+IF(X37=X14,$L$11,0)</f>
        <v/>
      </c>
      <c r="Z37" s="351" t="n"/>
      <c r="AA37" s="351" t="n"/>
      <c r="AB37" s="351" t="n"/>
      <c r="AC37" s="351" t="n"/>
      <c r="AD37" s="351" t="n"/>
      <c r="AE37" s="351" t="n"/>
      <c r="AF37" s="351" t="n"/>
    </row>
    <row r="38" ht="24" customHeight="1" s="348" thickBot="1">
      <c r="A38" s="194" t="inlineStr">
        <is>
          <t>On Day</t>
        </is>
      </c>
      <c r="B38" s="195" t="n"/>
      <c r="C38" s="103">
        <f>C36+1</f>
        <v/>
      </c>
      <c r="D38" s="64" t="n">
        <v>0.2916666666666667</v>
      </c>
      <c r="E38" s="196">
        <f>IF(D38="", "",
 IF(D38=TIME(0,0,0), 0,
 IF(AND(D38&gt;=TIME(0,0,1), D38&lt;=TIME(2,0,0)), TIME(7,0,0),
 IF(AND(D38&gt;=TIME(6,0,0), D38&lt;=TIME(8,0,0)), TIME(12,0,0),
 IF(AND(D38&gt;TIME(8,0,0), D38&lt;=TIME(13,59,0)), TIME(15,0,0),
 IF(AND(D38&gt;=TIME(14,0,0), D38&lt;=TIME(17,59,0)), TIME(21,0,0),
 IF(AND(D38&gt;=TIME(18,0,0), D38&lt;=TIME(21,59,0)), TIME(0,0,0),
 IF(AND(D38&gt;=TIME(22,0,0), D38&lt;=TIME(23,59,59)), TIME(7,0,0), ""))))))))</f>
        <v/>
      </c>
      <c r="F38" s="197" t="n"/>
      <c r="G38" s="196">
        <f>IF(AND(D38&gt;=TIME(6,0,0),D38&lt;=TIME(8,0,0)),E38,"")</f>
        <v/>
      </c>
      <c r="H38" s="64" t="n">
        <v>0.625</v>
      </c>
      <c r="I38" s="65">
        <f>ROUND(IF(OR(D38="",E38="",E38=0),0,IF(H38="",MOD(E38-D38,1)*24,MOD(H38-D38,1)*24)),2)</f>
        <v/>
      </c>
      <c r="J38" s="198" t="inlineStr">
        <is>
          <t>Unico-48</t>
        </is>
      </c>
      <c r="K38" s="306" t="n"/>
      <c r="L38" s="181" t="n"/>
      <c r="M38" s="307">
        <f>MAX(0,V38-W38)</f>
        <v/>
      </c>
      <c r="N38" s="66">
        <f>(IF(OR($C38="",$D38=""),0,
 IF(OR($A38="Holiday",$A39="Holiday"),
    IF(ISNUMBER(MATCH(TRIM($B38),{"Phagwah","Good Friday","Easter Monday","Labour Day","Christmas","Eid ul Azha","Romans-2","Globe-12","Neptune P1"},0)),0,$I38),
 IF(AND(NOT(OR($A38="Annual Leave",$A39="Annual Leave")),$A38="Off day"),$I38,
  MAX(0,$I38-$V38)
  ))))+W38</f>
        <v/>
      </c>
      <c r="O38" s="66">
        <f>IF(AND(OR($A38="Holiday",$A39="Holiday"),
        ISNUMBER(MATCH(TRIM($B38),{"Phagwah","Good Friday","Easter Monday","Labour Day","Christmas","Eid ul Azha","Romans-2","Globe-12","Neptune P1"},0))),
   $I38,0)</f>
        <v/>
      </c>
      <c r="P38" s="66">
        <f>IF(OR($O$7="Canteen",$O$7="Head Office"),0,IF($I38&lt;=0,0,IF(OR(OR(TRIM($J38)="Hebrews",TRIM($J38)="Romans",TRIM($J38)="Romans-2",TRIM($J38)="Globe",TRIM($J38)="Globe-12",TRIM($J38)="Neptune P1"),AND($I39&gt;0,OR(TRIM($J39)="Hebrews",TRIM($J39)="Romans",TRIM($J39)="Romans-2",TRIM($J39)="Globe",TRIM($J39)="Globe-12",TRIM($J39)="Neptune P1"))),1,0)))</f>
        <v/>
      </c>
      <c r="Q38" s="67" t="n"/>
      <c r="R38" s="66">
        <f>IF(OR($O$7="Canteen",$O$7="Head Office"),0,IF(
  AND(
    SUMIFS(I:I, C:C, C38) &gt;= 8,
    COUNTIFS(C$14:C38, C38)=1,
    OR(
      TEXT(D38,"hh:mm:ss")="07:00:00",
      TEXT(D38,"hh:mm:ss")="15:00:00",
      TEXT(D38,"hh:mm:ss")="23:00:00",
      TEXT(D39,"hh:mm:ss")="07:00:00",
      TEXT(D39,"hh:mm:ss")="15:00:00",
      TEXT(D39,"hh:mm:ss")="23:00:00"
    )
  ),
  1,
  0
))</f>
        <v/>
      </c>
      <c r="S38" s="66">
        <f>IF(OR($A38="Annual Leave",$A39="Annual Leave"),IF($A38="Annual Leave",8,0),0)</f>
        <v/>
      </c>
      <c r="T38" s="68" t="n"/>
      <c r="U38" s="144">
        <f>MAX(0,40-Y38)</f>
        <v/>
      </c>
      <c r="V38" s="351">
        <f>IF(OR($C38="",$D38=""),0,
 IF(OR($A38="Holiday",$A39="Holiday"),0,
 IF(AND(NOT(OR($A38="Annual Leave",$A39="Annual Leave")),$A38="Off day"),0,
  IF($I38+$I39&gt;=8,IF($I38&gt;=8,8,$I38),$I38)
  )))</f>
        <v/>
      </c>
      <c r="W38" s="351">
        <f>MAX(0,V38-U38)</f>
        <v/>
      </c>
      <c r="X38" s="351">
        <f>IF(C38="","",C38-WEEKDAY(C38,1)+1)</f>
        <v/>
      </c>
      <c r="Y38" s="351">
        <f>SUMPRODUCT(($X$14:$X37=X38)*(($V$14:$V37)+($O$14:$O37)))+IF(X38=X14,$L$11,0)</f>
        <v/>
      </c>
      <c r="Z38" s="351" t="n"/>
      <c r="AA38" s="351" t="n"/>
      <c r="AB38" s="351" t="n"/>
      <c r="AC38" s="351" t="n"/>
      <c r="AD38" s="351" t="n"/>
      <c r="AE38" s="351" t="n"/>
      <c r="AF38" s="351" t="n"/>
    </row>
    <row r="39" ht="24" customHeight="1" s="348" thickBot="1">
      <c r="A39" s="194" t="inlineStr">
        <is>
          <t>On Day</t>
        </is>
      </c>
      <c r="B39" s="199" t="n"/>
      <c r="C39" s="104">
        <f>C38</f>
        <v/>
      </c>
      <c r="D39" s="69" t="n"/>
      <c r="E39" s="200">
        <f>IF(D39="", "",
 IF(D39=TIME(0,0,0), 0,
 IF(AND(D39&gt;=TIME(0,0,1), D39&lt;=TIME(2,0,0)), TIME(7,0,0),
 IF(AND(D39&gt;=TIME(6,0,0), D39&lt;=TIME(8,0,0)), TIME(12,0,0),
 IF(AND(D39&gt;TIME(8,0,0), D39&lt;=TIME(13,59,0)), TIME(15,0,0),
 IF(AND(D39&gt;=TIME(14,0,0), D39&lt;=TIME(17,59,0)), TIME(21,0,0),
 IF(AND(D39&gt;=TIME(18,0,0), D39&lt;=TIME(21,59,0)), TIME(0,0,0),
 IF(AND(D39&gt;=TIME(22,0,0), D39&lt;=TIME(23,59,59)), TIME(7,0,0), ""))))))))</f>
        <v/>
      </c>
      <c r="F39" s="201" t="n"/>
      <c r="G39" s="200">
        <f>IF(AND(D39&gt;=TIME(6,0,0),D39&lt;=TIME(8,0,0)),E39,"")</f>
        <v/>
      </c>
      <c r="H39" s="69" t="n"/>
      <c r="I39" s="70">
        <f>ROUND(IF(OR(D39="",E39="",E39=0),0,IF(H39="",MOD(E39-D39,1)*24,MOD(H39-D39,1)*24)),2)</f>
        <v/>
      </c>
      <c r="J39" s="198" t="n"/>
      <c r="K39" s="306" t="n"/>
      <c r="L39" s="183" t="n"/>
      <c r="M39" s="307">
        <f>MAX(0,V39-W39)</f>
        <v/>
      </c>
      <c r="N39" s="71">
        <f>(IF(OR($C39="",$D39=""),0,
 IF(OR($A38="Holiday",$A39="Holiday"),
    IF(ISNUMBER(MATCH(TRIM($B39),{"Phagwah","Good Friday","Easter Monday","Labour Day","Christmas","Eid ul Azha","Romans-2","Globe-12","Neptune P1"},0)),0,$I39),
 IF(AND(NOT(OR($A38="Annual Leave",$A39="Annual Leave")),$A39="Off day"),$I39,
  MAX(0,$I39-$V39)
  ))))+W39</f>
        <v/>
      </c>
      <c r="O39" s="71">
        <f>IF(AND(OR($A38="Holiday",$A39="Holiday"),
        ISNUMBER(MATCH(TRIM($B39),{"Phagwah","Good Friday","Easter Monday","Labour Day","Christmas","Eid ul Azha","Romans-2","Globe-12","Neptune P1"},0))),
   $I39,0)</f>
        <v/>
      </c>
      <c r="P39" s="71">
        <f>IF(OR($O$7="Canteen",$O$7="Head Office"),0,IF($I39&lt;=0,0,IF(AND($I38&lt;=0,OR(TRIM($J39)="Hebrews",TRIM($J39)="Romans",TRIM($J39)="Romans-2",TRIM($J39)="Globe",TRIM($J39)="Globe-12",TRIM($J39)="Neptune P1")),1,0)))</f>
        <v/>
      </c>
      <c r="Q39" s="72" t="n"/>
      <c r="R39" s="71">
        <f>IF(OR($O$7="Canteen",$O$7="Head Office"),0,IF(
  AND(
    SUMIFS(I:I, C:C, C39) &gt;= 8,
    COUNTIFS(C$14:C39, C39)=1,
    OR(
      TEXT(D39,"hh:mm:ss")="07:00:00",
      TEXT(D39,"hh:mm:ss")="15:00:00",
      TEXT(D39,"hh:mm:ss")="23:00:00",
      TEXT(D40,"hh:mm:ss")="07:00:00",
      TEXT(D40,"hh:mm:ss")="15:00:00",
      TEXT(D40,"hh:mm:ss")="23:00:00"
    )
  ),
  1,
  0
))</f>
        <v/>
      </c>
      <c r="S39" s="71">
        <f>IF(OR($A38="Annual Leave",$A39="Annual Leave"),IF(AND($A38&lt;&gt;"Annual Leave",$A39="Annual Leave"),8,0),0)</f>
        <v/>
      </c>
      <c r="T39" s="73" t="n"/>
      <c r="U39" s="144">
        <f>MAX(0,40-Y39)</f>
        <v/>
      </c>
      <c r="V39" s="351">
        <f>IF(OR($C39="",$D39=""),0,
 IF(OR($A38="Holiday",$A39="Holiday"),0,
 IF(AND(NOT(OR($A38="Annual Leave",$A39="Annual Leave")),$A39="Off day"),0,
  IF($I38+$I39&gt;=8,IF($I38&gt;=8,0,8-$I38),$I39)
  )))</f>
        <v/>
      </c>
      <c r="W39" s="351">
        <f>MAX(0,V39-U39)</f>
        <v/>
      </c>
      <c r="X39" s="351">
        <f>IF(C39="","",C39-WEEKDAY(C39,1)+1)</f>
        <v/>
      </c>
      <c r="Y39" s="351">
        <f>SUMPRODUCT(($X$14:$X38=X39)*(($V$14:$V38)+($O$14:$O38)))+IF(X39=X14,$L$11,0)</f>
        <v/>
      </c>
      <c r="Z39" s="351" t="n"/>
      <c r="AA39" s="351" t="n"/>
      <c r="AB39" s="351" t="n"/>
      <c r="AC39" s="351" t="n"/>
      <c r="AD39" s="351" t="n"/>
      <c r="AE39" s="351" t="n"/>
      <c r="AF39" s="351" t="n"/>
    </row>
    <row r="40" ht="24" customHeight="1" s="348" thickBot="1">
      <c r="A40" s="202" t="inlineStr">
        <is>
          <t>On Day</t>
        </is>
      </c>
      <c r="B40" s="203" t="n"/>
      <c r="C40" s="105">
        <f>C38+1</f>
        <v/>
      </c>
      <c r="D40" s="74" t="n">
        <v>0.3263888888888889</v>
      </c>
      <c r="E40" s="204">
        <f>IF(D40="", "",
 IF(D40=TIME(0,0,0), 0,
 IF(AND(D40&gt;=TIME(0,0,1), D40&lt;=TIME(2,0,0)), TIME(7,0,0),
 IF(AND(D40&gt;=TIME(6,0,0), D40&lt;=TIME(8,0,0)), TIME(12,0,0),
 IF(AND(D40&gt;TIME(8,0,0), D40&lt;=TIME(13,59,0)), TIME(15,0,0),
 IF(AND(D40&gt;=TIME(14,0,0), D40&lt;=TIME(17,59,0)), TIME(21,0,0),
 IF(AND(D40&gt;=TIME(18,0,0), D40&lt;=TIME(21,59,0)), TIME(0,0,0),
 IF(AND(D40&gt;=TIME(22,0,0), D40&lt;=TIME(23,59,59)), TIME(7,0,0), ""))))))))</f>
        <v/>
      </c>
      <c r="F40" s="205" t="n"/>
      <c r="G40" s="204">
        <f>IF(AND(D40&gt;=TIME(6,0,0),D40&lt;=TIME(8,0,0)),E40,"")</f>
        <v/>
      </c>
      <c r="H40" s="74" t="n">
        <v>0.625</v>
      </c>
      <c r="I40" s="106">
        <f>ROUND(IF(OR(D40="",E40="",E40=0),0,IF(H40="",MOD(E40-D40,1)*24,MOD(H40-D40,1)*24)),2)</f>
        <v/>
      </c>
      <c r="J40" s="206" t="inlineStr">
        <is>
          <t>Unico-48</t>
        </is>
      </c>
      <c r="K40" s="308" t="n"/>
      <c r="L40" s="189" t="n"/>
      <c r="M40" s="309">
        <f>MAX(0,V40-W40)</f>
        <v/>
      </c>
      <c r="N40" s="75">
        <f>(IF(OR($C40="",$D40=""),0,
 IF(OR($A40="Holiday",$A41="Holiday"),
    IF(ISNUMBER(MATCH(TRIM($B40),{"Phagwah","Good Friday","Easter Monday","Labour Day","Christmas","Eid ul Azha","Romans-2","Globe-12","Neptune P1"},0)),0,$I40),
 IF(AND(NOT(OR($A40="Annual Leave",$A41="Annual Leave")),$A40="Off day"),$I40,
  MAX(0,$I40-$V40)
  ))))+W40</f>
        <v/>
      </c>
      <c r="O40" s="75">
        <f>IF(AND(OR($A40="Holiday",$A41="Holiday"),
        ISNUMBER(MATCH(TRIM($B40),{"Phagwah","Good Friday","Easter Monday","Labour Day","Christmas","Eid ul Azha","Romans-2","Globe-12","Neptune P1"},0))),
   $I40,0)</f>
        <v/>
      </c>
      <c r="P40" s="75">
        <f>IF(OR($O$7="Canteen",$O$7="Head Office"),0,IF($I40&lt;=0,0,IF(OR(OR(TRIM($J40)="Hebrews",TRIM($J40)="Romans",TRIM($J40)="Romans-2",TRIM($J40)="Globe",TRIM($J40)="Globe-12",TRIM($J40)="Neptune P1"),AND($I41&gt;0,OR(TRIM($J41)="Hebrews",TRIM($J41)="Romans",TRIM($J41)="Romans-2",TRIM($J41)="Globe",TRIM($J41)="Globe-12",TRIM($J41)="Neptune P1"))),1,0)))</f>
        <v/>
      </c>
      <c r="Q40" s="76" t="n"/>
      <c r="R40" s="75">
        <f>IF(OR($O$7="Canteen",$O$7="Head Office"),0,IF(
  AND(
    SUMIFS(I:I, C:C, C40) &gt;= 8,
    COUNTIFS(C$14:C40, C40)=1,
    OR(
      TEXT(D40,"hh:mm:ss")="07:00:00",
      TEXT(D40,"hh:mm:ss")="15:00:00",
      TEXT(D40,"hh:mm:ss")="23:00:00",
      TEXT(D41,"hh:mm:ss")="07:00:00",
      TEXT(D41,"hh:mm:ss")="15:00:00",
      TEXT(D41,"hh:mm:ss")="23:00:00"
    )
  ),
  1,
  0
))</f>
        <v/>
      </c>
      <c r="S40" s="75">
        <f>IF(OR($A40="Annual Leave",$A41="Annual Leave"),IF($A40="Annual Leave",8,0),0)</f>
        <v/>
      </c>
      <c r="T40" s="107" t="n"/>
      <c r="U40" s="144">
        <f>MAX(0,40-Y40)</f>
        <v/>
      </c>
      <c r="V40" s="351">
        <f>IF(OR($C40="",$D40=""),0,
 IF(OR($A40="Holiday",$A41="Holiday"),0,
 IF(AND(NOT(OR($A40="Annual Leave",$A41="Annual Leave")),$A40="Off day"),0,
  IF($I40+$I41&gt;=8,IF($I40&gt;=8,8,$I40),$I40)
  )))</f>
        <v/>
      </c>
      <c r="W40" s="351">
        <f>MAX(0,V40-U40)</f>
        <v/>
      </c>
      <c r="X40" s="351">
        <f>IF(C40="","",C40-WEEKDAY(C40,1)+1)</f>
        <v/>
      </c>
      <c r="Y40" s="351">
        <f>SUMPRODUCT(($X$14:$X39=X40)*(($V$14:$V39)+($O$14:$O39)))+IF(X40=X14,$L$11,0)</f>
        <v/>
      </c>
      <c r="Z40" s="351" t="n"/>
      <c r="AA40" s="351" t="n"/>
      <c r="AB40" s="351" t="n"/>
      <c r="AC40" s="351" t="n"/>
      <c r="AD40" s="351" t="n"/>
      <c r="AE40" s="351" t="n"/>
      <c r="AF40" s="351" t="n"/>
    </row>
    <row r="41" ht="24" customHeight="1" s="348" thickBot="1">
      <c r="A41" s="202" t="inlineStr">
        <is>
          <t>On Day</t>
        </is>
      </c>
      <c r="B41" s="310" t="n"/>
      <c r="C41" s="105">
        <f>C40</f>
        <v/>
      </c>
      <c r="D41" s="311" t="n"/>
      <c r="E41" s="312">
        <f>IF(D41="", "",
 IF(D41=TIME(0,0,0), 0,
 IF(AND(D41&gt;=TIME(0,0,1), D41&lt;=TIME(2,0,0)), TIME(7,0,0),
 IF(AND(D41&gt;=TIME(6,0,0), D41&lt;=TIME(8,0,0)), TIME(12,0,0),
 IF(AND(D41&gt;TIME(8,0,0), D41&lt;=TIME(13,59,0)), TIME(15,0,0),
 IF(AND(D41&gt;=TIME(14,0,0), D41&lt;=TIME(17,59,0)), TIME(21,0,0),
 IF(AND(D41&gt;=TIME(18,0,0), D41&lt;=TIME(21,59,0)), TIME(0,0,0),
 IF(AND(D41&gt;=TIME(22,0,0), D41&lt;=TIME(23,59,59)), TIME(7,0,0), ""))))))))</f>
        <v/>
      </c>
      <c r="F41" s="205" t="n"/>
      <c r="G41" s="312">
        <f>IF(AND(D41&gt;=TIME(6,0,0),D41&lt;=TIME(8,0,0)),E41,"")</f>
        <v/>
      </c>
      <c r="H41" s="311" t="n"/>
      <c r="I41" s="106">
        <f>ROUND(IF(OR(D41="",E41="",E41=0),0,IF(H41="",MOD(E41-D41,1)*24,MOD(H41-D41,1)*24)),2)</f>
        <v/>
      </c>
      <c r="J41" s="207" t="n"/>
      <c r="K41" s="308" t="n"/>
      <c r="L41" s="189" t="n"/>
      <c r="M41" s="309">
        <f>MAX(0,V41-W41)</f>
        <v/>
      </c>
      <c r="N41" s="313">
        <f>(IF(OR($C41="",$D41=""),0,
 IF(OR($A40="Holiday",$A41="Holiday"),
    IF(ISNUMBER(MATCH(TRIM($B41),{"Phagwah","Good Friday","Easter Monday","Labour Day","Christmas","Eid ul Azha","Romans-2","Globe-12","Neptune P1"},0)),0,$I41),
 IF(AND(NOT(OR($A40="Annual Leave",$A41="Annual Leave")),$A41="Off day"),$I41,
  MAX(0,$I41-$V41)
  ))))+W41</f>
        <v/>
      </c>
      <c r="O41" s="313">
        <f>IF(AND(OR($A40="Holiday",$A41="Holiday"),
        ISNUMBER(MATCH(TRIM($B41),{"Phagwah","Good Friday","Easter Monday","Labour Day","Christmas","Eid ul Azha","Romans-2","Globe-12","Neptune P1"},0))),
   $I41,0)</f>
        <v/>
      </c>
      <c r="P41" s="313">
        <f>IF(OR($O$7="Canteen",$O$7="Head Office"),0,IF($I41&lt;=0,0,IF(AND($I40&lt;=0,OR(TRIM($J41)="Hebrews",TRIM($J41)="Romans",TRIM($J41)="Romans-2",TRIM($J41)="Globe",TRIM($J41)="Globe-12",TRIM($J41)="Neptune P1")),1,0)))</f>
        <v/>
      </c>
      <c r="Q41" s="314" t="n"/>
      <c r="R41" s="313">
        <f>IF(OR($O$7="Canteen",$O$7="Head Office"),0,IF(
  AND(
    SUMIFS(I:I, C:C, C41) &gt;= 8,
    COUNTIFS(C$14:C41, C41)=1,
    OR(
      TEXT(D41,"hh:mm:ss")="07:00:00",
      TEXT(D41,"hh:mm:ss")="15:00:00",
      TEXT(D41,"hh:mm:ss")="23:00:00",
      TEXT(D42,"hh:mm:ss")="07:00:00",
      TEXT(D42,"hh:mm:ss")="15:00:00",
      TEXT(D42,"hh:mm:ss")="23:00:00"
    )
  ),
  1,
  0
))</f>
        <v/>
      </c>
      <c r="S41" s="313">
        <f>IF(OR($A40="Annual Leave",$A41="Annual Leave"),IF(AND($A40&lt;&gt;"Annual Leave",$A41="Annual Leave"),8,0),0)</f>
        <v/>
      </c>
      <c r="T41" s="315" t="n"/>
      <c r="U41" s="144">
        <f>MAX(0,40-Y41)</f>
        <v/>
      </c>
      <c r="V41" s="351">
        <f>IF(OR($C41="",$D41=""),0,
 IF(OR($A40="Holiday",$A41="Holiday"),0,
 IF(AND(NOT(OR($A40="Annual Leave",$A41="Annual Leave")),$A41="Off day"),0,
  IF($I40+$I41&gt;=8,IF($I40&gt;=8,0,8-$I40),$I41)
  )))</f>
        <v/>
      </c>
      <c r="W41" s="351">
        <f>MAX(0,V41-U41)</f>
        <v/>
      </c>
      <c r="X41" s="351">
        <f>IF(C41="","",C41-WEEKDAY(C41,1)+1)</f>
        <v/>
      </c>
      <c r="Y41" s="351">
        <f>SUMPRODUCT(($X$14:$X40=X41)*(($V$14:$V40)+($O$14:$O40)))+IF(X41=X14,$L$11,0)</f>
        <v/>
      </c>
      <c r="Z41" s="351" t="n"/>
      <c r="AA41" s="351" t="n"/>
      <c r="AB41" s="351" t="n"/>
      <c r="AC41" s="351" t="n"/>
      <c r="AD41" s="351" t="n"/>
      <c r="AE41" s="351" t="n"/>
      <c r="AF41" s="351" t="n"/>
    </row>
    <row r="42" ht="24" customHeight="1" s="348" thickBot="1">
      <c r="A42" s="208" t="inlineStr">
        <is>
          <t>On Day</t>
        </is>
      </c>
      <c r="B42" s="209" t="n"/>
      <c r="C42" s="108">
        <f>C40+1</f>
        <v/>
      </c>
      <c r="D42" s="77" t="n">
        <v>0.2986111111111111</v>
      </c>
      <c r="E42" s="210">
        <f>IF(D42="", "",
 IF(D42=TIME(0,0,0), 0,
 IF(AND(D42&gt;=TIME(0,0,1), D42&lt;=TIME(2,0,0)), TIME(7,0,0),
 IF(AND(D42&gt;=TIME(6,0,0), D42&lt;=TIME(8,0,0)), TIME(12,0,0),
 IF(AND(D42&gt;TIME(8,0,0), D42&lt;=TIME(13,59,0)), TIME(15,0,0),
 IF(AND(D42&gt;=TIME(14,0,0), D42&lt;=TIME(17,59,0)), TIME(21,0,0),
 IF(AND(D42&gt;=TIME(18,0,0), D42&lt;=TIME(21,59,0)), TIME(0,0,0),
 IF(AND(D42&gt;=TIME(22,0,0), D42&lt;=TIME(23,59,59)), TIME(7,0,0), ""))))))))</f>
        <v/>
      </c>
      <c r="F42" s="211" t="n"/>
      <c r="G42" s="210">
        <f>IF(AND(D42&gt;=TIME(6,0,0),D42&lt;=TIME(8,0,0)),E42,"")</f>
        <v/>
      </c>
      <c r="H42" s="77" t="n">
        <v>0.625</v>
      </c>
      <c r="I42" s="16">
        <f>ROUND(IF(OR(D42="",E42="",E42=0),0,IF(H42="",MOD(E42-D42,1)*24,MOD(H42-D42,1)*24)),2)</f>
        <v/>
      </c>
      <c r="J42" s="212" t="inlineStr">
        <is>
          <t>Unico-48</t>
        </is>
      </c>
      <c r="K42" s="316" t="n"/>
      <c r="L42" s="181" t="n"/>
      <c r="M42" s="317">
        <f>MAX(0,V42-W42)</f>
        <v/>
      </c>
      <c r="N42" s="17">
        <f>(IF(OR($C42="",$D42=""),0,
 IF(OR($A42="Holiday",$A43="Holiday"),
    IF(ISNUMBER(MATCH(TRIM($B42),{"Phagwah","Good Friday","Easter Monday","Labour Day","Christmas","Eid ul Azha","Romans-2","Globe-12","Neptune P1"},0)),0,$I42),
 IF(AND(NOT(OR($A42="Annual Leave",$A43="Annual Leave")),$A42="Off day"),$I42,
  MAX(0,$I42-$V42)
  ))))+W42</f>
        <v/>
      </c>
      <c r="O42" s="213">
        <f>IF(AND(OR($A42="Holiday",$A43="Holiday"),
        ISNUMBER(MATCH(TRIM($B42),{"Phagwah","Good Friday","Easter Monday","Labour Day","Christmas","Eid ul Azha","Romans-2","Globe-12","Neptune P1"},0))),
   $I42,0)</f>
        <v/>
      </c>
      <c r="P42" s="17">
        <f>IF(OR($O$7="Canteen",$O$7="Head Office"),0,IF($I42&lt;=0,0,IF(OR(OR(TRIM($J42)="Hebrews",TRIM($J42)="Romans",TRIM($J42)="Romans-2",TRIM($J42)="Globe",TRIM($J42)="Globe-12",TRIM($J42)="Neptune P1"),AND($I43&gt;0,OR(TRIM($J43)="Hebrews",TRIM($J43)="Romans",TRIM($J43)="Romans-2",TRIM($J43)="Globe",TRIM($J43)="Globe-12",TRIM($J43)="Neptune P1"))),1,0)))</f>
        <v/>
      </c>
      <c r="Q42" s="78" t="n"/>
      <c r="R42" s="213">
        <f>IF(OR($O$7="Canteen",$O$7="Head Office"),0,IF(
  AND(
    SUMIFS(I:I, C:C, C42) &gt;= 8,
    COUNTIFS(C$14:C42, C42)=1,
    OR(
      TEXT(D42,"hh:mm:ss")="07:00:00",
      TEXT(D42,"hh:mm:ss")="15:00:00",
      TEXT(D42,"hh:mm:ss")="23:00:00",
      TEXT(D43,"hh:mm:ss")="07:00:00",
      TEXT(D43,"hh:mm:ss")="15:00:00",
      TEXT(D43,"hh:mm:ss")="23:00:00"
    )
  ),
  1,
  0
))</f>
        <v/>
      </c>
      <c r="S42" s="213">
        <f>IF(OR($A42="Annual Leave",$A43="Annual Leave"),IF($A42="Annual Leave",8,0),0)</f>
        <v/>
      </c>
      <c r="T42" s="79" t="n"/>
      <c r="U42" s="144">
        <f>MAX(0,40-Y42)</f>
        <v/>
      </c>
      <c r="V42" s="351">
        <f>IF(OR($C42="",$D42=""),0,
 IF(OR($A42="Holiday",$A43="Holiday"),0,
 IF(AND(NOT(OR($A42="Annual Leave",$A43="Annual Leave")),$A42="Off day"),0,
  IF($I42+$I43&gt;=8,IF($I42&gt;=8,8,$I42),$I42)
  )))</f>
        <v/>
      </c>
      <c r="W42" s="351">
        <f>MAX(0,V42-U42)</f>
        <v/>
      </c>
      <c r="X42" s="351">
        <f>IF(C42="","",C42-WEEKDAY(C42,1)+1)</f>
        <v/>
      </c>
      <c r="Y42" s="351">
        <f>SUMPRODUCT(($X$14:$X41=X42)*(($V$14:$V41)+($O$14:$O41)))+IF(X42=X14,$L$11,0)</f>
        <v/>
      </c>
      <c r="Z42" s="351" t="n"/>
      <c r="AA42" s="351" t="n"/>
      <c r="AB42" s="351" t="n"/>
      <c r="AC42" s="351" t="n"/>
      <c r="AD42" s="351" t="n"/>
      <c r="AE42" s="351" t="n"/>
      <c r="AF42" s="351" t="n"/>
    </row>
    <row r="43" ht="24" customHeight="1" s="348" thickBot="1">
      <c r="A43" s="208" t="inlineStr">
        <is>
          <t>On Day</t>
        </is>
      </c>
      <c r="B43" s="214" t="n"/>
      <c r="C43" s="109">
        <f>C42</f>
        <v/>
      </c>
      <c r="D43" s="18" t="n"/>
      <c r="E43" s="215">
        <f>IF(D43="", "",
 IF(D43=TIME(0,0,0), 0,
 IF(AND(D43&gt;=TIME(0,0,1), D43&lt;=TIME(2,0,0)), TIME(7,0,0),
 IF(AND(D43&gt;=TIME(6,0,0), D43&lt;=TIME(8,0,0)), TIME(12,0,0),
 IF(AND(D43&gt;TIME(8,0,0), D43&lt;=TIME(13,59,0)), TIME(15,0,0),
 IF(AND(D43&gt;=TIME(14,0,0), D43&lt;=TIME(17,59,0)), TIME(21,0,0),
 IF(AND(D43&gt;=TIME(18,0,0), D43&lt;=TIME(21,59,0)), TIME(0,0,0),
 IF(AND(D43&gt;=TIME(22,0,0), D43&lt;=TIME(23,59,59)), TIME(7,0,0), ""))))))))</f>
        <v/>
      </c>
      <c r="F43" s="216" t="n"/>
      <c r="G43" s="215">
        <f>IF(AND(D43&gt;=TIME(6,0,0),D43&lt;=TIME(8,0,0)),E43,"")</f>
        <v/>
      </c>
      <c r="H43" s="18" t="n"/>
      <c r="I43" s="19">
        <f>ROUND(IF(OR(D43="",E43="",E43=0),0,IF(H43="",MOD(E43-D43,1)*24,MOD(H43-D43,1)*24)),2)</f>
        <v/>
      </c>
      <c r="J43" s="212" t="n"/>
      <c r="K43" s="316" t="n"/>
      <c r="L43" s="183" t="n"/>
      <c r="M43" s="317">
        <f>MAX(0,V43-W43)</f>
        <v/>
      </c>
      <c r="N43" s="20">
        <f>(IF(OR($C43="",$D43=""),0,
 IF(OR($A42="Holiday",$A43="Holiday"),
    IF(ISNUMBER(MATCH(TRIM($B43),{"Phagwah","Good Friday","Easter Monday","Labour Day","Christmas","Eid ul Azha","Romans-2","Globe-12","Neptune P1"},0)),0,$I43),
 IF(AND(NOT(OR($A42="Annual Leave",$A43="Annual Leave")),$A43="Off day"),$I43,
  MAX(0,$I43-$V43)
  ))))+W43</f>
        <v/>
      </c>
      <c r="O43" s="20">
        <f>IF(AND(OR($A42="Holiday",$A43="Holiday"),
        ISNUMBER(MATCH(TRIM($B43),{"Phagwah","Good Friday","Easter Monday","Labour Day","Christmas","Eid ul Azha","Romans-2","Globe-12","Neptune P1"},0))),
   $I43,0)</f>
        <v/>
      </c>
      <c r="P43" s="20">
        <f>IF(OR($O$7="Canteen",$O$7="Head Office"),0,IF($I43&lt;=0,0,IF(AND($I42&lt;=0,OR(TRIM($J43)="Hebrews",TRIM($J43)="Romans",TRIM($J43)="Romans-2",TRIM($J43)="Globe",TRIM($J43)="Globe-12",TRIM($J43)="Neptune P1")),1,0)))</f>
        <v/>
      </c>
      <c r="Q43" s="21" t="n"/>
      <c r="R43" s="20">
        <f>IF(OR($O$7="Canteen",$O$7="Head Office"),0,IF(
  AND(
    SUMIFS(I:I, C:C, C43) &gt;= 8,
    COUNTIFS(C$14:C43, C43)=1,
    OR(
      TEXT(D43,"hh:mm:ss")="07:00:00",
      TEXT(D43,"hh:mm:ss")="15:00:00",
      TEXT(D43,"hh:mm:ss")="23:00:00",
      TEXT(D49,"hh:mm:ss")="07:00:00",
      TEXT(D49,"hh:mm:ss")="15:00:00",
      TEXT(D49,"hh:mm:ss")="23:00:00"
    )
  ),
  1,
  0
))</f>
        <v/>
      </c>
      <c r="S43" s="20">
        <f>IF(OR($A42="Annual Leave",$A43="Annual Leave"),IF(AND($A42&lt;&gt;"Annual Leave",$A43="Annual Leave"),8,0),0)</f>
        <v/>
      </c>
      <c r="T43" s="22" t="n"/>
      <c r="U43" s="144">
        <f>MAX(0,40-Y43)</f>
        <v/>
      </c>
      <c r="V43" s="351">
        <f>IF(OR($C43="",$D43=""),0,
 IF(OR($A42="Holiday",$A43="Holiday"),0,
 IF(AND(NOT(OR($A42="Annual Leave",$A43="Annual Leave")),$A43="Off day"),0,
  IF($I42+$I43&gt;=8,IF($I42&gt;=8,0,8-$I42),$I43)
  )))</f>
        <v/>
      </c>
      <c r="W43" s="351">
        <f>MAX(0,V43-U43)</f>
        <v/>
      </c>
      <c r="X43" s="351">
        <f>IF(C43="","",C43-WEEKDAY(C43,1)+1)</f>
        <v/>
      </c>
      <c r="Y43" s="351">
        <f>SUMPRODUCT(($X$14:$X42=X43)*(($V$14:$V42)+($O$14:$O42)))+IF(X43=X14,$L$11,0)</f>
        <v/>
      </c>
      <c r="Z43" s="351" t="n"/>
      <c r="AA43" s="351" t="n"/>
      <c r="AB43" s="351" t="n"/>
      <c r="AC43" s="351" t="n"/>
      <c r="AD43" s="351" t="n"/>
      <c r="AE43" s="351" t="n"/>
      <c r="AF43" s="351" t="n"/>
    </row>
    <row r="44" ht="24" customHeight="1" s="348" thickBot="1">
      <c r="A44" s="176" t="n"/>
      <c r="B44" s="176" t="n"/>
      <c r="C44" s="217" t="n"/>
      <c r="D44" s="110" t="n"/>
      <c r="E44" s="110" t="n"/>
      <c r="F44" s="218" t="n"/>
      <c r="G44" s="110" t="n"/>
      <c r="H44" s="110" t="n"/>
      <c r="I44" s="219" t="n"/>
      <c r="J44" s="219" t="n"/>
      <c r="K44" s="219" t="n"/>
      <c r="L44" s="219" t="n"/>
      <c r="M44" s="111">
        <f>MAX(0,V44-W44)</f>
        <v/>
      </c>
      <c r="N44" s="112">
        <f>(IF(OR($C44="",$D44=""),0,
 IF(OR($A44="Holiday",$A45="Holiday"),
    IF(ISNUMBER(MATCH(TRIM($B44),{"Phagwah","Good Friday","Easter Monday","Labour Day","Christmas","Eid ul Azha","Romans-2","Globe-12","Neptune P1"},0)),0,$I44),
 IF(AND(NOT(OR($A44="Annual Leave",$A45="Annual Leave")),$A44="Off day"),$I44,
  MAX(0,$I44-$V44)
  ))))+W44</f>
        <v/>
      </c>
      <c r="O44" s="112">
        <f>IF(AND(OR($A44="Holiday",$A45="Holiday"),
        ISNUMBER(MATCH(TRIM($B44),{"Phagwah","Good Friday","Easter Monday","Labour Day","Christmas","Eid ul Azha","Romans-2","Globe-12","Neptune P1"},0))),
   $I44,0)</f>
        <v/>
      </c>
      <c r="P44" s="112">
        <f>IF(OR($O$7="Canteen",$O$7="Head Office"),0,IF($I44&lt;=0,0,IF(OR(OR(TRIM($J44)="Hebrews",TRIM($J44)="Romans",TRIM($J44)="Romans-2",TRIM($J44)="Globe",TRIM($J44)="Globe-12",TRIM($J44)="Neptune P1"),AND($I45&gt;0,OR(TRIM($J45)="Hebrews",TRIM($J45)="Romans",TRIM($J45)="Romans-2",TRIM($J45)="Globe",TRIM($J45)="Globe-12",TRIM($J45)="Neptune P1"))),1,0)))</f>
        <v/>
      </c>
      <c r="Q44" s="113" t="n"/>
      <c r="R44" s="113" t="n"/>
      <c r="S44" s="112">
        <f>IF(OR($A44="Annual Leave",$A45="Annual Leave"),IF($A44="Annual Leave",8,0),0)</f>
        <v/>
      </c>
      <c r="T44" s="114" t="n"/>
      <c r="U44" s="144">
        <f>MAX(0,40-Y44)</f>
        <v/>
      </c>
      <c r="V44" s="351">
        <f>IF(OR($C44="",$D44=""),0,
 IF(OR($A44="Holiday",$A45="Holiday"),0,
 IF(AND(NOT(OR($A44="Annual Leave",$A45="Annual Leave")),$A44="Off day"),0,
  IF($I44+$I45&gt;=8,IF($I44&gt;=8,8,$I44),$I44)
  )))</f>
        <v/>
      </c>
      <c r="W44" s="351">
        <f>MAX(0,V44-U44)</f>
        <v/>
      </c>
      <c r="X44" s="351">
        <f>IF(C44="","",C44-WEEKDAY(C44,1)+1)</f>
        <v/>
      </c>
      <c r="Y44" s="351">
        <f>SUMPRODUCT(($X$14:$X43=X44)*(($V$14:$V43)+($O$14:$O43)))+IF(X44=X14,$L$11,0)</f>
        <v/>
      </c>
      <c r="Z44" s="351" t="n"/>
      <c r="AA44" s="351" t="n"/>
      <c r="AB44" s="351" t="n"/>
      <c r="AC44" s="351" t="n"/>
      <c r="AD44" s="351" t="n"/>
      <c r="AE44" s="351" t="n"/>
      <c r="AF44" s="351" t="n"/>
    </row>
    <row r="45" ht="24" customHeight="1" s="348" thickBot="1">
      <c r="A45" s="154" t="inlineStr">
        <is>
          <t>Off Day</t>
        </is>
      </c>
      <c r="B45" s="318" t="n"/>
      <c r="C45" s="115">
        <f>C42+1</f>
        <v/>
      </c>
      <c r="D45" s="319" t="n"/>
      <c r="E45" s="320">
        <f>IF(D45="", "",
 IF(D45=TIME(0,0,0), 0,
 IF(AND(D45&gt;=TIME(0,0,1), D45&lt;=TIME(2,0,0)), TIME(7,0,0),
 IF(AND(D45&gt;=TIME(6,0,0), D45&lt;=TIME(8,0,0)), TIME(12,0,0),
 IF(AND(D45&gt;TIME(8,0,0), D45&lt;=TIME(13,59,0)), TIME(15,0,0),
 IF(AND(D45&gt;=TIME(14,0,0), D45&lt;=TIME(17,59,0)), TIME(21,0,0),
 IF(AND(D45&gt;=TIME(18,0,0), D45&lt;=TIME(21,59,0)), TIME(0,0,0),
 IF(AND(D45&gt;=TIME(22,0,0), D45&lt;=TIME(23,59,59)), TIME(7,0,0), ""))))))))</f>
        <v/>
      </c>
      <c r="F45" s="321" t="n"/>
      <c r="G45" s="320">
        <f>IF(AND(D45&gt;=TIME(6,0,0),D45&lt;=TIME(8,0,0)),E45,"")</f>
        <v/>
      </c>
      <c r="H45" s="319" t="n"/>
      <c r="I45" s="30">
        <f>ROUND(IF(OR(D45="",E45="",E45=0),0,IF(H45="",MOD(E45-D45,1)*24,MOD(H45-D45,1)*24)),2)</f>
        <v/>
      </c>
      <c r="J45" s="220" t="n"/>
      <c r="K45" s="274" t="n"/>
      <c r="L45" s="181" t="n"/>
      <c r="M45" s="275">
        <f>MAX(0,V45-W45)</f>
        <v/>
      </c>
      <c r="N45" s="322">
        <f>(IF(OR($C45="",$D45=""),0,
 IF(OR($A44="Holiday",$A45="Holiday"),
    IF(ISNUMBER(MATCH(TRIM($B45),{"Phagwah","Good Friday","Easter Monday","Labour Day","Christmas","Eid ul Azha","Romans-2","Globe-12","Neptune P1"},0)),0,$I45),
 IF(AND(NOT(OR($A44="Annual Leave",$A45="Annual Leave")),$A45="Off day"),$I45,
  MAX(0,$I45-$V45)
  ))))+W45</f>
        <v/>
      </c>
      <c r="O45" s="322">
        <f>IF(AND(OR($A44="Holiday",$A45="Holiday"),
        ISNUMBER(MATCH(TRIM($B45),{"Phagwah","Good Friday","Easter Monday","Labour Day","Christmas","Eid ul Azha","Romans-2","Globe-12","Neptune P1"},0))),
   $I45,0)</f>
        <v/>
      </c>
      <c r="P45" s="322">
        <f>IF(OR($O$7="Canteen",$O$7="Head Office"),0,IF($I45&lt;=0,0,IF(AND($I44&lt;=0,OR(TRIM($J45)="Hebrews",TRIM($J45)="Romans",TRIM($J45)="Romans-2",TRIM($J45)="Globe",TRIM($J45)="Globe-12",TRIM($J45)="Neptune P1")),1,0)))</f>
        <v/>
      </c>
      <c r="Q45" s="323" t="n"/>
      <c r="R45" s="322">
        <f>IF(OR($O$7="Canteen",$O$7="Head Office"),0,IF(
  AND(
    SUMIFS(I:I, C:C, C45) &gt;= 8,
    COUNTIFS(C$14:C45, C45)=1,
    OR(
      TEXT(D45,"hh:mm:ss")="07:00:00",
      TEXT(D45,"hh:mm:ss")="15:00:00",
      TEXT(D45,"hh:mm:ss")="23:00:00",
      TEXT(D46,"hh:mm:ss")="07:00:00",
      TEXT(D46,"hh:mm:ss")="15:00:00",
      TEXT(D46,"hh:mm:ss")="23:00:00"
    )
  ),
  1,
  0
))</f>
        <v/>
      </c>
      <c r="S45" s="322">
        <f>IF(OR($A44="Annual Leave",$A45="Annual Leave"),IF(AND($A44&lt;&gt;"Annual Leave",$A45="Annual Leave"),8,0),0)</f>
        <v/>
      </c>
      <c r="T45" s="116" t="n"/>
      <c r="U45" s="144">
        <f>MAX(0,40-Y45)</f>
        <v/>
      </c>
      <c r="V45" s="351">
        <f>IF(OR($C45="",$D45=""),0,
 IF(OR($A44="Holiday",$A45="Holiday"),0,
 IF(AND(NOT(OR($A44="Annual Leave",$A45="Annual Leave")),$A45="Off day"),0,
  IF($I44+$I45&gt;=8,IF($I44&gt;=8,0,8-$I44),$I45)
  )))</f>
        <v/>
      </c>
      <c r="W45" s="351">
        <f>MAX(0,V45-U45)</f>
        <v/>
      </c>
      <c r="X45" s="351">
        <f>IF(C45="","",C45-WEEKDAY(C45,1)+1)</f>
        <v/>
      </c>
      <c r="Y45" s="351">
        <f>SUMPRODUCT(($X$14:$X44=X45)*(($V$14:$V44)+($O$14:$O44)))+IF(X45=X14,$L$11,0)</f>
        <v/>
      </c>
      <c r="Z45" s="351" t="n"/>
      <c r="AA45" s="351" t="n"/>
      <c r="AB45" s="351" t="n"/>
      <c r="AC45" s="351" t="n"/>
      <c r="AD45" s="351" t="n"/>
      <c r="AE45" s="351" t="n"/>
      <c r="AF45" s="351" t="n"/>
    </row>
    <row r="46" ht="24" customHeight="1" s="348" thickBot="1">
      <c r="A46" s="154" t="inlineStr">
        <is>
          <t>Off Day</t>
        </is>
      </c>
      <c r="B46" s="305" t="n"/>
      <c r="C46" s="90">
        <f>C45</f>
        <v/>
      </c>
      <c r="D46" s="80" t="n"/>
      <c r="E46" s="221">
        <f>IF(D46="", "",
 IF(D46=TIME(0,0,0), 0,
 IF(AND(D46&gt;=TIME(0,0,1), D46&lt;=TIME(2,0,0)), TIME(7,0,0),
 IF(AND(D46&gt;=TIME(6,0,0), D46&lt;=TIME(8,0,0)), TIME(12,0,0),
 IF(AND(D46&gt;TIME(8,0,0), D46&lt;=TIME(13,59,0)), TIME(15,0,0),
 IF(AND(D46&gt;=TIME(14,0,0), D46&lt;=TIME(17,59,0)), TIME(21,0,0),
 IF(AND(D46&gt;=TIME(18,0,0), D46&lt;=TIME(21,59,0)), TIME(0,0,0),
 IF(AND(D46&gt;=TIME(22,0,0), D46&lt;=TIME(23,59,59)), TIME(7,0,0), ""))))))))</f>
        <v/>
      </c>
      <c r="F46" s="156" t="n"/>
      <c r="G46" s="221">
        <f>IF(AND(D46&gt;=TIME(6,0,0),D46&lt;=TIME(8,0,0)),E46,"")</f>
        <v/>
      </c>
      <c r="H46" s="80" t="n"/>
      <c r="I46" s="30">
        <f>ROUND(IF(OR(D46="",E46="",E46=0),0,IF(H46="",MOD(E46-D46,1)*24,MOD(H46-D46,1)*24)),2)</f>
        <v/>
      </c>
      <c r="J46" s="158" t="n"/>
      <c r="K46" s="274" t="n"/>
      <c r="L46" s="189" t="n"/>
      <c r="M46" s="275">
        <f>MAX(0,V46-W46)</f>
        <v/>
      </c>
      <c r="N46" s="81">
        <f>(IF(OR($C46="",$D46=""),0,
 IF(OR($A46="Holiday",$A47="Holiday"),
    IF(ISNUMBER(MATCH(TRIM($B46),{"Phagwah","Good Friday","Easter Monday","Labour Day","Christmas","Eid ul Azha","Romans-2","Globe-12","Neptune P1"},0)),0,$I46),
 IF(AND(NOT(OR($A46="Annual Leave",$A47="Annual Leave")),$A46="Off day"),$I46,
  MAX(0,$I46-$V46)
  ))))+W46</f>
        <v/>
      </c>
      <c r="O46" s="81">
        <f>IF(AND(OR($A46="Holiday",$A47="Holiday"),
        ISNUMBER(MATCH(TRIM($B46),{"Phagwah","Good Friday","Easter Monday","Labour Day","Christmas","Eid ul Azha","Romans-2","Globe-12","Neptune P1"},0))),
   $I46,0)</f>
        <v/>
      </c>
      <c r="P46" s="81">
        <f>IF(OR($O$7="Canteen",$O$7="Head Office"),0,IF($I46&lt;=0,0,IF(OR(OR(TRIM($J46)="Hebrews",TRIM($J46)="Romans",TRIM($J46)="Romans-2",TRIM($J46)="Globe",TRIM($J46)="Globe-12",TRIM($J46)="Neptune P1"),AND($I47&gt;0,OR(TRIM($J47)="Hebrews",TRIM($J47)="Romans",TRIM($J47)="Romans-2",TRIM($J47)="Globe",TRIM($J47)="Globe-12",TRIM($J47)="Neptune P1"))),1,0)))</f>
        <v/>
      </c>
      <c r="Q46" s="82" t="n"/>
      <c r="R46" s="81">
        <f>IF(OR($O$7="Canteen",$O$7="Head Office"),0,IF(
  AND(
    SUMIFS(I:I, C:C, C46) &gt;= 8,
    COUNTIFS(C$14:C46, C46)=1,
    OR(
      TEXT(D46,"hh:mm:ss")="07:00:00",
      TEXT(D46,"hh:mm:ss")="15:00:00",
      TEXT(D46,"hh:mm:ss")="23:00:00",
      TEXT(D51,"hh:mm:ss")="07:00:00",
      TEXT(D51,"hh:mm:ss")="15:00:00",
      TEXT(D51,"hh:mm:ss")="23:00:00"
    )
  ),
  1,
  0
))</f>
        <v/>
      </c>
      <c r="S46" s="81">
        <f>IF(OR($A46="Annual Leave",$A47="Annual Leave"),IF($A46="Annual Leave",8,0),0)</f>
        <v/>
      </c>
      <c r="T46" s="117" t="n"/>
      <c r="U46" s="144">
        <f>MAX(0,40-Y46)</f>
        <v/>
      </c>
      <c r="V46" s="351">
        <f>IF(OR($C46="",$D46=""),0,
 IF(OR($A46="Holiday",$A47="Holiday"),0,
 IF(AND(NOT(OR($A46="Annual Leave",$A47="Annual Leave")),$A46="Off day"),0,
  IF($I46+$I47&gt;=8,IF($I46&gt;=8,8,$I46),$I46)
  )))</f>
        <v/>
      </c>
      <c r="W46" s="351">
        <f>MAX(0,V46-U46)</f>
        <v/>
      </c>
      <c r="X46" s="351">
        <f>IF(C46="","",C46-WEEKDAY(C46,1)+1)</f>
        <v/>
      </c>
      <c r="Y46" s="351">
        <f>SUMPRODUCT(($X$14:$X45=X46)*(($V$14:$V45)+($O$14:$O45)))+IF(X46=X14,$L$11,0)</f>
        <v/>
      </c>
      <c r="Z46" s="351" t="n"/>
      <c r="AA46" s="351" t="n"/>
      <c r="AB46" s="351" t="n"/>
      <c r="AC46" s="351" t="n"/>
      <c r="AD46" s="351" t="n"/>
      <c r="AE46" s="351" t="n"/>
      <c r="AF46" s="351" t="n"/>
    </row>
    <row r="47" ht="24" customHeight="1" s="348" thickBot="1">
      <c r="A47" s="184" t="inlineStr">
        <is>
          <t>On Day</t>
        </is>
      </c>
      <c r="B47" s="222" t="n"/>
      <c r="C47" s="118">
        <f>C45+1</f>
        <v/>
      </c>
      <c r="D47" s="83" t="n">
        <v>0.3229166666666667</v>
      </c>
      <c r="E47" s="223">
        <f>IF(D47="", "",
 IF(D47=TIME(0,0,0), 0,
 IF(AND(D47&gt;=TIME(0,0,1), D47&lt;=TIME(2,0,0)), TIME(7,0,0),
 IF(AND(D47&gt;=TIME(6,0,0), D47&lt;=TIME(8,0,0)), TIME(12,0,0),
 IF(AND(D47&gt;TIME(8,0,0), D47&lt;=TIME(13,59,0)), TIME(15,0,0),
 IF(AND(D47&gt;=TIME(14,0,0), D47&lt;=TIME(17,59,0)), TIME(21,0,0),
 IF(AND(D47&gt;=TIME(18,0,0), D47&lt;=TIME(21,59,0)), TIME(0,0,0),
 IF(AND(D47&gt;=TIME(22,0,0), D47&lt;=TIME(23,59,59)), TIME(7,0,0), ""))))))))</f>
        <v/>
      </c>
      <c r="F47" s="224" t="n"/>
      <c r="G47" s="223">
        <f>IF(AND(D47&gt;=TIME(6,0,0),D47&lt;=TIME(8,0,0)),E47,"")</f>
        <v/>
      </c>
      <c r="H47" s="83" t="n">
        <v>0.625</v>
      </c>
      <c r="I47" s="23">
        <f>ROUND(IF(OR(D47="",E47="",E47=0),0,IF(H47="",MOD(E47-D47,1)*24,MOD(H47-D47,1)*24)),2)</f>
        <v/>
      </c>
      <c r="J47" s="225" t="inlineStr">
        <is>
          <t>Unico-48</t>
        </is>
      </c>
      <c r="K47" s="297" t="n"/>
      <c r="L47" s="181" t="n"/>
      <c r="M47" s="298">
        <f>MAX(0,V47-W47)</f>
        <v/>
      </c>
      <c r="N47" s="84">
        <f>(IF(OR($C47="",$D47=""),0,
 IF(OR($A46="Holiday",$A47="Holiday"),
    IF(ISNUMBER(MATCH(TRIM($B47),{"Phagwah","Good Friday","Easter Monday","Labour Day","Christmas","Eid ul Azha","Romans-2","Globe-12","Neptune P1"},0)),0,$I47),
 IF(AND(NOT(OR($A46="Annual Leave",$A47="Annual Leave")),$A47="Off day"),$I47,
  MAX(0,$I47-$V47)
  ))))+W47</f>
        <v/>
      </c>
      <c r="O47" s="84">
        <f>IF(AND(OR($A46="Holiday",$A47="Holiday"),
        ISNUMBER(MATCH(TRIM($B47),{"Phagwah","Good Friday","Easter Monday","Labour Day","Christmas","Eid ul Azha","Romans-2","Globe-12","Neptune P1"},0))),
   $I47,0)</f>
        <v/>
      </c>
      <c r="P47" s="84">
        <f>IF(OR($O$7="Canteen",$O$7="Head Office"),0,IF($I47&lt;=0,0,IF(AND($I46&lt;=0,OR(TRIM($J47)="Hebrews",TRIM($J47)="Romans",TRIM($J47)="Romans-2",TRIM($J47)="Globe",TRIM($J47)="Globe-12",TRIM($J47)="Neptune P1")),1,0)))</f>
        <v/>
      </c>
      <c r="Q47" s="85" t="n"/>
      <c r="R47" s="84">
        <f>IF(OR($O$7="Canteen",$O$7="Head Office"),0,IF(
  AND(
    SUMIFS(I:I, C:C, C47) &gt;= 8,
    COUNTIFS(C$14:C47, C47)=1,
    OR(
      TEXT(D47,"hh:mm:ss")="07:00:00",
      TEXT(D47,"hh:mm:ss")="15:00:00",
      TEXT(D47,"hh:mm:ss")="23:00:00",
      TEXT(D48,"hh:mm:ss")="07:00:00",
      TEXT(D48,"hh:mm:ss")="15:00:00",
      TEXT(D48,"hh:mm:ss")="23:00:00"
    )
  ),
  1,
  0
))</f>
        <v/>
      </c>
      <c r="S47" s="84">
        <f>IF(OR($A46="Annual Leave",$A47="Annual Leave"),IF(AND($A46&lt;&gt;"Annual Leave",$A47="Annual Leave"),8,0),0)</f>
        <v/>
      </c>
      <c r="T47" s="86" t="n"/>
      <c r="U47" s="144">
        <f>MAX(0,40-Y47)</f>
        <v/>
      </c>
      <c r="V47" s="351">
        <f>IF(OR($C47="",$D47=""),0,
 IF(OR($A46="Holiday",$A47="Holiday"),0,
 IF(AND(NOT(OR($A46="Annual Leave",$A47="Annual Leave")),$A47="Off day"),0,
  IF($I46+$I47&gt;=8,IF($I46&gt;=8,0,8-$I46),$I47)
  )))</f>
        <v/>
      </c>
      <c r="W47" s="351">
        <f>MAX(0,V47-U47)</f>
        <v/>
      </c>
      <c r="X47" s="351">
        <f>IF(C47="","",C47-WEEKDAY(C47,1)+1)</f>
        <v/>
      </c>
      <c r="Y47" s="351">
        <f>SUMPRODUCT(($X$14:$X46=X47)*(($V$14:$V46)+($O$14:$O46)))+IF(X47=X14,$L$11,0)</f>
        <v/>
      </c>
      <c r="Z47" s="351" t="n"/>
      <c r="AA47" s="351" t="n"/>
      <c r="AB47" s="351" t="n"/>
      <c r="AC47" s="351" t="n"/>
      <c r="AD47" s="351" t="n"/>
      <c r="AE47" s="351" t="n"/>
      <c r="AF47" s="351" t="n"/>
    </row>
    <row r="48" ht="24" customHeight="1" s="348" thickBot="1">
      <c r="A48" s="226" t="inlineStr">
        <is>
          <t>On Day</t>
        </is>
      </c>
      <c r="B48" s="299" t="n"/>
      <c r="C48" s="119">
        <f>C47</f>
        <v/>
      </c>
      <c r="D48" s="24" t="n"/>
      <c r="E48" s="227">
        <f>IF(D48="", "",
 IF(D48=TIME(0,0,0), 0,
 IF(AND(D48&gt;=TIME(0,0,1), D48&lt;=TIME(2,0,0)), TIME(7,0,0),
 IF(AND(D48&gt;=TIME(6,0,0), D48&lt;=TIME(8,0,0)), TIME(12,0,0),
 IF(AND(D48&gt;TIME(8,0,0), D48&lt;=TIME(13,59,0)), TIME(15,0,0),
 IF(AND(D48&gt;=TIME(14,0,0), D48&lt;=TIME(17,59,0)), TIME(21,0,0),
 IF(AND(D48&gt;=TIME(18,0,0), D48&lt;=TIME(21,59,0)), TIME(0,0,0),
 IF(AND(D48&gt;=TIME(22,0,0), D48&lt;=TIME(23,59,59)), TIME(7,0,0), ""))))))))</f>
        <v/>
      </c>
      <c r="F48" s="228" t="n"/>
      <c r="G48" s="227">
        <f>IF(AND(D48&gt;=TIME(6,0,0),D48&lt;=TIME(8,0,0)),E48,"")</f>
        <v/>
      </c>
      <c r="H48" s="300" t="n"/>
      <c r="I48" s="87">
        <f>ROUND(IF(OR(D48="",E48="",E48=0),0,IF(H48="",MOD(E48-D48,1)*24,MOD(H48-D48,1)*24)),2)</f>
        <v/>
      </c>
      <c r="J48" s="190" t="n"/>
      <c r="K48" s="297" t="n"/>
      <c r="L48" s="183" t="n"/>
      <c r="M48" s="324">
        <f>MAX(0,V48-W48)</f>
        <v/>
      </c>
      <c r="N48" s="302">
        <f>(IF(OR($C48="",$D48=""),0,
 IF(OR($A48="Holiday",$A49="Holiday"),
    IF(ISNUMBER(MATCH(TRIM($B48),{"Phagwah","Good Friday","Easter Monday","Labour Day","Christmas","Eid ul Azha","Romans-2","Globe-12","Neptune P1"},0)),0,$I48),
 IF(AND(NOT(OR($A48="Annual Leave",$A49="Annual Leave")),$A48="Off day"),$I48,
  MAX(0,$I48-$V48)
  ))))+W48</f>
        <v/>
      </c>
      <c r="O48" s="303" t="n"/>
      <c r="P48" s="229">
        <f>IF(OR($O$7="Canteen",$O$7="Head Office"),0,IF($I48&lt;=0,0,IF(OR(OR(TRIM($J48)="Hebrews",TRIM($J48)="Romans",TRIM($J48)="Romans-2",TRIM($J48)="Globe",TRIM($J48)="Globe-12",TRIM($J48)="Neptune P1"),AND($I49&gt;0,OR(TRIM($J49)="Hebrews",TRIM($J49)="Romans",TRIM($J49)="Romans-2",TRIM($J49)="Globe",TRIM($J49)="Globe-12",TRIM($J49)="Neptune P1"))),1,0)))</f>
        <v/>
      </c>
      <c r="Q48" s="303" t="n"/>
      <c r="R48" s="302">
        <f>IF(OR($O$7="Canteen",$O$7="Head Office"),0,IF(
  AND(
    SUMIFS(I:I, C:C, C48) &gt;= 8,
    COUNTIFS(C$14:C48, C48)=1,
    OR(
      TEXT(D48,"hh:mm:ss")="07:00:00",
      TEXT(D48,"hh:mm:ss")="15:00:00",
      TEXT(D48,"hh:mm:ss")="23:00:00",
      TEXT(D53,"hh:mm:ss")="07:00:00",
      TEXT(D53,"hh:mm:ss")="15:00:00",
      TEXT(D53,"hh:mm:ss")="23:00:00"
    )
  ),
  1,
  0
))</f>
        <v/>
      </c>
      <c r="S48" s="303" t="n"/>
      <c r="T48" s="304" t="n"/>
      <c r="U48" s="144">
        <f>MAX(0,40-Y48)</f>
        <v/>
      </c>
      <c r="V48" s="351">
        <f>IF(OR($C48="",$D48=""),0,
 IF(OR($A48="Holiday",$A49="Holiday"),0,
 IF(AND(NOT(OR($A48="Annual Leave",$A49="Annual Leave")),$A48="Off day"),0,
  IF($I48+$I49&gt;=8,IF($I48&gt;=8,8,$I48),$I48)
  )))</f>
        <v/>
      </c>
      <c r="W48" s="351">
        <f>MAX(0,V48-U48)</f>
        <v/>
      </c>
      <c r="X48" s="351">
        <f>IF(C48="","",C48-WEEKDAY(C48,1)+1)</f>
        <v/>
      </c>
      <c r="Y48" s="351">
        <f>SUMPRODUCT(($X$14:$X47=X48)*(($V$14:$V47)+($O$14:$O47)))+IF(X48=X14,$L$11,0)</f>
        <v/>
      </c>
      <c r="Z48" s="351" t="n"/>
      <c r="AA48" s="351" t="n"/>
      <c r="AB48" s="351" t="n"/>
      <c r="AC48" s="351" t="n"/>
      <c r="AD48" s="351" t="n"/>
      <c r="AE48" s="351" t="n"/>
      <c r="AF48" s="351" t="n"/>
    </row>
    <row r="49" ht="24" customHeight="1" s="348" thickBot="1">
      <c r="A49" s="230" t="n"/>
      <c r="B49" s="355" t="n"/>
      <c r="C49" s="231" t="n"/>
      <c r="D49" s="232" t="n"/>
      <c r="E49" s="232" t="n"/>
      <c r="F49" s="232" t="n"/>
      <c r="G49" s="232" t="n"/>
      <c r="H49" s="233" t="inlineStr">
        <is>
          <t>Total Hrs:</t>
        </is>
      </c>
      <c r="I49" s="122">
        <f>SUM(I14:I48)</f>
        <v/>
      </c>
      <c r="J49" s="234" t="n"/>
      <c r="K49" s="234" t="n"/>
      <c r="L49" s="235" t="n"/>
      <c r="M49" s="120">
        <f>SUM(M14:M48)</f>
        <v/>
      </c>
      <c r="N49" s="120">
        <f>SUM(N14:N48)</f>
        <v/>
      </c>
      <c r="O49" s="120">
        <f>SUM(O14:O48)</f>
        <v/>
      </c>
      <c r="P49" s="120">
        <f>SUM(P14:P48)</f>
        <v/>
      </c>
      <c r="Q49" s="120">
        <f>IF($O$6&lt;&gt;"Armed",0,LOOKUP($Q$50,{0,1,2,3,4,5,6,7,8,9,10,11,12,13,14},{0,384,769,1153,1153,1538,1923,2307,2692,3076,3461,3846,4239,4615,5000}))</f>
        <v/>
      </c>
      <c r="R49" s="120">
        <f>SUM(R14:R48)</f>
        <v/>
      </c>
      <c r="S49" s="120">
        <f>SUM(S14:S48)</f>
        <v/>
      </c>
      <c r="T49" s="121">
        <f>SUM(T30:T43)</f>
        <v/>
      </c>
      <c r="U49" s="144">
        <f>MIN(U48,0)</f>
        <v/>
      </c>
      <c r="V49" s="351">
        <f>SUM(V14:V48)</f>
        <v/>
      </c>
      <c r="W49" s="351">
        <f>SUM(W14:W48)</f>
        <v/>
      </c>
      <c r="X49" s="351" t="n"/>
      <c r="Y49" s="351" t="n"/>
      <c r="Z49" s="351" t="n"/>
      <c r="AA49" s="351" t="n"/>
      <c r="AB49" s="351" t="n"/>
      <c r="AC49" s="351" t="n"/>
      <c r="AD49" s="351" t="n"/>
      <c r="AE49" s="351" t="n"/>
      <c r="AF49" s="351" t="n"/>
    </row>
    <row r="50" ht="24" customHeight="1" s="348">
      <c r="A50" s="351" t="n"/>
      <c r="B50" s="351" t="n"/>
      <c r="C50" s="6" t="n"/>
      <c r="D50" s="6" t="n"/>
      <c r="E50" s="6" t="n"/>
      <c r="F50" s="6" t="n"/>
      <c r="G50" s="6" t="n"/>
      <c r="H50" s="336" t="n"/>
      <c r="I50" s="351" t="n"/>
      <c r="J50" s="336" t="n"/>
      <c r="K50" s="336" t="n"/>
      <c r="L50" s="336" t="n"/>
      <c r="M50" s="28" t="n"/>
      <c r="N50" s="28" t="n"/>
      <c r="O50" s="28" t="n"/>
      <c r="P50" s="241" t="inlineStr">
        <is>
          <t>Days Worked</t>
        </is>
      </c>
      <c r="Q50" s="29">
        <f>SUM(--(SUM(I14:I15)&gt;0),--(SUM(I16:I17)&gt;0),--(SUM(I18:I19)&gt;0),--(SUM(I20:I21)&gt;0),--(SUM(I22:I23)&gt;0),--(SUM(I24:I25)&gt;0),--(SUM(I26:I27)&gt;0),--(SUM(I30:I31)&gt;0),--(SUM(I32:I33)&gt;0),--(SUM(I34:I35)&gt;0),--(SUM(I36:I37)&gt;0),--(SUM(I38:I39)&gt;0),--(SUM(I40:I41)&gt;0),--(SUM(I42:I43)&gt;0),--(SUM(I45:I46)&gt;0),--(SUM(I47:I48)&gt;0))</f>
        <v/>
      </c>
      <c r="R50" s="28" t="n"/>
      <c r="S50" s="28" t="n"/>
      <c r="T50" s="28" t="n"/>
      <c r="U50" s="144" t="n"/>
      <c r="V50" s="351" t="n"/>
      <c r="W50" s="351" t="n"/>
      <c r="X50" s="351" t="n"/>
      <c r="Y50" s="351" t="n"/>
      <c r="Z50" s="351" t="n"/>
      <c r="AA50" s="351" t="n"/>
      <c r="AB50" s="351" t="n"/>
      <c r="AC50" s="351" t="n"/>
      <c r="AD50" s="351" t="n"/>
      <c r="AE50" s="351" t="n"/>
      <c r="AF50" s="351" t="n"/>
    </row>
    <row r="51" ht="24" customHeight="1" s="348">
      <c r="A51" s="351" t="n"/>
      <c r="B51" s="351" t="n"/>
      <c r="C51" s="345" t="n"/>
      <c r="D51" s="362" t="n"/>
      <c r="E51" s="362" t="n"/>
      <c r="F51" s="334" t="n"/>
      <c r="G51" s="362" t="n"/>
      <c r="H51" s="336" t="n"/>
      <c r="I51" s="351" t="n"/>
      <c r="J51" s="336" t="n"/>
      <c r="K51" s="336" t="n"/>
      <c r="L51" s="336" t="n"/>
      <c r="M51" s="236" t="n"/>
      <c r="N51" s="236" t="n"/>
      <c r="O51" s="236" t="n"/>
      <c r="P51" s="236" t="n"/>
      <c r="Q51" s="236" t="n"/>
      <c r="R51" s="236" t="n"/>
      <c r="S51" s="236" t="n"/>
      <c r="T51" s="236" t="n"/>
      <c r="U51" s="144" t="n"/>
      <c r="V51" s="351" t="n"/>
      <c r="W51" s="351" t="n"/>
      <c r="X51" s="351" t="n"/>
      <c r="Y51" s="351" t="n"/>
      <c r="Z51" s="351" t="n"/>
      <c r="AA51" s="351" t="n"/>
      <c r="AB51" s="351" t="n"/>
      <c r="AC51" s="351" t="n"/>
      <c r="AD51" s="351" t="n"/>
      <c r="AE51" s="351" t="n"/>
      <c r="AF51" s="351" t="n"/>
    </row>
    <row r="52">
      <c r="A52" s="351" t="n"/>
      <c r="B52" s="351" t="n"/>
      <c r="C52" s="329" t="inlineStr">
        <is>
          <t>Employee Signature</t>
        </is>
      </c>
      <c r="D52" s="363" t="n"/>
      <c r="E52" s="363" t="n"/>
      <c r="F52" s="329" t="inlineStr">
        <is>
          <t>Date</t>
        </is>
      </c>
      <c r="G52" s="363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351" t="n"/>
      <c r="V52" s="351" t="n"/>
      <c r="W52" s="351" t="n"/>
      <c r="X52" s="351" t="n"/>
      <c r="Y52" s="351" t="n"/>
      <c r="Z52" s="351" t="n"/>
      <c r="AA52" s="351" t="n"/>
      <c r="AB52" s="351" t="n"/>
      <c r="AC52" s="351" t="n"/>
      <c r="AD52" s="351" t="n"/>
      <c r="AE52" s="351" t="n"/>
      <c r="AF52" s="351" t="n"/>
    </row>
    <row r="53" ht="26.25" customHeight="1" s="348">
      <c r="A53" s="351" t="n"/>
      <c r="B53" s="351" t="n"/>
      <c r="C53" s="345" t="n"/>
      <c r="D53" s="362" t="n"/>
      <c r="E53" s="362" t="n"/>
      <c r="F53" s="331" t="n"/>
      <c r="G53" s="362" t="n"/>
      <c r="H53" s="6" t="n"/>
      <c r="I53" s="6" t="n"/>
      <c r="J53" s="6" t="n"/>
      <c r="K53" s="6" t="n"/>
      <c r="L53" s="6" t="n"/>
      <c r="M53" s="6" t="n"/>
      <c r="N53" s="237" t="n"/>
      <c r="O53" s="238" t="n"/>
      <c r="P53" s="346" t="n"/>
      <c r="Q53" s="351" t="n"/>
      <c r="R53" s="351" t="n"/>
      <c r="S53" s="351" t="n"/>
      <c r="T53" s="351" t="n"/>
      <c r="U53" s="351" t="n"/>
      <c r="V53" s="351" t="n"/>
      <c r="W53" s="351" t="n"/>
      <c r="X53" s="351" t="n"/>
      <c r="Y53" s="351" t="n"/>
      <c r="Z53" s="351" t="n"/>
      <c r="AA53" s="351" t="n"/>
      <c r="AB53" s="351" t="n"/>
      <c r="AC53" s="351" t="n"/>
      <c r="AD53" s="351" t="n"/>
      <c r="AE53" s="351" t="n"/>
      <c r="AF53" s="351" t="n"/>
    </row>
    <row r="54">
      <c r="A54" s="351" t="n"/>
      <c r="B54" s="351" t="n"/>
      <c r="C54" s="329" t="inlineStr">
        <is>
          <t>Manager Signature</t>
        </is>
      </c>
      <c r="D54" s="363" t="n"/>
      <c r="E54" s="363" t="n"/>
      <c r="F54" s="329" t="inlineStr">
        <is>
          <t>Date</t>
        </is>
      </c>
      <c r="G54" s="363" t="n"/>
      <c r="H54" s="6" t="n"/>
      <c r="I54" s="239" t="inlineStr">
        <is>
          <t>{42}</t>
        </is>
      </c>
      <c r="J54" s="239" t="n"/>
      <c r="K54" s="239" t="n"/>
      <c r="L54" s="239" t="n"/>
      <c r="M54" s="6" t="n"/>
      <c r="N54" s="6" t="n"/>
      <c r="O54" s="6" t="n"/>
      <c r="P54" s="6" t="n"/>
      <c r="Q54" s="6" t="n"/>
      <c r="R54" s="6" t="n"/>
      <c r="S54" s="6" t="n"/>
      <c r="T54" s="6" t="n"/>
      <c r="U54" s="351" t="n"/>
      <c r="V54" s="351" t="n"/>
      <c r="W54" s="351" t="n"/>
      <c r="X54" s="351" t="n"/>
      <c r="Y54" s="351" t="n"/>
      <c r="Z54" s="351" t="n"/>
      <c r="AA54" s="351" t="n"/>
      <c r="AB54" s="351" t="n"/>
      <c r="AC54" s="351" t="n"/>
      <c r="AD54" s="351" t="n"/>
      <c r="AE54" s="351" t="n"/>
      <c r="AF54" s="351" t="n"/>
    </row>
    <row r="55">
      <c r="A55" s="351" t="n"/>
      <c r="B55" s="351" t="n"/>
      <c r="C55" s="240" t="n"/>
      <c r="D55" s="240" t="n"/>
      <c r="E55" s="240" t="n"/>
      <c r="F55" s="240" t="n"/>
      <c r="G55" s="240" t="n"/>
      <c r="H55" s="240" t="n"/>
      <c r="I55" s="240" t="n"/>
      <c r="J55" s="240" t="n"/>
      <c r="K55" s="240" t="n"/>
      <c r="L55" s="240" t="n"/>
      <c r="M55" s="240" t="n"/>
      <c r="N55" s="240" t="n"/>
      <c r="O55" s="240" t="n"/>
      <c r="P55" s="240" t="n"/>
      <c r="Q55" s="240" t="n"/>
      <c r="R55" s="240" t="n"/>
      <c r="S55" s="240" t="n"/>
      <c r="T55" s="240" t="n"/>
      <c r="U55" s="351" t="n"/>
      <c r="V55" s="351" t="n"/>
      <c r="W55" s="351" t="n"/>
      <c r="X55" s="351" t="n"/>
      <c r="Y55" s="351" t="n"/>
      <c r="Z55" s="351" t="n"/>
      <c r="AA55" s="351" t="n"/>
      <c r="AB55" s="351" t="n"/>
      <c r="AC55" s="351" t="n"/>
      <c r="AD55" s="351" t="n"/>
      <c r="AE55" s="351" t="n"/>
      <c r="AF55" s="35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45"/>
  <mergeCells count="33">
    <mergeCell ref="C54:E54"/>
    <mergeCell ref="V2:W2"/>
    <mergeCell ref="C8:F8"/>
    <mergeCell ref="F54:G54"/>
    <mergeCell ref="H10:I10"/>
    <mergeCell ref="C7:F7"/>
    <mergeCell ref="K5:L5"/>
    <mergeCell ref="M5:N5"/>
    <mergeCell ref="H50:I50"/>
    <mergeCell ref="C51:E51"/>
    <mergeCell ref="A1:T1"/>
    <mergeCell ref="C52:E52"/>
    <mergeCell ref="V3:AB3"/>
    <mergeCell ref="F51:G51"/>
    <mergeCell ref="M10:N10"/>
    <mergeCell ref="H51:I51"/>
    <mergeCell ref="C6:F6"/>
    <mergeCell ref="C5:F5"/>
    <mergeCell ref="M7:N7"/>
    <mergeCell ref="M6:N6"/>
    <mergeCell ref="C53:E53"/>
    <mergeCell ref="H7:I7"/>
    <mergeCell ref="H28:I28"/>
    <mergeCell ref="C10:F10"/>
    <mergeCell ref="M8:N8"/>
    <mergeCell ref="F52:G52"/>
    <mergeCell ref="P53:T53"/>
    <mergeCell ref="AA2:AB2"/>
    <mergeCell ref="K10:L10"/>
    <mergeCell ref="H5:I5"/>
    <mergeCell ref="K4:L4"/>
    <mergeCell ref="M4:N4"/>
    <mergeCell ref="F53:G53"/>
  </mergeCells>
  <dataValidations count="5">
    <dataValidation sqref="A14:A48" showDropDown="0" showInputMessage="0" showErrorMessage="0" allowBlank="1" type="list">
      <formula1>"On Day,Off Day,Sick,Absent,Holiday,Annual Leave"</formula1>
    </dataValidation>
    <dataValidation sqref="B14:B48" showDropDown="0" showInputMessage="0" showErrorMessage="0" allowBlank="1" type="list">
      <formula1>"Holiday Double,Phagwah,Good Friday,Easter Monday,Labour Day,Christmas,Eid ul Azha"</formula1>
    </dataValidation>
    <dataValidation sqref="J14:J48" showDropDown="0" showInputMessage="0" showErrorMessage="0" allowBlank="1" type="list">
      <formula1>_xlfn._LONGTEXT("Unico,Unico-2,Unico-42,Unico-44,Unico-46,Unico-47,Unico-48,Unico-49,Globe,Globe-12,Hebrews,Romans-2,Beacon,Numbers,Zebra-24,Sunrise,Sunrise-1,Sunflower 6,Sunset 12,Ripple,Neptune P1,Neptune P2,Neptune P3,Neptune P4,Neptune P5,Neptune P6,Neptune P7,Rainbow"," 1,Rainbow 2,Citadel,Sunset 11,Autumn,Autumn-2,Miracle,Miracle 1,Canteen,Guard Hut")</formula1>
    </dataValidation>
    <dataValidation sqref="O7" showDropDown="0" showInputMessage="0" showErrorMessage="0" allowBlank="1" type="list">
      <formula1>"Caricom,EU,UN,DMC,ARU,Head Office,Canteen"</formula1>
    </dataValidation>
    <dataValidation sqref="O6" showDropDown="0" showInputMessage="0" showErrorMessage="0" allowBlank="1" type="list">
      <formula1>"Unarmed,Armed"</formula1>
    </dataValidation>
  </dataValidations>
  <printOptions horizontalCentered="1"/>
  <pageMargins left="0.5" right="0.5" top="0.5" bottom="1" header="0.5" footer="0.5"/>
  <pageSetup orientation="portrait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AL55"/>
  <sheetViews>
    <sheetView topLeftCell="A40" workbookViewId="0">
      <selection activeCell="I53" sqref="I53"/>
    </sheetView>
  </sheetViews>
  <sheetFormatPr baseColWidth="8" defaultRowHeight="13.5"/>
  <cols>
    <col width="12.28515625" customWidth="1" style="348" min="1" max="1"/>
    <col width="15.140625" customWidth="1" style="348" min="2" max="2"/>
    <col width="12.42578125" customWidth="1" style="348" min="3" max="3"/>
    <col width="9.28515625" customWidth="1" style="348" min="4" max="4"/>
    <col hidden="1" width="9.28515625" customWidth="1" style="348" min="5" max="5"/>
    <col hidden="1" width="2" customWidth="1" style="348" min="6" max="6"/>
    <col hidden="1" width="12.5703125" customWidth="1" style="348" min="7" max="7"/>
    <col width="9.28515625" customWidth="1" style="348" min="8" max="8"/>
    <col width="6.5703125" customWidth="1" style="348" min="9" max="9"/>
    <col width="10.140625" customWidth="1" style="348" min="10" max="10"/>
    <col width="15.28515625" customWidth="1" style="348" min="11" max="11"/>
    <col width="10.5703125" customWidth="1" style="348" min="12" max="12"/>
    <col width="11" customWidth="1" style="348" min="13" max="13"/>
    <col width="9.85546875" customWidth="1" style="348" min="14" max="14"/>
    <col width="11.140625" customWidth="1" style="348" min="15" max="15"/>
    <col width="9.85546875" customWidth="1" style="348" min="16" max="16"/>
    <col width="10.28515625" customWidth="1" style="348" min="17" max="17"/>
    <col width="8.85546875" customWidth="1" style="348" min="18" max="19"/>
    <col width="45.28515625" customWidth="1" style="348" min="20" max="20"/>
    <col width="9.140625" customWidth="1" style="348" min="21" max="21"/>
    <col width="3.140625" customWidth="1" style="348" min="22" max="29"/>
    <col width="10.28515625" customWidth="1" style="348" min="30" max="30"/>
  </cols>
  <sheetData>
    <row r="1" ht="32.25" customFormat="1" customHeight="1" s="1" thickBot="1">
      <c r="A1" s="332" t="n"/>
      <c r="B1" s="354" t="n"/>
      <c r="C1" s="354" t="n"/>
      <c r="D1" s="354" t="n"/>
      <c r="E1" s="354" t="n"/>
      <c r="F1" s="354" t="n"/>
      <c r="G1" s="354" t="n"/>
      <c r="H1" s="354" t="n"/>
      <c r="I1" s="354" t="n"/>
      <c r="J1" s="354" t="n"/>
      <c r="K1" s="354" t="n"/>
      <c r="L1" s="354" t="n"/>
      <c r="M1" s="354" t="n"/>
      <c r="N1" s="354" t="n"/>
      <c r="O1" s="354" t="n"/>
      <c r="P1" s="354" t="n"/>
      <c r="Q1" s="354" t="n"/>
      <c r="R1" s="354" t="n"/>
      <c r="S1" s="354" t="n"/>
      <c r="T1" s="355" t="n"/>
      <c r="U1" s="351" t="n"/>
      <c r="V1" s="351" t="n"/>
      <c r="W1" s="351" t="n"/>
      <c r="X1" s="351" t="n"/>
      <c r="Y1" s="351" t="n"/>
      <c r="Z1" s="351" t="n"/>
      <c r="AA1" s="351" t="n"/>
      <c r="AB1" s="351" t="n"/>
      <c r="AC1" s="351" t="n"/>
      <c r="AD1" s="126" t="n"/>
      <c r="AE1" s="351" t="n"/>
      <c r="AF1" s="351" t="n"/>
    </row>
    <row r="2" ht="15" customFormat="1" customHeight="1" s="1">
      <c r="A2" s="351" t="n"/>
      <c r="B2" s="351" t="n"/>
      <c r="C2" s="127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128" t="n"/>
      <c r="U2" s="351" t="n"/>
      <c r="V2" s="343" t="n">
        <v>2025</v>
      </c>
      <c r="W2" s="356" t="n"/>
      <c r="X2" s="351" t="n"/>
      <c r="Y2" s="351" t="n"/>
      <c r="Z2" s="129" t="inlineStr">
        <is>
          <t>Month:</t>
        </is>
      </c>
      <c r="AA2" s="343" t="n">
        <v>3</v>
      </c>
      <c r="AB2" s="356" t="n"/>
      <c r="AC2" s="351" t="n"/>
      <c r="AD2" s="351" t="n"/>
      <c r="AE2" s="351" t="n"/>
      <c r="AF2" s="351" t="n"/>
    </row>
    <row r="3" ht="15.6" customHeight="1" s="348" thickBot="1">
      <c r="A3" s="351" t="n"/>
      <c r="B3" s="351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351" t="n"/>
      <c r="V3" s="333">
        <f>DATE(V2,AA2,1)</f>
        <v/>
      </c>
      <c r="W3" s="357" t="n"/>
      <c r="X3" s="357" t="n"/>
      <c r="Y3" s="357" t="n"/>
      <c r="Z3" s="357" t="n"/>
      <c r="AA3" s="357" t="n"/>
      <c r="AB3" s="358" t="n"/>
      <c r="AC3" s="351" t="n"/>
      <c r="AD3" s="351" t="n"/>
      <c r="AE3" s="351" t="n"/>
      <c r="AF3" s="249" t="n"/>
    </row>
    <row r="4" ht="21" customHeight="1" s="348" thickBot="1">
      <c r="A4" s="351" t="n"/>
      <c r="B4" s="351" t="n"/>
      <c r="C4" s="25" t="inlineStr">
        <is>
          <t>Federal Manangement Systems</t>
        </is>
      </c>
      <c r="D4" s="25" t="n"/>
      <c r="E4" s="25" t="n"/>
      <c r="F4" s="25" t="n"/>
      <c r="G4" s="25" t="n"/>
      <c r="H4" s="6" t="n"/>
      <c r="I4" s="6" t="n"/>
      <c r="J4" s="6" t="n"/>
      <c r="K4" s="330" t="inlineStr">
        <is>
          <t>Employee Number:</t>
        </is>
      </c>
      <c r="L4" s="351" t="n"/>
      <c r="M4" s="342" t="inlineStr">
        <is>
          <t>1922</t>
        </is>
      </c>
      <c r="N4" s="355" t="n"/>
      <c r="O4" s="6" t="n"/>
      <c r="P4" s="6" t="n"/>
      <c r="Q4" s="6" t="n"/>
      <c r="R4" s="6" t="n"/>
      <c r="S4" s="6" t="n"/>
      <c r="T4" s="6" t="n"/>
      <c r="U4" s="351" t="n"/>
      <c r="V4" s="130" t="inlineStr">
        <is>
          <t>Su</t>
        </is>
      </c>
      <c r="W4" s="131" t="inlineStr">
        <is>
          <t>M</t>
        </is>
      </c>
      <c r="X4" s="131" t="inlineStr">
        <is>
          <t>Tu</t>
        </is>
      </c>
      <c r="Y4" s="131" t="inlineStr">
        <is>
          <t>W</t>
        </is>
      </c>
      <c r="Z4" s="131" t="inlineStr">
        <is>
          <t>Th</t>
        </is>
      </c>
      <c r="AA4" s="131" t="inlineStr">
        <is>
          <t>F</t>
        </is>
      </c>
      <c r="AB4" s="132" t="inlineStr">
        <is>
          <t>Sa</t>
        </is>
      </c>
      <c r="AC4" s="351" t="n"/>
      <c r="AD4" s="133" t="inlineStr">
        <is>
          <t>Overtime Options</t>
        </is>
      </c>
      <c r="AE4" s="351" t="n"/>
      <c r="AF4" s="351" t="n"/>
      <c r="AJ4" s="257" t="n"/>
    </row>
    <row r="5" ht="14.1" customHeight="1" s="348" thickBot="1">
      <c r="A5" s="351" t="n"/>
      <c r="B5" s="351" t="n"/>
      <c r="C5" s="337" t="n"/>
      <c r="D5" s="351" t="n"/>
      <c r="E5" s="351" t="n"/>
      <c r="F5" s="351" t="n"/>
      <c r="G5" s="6" t="n"/>
      <c r="H5" s="340" t="n"/>
      <c r="I5" s="351" t="n"/>
      <c r="J5" s="340" t="n"/>
      <c r="K5" s="344" t="inlineStr">
        <is>
          <t>Employee Name:</t>
        </is>
      </c>
      <c r="L5" s="359" t="n"/>
      <c r="M5" s="342" t="inlineStr">
        <is>
          <t>Alstrom, Melanie Yolandia</t>
        </is>
      </c>
      <c r="N5" s="355" t="n"/>
      <c r="O5" s="337" t="n"/>
      <c r="P5" s="337" t="n"/>
      <c r="Q5" s="337" t="n"/>
      <c r="R5" s="337" t="n"/>
      <c r="S5" s="337" t="n"/>
      <c r="T5" s="337" t="n"/>
      <c r="U5" s="351" t="n"/>
      <c r="V5" s="263">
        <f>IF(MONTH($V$3)&lt;&gt;MONTH($V$3-WEEKDAY($V$3,1)+(ROW(V5)-ROW($V$5))*7+(COLUMN(V5)-COLUMN($V$5)+1)),"",$V$3-WEEKDAY($V$3,1)+(ROW(V5)-ROW($V$5))*7+(COLUMN(V5)-COLUMN($V$5)+1))</f>
        <v/>
      </c>
      <c r="W5" s="263">
        <f>IF(MONTH($V$3)&lt;&gt;MONTH($V$3-WEEKDAY($V$3,1)+(ROW(W5)-ROW($V$5))*7+(COLUMN(W5)-COLUMN($V$5)+1)),"",$V$3-WEEKDAY($V$3,1)+(ROW(W5)-ROW($V$5))*7+(COLUMN(W5)-COLUMN($V$5)+1))</f>
        <v/>
      </c>
      <c r="X5" s="263">
        <f>IF(MONTH($V$3)&lt;&gt;MONTH($V$3-WEEKDAY($V$3,1)+(ROW(X5)-ROW($V$5))*7+(COLUMN(X5)-COLUMN($V$5)+1)),"",$V$3-WEEKDAY($V$3,1)+(ROW(X5)-ROW($V$5))*7+(COLUMN(X5)-COLUMN($V$5)+1))</f>
        <v/>
      </c>
      <c r="Y5" s="263">
        <f>IF(MONTH($V$3)&lt;&gt;MONTH($V$3-WEEKDAY($V$3,1)+(ROW(Y5)-ROW($V$5))*7+(COLUMN(Y5)-COLUMN($V$5)+1)),"",$V$3-WEEKDAY($V$3,1)+(ROW(Y5)-ROW($V$5))*7+(COLUMN(Y5)-COLUMN($V$5)+1))</f>
        <v/>
      </c>
      <c r="Z5" s="263">
        <f>IF(MONTH($V$3)&lt;&gt;MONTH($V$3-WEEKDAY($V$3,1)+(ROW(Z5)-ROW($V$5))*7+(COLUMN(Z5)-COLUMN($V$5)+1)),"",$V$3-WEEKDAY($V$3,1)+(ROW(Z5)-ROW($V$5))*7+(COLUMN(Z5)-COLUMN($V$5)+1))</f>
        <v/>
      </c>
      <c r="AA5" s="263">
        <f>IF(MONTH($V$3)&lt;&gt;MONTH($V$3-WEEKDAY($V$3,1)+(ROW(AA5)-ROW($V$5))*7+(COLUMN(AA5)-COLUMN($V$5)+1)),"",$V$3-WEEKDAY($V$3,1)+(ROW(AA5)-ROW($V$5))*7+(COLUMN(AA5)-COLUMN($V$5)+1))</f>
        <v/>
      </c>
      <c r="AB5" s="263">
        <f>IF(MONTH($V$3)&lt;&gt;MONTH($V$3-WEEKDAY($V$3,1)+(ROW(AB5)-ROW($V$5))*7+(COLUMN(AB5)-COLUMN($V$5)+1)),"",$V$3-WEEKDAY($V$3,1)+(ROW(AB5)-ROW($V$5))*7+(COLUMN(AB5)-COLUMN($V$5)+1))</f>
        <v/>
      </c>
      <c r="AC5" s="351" t="n"/>
      <c r="AD5" s="351" t="n"/>
      <c r="AE5" s="3" t="b">
        <v>1</v>
      </c>
      <c r="AF5" s="258" t="n"/>
      <c r="AJ5" s="350" t="n"/>
      <c r="AK5" s="350" t="n"/>
      <c r="AL5" s="350" t="n"/>
    </row>
    <row r="6" ht="14.1" customHeight="1" s="348" thickBot="1">
      <c r="A6" s="351" t="n"/>
      <c r="B6" s="351" t="n"/>
      <c r="C6" s="337" t="inlineStr">
        <is>
          <t xml:space="preserve">120 Peter Rose St </t>
        </is>
      </c>
      <c r="D6" s="351" t="n"/>
      <c r="E6" s="351" t="n"/>
      <c r="F6" s="351" t="n"/>
      <c r="G6" s="6" t="n"/>
      <c r="H6" s="6" t="n"/>
      <c r="I6" s="6" t="n"/>
      <c r="J6" s="6" t="n"/>
      <c r="K6" s="6" t="n"/>
      <c r="L6" s="6" t="n"/>
      <c r="M6" s="339" t="inlineStr">
        <is>
          <t>Armed or unarmed</t>
        </is>
      </c>
      <c r="N6" s="360" t="n"/>
      <c r="O6" s="135" t="inlineStr">
        <is>
          <t>Unarmed</t>
        </is>
      </c>
      <c r="P6" s="6" t="n"/>
      <c r="Q6" s="6" t="n"/>
      <c r="R6" s="6" t="n"/>
      <c r="S6" s="6" t="n"/>
      <c r="T6" s="6" t="n"/>
      <c r="U6" s="351" t="n"/>
      <c r="V6" s="263">
        <f>IF(MONTH($V$3)&lt;&gt;MONTH($V$3-WEEKDAY($V$3,1)+(ROW(V6)-ROW($V$5))*7+(COLUMN(V6)-COLUMN($V$5)+1)),"",$V$3-WEEKDAY($V$3,1)+(ROW(V6)-ROW($V$5))*7+(COLUMN(V6)-COLUMN($V$5)+1))</f>
        <v/>
      </c>
      <c r="W6" s="263">
        <f>IF(MONTH($V$3)&lt;&gt;MONTH($V$3-WEEKDAY($V$3,1)+(ROW(W6)-ROW($V$5))*7+(COLUMN(W6)-COLUMN($V$5)+1)),"",$V$3-WEEKDAY($V$3,1)+(ROW(W6)-ROW($V$5))*7+(COLUMN(W6)-COLUMN($V$5)+1))</f>
        <v/>
      </c>
      <c r="X6" s="263">
        <f>IF(MONTH($V$3)&lt;&gt;MONTH($V$3-WEEKDAY($V$3,1)+(ROW(X6)-ROW($V$5))*7+(COLUMN(X6)-COLUMN($V$5)+1)),"",$V$3-WEEKDAY($V$3,1)+(ROW(X6)-ROW($V$5))*7+(COLUMN(X6)-COLUMN($V$5)+1))</f>
        <v/>
      </c>
      <c r="Y6" s="263">
        <f>IF(MONTH($V$3)&lt;&gt;MONTH($V$3-WEEKDAY($V$3,1)+(ROW(Y6)-ROW($V$5))*7+(COLUMN(Y6)-COLUMN($V$5)+1)),"",$V$3-WEEKDAY($V$3,1)+(ROW(Y6)-ROW($V$5))*7+(COLUMN(Y6)-COLUMN($V$5)+1))</f>
        <v/>
      </c>
      <c r="Z6" s="263">
        <f>IF(MONTH($V$3)&lt;&gt;MONTH($V$3-WEEKDAY($V$3,1)+(ROW(Z6)-ROW($V$5))*7+(COLUMN(Z6)-COLUMN($V$5)+1)),"",$V$3-WEEKDAY($V$3,1)+(ROW(Z6)-ROW($V$5))*7+(COLUMN(Z6)-COLUMN($V$5)+1))</f>
        <v/>
      </c>
      <c r="AA6" s="263">
        <f>IF(MONTH($V$3)&lt;&gt;MONTH($V$3-WEEKDAY($V$3,1)+(ROW(AA6)-ROW($V$5))*7+(COLUMN(AA6)-COLUMN($V$5)+1)),"",$V$3-WEEKDAY($V$3,1)+(ROW(AA6)-ROW($V$5))*7+(COLUMN(AA6)-COLUMN($V$5)+1))</f>
        <v/>
      </c>
      <c r="AB6" s="263">
        <f>IF(MONTH($V$3)&lt;&gt;MONTH($V$3-WEEKDAY($V$3,1)+(ROW(AB6)-ROW($V$5))*7+(COLUMN(AB6)-COLUMN($V$5)+1)),"",$V$3-WEEKDAY($V$3,1)+(ROW(AB6)-ROW($V$5))*7+(COLUMN(AB6)-COLUMN($V$5)+1))</f>
        <v/>
      </c>
      <c r="AC6" s="351" t="n"/>
      <c r="AD6" s="136" t="inlineStr">
        <is>
          <t>After:</t>
        </is>
      </c>
      <c r="AE6" s="264" t="n">
        <v>8</v>
      </c>
      <c r="AF6" s="258" t="n"/>
      <c r="AJ6" s="350" t="n"/>
      <c r="AL6" s="251" t="n"/>
    </row>
    <row r="7" ht="14.1" customHeight="1" s="348" thickBot="1">
      <c r="A7" s="351" t="n"/>
      <c r="B7" s="351" t="n"/>
      <c r="C7" s="337" t="inlineStr">
        <is>
          <t>Queenstown</t>
        </is>
      </c>
      <c r="D7" s="351" t="n"/>
      <c r="E7" s="351" t="n"/>
      <c r="F7" s="351" t="n"/>
      <c r="G7" s="6" t="n"/>
      <c r="H7" s="340" t="n"/>
      <c r="I7" s="351" t="n"/>
      <c r="J7" s="340" t="n"/>
      <c r="K7" s="340" t="n"/>
      <c r="L7" s="340" t="n"/>
      <c r="M7" s="338" t="inlineStr">
        <is>
          <t>Agency</t>
        </is>
      </c>
      <c r="N7" s="361" t="n"/>
      <c r="O7" s="7" t="inlineStr">
        <is>
          <t>Caricom</t>
        </is>
      </c>
      <c r="P7" s="6" t="n"/>
      <c r="Q7" s="6" t="n"/>
      <c r="R7" s="6" t="n"/>
      <c r="S7" s="6" t="n"/>
      <c r="T7" s="6" t="n"/>
      <c r="U7" s="351" t="n"/>
      <c r="V7" s="263">
        <f>IF(MONTH($V$3)&lt;&gt;MONTH($V$3-WEEKDAY($V$3,1)+(ROW(V7)-ROW($V$5))*7+(COLUMN(V7)-COLUMN($V$5)+1)),"",$V$3-WEEKDAY($V$3,1)+(ROW(V7)-ROW($V$5))*7+(COLUMN(V7)-COLUMN($V$5)+1))</f>
        <v/>
      </c>
      <c r="W7" s="263">
        <f>IF(MONTH($V$3)&lt;&gt;MONTH($V$3-WEEKDAY($V$3,1)+(ROW(W7)-ROW($V$5))*7+(COLUMN(W7)-COLUMN($V$5)+1)),"",$V$3-WEEKDAY($V$3,1)+(ROW(W7)-ROW($V$5))*7+(COLUMN(W7)-COLUMN($V$5)+1))</f>
        <v/>
      </c>
      <c r="X7" s="263">
        <f>IF(MONTH($V$3)&lt;&gt;MONTH($V$3-WEEKDAY($V$3,1)+(ROW(X7)-ROW($V$5))*7+(COLUMN(X7)-COLUMN($V$5)+1)),"",$V$3-WEEKDAY($V$3,1)+(ROW(X7)-ROW($V$5))*7+(COLUMN(X7)-COLUMN($V$5)+1))</f>
        <v/>
      </c>
      <c r="Y7" s="263">
        <f>IF(MONTH($V$3)&lt;&gt;MONTH($V$3-WEEKDAY($V$3,1)+(ROW(Y7)-ROW($V$5))*7+(COLUMN(Y7)-COLUMN($V$5)+1)),"",$V$3-WEEKDAY($V$3,1)+(ROW(Y7)-ROW($V$5))*7+(COLUMN(Y7)-COLUMN($V$5)+1))</f>
        <v/>
      </c>
      <c r="Z7" s="263">
        <f>IF(MONTH($V$3)&lt;&gt;MONTH($V$3-WEEKDAY($V$3,1)+(ROW(Z7)-ROW($V$5))*7+(COLUMN(Z7)-COLUMN($V$5)+1)),"",$V$3-WEEKDAY($V$3,1)+(ROW(Z7)-ROW($V$5))*7+(COLUMN(Z7)-COLUMN($V$5)+1))</f>
        <v/>
      </c>
      <c r="AA7" s="263">
        <f>IF(MONTH($V$3)&lt;&gt;MONTH($V$3-WEEKDAY($V$3,1)+(ROW(AA7)-ROW($V$5))*7+(COLUMN(AA7)-COLUMN($V$5)+1)),"",$V$3-WEEKDAY($V$3,1)+(ROW(AA7)-ROW($V$5))*7+(COLUMN(AA7)-COLUMN($V$5)+1))</f>
        <v/>
      </c>
      <c r="AB7" s="263">
        <f>IF(MONTH($V$3)&lt;&gt;MONTH($V$3-WEEKDAY($V$3,1)+(ROW(AB7)-ROW($V$5))*7+(COLUMN(AB7)-COLUMN($V$5)+1)),"",$V$3-WEEKDAY($V$3,1)+(ROW(AB7)-ROW($V$5))*7+(COLUMN(AB7)-COLUMN($V$5)+1))</f>
        <v/>
      </c>
      <c r="AC7" s="351" t="n"/>
      <c r="AD7" s="351" t="n"/>
      <c r="AE7" s="351" t="n"/>
      <c r="AF7" s="258" t="n"/>
      <c r="AJ7" s="350" t="n"/>
      <c r="AL7" s="251" t="n"/>
    </row>
    <row r="8">
      <c r="A8" s="351" t="n"/>
      <c r="B8" s="351" t="n"/>
      <c r="C8" s="337" t="inlineStr">
        <is>
          <t>Georgetown, Guyana</t>
        </is>
      </c>
      <c r="D8" s="351" t="n"/>
      <c r="E8" s="351" t="n"/>
      <c r="F8" s="351" t="n"/>
      <c r="G8" s="6" t="n"/>
      <c r="H8" s="6" t="n"/>
      <c r="I8" s="6" t="n"/>
      <c r="J8" s="6" t="n"/>
      <c r="K8" s="6" t="n"/>
      <c r="L8" s="6" t="n"/>
      <c r="M8" s="341" t="n"/>
      <c r="N8" s="351" t="n"/>
      <c r="O8" s="351" t="n"/>
      <c r="P8" s="6" t="n"/>
      <c r="Q8" s="6" t="n"/>
      <c r="R8" s="6" t="n"/>
      <c r="S8" s="6" t="n"/>
      <c r="T8" s="6" t="n"/>
      <c r="U8" s="351" t="n"/>
      <c r="V8" s="263">
        <f>IF(MONTH($V$3)&lt;&gt;MONTH($V$3-WEEKDAY($V$3,1)+(ROW(V8)-ROW($V$5))*7+(COLUMN(V8)-COLUMN($V$5)+1)),"",$V$3-WEEKDAY($V$3,1)+(ROW(V8)-ROW($V$5))*7+(COLUMN(V8)-COLUMN($V$5)+1))</f>
        <v/>
      </c>
      <c r="W8" s="263">
        <f>IF(MONTH($V$3)&lt;&gt;MONTH($V$3-WEEKDAY($V$3,1)+(ROW(W8)-ROW($V$5))*7+(COLUMN(W8)-COLUMN($V$5)+1)),"",$V$3-WEEKDAY($V$3,1)+(ROW(W8)-ROW($V$5))*7+(COLUMN(W8)-COLUMN($V$5)+1))</f>
        <v/>
      </c>
      <c r="X8" s="263">
        <f>IF(MONTH($V$3)&lt;&gt;MONTH($V$3-WEEKDAY($V$3,1)+(ROW(X8)-ROW($V$5))*7+(COLUMN(X8)-COLUMN($V$5)+1)),"",$V$3-WEEKDAY($V$3,1)+(ROW(X8)-ROW($V$5))*7+(COLUMN(X8)-COLUMN($V$5)+1))</f>
        <v/>
      </c>
      <c r="Y8" s="263">
        <f>IF(MONTH($V$3)&lt;&gt;MONTH($V$3-WEEKDAY($V$3,1)+(ROW(Y8)-ROW($V$5))*7+(COLUMN(Y8)-COLUMN($V$5)+1)),"",$V$3-WEEKDAY($V$3,1)+(ROW(Y8)-ROW($V$5))*7+(COLUMN(Y8)-COLUMN($V$5)+1))</f>
        <v/>
      </c>
      <c r="Z8" s="263">
        <f>IF(MONTH($V$3)&lt;&gt;MONTH($V$3-WEEKDAY($V$3,1)+(ROW(Z8)-ROW($V$5))*7+(COLUMN(Z8)-COLUMN($V$5)+1)),"",$V$3-WEEKDAY($V$3,1)+(ROW(Z8)-ROW($V$5))*7+(COLUMN(Z8)-COLUMN($V$5)+1))</f>
        <v/>
      </c>
      <c r="AA8" s="263">
        <f>IF(MONTH($V$3)&lt;&gt;MONTH($V$3-WEEKDAY($V$3,1)+(ROW(AA8)-ROW($V$5))*7+(COLUMN(AA8)-COLUMN($V$5)+1)),"",$V$3-WEEKDAY($V$3,1)+(ROW(AA8)-ROW($V$5))*7+(COLUMN(AA8)-COLUMN($V$5)+1))</f>
        <v/>
      </c>
      <c r="AB8" s="263">
        <f>IF(MONTH($V$3)&lt;&gt;MONTH($V$3-WEEKDAY($V$3,1)+(ROW(AB8)-ROW($V$5))*7+(COLUMN(AB8)-COLUMN($V$5)+1)),"",$V$3-WEEKDAY($V$3,1)+(ROW(AB8)-ROW($V$5))*7+(COLUMN(AB8)-COLUMN($V$5)+1))</f>
        <v/>
      </c>
      <c r="AC8" s="351" t="n"/>
      <c r="AD8" s="351" t="n"/>
      <c r="AE8" s="3" t="b">
        <v>1</v>
      </c>
      <c r="AF8" s="258" t="n"/>
      <c r="AJ8" s="350" t="n"/>
      <c r="AL8" s="251" t="n"/>
    </row>
    <row r="9">
      <c r="A9" s="351" t="n"/>
      <c r="B9" s="351" t="n"/>
      <c r="C9" s="337" t="n"/>
      <c r="D9" s="337" t="n"/>
      <c r="E9" s="337" t="n"/>
      <c r="F9" s="337" t="n"/>
      <c r="G9" s="6" t="n"/>
      <c r="H9" s="6" t="n"/>
      <c r="I9" s="6" t="n"/>
      <c r="J9" s="6" t="n"/>
      <c r="K9" s="6" t="n"/>
      <c r="L9" s="6" t="n"/>
      <c r="M9" s="137" t="n"/>
      <c r="N9" s="137" t="n"/>
      <c r="O9" s="6" t="n"/>
      <c r="P9" s="6" t="n"/>
      <c r="Q9" s="6" t="n"/>
      <c r="R9" s="6" t="n"/>
      <c r="S9" s="6" t="n"/>
      <c r="T9" s="6" t="n"/>
      <c r="U9" s="351" t="n"/>
      <c r="V9" s="265" t="n"/>
      <c r="W9" s="265" t="n"/>
      <c r="X9" s="265" t="n"/>
      <c r="Y9" s="265" t="n"/>
      <c r="Z9" s="265" t="n"/>
      <c r="AA9" s="265" t="n"/>
      <c r="AB9" s="265" t="n"/>
      <c r="AC9" s="351" t="n"/>
      <c r="AD9" s="351" t="n"/>
      <c r="AE9" s="3" t="n"/>
      <c r="AF9" s="351" t="n"/>
      <c r="AJ9" s="350" t="n"/>
      <c r="AL9" s="251" t="n"/>
    </row>
    <row r="10">
      <c r="A10" s="351" t="n"/>
      <c r="B10" s="351" t="n"/>
      <c r="C10" s="337" t="inlineStr">
        <is>
          <t>592-223-7560</t>
        </is>
      </c>
      <c r="D10" s="351" t="n"/>
      <c r="E10" s="351" t="n"/>
      <c r="F10" s="351" t="n"/>
      <c r="G10" s="6" t="n"/>
      <c r="H10" s="340" t="n"/>
      <c r="I10" s="351" t="n"/>
      <c r="J10" s="340" t="n"/>
      <c r="K10" s="330" t="inlineStr">
        <is>
          <t>Week Starting:</t>
        </is>
      </c>
      <c r="L10" s="351" t="n"/>
      <c r="M10" s="335" t="n">
        <v>45977</v>
      </c>
      <c r="N10" s="362" t="n"/>
      <c r="O10" s="6" t="n"/>
      <c r="P10" s="6" t="n"/>
      <c r="Q10" s="6" t="n"/>
      <c r="R10" s="6" t="n"/>
      <c r="S10" s="6" t="n"/>
      <c r="T10" s="138" t="inlineStr">
        <is>
          <t>[42]</t>
        </is>
      </c>
      <c r="U10" s="351" t="n"/>
      <c r="V10" s="263">
        <f>IF(MONTH($V$3)&lt;&gt;MONTH($V$3-WEEKDAY($V$3,1)+(ROW(V10)-ROW($V$5))*7+(COLUMN(V10)-COLUMN($V$5)+1)),"",$V$3-WEEKDAY($V$3,1)+(ROW(V10)-ROW($V$5))*7+(COLUMN(V10)-COLUMN($V$5)+1))</f>
        <v/>
      </c>
      <c r="W10" s="263">
        <f>IF(MONTH($V$3)&lt;&gt;MONTH($V$3-WEEKDAY($V$3,1)+(ROW(W10)-ROW($V$5))*7+(COLUMN(W10)-COLUMN($V$5)+1)),"",$V$3-WEEKDAY($V$3,1)+(ROW(W10)-ROW($V$5))*7+(COLUMN(W10)-COLUMN($V$5)+1))</f>
        <v/>
      </c>
      <c r="X10" s="263">
        <f>IF(MONTH($V$3)&lt;&gt;MONTH($V$3-WEEKDAY($V$3,1)+(ROW(X10)-ROW($V$5))*7+(COLUMN(X10)-COLUMN($V$5)+1)),"",$V$3-WEEKDAY($V$3,1)+(ROW(X10)-ROW($V$5))*7+(COLUMN(X10)-COLUMN($V$5)+1))</f>
        <v/>
      </c>
      <c r="Y10" s="263">
        <f>IF(MONTH($V$3)&lt;&gt;MONTH($V$3-WEEKDAY($V$3,1)+(ROW(Y10)-ROW($V$5))*7+(COLUMN(Y10)-COLUMN($V$5)+1)),"",$V$3-WEEKDAY($V$3,1)+(ROW(Y10)-ROW($V$5))*7+(COLUMN(Y10)-COLUMN($V$5)+1))</f>
        <v/>
      </c>
      <c r="Z10" s="263">
        <f>IF(MONTH($V$3)&lt;&gt;MONTH($V$3-WEEKDAY($V$3,1)+(ROW(Z10)-ROW($V$5))*7+(COLUMN(Z10)-COLUMN($V$5)+1)),"",$V$3-WEEKDAY($V$3,1)+(ROW(Z10)-ROW($V$5))*7+(COLUMN(Z10)-COLUMN($V$5)+1))</f>
        <v/>
      </c>
      <c r="AA10" s="263">
        <f>IF(MONTH($V$3)&lt;&gt;MONTH($V$3-WEEKDAY($V$3,1)+(ROW(AA10)-ROW($V$5))*7+(COLUMN(AA10)-COLUMN($V$5)+1)),"",$V$3-WEEKDAY($V$3,1)+(ROW(AA10)-ROW($V$5))*7+(COLUMN(AA10)-COLUMN($V$5)+1))</f>
        <v/>
      </c>
      <c r="AB10" s="263">
        <f>IF(MONTH($V$3)&lt;&gt;MONTH($V$3-WEEKDAY($V$3,1)+(ROW(AB10)-ROW($V$5))*7+(COLUMN(AB10)-COLUMN($V$5)+1)),"",$V$3-WEEKDAY($V$3,1)+(ROW(AB10)-ROW($V$5))*7+(COLUMN(AB10)-COLUMN($V$5)+1))</f>
        <v/>
      </c>
      <c r="AC10" s="351" t="n"/>
      <c r="AD10" s="136" t="inlineStr">
        <is>
          <t>After:</t>
        </is>
      </c>
      <c r="AE10" s="264" t="n">
        <v>40</v>
      </c>
      <c r="AF10" s="250" t="n"/>
    </row>
    <row r="11" ht="15.75" customHeight="1" s="348" thickBot="1">
      <c r="A11" s="351" t="n"/>
      <c r="B11" s="351" t="n"/>
      <c r="C11" s="6" t="n"/>
      <c r="D11" s="6" t="n"/>
      <c r="E11" s="6" t="n"/>
      <c r="F11" s="6" t="n"/>
      <c r="G11" s="6" t="n"/>
      <c r="H11" s="6" t="n"/>
      <c r="I11" s="6" t="n"/>
      <c r="J11" s="6" t="n"/>
      <c r="K11" s="259" t="inlineStr">
        <is>
          <t>Carry Forward Hrs:</t>
        </is>
      </c>
      <c r="L11" s="248" t="n">
        <v>24</v>
      </c>
      <c r="M11" s="6" t="n"/>
      <c r="N11" s="6" t="n"/>
      <c r="O11" s="6" t="n"/>
      <c r="P11" s="6" t="n"/>
      <c r="Q11" s="6" t="n"/>
      <c r="R11" s="6" t="n"/>
      <c r="S11" s="6" t="n"/>
      <c r="T11" s="6" t="n"/>
      <c r="U11" s="351" t="n"/>
      <c r="V11" s="263">
        <f>IF(MONTH($V$3)&lt;&gt;MONTH($V$3-WEEKDAY($V$3,1)+(ROW(V11)-ROW($V$5))*7+(COLUMN(V11)-COLUMN($V$5)+1)),"",$V$3-WEEKDAY($V$3,1)+(ROW(V11)-ROW($V$5))*7+(COLUMN(V11)-COLUMN($V$5)+1))</f>
        <v/>
      </c>
      <c r="W11" s="263">
        <f>IF(MONTH($V$3)&lt;&gt;MONTH($V$3-WEEKDAY($V$3,1)+(ROW(W11)-ROW($V$5))*7+(COLUMN(W11)-COLUMN($V$5)+1)),"",$V$3-WEEKDAY($V$3,1)+(ROW(W11)-ROW($V$5))*7+(COLUMN(W11)-COLUMN($V$5)+1))</f>
        <v/>
      </c>
      <c r="X11" s="263">
        <f>IF(MONTH($V$3)&lt;&gt;MONTH($V$3-WEEKDAY($V$3,1)+(ROW(X11)-ROW($V$5))*7+(COLUMN(X11)-COLUMN($V$5)+1)),"",$V$3-WEEKDAY($V$3,1)+(ROW(X11)-ROW($V$5))*7+(COLUMN(X11)-COLUMN($V$5)+1))</f>
        <v/>
      </c>
      <c r="Y11" s="263">
        <f>IF(MONTH($V$3)&lt;&gt;MONTH($V$3-WEEKDAY($V$3,1)+(ROW(Y11)-ROW($V$5))*7+(COLUMN(Y11)-COLUMN($V$5)+1)),"",$V$3-WEEKDAY($V$3,1)+(ROW(Y11)-ROW($V$5))*7+(COLUMN(Y11)-COLUMN($V$5)+1))</f>
        <v/>
      </c>
      <c r="Z11" s="263">
        <f>IF(MONTH($V$3)&lt;&gt;MONTH($V$3-WEEKDAY($V$3,1)+(ROW(Z11)-ROW($V$5))*7+(COLUMN(Z11)-COLUMN($V$5)+1)),"",$V$3-WEEKDAY($V$3,1)+(ROW(Z11)-ROW($V$5))*7+(COLUMN(Z11)-COLUMN($V$5)+1))</f>
        <v/>
      </c>
      <c r="AA11" s="263">
        <f>IF(MONTH($V$3)&lt;&gt;MONTH($V$3-WEEKDAY($V$3,1)+(ROW(AA11)-ROW($V$5))*7+(COLUMN(AA11)-COLUMN($V$5)+1)),"",$V$3-WEEKDAY($V$3,1)+(ROW(AA11)-ROW($V$5))*7+(COLUMN(AA11)-COLUMN($V$5)+1))</f>
        <v/>
      </c>
      <c r="AB11" s="263">
        <f>IF(MONTH($V$3)&lt;&gt;MONTH($V$3-WEEKDAY($V$3,1)+(ROW(AB11)-ROW($V$5))*7+(COLUMN(AB11)-COLUMN($V$5)+1)),"",$V$3-WEEKDAY($V$3,1)+(ROW(AB11)-ROW($V$5))*7+(COLUMN(AB11)-COLUMN($V$5)+1))</f>
        <v/>
      </c>
      <c r="AC11" s="351" t="n"/>
      <c r="AD11" s="351" t="n"/>
      <c r="AE11" s="351" t="n"/>
      <c r="AF11" s="258" t="n"/>
      <c r="AJ11" s="252" t="n"/>
      <c r="AK11" s="252" t="n"/>
    </row>
    <row r="12" ht="27.75" customFormat="1" customHeight="1" s="2" thickBot="1">
      <c r="A12" s="266" t="inlineStr">
        <is>
          <t>Day Off</t>
        </is>
      </c>
      <c r="B12" s="267" t="inlineStr">
        <is>
          <t>Holiday Double</t>
        </is>
      </c>
      <c r="C12" s="139" t="inlineStr">
        <is>
          <t>Day of Week</t>
        </is>
      </c>
      <c r="D12" s="140" t="inlineStr">
        <is>
          <t>Time
In</t>
        </is>
      </c>
      <c r="E12" s="140" t="inlineStr">
        <is>
          <t>Time
Out</t>
        </is>
      </c>
      <c r="F12" s="141" t="n"/>
      <c r="G12" s="140" t="inlineStr">
        <is>
          <t>Time
In</t>
        </is>
      </c>
      <c r="H12" s="140" t="inlineStr">
        <is>
          <t>Time
Out</t>
        </is>
      </c>
      <c r="I12" s="142" t="inlineStr">
        <is>
          <t>Total
Hrs</t>
        </is>
      </c>
      <c r="J12" s="142" t="inlineStr">
        <is>
          <t>Location</t>
        </is>
      </c>
      <c r="K12" s="142" t="inlineStr">
        <is>
          <t>Supervisor</t>
        </is>
      </c>
      <c r="L12" s="142" t="inlineStr">
        <is>
          <t>Supervisor Approval</t>
        </is>
      </c>
      <c r="M12" s="140" t="inlineStr">
        <is>
          <t>Regular
Hrs</t>
        </is>
      </c>
      <c r="N12" s="140" t="inlineStr">
        <is>
          <t>Overtime
Hrs</t>
        </is>
      </c>
      <c r="O12" s="140" t="inlineStr">
        <is>
          <t>Hol Hrs</t>
        </is>
      </c>
      <c r="P12" s="140" t="inlineStr">
        <is>
          <t>Responsibilities</t>
        </is>
      </c>
      <c r="Q12" s="140" t="inlineStr">
        <is>
          <t>Risk</t>
        </is>
      </c>
      <c r="R12" s="140" t="inlineStr">
        <is>
          <t>Meals</t>
        </is>
      </c>
      <c r="S12" s="140" t="inlineStr">
        <is>
          <t>Vac Hrs</t>
        </is>
      </c>
      <c r="T12" s="143" t="inlineStr">
        <is>
          <t>Reason for Overtime</t>
        </is>
      </c>
      <c r="U12" s="144" t="inlineStr">
        <is>
          <t>Wkly Reg Avail</t>
        </is>
      </c>
      <c r="V12" s="351" t="inlineStr">
        <is>
          <t>Orig Reg</t>
        </is>
      </c>
      <c r="W12" s="351" t="inlineStr">
        <is>
          <t>Wkly OT Adj</t>
        </is>
      </c>
      <c r="X12" s="351" t="inlineStr">
        <is>
          <t>Week Start</t>
        </is>
      </c>
      <c r="Y12" s="351" t="inlineStr">
        <is>
          <t>Wk Hrs Before</t>
        </is>
      </c>
      <c r="Z12" s="351" t="n"/>
      <c r="AA12" s="351" t="n"/>
      <c r="AB12" s="351" t="n"/>
      <c r="AC12" s="351" t="n"/>
      <c r="AD12" s="351" t="n"/>
      <c r="AE12" s="351" t="n"/>
      <c r="AF12" s="351" t="n"/>
      <c r="AJ12" s="252" t="n"/>
      <c r="AK12" s="252" t="n"/>
    </row>
    <row r="13" hidden="1" ht="15.75" customHeight="1" s="348" thickBot="1">
      <c r="A13" s="268" t="n"/>
      <c r="B13" s="351" t="n"/>
      <c r="C13" s="145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146" t="n"/>
      <c r="U13" s="351" t="n"/>
      <c r="V13" s="351" t="n"/>
      <c r="W13" s="351" t="n"/>
      <c r="X13" s="351" t="n"/>
      <c r="Y13" s="351" t="n"/>
      <c r="Z13" s="351" t="n"/>
      <c r="AA13" s="351" t="n"/>
      <c r="AB13" s="351" t="n"/>
      <c r="AC13" s="351" t="n"/>
      <c r="AD13" s="351" t="n"/>
      <c r="AE13" s="351" t="n"/>
      <c r="AF13" s="351" t="n"/>
    </row>
    <row r="14" ht="24" customHeight="1" s="348" thickBot="1">
      <c r="A14" s="147" t="inlineStr">
        <is>
          <t>On Day</t>
        </is>
      </c>
      <c r="B14" s="269" t="n"/>
      <c r="C14" s="88">
        <f>M10</f>
        <v/>
      </c>
      <c r="D14" s="54" t="n"/>
      <c r="E14" s="148">
        <f>IF(D14="", "",
 IF(D14=TIME(0,0,0), 0,
 IF(AND(D14&gt;=TIME(0,0,1), D14&lt;=TIME(2,0,0)), TIME(7,0,0),
 IF(AND(D14&gt;=TIME(6,0,0), D14&lt;=TIME(8,0,0)), TIME(12,0,0),
 IF(AND(D14&gt;TIME(8,0,0), D14&lt;=TIME(13,59,0)), TIME(15,0,0),
 IF(AND(D14&gt;=TIME(14,0,0), D14&lt;=TIME(17,59,0)), TIME(21,0,0),
 IF(AND(D14&gt;=TIME(18,0,0), D14&lt;=TIME(21,59,0)), TIME(0,0,0),
 IF(AND(D14&gt;=TIME(22,0,0), D14&lt;=TIME(23,59,59)), TIME(7,0,0), ""))))))))</f>
        <v/>
      </c>
      <c r="F14" s="149" t="n"/>
      <c r="G14" s="148">
        <f>IF(AND(D14&gt;=TIME(6,0,0),D14&lt;=TIME(8,0,0)),E14,"")</f>
        <v/>
      </c>
      <c r="H14" s="54" t="n"/>
      <c r="I14" s="55">
        <f>ROUND(IF(OR(D14="",E14="",E14=0),0,IF(H14="",MOD(E14-D14,1)*24,MOD(H14-D14,1)*24)),2)</f>
        <v/>
      </c>
      <c r="J14" s="150" t="n"/>
      <c r="K14" s="270" t="n"/>
      <c r="L14" s="271" t="n"/>
      <c r="M14" s="272">
        <f>MAX(0,V14-W14)</f>
        <v/>
      </c>
      <c r="N14" s="56">
        <f>(IF(OR($C14="",$D14=""),0,
 IF(OR($A14="Holiday",$A15="Holiday"),
    IF(ISNUMBER(MATCH(TRIM($B14),{"Phagwah","Good Friday","Easter Monday","Labour Day","Christmas","Eid ul Azha","Romans-2","Globe-12","Neptune P1"},0)),0,$I14),
 IF(AND(NOT(OR($A14="Annual Leave",$A15="Annual Leave")),$A14="Off day"),$I14,
  MAX(0,$I14-$V14)
  ))))+W14</f>
        <v/>
      </c>
      <c r="O14" s="56">
        <f>IF(AND(OR($A14="Holiday",$A15="Holiday"),
        ISNUMBER(MATCH(TRIM($B14),{"Phagwah","Good Friday","Easter Monday","Labour Day","Christmas","Eid ul Azha","Romans-2","Globe-12","Neptune P1"},0))),
   $I14,0)</f>
        <v/>
      </c>
      <c r="P14" s="56">
        <f>IF(OR($O$7="Canteen",$O$7="Head Office"),0,IF($I14&lt;=0,0,IF(OR(OR(TRIM($J14)="Hebrews",TRIM($J14)="Romans",TRIM($J14)="Romans-2",TRIM($J14)="Globe",TRIM($J14)="Globe-12",TRIM($J14)="Neptune P1"),AND($I15&gt;0,OR(TRIM($J15)="Hebrews",TRIM($J15)="Romans",TRIM($J15)="Romans-2",TRIM($J15)="Globe",TRIM($J15)="Globe-12",TRIM($J15)="Neptune P1"))),1,0)))</f>
        <v/>
      </c>
      <c r="Q14" s="57" t="n"/>
      <c r="R14" s="56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IF($I14&gt;0,1,0),
      0
   ),
0))</f>
        <v/>
      </c>
      <c r="S14" s="56">
        <f>IF(OR($A14="Annual Leave",$A15="Annual Leave"),IF($A14="Annual Leave",8,0),0)</f>
        <v/>
      </c>
      <c r="T14" s="58" t="n"/>
      <c r="U14" s="144">
        <f>MAX(0,40-Y14)</f>
        <v/>
      </c>
      <c r="V14" s="151">
        <f>IF(OR($C14="",$D14=""),0,
 IF(OR($A14="Holiday",$A15="Holiday"),0,
 IF(AND(NOT(OR($A14="Annual Leave",$A15="Annual Leave")),$A14="Off day"),0,
  IF($I14+$I15&gt;=8,IF($I14&gt;=8,8,$I14),$I14)
  )))</f>
        <v/>
      </c>
      <c r="W14" s="151">
        <f>MAX(0,V14-U14)</f>
        <v/>
      </c>
      <c r="X14" s="151">
        <f>IF(C14="","",C14-WEEKDAY(C14,1)+1)</f>
        <v/>
      </c>
      <c r="Y14" s="151">
        <f>IF(X14=X14,$L$11,0)</f>
        <v/>
      </c>
      <c r="Z14" s="151" t="n"/>
      <c r="AA14" s="151" t="n"/>
      <c r="AB14" s="151" t="n"/>
      <c r="AC14" s="351" t="n"/>
      <c r="AD14" s="351" t="n"/>
      <c r="AE14" s="351" t="n"/>
      <c r="AF14" s="351" t="n"/>
    </row>
    <row r="15" ht="24" customHeight="1" s="348" thickBot="1">
      <c r="A15" s="147" t="inlineStr">
        <is>
          <t>On Day</t>
        </is>
      </c>
      <c r="B15" s="269" t="n"/>
      <c r="C15" s="89">
        <f>C14</f>
        <v/>
      </c>
      <c r="D15" s="59" t="n"/>
      <c r="E15" s="152">
        <f>IF(D15="", "",
 IF(D15=TIME(0,0,0), 0,
 IF(AND(D15&gt;=TIME(0,0,1), D15&lt;=TIME(2,0,0)), TIME(7,0,0),
 IF(AND(D15&gt;=TIME(6,0,0), D15&lt;=TIME(8,0,0)), TIME(12,0,0),
 IF(AND(D15&gt;TIME(8,0,0), D15&lt;=TIME(13,59,0)), TIME(15,0,0),
 IF(AND(D15&gt;=TIME(14,0,0), D15&lt;=TIME(17,59,0)), TIME(21,0,0),
 IF(AND(D15&gt;=TIME(18,0,0), D15&lt;=TIME(21,59,0)), TIME(0,0,0),
 IF(AND(D15&gt;=TIME(22,0,0), D15&lt;=TIME(23,59,59)), TIME(7,0,0), ""))))))))</f>
        <v/>
      </c>
      <c r="F15" s="153" t="n"/>
      <c r="G15" s="152">
        <f>IF(AND(D15&gt;=TIME(6,0,0),D15&lt;=TIME(8,0,0)),E15,"")</f>
        <v/>
      </c>
      <c r="H15" s="59" t="n"/>
      <c r="I15" s="60">
        <f>ROUND(IF(OR(D15="",E15="",E15=0),0,IF(H15="",MOD(E15-D15,1)*24,MOD(H15-D15,1)*24)),2)</f>
        <v/>
      </c>
      <c r="J15" s="150" t="n"/>
      <c r="K15" s="270" t="n"/>
      <c r="L15" s="271" t="n"/>
      <c r="M15" s="272">
        <f>MAX(0,V15-W15)</f>
        <v/>
      </c>
      <c r="N15" s="61">
        <f>(IF(OR($C15="",$D15=""),0,
 IF(OR($A14="Holiday",$A15="Holiday"),
    IF(ISNUMBER(MATCH(TRIM($B15),{"Phagwah","Good Friday","Easter Monday","Labour Day","Christmas","Eid ul Azha","Romans-2","Globe-12","Neptune P1"},0)),0,$I15),
 IF(AND(NOT(OR($A14="Annual Leave",$A15="Annual Leave")),$A15="Off day"),$I15,
  MAX(0,$I15-$V15)
  ))))+W15</f>
        <v/>
      </c>
      <c r="O15" s="61">
        <f>IF(AND(OR($A14="Holiday",$A15="Holiday"),
        ISNUMBER(MATCH(TRIM($B15),{"Phagwah","Good Friday","Easter Monday","Labour Day","Christmas","Eid ul Azha","Romans-2","Globe-12","Neptune P1"},0))),
   $I15,0)</f>
        <v/>
      </c>
      <c r="P15" s="61">
        <f>IF(OR($O$7="Canteen",$O$7="Head Office"),0,IF($I15&lt;=0,0,IF(AND($I14&lt;=0,OR(TRIM($J15)="Hebrews",TRIM($J15)="Romans",TRIM($J15)="Romans-2",TRIM($J15)="Globe",TRIM($J15)="Globe-12",TRIM($J15)="Neptune P1")),1,0)))</f>
        <v/>
      </c>
      <c r="Q15" s="62" t="n"/>
      <c r="R15" s="61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IF(AND($I14=0,$I15&gt;0),1,0),
      0
   ),
0))</f>
        <v/>
      </c>
      <c r="S15" s="61">
        <f>IF(OR($A14="Annual Leave",$A15="Annual Leave"),IF(AND($A14&lt;&gt;"Annual Leave",$A15="Annual Leave"),8,0),0)</f>
        <v/>
      </c>
      <c r="T15" s="63" t="n"/>
      <c r="U15" s="144">
        <f>MAX(0,40-Y15)</f>
        <v/>
      </c>
      <c r="V15" s="151">
        <f>IF(OR($C15="",$D15=""),0,
 IF(OR($A14="Holiday",$A15="Holiday"),0,
 IF(AND(NOT(OR($A14="Annual Leave",$A15="Annual Leave")),$A15="Off day"),0,
  IF($I14+$I15&gt;=8,IF($I14&gt;=8,0,8-$I14),$I15)
  )))</f>
        <v/>
      </c>
      <c r="W15" s="151">
        <f>MAX(0,V15-U15)</f>
        <v/>
      </c>
      <c r="X15" s="151">
        <f>IF(C15="","",C15-WEEKDAY(C15,1)+1)</f>
        <v/>
      </c>
      <c r="Y15" s="151">
        <f>SUMPRODUCT(($X$14:$X14=X15)*(($V$14:$V14)+($O$14:$O14)))+IF(X15=X14,$L$11,0)</f>
        <v/>
      </c>
      <c r="Z15" s="151" t="n"/>
      <c r="AA15" s="151" t="n"/>
      <c r="AB15" s="151" t="n"/>
      <c r="AC15" s="351" t="n"/>
      <c r="AD15" s="351" t="n"/>
      <c r="AE15" s="351" t="n"/>
      <c r="AF15" s="351" t="n"/>
    </row>
    <row r="16" ht="24" customHeight="1" s="348" thickBot="1">
      <c r="A16" s="154" t="inlineStr">
        <is>
          <t>On Day</t>
        </is>
      </c>
      <c r="B16" s="273" t="n"/>
      <c r="C16" s="90">
        <f>C14+1</f>
        <v/>
      </c>
      <c r="D16" s="8" t="n"/>
      <c r="E16" s="155">
        <f>IF(D16="", "",
 IF(D16=TIME(0,0,0), 0,
 IF(AND(D16&gt;=TIME(0,0,1), D16&lt;=TIME(2,0,0)), TIME(7,0,0),
 IF(AND(D16&gt;=TIME(6,0,0), D16&lt;=TIME(8,0,0)), TIME(12,0,0),
 IF(AND(D16&gt;TIME(8,0,0), D16&lt;=TIME(13,59,0)), TIME(15,0,0),
 IF(AND(D16&gt;=TIME(14,0,0), D16&lt;=TIME(17,59,0)), TIME(21,0,0),
 IF(AND(D16&gt;=TIME(18,0,0), D16&lt;=TIME(21,59,0)), TIME(0,0,0),
 IF(AND(D16&gt;=TIME(22,0,0), D16&lt;=TIME(23,59,59)), TIME(7,0,0), ""))))))))</f>
        <v/>
      </c>
      <c r="F16" s="156" t="n"/>
      <c r="G16" s="155">
        <f>IF(AND(D16&gt;=TIME(6,0,0),D16&lt;=TIME(8,0,0)),E16,"")</f>
        <v/>
      </c>
      <c r="H16" s="8" t="n"/>
      <c r="I16" s="30">
        <f>ROUND(IF(OR(D16="",E16="",E16=0),0,IF(H16="",MOD(E16-D16,1)*24,MOD(H16-D16,1)*24)),2)</f>
        <v/>
      </c>
      <c r="J16" s="157" t="n"/>
      <c r="K16" s="274" t="n"/>
      <c r="L16" s="271" t="n"/>
      <c r="M16" s="275">
        <f>MAX(0,V16-W16)</f>
        <v/>
      </c>
      <c r="N16" s="9">
        <f>(IF(OR($C16="",$D16=""),0,
 IF(OR($A16="Holiday",$A17="Holiday"),
    IF(ISNUMBER(MATCH(TRIM($B16),{"Phagwah","Good Friday","Easter Monday","Labour Day","Christmas","Eid ul Azha","Romans-2","Globe-12","Neptune P1"},0)),0,$I16),
 IF(AND(NOT(OR($A16="Annual Leave",$A17="Annual Leave")),$A16="Off day"),$I16,
  MAX(0,$I16-$V16)
  ))))+W16</f>
        <v/>
      </c>
      <c r="O16" s="9">
        <f>IF(AND(OR($A16="Holiday",$A17="Holiday"),
        ISNUMBER(MATCH(TRIM($B16),{"Phagwah","Good Friday","Easter Monday","Labour Day","Christmas","Eid ul Azha","Romans-2","Globe-12","Neptune P1"},0))),
   $I16,0)</f>
        <v/>
      </c>
      <c r="P16" s="9">
        <f>IF(OR($O$7="Canteen",$O$7="Head Office"),0,IF($I16&lt;=0,0,IF(OR(OR(TRIM($J16)="Hebrews",TRIM($J16)="Romans",TRIM($J16)="Romans-2",TRIM($J16)="Globe",TRIM($J16)="Globe-12",TRIM($J16)="Neptune P1"),AND($I17&gt;0,OR(TRIM($J17)="Hebrews",TRIM($J17)="Romans",TRIM($J17)="Romans-2",TRIM($J17)="Globe",TRIM($J17)="Globe-12",TRIM($J17)="Neptune P1"))),1,0)))</f>
        <v/>
      </c>
      <c r="Q16" s="10" t="n"/>
      <c r="R16" s="9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IF($I16&gt;0,1,0),
      0
   ),
0))</f>
        <v/>
      </c>
      <c r="S16" s="9">
        <f>IF(OR($A16="Annual Leave",$A17="Annual Leave"),IF($A16="Annual Leave",8,0),0)</f>
        <v/>
      </c>
      <c r="T16" s="91" t="n"/>
      <c r="U16" s="144">
        <f>MAX(0,40-Y16)</f>
        <v/>
      </c>
      <c r="V16" s="351">
        <f>IF(OR($C16="",$D16=""),0,
 IF(OR($A16="Holiday",$A17="Holiday"),0,
 IF(AND(NOT(OR($A16="Annual Leave",$A17="Annual Leave")),$A16="Off day"),0,
  IF($I16+$I17&gt;=8,IF($I16&gt;=8,8,$I16),$I16)
  )))</f>
        <v/>
      </c>
      <c r="W16" s="351">
        <f>MAX(0,V16-U16)</f>
        <v/>
      </c>
      <c r="X16" s="351">
        <f>IF(C16="","",C16-WEEKDAY(C16,1)+1)</f>
        <v/>
      </c>
      <c r="Y16" s="351">
        <f>SUMPRODUCT(($X$14:$X15=X16)*(($V$14:$V15)+($O$14:$O15)))+IF(X16=X14,$L$11,0)</f>
        <v/>
      </c>
      <c r="Z16" s="351" t="n"/>
      <c r="AA16" s="351" t="n"/>
      <c r="AB16" s="351" t="n"/>
      <c r="AC16" s="351" t="n"/>
      <c r="AD16" s="351" t="n"/>
      <c r="AE16" s="351" t="n"/>
      <c r="AF16" s="351" t="n"/>
    </row>
    <row r="17" ht="24" customHeight="1" s="348" thickBot="1">
      <c r="A17" s="154" t="inlineStr">
        <is>
          <t>On Day</t>
        </is>
      </c>
      <c r="B17" s="273" t="n"/>
      <c r="C17" s="90">
        <f>C16</f>
        <v/>
      </c>
      <c r="D17" s="276" t="n"/>
      <c r="E17" s="277">
        <f>IF(D17="", "",
 IF(D17=TIME(0,0,0), 0,
 IF(AND(D17&gt;=TIME(0,0,1), D17&lt;=TIME(2,0,0)), TIME(7,0,0),
 IF(AND(D17&gt;=TIME(6,0,0), D17&lt;=TIME(8,0,0)), TIME(12,0,0),
 IF(AND(D17&gt;TIME(8,0,0), D17&lt;=TIME(13,59,0)), TIME(15,0,0),
 IF(AND(D17&gt;=TIME(14,0,0), D17&lt;=TIME(17,59,0)), TIME(21,0,0),
 IF(AND(D17&gt;=TIME(18,0,0), D17&lt;=TIME(21,59,0)), TIME(0,0,0),
 IF(AND(D17&gt;=TIME(22,0,0), D17&lt;=TIME(23,59,59)), TIME(7,0,0), ""))))))))</f>
        <v/>
      </c>
      <c r="F17" s="156" t="n"/>
      <c r="G17" s="277">
        <f>IF(AND(D17&gt;=TIME(6,0,0),D17&lt;=TIME(8,0,0)),E17,"")</f>
        <v/>
      </c>
      <c r="H17" s="276" t="n"/>
      <c r="I17" s="30">
        <f>ROUND(IF(OR(D17="",E17="",E17=0),0,IF(H17="",MOD(E17-D17,1)*24,MOD(H17-D17,1)*24)),2)</f>
        <v/>
      </c>
      <c r="J17" s="158" t="n"/>
      <c r="K17" s="274" t="n"/>
      <c r="L17" s="271" t="n"/>
      <c r="M17" s="275">
        <f>MAX(0,V17-W17)</f>
        <v/>
      </c>
      <c r="N17" s="278">
        <f>(IF(OR($C17="",$D17=""),0,
 IF(OR($A16="Holiday",$A17="Holiday"),
    IF(ISNUMBER(MATCH(TRIM($B17),{"Phagwah","Good Friday","Easter Monday","Labour Day","Christmas","Eid ul Azha","Romans-2","Globe-12","Neptune P1"},0)),0,$I17),
 IF(AND(NOT(OR($A16="Annual Leave",$A17="Annual Leave")),$A17="Off day"),$I17,
  MAX(0,$I17-$V17)
  ))))+W17</f>
        <v/>
      </c>
      <c r="O17" s="278">
        <f>IF(AND(OR($A16="Holiday",$A17="Holiday"),
        ISNUMBER(MATCH(TRIM($B17),{"Phagwah","Good Friday","Easter Monday","Labour Day","Christmas","Eid ul Azha","Romans-2","Globe-12","Neptune P1"},0))),
   $I17,0)</f>
        <v/>
      </c>
      <c r="P17" s="278">
        <f>IF(OR($O$7="Canteen",$O$7="Head Office"),0,IF($I17&lt;=0,0,IF(AND($I16&lt;=0,OR(TRIM($J17)="Hebrews",TRIM($J17)="Romans",TRIM($J17)="Romans-2",TRIM($J17)="Globe",TRIM($J17)="Globe-12",TRIM($J17)="Neptune P1")),1,0)))</f>
        <v/>
      </c>
      <c r="Q17" s="279" t="n"/>
      <c r="R17" s="278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IF(AND($I16=0,$I17&gt;0),1,0),
      0
   ),
0))</f>
        <v/>
      </c>
      <c r="S17" s="278">
        <f>IF(OR($A16="Annual Leave",$A17="Annual Leave"),IF(AND($A16&lt;&gt;"Annual Leave",$A17="Annual Leave"),8,0),0)</f>
        <v/>
      </c>
      <c r="T17" s="280" t="n"/>
      <c r="U17" s="144">
        <f>MAX(0,40-Y17)</f>
        <v/>
      </c>
      <c r="V17" s="351">
        <f>IF(OR($C17="",$D17=""),0,
 IF(OR($A16="Holiday",$A17="Holiday"),0,
 IF(AND(NOT(OR($A16="Annual Leave",$A17="Annual Leave")),$A17="Off day"),0,
  IF($I16+$I17&gt;=8,IF($I16&gt;=8,0,8-$I16),$I17)
  )))</f>
        <v/>
      </c>
      <c r="W17" s="351">
        <f>MAX(0,V17-U17)</f>
        <v/>
      </c>
      <c r="X17" s="351">
        <f>IF(C17="","",C17-WEEKDAY(C17,1)+1)</f>
        <v/>
      </c>
      <c r="Y17" s="351">
        <f>SUMPRODUCT(($X$14:$X16=X17)*(($V$14:$V16)+($O$14:$O16)))+IF(X17=X14,$L$11,0)</f>
        <v/>
      </c>
      <c r="Z17" s="351" t="n"/>
      <c r="AA17" s="351" t="n"/>
      <c r="AB17" s="351" t="n"/>
      <c r="AC17" s="351" t="n"/>
      <c r="AD17" s="351" t="n"/>
      <c r="AE17" s="351" t="n"/>
      <c r="AF17" s="351" t="n"/>
    </row>
    <row r="18" ht="24" customHeight="1" s="348" thickBot="1">
      <c r="A18" s="159" t="inlineStr">
        <is>
          <t>On Day</t>
        </is>
      </c>
      <c r="B18" s="281" t="n"/>
      <c r="C18" s="92">
        <f>C16+1</f>
        <v/>
      </c>
      <c r="D18" s="31" t="n"/>
      <c r="E18" s="160">
        <f>IF(D18="", "",
 IF(D18=TIME(0,0,0), 0,
 IF(AND(D18&gt;=TIME(0,0,1), D18&lt;=TIME(2,0,0)), TIME(7,0,0),
 IF(AND(D18&gt;=TIME(6,0,0), D18&lt;=TIME(8,0,0)), TIME(12,0,0),
 IF(AND(D18&gt;TIME(8,0,0), D18&lt;=TIME(13,59,0)), TIME(15,0,0),
 IF(AND(D18&gt;=TIME(14,0,0), D18&lt;=TIME(17,59,0)), TIME(21,0,0),
 IF(AND(D18&gt;=TIME(18,0,0), D18&lt;=TIME(21,59,0)), TIME(0,0,0),
 IF(AND(D18&gt;=TIME(22,0,0), D18&lt;=TIME(23,59,59)), TIME(7,0,0), ""))))))))</f>
        <v/>
      </c>
      <c r="F18" s="161" t="n"/>
      <c r="G18" s="160">
        <f>IF(AND(D18&gt;=TIME(6,0,0),D18&lt;=TIME(8,0,0)),E18,"")</f>
        <v/>
      </c>
      <c r="H18" s="31" t="n"/>
      <c r="I18" s="32">
        <f>ROUND(IF(OR(D18="",E18="",E18=0),0,IF(H18="",MOD(E18-D18,1)*24,MOD(H18-D18,1)*24)),2)</f>
        <v/>
      </c>
      <c r="J18" s="162" t="n"/>
      <c r="K18" s="282" t="n"/>
      <c r="L18" s="271" t="n"/>
      <c r="M18" s="283">
        <f>MAX(0,V18-W18)</f>
        <v/>
      </c>
      <c r="N18" s="33">
        <f>(IF(OR($C18="",$D18=""),0,
 IF(OR($A18="Holiday",$A19="Holiday"),
    IF(ISNUMBER(MATCH(TRIM($B18),{"Phagwah","Good Friday","Easter Monday","Labour Day","Christmas","Eid ul Azha","Romans-2","Globe-12","Neptune P1"},0)),0,$I18),
 IF(AND(NOT(OR($A18="Annual Leave",$A19="Annual Leave")),$A18="Off day"),$I18,
  MAX(0,$I18-$V18)
  ))))+W18</f>
        <v/>
      </c>
      <c r="O18" s="33">
        <f>IF(AND(OR($A18="Holiday",$A19="Holiday"),
        ISNUMBER(MATCH(TRIM($B18),{"Phagwah","Good Friday","Easter Monday","Labour Day","Christmas","Eid ul Azha","Romans-2","Globe-12","Neptune P1"},0))),
   $I18,0)</f>
        <v/>
      </c>
      <c r="P18" s="33">
        <f>IF(OR($O$7="Canteen",$O$7="Head Office"),0,IF($I18&lt;=0,0,IF(OR(OR(TRIM($J18)="Hebrews",TRIM($J18)="Romans",TRIM($J18)="Romans-2",TRIM($J18)="Globe",TRIM($J18)="Globe-12",TRIM($J18)="Neptune P1"),AND($I19&gt;0,OR(TRIM($J19)="Hebrews",TRIM($J19)="Romans",TRIM($J19)="Romans-2",TRIM($J19)="Globe",TRIM($J19)="Globe-12",TRIM($J19)="Neptune P1"))),1,0)))</f>
        <v/>
      </c>
      <c r="Q18" s="34" t="n"/>
      <c r="R18" s="33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IF($I18&gt;0,1,0),
      0
   ),
0))</f>
        <v/>
      </c>
      <c r="S18" s="33">
        <f>IF(OR($A18="Annual Leave",$A19="Annual Leave"),IF($A18="Annual Leave",8,0),0)</f>
        <v/>
      </c>
      <c r="T18" s="35" t="n"/>
      <c r="U18" s="144">
        <f>MAX(0,40-Y18)</f>
        <v/>
      </c>
      <c r="V18" s="351">
        <f>IF(OR($C18="",$D18=""),0,
 IF(OR($A18="Holiday",$A19="Holiday"),0,
 IF(AND(NOT(OR($A18="Annual Leave",$A19="Annual Leave")),$A18="Off day"),0,
  IF($I18+$I19&gt;=8,IF($I18&gt;=8,8,$I18),$I18)
  )))</f>
        <v/>
      </c>
      <c r="W18" s="351">
        <f>MAX(0,V18-U18)</f>
        <v/>
      </c>
      <c r="X18" s="351">
        <f>IF(C18="","",C18-WEEKDAY(C18,1)+1)</f>
        <v/>
      </c>
      <c r="Y18" s="351">
        <f>SUMPRODUCT(($X$14:$X17=X18)*(($V$14:$V17)+($O$14:$O17)))+IF(X18=X14,$L$11,0)</f>
        <v/>
      </c>
      <c r="Z18" s="351" t="n"/>
      <c r="AA18" s="351" t="n"/>
      <c r="AB18" s="351" t="n"/>
      <c r="AC18" s="351" t="n"/>
      <c r="AD18" s="351" t="n"/>
      <c r="AE18" s="351" t="n"/>
      <c r="AF18" s="351" t="n"/>
    </row>
    <row r="19" ht="24" customHeight="1" s="348" thickBot="1">
      <c r="A19" s="159" t="inlineStr">
        <is>
          <t>On Day</t>
        </is>
      </c>
      <c r="B19" s="281" t="n"/>
      <c r="C19" s="93">
        <f>C18</f>
        <v/>
      </c>
      <c r="D19" s="36" t="n"/>
      <c r="E19" s="163">
        <f>IF(D19="", "",
 IF(D19=TIME(0,0,0), 0,
 IF(AND(D19&gt;=TIME(0,0,1), D19&lt;=TIME(2,0,0)), TIME(7,0,0),
 IF(AND(D19&gt;=TIME(6,0,0), D19&lt;=TIME(8,0,0)), TIME(12,0,0),
 IF(AND(D19&gt;TIME(8,0,0), D19&lt;=TIME(13,59,0)), TIME(15,0,0),
 IF(AND(D19&gt;=TIME(14,0,0), D19&lt;=TIME(17,59,0)), TIME(21,0,0),
 IF(AND(D19&gt;=TIME(18,0,0), D19&lt;=TIME(21,59,0)), TIME(0,0,0),
 IF(AND(D19&gt;=TIME(22,0,0), D19&lt;=TIME(23,59,59)), TIME(7,0,0), ""))))))))</f>
        <v/>
      </c>
      <c r="F19" s="164" t="n"/>
      <c r="G19" s="163">
        <f>IF(AND(D19&gt;=TIME(6,0,0),D19&lt;=TIME(8,0,0)),E19,"")</f>
        <v/>
      </c>
      <c r="H19" s="36" t="n"/>
      <c r="I19" s="37">
        <f>ROUND(IF(OR(D19="",E19="",E19=0),0,IF(H19="",MOD(E19-D19,1)*24,MOD(H19-D19,1)*24)),2)</f>
        <v/>
      </c>
      <c r="J19" s="162" t="n"/>
      <c r="K19" s="282" t="n"/>
      <c r="L19" s="271" t="n"/>
      <c r="M19" s="283">
        <f>MAX(0,V19-W19)</f>
        <v/>
      </c>
      <c r="N19" s="38">
        <f>(IF(OR($C19="",$D19=""),0,
 IF(OR($A18="Holiday",$A19="Holiday"),
    IF(ISNUMBER(MATCH(TRIM($B19),{"Phagwah","Good Friday","Easter Monday","Labour Day","Christmas","Eid ul Azha","Romans-2","Globe-12","Neptune P1"},0)),0,$I19),
 IF(AND(NOT(OR($A18="Annual Leave",$A19="Annual Leave")),$A19="Off day"),$I19,
  MAX(0,$I19-$V19)
  ))))+W19</f>
        <v/>
      </c>
      <c r="O19" s="38">
        <f>IF(AND(OR($A18="Holiday",$A19="Holiday"),
        ISNUMBER(MATCH(TRIM($B19),{"Phagwah","Good Friday","Easter Monday","Labour Day","Christmas","Eid ul Azha","Romans-2","Globe-12","Neptune P1"},0))),
   $I19,0)</f>
        <v/>
      </c>
      <c r="P19" s="38">
        <f>IF(OR($O$7="Canteen",$O$7="Head Office"),0,IF($I19&lt;=0,0,IF(AND($I18&lt;=0,OR(TRIM($J19)="Hebrews",TRIM($J19)="Romans",TRIM($J19)="Romans-2",TRIM($J19)="Globe",TRIM($J19)="Globe-12",TRIM($J19)="Neptune P1")),1,0)))</f>
        <v/>
      </c>
      <c r="Q19" s="39" t="n"/>
      <c r="R19" s="38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IF(AND($I18=0,$I19&gt;0),1,0),
      0
   ),
0))</f>
        <v/>
      </c>
      <c r="S19" s="38">
        <f>IF(OR($A18="Annual Leave",$A19="Annual Leave"),IF(AND($A18&lt;&gt;"Annual Leave",$A19="Annual Leave"),8,0),0)</f>
        <v/>
      </c>
      <c r="T19" s="40" t="n"/>
      <c r="U19" s="144">
        <f>MAX(0,40-Y19)</f>
        <v/>
      </c>
      <c r="V19" s="351">
        <f>IF(OR($C19="",$D19=""),0,
 IF(OR($A18="Holiday",$A19="Holiday"),0,
 IF(AND(NOT(OR($A18="Annual Leave",$A19="Annual Leave")),$A19="Off day"),0,
  IF($I18+$I19&gt;=8,IF($I18&gt;=8,0,8-$I18),$I19)
  )))</f>
        <v/>
      </c>
      <c r="W19" s="351">
        <f>MAX(0,V19-U19)</f>
        <v/>
      </c>
      <c r="X19" s="351">
        <f>IF(C19="","",C19-WEEKDAY(C19,1)+1)</f>
        <v/>
      </c>
      <c r="Y19" s="351">
        <f>SUMPRODUCT(($X$14:$X18=X19)*(($V$14:$V18)+($O$14:$O18)))+IF(X19=X14,$L$11,0)</f>
        <v/>
      </c>
      <c r="Z19" s="351" t="n"/>
      <c r="AA19" s="351" t="n"/>
      <c r="AB19" s="351" t="n"/>
      <c r="AC19" s="351" t="n"/>
      <c r="AD19" s="351" t="n"/>
      <c r="AE19" s="351" t="n"/>
      <c r="AF19" s="351" t="n"/>
    </row>
    <row r="20" ht="24" customHeight="1" s="348" thickBot="1">
      <c r="A20" s="165" t="inlineStr">
        <is>
          <t>On Day</t>
        </is>
      </c>
      <c r="B20" s="284" t="n"/>
      <c r="C20" s="94">
        <f>C18+1</f>
        <v/>
      </c>
      <c r="D20" s="41" t="n"/>
      <c r="E20" s="166">
        <f>IF(D20="", "",
 IF(D20=TIME(0,0,0), 0,
 IF(AND(D20&gt;=TIME(0,0,1), D20&lt;=TIME(2,0,0)), TIME(7,0,0),
 IF(AND(D20&gt;=TIME(6,0,0), D20&lt;=TIME(8,0,0)), TIME(12,0,0),
 IF(AND(D20&gt;TIME(8,0,0), D20&lt;=TIME(13,59,0)), TIME(15,0,0),
 IF(AND(D20&gt;=TIME(14,0,0), D20&lt;=TIME(17,59,0)), TIME(21,0,0),
 IF(AND(D20&gt;=TIME(18,0,0), D20&lt;=TIME(21,59,0)), TIME(0,0,0),
 IF(AND(D20&gt;=TIME(22,0,0), D20&lt;=TIME(23,59,59)), TIME(7,0,0), ""))))))))</f>
        <v/>
      </c>
      <c r="F20" s="167" t="n"/>
      <c r="G20" s="166">
        <f>IF(AND(D20&gt;=TIME(6,0,0),D20&lt;=TIME(8,0,0)),E20,"")</f>
        <v/>
      </c>
      <c r="H20" s="41" t="n"/>
      <c r="I20" s="95">
        <f>ROUND(IF(OR(D20="",E20="",E20=0),0,IF(H20="",MOD(E20-D20,1)*24,MOD(H20-D20,1)*24)),2)</f>
        <v/>
      </c>
      <c r="J20" s="168" t="n"/>
      <c r="K20" s="285" t="n"/>
      <c r="L20" s="271" t="n"/>
      <c r="M20" s="286">
        <f>MAX(0,V20-W20)</f>
        <v/>
      </c>
      <c r="N20" s="42">
        <f>(IF(OR($C20="",$D20=""),0,
 IF(OR($A20="Holiday",$A21="Holiday"),
    IF(ISNUMBER(MATCH(TRIM($B20),{"Phagwah","Good Friday","Easter Monday","Labour Day","Christmas","Eid ul Azha","Romans-2","Globe-12","Neptune P1"},0)),0,$I20),
 IF(AND(NOT(OR($A20="Annual Leave",$A21="Annual Leave")),$A20="Off day"),$I20,
  MAX(0,$I20-$V20)
  ))))+W20</f>
        <v/>
      </c>
      <c r="O20" s="42">
        <f>IF(AND(OR($A20="Holiday",$A21="Holiday"),
        ISNUMBER(MATCH(TRIM($B20),{"Phagwah","Good Friday","Easter Monday","Labour Day","Christmas","Eid ul Azha","Romans-2","Globe-12","Neptune P1"},0))),
   $I20,0)</f>
        <v/>
      </c>
      <c r="P20" s="42">
        <f>IF(OR($O$7="Canteen",$O$7="Head Office"),0,IF($I20&lt;=0,0,IF(OR(OR(TRIM($J20)="Hebrews",TRIM($J20)="Romans",TRIM($J20)="Romans-2",TRIM($J20)="Globe",TRIM($J20)="Globe-12",TRIM($J20)="Neptune P1"),AND($I21&gt;0,OR(TRIM($J21)="Hebrews",TRIM($J21)="Romans",TRIM($J21)="Romans-2",TRIM($J21)="Globe",TRIM($J21)="Globe-12",TRIM($J21)="Neptune P1"))),1,0)))</f>
        <v/>
      </c>
      <c r="Q20" s="43" t="n"/>
      <c r="R20" s="42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IF($I20&gt;0,1,0),
      0
   ),
0))</f>
        <v/>
      </c>
      <c r="S20" s="42">
        <f>IF(OR($A20="Annual Leave",$A21="Annual Leave"),IF($A20="Annual Leave",8,0),0)</f>
        <v/>
      </c>
      <c r="T20" s="96" t="n"/>
      <c r="U20" s="144">
        <f>MAX(0,40-Y20)</f>
        <v/>
      </c>
      <c r="V20" s="351">
        <f>IF(OR($C20="",$D20=""),0,
 IF(OR($A20="Holiday",$A21="Holiday"),0,
 IF(AND(NOT(OR($A20="Annual Leave",$A21="Annual Leave")),$A20="Off day"),0,
  IF($I20+$I21&gt;=8,IF($I20&gt;=8,8,$I20),$I20)
  )))</f>
        <v/>
      </c>
      <c r="W20" s="351">
        <f>MAX(0,V20-U20)</f>
        <v/>
      </c>
      <c r="X20" s="351">
        <f>IF(C20="","",C20-WEEKDAY(C20,1)+1)</f>
        <v/>
      </c>
      <c r="Y20" s="351">
        <f>SUMPRODUCT(($X$14:$X19=X20)*(($V$14:$V19)+($O$14:$O19)))+IF(X20=X14,$L$11,0)</f>
        <v/>
      </c>
      <c r="Z20" s="351" t="n"/>
      <c r="AA20" s="351" t="n"/>
      <c r="AB20" s="351" t="n"/>
      <c r="AC20" s="351" t="n"/>
      <c r="AD20" s="351" t="n"/>
      <c r="AE20" s="351" t="n"/>
      <c r="AF20" s="351" t="n"/>
    </row>
    <row r="21" ht="24" customHeight="1" s="348" thickBot="1">
      <c r="A21" s="165" t="inlineStr">
        <is>
          <t>On Day</t>
        </is>
      </c>
      <c r="B21" s="284" t="n"/>
      <c r="C21" s="94">
        <f>C20</f>
        <v/>
      </c>
      <c r="D21" s="287" t="n"/>
      <c r="E21" s="288">
        <f>IF(D21="", "",
 IF(D21=TIME(0,0,0), 0,
 IF(AND(D21&gt;=TIME(0,0,1), D21&lt;=TIME(2,0,0)), TIME(7,0,0),
 IF(AND(D21&gt;=TIME(6,0,0), D21&lt;=TIME(8,0,0)), TIME(12,0,0),
 IF(AND(D21&gt;TIME(8,0,0), D21&lt;=TIME(13,59,0)), TIME(15,0,0),
 IF(AND(D21&gt;=TIME(14,0,0), D21&lt;=TIME(17,59,0)), TIME(21,0,0),
 IF(AND(D21&gt;=TIME(18,0,0), D21&lt;=TIME(21,59,0)), TIME(0,0,0),
 IF(AND(D21&gt;=TIME(22,0,0), D21&lt;=TIME(23,59,59)), TIME(7,0,0), ""))))))))</f>
        <v/>
      </c>
      <c r="F21" s="167" t="n"/>
      <c r="G21" s="288">
        <f>IF(AND(D21&gt;=TIME(6,0,0),D21&lt;=TIME(8,0,0)),E21,"")</f>
        <v/>
      </c>
      <c r="H21" s="287" t="n"/>
      <c r="I21" s="95">
        <f>ROUND(IF(OR(D21="",E21="",E21=0),0,IF(H21="",MOD(E21-D21,1)*24,MOD(H21-D21,1)*24)),2)</f>
        <v/>
      </c>
      <c r="J21" s="169" t="n"/>
      <c r="K21" s="285" t="n"/>
      <c r="L21" s="271" t="n"/>
      <c r="M21" s="286">
        <f>MAX(0,V21-W21)</f>
        <v/>
      </c>
      <c r="N21" s="289">
        <f>(IF(OR($C21="",$D21=""),0,
 IF(OR($A20="Holiday",$A21="Holiday"),
    IF(ISNUMBER(MATCH(TRIM($B21),{"Phagwah","Good Friday","Easter Monday","Labour Day","Christmas","Eid ul Azha","Romans-2","Globe-12","Neptune P1"},0)),0,$I21),
 IF(AND(NOT(OR($A20="Annual Leave",$A21="Annual Leave")),$A21="Off day"),$I21,
  MAX(0,$I21-$V21)
  ))))+W21</f>
        <v/>
      </c>
      <c r="O21" s="289">
        <f>IF(AND(OR($A20="Holiday",$A21="Holiday"),
        ISNUMBER(MATCH(TRIM($B21),{"Phagwah","Good Friday","Easter Monday","Labour Day","Christmas","Eid ul Azha","Romans-2","Globe-12","Neptune P1"},0))),
   $I21,0)</f>
        <v/>
      </c>
      <c r="P21" s="289">
        <f>IF(OR($O$7="Canteen",$O$7="Head Office"),0,IF($I21&lt;=0,0,IF(AND($I20&lt;=0,OR(TRIM($J21)="Hebrews",TRIM($J21)="Romans",TRIM($J21)="Romans-2",TRIM($J21)="Globe",TRIM($J21)="Globe-12",TRIM($J21)="Neptune P1")),1,0)))</f>
        <v/>
      </c>
      <c r="Q21" s="290" t="n"/>
      <c r="R21" s="289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IF(AND($I20=0,$I21&gt;0),1,0),
      0
   ),
0))</f>
        <v/>
      </c>
      <c r="S21" s="289">
        <f>IF(OR($A20="Annual Leave",$A21="Annual Leave"),IF(AND($A20&lt;&gt;"Annual Leave",$A21="Annual Leave"),8,0),0)</f>
        <v/>
      </c>
      <c r="T21" s="291" t="n"/>
      <c r="U21" s="144">
        <f>MAX(0,40-Y21)</f>
        <v/>
      </c>
      <c r="V21" s="351">
        <f>IF(OR($C21="",$D21=""),0,
 IF(OR($A20="Holiday",$A21="Holiday"),0,
 IF(AND(NOT(OR($A20="Annual Leave",$A21="Annual Leave")),$A21="Off day"),0,
  IF($I20+$I21&gt;=8,IF($I20&gt;=8,0,8-$I20),$I21)
  )))</f>
        <v/>
      </c>
      <c r="W21" s="351">
        <f>MAX(0,V21-U21)</f>
        <v/>
      </c>
      <c r="X21" s="351">
        <f>IF(C21="","",C21-WEEKDAY(C21,1)+1)</f>
        <v/>
      </c>
      <c r="Y21" s="351">
        <f>SUMPRODUCT(($X$14:$X20=X21)*(($V$14:$V20)+($O$14:$O20)))+IF(X21=X14,$L$11,0)</f>
        <v/>
      </c>
      <c r="Z21" s="351" t="n"/>
      <c r="AA21" s="351" t="n"/>
      <c r="AB21" s="351" t="n"/>
      <c r="AC21" s="351" t="n"/>
      <c r="AD21" s="351" t="n"/>
      <c r="AE21" s="351" t="n"/>
      <c r="AF21" s="351" t="n"/>
    </row>
    <row r="22" ht="24" customHeight="1" s="348" thickBot="1">
      <c r="A22" s="170" t="inlineStr">
        <is>
          <t>On Day</t>
        </is>
      </c>
      <c r="B22" s="292" t="n"/>
      <c r="C22" s="97">
        <f>C20+1</f>
        <v/>
      </c>
      <c r="D22" s="44" t="n"/>
      <c r="E22" s="171">
        <f>IF(D22="", "",
 IF(D22=TIME(0,0,0), 0,
 IF(AND(D22&gt;=TIME(0,0,1), D22&lt;=TIME(2,0,0)), TIME(7,0,0),
 IF(AND(D22&gt;=TIME(6,0,0), D22&lt;=TIME(8,0,0)), TIME(12,0,0),
 IF(AND(D22&gt;TIME(8,0,0), D22&lt;=TIME(13,59,0)), TIME(15,0,0),
 IF(AND(D22&gt;=TIME(14,0,0), D22&lt;=TIME(17,59,0)), TIME(21,0,0),
 IF(AND(D22&gt;=TIME(18,0,0), D22&lt;=TIME(21,59,0)), TIME(0,0,0),
 IF(AND(D22&gt;=TIME(22,0,0), D22&lt;=TIME(23,59,59)), TIME(7,0,0), ""))))))))</f>
        <v/>
      </c>
      <c r="F22" s="172" t="n"/>
      <c r="G22" s="171">
        <f>IF(AND(D22&gt;=TIME(6,0,0),D22&lt;=TIME(8,0,0)),E22,"")</f>
        <v/>
      </c>
      <c r="H22" s="44" t="n"/>
      <c r="I22" s="45">
        <f>ROUND(IF(OR(D22="",E22="",E22=0),0,IF(H22="",MOD(E22-D22,1)*24,MOD(H22-D22,1)*24)),2)</f>
        <v/>
      </c>
      <c r="J22" s="173" t="n"/>
      <c r="K22" s="293" t="n"/>
      <c r="L22" s="271" t="n"/>
      <c r="M22" s="294">
        <f>MAX(0,V22-W22)</f>
        <v/>
      </c>
      <c r="N22" s="46">
        <f>(IF(OR($C22="",$D22=""),0,
 IF(OR($A22="Holiday",$A23="Holiday"),
    IF(ISNUMBER(MATCH(TRIM($B22),{"Phagwah","Good Friday","Easter Monday","Labour Day","Christmas","Eid ul Azha","Romans-2","Globe-12","Neptune P1"},0)),0,$I22),
 IF(AND(NOT(OR($A22="Annual Leave",$A23="Annual Leave")),$A22="Off day"),$I22,
  MAX(0,$I22-$V22)
  ))))+W22</f>
        <v/>
      </c>
      <c r="O22" s="46">
        <f>IF(AND(OR($A22="Holiday",$A23="Holiday"),
        ISNUMBER(MATCH(TRIM($B22),{"Phagwah","Good Friday","Easter Monday","Labour Day","Christmas","Eid ul Azha","Romans-2","Globe-12","Neptune P1"},0))),
   $I22,0)</f>
        <v/>
      </c>
      <c r="P22" s="46">
        <f>IF(OR($O$7="Canteen",$O$7="Head Office"),0,IF($I22&lt;=0,0,IF(OR(OR(TRIM($J22)="Hebrews",TRIM($J22)="Romans",TRIM($J22)="Romans-2",TRIM($J22)="Globe",TRIM($J22)="Globe-12",TRIM($J22)="Neptune P1"),AND($I23&gt;0,OR(TRIM($J23)="Hebrews",TRIM($J23)="Romans",TRIM($J23)="Romans-2",TRIM($J23)="Globe",TRIM($J23)="Globe-12",TRIM($J23)="Neptune P1"))),1,0)))</f>
        <v/>
      </c>
      <c r="Q22" s="47" t="n"/>
      <c r="R22" s="46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IF($I22&gt;0,1,0),
      0
   ),
0))</f>
        <v/>
      </c>
      <c r="S22" s="46">
        <f>IF(OR($A22="Annual Leave",$A23="Annual Leave"),IF($A22="Annual Leave",8,0),0)</f>
        <v/>
      </c>
      <c r="T22" s="48" t="n"/>
      <c r="U22" s="144">
        <f>MAX(0,40-Y22)</f>
        <v/>
      </c>
      <c r="V22" s="351">
        <f>IF(OR($C22="",$D22=""),0,
 IF(OR($A22="Holiday",$A23="Holiday"),0,
 IF(AND(NOT(OR($A22="Annual Leave",$A23="Annual Leave")),$A22="Off day"),0,
  IF($I22+$I23&gt;=8,IF($I22&gt;=8,8,$I22),$I22)
  )))</f>
        <v/>
      </c>
      <c r="W22" s="351">
        <f>MAX(0,V22-U22)</f>
        <v/>
      </c>
      <c r="X22" s="351">
        <f>IF(C22="","",C22-WEEKDAY(C22,1)+1)</f>
        <v/>
      </c>
      <c r="Y22" s="351">
        <f>SUMPRODUCT(($X$14:$X21=X22)*(($V$14:$V21)+($O$14:$O21)))+IF(X22=X14,$L$11,0)</f>
        <v/>
      </c>
      <c r="Z22" s="351" t="n"/>
      <c r="AA22" s="351" t="n"/>
      <c r="AB22" s="351" t="n"/>
      <c r="AC22" s="351" t="n"/>
      <c r="AD22" s="351" t="n"/>
      <c r="AE22" s="351" t="n"/>
      <c r="AF22" s="351" t="n"/>
    </row>
    <row r="23" ht="24" customHeight="1" s="348" thickBot="1">
      <c r="A23" s="170" t="inlineStr">
        <is>
          <t>On Day</t>
        </is>
      </c>
      <c r="B23" s="292" t="n"/>
      <c r="C23" s="98">
        <f>C22</f>
        <v/>
      </c>
      <c r="D23" s="49" t="n"/>
      <c r="E23" s="174">
        <f>IF(D23="", "",
 IF(D23=TIME(0,0,0), 0,
 IF(AND(D23&gt;=TIME(0,0,1), D23&lt;=TIME(2,0,0)), TIME(7,0,0),
 IF(AND(D23&gt;=TIME(6,0,0), D23&lt;=TIME(8,0,0)), TIME(12,0,0),
 IF(AND(D23&gt;TIME(8,0,0), D23&lt;=TIME(13,59,0)), TIME(15,0,0),
 IF(AND(D23&gt;=TIME(14,0,0), D23&lt;=TIME(17,59,0)), TIME(21,0,0),
 IF(AND(D23&gt;=TIME(18,0,0), D23&lt;=TIME(21,59,0)), TIME(0,0,0),
 IF(AND(D23&gt;=TIME(22,0,0), D23&lt;=TIME(23,59,59)), TIME(7,0,0), ""))))))))</f>
        <v/>
      </c>
      <c r="F23" s="175" t="n"/>
      <c r="G23" s="174">
        <f>IF(AND(D23&gt;=TIME(6,0,0),D23&lt;=TIME(8,0,0)),E23,"")</f>
        <v/>
      </c>
      <c r="H23" s="49" t="n"/>
      <c r="I23" s="50">
        <f>ROUND(IF(OR(D23="",E23="",E23=0),0,IF(H23="",MOD(E23-D23,1)*24,MOD(H23-D23,1)*24)),2)</f>
        <v/>
      </c>
      <c r="J23" s="173" t="n"/>
      <c r="K23" s="293" t="n"/>
      <c r="L23" s="271" t="n"/>
      <c r="M23" s="294">
        <f>MAX(0,V23-W23)</f>
        <v/>
      </c>
      <c r="N23" s="51">
        <f>(IF(OR($C23="",$D23=""),0,
 IF(OR($A22="Holiday",$A23="Holiday"),
    IF(ISNUMBER(MATCH(TRIM($B23),{"Phagwah","Good Friday","Easter Monday","Labour Day","Christmas","Eid ul Azha","Romans-2","Globe-12","Neptune P1"},0)),0,$I23),
 IF(AND(NOT(OR($A22="Annual Leave",$A23="Annual Leave")),$A23="Off day"),$I23,
  MAX(0,$I23-$V23)
  ))))+W23</f>
        <v/>
      </c>
      <c r="O23" s="51">
        <f>IF(AND(OR($A22="Holiday",$A23="Holiday"),
        ISNUMBER(MATCH(TRIM($B23),{"Phagwah","Good Friday","Easter Monday","Labour Day","Christmas","Eid ul Azha","Romans-2","Globe-12","Neptune P1"},0))),
   $I23,0)</f>
        <v/>
      </c>
      <c r="P23" s="51">
        <f>IF(OR($O$7="Canteen",$O$7="Head Office"),0,IF($I23&lt;=0,0,IF(AND($I22&lt;=0,OR(TRIM($J23)="Hebrews",TRIM($J23)="Romans",TRIM($J23)="Romans-2",TRIM($J23)="Globe",TRIM($J23)="Globe-12",TRIM($J23)="Neptune P1")),1,0)))</f>
        <v/>
      </c>
      <c r="Q23" s="52" t="n"/>
      <c r="R23" s="51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IF(AND($I22=0,$I23&gt;0),1,0),
      0
   ),
0))</f>
        <v/>
      </c>
      <c r="S23" s="51">
        <f>IF(OR($A22="Annual Leave",$A23="Annual Leave"),IF(AND($A22&lt;&gt;"Annual Leave",$A23="Annual Leave"),8,0),0)</f>
        <v/>
      </c>
      <c r="T23" s="53" t="n"/>
      <c r="U23" s="144">
        <f>MAX(0,40-Y23)</f>
        <v/>
      </c>
      <c r="V23" s="351">
        <f>IF(OR($C23="",$D23=""),0,
 IF(OR($A22="Holiday",$A23="Holiday"),0,
 IF(AND(NOT(OR($A22="Annual Leave",$A23="Annual Leave")),$A23="Off day"),0,
  IF($I22+$I23&gt;=8,IF($I22&gt;=8,0,8-$I22),$I23)
  )))</f>
        <v/>
      </c>
      <c r="W23" s="351">
        <f>MAX(0,V23-U23)</f>
        <v/>
      </c>
      <c r="X23" s="351">
        <f>IF(C23="","",C23-WEEKDAY(C23,1)+1)</f>
        <v/>
      </c>
      <c r="Y23" s="351">
        <f>SUMPRODUCT(($X$14:$X22=X23)*(($V$14:$V22)+($O$14:$O22)))+IF(X23=X14,$L$11,0)</f>
        <v/>
      </c>
      <c r="Z23" s="351" t="n"/>
      <c r="AA23" s="351" t="n"/>
      <c r="AB23" s="351" t="n"/>
      <c r="AC23" s="351" t="n"/>
      <c r="AD23" s="351" t="n"/>
      <c r="AE23" s="351" t="n"/>
      <c r="AF23" s="351" t="n"/>
    </row>
    <row r="24" ht="24" customHeight="1" s="348" thickBot="1">
      <c r="A24" s="154" t="inlineStr">
        <is>
          <t>On Day</t>
        </is>
      </c>
      <c r="B24" s="273" t="n"/>
      <c r="C24" s="90">
        <f>C22+1</f>
        <v/>
      </c>
      <c r="D24" s="8" t="n"/>
      <c r="E24" s="155">
        <f>IF(D24="", "",
 IF(D24=TIME(0,0,0), 0,
 IF(AND(D24&gt;=TIME(0,0,1), D24&lt;=TIME(2,0,0)), TIME(7,0,0),
 IF(AND(D24&gt;=TIME(6,0,0), D24&lt;=TIME(8,0,0)), TIME(12,0,0),
 IF(AND(D24&gt;TIME(8,0,0), D24&lt;=TIME(13,59,0)), TIME(15,0,0),
 IF(AND(D24&gt;=TIME(14,0,0), D24&lt;=TIME(17,59,0)), TIME(21,0,0),
 IF(AND(D24&gt;=TIME(18,0,0), D24&lt;=TIME(21,59,0)), TIME(0,0,0),
 IF(AND(D24&gt;=TIME(22,0,0), D24&lt;=TIME(23,59,59)), TIME(7,0,0), ""))))))))</f>
        <v/>
      </c>
      <c r="F24" s="156" t="n"/>
      <c r="G24" s="155">
        <f>IF(AND(D24&gt;=TIME(6,0,0),D24&lt;=TIME(8,0,0)),E24,"")</f>
        <v/>
      </c>
      <c r="H24" s="8" t="n"/>
      <c r="I24" s="30">
        <f>ROUND(IF(OR(D24="",E24="",E24=0),0,IF(H24="",MOD(E24-D24,1)*24,MOD(H24-D24,1)*24)),2)</f>
        <v/>
      </c>
      <c r="J24" s="157" t="n"/>
      <c r="K24" s="274" t="n"/>
      <c r="L24" s="271" t="n"/>
      <c r="M24" s="275">
        <f>MAX(0,V24-W24)</f>
        <v/>
      </c>
      <c r="N24" s="9">
        <f>(IF(OR($C24="",$D24=""),0,
 IF(OR($A24="Holiday",$A25="Holiday"),
    IF(ISNUMBER(MATCH(TRIM($B24),{"Phagwah","Good Friday","Easter Monday","Labour Day","Christmas","Eid ul Azha","Romans-2","Globe-12","Neptune P1"},0)),0,$I24),
 IF(AND(NOT(OR($A24="Annual Leave",$A25="Annual Leave")),$A24="Off day"),$I24,
  MAX(0,$I24-$V24)
  ))))+W24</f>
        <v/>
      </c>
      <c r="O24" s="9">
        <f>IF(AND(OR($A24="Holiday",$A25="Holiday"),
        ISNUMBER(MATCH(TRIM($B24),{"Phagwah","Good Friday","Easter Monday","Labour Day","Christmas","Eid ul Azha","Romans-2","Globe-12","Neptune P1"},0))),
   $I24,0)</f>
        <v/>
      </c>
      <c r="P24" s="9">
        <f>IF(OR($O$7="Canteen",$O$7="Head Office"),0,IF($I24&lt;=0,0,IF(OR(OR(TRIM($J24)="Hebrews",TRIM($J24)="Romans",TRIM($J24)="Romans-2",TRIM($J24)="Globe",TRIM($J24)="Globe-12",TRIM($J24)="Neptune P1"),AND($I25&gt;0,OR(TRIM($J25)="Hebrews",TRIM($J25)="Romans",TRIM($J25)="Romans-2",TRIM($J25)="Globe",TRIM($J25)="Globe-12",TRIM($J25)="Neptune P1"))),1,0)))</f>
        <v/>
      </c>
      <c r="Q24" s="10" t="n"/>
      <c r="R24" s="9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IF($I24&gt;0,1,0),
      0
   ),
0))</f>
        <v/>
      </c>
      <c r="S24" s="9">
        <f>IF(OR($A24="Annual Leave",$A25="Annual Leave"),IF($A24="Annual Leave",8,0),0)</f>
        <v/>
      </c>
      <c r="T24" s="91" t="n"/>
      <c r="U24" s="144">
        <f>MAX(0,40-Y24)</f>
        <v/>
      </c>
      <c r="V24" s="351">
        <f>IF(OR($C24="",$D24=""),0,
 IF(OR($A24="Holiday",$A25="Holiday"),0,
 IF(AND(NOT(OR($A24="Annual Leave",$A25="Annual Leave")),$A24="Off day"),0,
  IF($I24+$I25&gt;=8,IF($I24&gt;=8,8,$I24),$I24)
  )))</f>
        <v/>
      </c>
      <c r="W24" s="351">
        <f>MAX(0,V24-U24)</f>
        <v/>
      </c>
      <c r="X24" s="351">
        <f>IF(C24="","",C24-WEEKDAY(C24,1)+1)</f>
        <v/>
      </c>
      <c r="Y24" s="351">
        <f>SUMPRODUCT(($X$14:$X23=X24)*(($V$14:$V23)+($O$14:$O23)))+IF(X24=X14,$L$11,0)</f>
        <v/>
      </c>
      <c r="Z24" s="351" t="n"/>
      <c r="AA24" s="351" t="n"/>
      <c r="AB24" s="351" t="n"/>
      <c r="AC24" s="351" t="n"/>
      <c r="AD24" s="351" t="n"/>
      <c r="AE24" s="351" t="n"/>
      <c r="AF24" s="351" t="n"/>
    </row>
    <row r="25" ht="24" customHeight="1" s="348" thickBot="1">
      <c r="A25" s="154" t="inlineStr">
        <is>
          <t>On Day</t>
        </is>
      </c>
      <c r="B25" s="273" t="n"/>
      <c r="C25" s="90">
        <f>C24</f>
        <v/>
      </c>
      <c r="D25" s="276" t="n"/>
      <c r="E25" s="277">
        <f>IF(D25="", "",
 IF(D25=TIME(0,0,0), 0,
 IF(AND(D25&gt;=TIME(0,0,1), D25&lt;=TIME(2,0,0)), TIME(7,0,0),
 IF(AND(D25&gt;=TIME(6,0,0), D25&lt;=TIME(8,0,0)), TIME(12,0,0),
 IF(AND(D25&gt;TIME(8,0,0), D25&lt;=TIME(13,59,0)), TIME(15,0,0),
 IF(AND(D25&gt;=TIME(14,0,0), D25&lt;=TIME(17,59,0)), TIME(21,0,0),
 IF(AND(D25&gt;=TIME(18,0,0), D25&lt;=TIME(21,59,0)), TIME(0,0,0),
 IF(AND(D25&gt;=TIME(22,0,0), D25&lt;=TIME(23,59,59)), TIME(7,0,0), ""))))))))</f>
        <v/>
      </c>
      <c r="F25" s="156" t="n"/>
      <c r="G25" s="277">
        <f>IF(AND(D25&gt;=TIME(6,0,0),D25&lt;=TIME(8,0,0)),E25,"")</f>
        <v/>
      </c>
      <c r="H25" s="276" t="n"/>
      <c r="I25" s="30">
        <f>ROUND(IF(OR(D25="",E25="",E25=0),0,IF(H25="",MOD(E25-D25,1)*24,MOD(H25-D25,1)*24)),2)</f>
        <v/>
      </c>
      <c r="J25" s="158" t="n"/>
      <c r="K25" s="274" t="n"/>
      <c r="L25" s="271" t="n"/>
      <c r="M25" s="275">
        <f>MAX(0,V25-W25)</f>
        <v/>
      </c>
      <c r="N25" s="278">
        <f>(IF(OR($C25="",$D25=""),0,
 IF(OR($A24="Holiday",$A25="Holiday"),
    IF(ISNUMBER(MATCH(TRIM($B25),{"Phagwah","Good Friday","Easter Monday","Labour Day","Christmas","Eid ul Azha","Romans-2","Globe-12","Neptune P1"},0)),0,$I25),
 IF(AND(NOT(OR($A24="Annual Leave",$A25="Annual Leave")),$A25="Off day"),$I25,
  MAX(0,$I25-$V25)
  ))))+W25</f>
        <v/>
      </c>
      <c r="O25" s="278">
        <f>IF(AND(OR($A24="Holiday",$A25="Holiday"),
        ISNUMBER(MATCH(TRIM($B25),{"Phagwah","Good Friday","Easter Monday","Labour Day","Christmas","Eid ul Azha","Romans-2","Globe-12","Neptune P1"},0))),
   $I25,0)</f>
        <v/>
      </c>
      <c r="P25" s="278">
        <f>IF(OR($O$7="Canteen",$O$7="Head Office"),0,IF($I25&lt;=0,0,IF(AND($I24&lt;=0,OR(TRIM($J25)="Hebrews",TRIM($J25)="Romans",TRIM($J25)="Romans-2",TRIM($J25)="Globe",TRIM($J25)="Globe-12",TRIM($J25)="Neptune P1")),1,0)))</f>
        <v/>
      </c>
      <c r="Q25" s="279" t="n"/>
      <c r="R25" s="278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IF(AND($I24=0,$I25&gt;0),1,0),
      0
   ),
0))</f>
        <v/>
      </c>
      <c r="S25" s="278">
        <f>IF(OR($A24="Annual Leave",$A25="Annual Leave"),IF(AND($A24&lt;&gt;"Annual Leave",$A25="Annual Leave"),8,0),0)</f>
        <v/>
      </c>
      <c r="T25" s="280" t="n"/>
      <c r="U25" s="144">
        <f>MAX(0,40-Y25)</f>
        <v/>
      </c>
      <c r="V25" s="351">
        <f>IF(OR($C25="",$D25=""),0,
 IF(OR($A24="Holiday",$A25="Holiday"),0,
 IF(AND(NOT(OR($A24="Annual Leave",$A25="Annual Leave")),$A25="Off day"),0,
  IF($I24+$I25&gt;=8,IF($I24&gt;=8,0,8-$I24),$I25)
  )))</f>
        <v/>
      </c>
      <c r="W25" s="351">
        <f>MAX(0,V25-U25)</f>
        <v/>
      </c>
      <c r="X25" s="351">
        <f>IF(C25="","",C25-WEEKDAY(C25,1)+1)</f>
        <v/>
      </c>
      <c r="Y25" s="351">
        <f>SUMPRODUCT(($X$14:$X24=X25)*(($V$14:$V24)+($O$14:$O24)))+IF(X25=X14,$L$11,0)</f>
        <v/>
      </c>
      <c r="Z25" s="351" t="n"/>
      <c r="AA25" s="351" t="n"/>
      <c r="AB25" s="351" t="n"/>
      <c r="AC25" s="351" t="n"/>
      <c r="AD25" s="351" t="n"/>
      <c r="AE25" s="351" t="n"/>
      <c r="AF25" s="351" t="n"/>
    </row>
    <row r="26" ht="24" customHeight="1" s="348" thickBot="1">
      <c r="A26" s="159" t="inlineStr">
        <is>
          <t>On Day</t>
        </is>
      </c>
      <c r="B26" s="281" t="n"/>
      <c r="C26" s="92">
        <f>C24+1</f>
        <v/>
      </c>
      <c r="D26" s="31" t="n"/>
      <c r="E26" s="160">
        <f>IF(D26="", "",
 IF(D26=TIME(0,0,0), 0,
 IF(AND(D26&gt;=TIME(0,0,1), D26&lt;=TIME(2,0,0)), TIME(7,0,0),
 IF(AND(D26&gt;=TIME(6,0,0), D26&lt;=TIME(8,0,0)), TIME(12,0,0),
 IF(AND(D26&gt;TIME(8,0,0), D26&lt;=TIME(13,59,0)), TIME(15,0,0),
 IF(AND(D26&gt;=TIME(14,0,0), D26&lt;=TIME(17,59,0)), TIME(21,0,0),
 IF(AND(D26&gt;=TIME(18,0,0), D26&lt;=TIME(21,59,0)), TIME(0,0,0),
 IF(AND(D26&gt;=TIME(22,0,0), D26&lt;=TIME(23,59,59)), TIME(7,0,0), ""))))))))</f>
        <v/>
      </c>
      <c r="F26" s="161" t="n"/>
      <c r="G26" s="160">
        <f>IF(AND(D26&gt;=TIME(6,0,0),D26&lt;=TIME(8,0,0)),E26,"")</f>
        <v/>
      </c>
      <c r="H26" s="31" t="n"/>
      <c r="I26" s="32">
        <f>ROUND(IF(OR(D26="",E26="",E26=0),0,IF(H26="",MOD(E26-D26,1)*24,MOD(H26-D26,1)*24)),2)</f>
        <v/>
      </c>
      <c r="J26" s="162" t="n"/>
      <c r="K26" s="282" t="n"/>
      <c r="L26" s="271" t="n"/>
      <c r="M26" s="283">
        <f>MAX(0,V26-W26)</f>
        <v/>
      </c>
      <c r="N26" s="33">
        <f>(IF(OR($C26="",$D26=""),0,
 IF(OR($A26="Holiday",$A27="Holiday"),
    IF(ISNUMBER(MATCH(TRIM($B26),{"Phagwah","Good Friday","Easter Monday","Labour Day","Christmas","Eid ul Azha","Romans-2","Globe-12","Neptune P1"},0)),0,$I26),
 IF(AND(NOT(OR($A26="Annual Leave",$A27="Annual Leave")),$A26="Off day"),$I26,
  MAX(0,$I26-$V26)
  ))))+W26</f>
        <v/>
      </c>
      <c r="O26" s="33">
        <f>IF(AND(OR($A26="Holiday",$A27="Holiday"),
        ISNUMBER(MATCH(TRIM($B26),{"Phagwah","Good Friday","Easter Monday","Labour Day","Christmas","Eid ul Azha","Romans-2","Globe-12","Neptune P1"},0))),
   $I26,0)</f>
        <v/>
      </c>
      <c r="P26" s="33">
        <f>IF(OR($O$7="Canteen",$O$7="Head Office"),0,IF($I26&lt;=0,0,IF(OR(OR(TRIM($J26)="Hebrews",TRIM($J26)="Romans",TRIM($J26)="Romans-2",TRIM($J26)="Globe",TRIM($J26)="Globe-12",TRIM($J26)="Neptune P1"),AND($I27&gt;0,OR(TRIM($J27)="Hebrews",TRIM($J27)="Romans",TRIM($J27)="Romans-2",TRIM($J27)="Globe",TRIM($J27)="Globe-12",TRIM($J27)="Neptune P1"))),1,0)))</f>
        <v/>
      </c>
      <c r="Q26" s="34" t="n"/>
      <c r="R26" s="33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IF($I26&gt;0,1,0),
      0
   ),
0))</f>
        <v/>
      </c>
      <c r="S26" s="33">
        <f>IF(OR($A26="Annual Leave",$A27="Annual Leave"),IF($A26="Annual Leave",8,0),0)</f>
        <v/>
      </c>
      <c r="T26" s="35" t="n"/>
      <c r="U26" s="144">
        <f>MAX(0,40-Y26)</f>
        <v/>
      </c>
      <c r="V26" s="351">
        <f>IF(OR($C26="",$D26=""),0,
 IF(OR($A26="Holiday",$A27="Holiday"),0,
 IF(AND(NOT(OR($A26="Annual Leave",$A27="Annual Leave")),$A26="Off day"),0,
  IF($I26+$I27&gt;=8,IF($I26&gt;=8,8,$I26),$I26)
  )))</f>
        <v/>
      </c>
      <c r="W26" s="351">
        <f>MAX(0,V26-U26)</f>
        <v/>
      </c>
      <c r="X26" s="351">
        <f>IF(C26="","",C26-WEEKDAY(C26,1)+1)</f>
        <v/>
      </c>
      <c r="Y26" s="351">
        <f>SUMPRODUCT(($X$14:$X25=X26)*(($V$14:$V25)+($O$14:$O25)))+IF(X26=X14,$L$11,0)</f>
        <v/>
      </c>
      <c r="Z26" s="351" t="n"/>
      <c r="AA26" s="351" t="n"/>
      <c r="AB26" s="351" t="n"/>
      <c r="AC26" s="351" t="n"/>
      <c r="AD26" s="351" t="n"/>
      <c r="AE26" s="351" t="n"/>
      <c r="AF26" s="351" t="n"/>
    </row>
    <row r="27" ht="24" customHeight="1" s="348" thickBot="1">
      <c r="A27" s="159" t="inlineStr">
        <is>
          <t>On Day</t>
        </is>
      </c>
      <c r="B27" s="281" t="n"/>
      <c r="C27" s="93">
        <f>C26</f>
        <v/>
      </c>
      <c r="D27" s="36" t="n"/>
      <c r="E27" s="163">
        <f>IF(D27="", "",
 IF(D27=TIME(0,0,0), 0,
 IF(AND(D27&gt;=TIME(0,0,1), D27&lt;=TIME(2,0,0)), TIME(7,0,0),
 IF(AND(D27&gt;=TIME(6,0,0), D27&lt;=TIME(8,0,0)), TIME(12,0,0),
 IF(AND(D27&gt;TIME(8,0,0), D27&lt;=TIME(13,59,0)), TIME(15,0,0),
 IF(AND(D27&gt;=TIME(14,0,0), D27&lt;=TIME(17,59,0)), TIME(21,0,0),
 IF(AND(D27&gt;=TIME(18,0,0), D27&lt;=TIME(21,59,0)), TIME(0,0,0),
 IF(AND(D27&gt;=TIME(22,0,0), D27&lt;=TIME(23,59,59)), TIME(7,0,0), ""))))))))</f>
        <v/>
      </c>
      <c r="F27" s="164" t="n"/>
      <c r="G27" s="163">
        <f>IF(AND(D27&gt;=TIME(6,0,0),D27&lt;=TIME(8,0,0)),E27,"")</f>
        <v/>
      </c>
      <c r="H27" s="36" t="n"/>
      <c r="I27" s="37">
        <f>ROUND(IF(OR(D27="",E27="",E27=0),0,IF(H27="",MOD(E27-D27,1)*24,MOD(H27-D27,1)*24)),2)</f>
        <v/>
      </c>
      <c r="J27" s="162" t="n"/>
      <c r="K27" s="282" t="n"/>
      <c r="L27" s="271" t="n"/>
      <c r="M27" s="283">
        <f>MAX(0,V27-W27)</f>
        <v/>
      </c>
      <c r="N27" s="38">
        <f>(IF(OR($C27="",$D27=""),0,
 IF(OR($A26="Holiday",$A27="Holiday"),
    IF(ISNUMBER(MATCH(TRIM($B27),{"Phagwah","Good Friday","Easter Monday","Labour Day","Christmas","Eid ul Azha","Romans-2","Globe-12","Neptune P1"},0)),0,$I27),
 IF(AND(NOT(OR($A26="Annual Leave",$A27="Annual Leave")),$A27="Off day"),$I27,
  MAX(0,$I27-$V27)
  ))))+W27</f>
        <v/>
      </c>
      <c r="O27" s="38">
        <f>IF(AND(OR($A26="Holiday",$A27="Holiday"),
        ISNUMBER(MATCH(TRIM($B27),{"Phagwah","Good Friday","Easter Monday","Labour Day","Christmas","Eid ul Azha","Romans-2","Globe-12","Neptune P1"},0))),
   $I27,0)</f>
        <v/>
      </c>
      <c r="P27" s="38">
        <f>IF(OR($O$7="Canteen",$O$7="Head Office"),0,IF($I27&lt;=0,0,IF(AND($I26&lt;=0,OR(TRIM($J27)="Hebrews",TRIM($J27)="Romans",TRIM($J27)="Romans-2",TRIM($J27)="Globe",TRIM($J27)="Globe-12",TRIM($J27)="Neptune P1")),1,0)))</f>
        <v/>
      </c>
      <c r="Q27" s="39" t="n"/>
      <c r="R27" s="38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IF(AND($I26=0,$I27&gt;0),1,0),
      0
   ),
0))</f>
        <v/>
      </c>
      <c r="S27" s="38">
        <f>IF(OR($A26="Annual Leave",$A27="Annual Leave"),IF(AND($A26&lt;&gt;"Annual Leave",$A27="Annual Leave"),8,0),0)</f>
        <v/>
      </c>
      <c r="T27" s="40" t="n"/>
      <c r="U27" s="144">
        <f>MAX(0,40-Y27)</f>
        <v/>
      </c>
      <c r="V27" s="351">
        <f>IF(OR($C27="",$D27=""),0,
 IF(OR($A26="Holiday",$A27="Holiday"),0,
 IF(AND(NOT(OR($A26="Annual Leave",$A27="Annual Leave")),$A27="Off day"),0,
  IF($I26+$I27&gt;=8,IF($I26&gt;=8,0,8-$I26),$I27)
  )))</f>
        <v/>
      </c>
      <c r="W27" s="351">
        <f>MAX(0,V27-U27)</f>
        <v/>
      </c>
      <c r="X27" s="351">
        <f>IF(C27="","",C27-WEEKDAY(C27,1)+1)</f>
        <v/>
      </c>
      <c r="Y27" s="351">
        <f>SUMPRODUCT(($X$14:$X26=X27)*(($V$14:$V26)+($O$14:$O26)))+IF(X27=X14,$L$11,0)</f>
        <v/>
      </c>
      <c r="Z27" s="351" t="n"/>
      <c r="AA27" s="351" t="n"/>
      <c r="AB27" s="351" t="n"/>
      <c r="AC27" s="351" t="n"/>
      <c r="AD27" s="351" t="n"/>
      <c r="AE27" s="351" t="n"/>
      <c r="AF27" s="351" t="n"/>
    </row>
    <row r="28" ht="24" customHeight="1" s="348" thickBot="1">
      <c r="A28" s="176" t="n"/>
      <c r="B28" s="176" t="n"/>
      <c r="C28" s="145" t="n"/>
      <c r="D28" s="6" t="n"/>
      <c r="E28" s="14" t="n"/>
      <c r="F28" s="6" t="n"/>
      <c r="G28" s="6" t="n"/>
      <c r="H28" s="336" t="n"/>
      <c r="I28" s="351" t="n"/>
      <c r="J28" s="336" t="n"/>
      <c r="K28" s="336" t="n"/>
      <c r="L28" s="336" t="n"/>
      <c r="M28" s="99">
        <f>MAX(0,V28-W28)</f>
        <v/>
      </c>
      <c r="N28" s="99">
        <f>(IF(OR($C28="",$D28=""),0,
 IF(OR($A28="Holiday",$A29="Holiday"),
    IF(ISNUMBER(MATCH(TRIM($B28),{"Phagwah","Good Friday","Easter Monday","Labour Day","Christmas","Eid ul Azha","Romans-2","Globe-12","Neptune P1"},0)),0,$I28),
 IF(AND(NOT(OR($A28="Annual Leave",$A29="Annual Leave")),$A28="Off day"),$I28,
  MAX(0,$I28-$V28)
  ))))+W28</f>
        <v/>
      </c>
      <c r="O28" s="99">
        <f>IF(AND(OR($A28="Holiday",$A29="Holiday"),
        ISNUMBER(MATCH(TRIM($B28),{"Phagwah","Good Friday","Easter Monday","Labour Day","Christmas","Eid ul Azha","Romans-2","Globe-12","Neptune P1"},0))),
   $I28,0)</f>
        <v/>
      </c>
      <c r="P28" s="99">
        <f>IF(OR($O$7="Canteen",$O$7="Head Office"),0,IF($I28&lt;=0,0,IF(OR(OR(TRIM($J28)="Hebrews",TRIM($J28)="Romans",TRIM($J28)="Romans-2",TRIM($J28)="Globe",TRIM($J28)="Globe-12",TRIM($J28)="Neptune P1"),AND($I29&gt;0,OR(TRIM($J29)="Hebrews",TRIM($J29)="Romans",TRIM($J29)="Romans-2",TRIM($J29)="Globe",TRIM($J29)="Globe-12",TRIM($J29)="Neptune P1"))),1,0)))</f>
        <v/>
      </c>
      <c r="Q28" s="178" t="n"/>
      <c r="R28" s="15" t="n"/>
      <c r="S28" s="99">
        <f>IF(OR($A28="Annual Leave",$A29="Annual Leave"),IF($A28="Annual Leave",8,0),0)</f>
        <v/>
      </c>
      <c r="T28" s="100">
        <f>SUM(T14:T27)</f>
        <v/>
      </c>
      <c r="U28" s="144">
        <f>MAX(0,40-Y28)</f>
        <v/>
      </c>
      <c r="V28" s="351">
        <f>IF(OR($C28="",$D28=""),0,
 IF(OR($A28="Holiday",$A29="Holiday"),0,
 IF(AND(NOT(OR($A28="Annual Leave",$A29="Annual Leave")),$A28="Off day"),0,
  IF($I28+$I29&gt;=8,IF($I28&gt;=8,8,$I28),$I28)
  )))</f>
        <v/>
      </c>
      <c r="W28" s="351">
        <f>MAX(0,V28-U28)</f>
        <v/>
      </c>
      <c r="X28" s="351">
        <f>IF(C28="","",C28-WEEKDAY(C28,1)+1)</f>
        <v/>
      </c>
      <c r="Y28" s="351">
        <f>SUMPRODUCT(($X$14:$X27=X28)*(($V$14:$V27)+($O$14:$O27)))+IF(X28=X14,$L$11,0)</f>
        <v/>
      </c>
      <c r="Z28" s="351" t="n"/>
      <c r="AA28" s="351" t="n"/>
      <c r="AB28" s="351" t="n"/>
      <c r="AC28" s="351" t="n"/>
      <c r="AD28" s="351" t="n"/>
      <c r="AE28" s="351" t="n"/>
      <c r="AF28" s="351" t="n"/>
    </row>
    <row r="29" hidden="1" ht="15.75" customHeight="1" s="348" thickBot="1">
      <c r="A29" s="179" t="n"/>
      <c r="B29" s="176" t="n"/>
      <c r="C29" s="145" t="n"/>
      <c r="D29" s="6" t="n"/>
      <c r="E29" s="295">
        <f>IF(D29="", "",
 IF(D29=TIME(0,0,0), 0,
 IF(AND(D29&gt;=TIME(0,0,1), D29&lt;=TIME(2,0,0)), TIME(7,0,0),
 IF(AND(D29&gt;=TIME(6,0,0), D29&lt;=TIME(8,0,0)), TIME(12,0,0),
 IF(AND(D29&gt;TIME(8,0,0), D29&lt;=TIME(13,59,0)), TIME(15,0,0),
 IF(AND(D29&gt;=TIME(14,0,0), D29&lt;=TIME(17,59,0)), TIME(21,0,0),
 IF(AND(D29&gt;=TIME(18,0,0), D29&lt;=TIME(21,59,0)), TIME(0,0,0),
 IF(AND(D29&gt;=TIME(22,0,0), D29&lt;=TIME(23,59,59)), TIME(7,0,0), ""))))))))</f>
        <v/>
      </c>
      <c r="F29" s="6" t="n"/>
      <c r="G29" s="6" t="n"/>
      <c r="H29" s="6" t="n"/>
      <c r="I29" s="6" t="n"/>
      <c r="J29" s="6" t="n"/>
      <c r="K29" s="6" t="n"/>
      <c r="L29" s="6" t="n"/>
      <c r="M29" s="4">
        <f>MAX(0,V29-W29)</f>
        <v/>
      </c>
      <c r="N29" s="4">
        <f>(IF(OR($C29="",$D29=""),0,
 IF(OR($A28="Holiday",$A29="Holiday"),
    IF(ISNUMBER(MATCH(TRIM($B29),{"Phagwah","Good Friday","Easter Monday","Labour Day","Christmas","Eid ul Azha","Romans-2","Globe-12","Neptune P1"},0)),0,$I29),
 IF(AND(NOT(OR($A28="Annual Leave",$A29="Annual Leave")),$A29="Off day"),$I29,
  MAX(0,$I29-$V29)
  ))))+W29</f>
        <v/>
      </c>
      <c r="O29" s="4">
        <f>IF(AND(OR($A28="Holiday",$A29="Holiday"),
        ISNUMBER(MATCH(TRIM($B29),{"Phagwah","Good Friday","Easter Monday","Labour Day","Christmas","Eid ul Azha","Romans-2","Globe-12","Neptune P1"},0))),
   $I29,0)</f>
        <v/>
      </c>
      <c r="P29" s="4">
        <f>IF(OR($O$7="Canteen",$O$7="Head Office"),0,IF($I29&lt;=0,0,IF(AND($I28&lt;=0,OR(TRIM($J29)="Hebrews",TRIM($J29)="Romans",TRIM($J29)="Romans-2",TRIM($J29)="Globe",TRIM($J29)="Globe-12",TRIM($J29)="Neptune P1")),1,0)))</f>
        <v/>
      </c>
      <c r="Q29" s="6" t="n"/>
      <c r="R29" s="296">
        <f>IF(OR($O$7="Canteen",$O$7="Head Office"),0,IF(
  AND(
    SUMIFS(I:I, C:C, C29) &gt;= 8,
    COUNTIFS(C$14:C29, C29)=1,
    OR(
      TEXT(D29,"hh:mm:ss")="07:00:00",
      TEXT(D29,"hh:mm:ss")="15:00:00",
      TEXT(D29,"hh:mm:ss")="23:00:00",
      TEXT(D30,"hh:mm:ss")="07:00:00",
      TEXT(D30,"hh:mm:ss")="15:00:00",
      TEXT(D30,"hh:mm:ss")="23:00:00"
    )
  ),
  1,
  0
))</f>
        <v/>
      </c>
      <c r="S29" s="4">
        <f>IF(OR($A28="Annual Leave",$A29="Annual Leave"),IF(AND($A28&lt;&gt;"Annual Leave",$A29="Annual Leave"),8,0),0)</f>
        <v/>
      </c>
      <c r="T29" s="146" t="n"/>
      <c r="U29" s="351">
        <f>MAX(0,40-Y29)</f>
        <v/>
      </c>
      <c r="V29" s="351">
        <f>IF(OR($C29="",$D29=""),0,
 IF(OR($A28="Holiday",$A29="Holiday"),0,
 IF(AND(NOT(OR($A28="Annual Leave",$A29="Annual Leave")),$A29="Off day"),0,
  IF($I28+$I29&gt;=8,IF($I28&gt;=8,0,8-$I28),$I29)
  )))</f>
        <v/>
      </c>
      <c r="W29" s="351">
        <f>MAX(0,V29-U29)</f>
        <v/>
      </c>
      <c r="X29" s="351">
        <f>IF(C29="","",C29-WEEKDAY(C29,1)+1)</f>
        <v/>
      </c>
      <c r="Y29" s="351">
        <f>SUMPRODUCT(($X$14:$X28=X29)*(($V$14:$V28)+($O$14:$O28)))+IF(X29=X14,$L$11,0)</f>
        <v/>
      </c>
      <c r="Z29" s="351" t="n"/>
      <c r="AA29" s="351" t="n"/>
      <c r="AB29" s="351" t="n"/>
      <c r="AC29" s="351" t="n"/>
      <c r="AD29" s="351" t="n"/>
      <c r="AE29" s="351" t="n"/>
      <c r="AF29" s="351" t="n"/>
    </row>
    <row r="30" ht="24" customHeight="1" s="348" thickBot="1">
      <c r="A30" s="147" t="inlineStr">
        <is>
          <t>On Day</t>
        </is>
      </c>
      <c r="B30" s="180" t="n"/>
      <c r="C30" s="88">
        <f>C27+1</f>
        <v/>
      </c>
      <c r="D30" s="54" t="n"/>
      <c r="E30" s="148">
        <f>IF(D30="", "",
 IF(D30=TIME(0,0,0), 0,
 IF(AND(D30&gt;=TIME(0,0,1), D30&lt;=TIME(2,0,0)), TIME(7,0,0),
 IF(AND(D30&gt;=TIME(6,0,0), D30&lt;=TIME(8,0,0)), TIME(12,0,0),
 IF(AND(D30&gt;TIME(8,0,0), D30&lt;=TIME(13,59,0)), TIME(15,0,0),
 IF(AND(D30&gt;=TIME(14,0,0), D30&lt;=TIME(17,59,0)), TIME(21,0,0),
 IF(AND(D30&gt;=TIME(18,0,0), D30&lt;=TIME(21,59,0)), TIME(0,0,0),
 IF(AND(D30&gt;=TIME(22,0,0), D30&lt;=TIME(23,59,59)), TIME(7,0,0), ""))))))))</f>
        <v/>
      </c>
      <c r="F30" s="149" t="n"/>
      <c r="G30" s="148">
        <f>IF(AND(D30&gt;=TIME(6,0,0),D30&lt;=TIME(8,0,0)),E30,"")</f>
        <v/>
      </c>
      <c r="H30" s="54" t="n"/>
      <c r="I30" s="55">
        <f>ROUND(IF(OR(D30="",E30="",E30=0),0,IF(H30="",MOD(E30-D30,1)*24,MOD(H30-D30,1)*24)),2)</f>
        <v/>
      </c>
      <c r="J30" s="150" t="n"/>
      <c r="K30" s="270" t="n"/>
      <c r="L30" s="181" t="n"/>
      <c r="M30" s="272">
        <f>MAX(0,V30-W30)</f>
        <v/>
      </c>
      <c r="N30" s="56">
        <f>(IF(OR($C30="",$D30=""),0,
 IF(OR($A30="Holiday",$A31="Holiday"),
    IF(ISNUMBER(MATCH(TRIM($B30),{"Phagwah","Good Friday","Easter Monday","Labour Day","Christmas","Eid ul Azha","Romans-2","Globe-12","Neptune P1"},0)),0,$I30),
 IF(AND(NOT(OR($A30="Annual Leave",$A31="Annual Leave")),$A30="Off day"),$I30,
  MAX(0,$I30-$V30)
  ))))+W30</f>
        <v/>
      </c>
      <c r="O30" s="56">
        <f>IF(AND(OR($A30="Holiday",$A31="Holiday"),
        ISNUMBER(MATCH(TRIM($B30),{"Phagwah","Good Friday","Easter Monday","Labour Day","Christmas","Eid ul Azha","Romans-2","Globe-12","Neptune P1"},0))),
   $I30,0)</f>
        <v/>
      </c>
      <c r="P30" s="56">
        <f>IF(OR($O$7="Canteen",$O$7="Head Office"),0,IF($I30&lt;=0,0,IF(OR(OR(TRIM($J30)="Hebrews",TRIM($J30)="Romans",TRIM($J30)="Romans-2",TRIM($J30)="Globe",TRIM($J30)="Globe-12",TRIM($J30)="Neptune P1"),AND($I31&gt;0,OR(TRIM($J31)="Hebrews",TRIM($J31)="Romans",TRIM($J31)="Romans-2",TRIM($J31)="Globe",TRIM($J31)="Globe-12",TRIM($J31)="Neptune P1"))),1,0)))</f>
        <v/>
      </c>
      <c r="Q30" s="57" t="n"/>
      <c r="R30" s="56">
        <f>IF(OR($O$7="Canteen",$O$7="Head Office"),0,IF(
  AND(
    SUMIFS(I:I, C:C, C30) &gt;= 8,
    COUNTIFS(C$14:C30, C30)=1,
    OR(
      TEXT(D30,"hh:mm:ss")="07:00:00",
      TEXT(D30,"hh:mm:ss")="15:00:00",
      TEXT(D30,"hh:mm:ss")="23:00:00",
      TEXT(D31,"hh:mm:ss")="07:00:00",
      TEXT(D31,"hh:mm:ss")="15:00:00",
      TEXT(D31,"hh:mm:ss")="23:00:00"
    )
  ),
  1,
  0
))</f>
        <v/>
      </c>
      <c r="S30" s="56">
        <f>IF(OR($A30="Annual Leave",$A31="Annual Leave"),IF($A30="Annual Leave",8,0),0)</f>
        <v/>
      </c>
      <c r="T30" s="58" t="n"/>
      <c r="U30" s="144">
        <f>MAX(0,40-Y30)</f>
        <v/>
      </c>
      <c r="V30" s="151">
        <f>IF(OR($C30="",$D30=""),0,
 IF(OR($A30="Holiday",$A31="Holiday"),0,
 IF(AND(NOT(OR($A30="Annual Leave",$A31="Annual Leave")),$A30="Off day"),0,
  IF($I30+$I31&gt;=8,IF($I30&gt;=8,8,$I30),$I30)
  )))</f>
        <v/>
      </c>
      <c r="W30" s="151">
        <f>MAX(0,V30-U30)</f>
        <v/>
      </c>
      <c r="X30" s="151">
        <f>IF(C30="","",C30-WEEKDAY(C30,1)+1)</f>
        <v/>
      </c>
      <c r="Y30" s="151">
        <f>SUMPRODUCT(($X$14:$X29=X30)*(($V$14:$V29)+($O$14:$O29)))+IF(X30=X14,$L$11,0)</f>
        <v/>
      </c>
      <c r="Z30" s="151" t="n"/>
      <c r="AA30" s="151" t="n"/>
      <c r="AB30" s="151" t="n"/>
      <c r="AC30" s="351" t="n"/>
      <c r="AD30" s="351" t="n"/>
      <c r="AE30" s="351" t="n"/>
      <c r="AF30" s="351" t="n"/>
    </row>
    <row r="31" ht="24" customHeight="1" s="348" thickBot="1">
      <c r="A31" s="147" t="inlineStr">
        <is>
          <t>On Day</t>
        </is>
      </c>
      <c r="B31" s="182" t="n"/>
      <c r="C31" s="89">
        <f>C30</f>
        <v/>
      </c>
      <c r="D31" s="59" t="n"/>
      <c r="E31" s="152">
        <f>IF(D31="", "",
 IF(D31=TIME(0,0,0), 0,
 IF(AND(D31&gt;=TIME(0,0,1), D31&lt;=TIME(2,0,0)), TIME(7,0,0),
 IF(AND(D31&gt;=TIME(6,0,0), D31&lt;=TIME(8,0,0)), TIME(12,0,0),
 IF(AND(D31&gt;TIME(8,0,0), D31&lt;=TIME(13,59,0)), TIME(15,0,0),
 IF(AND(D31&gt;=TIME(14,0,0), D31&lt;=TIME(17,59,0)), TIME(21,0,0),
 IF(AND(D31&gt;=TIME(18,0,0), D31&lt;=TIME(21,59,0)), TIME(0,0,0),
 IF(AND(D31&gt;=TIME(22,0,0), D31&lt;=TIME(23,59,59)), TIME(7,0,0), ""))))))))</f>
        <v/>
      </c>
      <c r="F31" s="153" t="n"/>
      <c r="G31" s="152">
        <f>IF(AND(D31&gt;=TIME(6,0,0),D31&lt;=TIME(8,0,0)),E31,"")</f>
        <v/>
      </c>
      <c r="H31" s="59" t="n"/>
      <c r="I31" s="60">
        <f>ROUND(IF(OR(D31="",E31="",E31=0),0,IF(H31="",MOD(E31-D31,1)*24,MOD(H31-D31,1)*24)),2)</f>
        <v/>
      </c>
      <c r="J31" s="150" t="n"/>
      <c r="K31" s="270" t="n"/>
      <c r="L31" s="183" t="n"/>
      <c r="M31" s="272">
        <f>MAX(0,V31-W31)</f>
        <v/>
      </c>
      <c r="N31" s="61">
        <f>(IF(OR($C31="",$D31=""),0,
 IF(OR($A30="Holiday",$A31="Holiday"),
    IF(ISNUMBER(MATCH(TRIM($B31),{"Phagwah","Good Friday","Easter Monday","Labour Day","Christmas","Eid ul Azha","Romans-2","Globe-12","Neptune P1"},0)),0,$I31),
 IF(AND(NOT(OR($A30="Annual Leave",$A31="Annual Leave")),$A31="Off day"),$I31,
  MAX(0,$I31-$V31)
  ))))+W31</f>
        <v/>
      </c>
      <c r="O31" s="61">
        <f>IF(AND(OR($A30="Holiday",$A31="Holiday"),
        ISNUMBER(MATCH(TRIM($B31),{"Phagwah","Good Friday","Easter Monday","Labour Day","Christmas","Eid ul Azha","Romans-2","Globe-12","Neptune P1"},0))),
   $I31,0)</f>
        <v/>
      </c>
      <c r="P31" s="61">
        <f>IF(OR($O$7="Canteen",$O$7="Head Office"),0,IF($I31&lt;=0,0,IF(AND($I30&lt;=0,OR(TRIM($J31)="Hebrews",TRIM($J31)="Romans",TRIM($J31)="Romans-2",TRIM($J31)="Globe",TRIM($J31)="Globe-12",TRIM($J31)="Neptune P1")),1,0)))</f>
        <v/>
      </c>
      <c r="Q31" s="62" t="n"/>
      <c r="R31" s="61">
        <f>IF(OR($O$7="Canteen",$O$7="Head Office"),0,IF(
  AND(
    SUMIFS(I:I, C:C, C31) &gt;= 8,
    COUNTIFS(C$14:C31, C31)=1,
    OR(
      TEXT(D31,"hh:mm:ss")="07:00:00",
      TEXT(D31,"hh:mm:ss")="15:00:00",
      TEXT(D31,"hh:mm:ss")="23:00:00",
      TEXT(D32,"hh:mm:ss")="07:00:00",
      TEXT(D32,"hh:mm:ss")="15:00:00",
      TEXT(D32,"hh:mm:ss")="23:00:00"
    )
  ),
  1,
  0
))</f>
        <v/>
      </c>
      <c r="S31" s="61">
        <f>IF(OR($A30="Annual Leave",$A31="Annual Leave"),IF(AND($A30&lt;&gt;"Annual Leave",$A31="Annual Leave"),8,0),0)</f>
        <v/>
      </c>
      <c r="T31" s="63" t="n"/>
      <c r="U31" s="144">
        <f>MAX(0,40-Y31)</f>
        <v/>
      </c>
      <c r="V31" s="151">
        <f>IF(OR($C31="",$D31=""),0,
 IF(OR($A30="Holiday",$A31="Holiday"),0,
 IF(AND(NOT(OR($A30="Annual Leave",$A31="Annual Leave")),$A31="Off day"),0,
  IF($I30+$I31&gt;=8,IF($I30&gt;=8,0,8-$I30),$I31)
  )))</f>
        <v/>
      </c>
      <c r="W31" s="151">
        <f>MAX(0,V31-U31)</f>
        <v/>
      </c>
      <c r="X31" s="151">
        <f>IF(C31="","",C31-WEEKDAY(C31,1)+1)</f>
        <v/>
      </c>
      <c r="Y31" s="151">
        <f>SUMPRODUCT(($X$14:$X30=X31)*(($V$14:$V30)+($O$14:$O30)))+IF(X31=X14,$L$11,0)</f>
        <v/>
      </c>
      <c r="Z31" s="151" t="n"/>
      <c r="AA31" s="151" t="n"/>
      <c r="AB31" s="151" t="n"/>
      <c r="AC31" s="351" t="n"/>
      <c r="AD31" s="351" t="n"/>
      <c r="AE31" s="351" t="n"/>
      <c r="AF31" s="351" t="n"/>
    </row>
    <row r="32" ht="24" customHeight="1" s="348" thickBot="1">
      <c r="A32" s="184" t="inlineStr">
        <is>
          <t>On Day</t>
        </is>
      </c>
      <c r="B32" s="185" t="n"/>
      <c r="C32" s="101">
        <f>C30+1</f>
        <v/>
      </c>
      <c r="D32" s="11" t="n"/>
      <c r="E32" s="186">
        <f>IF(D32="", "",
 IF(D32=TIME(0,0,0), 0,
 IF(AND(D32&gt;=TIME(0,0,1), D32&lt;=TIME(2,0,0)), TIME(7,0,0),
 IF(AND(D32&gt;=TIME(6,0,0), D32&lt;=TIME(8,0,0)), TIME(12,0,0),
 IF(AND(D32&gt;TIME(8,0,0), D32&lt;=TIME(13,59,0)), TIME(15,0,0),
 IF(AND(D32&gt;=TIME(14,0,0), D32&lt;=TIME(17,59,0)), TIME(21,0,0),
 IF(AND(D32&gt;=TIME(18,0,0), D32&lt;=TIME(21,59,0)), TIME(0,0,0),
 IF(AND(D32&gt;=TIME(22,0,0), D32&lt;=TIME(23,59,59)), TIME(7,0,0), ""))))))))</f>
        <v/>
      </c>
      <c r="F32" s="187" t="n"/>
      <c r="G32" s="186">
        <f>IF(AND(D32&gt;=TIME(6,0,0),D32&lt;=TIME(8,0,0)),E32,"")</f>
        <v/>
      </c>
      <c r="H32" s="11" t="n"/>
      <c r="I32" s="87">
        <f>ROUND(IF(OR(D32="",E32="",E32=0),0,IF(H32="",MOD(E32-D32,1)*24,MOD(H32-D32,1)*24)),2)</f>
        <v/>
      </c>
      <c r="J32" s="188" t="n"/>
      <c r="K32" s="297" t="n"/>
      <c r="L32" s="189" t="n"/>
      <c r="M32" s="298">
        <f>MAX(0,V32-W32)</f>
        <v/>
      </c>
      <c r="N32" s="12">
        <f>(IF(OR($C32="",$D32=""),0,
 IF(OR($A32="Holiday",$A33="Holiday"),
    IF(ISNUMBER(MATCH(TRIM($B32),{"Phagwah","Good Friday","Easter Monday","Labour Day","Christmas","Eid ul Azha","Romans-2","Globe-12","Neptune P1"},0)),0,$I32),
 IF(AND(NOT(OR($A32="Annual Leave",$A33="Annual Leave")),$A32="Off day"),$I32,
  MAX(0,$I32-$V32)
  ))))+W32</f>
        <v/>
      </c>
      <c r="O32" s="12">
        <f>IF(AND(OR($A32="Holiday",$A33="Holiday"),
        ISNUMBER(MATCH(TRIM($B32),{"Phagwah","Good Friday","Easter Monday","Labour Day","Christmas","Eid ul Azha","Romans-2","Globe-12","Neptune P1"},0))),
   $I32,0)</f>
        <v/>
      </c>
      <c r="P32" s="12">
        <f>IF(OR($O$7="Canteen",$O$7="Head Office"),0,IF($I32&lt;=0,0,IF(OR(OR(TRIM($J32)="Hebrews",TRIM($J32)="Romans",TRIM($J32)="Romans-2",TRIM($J32)="Globe",TRIM($J32)="Globe-12",TRIM($J32)="Neptune P1"),AND($I33&gt;0,OR(TRIM($J33)="Hebrews",TRIM($J33)="Romans",TRIM($J33)="Romans-2",TRIM($J33)="Globe",TRIM($J33)="Globe-12",TRIM($J33)="Neptune P1"))),1,0)))</f>
        <v/>
      </c>
      <c r="Q32" s="13" t="n"/>
      <c r="R32" s="12">
        <f>IF(OR($O$7="Canteen",$O$7="Head Office"),0,IF(
  AND(
    SUMIFS(I:I, C:C, C32) &gt;= 8,
    COUNTIFS(C$14:C32, C32)=1,
    OR(
      TEXT(D32,"hh:mm:ss")="07:00:00",
      TEXT(D32,"hh:mm:ss")="15:00:00",
      TEXT(D32,"hh:mm:ss")="23:00:00",
      TEXT(D33,"hh:mm:ss")="07:00:00",
      TEXT(D33,"hh:mm:ss")="15:00:00",
      TEXT(D33,"hh:mm:ss")="23:00:00"
    )
  ),
  1,
  0
))</f>
        <v/>
      </c>
      <c r="S32" s="12">
        <f>IF(OR($A32="Annual Leave",$A33="Annual Leave"),IF($A32="Annual Leave",8,0),0)</f>
        <v/>
      </c>
      <c r="T32" s="102" t="n"/>
      <c r="U32" s="144">
        <f>MAX(0,40-Y32)</f>
        <v/>
      </c>
      <c r="V32" s="351">
        <f>IF(OR($C32="",$D32=""),0,
 IF(OR($A32="Holiday",$A33="Holiday"),0,
 IF(AND(NOT(OR($A32="Annual Leave",$A33="Annual Leave")),$A32="Off day"),0,
  IF($I32+$I33&gt;=8,IF($I32&gt;=8,8,$I32),$I32)
  )))</f>
        <v/>
      </c>
      <c r="W32" s="351">
        <f>MAX(0,V32-U32)</f>
        <v/>
      </c>
      <c r="X32" s="351">
        <f>IF(C32="","",C32-WEEKDAY(C32,1)+1)</f>
        <v/>
      </c>
      <c r="Y32" s="351">
        <f>SUMPRODUCT(($X$14:$X31=X32)*(($V$14:$V31)+($O$14:$O31)))+IF(X32=X14,$L$11,0)</f>
        <v/>
      </c>
      <c r="Z32" s="351" t="n"/>
      <c r="AA32" s="351" t="n"/>
      <c r="AB32" s="351" t="n"/>
      <c r="AC32" s="351" t="n"/>
      <c r="AD32" s="351" t="n"/>
      <c r="AE32" s="351" t="n"/>
      <c r="AF32" s="351" t="n"/>
    </row>
    <row r="33" ht="24" customHeight="1" s="348" thickBot="1">
      <c r="A33" s="184" t="inlineStr">
        <is>
          <t>On Day</t>
        </is>
      </c>
      <c r="B33" s="299" t="n"/>
      <c r="C33" s="101">
        <f>C32</f>
        <v/>
      </c>
      <c r="D33" s="300" t="n"/>
      <c r="E33" s="301">
        <f>IF(D33="", "",
 IF(D33=TIME(0,0,0), 0,
 IF(AND(D33&gt;=TIME(0,0,1), D33&lt;=TIME(2,0,0)), TIME(7,0,0),
 IF(AND(D33&gt;=TIME(6,0,0), D33&lt;=TIME(8,0,0)), TIME(12,0,0),
 IF(AND(D33&gt;TIME(8,0,0), D33&lt;=TIME(13,59,0)), TIME(15,0,0),
 IF(AND(D33&gt;=TIME(14,0,0), D33&lt;=TIME(17,59,0)), TIME(21,0,0),
 IF(AND(D33&gt;=TIME(18,0,0), D33&lt;=TIME(21,59,0)), TIME(0,0,0),
 IF(AND(D33&gt;=TIME(22,0,0), D33&lt;=TIME(23,59,59)), TIME(7,0,0), ""))))))))</f>
        <v/>
      </c>
      <c r="F33" s="187" t="n"/>
      <c r="G33" s="301">
        <f>IF(AND(D33&gt;=TIME(6,0,0),D33&lt;=TIME(8,0,0)),E33,"")</f>
        <v/>
      </c>
      <c r="H33" s="300" t="n"/>
      <c r="I33" s="87">
        <f>ROUND(IF(OR(D33="",E33="",E33=0),0,IF(H33="",MOD(E33-D33,1)*24,MOD(H33-D33,1)*24)),2)</f>
        <v/>
      </c>
      <c r="J33" s="190" t="n"/>
      <c r="K33" s="297" t="n"/>
      <c r="L33" s="189" t="n"/>
      <c r="M33" s="298">
        <f>MAX(0,V33-W33)</f>
        <v/>
      </c>
      <c r="N33" s="302">
        <f>(IF(OR($C33="",$D33=""),0,
 IF(OR($A32="Holiday",$A33="Holiday"),
    IF(ISNUMBER(MATCH(TRIM($B33),{"Phagwah","Good Friday","Easter Monday","Labour Day","Christmas","Eid ul Azha","Romans-2","Globe-12","Neptune P1"},0)),0,$I33),
 IF(AND(NOT(OR($A32="Annual Leave",$A33="Annual Leave")),$A33="Off day"),$I33,
  MAX(0,$I33-$V33)
  ))))+W33</f>
        <v/>
      </c>
      <c r="O33" s="302">
        <f>IF(AND(OR($A32="Holiday",$A33="Holiday"),
        ISNUMBER(MATCH(TRIM($B33),{"Phagwah","Good Friday","Easter Monday","Labour Day","Christmas","Eid ul Azha","Romans-2","Globe-12","Neptune P1"},0))),
   $I33,0)</f>
        <v/>
      </c>
      <c r="P33" s="302">
        <f>IF(OR($O$7="Canteen",$O$7="Head Office"),0,IF($I33&lt;=0,0,IF(AND($I32&lt;=0,OR(TRIM($J33)="Hebrews",TRIM($J33)="Romans",TRIM($J33)="Romans-2",TRIM($J33)="Globe",TRIM($J33)="Globe-12",TRIM($J33)="Neptune P1")),1,0)))</f>
        <v/>
      </c>
      <c r="Q33" s="303" t="n"/>
      <c r="R33" s="302">
        <f>IF(OR($O$7="Canteen",$O$7="Head Office"),0,IF(
  AND(
    SUMIFS(I:I, C:C, C33) &gt;= 8,
    COUNTIFS(C$14:C33, C33)=1,
    OR(
      TEXT(D33,"hh:mm:ss")="07:00:00",
      TEXT(D33,"hh:mm:ss")="15:00:00",
      TEXT(D33,"hh:mm:ss")="23:00:00",
      TEXT(D34,"hh:mm:ss")="07:00:00",
      TEXT(D34,"hh:mm:ss")="15:00:00",
      TEXT(D34,"hh:mm:ss")="23:00:00"
    )
  ),
  1,
  0
))</f>
        <v/>
      </c>
      <c r="S33" s="302">
        <f>IF(OR($A32="Annual Leave",$A33="Annual Leave"),IF(AND($A32&lt;&gt;"Annual Leave",$A33="Annual Leave"),8,0),0)</f>
        <v/>
      </c>
      <c r="T33" s="304" t="n"/>
      <c r="U33" s="144">
        <f>MAX(0,40-Y33)</f>
        <v/>
      </c>
      <c r="V33" s="351">
        <f>IF(OR($C33="",$D33=""),0,
 IF(OR($A32="Holiday",$A33="Holiday"),0,
 IF(AND(NOT(OR($A32="Annual Leave",$A33="Annual Leave")),$A33="Off day"),0,
  IF($I32+$I33&gt;=8,IF($I32&gt;=8,0,8-$I32),$I33)
  )))</f>
        <v/>
      </c>
      <c r="W33" s="351">
        <f>MAX(0,V33-U33)</f>
        <v/>
      </c>
      <c r="X33" s="351">
        <f>IF(C33="","",C33-WEEKDAY(C33,1)+1)</f>
        <v/>
      </c>
      <c r="Y33" s="351">
        <f>SUMPRODUCT(($X$14:$X32=X33)*(($V$14:$V32)+($O$14:$O32)))+IF(X33=X14,$L$11,0)</f>
        <v/>
      </c>
      <c r="Z33" s="351" t="n"/>
      <c r="AA33" s="351" t="n"/>
      <c r="AB33" s="351" t="n"/>
      <c r="AC33" s="351" t="n"/>
      <c r="AD33" s="351" t="n"/>
      <c r="AE33" s="351" t="n"/>
      <c r="AF33" s="351" t="n"/>
    </row>
    <row r="34" ht="24" customHeight="1" s="348" thickBot="1">
      <c r="A34" s="159" t="inlineStr">
        <is>
          <t>On Day</t>
        </is>
      </c>
      <c r="B34" s="191" t="n"/>
      <c r="C34" s="92">
        <f>C32+1</f>
        <v/>
      </c>
      <c r="D34" s="31" t="n"/>
      <c r="E34" s="160">
        <f>IF(D34="", "",
 IF(D34=TIME(0,0,0), 0,
 IF(AND(D34&gt;=TIME(0,0,1), D34&lt;=TIME(2,0,0)), TIME(7,0,0),
 IF(AND(D34&gt;=TIME(6,0,0), D34&lt;=TIME(8,0,0)), TIME(12,0,0),
 IF(AND(D34&gt;TIME(8,0,0), D34&lt;=TIME(13,59,0)), TIME(15,0,0),
 IF(AND(D34&gt;=TIME(14,0,0), D34&lt;=TIME(17,59,0)), TIME(21,0,0),
 IF(AND(D34&gt;=TIME(18,0,0), D34&lt;=TIME(21,59,0)), TIME(0,0,0),
 IF(AND(D34&gt;=TIME(22,0,0), D34&lt;=TIME(23,59,59)), TIME(7,0,0), ""))))))))</f>
        <v/>
      </c>
      <c r="F34" s="161" t="n"/>
      <c r="G34" s="160">
        <f>IF(AND(D34&gt;=TIME(6,0,0),D34&lt;=TIME(8,0,0)),E34,"")</f>
        <v/>
      </c>
      <c r="H34" s="31" t="n"/>
      <c r="I34" s="32">
        <f>ROUND(IF(OR(D34="",E34="",E34=0),0,IF(H34="",MOD(E34-D34,1)*24,MOD(H34-D34,1)*24)),2)</f>
        <v/>
      </c>
      <c r="J34" s="162" t="n"/>
      <c r="K34" s="282" t="n"/>
      <c r="L34" s="181" t="n"/>
      <c r="M34" s="283">
        <f>MAX(0,V34-W34)</f>
        <v/>
      </c>
      <c r="N34" s="33">
        <f>(IF(OR($C34="",$D34=""),0,
 IF(OR($A34="Holiday",$A35="Holiday"),
    IF(ISNUMBER(MATCH(TRIM($B34),{"Phagwah","Good Friday","Easter Monday","Labour Day","Christmas","Eid ul Azha","Romans-2","Globe-12","Neptune P1"},0)),0,$I34),
 IF(AND(NOT(OR($A34="Annual Leave",$A35="Annual Leave")),$A34="Off day"),$I34,
  MAX(0,$I34-$V34)
  ))))+W34</f>
        <v/>
      </c>
      <c r="O34" s="33">
        <f>IF(AND(OR($A34="Holiday",$A35="Holiday"),
        ISNUMBER(MATCH(TRIM($B34),{"Phagwah","Good Friday","Easter Monday","Labour Day","Christmas","Eid ul Azha","Romans-2","Globe-12","Neptune P1"},0))),
   $I34,0)</f>
        <v/>
      </c>
      <c r="P34" s="33">
        <f>IF(OR($O$7="Canteen",$O$7="Head Office"),0,IF($I34&lt;=0,0,IF(OR(OR(TRIM($J34)="Hebrews",TRIM($J34)="Romans",TRIM($J34)="Romans-2",TRIM($J34)="Globe",TRIM($J34)="Globe-12",TRIM($J34)="Neptune P1"),AND($I35&gt;0,OR(TRIM($J35)="Hebrews",TRIM($J35)="Romans",TRIM($J35)="Romans-2",TRIM($J35)="Globe",TRIM($J35)="Globe-12",TRIM($J35)="Neptune P1"))),1,0)))</f>
        <v/>
      </c>
      <c r="Q34" s="34" t="n"/>
      <c r="R34" s="33">
        <f>IF(OR($O$7="Canteen",$O$7="Head Office"),0,IF(
  AND(
    SUMIFS(I:I, C:C, C34) &gt;= 8,
    COUNTIFS(C$14:C34, C34)=1,
    OR(
      TEXT(D34,"hh:mm:ss")="07:00:00",
      TEXT(D34,"hh:mm:ss")="15:00:00",
      TEXT(D34,"hh:mm:ss")="23:00:00",
      TEXT(D35,"hh:mm:ss")="07:00:00",
      TEXT(D35,"hh:mm:ss")="15:00:00",
      TEXT(D35,"hh:mm:ss")="23:00:00"
    )
  ),
  1,
  0
))</f>
        <v/>
      </c>
      <c r="S34" s="33">
        <f>IF(OR($A34="Annual Leave",$A35="Annual Leave"),IF($A34="Annual Leave",8,0),0)</f>
        <v/>
      </c>
      <c r="T34" s="35" t="n"/>
      <c r="U34" s="144">
        <f>MAX(0,40-Y34)</f>
        <v/>
      </c>
      <c r="V34" s="351">
        <f>IF(OR($C34="",$D34=""),0,
 IF(OR($A34="Holiday",$A35="Holiday"),0,
 IF(AND(NOT(OR($A34="Annual Leave",$A35="Annual Leave")),$A34="Off day"),0,
  IF($I34+$I35&gt;=8,IF($I34&gt;=8,8,$I34),$I34)
  )))</f>
        <v/>
      </c>
      <c r="W34" s="351">
        <f>MAX(0,V34-U34)</f>
        <v/>
      </c>
      <c r="X34" s="351">
        <f>IF(C34="","",C34-WEEKDAY(C34,1)+1)</f>
        <v/>
      </c>
      <c r="Y34" s="351">
        <f>SUMPRODUCT(($X$14:$X33=X34)*(($V$14:$V33)+($O$14:$O33)))+IF(X34=X14,$L$11,0)</f>
        <v/>
      </c>
      <c r="Z34" s="351" t="n"/>
      <c r="AA34" s="351" t="n"/>
      <c r="AB34" s="351" t="n"/>
      <c r="AC34" s="351" t="n"/>
      <c r="AD34" s="351" t="n"/>
      <c r="AE34" s="351" t="n"/>
      <c r="AF34" s="351" t="n"/>
    </row>
    <row r="35" ht="24" customHeight="1" s="348" thickBot="1">
      <c r="A35" s="159" t="inlineStr">
        <is>
          <t>On Day</t>
        </is>
      </c>
      <c r="B35" s="192" t="n"/>
      <c r="C35" s="93">
        <f>C34</f>
        <v/>
      </c>
      <c r="D35" s="36" t="n"/>
      <c r="E35" s="163">
        <f>IF(D35="", "",
 IF(D35=TIME(0,0,0), 0,
 IF(AND(D35&gt;=TIME(0,0,1), D35&lt;=TIME(2,0,0)), TIME(7,0,0),
 IF(AND(D35&gt;=TIME(6,0,0), D35&lt;=TIME(8,0,0)), TIME(12,0,0),
 IF(AND(D35&gt;TIME(8,0,0), D35&lt;=TIME(13,59,0)), TIME(15,0,0),
 IF(AND(D35&gt;=TIME(14,0,0), D35&lt;=TIME(17,59,0)), TIME(21,0,0),
 IF(AND(D35&gt;=TIME(18,0,0), D35&lt;=TIME(21,59,0)), TIME(0,0,0),
 IF(AND(D35&gt;=TIME(22,0,0), D35&lt;=TIME(23,59,59)), TIME(7,0,0), ""))))))))</f>
        <v/>
      </c>
      <c r="F35" s="164" t="n"/>
      <c r="G35" s="163">
        <f>IF(AND(D35&gt;=TIME(6,0,0),D35&lt;=TIME(8,0,0)),E35,"")</f>
        <v/>
      </c>
      <c r="H35" s="36" t="n"/>
      <c r="I35" s="37">
        <f>ROUND(IF(OR(D35="",E35="",E35=0),0,IF(H35="",MOD(E35-D35,1)*24,MOD(H35-D35,1)*24)),2)</f>
        <v/>
      </c>
      <c r="J35" s="162" t="n"/>
      <c r="K35" s="282" t="n"/>
      <c r="L35" s="183" t="n"/>
      <c r="M35" s="283">
        <f>MAX(0,V35-W35)</f>
        <v/>
      </c>
      <c r="N35" s="38">
        <f>(IF(OR($C35="",$D35=""),0,
 IF(OR($A34="Holiday",$A35="Holiday"),
    IF(ISNUMBER(MATCH(TRIM($B35),{"Phagwah","Good Friday","Easter Monday","Labour Day","Christmas","Eid ul Azha","Romans-2","Globe-12","Neptune P1"},0)),0,$I35),
 IF(AND(NOT(OR($A34="Annual Leave",$A35="Annual Leave")),$A35="Off day"),$I35,
  MAX(0,$I35-$V35)
  ))))+W35</f>
        <v/>
      </c>
      <c r="O35" s="38">
        <f>IF(AND(OR($A34="Holiday",$A35="Holiday"),
        ISNUMBER(MATCH(TRIM($B35),{"Phagwah","Good Friday","Easter Monday","Labour Day","Christmas","Eid ul Azha","Romans-2","Globe-12","Neptune P1"},0))),
   $I35,0)</f>
        <v/>
      </c>
      <c r="P35" s="38">
        <f>IF(OR($O$7="Canteen",$O$7="Head Office"),0,IF($I35&lt;=0,0,IF(AND($I34&lt;=0,OR(TRIM($J35)="Hebrews",TRIM($J35)="Romans",TRIM($J35)="Romans-2",TRIM($J35)="Globe",TRIM($J35)="Globe-12",TRIM($J35)="Neptune P1")),1,0)))</f>
        <v/>
      </c>
      <c r="Q35" s="39" t="n"/>
      <c r="R35" s="38">
        <f>IF(OR($O$7="Canteen",$O$7="Head Office"),0,IF(
  AND(
    SUMIFS(I:I, C:C, C35) &gt;= 8,
    COUNTIFS(C$14:C35, C35)=1,
    OR(
      TEXT(D35,"hh:mm:ss")="07:00:00",
      TEXT(D35,"hh:mm:ss")="15:00:00",
      TEXT(D35,"hh:mm:ss")="23:00:00",
      TEXT(D36,"hh:mm:ss")="07:00:00",
      TEXT(D36,"hh:mm:ss")="15:00:00",
      TEXT(D36,"hh:mm:ss")="23:00:00"
    )
  ),
  1,
  0
))</f>
        <v/>
      </c>
      <c r="S35" s="38">
        <f>IF(OR($A34="Annual Leave",$A35="Annual Leave"),IF(AND($A34&lt;&gt;"Annual Leave",$A35="Annual Leave"),8,0),0)</f>
        <v/>
      </c>
      <c r="T35" s="40" t="n"/>
      <c r="U35" s="144">
        <f>MAX(0,40-Y35)</f>
        <v/>
      </c>
      <c r="V35" s="351">
        <f>IF(OR($C35="",$D35=""),0,
 IF(OR($A34="Holiday",$A35="Holiday"),0,
 IF(AND(NOT(OR($A34="Annual Leave",$A35="Annual Leave")),$A35="Off day"),0,
  IF($I34+$I35&gt;=8,IF($I34&gt;=8,0,8-$I34),$I35)
  )))</f>
        <v/>
      </c>
      <c r="W35" s="351">
        <f>MAX(0,V35-U35)</f>
        <v/>
      </c>
      <c r="X35" s="351">
        <f>IF(C35="","",C35-WEEKDAY(C35,1)+1)</f>
        <v/>
      </c>
      <c r="Y35" s="351">
        <f>SUMPRODUCT(($X$14:$X34=X35)*(($V$14:$V34)+($O$14:$O34)))+IF(X35=X14,$L$11,0)</f>
        <v/>
      </c>
      <c r="Z35" s="351" t="n"/>
      <c r="AA35" s="351" t="n"/>
      <c r="AB35" s="351" t="n"/>
      <c r="AC35" s="351" t="n"/>
      <c r="AD35" s="351" t="n"/>
      <c r="AE35" s="351" t="n"/>
      <c r="AF35" s="351" t="n"/>
    </row>
    <row r="36" ht="24" customHeight="1" s="348" thickBot="1">
      <c r="A36" s="154" t="inlineStr">
        <is>
          <t>On Day</t>
        </is>
      </c>
      <c r="B36" s="193" t="n"/>
      <c r="C36" s="90">
        <f>C34+1</f>
        <v/>
      </c>
      <c r="D36" s="8" t="n"/>
      <c r="E36" s="155">
        <f>IF(D36="", "",
 IF(D36=TIME(0,0,0), 0,
 IF(AND(D36&gt;=TIME(0,0,1), D36&lt;=TIME(2,0,0)), TIME(7,0,0),
 IF(AND(D36&gt;=TIME(6,0,0), D36&lt;=TIME(8,0,0)), TIME(12,0,0),
 IF(AND(D36&gt;TIME(8,0,0), D36&lt;=TIME(13,59,0)), TIME(15,0,0),
 IF(AND(D36&gt;=TIME(14,0,0), D36&lt;=TIME(17,59,0)), TIME(21,0,0),
 IF(AND(D36&gt;=TIME(18,0,0), D36&lt;=TIME(21,59,0)), TIME(0,0,0),
 IF(AND(D36&gt;=TIME(22,0,0), D36&lt;=TIME(23,59,59)), TIME(7,0,0), ""))))))))</f>
        <v/>
      </c>
      <c r="F36" s="156" t="n"/>
      <c r="G36" s="155">
        <f>IF(AND(D36&gt;=TIME(6,0,0),D36&lt;=TIME(8,0,0)),E36,"")</f>
        <v/>
      </c>
      <c r="H36" s="8" t="n"/>
      <c r="I36" s="30">
        <f>ROUND(IF(OR(D36="",E36="",E36=0),0,IF(H36="",MOD(E36-D36,1)*24,MOD(H36-D36,1)*24)),2)</f>
        <v/>
      </c>
      <c r="J36" s="157" t="n"/>
      <c r="K36" s="274" t="n"/>
      <c r="L36" s="189" t="n"/>
      <c r="M36" s="275">
        <f>MAX(0,V36-W36)</f>
        <v/>
      </c>
      <c r="N36" s="9">
        <f>(IF(OR($C36="",$D36=""),0,
 IF(OR($A36="Holiday",$A37="Holiday"),
    IF(ISNUMBER(MATCH(TRIM($B36),{"Phagwah","Good Friday","Easter Monday","Labour Day","Christmas","Eid ul Azha","Romans-2","Globe-12","Neptune P1"},0)),0,$I36),
 IF(AND(NOT(OR($A36="Annual Leave",$A37="Annual Leave")),$A36="Off day"),$I36,
  MAX(0,$I36-$V36)
  ))))+W36</f>
        <v/>
      </c>
      <c r="O36" s="9">
        <f>IF(AND(OR($A36="Holiday",$A37="Holiday"),
        ISNUMBER(MATCH(TRIM($B36),{"Phagwah","Good Friday","Easter Monday","Labour Day","Christmas","Eid ul Azha","Romans-2","Globe-12","Neptune P1"},0))),
   $I36,0)</f>
        <v/>
      </c>
      <c r="P36" s="9">
        <f>IF(OR($O$7="Canteen",$O$7="Head Office"),0,IF($I36&lt;=0,0,IF(OR(OR(TRIM($J36)="Hebrews",TRIM($J36)="Romans",TRIM($J36)="Romans-2",TRIM($J36)="Globe",TRIM($J36)="Globe-12",TRIM($J36)="Neptune P1"),AND($I37&gt;0,OR(TRIM($J37)="Hebrews",TRIM($J37)="Romans",TRIM($J37)="Romans-2",TRIM($J37)="Globe",TRIM($J37)="Globe-12",TRIM($J37)="Neptune P1"))),1,0)))</f>
        <v/>
      </c>
      <c r="Q36" s="10" t="n"/>
      <c r="R36" s="9">
        <f>IF(OR($O$7="Canteen",$O$7="Head Office"),0,IF(
  AND(
    SUMIFS(I:I, C:C, C36) &gt;= 8,
    COUNTIFS(C$14:C36, C36)=1,
    OR(
      TEXT(D36,"hh:mm:ss")="07:00:00",
      TEXT(D36,"hh:mm:ss")="15:00:00",
      TEXT(D36,"hh:mm:ss")="23:00:00",
      TEXT(D37,"hh:mm:ss")="07:00:00",
      TEXT(D37,"hh:mm:ss")="15:00:00",
      TEXT(D37,"hh:mm:ss")="23:00:00"
    )
  ),
  1,
  0
))</f>
        <v/>
      </c>
      <c r="S36" s="9">
        <f>IF(OR($A36="Annual Leave",$A37="Annual Leave"),IF($A36="Annual Leave",8,0),0)</f>
        <v/>
      </c>
      <c r="T36" s="91" t="n"/>
      <c r="U36" s="144">
        <f>MAX(0,40-Y36)</f>
        <v/>
      </c>
      <c r="V36" s="351">
        <f>IF(OR($C36="",$D36=""),0,
 IF(OR($A36="Holiday",$A37="Holiday"),0,
 IF(AND(NOT(OR($A36="Annual Leave",$A37="Annual Leave")),$A36="Off day"),0,
  IF($I36+$I37&gt;=8,IF($I36&gt;=8,8,$I36),$I36)
  )))</f>
        <v/>
      </c>
      <c r="W36" s="351">
        <f>MAX(0,V36-U36)</f>
        <v/>
      </c>
      <c r="X36" s="351">
        <f>IF(C36="","",C36-WEEKDAY(C36,1)+1)</f>
        <v/>
      </c>
      <c r="Y36" s="351">
        <f>SUMPRODUCT(($X$14:$X35=X36)*(($V$14:$V35)+($O$14:$O35)))+IF(X36=X14,$L$11,0)</f>
        <v/>
      </c>
      <c r="Z36" s="351" t="n"/>
      <c r="AA36" s="351" t="n"/>
      <c r="AB36" s="351" t="n"/>
      <c r="AC36" s="351" t="n"/>
      <c r="AD36" s="351" t="n"/>
      <c r="AE36" s="351" t="n"/>
      <c r="AF36" s="351" t="n"/>
    </row>
    <row r="37" ht="24" customHeight="1" s="348" thickBot="1">
      <c r="A37" s="154" t="inlineStr">
        <is>
          <t>On Day</t>
        </is>
      </c>
      <c r="B37" s="305" t="n"/>
      <c r="C37" s="90">
        <f>C36</f>
        <v/>
      </c>
      <c r="D37" s="276" t="n"/>
      <c r="E37" s="277">
        <f>IF(D37="", "",
 IF(D37=TIME(0,0,0), 0,
 IF(AND(D37&gt;=TIME(0,0,1), D37&lt;=TIME(2,0,0)), TIME(7,0,0),
 IF(AND(D37&gt;=TIME(6,0,0), D37&lt;=TIME(8,0,0)), TIME(12,0,0),
 IF(AND(D37&gt;TIME(8,0,0), D37&lt;=TIME(13,59,0)), TIME(15,0,0),
 IF(AND(D37&gt;=TIME(14,0,0), D37&lt;=TIME(17,59,0)), TIME(21,0,0),
 IF(AND(D37&gt;=TIME(18,0,0), D37&lt;=TIME(21,59,0)), TIME(0,0,0),
 IF(AND(D37&gt;=TIME(22,0,0), D37&lt;=TIME(23,59,59)), TIME(7,0,0), ""))))))))</f>
        <v/>
      </c>
      <c r="F37" s="156" t="n"/>
      <c r="G37" s="277">
        <f>IF(AND(D37&gt;=TIME(6,0,0),D37&lt;=TIME(8,0,0)),E37,"")</f>
        <v/>
      </c>
      <c r="H37" s="276" t="n"/>
      <c r="I37" s="30">
        <f>ROUND(IF(OR(D37="",E37="",E37=0),0,IF(H37="",MOD(E37-D37,1)*24,MOD(H37-D37,1)*24)),2)</f>
        <v/>
      </c>
      <c r="J37" s="158" t="n"/>
      <c r="K37" s="274" t="n"/>
      <c r="L37" s="189" t="n"/>
      <c r="M37" s="275">
        <f>MAX(0,V37-W37)</f>
        <v/>
      </c>
      <c r="N37" s="278">
        <f>(IF(OR($C37="",$D37=""),0,
 IF(OR($A36="Holiday",$A37="Holiday"),
    IF(ISNUMBER(MATCH(TRIM($B37),{"Phagwah","Good Friday","Easter Monday","Labour Day","Christmas","Eid ul Azha","Romans-2","Globe-12","Neptune P1"},0)),0,$I37),
 IF(AND(NOT(OR($A36="Annual Leave",$A37="Annual Leave")),$A37="Off day"),$I37,
  MAX(0,$I37-$V37)
  ))))+W37</f>
        <v/>
      </c>
      <c r="O37" s="278">
        <f>IF(AND(OR($A36="Holiday",$A37="Holiday"),
        ISNUMBER(MATCH(TRIM($B37),{"Phagwah","Good Friday","Easter Monday","Labour Day","Christmas","Eid ul Azha","Romans-2","Globe-12","Neptune P1"},0))),
   $I37,0)</f>
        <v/>
      </c>
      <c r="P37" s="278">
        <f>IF(OR($O$7="Canteen",$O$7="Head Office"),0,IF($I37&lt;=0,0,IF(AND($I36&lt;=0,OR(TRIM($J37)="Hebrews",TRIM($J37)="Romans",TRIM($J37)="Romans-2",TRIM($J37)="Globe",TRIM($J37)="Globe-12",TRIM($J37)="Neptune P1")),1,0)))</f>
        <v/>
      </c>
      <c r="Q37" s="279" t="n"/>
      <c r="R37" s="278">
        <f>IF(OR($O$7="Canteen",$O$7="Head Office"),0,IF(
  AND(
    SUMIFS(I:I, C:C, C37) &gt;= 8,
    COUNTIFS(C$14:C37, C37)=1,
    OR(
      TEXT(D37,"hh:mm:ss")="07:00:00",
      TEXT(D37,"hh:mm:ss")="15:00:00",
      TEXT(D37,"hh:mm:ss")="23:00:00",
      TEXT(D38,"hh:mm:ss")="07:00:00",
      TEXT(D38,"hh:mm:ss")="15:00:00",
      TEXT(D38,"hh:mm:ss")="23:00:00"
    )
  ),
  1,
  0
))</f>
        <v/>
      </c>
      <c r="S37" s="278">
        <f>IF(OR($A36="Annual Leave",$A37="Annual Leave"),IF(AND($A36&lt;&gt;"Annual Leave",$A37="Annual Leave"),8,0),0)</f>
        <v/>
      </c>
      <c r="T37" s="280" t="n"/>
      <c r="U37" s="144">
        <f>MAX(0,40-Y37)</f>
        <v/>
      </c>
      <c r="V37" s="351">
        <f>IF(OR($C37="",$D37=""),0,
 IF(OR($A36="Holiday",$A37="Holiday"),0,
 IF(AND(NOT(OR($A36="Annual Leave",$A37="Annual Leave")),$A37="Off day"),0,
  IF($I36+$I37&gt;=8,IF($I36&gt;=8,0,8-$I36),$I37)
  )))</f>
        <v/>
      </c>
      <c r="W37" s="351">
        <f>MAX(0,V37-U37)</f>
        <v/>
      </c>
      <c r="X37" s="351">
        <f>IF(C37="","",C37-WEEKDAY(C37,1)+1)</f>
        <v/>
      </c>
      <c r="Y37" s="351">
        <f>SUMPRODUCT(($X$14:$X36=X37)*(($V$14:$V36)+($O$14:$O36)))+IF(X37=X14,$L$11,0)</f>
        <v/>
      </c>
      <c r="Z37" s="351" t="n"/>
      <c r="AA37" s="351" t="n"/>
      <c r="AB37" s="351" t="n"/>
      <c r="AC37" s="351" t="n"/>
      <c r="AD37" s="351" t="n"/>
      <c r="AE37" s="351" t="n"/>
      <c r="AF37" s="351" t="n"/>
    </row>
    <row r="38" ht="24" customHeight="1" s="348" thickBot="1">
      <c r="A38" s="194" t="inlineStr">
        <is>
          <t>On Day</t>
        </is>
      </c>
      <c r="B38" s="195" t="n"/>
      <c r="C38" s="103">
        <f>C36+1</f>
        <v/>
      </c>
      <c r="D38" s="64" t="n"/>
      <c r="E38" s="196">
        <f>IF(D38="", "",
 IF(D38=TIME(0,0,0), 0,
 IF(AND(D38&gt;=TIME(0,0,1), D38&lt;=TIME(2,0,0)), TIME(7,0,0),
 IF(AND(D38&gt;=TIME(6,0,0), D38&lt;=TIME(8,0,0)), TIME(12,0,0),
 IF(AND(D38&gt;TIME(8,0,0), D38&lt;=TIME(13,59,0)), TIME(15,0,0),
 IF(AND(D38&gt;=TIME(14,0,0), D38&lt;=TIME(17,59,0)), TIME(21,0,0),
 IF(AND(D38&gt;=TIME(18,0,0), D38&lt;=TIME(21,59,0)), TIME(0,0,0),
 IF(AND(D38&gt;=TIME(22,0,0), D38&lt;=TIME(23,59,59)), TIME(7,0,0), ""))))))))</f>
        <v/>
      </c>
      <c r="F38" s="197" t="n"/>
      <c r="G38" s="196">
        <f>IF(AND(D38&gt;=TIME(6,0,0),D38&lt;=TIME(8,0,0)),E38,"")</f>
        <v/>
      </c>
      <c r="H38" s="64" t="n"/>
      <c r="I38" s="65">
        <f>ROUND(IF(OR(D38="",E38="",E38=0),0,IF(H38="",MOD(E38-D38,1)*24,MOD(H38-D38,1)*24)),2)</f>
        <v/>
      </c>
      <c r="J38" s="198" t="n"/>
      <c r="K38" s="306" t="n"/>
      <c r="L38" s="181" t="n"/>
      <c r="M38" s="307">
        <f>MAX(0,V38-W38)</f>
        <v/>
      </c>
      <c r="N38" s="66">
        <f>(IF(OR($C38="",$D38=""),0,
 IF(OR($A38="Holiday",$A39="Holiday"),
    IF(ISNUMBER(MATCH(TRIM($B38),{"Phagwah","Good Friday","Easter Monday","Labour Day","Christmas","Eid ul Azha","Romans-2","Globe-12","Neptune P1"},0)),0,$I38),
 IF(AND(NOT(OR($A38="Annual Leave",$A39="Annual Leave")),$A38="Off day"),$I38,
  MAX(0,$I38-$V38)
  ))))+W38</f>
        <v/>
      </c>
      <c r="O38" s="66">
        <f>IF(AND(OR($A38="Holiday",$A39="Holiday"),
        ISNUMBER(MATCH(TRIM($B38),{"Phagwah","Good Friday","Easter Monday","Labour Day","Christmas","Eid ul Azha","Romans-2","Globe-12","Neptune P1"},0))),
   $I38,0)</f>
        <v/>
      </c>
      <c r="P38" s="66">
        <f>IF(OR($O$7="Canteen",$O$7="Head Office"),0,IF($I38&lt;=0,0,IF(OR(OR(TRIM($J38)="Hebrews",TRIM($J38)="Romans",TRIM($J38)="Romans-2",TRIM($J38)="Globe",TRIM($J38)="Globe-12",TRIM($J38)="Neptune P1"),AND($I39&gt;0,OR(TRIM($J39)="Hebrews",TRIM($J39)="Romans",TRIM($J39)="Romans-2",TRIM($J39)="Globe",TRIM($J39)="Globe-12",TRIM($J39)="Neptune P1"))),1,0)))</f>
        <v/>
      </c>
      <c r="Q38" s="67" t="n"/>
      <c r="R38" s="66">
        <f>IF(OR($O$7="Canteen",$O$7="Head Office"),0,IF(
  AND(
    SUMIFS(I:I, C:C, C38) &gt;= 8,
    COUNTIFS(C$14:C38, C38)=1,
    OR(
      TEXT(D38,"hh:mm:ss")="07:00:00",
      TEXT(D38,"hh:mm:ss")="15:00:00",
      TEXT(D38,"hh:mm:ss")="23:00:00",
      TEXT(D39,"hh:mm:ss")="07:00:00",
      TEXT(D39,"hh:mm:ss")="15:00:00",
      TEXT(D39,"hh:mm:ss")="23:00:00"
    )
  ),
  1,
  0
))</f>
        <v/>
      </c>
      <c r="S38" s="66">
        <f>IF(OR($A38="Annual Leave",$A39="Annual Leave"),IF($A38="Annual Leave",8,0),0)</f>
        <v/>
      </c>
      <c r="T38" s="68" t="n"/>
      <c r="U38" s="144">
        <f>MAX(0,40-Y38)</f>
        <v/>
      </c>
      <c r="V38" s="351">
        <f>IF(OR($C38="",$D38=""),0,
 IF(OR($A38="Holiday",$A39="Holiday"),0,
 IF(AND(NOT(OR($A38="Annual Leave",$A39="Annual Leave")),$A38="Off day"),0,
  IF($I38+$I39&gt;=8,IF($I38&gt;=8,8,$I38),$I38)
  )))</f>
        <v/>
      </c>
      <c r="W38" s="351">
        <f>MAX(0,V38-U38)</f>
        <v/>
      </c>
      <c r="X38" s="351">
        <f>IF(C38="","",C38-WEEKDAY(C38,1)+1)</f>
        <v/>
      </c>
      <c r="Y38" s="351">
        <f>SUMPRODUCT(($X$14:$X37=X38)*(($V$14:$V37)+($O$14:$O37)))+IF(X38=X14,$L$11,0)</f>
        <v/>
      </c>
      <c r="Z38" s="351" t="n"/>
      <c r="AA38" s="351" t="n"/>
      <c r="AB38" s="351" t="n"/>
      <c r="AC38" s="351" t="n"/>
      <c r="AD38" s="351" t="n"/>
      <c r="AE38" s="351" t="n"/>
      <c r="AF38" s="351" t="n"/>
    </row>
    <row r="39" ht="24" customHeight="1" s="348" thickBot="1">
      <c r="A39" s="194" t="inlineStr">
        <is>
          <t>On Day</t>
        </is>
      </c>
      <c r="B39" s="199" t="n"/>
      <c r="C39" s="104">
        <f>C38</f>
        <v/>
      </c>
      <c r="D39" s="69" t="n"/>
      <c r="E39" s="200">
        <f>IF(D39="", "",
 IF(D39=TIME(0,0,0), 0,
 IF(AND(D39&gt;=TIME(0,0,1), D39&lt;=TIME(2,0,0)), TIME(7,0,0),
 IF(AND(D39&gt;=TIME(6,0,0), D39&lt;=TIME(8,0,0)), TIME(12,0,0),
 IF(AND(D39&gt;TIME(8,0,0), D39&lt;=TIME(13,59,0)), TIME(15,0,0),
 IF(AND(D39&gt;=TIME(14,0,0), D39&lt;=TIME(17,59,0)), TIME(21,0,0),
 IF(AND(D39&gt;=TIME(18,0,0), D39&lt;=TIME(21,59,0)), TIME(0,0,0),
 IF(AND(D39&gt;=TIME(22,0,0), D39&lt;=TIME(23,59,59)), TIME(7,0,0), ""))))))))</f>
        <v/>
      </c>
      <c r="F39" s="201" t="n"/>
      <c r="G39" s="200">
        <f>IF(AND(D39&gt;=TIME(6,0,0),D39&lt;=TIME(8,0,0)),E39,"")</f>
        <v/>
      </c>
      <c r="H39" s="69" t="n"/>
      <c r="I39" s="70">
        <f>ROUND(IF(OR(D39="",E39="",E39=0),0,IF(H39="",MOD(E39-D39,1)*24,MOD(H39-D39,1)*24)),2)</f>
        <v/>
      </c>
      <c r="J39" s="198" t="n"/>
      <c r="K39" s="306" t="n"/>
      <c r="L39" s="183" t="n"/>
      <c r="M39" s="307">
        <f>MAX(0,V39-W39)</f>
        <v/>
      </c>
      <c r="N39" s="71">
        <f>(IF(OR($C39="",$D39=""),0,
 IF(OR($A38="Holiday",$A39="Holiday"),
    IF(ISNUMBER(MATCH(TRIM($B39),{"Phagwah","Good Friday","Easter Monday","Labour Day","Christmas","Eid ul Azha","Romans-2","Globe-12","Neptune P1"},0)),0,$I39),
 IF(AND(NOT(OR($A38="Annual Leave",$A39="Annual Leave")),$A39="Off day"),$I39,
  MAX(0,$I39-$V39)
  ))))+W39</f>
        <v/>
      </c>
      <c r="O39" s="71">
        <f>IF(AND(OR($A38="Holiday",$A39="Holiday"),
        ISNUMBER(MATCH(TRIM($B39),{"Phagwah","Good Friday","Easter Monday","Labour Day","Christmas","Eid ul Azha","Romans-2","Globe-12","Neptune P1"},0))),
   $I39,0)</f>
        <v/>
      </c>
      <c r="P39" s="71">
        <f>IF(OR($O$7="Canteen",$O$7="Head Office"),0,IF($I39&lt;=0,0,IF(AND($I38&lt;=0,OR(TRIM($J39)="Hebrews",TRIM($J39)="Romans",TRIM($J39)="Romans-2",TRIM($J39)="Globe",TRIM($J39)="Globe-12",TRIM($J39)="Neptune P1")),1,0)))</f>
        <v/>
      </c>
      <c r="Q39" s="72" t="n"/>
      <c r="R39" s="71">
        <f>IF(OR($O$7="Canteen",$O$7="Head Office"),0,IF(
  AND(
    SUMIFS(I:I, C:C, C39) &gt;= 8,
    COUNTIFS(C$14:C39, C39)=1,
    OR(
      TEXT(D39,"hh:mm:ss")="07:00:00",
      TEXT(D39,"hh:mm:ss")="15:00:00",
      TEXT(D39,"hh:mm:ss")="23:00:00",
      TEXT(D40,"hh:mm:ss")="07:00:00",
      TEXT(D40,"hh:mm:ss")="15:00:00",
      TEXT(D40,"hh:mm:ss")="23:00:00"
    )
  ),
  1,
  0
))</f>
        <v/>
      </c>
      <c r="S39" s="71">
        <f>IF(OR($A38="Annual Leave",$A39="Annual Leave"),IF(AND($A38&lt;&gt;"Annual Leave",$A39="Annual Leave"),8,0),0)</f>
        <v/>
      </c>
      <c r="T39" s="73" t="n"/>
      <c r="U39" s="144">
        <f>MAX(0,40-Y39)</f>
        <v/>
      </c>
      <c r="V39" s="351">
        <f>IF(OR($C39="",$D39=""),0,
 IF(OR($A38="Holiday",$A39="Holiday"),0,
 IF(AND(NOT(OR($A38="Annual Leave",$A39="Annual Leave")),$A39="Off day"),0,
  IF($I38+$I39&gt;=8,IF($I38&gt;=8,0,8-$I38),$I39)
  )))</f>
        <v/>
      </c>
      <c r="W39" s="351">
        <f>MAX(0,V39-U39)</f>
        <v/>
      </c>
      <c r="X39" s="351">
        <f>IF(C39="","",C39-WEEKDAY(C39,1)+1)</f>
        <v/>
      </c>
      <c r="Y39" s="351">
        <f>SUMPRODUCT(($X$14:$X38=X39)*(($V$14:$V38)+($O$14:$O38)))+IF(X39=X14,$L$11,0)</f>
        <v/>
      </c>
      <c r="Z39" s="351" t="n"/>
      <c r="AA39" s="351" t="n"/>
      <c r="AB39" s="351" t="n"/>
      <c r="AC39" s="351" t="n"/>
      <c r="AD39" s="351" t="n"/>
      <c r="AE39" s="351" t="n"/>
      <c r="AF39" s="351" t="n"/>
    </row>
    <row r="40" ht="24" customHeight="1" s="348" thickBot="1">
      <c r="A40" s="202" t="inlineStr">
        <is>
          <t>On Day</t>
        </is>
      </c>
      <c r="B40" s="203" t="n"/>
      <c r="C40" s="105">
        <f>C38+1</f>
        <v/>
      </c>
      <c r="D40" s="74" t="n"/>
      <c r="E40" s="204">
        <f>IF(D40="", "",
 IF(D40=TIME(0,0,0), 0,
 IF(AND(D40&gt;=TIME(0,0,1), D40&lt;=TIME(2,0,0)), TIME(7,0,0),
 IF(AND(D40&gt;=TIME(6,0,0), D40&lt;=TIME(8,0,0)), TIME(12,0,0),
 IF(AND(D40&gt;TIME(8,0,0), D40&lt;=TIME(13,59,0)), TIME(15,0,0),
 IF(AND(D40&gt;=TIME(14,0,0), D40&lt;=TIME(17,59,0)), TIME(21,0,0),
 IF(AND(D40&gt;=TIME(18,0,0), D40&lt;=TIME(21,59,0)), TIME(0,0,0),
 IF(AND(D40&gt;=TIME(22,0,0), D40&lt;=TIME(23,59,59)), TIME(7,0,0), ""))))))))</f>
        <v/>
      </c>
      <c r="F40" s="205" t="n"/>
      <c r="G40" s="204">
        <f>IF(AND(D40&gt;=TIME(6,0,0),D40&lt;=TIME(8,0,0)),E40,"")</f>
        <v/>
      </c>
      <c r="H40" s="74" t="n"/>
      <c r="I40" s="106">
        <f>ROUND(IF(OR(D40="",E40="",E40=0),0,IF(H40="",MOD(E40-D40,1)*24,MOD(H40-D40,1)*24)),2)</f>
        <v/>
      </c>
      <c r="J40" s="206" t="n"/>
      <c r="K40" s="308" t="n"/>
      <c r="L40" s="189" t="n"/>
      <c r="M40" s="309">
        <f>MAX(0,V40-W40)</f>
        <v/>
      </c>
      <c r="N40" s="75">
        <f>(IF(OR($C40="",$D40=""),0,
 IF(OR($A40="Holiday",$A41="Holiday"),
    IF(ISNUMBER(MATCH(TRIM($B40),{"Phagwah","Good Friday","Easter Monday","Labour Day","Christmas","Eid ul Azha","Romans-2","Globe-12","Neptune P1"},0)),0,$I40),
 IF(AND(NOT(OR($A40="Annual Leave",$A41="Annual Leave")),$A40="Off day"),$I40,
  MAX(0,$I40-$V40)
  ))))+W40</f>
        <v/>
      </c>
      <c r="O40" s="75">
        <f>IF(AND(OR($A40="Holiday",$A41="Holiday"),
        ISNUMBER(MATCH(TRIM($B40),{"Phagwah","Good Friday","Easter Monday","Labour Day","Christmas","Eid ul Azha","Romans-2","Globe-12","Neptune P1"},0))),
   $I40,0)</f>
        <v/>
      </c>
      <c r="P40" s="75">
        <f>IF(OR($O$7="Canteen",$O$7="Head Office"),0,IF($I40&lt;=0,0,IF(OR(OR(TRIM($J40)="Hebrews",TRIM($J40)="Romans",TRIM($J40)="Romans-2",TRIM($J40)="Globe",TRIM($J40)="Globe-12",TRIM($J40)="Neptune P1"),AND($I41&gt;0,OR(TRIM($J41)="Hebrews",TRIM($J41)="Romans",TRIM($J41)="Romans-2",TRIM($J41)="Globe",TRIM($J41)="Globe-12",TRIM($J41)="Neptune P1"))),1,0)))</f>
        <v/>
      </c>
      <c r="Q40" s="76" t="n"/>
      <c r="R40" s="75">
        <f>IF(OR($O$7="Canteen",$O$7="Head Office"),0,IF(
  AND(
    SUMIFS(I:I, C:C, C40) &gt;= 8,
    COUNTIFS(C$14:C40, C40)=1,
    OR(
      TEXT(D40,"hh:mm:ss")="07:00:00",
      TEXT(D40,"hh:mm:ss")="15:00:00",
      TEXT(D40,"hh:mm:ss")="23:00:00",
      TEXT(D41,"hh:mm:ss")="07:00:00",
      TEXT(D41,"hh:mm:ss")="15:00:00",
      TEXT(D41,"hh:mm:ss")="23:00:00"
    )
  ),
  1,
  0
))</f>
        <v/>
      </c>
      <c r="S40" s="75">
        <f>IF(OR($A40="Annual Leave",$A41="Annual Leave"),IF($A40="Annual Leave",8,0),0)</f>
        <v/>
      </c>
      <c r="T40" s="107" t="n"/>
      <c r="U40" s="144">
        <f>MAX(0,40-Y40)</f>
        <v/>
      </c>
      <c r="V40" s="351">
        <f>IF(OR($C40="",$D40=""),0,
 IF(OR($A40="Holiday",$A41="Holiday"),0,
 IF(AND(NOT(OR($A40="Annual Leave",$A41="Annual Leave")),$A40="Off day"),0,
  IF($I40+$I41&gt;=8,IF($I40&gt;=8,8,$I40),$I40)
  )))</f>
        <v/>
      </c>
      <c r="W40" s="351">
        <f>MAX(0,V40-U40)</f>
        <v/>
      </c>
      <c r="X40" s="351">
        <f>IF(C40="","",C40-WEEKDAY(C40,1)+1)</f>
        <v/>
      </c>
      <c r="Y40" s="351">
        <f>SUMPRODUCT(($X$14:$X39=X40)*(($V$14:$V39)+($O$14:$O39)))+IF(X40=X14,$L$11,0)</f>
        <v/>
      </c>
      <c r="Z40" s="351" t="n"/>
      <c r="AA40" s="351" t="n"/>
      <c r="AB40" s="351" t="n"/>
      <c r="AC40" s="351" t="n"/>
      <c r="AD40" s="351" t="n"/>
      <c r="AE40" s="351" t="n"/>
      <c r="AF40" s="351" t="n"/>
    </row>
    <row r="41" ht="24" customHeight="1" s="348" thickBot="1">
      <c r="A41" s="202" t="inlineStr">
        <is>
          <t>On Day</t>
        </is>
      </c>
      <c r="B41" s="310" t="n"/>
      <c r="C41" s="105">
        <f>C40</f>
        <v/>
      </c>
      <c r="D41" s="311" t="n"/>
      <c r="E41" s="312">
        <f>IF(D41="", "",
 IF(D41=TIME(0,0,0), 0,
 IF(AND(D41&gt;=TIME(0,0,1), D41&lt;=TIME(2,0,0)), TIME(7,0,0),
 IF(AND(D41&gt;=TIME(6,0,0), D41&lt;=TIME(8,0,0)), TIME(12,0,0),
 IF(AND(D41&gt;TIME(8,0,0), D41&lt;=TIME(13,59,0)), TIME(15,0,0),
 IF(AND(D41&gt;=TIME(14,0,0), D41&lt;=TIME(17,59,0)), TIME(21,0,0),
 IF(AND(D41&gt;=TIME(18,0,0), D41&lt;=TIME(21,59,0)), TIME(0,0,0),
 IF(AND(D41&gt;=TIME(22,0,0), D41&lt;=TIME(23,59,59)), TIME(7,0,0), ""))))))))</f>
        <v/>
      </c>
      <c r="F41" s="205" t="n"/>
      <c r="G41" s="312">
        <f>IF(AND(D41&gt;=TIME(6,0,0),D41&lt;=TIME(8,0,0)),E41,"")</f>
        <v/>
      </c>
      <c r="H41" s="311" t="n"/>
      <c r="I41" s="106">
        <f>ROUND(IF(OR(D41="",E41="",E41=0),0,IF(H41="",MOD(E41-D41,1)*24,MOD(H41-D41,1)*24)),2)</f>
        <v/>
      </c>
      <c r="J41" s="207" t="n"/>
      <c r="K41" s="308" t="n"/>
      <c r="L41" s="189" t="n"/>
      <c r="M41" s="309">
        <f>MAX(0,V41-W41)</f>
        <v/>
      </c>
      <c r="N41" s="313">
        <f>(IF(OR($C41="",$D41=""),0,
 IF(OR($A40="Holiday",$A41="Holiday"),
    IF(ISNUMBER(MATCH(TRIM($B41),{"Phagwah","Good Friday","Easter Monday","Labour Day","Christmas","Eid ul Azha","Romans-2","Globe-12","Neptune P1"},0)),0,$I41),
 IF(AND(NOT(OR($A40="Annual Leave",$A41="Annual Leave")),$A41="Off day"),$I41,
  MAX(0,$I41-$V41)
  ))))+W41</f>
        <v/>
      </c>
      <c r="O41" s="313">
        <f>IF(AND(OR($A40="Holiday",$A41="Holiday"),
        ISNUMBER(MATCH(TRIM($B41),{"Phagwah","Good Friday","Easter Monday","Labour Day","Christmas","Eid ul Azha","Romans-2","Globe-12","Neptune P1"},0))),
   $I41,0)</f>
        <v/>
      </c>
      <c r="P41" s="313">
        <f>IF(OR($O$7="Canteen",$O$7="Head Office"),0,IF($I41&lt;=0,0,IF(AND($I40&lt;=0,OR(TRIM($J41)="Hebrews",TRIM($J41)="Romans",TRIM($J41)="Romans-2",TRIM($J41)="Globe",TRIM($J41)="Globe-12",TRIM($J41)="Neptune P1")),1,0)))</f>
        <v/>
      </c>
      <c r="Q41" s="314" t="n"/>
      <c r="R41" s="313">
        <f>IF(OR($O$7="Canteen",$O$7="Head Office"),0,IF(
  AND(
    SUMIFS(I:I, C:C, C41) &gt;= 8,
    COUNTIFS(C$14:C41, C41)=1,
    OR(
      TEXT(D41,"hh:mm:ss")="07:00:00",
      TEXT(D41,"hh:mm:ss")="15:00:00",
      TEXT(D41,"hh:mm:ss")="23:00:00",
      TEXT(D42,"hh:mm:ss")="07:00:00",
      TEXT(D42,"hh:mm:ss")="15:00:00",
      TEXT(D42,"hh:mm:ss")="23:00:00"
    )
  ),
  1,
  0
))</f>
        <v/>
      </c>
      <c r="S41" s="313">
        <f>IF(OR($A40="Annual Leave",$A41="Annual Leave"),IF(AND($A40&lt;&gt;"Annual Leave",$A41="Annual Leave"),8,0),0)</f>
        <v/>
      </c>
      <c r="T41" s="315" t="n"/>
      <c r="U41" s="144">
        <f>MAX(0,40-Y41)</f>
        <v/>
      </c>
      <c r="V41" s="351">
        <f>IF(OR($C41="",$D41=""),0,
 IF(OR($A40="Holiday",$A41="Holiday"),0,
 IF(AND(NOT(OR($A40="Annual Leave",$A41="Annual Leave")),$A41="Off day"),0,
  IF($I40+$I41&gt;=8,IF($I40&gt;=8,0,8-$I40),$I41)
  )))</f>
        <v/>
      </c>
      <c r="W41" s="351">
        <f>MAX(0,V41-U41)</f>
        <v/>
      </c>
      <c r="X41" s="351">
        <f>IF(C41="","",C41-WEEKDAY(C41,1)+1)</f>
        <v/>
      </c>
      <c r="Y41" s="351">
        <f>SUMPRODUCT(($X$14:$X40=X41)*(($V$14:$V40)+($O$14:$O40)))+IF(X41=X14,$L$11,0)</f>
        <v/>
      </c>
      <c r="Z41" s="351" t="n"/>
      <c r="AA41" s="351" t="n"/>
      <c r="AB41" s="351" t="n"/>
      <c r="AC41" s="351" t="n"/>
      <c r="AD41" s="351" t="n"/>
      <c r="AE41" s="351" t="n"/>
      <c r="AF41" s="351" t="n"/>
    </row>
    <row r="42" ht="24" customHeight="1" s="348" thickBot="1">
      <c r="A42" s="208" t="inlineStr">
        <is>
          <t>On Day</t>
        </is>
      </c>
      <c r="B42" s="209" t="n"/>
      <c r="C42" s="108">
        <f>C40+1</f>
        <v/>
      </c>
      <c r="D42" s="77" t="n"/>
      <c r="E42" s="210">
        <f>IF(D42="", "",
 IF(D42=TIME(0,0,0), 0,
 IF(AND(D42&gt;=TIME(0,0,1), D42&lt;=TIME(2,0,0)), TIME(7,0,0),
 IF(AND(D42&gt;=TIME(6,0,0), D42&lt;=TIME(8,0,0)), TIME(12,0,0),
 IF(AND(D42&gt;TIME(8,0,0), D42&lt;=TIME(13,59,0)), TIME(15,0,0),
 IF(AND(D42&gt;=TIME(14,0,0), D42&lt;=TIME(17,59,0)), TIME(21,0,0),
 IF(AND(D42&gt;=TIME(18,0,0), D42&lt;=TIME(21,59,0)), TIME(0,0,0),
 IF(AND(D42&gt;=TIME(22,0,0), D42&lt;=TIME(23,59,59)), TIME(7,0,0), ""))))))))</f>
        <v/>
      </c>
      <c r="F42" s="211" t="n"/>
      <c r="G42" s="210">
        <f>IF(AND(D42&gt;=TIME(6,0,0),D42&lt;=TIME(8,0,0)),E42,"")</f>
        <v/>
      </c>
      <c r="H42" s="77" t="n"/>
      <c r="I42" s="16">
        <f>ROUND(IF(OR(D42="",E42="",E42=0),0,IF(H42="",MOD(E42-D42,1)*24,MOD(H42-D42,1)*24)),2)</f>
        <v/>
      </c>
      <c r="J42" s="212" t="n"/>
      <c r="K42" s="316" t="n"/>
      <c r="L42" s="181" t="n"/>
      <c r="M42" s="317">
        <f>MAX(0,V42-W42)</f>
        <v/>
      </c>
      <c r="N42" s="17">
        <f>(IF(OR($C42="",$D42=""),0,
 IF(OR($A42="Holiday",$A43="Holiday"),
    IF(ISNUMBER(MATCH(TRIM($B42),{"Phagwah","Good Friday","Easter Monday","Labour Day","Christmas","Eid ul Azha","Romans-2","Globe-12","Neptune P1"},0)),0,$I42),
 IF(AND(NOT(OR($A42="Annual Leave",$A43="Annual Leave")),$A42="Off day"),$I42,
  MAX(0,$I42-$V42)
  ))))+W42</f>
        <v/>
      </c>
      <c r="O42" s="213">
        <f>IF(AND(OR($A42="Holiday",$A43="Holiday"),
        ISNUMBER(MATCH(TRIM($B42),{"Phagwah","Good Friday","Easter Monday","Labour Day","Christmas","Eid ul Azha","Romans-2","Globe-12","Neptune P1"},0))),
   $I42,0)</f>
        <v/>
      </c>
      <c r="P42" s="17">
        <f>IF(OR($O$7="Canteen",$O$7="Head Office"),0,IF($I42&lt;=0,0,IF(OR(OR(TRIM($J42)="Hebrews",TRIM($J42)="Romans",TRIM($J42)="Romans-2",TRIM($J42)="Globe",TRIM($J42)="Globe-12",TRIM($J42)="Neptune P1"),AND($I43&gt;0,OR(TRIM($J43)="Hebrews",TRIM($J43)="Romans",TRIM($J43)="Romans-2",TRIM($J43)="Globe",TRIM($J43)="Globe-12",TRIM($J43)="Neptune P1"))),1,0)))</f>
        <v/>
      </c>
      <c r="Q42" s="78" t="n"/>
      <c r="R42" s="213">
        <f>IF(OR($O$7="Canteen",$O$7="Head Office"),0,IF(
  AND(
    SUMIFS(I:I, C:C, C42) &gt;= 8,
    COUNTIFS(C$14:C42, C42)=1,
    OR(
      TEXT(D42,"hh:mm:ss")="07:00:00",
      TEXT(D42,"hh:mm:ss")="15:00:00",
      TEXT(D42,"hh:mm:ss")="23:00:00",
      TEXT(D43,"hh:mm:ss")="07:00:00",
      TEXT(D43,"hh:mm:ss")="15:00:00",
      TEXT(D43,"hh:mm:ss")="23:00:00"
    )
  ),
  1,
  0
))</f>
        <v/>
      </c>
      <c r="S42" s="213">
        <f>IF(OR($A42="Annual Leave",$A43="Annual Leave"),IF($A42="Annual Leave",8,0),0)</f>
        <v/>
      </c>
      <c r="T42" s="79" t="n"/>
      <c r="U42" s="144">
        <f>MAX(0,40-Y42)</f>
        <v/>
      </c>
      <c r="V42" s="351">
        <f>IF(OR($C42="",$D42=""),0,
 IF(OR($A42="Holiday",$A43="Holiday"),0,
 IF(AND(NOT(OR($A42="Annual Leave",$A43="Annual Leave")),$A42="Off day"),0,
  IF($I42+$I43&gt;=8,IF($I42&gt;=8,8,$I42),$I42)
  )))</f>
        <v/>
      </c>
      <c r="W42" s="351">
        <f>MAX(0,V42-U42)</f>
        <v/>
      </c>
      <c r="X42" s="351">
        <f>IF(C42="","",C42-WEEKDAY(C42,1)+1)</f>
        <v/>
      </c>
      <c r="Y42" s="351">
        <f>SUMPRODUCT(($X$14:$X41=X42)*(($V$14:$V41)+($O$14:$O41)))+IF(X42=X14,$L$11,0)</f>
        <v/>
      </c>
      <c r="Z42" s="351" t="n"/>
      <c r="AA42" s="351" t="n"/>
      <c r="AB42" s="351" t="n"/>
      <c r="AC42" s="351" t="n"/>
      <c r="AD42" s="351" t="n"/>
      <c r="AE42" s="351" t="n"/>
      <c r="AF42" s="351" t="n"/>
    </row>
    <row r="43" ht="24" customHeight="1" s="348" thickBot="1">
      <c r="A43" s="208" t="inlineStr">
        <is>
          <t>On Day</t>
        </is>
      </c>
      <c r="B43" s="214" t="n"/>
      <c r="C43" s="109">
        <f>C42</f>
        <v/>
      </c>
      <c r="D43" s="18" t="n"/>
      <c r="E43" s="215">
        <f>IF(D43="", "",
 IF(D43=TIME(0,0,0), 0,
 IF(AND(D43&gt;=TIME(0,0,1), D43&lt;=TIME(2,0,0)), TIME(7,0,0),
 IF(AND(D43&gt;=TIME(6,0,0), D43&lt;=TIME(8,0,0)), TIME(12,0,0),
 IF(AND(D43&gt;TIME(8,0,0), D43&lt;=TIME(13,59,0)), TIME(15,0,0),
 IF(AND(D43&gt;=TIME(14,0,0), D43&lt;=TIME(17,59,0)), TIME(21,0,0),
 IF(AND(D43&gt;=TIME(18,0,0), D43&lt;=TIME(21,59,0)), TIME(0,0,0),
 IF(AND(D43&gt;=TIME(22,0,0), D43&lt;=TIME(23,59,59)), TIME(7,0,0), ""))))))))</f>
        <v/>
      </c>
      <c r="F43" s="216" t="n"/>
      <c r="G43" s="215">
        <f>IF(AND(D43&gt;=TIME(6,0,0),D43&lt;=TIME(8,0,0)),E43,"")</f>
        <v/>
      </c>
      <c r="H43" s="18" t="n"/>
      <c r="I43" s="19">
        <f>ROUND(IF(OR(D43="",E43="",E43=0),0,IF(H43="",MOD(E43-D43,1)*24,MOD(H43-D43,1)*24)),2)</f>
        <v/>
      </c>
      <c r="J43" s="212" t="n"/>
      <c r="K43" s="316" t="n"/>
      <c r="L43" s="183" t="n"/>
      <c r="M43" s="317">
        <f>MAX(0,V43-W43)</f>
        <v/>
      </c>
      <c r="N43" s="20">
        <f>(IF(OR($C43="",$D43=""),0,
 IF(OR($A42="Holiday",$A43="Holiday"),
    IF(ISNUMBER(MATCH(TRIM($B43),{"Phagwah","Good Friday","Easter Monday","Labour Day","Christmas","Eid ul Azha","Romans-2","Globe-12","Neptune P1"},0)),0,$I43),
 IF(AND(NOT(OR($A42="Annual Leave",$A43="Annual Leave")),$A43="Off day"),$I43,
  MAX(0,$I43-$V43)
  ))))+W43</f>
        <v/>
      </c>
      <c r="O43" s="20">
        <f>IF(AND(OR($A42="Holiday",$A43="Holiday"),
        ISNUMBER(MATCH(TRIM($B43),{"Phagwah","Good Friday","Easter Monday","Labour Day","Christmas","Eid ul Azha","Romans-2","Globe-12","Neptune P1"},0))),
   $I43,0)</f>
        <v/>
      </c>
      <c r="P43" s="20">
        <f>IF(OR($O$7="Canteen",$O$7="Head Office"),0,IF($I43&lt;=0,0,IF(AND($I42&lt;=0,OR(TRIM($J43)="Hebrews",TRIM($J43)="Romans",TRIM($J43)="Romans-2",TRIM($J43)="Globe",TRIM($J43)="Globe-12",TRIM($J43)="Neptune P1")),1,0)))</f>
        <v/>
      </c>
      <c r="Q43" s="21" t="n"/>
      <c r="R43" s="20">
        <f>IF(OR($O$7="Canteen",$O$7="Head Office"),0,IF(
  AND(
    SUMIFS(I:I, C:C, C43) &gt;= 8,
    COUNTIFS(C$14:C43, C43)=1,
    OR(
      TEXT(D43,"hh:mm:ss")="07:00:00",
      TEXT(D43,"hh:mm:ss")="15:00:00",
      TEXT(D43,"hh:mm:ss")="23:00:00",
      TEXT(D49,"hh:mm:ss")="07:00:00",
      TEXT(D49,"hh:mm:ss")="15:00:00",
      TEXT(D49,"hh:mm:ss")="23:00:00"
    )
  ),
  1,
  0
))</f>
        <v/>
      </c>
      <c r="S43" s="20">
        <f>IF(OR($A42="Annual Leave",$A43="Annual Leave"),IF(AND($A42&lt;&gt;"Annual Leave",$A43="Annual Leave"),8,0),0)</f>
        <v/>
      </c>
      <c r="T43" s="22" t="n"/>
      <c r="U43" s="144">
        <f>MAX(0,40-Y43)</f>
        <v/>
      </c>
      <c r="V43" s="351">
        <f>IF(OR($C43="",$D43=""),0,
 IF(OR($A42="Holiday",$A43="Holiday"),0,
 IF(AND(NOT(OR($A42="Annual Leave",$A43="Annual Leave")),$A43="Off day"),0,
  IF($I42+$I43&gt;=8,IF($I42&gt;=8,0,8-$I42),$I43)
  )))</f>
        <v/>
      </c>
      <c r="W43" s="351">
        <f>MAX(0,V43-U43)</f>
        <v/>
      </c>
      <c r="X43" s="351">
        <f>IF(C43="","",C43-WEEKDAY(C43,1)+1)</f>
        <v/>
      </c>
      <c r="Y43" s="351">
        <f>SUMPRODUCT(($X$14:$X42=X43)*(($V$14:$V42)+($O$14:$O42)))+IF(X43=X14,$L$11,0)</f>
        <v/>
      </c>
      <c r="Z43" s="351" t="n"/>
      <c r="AA43" s="351" t="n"/>
      <c r="AB43" s="351" t="n"/>
      <c r="AC43" s="351" t="n"/>
      <c r="AD43" s="351" t="n"/>
      <c r="AE43" s="351" t="n"/>
      <c r="AF43" s="351" t="n"/>
    </row>
    <row r="44" ht="24" customHeight="1" s="348" thickBot="1">
      <c r="A44" s="176" t="n"/>
      <c r="B44" s="176" t="n"/>
      <c r="C44" s="217" t="n"/>
      <c r="D44" s="110" t="n"/>
      <c r="E44" s="110" t="n"/>
      <c r="F44" s="218" t="n"/>
      <c r="G44" s="110" t="n"/>
      <c r="H44" s="110" t="n"/>
      <c r="I44" s="219" t="n"/>
      <c r="J44" s="219" t="n"/>
      <c r="K44" s="219" t="n"/>
      <c r="L44" s="219" t="n"/>
      <c r="M44" s="111">
        <f>MAX(0,V44-W44)</f>
        <v/>
      </c>
      <c r="N44" s="112">
        <f>(IF(OR($C44="",$D44=""),0,
 IF(OR($A44="Holiday",$A45="Holiday"),
    IF(ISNUMBER(MATCH(TRIM($B44),{"Phagwah","Good Friday","Easter Monday","Labour Day","Christmas","Eid ul Azha","Romans-2","Globe-12","Neptune P1"},0)),0,$I44),
 IF(AND(NOT(OR($A44="Annual Leave",$A45="Annual Leave")),$A44="Off day"),$I44,
  MAX(0,$I44-$V44)
  ))))+W44</f>
        <v/>
      </c>
      <c r="O44" s="112">
        <f>IF(AND(OR($A44="Holiday",$A45="Holiday"),
        ISNUMBER(MATCH(TRIM($B44),{"Phagwah","Good Friday","Easter Monday","Labour Day","Christmas","Eid ul Azha","Romans-2","Globe-12","Neptune P1"},0))),
   $I44,0)</f>
        <v/>
      </c>
      <c r="P44" s="112">
        <f>IF(OR($O$7="Canteen",$O$7="Head Office"),0,IF($I44&lt;=0,0,IF(OR(OR(TRIM($J44)="Hebrews",TRIM($J44)="Romans",TRIM($J44)="Romans-2",TRIM($J44)="Globe",TRIM($J44)="Globe-12",TRIM($J44)="Neptune P1"),AND($I45&gt;0,OR(TRIM($J45)="Hebrews",TRIM($J45)="Romans",TRIM($J45)="Romans-2",TRIM($J45)="Globe",TRIM($J45)="Globe-12",TRIM($J45)="Neptune P1"))),1,0)))</f>
        <v/>
      </c>
      <c r="Q44" s="113" t="n"/>
      <c r="R44" s="113" t="n"/>
      <c r="S44" s="112">
        <f>IF(OR($A44="Annual Leave",$A45="Annual Leave"),IF($A44="Annual Leave",8,0),0)</f>
        <v/>
      </c>
      <c r="T44" s="114" t="n"/>
      <c r="U44" s="144">
        <f>MAX(0,40-Y44)</f>
        <v/>
      </c>
      <c r="V44" s="351">
        <f>IF(OR($C44="",$D44=""),0,
 IF(OR($A44="Holiday",$A45="Holiday"),0,
 IF(AND(NOT(OR($A44="Annual Leave",$A45="Annual Leave")),$A44="Off day"),0,
  IF($I44+$I45&gt;=8,IF($I44&gt;=8,8,$I44),$I44)
  )))</f>
        <v/>
      </c>
      <c r="W44" s="351">
        <f>MAX(0,V44-U44)</f>
        <v/>
      </c>
      <c r="X44" s="351">
        <f>IF(C44="","",C44-WEEKDAY(C44,1)+1)</f>
        <v/>
      </c>
      <c r="Y44" s="351">
        <f>SUMPRODUCT(($X$14:$X43=X44)*(($V$14:$V43)+($O$14:$O43)))+IF(X44=X14,$L$11,0)</f>
        <v/>
      </c>
      <c r="Z44" s="351" t="n"/>
      <c r="AA44" s="351" t="n"/>
      <c r="AB44" s="351" t="n"/>
      <c r="AC44" s="351" t="n"/>
      <c r="AD44" s="351" t="n"/>
      <c r="AE44" s="351" t="n"/>
      <c r="AF44" s="351" t="n"/>
    </row>
    <row r="45" ht="24" customHeight="1" s="348" thickBot="1">
      <c r="A45" s="154" t="inlineStr">
        <is>
          <t>On Day</t>
        </is>
      </c>
      <c r="B45" s="318" t="n"/>
      <c r="C45" s="115">
        <f>C42+1</f>
        <v/>
      </c>
      <c r="D45" s="319" t="n"/>
      <c r="E45" s="320">
        <f>IF(D45="", "",
 IF(D45=TIME(0,0,0), 0,
 IF(AND(D45&gt;=TIME(0,0,1), D45&lt;=TIME(2,0,0)), TIME(7,0,0),
 IF(AND(D45&gt;=TIME(6,0,0), D45&lt;=TIME(8,0,0)), TIME(12,0,0),
 IF(AND(D45&gt;TIME(8,0,0), D45&lt;=TIME(13,59,0)), TIME(15,0,0),
 IF(AND(D45&gt;=TIME(14,0,0), D45&lt;=TIME(17,59,0)), TIME(21,0,0),
 IF(AND(D45&gt;=TIME(18,0,0), D45&lt;=TIME(21,59,0)), TIME(0,0,0),
 IF(AND(D45&gt;=TIME(22,0,0), D45&lt;=TIME(23,59,59)), TIME(7,0,0), ""))))))))</f>
        <v/>
      </c>
      <c r="F45" s="321" t="n"/>
      <c r="G45" s="320">
        <f>IF(AND(D45&gt;=TIME(6,0,0),D45&lt;=TIME(8,0,0)),E45,"")</f>
        <v/>
      </c>
      <c r="H45" s="319" t="n"/>
      <c r="I45" s="30">
        <f>ROUND(IF(OR(D45="",E45="",E45=0),0,IF(H45="",MOD(E45-D45,1)*24,MOD(H45-D45,1)*24)),2)</f>
        <v/>
      </c>
      <c r="J45" s="220" t="n"/>
      <c r="K45" s="274" t="n"/>
      <c r="L45" s="181" t="n"/>
      <c r="M45" s="275">
        <f>MAX(0,V45-W45)</f>
        <v/>
      </c>
      <c r="N45" s="322">
        <f>(IF(OR($C45="",$D45=""),0,
 IF(OR($A44="Holiday",$A45="Holiday"),
    IF(ISNUMBER(MATCH(TRIM($B45),{"Phagwah","Good Friday","Easter Monday","Labour Day","Christmas","Eid ul Azha","Romans-2","Globe-12","Neptune P1"},0)),0,$I45),
 IF(AND(NOT(OR($A44="Annual Leave",$A45="Annual Leave")),$A45="Off day"),$I45,
  MAX(0,$I45-$V45)
  ))))+W45</f>
        <v/>
      </c>
      <c r="O45" s="322">
        <f>IF(AND(OR($A44="Holiday",$A45="Holiday"),
        ISNUMBER(MATCH(TRIM($B45),{"Phagwah","Good Friday","Easter Monday","Labour Day","Christmas","Eid ul Azha","Romans-2","Globe-12","Neptune P1"},0))),
   $I45,0)</f>
        <v/>
      </c>
      <c r="P45" s="322">
        <f>IF(OR($O$7="Canteen",$O$7="Head Office"),0,IF($I45&lt;=0,0,IF(AND($I44&lt;=0,OR(TRIM($J45)="Hebrews",TRIM($J45)="Romans",TRIM($J45)="Romans-2",TRIM($J45)="Globe",TRIM($J45)="Globe-12",TRIM($J45)="Neptune P1")),1,0)))</f>
        <v/>
      </c>
      <c r="Q45" s="323" t="n"/>
      <c r="R45" s="322">
        <f>IF(OR($O$7="Canteen",$O$7="Head Office"),0,IF(
  AND(
    SUMIFS(I:I, C:C, C45) &gt;= 8,
    COUNTIFS(C$14:C45, C45)=1,
    OR(
      TEXT(D45,"hh:mm:ss")="07:00:00",
      TEXT(D45,"hh:mm:ss")="15:00:00",
      TEXT(D45,"hh:mm:ss")="23:00:00",
      TEXT(D46,"hh:mm:ss")="07:00:00",
      TEXT(D46,"hh:mm:ss")="15:00:00",
      TEXT(D46,"hh:mm:ss")="23:00:00"
    )
  ),
  1,
  0
))</f>
        <v/>
      </c>
      <c r="S45" s="322">
        <f>IF(OR($A44="Annual Leave",$A45="Annual Leave"),IF(AND($A44&lt;&gt;"Annual Leave",$A45="Annual Leave"),8,0),0)</f>
        <v/>
      </c>
      <c r="T45" s="116" t="n"/>
      <c r="U45" s="144">
        <f>MAX(0,40-Y45)</f>
        <v/>
      </c>
      <c r="V45" s="351">
        <f>IF(OR($C45="",$D45=""),0,
 IF(OR($A44="Holiday",$A45="Holiday"),0,
 IF(AND(NOT(OR($A44="Annual Leave",$A45="Annual Leave")),$A45="Off day"),0,
  IF($I44+$I45&gt;=8,IF($I44&gt;=8,0,8-$I44),$I45)
  )))</f>
        <v/>
      </c>
      <c r="W45" s="351">
        <f>MAX(0,V45-U45)</f>
        <v/>
      </c>
      <c r="X45" s="351">
        <f>IF(C45="","",C45-WEEKDAY(C45,1)+1)</f>
        <v/>
      </c>
      <c r="Y45" s="351">
        <f>SUMPRODUCT(($X$14:$X44=X45)*(($V$14:$V44)+($O$14:$O44)))+IF(X45=X14,$L$11,0)</f>
        <v/>
      </c>
      <c r="Z45" s="351" t="n"/>
      <c r="AA45" s="351" t="n"/>
      <c r="AB45" s="351" t="n"/>
      <c r="AC45" s="351" t="n"/>
      <c r="AD45" s="351" t="n"/>
      <c r="AE45" s="351" t="n"/>
      <c r="AF45" s="351" t="n"/>
    </row>
    <row r="46" ht="24" customHeight="1" s="348" thickBot="1">
      <c r="A46" s="154" t="inlineStr">
        <is>
          <t>On Day</t>
        </is>
      </c>
      <c r="B46" s="305" t="n"/>
      <c r="C46" s="90">
        <f>C45</f>
        <v/>
      </c>
      <c r="D46" s="80" t="n"/>
      <c r="E46" s="221">
        <f>IF(D46="", "",
 IF(D46=TIME(0,0,0), 0,
 IF(AND(D46&gt;=TIME(0,0,1), D46&lt;=TIME(2,0,0)), TIME(7,0,0),
 IF(AND(D46&gt;=TIME(6,0,0), D46&lt;=TIME(8,0,0)), TIME(12,0,0),
 IF(AND(D46&gt;TIME(8,0,0), D46&lt;=TIME(13,59,0)), TIME(15,0,0),
 IF(AND(D46&gt;=TIME(14,0,0), D46&lt;=TIME(17,59,0)), TIME(21,0,0),
 IF(AND(D46&gt;=TIME(18,0,0), D46&lt;=TIME(21,59,0)), TIME(0,0,0),
 IF(AND(D46&gt;=TIME(22,0,0), D46&lt;=TIME(23,59,59)), TIME(7,0,0), ""))))))))</f>
        <v/>
      </c>
      <c r="F46" s="156" t="n"/>
      <c r="G46" s="221">
        <f>IF(AND(D46&gt;=TIME(6,0,0),D46&lt;=TIME(8,0,0)),E46,"")</f>
        <v/>
      </c>
      <c r="H46" s="80" t="n"/>
      <c r="I46" s="30">
        <f>ROUND(IF(OR(D46="",E46="",E46=0),0,IF(H46="",MOD(E46-D46,1)*24,MOD(H46-D46,1)*24)),2)</f>
        <v/>
      </c>
      <c r="J46" s="158" t="n"/>
      <c r="K46" s="274" t="n"/>
      <c r="L46" s="189" t="n"/>
      <c r="M46" s="275">
        <f>MAX(0,V46-W46)</f>
        <v/>
      </c>
      <c r="N46" s="81">
        <f>(IF(OR($C46="",$D46=""),0,
 IF(OR($A46="Holiday",$A47="Holiday"),
    IF(ISNUMBER(MATCH(TRIM($B46),{"Phagwah","Good Friday","Easter Monday","Labour Day","Christmas","Eid ul Azha","Romans-2","Globe-12","Neptune P1"},0)),0,$I46),
 IF(AND(NOT(OR($A46="Annual Leave",$A47="Annual Leave")),$A46="Off day"),$I46,
  MAX(0,$I46-$V46)
  ))))+W46</f>
        <v/>
      </c>
      <c r="O46" s="81">
        <f>IF(AND(OR($A46="Holiday",$A47="Holiday"),
        ISNUMBER(MATCH(TRIM($B46),{"Phagwah","Good Friday","Easter Monday","Labour Day","Christmas","Eid ul Azha","Romans-2","Globe-12","Neptune P1"},0))),
   $I46,0)</f>
        <v/>
      </c>
      <c r="P46" s="81">
        <f>IF(OR($O$7="Canteen",$O$7="Head Office"),0,IF($I46&lt;=0,0,IF(OR(OR(TRIM($J46)="Hebrews",TRIM($J46)="Romans",TRIM($J46)="Romans-2",TRIM($J46)="Globe",TRIM($J46)="Globe-12",TRIM($J46)="Neptune P1"),AND($I47&gt;0,OR(TRIM($J47)="Hebrews",TRIM($J47)="Romans",TRIM($J47)="Romans-2",TRIM($J47)="Globe",TRIM($J47)="Globe-12",TRIM($J47)="Neptune P1"))),1,0)))</f>
        <v/>
      </c>
      <c r="Q46" s="82" t="n"/>
      <c r="R46" s="81">
        <f>IF(OR($O$7="Canteen",$O$7="Head Office"),0,IF(
  AND(
    SUMIFS(I:I, C:C, C46) &gt;= 8,
    COUNTIFS(C$14:C46, C46)=1,
    OR(
      TEXT(D46,"hh:mm:ss")="07:00:00",
      TEXT(D46,"hh:mm:ss")="15:00:00",
      TEXT(D46,"hh:mm:ss")="23:00:00",
      TEXT(D51,"hh:mm:ss")="07:00:00",
      TEXT(D51,"hh:mm:ss")="15:00:00",
      TEXT(D51,"hh:mm:ss")="23:00:00"
    )
  ),
  1,
  0
))</f>
        <v/>
      </c>
      <c r="S46" s="81">
        <f>IF(OR($A46="Annual Leave",$A47="Annual Leave"),IF($A46="Annual Leave",8,0),0)</f>
        <v/>
      </c>
      <c r="T46" s="117" t="n"/>
      <c r="U46" s="144">
        <f>MAX(0,40-Y46)</f>
        <v/>
      </c>
      <c r="V46" s="351">
        <f>IF(OR($C46="",$D46=""),0,
 IF(OR($A46="Holiday",$A47="Holiday"),0,
 IF(AND(NOT(OR($A46="Annual Leave",$A47="Annual Leave")),$A46="Off day"),0,
  IF($I46+$I47&gt;=8,IF($I46&gt;=8,8,$I46),$I46)
  )))</f>
        <v/>
      </c>
      <c r="W46" s="351">
        <f>MAX(0,V46-U46)</f>
        <v/>
      </c>
      <c r="X46" s="351">
        <f>IF(C46="","",C46-WEEKDAY(C46,1)+1)</f>
        <v/>
      </c>
      <c r="Y46" s="351">
        <f>SUMPRODUCT(($X$14:$X45=X46)*(($V$14:$V45)+($O$14:$O45)))+IF(X46=X14,$L$11,0)</f>
        <v/>
      </c>
      <c r="Z46" s="351" t="n"/>
      <c r="AA46" s="351" t="n"/>
      <c r="AB46" s="351" t="n"/>
      <c r="AC46" s="351" t="n"/>
      <c r="AD46" s="351" t="n"/>
      <c r="AE46" s="351" t="n"/>
      <c r="AF46" s="351" t="n"/>
    </row>
    <row r="47" ht="24" customHeight="1" s="348" thickBot="1">
      <c r="A47" s="184" t="inlineStr">
        <is>
          <t>On Day</t>
        </is>
      </c>
      <c r="B47" s="222" t="n"/>
      <c r="C47" s="118">
        <f>C45+1</f>
        <v/>
      </c>
      <c r="D47" s="83" t="n"/>
      <c r="E47" s="223">
        <f>IF(D47="", "",
 IF(D47=TIME(0,0,0), 0,
 IF(AND(D47&gt;=TIME(0,0,1), D47&lt;=TIME(2,0,0)), TIME(7,0,0),
 IF(AND(D47&gt;=TIME(6,0,0), D47&lt;=TIME(8,0,0)), TIME(12,0,0),
 IF(AND(D47&gt;TIME(8,0,0), D47&lt;=TIME(13,59,0)), TIME(15,0,0),
 IF(AND(D47&gt;=TIME(14,0,0), D47&lt;=TIME(17,59,0)), TIME(21,0,0),
 IF(AND(D47&gt;=TIME(18,0,0), D47&lt;=TIME(21,59,0)), TIME(0,0,0),
 IF(AND(D47&gt;=TIME(22,0,0), D47&lt;=TIME(23,59,59)), TIME(7,0,0), ""))))))))</f>
        <v/>
      </c>
      <c r="F47" s="224" t="n"/>
      <c r="G47" s="223">
        <f>IF(AND(D47&gt;=TIME(6,0,0),D47&lt;=TIME(8,0,0)),E47,"")</f>
        <v/>
      </c>
      <c r="H47" s="83" t="n"/>
      <c r="I47" s="23">
        <f>ROUND(IF(OR(D47="",E47="",E47=0),0,IF(H47="",MOD(E47-D47,1)*24,MOD(H47-D47,1)*24)),2)</f>
        <v/>
      </c>
      <c r="J47" s="225" t="n"/>
      <c r="K47" s="297" t="n"/>
      <c r="L47" s="181" t="n"/>
      <c r="M47" s="298">
        <f>MAX(0,V47-W47)</f>
        <v/>
      </c>
      <c r="N47" s="84">
        <f>(IF(OR($C47="",$D47=""),0,
 IF(OR($A46="Holiday",$A47="Holiday"),
    IF(ISNUMBER(MATCH(TRIM($B47),{"Phagwah","Good Friday","Easter Monday","Labour Day","Christmas","Eid ul Azha","Romans-2","Globe-12","Neptune P1"},0)),0,$I47),
 IF(AND(NOT(OR($A46="Annual Leave",$A47="Annual Leave")),$A47="Off day"),$I47,
  MAX(0,$I47-$V47)
  ))))+W47</f>
        <v/>
      </c>
      <c r="O47" s="84">
        <f>IF(AND(OR($A46="Holiday",$A47="Holiday"),
        ISNUMBER(MATCH(TRIM($B47),{"Phagwah","Good Friday","Easter Monday","Labour Day","Christmas","Eid ul Azha","Romans-2","Globe-12","Neptune P1"},0))),
   $I47,0)</f>
        <v/>
      </c>
      <c r="P47" s="84">
        <f>IF(OR($O$7="Canteen",$O$7="Head Office"),0,IF($I47&lt;=0,0,IF(AND($I46&lt;=0,OR(TRIM($J47)="Hebrews",TRIM($J47)="Romans",TRIM($J47)="Romans-2",TRIM($J47)="Globe",TRIM($J47)="Globe-12",TRIM($J47)="Neptune P1")),1,0)))</f>
        <v/>
      </c>
      <c r="Q47" s="85" t="n"/>
      <c r="R47" s="84">
        <f>IF(OR($O$7="Canteen",$O$7="Head Office"),0,IF(
  AND(
    SUMIFS(I:I, C:C, C47) &gt;= 8,
    COUNTIFS(C$14:C47, C47)=1,
    OR(
      TEXT(D47,"hh:mm:ss")="07:00:00",
      TEXT(D47,"hh:mm:ss")="15:00:00",
      TEXT(D47,"hh:mm:ss")="23:00:00",
      TEXT(D48,"hh:mm:ss")="07:00:00",
      TEXT(D48,"hh:mm:ss")="15:00:00",
      TEXT(D48,"hh:mm:ss")="23:00:00"
    )
  ),
  1,
  0
))</f>
        <v/>
      </c>
      <c r="S47" s="84">
        <f>IF(OR($A46="Annual Leave",$A47="Annual Leave"),IF(AND($A46&lt;&gt;"Annual Leave",$A47="Annual Leave"),8,0),0)</f>
        <v/>
      </c>
      <c r="T47" s="86" t="n"/>
      <c r="U47" s="144">
        <f>MAX(0,40-Y47)</f>
        <v/>
      </c>
      <c r="V47" s="351">
        <f>IF(OR($C47="",$D47=""),0,
 IF(OR($A46="Holiday",$A47="Holiday"),0,
 IF(AND(NOT(OR($A46="Annual Leave",$A47="Annual Leave")),$A47="Off day"),0,
  IF($I46+$I47&gt;=8,IF($I46&gt;=8,0,8-$I46),$I47)
  )))</f>
        <v/>
      </c>
      <c r="W47" s="351">
        <f>MAX(0,V47-U47)</f>
        <v/>
      </c>
      <c r="X47" s="351">
        <f>IF(C47="","",C47-WEEKDAY(C47,1)+1)</f>
        <v/>
      </c>
      <c r="Y47" s="351">
        <f>SUMPRODUCT(($X$14:$X46=X47)*(($V$14:$V46)+($O$14:$O46)))+IF(X47=X14,$L$11,0)</f>
        <v/>
      </c>
      <c r="Z47" s="351" t="n"/>
      <c r="AA47" s="351" t="n"/>
      <c r="AB47" s="351" t="n"/>
      <c r="AC47" s="351" t="n"/>
      <c r="AD47" s="351" t="n"/>
      <c r="AE47" s="351" t="n"/>
      <c r="AF47" s="351" t="n"/>
    </row>
    <row r="48" ht="24" customHeight="1" s="348" thickBot="1">
      <c r="A48" s="226" t="inlineStr">
        <is>
          <t>On Day</t>
        </is>
      </c>
      <c r="B48" s="299" t="n"/>
      <c r="C48" s="119">
        <f>C47</f>
        <v/>
      </c>
      <c r="D48" s="24" t="n"/>
      <c r="E48" s="227">
        <f>IF(D48="", "",
 IF(D48=TIME(0,0,0), 0,
 IF(AND(D48&gt;=TIME(0,0,1), D48&lt;=TIME(2,0,0)), TIME(7,0,0),
 IF(AND(D48&gt;=TIME(6,0,0), D48&lt;=TIME(8,0,0)), TIME(12,0,0),
 IF(AND(D48&gt;TIME(8,0,0), D48&lt;=TIME(13,59,0)), TIME(15,0,0),
 IF(AND(D48&gt;=TIME(14,0,0), D48&lt;=TIME(17,59,0)), TIME(21,0,0),
 IF(AND(D48&gt;=TIME(18,0,0), D48&lt;=TIME(21,59,0)), TIME(0,0,0),
 IF(AND(D48&gt;=TIME(22,0,0), D48&lt;=TIME(23,59,59)), TIME(7,0,0), ""))))))))</f>
        <v/>
      </c>
      <c r="F48" s="228" t="n"/>
      <c r="G48" s="227">
        <f>IF(AND(D48&gt;=TIME(6,0,0),D48&lt;=TIME(8,0,0)),E48,"")</f>
        <v/>
      </c>
      <c r="H48" s="300" t="n"/>
      <c r="I48" s="87">
        <f>ROUND(IF(OR(D48="",E48="",E48=0),0,IF(H48="",MOD(E48-D48,1)*24,MOD(H48-D48,1)*24)),2)</f>
        <v/>
      </c>
      <c r="J48" s="190" t="n"/>
      <c r="K48" s="297" t="n"/>
      <c r="L48" s="183" t="n"/>
      <c r="M48" s="324">
        <f>MAX(0,V48-W48)</f>
        <v/>
      </c>
      <c r="N48" s="302">
        <f>(IF(OR($C48="",$D48=""),0,
 IF(OR($A48="Holiday",$A49="Holiday"),
    IF(ISNUMBER(MATCH(TRIM($B48),{"Phagwah","Good Friday","Easter Monday","Labour Day","Christmas","Eid ul Azha","Romans-2","Globe-12","Neptune P1"},0)),0,$I48),
 IF(AND(NOT(OR($A48="Annual Leave",$A49="Annual Leave")),$A48="Off day"),$I48,
  MAX(0,$I48-$V48)
  ))))+W48</f>
        <v/>
      </c>
      <c r="O48" s="303" t="n"/>
      <c r="P48" s="229">
        <f>IF(OR($O$7="Canteen",$O$7="Head Office"),0,IF($I48&lt;=0,0,IF(OR(OR(TRIM($J48)="Hebrews",TRIM($J48)="Romans",TRIM($J48)="Romans-2",TRIM($J48)="Globe",TRIM($J48)="Globe-12",TRIM($J48)="Neptune P1"),AND($I49&gt;0,OR(TRIM($J49)="Hebrews",TRIM($J49)="Romans",TRIM($J49)="Romans-2",TRIM($J49)="Globe",TRIM($J49)="Globe-12",TRIM($J49)="Neptune P1"))),1,0)))</f>
        <v/>
      </c>
      <c r="Q48" s="303" t="n"/>
      <c r="R48" s="302">
        <f>IF(OR($O$7="Canteen",$O$7="Head Office"),0,IF(
  AND(
    SUMIFS(I:I, C:C, C48) &gt;= 8,
    COUNTIFS(C$14:C48, C48)=1,
    OR(
      TEXT(D48,"hh:mm:ss")="07:00:00",
      TEXT(D48,"hh:mm:ss")="15:00:00",
      TEXT(D48,"hh:mm:ss")="23:00:00",
      TEXT(D53,"hh:mm:ss")="07:00:00",
      TEXT(D53,"hh:mm:ss")="15:00:00",
      TEXT(D53,"hh:mm:ss")="23:00:00"
    )
  ),
  1,
  0
))</f>
        <v/>
      </c>
      <c r="S48" s="303" t="n"/>
      <c r="T48" s="304" t="n"/>
      <c r="U48" s="144">
        <f>MAX(0,40-Y48)</f>
        <v/>
      </c>
      <c r="V48" s="351">
        <f>IF(OR($C48="",$D48=""),0,
 IF(OR($A48="Holiday",$A49="Holiday"),0,
 IF(AND(NOT(OR($A48="Annual Leave",$A49="Annual Leave")),$A48="Off day"),0,
  IF($I48+$I49&gt;=8,IF($I48&gt;=8,8,$I48),$I48)
  )))</f>
        <v/>
      </c>
      <c r="W48" s="351">
        <f>MAX(0,V48-U48)</f>
        <v/>
      </c>
      <c r="X48" s="351">
        <f>IF(C48="","",C48-WEEKDAY(C48,1)+1)</f>
        <v/>
      </c>
      <c r="Y48" s="351">
        <f>SUMPRODUCT(($X$14:$X47=X48)*(($V$14:$V47)+($O$14:$O47)))+IF(X48=X14,$L$11,0)</f>
        <v/>
      </c>
      <c r="Z48" s="351" t="n"/>
      <c r="AA48" s="351" t="n"/>
      <c r="AB48" s="351" t="n"/>
      <c r="AC48" s="351" t="n"/>
      <c r="AD48" s="351" t="n"/>
      <c r="AE48" s="351" t="n"/>
      <c r="AF48" s="351" t="n"/>
    </row>
    <row r="49" ht="24" customHeight="1" s="348" thickBot="1">
      <c r="A49" s="230" t="n"/>
      <c r="B49" s="355" t="n"/>
      <c r="C49" s="231" t="n"/>
      <c r="D49" s="232" t="n"/>
      <c r="E49" s="232" t="n"/>
      <c r="F49" s="232" t="n"/>
      <c r="G49" s="232" t="n"/>
      <c r="H49" s="233" t="inlineStr">
        <is>
          <t>Total Hrs:</t>
        </is>
      </c>
      <c r="I49" s="122">
        <f>SUM(I14:I48)</f>
        <v/>
      </c>
      <c r="J49" s="234" t="n"/>
      <c r="K49" s="234" t="n"/>
      <c r="L49" s="235" t="n"/>
      <c r="M49" s="120">
        <f>SUM(M14:M48)</f>
        <v/>
      </c>
      <c r="N49" s="120">
        <f>SUM(N14:N48)</f>
        <v/>
      </c>
      <c r="O49" s="120">
        <f>SUM(O14:O48)</f>
        <v/>
      </c>
      <c r="P49" s="120">
        <f>SUM(P14:P48)</f>
        <v/>
      </c>
      <c r="Q49" s="120">
        <f>IF($O$6&lt;&gt;"Armed",0,LOOKUP($Q$50,{0,1,2,3,4,5,6,7,8,9,10,11,12,13,14},{0,384,769,1153,1153,1538,1923,2307,2692,3076,3461,3846,4239,4615,5000}))</f>
        <v/>
      </c>
      <c r="R49" s="120">
        <f>SUM(R14:R48)</f>
        <v/>
      </c>
      <c r="S49" s="120">
        <f>SUM(S14:S48)</f>
        <v/>
      </c>
      <c r="T49" s="121">
        <f>SUM(T30:T43)</f>
        <v/>
      </c>
      <c r="U49" s="144">
        <f>MIN(U48,0)</f>
        <v/>
      </c>
      <c r="V49" s="351">
        <f>SUM(V14:V48)</f>
        <v/>
      </c>
      <c r="W49" s="351">
        <f>SUM(W14:W48)</f>
        <v/>
      </c>
      <c r="X49" s="351" t="n"/>
      <c r="Y49" s="351" t="n"/>
      <c r="Z49" s="351" t="n"/>
      <c r="AA49" s="351" t="n"/>
      <c r="AB49" s="351" t="n"/>
      <c r="AC49" s="351" t="n"/>
      <c r="AD49" s="351" t="n"/>
      <c r="AE49" s="351" t="n"/>
      <c r="AF49" s="351" t="n"/>
    </row>
    <row r="50" ht="24" customHeight="1" s="348">
      <c r="A50" s="351" t="n"/>
      <c r="B50" s="351" t="n"/>
      <c r="C50" s="6" t="n"/>
      <c r="D50" s="6" t="n"/>
      <c r="E50" s="6" t="n"/>
      <c r="F50" s="6" t="n"/>
      <c r="G50" s="6" t="n"/>
      <c r="H50" s="336" t="n"/>
      <c r="I50" s="351" t="n"/>
      <c r="J50" s="336" t="n"/>
      <c r="K50" s="336" t="n"/>
      <c r="L50" s="336" t="n"/>
      <c r="M50" s="28" t="n"/>
      <c r="N50" s="28" t="n"/>
      <c r="O50" s="28" t="n"/>
      <c r="P50" s="241" t="inlineStr">
        <is>
          <t>Days Worked</t>
        </is>
      </c>
      <c r="Q50" s="29">
        <f>SUM(--(SUM(I14:I15)&gt;0),--(SUM(I16:I17)&gt;0),--(SUM(I18:I19)&gt;0),--(SUM(I20:I21)&gt;0),--(SUM(I22:I23)&gt;0),--(SUM(I24:I25)&gt;0),--(SUM(I26:I27)&gt;0),--(SUM(I30:I31)&gt;0),--(SUM(I32:I33)&gt;0),--(SUM(I34:I35)&gt;0),--(SUM(I36:I37)&gt;0),--(SUM(I38:I39)&gt;0),--(SUM(I40:I41)&gt;0),--(SUM(I42:I43)&gt;0),--(SUM(I45:I46)&gt;0),--(SUM(I47:I48)&gt;0))</f>
        <v/>
      </c>
      <c r="R50" s="28" t="n"/>
      <c r="S50" s="28" t="n"/>
      <c r="T50" s="28" t="n"/>
      <c r="U50" s="144" t="n"/>
      <c r="V50" s="351" t="n"/>
      <c r="W50" s="351" t="n"/>
      <c r="X50" s="351" t="n"/>
      <c r="Y50" s="351" t="n"/>
      <c r="Z50" s="351" t="n"/>
      <c r="AA50" s="351" t="n"/>
      <c r="AB50" s="351" t="n"/>
      <c r="AC50" s="351" t="n"/>
      <c r="AD50" s="351" t="n"/>
      <c r="AE50" s="351" t="n"/>
      <c r="AF50" s="351" t="n"/>
    </row>
    <row r="51" ht="24" customHeight="1" s="348">
      <c r="A51" s="351" t="n"/>
      <c r="B51" s="351" t="n"/>
      <c r="C51" s="345" t="n"/>
      <c r="D51" s="362" t="n"/>
      <c r="E51" s="362" t="n"/>
      <c r="F51" s="334" t="n"/>
      <c r="G51" s="362" t="n"/>
      <c r="H51" s="336" t="n"/>
      <c r="I51" s="351" t="n"/>
      <c r="J51" s="336" t="n"/>
      <c r="K51" s="336" t="n"/>
      <c r="L51" s="336" t="n"/>
      <c r="M51" s="236" t="n"/>
      <c r="N51" s="236" t="n"/>
      <c r="O51" s="236" t="n"/>
      <c r="P51" s="236" t="n"/>
      <c r="Q51" s="236" t="n"/>
      <c r="R51" s="236" t="n"/>
      <c r="S51" s="236" t="n"/>
      <c r="T51" s="236" t="n"/>
      <c r="U51" s="144" t="n"/>
      <c r="V51" s="351" t="n"/>
      <c r="W51" s="351" t="n"/>
      <c r="X51" s="351" t="n"/>
      <c r="Y51" s="351" t="n"/>
      <c r="Z51" s="351" t="n"/>
      <c r="AA51" s="351" t="n"/>
      <c r="AB51" s="351" t="n"/>
      <c r="AC51" s="351" t="n"/>
      <c r="AD51" s="351" t="n"/>
      <c r="AE51" s="351" t="n"/>
      <c r="AF51" s="351" t="n"/>
    </row>
    <row r="52">
      <c r="A52" s="351" t="n"/>
      <c r="B52" s="351" t="n"/>
      <c r="C52" s="329" t="inlineStr">
        <is>
          <t>Supervisor Signature</t>
        </is>
      </c>
      <c r="D52" s="363" t="n"/>
      <c r="E52" s="363" t="n"/>
      <c r="F52" s="329" t="inlineStr">
        <is>
          <t>Date</t>
        </is>
      </c>
      <c r="G52" s="363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351" t="n"/>
      <c r="V52" s="351" t="n"/>
      <c r="W52" s="351" t="n"/>
      <c r="X52" s="351" t="n"/>
      <c r="Y52" s="351" t="n"/>
      <c r="Z52" s="351" t="n"/>
      <c r="AA52" s="351" t="n"/>
      <c r="AB52" s="351" t="n"/>
      <c r="AC52" s="351" t="n"/>
      <c r="AD52" s="351" t="n"/>
      <c r="AE52" s="351" t="n"/>
      <c r="AF52" s="351" t="n"/>
    </row>
    <row r="53" ht="26.25" customHeight="1" s="348">
      <c r="A53" s="351" t="n"/>
      <c r="B53" s="351" t="n"/>
      <c r="C53" s="345" t="n"/>
      <c r="D53" s="362" t="n"/>
      <c r="E53" s="362" t="n"/>
      <c r="F53" s="331" t="n"/>
      <c r="G53" s="362" t="n"/>
      <c r="H53" s="6" t="n"/>
      <c r="I53" s="6" t="n"/>
      <c r="J53" s="6" t="n"/>
      <c r="K53" s="6" t="n"/>
      <c r="L53" s="6" t="n"/>
      <c r="M53" s="6" t="n"/>
      <c r="N53" s="237" t="n"/>
      <c r="O53" s="238" t="n"/>
      <c r="P53" s="346" t="n"/>
      <c r="Q53" s="351" t="n"/>
      <c r="R53" s="351" t="n"/>
      <c r="S53" s="351" t="n"/>
      <c r="T53" s="351" t="n"/>
      <c r="U53" s="351" t="n"/>
      <c r="V53" s="351" t="n"/>
      <c r="W53" s="351" t="n"/>
      <c r="X53" s="351" t="n"/>
      <c r="Y53" s="351" t="n"/>
      <c r="Z53" s="351" t="n"/>
      <c r="AA53" s="351" t="n"/>
      <c r="AB53" s="351" t="n"/>
      <c r="AC53" s="351" t="n"/>
      <c r="AD53" s="351" t="n"/>
      <c r="AE53" s="351" t="n"/>
      <c r="AF53" s="351" t="n"/>
    </row>
    <row r="54">
      <c r="A54" s="351" t="n"/>
      <c r="B54" s="351" t="n"/>
      <c r="C54" s="329" t="inlineStr">
        <is>
          <t>Manager Signature</t>
        </is>
      </c>
      <c r="D54" s="363" t="n"/>
      <c r="E54" s="363" t="n"/>
      <c r="F54" s="329" t="inlineStr">
        <is>
          <t>Date</t>
        </is>
      </c>
      <c r="G54" s="363" t="n"/>
      <c r="H54" s="6" t="n"/>
      <c r="I54" s="239" t="inlineStr">
        <is>
          <t>{42}</t>
        </is>
      </c>
      <c r="J54" s="239" t="n"/>
      <c r="K54" s="239" t="n"/>
      <c r="L54" s="239" t="n"/>
      <c r="M54" s="6" t="n"/>
      <c r="N54" s="6" t="n"/>
      <c r="O54" s="6" t="n"/>
      <c r="P54" s="6" t="n"/>
      <c r="Q54" s="6" t="n"/>
      <c r="R54" s="6" t="n"/>
      <c r="S54" s="6" t="n"/>
      <c r="T54" s="6" t="n"/>
      <c r="U54" s="351" t="n"/>
      <c r="V54" s="351" t="n"/>
      <c r="W54" s="351" t="n"/>
      <c r="X54" s="351" t="n"/>
      <c r="Y54" s="351" t="n"/>
      <c r="Z54" s="351" t="n"/>
      <c r="AA54" s="351" t="n"/>
      <c r="AB54" s="351" t="n"/>
      <c r="AC54" s="351" t="n"/>
      <c r="AD54" s="351" t="n"/>
      <c r="AE54" s="351" t="n"/>
      <c r="AF54" s="351" t="n"/>
    </row>
    <row r="55">
      <c r="A55" s="351" t="n"/>
      <c r="B55" s="351" t="n"/>
      <c r="C55" s="240" t="n"/>
      <c r="D55" s="240" t="n"/>
      <c r="E55" s="240" t="n"/>
      <c r="F55" s="240" t="n"/>
      <c r="G55" s="240" t="n"/>
      <c r="H55" s="240" t="n"/>
      <c r="I55" s="240" t="n"/>
      <c r="J55" s="240" t="n"/>
      <c r="K55" s="240" t="n"/>
      <c r="L55" s="240" t="n"/>
      <c r="M55" s="240" t="n"/>
      <c r="N55" s="240" t="n"/>
      <c r="O55" s="240" t="n"/>
      <c r="P55" s="240" t="n"/>
      <c r="Q55" s="240" t="n"/>
      <c r="R55" s="240" t="n"/>
      <c r="S55" s="240" t="n"/>
      <c r="T55" s="240" t="n"/>
      <c r="U55" s="351" t="n"/>
      <c r="V55" s="351" t="n"/>
      <c r="W55" s="351" t="n"/>
      <c r="X55" s="351" t="n"/>
      <c r="Y55" s="351" t="n"/>
      <c r="Z55" s="351" t="n"/>
      <c r="AA55" s="351" t="n"/>
      <c r="AB55" s="351" t="n"/>
      <c r="AC55" s="351" t="n"/>
      <c r="AD55" s="351" t="n"/>
      <c r="AE55" s="351" t="n"/>
      <c r="AF55" s="35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45"/>
  <mergeCells count="33">
    <mergeCell ref="C54:E54"/>
    <mergeCell ref="V2:W2"/>
    <mergeCell ref="C8:F8"/>
    <mergeCell ref="F54:G54"/>
    <mergeCell ref="H10:I10"/>
    <mergeCell ref="C7:F7"/>
    <mergeCell ref="K5:L5"/>
    <mergeCell ref="M5:N5"/>
    <mergeCell ref="H50:I50"/>
    <mergeCell ref="C51:E51"/>
    <mergeCell ref="A1:T1"/>
    <mergeCell ref="C52:E52"/>
    <mergeCell ref="V3:AB3"/>
    <mergeCell ref="F51:G51"/>
    <mergeCell ref="M10:N10"/>
    <mergeCell ref="H51:I51"/>
    <mergeCell ref="C6:F6"/>
    <mergeCell ref="C5:F5"/>
    <mergeCell ref="M7:N7"/>
    <mergeCell ref="M6:N6"/>
    <mergeCell ref="C53:E53"/>
    <mergeCell ref="H7:I7"/>
    <mergeCell ref="H28:I28"/>
    <mergeCell ref="C10:F10"/>
    <mergeCell ref="M8:N8"/>
    <mergeCell ref="F52:G52"/>
    <mergeCell ref="P53:T53"/>
    <mergeCell ref="AA2:AB2"/>
    <mergeCell ref="K10:L10"/>
    <mergeCell ref="H5:I5"/>
    <mergeCell ref="K4:L4"/>
    <mergeCell ref="M4:N4"/>
    <mergeCell ref="F53:G53"/>
  </mergeCells>
  <dataValidations count="5">
    <dataValidation sqref="A14:A48" showDropDown="0" showInputMessage="0" showErrorMessage="0" allowBlank="1" type="list">
      <formula1>"On Day,Off Day,Sick,Absent,Holiday,Annual Leave"</formula1>
    </dataValidation>
    <dataValidation sqref="B14:B48" showDropDown="0" showInputMessage="0" showErrorMessage="0" allowBlank="1" type="list">
      <formula1>"Holiday Double,Phagwah,Good Friday,Easter Monday,Labour Day,Christmas,Eid ul Azha"</formula1>
    </dataValidation>
    <dataValidation sqref="J14:J48" showDropDown="0" showInputMessage="0" showErrorMessage="0" allowBlank="1" type="list">
      <formula1>_xlfn._LONGTEXT("Unico,Unico-2,Unico-42,Unico-44,Unico-46,Unico-47,Unico-48,Unico-49,Globe,Globe-12,Hebrews,Romans-2,Beacon,Numbers,Zebra-24,Sunrise,Sunrise-1,Sunflower 6,Sunset 12,Ripple,Neptune P1,Neptune P2,Neptune P3,Neptune P4,Neptune P5,Neptune P6,Neptune P7,Rainbow"," 1,Rainbow 2,Citadel,Sunset 11,Autumn,Autumn-2,Miracle,Miracle 1,Canteen,Guard Hut")</formula1>
    </dataValidation>
    <dataValidation sqref="O7" showDropDown="0" showInputMessage="0" showErrorMessage="0" allowBlank="1" type="list">
      <formula1>"Caricom,EU,UN,DMC,ARU,Head Office,Canteen"</formula1>
    </dataValidation>
    <dataValidation sqref="O6" showDropDown="0" showInputMessage="0" showErrorMessage="0" allowBlank="1" type="list">
      <formula1>"Unarmed,Armed"</formula1>
    </dataValidation>
  </dataValidations>
  <printOptions horizontalCentered="1"/>
  <pageMargins left="0.5" right="0.5" top="0.5" bottom="1" header="0.5" footer="0.5"/>
  <pageSetup orientation="portrait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AL55"/>
  <sheetViews>
    <sheetView topLeftCell="A24" workbookViewId="0">
      <selection activeCell="C52" sqref="C52:E52"/>
    </sheetView>
  </sheetViews>
  <sheetFormatPr baseColWidth="8" defaultRowHeight="13.5"/>
  <cols>
    <col width="12.28515625" customWidth="1" style="348" min="1" max="1"/>
    <col width="15.140625" customWidth="1" style="348" min="2" max="2"/>
    <col width="12.42578125" customWidth="1" style="348" min="3" max="3"/>
    <col width="9.28515625" customWidth="1" style="348" min="4" max="4"/>
    <col hidden="1" width="9.28515625" customWidth="1" style="348" min="5" max="5"/>
    <col hidden="1" width="2" customWidth="1" style="348" min="6" max="6"/>
    <col hidden="1" width="12.5703125" customWidth="1" style="348" min="7" max="7"/>
    <col width="9.28515625" customWidth="1" style="348" min="8" max="8"/>
    <col width="6.5703125" customWidth="1" style="348" min="9" max="9"/>
    <col width="10.140625" customWidth="1" style="348" min="10" max="10"/>
    <col width="15.28515625" customWidth="1" style="348" min="11" max="11"/>
    <col width="10.5703125" customWidth="1" style="348" min="12" max="12"/>
    <col width="11" customWidth="1" style="348" min="13" max="13"/>
    <col width="9.85546875" customWidth="1" style="348" min="14" max="14"/>
    <col width="11.140625" customWidth="1" style="348" min="15" max="15"/>
    <col width="9.85546875" customWidth="1" style="348" min="16" max="16"/>
    <col width="10.28515625" customWidth="1" style="348" min="17" max="17"/>
    <col width="8.85546875" customWidth="1" style="348" min="18" max="19"/>
    <col width="45.28515625" customWidth="1" style="348" min="20" max="20"/>
    <col width="9.140625" customWidth="1" style="348" min="21" max="21"/>
    <col width="3.140625" customWidth="1" style="348" min="22" max="29"/>
    <col width="10.28515625" customWidth="1" style="348" min="30" max="30"/>
  </cols>
  <sheetData>
    <row r="1" ht="32.25" customFormat="1" customHeight="1" s="1" thickBot="1">
      <c r="A1" s="332" t="n"/>
      <c r="B1" s="354" t="n"/>
      <c r="C1" s="354" t="n"/>
      <c r="D1" s="354" t="n"/>
      <c r="E1" s="354" t="n"/>
      <c r="F1" s="354" t="n"/>
      <c r="G1" s="354" t="n"/>
      <c r="H1" s="354" t="n"/>
      <c r="I1" s="354" t="n"/>
      <c r="J1" s="354" t="n"/>
      <c r="K1" s="354" t="n"/>
      <c r="L1" s="354" t="n"/>
      <c r="M1" s="354" t="n"/>
      <c r="N1" s="354" t="n"/>
      <c r="O1" s="354" t="n"/>
      <c r="P1" s="354" t="n"/>
      <c r="Q1" s="354" t="n"/>
      <c r="R1" s="354" t="n"/>
      <c r="S1" s="354" t="n"/>
      <c r="T1" s="355" t="n"/>
      <c r="U1" s="351" t="n"/>
      <c r="V1" s="351" t="n"/>
      <c r="W1" s="351" t="n"/>
      <c r="X1" s="351" t="n"/>
      <c r="Y1" s="351" t="n"/>
      <c r="Z1" s="351" t="n"/>
      <c r="AA1" s="351" t="n"/>
      <c r="AB1" s="351" t="n"/>
      <c r="AC1" s="351" t="n"/>
      <c r="AD1" s="126" t="n"/>
      <c r="AE1" s="351" t="n"/>
      <c r="AF1" s="351" t="n"/>
    </row>
    <row r="2" ht="15" customFormat="1" customHeight="1" s="1">
      <c r="A2" s="351" t="n"/>
      <c r="B2" s="351" t="n"/>
      <c r="C2" s="127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128" t="n"/>
      <c r="U2" s="351" t="n"/>
      <c r="V2" s="343" t="n">
        <v>2025</v>
      </c>
      <c r="W2" s="356" t="n"/>
      <c r="X2" s="351" t="n"/>
      <c r="Y2" s="351" t="n"/>
      <c r="Z2" s="129" t="inlineStr">
        <is>
          <t>Month:</t>
        </is>
      </c>
      <c r="AA2" s="343" t="n">
        <v>3</v>
      </c>
      <c r="AB2" s="356" t="n"/>
      <c r="AC2" s="351" t="n"/>
      <c r="AD2" s="351" t="n"/>
      <c r="AE2" s="351" t="n"/>
      <c r="AF2" s="351" t="n"/>
    </row>
    <row r="3" ht="15.6" customHeight="1" s="348" thickBot="1">
      <c r="A3" s="351" t="n"/>
      <c r="B3" s="351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351" t="n"/>
      <c r="V3" s="333">
        <f>DATE(V2,AA2,1)</f>
        <v/>
      </c>
      <c r="W3" s="357" t="n"/>
      <c r="X3" s="357" t="n"/>
      <c r="Y3" s="357" t="n"/>
      <c r="Z3" s="357" t="n"/>
      <c r="AA3" s="357" t="n"/>
      <c r="AB3" s="358" t="n"/>
      <c r="AC3" s="351" t="n"/>
      <c r="AD3" s="351" t="n"/>
      <c r="AE3" s="351" t="n"/>
      <c r="AF3" s="249" t="n"/>
    </row>
    <row r="4" ht="21" customHeight="1" s="348" thickBot="1">
      <c r="A4" s="351" t="n"/>
      <c r="B4" s="351" t="n"/>
      <c r="C4" s="25" t="inlineStr">
        <is>
          <t>Federal Manangement Systems</t>
        </is>
      </c>
      <c r="D4" s="25" t="n"/>
      <c r="E4" s="25" t="n"/>
      <c r="F4" s="25" t="n"/>
      <c r="G4" s="25" t="n"/>
      <c r="H4" s="6" t="n"/>
      <c r="I4" s="6" t="n"/>
      <c r="J4" s="6" t="n"/>
      <c r="K4" s="330" t="inlineStr">
        <is>
          <t>Employee Number:</t>
        </is>
      </c>
      <c r="L4" s="351" t="n"/>
      <c r="M4" s="342" t="inlineStr">
        <is>
          <t>5477</t>
        </is>
      </c>
      <c r="N4" s="355" t="n"/>
      <c r="O4" s="6" t="n"/>
      <c r="P4" s="6" t="n"/>
      <c r="Q4" s="6" t="n"/>
      <c r="R4" s="6" t="n"/>
      <c r="S4" s="6" t="n"/>
      <c r="T4" s="6" t="n"/>
      <c r="U4" s="351" t="n"/>
      <c r="V4" s="130" t="inlineStr">
        <is>
          <t>Su</t>
        </is>
      </c>
      <c r="W4" s="131" t="inlineStr">
        <is>
          <t>M</t>
        </is>
      </c>
      <c r="X4" s="131" t="inlineStr">
        <is>
          <t>Tu</t>
        </is>
      </c>
      <c r="Y4" s="131" t="inlineStr">
        <is>
          <t>W</t>
        </is>
      </c>
      <c r="Z4" s="131" t="inlineStr">
        <is>
          <t>Th</t>
        </is>
      </c>
      <c r="AA4" s="131" t="inlineStr">
        <is>
          <t>F</t>
        </is>
      </c>
      <c r="AB4" s="132" t="inlineStr">
        <is>
          <t>Sa</t>
        </is>
      </c>
      <c r="AC4" s="351" t="n"/>
      <c r="AD4" s="133" t="inlineStr">
        <is>
          <t>Overtime Options</t>
        </is>
      </c>
      <c r="AE4" s="351" t="n"/>
      <c r="AF4" s="351" t="n"/>
      <c r="AJ4" s="257" t="n"/>
    </row>
    <row r="5" ht="14.1" customHeight="1" s="348" thickBot="1">
      <c r="A5" s="351" t="n"/>
      <c r="B5" s="351" t="n"/>
      <c r="C5" s="337" t="n"/>
      <c r="D5" s="351" t="n"/>
      <c r="E5" s="351" t="n"/>
      <c r="F5" s="351" t="n"/>
      <c r="G5" s="6" t="n"/>
      <c r="H5" s="340" t="n"/>
      <c r="I5" s="351" t="n"/>
      <c r="J5" s="340" t="n"/>
      <c r="K5" s="344" t="inlineStr">
        <is>
          <t>Employee Name:</t>
        </is>
      </c>
      <c r="L5" s="359" t="n"/>
      <c r="M5" s="342" t="inlineStr">
        <is>
          <t>Auguste, Nadege</t>
        </is>
      </c>
      <c r="N5" s="355" t="n"/>
      <c r="O5" s="337" t="n"/>
      <c r="P5" s="337" t="n"/>
      <c r="Q5" s="337" t="n"/>
      <c r="R5" s="337" t="n"/>
      <c r="S5" s="337" t="n"/>
      <c r="T5" s="337" t="n"/>
      <c r="U5" s="351" t="n"/>
      <c r="V5" s="263">
        <f>IF(MONTH($V$3)&lt;&gt;MONTH($V$3-WEEKDAY($V$3,1)+(ROW(V5)-ROW($V$5))*7+(COLUMN(V5)-COLUMN($V$5)+1)),"",$V$3-WEEKDAY($V$3,1)+(ROW(V5)-ROW($V$5))*7+(COLUMN(V5)-COLUMN($V$5)+1))</f>
        <v/>
      </c>
      <c r="W5" s="263">
        <f>IF(MONTH($V$3)&lt;&gt;MONTH($V$3-WEEKDAY($V$3,1)+(ROW(W5)-ROW($V$5))*7+(COLUMN(W5)-COLUMN($V$5)+1)),"",$V$3-WEEKDAY($V$3,1)+(ROW(W5)-ROW($V$5))*7+(COLUMN(W5)-COLUMN($V$5)+1))</f>
        <v/>
      </c>
      <c r="X5" s="263">
        <f>IF(MONTH($V$3)&lt;&gt;MONTH($V$3-WEEKDAY($V$3,1)+(ROW(X5)-ROW($V$5))*7+(COLUMN(X5)-COLUMN($V$5)+1)),"",$V$3-WEEKDAY($V$3,1)+(ROW(X5)-ROW($V$5))*7+(COLUMN(X5)-COLUMN($V$5)+1))</f>
        <v/>
      </c>
      <c r="Y5" s="263">
        <f>IF(MONTH($V$3)&lt;&gt;MONTH($V$3-WEEKDAY($V$3,1)+(ROW(Y5)-ROW($V$5))*7+(COLUMN(Y5)-COLUMN($V$5)+1)),"",$V$3-WEEKDAY($V$3,1)+(ROW(Y5)-ROW($V$5))*7+(COLUMN(Y5)-COLUMN($V$5)+1))</f>
        <v/>
      </c>
      <c r="Z5" s="263">
        <f>IF(MONTH($V$3)&lt;&gt;MONTH($V$3-WEEKDAY($V$3,1)+(ROW(Z5)-ROW($V$5))*7+(COLUMN(Z5)-COLUMN($V$5)+1)),"",$V$3-WEEKDAY($V$3,1)+(ROW(Z5)-ROW($V$5))*7+(COLUMN(Z5)-COLUMN($V$5)+1))</f>
        <v/>
      </c>
      <c r="AA5" s="263">
        <f>IF(MONTH($V$3)&lt;&gt;MONTH($V$3-WEEKDAY($V$3,1)+(ROW(AA5)-ROW($V$5))*7+(COLUMN(AA5)-COLUMN($V$5)+1)),"",$V$3-WEEKDAY($V$3,1)+(ROW(AA5)-ROW($V$5))*7+(COLUMN(AA5)-COLUMN($V$5)+1))</f>
        <v/>
      </c>
      <c r="AB5" s="263">
        <f>IF(MONTH($V$3)&lt;&gt;MONTH($V$3-WEEKDAY($V$3,1)+(ROW(AB5)-ROW($V$5))*7+(COLUMN(AB5)-COLUMN($V$5)+1)),"",$V$3-WEEKDAY($V$3,1)+(ROW(AB5)-ROW($V$5))*7+(COLUMN(AB5)-COLUMN($V$5)+1))</f>
        <v/>
      </c>
      <c r="AC5" s="351" t="n"/>
      <c r="AD5" s="351" t="n"/>
      <c r="AE5" s="3" t="b">
        <v>1</v>
      </c>
      <c r="AF5" s="258" t="n"/>
      <c r="AJ5" s="350" t="n"/>
      <c r="AK5" s="350" t="n"/>
      <c r="AL5" s="350" t="n"/>
    </row>
    <row r="6" ht="14.1" customHeight="1" s="348" thickBot="1">
      <c r="A6" s="351" t="n"/>
      <c r="B6" s="351" t="n"/>
      <c r="C6" s="337" t="inlineStr">
        <is>
          <t xml:space="preserve">120 Peter Rose St </t>
        </is>
      </c>
      <c r="D6" s="351" t="n"/>
      <c r="E6" s="351" t="n"/>
      <c r="F6" s="351" t="n"/>
      <c r="G6" s="6" t="n"/>
      <c r="H6" s="6" t="n"/>
      <c r="I6" s="6" t="n"/>
      <c r="J6" s="6" t="n"/>
      <c r="K6" s="6" t="n"/>
      <c r="L6" s="6" t="n"/>
      <c r="M6" s="339" t="inlineStr">
        <is>
          <t>Armed or unarmed</t>
        </is>
      </c>
      <c r="N6" s="360" t="n"/>
      <c r="O6" s="135" t="inlineStr">
        <is>
          <t>Unarmed</t>
        </is>
      </c>
      <c r="P6" s="6" t="n"/>
      <c r="Q6" s="6" t="n"/>
      <c r="R6" s="6" t="n"/>
      <c r="S6" s="6" t="n"/>
      <c r="T6" s="6" t="n"/>
      <c r="U6" s="351" t="n"/>
      <c r="V6" s="263">
        <f>IF(MONTH($V$3)&lt;&gt;MONTH($V$3-WEEKDAY($V$3,1)+(ROW(V6)-ROW($V$5))*7+(COLUMN(V6)-COLUMN($V$5)+1)),"",$V$3-WEEKDAY($V$3,1)+(ROW(V6)-ROW($V$5))*7+(COLUMN(V6)-COLUMN($V$5)+1))</f>
        <v/>
      </c>
      <c r="W6" s="263">
        <f>IF(MONTH($V$3)&lt;&gt;MONTH($V$3-WEEKDAY($V$3,1)+(ROW(W6)-ROW($V$5))*7+(COLUMN(W6)-COLUMN($V$5)+1)),"",$V$3-WEEKDAY($V$3,1)+(ROW(W6)-ROW($V$5))*7+(COLUMN(W6)-COLUMN($V$5)+1))</f>
        <v/>
      </c>
      <c r="X6" s="263">
        <f>IF(MONTH($V$3)&lt;&gt;MONTH($V$3-WEEKDAY($V$3,1)+(ROW(X6)-ROW($V$5))*7+(COLUMN(X6)-COLUMN($V$5)+1)),"",$V$3-WEEKDAY($V$3,1)+(ROW(X6)-ROW($V$5))*7+(COLUMN(X6)-COLUMN($V$5)+1))</f>
        <v/>
      </c>
      <c r="Y6" s="263">
        <f>IF(MONTH($V$3)&lt;&gt;MONTH($V$3-WEEKDAY($V$3,1)+(ROW(Y6)-ROW($V$5))*7+(COLUMN(Y6)-COLUMN($V$5)+1)),"",$V$3-WEEKDAY($V$3,1)+(ROW(Y6)-ROW($V$5))*7+(COLUMN(Y6)-COLUMN($V$5)+1))</f>
        <v/>
      </c>
      <c r="Z6" s="263">
        <f>IF(MONTH($V$3)&lt;&gt;MONTH($V$3-WEEKDAY($V$3,1)+(ROW(Z6)-ROW($V$5))*7+(COLUMN(Z6)-COLUMN($V$5)+1)),"",$V$3-WEEKDAY($V$3,1)+(ROW(Z6)-ROW($V$5))*7+(COLUMN(Z6)-COLUMN($V$5)+1))</f>
        <v/>
      </c>
      <c r="AA6" s="263">
        <f>IF(MONTH($V$3)&lt;&gt;MONTH($V$3-WEEKDAY($V$3,1)+(ROW(AA6)-ROW($V$5))*7+(COLUMN(AA6)-COLUMN($V$5)+1)),"",$V$3-WEEKDAY($V$3,1)+(ROW(AA6)-ROW($V$5))*7+(COLUMN(AA6)-COLUMN($V$5)+1))</f>
        <v/>
      </c>
      <c r="AB6" s="263">
        <f>IF(MONTH($V$3)&lt;&gt;MONTH($V$3-WEEKDAY($V$3,1)+(ROW(AB6)-ROW($V$5))*7+(COLUMN(AB6)-COLUMN($V$5)+1)),"",$V$3-WEEKDAY($V$3,1)+(ROW(AB6)-ROW($V$5))*7+(COLUMN(AB6)-COLUMN($V$5)+1))</f>
        <v/>
      </c>
      <c r="AC6" s="351" t="n"/>
      <c r="AD6" s="136" t="inlineStr">
        <is>
          <t>After:</t>
        </is>
      </c>
      <c r="AE6" s="264" t="n">
        <v>8</v>
      </c>
      <c r="AF6" s="258" t="n"/>
      <c r="AJ6" s="350" t="n"/>
      <c r="AL6" s="251" t="n"/>
    </row>
    <row r="7" ht="14.1" customHeight="1" s="348" thickBot="1">
      <c r="A7" s="351" t="n"/>
      <c r="B7" s="351" t="n"/>
      <c r="C7" s="337" t="inlineStr">
        <is>
          <t>Queenstown</t>
        </is>
      </c>
      <c r="D7" s="351" t="n"/>
      <c r="E7" s="351" t="n"/>
      <c r="F7" s="351" t="n"/>
      <c r="G7" s="6" t="n"/>
      <c r="H7" s="340" t="n"/>
      <c r="I7" s="351" t="n"/>
      <c r="J7" s="340" t="n"/>
      <c r="K7" s="340" t="n"/>
      <c r="L7" s="340" t="n"/>
      <c r="M7" s="338" t="inlineStr">
        <is>
          <t>Agency</t>
        </is>
      </c>
      <c r="N7" s="361" t="n"/>
      <c r="O7" s="7" t="inlineStr">
        <is>
          <t>Caricom</t>
        </is>
      </c>
      <c r="P7" s="6" t="n"/>
      <c r="Q7" s="6" t="n"/>
      <c r="R7" s="6" t="n"/>
      <c r="S7" s="6" t="n"/>
      <c r="T7" s="6" t="n"/>
      <c r="U7" s="351" t="n"/>
      <c r="V7" s="263">
        <f>IF(MONTH($V$3)&lt;&gt;MONTH($V$3-WEEKDAY($V$3,1)+(ROW(V7)-ROW($V$5))*7+(COLUMN(V7)-COLUMN($V$5)+1)),"",$V$3-WEEKDAY($V$3,1)+(ROW(V7)-ROW($V$5))*7+(COLUMN(V7)-COLUMN($V$5)+1))</f>
        <v/>
      </c>
      <c r="W7" s="263">
        <f>IF(MONTH($V$3)&lt;&gt;MONTH($V$3-WEEKDAY($V$3,1)+(ROW(W7)-ROW($V$5))*7+(COLUMN(W7)-COLUMN($V$5)+1)),"",$V$3-WEEKDAY($V$3,1)+(ROW(W7)-ROW($V$5))*7+(COLUMN(W7)-COLUMN($V$5)+1))</f>
        <v/>
      </c>
      <c r="X7" s="263">
        <f>IF(MONTH($V$3)&lt;&gt;MONTH($V$3-WEEKDAY($V$3,1)+(ROW(X7)-ROW($V$5))*7+(COLUMN(X7)-COLUMN($V$5)+1)),"",$V$3-WEEKDAY($V$3,1)+(ROW(X7)-ROW($V$5))*7+(COLUMN(X7)-COLUMN($V$5)+1))</f>
        <v/>
      </c>
      <c r="Y7" s="263">
        <f>IF(MONTH($V$3)&lt;&gt;MONTH($V$3-WEEKDAY($V$3,1)+(ROW(Y7)-ROW($V$5))*7+(COLUMN(Y7)-COLUMN($V$5)+1)),"",$V$3-WEEKDAY($V$3,1)+(ROW(Y7)-ROW($V$5))*7+(COLUMN(Y7)-COLUMN($V$5)+1))</f>
        <v/>
      </c>
      <c r="Z7" s="263">
        <f>IF(MONTH($V$3)&lt;&gt;MONTH($V$3-WEEKDAY($V$3,1)+(ROW(Z7)-ROW($V$5))*7+(COLUMN(Z7)-COLUMN($V$5)+1)),"",$V$3-WEEKDAY($V$3,1)+(ROW(Z7)-ROW($V$5))*7+(COLUMN(Z7)-COLUMN($V$5)+1))</f>
        <v/>
      </c>
      <c r="AA7" s="263">
        <f>IF(MONTH($V$3)&lt;&gt;MONTH($V$3-WEEKDAY($V$3,1)+(ROW(AA7)-ROW($V$5))*7+(COLUMN(AA7)-COLUMN($V$5)+1)),"",$V$3-WEEKDAY($V$3,1)+(ROW(AA7)-ROW($V$5))*7+(COLUMN(AA7)-COLUMN($V$5)+1))</f>
        <v/>
      </c>
      <c r="AB7" s="263">
        <f>IF(MONTH($V$3)&lt;&gt;MONTH($V$3-WEEKDAY($V$3,1)+(ROW(AB7)-ROW($V$5))*7+(COLUMN(AB7)-COLUMN($V$5)+1)),"",$V$3-WEEKDAY($V$3,1)+(ROW(AB7)-ROW($V$5))*7+(COLUMN(AB7)-COLUMN($V$5)+1))</f>
        <v/>
      </c>
      <c r="AC7" s="351" t="n"/>
      <c r="AD7" s="351" t="n"/>
      <c r="AE7" s="351" t="n"/>
      <c r="AF7" s="258" t="n"/>
      <c r="AJ7" s="350" t="n"/>
      <c r="AL7" s="251" t="n"/>
    </row>
    <row r="8">
      <c r="A8" s="351" t="n"/>
      <c r="B8" s="351" t="n"/>
      <c r="C8" s="337" t="inlineStr">
        <is>
          <t>Georgetown, Guyana</t>
        </is>
      </c>
      <c r="D8" s="351" t="n"/>
      <c r="E8" s="351" t="n"/>
      <c r="F8" s="351" t="n"/>
      <c r="G8" s="6" t="n"/>
      <c r="H8" s="6" t="n"/>
      <c r="I8" s="6" t="n"/>
      <c r="J8" s="6" t="n"/>
      <c r="K8" s="6" t="n"/>
      <c r="L8" s="6" t="n"/>
      <c r="M8" s="341" t="n"/>
      <c r="N8" s="351" t="n"/>
      <c r="O8" s="351" t="n"/>
      <c r="P8" s="6" t="n"/>
      <c r="Q8" s="6" t="n"/>
      <c r="R8" s="6" t="n"/>
      <c r="S8" s="6" t="n"/>
      <c r="T8" s="6" t="n"/>
      <c r="U8" s="351" t="n"/>
      <c r="V8" s="263">
        <f>IF(MONTH($V$3)&lt;&gt;MONTH($V$3-WEEKDAY($V$3,1)+(ROW(V8)-ROW($V$5))*7+(COLUMN(V8)-COLUMN($V$5)+1)),"",$V$3-WEEKDAY($V$3,1)+(ROW(V8)-ROW($V$5))*7+(COLUMN(V8)-COLUMN($V$5)+1))</f>
        <v/>
      </c>
      <c r="W8" s="263">
        <f>IF(MONTH($V$3)&lt;&gt;MONTH($V$3-WEEKDAY($V$3,1)+(ROW(W8)-ROW($V$5))*7+(COLUMN(W8)-COLUMN($V$5)+1)),"",$V$3-WEEKDAY($V$3,1)+(ROW(W8)-ROW($V$5))*7+(COLUMN(W8)-COLUMN($V$5)+1))</f>
        <v/>
      </c>
      <c r="X8" s="263">
        <f>IF(MONTH($V$3)&lt;&gt;MONTH($V$3-WEEKDAY($V$3,1)+(ROW(X8)-ROW($V$5))*7+(COLUMN(X8)-COLUMN($V$5)+1)),"",$V$3-WEEKDAY($V$3,1)+(ROW(X8)-ROW($V$5))*7+(COLUMN(X8)-COLUMN($V$5)+1))</f>
        <v/>
      </c>
      <c r="Y8" s="263">
        <f>IF(MONTH($V$3)&lt;&gt;MONTH($V$3-WEEKDAY($V$3,1)+(ROW(Y8)-ROW($V$5))*7+(COLUMN(Y8)-COLUMN($V$5)+1)),"",$V$3-WEEKDAY($V$3,1)+(ROW(Y8)-ROW($V$5))*7+(COLUMN(Y8)-COLUMN($V$5)+1))</f>
        <v/>
      </c>
      <c r="Z8" s="263">
        <f>IF(MONTH($V$3)&lt;&gt;MONTH($V$3-WEEKDAY($V$3,1)+(ROW(Z8)-ROW($V$5))*7+(COLUMN(Z8)-COLUMN($V$5)+1)),"",$V$3-WEEKDAY($V$3,1)+(ROW(Z8)-ROW($V$5))*7+(COLUMN(Z8)-COLUMN($V$5)+1))</f>
        <v/>
      </c>
      <c r="AA8" s="263">
        <f>IF(MONTH($V$3)&lt;&gt;MONTH($V$3-WEEKDAY($V$3,1)+(ROW(AA8)-ROW($V$5))*7+(COLUMN(AA8)-COLUMN($V$5)+1)),"",$V$3-WEEKDAY($V$3,1)+(ROW(AA8)-ROW($V$5))*7+(COLUMN(AA8)-COLUMN($V$5)+1))</f>
        <v/>
      </c>
      <c r="AB8" s="263">
        <f>IF(MONTH($V$3)&lt;&gt;MONTH($V$3-WEEKDAY($V$3,1)+(ROW(AB8)-ROW($V$5))*7+(COLUMN(AB8)-COLUMN($V$5)+1)),"",$V$3-WEEKDAY($V$3,1)+(ROW(AB8)-ROW($V$5))*7+(COLUMN(AB8)-COLUMN($V$5)+1))</f>
        <v/>
      </c>
      <c r="AC8" s="351" t="n"/>
      <c r="AD8" s="351" t="n"/>
      <c r="AE8" s="3" t="b">
        <v>1</v>
      </c>
      <c r="AF8" s="258" t="n"/>
      <c r="AJ8" s="350" t="n"/>
      <c r="AL8" s="251" t="n"/>
    </row>
    <row r="9">
      <c r="A9" s="351" t="n"/>
      <c r="B9" s="351" t="n"/>
      <c r="C9" s="337" t="n"/>
      <c r="D9" s="337" t="n"/>
      <c r="E9" s="337" t="n"/>
      <c r="F9" s="337" t="n"/>
      <c r="G9" s="6" t="n"/>
      <c r="H9" s="6" t="n"/>
      <c r="I9" s="6" t="n"/>
      <c r="J9" s="6" t="n"/>
      <c r="K9" s="6" t="n"/>
      <c r="L9" s="6" t="n"/>
      <c r="M9" s="137" t="n"/>
      <c r="N9" s="137" t="n"/>
      <c r="O9" s="6" t="n"/>
      <c r="P9" s="6" t="n"/>
      <c r="Q9" s="6" t="n"/>
      <c r="R9" s="6" t="n"/>
      <c r="S9" s="6" t="n"/>
      <c r="T9" s="6" t="n"/>
      <c r="U9" s="351" t="n"/>
      <c r="V9" s="265" t="n"/>
      <c r="W9" s="265" t="n"/>
      <c r="X9" s="265" t="n"/>
      <c r="Y9" s="265" t="n"/>
      <c r="Z9" s="265" t="n"/>
      <c r="AA9" s="265" t="n"/>
      <c r="AB9" s="265" t="n"/>
      <c r="AC9" s="351" t="n"/>
      <c r="AD9" s="351" t="n"/>
      <c r="AE9" s="3" t="n"/>
      <c r="AF9" s="351" t="n"/>
      <c r="AJ9" s="350" t="n"/>
      <c r="AL9" s="251" t="n"/>
    </row>
    <row r="10">
      <c r="A10" s="351" t="n"/>
      <c r="B10" s="351" t="n"/>
      <c r="C10" s="337" t="inlineStr">
        <is>
          <t>592-223-7560</t>
        </is>
      </c>
      <c r="D10" s="351" t="n"/>
      <c r="E10" s="351" t="n"/>
      <c r="F10" s="351" t="n"/>
      <c r="G10" s="6" t="n"/>
      <c r="H10" s="340" t="n"/>
      <c r="I10" s="351" t="n"/>
      <c r="J10" s="340" t="n"/>
      <c r="K10" s="330" t="inlineStr">
        <is>
          <t>Week Starting:</t>
        </is>
      </c>
      <c r="L10" s="351" t="n"/>
      <c r="M10" s="335" t="n">
        <v>45977</v>
      </c>
      <c r="N10" s="362" t="n"/>
      <c r="O10" s="6" t="n"/>
      <c r="P10" s="6" t="n"/>
      <c r="Q10" s="6" t="n"/>
      <c r="R10" s="6" t="n"/>
      <c r="S10" s="6" t="n"/>
      <c r="T10" s="138" t="inlineStr">
        <is>
          <t>[42]</t>
        </is>
      </c>
      <c r="U10" s="351" t="n"/>
      <c r="V10" s="263">
        <f>IF(MONTH($V$3)&lt;&gt;MONTH($V$3-WEEKDAY($V$3,1)+(ROW(V10)-ROW($V$5))*7+(COLUMN(V10)-COLUMN($V$5)+1)),"",$V$3-WEEKDAY($V$3,1)+(ROW(V10)-ROW($V$5))*7+(COLUMN(V10)-COLUMN($V$5)+1))</f>
        <v/>
      </c>
      <c r="W10" s="263">
        <f>IF(MONTH($V$3)&lt;&gt;MONTH($V$3-WEEKDAY($V$3,1)+(ROW(W10)-ROW($V$5))*7+(COLUMN(W10)-COLUMN($V$5)+1)),"",$V$3-WEEKDAY($V$3,1)+(ROW(W10)-ROW($V$5))*7+(COLUMN(W10)-COLUMN($V$5)+1))</f>
        <v/>
      </c>
      <c r="X10" s="263">
        <f>IF(MONTH($V$3)&lt;&gt;MONTH($V$3-WEEKDAY($V$3,1)+(ROW(X10)-ROW($V$5))*7+(COLUMN(X10)-COLUMN($V$5)+1)),"",$V$3-WEEKDAY($V$3,1)+(ROW(X10)-ROW($V$5))*7+(COLUMN(X10)-COLUMN($V$5)+1))</f>
        <v/>
      </c>
      <c r="Y10" s="263">
        <f>IF(MONTH($V$3)&lt;&gt;MONTH($V$3-WEEKDAY($V$3,1)+(ROW(Y10)-ROW($V$5))*7+(COLUMN(Y10)-COLUMN($V$5)+1)),"",$V$3-WEEKDAY($V$3,1)+(ROW(Y10)-ROW($V$5))*7+(COLUMN(Y10)-COLUMN($V$5)+1))</f>
        <v/>
      </c>
      <c r="Z10" s="263">
        <f>IF(MONTH($V$3)&lt;&gt;MONTH($V$3-WEEKDAY($V$3,1)+(ROW(Z10)-ROW($V$5))*7+(COLUMN(Z10)-COLUMN($V$5)+1)),"",$V$3-WEEKDAY($V$3,1)+(ROW(Z10)-ROW($V$5))*7+(COLUMN(Z10)-COLUMN($V$5)+1))</f>
        <v/>
      </c>
      <c r="AA10" s="263">
        <f>IF(MONTH($V$3)&lt;&gt;MONTH($V$3-WEEKDAY($V$3,1)+(ROW(AA10)-ROW($V$5))*7+(COLUMN(AA10)-COLUMN($V$5)+1)),"",$V$3-WEEKDAY($V$3,1)+(ROW(AA10)-ROW($V$5))*7+(COLUMN(AA10)-COLUMN($V$5)+1))</f>
        <v/>
      </c>
      <c r="AB10" s="263">
        <f>IF(MONTH($V$3)&lt;&gt;MONTH($V$3-WEEKDAY($V$3,1)+(ROW(AB10)-ROW($V$5))*7+(COLUMN(AB10)-COLUMN($V$5)+1)),"",$V$3-WEEKDAY($V$3,1)+(ROW(AB10)-ROW($V$5))*7+(COLUMN(AB10)-COLUMN($V$5)+1))</f>
        <v/>
      </c>
      <c r="AC10" s="351" t="n"/>
      <c r="AD10" s="136" t="inlineStr">
        <is>
          <t>After:</t>
        </is>
      </c>
      <c r="AE10" s="264" t="n">
        <v>40</v>
      </c>
      <c r="AF10" s="250" t="n"/>
    </row>
    <row r="11" ht="15.75" customHeight="1" s="348" thickBot="1">
      <c r="A11" s="351" t="n"/>
      <c r="B11" s="351" t="n"/>
      <c r="C11" s="6" t="n"/>
      <c r="D11" s="6" t="n"/>
      <c r="E11" s="6" t="n"/>
      <c r="F11" s="6" t="n"/>
      <c r="G11" s="6" t="n"/>
      <c r="H11" s="6" t="n"/>
      <c r="I11" s="6" t="n"/>
      <c r="J11" s="6" t="n"/>
      <c r="K11" s="259" t="inlineStr">
        <is>
          <t>Carry Forward Hrs:</t>
        </is>
      </c>
      <c r="L11" s="248" t="n">
        <v>32</v>
      </c>
      <c r="M11" s="6" t="n"/>
      <c r="N11" s="6" t="n"/>
      <c r="O11" s="6" t="n"/>
      <c r="P11" s="6" t="n"/>
      <c r="Q11" s="6" t="n"/>
      <c r="R11" s="6" t="n"/>
      <c r="S11" s="6" t="n"/>
      <c r="T11" s="6" t="n"/>
      <c r="U11" s="351" t="n"/>
      <c r="V11" s="263">
        <f>IF(MONTH($V$3)&lt;&gt;MONTH($V$3-WEEKDAY($V$3,1)+(ROW(V11)-ROW($V$5))*7+(COLUMN(V11)-COLUMN($V$5)+1)),"",$V$3-WEEKDAY($V$3,1)+(ROW(V11)-ROW($V$5))*7+(COLUMN(V11)-COLUMN($V$5)+1))</f>
        <v/>
      </c>
      <c r="W11" s="263">
        <f>IF(MONTH($V$3)&lt;&gt;MONTH($V$3-WEEKDAY($V$3,1)+(ROW(W11)-ROW($V$5))*7+(COLUMN(W11)-COLUMN($V$5)+1)),"",$V$3-WEEKDAY($V$3,1)+(ROW(W11)-ROW($V$5))*7+(COLUMN(W11)-COLUMN($V$5)+1))</f>
        <v/>
      </c>
      <c r="X11" s="263">
        <f>IF(MONTH($V$3)&lt;&gt;MONTH($V$3-WEEKDAY($V$3,1)+(ROW(X11)-ROW($V$5))*7+(COLUMN(X11)-COLUMN($V$5)+1)),"",$V$3-WEEKDAY($V$3,1)+(ROW(X11)-ROW($V$5))*7+(COLUMN(X11)-COLUMN($V$5)+1))</f>
        <v/>
      </c>
      <c r="Y11" s="263">
        <f>IF(MONTH($V$3)&lt;&gt;MONTH($V$3-WEEKDAY($V$3,1)+(ROW(Y11)-ROW($V$5))*7+(COLUMN(Y11)-COLUMN($V$5)+1)),"",$V$3-WEEKDAY($V$3,1)+(ROW(Y11)-ROW($V$5))*7+(COLUMN(Y11)-COLUMN($V$5)+1))</f>
        <v/>
      </c>
      <c r="Z11" s="263">
        <f>IF(MONTH($V$3)&lt;&gt;MONTH($V$3-WEEKDAY($V$3,1)+(ROW(Z11)-ROW($V$5))*7+(COLUMN(Z11)-COLUMN($V$5)+1)),"",$V$3-WEEKDAY($V$3,1)+(ROW(Z11)-ROW($V$5))*7+(COLUMN(Z11)-COLUMN($V$5)+1))</f>
        <v/>
      </c>
      <c r="AA11" s="263">
        <f>IF(MONTH($V$3)&lt;&gt;MONTH($V$3-WEEKDAY($V$3,1)+(ROW(AA11)-ROW($V$5))*7+(COLUMN(AA11)-COLUMN($V$5)+1)),"",$V$3-WEEKDAY($V$3,1)+(ROW(AA11)-ROW($V$5))*7+(COLUMN(AA11)-COLUMN($V$5)+1))</f>
        <v/>
      </c>
      <c r="AB11" s="263">
        <f>IF(MONTH($V$3)&lt;&gt;MONTH($V$3-WEEKDAY($V$3,1)+(ROW(AB11)-ROW($V$5))*7+(COLUMN(AB11)-COLUMN($V$5)+1)),"",$V$3-WEEKDAY($V$3,1)+(ROW(AB11)-ROW($V$5))*7+(COLUMN(AB11)-COLUMN($V$5)+1))</f>
        <v/>
      </c>
      <c r="AC11" s="351" t="n"/>
      <c r="AD11" s="351" t="n"/>
      <c r="AE11" s="351" t="n"/>
      <c r="AF11" s="258" t="n"/>
      <c r="AJ11" s="252" t="n"/>
      <c r="AK11" s="252" t="n"/>
    </row>
    <row r="12" ht="27.75" customFormat="1" customHeight="1" s="2" thickBot="1">
      <c r="A12" s="266" t="inlineStr">
        <is>
          <t>Day Off</t>
        </is>
      </c>
      <c r="B12" s="267" t="inlineStr">
        <is>
          <t>Holiday Double</t>
        </is>
      </c>
      <c r="C12" s="139" t="inlineStr">
        <is>
          <t>Day of Week</t>
        </is>
      </c>
      <c r="D12" s="140" t="inlineStr">
        <is>
          <t>Time
In</t>
        </is>
      </c>
      <c r="E12" s="140" t="inlineStr">
        <is>
          <t>Time
Out</t>
        </is>
      </c>
      <c r="F12" s="141" t="n"/>
      <c r="G12" s="140" t="inlineStr">
        <is>
          <t>Time
In</t>
        </is>
      </c>
      <c r="H12" s="140" t="inlineStr">
        <is>
          <t>Time
Out</t>
        </is>
      </c>
      <c r="I12" s="142" t="inlineStr">
        <is>
          <t>Total
Hrs</t>
        </is>
      </c>
      <c r="J12" s="142" t="inlineStr">
        <is>
          <t>Location</t>
        </is>
      </c>
      <c r="K12" s="142" t="inlineStr">
        <is>
          <t>Supervisor</t>
        </is>
      </c>
      <c r="L12" s="142" t="inlineStr">
        <is>
          <t>Supervisor Approval</t>
        </is>
      </c>
      <c r="M12" s="140" t="inlineStr">
        <is>
          <t>Regular
Hrs</t>
        </is>
      </c>
      <c r="N12" s="140" t="inlineStr">
        <is>
          <t>Overtime
Hrs</t>
        </is>
      </c>
      <c r="O12" s="140" t="inlineStr">
        <is>
          <t>Hol Hrs</t>
        </is>
      </c>
      <c r="P12" s="140" t="inlineStr">
        <is>
          <t>Responsibilities</t>
        </is>
      </c>
      <c r="Q12" s="140" t="inlineStr">
        <is>
          <t>Risk</t>
        </is>
      </c>
      <c r="R12" s="140" t="inlineStr">
        <is>
          <t>Meals</t>
        </is>
      </c>
      <c r="S12" s="140" t="inlineStr">
        <is>
          <t>Vac Hrs</t>
        </is>
      </c>
      <c r="T12" s="143" t="inlineStr">
        <is>
          <t>Reason for Overtime</t>
        </is>
      </c>
      <c r="U12" s="144" t="inlineStr">
        <is>
          <t>Wkly Reg Avail</t>
        </is>
      </c>
      <c r="V12" s="351" t="inlineStr">
        <is>
          <t>Orig Reg</t>
        </is>
      </c>
      <c r="W12" s="351" t="inlineStr">
        <is>
          <t>Wkly OT Adj</t>
        </is>
      </c>
      <c r="X12" s="351" t="inlineStr">
        <is>
          <t>Week Start</t>
        </is>
      </c>
      <c r="Y12" s="351" t="inlineStr">
        <is>
          <t>Wk Hrs Before</t>
        </is>
      </c>
      <c r="Z12" s="351" t="n"/>
      <c r="AA12" s="351" t="n"/>
      <c r="AB12" s="351" t="n"/>
      <c r="AC12" s="351" t="n"/>
      <c r="AD12" s="351" t="n"/>
      <c r="AE12" s="351" t="n"/>
      <c r="AF12" s="351" t="n"/>
      <c r="AJ12" s="252" t="n"/>
      <c r="AK12" s="252" t="n"/>
    </row>
    <row r="13" hidden="1" ht="15.75" customHeight="1" s="348" thickBot="1">
      <c r="A13" s="268" t="n"/>
      <c r="B13" s="351" t="n"/>
      <c r="C13" s="145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146" t="n"/>
      <c r="U13" s="351" t="n"/>
      <c r="V13" s="351" t="n"/>
      <c r="W13" s="351" t="n"/>
      <c r="X13" s="351" t="n"/>
      <c r="Y13" s="351" t="n"/>
      <c r="Z13" s="351" t="n"/>
      <c r="AA13" s="351" t="n"/>
      <c r="AB13" s="351" t="n"/>
      <c r="AC13" s="351" t="n"/>
      <c r="AD13" s="351" t="n"/>
      <c r="AE13" s="351" t="n"/>
      <c r="AF13" s="351" t="n"/>
    </row>
    <row r="14" ht="24" customHeight="1" s="348" thickBot="1">
      <c r="A14" s="147" t="inlineStr">
        <is>
          <t>On Day</t>
        </is>
      </c>
      <c r="B14" s="269" t="n"/>
      <c r="C14" s="88">
        <f>M10</f>
        <v/>
      </c>
      <c r="D14" s="54" t="n"/>
      <c r="E14" s="148">
        <f>IF(D14="", "",
 IF(D14=TIME(0,0,0), 0,
 IF(AND(D14&gt;=TIME(0,0,1), D14&lt;=TIME(2,0,0)), TIME(7,0,0),
 IF(AND(D14&gt;=TIME(6,0,0), D14&lt;=TIME(8,0,0)), TIME(12,0,0),
 IF(AND(D14&gt;TIME(8,0,0), D14&lt;=TIME(13,59,0)), TIME(15,0,0),
 IF(AND(D14&gt;=TIME(14,0,0), D14&lt;=TIME(17,59,0)), TIME(21,0,0),
 IF(AND(D14&gt;=TIME(18,0,0), D14&lt;=TIME(21,59,0)), TIME(0,0,0),
 IF(AND(D14&gt;=TIME(22,0,0), D14&lt;=TIME(23,59,59)), TIME(7,0,0), ""))))))))</f>
        <v/>
      </c>
      <c r="F14" s="149" t="n"/>
      <c r="G14" s="148">
        <f>IF(AND(D14&gt;=TIME(6,0,0),D14&lt;=TIME(8,0,0)),E14,"")</f>
        <v/>
      </c>
      <c r="H14" s="54" t="n"/>
      <c r="I14" s="55">
        <f>ROUND(IF(OR(D14="",E14="",E14=0),0,IF(H14="",MOD(E14-D14,1)*24,MOD(H14-D14,1)*24)),2)</f>
        <v/>
      </c>
      <c r="J14" s="150" t="n"/>
      <c r="K14" s="270" t="n"/>
      <c r="L14" s="271" t="n"/>
      <c r="M14" s="272">
        <f>MAX(0,V14-W14)</f>
        <v/>
      </c>
      <c r="N14" s="56">
        <f>(IF(OR($C14="",$D14=""),0,
 IF(OR($A14="Holiday",$A15="Holiday"),
    IF(ISNUMBER(MATCH(TRIM($B14),{"Phagwah","Good Friday","Easter Monday","Labour Day","Christmas","Eid ul Azha","Romans-2","Globe-12","Neptune P1"},0)),0,$I14),
 IF(AND(NOT(OR($A14="Annual Leave",$A15="Annual Leave")),$A14="Off day"),$I14,
  MAX(0,$I14-$V14)
  ))))+W14</f>
        <v/>
      </c>
      <c r="O14" s="56">
        <f>IF(AND(OR($A14="Holiday",$A15="Holiday"),
        ISNUMBER(MATCH(TRIM($B14),{"Phagwah","Good Friday","Easter Monday","Labour Day","Christmas","Eid ul Azha","Romans-2","Globe-12","Neptune P1"},0))),
   $I14,0)</f>
        <v/>
      </c>
      <c r="P14" s="56">
        <f>IF(OR($O$7="Canteen",$O$7="Head Office"),0,IF($I14&lt;=0,0,IF(OR(OR(TRIM($J14)="Hebrews",TRIM($J14)="Romans",TRIM($J14)="Romans-2",TRIM($J14)="Globe",TRIM($J14)="Globe-12",TRIM($J14)="Neptune P1"),AND($I15&gt;0,OR(TRIM($J15)="Hebrews",TRIM($J15)="Romans",TRIM($J15)="Romans-2",TRIM($J15)="Globe",TRIM($J15)="Globe-12",TRIM($J15)="Neptune P1"))),1,0)))</f>
        <v/>
      </c>
      <c r="Q14" s="57" t="n"/>
      <c r="R14" s="56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IF($I14&gt;0,1,0),
      0
   ),
0))</f>
        <v/>
      </c>
      <c r="S14" s="56">
        <f>IF(OR($A14="Annual Leave",$A15="Annual Leave"),IF($A14="Annual Leave",8,0),0)</f>
        <v/>
      </c>
      <c r="T14" s="58" t="n"/>
      <c r="U14" s="144">
        <f>MAX(0,40-Y14)</f>
        <v/>
      </c>
      <c r="V14" s="151">
        <f>IF(OR($C14="",$D14=""),0,
 IF(OR($A14="Holiday",$A15="Holiday"),0,
 IF(AND(NOT(OR($A14="Annual Leave",$A15="Annual Leave")),$A14="Off day"),0,
  IF($I14+$I15&gt;=8,IF($I14&gt;=8,8,$I14),$I14)
  )))</f>
        <v/>
      </c>
      <c r="W14" s="151">
        <f>MAX(0,V14-U14)</f>
        <v/>
      </c>
      <c r="X14" s="151">
        <f>IF(C14="","",C14-WEEKDAY(C14,1)+1)</f>
        <v/>
      </c>
      <c r="Y14" s="151">
        <f>IF(X14=X14,$L$11,0)</f>
        <v/>
      </c>
      <c r="Z14" s="151" t="n"/>
      <c r="AA14" s="151" t="n"/>
      <c r="AB14" s="151" t="n"/>
      <c r="AC14" s="351" t="n"/>
      <c r="AD14" s="351" t="n"/>
      <c r="AE14" s="351" t="n"/>
      <c r="AF14" s="351" t="n"/>
    </row>
    <row r="15" ht="24" customHeight="1" s="348" thickBot="1">
      <c r="A15" s="147" t="inlineStr">
        <is>
          <t>On Day</t>
        </is>
      </c>
      <c r="B15" s="269" t="n"/>
      <c r="C15" s="89">
        <f>C14</f>
        <v/>
      </c>
      <c r="D15" s="59" t="n"/>
      <c r="E15" s="152">
        <f>IF(D15="", "",
 IF(D15=TIME(0,0,0), 0,
 IF(AND(D15&gt;=TIME(0,0,1), D15&lt;=TIME(2,0,0)), TIME(7,0,0),
 IF(AND(D15&gt;=TIME(6,0,0), D15&lt;=TIME(8,0,0)), TIME(12,0,0),
 IF(AND(D15&gt;TIME(8,0,0), D15&lt;=TIME(13,59,0)), TIME(15,0,0),
 IF(AND(D15&gt;=TIME(14,0,0), D15&lt;=TIME(17,59,0)), TIME(21,0,0),
 IF(AND(D15&gt;=TIME(18,0,0), D15&lt;=TIME(21,59,0)), TIME(0,0,0),
 IF(AND(D15&gt;=TIME(22,0,0), D15&lt;=TIME(23,59,59)), TIME(7,0,0), ""))))))))</f>
        <v/>
      </c>
      <c r="F15" s="153" t="n"/>
      <c r="G15" s="152">
        <f>IF(AND(D15&gt;=TIME(6,0,0),D15&lt;=TIME(8,0,0)),E15,"")</f>
        <v/>
      </c>
      <c r="H15" s="59" t="n"/>
      <c r="I15" s="60">
        <f>ROUND(IF(OR(D15="",E15="",E15=0),0,IF(H15="",MOD(E15-D15,1)*24,MOD(H15-D15,1)*24)),2)</f>
        <v/>
      </c>
      <c r="J15" s="150" t="n"/>
      <c r="K15" s="270" t="n"/>
      <c r="L15" s="271" t="n"/>
      <c r="M15" s="272">
        <f>MAX(0,V15-W15)</f>
        <v/>
      </c>
      <c r="N15" s="61">
        <f>(IF(OR($C15="",$D15=""),0,
 IF(OR($A14="Holiday",$A15="Holiday"),
    IF(ISNUMBER(MATCH(TRIM($B15),{"Phagwah","Good Friday","Easter Monday","Labour Day","Christmas","Eid ul Azha","Romans-2","Globe-12","Neptune P1"},0)),0,$I15),
 IF(AND(NOT(OR($A14="Annual Leave",$A15="Annual Leave")),$A15="Off day"),$I15,
  MAX(0,$I15-$V15)
  ))))+W15</f>
        <v/>
      </c>
      <c r="O15" s="61">
        <f>IF(AND(OR($A14="Holiday",$A15="Holiday"),
        ISNUMBER(MATCH(TRIM($B15),{"Phagwah","Good Friday","Easter Monday","Labour Day","Christmas","Eid ul Azha","Romans-2","Globe-12","Neptune P1"},0))),
   $I15,0)</f>
        <v/>
      </c>
      <c r="P15" s="61">
        <f>IF(OR($O$7="Canteen",$O$7="Head Office"),0,IF($I15&lt;=0,0,IF(AND($I14&lt;=0,OR(TRIM($J15)="Hebrews",TRIM($J15)="Romans",TRIM($J15)="Romans-2",TRIM($J15)="Globe",TRIM($J15)="Globe-12",TRIM($J15)="Neptune P1")),1,0)))</f>
        <v/>
      </c>
      <c r="Q15" s="62" t="n"/>
      <c r="R15" s="61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IF(AND($I14=0,$I15&gt;0),1,0),
      0
   ),
0))</f>
        <v/>
      </c>
      <c r="S15" s="61">
        <f>IF(OR($A14="Annual Leave",$A15="Annual Leave"),IF(AND($A14&lt;&gt;"Annual Leave",$A15="Annual Leave"),8,0),0)</f>
        <v/>
      </c>
      <c r="T15" s="63" t="n"/>
      <c r="U15" s="144">
        <f>MAX(0,40-Y15)</f>
        <v/>
      </c>
      <c r="V15" s="151">
        <f>IF(OR($C15="",$D15=""),0,
 IF(OR($A14="Holiday",$A15="Holiday"),0,
 IF(AND(NOT(OR($A14="Annual Leave",$A15="Annual Leave")),$A15="Off day"),0,
  IF($I14+$I15&gt;=8,IF($I14&gt;=8,0,8-$I14),$I15)
  )))</f>
        <v/>
      </c>
      <c r="W15" s="151">
        <f>MAX(0,V15-U15)</f>
        <v/>
      </c>
      <c r="X15" s="151">
        <f>IF(C15="","",C15-WEEKDAY(C15,1)+1)</f>
        <v/>
      </c>
      <c r="Y15" s="151">
        <f>SUMPRODUCT(($X$14:$X14=X15)*(($V$14:$V14)+($O$14:$O14)))+IF(X15=X14,$L$11,0)</f>
        <v/>
      </c>
      <c r="Z15" s="151" t="n"/>
      <c r="AA15" s="151" t="n"/>
      <c r="AB15" s="151" t="n"/>
      <c r="AC15" s="351" t="n"/>
      <c r="AD15" s="351" t="n"/>
      <c r="AE15" s="351" t="n"/>
      <c r="AF15" s="351" t="n"/>
    </row>
    <row r="16" ht="24" customHeight="1" s="348" thickBot="1">
      <c r="A16" s="154" t="inlineStr">
        <is>
          <t>On Day</t>
        </is>
      </c>
      <c r="B16" s="273" t="n"/>
      <c r="C16" s="90">
        <f>C14+1</f>
        <v/>
      </c>
      <c r="D16" s="8" t="n"/>
      <c r="E16" s="155">
        <f>IF(D16="", "",
 IF(D16=TIME(0,0,0), 0,
 IF(AND(D16&gt;=TIME(0,0,1), D16&lt;=TIME(2,0,0)), TIME(7,0,0),
 IF(AND(D16&gt;=TIME(6,0,0), D16&lt;=TIME(8,0,0)), TIME(12,0,0),
 IF(AND(D16&gt;TIME(8,0,0), D16&lt;=TIME(13,59,0)), TIME(15,0,0),
 IF(AND(D16&gt;=TIME(14,0,0), D16&lt;=TIME(17,59,0)), TIME(21,0,0),
 IF(AND(D16&gt;=TIME(18,0,0), D16&lt;=TIME(21,59,0)), TIME(0,0,0),
 IF(AND(D16&gt;=TIME(22,0,0), D16&lt;=TIME(23,59,59)), TIME(7,0,0), ""))))))))</f>
        <v/>
      </c>
      <c r="F16" s="156" t="n"/>
      <c r="G16" s="155">
        <f>IF(AND(D16&gt;=TIME(6,0,0),D16&lt;=TIME(8,0,0)),E16,"")</f>
        <v/>
      </c>
      <c r="H16" s="8" t="n"/>
      <c r="I16" s="30">
        <f>ROUND(IF(OR(D16="",E16="",E16=0),0,IF(H16="",MOD(E16-D16,1)*24,MOD(H16-D16,1)*24)),2)</f>
        <v/>
      </c>
      <c r="J16" s="157" t="n"/>
      <c r="K16" s="274" t="n"/>
      <c r="L16" s="271" t="n"/>
      <c r="M16" s="275">
        <f>MAX(0,V16-W16)</f>
        <v/>
      </c>
      <c r="N16" s="9">
        <f>(IF(OR($C16="",$D16=""),0,
 IF(OR($A16="Holiday",$A17="Holiday"),
    IF(ISNUMBER(MATCH(TRIM($B16),{"Phagwah","Good Friday","Easter Monday","Labour Day","Christmas","Eid ul Azha","Romans-2","Globe-12","Neptune P1"},0)),0,$I16),
 IF(AND(NOT(OR($A16="Annual Leave",$A17="Annual Leave")),$A16="Off day"),$I16,
  MAX(0,$I16-$V16)
  ))))+W16</f>
        <v/>
      </c>
      <c r="O16" s="9">
        <f>IF(AND(OR($A16="Holiday",$A17="Holiday"),
        ISNUMBER(MATCH(TRIM($B16),{"Phagwah","Good Friday","Easter Monday","Labour Day","Christmas","Eid ul Azha","Romans-2","Globe-12","Neptune P1"},0))),
   $I16,0)</f>
        <v/>
      </c>
      <c r="P16" s="9">
        <f>IF(OR($O$7="Canteen",$O$7="Head Office"),0,IF($I16&lt;=0,0,IF(OR(OR(TRIM($J16)="Hebrews",TRIM($J16)="Romans",TRIM($J16)="Romans-2",TRIM($J16)="Globe",TRIM($J16)="Globe-12",TRIM($J16)="Neptune P1"),AND($I17&gt;0,OR(TRIM($J17)="Hebrews",TRIM($J17)="Romans",TRIM($J17)="Romans-2",TRIM($J17)="Globe",TRIM($J17)="Globe-12",TRIM($J17)="Neptune P1"))),1,0)))</f>
        <v/>
      </c>
      <c r="Q16" s="10" t="n"/>
      <c r="R16" s="9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IF($I16&gt;0,1,0),
      0
   ),
0))</f>
        <v/>
      </c>
      <c r="S16" s="9">
        <f>IF(OR($A16="Annual Leave",$A17="Annual Leave"),IF($A16="Annual Leave",8,0),0)</f>
        <v/>
      </c>
      <c r="T16" s="91" t="n"/>
      <c r="U16" s="144">
        <f>MAX(0,40-Y16)</f>
        <v/>
      </c>
      <c r="V16" s="351">
        <f>IF(OR($C16="",$D16=""),0,
 IF(OR($A16="Holiday",$A17="Holiday"),0,
 IF(AND(NOT(OR($A16="Annual Leave",$A17="Annual Leave")),$A16="Off day"),0,
  IF($I16+$I17&gt;=8,IF($I16&gt;=8,8,$I16),$I16)
  )))</f>
        <v/>
      </c>
      <c r="W16" s="351">
        <f>MAX(0,V16-U16)</f>
        <v/>
      </c>
      <c r="X16" s="351">
        <f>IF(C16="","",C16-WEEKDAY(C16,1)+1)</f>
        <v/>
      </c>
      <c r="Y16" s="351">
        <f>SUMPRODUCT(($X$14:$X15=X16)*(($V$14:$V15)+($O$14:$O15)))+IF(X16=X14,$L$11,0)</f>
        <v/>
      </c>
      <c r="Z16" s="351" t="n"/>
      <c r="AA16" s="351" t="n"/>
      <c r="AB16" s="351" t="n"/>
      <c r="AC16" s="351" t="n"/>
      <c r="AD16" s="351" t="n"/>
      <c r="AE16" s="351" t="n"/>
      <c r="AF16" s="351" t="n"/>
    </row>
    <row r="17" ht="24" customHeight="1" s="348" thickBot="1">
      <c r="A17" s="154" t="inlineStr">
        <is>
          <t>On Day</t>
        </is>
      </c>
      <c r="B17" s="273" t="n"/>
      <c r="C17" s="90">
        <f>C16</f>
        <v/>
      </c>
      <c r="D17" s="276" t="n"/>
      <c r="E17" s="277">
        <f>IF(D17="", "",
 IF(D17=TIME(0,0,0), 0,
 IF(AND(D17&gt;=TIME(0,0,1), D17&lt;=TIME(2,0,0)), TIME(7,0,0),
 IF(AND(D17&gt;=TIME(6,0,0), D17&lt;=TIME(8,0,0)), TIME(12,0,0),
 IF(AND(D17&gt;TIME(8,0,0), D17&lt;=TIME(13,59,0)), TIME(15,0,0),
 IF(AND(D17&gt;=TIME(14,0,0), D17&lt;=TIME(17,59,0)), TIME(21,0,0),
 IF(AND(D17&gt;=TIME(18,0,0), D17&lt;=TIME(21,59,0)), TIME(0,0,0),
 IF(AND(D17&gt;=TIME(22,0,0), D17&lt;=TIME(23,59,59)), TIME(7,0,0), ""))))))))</f>
        <v/>
      </c>
      <c r="F17" s="156" t="n"/>
      <c r="G17" s="277">
        <f>IF(AND(D17&gt;=TIME(6,0,0),D17&lt;=TIME(8,0,0)),E17,"")</f>
        <v/>
      </c>
      <c r="H17" s="276" t="n"/>
      <c r="I17" s="30">
        <f>ROUND(IF(OR(D17="",E17="",E17=0),0,IF(H17="",MOD(E17-D17,1)*24,MOD(H17-D17,1)*24)),2)</f>
        <v/>
      </c>
      <c r="J17" s="158" t="n"/>
      <c r="K17" s="274" t="n"/>
      <c r="L17" s="271" t="n"/>
      <c r="M17" s="275">
        <f>MAX(0,V17-W17)</f>
        <v/>
      </c>
      <c r="N17" s="278">
        <f>(IF(OR($C17="",$D17=""),0,
 IF(OR($A16="Holiday",$A17="Holiday"),
    IF(ISNUMBER(MATCH(TRIM($B17),{"Phagwah","Good Friday","Easter Monday","Labour Day","Christmas","Eid ul Azha","Romans-2","Globe-12","Neptune P1"},0)),0,$I17),
 IF(AND(NOT(OR($A16="Annual Leave",$A17="Annual Leave")),$A17="Off day"),$I17,
  MAX(0,$I17-$V17)
  ))))+W17</f>
        <v/>
      </c>
      <c r="O17" s="278">
        <f>IF(AND(OR($A16="Holiday",$A17="Holiday"),
        ISNUMBER(MATCH(TRIM($B17),{"Phagwah","Good Friday","Easter Monday","Labour Day","Christmas","Eid ul Azha","Romans-2","Globe-12","Neptune P1"},0))),
   $I17,0)</f>
        <v/>
      </c>
      <c r="P17" s="278">
        <f>IF(OR($O$7="Canteen",$O$7="Head Office"),0,IF($I17&lt;=0,0,IF(AND($I16&lt;=0,OR(TRIM($J17)="Hebrews",TRIM($J17)="Romans",TRIM($J17)="Romans-2",TRIM($J17)="Globe",TRIM($J17)="Globe-12",TRIM($J17)="Neptune P1")),1,0)))</f>
        <v/>
      </c>
      <c r="Q17" s="279" t="n"/>
      <c r="R17" s="278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IF(AND($I16=0,$I17&gt;0),1,0),
      0
   ),
0))</f>
        <v/>
      </c>
      <c r="S17" s="278">
        <f>IF(OR($A16="Annual Leave",$A17="Annual Leave"),IF(AND($A16&lt;&gt;"Annual Leave",$A17="Annual Leave"),8,0),0)</f>
        <v/>
      </c>
      <c r="T17" s="280" t="n"/>
      <c r="U17" s="144">
        <f>MAX(0,40-Y17)</f>
        <v/>
      </c>
      <c r="V17" s="351">
        <f>IF(OR($C17="",$D17=""),0,
 IF(OR($A16="Holiday",$A17="Holiday"),0,
 IF(AND(NOT(OR($A16="Annual Leave",$A17="Annual Leave")),$A17="Off day"),0,
  IF($I16+$I17&gt;=8,IF($I16&gt;=8,0,8-$I16),$I17)
  )))</f>
        <v/>
      </c>
      <c r="W17" s="351">
        <f>MAX(0,V17-U17)</f>
        <v/>
      </c>
      <c r="X17" s="351">
        <f>IF(C17="","",C17-WEEKDAY(C17,1)+1)</f>
        <v/>
      </c>
      <c r="Y17" s="351">
        <f>SUMPRODUCT(($X$14:$X16=X17)*(($V$14:$V16)+($O$14:$O16)))+IF(X17=X14,$L$11,0)</f>
        <v/>
      </c>
      <c r="Z17" s="351" t="n"/>
      <c r="AA17" s="351" t="n"/>
      <c r="AB17" s="351" t="n"/>
      <c r="AC17" s="351" t="n"/>
      <c r="AD17" s="351" t="n"/>
      <c r="AE17" s="351" t="n"/>
      <c r="AF17" s="351" t="n"/>
    </row>
    <row r="18" ht="24" customHeight="1" s="348" thickBot="1">
      <c r="A18" s="159" t="inlineStr">
        <is>
          <t>On Day</t>
        </is>
      </c>
      <c r="B18" s="281" t="n"/>
      <c r="C18" s="92">
        <f>C16+1</f>
        <v/>
      </c>
      <c r="D18" s="31" t="n"/>
      <c r="E18" s="160">
        <f>IF(D18="", "",
 IF(D18=TIME(0,0,0), 0,
 IF(AND(D18&gt;=TIME(0,0,1), D18&lt;=TIME(2,0,0)), TIME(7,0,0),
 IF(AND(D18&gt;=TIME(6,0,0), D18&lt;=TIME(8,0,0)), TIME(12,0,0),
 IF(AND(D18&gt;TIME(8,0,0), D18&lt;=TIME(13,59,0)), TIME(15,0,0),
 IF(AND(D18&gt;=TIME(14,0,0), D18&lt;=TIME(17,59,0)), TIME(21,0,0),
 IF(AND(D18&gt;=TIME(18,0,0), D18&lt;=TIME(21,59,0)), TIME(0,0,0),
 IF(AND(D18&gt;=TIME(22,0,0), D18&lt;=TIME(23,59,59)), TIME(7,0,0), ""))))))))</f>
        <v/>
      </c>
      <c r="F18" s="161" t="n"/>
      <c r="G18" s="160">
        <f>IF(AND(D18&gt;=TIME(6,0,0),D18&lt;=TIME(8,0,0)),E18,"")</f>
        <v/>
      </c>
      <c r="H18" s="31" t="n"/>
      <c r="I18" s="32">
        <f>ROUND(IF(OR(D18="",E18="",E18=0),0,IF(H18="",MOD(E18-D18,1)*24,MOD(H18-D18,1)*24)),2)</f>
        <v/>
      </c>
      <c r="J18" s="162" t="n"/>
      <c r="K18" s="282" t="n"/>
      <c r="L18" s="271" t="n"/>
      <c r="M18" s="283">
        <f>MAX(0,V18-W18)</f>
        <v/>
      </c>
      <c r="N18" s="33">
        <f>(IF(OR($C18="",$D18=""),0,
 IF(OR($A18="Holiday",$A19="Holiday"),
    IF(ISNUMBER(MATCH(TRIM($B18),{"Phagwah","Good Friday","Easter Monday","Labour Day","Christmas","Eid ul Azha","Romans-2","Globe-12","Neptune P1"},0)),0,$I18),
 IF(AND(NOT(OR($A18="Annual Leave",$A19="Annual Leave")),$A18="Off day"),$I18,
  MAX(0,$I18-$V18)
  ))))+W18</f>
        <v/>
      </c>
      <c r="O18" s="33">
        <f>IF(AND(OR($A18="Holiday",$A19="Holiday"),
        ISNUMBER(MATCH(TRIM($B18),{"Phagwah","Good Friday","Easter Monday","Labour Day","Christmas","Eid ul Azha","Romans-2","Globe-12","Neptune P1"},0))),
   $I18,0)</f>
        <v/>
      </c>
      <c r="P18" s="33">
        <f>IF(OR($O$7="Canteen",$O$7="Head Office"),0,IF($I18&lt;=0,0,IF(OR(OR(TRIM($J18)="Hebrews",TRIM($J18)="Romans",TRIM($J18)="Romans-2",TRIM($J18)="Globe",TRIM($J18)="Globe-12",TRIM($J18)="Neptune P1"),AND($I19&gt;0,OR(TRIM($J19)="Hebrews",TRIM($J19)="Romans",TRIM($J19)="Romans-2",TRIM($J19)="Globe",TRIM($J19)="Globe-12",TRIM($J19)="Neptune P1"))),1,0)))</f>
        <v/>
      </c>
      <c r="Q18" s="34" t="n"/>
      <c r="R18" s="33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IF($I18&gt;0,1,0),
      0
   ),
0))</f>
        <v/>
      </c>
      <c r="S18" s="33">
        <f>IF(OR($A18="Annual Leave",$A19="Annual Leave"),IF($A18="Annual Leave",8,0),0)</f>
        <v/>
      </c>
      <c r="T18" s="35" t="n"/>
      <c r="U18" s="144">
        <f>MAX(0,40-Y18)</f>
        <v/>
      </c>
      <c r="V18" s="351">
        <f>IF(OR($C18="",$D18=""),0,
 IF(OR($A18="Holiday",$A19="Holiday"),0,
 IF(AND(NOT(OR($A18="Annual Leave",$A19="Annual Leave")),$A18="Off day"),0,
  IF($I18+$I19&gt;=8,IF($I18&gt;=8,8,$I18),$I18)
  )))</f>
        <v/>
      </c>
      <c r="W18" s="351">
        <f>MAX(0,V18-U18)</f>
        <v/>
      </c>
      <c r="X18" s="351">
        <f>IF(C18="","",C18-WEEKDAY(C18,1)+1)</f>
        <v/>
      </c>
      <c r="Y18" s="351">
        <f>SUMPRODUCT(($X$14:$X17=X18)*(($V$14:$V17)+($O$14:$O17)))+IF(X18=X14,$L$11,0)</f>
        <v/>
      </c>
      <c r="Z18" s="351" t="n"/>
      <c r="AA18" s="351" t="n"/>
      <c r="AB18" s="351" t="n"/>
      <c r="AC18" s="351" t="n"/>
      <c r="AD18" s="351" t="n"/>
      <c r="AE18" s="351" t="n"/>
      <c r="AF18" s="351" t="n"/>
    </row>
    <row r="19" ht="24" customHeight="1" s="348" thickBot="1">
      <c r="A19" s="159" t="inlineStr">
        <is>
          <t>On Day</t>
        </is>
      </c>
      <c r="B19" s="281" t="n"/>
      <c r="C19" s="93">
        <f>C18</f>
        <v/>
      </c>
      <c r="D19" s="36" t="n"/>
      <c r="E19" s="163">
        <f>IF(D19="", "",
 IF(D19=TIME(0,0,0), 0,
 IF(AND(D19&gt;=TIME(0,0,1), D19&lt;=TIME(2,0,0)), TIME(7,0,0),
 IF(AND(D19&gt;=TIME(6,0,0), D19&lt;=TIME(8,0,0)), TIME(12,0,0),
 IF(AND(D19&gt;TIME(8,0,0), D19&lt;=TIME(13,59,0)), TIME(15,0,0),
 IF(AND(D19&gt;=TIME(14,0,0), D19&lt;=TIME(17,59,0)), TIME(21,0,0),
 IF(AND(D19&gt;=TIME(18,0,0), D19&lt;=TIME(21,59,0)), TIME(0,0,0),
 IF(AND(D19&gt;=TIME(22,0,0), D19&lt;=TIME(23,59,59)), TIME(7,0,0), ""))))))))</f>
        <v/>
      </c>
      <c r="F19" s="164" t="n"/>
      <c r="G19" s="163">
        <f>IF(AND(D19&gt;=TIME(6,0,0),D19&lt;=TIME(8,0,0)),E19,"")</f>
        <v/>
      </c>
      <c r="H19" s="36" t="n"/>
      <c r="I19" s="37">
        <f>ROUND(IF(OR(D19="",E19="",E19=0),0,IF(H19="",MOD(E19-D19,1)*24,MOD(H19-D19,1)*24)),2)</f>
        <v/>
      </c>
      <c r="J19" s="162" t="n"/>
      <c r="K19" s="282" t="n"/>
      <c r="L19" s="271" t="n"/>
      <c r="M19" s="283">
        <f>MAX(0,V19-W19)</f>
        <v/>
      </c>
      <c r="N19" s="38">
        <f>(IF(OR($C19="",$D19=""),0,
 IF(OR($A18="Holiday",$A19="Holiday"),
    IF(ISNUMBER(MATCH(TRIM($B19),{"Phagwah","Good Friday","Easter Monday","Labour Day","Christmas","Eid ul Azha","Romans-2","Globe-12","Neptune P1"},0)),0,$I19),
 IF(AND(NOT(OR($A18="Annual Leave",$A19="Annual Leave")),$A19="Off day"),$I19,
  MAX(0,$I19-$V19)
  ))))+W19</f>
        <v/>
      </c>
      <c r="O19" s="38">
        <f>IF(AND(OR($A18="Holiday",$A19="Holiday"),
        ISNUMBER(MATCH(TRIM($B19),{"Phagwah","Good Friday","Easter Monday","Labour Day","Christmas","Eid ul Azha","Romans-2","Globe-12","Neptune P1"},0))),
   $I19,0)</f>
        <v/>
      </c>
      <c r="P19" s="38">
        <f>IF(OR($O$7="Canteen",$O$7="Head Office"),0,IF($I19&lt;=0,0,IF(AND($I18&lt;=0,OR(TRIM($J19)="Hebrews",TRIM($J19)="Romans",TRIM($J19)="Romans-2",TRIM($J19)="Globe",TRIM($J19)="Globe-12",TRIM($J19)="Neptune P1")),1,0)))</f>
        <v/>
      </c>
      <c r="Q19" s="39" t="n"/>
      <c r="R19" s="38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IF(AND($I18=0,$I19&gt;0),1,0),
      0
   ),
0))</f>
        <v/>
      </c>
      <c r="S19" s="38">
        <f>IF(OR($A18="Annual Leave",$A19="Annual Leave"),IF(AND($A18&lt;&gt;"Annual Leave",$A19="Annual Leave"),8,0),0)</f>
        <v/>
      </c>
      <c r="T19" s="40" t="n"/>
      <c r="U19" s="144">
        <f>MAX(0,40-Y19)</f>
        <v/>
      </c>
      <c r="V19" s="351">
        <f>IF(OR($C19="",$D19=""),0,
 IF(OR($A18="Holiday",$A19="Holiday"),0,
 IF(AND(NOT(OR($A18="Annual Leave",$A19="Annual Leave")),$A19="Off day"),0,
  IF($I18+$I19&gt;=8,IF($I18&gt;=8,0,8-$I18),$I19)
  )))</f>
        <v/>
      </c>
      <c r="W19" s="351">
        <f>MAX(0,V19-U19)</f>
        <v/>
      </c>
      <c r="X19" s="351">
        <f>IF(C19="","",C19-WEEKDAY(C19,1)+1)</f>
        <v/>
      </c>
      <c r="Y19" s="351">
        <f>SUMPRODUCT(($X$14:$X18=X19)*(($V$14:$V18)+($O$14:$O18)))+IF(X19=X14,$L$11,0)</f>
        <v/>
      </c>
      <c r="Z19" s="351" t="n"/>
      <c r="AA19" s="351" t="n"/>
      <c r="AB19" s="351" t="n"/>
      <c r="AC19" s="351" t="n"/>
      <c r="AD19" s="351" t="n"/>
      <c r="AE19" s="351" t="n"/>
      <c r="AF19" s="351" t="n"/>
    </row>
    <row r="20" ht="24" customHeight="1" s="348" thickBot="1">
      <c r="A20" s="165" t="inlineStr">
        <is>
          <t>On Day</t>
        </is>
      </c>
      <c r="B20" s="284" t="n"/>
      <c r="C20" s="94">
        <f>C18+1</f>
        <v/>
      </c>
      <c r="D20" s="41" t="n"/>
      <c r="E20" s="166">
        <f>IF(D20="", "",
 IF(D20=TIME(0,0,0), 0,
 IF(AND(D20&gt;=TIME(0,0,1), D20&lt;=TIME(2,0,0)), TIME(7,0,0),
 IF(AND(D20&gt;=TIME(6,0,0), D20&lt;=TIME(8,0,0)), TIME(12,0,0),
 IF(AND(D20&gt;TIME(8,0,0), D20&lt;=TIME(13,59,0)), TIME(15,0,0),
 IF(AND(D20&gt;=TIME(14,0,0), D20&lt;=TIME(17,59,0)), TIME(21,0,0),
 IF(AND(D20&gt;=TIME(18,0,0), D20&lt;=TIME(21,59,0)), TIME(0,0,0),
 IF(AND(D20&gt;=TIME(22,0,0), D20&lt;=TIME(23,59,59)), TIME(7,0,0), ""))))))))</f>
        <v/>
      </c>
      <c r="F20" s="167" t="n"/>
      <c r="G20" s="166">
        <f>IF(AND(D20&gt;=TIME(6,0,0),D20&lt;=TIME(8,0,0)),E20,"")</f>
        <v/>
      </c>
      <c r="H20" s="41" t="n"/>
      <c r="I20" s="95">
        <f>ROUND(IF(OR(D20="",E20="",E20=0),0,IF(H20="",MOD(E20-D20,1)*24,MOD(H20-D20,1)*24)),2)</f>
        <v/>
      </c>
      <c r="J20" s="168" t="n"/>
      <c r="K20" s="285" t="n"/>
      <c r="L20" s="271" t="n"/>
      <c r="M20" s="286">
        <f>MAX(0,V20-W20)</f>
        <v/>
      </c>
      <c r="N20" s="42">
        <f>(IF(OR($C20="",$D20=""),0,
 IF(OR($A20="Holiday",$A21="Holiday"),
    IF(ISNUMBER(MATCH(TRIM($B20),{"Phagwah","Good Friday","Easter Monday","Labour Day","Christmas","Eid ul Azha","Romans-2","Globe-12","Neptune P1"},0)),0,$I20),
 IF(AND(NOT(OR($A20="Annual Leave",$A21="Annual Leave")),$A20="Off day"),$I20,
  MAX(0,$I20-$V20)
  ))))+W20</f>
        <v/>
      </c>
      <c r="O20" s="42">
        <f>IF(AND(OR($A20="Holiday",$A21="Holiday"),
        ISNUMBER(MATCH(TRIM($B20),{"Phagwah","Good Friday","Easter Monday","Labour Day","Christmas","Eid ul Azha","Romans-2","Globe-12","Neptune P1"},0))),
   $I20,0)</f>
        <v/>
      </c>
      <c r="P20" s="42">
        <f>IF(OR($O$7="Canteen",$O$7="Head Office"),0,IF($I20&lt;=0,0,IF(OR(OR(TRIM($J20)="Hebrews",TRIM($J20)="Romans",TRIM($J20)="Romans-2",TRIM($J20)="Globe",TRIM($J20)="Globe-12",TRIM($J20)="Neptune P1"),AND($I21&gt;0,OR(TRIM($J21)="Hebrews",TRIM($J21)="Romans",TRIM($J21)="Romans-2",TRIM($J21)="Globe",TRIM($J21)="Globe-12",TRIM($J21)="Neptune P1"))),1,0)))</f>
        <v/>
      </c>
      <c r="Q20" s="43" t="n"/>
      <c r="R20" s="42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IF($I20&gt;0,1,0),
      0
   ),
0))</f>
        <v/>
      </c>
      <c r="S20" s="42">
        <f>IF(OR($A20="Annual Leave",$A21="Annual Leave"),IF($A20="Annual Leave",8,0),0)</f>
        <v/>
      </c>
      <c r="T20" s="96" t="n"/>
      <c r="U20" s="144">
        <f>MAX(0,40-Y20)</f>
        <v/>
      </c>
      <c r="V20" s="351">
        <f>IF(OR($C20="",$D20=""),0,
 IF(OR($A20="Holiday",$A21="Holiday"),0,
 IF(AND(NOT(OR($A20="Annual Leave",$A21="Annual Leave")),$A20="Off day"),0,
  IF($I20+$I21&gt;=8,IF($I20&gt;=8,8,$I20),$I20)
  )))</f>
        <v/>
      </c>
      <c r="W20" s="351">
        <f>MAX(0,V20-U20)</f>
        <v/>
      </c>
      <c r="X20" s="351">
        <f>IF(C20="","",C20-WEEKDAY(C20,1)+1)</f>
        <v/>
      </c>
      <c r="Y20" s="351">
        <f>SUMPRODUCT(($X$14:$X19=X20)*(($V$14:$V19)+($O$14:$O19)))+IF(X20=X14,$L$11,0)</f>
        <v/>
      </c>
      <c r="Z20" s="351" t="n"/>
      <c r="AA20" s="351" t="n"/>
      <c r="AB20" s="351" t="n"/>
      <c r="AC20" s="351" t="n"/>
      <c r="AD20" s="351" t="n"/>
      <c r="AE20" s="351" t="n"/>
      <c r="AF20" s="351" t="n"/>
    </row>
    <row r="21" ht="24" customHeight="1" s="348" thickBot="1">
      <c r="A21" s="165" t="inlineStr">
        <is>
          <t>On Day</t>
        </is>
      </c>
      <c r="B21" s="284" t="n"/>
      <c r="C21" s="94">
        <f>C20</f>
        <v/>
      </c>
      <c r="D21" s="287" t="n"/>
      <c r="E21" s="288">
        <f>IF(D21="", "",
 IF(D21=TIME(0,0,0), 0,
 IF(AND(D21&gt;=TIME(0,0,1), D21&lt;=TIME(2,0,0)), TIME(7,0,0),
 IF(AND(D21&gt;=TIME(6,0,0), D21&lt;=TIME(8,0,0)), TIME(12,0,0),
 IF(AND(D21&gt;TIME(8,0,0), D21&lt;=TIME(13,59,0)), TIME(15,0,0),
 IF(AND(D21&gt;=TIME(14,0,0), D21&lt;=TIME(17,59,0)), TIME(21,0,0),
 IF(AND(D21&gt;=TIME(18,0,0), D21&lt;=TIME(21,59,0)), TIME(0,0,0),
 IF(AND(D21&gt;=TIME(22,0,0), D21&lt;=TIME(23,59,59)), TIME(7,0,0), ""))))))))</f>
        <v/>
      </c>
      <c r="F21" s="167" t="n"/>
      <c r="G21" s="288">
        <f>IF(AND(D21&gt;=TIME(6,0,0),D21&lt;=TIME(8,0,0)),E21,"")</f>
        <v/>
      </c>
      <c r="H21" s="287" t="n"/>
      <c r="I21" s="95">
        <f>ROUND(IF(OR(D21="",E21="",E21=0),0,IF(H21="",MOD(E21-D21,1)*24,MOD(H21-D21,1)*24)),2)</f>
        <v/>
      </c>
      <c r="J21" s="169" t="n"/>
      <c r="K21" s="285" t="n"/>
      <c r="L21" s="271" t="n"/>
      <c r="M21" s="286">
        <f>MAX(0,V21-W21)</f>
        <v/>
      </c>
      <c r="N21" s="289">
        <f>(IF(OR($C21="",$D21=""),0,
 IF(OR($A20="Holiday",$A21="Holiday"),
    IF(ISNUMBER(MATCH(TRIM($B21),{"Phagwah","Good Friday","Easter Monday","Labour Day","Christmas","Eid ul Azha","Romans-2","Globe-12","Neptune P1"},0)),0,$I21),
 IF(AND(NOT(OR($A20="Annual Leave",$A21="Annual Leave")),$A21="Off day"),$I21,
  MAX(0,$I21-$V21)
  ))))+W21</f>
        <v/>
      </c>
      <c r="O21" s="289">
        <f>IF(AND(OR($A20="Holiday",$A21="Holiday"),
        ISNUMBER(MATCH(TRIM($B21),{"Phagwah","Good Friday","Easter Monday","Labour Day","Christmas","Eid ul Azha","Romans-2","Globe-12","Neptune P1"},0))),
   $I21,0)</f>
        <v/>
      </c>
      <c r="P21" s="289">
        <f>IF(OR($O$7="Canteen",$O$7="Head Office"),0,IF($I21&lt;=0,0,IF(AND($I20&lt;=0,OR(TRIM($J21)="Hebrews",TRIM($J21)="Romans",TRIM($J21)="Romans-2",TRIM($J21)="Globe",TRIM($J21)="Globe-12",TRIM($J21)="Neptune P1")),1,0)))</f>
        <v/>
      </c>
      <c r="Q21" s="290" t="n"/>
      <c r="R21" s="289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IF(AND($I20=0,$I21&gt;0),1,0),
      0
   ),
0))</f>
        <v/>
      </c>
      <c r="S21" s="289">
        <f>IF(OR($A20="Annual Leave",$A21="Annual Leave"),IF(AND($A20&lt;&gt;"Annual Leave",$A21="Annual Leave"),8,0),0)</f>
        <v/>
      </c>
      <c r="T21" s="291" t="n"/>
      <c r="U21" s="144">
        <f>MAX(0,40-Y21)</f>
        <v/>
      </c>
      <c r="V21" s="351">
        <f>IF(OR($C21="",$D21=""),0,
 IF(OR($A20="Holiday",$A21="Holiday"),0,
 IF(AND(NOT(OR($A20="Annual Leave",$A21="Annual Leave")),$A21="Off day"),0,
  IF($I20+$I21&gt;=8,IF($I20&gt;=8,0,8-$I20),$I21)
  )))</f>
        <v/>
      </c>
      <c r="W21" s="351">
        <f>MAX(0,V21-U21)</f>
        <v/>
      </c>
      <c r="X21" s="351">
        <f>IF(C21="","",C21-WEEKDAY(C21,1)+1)</f>
        <v/>
      </c>
      <c r="Y21" s="351">
        <f>SUMPRODUCT(($X$14:$X20=X21)*(($V$14:$V20)+($O$14:$O20)))+IF(X21=X14,$L$11,0)</f>
        <v/>
      </c>
      <c r="Z21" s="351" t="n"/>
      <c r="AA21" s="351" t="n"/>
      <c r="AB21" s="351" t="n"/>
      <c r="AC21" s="351" t="n"/>
      <c r="AD21" s="351" t="n"/>
      <c r="AE21" s="351" t="n"/>
      <c r="AF21" s="351" t="n"/>
    </row>
    <row r="22" ht="24" customHeight="1" s="348" thickBot="1">
      <c r="A22" s="170" t="inlineStr">
        <is>
          <t>On Day</t>
        </is>
      </c>
      <c r="B22" s="292" t="n"/>
      <c r="C22" s="97">
        <f>C20+1</f>
        <v/>
      </c>
      <c r="D22" s="44" t="n"/>
      <c r="E22" s="171">
        <f>IF(D22="", "",
 IF(D22=TIME(0,0,0), 0,
 IF(AND(D22&gt;=TIME(0,0,1), D22&lt;=TIME(2,0,0)), TIME(7,0,0),
 IF(AND(D22&gt;=TIME(6,0,0), D22&lt;=TIME(8,0,0)), TIME(12,0,0),
 IF(AND(D22&gt;TIME(8,0,0), D22&lt;=TIME(13,59,0)), TIME(15,0,0),
 IF(AND(D22&gt;=TIME(14,0,0), D22&lt;=TIME(17,59,0)), TIME(21,0,0),
 IF(AND(D22&gt;=TIME(18,0,0), D22&lt;=TIME(21,59,0)), TIME(0,0,0),
 IF(AND(D22&gt;=TIME(22,0,0), D22&lt;=TIME(23,59,59)), TIME(7,0,0), ""))))))))</f>
        <v/>
      </c>
      <c r="F22" s="172" t="n"/>
      <c r="G22" s="171">
        <f>IF(AND(D22&gt;=TIME(6,0,0),D22&lt;=TIME(8,0,0)),E22,"")</f>
        <v/>
      </c>
      <c r="H22" s="44" t="n"/>
      <c r="I22" s="45">
        <f>ROUND(IF(OR(D22="",E22="",E22=0),0,IF(H22="",MOD(E22-D22,1)*24,MOD(H22-D22,1)*24)),2)</f>
        <v/>
      </c>
      <c r="J22" s="173" t="n"/>
      <c r="K22" s="293" t="n"/>
      <c r="L22" s="271" t="n"/>
      <c r="M22" s="294">
        <f>MAX(0,V22-W22)</f>
        <v/>
      </c>
      <c r="N22" s="46">
        <f>(IF(OR($C22="",$D22=""),0,
 IF(OR($A22="Holiday",$A23="Holiday"),
    IF(ISNUMBER(MATCH(TRIM($B22),{"Phagwah","Good Friday","Easter Monday","Labour Day","Christmas","Eid ul Azha","Romans-2","Globe-12","Neptune P1"},0)),0,$I22),
 IF(AND(NOT(OR($A22="Annual Leave",$A23="Annual Leave")),$A22="Off day"),$I22,
  MAX(0,$I22-$V22)
  ))))+W22</f>
        <v/>
      </c>
      <c r="O22" s="46">
        <f>IF(AND(OR($A22="Holiday",$A23="Holiday"),
        ISNUMBER(MATCH(TRIM($B22),{"Phagwah","Good Friday","Easter Monday","Labour Day","Christmas","Eid ul Azha","Romans-2","Globe-12","Neptune P1"},0))),
   $I22,0)</f>
        <v/>
      </c>
      <c r="P22" s="46">
        <f>IF(OR($O$7="Canteen",$O$7="Head Office"),0,IF($I22&lt;=0,0,IF(OR(OR(TRIM($J22)="Hebrews",TRIM($J22)="Romans",TRIM($J22)="Romans-2",TRIM($J22)="Globe",TRIM($J22)="Globe-12",TRIM($J22)="Neptune P1"),AND($I23&gt;0,OR(TRIM($J23)="Hebrews",TRIM($J23)="Romans",TRIM($J23)="Romans-2",TRIM($J23)="Globe",TRIM($J23)="Globe-12",TRIM($J23)="Neptune P1"))),1,0)))</f>
        <v/>
      </c>
      <c r="Q22" s="47" t="n"/>
      <c r="R22" s="46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IF($I22&gt;0,1,0),
      0
   ),
0))</f>
        <v/>
      </c>
      <c r="S22" s="46">
        <f>IF(OR($A22="Annual Leave",$A23="Annual Leave"),IF($A22="Annual Leave",8,0),0)</f>
        <v/>
      </c>
      <c r="T22" s="48" t="n"/>
      <c r="U22" s="144">
        <f>MAX(0,40-Y22)</f>
        <v/>
      </c>
      <c r="V22" s="351">
        <f>IF(OR($C22="",$D22=""),0,
 IF(OR($A22="Holiday",$A23="Holiday"),0,
 IF(AND(NOT(OR($A22="Annual Leave",$A23="Annual Leave")),$A22="Off day"),0,
  IF($I22+$I23&gt;=8,IF($I22&gt;=8,8,$I22),$I22)
  )))</f>
        <v/>
      </c>
      <c r="W22" s="351">
        <f>MAX(0,V22-U22)</f>
        <v/>
      </c>
      <c r="X22" s="351">
        <f>IF(C22="","",C22-WEEKDAY(C22,1)+1)</f>
        <v/>
      </c>
      <c r="Y22" s="351">
        <f>SUMPRODUCT(($X$14:$X21=X22)*(($V$14:$V21)+($O$14:$O21)))+IF(X22=X14,$L$11,0)</f>
        <v/>
      </c>
      <c r="Z22" s="351" t="n"/>
      <c r="AA22" s="351" t="n"/>
      <c r="AB22" s="351" t="n"/>
      <c r="AC22" s="351" t="n"/>
      <c r="AD22" s="351" t="n"/>
      <c r="AE22" s="351" t="n"/>
      <c r="AF22" s="351" t="n"/>
    </row>
    <row r="23" ht="24" customHeight="1" s="348" thickBot="1">
      <c r="A23" s="170" t="inlineStr">
        <is>
          <t>On Day</t>
        </is>
      </c>
      <c r="B23" s="292" t="n"/>
      <c r="C23" s="98">
        <f>C22</f>
        <v/>
      </c>
      <c r="D23" s="49" t="n"/>
      <c r="E23" s="174">
        <f>IF(D23="", "",
 IF(D23=TIME(0,0,0), 0,
 IF(AND(D23&gt;=TIME(0,0,1), D23&lt;=TIME(2,0,0)), TIME(7,0,0),
 IF(AND(D23&gt;=TIME(6,0,0), D23&lt;=TIME(8,0,0)), TIME(12,0,0),
 IF(AND(D23&gt;TIME(8,0,0), D23&lt;=TIME(13,59,0)), TIME(15,0,0),
 IF(AND(D23&gt;=TIME(14,0,0), D23&lt;=TIME(17,59,0)), TIME(21,0,0),
 IF(AND(D23&gt;=TIME(18,0,0), D23&lt;=TIME(21,59,0)), TIME(0,0,0),
 IF(AND(D23&gt;=TIME(22,0,0), D23&lt;=TIME(23,59,59)), TIME(7,0,0), ""))))))))</f>
        <v/>
      </c>
      <c r="F23" s="175" t="n"/>
      <c r="G23" s="174">
        <f>IF(AND(D23&gt;=TIME(6,0,0),D23&lt;=TIME(8,0,0)),E23,"")</f>
        <v/>
      </c>
      <c r="H23" s="49" t="n"/>
      <c r="I23" s="50">
        <f>ROUND(IF(OR(D23="",E23="",E23=0),0,IF(H23="",MOD(E23-D23,1)*24,MOD(H23-D23,1)*24)),2)</f>
        <v/>
      </c>
      <c r="J23" s="173" t="n"/>
      <c r="K23" s="293" t="n"/>
      <c r="L23" s="271" t="n"/>
      <c r="M23" s="294">
        <f>MAX(0,V23-W23)</f>
        <v/>
      </c>
      <c r="N23" s="51">
        <f>(IF(OR($C23="",$D23=""),0,
 IF(OR($A22="Holiday",$A23="Holiday"),
    IF(ISNUMBER(MATCH(TRIM($B23),{"Phagwah","Good Friday","Easter Monday","Labour Day","Christmas","Eid ul Azha","Romans-2","Globe-12","Neptune P1"},0)),0,$I23),
 IF(AND(NOT(OR($A22="Annual Leave",$A23="Annual Leave")),$A23="Off day"),$I23,
  MAX(0,$I23-$V23)
  ))))+W23</f>
        <v/>
      </c>
      <c r="O23" s="51">
        <f>IF(AND(OR($A22="Holiday",$A23="Holiday"),
        ISNUMBER(MATCH(TRIM($B23),{"Phagwah","Good Friday","Easter Monday","Labour Day","Christmas","Eid ul Azha","Romans-2","Globe-12","Neptune P1"},0))),
   $I23,0)</f>
        <v/>
      </c>
      <c r="P23" s="51">
        <f>IF(OR($O$7="Canteen",$O$7="Head Office"),0,IF($I23&lt;=0,0,IF(AND($I22&lt;=0,OR(TRIM($J23)="Hebrews",TRIM($J23)="Romans",TRIM($J23)="Romans-2",TRIM($J23)="Globe",TRIM($J23)="Globe-12",TRIM($J23)="Neptune P1")),1,0)))</f>
        <v/>
      </c>
      <c r="Q23" s="52" t="n"/>
      <c r="R23" s="51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IF(AND($I22=0,$I23&gt;0),1,0),
      0
   ),
0))</f>
        <v/>
      </c>
      <c r="S23" s="51">
        <f>IF(OR($A22="Annual Leave",$A23="Annual Leave"),IF(AND($A22&lt;&gt;"Annual Leave",$A23="Annual Leave"),8,0),0)</f>
        <v/>
      </c>
      <c r="T23" s="53" t="n"/>
      <c r="U23" s="144">
        <f>MAX(0,40-Y23)</f>
        <v/>
      </c>
      <c r="V23" s="351">
        <f>IF(OR($C23="",$D23=""),0,
 IF(OR($A22="Holiday",$A23="Holiday"),0,
 IF(AND(NOT(OR($A22="Annual Leave",$A23="Annual Leave")),$A23="Off day"),0,
  IF($I22+$I23&gt;=8,IF($I22&gt;=8,0,8-$I22),$I23)
  )))</f>
        <v/>
      </c>
      <c r="W23" s="351">
        <f>MAX(0,V23-U23)</f>
        <v/>
      </c>
      <c r="X23" s="351">
        <f>IF(C23="","",C23-WEEKDAY(C23,1)+1)</f>
        <v/>
      </c>
      <c r="Y23" s="351">
        <f>SUMPRODUCT(($X$14:$X22=X23)*(($V$14:$V22)+($O$14:$O22)))+IF(X23=X14,$L$11,0)</f>
        <v/>
      </c>
      <c r="Z23" s="351" t="n"/>
      <c r="AA23" s="351" t="n"/>
      <c r="AB23" s="351" t="n"/>
      <c r="AC23" s="351" t="n"/>
      <c r="AD23" s="351" t="n"/>
      <c r="AE23" s="351" t="n"/>
      <c r="AF23" s="351" t="n"/>
    </row>
    <row r="24" ht="24" customHeight="1" s="348" thickBot="1">
      <c r="A24" s="154" t="inlineStr">
        <is>
          <t>On Day</t>
        </is>
      </c>
      <c r="B24" s="273" t="n"/>
      <c r="C24" s="90">
        <f>C22+1</f>
        <v/>
      </c>
      <c r="D24" s="8" t="n"/>
      <c r="E24" s="155">
        <f>IF(D24="", "",
 IF(D24=TIME(0,0,0), 0,
 IF(AND(D24&gt;=TIME(0,0,1), D24&lt;=TIME(2,0,0)), TIME(7,0,0),
 IF(AND(D24&gt;=TIME(6,0,0), D24&lt;=TIME(8,0,0)), TIME(12,0,0),
 IF(AND(D24&gt;TIME(8,0,0), D24&lt;=TIME(13,59,0)), TIME(15,0,0),
 IF(AND(D24&gt;=TIME(14,0,0), D24&lt;=TIME(17,59,0)), TIME(21,0,0),
 IF(AND(D24&gt;=TIME(18,0,0), D24&lt;=TIME(21,59,0)), TIME(0,0,0),
 IF(AND(D24&gt;=TIME(22,0,0), D24&lt;=TIME(23,59,59)), TIME(7,0,0), ""))))))))</f>
        <v/>
      </c>
      <c r="F24" s="156" t="n"/>
      <c r="G24" s="155">
        <f>IF(AND(D24&gt;=TIME(6,0,0),D24&lt;=TIME(8,0,0)),E24,"")</f>
        <v/>
      </c>
      <c r="H24" s="8" t="n"/>
      <c r="I24" s="30">
        <f>ROUND(IF(OR(D24="",E24="",E24=0),0,IF(H24="",MOD(E24-D24,1)*24,MOD(H24-D24,1)*24)),2)</f>
        <v/>
      </c>
      <c r="J24" s="157" t="n"/>
      <c r="K24" s="274" t="n"/>
      <c r="L24" s="271" t="n"/>
      <c r="M24" s="275">
        <f>MAX(0,V24-W24)</f>
        <v/>
      </c>
      <c r="N24" s="9">
        <f>(IF(OR($C24="",$D24=""),0,
 IF(OR($A24="Holiday",$A25="Holiday"),
    IF(ISNUMBER(MATCH(TRIM($B24),{"Phagwah","Good Friday","Easter Monday","Labour Day","Christmas","Eid ul Azha","Romans-2","Globe-12","Neptune P1"},0)),0,$I24),
 IF(AND(NOT(OR($A24="Annual Leave",$A25="Annual Leave")),$A24="Off day"),$I24,
  MAX(0,$I24-$V24)
  ))))+W24</f>
        <v/>
      </c>
      <c r="O24" s="9">
        <f>IF(AND(OR($A24="Holiday",$A25="Holiday"),
        ISNUMBER(MATCH(TRIM($B24),{"Phagwah","Good Friday","Easter Monday","Labour Day","Christmas","Eid ul Azha","Romans-2","Globe-12","Neptune P1"},0))),
   $I24,0)</f>
        <v/>
      </c>
      <c r="P24" s="9">
        <f>IF(OR($O$7="Canteen",$O$7="Head Office"),0,IF($I24&lt;=0,0,IF(OR(OR(TRIM($J24)="Hebrews",TRIM($J24)="Romans",TRIM($J24)="Romans-2",TRIM($J24)="Globe",TRIM($J24)="Globe-12",TRIM($J24)="Neptune P1"),AND($I25&gt;0,OR(TRIM($J25)="Hebrews",TRIM($J25)="Romans",TRIM($J25)="Romans-2",TRIM($J25)="Globe",TRIM($J25)="Globe-12",TRIM($J25)="Neptune P1"))),1,0)))</f>
        <v/>
      </c>
      <c r="Q24" s="10" t="n"/>
      <c r="R24" s="9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IF($I24&gt;0,1,0),
      0
   ),
0))</f>
        <v/>
      </c>
      <c r="S24" s="9">
        <f>IF(OR($A24="Annual Leave",$A25="Annual Leave"),IF($A24="Annual Leave",8,0),0)</f>
        <v/>
      </c>
      <c r="T24" s="91" t="n"/>
      <c r="U24" s="144">
        <f>MAX(0,40-Y24)</f>
        <v/>
      </c>
      <c r="V24" s="351">
        <f>IF(OR($C24="",$D24=""),0,
 IF(OR($A24="Holiday",$A25="Holiday"),0,
 IF(AND(NOT(OR($A24="Annual Leave",$A25="Annual Leave")),$A24="Off day"),0,
  IF($I24+$I25&gt;=8,IF($I24&gt;=8,8,$I24),$I24)
  )))</f>
        <v/>
      </c>
      <c r="W24" s="351">
        <f>MAX(0,V24-U24)</f>
        <v/>
      </c>
      <c r="X24" s="351">
        <f>IF(C24="","",C24-WEEKDAY(C24,1)+1)</f>
        <v/>
      </c>
      <c r="Y24" s="351">
        <f>SUMPRODUCT(($X$14:$X23=X24)*(($V$14:$V23)+($O$14:$O23)))+IF(X24=X14,$L$11,0)</f>
        <v/>
      </c>
      <c r="Z24" s="351" t="n"/>
      <c r="AA24" s="351" t="n"/>
      <c r="AB24" s="351" t="n"/>
      <c r="AC24" s="351" t="n"/>
      <c r="AD24" s="351" t="n"/>
      <c r="AE24" s="351" t="n"/>
      <c r="AF24" s="351" t="n"/>
    </row>
    <row r="25" ht="24" customHeight="1" s="348" thickBot="1">
      <c r="A25" s="154" t="inlineStr">
        <is>
          <t>On Day</t>
        </is>
      </c>
      <c r="B25" s="273" t="n"/>
      <c r="C25" s="90">
        <f>C24</f>
        <v/>
      </c>
      <c r="D25" s="276" t="n"/>
      <c r="E25" s="277">
        <f>IF(D25="", "",
 IF(D25=TIME(0,0,0), 0,
 IF(AND(D25&gt;=TIME(0,0,1), D25&lt;=TIME(2,0,0)), TIME(7,0,0),
 IF(AND(D25&gt;=TIME(6,0,0), D25&lt;=TIME(8,0,0)), TIME(12,0,0),
 IF(AND(D25&gt;TIME(8,0,0), D25&lt;=TIME(13,59,0)), TIME(15,0,0),
 IF(AND(D25&gt;=TIME(14,0,0), D25&lt;=TIME(17,59,0)), TIME(21,0,0),
 IF(AND(D25&gt;=TIME(18,0,0), D25&lt;=TIME(21,59,0)), TIME(0,0,0),
 IF(AND(D25&gt;=TIME(22,0,0), D25&lt;=TIME(23,59,59)), TIME(7,0,0), ""))))))))</f>
        <v/>
      </c>
      <c r="F25" s="156" t="n"/>
      <c r="G25" s="277">
        <f>IF(AND(D25&gt;=TIME(6,0,0),D25&lt;=TIME(8,0,0)),E25,"")</f>
        <v/>
      </c>
      <c r="H25" s="276" t="n"/>
      <c r="I25" s="30">
        <f>ROUND(IF(OR(D25="",E25="",E25=0),0,IF(H25="",MOD(E25-D25,1)*24,MOD(H25-D25,1)*24)),2)</f>
        <v/>
      </c>
      <c r="J25" s="158" t="n"/>
      <c r="K25" s="274" t="n"/>
      <c r="L25" s="271" t="n"/>
      <c r="M25" s="275">
        <f>MAX(0,V25-W25)</f>
        <v/>
      </c>
      <c r="N25" s="278">
        <f>(IF(OR($C25="",$D25=""),0,
 IF(OR($A24="Holiday",$A25="Holiday"),
    IF(ISNUMBER(MATCH(TRIM($B25),{"Phagwah","Good Friday","Easter Monday","Labour Day","Christmas","Eid ul Azha","Romans-2","Globe-12","Neptune P1"},0)),0,$I25),
 IF(AND(NOT(OR($A24="Annual Leave",$A25="Annual Leave")),$A25="Off day"),$I25,
  MAX(0,$I25-$V25)
  ))))+W25</f>
        <v/>
      </c>
      <c r="O25" s="278">
        <f>IF(AND(OR($A24="Holiday",$A25="Holiday"),
        ISNUMBER(MATCH(TRIM($B25),{"Phagwah","Good Friday","Easter Monday","Labour Day","Christmas","Eid ul Azha","Romans-2","Globe-12","Neptune P1"},0))),
   $I25,0)</f>
        <v/>
      </c>
      <c r="P25" s="278">
        <f>IF(OR($O$7="Canteen",$O$7="Head Office"),0,IF($I25&lt;=0,0,IF(AND($I24&lt;=0,OR(TRIM($J25)="Hebrews",TRIM($J25)="Romans",TRIM($J25)="Romans-2",TRIM($J25)="Globe",TRIM($J25)="Globe-12",TRIM($J25)="Neptune P1")),1,0)))</f>
        <v/>
      </c>
      <c r="Q25" s="279" t="n"/>
      <c r="R25" s="278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IF(AND($I24=0,$I25&gt;0),1,0),
      0
   ),
0))</f>
        <v/>
      </c>
      <c r="S25" s="278">
        <f>IF(OR($A24="Annual Leave",$A25="Annual Leave"),IF(AND($A24&lt;&gt;"Annual Leave",$A25="Annual Leave"),8,0),0)</f>
        <v/>
      </c>
      <c r="T25" s="280" t="n"/>
      <c r="U25" s="144">
        <f>MAX(0,40-Y25)</f>
        <v/>
      </c>
      <c r="V25" s="351">
        <f>IF(OR($C25="",$D25=""),0,
 IF(OR($A24="Holiday",$A25="Holiday"),0,
 IF(AND(NOT(OR($A24="Annual Leave",$A25="Annual Leave")),$A25="Off day"),0,
  IF($I24+$I25&gt;=8,IF($I24&gt;=8,0,8-$I24),$I25)
  )))</f>
        <v/>
      </c>
      <c r="W25" s="351">
        <f>MAX(0,V25-U25)</f>
        <v/>
      </c>
      <c r="X25" s="351">
        <f>IF(C25="","",C25-WEEKDAY(C25,1)+1)</f>
        <v/>
      </c>
      <c r="Y25" s="351">
        <f>SUMPRODUCT(($X$14:$X24=X25)*(($V$14:$V24)+($O$14:$O24)))+IF(X25=X14,$L$11,0)</f>
        <v/>
      </c>
      <c r="Z25" s="351" t="n"/>
      <c r="AA25" s="351" t="n"/>
      <c r="AB25" s="351" t="n"/>
      <c r="AC25" s="351" t="n"/>
      <c r="AD25" s="351" t="n"/>
      <c r="AE25" s="351" t="n"/>
      <c r="AF25" s="351" t="n"/>
    </row>
    <row r="26" ht="24" customHeight="1" s="348" thickBot="1">
      <c r="A26" s="159" t="inlineStr">
        <is>
          <t>On Day</t>
        </is>
      </c>
      <c r="B26" s="281" t="n"/>
      <c r="C26" s="92">
        <f>C24+1</f>
        <v/>
      </c>
      <c r="D26" s="31" t="n"/>
      <c r="E26" s="160">
        <f>IF(D26="", "",
 IF(D26=TIME(0,0,0), 0,
 IF(AND(D26&gt;=TIME(0,0,1), D26&lt;=TIME(2,0,0)), TIME(7,0,0),
 IF(AND(D26&gt;=TIME(6,0,0), D26&lt;=TIME(8,0,0)), TIME(12,0,0),
 IF(AND(D26&gt;TIME(8,0,0), D26&lt;=TIME(13,59,0)), TIME(15,0,0),
 IF(AND(D26&gt;=TIME(14,0,0), D26&lt;=TIME(17,59,0)), TIME(21,0,0),
 IF(AND(D26&gt;=TIME(18,0,0), D26&lt;=TIME(21,59,0)), TIME(0,0,0),
 IF(AND(D26&gt;=TIME(22,0,0), D26&lt;=TIME(23,59,59)), TIME(7,0,0), ""))))))))</f>
        <v/>
      </c>
      <c r="F26" s="161" t="n"/>
      <c r="G26" s="160">
        <f>IF(AND(D26&gt;=TIME(6,0,0),D26&lt;=TIME(8,0,0)),E26,"")</f>
        <v/>
      </c>
      <c r="H26" s="31" t="n"/>
      <c r="I26" s="32">
        <f>ROUND(IF(OR(D26="",E26="",E26=0),0,IF(H26="",MOD(E26-D26,1)*24,MOD(H26-D26,1)*24)),2)</f>
        <v/>
      </c>
      <c r="J26" s="162" t="n"/>
      <c r="K26" s="282" t="n"/>
      <c r="L26" s="271" t="n"/>
      <c r="M26" s="283">
        <f>MAX(0,V26-W26)</f>
        <v/>
      </c>
      <c r="N26" s="33">
        <f>(IF(OR($C26="",$D26=""),0,
 IF(OR($A26="Holiday",$A27="Holiday"),
    IF(ISNUMBER(MATCH(TRIM($B26),{"Phagwah","Good Friday","Easter Monday","Labour Day","Christmas","Eid ul Azha","Romans-2","Globe-12","Neptune P1"},0)),0,$I26),
 IF(AND(NOT(OR($A26="Annual Leave",$A27="Annual Leave")),$A26="Off day"),$I26,
  MAX(0,$I26-$V26)
  ))))+W26</f>
        <v/>
      </c>
      <c r="O26" s="33">
        <f>IF(AND(OR($A26="Holiday",$A27="Holiday"),
        ISNUMBER(MATCH(TRIM($B26),{"Phagwah","Good Friday","Easter Monday","Labour Day","Christmas","Eid ul Azha","Romans-2","Globe-12","Neptune P1"},0))),
   $I26,0)</f>
        <v/>
      </c>
      <c r="P26" s="33">
        <f>IF(OR($O$7="Canteen",$O$7="Head Office"),0,IF($I26&lt;=0,0,IF(OR(OR(TRIM($J26)="Hebrews",TRIM($J26)="Romans",TRIM($J26)="Romans-2",TRIM($J26)="Globe",TRIM($J26)="Globe-12",TRIM($J26)="Neptune P1"),AND($I27&gt;0,OR(TRIM($J27)="Hebrews",TRIM($J27)="Romans",TRIM($J27)="Romans-2",TRIM($J27)="Globe",TRIM($J27)="Globe-12",TRIM($J27)="Neptune P1"))),1,0)))</f>
        <v/>
      </c>
      <c r="Q26" s="34" t="n"/>
      <c r="R26" s="33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IF($I26&gt;0,1,0),
      0
   ),
0))</f>
        <v/>
      </c>
      <c r="S26" s="33">
        <f>IF(OR($A26="Annual Leave",$A27="Annual Leave"),IF($A26="Annual Leave",8,0),0)</f>
        <v/>
      </c>
      <c r="T26" s="35" t="n"/>
      <c r="U26" s="144">
        <f>MAX(0,40-Y26)</f>
        <v/>
      </c>
      <c r="V26" s="351">
        <f>IF(OR($C26="",$D26=""),0,
 IF(OR($A26="Holiday",$A27="Holiday"),0,
 IF(AND(NOT(OR($A26="Annual Leave",$A27="Annual Leave")),$A26="Off day"),0,
  IF($I26+$I27&gt;=8,IF($I26&gt;=8,8,$I26),$I26)
  )))</f>
        <v/>
      </c>
      <c r="W26" s="351">
        <f>MAX(0,V26-U26)</f>
        <v/>
      </c>
      <c r="X26" s="351">
        <f>IF(C26="","",C26-WEEKDAY(C26,1)+1)</f>
        <v/>
      </c>
      <c r="Y26" s="351">
        <f>SUMPRODUCT(($X$14:$X25=X26)*(($V$14:$V25)+($O$14:$O25)))+IF(X26=X14,$L$11,0)</f>
        <v/>
      </c>
      <c r="Z26" s="351" t="n"/>
      <c r="AA26" s="351" t="n"/>
      <c r="AB26" s="351" t="n"/>
      <c r="AC26" s="351" t="n"/>
      <c r="AD26" s="351" t="n"/>
      <c r="AE26" s="351" t="n"/>
      <c r="AF26" s="351" t="n"/>
    </row>
    <row r="27" ht="24" customHeight="1" s="348" thickBot="1">
      <c r="A27" s="159" t="inlineStr">
        <is>
          <t>On Day</t>
        </is>
      </c>
      <c r="B27" s="281" t="n"/>
      <c r="C27" s="93">
        <f>C26</f>
        <v/>
      </c>
      <c r="D27" s="36" t="n"/>
      <c r="E27" s="163">
        <f>IF(D27="", "",
 IF(D27=TIME(0,0,0), 0,
 IF(AND(D27&gt;=TIME(0,0,1), D27&lt;=TIME(2,0,0)), TIME(7,0,0),
 IF(AND(D27&gt;=TIME(6,0,0), D27&lt;=TIME(8,0,0)), TIME(12,0,0),
 IF(AND(D27&gt;TIME(8,0,0), D27&lt;=TIME(13,59,0)), TIME(15,0,0),
 IF(AND(D27&gt;=TIME(14,0,0), D27&lt;=TIME(17,59,0)), TIME(21,0,0),
 IF(AND(D27&gt;=TIME(18,0,0), D27&lt;=TIME(21,59,0)), TIME(0,0,0),
 IF(AND(D27&gt;=TIME(22,0,0), D27&lt;=TIME(23,59,59)), TIME(7,0,0), ""))))))))</f>
        <v/>
      </c>
      <c r="F27" s="164" t="n"/>
      <c r="G27" s="163">
        <f>IF(AND(D27&gt;=TIME(6,0,0),D27&lt;=TIME(8,0,0)),E27,"")</f>
        <v/>
      </c>
      <c r="H27" s="36" t="n"/>
      <c r="I27" s="37">
        <f>ROUND(IF(OR(D27="",E27="",E27=0),0,IF(H27="",MOD(E27-D27,1)*24,MOD(H27-D27,1)*24)),2)</f>
        <v/>
      </c>
      <c r="J27" s="162" t="n"/>
      <c r="K27" s="282" t="n"/>
      <c r="L27" s="271" t="n"/>
      <c r="M27" s="283">
        <f>MAX(0,V27-W27)</f>
        <v/>
      </c>
      <c r="N27" s="38">
        <f>(IF(OR($C27="",$D27=""),0,
 IF(OR($A26="Holiday",$A27="Holiday"),
    IF(ISNUMBER(MATCH(TRIM($B27),{"Phagwah","Good Friday","Easter Monday","Labour Day","Christmas","Eid ul Azha","Romans-2","Globe-12","Neptune P1"},0)),0,$I27),
 IF(AND(NOT(OR($A26="Annual Leave",$A27="Annual Leave")),$A27="Off day"),$I27,
  MAX(0,$I27-$V27)
  ))))+W27</f>
        <v/>
      </c>
      <c r="O27" s="38">
        <f>IF(AND(OR($A26="Holiday",$A27="Holiday"),
        ISNUMBER(MATCH(TRIM($B27),{"Phagwah","Good Friday","Easter Monday","Labour Day","Christmas","Eid ul Azha","Romans-2","Globe-12","Neptune P1"},0))),
   $I27,0)</f>
        <v/>
      </c>
      <c r="P27" s="38">
        <f>IF(OR($O$7="Canteen",$O$7="Head Office"),0,IF($I27&lt;=0,0,IF(AND($I26&lt;=0,OR(TRIM($J27)="Hebrews",TRIM($J27)="Romans",TRIM($J27)="Romans-2",TRIM($J27)="Globe",TRIM($J27)="Globe-12",TRIM($J27)="Neptune P1")),1,0)))</f>
        <v/>
      </c>
      <c r="Q27" s="39" t="n"/>
      <c r="R27" s="38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IF(AND($I26=0,$I27&gt;0),1,0),
      0
   ),
0))</f>
        <v/>
      </c>
      <c r="S27" s="38">
        <f>IF(OR($A26="Annual Leave",$A27="Annual Leave"),IF(AND($A26&lt;&gt;"Annual Leave",$A27="Annual Leave"),8,0),0)</f>
        <v/>
      </c>
      <c r="T27" s="40" t="n"/>
      <c r="U27" s="144">
        <f>MAX(0,40-Y27)</f>
        <v/>
      </c>
      <c r="V27" s="351">
        <f>IF(OR($C27="",$D27=""),0,
 IF(OR($A26="Holiday",$A27="Holiday"),0,
 IF(AND(NOT(OR($A26="Annual Leave",$A27="Annual Leave")),$A27="Off day"),0,
  IF($I26+$I27&gt;=8,IF($I26&gt;=8,0,8-$I26),$I27)
  )))</f>
        <v/>
      </c>
      <c r="W27" s="351">
        <f>MAX(0,V27-U27)</f>
        <v/>
      </c>
      <c r="X27" s="351">
        <f>IF(C27="","",C27-WEEKDAY(C27,1)+1)</f>
        <v/>
      </c>
      <c r="Y27" s="351">
        <f>SUMPRODUCT(($X$14:$X26=X27)*(($V$14:$V26)+($O$14:$O26)))+IF(X27=X14,$L$11,0)</f>
        <v/>
      </c>
      <c r="Z27" s="351" t="n"/>
      <c r="AA27" s="351" t="n"/>
      <c r="AB27" s="351" t="n"/>
      <c r="AC27" s="351" t="n"/>
      <c r="AD27" s="351" t="n"/>
      <c r="AE27" s="351" t="n"/>
      <c r="AF27" s="351" t="n"/>
    </row>
    <row r="28" ht="24" customHeight="1" s="348" thickBot="1">
      <c r="A28" s="176" t="n"/>
      <c r="B28" s="176" t="n"/>
      <c r="C28" s="145" t="n"/>
      <c r="D28" s="6" t="n"/>
      <c r="E28" s="14" t="n"/>
      <c r="F28" s="6" t="n"/>
      <c r="G28" s="6" t="n"/>
      <c r="H28" s="336" t="n"/>
      <c r="I28" s="351" t="n"/>
      <c r="J28" s="336" t="n"/>
      <c r="K28" s="336" t="n"/>
      <c r="L28" s="336" t="n"/>
      <c r="M28" s="99">
        <f>MAX(0,V28-W28)</f>
        <v/>
      </c>
      <c r="N28" s="99">
        <f>(IF(OR($C28="",$D28=""),0,
 IF(OR($A28="Holiday",$A29="Holiday"),
    IF(ISNUMBER(MATCH(TRIM($B28),{"Phagwah","Good Friday","Easter Monday","Labour Day","Christmas","Eid ul Azha","Romans-2","Globe-12","Neptune P1"},0)),0,$I28),
 IF(AND(NOT(OR($A28="Annual Leave",$A29="Annual Leave")),$A28="Off day"),$I28,
  MAX(0,$I28-$V28)
  ))))+W28</f>
        <v/>
      </c>
      <c r="O28" s="99">
        <f>IF(AND(OR($A28="Holiday",$A29="Holiday"),
        ISNUMBER(MATCH(TRIM($B28),{"Phagwah","Good Friday","Easter Monday","Labour Day","Christmas","Eid ul Azha","Romans-2","Globe-12","Neptune P1"},0))),
   $I28,0)</f>
        <v/>
      </c>
      <c r="P28" s="99">
        <f>IF(OR($O$7="Canteen",$O$7="Head Office"),0,IF($I28&lt;=0,0,IF(OR(OR(TRIM($J28)="Hebrews",TRIM($J28)="Romans",TRIM($J28)="Romans-2",TRIM($J28)="Globe",TRIM($J28)="Globe-12",TRIM($J28)="Neptune P1"),AND($I29&gt;0,OR(TRIM($J29)="Hebrews",TRIM($J29)="Romans",TRIM($J29)="Romans-2",TRIM($J29)="Globe",TRIM($J29)="Globe-12",TRIM($J29)="Neptune P1"))),1,0)))</f>
        <v/>
      </c>
      <c r="Q28" s="178" t="n"/>
      <c r="R28" s="15" t="n"/>
      <c r="S28" s="99">
        <f>IF(OR($A28="Annual Leave",$A29="Annual Leave"),IF($A28="Annual Leave",8,0),0)</f>
        <v/>
      </c>
      <c r="T28" s="100">
        <f>SUM(T14:T27)</f>
        <v/>
      </c>
      <c r="U28" s="144">
        <f>MAX(0,40-Y28)</f>
        <v/>
      </c>
      <c r="V28" s="351">
        <f>IF(OR($C28="",$D28=""),0,
 IF(OR($A28="Holiday",$A29="Holiday"),0,
 IF(AND(NOT(OR($A28="Annual Leave",$A29="Annual Leave")),$A28="Off day"),0,
  IF($I28+$I29&gt;=8,IF($I28&gt;=8,8,$I28),$I28)
  )))</f>
        <v/>
      </c>
      <c r="W28" s="351">
        <f>MAX(0,V28-U28)</f>
        <v/>
      </c>
      <c r="X28" s="351">
        <f>IF(C28="","",C28-WEEKDAY(C28,1)+1)</f>
        <v/>
      </c>
      <c r="Y28" s="351">
        <f>SUMPRODUCT(($X$14:$X27=X28)*(($V$14:$V27)+($O$14:$O27)))+IF(X28=X14,$L$11,0)</f>
        <v/>
      </c>
      <c r="Z28" s="351" t="n"/>
      <c r="AA28" s="351" t="n"/>
      <c r="AB28" s="351" t="n"/>
      <c r="AC28" s="351" t="n"/>
      <c r="AD28" s="351" t="n"/>
      <c r="AE28" s="351" t="n"/>
      <c r="AF28" s="351" t="n"/>
    </row>
    <row r="29" hidden="1" ht="15.75" customHeight="1" s="348" thickBot="1">
      <c r="A29" s="179" t="n"/>
      <c r="B29" s="176" t="n"/>
      <c r="C29" s="145" t="n"/>
      <c r="D29" s="6" t="n"/>
      <c r="E29" s="295">
        <f>IF(D29="", "",
 IF(D29=TIME(0,0,0), 0,
 IF(AND(D29&gt;=TIME(0,0,1), D29&lt;=TIME(2,0,0)), TIME(7,0,0),
 IF(AND(D29&gt;=TIME(6,0,0), D29&lt;=TIME(8,0,0)), TIME(12,0,0),
 IF(AND(D29&gt;TIME(8,0,0), D29&lt;=TIME(13,59,0)), TIME(15,0,0),
 IF(AND(D29&gt;=TIME(14,0,0), D29&lt;=TIME(17,59,0)), TIME(21,0,0),
 IF(AND(D29&gt;=TIME(18,0,0), D29&lt;=TIME(21,59,0)), TIME(0,0,0),
 IF(AND(D29&gt;=TIME(22,0,0), D29&lt;=TIME(23,59,59)), TIME(7,0,0), ""))))))))</f>
        <v/>
      </c>
      <c r="F29" s="6" t="n"/>
      <c r="G29" s="6" t="n"/>
      <c r="H29" s="6" t="n"/>
      <c r="I29" s="6" t="n"/>
      <c r="J29" s="6" t="n"/>
      <c r="K29" s="6" t="n"/>
      <c r="L29" s="6" t="n"/>
      <c r="M29" s="4">
        <f>MAX(0,V29-W29)</f>
        <v/>
      </c>
      <c r="N29" s="4">
        <f>(IF(OR($C29="",$D29=""),0,
 IF(OR($A28="Holiday",$A29="Holiday"),
    IF(ISNUMBER(MATCH(TRIM($B29),{"Phagwah","Good Friday","Easter Monday","Labour Day","Christmas","Eid ul Azha","Romans-2","Globe-12","Neptune P1"},0)),0,$I29),
 IF(AND(NOT(OR($A28="Annual Leave",$A29="Annual Leave")),$A29="Off day"),$I29,
  MAX(0,$I29-$V29)
  ))))+W29</f>
        <v/>
      </c>
      <c r="O29" s="4">
        <f>IF(AND(OR($A28="Holiday",$A29="Holiday"),
        ISNUMBER(MATCH(TRIM($B29),{"Phagwah","Good Friday","Easter Monday","Labour Day","Christmas","Eid ul Azha","Romans-2","Globe-12","Neptune P1"},0))),
   $I29,0)</f>
        <v/>
      </c>
      <c r="P29" s="4">
        <f>IF(OR($O$7="Canteen",$O$7="Head Office"),0,IF($I29&lt;=0,0,IF(AND($I28&lt;=0,OR(TRIM($J29)="Hebrews",TRIM($J29)="Romans",TRIM($J29)="Romans-2",TRIM($J29)="Globe",TRIM($J29)="Globe-12",TRIM($J29)="Neptune P1")),1,0)))</f>
        <v/>
      </c>
      <c r="Q29" s="6" t="n"/>
      <c r="R29" s="296">
        <f>IF(OR($O$7="Canteen",$O$7="Head Office"),0,IF(
  AND(
    SUMIFS(I:I, C:C, C29) &gt;= 8,
    COUNTIFS(C$14:C29, C29)=1,
    OR(
      TEXT(D29,"hh:mm:ss")="07:00:00",
      TEXT(D29,"hh:mm:ss")="15:00:00",
      TEXT(D29,"hh:mm:ss")="23:00:00",
      TEXT(D30,"hh:mm:ss")="07:00:00",
      TEXT(D30,"hh:mm:ss")="15:00:00",
      TEXT(D30,"hh:mm:ss")="23:00:00"
    )
  ),
  1,
  0
))</f>
        <v/>
      </c>
      <c r="S29" s="4">
        <f>IF(OR($A28="Annual Leave",$A29="Annual Leave"),IF(AND($A28&lt;&gt;"Annual Leave",$A29="Annual Leave"),8,0),0)</f>
        <v/>
      </c>
      <c r="T29" s="146" t="n"/>
      <c r="U29" s="351">
        <f>MAX(0,40-Y29)</f>
        <v/>
      </c>
      <c r="V29" s="351">
        <f>IF(OR($C29="",$D29=""),0,
 IF(OR($A28="Holiday",$A29="Holiday"),0,
 IF(AND(NOT(OR($A28="Annual Leave",$A29="Annual Leave")),$A29="Off day"),0,
  IF($I28+$I29&gt;=8,IF($I28&gt;=8,0,8-$I28),$I29)
  )))</f>
        <v/>
      </c>
      <c r="W29" s="351">
        <f>MAX(0,V29-U29)</f>
        <v/>
      </c>
      <c r="X29" s="351">
        <f>IF(C29="","",C29-WEEKDAY(C29,1)+1)</f>
        <v/>
      </c>
      <c r="Y29" s="351">
        <f>SUMPRODUCT(($X$14:$X28=X29)*(($V$14:$V28)+($O$14:$O28)))+IF(X29=X14,$L$11,0)</f>
        <v/>
      </c>
      <c r="Z29" s="351" t="n"/>
      <c r="AA29" s="351" t="n"/>
      <c r="AB29" s="351" t="n"/>
      <c r="AC29" s="351" t="n"/>
      <c r="AD29" s="351" t="n"/>
      <c r="AE29" s="351" t="n"/>
      <c r="AF29" s="351" t="n"/>
    </row>
    <row r="30" ht="24" customHeight="1" s="348" thickBot="1">
      <c r="A30" s="147" t="inlineStr">
        <is>
          <t>On Day</t>
        </is>
      </c>
      <c r="B30" s="180" t="n"/>
      <c r="C30" s="88">
        <f>C27+1</f>
        <v/>
      </c>
      <c r="D30" s="54" t="n"/>
      <c r="E30" s="148">
        <f>IF(D30="", "",
 IF(D30=TIME(0,0,0), 0,
 IF(AND(D30&gt;=TIME(0,0,1), D30&lt;=TIME(2,0,0)), TIME(7,0,0),
 IF(AND(D30&gt;=TIME(6,0,0), D30&lt;=TIME(8,0,0)), TIME(12,0,0),
 IF(AND(D30&gt;TIME(8,0,0), D30&lt;=TIME(13,59,0)), TIME(15,0,0),
 IF(AND(D30&gt;=TIME(14,0,0), D30&lt;=TIME(17,59,0)), TIME(21,0,0),
 IF(AND(D30&gt;=TIME(18,0,0), D30&lt;=TIME(21,59,0)), TIME(0,0,0),
 IF(AND(D30&gt;=TIME(22,0,0), D30&lt;=TIME(23,59,59)), TIME(7,0,0), ""))))))))</f>
        <v/>
      </c>
      <c r="F30" s="149" t="n"/>
      <c r="G30" s="148">
        <f>IF(AND(D30&gt;=TIME(6,0,0),D30&lt;=TIME(8,0,0)),E30,"")</f>
        <v/>
      </c>
      <c r="H30" s="54" t="n"/>
      <c r="I30" s="55">
        <f>ROUND(IF(OR(D30="",E30="",E30=0),0,IF(H30="",MOD(E30-D30,1)*24,MOD(H30-D30,1)*24)),2)</f>
        <v/>
      </c>
      <c r="J30" s="150" t="n"/>
      <c r="K30" s="270" t="n"/>
      <c r="L30" s="181" t="n"/>
      <c r="M30" s="272">
        <f>MAX(0,V30-W30)</f>
        <v/>
      </c>
      <c r="N30" s="56">
        <f>(IF(OR($C30="",$D30=""),0,
 IF(OR($A30="Holiday",$A31="Holiday"),
    IF(ISNUMBER(MATCH(TRIM($B30),{"Phagwah","Good Friday","Easter Monday","Labour Day","Christmas","Eid ul Azha","Romans-2","Globe-12","Neptune P1"},0)),0,$I30),
 IF(AND(NOT(OR($A30="Annual Leave",$A31="Annual Leave")),$A30="Off day"),$I30,
  MAX(0,$I30-$V30)
  ))))+W30</f>
        <v/>
      </c>
      <c r="O30" s="56">
        <f>IF(AND(OR($A30="Holiday",$A31="Holiday"),
        ISNUMBER(MATCH(TRIM($B30),{"Phagwah","Good Friday","Easter Monday","Labour Day","Christmas","Eid ul Azha","Romans-2","Globe-12","Neptune P1"},0))),
   $I30,0)</f>
        <v/>
      </c>
      <c r="P30" s="56">
        <f>IF(OR($O$7="Canteen",$O$7="Head Office"),0,IF($I30&lt;=0,0,IF(OR(OR(TRIM($J30)="Hebrews",TRIM($J30)="Romans",TRIM($J30)="Romans-2",TRIM($J30)="Globe",TRIM($J30)="Globe-12",TRIM($J30)="Neptune P1"),AND($I31&gt;0,OR(TRIM($J31)="Hebrews",TRIM($J31)="Romans",TRIM($J31)="Romans-2",TRIM($J31)="Globe",TRIM($J31)="Globe-12",TRIM($J31)="Neptune P1"))),1,0)))</f>
        <v/>
      </c>
      <c r="Q30" s="57" t="n"/>
      <c r="R30" s="56">
        <f>IF(OR($O$7="Canteen",$O$7="Head Office"),0,IF(
  AND(
    SUMIFS(I:I, C:C, C30) &gt;= 8,
    COUNTIFS(C$14:C30, C30)=1,
    OR(
      TEXT(D30,"hh:mm:ss")="07:00:00",
      TEXT(D30,"hh:mm:ss")="15:00:00",
      TEXT(D30,"hh:mm:ss")="23:00:00",
      TEXT(D31,"hh:mm:ss")="07:00:00",
      TEXT(D31,"hh:mm:ss")="15:00:00",
      TEXT(D31,"hh:mm:ss")="23:00:00"
    )
  ),
  1,
  0
))</f>
        <v/>
      </c>
      <c r="S30" s="56">
        <f>IF(OR($A30="Annual Leave",$A31="Annual Leave"),IF($A30="Annual Leave",8,0),0)</f>
        <v/>
      </c>
      <c r="T30" s="58" t="n"/>
      <c r="U30" s="144">
        <f>MAX(0,40-Y30)</f>
        <v/>
      </c>
      <c r="V30" s="151">
        <f>IF(OR($C30="",$D30=""),0,
 IF(OR($A30="Holiday",$A31="Holiday"),0,
 IF(AND(NOT(OR($A30="Annual Leave",$A31="Annual Leave")),$A30="Off day"),0,
  IF($I30+$I31&gt;=8,IF($I30&gt;=8,8,$I30),$I30)
  )))</f>
        <v/>
      </c>
      <c r="W30" s="151">
        <f>MAX(0,V30-U30)</f>
        <v/>
      </c>
      <c r="X30" s="151">
        <f>IF(C30="","",C30-WEEKDAY(C30,1)+1)</f>
        <v/>
      </c>
      <c r="Y30" s="151">
        <f>SUMPRODUCT(($X$14:$X29=X30)*(($V$14:$V29)+($O$14:$O29)))+IF(X30=X14,$L$11,0)</f>
        <v/>
      </c>
      <c r="Z30" s="151" t="n"/>
      <c r="AA30" s="151" t="n"/>
      <c r="AB30" s="151" t="n"/>
      <c r="AC30" s="351" t="n"/>
      <c r="AD30" s="351" t="n"/>
      <c r="AE30" s="351" t="n"/>
      <c r="AF30" s="351" t="n"/>
    </row>
    <row r="31" ht="24" customHeight="1" s="348" thickBot="1">
      <c r="A31" s="147" t="inlineStr">
        <is>
          <t>On Day</t>
        </is>
      </c>
      <c r="B31" s="182" t="n"/>
      <c r="C31" s="89">
        <f>C30</f>
        <v/>
      </c>
      <c r="D31" s="59" t="n"/>
      <c r="E31" s="152">
        <f>IF(D31="", "",
 IF(D31=TIME(0,0,0), 0,
 IF(AND(D31&gt;=TIME(0,0,1), D31&lt;=TIME(2,0,0)), TIME(7,0,0),
 IF(AND(D31&gt;=TIME(6,0,0), D31&lt;=TIME(8,0,0)), TIME(12,0,0),
 IF(AND(D31&gt;TIME(8,0,0), D31&lt;=TIME(13,59,0)), TIME(15,0,0),
 IF(AND(D31&gt;=TIME(14,0,0), D31&lt;=TIME(17,59,0)), TIME(21,0,0),
 IF(AND(D31&gt;=TIME(18,0,0), D31&lt;=TIME(21,59,0)), TIME(0,0,0),
 IF(AND(D31&gt;=TIME(22,0,0), D31&lt;=TIME(23,59,59)), TIME(7,0,0), ""))))))))</f>
        <v/>
      </c>
      <c r="F31" s="153" t="n"/>
      <c r="G31" s="152">
        <f>IF(AND(D31&gt;=TIME(6,0,0),D31&lt;=TIME(8,0,0)),E31,"")</f>
        <v/>
      </c>
      <c r="H31" s="59" t="n"/>
      <c r="I31" s="60">
        <f>ROUND(IF(OR(D31="",E31="",E31=0),0,IF(H31="",MOD(E31-D31,1)*24,MOD(H31-D31,1)*24)),2)</f>
        <v/>
      </c>
      <c r="J31" s="150" t="n"/>
      <c r="K31" s="270" t="n"/>
      <c r="L31" s="183" t="n"/>
      <c r="M31" s="272">
        <f>MAX(0,V31-W31)</f>
        <v/>
      </c>
      <c r="N31" s="61">
        <f>(IF(OR($C31="",$D31=""),0,
 IF(OR($A30="Holiday",$A31="Holiday"),
    IF(ISNUMBER(MATCH(TRIM($B31),{"Phagwah","Good Friday","Easter Monday","Labour Day","Christmas","Eid ul Azha","Romans-2","Globe-12","Neptune P1"},0)),0,$I31),
 IF(AND(NOT(OR($A30="Annual Leave",$A31="Annual Leave")),$A31="Off day"),$I31,
  MAX(0,$I31-$V31)
  ))))+W31</f>
        <v/>
      </c>
      <c r="O31" s="61">
        <f>IF(AND(OR($A30="Holiday",$A31="Holiday"),
        ISNUMBER(MATCH(TRIM($B31),{"Phagwah","Good Friday","Easter Monday","Labour Day","Christmas","Eid ul Azha","Romans-2","Globe-12","Neptune P1"},0))),
   $I31,0)</f>
        <v/>
      </c>
      <c r="P31" s="61">
        <f>IF(OR($O$7="Canteen",$O$7="Head Office"),0,IF($I31&lt;=0,0,IF(AND($I30&lt;=0,OR(TRIM($J31)="Hebrews",TRIM($J31)="Romans",TRIM($J31)="Romans-2",TRIM($J31)="Globe",TRIM($J31)="Globe-12",TRIM($J31)="Neptune P1")),1,0)))</f>
        <v/>
      </c>
      <c r="Q31" s="62" t="n"/>
      <c r="R31" s="61">
        <f>IF(OR($O$7="Canteen",$O$7="Head Office"),0,IF(
  AND(
    SUMIFS(I:I, C:C, C31) &gt;= 8,
    COUNTIFS(C$14:C31, C31)=1,
    OR(
      TEXT(D31,"hh:mm:ss")="07:00:00",
      TEXT(D31,"hh:mm:ss")="15:00:00",
      TEXT(D31,"hh:mm:ss")="23:00:00",
      TEXT(D32,"hh:mm:ss")="07:00:00",
      TEXT(D32,"hh:mm:ss")="15:00:00",
      TEXT(D32,"hh:mm:ss")="23:00:00"
    )
  ),
  1,
  0
))</f>
        <v/>
      </c>
      <c r="S31" s="61">
        <f>IF(OR($A30="Annual Leave",$A31="Annual Leave"),IF(AND($A30&lt;&gt;"Annual Leave",$A31="Annual Leave"),8,0),0)</f>
        <v/>
      </c>
      <c r="T31" s="63" t="n"/>
      <c r="U31" s="144">
        <f>MAX(0,40-Y31)</f>
        <v/>
      </c>
      <c r="V31" s="151">
        <f>IF(OR($C31="",$D31=""),0,
 IF(OR($A30="Holiday",$A31="Holiday"),0,
 IF(AND(NOT(OR($A30="Annual Leave",$A31="Annual Leave")),$A31="Off day"),0,
  IF($I30+$I31&gt;=8,IF($I30&gt;=8,0,8-$I30),$I31)
  )))</f>
        <v/>
      </c>
      <c r="W31" s="151">
        <f>MAX(0,V31-U31)</f>
        <v/>
      </c>
      <c r="X31" s="151">
        <f>IF(C31="","",C31-WEEKDAY(C31,1)+1)</f>
        <v/>
      </c>
      <c r="Y31" s="151">
        <f>SUMPRODUCT(($X$14:$X30=X31)*(($V$14:$V30)+($O$14:$O30)))+IF(X31=X14,$L$11,0)</f>
        <v/>
      </c>
      <c r="Z31" s="151" t="n"/>
      <c r="AA31" s="151" t="n"/>
      <c r="AB31" s="151" t="n"/>
      <c r="AC31" s="351" t="n"/>
      <c r="AD31" s="351" t="n"/>
      <c r="AE31" s="351" t="n"/>
      <c r="AF31" s="351" t="n"/>
    </row>
    <row r="32" ht="24" customHeight="1" s="348" thickBot="1">
      <c r="A32" s="184" t="inlineStr">
        <is>
          <t>On Day</t>
        </is>
      </c>
      <c r="B32" s="185" t="n"/>
      <c r="C32" s="101">
        <f>C30+1</f>
        <v/>
      </c>
      <c r="D32" s="11" t="n"/>
      <c r="E32" s="186">
        <f>IF(D32="", "",
 IF(D32=TIME(0,0,0), 0,
 IF(AND(D32&gt;=TIME(0,0,1), D32&lt;=TIME(2,0,0)), TIME(7,0,0),
 IF(AND(D32&gt;=TIME(6,0,0), D32&lt;=TIME(8,0,0)), TIME(12,0,0),
 IF(AND(D32&gt;TIME(8,0,0), D32&lt;=TIME(13,59,0)), TIME(15,0,0),
 IF(AND(D32&gt;=TIME(14,0,0), D32&lt;=TIME(17,59,0)), TIME(21,0,0),
 IF(AND(D32&gt;=TIME(18,0,0), D32&lt;=TIME(21,59,0)), TIME(0,0,0),
 IF(AND(D32&gt;=TIME(22,0,0), D32&lt;=TIME(23,59,59)), TIME(7,0,0), ""))))))))</f>
        <v/>
      </c>
      <c r="F32" s="187" t="n"/>
      <c r="G32" s="186">
        <f>IF(AND(D32&gt;=TIME(6,0,0),D32&lt;=TIME(8,0,0)),E32,"")</f>
        <v/>
      </c>
      <c r="H32" s="11" t="n"/>
      <c r="I32" s="87">
        <f>ROUND(IF(OR(D32="",E32="",E32=0),0,IF(H32="",MOD(E32-D32,1)*24,MOD(H32-D32,1)*24)),2)</f>
        <v/>
      </c>
      <c r="J32" s="188" t="n"/>
      <c r="K32" s="297" t="n"/>
      <c r="L32" s="189" t="n"/>
      <c r="M32" s="298">
        <f>MAX(0,V32-W32)</f>
        <v/>
      </c>
      <c r="N32" s="12">
        <f>(IF(OR($C32="",$D32=""),0,
 IF(OR($A32="Holiday",$A33="Holiday"),
    IF(ISNUMBER(MATCH(TRIM($B32),{"Phagwah","Good Friday","Easter Monday","Labour Day","Christmas","Eid ul Azha","Romans-2","Globe-12","Neptune P1"},0)),0,$I32),
 IF(AND(NOT(OR($A32="Annual Leave",$A33="Annual Leave")),$A32="Off day"),$I32,
  MAX(0,$I32-$V32)
  ))))+W32</f>
        <v/>
      </c>
      <c r="O32" s="12">
        <f>IF(AND(OR($A32="Holiday",$A33="Holiday"),
        ISNUMBER(MATCH(TRIM($B32),{"Phagwah","Good Friday","Easter Monday","Labour Day","Christmas","Eid ul Azha","Romans-2","Globe-12","Neptune P1"},0))),
   $I32,0)</f>
        <v/>
      </c>
      <c r="P32" s="12">
        <f>IF(OR($O$7="Canteen",$O$7="Head Office"),0,IF($I32&lt;=0,0,IF(OR(OR(TRIM($J32)="Hebrews",TRIM($J32)="Romans",TRIM($J32)="Romans-2",TRIM($J32)="Globe",TRIM($J32)="Globe-12",TRIM($J32)="Neptune P1"),AND($I33&gt;0,OR(TRIM($J33)="Hebrews",TRIM($J33)="Romans",TRIM($J33)="Romans-2",TRIM($J33)="Globe",TRIM($J33)="Globe-12",TRIM($J33)="Neptune P1"))),1,0)))</f>
        <v/>
      </c>
      <c r="Q32" s="13" t="n"/>
      <c r="R32" s="12">
        <f>IF(OR($O$7="Canteen",$O$7="Head Office"),0,IF(
  AND(
    SUMIFS(I:I, C:C, C32) &gt;= 8,
    COUNTIFS(C$14:C32, C32)=1,
    OR(
      TEXT(D32,"hh:mm:ss")="07:00:00",
      TEXT(D32,"hh:mm:ss")="15:00:00",
      TEXT(D32,"hh:mm:ss")="23:00:00",
      TEXT(D33,"hh:mm:ss")="07:00:00",
      TEXT(D33,"hh:mm:ss")="15:00:00",
      TEXT(D33,"hh:mm:ss")="23:00:00"
    )
  ),
  1,
  0
))</f>
        <v/>
      </c>
      <c r="S32" s="12">
        <f>IF(OR($A32="Annual Leave",$A33="Annual Leave"),IF($A32="Annual Leave",8,0),0)</f>
        <v/>
      </c>
      <c r="T32" s="102" t="n"/>
      <c r="U32" s="144">
        <f>MAX(0,40-Y32)</f>
        <v/>
      </c>
      <c r="V32" s="351">
        <f>IF(OR($C32="",$D32=""),0,
 IF(OR($A32="Holiday",$A33="Holiday"),0,
 IF(AND(NOT(OR($A32="Annual Leave",$A33="Annual Leave")),$A32="Off day"),0,
  IF($I32+$I33&gt;=8,IF($I32&gt;=8,8,$I32),$I32)
  )))</f>
        <v/>
      </c>
      <c r="W32" s="351">
        <f>MAX(0,V32-U32)</f>
        <v/>
      </c>
      <c r="X32" s="351">
        <f>IF(C32="","",C32-WEEKDAY(C32,1)+1)</f>
        <v/>
      </c>
      <c r="Y32" s="351">
        <f>SUMPRODUCT(($X$14:$X31=X32)*(($V$14:$V31)+($O$14:$O31)))+IF(X32=X14,$L$11,0)</f>
        <v/>
      </c>
      <c r="Z32" s="351" t="n"/>
      <c r="AA32" s="351" t="n"/>
      <c r="AB32" s="351" t="n"/>
      <c r="AC32" s="351" t="n"/>
      <c r="AD32" s="351" t="n"/>
      <c r="AE32" s="351" t="n"/>
      <c r="AF32" s="351" t="n"/>
    </row>
    <row r="33" ht="24" customHeight="1" s="348" thickBot="1">
      <c r="A33" s="184" t="inlineStr">
        <is>
          <t>On Day</t>
        </is>
      </c>
      <c r="B33" s="299" t="n"/>
      <c r="C33" s="101">
        <f>C32</f>
        <v/>
      </c>
      <c r="D33" s="300" t="n"/>
      <c r="E33" s="301">
        <f>IF(D33="", "",
 IF(D33=TIME(0,0,0), 0,
 IF(AND(D33&gt;=TIME(0,0,1), D33&lt;=TIME(2,0,0)), TIME(7,0,0),
 IF(AND(D33&gt;=TIME(6,0,0), D33&lt;=TIME(8,0,0)), TIME(12,0,0),
 IF(AND(D33&gt;TIME(8,0,0), D33&lt;=TIME(13,59,0)), TIME(15,0,0),
 IF(AND(D33&gt;=TIME(14,0,0), D33&lt;=TIME(17,59,0)), TIME(21,0,0),
 IF(AND(D33&gt;=TIME(18,0,0), D33&lt;=TIME(21,59,0)), TIME(0,0,0),
 IF(AND(D33&gt;=TIME(22,0,0), D33&lt;=TIME(23,59,59)), TIME(7,0,0), ""))))))))</f>
        <v/>
      </c>
      <c r="F33" s="187" t="n"/>
      <c r="G33" s="301">
        <f>IF(AND(D33&gt;=TIME(6,0,0),D33&lt;=TIME(8,0,0)),E33,"")</f>
        <v/>
      </c>
      <c r="H33" s="300" t="n"/>
      <c r="I33" s="87">
        <f>ROUND(IF(OR(D33="",E33="",E33=0),0,IF(H33="",MOD(E33-D33,1)*24,MOD(H33-D33,1)*24)),2)</f>
        <v/>
      </c>
      <c r="J33" s="190" t="n"/>
      <c r="K33" s="297" t="n"/>
      <c r="L33" s="189" t="n"/>
      <c r="M33" s="298">
        <f>MAX(0,V33-W33)</f>
        <v/>
      </c>
      <c r="N33" s="302">
        <f>(IF(OR($C33="",$D33=""),0,
 IF(OR($A32="Holiday",$A33="Holiday"),
    IF(ISNUMBER(MATCH(TRIM($B33),{"Phagwah","Good Friday","Easter Monday","Labour Day","Christmas","Eid ul Azha","Romans-2","Globe-12","Neptune P1"},0)),0,$I33),
 IF(AND(NOT(OR($A32="Annual Leave",$A33="Annual Leave")),$A33="Off day"),$I33,
  MAX(0,$I33-$V33)
  ))))+W33</f>
        <v/>
      </c>
      <c r="O33" s="302">
        <f>IF(AND(OR($A32="Holiday",$A33="Holiday"),
        ISNUMBER(MATCH(TRIM($B33),{"Phagwah","Good Friday","Easter Monday","Labour Day","Christmas","Eid ul Azha","Romans-2","Globe-12","Neptune P1"},0))),
   $I33,0)</f>
        <v/>
      </c>
      <c r="P33" s="302">
        <f>IF(OR($O$7="Canteen",$O$7="Head Office"),0,IF($I33&lt;=0,0,IF(AND($I32&lt;=0,OR(TRIM($J33)="Hebrews",TRIM($J33)="Romans",TRIM($J33)="Romans-2",TRIM($J33)="Globe",TRIM($J33)="Globe-12",TRIM($J33)="Neptune P1")),1,0)))</f>
        <v/>
      </c>
      <c r="Q33" s="303" t="n"/>
      <c r="R33" s="302">
        <f>IF(OR($O$7="Canteen",$O$7="Head Office"),0,IF(
  AND(
    SUMIFS(I:I, C:C, C33) &gt;= 8,
    COUNTIFS(C$14:C33, C33)=1,
    OR(
      TEXT(D33,"hh:mm:ss")="07:00:00",
      TEXT(D33,"hh:mm:ss")="15:00:00",
      TEXT(D33,"hh:mm:ss")="23:00:00",
      TEXT(D34,"hh:mm:ss")="07:00:00",
      TEXT(D34,"hh:mm:ss")="15:00:00",
      TEXT(D34,"hh:mm:ss")="23:00:00"
    )
  ),
  1,
  0
))</f>
        <v/>
      </c>
      <c r="S33" s="302">
        <f>IF(OR($A32="Annual Leave",$A33="Annual Leave"),IF(AND($A32&lt;&gt;"Annual Leave",$A33="Annual Leave"),8,0),0)</f>
        <v/>
      </c>
      <c r="T33" s="304" t="n"/>
      <c r="U33" s="144">
        <f>MAX(0,40-Y33)</f>
        <v/>
      </c>
      <c r="V33" s="351">
        <f>IF(OR($C33="",$D33=""),0,
 IF(OR($A32="Holiday",$A33="Holiday"),0,
 IF(AND(NOT(OR($A32="Annual Leave",$A33="Annual Leave")),$A33="Off day"),0,
  IF($I32+$I33&gt;=8,IF($I32&gt;=8,0,8-$I32),$I33)
  )))</f>
        <v/>
      </c>
      <c r="W33" s="351">
        <f>MAX(0,V33-U33)</f>
        <v/>
      </c>
      <c r="X33" s="351">
        <f>IF(C33="","",C33-WEEKDAY(C33,1)+1)</f>
        <v/>
      </c>
      <c r="Y33" s="351">
        <f>SUMPRODUCT(($X$14:$X32=X33)*(($V$14:$V32)+($O$14:$O32)))+IF(X33=X14,$L$11,0)</f>
        <v/>
      </c>
      <c r="Z33" s="351" t="n"/>
      <c r="AA33" s="351" t="n"/>
      <c r="AB33" s="351" t="n"/>
      <c r="AC33" s="351" t="n"/>
      <c r="AD33" s="351" t="n"/>
      <c r="AE33" s="351" t="n"/>
      <c r="AF33" s="351" t="n"/>
    </row>
    <row r="34" ht="24" customHeight="1" s="348" thickBot="1">
      <c r="A34" s="159" t="inlineStr">
        <is>
          <t>On Day</t>
        </is>
      </c>
      <c r="B34" s="191" t="n"/>
      <c r="C34" s="92">
        <f>C32+1</f>
        <v/>
      </c>
      <c r="D34" s="31" t="n"/>
      <c r="E34" s="160">
        <f>IF(D34="", "",
 IF(D34=TIME(0,0,0), 0,
 IF(AND(D34&gt;=TIME(0,0,1), D34&lt;=TIME(2,0,0)), TIME(7,0,0),
 IF(AND(D34&gt;=TIME(6,0,0), D34&lt;=TIME(8,0,0)), TIME(12,0,0),
 IF(AND(D34&gt;TIME(8,0,0), D34&lt;=TIME(13,59,0)), TIME(15,0,0),
 IF(AND(D34&gt;=TIME(14,0,0), D34&lt;=TIME(17,59,0)), TIME(21,0,0),
 IF(AND(D34&gt;=TIME(18,0,0), D34&lt;=TIME(21,59,0)), TIME(0,0,0),
 IF(AND(D34&gt;=TIME(22,0,0), D34&lt;=TIME(23,59,59)), TIME(7,0,0), ""))))))))</f>
        <v/>
      </c>
      <c r="F34" s="161" t="n"/>
      <c r="G34" s="160">
        <f>IF(AND(D34&gt;=TIME(6,0,0),D34&lt;=TIME(8,0,0)),E34,"")</f>
        <v/>
      </c>
      <c r="H34" s="31" t="n"/>
      <c r="I34" s="32">
        <f>ROUND(IF(OR(D34="",E34="",E34=0),0,IF(H34="",MOD(E34-D34,1)*24,MOD(H34-D34,1)*24)),2)</f>
        <v/>
      </c>
      <c r="J34" s="162" t="n"/>
      <c r="K34" s="282" t="n"/>
      <c r="L34" s="181" t="n"/>
      <c r="M34" s="283">
        <f>MAX(0,V34-W34)</f>
        <v/>
      </c>
      <c r="N34" s="33">
        <f>(IF(OR($C34="",$D34=""),0,
 IF(OR($A34="Holiday",$A35="Holiday"),
    IF(ISNUMBER(MATCH(TRIM($B34),{"Phagwah","Good Friday","Easter Monday","Labour Day","Christmas","Eid ul Azha","Romans-2","Globe-12","Neptune P1"},0)),0,$I34),
 IF(AND(NOT(OR($A34="Annual Leave",$A35="Annual Leave")),$A34="Off day"),$I34,
  MAX(0,$I34-$V34)
  ))))+W34</f>
        <v/>
      </c>
      <c r="O34" s="33">
        <f>IF(AND(OR($A34="Holiday",$A35="Holiday"),
        ISNUMBER(MATCH(TRIM($B34),{"Phagwah","Good Friday","Easter Monday","Labour Day","Christmas","Eid ul Azha","Romans-2","Globe-12","Neptune P1"},0))),
   $I34,0)</f>
        <v/>
      </c>
      <c r="P34" s="33">
        <f>IF(OR($O$7="Canteen",$O$7="Head Office"),0,IF($I34&lt;=0,0,IF(OR(OR(TRIM($J34)="Hebrews",TRIM($J34)="Romans",TRIM($J34)="Romans-2",TRIM($J34)="Globe",TRIM($J34)="Globe-12",TRIM($J34)="Neptune P1"),AND($I35&gt;0,OR(TRIM($J35)="Hebrews",TRIM($J35)="Romans",TRIM($J35)="Romans-2",TRIM($J35)="Globe",TRIM($J35)="Globe-12",TRIM($J35)="Neptune P1"))),1,0)))</f>
        <v/>
      </c>
      <c r="Q34" s="34" t="n"/>
      <c r="R34" s="33">
        <f>IF(OR($O$7="Canteen",$O$7="Head Office"),0,IF(
  AND(
    SUMIFS(I:I, C:C, C34) &gt;= 8,
    COUNTIFS(C$14:C34, C34)=1,
    OR(
      TEXT(D34,"hh:mm:ss")="07:00:00",
      TEXT(D34,"hh:mm:ss")="15:00:00",
      TEXT(D34,"hh:mm:ss")="23:00:00",
      TEXT(D35,"hh:mm:ss")="07:00:00",
      TEXT(D35,"hh:mm:ss")="15:00:00",
      TEXT(D35,"hh:mm:ss")="23:00:00"
    )
  ),
  1,
  0
))</f>
        <v/>
      </c>
      <c r="S34" s="33">
        <f>IF(OR($A34="Annual Leave",$A35="Annual Leave"),IF($A34="Annual Leave",8,0),0)</f>
        <v/>
      </c>
      <c r="T34" s="35" t="n"/>
      <c r="U34" s="144">
        <f>MAX(0,40-Y34)</f>
        <v/>
      </c>
      <c r="V34" s="351">
        <f>IF(OR($C34="",$D34=""),0,
 IF(OR($A34="Holiday",$A35="Holiday"),0,
 IF(AND(NOT(OR($A34="Annual Leave",$A35="Annual Leave")),$A34="Off day"),0,
  IF($I34+$I35&gt;=8,IF($I34&gt;=8,8,$I34),$I34)
  )))</f>
        <v/>
      </c>
      <c r="W34" s="351">
        <f>MAX(0,V34-U34)</f>
        <v/>
      </c>
      <c r="X34" s="351">
        <f>IF(C34="","",C34-WEEKDAY(C34,1)+1)</f>
        <v/>
      </c>
      <c r="Y34" s="351">
        <f>SUMPRODUCT(($X$14:$X33=X34)*(($V$14:$V33)+($O$14:$O33)))+IF(X34=X14,$L$11,0)</f>
        <v/>
      </c>
      <c r="Z34" s="351" t="n"/>
      <c r="AA34" s="351" t="n"/>
      <c r="AB34" s="351" t="n"/>
      <c r="AC34" s="351" t="n"/>
      <c r="AD34" s="351" t="n"/>
      <c r="AE34" s="351" t="n"/>
      <c r="AF34" s="351" t="n"/>
    </row>
    <row r="35" ht="24" customHeight="1" s="348" thickBot="1">
      <c r="A35" s="159" t="inlineStr">
        <is>
          <t>On Day</t>
        </is>
      </c>
      <c r="B35" s="192" t="n"/>
      <c r="C35" s="93">
        <f>C34</f>
        <v/>
      </c>
      <c r="D35" s="36" t="n"/>
      <c r="E35" s="163">
        <f>IF(D35="", "",
 IF(D35=TIME(0,0,0), 0,
 IF(AND(D35&gt;=TIME(0,0,1), D35&lt;=TIME(2,0,0)), TIME(7,0,0),
 IF(AND(D35&gt;=TIME(6,0,0), D35&lt;=TIME(8,0,0)), TIME(12,0,0),
 IF(AND(D35&gt;TIME(8,0,0), D35&lt;=TIME(13,59,0)), TIME(15,0,0),
 IF(AND(D35&gt;=TIME(14,0,0), D35&lt;=TIME(17,59,0)), TIME(21,0,0),
 IF(AND(D35&gt;=TIME(18,0,0), D35&lt;=TIME(21,59,0)), TIME(0,0,0),
 IF(AND(D35&gt;=TIME(22,0,0), D35&lt;=TIME(23,59,59)), TIME(7,0,0), ""))))))))</f>
        <v/>
      </c>
      <c r="F35" s="164" t="n"/>
      <c r="G35" s="163">
        <f>IF(AND(D35&gt;=TIME(6,0,0),D35&lt;=TIME(8,0,0)),E35,"")</f>
        <v/>
      </c>
      <c r="H35" s="36" t="n"/>
      <c r="I35" s="37">
        <f>ROUND(IF(OR(D35="",E35="",E35=0),0,IF(H35="",MOD(E35-D35,1)*24,MOD(H35-D35,1)*24)),2)</f>
        <v/>
      </c>
      <c r="J35" s="162" t="n"/>
      <c r="K35" s="282" t="n"/>
      <c r="L35" s="183" t="n"/>
      <c r="M35" s="283">
        <f>MAX(0,V35-W35)</f>
        <v/>
      </c>
      <c r="N35" s="38">
        <f>(IF(OR($C35="",$D35=""),0,
 IF(OR($A34="Holiday",$A35="Holiday"),
    IF(ISNUMBER(MATCH(TRIM($B35),{"Phagwah","Good Friday","Easter Monday","Labour Day","Christmas","Eid ul Azha","Romans-2","Globe-12","Neptune P1"},0)),0,$I35),
 IF(AND(NOT(OR($A34="Annual Leave",$A35="Annual Leave")),$A35="Off day"),$I35,
  MAX(0,$I35-$V35)
  ))))+W35</f>
        <v/>
      </c>
      <c r="O35" s="38">
        <f>IF(AND(OR($A34="Holiday",$A35="Holiday"),
        ISNUMBER(MATCH(TRIM($B35),{"Phagwah","Good Friday","Easter Monday","Labour Day","Christmas","Eid ul Azha","Romans-2","Globe-12","Neptune P1"},0))),
   $I35,0)</f>
        <v/>
      </c>
      <c r="P35" s="38">
        <f>IF(OR($O$7="Canteen",$O$7="Head Office"),0,IF($I35&lt;=0,0,IF(AND($I34&lt;=0,OR(TRIM($J35)="Hebrews",TRIM($J35)="Romans",TRIM($J35)="Romans-2",TRIM($J35)="Globe",TRIM($J35)="Globe-12",TRIM($J35)="Neptune P1")),1,0)))</f>
        <v/>
      </c>
      <c r="Q35" s="39" t="n"/>
      <c r="R35" s="38">
        <f>IF(OR($O$7="Canteen",$O$7="Head Office"),0,IF(
  AND(
    SUMIFS(I:I, C:C, C35) &gt;= 8,
    COUNTIFS(C$14:C35, C35)=1,
    OR(
      TEXT(D35,"hh:mm:ss")="07:00:00",
      TEXT(D35,"hh:mm:ss")="15:00:00",
      TEXT(D35,"hh:mm:ss")="23:00:00",
      TEXT(D36,"hh:mm:ss")="07:00:00",
      TEXT(D36,"hh:mm:ss")="15:00:00",
      TEXT(D36,"hh:mm:ss")="23:00:00"
    )
  ),
  1,
  0
))</f>
        <v/>
      </c>
      <c r="S35" s="38">
        <f>IF(OR($A34="Annual Leave",$A35="Annual Leave"),IF(AND($A34&lt;&gt;"Annual Leave",$A35="Annual Leave"),8,0),0)</f>
        <v/>
      </c>
      <c r="T35" s="40" t="n"/>
      <c r="U35" s="144">
        <f>MAX(0,40-Y35)</f>
        <v/>
      </c>
      <c r="V35" s="351">
        <f>IF(OR($C35="",$D35=""),0,
 IF(OR($A34="Holiday",$A35="Holiday"),0,
 IF(AND(NOT(OR($A34="Annual Leave",$A35="Annual Leave")),$A35="Off day"),0,
  IF($I34+$I35&gt;=8,IF($I34&gt;=8,0,8-$I34),$I35)
  )))</f>
        <v/>
      </c>
      <c r="W35" s="351">
        <f>MAX(0,V35-U35)</f>
        <v/>
      </c>
      <c r="X35" s="351">
        <f>IF(C35="","",C35-WEEKDAY(C35,1)+1)</f>
        <v/>
      </c>
      <c r="Y35" s="351">
        <f>SUMPRODUCT(($X$14:$X34=X35)*(($V$14:$V34)+($O$14:$O34)))+IF(X35=X14,$L$11,0)</f>
        <v/>
      </c>
      <c r="Z35" s="351" t="n"/>
      <c r="AA35" s="351" t="n"/>
      <c r="AB35" s="351" t="n"/>
      <c r="AC35" s="351" t="n"/>
      <c r="AD35" s="351" t="n"/>
      <c r="AE35" s="351" t="n"/>
      <c r="AF35" s="351" t="n"/>
    </row>
    <row r="36" ht="24" customHeight="1" s="348" thickBot="1">
      <c r="A36" s="154" t="inlineStr">
        <is>
          <t>On Day</t>
        </is>
      </c>
      <c r="B36" s="193" t="n"/>
      <c r="C36" s="90">
        <f>C34+1</f>
        <v/>
      </c>
      <c r="D36" s="8" t="n"/>
      <c r="E36" s="155">
        <f>IF(D36="", "",
 IF(D36=TIME(0,0,0), 0,
 IF(AND(D36&gt;=TIME(0,0,1), D36&lt;=TIME(2,0,0)), TIME(7,0,0),
 IF(AND(D36&gt;=TIME(6,0,0), D36&lt;=TIME(8,0,0)), TIME(12,0,0),
 IF(AND(D36&gt;TIME(8,0,0), D36&lt;=TIME(13,59,0)), TIME(15,0,0),
 IF(AND(D36&gt;=TIME(14,0,0), D36&lt;=TIME(17,59,0)), TIME(21,0,0),
 IF(AND(D36&gt;=TIME(18,0,0), D36&lt;=TIME(21,59,0)), TIME(0,0,0),
 IF(AND(D36&gt;=TIME(22,0,0), D36&lt;=TIME(23,59,59)), TIME(7,0,0), ""))))))))</f>
        <v/>
      </c>
      <c r="F36" s="156" t="n"/>
      <c r="G36" s="155">
        <f>IF(AND(D36&gt;=TIME(6,0,0),D36&lt;=TIME(8,0,0)),E36,"")</f>
        <v/>
      </c>
      <c r="H36" s="8" t="n"/>
      <c r="I36" s="30">
        <f>ROUND(IF(OR(D36="",E36="",E36=0),0,IF(H36="",MOD(E36-D36,1)*24,MOD(H36-D36,1)*24)),2)</f>
        <v/>
      </c>
      <c r="J36" s="157" t="n"/>
      <c r="K36" s="274" t="n"/>
      <c r="L36" s="189" t="n"/>
      <c r="M36" s="275">
        <f>MAX(0,V36-W36)</f>
        <v/>
      </c>
      <c r="N36" s="9">
        <f>(IF(OR($C36="",$D36=""),0,
 IF(OR($A36="Holiday",$A37="Holiday"),
    IF(ISNUMBER(MATCH(TRIM($B36),{"Phagwah","Good Friday","Easter Monday","Labour Day","Christmas","Eid ul Azha","Romans-2","Globe-12","Neptune P1"},0)),0,$I36),
 IF(AND(NOT(OR($A36="Annual Leave",$A37="Annual Leave")),$A36="Off day"),$I36,
  MAX(0,$I36-$V36)
  ))))+W36</f>
        <v/>
      </c>
      <c r="O36" s="9">
        <f>IF(AND(OR($A36="Holiday",$A37="Holiday"),
        ISNUMBER(MATCH(TRIM($B36),{"Phagwah","Good Friday","Easter Monday","Labour Day","Christmas","Eid ul Azha","Romans-2","Globe-12","Neptune P1"},0))),
   $I36,0)</f>
        <v/>
      </c>
      <c r="P36" s="9">
        <f>IF(OR($O$7="Canteen",$O$7="Head Office"),0,IF($I36&lt;=0,0,IF(OR(OR(TRIM($J36)="Hebrews",TRIM($J36)="Romans",TRIM($J36)="Romans-2",TRIM($J36)="Globe",TRIM($J36)="Globe-12",TRIM($J36)="Neptune P1"),AND($I37&gt;0,OR(TRIM($J37)="Hebrews",TRIM($J37)="Romans",TRIM($J37)="Romans-2",TRIM($J37)="Globe",TRIM($J37)="Globe-12",TRIM($J37)="Neptune P1"))),1,0)))</f>
        <v/>
      </c>
      <c r="Q36" s="10" t="n"/>
      <c r="R36" s="9">
        <f>IF(OR($O$7="Canteen",$O$7="Head Office"),0,IF(
  AND(
    SUMIFS(I:I, C:C, C36) &gt;= 8,
    COUNTIFS(C$14:C36, C36)=1,
    OR(
      TEXT(D36,"hh:mm:ss")="07:00:00",
      TEXT(D36,"hh:mm:ss")="15:00:00",
      TEXT(D36,"hh:mm:ss")="23:00:00",
      TEXT(D37,"hh:mm:ss")="07:00:00",
      TEXT(D37,"hh:mm:ss")="15:00:00",
      TEXT(D37,"hh:mm:ss")="23:00:00"
    )
  ),
  1,
  0
))</f>
        <v/>
      </c>
      <c r="S36" s="9">
        <f>IF(OR($A36="Annual Leave",$A37="Annual Leave"),IF($A36="Annual Leave",8,0),0)</f>
        <v/>
      </c>
      <c r="T36" s="91" t="n"/>
      <c r="U36" s="144">
        <f>MAX(0,40-Y36)</f>
        <v/>
      </c>
      <c r="V36" s="351">
        <f>IF(OR($C36="",$D36=""),0,
 IF(OR($A36="Holiday",$A37="Holiday"),0,
 IF(AND(NOT(OR($A36="Annual Leave",$A37="Annual Leave")),$A36="Off day"),0,
  IF($I36+$I37&gt;=8,IF($I36&gt;=8,8,$I36),$I36)
  )))</f>
        <v/>
      </c>
      <c r="W36" s="351">
        <f>MAX(0,V36-U36)</f>
        <v/>
      </c>
      <c r="X36" s="351">
        <f>IF(C36="","",C36-WEEKDAY(C36,1)+1)</f>
        <v/>
      </c>
      <c r="Y36" s="351">
        <f>SUMPRODUCT(($X$14:$X35=X36)*(($V$14:$V35)+($O$14:$O35)))+IF(X36=X14,$L$11,0)</f>
        <v/>
      </c>
      <c r="Z36" s="351" t="n"/>
      <c r="AA36" s="351" t="n"/>
      <c r="AB36" s="351" t="n"/>
      <c r="AC36" s="351" t="n"/>
      <c r="AD36" s="351" t="n"/>
      <c r="AE36" s="351" t="n"/>
      <c r="AF36" s="351" t="n"/>
    </row>
    <row r="37" ht="24" customHeight="1" s="348" thickBot="1">
      <c r="A37" s="154" t="inlineStr">
        <is>
          <t>On Day</t>
        </is>
      </c>
      <c r="B37" s="305" t="n"/>
      <c r="C37" s="90">
        <f>C36</f>
        <v/>
      </c>
      <c r="D37" s="276" t="n"/>
      <c r="E37" s="277">
        <f>IF(D37="", "",
 IF(D37=TIME(0,0,0), 0,
 IF(AND(D37&gt;=TIME(0,0,1), D37&lt;=TIME(2,0,0)), TIME(7,0,0),
 IF(AND(D37&gt;=TIME(6,0,0), D37&lt;=TIME(8,0,0)), TIME(12,0,0),
 IF(AND(D37&gt;TIME(8,0,0), D37&lt;=TIME(13,59,0)), TIME(15,0,0),
 IF(AND(D37&gt;=TIME(14,0,0), D37&lt;=TIME(17,59,0)), TIME(21,0,0),
 IF(AND(D37&gt;=TIME(18,0,0), D37&lt;=TIME(21,59,0)), TIME(0,0,0),
 IF(AND(D37&gt;=TIME(22,0,0), D37&lt;=TIME(23,59,59)), TIME(7,0,0), ""))))))))</f>
        <v/>
      </c>
      <c r="F37" s="156" t="n"/>
      <c r="G37" s="277">
        <f>IF(AND(D37&gt;=TIME(6,0,0),D37&lt;=TIME(8,0,0)),E37,"")</f>
        <v/>
      </c>
      <c r="H37" s="276" t="n"/>
      <c r="I37" s="30">
        <f>ROUND(IF(OR(D37="",E37="",E37=0),0,IF(H37="",MOD(E37-D37,1)*24,MOD(H37-D37,1)*24)),2)</f>
        <v/>
      </c>
      <c r="J37" s="158" t="n"/>
      <c r="K37" s="274" t="n"/>
      <c r="L37" s="189" t="n"/>
      <c r="M37" s="275">
        <f>MAX(0,V37-W37)</f>
        <v/>
      </c>
      <c r="N37" s="278">
        <f>(IF(OR($C37="",$D37=""),0,
 IF(OR($A36="Holiday",$A37="Holiday"),
    IF(ISNUMBER(MATCH(TRIM($B37),{"Phagwah","Good Friday","Easter Monday","Labour Day","Christmas","Eid ul Azha","Romans-2","Globe-12","Neptune P1"},0)),0,$I37),
 IF(AND(NOT(OR($A36="Annual Leave",$A37="Annual Leave")),$A37="Off day"),$I37,
  MAX(0,$I37-$V37)
  ))))+W37</f>
        <v/>
      </c>
      <c r="O37" s="278">
        <f>IF(AND(OR($A36="Holiday",$A37="Holiday"),
        ISNUMBER(MATCH(TRIM($B37),{"Phagwah","Good Friday","Easter Monday","Labour Day","Christmas","Eid ul Azha","Romans-2","Globe-12","Neptune P1"},0))),
   $I37,0)</f>
        <v/>
      </c>
      <c r="P37" s="278">
        <f>IF(OR($O$7="Canteen",$O$7="Head Office"),0,IF($I37&lt;=0,0,IF(AND($I36&lt;=0,OR(TRIM($J37)="Hebrews",TRIM($J37)="Romans",TRIM($J37)="Romans-2",TRIM($J37)="Globe",TRIM($J37)="Globe-12",TRIM($J37)="Neptune P1")),1,0)))</f>
        <v/>
      </c>
      <c r="Q37" s="279" t="n"/>
      <c r="R37" s="278">
        <f>IF(OR($O$7="Canteen",$O$7="Head Office"),0,IF(
  AND(
    SUMIFS(I:I, C:C, C37) &gt;= 8,
    COUNTIFS(C$14:C37, C37)=1,
    OR(
      TEXT(D37,"hh:mm:ss")="07:00:00",
      TEXT(D37,"hh:mm:ss")="15:00:00",
      TEXT(D37,"hh:mm:ss")="23:00:00",
      TEXT(D38,"hh:mm:ss")="07:00:00",
      TEXT(D38,"hh:mm:ss")="15:00:00",
      TEXT(D38,"hh:mm:ss")="23:00:00"
    )
  ),
  1,
  0
))</f>
        <v/>
      </c>
      <c r="S37" s="278">
        <f>IF(OR($A36="Annual Leave",$A37="Annual Leave"),IF(AND($A36&lt;&gt;"Annual Leave",$A37="Annual Leave"),8,0),0)</f>
        <v/>
      </c>
      <c r="T37" s="280" t="n"/>
      <c r="U37" s="144">
        <f>MAX(0,40-Y37)</f>
        <v/>
      </c>
      <c r="V37" s="351">
        <f>IF(OR($C37="",$D37=""),0,
 IF(OR($A36="Holiday",$A37="Holiday"),0,
 IF(AND(NOT(OR($A36="Annual Leave",$A37="Annual Leave")),$A37="Off day"),0,
  IF($I36+$I37&gt;=8,IF($I36&gt;=8,0,8-$I36),$I37)
  )))</f>
        <v/>
      </c>
      <c r="W37" s="351">
        <f>MAX(0,V37-U37)</f>
        <v/>
      </c>
      <c r="X37" s="351">
        <f>IF(C37="","",C37-WEEKDAY(C37,1)+1)</f>
        <v/>
      </c>
      <c r="Y37" s="351">
        <f>SUMPRODUCT(($X$14:$X36=X37)*(($V$14:$V36)+($O$14:$O36)))+IF(X37=X14,$L$11,0)</f>
        <v/>
      </c>
      <c r="Z37" s="351" t="n"/>
      <c r="AA37" s="351" t="n"/>
      <c r="AB37" s="351" t="n"/>
      <c r="AC37" s="351" t="n"/>
      <c r="AD37" s="351" t="n"/>
      <c r="AE37" s="351" t="n"/>
      <c r="AF37" s="351" t="n"/>
    </row>
    <row r="38" ht="24" customHeight="1" s="348" thickBot="1">
      <c r="A38" s="194" t="inlineStr">
        <is>
          <t>On Day</t>
        </is>
      </c>
      <c r="B38" s="195" t="n"/>
      <c r="C38" s="103">
        <f>C36+1</f>
        <v/>
      </c>
      <c r="D38" s="64" t="n"/>
      <c r="E38" s="196">
        <f>IF(D38="", "",
 IF(D38=TIME(0,0,0), 0,
 IF(AND(D38&gt;=TIME(0,0,1), D38&lt;=TIME(2,0,0)), TIME(7,0,0),
 IF(AND(D38&gt;=TIME(6,0,0), D38&lt;=TIME(8,0,0)), TIME(12,0,0),
 IF(AND(D38&gt;TIME(8,0,0), D38&lt;=TIME(13,59,0)), TIME(15,0,0),
 IF(AND(D38&gt;=TIME(14,0,0), D38&lt;=TIME(17,59,0)), TIME(21,0,0),
 IF(AND(D38&gt;=TIME(18,0,0), D38&lt;=TIME(21,59,0)), TIME(0,0,0),
 IF(AND(D38&gt;=TIME(22,0,0), D38&lt;=TIME(23,59,59)), TIME(7,0,0), ""))))))))</f>
        <v/>
      </c>
      <c r="F38" s="197" t="n"/>
      <c r="G38" s="196">
        <f>IF(AND(D38&gt;=TIME(6,0,0),D38&lt;=TIME(8,0,0)),E38,"")</f>
        <v/>
      </c>
      <c r="H38" s="64" t="n"/>
      <c r="I38" s="65">
        <f>ROUND(IF(OR(D38="",E38="",E38=0),0,IF(H38="",MOD(E38-D38,1)*24,MOD(H38-D38,1)*24)),2)</f>
        <v/>
      </c>
      <c r="J38" s="198" t="n"/>
      <c r="K38" s="306" t="n"/>
      <c r="L38" s="181" t="n"/>
      <c r="M38" s="307">
        <f>MAX(0,V38-W38)</f>
        <v/>
      </c>
      <c r="N38" s="66">
        <f>(IF(OR($C38="",$D38=""),0,
 IF(OR($A38="Holiday",$A39="Holiday"),
    IF(ISNUMBER(MATCH(TRIM($B38),{"Phagwah","Good Friday","Easter Monday","Labour Day","Christmas","Eid ul Azha","Romans-2","Globe-12","Neptune P1"},0)),0,$I38),
 IF(AND(NOT(OR($A38="Annual Leave",$A39="Annual Leave")),$A38="Off day"),$I38,
  MAX(0,$I38-$V38)
  ))))+W38</f>
        <v/>
      </c>
      <c r="O38" s="66">
        <f>IF(AND(OR($A38="Holiday",$A39="Holiday"),
        ISNUMBER(MATCH(TRIM($B38),{"Phagwah","Good Friday","Easter Monday","Labour Day","Christmas","Eid ul Azha","Romans-2","Globe-12","Neptune P1"},0))),
   $I38,0)</f>
        <v/>
      </c>
      <c r="P38" s="66">
        <f>IF(OR($O$7="Canteen",$O$7="Head Office"),0,IF($I38&lt;=0,0,IF(OR(OR(TRIM($J38)="Hebrews",TRIM($J38)="Romans",TRIM($J38)="Romans-2",TRIM($J38)="Globe",TRIM($J38)="Globe-12",TRIM($J38)="Neptune P1"),AND($I39&gt;0,OR(TRIM($J39)="Hebrews",TRIM($J39)="Romans",TRIM($J39)="Romans-2",TRIM($J39)="Globe",TRIM($J39)="Globe-12",TRIM($J39)="Neptune P1"))),1,0)))</f>
        <v/>
      </c>
      <c r="Q38" s="67" t="n"/>
      <c r="R38" s="66">
        <f>IF(OR($O$7="Canteen",$O$7="Head Office"),0,IF(
  AND(
    SUMIFS(I:I, C:C, C38) &gt;= 8,
    COUNTIFS(C$14:C38, C38)=1,
    OR(
      TEXT(D38,"hh:mm:ss")="07:00:00",
      TEXT(D38,"hh:mm:ss")="15:00:00",
      TEXT(D38,"hh:mm:ss")="23:00:00",
      TEXT(D39,"hh:mm:ss")="07:00:00",
      TEXT(D39,"hh:mm:ss")="15:00:00",
      TEXT(D39,"hh:mm:ss")="23:00:00"
    )
  ),
  1,
  0
))</f>
        <v/>
      </c>
      <c r="S38" s="66">
        <f>IF(OR($A38="Annual Leave",$A39="Annual Leave"),IF($A38="Annual Leave",8,0),0)</f>
        <v/>
      </c>
      <c r="T38" s="68" t="n"/>
      <c r="U38" s="144">
        <f>MAX(0,40-Y38)</f>
        <v/>
      </c>
      <c r="V38" s="351">
        <f>IF(OR($C38="",$D38=""),0,
 IF(OR($A38="Holiday",$A39="Holiday"),0,
 IF(AND(NOT(OR($A38="Annual Leave",$A39="Annual Leave")),$A38="Off day"),0,
  IF($I38+$I39&gt;=8,IF($I38&gt;=8,8,$I38),$I38)
  )))</f>
        <v/>
      </c>
      <c r="W38" s="351">
        <f>MAX(0,V38-U38)</f>
        <v/>
      </c>
      <c r="X38" s="351">
        <f>IF(C38="","",C38-WEEKDAY(C38,1)+1)</f>
        <v/>
      </c>
      <c r="Y38" s="351">
        <f>SUMPRODUCT(($X$14:$X37=X38)*(($V$14:$V37)+($O$14:$O37)))+IF(X38=X14,$L$11,0)</f>
        <v/>
      </c>
      <c r="Z38" s="351" t="n"/>
      <c r="AA38" s="351" t="n"/>
      <c r="AB38" s="351" t="n"/>
      <c r="AC38" s="351" t="n"/>
      <c r="AD38" s="351" t="n"/>
      <c r="AE38" s="351" t="n"/>
      <c r="AF38" s="351" t="n"/>
    </row>
    <row r="39" ht="24" customHeight="1" s="348" thickBot="1">
      <c r="A39" s="194" t="inlineStr">
        <is>
          <t>On Day</t>
        </is>
      </c>
      <c r="B39" s="199" t="n"/>
      <c r="C39" s="104">
        <f>C38</f>
        <v/>
      </c>
      <c r="D39" s="69" t="n"/>
      <c r="E39" s="200">
        <f>IF(D39="", "",
 IF(D39=TIME(0,0,0), 0,
 IF(AND(D39&gt;=TIME(0,0,1), D39&lt;=TIME(2,0,0)), TIME(7,0,0),
 IF(AND(D39&gt;=TIME(6,0,0), D39&lt;=TIME(8,0,0)), TIME(12,0,0),
 IF(AND(D39&gt;TIME(8,0,0), D39&lt;=TIME(13,59,0)), TIME(15,0,0),
 IF(AND(D39&gt;=TIME(14,0,0), D39&lt;=TIME(17,59,0)), TIME(21,0,0),
 IF(AND(D39&gt;=TIME(18,0,0), D39&lt;=TIME(21,59,0)), TIME(0,0,0),
 IF(AND(D39&gt;=TIME(22,0,0), D39&lt;=TIME(23,59,59)), TIME(7,0,0), ""))))))))</f>
        <v/>
      </c>
      <c r="F39" s="201" t="n"/>
      <c r="G39" s="200">
        <f>IF(AND(D39&gt;=TIME(6,0,0),D39&lt;=TIME(8,0,0)),E39,"")</f>
        <v/>
      </c>
      <c r="H39" s="69" t="n"/>
      <c r="I39" s="70">
        <f>ROUND(IF(OR(D39="",E39="",E39=0),0,IF(H39="",MOD(E39-D39,1)*24,MOD(H39-D39,1)*24)),2)</f>
        <v/>
      </c>
      <c r="J39" s="198" t="n"/>
      <c r="K39" s="306" t="n"/>
      <c r="L39" s="183" t="n"/>
      <c r="M39" s="307">
        <f>MAX(0,V39-W39)</f>
        <v/>
      </c>
      <c r="N39" s="71">
        <f>(IF(OR($C39="",$D39=""),0,
 IF(OR($A38="Holiday",$A39="Holiday"),
    IF(ISNUMBER(MATCH(TRIM($B39),{"Phagwah","Good Friday","Easter Monday","Labour Day","Christmas","Eid ul Azha","Romans-2","Globe-12","Neptune P1"},0)),0,$I39),
 IF(AND(NOT(OR($A38="Annual Leave",$A39="Annual Leave")),$A39="Off day"),$I39,
  MAX(0,$I39-$V39)
  ))))+W39</f>
        <v/>
      </c>
      <c r="O39" s="71">
        <f>IF(AND(OR($A38="Holiday",$A39="Holiday"),
        ISNUMBER(MATCH(TRIM($B39),{"Phagwah","Good Friday","Easter Monday","Labour Day","Christmas","Eid ul Azha","Romans-2","Globe-12","Neptune P1"},0))),
   $I39,0)</f>
        <v/>
      </c>
      <c r="P39" s="71">
        <f>IF(OR($O$7="Canteen",$O$7="Head Office"),0,IF($I39&lt;=0,0,IF(AND($I38&lt;=0,OR(TRIM($J39)="Hebrews",TRIM($J39)="Romans",TRIM($J39)="Romans-2",TRIM($J39)="Globe",TRIM($J39)="Globe-12",TRIM($J39)="Neptune P1")),1,0)))</f>
        <v/>
      </c>
      <c r="Q39" s="72" t="n"/>
      <c r="R39" s="71">
        <f>IF(OR($O$7="Canteen",$O$7="Head Office"),0,IF(
  AND(
    SUMIFS(I:I, C:C, C39) &gt;= 8,
    COUNTIFS(C$14:C39, C39)=1,
    OR(
      TEXT(D39,"hh:mm:ss")="07:00:00",
      TEXT(D39,"hh:mm:ss")="15:00:00",
      TEXT(D39,"hh:mm:ss")="23:00:00",
      TEXT(D40,"hh:mm:ss")="07:00:00",
      TEXT(D40,"hh:mm:ss")="15:00:00",
      TEXT(D40,"hh:mm:ss")="23:00:00"
    )
  ),
  1,
  0
))</f>
        <v/>
      </c>
      <c r="S39" s="71">
        <f>IF(OR($A38="Annual Leave",$A39="Annual Leave"),IF(AND($A38&lt;&gt;"Annual Leave",$A39="Annual Leave"),8,0),0)</f>
        <v/>
      </c>
      <c r="T39" s="73" t="n"/>
      <c r="U39" s="144">
        <f>MAX(0,40-Y39)</f>
        <v/>
      </c>
      <c r="V39" s="351">
        <f>IF(OR($C39="",$D39=""),0,
 IF(OR($A38="Holiday",$A39="Holiday"),0,
 IF(AND(NOT(OR($A38="Annual Leave",$A39="Annual Leave")),$A39="Off day"),0,
  IF($I38+$I39&gt;=8,IF($I38&gt;=8,0,8-$I38),$I39)
  )))</f>
        <v/>
      </c>
      <c r="W39" s="351">
        <f>MAX(0,V39-U39)</f>
        <v/>
      </c>
      <c r="X39" s="351">
        <f>IF(C39="","",C39-WEEKDAY(C39,1)+1)</f>
        <v/>
      </c>
      <c r="Y39" s="351">
        <f>SUMPRODUCT(($X$14:$X38=X39)*(($V$14:$V38)+($O$14:$O38)))+IF(X39=X14,$L$11,0)</f>
        <v/>
      </c>
      <c r="Z39" s="351" t="n"/>
      <c r="AA39" s="351" t="n"/>
      <c r="AB39" s="351" t="n"/>
      <c r="AC39" s="351" t="n"/>
      <c r="AD39" s="351" t="n"/>
      <c r="AE39" s="351" t="n"/>
      <c r="AF39" s="351" t="n"/>
    </row>
    <row r="40" ht="24" customHeight="1" s="348" thickBot="1">
      <c r="A40" s="202" t="inlineStr">
        <is>
          <t>On Day</t>
        </is>
      </c>
      <c r="B40" s="203" t="n"/>
      <c r="C40" s="105">
        <f>C38+1</f>
        <v/>
      </c>
      <c r="D40" s="74" t="n"/>
      <c r="E40" s="204">
        <f>IF(D40="", "",
 IF(D40=TIME(0,0,0), 0,
 IF(AND(D40&gt;=TIME(0,0,1), D40&lt;=TIME(2,0,0)), TIME(7,0,0),
 IF(AND(D40&gt;=TIME(6,0,0), D40&lt;=TIME(8,0,0)), TIME(12,0,0),
 IF(AND(D40&gt;TIME(8,0,0), D40&lt;=TIME(13,59,0)), TIME(15,0,0),
 IF(AND(D40&gt;=TIME(14,0,0), D40&lt;=TIME(17,59,0)), TIME(21,0,0),
 IF(AND(D40&gt;=TIME(18,0,0), D40&lt;=TIME(21,59,0)), TIME(0,0,0),
 IF(AND(D40&gt;=TIME(22,0,0), D40&lt;=TIME(23,59,59)), TIME(7,0,0), ""))))))))</f>
        <v/>
      </c>
      <c r="F40" s="205" t="n"/>
      <c r="G40" s="204">
        <f>IF(AND(D40&gt;=TIME(6,0,0),D40&lt;=TIME(8,0,0)),E40,"")</f>
        <v/>
      </c>
      <c r="H40" s="74" t="n"/>
      <c r="I40" s="106">
        <f>ROUND(IF(OR(D40="",E40="",E40=0),0,IF(H40="",MOD(E40-D40,1)*24,MOD(H40-D40,1)*24)),2)</f>
        <v/>
      </c>
      <c r="J40" s="206" t="n"/>
      <c r="K40" s="308" t="n"/>
      <c r="L40" s="189" t="n"/>
      <c r="M40" s="309">
        <f>MAX(0,V40-W40)</f>
        <v/>
      </c>
      <c r="N40" s="75">
        <f>(IF(OR($C40="",$D40=""),0,
 IF(OR($A40="Holiday",$A41="Holiday"),
    IF(ISNUMBER(MATCH(TRIM($B40),{"Phagwah","Good Friday","Easter Monday","Labour Day","Christmas","Eid ul Azha","Romans-2","Globe-12","Neptune P1"},0)),0,$I40),
 IF(AND(NOT(OR($A40="Annual Leave",$A41="Annual Leave")),$A40="Off day"),$I40,
  MAX(0,$I40-$V40)
  ))))+W40</f>
        <v/>
      </c>
      <c r="O40" s="75">
        <f>IF(AND(OR($A40="Holiday",$A41="Holiday"),
        ISNUMBER(MATCH(TRIM($B40),{"Phagwah","Good Friday","Easter Monday","Labour Day","Christmas","Eid ul Azha","Romans-2","Globe-12","Neptune P1"},0))),
   $I40,0)</f>
        <v/>
      </c>
      <c r="P40" s="75">
        <f>IF(OR($O$7="Canteen",$O$7="Head Office"),0,IF($I40&lt;=0,0,IF(OR(OR(TRIM($J40)="Hebrews",TRIM($J40)="Romans",TRIM($J40)="Romans-2",TRIM($J40)="Globe",TRIM($J40)="Globe-12",TRIM($J40)="Neptune P1"),AND($I41&gt;0,OR(TRIM($J41)="Hebrews",TRIM($J41)="Romans",TRIM($J41)="Romans-2",TRIM($J41)="Globe",TRIM($J41)="Globe-12",TRIM($J41)="Neptune P1"))),1,0)))</f>
        <v/>
      </c>
      <c r="Q40" s="76" t="n"/>
      <c r="R40" s="75">
        <f>IF(OR($O$7="Canteen",$O$7="Head Office"),0,IF(
  AND(
    SUMIFS(I:I, C:C, C40) &gt;= 8,
    COUNTIFS(C$14:C40, C40)=1,
    OR(
      TEXT(D40,"hh:mm:ss")="07:00:00",
      TEXT(D40,"hh:mm:ss")="15:00:00",
      TEXT(D40,"hh:mm:ss")="23:00:00",
      TEXT(D41,"hh:mm:ss")="07:00:00",
      TEXT(D41,"hh:mm:ss")="15:00:00",
      TEXT(D41,"hh:mm:ss")="23:00:00"
    )
  ),
  1,
  0
))</f>
        <v/>
      </c>
      <c r="S40" s="75">
        <f>IF(OR($A40="Annual Leave",$A41="Annual Leave"),IF($A40="Annual Leave",8,0),0)</f>
        <v/>
      </c>
      <c r="T40" s="107" t="n"/>
      <c r="U40" s="144">
        <f>MAX(0,40-Y40)</f>
        <v/>
      </c>
      <c r="V40" s="351">
        <f>IF(OR($C40="",$D40=""),0,
 IF(OR($A40="Holiday",$A41="Holiday"),0,
 IF(AND(NOT(OR($A40="Annual Leave",$A41="Annual Leave")),$A40="Off day"),0,
  IF($I40+$I41&gt;=8,IF($I40&gt;=8,8,$I40),$I40)
  )))</f>
        <v/>
      </c>
      <c r="W40" s="351">
        <f>MAX(0,V40-U40)</f>
        <v/>
      </c>
      <c r="X40" s="351">
        <f>IF(C40="","",C40-WEEKDAY(C40,1)+1)</f>
        <v/>
      </c>
      <c r="Y40" s="351">
        <f>SUMPRODUCT(($X$14:$X39=X40)*(($V$14:$V39)+($O$14:$O39)))+IF(X40=X14,$L$11,0)</f>
        <v/>
      </c>
      <c r="Z40" s="351" t="n"/>
      <c r="AA40" s="351" t="n"/>
      <c r="AB40" s="351" t="n"/>
      <c r="AC40" s="351" t="n"/>
      <c r="AD40" s="351" t="n"/>
      <c r="AE40" s="351" t="n"/>
      <c r="AF40" s="351" t="n"/>
    </row>
    <row r="41" ht="24" customHeight="1" s="348" thickBot="1">
      <c r="A41" s="202" t="inlineStr">
        <is>
          <t>On Day</t>
        </is>
      </c>
      <c r="B41" s="310" t="n"/>
      <c r="C41" s="105">
        <f>C40</f>
        <v/>
      </c>
      <c r="D41" s="311" t="n"/>
      <c r="E41" s="312">
        <f>IF(D41="", "",
 IF(D41=TIME(0,0,0), 0,
 IF(AND(D41&gt;=TIME(0,0,1), D41&lt;=TIME(2,0,0)), TIME(7,0,0),
 IF(AND(D41&gt;=TIME(6,0,0), D41&lt;=TIME(8,0,0)), TIME(12,0,0),
 IF(AND(D41&gt;TIME(8,0,0), D41&lt;=TIME(13,59,0)), TIME(15,0,0),
 IF(AND(D41&gt;=TIME(14,0,0), D41&lt;=TIME(17,59,0)), TIME(21,0,0),
 IF(AND(D41&gt;=TIME(18,0,0), D41&lt;=TIME(21,59,0)), TIME(0,0,0),
 IF(AND(D41&gt;=TIME(22,0,0), D41&lt;=TIME(23,59,59)), TIME(7,0,0), ""))))))))</f>
        <v/>
      </c>
      <c r="F41" s="205" t="n"/>
      <c r="G41" s="312">
        <f>IF(AND(D41&gt;=TIME(6,0,0),D41&lt;=TIME(8,0,0)),E41,"")</f>
        <v/>
      </c>
      <c r="H41" s="311" t="n"/>
      <c r="I41" s="106">
        <f>ROUND(IF(OR(D41="",E41="",E41=0),0,IF(H41="",MOD(E41-D41,1)*24,MOD(H41-D41,1)*24)),2)</f>
        <v/>
      </c>
      <c r="J41" s="207" t="n"/>
      <c r="K41" s="308" t="n"/>
      <c r="L41" s="189" t="n"/>
      <c r="M41" s="309">
        <f>MAX(0,V41-W41)</f>
        <v/>
      </c>
      <c r="N41" s="313">
        <f>(IF(OR($C41="",$D41=""),0,
 IF(OR($A40="Holiday",$A41="Holiday"),
    IF(ISNUMBER(MATCH(TRIM($B41),{"Phagwah","Good Friday","Easter Monday","Labour Day","Christmas","Eid ul Azha","Romans-2","Globe-12","Neptune P1"},0)),0,$I41),
 IF(AND(NOT(OR($A40="Annual Leave",$A41="Annual Leave")),$A41="Off day"),$I41,
  MAX(0,$I41-$V41)
  ))))+W41</f>
        <v/>
      </c>
      <c r="O41" s="313">
        <f>IF(AND(OR($A40="Holiday",$A41="Holiday"),
        ISNUMBER(MATCH(TRIM($B41),{"Phagwah","Good Friday","Easter Monday","Labour Day","Christmas","Eid ul Azha","Romans-2","Globe-12","Neptune P1"},0))),
   $I41,0)</f>
        <v/>
      </c>
      <c r="P41" s="313">
        <f>IF(OR($O$7="Canteen",$O$7="Head Office"),0,IF($I41&lt;=0,0,IF(AND($I40&lt;=0,OR(TRIM($J41)="Hebrews",TRIM($J41)="Romans",TRIM($J41)="Romans-2",TRIM($J41)="Globe",TRIM($J41)="Globe-12",TRIM($J41)="Neptune P1")),1,0)))</f>
        <v/>
      </c>
      <c r="Q41" s="314" t="n"/>
      <c r="R41" s="313">
        <f>IF(OR($O$7="Canteen",$O$7="Head Office"),0,IF(
  AND(
    SUMIFS(I:I, C:C, C41) &gt;= 8,
    COUNTIFS(C$14:C41, C41)=1,
    OR(
      TEXT(D41,"hh:mm:ss")="07:00:00",
      TEXT(D41,"hh:mm:ss")="15:00:00",
      TEXT(D41,"hh:mm:ss")="23:00:00",
      TEXT(D42,"hh:mm:ss")="07:00:00",
      TEXT(D42,"hh:mm:ss")="15:00:00",
      TEXT(D42,"hh:mm:ss")="23:00:00"
    )
  ),
  1,
  0
))</f>
        <v/>
      </c>
      <c r="S41" s="313">
        <f>IF(OR($A40="Annual Leave",$A41="Annual Leave"),IF(AND($A40&lt;&gt;"Annual Leave",$A41="Annual Leave"),8,0),0)</f>
        <v/>
      </c>
      <c r="T41" s="315" t="n"/>
      <c r="U41" s="144">
        <f>MAX(0,40-Y41)</f>
        <v/>
      </c>
      <c r="V41" s="351">
        <f>IF(OR($C41="",$D41=""),0,
 IF(OR($A40="Holiday",$A41="Holiday"),0,
 IF(AND(NOT(OR($A40="Annual Leave",$A41="Annual Leave")),$A41="Off day"),0,
  IF($I40+$I41&gt;=8,IF($I40&gt;=8,0,8-$I40),$I41)
  )))</f>
        <v/>
      </c>
      <c r="W41" s="351">
        <f>MAX(0,V41-U41)</f>
        <v/>
      </c>
      <c r="X41" s="351">
        <f>IF(C41="","",C41-WEEKDAY(C41,1)+1)</f>
        <v/>
      </c>
      <c r="Y41" s="351">
        <f>SUMPRODUCT(($X$14:$X40=X41)*(($V$14:$V40)+($O$14:$O40)))+IF(X41=X14,$L$11,0)</f>
        <v/>
      </c>
      <c r="Z41" s="351" t="n"/>
      <c r="AA41" s="351" t="n"/>
      <c r="AB41" s="351" t="n"/>
      <c r="AC41" s="351" t="n"/>
      <c r="AD41" s="351" t="n"/>
      <c r="AE41" s="351" t="n"/>
      <c r="AF41" s="351" t="n"/>
    </row>
    <row r="42" ht="24" customHeight="1" s="348" thickBot="1">
      <c r="A42" s="208" t="inlineStr">
        <is>
          <t>On Day</t>
        </is>
      </c>
      <c r="B42" s="209" t="n"/>
      <c r="C42" s="108">
        <f>C40+1</f>
        <v/>
      </c>
      <c r="D42" s="77" t="n"/>
      <c r="E42" s="210">
        <f>IF(D42="", "",
 IF(D42=TIME(0,0,0), 0,
 IF(AND(D42&gt;=TIME(0,0,1), D42&lt;=TIME(2,0,0)), TIME(7,0,0),
 IF(AND(D42&gt;=TIME(6,0,0), D42&lt;=TIME(8,0,0)), TIME(12,0,0),
 IF(AND(D42&gt;TIME(8,0,0), D42&lt;=TIME(13,59,0)), TIME(15,0,0),
 IF(AND(D42&gt;=TIME(14,0,0), D42&lt;=TIME(17,59,0)), TIME(21,0,0),
 IF(AND(D42&gt;=TIME(18,0,0), D42&lt;=TIME(21,59,0)), TIME(0,0,0),
 IF(AND(D42&gt;=TIME(22,0,0), D42&lt;=TIME(23,59,59)), TIME(7,0,0), ""))))))))</f>
        <v/>
      </c>
      <c r="F42" s="211" t="n"/>
      <c r="G42" s="210">
        <f>IF(AND(D42&gt;=TIME(6,0,0),D42&lt;=TIME(8,0,0)),E42,"")</f>
        <v/>
      </c>
      <c r="H42" s="77" t="n"/>
      <c r="I42" s="16">
        <f>ROUND(IF(OR(D42="",E42="",E42=0),0,IF(H42="",MOD(E42-D42,1)*24,MOD(H42-D42,1)*24)),2)</f>
        <v/>
      </c>
      <c r="J42" s="212" t="n"/>
      <c r="K42" s="316" t="n"/>
      <c r="L42" s="181" t="n"/>
      <c r="M42" s="317">
        <f>MAX(0,V42-W42)</f>
        <v/>
      </c>
      <c r="N42" s="17">
        <f>(IF(OR($C42="",$D42=""),0,
 IF(OR($A42="Holiday",$A43="Holiday"),
    IF(ISNUMBER(MATCH(TRIM($B42),{"Phagwah","Good Friday","Easter Monday","Labour Day","Christmas","Eid ul Azha","Romans-2","Globe-12","Neptune P1"},0)),0,$I42),
 IF(AND(NOT(OR($A42="Annual Leave",$A43="Annual Leave")),$A42="Off day"),$I42,
  MAX(0,$I42-$V42)
  ))))+W42</f>
        <v/>
      </c>
      <c r="O42" s="213">
        <f>IF(AND(OR($A42="Holiday",$A43="Holiday"),
        ISNUMBER(MATCH(TRIM($B42),{"Phagwah","Good Friday","Easter Monday","Labour Day","Christmas","Eid ul Azha","Romans-2","Globe-12","Neptune P1"},0))),
   $I42,0)</f>
        <v/>
      </c>
      <c r="P42" s="17">
        <f>IF(OR($O$7="Canteen",$O$7="Head Office"),0,IF($I42&lt;=0,0,IF(OR(OR(TRIM($J42)="Hebrews",TRIM($J42)="Romans",TRIM($J42)="Romans-2",TRIM($J42)="Globe",TRIM($J42)="Globe-12",TRIM($J42)="Neptune P1"),AND($I43&gt;0,OR(TRIM($J43)="Hebrews",TRIM($J43)="Romans",TRIM($J43)="Romans-2",TRIM($J43)="Globe",TRIM($J43)="Globe-12",TRIM($J43)="Neptune P1"))),1,0)))</f>
        <v/>
      </c>
      <c r="Q42" s="78" t="n"/>
      <c r="R42" s="213">
        <f>IF(OR($O$7="Canteen",$O$7="Head Office"),0,IF(
  AND(
    SUMIFS(I:I, C:C, C42) &gt;= 8,
    COUNTIFS(C$14:C42, C42)=1,
    OR(
      TEXT(D42,"hh:mm:ss")="07:00:00",
      TEXT(D42,"hh:mm:ss")="15:00:00",
      TEXT(D42,"hh:mm:ss")="23:00:00",
      TEXT(D43,"hh:mm:ss")="07:00:00",
      TEXT(D43,"hh:mm:ss")="15:00:00",
      TEXT(D43,"hh:mm:ss")="23:00:00"
    )
  ),
  1,
  0
))</f>
        <v/>
      </c>
      <c r="S42" s="213">
        <f>IF(OR($A42="Annual Leave",$A43="Annual Leave"),IF($A42="Annual Leave",8,0),0)</f>
        <v/>
      </c>
      <c r="T42" s="79" t="n"/>
      <c r="U42" s="144">
        <f>MAX(0,40-Y42)</f>
        <v/>
      </c>
      <c r="V42" s="351">
        <f>IF(OR($C42="",$D42=""),0,
 IF(OR($A42="Holiday",$A43="Holiday"),0,
 IF(AND(NOT(OR($A42="Annual Leave",$A43="Annual Leave")),$A42="Off day"),0,
  IF($I42+$I43&gt;=8,IF($I42&gt;=8,8,$I42),$I42)
  )))</f>
        <v/>
      </c>
      <c r="W42" s="351">
        <f>MAX(0,V42-U42)</f>
        <v/>
      </c>
      <c r="X42" s="351">
        <f>IF(C42="","",C42-WEEKDAY(C42,1)+1)</f>
        <v/>
      </c>
      <c r="Y42" s="351">
        <f>SUMPRODUCT(($X$14:$X41=X42)*(($V$14:$V41)+($O$14:$O41)))+IF(X42=X14,$L$11,0)</f>
        <v/>
      </c>
      <c r="Z42" s="351" t="n"/>
      <c r="AA42" s="351" t="n"/>
      <c r="AB42" s="351" t="n"/>
      <c r="AC42" s="351" t="n"/>
      <c r="AD42" s="351" t="n"/>
      <c r="AE42" s="351" t="n"/>
      <c r="AF42" s="351" t="n"/>
    </row>
    <row r="43" ht="24" customHeight="1" s="348" thickBot="1">
      <c r="A43" s="208" t="inlineStr">
        <is>
          <t>On Day</t>
        </is>
      </c>
      <c r="B43" s="214" t="n"/>
      <c r="C43" s="109">
        <f>C42</f>
        <v/>
      </c>
      <c r="D43" s="18" t="n"/>
      <c r="E43" s="215">
        <f>IF(D43="", "",
 IF(D43=TIME(0,0,0), 0,
 IF(AND(D43&gt;=TIME(0,0,1), D43&lt;=TIME(2,0,0)), TIME(7,0,0),
 IF(AND(D43&gt;=TIME(6,0,0), D43&lt;=TIME(8,0,0)), TIME(12,0,0),
 IF(AND(D43&gt;TIME(8,0,0), D43&lt;=TIME(13,59,0)), TIME(15,0,0),
 IF(AND(D43&gt;=TIME(14,0,0), D43&lt;=TIME(17,59,0)), TIME(21,0,0),
 IF(AND(D43&gt;=TIME(18,0,0), D43&lt;=TIME(21,59,0)), TIME(0,0,0),
 IF(AND(D43&gt;=TIME(22,0,0), D43&lt;=TIME(23,59,59)), TIME(7,0,0), ""))))))))</f>
        <v/>
      </c>
      <c r="F43" s="216" t="n"/>
      <c r="G43" s="215">
        <f>IF(AND(D43&gt;=TIME(6,0,0),D43&lt;=TIME(8,0,0)),E43,"")</f>
        <v/>
      </c>
      <c r="H43" s="18" t="n"/>
      <c r="I43" s="19">
        <f>ROUND(IF(OR(D43="",E43="",E43=0),0,IF(H43="",MOD(E43-D43,1)*24,MOD(H43-D43,1)*24)),2)</f>
        <v/>
      </c>
      <c r="J43" s="212" t="n"/>
      <c r="K43" s="316" t="n"/>
      <c r="L43" s="183" t="n"/>
      <c r="M43" s="317">
        <f>MAX(0,V43-W43)</f>
        <v/>
      </c>
      <c r="N43" s="20">
        <f>(IF(OR($C43="",$D43=""),0,
 IF(OR($A42="Holiday",$A43="Holiday"),
    IF(ISNUMBER(MATCH(TRIM($B43),{"Phagwah","Good Friday","Easter Monday","Labour Day","Christmas","Eid ul Azha","Romans-2","Globe-12","Neptune P1"},0)),0,$I43),
 IF(AND(NOT(OR($A42="Annual Leave",$A43="Annual Leave")),$A43="Off day"),$I43,
  MAX(0,$I43-$V43)
  ))))+W43</f>
        <v/>
      </c>
      <c r="O43" s="20">
        <f>IF(AND(OR($A42="Holiday",$A43="Holiday"),
        ISNUMBER(MATCH(TRIM($B43),{"Phagwah","Good Friday","Easter Monday","Labour Day","Christmas","Eid ul Azha","Romans-2","Globe-12","Neptune P1"},0))),
   $I43,0)</f>
        <v/>
      </c>
      <c r="P43" s="20">
        <f>IF(OR($O$7="Canteen",$O$7="Head Office"),0,IF($I43&lt;=0,0,IF(AND($I42&lt;=0,OR(TRIM($J43)="Hebrews",TRIM($J43)="Romans",TRIM($J43)="Romans-2",TRIM($J43)="Globe",TRIM($J43)="Globe-12",TRIM($J43)="Neptune P1")),1,0)))</f>
        <v/>
      </c>
      <c r="Q43" s="21" t="n"/>
      <c r="R43" s="20">
        <f>IF(OR($O$7="Canteen",$O$7="Head Office"),0,IF(
  AND(
    SUMIFS(I:I, C:C, C43) &gt;= 8,
    COUNTIFS(C$14:C43, C43)=1,
    OR(
      TEXT(D43,"hh:mm:ss")="07:00:00",
      TEXT(D43,"hh:mm:ss")="15:00:00",
      TEXT(D43,"hh:mm:ss")="23:00:00",
      TEXT(D49,"hh:mm:ss")="07:00:00",
      TEXT(D49,"hh:mm:ss")="15:00:00",
      TEXT(D49,"hh:mm:ss")="23:00:00"
    )
  ),
  1,
  0
))</f>
        <v/>
      </c>
      <c r="S43" s="20">
        <f>IF(OR($A42="Annual Leave",$A43="Annual Leave"),IF(AND($A42&lt;&gt;"Annual Leave",$A43="Annual Leave"),8,0),0)</f>
        <v/>
      </c>
      <c r="T43" s="22" t="n"/>
      <c r="U43" s="144">
        <f>MAX(0,40-Y43)</f>
        <v/>
      </c>
      <c r="V43" s="351">
        <f>IF(OR($C43="",$D43=""),0,
 IF(OR($A42="Holiday",$A43="Holiday"),0,
 IF(AND(NOT(OR($A42="Annual Leave",$A43="Annual Leave")),$A43="Off day"),0,
  IF($I42+$I43&gt;=8,IF($I42&gt;=8,0,8-$I42),$I43)
  )))</f>
        <v/>
      </c>
      <c r="W43" s="351">
        <f>MAX(0,V43-U43)</f>
        <v/>
      </c>
      <c r="X43" s="351">
        <f>IF(C43="","",C43-WEEKDAY(C43,1)+1)</f>
        <v/>
      </c>
      <c r="Y43" s="351">
        <f>SUMPRODUCT(($X$14:$X42=X43)*(($V$14:$V42)+($O$14:$O42)))+IF(X43=X14,$L$11,0)</f>
        <v/>
      </c>
      <c r="Z43" s="351" t="n"/>
      <c r="AA43" s="351" t="n"/>
      <c r="AB43" s="351" t="n"/>
      <c r="AC43" s="351" t="n"/>
      <c r="AD43" s="351" t="n"/>
      <c r="AE43" s="351" t="n"/>
      <c r="AF43" s="351" t="n"/>
    </row>
    <row r="44" ht="24" customHeight="1" s="348" thickBot="1">
      <c r="A44" s="176" t="n"/>
      <c r="B44" s="176" t="n"/>
      <c r="C44" s="217" t="n"/>
      <c r="D44" s="110" t="n"/>
      <c r="E44" s="110" t="n"/>
      <c r="F44" s="218" t="n"/>
      <c r="G44" s="110" t="n"/>
      <c r="H44" s="110" t="n"/>
      <c r="I44" s="219" t="n"/>
      <c r="J44" s="219" t="n"/>
      <c r="K44" s="219" t="n"/>
      <c r="L44" s="219" t="n"/>
      <c r="M44" s="111">
        <f>MAX(0,V44-W44)</f>
        <v/>
      </c>
      <c r="N44" s="112">
        <f>(IF(OR($C44="",$D44=""),0,
 IF(OR($A44="Holiday",$A45="Holiday"),
    IF(ISNUMBER(MATCH(TRIM($B44),{"Phagwah","Good Friday","Easter Monday","Labour Day","Christmas","Eid ul Azha","Romans-2","Globe-12","Neptune P1"},0)),0,$I44),
 IF(AND(NOT(OR($A44="Annual Leave",$A45="Annual Leave")),$A44="Off day"),$I44,
  MAX(0,$I44-$V44)
  ))))+W44</f>
        <v/>
      </c>
      <c r="O44" s="112">
        <f>IF(AND(OR($A44="Holiday",$A45="Holiday"),
        ISNUMBER(MATCH(TRIM($B44),{"Phagwah","Good Friday","Easter Monday","Labour Day","Christmas","Eid ul Azha","Romans-2","Globe-12","Neptune P1"},0))),
   $I44,0)</f>
        <v/>
      </c>
      <c r="P44" s="112">
        <f>IF(OR($O$7="Canteen",$O$7="Head Office"),0,IF($I44&lt;=0,0,IF(OR(OR(TRIM($J44)="Hebrews",TRIM($J44)="Romans",TRIM($J44)="Romans-2",TRIM($J44)="Globe",TRIM($J44)="Globe-12",TRIM($J44)="Neptune P1"),AND($I45&gt;0,OR(TRIM($J45)="Hebrews",TRIM($J45)="Romans",TRIM($J45)="Romans-2",TRIM($J45)="Globe",TRIM($J45)="Globe-12",TRIM($J45)="Neptune P1"))),1,0)))</f>
        <v/>
      </c>
      <c r="Q44" s="113" t="n"/>
      <c r="R44" s="113" t="n"/>
      <c r="S44" s="112">
        <f>IF(OR($A44="Annual Leave",$A45="Annual Leave"),IF($A44="Annual Leave",8,0),0)</f>
        <v/>
      </c>
      <c r="T44" s="114" t="n"/>
      <c r="U44" s="144">
        <f>MAX(0,40-Y44)</f>
        <v/>
      </c>
      <c r="V44" s="351">
        <f>IF(OR($C44="",$D44=""),0,
 IF(OR($A44="Holiday",$A45="Holiday"),0,
 IF(AND(NOT(OR($A44="Annual Leave",$A45="Annual Leave")),$A44="Off day"),0,
  IF($I44+$I45&gt;=8,IF($I44&gt;=8,8,$I44),$I44)
  )))</f>
        <v/>
      </c>
      <c r="W44" s="351">
        <f>MAX(0,V44-U44)</f>
        <v/>
      </c>
      <c r="X44" s="351">
        <f>IF(C44="","",C44-WEEKDAY(C44,1)+1)</f>
        <v/>
      </c>
      <c r="Y44" s="351">
        <f>SUMPRODUCT(($X$14:$X43=X44)*(($V$14:$V43)+($O$14:$O43)))+IF(X44=X14,$L$11,0)</f>
        <v/>
      </c>
      <c r="Z44" s="351" t="n"/>
      <c r="AA44" s="351" t="n"/>
      <c r="AB44" s="351" t="n"/>
      <c r="AC44" s="351" t="n"/>
      <c r="AD44" s="351" t="n"/>
      <c r="AE44" s="351" t="n"/>
      <c r="AF44" s="351" t="n"/>
    </row>
    <row r="45" ht="24" customHeight="1" s="348" thickBot="1">
      <c r="A45" s="154" t="inlineStr">
        <is>
          <t>On Day</t>
        </is>
      </c>
      <c r="B45" s="318" t="n"/>
      <c r="C45" s="115">
        <f>C42+1</f>
        <v/>
      </c>
      <c r="D45" s="319" t="n"/>
      <c r="E45" s="320">
        <f>IF(D45="", "",
 IF(D45=TIME(0,0,0), 0,
 IF(AND(D45&gt;=TIME(0,0,1), D45&lt;=TIME(2,0,0)), TIME(7,0,0),
 IF(AND(D45&gt;=TIME(6,0,0), D45&lt;=TIME(8,0,0)), TIME(12,0,0),
 IF(AND(D45&gt;TIME(8,0,0), D45&lt;=TIME(13,59,0)), TIME(15,0,0),
 IF(AND(D45&gt;=TIME(14,0,0), D45&lt;=TIME(17,59,0)), TIME(21,0,0),
 IF(AND(D45&gt;=TIME(18,0,0), D45&lt;=TIME(21,59,0)), TIME(0,0,0),
 IF(AND(D45&gt;=TIME(22,0,0), D45&lt;=TIME(23,59,59)), TIME(7,0,0), ""))))))))</f>
        <v/>
      </c>
      <c r="F45" s="321" t="n"/>
      <c r="G45" s="320">
        <f>IF(AND(D45&gt;=TIME(6,0,0),D45&lt;=TIME(8,0,0)),E45,"")</f>
        <v/>
      </c>
      <c r="H45" s="319" t="n"/>
      <c r="I45" s="30">
        <f>ROUND(IF(OR(D45="",E45="",E45=0),0,IF(H45="",MOD(E45-D45,1)*24,MOD(H45-D45,1)*24)),2)</f>
        <v/>
      </c>
      <c r="J45" s="220" t="n"/>
      <c r="K45" s="274" t="n"/>
      <c r="L45" s="181" t="n"/>
      <c r="M45" s="275">
        <f>MAX(0,V45-W45)</f>
        <v/>
      </c>
      <c r="N45" s="322">
        <f>(IF(OR($C45="",$D45=""),0,
 IF(OR($A44="Holiday",$A45="Holiday"),
    IF(ISNUMBER(MATCH(TRIM($B45),{"Phagwah","Good Friday","Easter Monday","Labour Day","Christmas","Eid ul Azha","Romans-2","Globe-12","Neptune P1"},0)),0,$I45),
 IF(AND(NOT(OR($A44="Annual Leave",$A45="Annual Leave")),$A45="Off day"),$I45,
  MAX(0,$I45-$V45)
  ))))+W45</f>
        <v/>
      </c>
      <c r="O45" s="322">
        <f>IF(AND(OR($A44="Holiday",$A45="Holiday"),
        ISNUMBER(MATCH(TRIM($B45),{"Phagwah","Good Friday","Easter Monday","Labour Day","Christmas","Eid ul Azha","Romans-2","Globe-12","Neptune P1"},0))),
   $I45,0)</f>
        <v/>
      </c>
      <c r="P45" s="322">
        <f>IF(OR($O$7="Canteen",$O$7="Head Office"),0,IF($I45&lt;=0,0,IF(AND($I44&lt;=0,OR(TRIM($J45)="Hebrews",TRIM($J45)="Romans",TRIM($J45)="Romans-2",TRIM($J45)="Globe",TRIM($J45)="Globe-12",TRIM($J45)="Neptune P1")),1,0)))</f>
        <v/>
      </c>
      <c r="Q45" s="323" t="n"/>
      <c r="R45" s="322">
        <f>IF(OR($O$7="Canteen",$O$7="Head Office"),0,IF(
  AND(
    SUMIFS(I:I, C:C, C45) &gt;= 8,
    COUNTIFS(C$14:C45, C45)=1,
    OR(
      TEXT(D45,"hh:mm:ss")="07:00:00",
      TEXT(D45,"hh:mm:ss")="15:00:00",
      TEXT(D45,"hh:mm:ss")="23:00:00",
      TEXT(D46,"hh:mm:ss")="07:00:00",
      TEXT(D46,"hh:mm:ss")="15:00:00",
      TEXT(D46,"hh:mm:ss")="23:00:00"
    )
  ),
  1,
  0
))</f>
        <v/>
      </c>
      <c r="S45" s="322">
        <f>IF(OR($A44="Annual Leave",$A45="Annual Leave"),IF(AND($A44&lt;&gt;"Annual Leave",$A45="Annual Leave"),8,0),0)</f>
        <v/>
      </c>
      <c r="T45" s="116" t="n"/>
      <c r="U45" s="144">
        <f>MAX(0,40-Y45)</f>
        <v/>
      </c>
      <c r="V45" s="351">
        <f>IF(OR($C45="",$D45=""),0,
 IF(OR($A44="Holiday",$A45="Holiday"),0,
 IF(AND(NOT(OR($A44="Annual Leave",$A45="Annual Leave")),$A45="Off day"),0,
  IF($I44+$I45&gt;=8,IF($I44&gt;=8,0,8-$I44),$I45)
  )))</f>
        <v/>
      </c>
      <c r="W45" s="351">
        <f>MAX(0,V45-U45)</f>
        <v/>
      </c>
      <c r="X45" s="351">
        <f>IF(C45="","",C45-WEEKDAY(C45,1)+1)</f>
        <v/>
      </c>
      <c r="Y45" s="351">
        <f>SUMPRODUCT(($X$14:$X44=X45)*(($V$14:$V44)+($O$14:$O44)))+IF(X45=X14,$L$11,0)</f>
        <v/>
      </c>
      <c r="Z45" s="351" t="n"/>
      <c r="AA45" s="351" t="n"/>
      <c r="AB45" s="351" t="n"/>
      <c r="AC45" s="351" t="n"/>
      <c r="AD45" s="351" t="n"/>
      <c r="AE45" s="351" t="n"/>
      <c r="AF45" s="351" t="n"/>
    </row>
    <row r="46" ht="24" customHeight="1" s="348" thickBot="1">
      <c r="A46" s="154" t="inlineStr">
        <is>
          <t>On Day</t>
        </is>
      </c>
      <c r="B46" s="305" t="n"/>
      <c r="C46" s="90">
        <f>C45</f>
        <v/>
      </c>
      <c r="D46" s="80" t="n"/>
      <c r="E46" s="221">
        <f>IF(D46="", "",
 IF(D46=TIME(0,0,0), 0,
 IF(AND(D46&gt;=TIME(0,0,1), D46&lt;=TIME(2,0,0)), TIME(7,0,0),
 IF(AND(D46&gt;=TIME(6,0,0), D46&lt;=TIME(8,0,0)), TIME(12,0,0),
 IF(AND(D46&gt;TIME(8,0,0), D46&lt;=TIME(13,59,0)), TIME(15,0,0),
 IF(AND(D46&gt;=TIME(14,0,0), D46&lt;=TIME(17,59,0)), TIME(21,0,0),
 IF(AND(D46&gt;=TIME(18,0,0), D46&lt;=TIME(21,59,0)), TIME(0,0,0),
 IF(AND(D46&gt;=TIME(22,0,0), D46&lt;=TIME(23,59,59)), TIME(7,0,0), ""))))))))</f>
        <v/>
      </c>
      <c r="F46" s="156" t="n"/>
      <c r="G46" s="221">
        <f>IF(AND(D46&gt;=TIME(6,0,0),D46&lt;=TIME(8,0,0)),E46,"")</f>
        <v/>
      </c>
      <c r="H46" s="80" t="n"/>
      <c r="I46" s="30">
        <f>ROUND(IF(OR(D46="",E46="",E46=0),0,IF(H46="",MOD(E46-D46,1)*24,MOD(H46-D46,1)*24)),2)</f>
        <v/>
      </c>
      <c r="J46" s="158" t="n"/>
      <c r="K46" s="274" t="n"/>
      <c r="L46" s="189" t="n"/>
      <c r="M46" s="275">
        <f>MAX(0,V46-W46)</f>
        <v/>
      </c>
      <c r="N46" s="81">
        <f>(IF(OR($C46="",$D46=""),0,
 IF(OR($A46="Holiday",$A47="Holiday"),
    IF(ISNUMBER(MATCH(TRIM($B46),{"Phagwah","Good Friday","Easter Monday","Labour Day","Christmas","Eid ul Azha","Romans-2","Globe-12","Neptune P1"},0)),0,$I46),
 IF(AND(NOT(OR($A46="Annual Leave",$A47="Annual Leave")),$A46="Off day"),$I46,
  MAX(0,$I46-$V46)
  ))))+W46</f>
        <v/>
      </c>
      <c r="O46" s="81">
        <f>IF(AND(OR($A46="Holiday",$A47="Holiday"),
        ISNUMBER(MATCH(TRIM($B46),{"Phagwah","Good Friday","Easter Monday","Labour Day","Christmas","Eid ul Azha","Romans-2","Globe-12","Neptune P1"},0))),
   $I46,0)</f>
        <v/>
      </c>
      <c r="P46" s="81">
        <f>IF(OR($O$7="Canteen",$O$7="Head Office"),0,IF($I46&lt;=0,0,IF(OR(OR(TRIM($J46)="Hebrews",TRIM($J46)="Romans",TRIM($J46)="Romans-2",TRIM($J46)="Globe",TRIM($J46)="Globe-12",TRIM($J46)="Neptune P1"),AND($I47&gt;0,OR(TRIM($J47)="Hebrews",TRIM($J47)="Romans",TRIM($J47)="Romans-2",TRIM($J47)="Globe",TRIM($J47)="Globe-12",TRIM($J47)="Neptune P1"))),1,0)))</f>
        <v/>
      </c>
      <c r="Q46" s="82" t="n"/>
      <c r="R46" s="81">
        <f>IF(OR($O$7="Canteen",$O$7="Head Office"),0,IF(
  AND(
    SUMIFS(I:I, C:C, C46) &gt;= 8,
    COUNTIFS(C$14:C46, C46)=1,
    OR(
      TEXT(D46,"hh:mm:ss")="07:00:00",
      TEXT(D46,"hh:mm:ss")="15:00:00",
      TEXT(D46,"hh:mm:ss")="23:00:00",
      TEXT(D51,"hh:mm:ss")="07:00:00",
      TEXT(D51,"hh:mm:ss")="15:00:00",
      TEXT(D51,"hh:mm:ss")="23:00:00"
    )
  ),
  1,
  0
))</f>
        <v/>
      </c>
      <c r="S46" s="81">
        <f>IF(OR($A46="Annual Leave",$A47="Annual Leave"),IF($A46="Annual Leave",8,0),0)</f>
        <v/>
      </c>
      <c r="T46" s="117" t="n"/>
      <c r="U46" s="144">
        <f>MAX(0,40-Y46)</f>
        <v/>
      </c>
      <c r="V46" s="351">
        <f>IF(OR($C46="",$D46=""),0,
 IF(OR($A46="Holiday",$A47="Holiday"),0,
 IF(AND(NOT(OR($A46="Annual Leave",$A47="Annual Leave")),$A46="Off day"),0,
  IF($I46+$I47&gt;=8,IF($I46&gt;=8,8,$I46),$I46)
  )))</f>
        <v/>
      </c>
      <c r="W46" s="351">
        <f>MAX(0,V46-U46)</f>
        <v/>
      </c>
      <c r="X46" s="351">
        <f>IF(C46="","",C46-WEEKDAY(C46,1)+1)</f>
        <v/>
      </c>
      <c r="Y46" s="351">
        <f>SUMPRODUCT(($X$14:$X45=X46)*(($V$14:$V45)+($O$14:$O45)))+IF(X46=X14,$L$11,0)</f>
        <v/>
      </c>
      <c r="Z46" s="351" t="n"/>
      <c r="AA46" s="351" t="n"/>
      <c r="AB46" s="351" t="n"/>
      <c r="AC46" s="351" t="n"/>
      <c r="AD46" s="351" t="n"/>
      <c r="AE46" s="351" t="n"/>
      <c r="AF46" s="351" t="n"/>
    </row>
    <row r="47" ht="24" customHeight="1" s="348" thickBot="1">
      <c r="A47" s="184" t="inlineStr">
        <is>
          <t>On Day</t>
        </is>
      </c>
      <c r="B47" s="222" t="n"/>
      <c r="C47" s="118">
        <f>C45+1</f>
        <v/>
      </c>
      <c r="D47" s="83" t="n"/>
      <c r="E47" s="223">
        <f>IF(D47="", "",
 IF(D47=TIME(0,0,0), 0,
 IF(AND(D47&gt;=TIME(0,0,1), D47&lt;=TIME(2,0,0)), TIME(7,0,0),
 IF(AND(D47&gt;=TIME(6,0,0), D47&lt;=TIME(8,0,0)), TIME(12,0,0),
 IF(AND(D47&gt;TIME(8,0,0), D47&lt;=TIME(13,59,0)), TIME(15,0,0),
 IF(AND(D47&gt;=TIME(14,0,0), D47&lt;=TIME(17,59,0)), TIME(21,0,0),
 IF(AND(D47&gt;=TIME(18,0,0), D47&lt;=TIME(21,59,0)), TIME(0,0,0),
 IF(AND(D47&gt;=TIME(22,0,0), D47&lt;=TIME(23,59,59)), TIME(7,0,0), ""))))))))</f>
        <v/>
      </c>
      <c r="F47" s="224" t="n"/>
      <c r="G47" s="223">
        <f>IF(AND(D47&gt;=TIME(6,0,0),D47&lt;=TIME(8,0,0)),E47,"")</f>
        <v/>
      </c>
      <c r="H47" s="83" t="n"/>
      <c r="I47" s="23">
        <f>ROUND(IF(OR(D47="",E47="",E47=0),0,IF(H47="",MOD(E47-D47,1)*24,MOD(H47-D47,1)*24)),2)</f>
        <v/>
      </c>
      <c r="J47" s="225" t="n"/>
      <c r="K47" s="297" t="n"/>
      <c r="L47" s="181" t="n"/>
      <c r="M47" s="298">
        <f>MAX(0,V47-W47)</f>
        <v/>
      </c>
      <c r="N47" s="84">
        <f>(IF(OR($C47="",$D47=""),0,
 IF(OR($A46="Holiday",$A47="Holiday"),
    IF(ISNUMBER(MATCH(TRIM($B47),{"Phagwah","Good Friday","Easter Monday","Labour Day","Christmas","Eid ul Azha","Romans-2","Globe-12","Neptune P1"},0)),0,$I47),
 IF(AND(NOT(OR($A46="Annual Leave",$A47="Annual Leave")),$A47="Off day"),$I47,
  MAX(0,$I47-$V47)
  ))))+W47</f>
        <v/>
      </c>
      <c r="O47" s="84">
        <f>IF(AND(OR($A46="Holiday",$A47="Holiday"),
        ISNUMBER(MATCH(TRIM($B47),{"Phagwah","Good Friday","Easter Monday","Labour Day","Christmas","Eid ul Azha","Romans-2","Globe-12","Neptune P1"},0))),
   $I47,0)</f>
        <v/>
      </c>
      <c r="P47" s="84">
        <f>IF(OR($O$7="Canteen",$O$7="Head Office"),0,IF($I47&lt;=0,0,IF(AND($I46&lt;=0,OR(TRIM($J47)="Hebrews",TRIM($J47)="Romans",TRIM($J47)="Romans-2",TRIM($J47)="Globe",TRIM($J47)="Globe-12",TRIM($J47)="Neptune P1")),1,0)))</f>
        <v/>
      </c>
      <c r="Q47" s="85" t="n"/>
      <c r="R47" s="84">
        <f>IF(OR($O$7="Canteen",$O$7="Head Office"),0,IF(
  AND(
    SUMIFS(I:I, C:C, C47) &gt;= 8,
    COUNTIFS(C$14:C47, C47)=1,
    OR(
      TEXT(D47,"hh:mm:ss")="07:00:00",
      TEXT(D47,"hh:mm:ss")="15:00:00",
      TEXT(D47,"hh:mm:ss")="23:00:00",
      TEXT(D48,"hh:mm:ss")="07:00:00",
      TEXT(D48,"hh:mm:ss")="15:00:00",
      TEXT(D48,"hh:mm:ss")="23:00:00"
    )
  ),
  1,
  0
))</f>
        <v/>
      </c>
      <c r="S47" s="84">
        <f>IF(OR($A46="Annual Leave",$A47="Annual Leave"),IF(AND($A46&lt;&gt;"Annual Leave",$A47="Annual Leave"),8,0),0)</f>
        <v/>
      </c>
      <c r="T47" s="86" t="n"/>
      <c r="U47" s="144">
        <f>MAX(0,40-Y47)</f>
        <v/>
      </c>
      <c r="V47" s="351">
        <f>IF(OR($C47="",$D47=""),0,
 IF(OR($A46="Holiday",$A47="Holiday"),0,
 IF(AND(NOT(OR($A46="Annual Leave",$A47="Annual Leave")),$A47="Off day"),0,
  IF($I46+$I47&gt;=8,IF($I46&gt;=8,0,8-$I46),$I47)
  )))</f>
        <v/>
      </c>
      <c r="W47" s="351">
        <f>MAX(0,V47-U47)</f>
        <v/>
      </c>
      <c r="X47" s="351">
        <f>IF(C47="","",C47-WEEKDAY(C47,1)+1)</f>
        <v/>
      </c>
      <c r="Y47" s="351">
        <f>SUMPRODUCT(($X$14:$X46=X47)*(($V$14:$V46)+($O$14:$O46)))+IF(X47=X14,$L$11,0)</f>
        <v/>
      </c>
      <c r="Z47" s="351" t="n"/>
      <c r="AA47" s="351" t="n"/>
      <c r="AB47" s="351" t="n"/>
      <c r="AC47" s="351" t="n"/>
      <c r="AD47" s="351" t="n"/>
      <c r="AE47" s="351" t="n"/>
      <c r="AF47" s="351" t="n"/>
    </row>
    <row r="48" ht="24" customHeight="1" s="348" thickBot="1">
      <c r="A48" s="226" t="inlineStr">
        <is>
          <t>On Day</t>
        </is>
      </c>
      <c r="B48" s="299" t="n"/>
      <c r="C48" s="119">
        <f>C47</f>
        <v/>
      </c>
      <c r="D48" s="24" t="n"/>
      <c r="E48" s="227">
        <f>IF(D48="", "",
 IF(D48=TIME(0,0,0), 0,
 IF(AND(D48&gt;=TIME(0,0,1), D48&lt;=TIME(2,0,0)), TIME(7,0,0),
 IF(AND(D48&gt;=TIME(6,0,0), D48&lt;=TIME(8,0,0)), TIME(12,0,0),
 IF(AND(D48&gt;TIME(8,0,0), D48&lt;=TIME(13,59,0)), TIME(15,0,0),
 IF(AND(D48&gt;=TIME(14,0,0), D48&lt;=TIME(17,59,0)), TIME(21,0,0),
 IF(AND(D48&gt;=TIME(18,0,0), D48&lt;=TIME(21,59,0)), TIME(0,0,0),
 IF(AND(D48&gt;=TIME(22,0,0), D48&lt;=TIME(23,59,59)), TIME(7,0,0), ""))))))))</f>
        <v/>
      </c>
      <c r="F48" s="228" t="n"/>
      <c r="G48" s="227">
        <f>IF(AND(D48&gt;=TIME(6,0,0),D48&lt;=TIME(8,0,0)),E48,"")</f>
        <v/>
      </c>
      <c r="H48" s="300" t="n"/>
      <c r="I48" s="87">
        <f>ROUND(IF(OR(D48="",E48="",E48=0),0,IF(H48="",MOD(E48-D48,1)*24,MOD(H48-D48,1)*24)),2)</f>
        <v/>
      </c>
      <c r="J48" s="190" t="n"/>
      <c r="K48" s="297" t="n"/>
      <c r="L48" s="183" t="n"/>
      <c r="M48" s="324">
        <f>MAX(0,V48-W48)</f>
        <v/>
      </c>
      <c r="N48" s="302">
        <f>(IF(OR($C48="",$D48=""),0,
 IF(OR($A48="Holiday",$A49="Holiday"),
    IF(ISNUMBER(MATCH(TRIM($B48),{"Phagwah","Good Friday","Easter Monday","Labour Day","Christmas","Eid ul Azha","Romans-2","Globe-12","Neptune P1"},0)),0,$I48),
 IF(AND(NOT(OR($A48="Annual Leave",$A49="Annual Leave")),$A48="Off day"),$I48,
  MAX(0,$I48-$V48)
  ))))+W48</f>
        <v/>
      </c>
      <c r="O48" s="303" t="n"/>
      <c r="P48" s="229">
        <f>IF(OR($O$7="Canteen",$O$7="Head Office"),0,IF($I48&lt;=0,0,IF(OR(OR(TRIM($J48)="Hebrews",TRIM($J48)="Romans",TRIM($J48)="Romans-2",TRIM($J48)="Globe",TRIM($J48)="Globe-12",TRIM($J48)="Neptune P1"),AND($I49&gt;0,OR(TRIM($J49)="Hebrews",TRIM($J49)="Romans",TRIM($J49)="Romans-2",TRIM($J49)="Globe",TRIM($J49)="Globe-12",TRIM($J49)="Neptune P1"))),1,0)))</f>
        <v/>
      </c>
      <c r="Q48" s="303" t="n"/>
      <c r="R48" s="302">
        <f>IF(OR($O$7="Canteen",$O$7="Head Office"),0,IF(
  AND(
    SUMIFS(I:I, C:C, C48) &gt;= 8,
    COUNTIFS(C$14:C48, C48)=1,
    OR(
      TEXT(D48,"hh:mm:ss")="07:00:00",
      TEXT(D48,"hh:mm:ss")="15:00:00",
      TEXT(D48,"hh:mm:ss")="23:00:00",
      TEXT(D53,"hh:mm:ss")="07:00:00",
      TEXT(D53,"hh:mm:ss")="15:00:00",
      TEXT(D53,"hh:mm:ss")="23:00:00"
    )
  ),
  1,
  0
))</f>
        <v/>
      </c>
      <c r="S48" s="303" t="n"/>
      <c r="T48" s="304" t="n"/>
      <c r="U48" s="144">
        <f>MAX(0,40-Y48)</f>
        <v/>
      </c>
      <c r="V48" s="351">
        <f>IF(OR($C48="",$D48=""),0,
 IF(OR($A48="Holiday",$A49="Holiday"),0,
 IF(AND(NOT(OR($A48="Annual Leave",$A49="Annual Leave")),$A48="Off day"),0,
  IF($I48+$I49&gt;=8,IF($I48&gt;=8,8,$I48),$I48)
  )))</f>
        <v/>
      </c>
      <c r="W48" s="351">
        <f>MAX(0,V48-U48)</f>
        <v/>
      </c>
      <c r="X48" s="351">
        <f>IF(C48="","",C48-WEEKDAY(C48,1)+1)</f>
        <v/>
      </c>
      <c r="Y48" s="351">
        <f>SUMPRODUCT(($X$14:$X47=X48)*(($V$14:$V47)+($O$14:$O47)))+IF(X48=X14,$L$11,0)</f>
        <v/>
      </c>
      <c r="Z48" s="351" t="n"/>
      <c r="AA48" s="351" t="n"/>
      <c r="AB48" s="351" t="n"/>
      <c r="AC48" s="351" t="n"/>
      <c r="AD48" s="351" t="n"/>
      <c r="AE48" s="351" t="n"/>
      <c r="AF48" s="351" t="n"/>
    </row>
    <row r="49" ht="24" customHeight="1" s="348" thickBot="1">
      <c r="A49" s="230" t="n"/>
      <c r="B49" s="355" t="n"/>
      <c r="C49" s="231" t="n"/>
      <c r="D49" s="232" t="n"/>
      <c r="E49" s="232" t="n"/>
      <c r="F49" s="232" t="n"/>
      <c r="G49" s="232" t="n"/>
      <c r="H49" s="233" t="inlineStr">
        <is>
          <t>Total Hrs:</t>
        </is>
      </c>
      <c r="I49" s="122">
        <f>SUM(I14:I48)</f>
        <v/>
      </c>
      <c r="J49" s="234" t="n"/>
      <c r="K49" s="234" t="n"/>
      <c r="L49" s="235" t="n"/>
      <c r="M49" s="120">
        <f>SUM(M14:M48)</f>
        <v/>
      </c>
      <c r="N49" s="120">
        <f>SUM(N14:N48)</f>
        <v/>
      </c>
      <c r="O49" s="120">
        <f>SUM(O14:O48)</f>
        <v/>
      </c>
      <c r="P49" s="120">
        <f>SUM(P14:P48)</f>
        <v/>
      </c>
      <c r="Q49" s="120">
        <f>IF($O$6&lt;&gt;"Armed",0,LOOKUP($Q$50,{0,1,2,3,4,5,6,7,8,9,10,11,12,13,14},{0,384,769,1153,1153,1538,1923,2307,2692,3076,3461,3846,4239,4615,5000}))</f>
        <v/>
      </c>
      <c r="R49" s="120">
        <f>SUM(R14:R48)</f>
        <v/>
      </c>
      <c r="S49" s="120">
        <f>SUM(S14:S48)</f>
        <v/>
      </c>
      <c r="T49" s="121">
        <f>SUM(T30:T43)</f>
        <v/>
      </c>
      <c r="U49" s="144">
        <f>MIN(U48,0)</f>
        <v/>
      </c>
      <c r="V49" s="351">
        <f>SUM(V14:V48)</f>
        <v/>
      </c>
      <c r="W49" s="351">
        <f>SUM(W14:W48)</f>
        <v/>
      </c>
      <c r="X49" s="351" t="n"/>
      <c r="Y49" s="351" t="n"/>
      <c r="Z49" s="351" t="n"/>
      <c r="AA49" s="351" t="n"/>
      <c r="AB49" s="351" t="n"/>
      <c r="AC49" s="351" t="n"/>
      <c r="AD49" s="351" t="n"/>
      <c r="AE49" s="351" t="n"/>
      <c r="AF49" s="351" t="n"/>
    </row>
    <row r="50" ht="24" customHeight="1" s="348">
      <c r="A50" s="351" t="n"/>
      <c r="B50" s="351" t="n"/>
      <c r="C50" s="6" t="n"/>
      <c r="D50" s="6" t="n"/>
      <c r="E50" s="6" t="n"/>
      <c r="F50" s="6" t="n"/>
      <c r="G50" s="6" t="n"/>
      <c r="H50" s="336" t="n"/>
      <c r="I50" s="351" t="n"/>
      <c r="J50" s="336" t="n"/>
      <c r="K50" s="336" t="n"/>
      <c r="L50" s="336" t="n"/>
      <c r="M50" s="28" t="n"/>
      <c r="N50" s="28" t="n"/>
      <c r="O50" s="28" t="n"/>
      <c r="P50" s="241" t="inlineStr">
        <is>
          <t>Days Worked</t>
        </is>
      </c>
      <c r="Q50" s="29">
        <f>SUM(--(SUM(I14:I15)&gt;0),--(SUM(I16:I17)&gt;0),--(SUM(I18:I19)&gt;0),--(SUM(I20:I21)&gt;0),--(SUM(I22:I23)&gt;0),--(SUM(I24:I25)&gt;0),--(SUM(I26:I27)&gt;0),--(SUM(I30:I31)&gt;0),--(SUM(I32:I33)&gt;0),--(SUM(I34:I35)&gt;0),--(SUM(I36:I37)&gt;0),--(SUM(I38:I39)&gt;0),--(SUM(I40:I41)&gt;0),--(SUM(I42:I43)&gt;0),--(SUM(I45:I46)&gt;0),--(SUM(I47:I48)&gt;0))</f>
        <v/>
      </c>
      <c r="R50" s="28" t="n"/>
      <c r="S50" s="28" t="n"/>
      <c r="T50" s="28" t="n"/>
      <c r="U50" s="144" t="n"/>
      <c r="V50" s="351" t="n"/>
      <c r="W50" s="351" t="n"/>
      <c r="X50" s="351" t="n"/>
      <c r="Y50" s="351" t="n"/>
      <c r="Z50" s="351" t="n"/>
      <c r="AA50" s="351" t="n"/>
      <c r="AB50" s="351" t="n"/>
      <c r="AC50" s="351" t="n"/>
      <c r="AD50" s="351" t="n"/>
      <c r="AE50" s="351" t="n"/>
      <c r="AF50" s="351" t="n"/>
    </row>
    <row r="51" ht="24" customHeight="1" s="348">
      <c r="A51" s="351" t="n"/>
      <c r="B51" s="351" t="n"/>
      <c r="C51" s="345" t="n"/>
      <c r="D51" s="362" t="n"/>
      <c r="E51" s="362" t="n"/>
      <c r="F51" s="334" t="n"/>
      <c r="G51" s="362" t="n"/>
      <c r="H51" s="336" t="n"/>
      <c r="I51" s="351" t="n"/>
      <c r="J51" s="336" t="n"/>
      <c r="K51" s="336" t="n"/>
      <c r="L51" s="336" t="n"/>
      <c r="M51" s="236" t="n"/>
      <c r="N51" s="236" t="n"/>
      <c r="O51" s="236" t="n"/>
      <c r="P51" s="236" t="n"/>
      <c r="Q51" s="236" t="n"/>
      <c r="R51" s="236" t="n"/>
      <c r="S51" s="236" t="n"/>
      <c r="T51" s="236" t="n"/>
      <c r="U51" s="144" t="n"/>
      <c r="V51" s="351" t="n"/>
      <c r="W51" s="351" t="n"/>
      <c r="X51" s="351" t="n"/>
      <c r="Y51" s="351" t="n"/>
      <c r="Z51" s="351" t="n"/>
      <c r="AA51" s="351" t="n"/>
      <c r="AB51" s="351" t="n"/>
      <c r="AC51" s="351" t="n"/>
      <c r="AD51" s="351" t="n"/>
      <c r="AE51" s="351" t="n"/>
      <c r="AF51" s="351" t="n"/>
    </row>
    <row r="52">
      <c r="A52" s="351" t="n"/>
      <c r="B52" s="351" t="n"/>
      <c r="C52" s="329" t="inlineStr">
        <is>
          <t>Supervisor Signature</t>
        </is>
      </c>
      <c r="D52" s="363" t="n"/>
      <c r="E52" s="363" t="n"/>
      <c r="F52" s="329" t="inlineStr">
        <is>
          <t>Date</t>
        </is>
      </c>
      <c r="G52" s="363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351" t="n"/>
      <c r="V52" s="351" t="n"/>
      <c r="W52" s="351" t="n"/>
      <c r="X52" s="351" t="n"/>
      <c r="Y52" s="351" t="n"/>
      <c r="Z52" s="351" t="n"/>
      <c r="AA52" s="351" t="n"/>
      <c r="AB52" s="351" t="n"/>
      <c r="AC52" s="351" t="n"/>
      <c r="AD52" s="351" t="n"/>
      <c r="AE52" s="351" t="n"/>
      <c r="AF52" s="351" t="n"/>
    </row>
    <row r="53" ht="26.25" customHeight="1" s="348">
      <c r="A53" s="351" t="n"/>
      <c r="B53" s="351" t="n"/>
      <c r="C53" s="345" t="n"/>
      <c r="D53" s="362" t="n"/>
      <c r="E53" s="362" t="n"/>
      <c r="F53" s="331" t="n"/>
      <c r="G53" s="362" t="n"/>
      <c r="H53" s="6" t="n"/>
      <c r="I53" s="6" t="n"/>
      <c r="J53" s="6" t="n"/>
      <c r="K53" s="6" t="n"/>
      <c r="L53" s="6" t="n"/>
      <c r="M53" s="6" t="n"/>
      <c r="N53" s="237" t="n"/>
      <c r="O53" s="238" t="n"/>
      <c r="P53" s="346" t="n"/>
      <c r="Q53" s="351" t="n"/>
      <c r="R53" s="351" t="n"/>
      <c r="S53" s="351" t="n"/>
      <c r="T53" s="351" t="n"/>
      <c r="U53" s="351" t="n"/>
      <c r="V53" s="351" t="n"/>
      <c r="W53" s="351" t="n"/>
      <c r="X53" s="351" t="n"/>
      <c r="Y53" s="351" t="n"/>
      <c r="Z53" s="351" t="n"/>
      <c r="AA53" s="351" t="n"/>
      <c r="AB53" s="351" t="n"/>
      <c r="AC53" s="351" t="n"/>
      <c r="AD53" s="351" t="n"/>
      <c r="AE53" s="351" t="n"/>
      <c r="AF53" s="351" t="n"/>
    </row>
    <row r="54">
      <c r="A54" s="351" t="n"/>
      <c r="B54" s="351" t="n"/>
      <c r="C54" s="329" t="inlineStr">
        <is>
          <t>Manager Signature</t>
        </is>
      </c>
      <c r="D54" s="363" t="n"/>
      <c r="E54" s="363" t="n"/>
      <c r="F54" s="329" t="inlineStr">
        <is>
          <t>Date</t>
        </is>
      </c>
      <c r="G54" s="363" t="n"/>
      <c r="H54" s="6" t="n"/>
      <c r="I54" s="239" t="inlineStr">
        <is>
          <t>{42}</t>
        </is>
      </c>
      <c r="J54" s="239" t="n"/>
      <c r="K54" s="239" t="n"/>
      <c r="L54" s="239" t="n"/>
      <c r="M54" s="6" t="n"/>
      <c r="N54" s="6" t="n"/>
      <c r="O54" s="6" t="n"/>
      <c r="P54" s="6" t="n"/>
      <c r="Q54" s="6" t="n"/>
      <c r="R54" s="6" t="n"/>
      <c r="S54" s="6" t="n"/>
      <c r="T54" s="6" t="n"/>
      <c r="U54" s="351" t="n"/>
      <c r="V54" s="351" t="n"/>
      <c r="W54" s="351" t="n"/>
      <c r="X54" s="351" t="n"/>
      <c r="Y54" s="351" t="n"/>
      <c r="Z54" s="351" t="n"/>
      <c r="AA54" s="351" t="n"/>
      <c r="AB54" s="351" t="n"/>
      <c r="AC54" s="351" t="n"/>
      <c r="AD54" s="351" t="n"/>
      <c r="AE54" s="351" t="n"/>
      <c r="AF54" s="351" t="n"/>
    </row>
    <row r="55">
      <c r="A55" s="351" t="n"/>
      <c r="B55" s="351" t="n"/>
      <c r="C55" s="240" t="n"/>
      <c r="D55" s="240" t="n"/>
      <c r="E55" s="240" t="n"/>
      <c r="F55" s="240" t="n"/>
      <c r="G55" s="240" t="n"/>
      <c r="H55" s="240" t="n"/>
      <c r="I55" s="240" t="n"/>
      <c r="J55" s="240" t="n"/>
      <c r="K55" s="240" t="n"/>
      <c r="L55" s="240" t="n"/>
      <c r="M55" s="240" t="n"/>
      <c r="N55" s="240" t="n"/>
      <c r="O55" s="240" t="n"/>
      <c r="P55" s="240" t="n"/>
      <c r="Q55" s="240" t="n"/>
      <c r="R55" s="240" t="n"/>
      <c r="S55" s="240" t="n"/>
      <c r="T55" s="240" t="n"/>
      <c r="U55" s="351" t="n"/>
      <c r="V55" s="351" t="n"/>
      <c r="W55" s="351" t="n"/>
      <c r="X55" s="351" t="n"/>
      <c r="Y55" s="351" t="n"/>
      <c r="Z55" s="351" t="n"/>
      <c r="AA55" s="351" t="n"/>
      <c r="AB55" s="351" t="n"/>
      <c r="AC55" s="351" t="n"/>
      <c r="AD55" s="351" t="n"/>
      <c r="AE55" s="351" t="n"/>
      <c r="AF55" s="35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45"/>
  <mergeCells count="33">
    <mergeCell ref="C54:E54"/>
    <mergeCell ref="V2:W2"/>
    <mergeCell ref="C8:F8"/>
    <mergeCell ref="F54:G54"/>
    <mergeCell ref="H10:I10"/>
    <mergeCell ref="C7:F7"/>
    <mergeCell ref="K5:L5"/>
    <mergeCell ref="M5:N5"/>
    <mergeCell ref="H50:I50"/>
    <mergeCell ref="C51:E51"/>
    <mergeCell ref="A1:T1"/>
    <mergeCell ref="C52:E52"/>
    <mergeCell ref="V3:AB3"/>
    <mergeCell ref="F51:G51"/>
    <mergeCell ref="M10:N10"/>
    <mergeCell ref="H51:I51"/>
    <mergeCell ref="C6:F6"/>
    <mergeCell ref="C5:F5"/>
    <mergeCell ref="M7:N7"/>
    <mergeCell ref="M6:N6"/>
    <mergeCell ref="C53:E53"/>
    <mergeCell ref="H7:I7"/>
    <mergeCell ref="H28:I28"/>
    <mergeCell ref="C10:F10"/>
    <mergeCell ref="M8:N8"/>
    <mergeCell ref="F52:G52"/>
    <mergeCell ref="P53:T53"/>
    <mergeCell ref="AA2:AB2"/>
    <mergeCell ref="K10:L10"/>
    <mergeCell ref="H5:I5"/>
    <mergeCell ref="K4:L4"/>
    <mergeCell ref="M4:N4"/>
    <mergeCell ref="F53:G53"/>
  </mergeCells>
  <dataValidations count="5">
    <dataValidation sqref="A14:A48" showDropDown="0" showInputMessage="0" showErrorMessage="0" allowBlank="1" type="list">
      <formula1>"On Day,Off Day,Sick,Absent,Holiday,Annual Leave"</formula1>
    </dataValidation>
    <dataValidation sqref="B14:B48" showDropDown="0" showInputMessage="0" showErrorMessage="0" allowBlank="1" type="list">
      <formula1>"Holiday Double,Phagwah,Good Friday,Easter Monday,Labour Day,Christmas,Eid ul Azha"</formula1>
    </dataValidation>
    <dataValidation sqref="J14:J48" showDropDown="0" showInputMessage="0" showErrorMessage="0" allowBlank="1" type="list">
      <formula1>_xlfn._LONGTEXT("Unico,Unico-2,Unico-42,Unico-44,Unico-46,Unico-47,Unico-48,Unico-49,Globe,Globe-12,Hebrews,Romans-2,Beacon,Numbers,Zebra-24,Sunrise,Sunrise-1,Sunflower 6,Sunset 12,Ripple,Neptune P1,Neptune P2,Neptune P3,Neptune P4,Neptune P5,Neptune P6,Neptune P7,Rainbow"," 1,Rainbow 2,Citadel,Sunset 11,Autumn,Autumn-2,Miracle,Miracle 1,Canteen,Guard Hut")</formula1>
    </dataValidation>
    <dataValidation sqref="O7" showDropDown="0" showInputMessage="0" showErrorMessage="0" allowBlank="1" type="list">
      <formula1>"Caricom,EU,UN,DMC,ARU,Head Office,Canteen"</formula1>
    </dataValidation>
    <dataValidation sqref="O6" showDropDown="0" showInputMessage="0" showErrorMessage="0" allowBlank="1" type="list">
      <formula1>"Unarmed,Armed"</formula1>
    </dataValidation>
  </dataValidations>
  <printOptions horizontalCentered="1"/>
  <pageMargins left="0.5" right="0.5" top="0.5" bottom="1" header="0.5" footer="0.5"/>
  <pageSetup orientation="portrait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AL55"/>
  <sheetViews>
    <sheetView topLeftCell="A40" workbookViewId="0">
      <selection activeCell="H51" sqref="H51:I51"/>
    </sheetView>
  </sheetViews>
  <sheetFormatPr baseColWidth="8" defaultRowHeight="13.5"/>
  <cols>
    <col width="12.28515625" customWidth="1" style="348" min="1" max="1"/>
    <col width="15.140625" customWidth="1" style="348" min="2" max="2"/>
    <col width="12.42578125" customWidth="1" style="348" min="3" max="3"/>
    <col width="9.28515625" customWidth="1" style="348" min="4" max="4"/>
    <col hidden="1" width="9.28515625" customWidth="1" style="348" min="5" max="5"/>
    <col hidden="1" width="2" customWidth="1" style="348" min="6" max="6"/>
    <col hidden="1" width="12.5703125" customWidth="1" style="348" min="7" max="7"/>
    <col width="9.28515625" customWidth="1" style="348" min="8" max="8"/>
    <col width="6.5703125" customWidth="1" style="348" min="9" max="9"/>
    <col width="10.140625" customWidth="1" style="348" min="10" max="10"/>
    <col width="15.28515625" customWidth="1" style="348" min="11" max="11"/>
    <col width="10.5703125" customWidth="1" style="348" min="12" max="12"/>
    <col width="11" customWidth="1" style="348" min="13" max="13"/>
    <col width="9.85546875" customWidth="1" style="348" min="14" max="14"/>
    <col width="11.140625" customWidth="1" style="348" min="15" max="15"/>
    <col width="9.85546875" customWidth="1" style="348" min="16" max="16"/>
    <col width="10.28515625" customWidth="1" style="348" min="17" max="17"/>
    <col width="8.85546875" customWidth="1" style="348" min="18" max="19"/>
    <col width="45.28515625" customWidth="1" style="348" min="20" max="20"/>
    <col width="9.140625" customWidth="1" style="348" min="21" max="21"/>
    <col width="3.140625" customWidth="1" style="348" min="22" max="29"/>
    <col width="10.28515625" customWidth="1" style="348" min="30" max="30"/>
  </cols>
  <sheetData>
    <row r="1" ht="32.25" customFormat="1" customHeight="1" s="1" thickBot="1">
      <c r="A1" s="332" t="n"/>
      <c r="B1" s="354" t="n"/>
      <c r="C1" s="354" t="n"/>
      <c r="D1" s="354" t="n"/>
      <c r="E1" s="354" t="n"/>
      <c r="F1" s="354" t="n"/>
      <c r="G1" s="354" t="n"/>
      <c r="H1" s="354" t="n"/>
      <c r="I1" s="354" t="n"/>
      <c r="J1" s="354" t="n"/>
      <c r="K1" s="354" t="n"/>
      <c r="L1" s="354" t="n"/>
      <c r="M1" s="354" t="n"/>
      <c r="N1" s="354" t="n"/>
      <c r="O1" s="354" t="n"/>
      <c r="P1" s="354" t="n"/>
      <c r="Q1" s="354" t="n"/>
      <c r="R1" s="354" t="n"/>
      <c r="S1" s="354" t="n"/>
      <c r="T1" s="355" t="n"/>
      <c r="U1" s="351" t="n"/>
      <c r="V1" s="351" t="n"/>
      <c r="W1" s="351" t="n"/>
      <c r="X1" s="351" t="n"/>
      <c r="Y1" s="351" t="n"/>
      <c r="Z1" s="351" t="n"/>
      <c r="AA1" s="351" t="n"/>
      <c r="AB1" s="351" t="n"/>
      <c r="AC1" s="351" t="n"/>
      <c r="AD1" s="126" t="n"/>
      <c r="AE1" s="351" t="n"/>
      <c r="AF1" s="351" t="n"/>
    </row>
    <row r="2" ht="15" customFormat="1" customHeight="1" s="1">
      <c r="A2" s="351" t="n"/>
      <c r="B2" s="351" t="n"/>
      <c r="C2" s="127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128" t="n"/>
      <c r="U2" s="351" t="n"/>
      <c r="V2" s="343" t="n">
        <v>2025</v>
      </c>
      <c r="W2" s="356" t="n"/>
      <c r="X2" s="351" t="n"/>
      <c r="Y2" s="351" t="n"/>
      <c r="Z2" s="129" t="inlineStr">
        <is>
          <t>Month:</t>
        </is>
      </c>
      <c r="AA2" s="343" t="n">
        <v>3</v>
      </c>
      <c r="AB2" s="356" t="n"/>
      <c r="AC2" s="351" t="n"/>
      <c r="AD2" s="351" t="n"/>
      <c r="AE2" s="351" t="n"/>
      <c r="AF2" s="351" t="n"/>
    </row>
    <row r="3" ht="15.6" customHeight="1" s="348" thickBot="1">
      <c r="A3" s="351" t="n"/>
      <c r="B3" s="351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351" t="n"/>
      <c r="V3" s="333">
        <f>DATE(V2,AA2,1)</f>
        <v/>
      </c>
      <c r="W3" s="357" t="n"/>
      <c r="X3" s="357" t="n"/>
      <c r="Y3" s="357" t="n"/>
      <c r="Z3" s="357" t="n"/>
      <c r="AA3" s="357" t="n"/>
      <c r="AB3" s="358" t="n"/>
      <c r="AC3" s="351" t="n"/>
      <c r="AD3" s="351" t="n"/>
      <c r="AE3" s="351" t="n"/>
      <c r="AF3" s="249" t="n"/>
    </row>
    <row r="4" ht="21" customHeight="1" s="348" thickBot="1">
      <c r="A4" s="351" t="n"/>
      <c r="B4" s="351" t="n"/>
      <c r="C4" s="25" t="inlineStr">
        <is>
          <t>Federal Manangement Systems</t>
        </is>
      </c>
      <c r="D4" s="25" t="n"/>
      <c r="E4" s="25" t="n"/>
      <c r="F4" s="25" t="n"/>
      <c r="G4" s="25" t="n"/>
      <c r="H4" s="6" t="n"/>
      <c r="I4" s="6" t="n"/>
      <c r="J4" s="6" t="n"/>
      <c r="K4" s="330" t="inlineStr">
        <is>
          <t>Employee Number:</t>
        </is>
      </c>
      <c r="L4" s="351" t="n"/>
      <c r="M4" s="342" t="inlineStr">
        <is>
          <t>5442</t>
        </is>
      </c>
      <c r="N4" s="355" t="n"/>
      <c r="O4" s="6" t="n"/>
      <c r="P4" s="6" t="n"/>
      <c r="Q4" s="6" t="n"/>
      <c r="R4" s="6" t="n"/>
      <c r="S4" s="6" t="n"/>
      <c r="T4" s="6" t="n"/>
      <c r="U4" s="351" t="n"/>
      <c r="V4" s="130" t="inlineStr">
        <is>
          <t>Su</t>
        </is>
      </c>
      <c r="W4" s="131" t="inlineStr">
        <is>
          <t>M</t>
        </is>
      </c>
      <c r="X4" s="131" t="inlineStr">
        <is>
          <t>Tu</t>
        </is>
      </c>
      <c r="Y4" s="131" t="inlineStr">
        <is>
          <t>W</t>
        </is>
      </c>
      <c r="Z4" s="131" t="inlineStr">
        <is>
          <t>Th</t>
        </is>
      </c>
      <c r="AA4" s="131" t="inlineStr">
        <is>
          <t>F</t>
        </is>
      </c>
      <c r="AB4" s="132" t="inlineStr">
        <is>
          <t>Sa</t>
        </is>
      </c>
      <c r="AC4" s="351" t="n"/>
      <c r="AD4" s="133" t="inlineStr">
        <is>
          <t>Overtime Options</t>
        </is>
      </c>
      <c r="AE4" s="351" t="n"/>
      <c r="AF4" s="351" t="n"/>
      <c r="AJ4" s="257" t="n"/>
    </row>
    <row r="5" ht="14.1" customHeight="1" s="348" thickBot="1">
      <c r="A5" s="351" t="n"/>
      <c r="B5" s="351" t="n"/>
      <c r="C5" s="337" t="n"/>
      <c r="D5" s="351" t="n"/>
      <c r="E5" s="351" t="n"/>
      <c r="F5" s="351" t="n"/>
      <c r="G5" s="6" t="n"/>
      <c r="H5" s="340" t="n"/>
      <c r="I5" s="351" t="n"/>
      <c r="J5" s="340" t="n"/>
      <c r="K5" s="344" t="inlineStr">
        <is>
          <t>Employee Name:</t>
        </is>
      </c>
      <c r="L5" s="359" t="n"/>
      <c r="M5" s="342" t="inlineStr">
        <is>
          <t>Best-Archer, Rozetta</t>
        </is>
      </c>
      <c r="N5" s="355" t="n"/>
      <c r="O5" s="337" t="n"/>
      <c r="P5" s="337" t="n"/>
      <c r="Q5" s="337" t="n"/>
      <c r="R5" s="337" t="n"/>
      <c r="S5" s="337" t="n"/>
      <c r="T5" s="337" t="n"/>
      <c r="U5" s="351" t="n"/>
      <c r="V5" s="263">
        <f>IF(MONTH($V$3)&lt;&gt;MONTH($V$3-WEEKDAY($V$3,1)+(ROW(V5)-ROW($V$5))*7+(COLUMN(V5)-COLUMN($V$5)+1)),"",$V$3-WEEKDAY($V$3,1)+(ROW(V5)-ROW($V$5))*7+(COLUMN(V5)-COLUMN($V$5)+1))</f>
        <v/>
      </c>
      <c r="W5" s="263">
        <f>IF(MONTH($V$3)&lt;&gt;MONTH($V$3-WEEKDAY($V$3,1)+(ROW(W5)-ROW($V$5))*7+(COLUMN(W5)-COLUMN($V$5)+1)),"",$V$3-WEEKDAY($V$3,1)+(ROW(W5)-ROW($V$5))*7+(COLUMN(W5)-COLUMN($V$5)+1))</f>
        <v/>
      </c>
      <c r="X5" s="263">
        <f>IF(MONTH($V$3)&lt;&gt;MONTH($V$3-WEEKDAY($V$3,1)+(ROW(X5)-ROW($V$5))*7+(COLUMN(X5)-COLUMN($V$5)+1)),"",$V$3-WEEKDAY($V$3,1)+(ROW(X5)-ROW($V$5))*7+(COLUMN(X5)-COLUMN($V$5)+1))</f>
        <v/>
      </c>
      <c r="Y5" s="263">
        <f>IF(MONTH($V$3)&lt;&gt;MONTH($V$3-WEEKDAY($V$3,1)+(ROW(Y5)-ROW($V$5))*7+(COLUMN(Y5)-COLUMN($V$5)+1)),"",$V$3-WEEKDAY($V$3,1)+(ROW(Y5)-ROW($V$5))*7+(COLUMN(Y5)-COLUMN($V$5)+1))</f>
        <v/>
      </c>
      <c r="Z5" s="263">
        <f>IF(MONTH($V$3)&lt;&gt;MONTH($V$3-WEEKDAY($V$3,1)+(ROW(Z5)-ROW($V$5))*7+(COLUMN(Z5)-COLUMN($V$5)+1)),"",$V$3-WEEKDAY($V$3,1)+(ROW(Z5)-ROW($V$5))*7+(COLUMN(Z5)-COLUMN($V$5)+1))</f>
        <v/>
      </c>
      <c r="AA5" s="263">
        <f>IF(MONTH($V$3)&lt;&gt;MONTH($V$3-WEEKDAY($V$3,1)+(ROW(AA5)-ROW($V$5))*7+(COLUMN(AA5)-COLUMN($V$5)+1)),"",$V$3-WEEKDAY($V$3,1)+(ROW(AA5)-ROW($V$5))*7+(COLUMN(AA5)-COLUMN($V$5)+1))</f>
        <v/>
      </c>
      <c r="AB5" s="263">
        <f>IF(MONTH($V$3)&lt;&gt;MONTH($V$3-WEEKDAY($V$3,1)+(ROW(AB5)-ROW($V$5))*7+(COLUMN(AB5)-COLUMN($V$5)+1)),"",$V$3-WEEKDAY($V$3,1)+(ROW(AB5)-ROW($V$5))*7+(COLUMN(AB5)-COLUMN($V$5)+1))</f>
        <v/>
      </c>
      <c r="AC5" s="351" t="n"/>
      <c r="AD5" s="351" t="n"/>
      <c r="AE5" s="3" t="b">
        <v>1</v>
      </c>
      <c r="AF5" s="258" t="n"/>
      <c r="AJ5" s="350" t="n"/>
      <c r="AK5" s="350" t="n"/>
      <c r="AL5" s="350" t="n"/>
    </row>
    <row r="6" ht="14.1" customHeight="1" s="348" thickBot="1">
      <c r="A6" s="351" t="n"/>
      <c r="B6" s="351" t="n"/>
      <c r="C6" s="337" t="inlineStr">
        <is>
          <t xml:space="preserve">120 Peter Rose St </t>
        </is>
      </c>
      <c r="D6" s="351" t="n"/>
      <c r="E6" s="351" t="n"/>
      <c r="F6" s="351" t="n"/>
      <c r="G6" s="6" t="n"/>
      <c r="H6" s="6" t="n"/>
      <c r="I6" s="6" t="n"/>
      <c r="J6" s="6" t="n"/>
      <c r="K6" s="6" t="n"/>
      <c r="L6" s="6" t="n"/>
      <c r="M6" s="339" t="inlineStr">
        <is>
          <t>Armed or unarmed</t>
        </is>
      </c>
      <c r="N6" s="360" t="n"/>
      <c r="O6" s="135" t="inlineStr">
        <is>
          <t>Unarmed</t>
        </is>
      </c>
      <c r="P6" s="6" t="n"/>
      <c r="Q6" s="6" t="n"/>
      <c r="R6" s="6" t="n"/>
      <c r="S6" s="6" t="n"/>
      <c r="T6" s="6" t="n"/>
      <c r="U6" s="351" t="n"/>
      <c r="V6" s="263">
        <f>IF(MONTH($V$3)&lt;&gt;MONTH($V$3-WEEKDAY($V$3,1)+(ROW(V6)-ROW($V$5))*7+(COLUMN(V6)-COLUMN($V$5)+1)),"",$V$3-WEEKDAY($V$3,1)+(ROW(V6)-ROW($V$5))*7+(COLUMN(V6)-COLUMN($V$5)+1))</f>
        <v/>
      </c>
      <c r="W6" s="263">
        <f>IF(MONTH($V$3)&lt;&gt;MONTH($V$3-WEEKDAY($V$3,1)+(ROW(W6)-ROW($V$5))*7+(COLUMN(W6)-COLUMN($V$5)+1)),"",$V$3-WEEKDAY($V$3,1)+(ROW(W6)-ROW($V$5))*7+(COLUMN(W6)-COLUMN($V$5)+1))</f>
        <v/>
      </c>
      <c r="X6" s="263">
        <f>IF(MONTH($V$3)&lt;&gt;MONTH($V$3-WEEKDAY($V$3,1)+(ROW(X6)-ROW($V$5))*7+(COLUMN(X6)-COLUMN($V$5)+1)),"",$V$3-WEEKDAY($V$3,1)+(ROW(X6)-ROW($V$5))*7+(COLUMN(X6)-COLUMN($V$5)+1))</f>
        <v/>
      </c>
      <c r="Y6" s="263">
        <f>IF(MONTH($V$3)&lt;&gt;MONTH($V$3-WEEKDAY($V$3,1)+(ROW(Y6)-ROW($V$5))*7+(COLUMN(Y6)-COLUMN($V$5)+1)),"",$V$3-WEEKDAY($V$3,1)+(ROW(Y6)-ROW($V$5))*7+(COLUMN(Y6)-COLUMN($V$5)+1))</f>
        <v/>
      </c>
      <c r="Z6" s="263">
        <f>IF(MONTH($V$3)&lt;&gt;MONTH($V$3-WEEKDAY($V$3,1)+(ROW(Z6)-ROW($V$5))*7+(COLUMN(Z6)-COLUMN($V$5)+1)),"",$V$3-WEEKDAY($V$3,1)+(ROW(Z6)-ROW($V$5))*7+(COLUMN(Z6)-COLUMN($V$5)+1))</f>
        <v/>
      </c>
      <c r="AA6" s="263">
        <f>IF(MONTH($V$3)&lt;&gt;MONTH($V$3-WEEKDAY($V$3,1)+(ROW(AA6)-ROW($V$5))*7+(COLUMN(AA6)-COLUMN($V$5)+1)),"",$V$3-WEEKDAY($V$3,1)+(ROW(AA6)-ROW($V$5))*7+(COLUMN(AA6)-COLUMN($V$5)+1))</f>
        <v/>
      </c>
      <c r="AB6" s="263">
        <f>IF(MONTH($V$3)&lt;&gt;MONTH($V$3-WEEKDAY($V$3,1)+(ROW(AB6)-ROW($V$5))*7+(COLUMN(AB6)-COLUMN($V$5)+1)),"",$V$3-WEEKDAY($V$3,1)+(ROW(AB6)-ROW($V$5))*7+(COLUMN(AB6)-COLUMN($V$5)+1))</f>
        <v/>
      </c>
      <c r="AC6" s="351" t="n"/>
      <c r="AD6" s="136" t="inlineStr">
        <is>
          <t>After:</t>
        </is>
      </c>
      <c r="AE6" s="264" t="n">
        <v>8</v>
      </c>
      <c r="AF6" s="258" t="n"/>
      <c r="AJ6" s="350" t="n"/>
      <c r="AL6" s="251" t="n"/>
    </row>
    <row r="7" ht="14.1" customHeight="1" s="348" thickBot="1">
      <c r="A7" s="351" t="n"/>
      <c r="B7" s="351" t="n"/>
      <c r="C7" s="337" t="inlineStr">
        <is>
          <t>Queenstown</t>
        </is>
      </c>
      <c r="D7" s="351" t="n"/>
      <c r="E7" s="351" t="n"/>
      <c r="F7" s="351" t="n"/>
      <c r="G7" s="6" t="n"/>
      <c r="H7" s="340" t="n"/>
      <c r="I7" s="351" t="n"/>
      <c r="J7" s="340" t="n"/>
      <c r="K7" s="340" t="n"/>
      <c r="L7" s="340" t="n"/>
      <c r="M7" s="338" t="inlineStr">
        <is>
          <t>Agency</t>
        </is>
      </c>
      <c r="N7" s="361" t="n"/>
      <c r="O7" s="7" t="inlineStr">
        <is>
          <t>Caricom</t>
        </is>
      </c>
      <c r="P7" s="6" t="n"/>
      <c r="Q7" s="6" t="n"/>
      <c r="R7" s="6" t="n"/>
      <c r="S7" s="6" t="n"/>
      <c r="T7" s="6" t="n"/>
      <c r="U7" s="351" t="n"/>
      <c r="V7" s="263">
        <f>IF(MONTH($V$3)&lt;&gt;MONTH($V$3-WEEKDAY($V$3,1)+(ROW(V7)-ROW($V$5))*7+(COLUMN(V7)-COLUMN($V$5)+1)),"",$V$3-WEEKDAY($V$3,1)+(ROW(V7)-ROW($V$5))*7+(COLUMN(V7)-COLUMN($V$5)+1))</f>
        <v/>
      </c>
      <c r="W7" s="263">
        <f>IF(MONTH($V$3)&lt;&gt;MONTH($V$3-WEEKDAY($V$3,1)+(ROW(W7)-ROW($V$5))*7+(COLUMN(W7)-COLUMN($V$5)+1)),"",$V$3-WEEKDAY($V$3,1)+(ROW(W7)-ROW($V$5))*7+(COLUMN(W7)-COLUMN($V$5)+1))</f>
        <v/>
      </c>
      <c r="X7" s="263">
        <f>IF(MONTH($V$3)&lt;&gt;MONTH($V$3-WEEKDAY($V$3,1)+(ROW(X7)-ROW($V$5))*7+(COLUMN(X7)-COLUMN($V$5)+1)),"",$V$3-WEEKDAY($V$3,1)+(ROW(X7)-ROW($V$5))*7+(COLUMN(X7)-COLUMN($V$5)+1))</f>
        <v/>
      </c>
      <c r="Y7" s="263">
        <f>IF(MONTH($V$3)&lt;&gt;MONTH($V$3-WEEKDAY($V$3,1)+(ROW(Y7)-ROW($V$5))*7+(COLUMN(Y7)-COLUMN($V$5)+1)),"",$V$3-WEEKDAY($V$3,1)+(ROW(Y7)-ROW($V$5))*7+(COLUMN(Y7)-COLUMN($V$5)+1))</f>
        <v/>
      </c>
      <c r="Z7" s="263">
        <f>IF(MONTH($V$3)&lt;&gt;MONTH($V$3-WEEKDAY($V$3,1)+(ROW(Z7)-ROW($V$5))*7+(COLUMN(Z7)-COLUMN($V$5)+1)),"",$V$3-WEEKDAY($V$3,1)+(ROW(Z7)-ROW($V$5))*7+(COLUMN(Z7)-COLUMN($V$5)+1))</f>
        <v/>
      </c>
      <c r="AA7" s="263">
        <f>IF(MONTH($V$3)&lt;&gt;MONTH($V$3-WEEKDAY($V$3,1)+(ROW(AA7)-ROW($V$5))*7+(COLUMN(AA7)-COLUMN($V$5)+1)),"",$V$3-WEEKDAY($V$3,1)+(ROW(AA7)-ROW($V$5))*7+(COLUMN(AA7)-COLUMN($V$5)+1))</f>
        <v/>
      </c>
      <c r="AB7" s="263">
        <f>IF(MONTH($V$3)&lt;&gt;MONTH($V$3-WEEKDAY($V$3,1)+(ROW(AB7)-ROW($V$5))*7+(COLUMN(AB7)-COLUMN($V$5)+1)),"",$V$3-WEEKDAY($V$3,1)+(ROW(AB7)-ROW($V$5))*7+(COLUMN(AB7)-COLUMN($V$5)+1))</f>
        <v/>
      </c>
      <c r="AC7" s="351" t="n"/>
      <c r="AD7" s="351" t="n"/>
      <c r="AE7" s="351" t="n"/>
      <c r="AF7" s="258" t="n"/>
      <c r="AJ7" s="350" t="n"/>
      <c r="AL7" s="251" t="n"/>
    </row>
    <row r="8">
      <c r="A8" s="351" t="n"/>
      <c r="B8" s="351" t="n"/>
      <c r="C8" s="337" t="inlineStr">
        <is>
          <t>Georgetown, Guyana</t>
        </is>
      </c>
      <c r="D8" s="351" t="n"/>
      <c r="E8" s="351" t="n"/>
      <c r="F8" s="351" t="n"/>
      <c r="G8" s="6" t="n"/>
      <c r="H8" s="6" t="n"/>
      <c r="I8" s="6" t="n"/>
      <c r="J8" s="6" t="n"/>
      <c r="K8" s="6" t="n"/>
      <c r="L8" s="6" t="n"/>
      <c r="M8" s="341" t="n"/>
      <c r="N8" s="351" t="n"/>
      <c r="O8" s="351" t="n"/>
      <c r="P8" s="6" t="n"/>
      <c r="Q8" s="6" t="n"/>
      <c r="R8" s="6" t="n"/>
      <c r="S8" s="6" t="n"/>
      <c r="T8" s="6" t="n"/>
      <c r="U8" s="351" t="n"/>
      <c r="V8" s="263">
        <f>IF(MONTH($V$3)&lt;&gt;MONTH($V$3-WEEKDAY($V$3,1)+(ROW(V8)-ROW($V$5))*7+(COLUMN(V8)-COLUMN($V$5)+1)),"",$V$3-WEEKDAY($V$3,1)+(ROW(V8)-ROW($V$5))*7+(COLUMN(V8)-COLUMN($V$5)+1))</f>
        <v/>
      </c>
      <c r="W8" s="263">
        <f>IF(MONTH($V$3)&lt;&gt;MONTH($V$3-WEEKDAY($V$3,1)+(ROW(W8)-ROW($V$5))*7+(COLUMN(W8)-COLUMN($V$5)+1)),"",$V$3-WEEKDAY($V$3,1)+(ROW(W8)-ROW($V$5))*7+(COLUMN(W8)-COLUMN($V$5)+1))</f>
        <v/>
      </c>
      <c r="X8" s="263">
        <f>IF(MONTH($V$3)&lt;&gt;MONTH($V$3-WEEKDAY($V$3,1)+(ROW(X8)-ROW($V$5))*7+(COLUMN(X8)-COLUMN($V$5)+1)),"",$V$3-WEEKDAY($V$3,1)+(ROW(X8)-ROW($V$5))*7+(COLUMN(X8)-COLUMN($V$5)+1))</f>
        <v/>
      </c>
      <c r="Y8" s="263">
        <f>IF(MONTH($V$3)&lt;&gt;MONTH($V$3-WEEKDAY($V$3,1)+(ROW(Y8)-ROW($V$5))*7+(COLUMN(Y8)-COLUMN($V$5)+1)),"",$V$3-WEEKDAY($V$3,1)+(ROW(Y8)-ROW($V$5))*7+(COLUMN(Y8)-COLUMN($V$5)+1))</f>
        <v/>
      </c>
      <c r="Z8" s="263">
        <f>IF(MONTH($V$3)&lt;&gt;MONTH($V$3-WEEKDAY($V$3,1)+(ROW(Z8)-ROW($V$5))*7+(COLUMN(Z8)-COLUMN($V$5)+1)),"",$V$3-WEEKDAY($V$3,1)+(ROW(Z8)-ROW($V$5))*7+(COLUMN(Z8)-COLUMN($V$5)+1))</f>
        <v/>
      </c>
      <c r="AA8" s="263">
        <f>IF(MONTH($V$3)&lt;&gt;MONTH($V$3-WEEKDAY($V$3,1)+(ROW(AA8)-ROW($V$5))*7+(COLUMN(AA8)-COLUMN($V$5)+1)),"",$V$3-WEEKDAY($V$3,1)+(ROW(AA8)-ROW($V$5))*7+(COLUMN(AA8)-COLUMN($V$5)+1))</f>
        <v/>
      </c>
      <c r="AB8" s="263">
        <f>IF(MONTH($V$3)&lt;&gt;MONTH($V$3-WEEKDAY($V$3,1)+(ROW(AB8)-ROW($V$5))*7+(COLUMN(AB8)-COLUMN($V$5)+1)),"",$V$3-WEEKDAY($V$3,1)+(ROW(AB8)-ROW($V$5))*7+(COLUMN(AB8)-COLUMN($V$5)+1))</f>
        <v/>
      </c>
      <c r="AC8" s="351" t="n"/>
      <c r="AD8" s="351" t="n"/>
      <c r="AE8" s="3" t="b">
        <v>1</v>
      </c>
      <c r="AF8" s="258" t="n"/>
      <c r="AJ8" s="350" t="n"/>
      <c r="AL8" s="251" t="n"/>
    </row>
    <row r="9">
      <c r="A9" s="351" t="n"/>
      <c r="B9" s="351" t="n"/>
      <c r="C9" s="337" t="n"/>
      <c r="D9" s="337" t="n"/>
      <c r="E9" s="337" t="n"/>
      <c r="F9" s="337" t="n"/>
      <c r="G9" s="6" t="n"/>
      <c r="H9" s="6" t="n"/>
      <c r="I9" s="6" t="n"/>
      <c r="J9" s="6" t="n"/>
      <c r="K9" s="6" t="n"/>
      <c r="L9" s="6" t="n"/>
      <c r="M9" s="137" t="n"/>
      <c r="N9" s="137" t="n"/>
      <c r="O9" s="6" t="n"/>
      <c r="P9" s="6" t="n"/>
      <c r="Q9" s="6" t="n"/>
      <c r="R9" s="6" t="n"/>
      <c r="S9" s="6" t="n"/>
      <c r="T9" s="6" t="n"/>
      <c r="U9" s="351" t="n"/>
      <c r="V9" s="265" t="n"/>
      <c r="W9" s="265" t="n"/>
      <c r="X9" s="265" t="n"/>
      <c r="Y9" s="265" t="n"/>
      <c r="Z9" s="265" t="n"/>
      <c r="AA9" s="265" t="n"/>
      <c r="AB9" s="265" t="n"/>
      <c r="AC9" s="351" t="n"/>
      <c r="AD9" s="351" t="n"/>
      <c r="AE9" s="3" t="n"/>
      <c r="AF9" s="351" t="n"/>
      <c r="AJ9" s="350" t="n"/>
      <c r="AL9" s="251" t="n"/>
    </row>
    <row r="10">
      <c r="A10" s="351" t="n"/>
      <c r="B10" s="351" t="n"/>
      <c r="C10" s="337" t="inlineStr">
        <is>
          <t>592-223-7560</t>
        </is>
      </c>
      <c r="D10" s="351" t="n"/>
      <c r="E10" s="351" t="n"/>
      <c r="F10" s="351" t="n"/>
      <c r="G10" s="6" t="n"/>
      <c r="H10" s="340" t="n"/>
      <c r="I10" s="351" t="n"/>
      <c r="J10" s="340" t="n"/>
      <c r="K10" s="330" t="inlineStr">
        <is>
          <t>Week Starting:</t>
        </is>
      </c>
      <c r="L10" s="351" t="n"/>
      <c r="M10" s="335" t="n">
        <v>45977</v>
      </c>
      <c r="N10" s="362" t="n"/>
      <c r="O10" s="6" t="n"/>
      <c r="P10" s="6" t="n"/>
      <c r="Q10" s="6" t="n"/>
      <c r="R10" s="6" t="n"/>
      <c r="S10" s="6" t="n"/>
      <c r="T10" s="138" t="inlineStr">
        <is>
          <t>[42]</t>
        </is>
      </c>
      <c r="U10" s="351" t="n"/>
      <c r="V10" s="263">
        <f>IF(MONTH($V$3)&lt;&gt;MONTH($V$3-WEEKDAY($V$3,1)+(ROW(V10)-ROW($V$5))*7+(COLUMN(V10)-COLUMN($V$5)+1)),"",$V$3-WEEKDAY($V$3,1)+(ROW(V10)-ROW($V$5))*7+(COLUMN(V10)-COLUMN($V$5)+1))</f>
        <v/>
      </c>
      <c r="W10" s="263">
        <f>IF(MONTH($V$3)&lt;&gt;MONTH($V$3-WEEKDAY($V$3,1)+(ROW(W10)-ROW($V$5))*7+(COLUMN(W10)-COLUMN($V$5)+1)),"",$V$3-WEEKDAY($V$3,1)+(ROW(W10)-ROW($V$5))*7+(COLUMN(W10)-COLUMN($V$5)+1))</f>
        <v/>
      </c>
      <c r="X10" s="263">
        <f>IF(MONTH($V$3)&lt;&gt;MONTH($V$3-WEEKDAY($V$3,1)+(ROW(X10)-ROW($V$5))*7+(COLUMN(X10)-COLUMN($V$5)+1)),"",$V$3-WEEKDAY($V$3,1)+(ROW(X10)-ROW($V$5))*7+(COLUMN(X10)-COLUMN($V$5)+1))</f>
        <v/>
      </c>
      <c r="Y10" s="263">
        <f>IF(MONTH($V$3)&lt;&gt;MONTH($V$3-WEEKDAY($V$3,1)+(ROW(Y10)-ROW($V$5))*7+(COLUMN(Y10)-COLUMN($V$5)+1)),"",$V$3-WEEKDAY($V$3,1)+(ROW(Y10)-ROW($V$5))*7+(COLUMN(Y10)-COLUMN($V$5)+1))</f>
        <v/>
      </c>
      <c r="Z10" s="263">
        <f>IF(MONTH($V$3)&lt;&gt;MONTH($V$3-WEEKDAY($V$3,1)+(ROW(Z10)-ROW($V$5))*7+(COLUMN(Z10)-COLUMN($V$5)+1)),"",$V$3-WEEKDAY($V$3,1)+(ROW(Z10)-ROW($V$5))*7+(COLUMN(Z10)-COLUMN($V$5)+1))</f>
        <v/>
      </c>
      <c r="AA10" s="263">
        <f>IF(MONTH($V$3)&lt;&gt;MONTH($V$3-WEEKDAY($V$3,1)+(ROW(AA10)-ROW($V$5))*7+(COLUMN(AA10)-COLUMN($V$5)+1)),"",$V$3-WEEKDAY($V$3,1)+(ROW(AA10)-ROW($V$5))*7+(COLUMN(AA10)-COLUMN($V$5)+1))</f>
        <v/>
      </c>
      <c r="AB10" s="263">
        <f>IF(MONTH($V$3)&lt;&gt;MONTH($V$3-WEEKDAY($V$3,1)+(ROW(AB10)-ROW($V$5))*7+(COLUMN(AB10)-COLUMN($V$5)+1)),"",$V$3-WEEKDAY($V$3,1)+(ROW(AB10)-ROW($V$5))*7+(COLUMN(AB10)-COLUMN($V$5)+1))</f>
        <v/>
      </c>
      <c r="AC10" s="351" t="n"/>
      <c r="AD10" s="136" t="inlineStr">
        <is>
          <t>After:</t>
        </is>
      </c>
      <c r="AE10" s="264" t="n">
        <v>40</v>
      </c>
      <c r="AF10" s="250" t="n"/>
    </row>
    <row r="11" ht="15.75" customHeight="1" s="348" thickBot="1">
      <c r="A11" s="351" t="n"/>
      <c r="B11" s="351" t="n"/>
      <c r="C11" s="6" t="n"/>
      <c r="D11" s="6" t="n"/>
      <c r="E11" s="6" t="n"/>
      <c r="F11" s="6" t="n"/>
      <c r="G11" s="6" t="n"/>
      <c r="H11" s="6" t="n"/>
      <c r="I11" s="6" t="n"/>
      <c r="J11" s="6" t="n"/>
      <c r="K11" s="259" t="inlineStr">
        <is>
          <t>Carry Forward Hrs:</t>
        </is>
      </c>
      <c r="L11" s="248" t="n">
        <v>36</v>
      </c>
      <c r="M11" s="6" t="n"/>
      <c r="N11" s="6" t="n"/>
      <c r="O11" s="6" t="n"/>
      <c r="P11" s="6" t="n"/>
      <c r="Q11" s="6" t="n"/>
      <c r="R11" s="6" t="n"/>
      <c r="S11" s="6" t="n"/>
      <c r="T11" s="6" t="n"/>
      <c r="U11" s="351" t="n"/>
      <c r="V11" s="263">
        <f>IF(MONTH($V$3)&lt;&gt;MONTH($V$3-WEEKDAY($V$3,1)+(ROW(V11)-ROW($V$5))*7+(COLUMN(V11)-COLUMN($V$5)+1)),"",$V$3-WEEKDAY($V$3,1)+(ROW(V11)-ROW($V$5))*7+(COLUMN(V11)-COLUMN($V$5)+1))</f>
        <v/>
      </c>
      <c r="W11" s="263">
        <f>IF(MONTH($V$3)&lt;&gt;MONTH($V$3-WEEKDAY($V$3,1)+(ROW(W11)-ROW($V$5))*7+(COLUMN(W11)-COLUMN($V$5)+1)),"",$V$3-WEEKDAY($V$3,1)+(ROW(W11)-ROW($V$5))*7+(COLUMN(W11)-COLUMN($V$5)+1))</f>
        <v/>
      </c>
      <c r="X11" s="263">
        <f>IF(MONTH($V$3)&lt;&gt;MONTH($V$3-WEEKDAY($V$3,1)+(ROW(X11)-ROW($V$5))*7+(COLUMN(X11)-COLUMN($V$5)+1)),"",$V$3-WEEKDAY($V$3,1)+(ROW(X11)-ROW($V$5))*7+(COLUMN(X11)-COLUMN($V$5)+1))</f>
        <v/>
      </c>
      <c r="Y11" s="263">
        <f>IF(MONTH($V$3)&lt;&gt;MONTH($V$3-WEEKDAY($V$3,1)+(ROW(Y11)-ROW($V$5))*7+(COLUMN(Y11)-COLUMN($V$5)+1)),"",$V$3-WEEKDAY($V$3,1)+(ROW(Y11)-ROW($V$5))*7+(COLUMN(Y11)-COLUMN($V$5)+1))</f>
        <v/>
      </c>
      <c r="Z11" s="263">
        <f>IF(MONTH($V$3)&lt;&gt;MONTH($V$3-WEEKDAY($V$3,1)+(ROW(Z11)-ROW($V$5))*7+(COLUMN(Z11)-COLUMN($V$5)+1)),"",$V$3-WEEKDAY($V$3,1)+(ROW(Z11)-ROW($V$5))*7+(COLUMN(Z11)-COLUMN($V$5)+1))</f>
        <v/>
      </c>
      <c r="AA11" s="263">
        <f>IF(MONTH($V$3)&lt;&gt;MONTH($V$3-WEEKDAY($V$3,1)+(ROW(AA11)-ROW($V$5))*7+(COLUMN(AA11)-COLUMN($V$5)+1)),"",$V$3-WEEKDAY($V$3,1)+(ROW(AA11)-ROW($V$5))*7+(COLUMN(AA11)-COLUMN($V$5)+1))</f>
        <v/>
      </c>
      <c r="AB11" s="263">
        <f>IF(MONTH($V$3)&lt;&gt;MONTH($V$3-WEEKDAY($V$3,1)+(ROW(AB11)-ROW($V$5))*7+(COLUMN(AB11)-COLUMN($V$5)+1)),"",$V$3-WEEKDAY($V$3,1)+(ROW(AB11)-ROW($V$5))*7+(COLUMN(AB11)-COLUMN($V$5)+1))</f>
        <v/>
      </c>
      <c r="AC11" s="351" t="n"/>
      <c r="AD11" s="351" t="n"/>
      <c r="AE11" s="351" t="n"/>
      <c r="AF11" s="258" t="n"/>
      <c r="AJ11" s="252" t="n"/>
      <c r="AK11" s="252" t="n"/>
    </row>
    <row r="12" ht="27.75" customFormat="1" customHeight="1" s="2" thickBot="1">
      <c r="A12" s="266" t="inlineStr">
        <is>
          <t>Day Off</t>
        </is>
      </c>
      <c r="B12" s="267" t="inlineStr">
        <is>
          <t>Holiday Double</t>
        </is>
      </c>
      <c r="C12" s="139" t="inlineStr">
        <is>
          <t>Day of Week</t>
        </is>
      </c>
      <c r="D12" s="140" t="inlineStr">
        <is>
          <t>Time
In</t>
        </is>
      </c>
      <c r="E12" s="140" t="inlineStr">
        <is>
          <t>Time
Out</t>
        </is>
      </c>
      <c r="F12" s="141" t="n"/>
      <c r="G12" s="140" t="inlineStr">
        <is>
          <t>Time
In</t>
        </is>
      </c>
      <c r="H12" s="140" t="inlineStr">
        <is>
          <t>Time
Out</t>
        </is>
      </c>
      <c r="I12" s="142" t="inlineStr">
        <is>
          <t>Total
Hrs</t>
        </is>
      </c>
      <c r="J12" s="142" t="inlineStr">
        <is>
          <t>Location</t>
        </is>
      </c>
      <c r="K12" s="142" t="inlineStr">
        <is>
          <t>Supervisor</t>
        </is>
      </c>
      <c r="L12" s="142" t="inlineStr">
        <is>
          <t>Supervisor Approval</t>
        </is>
      </c>
      <c r="M12" s="140" t="inlineStr">
        <is>
          <t>Regular
Hrs</t>
        </is>
      </c>
      <c r="N12" s="140" t="inlineStr">
        <is>
          <t>Overtime
Hrs</t>
        </is>
      </c>
      <c r="O12" s="140" t="inlineStr">
        <is>
          <t>Hol Hrs</t>
        </is>
      </c>
      <c r="P12" s="140" t="inlineStr">
        <is>
          <t>Responsibilities</t>
        </is>
      </c>
      <c r="Q12" s="140" t="inlineStr">
        <is>
          <t>Risk</t>
        </is>
      </c>
      <c r="R12" s="140" t="inlineStr">
        <is>
          <t>Meals</t>
        </is>
      </c>
      <c r="S12" s="140" t="inlineStr">
        <is>
          <t>Vac Hrs</t>
        </is>
      </c>
      <c r="T12" s="143" t="inlineStr">
        <is>
          <t>Reason for Overtime</t>
        </is>
      </c>
      <c r="U12" s="144" t="inlineStr">
        <is>
          <t>Wkly Reg Avail</t>
        </is>
      </c>
      <c r="V12" s="351" t="inlineStr">
        <is>
          <t>Orig Reg</t>
        </is>
      </c>
      <c r="W12" s="351" t="inlineStr">
        <is>
          <t>Wkly OT Adj</t>
        </is>
      </c>
      <c r="X12" s="351" t="inlineStr">
        <is>
          <t>Week Start</t>
        </is>
      </c>
      <c r="Y12" s="351" t="inlineStr">
        <is>
          <t>Wk Hrs Before</t>
        </is>
      </c>
      <c r="Z12" s="351" t="n"/>
      <c r="AA12" s="351" t="n"/>
      <c r="AB12" s="351" t="n"/>
      <c r="AC12" s="351" t="n"/>
      <c r="AD12" s="351" t="n"/>
      <c r="AE12" s="351" t="n"/>
      <c r="AF12" s="351" t="n"/>
      <c r="AJ12" s="252" t="n"/>
      <c r="AK12" s="252" t="n"/>
    </row>
    <row r="13" hidden="1" ht="15.75" customHeight="1" s="348" thickBot="1">
      <c r="A13" s="268" t="n"/>
      <c r="B13" s="351" t="n"/>
      <c r="C13" s="145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146" t="n"/>
      <c r="U13" s="351" t="n"/>
      <c r="V13" s="351" t="n"/>
      <c r="W13" s="351" t="n"/>
      <c r="X13" s="351" t="n"/>
      <c r="Y13" s="351" t="n"/>
      <c r="Z13" s="351" t="n"/>
      <c r="AA13" s="351" t="n"/>
      <c r="AB13" s="351" t="n"/>
      <c r="AC13" s="351" t="n"/>
      <c r="AD13" s="351" t="n"/>
      <c r="AE13" s="351" t="n"/>
      <c r="AF13" s="351" t="n"/>
    </row>
    <row r="14" ht="24" customHeight="1" s="348" thickBot="1">
      <c r="A14" s="147" t="inlineStr">
        <is>
          <t>On Day</t>
        </is>
      </c>
      <c r="B14" s="269" t="n"/>
      <c r="C14" s="88">
        <f>M10</f>
        <v/>
      </c>
      <c r="D14" s="54" t="n"/>
      <c r="E14" s="148">
        <f>IF(D14="", "",
 IF(D14=TIME(0,0,0), 0,
 IF(AND(D14&gt;=TIME(0,0,1), D14&lt;=TIME(2,0,0)), TIME(7,0,0),
 IF(AND(D14&gt;=TIME(6,0,0), D14&lt;=TIME(8,0,0)), TIME(12,0,0),
 IF(AND(D14&gt;TIME(8,0,0), D14&lt;=TIME(13,59,0)), TIME(15,0,0),
 IF(AND(D14&gt;=TIME(14,0,0), D14&lt;=TIME(17,59,0)), TIME(21,0,0),
 IF(AND(D14&gt;=TIME(18,0,0), D14&lt;=TIME(21,59,0)), TIME(0,0,0),
 IF(AND(D14&gt;=TIME(22,0,0), D14&lt;=TIME(23,59,59)), TIME(7,0,0), ""))))))))</f>
        <v/>
      </c>
      <c r="F14" s="149" t="n"/>
      <c r="G14" s="148">
        <f>IF(AND(D14&gt;=TIME(6,0,0),D14&lt;=TIME(8,0,0)),E14,"")</f>
        <v/>
      </c>
      <c r="H14" s="54" t="n"/>
      <c r="I14" s="55">
        <f>ROUND(IF(OR(D14="",E14="",E14=0),0,IF(H14="",MOD(E14-D14,1)*24,MOD(H14-D14,1)*24)),2)</f>
        <v/>
      </c>
      <c r="J14" s="150" t="n"/>
      <c r="K14" s="270" t="n"/>
      <c r="L14" s="271" t="n"/>
      <c r="M14" s="272">
        <f>MAX(0,V14-W14)</f>
        <v/>
      </c>
      <c r="N14" s="56">
        <f>(IF(OR($C14="",$D14=""),0,
 IF(OR($A14="Holiday",$A15="Holiday"),
    IF(ISNUMBER(MATCH(TRIM($B14),{"Phagwah","Good Friday","Easter Monday","Labour Day","Christmas","Eid ul Azha","Romans-2","Globe-12","Neptune P1"},0)),0,$I14),
 IF(AND(NOT(OR($A14="Annual Leave",$A15="Annual Leave")),$A14="Off day"),$I14,
  MAX(0,$I14-$V14)
  ))))+W14</f>
        <v/>
      </c>
      <c r="O14" s="56">
        <f>IF(AND(OR($A14="Holiday",$A15="Holiday"),
        ISNUMBER(MATCH(TRIM($B14),{"Phagwah","Good Friday","Easter Monday","Labour Day","Christmas","Eid ul Azha","Romans-2","Globe-12","Neptune P1"},0))),
   $I14,0)</f>
        <v/>
      </c>
      <c r="P14" s="56">
        <f>IF(OR($O$7="Canteen",$O$7="Head Office"),0,IF($I14&lt;=0,0,IF(OR(OR(TRIM($J14)="Hebrews",TRIM($J14)="Romans",TRIM($J14)="Romans-2",TRIM($J14)="Globe",TRIM($J14)="Globe-12",TRIM($J14)="Neptune P1"),AND($I15&gt;0,OR(TRIM($J15)="Hebrews",TRIM($J15)="Romans",TRIM($J15)="Romans-2",TRIM($J15)="Globe",TRIM($J15)="Globe-12",TRIM($J15)="Neptune P1"))),1,0)))</f>
        <v/>
      </c>
      <c r="Q14" s="57" t="n"/>
      <c r="R14" s="56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IF($I14&gt;0,1,0),
      0
   ),
0))</f>
        <v/>
      </c>
      <c r="S14" s="56">
        <f>IF(OR($A14="Annual Leave",$A15="Annual Leave"),IF($A14="Annual Leave",8,0),0)</f>
        <v/>
      </c>
      <c r="T14" s="58" t="n"/>
      <c r="U14" s="144">
        <f>MAX(0,40-Y14)</f>
        <v/>
      </c>
      <c r="V14" s="151">
        <f>IF(OR($C14="",$D14=""),0,
 IF(OR($A14="Holiday",$A15="Holiday"),0,
 IF(AND(NOT(OR($A14="Annual Leave",$A15="Annual Leave")),$A14="Off day"),0,
  IF($I14+$I15&gt;=8,IF($I14&gt;=8,8,$I14),$I14)
  )))</f>
        <v/>
      </c>
      <c r="W14" s="151">
        <f>MAX(0,V14-U14)</f>
        <v/>
      </c>
      <c r="X14" s="151">
        <f>IF(C14="","",C14-WEEKDAY(C14,1)+1)</f>
        <v/>
      </c>
      <c r="Y14" s="151">
        <f>IF(X14=X14,$L$11,0)</f>
        <v/>
      </c>
      <c r="Z14" s="151" t="n"/>
      <c r="AA14" s="151" t="n"/>
      <c r="AB14" s="151" t="n"/>
      <c r="AC14" s="351" t="n"/>
      <c r="AD14" s="351" t="n"/>
      <c r="AE14" s="351" t="n"/>
      <c r="AF14" s="351" t="n"/>
    </row>
    <row r="15" ht="24" customHeight="1" s="348" thickBot="1">
      <c r="A15" s="147" t="inlineStr">
        <is>
          <t>On Day</t>
        </is>
      </c>
      <c r="B15" s="269" t="n"/>
      <c r="C15" s="89">
        <f>C14</f>
        <v/>
      </c>
      <c r="D15" s="59" t="n"/>
      <c r="E15" s="152">
        <f>IF(D15="", "",
 IF(D15=TIME(0,0,0), 0,
 IF(AND(D15&gt;=TIME(0,0,1), D15&lt;=TIME(2,0,0)), TIME(7,0,0),
 IF(AND(D15&gt;=TIME(6,0,0), D15&lt;=TIME(8,0,0)), TIME(12,0,0),
 IF(AND(D15&gt;TIME(8,0,0), D15&lt;=TIME(13,59,0)), TIME(15,0,0),
 IF(AND(D15&gt;=TIME(14,0,0), D15&lt;=TIME(17,59,0)), TIME(21,0,0),
 IF(AND(D15&gt;=TIME(18,0,0), D15&lt;=TIME(21,59,0)), TIME(0,0,0),
 IF(AND(D15&gt;=TIME(22,0,0), D15&lt;=TIME(23,59,59)), TIME(7,0,0), ""))))))))</f>
        <v/>
      </c>
      <c r="F15" s="153" t="n"/>
      <c r="G15" s="152">
        <f>IF(AND(D15&gt;=TIME(6,0,0),D15&lt;=TIME(8,0,0)),E15,"")</f>
        <v/>
      </c>
      <c r="H15" s="59" t="n"/>
      <c r="I15" s="60">
        <f>ROUND(IF(OR(D15="",E15="",E15=0),0,IF(H15="",MOD(E15-D15,1)*24,MOD(H15-D15,1)*24)),2)</f>
        <v/>
      </c>
      <c r="J15" s="150" t="n"/>
      <c r="K15" s="270" t="n"/>
      <c r="L15" s="271" t="n"/>
      <c r="M15" s="272">
        <f>MAX(0,V15-W15)</f>
        <v/>
      </c>
      <c r="N15" s="61">
        <f>(IF(OR($C15="",$D15=""),0,
 IF(OR($A14="Holiday",$A15="Holiday"),
    IF(ISNUMBER(MATCH(TRIM($B15),{"Phagwah","Good Friday","Easter Monday","Labour Day","Christmas","Eid ul Azha","Romans-2","Globe-12","Neptune P1"},0)),0,$I15),
 IF(AND(NOT(OR($A14="Annual Leave",$A15="Annual Leave")),$A15="Off day"),$I15,
  MAX(0,$I15-$V15)
  ))))+W15</f>
        <v/>
      </c>
      <c r="O15" s="61">
        <f>IF(AND(OR($A14="Holiday",$A15="Holiday"),
        ISNUMBER(MATCH(TRIM($B15),{"Phagwah","Good Friday","Easter Monday","Labour Day","Christmas","Eid ul Azha","Romans-2","Globe-12","Neptune P1"},0))),
   $I15,0)</f>
        <v/>
      </c>
      <c r="P15" s="61">
        <f>IF(OR($O$7="Canteen",$O$7="Head Office"),0,IF($I15&lt;=0,0,IF(AND($I14&lt;=0,OR(TRIM($J15)="Hebrews",TRIM($J15)="Romans",TRIM($J15)="Romans-2",TRIM($J15)="Globe",TRIM($J15)="Globe-12",TRIM($J15)="Neptune P1")),1,0)))</f>
        <v/>
      </c>
      <c r="Q15" s="62" t="n"/>
      <c r="R15" s="61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IF(AND($I14=0,$I15&gt;0),1,0),
      0
   ),
0))</f>
        <v/>
      </c>
      <c r="S15" s="61">
        <f>IF(OR($A14="Annual Leave",$A15="Annual Leave"),IF(AND($A14&lt;&gt;"Annual Leave",$A15="Annual Leave"),8,0),0)</f>
        <v/>
      </c>
      <c r="T15" s="63" t="n"/>
      <c r="U15" s="144">
        <f>MAX(0,40-Y15)</f>
        <v/>
      </c>
      <c r="V15" s="151">
        <f>IF(OR($C15="",$D15=""),0,
 IF(OR($A14="Holiday",$A15="Holiday"),0,
 IF(AND(NOT(OR($A14="Annual Leave",$A15="Annual Leave")),$A15="Off day"),0,
  IF($I14+$I15&gt;=8,IF($I14&gt;=8,0,8-$I14),$I15)
  )))</f>
        <v/>
      </c>
      <c r="W15" s="151">
        <f>MAX(0,V15-U15)</f>
        <v/>
      </c>
      <c r="X15" s="151">
        <f>IF(C15="","",C15-WEEKDAY(C15,1)+1)</f>
        <v/>
      </c>
      <c r="Y15" s="151">
        <f>SUMPRODUCT(($X$14:$X14=X15)*(($V$14:$V14)+($O$14:$O14)))+IF(X15=X14,$L$11,0)</f>
        <v/>
      </c>
      <c r="Z15" s="151" t="n"/>
      <c r="AA15" s="151" t="n"/>
      <c r="AB15" s="151" t="n"/>
      <c r="AC15" s="351" t="n"/>
      <c r="AD15" s="351" t="n"/>
      <c r="AE15" s="351" t="n"/>
      <c r="AF15" s="351" t="n"/>
    </row>
    <row r="16" ht="24" customHeight="1" s="348" thickBot="1">
      <c r="A16" s="154" t="inlineStr">
        <is>
          <t>On Day</t>
        </is>
      </c>
      <c r="B16" s="273" t="n"/>
      <c r="C16" s="90">
        <f>C14+1</f>
        <v/>
      </c>
      <c r="D16" s="8" t="n"/>
      <c r="E16" s="155">
        <f>IF(D16="", "",
 IF(D16=TIME(0,0,0), 0,
 IF(AND(D16&gt;=TIME(0,0,1), D16&lt;=TIME(2,0,0)), TIME(7,0,0),
 IF(AND(D16&gt;=TIME(6,0,0), D16&lt;=TIME(8,0,0)), TIME(12,0,0),
 IF(AND(D16&gt;TIME(8,0,0), D16&lt;=TIME(13,59,0)), TIME(15,0,0),
 IF(AND(D16&gt;=TIME(14,0,0), D16&lt;=TIME(17,59,0)), TIME(21,0,0),
 IF(AND(D16&gt;=TIME(18,0,0), D16&lt;=TIME(21,59,0)), TIME(0,0,0),
 IF(AND(D16&gt;=TIME(22,0,0), D16&lt;=TIME(23,59,59)), TIME(7,0,0), ""))))))))</f>
        <v/>
      </c>
      <c r="F16" s="156" t="n"/>
      <c r="G16" s="155">
        <f>IF(AND(D16&gt;=TIME(6,0,0),D16&lt;=TIME(8,0,0)),E16,"")</f>
        <v/>
      </c>
      <c r="H16" s="8" t="n"/>
      <c r="I16" s="30">
        <f>ROUND(IF(OR(D16="",E16="",E16=0),0,IF(H16="",MOD(E16-D16,1)*24,MOD(H16-D16,1)*24)),2)</f>
        <v/>
      </c>
      <c r="J16" s="157" t="n"/>
      <c r="K16" s="274" t="n"/>
      <c r="L16" s="271" t="n"/>
      <c r="M16" s="275">
        <f>MAX(0,V16-W16)</f>
        <v/>
      </c>
      <c r="N16" s="9">
        <f>(IF(OR($C16="",$D16=""),0,
 IF(OR($A16="Holiday",$A17="Holiday"),
    IF(ISNUMBER(MATCH(TRIM($B16),{"Phagwah","Good Friday","Easter Monday","Labour Day","Christmas","Eid ul Azha","Romans-2","Globe-12","Neptune P1"},0)),0,$I16),
 IF(AND(NOT(OR($A16="Annual Leave",$A17="Annual Leave")),$A16="Off day"),$I16,
  MAX(0,$I16-$V16)
  ))))+W16</f>
        <v/>
      </c>
      <c r="O16" s="9">
        <f>IF(AND(OR($A16="Holiday",$A17="Holiday"),
        ISNUMBER(MATCH(TRIM($B16),{"Phagwah","Good Friday","Easter Monday","Labour Day","Christmas","Eid ul Azha","Romans-2","Globe-12","Neptune P1"},0))),
   $I16,0)</f>
        <v/>
      </c>
      <c r="P16" s="9">
        <f>IF(OR($O$7="Canteen",$O$7="Head Office"),0,IF($I16&lt;=0,0,IF(OR(OR(TRIM($J16)="Hebrews",TRIM($J16)="Romans",TRIM($J16)="Romans-2",TRIM($J16)="Globe",TRIM($J16)="Globe-12",TRIM($J16)="Neptune P1"),AND($I17&gt;0,OR(TRIM($J17)="Hebrews",TRIM($J17)="Romans",TRIM($J17)="Romans-2",TRIM($J17)="Globe",TRIM($J17)="Globe-12",TRIM($J17)="Neptune P1"))),1,0)))</f>
        <v/>
      </c>
      <c r="Q16" s="10" t="n"/>
      <c r="R16" s="9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IF($I16&gt;0,1,0),
      0
   ),
0))</f>
        <v/>
      </c>
      <c r="S16" s="9">
        <f>IF(OR($A16="Annual Leave",$A17="Annual Leave"),IF($A16="Annual Leave",8,0),0)</f>
        <v/>
      </c>
      <c r="T16" s="91" t="n"/>
      <c r="U16" s="144">
        <f>MAX(0,40-Y16)</f>
        <v/>
      </c>
      <c r="V16" s="351">
        <f>IF(OR($C16="",$D16=""),0,
 IF(OR($A16="Holiday",$A17="Holiday"),0,
 IF(AND(NOT(OR($A16="Annual Leave",$A17="Annual Leave")),$A16="Off day"),0,
  IF($I16+$I17&gt;=8,IF($I16&gt;=8,8,$I16),$I16)
  )))</f>
        <v/>
      </c>
      <c r="W16" s="351">
        <f>MAX(0,V16-U16)</f>
        <v/>
      </c>
      <c r="X16" s="351">
        <f>IF(C16="","",C16-WEEKDAY(C16,1)+1)</f>
        <v/>
      </c>
      <c r="Y16" s="351">
        <f>SUMPRODUCT(($X$14:$X15=X16)*(($V$14:$V15)+($O$14:$O15)))+IF(X16=X14,$L$11,0)</f>
        <v/>
      </c>
      <c r="Z16" s="351" t="n"/>
      <c r="AA16" s="351" t="n"/>
      <c r="AB16" s="351" t="n"/>
      <c r="AC16" s="351" t="n"/>
      <c r="AD16" s="351" t="n"/>
      <c r="AE16" s="351" t="n"/>
      <c r="AF16" s="351" t="n"/>
    </row>
    <row r="17" ht="24" customHeight="1" s="348" thickBot="1">
      <c r="A17" s="154" t="inlineStr">
        <is>
          <t>On Day</t>
        </is>
      </c>
      <c r="B17" s="273" t="n"/>
      <c r="C17" s="90">
        <f>C16</f>
        <v/>
      </c>
      <c r="D17" s="276" t="n"/>
      <c r="E17" s="277">
        <f>IF(D17="", "",
 IF(D17=TIME(0,0,0), 0,
 IF(AND(D17&gt;=TIME(0,0,1), D17&lt;=TIME(2,0,0)), TIME(7,0,0),
 IF(AND(D17&gt;=TIME(6,0,0), D17&lt;=TIME(8,0,0)), TIME(12,0,0),
 IF(AND(D17&gt;TIME(8,0,0), D17&lt;=TIME(13,59,0)), TIME(15,0,0),
 IF(AND(D17&gt;=TIME(14,0,0), D17&lt;=TIME(17,59,0)), TIME(21,0,0),
 IF(AND(D17&gt;=TIME(18,0,0), D17&lt;=TIME(21,59,0)), TIME(0,0,0),
 IF(AND(D17&gt;=TIME(22,0,0), D17&lt;=TIME(23,59,59)), TIME(7,0,0), ""))))))))</f>
        <v/>
      </c>
      <c r="F17" s="156" t="n"/>
      <c r="G17" s="277">
        <f>IF(AND(D17&gt;=TIME(6,0,0),D17&lt;=TIME(8,0,0)),E17,"")</f>
        <v/>
      </c>
      <c r="H17" s="276" t="n"/>
      <c r="I17" s="30">
        <f>ROUND(IF(OR(D17="",E17="",E17=0),0,IF(H17="",MOD(E17-D17,1)*24,MOD(H17-D17,1)*24)),2)</f>
        <v/>
      </c>
      <c r="J17" s="158" t="n"/>
      <c r="K17" s="274" t="n"/>
      <c r="L17" s="271" t="n"/>
      <c r="M17" s="275">
        <f>MAX(0,V17-W17)</f>
        <v/>
      </c>
      <c r="N17" s="278">
        <f>(IF(OR($C17="",$D17=""),0,
 IF(OR($A16="Holiday",$A17="Holiday"),
    IF(ISNUMBER(MATCH(TRIM($B17),{"Phagwah","Good Friday","Easter Monday","Labour Day","Christmas","Eid ul Azha","Romans-2","Globe-12","Neptune P1"},0)),0,$I17),
 IF(AND(NOT(OR($A16="Annual Leave",$A17="Annual Leave")),$A17="Off day"),$I17,
  MAX(0,$I17-$V17)
  ))))+W17</f>
        <v/>
      </c>
      <c r="O17" s="278">
        <f>IF(AND(OR($A16="Holiday",$A17="Holiday"),
        ISNUMBER(MATCH(TRIM($B17),{"Phagwah","Good Friday","Easter Monday","Labour Day","Christmas","Eid ul Azha","Romans-2","Globe-12","Neptune P1"},0))),
   $I17,0)</f>
        <v/>
      </c>
      <c r="P17" s="278">
        <f>IF(OR($O$7="Canteen",$O$7="Head Office"),0,IF($I17&lt;=0,0,IF(AND($I16&lt;=0,OR(TRIM($J17)="Hebrews",TRIM($J17)="Romans",TRIM($J17)="Romans-2",TRIM($J17)="Globe",TRIM($J17)="Globe-12",TRIM($J17)="Neptune P1")),1,0)))</f>
        <v/>
      </c>
      <c r="Q17" s="279" t="n"/>
      <c r="R17" s="278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IF(AND($I16=0,$I17&gt;0),1,0),
      0
   ),
0))</f>
        <v/>
      </c>
      <c r="S17" s="278">
        <f>IF(OR($A16="Annual Leave",$A17="Annual Leave"),IF(AND($A16&lt;&gt;"Annual Leave",$A17="Annual Leave"),8,0),0)</f>
        <v/>
      </c>
      <c r="T17" s="280" t="n"/>
      <c r="U17" s="144">
        <f>MAX(0,40-Y17)</f>
        <v/>
      </c>
      <c r="V17" s="351">
        <f>IF(OR($C17="",$D17=""),0,
 IF(OR($A16="Holiday",$A17="Holiday"),0,
 IF(AND(NOT(OR($A16="Annual Leave",$A17="Annual Leave")),$A17="Off day"),0,
  IF($I16+$I17&gt;=8,IF($I16&gt;=8,0,8-$I16),$I17)
  )))</f>
        <v/>
      </c>
      <c r="W17" s="351">
        <f>MAX(0,V17-U17)</f>
        <v/>
      </c>
      <c r="X17" s="351">
        <f>IF(C17="","",C17-WEEKDAY(C17,1)+1)</f>
        <v/>
      </c>
      <c r="Y17" s="351">
        <f>SUMPRODUCT(($X$14:$X16=X17)*(($V$14:$V16)+($O$14:$O16)))+IF(X17=X14,$L$11,0)</f>
        <v/>
      </c>
      <c r="Z17" s="351" t="n"/>
      <c r="AA17" s="351" t="n"/>
      <c r="AB17" s="351" t="n"/>
      <c r="AC17" s="351" t="n"/>
      <c r="AD17" s="351" t="n"/>
      <c r="AE17" s="351" t="n"/>
      <c r="AF17" s="351" t="n"/>
    </row>
    <row r="18" ht="24" customHeight="1" s="348" thickBot="1">
      <c r="A18" s="159" t="inlineStr">
        <is>
          <t>On Day</t>
        </is>
      </c>
      <c r="B18" s="281" t="n"/>
      <c r="C18" s="92">
        <f>C16+1</f>
        <v/>
      </c>
      <c r="D18" s="31" t="n"/>
      <c r="E18" s="160">
        <f>IF(D18="", "",
 IF(D18=TIME(0,0,0), 0,
 IF(AND(D18&gt;=TIME(0,0,1), D18&lt;=TIME(2,0,0)), TIME(7,0,0),
 IF(AND(D18&gt;=TIME(6,0,0), D18&lt;=TIME(8,0,0)), TIME(12,0,0),
 IF(AND(D18&gt;TIME(8,0,0), D18&lt;=TIME(13,59,0)), TIME(15,0,0),
 IF(AND(D18&gt;=TIME(14,0,0), D18&lt;=TIME(17,59,0)), TIME(21,0,0),
 IF(AND(D18&gt;=TIME(18,0,0), D18&lt;=TIME(21,59,0)), TIME(0,0,0),
 IF(AND(D18&gt;=TIME(22,0,0), D18&lt;=TIME(23,59,59)), TIME(7,0,0), ""))))))))</f>
        <v/>
      </c>
      <c r="F18" s="161" t="n"/>
      <c r="G18" s="160">
        <f>IF(AND(D18&gt;=TIME(6,0,0),D18&lt;=TIME(8,0,0)),E18,"")</f>
        <v/>
      </c>
      <c r="H18" s="31" t="n"/>
      <c r="I18" s="32">
        <f>ROUND(IF(OR(D18="",E18="",E18=0),0,IF(H18="",MOD(E18-D18,1)*24,MOD(H18-D18,1)*24)),2)</f>
        <v/>
      </c>
      <c r="J18" s="162" t="n"/>
      <c r="K18" s="282" t="n"/>
      <c r="L18" s="271" t="n"/>
      <c r="M18" s="283">
        <f>MAX(0,V18-W18)</f>
        <v/>
      </c>
      <c r="N18" s="33">
        <f>(IF(OR($C18="",$D18=""),0,
 IF(OR($A18="Holiday",$A19="Holiday"),
    IF(ISNUMBER(MATCH(TRIM($B18),{"Phagwah","Good Friday","Easter Monday","Labour Day","Christmas","Eid ul Azha","Romans-2","Globe-12","Neptune P1"},0)),0,$I18),
 IF(AND(NOT(OR($A18="Annual Leave",$A19="Annual Leave")),$A18="Off day"),$I18,
  MAX(0,$I18-$V18)
  ))))+W18</f>
        <v/>
      </c>
      <c r="O18" s="33">
        <f>IF(AND(OR($A18="Holiday",$A19="Holiday"),
        ISNUMBER(MATCH(TRIM($B18),{"Phagwah","Good Friday","Easter Monday","Labour Day","Christmas","Eid ul Azha","Romans-2","Globe-12","Neptune P1"},0))),
   $I18,0)</f>
        <v/>
      </c>
      <c r="P18" s="33">
        <f>IF(OR($O$7="Canteen",$O$7="Head Office"),0,IF($I18&lt;=0,0,IF(OR(OR(TRIM($J18)="Hebrews",TRIM($J18)="Romans",TRIM($J18)="Romans-2",TRIM($J18)="Globe",TRIM($J18)="Globe-12",TRIM($J18)="Neptune P1"),AND($I19&gt;0,OR(TRIM($J19)="Hebrews",TRIM($J19)="Romans",TRIM($J19)="Romans-2",TRIM($J19)="Globe",TRIM($J19)="Globe-12",TRIM($J19)="Neptune P1"))),1,0)))</f>
        <v/>
      </c>
      <c r="Q18" s="34" t="n"/>
      <c r="R18" s="33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IF($I18&gt;0,1,0),
      0
   ),
0))</f>
        <v/>
      </c>
      <c r="S18" s="33">
        <f>IF(OR($A18="Annual Leave",$A19="Annual Leave"),IF($A18="Annual Leave",8,0),0)</f>
        <v/>
      </c>
      <c r="T18" s="35" t="n"/>
      <c r="U18" s="144">
        <f>MAX(0,40-Y18)</f>
        <v/>
      </c>
      <c r="V18" s="351">
        <f>IF(OR($C18="",$D18=""),0,
 IF(OR($A18="Holiday",$A19="Holiday"),0,
 IF(AND(NOT(OR($A18="Annual Leave",$A19="Annual Leave")),$A18="Off day"),0,
  IF($I18+$I19&gt;=8,IF($I18&gt;=8,8,$I18),$I18)
  )))</f>
        <v/>
      </c>
      <c r="W18" s="351">
        <f>MAX(0,V18-U18)</f>
        <v/>
      </c>
      <c r="X18" s="351">
        <f>IF(C18="","",C18-WEEKDAY(C18,1)+1)</f>
        <v/>
      </c>
      <c r="Y18" s="351">
        <f>SUMPRODUCT(($X$14:$X17=X18)*(($V$14:$V17)+($O$14:$O17)))+IF(X18=X14,$L$11,0)</f>
        <v/>
      </c>
      <c r="Z18" s="351" t="n"/>
      <c r="AA18" s="351" t="n"/>
      <c r="AB18" s="351" t="n"/>
      <c r="AC18" s="351" t="n"/>
      <c r="AD18" s="351" t="n"/>
      <c r="AE18" s="351" t="n"/>
      <c r="AF18" s="351" t="n"/>
    </row>
    <row r="19" ht="24" customHeight="1" s="348" thickBot="1">
      <c r="A19" s="159" t="inlineStr">
        <is>
          <t>On Day</t>
        </is>
      </c>
      <c r="B19" s="281" t="n"/>
      <c r="C19" s="93">
        <f>C18</f>
        <v/>
      </c>
      <c r="D19" s="36" t="n"/>
      <c r="E19" s="163">
        <f>IF(D19="", "",
 IF(D19=TIME(0,0,0), 0,
 IF(AND(D19&gt;=TIME(0,0,1), D19&lt;=TIME(2,0,0)), TIME(7,0,0),
 IF(AND(D19&gt;=TIME(6,0,0), D19&lt;=TIME(8,0,0)), TIME(12,0,0),
 IF(AND(D19&gt;TIME(8,0,0), D19&lt;=TIME(13,59,0)), TIME(15,0,0),
 IF(AND(D19&gt;=TIME(14,0,0), D19&lt;=TIME(17,59,0)), TIME(21,0,0),
 IF(AND(D19&gt;=TIME(18,0,0), D19&lt;=TIME(21,59,0)), TIME(0,0,0),
 IF(AND(D19&gt;=TIME(22,0,0), D19&lt;=TIME(23,59,59)), TIME(7,0,0), ""))))))))</f>
        <v/>
      </c>
      <c r="F19" s="164" t="n"/>
      <c r="G19" s="163">
        <f>IF(AND(D19&gt;=TIME(6,0,0),D19&lt;=TIME(8,0,0)),E19,"")</f>
        <v/>
      </c>
      <c r="H19" s="36" t="n"/>
      <c r="I19" s="37">
        <f>ROUND(IF(OR(D19="",E19="",E19=0),0,IF(H19="",MOD(E19-D19,1)*24,MOD(H19-D19,1)*24)),2)</f>
        <v/>
      </c>
      <c r="J19" s="162" t="n"/>
      <c r="K19" s="282" t="n"/>
      <c r="L19" s="271" t="n"/>
      <c r="M19" s="283">
        <f>MAX(0,V19-W19)</f>
        <v/>
      </c>
      <c r="N19" s="38">
        <f>(IF(OR($C19="",$D19=""),0,
 IF(OR($A18="Holiday",$A19="Holiday"),
    IF(ISNUMBER(MATCH(TRIM($B19),{"Phagwah","Good Friday","Easter Monday","Labour Day","Christmas","Eid ul Azha","Romans-2","Globe-12","Neptune P1"},0)),0,$I19),
 IF(AND(NOT(OR($A18="Annual Leave",$A19="Annual Leave")),$A19="Off day"),$I19,
  MAX(0,$I19-$V19)
  ))))+W19</f>
        <v/>
      </c>
      <c r="O19" s="38">
        <f>IF(AND(OR($A18="Holiday",$A19="Holiday"),
        ISNUMBER(MATCH(TRIM($B19),{"Phagwah","Good Friday","Easter Monday","Labour Day","Christmas","Eid ul Azha","Romans-2","Globe-12","Neptune P1"},0))),
   $I19,0)</f>
        <v/>
      </c>
      <c r="P19" s="38">
        <f>IF(OR($O$7="Canteen",$O$7="Head Office"),0,IF($I19&lt;=0,0,IF(AND($I18&lt;=0,OR(TRIM($J19)="Hebrews",TRIM($J19)="Romans",TRIM($J19)="Romans-2",TRIM($J19)="Globe",TRIM($J19)="Globe-12",TRIM($J19)="Neptune P1")),1,0)))</f>
        <v/>
      </c>
      <c r="Q19" s="39" t="n"/>
      <c r="R19" s="38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IF(AND($I18=0,$I19&gt;0),1,0),
      0
   ),
0))</f>
        <v/>
      </c>
      <c r="S19" s="38">
        <f>IF(OR($A18="Annual Leave",$A19="Annual Leave"),IF(AND($A18&lt;&gt;"Annual Leave",$A19="Annual Leave"),8,0),0)</f>
        <v/>
      </c>
      <c r="T19" s="40" t="n"/>
      <c r="U19" s="144">
        <f>MAX(0,40-Y19)</f>
        <v/>
      </c>
      <c r="V19" s="351">
        <f>IF(OR($C19="",$D19=""),0,
 IF(OR($A18="Holiday",$A19="Holiday"),0,
 IF(AND(NOT(OR($A18="Annual Leave",$A19="Annual Leave")),$A19="Off day"),0,
  IF($I18+$I19&gt;=8,IF($I18&gt;=8,0,8-$I18),$I19)
  )))</f>
        <v/>
      </c>
      <c r="W19" s="351">
        <f>MAX(0,V19-U19)</f>
        <v/>
      </c>
      <c r="X19" s="351">
        <f>IF(C19="","",C19-WEEKDAY(C19,1)+1)</f>
        <v/>
      </c>
      <c r="Y19" s="351">
        <f>SUMPRODUCT(($X$14:$X18=X19)*(($V$14:$V18)+($O$14:$O18)))+IF(X19=X14,$L$11,0)</f>
        <v/>
      </c>
      <c r="Z19" s="351" t="n"/>
      <c r="AA19" s="351" t="n"/>
      <c r="AB19" s="351" t="n"/>
      <c r="AC19" s="351" t="n"/>
      <c r="AD19" s="351" t="n"/>
      <c r="AE19" s="351" t="n"/>
      <c r="AF19" s="351" t="n"/>
    </row>
    <row r="20" ht="24" customHeight="1" s="348" thickBot="1">
      <c r="A20" s="165" t="inlineStr">
        <is>
          <t>On Day</t>
        </is>
      </c>
      <c r="B20" s="284" t="n"/>
      <c r="C20" s="94">
        <f>C18+1</f>
        <v/>
      </c>
      <c r="D20" s="41" t="n"/>
      <c r="E20" s="166">
        <f>IF(D20="", "",
 IF(D20=TIME(0,0,0), 0,
 IF(AND(D20&gt;=TIME(0,0,1), D20&lt;=TIME(2,0,0)), TIME(7,0,0),
 IF(AND(D20&gt;=TIME(6,0,0), D20&lt;=TIME(8,0,0)), TIME(12,0,0),
 IF(AND(D20&gt;TIME(8,0,0), D20&lt;=TIME(13,59,0)), TIME(15,0,0),
 IF(AND(D20&gt;=TIME(14,0,0), D20&lt;=TIME(17,59,0)), TIME(21,0,0),
 IF(AND(D20&gt;=TIME(18,0,0), D20&lt;=TIME(21,59,0)), TIME(0,0,0),
 IF(AND(D20&gt;=TIME(22,0,0), D20&lt;=TIME(23,59,59)), TIME(7,0,0), ""))))))))</f>
        <v/>
      </c>
      <c r="F20" s="167" t="n"/>
      <c r="G20" s="166">
        <f>IF(AND(D20&gt;=TIME(6,0,0),D20&lt;=TIME(8,0,0)),E20,"")</f>
        <v/>
      </c>
      <c r="H20" s="41" t="n"/>
      <c r="I20" s="95">
        <f>ROUND(IF(OR(D20="",E20="",E20=0),0,IF(H20="",MOD(E20-D20,1)*24,MOD(H20-D20,1)*24)),2)</f>
        <v/>
      </c>
      <c r="J20" s="168" t="n"/>
      <c r="K20" s="285" t="n"/>
      <c r="L20" s="271" t="n"/>
      <c r="M20" s="286">
        <f>MAX(0,V20-W20)</f>
        <v/>
      </c>
      <c r="N20" s="42">
        <f>(IF(OR($C20="",$D20=""),0,
 IF(OR($A20="Holiday",$A21="Holiday"),
    IF(ISNUMBER(MATCH(TRIM($B20),{"Phagwah","Good Friday","Easter Monday","Labour Day","Christmas","Eid ul Azha","Romans-2","Globe-12","Neptune P1"},0)),0,$I20),
 IF(AND(NOT(OR($A20="Annual Leave",$A21="Annual Leave")),$A20="Off day"),$I20,
  MAX(0,$I20-$V20)
  ))))+W20</f>
        <v/>
      </c>
      <c r="O20" s="42">
        <f>IF(AND(OR($A20="Holiday",$A21="Holiday"),
        ISNUMBER(MATCH(TRIM($B20),{"Phagwah","Good Friday","Easter Monday","Labour Day","Christmas","Eid ul Azha","Romans-2","Globe-12","Neptune P1"},0))),
   $I20,0)</f>
        <v/>
      </c>
      <c r="P20" s="42">
        <f>IF(OR($O$7="Canteen",$O$7="Head Office"),0,IF($I20&lt;=0,0,IF(OR(OR(TRIM($J20)="Hebrews",TRIM($J20)="Romans",TRIM($J20)="Romans-2",TRIM($J20)="Globe",TRIM($J20)="Globe-12",TRIM($J20)="Neptune P1"),AND($I21&gt;0,OR(TRIM($J21)="Hebrews",TRIM($J21)="Romans",TRIM($J21)="Romans-2",TRIM($J21)="Globe",TRIM($J21)="Globe-12",TRIM($J21)="Neptune P1"))),1,0)))</f>
        <v/>
      </c>
      <c r="Q20" s="43" t="n"/>
      <c r="R20" s="42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IF($I20&gt;0,1,0),
      0
   ),
0))</f>
        <v/>
      </c>
      <c r="S20" s="42">
        <f>IF(OR($A20="Annual Leave",$A21="Annual Leave"),IF($A20="Annual Leave",8,0),0)</f>
        <v/>
      </c>
      <c r="T20" s="96" t="n"/>
      <c r="U20" s="144">
        <f>MAX(0,40-Y20)</f>
        <v/>
      </c>
      <c r="V20" s="351">
        <f>IF(OR($C20="",$D20=""),0,
 IF(OR($A20="Holiday",$A21="Holiday"),0,
 IF(AND(NOT(OR($A20="Annual Leave",$A21="Annual Leave")),$A20="Off day"),0,
  IF($I20+$I21&gt;=8,IF($I20&gt;=8,8,$I20),$I20)
  )))</f>
        <v/>
      </c>
      <c r="W20" s="351">
        <f>MAX(0,V20-U20)</f>
        <v/>
      </c>
      <c r="X20" s="351">
        <f>IF(C20="","",C20-WEEKDAY(C20,1)+1)</f>
        <v/>
      </c>
      <c r="Y20" s="351">
        <f>SUMPRODUCT(($X$14:$X19=X20)*(($V$14:$V19)+($O$14:$O19)))+IF(X20=X14,$L$11,0)</f>
        <v/>
      </c>
      <c r="Z20" s="351" t="n"/>
      <c r="AA20" s="351" t="n"/>
      <c r="AB20" s="351" t="n"/>
      <c r="AC20" s="351" t="n"/>
      <c r="AD20" s="351" t="n"/>
      <c r="AE20" s="351" t="n"/>
      <c r="AF20" s="351" t="n"/>
    </row>
    <row r="21" ht="24" customHeight="1" s="348" thickBot="1">
      <c r="A21" s="165" t="inlineStr">
        <is>
          <t>On Day</t>
        </is>
      </c>
      <c r="B21" s="284" t="n"/>
      <c r="C21" s="94">
        <f>C20</f>
        <v/>
      </c>
      <c r="D21" s="287" t="n"/>
      <c r="E21" s="288">
        <f>IF(D21="", "",
 IF(D21=TIME(0,0,0), 0,
 IF(AND(D21&gt;=TIME(0,0,1), D21&lt;=TIME(2,0,0)), TIME(7,0,0),
 IF(AND(D21&gt;=TIME(6,0,0), D21&lt;=TIME(8,0,0)), TIME(12,0,0),
 IF(AND(D21&gt;TIME(8,0,0), D21&lt;=TIME(13,59,0)), TIME(15,0,0),
 IF(AND(D21&gt;=TIME(14,0,0), D21&lt;=TIME(17,59,0)), TIME(21,0,0),
 IF(AND(D21&gt;=TIME(18,0,0), D21&lt;=TIME(21,59,0)), TIME(0,0,0),
 IF(AND(D21&gt;=TIME(22,0,0), D21&lt;=TIME(23,59,59)), TIME(7,0,0), ""))))))))</f>
        <v/>
      </c>
      <c r="F21" s="167" t="n"/>
      <c r="G21" s="288">
        <f>IF(AND(D21&gt;=TIME(6,0,0),D21&lt;=TIME(8,0,0)),E21,"")</f>
        <v/>
      </c>
      <c r="H21" s="287" t="n"/>
      <c r="I21" s="95">
        <f>ROUND(IF(OR(D21="",E21="",E21=0),0,IF(H21="",MOD(E21-D21,1)*24,MOD(H21-D21,1)*24)),2)</f>
        <v/>
      </c>
      <c r="J21" s="169" t="n"/>
      <c r="K21" s="285" t="n"/>
      <c r="L21" s="271" t="n"/>
      <c r="M21" s="286">
        <f>MAX(0,V21-W21)</f>
        <v/>
      </c>
      <c r="N21" s="289">
        <f>(IF(OR($C21="",$D21=""),0,
 IF(OR($A20="Holiday",$A21="Holiday"),
    IF(ISNUMBER(MATCH(TRIM($B21),{"Phagwah","Good Friday","Easter Monday","Labour Day","Christmas","Eid ul Azha","Romans-2","Globe-12","Neptune P1"},0)),0,$I21),
 IF(AND(NOT(OR($A20="Annual Leave",$A21="Annual Leave")),$A21="Off day"),$I21,
  MAX(0,$I21-$V21)
  ))))+W21</f>
        <v/>
      </c>
      <c r="O21" s="289">
        <f>IF(AND(OR($A20="Holiday",$A21="Holiday"),
        ISNUMBER(MATCH(TRIM($B21),{"Phagwah","Good Friday","Easter Monday","Labour Day","Christmas","Eid ul Azha","Romans-2","Globe-12","Neptune P1"},0))),
   $I21,0)</f>
        <v/>
      </c>
      <c r="P21" s="289">
        <f>IF(OR($O$7="Canteen",$O$7="Head Office"),0,IF($I21&lt;=0,0,IF(AND($I20&lt;=0,OR(TRIM($J21)="Hebrews",TRIM($J21)="Romans",TRIM($J21)="Romans-2",TRIM($J21)="Globe",TRIM($J21)="Globe-12",TRIM($J21)="Neptune P1")),1,0)))</f>
        <v/>
      </c>
      <c r="Q21" s="290" t="n"/>
      <c r="R21" s="289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IF(AND($I20=0,$I21&gt;0),1,0),
      0
   ),
0))</f>
        <v/>
      </c>
      <c r="S21" s="289">
        <f>IF(OR($A20="Annual Leave",$A21="Annual Leave"),IF(AND($A20&lt;&gt;"Annual Leave",$A21="Annual Leave"),8,0),0)</f>
        <v/>
      </c>
      <c r="T21" s="291" t="n"/>
      <c r="U21" s="144">
        <f>MAX(0,40-Y21)</f>
        <v/>
      </c>
      <c r="V21" s="351">
        <f>IF(OR($C21="",$D21=""),0,
 IF(OR($A20="Holiday",$A21="Holiday"),0,
 IF(AND(NOT(OR($A20="Annual Leave",$A21="Annual Leave")),$A21="Off day"),0,
  IF($I20+$I21&gt;=8,IF($I20&gt;=8,0,8-$I20),$I21)
  )))</f>
        <v/>
      </c>
      <c r="W21" s="351">
        <f>MAX(0,V21-U21)</f>
        <v/>
      </c>
      <c r="X21" s="351">
        <f>IF(C21="","",C21-WEEKDAY(C21,1)+1)</f>
        <v/>
      </c>
      <c r="Y21" s="351">
        <f>SUMPRODUCT(($X$14:$X20=X21)*(($V$14:$V20)+($O$14:$O20)))+IF(X21=X14,$L$11,0)</f>
        <v/>
      </c>
      <c r="Z21" s="351" t="n"/>
      <c r="AA21" s="351" t="n"/>
      <c r="AB21" s="351" t="n"/>
      <c r="AC21" s="351" t="n"/>
      <c r="AD21" s="351" t="n"/>
      <c r="AE21" s="351" t="n"/>
      <c r="AF21" s="351" t="n"/>
    </row>
    <row r="22" ht="24" customHeight="1" s="348" thickBot="1">
      <c r="A22" s="170" t="inlineStr">
        <is>
          <t>On Day</t>
        </is>
      </c>
      <c r="B22" s="292" t="n"/>
      <c r="C22" s="97">
        <f>C20+1</f>
        <v/>
      </c>
      <c r="D22" s="44" t="n"/>
      <c r="E22" s="171">
        <f>IF(D22="", "",
 IF(D22=TIME(0,0,0), 0,
 IF(AND(D22&gt;=TIME(0,0,1), D22&lt;=TIME(2,0,0)), TIME(7,0,0),
 IF(AND(D22&gt;=TIME(6,0,0), D22&lt;=TIME(8,0,0)), TIME(12,0,0),
 IF(AND(D22&gt;TIME(8,0,0), D22&lt;=TIME(13,59,0)), TIME(15,0,0),
 IF(AND(D22&gt;=TIME(14,0,0), D22&lt;=TIME(17,59,0)), TIME(21,0,0),
 IF(AND(D22&gt;=TIME(18,0,0), D22&lt;=TIME(21,59,0)), TIME(0,0,0),
 IF(AND(D22&gt;=TIME(22,0,0), D22&lt;=TIME(23,59,59)), TIME(7,0,0), ""))))))))</f>
        <v/>
      </c>
      <c r="F22" s="172" t="n"/>
      <c r="G22" s="171">
        <f>IF(AND(D22&gt;=TIME(6,0,0),D22&lt;=TIME(8,0,0)),E22,"")</f>
        <v/>
      </c>
      <c r="H22" s="44" t="n"/>
      <c r="I22" s="45">
        <f>ROUND(IF(OR(D22="",E22="",E22=0),0,IF(H22="",MOD(E22-D22,1)*24,MOD(H22-D22,1)*24)),2)</f>
        <v/>
      </c>
      <c r="J22" s="173" t="n"/>
      <c r="K22" s="293" t="n"/>
      <c r="L22" s="271" t="n"/>
      <c r="M22" s="294">
        <f>MAX(0,V22-W22)</f>
        <v/>
      </c>
      <c r="N22" s="46">
        <f>(IF(OR($C22="",$D22=""),0,
 IF(OR($A22="Holiday",$A23="Holiday"),
    IF(ISNUMBER(MATCH(TRIM($B22),{"Phagwah","Good Friday","Easter Monday","Labour Day","Christmas","Eid ul Azha","Romans-2","Globe-12","Neptune P1"},0)),0,$I22),
 IF(AND(NOT(OR($A22="Annual Leave",$A23="Annual Leave")),$A22="Off day"),$I22,
  MAX(0,$I22-$V22)
  ))))+W22</f>
        <v/>
      </c>
      <c r="O22" s="46">
        <f>IF(AND(OR($A22="Holiday",$A23="Holiday"),
        ISNUMBER(MATCH(TRIM($B22),{"Phagwah","Good Friday","Easter Monday","Labour Day","Christmas","Eid ul Azha","Romans-2","Globe-12","Neptune P1"},0))),
   $I22,0)</f>
        <v/>
      </c>
      <c r="P22" s="46">
        <f>IF(OR($O$7="Canteen",$O$7="Head Office"),0,IF($I22&lt;=0,0,IF(OR(OR(TRIM($J22)="Hebrews",TRIM($J22)="Romans",TRIM($J22)="Romans-2",TRIM($J22)="Globe",TRIM($J22)="Globe-12",TRIM($J22)="Neptune P1"),AND($I23&gt;0,OR(TRIM($J23)="Hebrews",TRIM($J23)="Romans",TRIM($J23)="Romans-2",TRIM($J23)="Globe",TRIM($J23)="Globe-12",TRIM($J23)="Neptune P1"))),1,0)))</f>
        <v/>
      </c>
      <c r="Q22" s="47" t="n"/>
      <c r="R22" s="46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IF($I22&gt;0,1,0),
      0
   ),
0))</f>
        <v/>
      </c>
      <c r="S22" s="46">
        <f>IF(OR($A22="Annual Leave",$A23="Annual Leave"),IF($A22="Annual Leave",8,0),0)</f>
        <v/>
      </c>
      <c r="T22" s="48" t="n"/>
      <c r="U22" s="144">
        <f>MAX(0,40-Y22)</f>
        <v/>
      </c>
      <c r="V22" s="351">
        <f>IF(OR($C22="",$D22=""),0,
 IF(OR($A22="Holiday",$A23="Holiday"),0,
 IF(AND(NOT(OR($A22="Annual Leave",$A23="Annual Leave")),$A22="Off day"),0,
  IF($I22+$I23&gt;=8,IF($I22&gt;=8,8,$I22),$I22)
  )))</f>
        <v/>
      </c>
      <c r="W22" s="351">
        <f>MAX(0,V22-U22)</f>
        <v/>
      </c>
      <c r="X22" s="351">
        <f>IF(C22="","",C22-WEEKDAY(C22,1)+1)</f>
        <v/>
      </c>
      <c r="Y22" s="351">
        <f>SUMPRODUCT(($X$14:$X21=X22)*(($V$14:$V21)+($O$14:$O21)))+IF(X22=X14,$L$11,0)</f>
        <v/>
      </c>
      <c r="Z22" s="351" t="n"/>
      <c r="AA22" s="351" t="n"/>
      <c r="AB22" s="351" t="n"/>
      <c r="AC22" s="351" t="n"/>
      <c r="AD22" s="351" t="n"/>
      <c r="AE22" s="351" t="n"/>
      <c r="AF22" s="351" t="n"/>
    </row>
    <row r="23" ht="24" customHeight="1" s="348" thickBot="1">
      <c r="A23" s="170" t="inlineStr">
        <is>
          <t>On Day</t>
        </is>
      </c>
      <c r="B23" s="292" t="n"/>
      <c r="C23" s="98">
        <f>C22</f>
        <v/>
      </c>
      <c r="D23" s="49" t="n"/>
      <c r="E23" s="174">
        <f>IF(D23="", "",
 IF(D23=TIME(0,0,0), 0,
 IF(AND(D23&gt;=TIME(0,0,1), D23&lt;=TIME(2,0,0)), TIME(7,0,0),
 IF(AND(D23&gt;=TIME(6,0,0), D23&lt;=TIME(8,0,0)), TIME(12,0,0),
 IF(AND(D23&gt;TIME(8,0,0), D23&lt;=TIME(13,59,0)), TIME(15,0,0),
 IF(AND(D23&gt;=TIME(14,0,0), D23&lt;=TIME(17,59,0)), TIME(21,0,0),
 IF(AND(D23&gt;=TIME(18,0,0), D23&lt;=TIME(21,59,0)), TIME(0,0,0),
 IF(AND(D23&gt;=TIME(22,0,0), D23&lt;=TIME(23,59,59)), TIME(7,0,0), ""))))))))</f>
        <v/>
      </c>
      <c r="F23" s="175" t="n"/>
      <c r="G23" s="174">
        <f>IF(AND(D23&gt;=TIME(6,0,0),D23&lt;=TIME(8,0,0)),E23,"")</f>
        <v/>
      </c>
      <c r="H23" s="49" t="n"/>
      <c r="I23" s="50">
        <f>ROUND(IF(OR(D23="",E23="",E23=0),0,IF(H23="",MOD(E23-D23,1)*24,MOD(H23-D23,1)*24)),2)</f>
        <v/>
      </c>
      <c r="J23" s="173" t="n"/>
      <c r="K23" s="293" t="n"/>
      <c r="L23" s="271" t="n"/>
      <c r="M23" s="294">
        <f>MAX(0,V23-W23)</f>
        <v/>
      </c>
      <c r="N23" s="51">
        <f>(IF(OR($C23="",$D23=""),0,
 IF(OR($A22="Holiday",$A23="Holiday"),
    IF(ISNUMBER(MATCH(TRIM($B23),{"Phagwah","Good Friday","Easter Monday","Labour Day","Christmas","Eid ul Azha","Romans-2","Globe-12","Neptune P1"},0)),0,$I23),
 IF(AND(NOT(OR($A22="Annual Leave",$A23="Annual Leave")),$A23="Off day"),$I23,
  MAX(0,$I23-$V23)
  ))))+W23</f>
        <v/>
      </c>
      <c r="O23" s="51">
        <f>IF(AND(OR($A22="Holiday",$A23="Holiday"),
        ISNUMBER(MATCH(TRIM($B23),{"Phagwah","Good Friday","Easter Monday","Labour Day","Christmas","Eid ul Azha","Romans-2","Globe-12","Neptune P1"},0))),
   $I23,0)</f>
        <v/>
      </c>
      <c r="P23" s="51">
        <f>IF(OR($O$7="Canteen",$O$7="Head Office"),0,IF($I23&lt;=0,0,IF(AND($I22&lt;=0,OR(TRIM($J23)="Hebrews",TRIM($J23)="Romans",TRIM($J23)="Romans-2",TRIM($J23)="Globe",TRIM($J23)="Globe-12",TRIM($J23)="Neptune P1")),1,0)))</f>
        <v/>
      </c>
      <c r="Q23" s="52" t="n"/>
      <c r="R23" s="51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IF(AND($I22=0,$I23&gt;0),1,0),
      0
   ),
0))</f>
        <v/>
      </c>
      <c r="S23" s="51">
        <f>IF(OR($A22="Annual Leave",$A23="Annual Leave"),IF(AND($A22&lt;&gt;"Annual Leave",$A23="Annual Leave"),8,0),0)</f>
        <v/>
      </c>
      <c r="T23" s="53" t="n"/>
      <c r="U23" s="144">
        <f>MAX(0,40-Y23)</f>
        <v/>
      </c>
      <c r="V23" s="351">
        <f>IF(OR($C23="",$D23=""),0,
 IF(OR($A22="Holiday",$A23="Holiday"),0,
 IF(AND(NOT(OR($A22="Annual Leave",$A23="Annual Leave")),$A23="Off day"),0,
  IF($I22+$I23&gt;=8,IF($I22&gt;=8,0,8-$I22),$I23)
  )))</f>
        <v/>
      </c>
      <c r="W23" s="351">
        <f>MAX(0,V23-U23)</f>
        <v/>
      </c>
      <c r="X23" s="351">
        <f>IF(C23="","",C23-WEEKDAY(C23,1)+1)</f>
        <v/>
      </c>
      <c r="Y23" s="351">
        <f>SUMPRODUCT(($X$14:$X22=X23)*(($V$14:$V22)+($O$14:$O22)))+IF(X23=X14,$L$11,0)</f>
        <v/>
      </c>
      <c r="Z23" s="351" t="n"/>
      <c r="AA23" s="351" t="n"/>
      <c r="AB23" s="351" t="n"/>
      <c r="AC23" s="351" t="n"/>
      <c r="AD23" s="351" t="n"/>
      <c r="AE23" s="351" t="n"/>
      <c r="AF23" s="351" t="n"/>
    </row>
    <row r="24" ht="24" customHeight="1" s="348" thickBot="1">
      <c r="A24" s="154" t="inlineStr">
        <is>
          <t>On Day</t>
        </is>
      </c>
      <c r="B24" s="273" t="n"/>
      <c r="C24" s="90">
        <f>C22+1</f>
        <v/>
      </c>
      <c r="D24" s="8" t="n"/>
      <c r="E24" s="155">
        <f>IF(D24="", "",
 IF(D24=TIME(0,0,0), 0,
 IF(AND(D24&gt;=TIME(0,0,1), D24&lt;=TIME(2,0,0)), TIME(7,0,0),
 IF(AND(D24&gt;=TIME(6,0,0), D24&lt;=TIME(8,0,0)), TIME(12,0,0),
 IF(AND(D24&gt;TIME(8,0,0), D24&lt;=TIME(13,59,0)), TIME(15,0,0),
 IF(AND(D24&gt;=TIME(14,0,0), D24&lt;=TIME(17,59,0)), TIME(21,0,0),
 IF(AND(D24&gt;=TIME(18,0,0), D24&lt;=TIME(21,59,0)), TIME(0,0,0),
 IF(AND(D24&gt;=TIME(22,0,0), D24&lt;=TIME(23,59,59)), TIME(7,0,0), ""))))))))</f>
        <v/>
      </c>
      <c r="F24" s="156" t="n"/>
      <c r="G24" s="155">
        <f>IF(AND(D24&gt;=TIME(6,0,0),D24&lt;=TIME(8,0,0)),E24,"")</f>
        <v/>
      </c>
      <c r="H24" s="8" t="n"/>
      <c r="I24" s="30">
        <f>ROUND(IF(OR(D24="",E24="",E24=0),0,IF(H24="",MOD(E24-D24,1)*24,MOD(H24-D24,1)*24)),2)</f>
        <v/>
      </c>
      <c r="J24" s="157" t="n"/>
      <c r="K24" s="274" t="n"/>
      <c r="L24" s="271" t="n"/>
      <c r="M24" s="275">
        <f>MAX(0,V24-W24)</f>
        <v/>
      </c>
      <c r="N24" s="9">
        <f>(IF(OR($C24="",$D24=""),0,
 IF(OR($A24="Holiday",$A25="Holiday"),
    IF(ISNUMBER(MATCH(TRIM($B24),{"Phagwah","Good Friday","Easter Monday","Labour Day","Christmas","Eid ul Azha","Romans-2","Globe-12","Neptune P1"},0)),0,$I24),
 IF(AND(NOT(OR($A24="Annual Leave",$A25="Annual Leave")),$A24="Off day"),$I24,
  MAX(0,$I24-$V24)
  ))))+W24</f>
        <v/>
      </c>
      <c r="O24" s="9">
        <f>IF(AND(OR($A24="Holiday",$A25="Holiday"),
        ISNUMBER(MATCH(TRIM($B24),{"Phagwah","Good Friday","Easter Monday","Labour Day","Christmas","Eid ul Azha","Romans-2","Globe-12","Neptune P1"},0))),
   $I24,0)</f>
        <v/>
      </c>
      <c r="P24" s="9">
        <f>IF(OR($O$7="Canteen",$O$7="Head Office"),0,IF($I24&lt;=0,0,IF(OR(OR(TRIM($J24)="Hebrews",TRIM($J24)="Romans",TRIM($J24)="Romans-2",TRIM($J24)="Globe",TRIM($J24)="Globe-12",TRIM($J24)="Neptune P1"),AND($I25&gt;0,OR(TRIM($J25)="Hebrews",TRIM($J25)="Romans",TRIM($J25)="Romans-2",TRIM($J25)="Globe",TRIM($J25)="Globe-12",TRIM($J25)="Neptune P1"))),1,0)))</f>
        <v/>
      </c>
      <c r="Q24" s="10" t="n"/>
      <c r="R24" s="9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IF($I24&gt;0,1,0),
      0
   ),
0))</f>
        <v/>
      </c>
      <c r="S24" s="9">
        <f>IF(OR($A24="Annual Leave",$A25="Annual Leave"),IF($A24="Annual Leave",8,0),0)</f>
        <v/>
      </c>
      <c r="T24" s="91" t="n"/>
      <c r="U24" s="144">
        <f>MAX(0,40-Y24)</f>
        <v/>
      </c>
      <c r="V24" s="351">
        <f>IF(OR($C24="",$D24=""),0,
 IF(OR($A24="Holiday",$A25="Holiday"),0,
 IF(AND(NOT(OR($A24="Annual Leave",$A25="Annual Leave")),$A24="Off day"),0,
  IF($I24+$I25&gt;=8,IF($I24&gt;=8,8,$I24),$I24)
  )))</f>
        <v/>
      </c>
      <c r="W24" s="351">
        <f>MAX(0,V24-U24)</f>
        <v/>
      </c>
      <c r="X24" s="351">
        <f>IF(C24="","",C24-WEEKDAY(C24,1)+1)</f>
        <v/>
      </c>
      <c r="Y24" s="351">
        <f>SUMPRODUCT(($X$14:$X23=X24)*(($V$14:$V23)+($O$14:$O23)))+IF(X24=X14,$L$11,0)</f>
        <v/>
      </c>
      <c r="Z24" s="351" t="n"/>
      <c r="AA24" s="351" t="n"/>
      <c r="AB24" s="351" t="n"/>
      <c r="AC24" s="351" t="n"/>
      <c r="AD24" s="351" t="n"/>
      <c r="AE24" s="351" t="n"/>
      <c r="AF24" s="351" t="n"/>
    </row>
    <row r="25" ht="24" customHeight="1" s="348" thickBot="1">
      <c r="A25" s="154" t="inlineStr">
        <is>
          <t>On Day</t>
        </is>
      </c>
      <c r="B25" s="273" t="n"/>
      <c r="C25" s="90">
        <f>C24</f>
        <v/>
      </c>
      <c r="D25" s="276" t="n"/>
      <c r="E25" s="277">
        <f>IF(D25="", "",
 IF(D25=TIME(0,0,0), 0,
 IF(AND(D25&gt;=TIME(0,0,1), D25&lt;=TIME(2,0,0)), TIME(7,0,0),
 IF(AND(D25&gt;=TIME(6,0,0), D25&lt;=TIME(8,0,0)), TIME(12,0,0),
 IF(AND(D25&gt;TIME(8,0,0), D25&lt;=TIME(13,59,0)), TIME(15,0,0),
 IF(AND(D25&gt;=TIME(14,0,0), D25&lt;=TIME(17,59,0)), TIME(21,0,0),
 IF(AND(D25&gt;=TIME(18,0,0), D25&lt;=TIME(21,59,0)), TIME(0,0,0),
 IF(AND(D25&gt;=TIME(22,0,0), D25&lt;=TIME(23,59,59)), TIME(7,0,0), ""))))))))</f>
        <v/>
      </c>
      <c r="F25" s="156" t="n"/>
      <c r="G25" s="277">
        <f>IF(AND(D25&gt;=TIME(6,0,0),D25&lt;=TIME(8,0,0)),E25,"")</f>
        <v/>
      </c>
      <c r="H25" s="276" t="n"/>
      <c r="I25" s="30">
        <f>ROUND(IF(OR(D25="",E25="",E25=0),0,IF(H25="",MOD(E25-D25,1)*24,MOD(H25-D25,1)*24)),2)</f>
        <v/>
      </c>
      <c r="J25" s="158" t="n"/>
      <c r="K25" s="274" t="n"/>
      <c r="L25" s="271" t="n"/>
      <c r="M25" s="275">
        <f>MAX(0,V25-W25)</f>
        <v/>
      </c>
      <c r="N25" s="278">
        <f>(IF(OR($C25="",$D25=""),0,
 IF(OR($A24="Holiday",$A25="Holiday"),
    IF(ISNUMBER(MATCH(TRIM($B25),{"Phagwah","Good Friday","Easter Monday","Labour Day","Christmas","Eid ul Azha","Romans-2","Globe-12","Neptune P1"},0)),0,$I25),
 IF(AND(NOT(OR($A24="Annual Leave",$A25="Annual Leave")),$A25="Off day"),$I25,
  MAX(0,$I25-$V25)
  ))))+W25</f>
        <v/>
      </c>
      <c r="O25" s="278">
        <f>IF(AND(OR($A24="Holiday",$A25="Holiday"),
        ISNUMBER(MATCH(TRIM($B25),{"Phagwah","Good Friday","Easter Monday","Labour Day","Christmas","Eid ul Azha","Romans-2","Globe-12","Neptune P1"},0))),
   $I25,0)</f>
        <v/>
      </c>
      <c r="P25" s="278">
        <f>IF(OR($O$7="Canteen",$O$7="Head Office"),0,IF($I25&lt;=0,0,IF(AND($I24&lt;=0,OR(TRIM($J25)="Hebrews",TRIM($J25)="Romans",TRIM($J25)="Romans-2",TRIM($J25)="Globe",TRIM($J25)="Globe-12",TRIM($J25)="Neptune P1")),1,0)))</f>
        <v/>
      </c>
      <c r="Q25" s="279" t="n"/>
      <c r="R25" s="278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IF(AND($I24=0,$I25&gt;0),1,0),
      0
   ),
0))</f>
        <v/>
      </c>
      <c r="S25" s="278">
        <f>IF(OR($A24="Annual Leave",$A25="Annual Leave"),IF(AND($A24&lt;&gt;"Annual Leave",$A25="Annual Leave"),8,0),0)</f>
        <v/>
      </c>
      <c r="T25" s="280" t="n"/>
      <c r="U25" s="144">
        <f>MAX(0,40-Y25)</f>
        <v/>
      </c>
      <c r="V25" s="351">
        <f>IF(OR($C25="",$D25=""),0,
 IF(OR($A24="Holiday",$A25="Holiday"),0,
 IF(AND(NOT(OR($A24="Annual Leave",$A25="Annual Leave")),$A25="Off day"),0,
  IF($I24+$I25&gt;=8,IF($I24&gt;=8,0,8-$I24),$I25)
  )))</f>
        <v/>
      </c>
      <c r="W25" s="351">
        <f>MAX(0,V25-U25)</f>
        <v/>
      </c>
      <c r="X25" s="351">
        <f>IF(C25="","",C25-WEEKDAY(C25,1)+1)</f>
        <v/>
      </c>
      <c r="Y25" s="351">
        <f>SUMPRODUCT(($X$14:$X24=X25)*(($V$14:$V24)+($O$14:$O24)))+IF(X25=X14,$L$11,0)</f>
        <v/>
      </c>
      <c r="Z25" s="351" t="n"/>
      <c r="AA25" s="351" t="n"/>
      <c r="AB25" s="351" t="n"/>
      <c r="AC25" s="351" t="n"/>
      <c r="AD25" s="351" t="n"/>
      <c r="AE25" s="351" t="n"/>
      <c r="AF25" s="351" t="n"/>
    </row>
    <row r="26" ht="24" customHeight="1" s="348" thickBot="1">
      <c r="A26" s="159" t="inlineStr">
        <is>
          <t>On Day</t>
        </is>
      </c>
      <c r="B26" s="281" t="n"/>
      <c r="C26" s="92">
        <f>C24+1</f>
        <v/>
      </c>
      <c r="D26" s="31" t="n"/>
      <c r="E26" s="160">
        <f>IF(D26="", "",
 IF(D26=TIME(0,0,0), 0,
 IF(AND(D26&gt;=TIME(0,0,1), D26&lt;=TIME(2,0,0)), TIME(7,0,0),
 IF(AND(D26&gt;=TIME(6,0,0), D26&lt;=TIME(8,0,0)), TIME(12,0,0),
 IF(AND(D26&gt;TIME(8,0,0), D26&lt;=TIME(13,59,0)), TIME(15,0,0),
 IF(AND(D26&gt;=TIME(14,0,0), D26&lt;=TIME(17,59,0)), TIME(21,0,0),
 IF(AND(D26&gt;=TIME(18,0,0), D26&lt;=TIME(21,59,0)), TIME(0,0,0),
 IF(AND(D26&gt;=TIME(22,0,0), D26&lt;=TIME(23,59,59)), TIME(7,0,0), ""))))))))</f>
        <v/>
      </c>
      <c r="F26" s="161" t="n"/>
      <c r="G26" s="160">
        <f>IF(AND(D26&gt;=TIME(6,0,0),D26&lt;=TIME(8,0,0)),E26,"")</f>
        <v/>
      </c>
      <c r="H26" s="31" t="n"/>
      <c r="I26" s="32">
        <f>ROUND(IF(OR(D26="",E26="",E26=0),0,IF(H26="",MOD(E26-D26,1)*24,MOD(H26-D26,1)*24)),2)</f>
        <v/>
      </c>
      <c r="J26" s="162" t="n"/>
      <c r="K26" s="282" t="n"/>
      <c r="L26" s="271" t="n"/>
      <c r="M26" s="283">
        <f>MAX(0,V26-W26)</f>
        <v/>
      </c>
      <c r="N26" s="33">
        <f>(IF(OR($C26="",$D26=""),0,
 IF(OR($A26="Holiday",$A27="Holiday"),
    IF(ISNUMBER(MATCH(TRIM($B26),{"Phagwah","Good Friday","Easter Monday","Labour Day","Christmas","Eid ul Azha","Romans-2","Globe-12","Neptune P1"},0)),0,$I26),
 IF(AND(NOT(OR($A26="Annual Leave",$A27="Annual Leave")),$A26="Off day"),$I26,
  MAX(0,$I26-$V26)
  ))))+W26</f>
        <v/>
      </c>
      <c r="O26" s="33">
        <f>IF(AND(OR($A26="Holiday",$A27="Holiday"),
        ISNUMBER(MATCH(TRIM($B26),{"Phagwah","Good Friday","Easter Monday","Labour Day","Christmas","Eid ul Azha","Romans-2","Globe-12","Neptune P1"},0))),
   $I26,0)</f>
        <v/>
      </c>
      <c r="P26" s="33">
        <f>IF(OR($O$7="Canteen",$O$7="Head Office"),0,IF($I26&lt;=0,0,IF(OR(OR(TRIM($J26)="Hebrews",TRIM($J26)="Romans",TRIM($J26)="Romans-2",TRIM($J26)="Globe",TRIM($J26)="Globe-12",TRIM($J26)="Neptune P1"),AND($I27&gt;0,OR(TRIM($J27)="Hebrews",TRIM($J27)="Romans",TRIM($J27)="Romans-2",TRIM($J27)="Globe",TRIM($J27)="Globe-12",TRIM($J27)="Neptune P1"))),1,0)))</f>
        <v/>
      </c>
      <c r="Q26" s="34" t="n"/>
      <c r="R26" s="33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IF($I26&gt;0,1,0),
      0
   ),
0))</f>
        <v/>
      </c>
      <c r="S26" s="33">
        <f>IF(OR($A26="Annual Leave",$A27="Annual Leave"),IF($A26="Annual Leave",8,0),0)</f>
        <v/>
      </c>
      <c r="T26" s="35" t="n"/>
      <c r="U26" s="144">
        <f>MAX(0,40-Y26)</f>
        <v/>
      </c>
      <c r="V26" s="351">
        <f>IF(OR($C26="",$D26=""),0,
 IF(OR($A26="Holiday",$A27="Holiday"),0,
 IF(AND(NOT(OR($A26="Annual Leave",$A27="Annual Leave")),$A26="Off day"),0,
  IF($I26+$I27&gt;=8,IF($I26&gt;=8,8,$I26),$I26)
  )))</f>
        <v/>
      </c>
      <c r="W26" s="351">
        <f>MAX(0,V26-U26)</f>
        <v/>
      </c>
      <c r="X26" s="351">
        <f>IF(C26="","",C26-WEEKDAY(C26,1)+1)</f>
        <v/>
      </c>
      <c r="Y26" s="351">
        <f>SUMPRODUCT(($X$14:$X25=X26)*(($V$14:$V25)+($O$14:$O25)))+IF(X26=X14,$L$11,0)</f>
        <v/>
      </c>
      <c r="Z26" s="351" t="n"/>
      <c r="AA26" s="351" t="n"/>
      <c r="AB26" s="351" t="n"/>
      <c r="AC26" s="351" t="n"/>
      <c r="AD26" s="351" t="n"/>
      <c r="AE26" s="351" t="n"/>
      <c r="AF26" s="351" t="n"/>
    </row>
    <row r="27" ht="24" customHeight="1" s="348" thickBot="1">
      <c r="A27" s="159" t="inlineStr">
        <is>
          <t>On Day</t>
        </is>
      </c>
      <c r="B27" s="281" t="n"/>
      <c r="C27" s="93">
        <f>C26</f>
        <v/>
      </c>
      <c r="D27" s="36" t="n"/>
      <c r="E27" s="163">
        <f>IF(D27="", "",
 IF(D27=TIME(0,0,0), 0,
 IF(AND(D27&gt;=TIME(0,0,1), D27&lt;=TIME(2,0,0)), TIME(7,0,0),
 IF(AND(D27&gt;=TIME(6,0,0), D27&lt;=TIME(8,0,0)), TIME(12,0,0),
 IF(AND(D27&gt;TIME(8,0,0), D27&lt;=TIME(13,59,0)), TIME(15,0,0),
 IF(AND(D27&gt;=TIME(14,0,0), D27&lt;=TIME(17,59,0)), TIME(21,0,0),
 IF(AND(D27&gt;=TIME(18,0,0), D27&lt;=TIME(21,59,0)), TIME(0,0,0),
 IF(AND(D27&gt;=TIME(22,0,0), D27&lt;=TIME(23,59,59)), TIME(7,0,0), ""))))))))</f>
        <v/>
      </c>
      <c r="F27" s="164" t="n"/>
      <c r="G27" s="163">
        <f>IF(AND(D27&gt;=TIME(6,0,0),D27&lt;=TIME(8,0,0)),E27,"")</f>
        <v/>
      </c>
      <c r="H27" s="36" t="n"/>
      <c r="I27" s="37">
        <f>ROUND(IF(OR(D27="",E27="",E27=0),0,IF(H27="",MOD(E27-D27,1)*24,MOD(H27-D27,1)*24)),2)</f>
        <v/>
      </c>
      <c r="J27" s="162" t="n"/>
      <c r="K27" s="282" t="n"/>
      <c r="L27" s="271" t="n"/>
      <c r="M27" s="283">
        <f>MAX(0,V27-W27)</f>
        <v/>
      </c>
      <c r="N27" s="38">
        <f>(IF(OR($C27="",$D27=""),0,
 IF(OR($A26="Holiday",$A27="Holiday"),
    IF(ISNUMBER(MATCH(TRIM($B27),{"Phagwah","Good Friday","Easter Monday","Labour Day","Christmas","Eid ul Azha","Romans-2","Globe-12","Neptune P1"},0)),0,$I27),
 IF(AND(NOT(OR($A26="Annual Leave",$A27="Annual Leave")),$A27="Off day"),$I27,
  MAX(0,$I27-$V27)
  ))))+W27</f>
        <v/>
      </c>
      <c r="O27" s="38">
        <f>IF(AND(OR($A26="Holiday",$A27="Holiday"),
        ISNUMBER(MATCH(TRIM($B27),{"Phagwah","Good Friday","Easter Monday","Labour Day","Christmas","Eid ul Azha","Romans-2","Globe-12","Neptune P1"},0))),
   $I27,0)</f>
        <v/>
      </c>
      <c r="P27" s="38">
        <f>IF(OR($O$7="Canteen",$O$7="Head Office"),0,IF($I27&lt;=0,0,IF(AND($I26&lt;=0,OR(TRIM($J27)="Hebrews",TRIM($J27)="Romans",TRIM($J27)="Romans-2",TRIM($J27)="Globe",TRIM($J27)="Globe-12",TRIM($J27)="Neptune P1")),1,0)))</f>
        <v/>
      </c>
      <c r="Q27" s="39" t="n"/>
      <c r="R27" s="38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IF(AND($I26=0,$I27&gt;0),1,0),
      0
   ),
0))</f>
        <v/>
      </c>
      <c r="S27" s="38">
        <f>IF(OR($A26="Annual Leave",$A27="Annual Leave"),IF(AND($A26&lt;&gt;"Annual Leave",$A27="Annual Leave"),8,0),0)</f>
        <v/>
      </c>
      <c r="T27" s="40" t="n"/>
      <c r="U27" s="144">
        <f>MAX(0,40-Y27)</f>
        <v/>
      </c>
      <c r="V27" s="351">
        <f>IF(OR($C27="",$D27=""),0,
 IF(OR($A26="Holiday",$A27="Holiday"),0,
 IF(AND(NOT(OR($A26="Annual Leave",$A27="Annual Leave")),$A27="Off day"),0,
  IF($I26+$I27&gt;=8,IF($I26&gt;=8,0,8-$I26),$I27)
  )))</f>
        <v/>
      </c>
      <c r="W27" s="351">
        <f>MAX(0,V27-U27)</f>
        <v/>
      </c>
      <c r="X27" s="351">
        <f>IF(C27="","",C27-WEEKDAY(C27,1)+1)</f>
        <v/>
      </c>
      <c r="Y27" s="351">
        <f>SUMPRODUCT(($X$14:$X26=X27)*(($V$14:$V26)+($O$14:$O26)))+IF(X27=X14,$L$11,0)</f>
        <v/>
      </c>
      <c r="Z27" s="351" t="n"/>
      <c r="AA27" s="351" t="n"/>
      <c r="AB27" s="351" t="n"/>
      <c r="AC27" s="351" t="n"/>
      <c r="AD27" s="351" t="n"/>
      <c r="AE27" s="351" t="n"/>
      <c r="AF27" s="351" t="n"/>
    </row>
    <row r="28" ht="24" customHeight="1" s="348" thickBot="1">
      <c r="A28" s="176" t="n"/>
      <c r="B28" s="176" t="n"/>
      <c r="C28" s="145" t="n"/>
      <c r="D28" s="6" t="n"/>
      <c r="E28" s="14" t="n"/>
      <c r="F28" s="6" t="n"/>
      <c r="G28" s="6" t="n"/>
      <c r="H28" s="336" t="n"/>
      <c r="I28" s="351" t="n"/>
      <c r="J28" s="336" t="n"/>
      <c r="K28" s="336" t="n"/>
      <c r="L28" s="336" t="n"/>
      <c r="M28" s="99">
        <f>MAX(0,V28-W28)</f>
        <v/>
      </c>
      <c r="N28" s="99">
        <f>(IF(OR($C28="",$D28=""),0,
 IF(OR($A28="Holiday",$A29="Holiday"),
    IF(ISNUMBER(MATCH(TRIM($B28),{"Phagwah","Good Friday","Easter Monday","Labour Day","Christmas","Eid ul Azha","Romans-2","Globe-12","Neptune P1"},0)),0,$I28),
 IF(AND(NOT(OR($A28="Annual Leave",$A29="Annual Leave")),$A28="Off day"),$I28,
  MAX(0,$I28-$V28)
  ))))+W28</f>
        <v/>
      </c>
      <c r="O28" s="99">
        <f>IF(AND(OR($A28="Holiday",$A29="Holiday"),
        ISNUMBER(MATCH(TRIM($B28),{"Phagwah","Good Friday","Easter Monday","Labour Day","Christmas","Eid ul Azha","Romans-2","Globe-12","Neptune P1"},0))),
   $I28,0)</f>
        <v/>
      </c>
      <c r="P28" s="99">
        <f>IF(OR($O$7="Canteen",$O$7="Head Office"),0,IF($I28&lt;=0,0,IF(OR(OR(TRIM($J28)="Hebrews",TRIM($J28)="Romans",TRIM($J28)="Romans-2",TRIM($J28)="Globe",TRIM($J28)="Globe-12",TRIM($J28)="Neptune P1"),AND($I29&gt;0,OR(TRIM($J29)="Hebrews",TRIM($J29)="Romans",TRIM($J29)="Romans-2",TRIM($J29)="Globe",TRIM($J29)="Globe-12",TRIM($J29)="Neptune P1"))),1,0)))</f>
        <v/>
      </c>
      <c r="Q28" s="178" t="n"/>
      <c r="R28" s="15" t="n"/>
      <c r="S28" s="99">
        <f>IF(OR($A28="Annual Leave",$A29="Annual Leave"),IF($A28="Annual Leave",8,0),0)</f>
        <v/>
      </c>
      <c r="T28" s="100">
        <f>SUM(T14:T27)</f>
        <v/>
      </c>
      <c r="U28" s="144">
        <f>MAX(0,40-Y28)</f>
        <v/>
      </c>
      <c r="V28" s="351">
        <f>IF(OR($C28="",$D28=""),0,
 IF(OR($A28="Holiday",$A29="Holiday"),0,
 IF(AND(NOT(OR($A28="Annual Leave",$A29="Annual Leave")),$A28="Off day"),0,
  IF($I28+$I29&gt;=8,IF($I28&gt;=8,8,$I28),$I28)
  )))</f>
        <v/>
      </c>
      <c r="W28" s="351">
        <f>MAX(0,V28-U28)</f>
        <v/>
      </c>
      <c r="X28" s="351">
        <f>IF(C28="","",C28-WEEKDAY(C28,1)+1)</f>
        <v/>
      </c>
      <c r="Y28" s="351">
        <f>SUMPRODUCT(($X$14:$X27=X28)*(($V$14:$V27)+($O$14:$O27)))+IF(X28=X14,$L$11,0)</f>
        <v/>
      </c>
      <c r="Z28" s="351" t="n"/>
      <c r="AA28" s="351" t="n"/>
      <c r="AB28" s="351" t="n"/>
      <c r="AC28" s="351" t="n"/>
      <c r="AD28" s="351" t="n"/>
      <c r="AE28" s="351" t="n"/>
      <c r="AF28" s="351" t="n"/>
    </row>
    <row r="29" hidden="1" ht="15.75" customHeight="1" s="348" thickBot="1">
      <c r="A29" s="179" t="n"/>
      <c r="B29" s="176" t="n"/>
      <c r="C29" s="145" t="n"/>
      <c r="D29" s="6" t="n"/>
      <c r="E29" s="295">
        <f>IF(D29="", "",
 IF(D29=TIME(0,0,0), 0,
 IF(AND(D29&gt;=TIME(0,0,1), D29&lt;=TIME(2,0,0)), TIME(7,0,0),
 IF(AND(D29&gt;=TIME(6,0,0), D29&lt;=TIME(8,0,0)), TIME(12,0,0),
 IF(AND(D29&gt;TIME(8,0,0), D29&lt;=TIME(13,59,0)), TIME(15,0,0),
 IF(AND(D29&gt;=TIME(14,0,0), D29&lt;=TIME(17,59,0)), TIME(21,0,0),
 IF(AND(D29&gt;=TIME(18,0,0), D29&lt;=TIME(21,59,0)), TIME(0,0,0),
 IF(AND(D29&gt;=TIME(22,0,0), D29&lt;=TIME(23,59,59)), TIME(7,0,0), ""))))))))</f>
        <v/>
      </c>
      <c r="F29" s="6" t="n"/>
      <c r="G29" s="6" t="n"/>
      <c r="H29" s="6" t="n"/>
      <c r="I29" s="6" t="n"/>
      <c r="J29" s="6" t="n"/>
      <c r="K29" s="6" t="n"/>
      <c r="L29" s="6" t="n"/>
      <c r="M29" s="4">
        <f>MAX(0,V29-W29)</f>
        <v/>
      </c>
      <c r="N29" s="4">
        <f>(IF(OR($C29="",$D29=""),0,
 IF(OR($A28="Holiday",$A29="Holiday"),
    IF(ISNUMBER(MATCH(TRIM($B29),{"Phagwah","Good Friday","Easter Monday","Labour Day","Christmas","Eid ul Azha","Romans-2","Globe-12","Neptune P1"},0)),0,$I29),
 IF(AND(NOT(OR($A28="Annual Leave",$A29="Annual Leave")),$A29="Off day"),$I29,
  MAX(0,$I29-$V29)
  ))))+W29</f>
        <v/>
      </c>
      <c r="O29" s="4">
        <f>IF(AND(OR($A28="Holiday",$A29="Holiday"),
        ISNUMBER(MATCH(TRIM($B29),{"Phagwah","Good Friday","Easter Monday","Labour Day","Christmas","Eid ul Azha","Romans-2","Globe-12","Neptune P1"},0))),
   $I29,0)</f>
        <v/>
      </c>
      <c r="P29" s="4">
        <f>IF(OR($O$7="Canteen",$O$7="Head Office"),0,IF($I29&lt;=0,0,IF(AND($I28&lt;=0,OR(TRIM($J29)="Hebrews",TRIM($J29)="Romans",TRIM($J29)="Romans-2",TRIM($J29)="Globe",TRIM($J29)="Globe-12",TRIM($J29)="Neptune P1")),1,0)))</f>
        <v/>
      </c>
      <c r="Q29" s="6" t="n"/>
      <c r="R29" s="296">
        <f>IF(OR($O$7="Canteen",$O$7="Head Office"),0,IF(
  AND(
    SUMIFS(I:I, C:C, C29) &gt;= 8,
    COUNTIFS(C$14:C29, C29)=1,
    OR(
      TEXT(D29,"hh:mm:ss")="07:00:00",
      TEXT(D29,"hh:mm:ss")="15:00:00",
      TEXT(D29,"hh:mm:ss")="23:00:00",
      TEXT(D30,"hh:mm:ss")="07:00:00",
      TEXT(D30,"hh:mm:ss")="15:00:00",
      TEXT(D30,"hh:mm:ss")="23:00:00"
    )
  ),
  1,
  0
))</f>
        <v/>
      </c>
      <c r="S29" s="4">
        <f>IF(OR($A28="Annual Leave",$A29="Annual Leave"),IF(AND($A28&lt;&gt;"Annual Leave",$A29="Annual Leave"),8,0),0)</f>
        <v/>
      </c>
      <c r="T29" s="146" t="n"/>
      <c r="U29" s="351">
        <f>MAX(0,40-Y29)</f>
        <v/>
      </c>
      <c r="V29" s="351">
        <f>IF(OR($C29="",$D29=""),0,
 IF(OR($A28="Holiday",$A29="Holiday"),0,
 IF(AND(NOT(OR($A28="Annual Leave",$A29="Annual Leave")),$A29="Off day"),0,
  IF($I28+$I29&gt;=8,IF($I28&gt;=8,0,8-$I28),$I29)
  )))</f>
        <v/>
      </c>
      <c r="W29" s="351">
        <f>MAX(0,V29-U29)</f>
        <v/>
      </c>
      <c r="X29" s="351">
        <f>IF(C29="","",C29-WEEKDAY(C29,1)+1)</f>
        <v/>
      </c>
      <c r="Y29" s="351">
        <f>SUMPRODUCT(($X$14:$X28=X29)*(($V$14:$V28)+($O$14:$O28)))+IF(X29=X14,$L$11,0)</f>
        <v/>
      </c>
      <c r="Z29" s="351" t="n"/>
      <c r="AA29" s="351" t="n"/>
      <c r="AB29" s="351" t="n"/>
      <c r="AC29" s="351" t="n"/>
      <c r="AD29" s="351" t="n"/>
      <c r="AE29" s="351" t="n"/>
      <c r="AF29" s="351" t="n"/>
    </row>
    <row r="30" ht="24" customHeight="1" s="348" thickBot="1">
      <c r="A30" s="147" t="inlineStr">
        <is>
          <t>On Day</t>
        </is>
      </c>
      <c r="B30" s="180" t="n"/>
      <c r="C30" s="88">
        <f>C27+1</f>
        <v/>
      </c>
      <c r="D30" s="54" t="n"/>
      <c r="E30" s="148">
        <f>IF(D30="", "",
 IF(D30=TIME(0,0,0), 0,
 IF(AND(D30&gt;=TIME(0,0,1), D30&lt;=TIME(2,0,0)), TIME(7,0,0),
 IF(AND(D30&gt;=TIME(6,0,0), D30&lt;=TIME(8,0,0)), TIME(12,0,0),
 IF(AND(D30&gt;TIME(8,0,0), D30&lt;=TIME(13,59,0)), TIME(15,0,0),
 IF(AND(D30&gt;=TIME(14,0,0), D30&lt;=TIME(17,59,0)), TIME(21,0,0),
 IF(AND(D30&gt;=TIME(18,0,0), D30&lt;=TIME(21,59,0)), TIME(0,0,0),
 IF(AND(D30&gt;=TIME(22,0,0), D30&lt;=TIME(23,59,59)), TIME(7,0,0), ""))))))))</f>
        <v/>
      </c>
      <c r="F30" s="149" t="n"/>
      <c r="G30" s="148">
        <f>IF(AND(D30&gt;=TIME(6,0,0),D30&lt;=TIME(8,0,0)),E30,"")</f>
        <v/>
      </c>
      <c r="H30" s="54" t="n"/>
      <c r="I30" s="55">
        <f>ROUND(IF(OR(D30="",E30="",E30=0),0,IF(H30="",MOD(E30-D30,1)*24,MOD(H30-D30,1)*24)),2)</f>
        <v/>
      </c>
      <c r="J30" s="150" t="n"/>
      <c r="K30" s="270" t="n"/>
      <c r="L30" s="181" t="n"/>
      <c r="M30" s="272">
        <f>MAX(0,V30-W30)</f>
        <v/>
      </c>
      <c r="N30" s="56">
        <f>(IF(OR($C30="",$D30=""),0,
 IF(OR($A30="Holiday",$A31="Holiday"),
    IF(ISNUMBER(MATCH(TRIM($B30),{"Phagwah","Good Friday","Easter Monday","Labour Day","Christmas","Eid ul Azha","Romans-2","Globe-12","Neptune P1"},0)),0,$I30),
 IF(AND(NOT(OR($A30="Annual Leave",$A31="Annual Leave")),$A30="Off day"),$I30,
  MAX(0,$I30-$V30)
  ))))+W30</f>
        <v/>
      </c>
      <c r="O30" s="56">
        <f>IF(AND(OR($A30="Holiday",$A31="Holiday"),
        ISNUMBER(MATCH(TRIM($B30),{"Phagwah","Good Friday","Easter Monday","Labour Day","Christmas","Eid ul Azha","Romans-2","Globe-12","Neptune P1"},0))),
   $I30,0)</f>
        <v/>
      </c>
      <c r="P30" s="56">
        <f>IF(OR($O$7="Canteen",$O$7="Head Office"),0,IF($I30&lt;=0,0,IF(OR(OR(TRIM($J30)="Hebrews",TRIM($J30)="Romans",TRIM($J30)="Romans-2",TRIM($J30)="Globe",TRIM($J30)="Globe-12",TRIM($J30)="Neptune P1"),AND($I31&gt;0,OR(TRIM($J31)="Hebrews",TRIM($J31)="Romans",TRIM($J31)="Romans-2",TRIM($J31)="Globe",TRIM($J31)="Globe-12",TRIM($J31)="Neptune P1"))),1,0)))</f>
        <v/>
      </c>
      <c r="Q30" s="57" t="n"/>
      <c r="R30" s="56">
        <f>IF(OR($O$7="Canteen",$O$7="Head Office"),0,IF(
  AND(
    SUMIFS(I:I, C:C, C30) &gt;= 8,
    COUNTIFS(C$14:C30, C30)=1,
    OR(
      TEXT(D30,"hh:mm:ss")="07:00:00",
      TEXT(D30,"hh:mm:ss")="15:00:00",
      TEXT(D30,"hh:mm:ss")="23:00:00",
      TEXT(D31,"hh:mm:ss")="07:00:00",
      TEXT(D31,"hh:mm:ss")="15:00:00",
      TEXT(D31,"hh:mm:ss")="23:00:00"
    )
  ),
  1,
  0
))</f>
        <v/>
      </c>
      <c r="S30" s="56">
        <f>IF(OR($A30="Annual Leave",$A31="Annual Leave"),IF($A30="Annual Leave",8,0),0)</f>
        <v/>
      </c>
      <c r="T30" s="58" t="n"/>
      <c r="U30" s="144">
        <f>MAX(0,40-Y30)</f>
        <v/>
      </c>
      <c r="V30" s="151">
        <f>IF(OR($C30="",$D30=""),0,
 IF(OR($A30="Holiday",$A31="Holiday"),0,
 IF(AND(NOT(OR($A30="Annual Leave",$A31="Annual Leave")),$A30="Off day"),0,
  IF($I30+$I31&gt;=8,IF($I30&gt;=8,8,$I30),$I30)
  )))</f>
        <v/>
      </c>
      <c r="W30" s="151">
        <f>MAX(0,V30-U30)</f>
        <v/>
      </c>
      <c r="X30" s="151">
        <f>IF(C30="","",C30-WEEKDAY(C30,1)+1)</f>
        <v/>
      </c>
      <c r="Y30" s="151">
        <f>SUMPRODUCT(($X$14:$X29=X30)*(($V$14:$V29)+($O$14:$O29)))+IF(X30=X14,$L$11,0)</f>
        <v/>
      </c>
      <c r="Z30" s="151" t="n"/>
      <c r="AA30" s="151" t="n"/>
      <c r="AB30" s="151" t="n"/>
      <c r="AC30" s="351" t="n"/>
      <c r="AD30" s="351" t="n"/>
      <c r="AE30" s="351" t="n"/>
      <c r="AF30" s="351" t="n"/>
    </row>
    <row r="31" ht="24" customHeight="1" s="348" thickBot="1">
      <c r="A31" s="147" t="inlineStr">
        <is>
          <t>On Day</t>
        </is>
      </c>
      <c r="B31" s="182" t="n"/>
      <c r="C31" s="89">
        <f>C30</f>
        <v/>
      </c>
      <c r="D31" s="59" t="n"/>
      <c r="E31" s="152">
        <f>IF(D31="", "",
 IF(D31=TIME(0,0,0), 0,
 IF(AND(D31&gt;=TIME(0,0,1), D31&lt;=TIME(2,0,0)), TIME(7,0,0),
 IF(AND(D31&gt;=TIME(6,0,0), D31&lt;=TIME(8,0,0)), TIME(12,0,0),
 IF(AND(D31&gt;TIME(8,0,0), D31&lt;=TIME(13,59,0)), TIME(15,0,0),
 IF(AND(D31&gt;=TIME(14,0,0), D31&lt;=TIME(17,59,0)), TIME(21,0,0),
 IF(AND(D31&gt;=TIME(18,0,0), D31&lt;=TIME(21,59,0)), TIME(0,0,0),
 IF(AND(D31&gt;=TIME(22,0,0), D31&lt;=TIME(23,59,59)), TIME(7,0,0), ""))))))))</f>
        <v/>
      </c>
      <c r="F31" s="153" t="n"/>
      <c r="G31" s="152">
        <f>IF(AND(D31&gt;=TIME(6,0,0),D31&lt;=TIME(8,0,0)),E31,"")</f>
        <v/>
      </c>
      <c r="H31" s="59" t="n"/>
      <c r="I31" s="60">
        <f>ROUND(IF(OR(D31="",E31="",E31=0),0,IF(H31="",MOD(E31-D31,1)*24,MOD(H31-D31,1)*24)),2)</f>
        <v/>
      </c>
      <c r="J31" s="150" t="n"/>
      <c r="K31" s="270" t="n"/>
      <c r="L31" s="183" t="n"/>
      <c r="M31" s="272">
        <f>MAX(0,V31-W31)</f>
        <v/>
      </c>
      <c r="N31" s="61">
        <f>(IF(OR($C31="",$D31=""),0,
 IF(OR($A30="Holiday",$A31="Holiday"),
    IF(ISNUMBER(MATCH(TRIM($B31),{"Phagwah","Good Friday","Easter Monday","Labour Day","Christmas","Eid ul Azha","Romans-2","Globe-12","Neptune P1"},0)),0,$I31),
 IF(AND(NOT(OR($A30="Annual Leave",$A31="Annual Leave")),$A31="Off day"),$I31,
  MAX(0,$I31-$V31)
  ))))+W31</f>
        <v/>
      </c>
      <c r="O31" s="61">
        <f>IF(AND(OR($A30="Holiday",$A31="Holiday"),
        ISNUMBER(MATCH(TRIM($B31),{"Phagwah","Good Friday","Easter Monday","Labour Day","Christmas","Eid ul Azha","Romans-2","Globe-12","Neptune P1"},0))),
   $I31,0)</f>
        <v/>
      </c>
      <c r="P31" s="61">
        <f>IF(OR($O$7="Canteen",$O$7="Head Office"),0,IF($I31&lt;=0,0,IF(AND($I30&lt;=0,OR(TRIM($J31)="Hebrews",TRIM($J31)="Romans",TRIM($J31)="Romans-2",TRIM($J31)="Globe",TRIM($J31)="Globe-12",TRIM($J31)="Neptune P1")),1,0)))</f>
        <v/>
      </c>
      <c r="Q31" s="62" t="n"/>
      <c r="R31" s="61">
        <f>IF(OR($O$7="Canteen",$O$7="Head Office"),0,IF(
  AND(
    SUMIFS(I:I, C:C, C31) &gt;= 8,
    COUNTIFS(C$14:C31, C31)=1,
    OR(
      TEXT(D31,"hh:mm:ss")="07:00:00",
      TEXT(D31,"hh:mm:ss")="15:00:00",
      TEXT(D31,"hh:mm:ss")="23:00:00",
      TEXT(D32,"hh:mm:ss")="07:00:00",
      TEXT(D32,"hh:mm:ss")="15:00:00",
      TEXT(D32,"hh:mm:ss")="23:00:00"
    )
  ),
  1,
  0
))</f>
        <v/>
      </c>
      <c r="S31" s="61">
        <f>IF(OR($A30="Annual Leave",$A31="Annual Leave"),IF(AND($A30&lt;&gt;"Annual Leave",$A31="Annual Leave"),8,0),0)</f>
        <v/>
      </c>
      <c r="T31" s="63" t="n"/>
      <c r="U31" s="144">
        <f>MAX(0,40-Y31)</f>
        <v/>
      </c>
      <c r="V31" s="151">
        <f>IF(OR($C31="",$D31=""),0,
 IF(OR($A30="Holiday",$A31="Holiday"),0,
 IF(AND(NOT(OR($A30="Annual Leave",$A31="Annual Leave")),$A31="Off day"),0,
  IF($I30+$I31&gt;=8,IF($I30&gt;=8,0,8-$I30),$I31)
  )))</f>
        <v/>
      </c>
      <c r="W31" s="151">
        <f>MAX(0,V31-U31)</f>
        <v/>
      </c>
      <c r="X31" s="151">
        <f>IF(C31="","",C31-WEEKDAY(C31,1)+1)</f>
        <v/>
      </c>
      <c r="Y31" s="151">
        <f>SUMPRODUCT(($X$14:$X30=X31)*(($V$14:$V30)+($O$14:$O30)))+IF(X31=X14,$L$11,0)</f>
        <v/>
      </c>
      <c r="Z31" s="151" t="n"/>
      <c r="AA31" s="151" t="n"/>
      <c r="AB31" s="151" t="n"/>
      <c r="AC31" s="351" t="n"/>
      <c r="AD31" s="351" t="n"/>
      <c r="AE31" s="351" t="n"/>
      <c r="AF31" s="351" t="n"/>
    </row>
    <row r="32" ht="24" customHeight="1" s="348" thickBot="1">
      <c r="A32" s="184" t="inlineStr">
        <is>
          <t>On Day</t>
        </is>
      </c>
      <c r="B32" s="185" t="n"/>
      <c r="C32" s="101">
        <f>C30+1</f>
        <v/>
      </c>
      <c r="D32" s="11" t="n"/>
      <c r="E32" s="186">
        <f>IF(D32="", "",
 IF(D32=TIME(0,0,0), 0,
 IF(AND(D32&gt;=TIME(0,0,1), D32&lt;=TIME(2,0,0)), TIME(7,0,0),
 IF(AND(D32&gt;=TIME(6,0,0), D32&lt;=TIME(8,0,0)), TIME(12,0,0),
 IF(AND(D32&gt;TIME(8,0,0), D32&lt;=TIME(13,59,0)), TIME(15,0,0),
 IF(AND(D32&gt;=TIME(14,0,0), D32&lt;=TIME(17,59,0)), TIME(21,0,0),
 IF(AND(D32&gt;=TIME(18,0,0), D32&lt;=TIME(21,59,0)), TIME(0,0,0),
 IF(AND(D32&gt;=TIME(22,0,0), D32&lt;=TIME(23,59,59)), TIME(7,0,0), ""))))))))</f>
        <v/>
      </c>
      <c r="F32" s="187" t="n"/>
      <c r="G32" s="186">
        <f>IF(AND(D32&gt;=TIME(6,0,0),D32&lt;=TIME(8,0,0)),E32,"")</f>
        <v/>
      </c>
      <c r="H32" s="11" t="n"/>
      <c r="I32" s="87">
        <f>ROUND(IF(OR(D32="",E32="",E32=0),0,IF(H32="",MOD(E32-D32,1)*24,MOD(H32-D32,1)*24)),2)</f>
        <v/>
      </c>
      <c r="J32" s="188" t="n"/>
      <c r="K32" s="297" t="n"/>
      <c r="L32" s="189" t="n"/>
      <c r="M32" s="298">
        <f>MAX(0,V32-W32)</f>
        <v/>
      </c>
      <c r="N32" s="12">
        <f>(IF(OR($C32="",$D32=""),0,
 IF(OR($A32="Holiday",$A33="Holiday"),
    IF(ISNUMBER(MATCH(TRIM($B32),{"Phagwah","Good Friday","Easter Monday","Labour Day","Christmas","Eid ul Azha","Romans-2","Globe-12","Neptune P1"},0)),0,$I32),
 IF(AND(NOT(OR($A32="Annual Leave",$A33="Annual Leave")),$A32="Off day"),$I32,
  MAX(0,$I32-$V32)
  ))))+W32</f>
        <v/>
      </c>
      <c r="O32" s="12">
        <f>IF(AND(OR($A32="Holiday",$A33="Holiday"),
        ISNUMBER(MATCH(TRIM($B32),{"Phagwah","Good Friday","Easter Monday","Labour Day","Christmas","Eid ul Azha","Romans-2","Globe-12","Neptune P1"},0))),
   $I32,0)</f>
        <v/>
      </c>
      <c r="P32" s="12">
        <f>IF(OR($O$7="Canteen",$O$7="Head Office"),0,IF($I32&lt;=0,0,IF(OR(OR(TRIM($J32)="Hebrews",TRIM($J32)="Romans",TRIM($J32)="Romans-2",TRIM($J32)="Globe",TRIM($J32)="Globe-12",TRIM($J32)="Neptune P1"),AND($I33&gt;0,OR(TRIM($J33)="Hebrews",TRIM($J33)="Romans",TRIM($J33)="Romans-2",TRIM($J33)="Globe",TRIM($J33)="Globe-12",TRIM($J33)="Neptune P1"))),1,0)))</f>
        <v/>
      </c>
      <c r="Q32" s="13" t="n"/>
      <c r="R32" s="12">
        <f>IF(OR($O$7="Canteen",$O$7="Head Office"),0,IF(
  AND(
    SUMIFS(I:I, C:C, C32) &gt;= 8,
    COUNTIFS(C$14:C32, C32)=1,
    OR(
      TEXT(D32,"hh:mm:ss")="07:00:00",
      TEXT(D32,"hh:mm:ss")="15:00:00",
      TEXT(D32,"hh:mm:ss")="23:00:00",
      TEXT(D33,"hh:mm:ss")="07:00:00",
      TEXT(D33,"hh:mm:ss")="15:00:00",
      TEXT(D33,"hh:mm:ss")="23:00:00"
    )
  ),
  1,
  0
))</f>
        <v/>
      </c>
      <c r="S32" s="12">
        <f>IF(OR($A32="Annual Leave",$A33="Annual Leave"),IF($A32="Annual Leave",8,0),0)</f>
        <v/>
      </c>
      <c r="T32" s="102" t="n"/>
      <c r="U32" s="144">
        <f>MAX(0,40-Y32)</f>
        <v/>
      </c>
      <c r="V32" s="351">
        <f>IF(OR($C32="",$D32=""),0,
 IF(OR($A32="Holiday",$A33="Holiday"),0,
 IF(AND(NOT(OR($A32="Annual Leave",$A33="Annual Leave")),$A32="Off day"),0,
  IF($I32+$I33&gt;=8,IF($I32&gt;=8,8,$I32),$I32)
  )))</f>
        <v/>
      </c>
      <c r="W32" s="351">
        <f>MAX(0,V32-U32)</f>
        <v/>
      </c>
      <c r="X32" s="351">
        <f>IF(C32="","",C32-WEEKDAY(C32,1)+1)</f>
        <v/>
      </c>
      <c r="Y32" s="351">
        <f>SUMPRODUCT(($X$14:$X31=X32)*(($V$14:$V31)+($O$14:$O31)))+IF(X32=X14,$L$11,0)</f>
        <v/>
      </c>
      <c r="Z32" s="351" t="n"/>
      <c r="AA32" s="351" t="n"/>
      <c r="AB32" s="351" t="n"/>
      <c r="AC32" s="351" t="n"/>
      <c r="AD32" s="351" t="n"/>
      <c r="AE32" s="351" t="n"/>
      <c r="AF32" s="351" t="n"/>
    </row>
    <row r="33" ht="24" customHeight="1" s="348" thickBot="1">
      <c r="A33" s="184" t="inlineStr">
        <is>
          <t>On Day</t>
        </is>
      </c>
      <c r="B33" s="299" t="n"/>
      <c r="C33" s="101">
        <f>C32</f>
        <v/>
      </c>
      <c r="D33" s="300" t="n"/>
      <c r="E33" s="301">
        <f>IF(D33="", "",
 IF(D33=TIME(0,0,0), 0,
 IF(AND(D33&gt;=TIME(0,0,1), D33&lt;=TIME(2,0,0)), TIME(7,0,0),
 IF(AND(D33&gt;=TIME(6,0,0), D33&lt;=TIME(8,0,0)), TIME(12,0,0),
 IF(AND(D33&gt;TIME(8,0,0), D33&lt;=TIME(13,59,0)), TIME(15,0,0),
 IF(AND(D33&gt;=TIME(14,0,0), D33&lt;=TIME(17,59,0)), TIME(21,0,0),
 IF(AND(D33&gt;=TIME(18,0,0), D33&lt;=TIME(21,59,0)), TIME(0,0,0),
 IF(AND(D33&gt;=TIME(22,0,0), D33&lt;=TIME(23,59,59)), TIME(7,0,0), ""))))))))</f>
        <v/>
      </c>
      <c r="F33" s="187" t="n"/>
      <c r="G33" s="301">
        <f>IF(AND(D33&gt;=TIME(6,0,0),D33&lt;=TIME(8,0,0)),E33,"")</f>
        <v/>
      </c>
      <c r="H33" s="300" t="n"/>
      <c r="I33" s="87">
        <f>ROUND(IF(OR(D33="",E33="",E33=0),0,IF(H33="",MOD(E33-D33,1)*24,MOD(H33-D33,1)*24)),2)</f>
        <v/>
      </c>
      <c r="J33" s="190" t="n"/>
      <c r="K33" s="297" t="n"/>
      <c r="L33" s="189" t="n"/>
      <c r="M33" s="298">
        <f>MAX(0,V33-W33)</f>
        <v/>
      </c>
      <c r="N33" s="302">
        <f>(IF(OR($C33="",$D33=""),0,
 IF(OR($A32="Holiday",$A33="Holiday"),
    IF(ISNUMBER(MATCH(TRIM($B33),{"Phagwah","Good Friday","Easter Monday","Labour Day","Christmas","Eid ul Azha","Romans-2","Globe-12","Neptune P1"},0)),0,$I33),
 IF(AND(NOT(OR($A32="Annual Leave",$A33="Annual Leave")),$A33="Off day"),$I33,
  MAX(0,$I33-$V33)
  ))))+W33</f>
        <v/>
      </c>
      <c r="O33" s="302">
        <f>IF(AND(OR($A32="Holiday",$A33="Holiday"),
        ISNUMBER(MATCH(TRIM($B33),{"Phagwah","Good Friday","Easter Monday","Labour Day","Christmas","Eid ul Azha","Romans-2","Globe-12","Neptune P1"},0))),
   $I33,0)</f>
        <v/>
      </c>
      <c r="P33" s="302">
        <f>IF(OR($O$7="Canteen",$O$7="Head Office"),0,IF($I33&lt;=0,0,IF(AND($I32&lt;=0,OR(TRIM($J33)="Hebrews",TRIM($J33)="Romans",TRIM($J33)="Romans-2",TRIM($J33)="Globe",TRIM($J33)="Globe-12",TRIM($J33)="Neptune P1")),1,0)))</f>
        <v/>
      </c>
      <c r="Q33" s="303" t="n"/>
      <c r="R33" s="302">
        <f>IF(OR($O$7="Canteen",$O$7="Head Office"),0,IF(
  AND(
    SUMIFS(I:I, C:C, C33) &gt;= 8,
    COUNTIFS(C$14:C33, C33)=1,
    OR(
      TEXT(D33,"hh:mm:ss")="07:00:00",
      TEXT(D33,"hh:mm:ss")="15:00:00",
      TEXT(D33,"hh:mm:ss")="23:00:00",
      TEXT(D34,"hh:mm:ss")="07:00:00",
      TEXT(D34,"hh:mm:ss")="15:00:00",
      TEXT(D34,"hh:mm:ss")="23:00:00"
    )
  ),
  1,
  0
))</f>
        <v/>
      </c>
      <c r="S33" s="302">
        <f>IF(OR($A32="Annual Leave",$A33="Annual Leave"),IF(AND($A32&lt;&gt;"Annual Leave",$A33="Annual Leave"),8,0),0)</f>
        <v/>
      </c>
      <c r="T33" s="304" t="n"/>
      <c r="U33" s="144">
        <f>MAX(0,40-Y33)</f>
        <v/>
      </c>
      <c r="V33" s="351">
        <f>IF(OR($C33="",$D33=""),0,
 IF(OR($A32="Holiday",$A33="Holiday"),0,
 IF(AND(NOT(OR($A32="Annual Leave",$A33="Annual Leave")),$A33="Off day"),0,
  IF($I32+$I33&gt;=8,IF($I32&gt;=8,0,8-$I32),$I33)
  )))</f>
        <v/>
      </c>
      <c r="W33" s="351">
        <f>MAX(0,V33-U33)</f>
        <v/>
      </c>
      <c r="X33" s="351">
        <f>IF(C33="","",C33-WEEKDAY(C33,1)+1)</f>
        <v/>
      </c>
      <c r="Y33" s="351">
        <f>SUMPRODUCT(($X$14:$X32=X33)*(($V$14:$V32)+($O$14:$O32)))+IF(X33=X14,$L$11,0)</f>
        <v/>
      </c>
      <c r="Z33" s="351" t="n"/>
      <c r="AA33" s="351" t="n"/>
      <c r="AB33" s="351" t="n"/>
      <c r="AC33" s="351" t="n"/>
      <c r="AD33" s="351" t="n"/>
      <c r="AE33" s="351" t="n"/>
      <c r="AF33" s="351" t="n"/>
    </row>
    <row r="34" ht="24" customHeight="1" s="348" thickBot="1">
      <c r="A34" s="159" t="inlineStr">
        <is>
          <t>On Day</t>
        </is>
      </c>
      <c r="B34" s="191" t="n"/>
      <c r="C34" s="92">
        <f>C32+1</f>
        <v/>
      </c>
      <c r="D34" s="31" t="n"/>
      <c r="E34" s="160">
        <f>IF(D34="", "",
 IF(D34=TIME(0,0,0), 0,
 IF(AND(D34&gt;=TIME(0,0,1), D34&lt;=TIME(2,0,0)), TIME(7,0,0),
 IF(AND(D34&gt;=TIME(6,0,0), D34&lt;=TIME(8,0,0)), TIME(12,0,0),
 IF(AND(D34&gt;TIME(8,0,0), D34&lt;=TIME(13,59,0)), TIME(15,0,0),
 IF(AND(D34&gt;=TIME(14,0,0), D34&lt;=TIME(17,59,0)), TIME(21,0,0),
 IF(AND(D34&gt;=TIME(18,0,0), D34&lt;=TIME(21,59,0)), TIME(0,0,0),
 IF(AND(D34&gt;=TIME(22,0,0), D34&lt;=TIME(23,59,59)), TIME(7,0,0), ""))))))))</f>
        <v/>
      </c>
      <c r="F34" s="161" t="n"/>
      <c r="G34" s="160">
        <f>IF(AND(D34&gt;=TIME(6,0,0),D34&lt;=TIME(8,0,0)),E34,"")</f>
        <v/>
      </c>
      <c r="H34" s="31" t="n"/>
      <c r="I34" s="32">
        <f>ROUND(IF(OR(D34="",E34="",E34=0),0,IF(H34="",MOD(E34-D34,1)*24,MOD(H34-D34,1)*24)),2)</f>
        <v/>
      </c>
      <c r="J34" s="162" t="n"/>
      <c r="K34" s="282" t="n"/>
      <c r="L34" s="181" t="n"/>
      <c r="M34" s="283">
        <f>MAX(0,V34-W34)</f>
        <v/>
      </c>
      <c r="N34" s="33">
        <f>(IF(OR($C34="",$D34=""),0,
 IF(OR($A34="Holiday",$A35="Holiday"),
    IF(ISNUMBER(MATCH(TRIM($B34),{"Phagwah","Good Friday","Easter Monday","Labour Day","Christmas","Eid ul Azha","Romans-2","Globe-12","Neptune P1"},0)),0,$I34),
 IF(AND(NOT(OR($A34="Annual Leave",$A35="Annual Leave")),$A34="Off day"),$I34,
  MAX(0,$I34-$V34)
  ))))+W34</f>
        <v/>
      </c>
      <c r="O34" s="33">
        <f>IF(AND(OR($A34="Holiday",$A35="Holiday"),
        ISNUMBER(MATCH(TRIM($B34),{"Phagwah","Good Friday","Easter Monday","Labour Day","Christmas","Eid ul Azha","Romans-2","Globe-12","Neptune P1"},0))),
   $I34,0)</f>
        <v/>
      </c>
      <c r="P34" s="33">
        <f>IF(OR($O$7="Canteen",$O$7="Head Office"),0,IF($I34&lt;=0,0,IF(OR(OR(TRIM($J34)="Hebrews",TRIM($J34)="Romans",TRIM($J34)="Romans-2",TRIM($J34)="Globe",TRIM($J34)="Globe-12",TRIM($J34)="Neptune P1"),AND($I35&gt;0,OR(TRIM($J35)="Hebrews",TRIM($J35)="Romans",TRIM($J35)="Romans-2",TRIM($J35)="Globe",TRIM($J35)="Globe-12",TRIM($J35)="Neptune P1"))),1,0)))</f>
        <v/>
      </c>
      <c r="Q34" s="34" t="n"/>
      <c r="R34" s="33">
        <f>IF(OR($O$7="Canteen",$O$7="Head Office"),0,IF(
  AND(
    SUMIFS(I:I, C:C, C34) &gt;= 8,
    COUNTIFS(C$14:C34, C34)=1,
    OR(
      TEXT(D34,"hh:mm:ss")="07:00:00",
      TEXT(D34,"hh:mm:ss")="15:00:00",
      TEXT(D34,"hh:mm:ss")="23:00:00",
      TEXT(D35,"hh:mm:ss")="07:00:00",
      TEXT(D35,"hh:mm:ss")="15:00:00",
      TEXT(D35,"hh:mm:ss")="23:00:00"
    )
  ),
  1,
  0
))</f>
        <v/>
      </c>
      <c r="S34" s="33">
        <f>IF(OR($A34="Annual Leave",$A35="Annual Leave"),IF($A34="Annual Leave",8,0),0)</f>
        <v/>
      </c>
      <c r="T34" s="35" t="n"/>
      <c r="U34" s="144">
        <f>MAX(0,40-Y34)</f>
        <v/>
      </c>
      <c r="V34" s="351">
        <f>IF(OR($C34="",$D34=""),0,
 IF(OR($A34="Holiday",$A35="Holiday"),0,
 IF(AND(NOT(OR($A34="Annual Leave",$A35="Annual Leave")),$A34="Off day"),0,
  IF($I34+$I35&gt;=8,IF($I34&gt;=8,8,$I34),$I34)
  )))</f>
        <v/>
      </c>
      <c r="W34" s="351">
        <f>MAX(0,V34-U34)</f>
        <v/>
      </c>
      <c r="X34" s="351">
        <f>IF(C34="","",C34-WEEKDAY(C34,1)+1)</f>
        <v/>
      </c>
      <c r="Y34" s="351">
        <f>SUMPRODUCT(($X$14:$X33=X34)*(($V$14:$V33)+($O$14:$O33)))+IF(X34=X14,$L$11,0)</f>
        <v/>
      </c>
      <c r="Z34" s="351" t="n"/>
      <c r="AA34" s="351" t="n"/>
      <c r="AB34" s="351" t="n"/>
      <c r="AC34" s="351" t="n"/>
      <c r="AD34" s="351" t="n"/>
      <c r="AE34" s="351" t="n"/>
      <c r="AF34" s="351" t="n"/>
    </row>
    <row r="35" ht="24" customHeight="1" s="348" thickBot="1">
      <c r="A35" s="159" t="inlineStr">
        <is>
          <t>On Day</t>
        </is>
      </c>
      <c r="B35" s="192" t="n"/>
      <c r="C35" s="93">
        <f>C34</f>
        <v/>
      </c>
      <c r="D35" s="36" t="n"/>
      <c r="E35" s="163">
        <f>IF(D35="", "",
 IF(D35=TIME(0,0,0), 0,
 IF(AND(D35&gt;=TIME(0,0,1), D35&lt;=TIME(2,0,0)), TIME(7,0,0),
 IF(AND(D35&gt;=TIME(6,0,0), D35&lt;=TIME(8,0,0)), TIME(12,0,0),
 IF(AND(D35&gt;TIME(8,0,0), D35&lt;=TIME(13,59,0)), TIME(15,0,0),
 IF(AND(D35&gt;=TIME(14,0,0), D35&lt;=TIME(17,59,0)), TIME(21,0,0),
 IF(AND(D35&gt;=TIME(18,0,0), D35&lt;=TIME(21,59,0)), TIME(0,0,0),
 IF(AND(D35&gt;=TIME(22,0,0), D35&lt;=TIME(23,59,59)), TIME(7,0,0), ""))))))))</f>
        <v/>
      </c>
      <c r="F35" s="164" t="n"/>
      <c r="G35" s="163">
        <f>IF(AND(D35&gt;=TIME(6,0,0),D35&lt;=TIME(8,0,0)),E35,"")</f>
        <v/>
      </c>
      <c r="H35" s="36" t="n"/>
      <c r="I35" s="37">
        <f>ROUND(IF(OR(D35="",E35="",E35=0),0,IF(H35="",MOD(E35-D35,1)*24,MOD(H35-D35,1)*24)),2)</f>
        <v/>
      </c>
      <c r="J35" s="162" t="n"/>
      <c r="K35" s="282" t="n"/>
      <c r="L35" s="183" t="n"/>
      <c r="M35" s="283">
        <f>MAX(0,V35-W35)</f>
        <v/>
      </c>
      <c r="N35" s="38">
        <f>(IF(OR($C35="",$D35=""),0,
 IF(OR($A34="Holiday",$A35="Holiday"),
    IF(ISNUMBER(MATCH(TRIM($B35),{"Phagwah","Good Friday","Easter Monday","Labour Day","Christmas","Eid ul Azha","Romans-2","Globe-12","Neptune P1"},0)),0,$I35),
 IF(AND(NOT(OR($A34="Annual Leave",$A35="Annual Leave")),$A35="Off day"),$I35,
  MAX(0,$I35-$V35)
  ))))+W35</f>
        <v/>
      </c>
      <c r="O35" s="38">
        <f>IF(AND(OR($A34="Holiday",$A35="Holiday"),
        ISNUMBER(MATCH(TRIM($B35),{"Phagwah","Good Friday","Easter Monday","Labour Day","Christmas","Eid ul Azha","Romans-2","Globe-12","Neptune P1"},0))),
   $I35,0)</f>
        <v/>
      </c>
      <c r="P35" s="38">
        <f>IF(OR($O$7="Canteen",$O$7="Head Office"),0,IF($I35&lt;=0,0,IF(AND($I34&lt;=0,OR(TRIM($J35)="Hebrews",TRIM($J35)="Romans",TRIM($J35)="Romans-2",TRIM($J35)="Globe",TRIM($J35)="Globe-12",TRIM($J35)="Neptune P1")),1,0)))</f>
        <v/>
      </c>
      <c r="Q35" s="39" t="n"/>
      <c r="R35" s="38">
        <f>IF(OR($O$7="Canteen",$O$7="Head Office"),0,IF(
  AND(
    SUMIFS(I:I, C:C, C35) &gt;= 8,
    COUNTIFS(C$14:C35, C35)=1,
    OR(
      TEXT(D35,"hh:mm:ss")="07:00:00",
      TEXT(D35,"hh:mm:ss")="15:00:00",
      TEXT(D35,"hh:mm:ss")="23:00:00",
      TEXT(D36,"hh:mm:ss")="07:00:00",
      TEXT(D36,"hh:mm:ss")="15:00:00",
      TEXT(D36,"hh:mm:ss")="23:00:00"
    )
  ),
  1,
  0
))</f>
        <v/>
      </c>
      <c r="S35" s="38">
        <f>IF(OR($A34="Annual Leave",$A35="Annual Leave"),IF(AND($A34&lt;&gt;"Annual Leave",$A35="Annual Leave"),8,0),0)</f>
        <v/>
      </c>
      <c r="T35" s="40" t="n"/>
      <c r="U35" s="144">
        <f>MAX(0,40-Y35)</f>
        <v/>
      </c>
      <c r="V35" s="351">
        <f>IF(OR($C35="",$D35=""),0,
 IF(OR($A34="Holiday",$A35="Holiday"),0,
 IF(AND(NOT(OR($A34="Annual Leave",$A35="Annual Leave")),$A35="Off day"),0,
  IF($I34+$I35&gt;=8,IF($I34&gt;=8,0,8-$I34),$I35)
  )))</f>
        <v/>
      </c>
      <c r="W35" s="351">
        <f>MAX(0,V35-U35)</f>
        <v/>
      </c>
      <c r="X35" s="351">
        <f>IF(C35="","",C35-WEEKDAY(C35,1)+1)</f>
        <v/>
      </c>
      <c r="Y35" s="351">
        <f>SUMPRODUCT(($X$14:$X34=X35)*(($V$14:$V34)+($O$14:$O34)))+IF(X35=X14,$L$11,0)</f>
        <v/>
      </c>
      <c r="Z35" s="351" t="n"/>
      <c r="AA35" s="351" t="n"/>
      <c r="AB35" s="351" t="n"/>
      <c r="AC35" s="351" t="n"/>
      <c r="AD35" s="351" t="n"/>
      <c r="AE35" s="351" t="n"/>
      <c r="AF35" s="351" t="n"/>
    </row>
    <row r="36" ht="24" customHeight="1" s="348" thickBot="1">
      <c r="A36" s="154" t="inlineStr">
        <is>
          <t>On Day</t>
        </is>
      </c>
      <c r="B36" s="193" t="n"/>
      <c r="C36" s="90">
        <f>C34+1</f>
        <v/>
      </c>
      <c r="D36" s="8" t="n"/>
      <c r="E36" s="155">
        <f>IF(D36="", "",
 IF(D36=TIME(0,0,0), 0,
 IF(AND(D36&gt;=TIME(0,0,1), D36&lt;=TIME(2,0,0)), TIME(7,0,0),
 IF(AND(D36&gt;=TIME(6,0,0), D36&lt;=TIME(8,0,0)), TIME(12,0,0),
 IF(AND(D36&gt;TIME(8,0,0), D36&lt;=TIME(13,59,0)), TIME(15,0,0),
 IF(AND(D36&gt;=TIME(14,0,0), D36&lt;=TIME(17,59,0)), TIME(21,0,0),
 IF(AND(D36&gt;=TIME(18,0,0), D36&lt;=TIME(21,59,0)), TIME(0,0,0),
 IF(AND(D36&gt;=TIME(22,0,0), D36&lt;=TIME(23,59,59)), TIME(7,0,0), ""))))))))</f>
        <v/>
      </c>
      <c r="F36" s="156" t="n"/>
      <c r="G36" s="155">
        <f>IF(AND(D36&gt;=TIME(6,0,0),D36&lt;=TIME(8,0,0)),E36,"")</f>
        <v/>
      </c>
      <c r="H36" s="8" t="n"/>
      <c r="I36" s="30">
        <f>ROUND(IF(OR(D36="",E36="",E36=0),0,IF(H36="",MOD(E36-D36,1)*24,MOD(H36-D36,1)*24)),2)</f>
        <v/>
      </c>
      <c r="J36" s="157" t="n"/>
      <c r="K36" s="274" t="n"/>
      <c r="L36" s="189" t="n"/>
      <c r="M36" s="275">
        <f>MAX(0,V36-W36)</f>
        <v/>
      </c>
      <c r="N36" s="9">
        <f>(IF(OR($C36="",$D36=""),0,
 IF(OR($A36="Holiday",$A37="Holiday"),
    IF(ISNUMBER(MATCH(TRIM($B36),{"Phagwah","Good Friday","Easter Monday","Labour Day","Christmas","Eid ul Azha","Romans-2","Globe-12","Neptune P1"},0)),0,$I36),
 IF(AND(NOT(OR($A36="Annual Leave",$A37="Annual Leave")),$A36="Off day"),$I36,
  MAX(0,$I36-$V36)
  ))))+W36</f>
        <v/>
      </c>
      <c r="O36" s="9">
        <f>IF(AND(OR($A36="Holiday",$A37="Holiday"),
        ISNUMBER(MATCH(TRIM($B36),{"Phagwah","Good Friday","Easter Monday","Labour Day","Christmas","Eid ul Azha","Romans-2","Globe-12","Neptune P1"},0))),
   $I36,0)</f>
        <v/>
      </c>
      <c r="P36" s="9">
        <f>IF(OR($O$7="Canteen",$O$7="Head Office"),0,IF($I36&lt;=0,0,IF(OR(OR(TRIM($J36)="Hebrews",TRIM($J36)="Romans",TRIM($J36)="Romans-2",TRIM($J36)="Globe",TRIM($J36)="Globe-12",TRIM($J36)="Neptune P1"),AND($I37&gt;0,OR(TRIM($J37)="Hebrews",TRIM($J37)="Romans",TRIM($J37)="Romans-2",TRIM($J37)="Globe",TRIM($J37)="Globe-12",TRIM($J37)="Neptune P1"))),1,0)))</f>
        <v/>
      </c>
      <c r="Q36" s="10" t="n"/>
      <c r="R36" s="9">
        <f>IF(OR($O$7="Canteen",$O$7="Head Office"),0,IF(
  AND(
    SUMIFS(I:I, C:C, C36) &gt;= 8,
    COUNTIFS(C$14:C36, C36)=1,
    OR(
      TEXT(D36,"hh:mm:ss")="07:00:00",
      TEXT(D36,"hh:mm:ss")="15:00:00",
      TEXT(D36,"hh:mm:ss")="23:00:00",
      TEXT(D37,"hh:mm:ss")="07:00:00",
      TEXT(D37,"hh:mm:ss")="15:00:00",
      TEXT(D37,"hh:mm:ss")="23:00:00"
    )
  ),
  1,
  0
))</f>
        <v/>
      </c>
      <c r="S36" s="9">
        <f>IF(OR($A36="Annual Leave",$A37="Annual Leave"),IF($A36="Annual Leave",8,0),0)</f>
        <v/>
      </c>
      <c r="T36" s="91" t="n"/>
      <c r="U36" s="144">
        <f>MAX(0,40-Y36)</f>
        <v/>
      </c>
      <c r="V36" s="351">
        <f>IF(OR($C36="",$D36=""),0,
 IF(OR($A36="Holiday",$A37="Holiday"),0,
 IF(AND(NOT(OR($A36="Annual Leave",$A37="Annual Leave")),$A36="Off day"),0,
  IF($I36+$I37&gt;=8,IF($I36&gt;=8,8,$I36),$I36)
  )))</f>
        <v/>
      </c>
      <c r="W36" s="351">
        <f>MAX(0,V36-U36)</f>
        <v/>
      </c>
      <c r="X36" s="351">
        <f>IF(C36="","",C36-WEEKDAY(C36,1)+1)</f>
        <v/>
      </c>
      <c r="Y36" s="351">
        <f>SUMPRODUCT(($X$14:$X35=X36)*(($V$14:$V35)+($O$14:$O35)))+IF(X36=X14,$L$11,0)</f>
        <v/>
      </c>
      <c r="Z36" s="351" t="n"/>
      <c r="AA36" s="351" t="n"/>
      <c r="AB36" s="351" t="n"/>
      <c r="AC36" s="351" t="n"/>
      <c r="AD36" s="351" t="n"/>
      <c r="AE36" s="351" t="n"/>
      <c r="AF36" s="351" t="n"/>
    </row>
    <row r="37" ht="24" customHeight="1" s="348" thickBot="1">
      <c r="A37" s="154" t="inlineStr">
        <is>
          <t>On Day</t>
        </is>
      </c>
      <c r="B37" s="305" t="n"/>
      <c r="C37" s="90">
        <f>C36</f>
        <v/>
      </c>
      <c r="D37" s="276" t="n"/>
      <c r="E37" s="277">
        <f>IF(D37="", "",
 IF(D37=TIME(0,0,0), 0,
 IF(AND(D37&gt;=TIME(0,0,1), D37&lt;=TIME(2,0,0)), TIME(7,0,0),
 IF(AND(D37&gt;=TIME(6,0,0), D37&lt;=TIME(8,0,0)), TIME(12,0,0),
 IF(AND(D37&gt;TIME(8,0,0), D37&lt;=TIME(13,59,0)), TIME(15,0,0),
 IF(AND(D37&gt;=TIME(14,0,0), D37&lt;=TIME(17,59,0)), TIME(21,0,0),
 IF(AND(D37&gt;=TIME(18,0,0), D37&lt;=TIME(21,59,0)), TIME(0,0,0),
 IF(AND(D37&gt;=TIME(22,0,0), D37&lt;=TIME(23,59,59)), TIME(7,0,0), ""))))))))</f>
        <v/>
      </c>
      <c r="F37" s="156" t="n"/>
      <c r="G37" s="277">
        <f>IF(AND(D37&gt;=TIME(6,0,0),D37&lt;=TIME(8,0,0)),E37,"")</f>
        <v/>
      </c>
      <c r="H37" s="276" t="n"/>
      <c r="I37" s="30">
        <f>ROUND(IF(OR(D37="",E37="",E37=0),0,IF(H37="",MOD(E37-D37,1)*24,MOD(H37-D37,1)*24)),2)</f>
        <v/>
      </c>
      <c r="J37" s="158" t="n"/>
      <c r="K37" s="274" t="n"/>
      <c r="L37" s="189" t="n"/>
      <c r="M37" s="275">
        <f>MAX(0,V37-W37)</f>
        <v/>
      </c>
      <c r="N37" s="278">
        <f>(IF(OR($C37="",$D37=""),0,
 IF(OR($A36="Holiday",$A37="Holiday"),
    IF(ISNUMBER(MATCH(TRIM($B37),{"Phagwah","Good Friday","Easter Monday","Labour Day","Christmas","Eid ul Azha","Romans-2","Globe-12","Neptune P1"},0)),0,$I37),
 IF(AND(NOT(OR($A36="Annual Leave",$A37="Annual Leave")),$A37="Off day"),$I37,
  MAX(0,$I37-$V37)
  ))))+W37</f>
        <v/>
      </c>
      <c r="O37" s="278">
        <f>IF(AND(OR($A36="Holiday",$A37="Holiday"),
        ISNUMBER(MATCH(TRIM($B37),{"Phagwah","Good Friday","Easter Monday","Labour Day","Christmas","Eid ul Azha","Romans-2","Globe-12","Neptune P1"},0))),
   $I37,0)</f>
        <v/>
      </c>
      <c r="P37" s="278">
        <f>IF(OR($O$7="Canteen",$O$7="Head Office"),0,IF($I37&lt;=0,0,IF(AND($I36&lt;=0,OR(TRIM($J37)="Hebrews",TRIM($J37)="Romans",TRIM($J37)="Romans-2",TRIM($J37)="Globe",TRIM($J37)="Globe-12",TRIM($J37)="Neptune P1")),1,0)))</f>
        <v/>
      </c>
      <c r="Q37" s="279" t="n"/>
      <c r="R37" s="278">
        <f>IF(OR($O$7="Canteen",$O$7="Head Office"),0,IF(
  AND(
    SUMIFS(I:I, C:C, C37) &gt;= 8,
    COUNTIFS(C$14:C37, C37)=1,
    OR(
      TEXT(D37,"hh:mm:ss")="07:00:00",
      TEXT(D37,"hh:mm:ss")="15:00:00",
      TEXT(D37,"hh:mm:ss")="23:00:00",
      TEXT(D38,"hh:mm:ss")="07:00:00",
      TEXT(D38,"hh:mm:ss")="15:00:00",
      TEXT(D38,"hh:mm:ss")="23:00:00"
    )
  ),
  1,
  0
))</f>
        <v/>
      </c>
      <c r="S37" s="278">
        <f>IF(OR($A36="Annual Leave",$A37="Annual Leave"),IF(AND($A36&lt;&gt;"Annual Leave",$A37="Annual Leave"),8,0),0)</f>
        <v/>
      </c>
      <c r="T37" s="280" t="n"/>
      <c r="U37" s="144">
        <f>MAX(0,40-Y37)</f>
        <v/>
      </c>
      <c r="V37" s="351">
        <f>IF(OR($C37="",$D37=""),0,
 IF(OR($A36="Holiday",$A37="Holiday"),0,
 IF(AND(NOT(OR($A36="Annual Leave",$A37="Annual Leave")),$A37="Off day"),0,
  IF($I36+$I37&gt;=8,IF($I36&gt;=8,0,8-$I36),$I37)
  )))</f>
        <v/>
      </c>
      <c r="W37" s="351">
        <f>MAX(0,V37-U37)</f>
        <v/>
      </c>
      <c r="X37" s="351">
        <f>IF(C37="","",C37-WEEKDAY(C37,1)+1)</f>
        <v/>
      </c>
      <c r="Y37" s="351">
        <f>SUMPRODUCT(($X$14:$X36=X37)*(($V$14:$V36)+($O$14:$O36)))+IF(X37=X14,$L$11,0)</f>
        <v/>
      </c>
      <c r="Z37" s="351" t="n"/>
      <c r="AA37" s="351" t="n"/>
      <c r="AB37" s="351" t="n"/>
      <c r="AC37" s="351" t="n"/>
      <c r="AD37" s="351" t="n"/>
      <c r="AE37" s="351" t="n"/>
      <c r="AF37" s="351" t="n"/>
    </row>
    <row r="38" ht="24" customHeight="1" s="348" thickBot="1">
      <c r="A38" s="194" t="inlineStr">
        <is>
          <t>On Day</t>
        </is>
      </c>
      <c r="B38" s="195" t="n"/>
      <c r="C38" s="103">
        <f>C36+1</f>
        <v/>
      </c>
      <c r="D38" s="64" t="n"/>
      <c r="E38" s="196">
        <f>IF(D38="", "",
 IF(D38=TIME(0,0,0), 0,
 IF(AND(D38&gt;=TIME(0,0,1), D38&lt;=TIME(2,0,0)), TIME(7,0,0),
 IF(AND(D38&gt;=TIME(6,0,0), D38&lt;=TIME(8,0,0)), TIME(12,0,0),
 IF(AND(D38&gt;TIME(8,0,0), D38&lt;=TIME(13,59,0)), TIME(15,0,0),
 IF(AND(D38&gt;=TIME(14,0,0), D38&lt;=TIME(17,59,0)), TIME(21,0,0),
 IF(AND(D38&gt;=TIME(18,0,0), D38&lt;=TIME(21,59,0)), TIME(0,0,0),
 IF(AND(D38&gt;=TIME(22,0,0), D38&lt;=TIME(23,59,59)), TIME(7,0,0), ""))))))))</f>
        <v/>
      </c>
      <c r="F38" s="197" t="n"/>
      <c r="G38" s="196">
        <f>IF(AND(D38&gt;=TIME(6,0,0),D38&lt;=TIME(8,0,0)),E38,"")</f>
        <v/>
      </c>
      <c r="H38" s="64" t="n"/>
      <c r="I38" s="65">
        <f>ROUND(IF(OR(D38="",E38="",E38=0),0,IF(H38="",MOD(E38-D38,1)*24,MOD(H38-D38,1)*24)),2)</f>
        <v/>
      </c>
      <c r="J38" s="198" t="n"/>
      <c r="K38" s="306" t="n"/>
      <c r="L38" s="181" t="n"/>
      <c r="M38" s="307">
        <f>MAX(0,V38-W38)</f>
        <v/>
      </c>
      <c r="N38" s="66">
        <f>(IF(OR($C38="",$D38=""),0,
 IF(OR($A38="Holiday",$A39="Holiday"),
    IF(ISNUMBER(MATCH(TRIM($B38),{"Phagwah","Good Friday","Easter Monday","Labour Day","Christmas","Eid ul Azha","Romans-2","Globe-12","Neptune P1"},0)),0,$I38),
 IF(AND(NOT(OR($A38="Annual Leave",$A39="Annual Leave")),$A38="Off day"),$I38,
  MAX(0,$I38-$V38)
  ))))+W38</f>
        <v/>
      </c>
      <c r="O38" s="66">
        <f>IF(AND(OR($A38="Holiday",$A39="Holiday"),
        ISNUMBER(MATCH(TRIM($B38),{"Phagwah","Good Friday","Easter Monday","Labour Day","Christmas","Eid ul Azha","Romans-2","Globe-12","Neptune P1"},0))),
   $I38,0)</f>
        <v/>
      </c>
      <c r="P38" s="66">
        <f>IF(OR($O$7="Canteen",$O$7="Head Office"),0,IF($I38&lt;=0,0,IF(OR(OR(TRIM($J38)="Hebrews",TRIM($J38)="Romans",TRIM($J38)="Romans-2",TRIM($J38)="Globe",TRIM($J38)="Globe-12",TRIM($J38)="Neptune P1"),AND($I39&gt;0,OR(TRIM($J39)="Hebrews",TRIM($J39)="Romans",TRIM($J39)="Romans-2",TRIM($J39)="Globe",TRIM($J39)="Globe-12",TRIM($J39)="Neptune P1"))),1,0)))</f>
        <v/>
      </c>
      <c r="Q38" s="67" t="n"/>
      <c r="R38" s="66">
        <f>IF(OR($O$7="Canteen",$O$7="Head Office"),0,IF(
  AND(
    SUMIFS(I:I, C:C, C38) &gt;= 8,
    COUNTIFS(C$14:C38, C38)=1,
    OR(
      TEXT(D38,"hh:mm:ss")="07:00:00",
      TEXT(D38,"hh:mm:ss")="15:00:00",
      TEXT(D38,"hh:mm:ss")="23:00:00",
      TEXT(D39,"hh:mm:ss")="07:00:00",
      TEXT(D39,"hh:mm:ss")="15:00:00",
      TEXT(D39,"hh:mm:ss")="23:00:00"
    )
  ),
  1,
  0
))</f>
        <v/>
      </c>
      <c r="S38" s="66">
        <f>IF(OR($A38="Annual Leave",$A39="Annual Leave"),IF($A38="Annual Leave",8,0),0)</f>
        <v/>
      </c>
      <c r="T38" s="68" t="n"/>
      <c r="U38" s="144">
        <f>MAX(0,40-Y38)</f>
        <v/>
      </c>
      <c r="V38" s="351">
        <f>IF(OR($C38="",$D38=""),0,
 IF(OR($A38="Holiday",$A39="Holiday"),0,
 IF(AND(NOT(OR($A38="Annual Leave",$A39="Annual Leave")),$A38="Off day"),0,
  IF($I38+$I39&gt;=8,IF($I38&gt;=8,8,$I38),$I38)
  )))</f>
        <v/>
      </c>
      <c r="W38" s="351">
        <f>MAX(0,V38-U38)</f>
        <v/>
      </c>
      <c r="X38" s="351">
        <f>IF(C38="","",C38-WEEKDAY(C38,1)+1)</f>
        <v/>
      </c>
      <c r="Y38" s="351">
        <f>SUMPRODUCT(($X$14:$X37=X38)*(($V$14:$V37)+($O$14:$O37)))+IF(X38=X14,$L$11,0)</f>
        <v/>
      </c>
      <c r="Z38" s="351" t="n"/>
      <c r="AA38" s="351" t="n"/>
      <c r="AB38" s="351" t="n"/>
      <c r="AC38" s="351" t="n"/>
      <c r="AD38" s="351" t="n"/>
      <c r="AE38" s="351" t="n"/>
      <c r="AF38" s="351" t="n"/>
    </row>
    <row r="39" ht="24" customHeight="1" s="348" thickBot="1">
      <c r="A39" s="194" t="inlineStr">
        <is>
          <t>On Day</t>
        </is>
      </c>
      <c r="B39" s="199" t="n"/>
      <c r="C39" s="104">
        <f>C38</f>
        <v/>
      </c>
      <c r="D39" s="69" t="n"/>
      <c r="E39" s="200">
        <f>IF(D39="", "",
 IF(D39=TIME(0,0,0), 0,
 IF(AND(D39&gt;=TIME(0,0,1), D39&lt;=TIME(2,0,0)), TIME(7,0,0),
 IF(AND(D39&gt;=TIME(6,0,0), D39&lt;=TIME(8,0,0)), TIME(12,0,0),
 IF(AND(D39&gt;TIME(8,0,0), D39&lt;=TIME(13,59,0)), TIME(15,0,0),
 IF(AND(D39&gt;=TIME(14,0,0), D39&lt;=TIME(17,59,0)), TIME(21,0,0),
 IF(AND(D39&gt;=TIME(18,0,0), D39&lt;=TIME(21,59,0)), TIME(0,0,0),
 IF(AND(D39&gt;=TIME(22,0,0), D39&lt;=TIME(23,59,59)), TIME(7,0,0), ""))))))))</f>
        <v/>
      </c>
      <c r="F39" s="201" t="n"/>
      <c r="G39" s="200">
        <f>IF(AND(D39&gt;=TIME(6,0,0),D39&lt;=TIME(8,0,0)),E39,"")</f>
        <v/>
      </c>
      <c r="H39" s="69" t="n"/>
      <c r="I39" s="70">
        <f>ROUND(IF(OR(D39="",E39="",E39=0),0,IF(H39="",MOD(E39-D39,1)*24,MOD(H39-D39,1)*24)),2)</f>
        <v/>
      </c>
      <c r="J39" s="198" t="n"/>
      <c r="K39" s="306" t="n"/>
      <c r="L39" s="183" t="n"/>
      <c r="M39" s="307">
        <f>MAX(0,V39-W39)</f>
        <v/>
      </c>
      <c r="N39" s="71">
        <f>(IF(OR($C39="",$D39=""),0,
 IF(OR($A38="Holiday",$A39="Holiday"),
    IF(ISNUMBER(MATCH(TRIM($B39),{"Phagwah","Good Friday","Easter Monday","Labour Day","Christmas","Eid ul Azha","Romans-2","Globe-12","Neptune P1"},0)),0,$I39),
 IF(AND(NOT(OR($A38="Annual Leave",$A39="Annual Leave")),$A39="Off day"),$I39,
  MAX(0,$I39-$V39)
  ))))+W39</f>
        <v/>
      </c>
      <c r="O39" s="71">
        <f>IF(AND(OR($A38="Holiday",$A39="Holiday"),
        ISNUMBER(MATCH(TRIM($B39),{"Phagwah","Good Friday","Easter Monday","Labour Day","Christmas","Eid ul Azha","Romans-2","Globe-12","Neptune P1"},0))),
   $I39,0)</f>
        <v/>
      </c>
      <c r="P39" s="71">
        <f>IF(OR($O$7="Canteen",$O$7="Head Office"),0,IF($I39&lt;=0,0,IF(AND($I38&lt;=0,OR(TRIM($J39)="Hebrews",TRIM($J39)="Romans",TRIM($J39)="Romans-2",TRIM($J39)="Globe",TRIM($J39)="Globe-12",TRIM($J39)="Neptune P1")),1,0)))</f>
        <v/>
      </c>
      <c r="Q39" s="72" t="n"/>
      <c r="R39" s="71">
        <f>IF(OR($O$7="Canteen",$O$7="Head Office"),0,IF(
  AND(
    SUMIFS(I:I, C:C, C39) &gt;= 8,
    COUNTIFS(C$14:C39, C39)=1,
    OR(
      TEXT(D39,"hh:mm:ss")="07:00:00",
      TEXT(D39,"hh:mm:ss")="15:00:00",
      TEXT(D39,"hh:mm:ss")="23:00:00",
      TEXT(D40,"hh:mm:ss")="07:00:00",
      TEXT(D40,"hh:mm:ss")="15:00:00",
      TEXT(D40,"hh:mm:ss")="23:00:00"
    )
  ),
  1,
  0
))</f>
        <v/>
      </c>
      <c r="S39" s="71">
        <f>IF(OR($A38="Annual Leave",$A39="Annual Leave"),IF(AND($A38&lt;&gt;"Annual Leave",$A39="Annual Leave"),8,0),0)</f>
        <v/>
      </c>
      <c r="T39" s="73" t="n"/>
      <c r="U39" s="144">
        <f>MAX(0,40-Y39)</f>
        <v/>
      </c>
      <c r="V39" s="351">
        <f>IF(OR($C39="",$D39=""),0,
 IF(OR($A38="Holiday",$A39="Holiday"),0,
 IF(AND(NOT(OR($A38="Annual Leave",$A39="Annual Leave")),$A39="Off day"),0,
  IF($I38+$I39&gt;=8,IF($I38&gt;=8,0,8-$I38),$I39)
  )))</f>
        <v/>
      </c>
      <c r="W39" s="351">
        <f>MAX(0,V39-U39)</f>
        <v/>
      </c>
      <c r="X39" s="351">
        <f>IF(C39="","",C39-WEEKDAY(C39,1)+1)</f>
        <v/>
      </c>
      <c r="Y39" s="351">
        <f>SUMPRODUCT(($X$14:$X38=X39)*(($V$14:$V38)+($O$14:$O38)))+IF(X39=X14,$L$11,0)</f>
        <v/>
      </c>
      <c r="Z39" s="351" t="n"/>
      <c r="AA39" s="351" t="n"/>
      <c r="AB39" s="351" t="n"/>
      <c r="AC39" s="351" t="n"/>
      <c r="AD39" s="351" t="n"/>
      <c r="AE39" s="351" t="n"/>
      <c r="AF39" s="351" t="n"/>
    </row>
    <row r="40" ht="24" customHeight="1" s="348" thickBot="1">
      <c r="A40" s="202" t="inlineStr">
        <is>
          <t>On Day</t>
        </is>
      </c>
      <c r="B40" s="203" t="n"/>
      <c r="C40" s="105">
        <f>C38+1</f>
        <v/>
      </c>
      <c r="D40" s="74" t="n"/>
      <c r="E40" s="204">
        <f>IF(D40="", "",
 IF(D40=TIME(0,0,0), 0,
 IF(AND(D40&gt;=TIME(0,0,1), D40&lt;=TIME(2,0,0)), TIME(7,0,0),
 IF(AND(D40&gt;=TIME(6,0,0), D40&lt;=TIME(8,0,0)), TIME(12,0,0),
 IF(AND(D40&gt;TIME(8,0,0), D40&lt;=TIME(13,59,0)), TIME(15,0,0),
 IF(AND(D40&gt;=TIME(14,0,0), D40&lt;=TIME(17,59,0)), TIME(21,0,0),
 IF(AND(D40&gt;=TIME(18,0,0), D40&lt;=TIME(21,59,0)), TIME(0,0,0),
 IF(AND(D40&gt;=TIME(22,0,0), D40&lt;=TIME(23,59,59)), TIME(7,0,0), ""))))))))</f>
        <v/>
      </c>
      <c r="F40" s="205" t="n"/>
      <c r="G40" s="204">
        <f>IF(AND(D40&gt;=TIME(6,0,0),D40&lt;=TIME(8,0,0)),E40,"")</f>
        <v/>
      </c>
      <c r="H40" s="74" t="n"/>
      <c r="I40" s="106">
        <f>ROUND(IF(OR(D40="",E40="",E40=0),0,IF(H40="",MOD(E40-D40,1)*24,MOD(H40-D40,1)*24)),2)</f>
        <v/>
      </c>
      <c r="J40" s="206" t="n"/>
      <c r="K40" s="308" t="n"/>
      <c r="L40" s="189" t="n"/>
      <c r="M40" s="309">
        <f>MAX(0,V40-W40)</f>
        <v/>
      </c>
      <c r="N40" s="75">
        <f>(IF(OR($C40="",$D40=""),0,
 IF(OR($A40="Holiday",$A41="Holiday"),
    IF(ISNUMBER(MATCH(TRIM($B40),{"Phagwah","Good Friday","Easter Monday","Labour Day","Christmas","Eid ul Azha","Romans-2","Globe-12","Neptune P1"},0)),0,$I40),
 IF(AND(NOT(OR($A40="Annual Leave",$A41="Annual Leave")),$A40="Off day"),$I40,
  MAX(0,$I40-$V40)
  ))))+W40</f>
        <v/>
      </c>
      <c r="O40" s="75">
        <f>IF(AND(OR($A40="Holiday",$A41="Holiday"),
        ISNUMBER(MATCH(TRIM($B40),{"Phagwah","Good Friday","Easter Monday","Labour Day","Christmas","Eid ul Azha","Romans-2","Globe-12","Neptune P1"},0))),
   $I40,0)</f>
        <v/>
      </c>
      <c r="P40" s="75">
        <f>IF(OR($O$7="Canteen",$O$7="Head Office"),0,IF($I40&lt;=0,0,IF(OR(OR(TRIM($J40)="Hebrews",TRIM($J40)="Romans",TRIM($J40)="Romans-2",TRIM($J40)="Globe",TRIM($J40)="Globe-12",TRIM($J40)="Neptune P1"),AND($I41&gt;0,OR(TRIM($J41)="Hebrews",TRIM($J41)="Romans",TRIM($J41)="Romans-2",TRIM($J41)="Globe",TRIM($J41)="Globe-12",TRIM($J41)="Neptune P1"))),1,0)))</f>
        <v/>
      </c>
      <c r="Q40" s="76" t="n"/>
      <c r="R40" s="75">
        <f>IF(OR($O$7="Canteen",$O$7="Head Office"),0,IF(
  AND(
    SUMIFS(I:I, C:C, C40) &gt;= 8,
    COUNTIFS(C$14:C40, C40)=1,
    OR(
      TEXT(D40,"hh:mm:ss")="07:00:00",
      TEXT(D40,"hh:mm:ss")="15:00:00",
      TEXT(D40,"hh:mm:ss")="23:00:00",
      TEXT(D41,"hh:mm:ss")="07:00:00",
      TEXT(D41,"hh:mm:ss")="15:00:00",
      TEXT(D41,"hh:mm:ss")="23:00:00"
    )
  ),
  1,
  0
))</f>
        <v/>
      </c>
      <c r="S40" s="75">
        <f>IF(OR($A40="Annual Leave",$A41="Annual Leave"),IF($A40="Annual Leave",8,0),0)</f>
        <v/>
      </c>
      <c r="T40" s="107" t="n"/>
      <c r="U40" s="144">
        <f>MAX(0,40-Y40)</f>
        <v/>
      </c>
      <c r="V40" s="351">
        <f>IF(OR($C40="",$D40=""),0,
 IF(OR($A40="Holiday",$A41="Holiday"),0,
 IF(AND(NOT(OR($A40="Annual Leave",$A41="Annual Leave")),$A40="Off day"),0,
  IF($I40+$I41&gt;=8,IF($I40&gt;=8,8,$I40),$I40)
  )))</f>
        <v/>
      </c>
      <c r="W40" s="351">
        <f>MAX(0,V40-U40)</f>
        <v/>
      </c>
      <c r="X40" s="351">
        <f>IF(C40="","",C40-WEEKDAY(C40,1)+1)</f>
        <v/>
      </c>
      <c r="Y40" s="351">
        <f>SUMPRODUCT(($X$14:$X39=X40)*(($V$14:$V39)+($O$14:$O39)))+IF(X40=X14,$L$11,0)</f>
        <v/>
      </c>
      <c r="Z40" s="351" t="n"/>
      <c r="AA40" s="351" t="n"/>
      <c r="AB40" s="351" t="n"/>
      <c r="AC40" s="351" t="n"/>
      <c r="AD40" s="351" t="n"/>
      <c r="AE40" s="351" t="n"/>
      <c r="AF40" s="351" t="n"/>
    </row>
    <row r="41" ht="24" customHeight="1" s="348" thickBot="1">
      <c r="A41" s="202" t="inlineStr">
        <is>
          <t>On Day</t>
        </is>
      </c>
      <c r="B41" s="310" t="n"/>
      <c r="C41" s="105">
        <f>C40</f>
        <v/>
      </c>
      <c r="D41" s="311" t="n"/>
      <c r="E41" s="312">
        <f>IF(D41="", "",
 IF(D41=TIME(0,0,0), 0,
 IF(AND(D41&gt;=TIME(0,0,1), D41&lt;=TIME(2,0,0)), TIME(7,0,0),
 IF(AND(D41&gt;=TIME(6,0,0), D41&lt;=TIME(8,0,0)), TIME(12,0,0),
 IF(AND(D41&gt;TIME(8,0,0), D41&lt;=TIME(13,59,0)), TIME(15,0,0),
 IF(AND(D41&gt;=TIME(14,0,0), D41&lt;=TIME(17,59,0)), TIME(21,0,0),
 IF(AND(D41&gt;=TIME(18,0,0), D41&lt;=TIME(21,59,0)), TIME(0,0,0),
 IF(AND(D41&gt;=TIME(22,0,0), D41&lt;=TIME(23,59,59)), TIME(7,0,0), ""))))))))</f>
        <v/>
      </c>
      <c r="F41" s="205" t="n"/>
      <c r="G41" s="312">
        <f>IF(AND(D41&gt;=TIME(6,0,0),D41&lt;=TIME(8,0,0)),E41,"")</f>
        <v/>
      </c>
      <c r="H41" s="311" t="n"/>
      <c r="I41" s="106">
        <f>ROUND(IF(OR(D41="",E41="",E41=0),0,IF(H41="",MOD(E41-D41,1)*24,MOD(H41-D41,1)*24)),2)</f>
        <v/>
      </c>
      <c r="J41" s="207" t="n"/>
      <c r="K41" s="308" t="n"/>
      <c r="L41" s="189" t="n"/>
      <c r="M41" s="309">
        <f>MAX(0,V41-W41)</f>
        <v/>
      </c>
      <c r="N41" s="313">
        <f>(IF(OR($C41="",$D41=""),0,
 IF(OR($A40="Holiday",$A41="Holiday"),
    IF(ISNUMBER(MATCH(TRIM($B41),{"Phagwah","Good Friday","Easter Monday","Labour Day","Christmas","Eid ul Azha","Romans-2","Globe-12","Neptune P1"},0)),0,$I41),
 IF(AND(NOT(OR($A40="Annual Leave",$A41="Annual Leave")),$A41="Off day"),$I41,
  MAX(0,$I41-$V41)
  ))))+W41</f>
        <v/>
      </c>
      <c r="O41" s="313">
        <f>IF(AND(OR($A40="Holiday",$A41="Holiday"),
        ISNUMBER(MATCH(TRIM($B41),{"Phagwah","Good Friday","Easter Monday","Labour Day","Christmas","Eid ul Azha","Romans-2","Globe-12","Neptune P1"},0))),
   $I41,0)</f>
        <v/>
      </c>
      <c r="P41" s="313">
        <f>IF(OR($O$7="Canteen",$O$7="Head Office"),0,IF($I41&lt;=0,0,IF(AND($I40&lt;=0,OR(TRIM($J41)="Hebrews",TRIM($J41)="Romans",TRIM($J41)="Romans-2",TRIM($J41)="Globe",TRIM($J41)="Globe-12",TRIM($J41)="Neptune P1")),1,0)))</f>
        <v/>
      </c>
      <c r="Q41" s="314" t="n"/>
      <c r="R41" s="313">
        <f>IF(OR($O$7="Canteen",$O$7="Head Office"),0,IF(
  AND(
    SUMIFS(I:I, C:C, C41) &gt;= 8,
    COUNTIFS(C$14:C41, C41)=1,
    OR(
      TEXT(D41,"hh:mm:ss")="07:00:00",
      TEXT(D41,"hh:mm:ss")="15:00:00",
      TEXT(D41,"hh:mm:ss")="23:00:00",
      TEXT(D42,"hh:mm:ss")="07:00:00",
      TEXT(D42,"hh:mm:ss")="15:00:00",
      TEXT(D42,"hh:mm:ss")="23:00:00"
    )
  ),
  1,
  0
))</f>
        <v/>
      </c>
      <c r="S41" s="313">
        <f>IF(OR($A40="Annual Leave",$A41="Annual Leave"),IF(AND($A40&lt;&gt;"Annual Leave",$A41="Annual Leave"),8,0),0)</f>
        <v/>
      </c>
      <c r="T41" s="315" t="n"/>
      <c r="U41" s="144">
        <f>MAX(0,40-Y41)</f>
        <v/>
      </c>
      <c r="V41" s="351">
        <f>IF(OR($C41="",$D41=""),0,
 IF(OR($A40="Holiday",$A41="Holiday"),0,
 IF(AND(NOT(OR($A40="Annual Leave",$A41="Annual Leave")),$A41="Off day"),0,
  IF($I40+$I41&gt;=8,IF($I40&gt;=8,0,8-$I40),$I41)
  )))</f>
        <v/>
      </c>
      <c r="W41" s="351">
        <f>MAX(0,V41-U41)</f>
        <v/>
      </c>
      <c r="X41" s="351">
        <f>IF(C41="","",C41-WEEKDAY(C41,1)+1)</f>
        <v/>
      </c>
      <c r="Y41" s="351">
        <f>SUMPRODUCT(($X$14:$X40=X41)*(($V$14:$V40)+($O$14:$O40)))+IF(X41=X14,$L$11,0)</f>
        <v/>
      </c>
      <c r="Z41" s="351" t="n"/>
      <c r="AA41" s="351" t="n"/>
      <c r="AB41" s="351" t="n"/>
      <c r="AC41" s="351" t="n"/>
      <c r="AD41" s="351" t="n"/>
      <c r="AE41" s="351" t="n"/>
      <c r="AF41" s="351" t="n"/>
    </row>
    <row r="42" ht="24" customHeight="1" s="348" thickBot="1">
      <c r="A42" s="208" t="inlineStr">
        <is>
          <t>On Day</t>
        </is>
      </c>
      <c r="B42" s="209" t="n"/>
      <c r="C42" s="108">
        <f>C40+1</f>
        <v/>
      </c>
      <c r="D42" s="77" t="n"/>
      <c r="E42" s="210">
        <f>IF(D42="", "",
 IF(D42=TIME(0,0,0), 0,
 IF(AND(D42&gt;=TIME(0,0,1), D42&lt;=TIME(2,0,0)), TIME(7,0,0),
 IF(AND(D42&gt;=TIME(6,0,0), D42&lt;=TIME(8,0,0)), TIME(12,0,0),
 IF(AND(D42&gt;TIME(8,0,0), D42&lt;=TIME(13,59,0)), TIME(15,0,0),
 IF(AND(D42&gt;=TIME(14,0,0), D42&lt;=TIME(17,59,0)), TIME(21,0,0),
 IF(AND(D42&gt;=TIME(18,0,0), D42&lt;=TIME(21,59,0)), TIME(0,0,0),
 IF(AND(D42&gt;=TIME(22,0,0), D42&lt;=TIME(23,59,59)), TIME(7,0,0), ""))))))))</f>
        <v/>
      </c>
      <c r="F42" s="211" t="n"/>
      <c r="G42" s="210">
        <f>IF(AND(D42&gt;=TIME(6,0,0),D42&lt;=TIME(8,0,0)),E42,"")</f>
        <v/>
      </c>
      <c r="H42" s="77" t="n"/>
      <c r="I42" s="16">
        <f>ROUND(IF(OR(D42="",E42="",E42=0),0,IF(H42="",MOD(E42-D42,1)*24,MOD(H42-D42,1)*24)),2)</f>
        <v/>
      </c>
      <c r="J42" s="212" t="n"/>
      <c r="K42" s="316" t="n"/>
      <c r="L42" s="181" t="n"/>
      <c r="M42" s="317">
        <f>MAX(0,V42-W42)</f>
        <v/>
      </c>
      <c r="N42" s="17">
        <f>(IF(OR($C42="",$D42=""),0,
 IF(OR($A42="Holiday",$A43="Holiday"),
    IF(ISNUMBER(MATCH(TRIM($B42),{"Phagwah","Good Friday","Easter Monday","Labour Day","Christmas","Eid ul Azha","Romans-2","Globe-12","Neptune P1"},0)),0,$I42),
 IF(AND(NOT(OR($A42="Annual Leave",$A43="Annual Leave")),$A42="Off day"),$I42,
  MAX(0,$I42-$V42)
  ))))+W42</f>
        <v/>
      </c>
      <c r="O42" s="213">
        <f>IF(AND(OR($A42="Holiday",$A43="Holiday"),
        ISNUMBER(MATCH(TRIM($B42),{"Phagwah","Good Friday","Easter Monday","Labour Day","Christmas","Eid ul Azha","Romans-2","Globe-12","Neptune P1"},0))),
   $I42,0)</f>
        <v/>
      </c>
      <c r="P42" s="17">
        <f>IF(OR($O$7="Canteen",$O$7="Head Office"),0,IF($I42&lt;=0,0,IF(OR(OR(TRIM($J42)="Hebrews",TRIM($J42)="Romans",TRIM($J42)="Romans-2",TRIM($J42)="Globe",TRIM($J42)="Globe-12",TRIM($J42)="Neptune P1"),AND($I43&gt;0,OR(TRIM($J43)="Hebrews",TRIM($J43)="Romans",TRIM($J43)="Romans-2",TRIM($J43)="Globe",TRIM($J43)="Globe-12",TRIM($J43)="Neptune P1"))),1,0)))</f>
        <v/>
      </c>
      <c r="Q42" s="78" t="n"/>
      <c r="R42" s="213">
        <f>IF(OR($O$7="Canteen",$O$7="Head Office"),0,IF(
  AND(
    SUMIFS(I:I, C:C, C42) &gt;= 8,
    COUNTIFS(C$14:C42, C42)=1,
    OR(
      TEXT(D42,"hh:mm:ss")="07:00:00",
      TEXT(D42,"hh:mm:ss")="15:00:00",
      TEXT(D42,"hh:mm:ss")="23:00:00",
      TEXT(D43,"hh:mm:ss")="07:00:00",
      TEXT(D43,"hh:mm:ss")="15:00:00",
      TEXT(D43,"hh:mm:ss")="23:00:00"
    )
  ),
  1,
  0
))</f>
        <v/>
      </c>
      <c r="S42" s="213">
        <f>IF(OR($A42="Annual Leave",$A43="Annual Leave"),IF($A42="Annual Leave",8,0),0)</f>
        <v/>
      </c>
      <c r="T42" s="79" t="n"/>
      <c r="U42" s="144">
        <f>MAX(0,40-Y42)</f>
        <v/>
      </c>
      <c r="V42" s="351">
        <f>IF(OR($C42="",$D42=""),0,
 IF(OR($A42="Holiday",$A43="Holiday"),0,
 IF(AND(NOT(OR($A42="Annual Leave",$A43="Annual Leave")),$A42="Off day"),0,
  IF($I42+$I43&gt;=8,IF($I42&gt;=8,8,$I42),$I42)
  )))</f>
        <v/>
      </c>
      <c r="W42" s="351">
        <f>MAX(0,V42-U42)</f>
        <v/>
      </c>
      <c r="X42" s="351">
        <f>IF(C42="","",C42-WEEKDAY(C42,1)+1)</f>
        <v/>
      </c>
      <c r="Y42" s="351">
        <f>SUMPRODUCT(($X$14:$X41=X42)*(($V$14:$V41)+($O$14:$O41)))+IF(X42=X14,$L$11,0)</f>
        <v/>
      </c>
      <c r="Z42" s="351" t="n"/>
      <c r="AA42" s="351" t="n"/>
      <c r="AB42" s="351" t="n"/>
      <c r="AC42" s="351" t="n"/>
      <c r="AD42" s="351" t="n"/>
      <c r="AE42" s="351" t="n"/>
      <c r="AF42" s="351" t="n"/>
    </row>
    <row r="43" ht="24" customHeight="1" s="348" thickBot="1">
      <c r="A43" s="208" t="inlineStr">
        <is>
          <t>On Day</t>
        </is>
      </c>
      <c r="B43" s="214" t="n"/>
      <c r="C43" s="109">
        <f>C42</f>
        <v/>
      </c>
      <c r="D43" s="18" t="n"/>
      <c r="E43" s="215">
        <f>IF(D43="", "",
 IF(D43=TIME(0,0,0), 0,
 IF(AND(D43&gt;=TIME(0,0,1), D43&lt;=TIME(2,0,0)), TIME(7,0,0),
 IF(AND(D43&gt;=TIME(6,0,0), D43&lt;=TIME(8,0,0)), TIME(12,0,0),
 IF(AND(D43&gt;TIME(8,0,0), D43&lt;=TIME(13,59,0)), TIME(15,0,0),
 IF(AND(D43&gt;=TIME(14,0,0), D43&lt;=TIME(17,59,0)), TIME(21,0,0),
 IF(AND(D43&gt;=TIME(18,0,0), D43&lt;=TIME(21,59,0)), TIME(0,0,0),
 IF(AND(D43&gt;=TIME(22,0,0), D43&lt;=TIME(23,59,59)), TIME(7,0,0), ""))))))))</f>
        <v/>
      </c>
      <c r="F43" s="216" t="n"/>
      <c r="G43" s="215">
        <f>IF(AND(D43&gt;=TIME(6,0,0),D43&lt;=TIME(8,0,0)),E43,"")</f>
        <v/>
      </c>
      <c r="H43" s="18" t="n"/>
      <c r="I43" s="19">
        <f>ROUND(IF(OR(D43="",E43="",E43=0),0,IF(H43="",MOD(E43-D43,1)*24,MOD(H43-D43,1)*24)),2)</f>
        <v/>
      </c>
      <c r="J43" s="212" t="n"/>
      <c r="K43" s="316" t="n"/>
      <c r="L43" s="183" t="n"/>
      <c r="M43" s="317">
        <f>MAX(0,V43-W43)</f>
        <v/>
      </c>
      <c r="N43" s="20">
        <f>(IF(OR($C43="",$D43=""),0,
 IF(OR($A42="Holiday",$A43="Holiday"),
    IF(ISNUMBER(MATCH(TRIM($B43),{"Phagwah","Good Friday","Easter Monday","Labour Day","Christmas","Eid ul Azha","Romans-2","Globe-12","Neptune P1"},0)),0,$I43),
 IF(AND(NOT(OR($A42="Annual Leave",$A43="Annual Leave")),$A43="Off day"),$I43,
  MAX(0,$I43-$V43)
  ))))+W43</f>
        <v/>
      </c>
      <c r="O43" s="20">
        <f>IF(AND(OR($A42="Holiday",$A43="Holiday"),
        ISNUMBER(MATCH(TRIM($B43),{"Phagwah","Good Friday","Easter Monday","Labour Day","Christmas","Eid ul Azha","Romans-2","Globe-12","Neptune P1"},0))),
   $I43,0)</f>
        <v/>
      </c>
      <c r="P43" s="20">
        <f>IF(OR($O$7="Canteen",$O$7="Head Office"),0,IF($I43&lt;=0,0,IF(AND($I42&lt;=0,OR(TRIM($J43)="Hebrews",TRIM($J43)="Romans",TRIM($J43)="Romans-2",TRIM($J43)="Globe",TRIM($J43)="Globe-12",TRIM($J43)="Neptune P1")),1,0)))</f>
        <v/>
      </c>
      <c r="Q43" s="21" t="n"/>
      <c r="R43" s="20">
        <f>IF(OR($O$7="Canteen",$O$7="Head Office"),0,IF(
  AND(
    SUMIFS(I:I, C:C, C43) &gt;= 8,
    COUNTIFS(C$14:C43, C43)=1,
    OR(
      TEXT(D43,"hh:mm:ss")="07:00:00",
      TEXT(D43,"hh:mm:ss")="15:00:00",
      TEXT(D43,"hh:mm:ss")="23:00:00",
      TEXT(D49,"hh:mm:ss")="07:00:00",
      TEXT(D49,"hh:mm:ss")="15:00:00",
      TEXT(D49,"hh:mm:ss")="23:00:00"
    )
  ),
  1,
  0
))</f>
        <v/>
      </c>
      <c r="S43" s="20">
        <f>IF(OR($A42="Annual Leave",$A43="Annual Leave"),IF(AND($A42&lt;&gt;"Annual Leave",$A43="Annual Leave"),8,0),0)</f>
        <v/>
      </c>
      <c r="T43" s="22" t="n"/>
      <c r="U43" s="144">
        <f>MAX(0,40-Y43)</f>
        <v/>
      </c>
      <c r="V43" s="351">
        <f>IF(OR($C43="",$D43=""),0,
 IF(OR($A42="Holiday",$A43="Holiday"),0,
 IF(AND(NOT(OR($A42="Annual Leave",$A43="Annual Leave")),$A43="Off day"),0,
  IF($I42+$I43&gt;=8,IF($I42&gt;=8,0,8-$I42),$I43)
  )))</f>
        <v/>
      </c>
      <c r="W43" s="351">
        <f>MAX(0,V43-U43)</f>
        <v/>
      </c>
      <c r="X43" s="351">
        <f>IF(C43="","",C43-WEEKDAY(C43,1)+1)</f>
        <v/>
      </c>
      <c r="Y43" s="351">
        <f>SUMPRODUCT(($X$14:$X42=X43)*(($V$14:$V42)+($O$14:$O42)))+IF(X43=X14,$L$11,0)</f>
        <v/>
      </c>
      <c r="Z43" s="351" t="n"/>
      <c r="AA43" s="351" t="n"/>
      <c r="AB43" s="351" t="n"/>
      <c r="AC43" s="351" t="n"/>
      <c r="AD43" s="351" t="n"/>
      <c r="AE43" s="351" t="n"/>
      <c r="AF43" s="351" t="n"/>
    </row>
    <row r="44" ht="24" customHeight="1" s="348" thickBot="1">
      <c r="A44" s="176" t="n"/>
      <c r="B44" s="176" t="n"/>
      <c r="C44" s="217" t="n"/>
      <c r="D44" s="110" t="n"/>
      <c r="E44" s="110" t="n"/>
      <c r="F44" s="218" t="n"/>
      <c r="G44" s="110" t="n"/>
      <c r="H44" s="110" t="n"/>
      <c r="I44" s="219" t="n"/>
      <c r="J44" s="219" t="n"/>
      <c r="K44" s="219" t="n"/>
      <c r="L44" s="219" t="n"/>
      <c r="M44" s="111">
        <f>MAX(0,V44-W44)</f>
        <v/>
      </c>
      <c r="N44" s="112">
        <f>(IF(OR($C44="",$D44=""),0,
 IF(OR($A44="Holiday",$A45="Holiday"),
    IF(ISNUMBER(MATCH(TRIM($B44),{"Phagwah","Good Friday","Easter Monday","Labour Day","Christmas","Eid ul Azha","Romans-2","Globe-12","Neptune P1"},0)),0,$I44),
 IF(AND(NOT(OR($A44="Annual Leave",$A45="Annual Leave")),$A44="Off day"),$I44,
  MAX(0,$I44-$V44)
  ))))+W44</f>
        <v/>
      </c>
      <c r="O44" s="112">
        <f>IF(AND(OR($A44="Holiday",$A45="Holiday"),
        ISNUMBER(MATCH(TRIM($B44),{"Phagwah","Good Friday","Easter Monday","Labour Day","Christmas","Eid ul Azha","Romans-2","Globe-12","Neptune P1"},0))),
   $I44,0)</f>
        <v/>
      </c>
      <c r="P44" s="112">
        <f>IF(OR($O$7="Canteen",$O$7="Head Office"),0,IF($I44&lt;=0,0,IF(OR(OR(TRIM($J44)="Hebrews",TRIM($J44)="Romans",TRIM($J44)="Romans-2",TRIM($J44)="Globe",TRIM($J44)="Globe-12",TRIM($J44)="Neptune P1"),AND($I45&gt;0,OR(TRIM($J45)="Hebrews",TRIM($J45)="Romans",TRIM($J45)="Romans-2",TRIM($J45)="Globe",TRIM($J45)="Globe-12",TRIM($J45)="Neptune P1"))),1,0)))</f>
        <v/>
      </c>
      <c r="Q44" s="113" t="n"/>
      <c r="R44" s="113" t="n"/>
      <c r="S44" s="112">
        <f>IF(OR($A44="Annual Leave",$A45="Annual Leave"),IF($A44="Annual Leave",8,0),0)</f>
        <v/>
      </c>
      <c r="T44" s="114" t="n"/>
      <c r="U44" s="144">
        <f>MAX(0,40-Y44)</f>
        <v/>
      </c>
      <c r="V44" s="351">
        <f>IF(OR($C44="",$D44=""),0,
 IF(OR($A44="Holiday",$A45="Holiday"),0,
 IF(AND(NOT(OR($A44="Annual Leave",$A45="Annual Leave")),$A44="Off day"),0,
  IF($I44+$I45&gt;=8,IF($I44&gt;=8,8,$I44),$I44)
  )))</f>
        <v/>
      </c>
      <c r="W44" s="351">
        <f>MAX(0,V44-U44)</f>
        <v/>
      </c>
      <c r="X44" s="351">
        <f>IF(C44="","",C44-WEEKDAY(C44,1)+1)</f>
        <v/>
      </c>
      <c r="Y44" s="351">
        <f>SUMPRODUCT(($X$14:$X43=X44)*(($V$14:$V43)+($O$14:$O43)))+IF(X44=X14,$L$11,0)</f>
        <v/>
      </c>
      <c r="Z44" s="351" t="n"/>
      <c r="AA44" s="351" t="n"/>
      <c r="AB44" s="351" t="n"/>
      <c r="AC44" s="351" t="n"/>
      <c r="AD44" s="351" t="n"/>
      <c r="AE44" s="351" t="n"/>
      <c r="AF44" s="351" t="n"/>
    </row>
    <row r="45" ht="24" customHeight="1" s="348" thickBot="1">
      <c r="A45" s="154" t="inlineStr">
        <is>
          <t>On Day</t>
        </is>
      </c>
      <c r="B45" s="318" t="n"/>
      <c r="C45" s="115">
        <f>C42+1</f>
        <v/>
      </c>
      <c r="D45" s="319" t="n"/>
      <c r="E45" s="320">
        <f>IF(D45="", "",
 IF(D45=TIME(0,0,0), 0,
 IF(AND(D45&gt;=TIME(0,0,1), D45&lt;=TIME(2,0,0)), TIME(7,0,0),
 IF(AND(D45&gt;=TIME(6,0,0), D45&lt;=TIME(8,0,0)), TIME(12,0,0),
 IF(AND(D45&gt;TIME(8,0,0), D45&lt;=TIME(13,59,0)), TIME(15,0,0),
 IF(AND(D45&gt;=TIME(14,0,0), D45&lt;=TIME(17,59,0)), TIME(21,0,0),
 IF(AND(D45&gt;=TIME(18,0,0), D45&lt;=TIME(21,59,0)), TIME(0,0,0),
 IF(AND(D45&gt;=TIME(22,0,0), D45&lt;=TIME(23,59,59)), TIME(7,0,0), ""))))))))</f>
        <v/>
      </c>
      <c r="F45" s="321" t="n"/>
      <c r="G45" s="320">
        <f>IF(AND(D45&gt;=TIME(6,0,0),D45&lt;=TIME(8,0,0)),E45,"")</f>
        <v/>
      </c>
      <c r="H45" s="319" t="n"/>
      <c r="I45" s="30">
        <f>ROUND(IF(OR(D45="",E45="",E45=0),0,IF(H45="",MOD(E45-D45,1)*24,MOD(H45-D45,1)*24)),2)</f>
        <v/>
      </c>
      <c r="J45" s="220" t="n"/>
      <c r="K45" s="274" t="n"/>
      <c r="L45" s="181" t="n"/>
      <c r="M45" s="275">
        <f>MAX(0,V45-W45)</f>
        <v/>
      </c>
      <c r="N45" s="322">
        <f>(IF(OR($C45="",$D45=""),0,
 IF(OR($A44="Holiday",$A45="Holiday"),
    IF(ISNUMBER(MATCH(TRIM($B45),{"Phagwah","Good Friday","Easter Monday","Labour Day","Christmas","Eid ul Azha","Romans-2","Globe-12","Neptune P1"},0)),0,$I45),
 IF(AND(NOT(OR($A44="Annual Leave",$A45="Annual Leave")),$A45="Off day"),$I45,
  MAX(0,$I45-$V45)
  ))))+W45</f>
        <v/>
      </c>
      <c r="O45" s="322">
        <f>IF(AND(OR($A44="Holiday",$A45="Holiday"),
        ISNUMBER(MATCH(TRIM($B45),{"Phagwah","Good Friday","Easter Monday","Labour Day","Christmas","Eid ul Azha","Romans-2","Globe-12","Neptune P1"},0))),
   $I45,0)</f>
        <v/>
      </c>
      <c r="P45" s="322">
        <f>IF(OR($O$7="Canteen",$O$7="Head Office"),0,IF($I45&lt;=0,0,IF(AND($I44&lt;=0,OR(TRIM($J45)="Hebrews",TRIM($J45)="Romans",TRIM($J45)="Romans-2",TRIM($J45)="Globe",TRIM($J45)="Globe-12",TRIM($J45)="Neptune P1")),1,0)))</f>
        <v/>
      </c>
      <c r="Q45" s="323" t="n"/>
      <c r="R45" s="322">
        <f>IF(OR($O$7="Canteen",$O$7="Head Office"),0,IF(
  AND(
    SUMIFS(I:I, C:C, C45) &gt;= 8,
    COUNTIFS(C$14:C45, C45)=1,
    OR(
      TEXT(D45,"hh:mm:ss")="07:00:00",
      TEXT(D45,"hh:mm:ss")="15:00:00",
      TEXT(D45,"hh:mm:ss")="23:00:00",
      TEXT(D46,"hh:mm:ss")="07:00:00",
      TEXT(D46,"hh:mm:ss")="15:00:00",
      TEXT(D46,"hh:mm:ss")="23:00:00"
    )
  ),
  1,
  0
))</f>
        <v/>
      </c>
      <c r="S45" s="322">
        <f>IF(OR($A44="Annual Leave",$A45="Annual Leave"),IF(AND($A44&lt;&gt;"Annual Leave",$A45="Annual Leave"),8,0),0)</f>
        <v/>
      </c>
      <c r="T45" s="116" t="n"/>
      <c r="U45" s="144">
        <f>MAX(0,40-Y45)</f>
        <v/>
      </c>
      <c r="V45" s="351">
        <f>IF(OR($C45="",$D45=""),0,
 IF(OR($A44="Holiday",$A45="Holiday"),0,
 IF(AND(NOT(OR($A44="Annual Leave",$A45="Annual Leave")),$A45="Off day"),0,
  IF($I44+$I45&gt;=8,IF($I44&gt;=8,0,8-$I44),$I45)
  )))</f>
        <v/>
      </c>
      <c r="W45" s="351">
        <f>MAX(0,V45-U45)</f>
        <v/>
      </c>
      <c r="X45" s="351">
        <f>IF(C45="","",C45-WEEKDAY(C45,1)+1)</f>
        <v/>
      </c>
      <c r="Y45" s="351">
        <f>SUMPRODUCT(($X$14:$X44=X45)*(($V$14:$V44)+($O$14:$O44)))+IF(X45=X14,$L$11,0)</f>
        <v/>
      </c>
      <c r="Z45" s="351" t="n"/>
      <c r="AA45" s="351" t="n"/>
      <c r="AB45" s="351" t="n"/>
      <c r="AC45" s="351" t="n"/>
      <c r="AD45" s="351" t="n"/>
      <c r="AE45" s="351" t="n"/>
      <c r="AF45" s="351" t="n"/>
    </row>
    <row r="46" ht="24" customHeight="1" s="348" thickBot="1">
      <c r="A46" s="154" t="inlineStr">
        <is>
          <t>On Day</t>
        </is>
      </c>
      <c r="B46" s="305" t="n"/>
      <c r="C46" s="90">
        <f>C45</f>
        <v/>
      </c>
      <c r="D46" s="80" t="n"/>
      <c r="E46" s="221">
        <f>IF(D46="", "",
 IF(D46=TIME(0,0,0), 0,
 IF(AND(D46&gt;=TIME(0,0,1), D46&lt;=TIME(2,0,0)), TIME(7,0,0),
 IF(AND(D46&gt;=TIME(6,0,0), D46&lt;=TIME(8,0,0)), TIME(12,0,0),
 IF(AND(D46&gt;TIME(8,0,0), D46&lt;=TIME(13,59,0)), TIME(15,0,0),
 IF(AND(D46&gt;=TIME(14,0,0), D46&lt;=TIME(17,59,0)), TIME(21,0,0),
 IF(AND(D46&gt;=TIME(18,0,0), D46&lt;=TIME(21,59,0)), TIME(0,0,0),
 IF(AND(D46&gt;=TIME(22,0,0), D46&lt;=TIME(23,59,59)), TIME(7,0,0), ""))))))))</f>
        <v/>
      </c>
      <c r="F46" s="156" t="n"/>
      <c r="G46" s="221">
        <f>IF(AND(D46&gt;=TIME(6,0,0),D46&lt;=TIME(8,0,0)),E46,"")</f>
        <v/>
      </c>
      <c r="H46" s="80" t="n"/>
      <c r="I46" s="30">
        <f>ROUND(IF(OR(D46="",E46="",E46=0),0,IF(H46="",MOD(E46-D46,1)*24,MOD(H46-D46,1)*24)),2)</f>
        <v/>
      </c>
      <c r="J46" s="158" t="n"/>
      <c r="K46" s="274" t="n"/>
      <c r="L46" s="189" t="n"/>
      <c r="M46" s="275">
        <f>MAX(0,V46-W46)</f>
        <v/>
      </c>
      <c r="N46" s="81">
        <f>(IF(OR($C46="",$D46=""),0,
 IF(OR($A46="Holiday",$A47="Holiday"),
    IF(ISNUMBER(MATCH(TRIM($B46),{"Phagwah","Good Friday","Easter Monday","Labour Day","Christmas","Eid ul Azha","Romans-2","Globe-12","Neptune P1"},0)),0,$I46),
 IF(AND(NOT(OR($A46="Annual Leave",$A47="Annual Leave")),$A46="Off day"),$I46,
  MAX(0,$I46-$V46)
  ))))+W46</f>
        <v/>
      </c>
      <c r="O46" s="81">
        <f>IF(AND(OR($A46="Holiday",$A47="Holiday"),
        ISNUMBER(MATCH(TRIM($B46),{"Phagwah","Good Friday","Easter Monday","Labour Day","Christmas","Eid ul Azha","Romans-2","Globe-12","Neptune P1"},0))),
   $I46,0)</f>
        <v/>
      </c>
      <c r="P46" s="81">
        <f>IF(OR($O$7="Canteen",$O$7="Head Office"),0,IF($I46&lt;=0,0,IF(OR(OR(TRIM($J46)="Hebrews",TRIM($J46)="Romans",TRIM($J46)="Romans-2",TRIM($J46)="Globe",TRIM($J46)="Globe-12",TRIM($J46)="Neptune P1"),AND($I47&gt;0,OR(TRIM($J47)="Hebrews",TRIM($J47)="Romans",TRIM($J47)="Romans-2",TRIM($J47)="Globe",TRIM($J47)="Globe-12",TRIM($J47)="Neptune P1"))),1,0)))</f>
        <v/>
      </c>
      <c r="Q46" s="82" t="n"/>
      <c r="R46" s="81">
        <f>IF(OR($O$7="Canteen",$O$7="Head Office"),0,IF(
  AND(
    SUMIFS(I:I, C:C, C46) &gt;= 8,
    COUNTIFS(C$14:C46, C46)=1,
    OR(
      TEXT(D46,"hh:mm:ss")="07:00:00",
      TEXT(D46,"hh:mm:ss")="15:00:00",
      TEXT(D46,"hh:mm:ss")="23:00:00",
      TEXT(D51,"hh:mm:ss")="07:00:00",
      TEXT(D51,"hh:mm:ss")="15:00:00",
      TEXT(D51,"hh:mm:ss")="23:00:00"
    )
  ),
  1,
  0
))</f>
        <v/>
      </c>
      <c r="S46" s="81">
        <f>IF(OR($A46="Annual Leave",$A47="Annual Leave"),IF($A46="Annual Leave",8,0),0)</f>
        <v/>
      </c>
      <c r="T46" s="117" t="n"/>
      <c r="U46" s="144">
        <f>MAX(0,40-Y46)</f>
        <v/>
      </c>
      <c r="V46" s="351">
        <f>IF(OR($C46="",$D46=""),0,
 IF(OR($A46="Holiday",$A47="Holiday"),0,
 IF(AND(NOT(OR($A46="Annual Leave",$A47="Annual Leave")),$A46="Off day"),0,
  IF($I46+$I47&gt;=8,IF($I46&gt;=8,8,$I46),$I46)
  )))</f>
        <v/>
      </c>
      <c r="W46" s="351">
        <f>MAX(0,V46-U46)</f>
        <v/>
      </c>
      <c r="X46" s="351">
        <f>IF(C46="","",C46-WEEKDAY(C46,1)+1)</f>
        <v/>
      </c>
      <c r="Y46" s="351">
        <f>SUMPRODUCT(($X$14:$X45=X46)*(($V$14:$V45)+($O$14:$O45)))+IF(X46=X14,$L$11,0)</f>
        <v/>
      </c>
      <c r="Z46" s="351" t="n"/>
      <c r="AA46" s="351" t="n"/>
      <c r="AB46" s="351" t="n"/>
      <c r="AC46" s="351" t="n"/>
      <c r="AD46" s="351" t="n"/>
      <c r="AE46" s="351" t="n"/>
      <c r="AF46" s="351" t="n"/>
    </row>
    <row r="47" ht="24" customHeight="1" s="348" thickBot="1">
      <c r="A47" s="184" t="inlineStr">
        <is>
          <t>On Day</t>
        </is>
      </c>
      <c r="B47" s="222" t="n"/>
      <c r="C47" s="118">
        <f>C45+1</f>
        <v/>
      </c>
      <c r="D47" s="83" t="n"/>
      <c r="E47" s="223">
        <f>IF(D47="", "",
 IF(D47=TIME(0,0,0), 0,
 IF(AND(D47&gt;=TIME(0,0,1), D47&lt;=TIME(2,0,0)), TIME(7,0,0),
 IF(AND(D47&gt;=TIME(6,0,0), D47&lt;=TIME(8,0,0)), TIME(12,0,0),
 IF(AND(D47&gt;TIME(8,0,0), D47&lt;=TIME(13,59,0)), TIME(15,0,0),
 IF(AND(D47&gt;=TIME(14,0,0), D47&lt;=TIME(17,59,0)), TIME(21,0,0),
 IF(AND(D47&gt;=TIME(18,0,0), D47&lt;=TIME(21,59,0)), TIME(0,0,0),
 IF(AND(D47&gt;=TIME(22,0,0), D47&lt;=TIME(23,59,59)), TIME(7,0,0), ""))))))))</f>
        <v/>
      </c>
      <c r="F47" s="224" t="n"/>
      <c r="G47" s="223">
        <f>IF(AND(D47&gt;=TIME(6,0,0),D47&lt;=TIME(8,0,0)),E47,"")</f>
        <v/>
      </c>
      <c r="H47" s="83" t="n"/>
      <c r="I47" s="23">
        <f>ROUND(IF(OR(D47="",E47="",E47=0),0,IF(H47="",MOD(E47-D47,1)*24,MOD(H47-D47,1)*24)),2)</f>
        <v/>
      </c>
      <c r="J47" s="225" t="n"/>
      <c r="K47" s="297" t="n"/>
      <c r="L47" s="181" t="n"/>
      <c r="M47" s="298">
        <f>MAX(0,V47-W47)</f>
        <v/>
      </c>
      <c r="N47" s="84">
        <f>(IF(OR($C47="",$D47=""),0,
 IF(OR($A46="Holiday",$A47="Holiday"),
    IF(ISNUMBER(MATCH(TRIM($B47),{"Phagwah","Good Friday","Easter Monday","Labour Day","Christmas","Eid ul Azha","Romans-2","Globe-12","Neptune P1"},0)),0,$I47),
 IF(AND(NOT(OR($A46="Annual Leave",$A47="Annual Leave")),$A47="Off day"),$I47,
  MAX(0,$I47-$V47)
  ))))+W47</f>
        <v/>
      </c>
      <c r="O47" s="84">
        <f>IF(AND(OR($A46="Holiday",$A47="Holiday"),
        ISNUMBER(MATCH(TRIM($B47),{"Phagwah","Good Friday","Easter Monday","Labour Day","Christmas","Eid ul Azha","Romans-2","Globe-12","Neptune P1"},0))),
   $I47,0)</f>
        <v/>
      </c>
      <c r="P47" s="84">
        <f>IF(OR($O$7="Canteen",$O$7="Head Office"),0,IF($I47&lt;=0,0,IF(AND($I46&lt;=0,OR(TRIM($J47)="Hebrews",TRIM($J47)="Romans",TRIM($J47)="Romans-2",TRIM($J47)="Globe",TRIM($J47)="Globe-12",TRIM($J47)="Neptune P1")),1,0)))</f>
        <v/>
      </c>
      <c r="Q47" s="85" t="n"/>
      <c r="R47" s="84">
        <f>IF(OR($O$7="Canteen",$O$7="Head Office"),0,IF(
  AND(
    SUMIFS(I:I, C:C, C47) &gt;= 8,
    COUNTIFS(C$14:C47, C47)=1,
    OR(
      TEXT(D47,"hh:mm:ss")="07:00:00",
      TEXT(D47,"hh:mm:ss")="15:00:00",
      TEXT(D47,"hh:mm:ss")="23:00:00",
      TEXT(D48,"hh:mm:ss")="07:00:00",
      TEXT(D48,"hh:mm:ss")="15:00:00",
      TEXT(D48,"hh:mm:ss")="23:00:00"
    )
  ),
  1,
  0
))</f>
        <v/>
      </c>
      <c r="S47" s="84">
        <f>IF(OR($A46="Annual Leave",$A47="Annual Leave"),IF(AND($A46&lt;&gt;"Annual Leave",$A47="Annual Leave"),8,0),0)</f>
        <v/>
      </c>
      <c r="T47" s="86" t="n"/>
      <c r="U47" s="144">
        <f>MAX(0,40-Y47)</f>
        <v/>
      </c>
      <c r="V47" s="351">
        <f>IF(OR($C47="",$D47=""),0,
 IF(OR($A46="Holiday",$A47="Holiday"),0,
 IF(AND(NOT(OR($A46="Annual Leave",$A47="Annual Leave")),$A47="Off day"),0,
  IF($I46+$I47&gt;=8,IF($I46&gt;=8,0,8-$I46),$I47)
  )))</f>
        <v/>
      </c>
      <c r="W47" s="351">
        <f>MAX(0,V47-U47)</f>
        <v/>
      </c>
      <c r="X47" s="351">
        <f>IF(C47="","",C47-WEEKDAY(C47,1)+1)</f>
        <v/>
      </c>
      <c r="Y47" s="351">
        <f>SUMPRODUCT(($X$14:$X46=X47)*(($V$14:$V46)+($O$14:$O46)))+IF(X47=X14,$L$11,0)</f>
        <v/>
      </c>
      <c r="Z47" s="351" t="n"/>
      <c r="AA47" s="351" t="n"/>
      <c r="AB47" s="351" t="n"/>
      <c r="AC47" s="351" t="n"/>
      <c r="AD47" s="351" t="n"/>
      <c r="AE47" s="351" t="n"/>
      <c r="AF47" s="351" t="n"/>
    </row>
    <row r="48" ht="24" customHeight="1" s="348" thickBot="1">
      <c r="A48" s="226" t="inlineStr">
        <is>
          <t>On Day</t>
        </is>
      </c>
      <c r="B48" s="299" t="n"/>
      <c r="C48" s="119">
        <f>C47</f>
        <v/>
      </c>
      <c r="D48" s="24" t="n"/>
      <c r="E48" s="227">
        <f>IF(D48="", "",
 IF(D48=TIME(0,0,0), 0,
 IF(AND(D48&gt;=TIME(0,0,1), D48&lt;=TIME(2,0,0)), TIME(7,0,0),
 IF(AND(D48&gt;=TIME(6,0,0), D48&lt;=TIME(8,0,0)), TIME(12,0,0),
 IF(AND(D48&gt;TIME(8,0,0), D48&lt;=TIME(13,59,0)), TIME(15,0,0),
 IF(AND(D48&gt;=TIME(14,0,0), D48&lt;=TIME(17,59,0)), TIME(21,0,0),
 IF(AND(D48&gt;=TIME(18,0,0), D48&lt;=TIME(21,59,0)), TIME(0,0,0),
 IF(AND(D48&gt;=TIME(22,0,0), D48&lt;=TIME(23,59,59)), TIME(7,0,0), ""))))))))</f>
        <v/>
      </c>
      <c r="F48" s="228" t="n"/>
      <c r="G48" s="227">
        <f>IF(AND(D48&gt;=TIME(6,0,0),D48&lt;=TIME(8,0,0)),E48,"")</f>
        <v/>
      </c>
      <c r="H48" s="300" t="n"/>
      <c r="I48" s="87">
        <f>ROUND(IF(OR(D48="",E48="",E48=0),0,IF(H48="",MOD(E48-D48,1)*24,MOD(H48-D48,1)*24)),2)</f>
        <v/>
      </c>
      <c r="J48" s="190" t="n"/>
      <c r="K48" s="297" t="n"/>
      <c r="L48" s="183" t="n"/>
      <c r="M48" s="324">
        <f>MAX(0,V48-W48)</f>
        <v/>
      </c>
      <c r="N48" s="302">
        <f>(IF(OR($C48="",$D48=""),0,
 IF(OR($A48="Holiday",$A49="Holiday"),
    IF(ISNUMBER(MATCH(TRIM($B48),{"Phagwah","Good Friday","Easter Monday","Labour Day","Christmas","Eid ul Azha","Romans-2","Globe-12","Neptune P1"},0)),0,$I48),
 IF(AND(NOT(OR($A48="Annual Leave",$A49="Annual Leave")),$A48="Off day"),$I48,
  MAX(0,$I48-$V48)
  ))))+W48</f>
        <v/>
      </c>
      <c r="O48" s="303" t="n"/>
      <c r="P48" s="229">
        <f>IF(OR($O$7="Canteen",$O$7="Head Office"),0,IF($I48&lt;=0,0,IF(OR(OR(TRIM($J48)="Hebrews",TRIM($J48)="Romans",TRIM($J48)="Romans-2",TRIM($J48)="Globe",TRIM($J48)="Globe-12",TRIM($J48)="Neptune P1"),AND($I49&gt;0,OR(TRIM($J49)="Hebrews",TRIM($J49)="Romans",TRIM($J49)="Romans-2",TRIM($J49)="Globe",TRIM($J49)="Globe-12",TRIM($J49)="Neptune P1"))),1,0)))</f>
        <v/>
      </c>
      <c r="Q48" s="303" t="n"/>
      <c r="R48" s="302">
        <f>IF(OR($O$7="Canteen",$O$7="Head Office"),0,IF(
  AND(
    SUMIFS(I:I, C:C, C48) &gt;= 8,
    COUNTIFS(C$14:C48, C48)=1,
    OR(
      TEXT(D48,"hh:mm:ss")="07:00:00",
      TEXT(D48,"hh:mm:ss")="15:00:00",
      TEXT(D48,"hh:mm:ss")="23:00:00",
      TEXT(D53,"hh:mm:ss")="07:00:00",
      TEXT(D53,"hh:mm:ss")="15:00:00",
      TEXT(D53,"hh:mm:ss")="23:00:00"
    )
  ),
  1,
  0
))</f>
        <v/>
      </c>
      <c r="S48" s="303" t="n"/>
      <c r="T48" s="304" t="n"/>
      <c r="U48" s="144">
        <f>MAX(0,40-Y48)</f>
        <v/>
      </c>
      <c r="V48" s="351">
        <f>IF(OR($C48="",$D48=""),0,
 IF(OR($A48="Holiday",$A49="Holiday"),0,
 IF(AND(NOT(OR($A48="Annual Leave",$A49="Annual Leave")),$A48="Off day"),0,
  IF($I48+$I49&gt;=8,IF($I48&gt;=8,8,$I48),$I48)
  )))</f>
        <v/>
      </c>
      <c r="W48" s="351">
        <f>MAX(0,V48-U48)</f>
        <v/>
      </c>
      <c r="X48" s="351">
        <f>IF(C48="","",C48-WEEKDAY(C48,1)+1)</f>
        <v/>
      </c>
      <c r="Y48" s="351">
        <f>SUMPRODUCT(($X$14:$X47=X48)*(($V$14:$V47)+($O$14:$O47)))+IF(X48=X14,$L$11,0)</f>
        <v/>
      </c>
      <c r="Z48" s="351" t="n"/>
      <c r="AA48" s="351" t="n"/>
      <c r="AB48" s="351" t="n"/>
      <c r="AC48" s="351" t="n"/>
      <c r="AD48" s="351" t="n"/>
      <c r="AE48" s="351" t="n"/>
      <c r="AF48" s="351" t="n"/>
    </row>
    <row r="49" ht="24" customHeight="1" s="348" thickBot="1">
      <c r="A49" s="230" t="n"/>
      <c r="B49" s="355" t="n"/>
      <c r="C49" s="231" t="n"/>
      <c r="D49" s="232" t="n"/>
      <c r="E49" s="232" t="n"/>
      <c r="F49" s="232" t="n"/>
      <c r="G49" s="232" t="n"/>
      <c r="H49" s="233" t="inlineStr">
        <is>
          <t>Total Hrs:</t>
        </is>
      </c>
      <c r="I49" s="122">
        <f>SUM(I14:I48)</f>
        <v/>
      </c>
      <c r="J49" s="234" t="n"/>
      <c r="K49" s="234" t="n"/>
      <c r="L49" s="235" t="n"/>
      <c r="M49" s="120">
        <f>SUM(M14:M48)</f>
        <v/>
      </c>
      <c r="N49" s="120">
        <f>SUM(N14:N48)</f>
        <v/>
      </c>
      <c r="O49" s="120">
        <f>SUM(O14:O48)</f>
        <v/>
      </c>
      <c r="P49" s="120">
        <f>SUM(P14:P48)</f>
        <v/>
      </c>
      <c r="Q49" s="120">
        <f>IF($O$6&lt;&gt;"Armed",0,LOOKUP($Q$50,{0,1,2,3,4,5,6,7,8,9,10,11,12,13,14},{0,384,769,1153,1153,1538,1923,2307,2692,3076,3461,3846,4239,4615,5000}))</f>
        <v/>
      </c>
      <c r="R49" s="120">
        <f>SUM(R14:R48)</f>
        <v/>
      </c>
      <c r="S49" s="120">
        <f>SUM(S14:S48)</f>
        <v/>
      </c>
      <c r="T49" s="121">
        <f>SUM(T30:T43)</f>
        <v/>
      </c>
      <c r="U49" s="144">
        <f>MIN(U48,0)</f>
        <v/>
      </c>
      <c r="V49" s="351">
        <f>SUM(V14:V48)</f>
        <v/>
      </c>
      <c r="W49" s="351">
        <f>SUM(W14:W48)</f>
        <v/>
      </c>
      <c r="X49" s="351" t="n"/>
      <c r="Y49" s="351" t="n"/>
      <c r="Z49" s="351" t="n"/>
      <c r="AA49" s="351" t="n"/>
      <c r="AB49" s="351" t="n"/>
      <c r="AC49" s="351" t="n"/>
      <c r="AD49" s="351" t="n"/>
      <c r="AE49" s="351" t="n"/>
      <c r="AF49" s="351" t="n"/>
    </row>
    <row r="50" ht="24" customHeight="1" s="348">
      <c r="A50" s="351" t="n"/>
      <c r="B50" s="351" t="n"/>
      <c r="C50" s="6" t="n"/>
      <c r="D50" s="6" t="n"/>
      <c r="E50" s="6" t="n"/>
      <c r="F50" s="6" t="n"/>
      <c r="G50" s="6" t="n"/>
      <c r="H50" s="336" t="n"/>
      <c r="I50" s="351" t="n"/>
      <c r="J50" s="336" t="n"/>
      <c r="K50" s="336" t="n"/>
      <c r="L50" s="336" t="n"/>
      <c r="M50" s="28" t="n"/>
      <c r="N50" s="28" t="n"/>
      <c r="O50" s="28" t="n"/>
      <c r="P50" s="241" t="inlineStr">
        <is>
          <t>Days Worked</t>
        </is>
      </c>
      <c r="Q50" s="29">
        <f>SUM(--(SUM(I14:I15)&gt;0),--(SUM(I16:I17)&gt;0),--(SUM(I18:I19)&gt;0),--(SUM(I20:I21)&gt;0),--(SUM(I22:I23)&gt;0),--(SUM(I24:I25)&gt;0),--(SUM(I26:I27)&gt;0),--(SUM(I30:I31)&gt;0),--(SUM(I32:I33)&gt;0),--(SUM(I34:I35)&gt;0),--(SUM(I36:I37)&gt;0),--(SUM(I38:I39)&gt;0),--(SUM(I40:I41)&gt;0),--(SUM(I42:I43)&gt;0),--(SUM(I45:I46)&gt;0),--(SUM(I47:I48)&gt;0))</f>
        <v/>
      </c>
      <c r="R50" s="28" t="n"/>
      <c r="S50" s="28" t="n"/>
      <c r="T50" s="28" t="n"/>
      <c r="U50" s="144" t="n"/>
      <c r="V50" s="351" t="n"/>
      <c r="W50" s="351" t="n"/>
      <c r="X50" s="351" t="n"/>
      <c r="Y50" s="351" t="n"/>
      <c r="Z50" s="351" t="n"/>
      <c r="AA50" s="351" t="n"/>
      <c r="AB50" s="351" t="n"/>
      <c r="AC50" s="351" t="n"/>
      <c r="AD50" s="351" t="n"/>
      <c r="AE50" s="351" t="n"/>
      <c r="AF50" s="351" t="n"/>
    </row>
    <row r="51" ht="24" customHeight="1" s="348">
      <c r="A51" s="351" t="n"/>
      <c r="B51" s="351" t="n"/>
      <c r="C51" s="345" t="n"/>
      <c r="D51" s="362" t="n"/>
      <c r="E51" s="362" t="n"/>
      <c r="F51" s="334" t="n"/>
      <c r="G51" s="362" t="n"/>
      <c r="H51" s="336" t="n"/>
      <c r="I51" s="351" t="n"/>
      <c r="J51" s="336" t="n"/>
      <c r="K51" s="336" t="n"/>
      <c r="L51" s="336" t="n"/>
      <c r="M51" s="236" t="n"/>
      <c r="N51" s="236" t="n"/>
      <c r="O51" s="236" t="n"/>
      <c r="P51" s="236" t="n"/>
      <c r="Q51" s="236" t="n"/>
      <c r="R51" s="236" t="n"/>
      <c r="S51" s="236" t="n"/>
      <c r="T51" s="236" t="n"/>
      <c r="U51" s="144" t="n"/>
      <c r="V51" s="351" t="n"/>
      <c r="W51" s="351" t="n"/>
      <c r="X51" s="351" t="n"/>
      <c r="Y51" s="351" t="n"/>
      <c r="Z51" s="351" t="n"/>
      <c r="AA51" s="351" t="n"/>
      <c r="AB51" s="351" t="n"/>
      <c r="AC51" s="351" t="n"/>
      <c r="AD51" s="351" t="n"/>
      <c r="AE51" s="351" t="n"/>
      <c r="AF51" s="351" t="n"/>
    </row>
    <row r="52">
      <c r="A52" s="351" t="n"/>
      <c r="B52" s="351" t="n"/>
      <c r="C52" s="329" t="inlineStr">
        <is>
          <t>Supervisor Signature</t>
        </is>
      </c>
      <c r="D52" s="363" t="n"/>
      <c r="E52" s="363" t="n"/>
      <c r="F52" s="329" t="inlineStr">
        <is>
          <t>Date</t>
        </is>
      </c>
      <c r="G52" s="363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351" t="n"/>
      <c r="V52" s="351" t="n"/>
      <c r="W52" s="351" t="n"/>
      <c r="X52" s="351" t="n"/>
      <c r="Y52" s="351" t="n"/>
      <c r="Z52" s="351" t="n"/>
      <c r="AA52" s="351" t="n"/>
      <c r="AB52" s="351" t="n"/>
      <c r="AC52" s="351" t="n"/>
      <c r="AD52" s="351" t="n"/>
      <c r="AE52" s="351" t="n"/>
      <c r="AF52" s="351" t="n"/>
    </row>
    <row r="53" ht="26.25" customHeight="1" s="348">
      <c r="A53" s="351" t="n"/>
      <c r="B53" s="351" t="n"/>
      <c r="C53" s="345" t="n"/>
      <c r="D53" s="362" t="n"/>
      <c r="E53" s="362" t="n"/>
      <c r="F53" s="331" t="n"/>
      <c r="G53" s="362" t="n"/>
      <c r="H53" s="6" t="n"/>
      <c r="I53" s="6" t="n"/>
      <c r="J53" s="6" t="n"/>
      <c r="K53" s="6" t="n"/>
      <c r="L53" s="6" t="n"/>
      <c r="M53" s="6" t="n"/>
      <c r="N53" s="237" t="n"/>
      <c r="O53" s="238" t="n"/>
      <c r="P53" s="346" t="n"/>
      <c r="Q53" s="351" t="n"/>
      <c r="R53" s="351" t="n"/>
      <c r="S53" s="351" t="n"/>
      <c r="T53" s="351" t="n"/>
      <c r="U53" s="351" t="n"/>
      <c r="V53" s="351" t="n"/>
      <c r="W53" s="351" t="n"/>
      <c r="X53" s="351" t="n"/>
      <c r="Y53" s="351" t="n"/>
      <c r="Z53" s="351" t="n"/>
      <c r="AA53" s="351" t="n"/>
      <c r="AB53" s="351" t="n"/>
      <c r="AC53" s="351" t="n"/>
      <c r="AD53" s="351" t="n"/>
      <c r="AE53" s="351" t="n"/>
      <c r="AF53" s="351" t="n"/>
    </row>
    <row r="54">
      <c r="A54" s="351" t="n"/>
      <c r="B54" s="351" t="n"/>
      <c r="C54" s="329" t="inlineStr">
        <is>
          <t>Manager Signature</t>
        </is>
      </c>
      <c r="D54" s="363" t="n"/>
      <c r="E54" s="363" t="n"/>
      <c r="F54" s="329" t="inlineStr">
        <is>
          <t>Date</t>
        </is>
      </c>
      <c r="G54" s="363" t="n"/>
      <c r="H54" s="6" t="n"/>
      <c r="I54" s="239" t="inlineStr">
        <is>
          <t>{42}</t>
        </is>
      </c>
      <c r="J54" s="239" t="n"/>
      <c r="K54" s="239" t="n"/>
      <c r="L54" s="239" t="n"/>
      <c r="M54" s="6" t="n"/>
      <c r="N54" s="6" t="n"/>
      <c r="O54" s="6" t="n"/>
      <c r="P54" s="6" t="n"/>
      <c r="Q54" s="6" t="n"/>
      <c r="R54" s="6" t="n"/>
      <c r="S54" s="6" t="n"/>
      <c r="T54" s="6" t="n"/>
      <c r="U54" s="351" t="n"/>
      <c r="V54" s="351" t="n"/>
      <c r="W54" s="351" t="n"/>
      <c r="X54" s="351" t="n"/>
      <c r="Y54" s="351" t="n"/>
      <c r="Z54" s="351" t="n"/>
      <c r="AA54" s="351" t="n"/>
      <c r="AB54" s="351" t="n"/>
      <c r="AC54" s="351" t="n"/>
      <c r="AD54" s="351" t="n"/>
      <c r="AE54" s="351" t="n"/>
      <c r="AF54" s="351" t="n"/>
    </row>
    <row r="55">
      <c r="A55" s="351" t="n"/>
      <c r="B55" s="351" t="n"/>
      <c r="C55" s="240" t="n"/>
      <c r="D55" s="240" t="n"/>
      <c r="E55" s="240" t="n"/>
      <c r="F55" s="240" t="n"/>
      <c r="G55" s="240" t="n"/>
      <c r="H55" s="240" t="n"/>
      <c r="I55" s="240" t="n"/>
      <c r="J55" s="240" t="n"/>
      <c r="K55" s="240" t="n"/>
      <c r="L55" s="240" t="n"/>
      <c r="M55" s="240" t="n"/>
      <c r="N55" s="240" t="n"/>
      <c r="O55" s="240" t="n"/>
      <c r="P55" s="240" t="n"/>
      <c r="Q55" s="240" t="n"/>
      <c r="R55" s="240" t="n"/>
      <c r="S55" s="240" t="n"/>
      <c r="T55" s="240" t="n"/>
      <c r="U55" s="351" t="n"/>
      <c r="V55" s="351" t="n"/>
      <c r="W55" s="351" t="n"/>
      <c r="X55" s="351" t="n"/>
      <c r="Y55" s="351" t="n"/>
      <c r="Z55" s="351" t="n"/>
      <c r="AA55" s="351" t="n"/>
      <c r="AB55" s="351" t="n"/>
      <c r="AC55" s="351" t="n"/>
      <c r="AD55" s="351" t="n"/>
      <c r="AE55" s="351" t="n"/>
      <c r="AF55" s="35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45"/>
  <mergeCells count="33">
    <mergeCell ref="C54:E54"/>
    <mergeCell ref="V2:W2"/>
    <mergeCell ref="C8:F8"/>
    <mergeCell ref="F54:G54"/>
    <mergeCell ref="H10:I10"/>
    <mergeCell ref="C7:F7"/>
    <mergeCell ref="K5:L5"/>
    <mergeCell ref="M5:N5"/>
    <mergeCell ref="H50:I50"/>
    <mergeCell ref="C51:E51"/>
    <mergeCell ref="A1:T1"/>
    <mergeCell ref="C52:E52"/>
    <mergeCell ref="V3:AB3"/>
    <mergeCell ref="F51:G51"/>
    <mergeCell ref="M10:N10"/>
    <mergeCell ref="H51:I51"/>
    <mergeCell ref="C6:F6"/>
    <mergeCell ref="C5:F5"/>
    <mergeCell ref="M7:N7"/>
    <mergeCell ref="M6:N6"/>
    <mergeCell ref="C53:E53"/>
    <mergeCell ref="H7:I7"/>
    <mergeCell ref="H28:I28"/>
    <mergeCell ref="C10:F10"/>
    <mergeCell ref="M8:N8"/>
    <mergeCell ref="F52:G52"/>
    <mergeCell ref="P53:T53"/>
    <mergeCell ref="AA2:AB2"/>
    <mergeCell ref="K10:L10"/>
    <mergeCell ref="H5:I5"/>
    <mergeCell ref="K4:L4"/>
    <mergeCell ref="M4:N4"/>
    <mergeCell ref="F53:G53"/>
  </mergeCells>
  <dataValidations count="5">
    <dataValidation sqref="A14:A48" showDropDown="0" showInputMessage="0" showErrorMessage="0" allowBlank="1" type="list">
      <formula1>"On Day,Off Day,Sick,Absent,Holiday,Annual Leave"</formula1>
    </dataValidation>
    <dataValidation sqref="B14:B48" showDropDown="0" showInputMessage="0" showErrorMessage="0" allowBlank="1" type="list">
      <formula1>"Holiday Double,Phagwah,Good Friday,Easter Monday,Labour Day,Christmas,Eid ul Azha"</formula1>
    </dataValidation>
    <dataValidation sqref="J14:J48" showDropDown="0" showInputMessage="0" showErrorMessage="0" allowBlank="1" type="list">
      <formula1>_xlfn._LONGTEXT("Unico,Unico-2,Unico-42,Unico-44,Unico-46,Unico-47,Unico-48,Unico-49,Globe,Globe-12,Hebrews,Romans-2,Beacon,Numbers,Zebra-24,Sunrise,Sunrise-1,Sunflower 6,Sunset 12,Ripple,Neptune P1,Neptune P2,Neptune P3,Neptune P4,Neptune P5,Neptune P6,Neptune P7,Rainbow"," 1,Rainbow 2,Citadel,Sunset 11,Autumn,Autumn-2,Miracle,Miracle 1,Canteen,Guard Hut")</formula1>
    </dataValidation>
    <dataValidation sqref="O7" showDropDown="0" showInputMessage="0" showErrorMessage="0" allowBlank="1" type="list">
      <formula1>"Caricom,EU,UN,DMC,ARU,Head Office,Canteen"</formula1>
    </dataValidation>
    <dataValidation sqref="O6" showDropDown="0" showInputMessage="0" showErrorMessage="0" allowBlank="1" type="list">
      <formula1>"Unarmed,Armed"</formula1>
    </dataValidation>
  </dataValidations>
  <printOptions horizontalCentered="1"/>
  <pageMargins left="0.5" right="0.5" top="0.5" bottom="1" header="0.5" footer="0.5"/>
  <pageSetup orientation="portrait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AL55"/>
  <sheetViews>
    <sheetView topLeftCell="A42" workbookViewId="0">
      <selection activeCell="I52" sqref="I52"/>
    </sheetView>
  </sheetViews>
  <sheetFormatPr baseColWidth="8" defaultRowHeight="13.5"/>
  <cols>
    <col width="12.28515625" customWidth="1" style="348" min="1" max="1"/>
    <col width="15.140625" customWidth="1" style="348" min="2" max="2"/>
    <col width="12.42578125" customWidth="1" style="348" min="3" max="3"/>
    <col width="9.28515625" customWidth="1" style="348" min="4" max="4"/>
    <col hidden="1" width="9.28515625" customWidth="1" style="348" min="5" max="5"/>
    <col hidden="1" width="2" customWidth="1" style="348" min="6" max="6"/>
    <col hidden="1" width="12.5703125" customWidth="1" style="348" min="7" max="7"/>
    <col width="9.28515625" customWidth="1" style="348" min="8" max="8"/>
    <col width="6.5703125" customWidth="1" style="348" min="9" max="9"/>
    <col width="10.140625" customWidth="1" style="348" min="10" max="10"/>
    <col width="15.28515625" customWidth="1" style="348" min="11" max="11"/>
    <col width="10.5703125" customWidth="1" style="348" min="12" max="12"/>
    <col width="11" customWidth="1" style="348" min="13" max="13"/>
    <col width="9.85546875" customWidth="1" style="348" min="14" max="14"/>
    <col width="11.140625" customWidth="1" style="348" min="15" max="15"/>
    <col width="9.85546875" customWidth="1" style="348" min="16" max="16"/>
    <col width="10.28515625" customWidth="1" style="348" min="17" max="17"/>
    <col width="8.85546875" customWidth="1" style="348" min="18" max="19"/>
    <col width="45.28515625" customWidth="1" style="348" min="20" max="20"/>
    <col width="9.140625" customWidth="1" style="348" min="21" max="21"/>
    <col width="3.140625" customWidth="1" style="348" min="22" max="29"/>
    <col width="10.28515625" customWidth="1" style="348" min="30" max="30"/>
  </cols>
  <sheetData>
    <row r="1" ht="32.25" customFormat="1" customHeight="1" s="1" thickBot="1">
      <c r="A1" s="332" t="n"/>
      <c r="B1" s="354" t="n"/>
      <c r="C1" s="354" t="n"/>
      <c r="D1" s="354" t="n"/>
      <c r="E1" s="354" t="n"/>
      <c r="F1" s="354" t="n"/>
      <c r="G1" s="354" t="n"/>
      <c r="H1" s="354" t="n"/>
      <c r="I1" s="354" t="n"/>
      <c r="J1" s="354" t="n"/>
      <c r="K1" s="354" t="n"/>
      <c r="L1" s="354" t="n"/>
      <c r="M1" s="354" t="n"/>
      <c r="N1" s="354" t="n"/>
      <c r="O1" s="354" t="n"/>
      <c r="P1" s="354" t="n"/>
      <c r="Q1" s="354" t="n"/>
      <c r="R1" s="354" t="n"/>
      <c r="S1" s="354" t="n"/>
      <c r="T1" s="355" t="n"/>
      <c r="U1" s="351" t="n"/>
      <c r="V1" s="351" t="n"/>
      <c r="W1" s="351" t="n"/>
      <c r="X1" s="351" t="n"/>
      <c r="Y1" s="351" t="n"/>
      <c r="Z1" s="351" t="n"/>
      <c r="AA1" s="351" t="n"/>
      <c r="AB1" s="351" t="n"/>
      <c r="AC1" s="351" t="n"/>
      <c r="AD1" s="126" t="n"/>
      <c r="AE1" s="351" t="n"/>
      <c r="AF1" s="351" t="n"/>
    </row>
    <row r="2" ht="15" customFormat="1" customHeight="1" s="1">
      <c r="A2" s="351" t="n"/>
      <c r="B2" s="351" t="n"/>
      <c r="C2" s="127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128" t="n"/>
      <c r="U2" s="351" t="n"/>
      <c r="V2" s="343" t="n">
        <v>2025</v>
      </c>
      <c r="W2" s="356" t="n"/>
      <c r="X2" s="351" t="n"/>
      <c r="Y2" s="351" t="n"/>
      <c r="Z2" s="129" t="inlineStr">
        <is>
          <t>Month:</t>
        </is>
      </c>
      <c r="AA2" s="343" t="n">
        <v>3</v>
      </c>
      <c r="AB2" s="356" t="n"/>
      <c r="AC2" s="351" t="n"/>
      <c r="AD2" s="351" t="n"/>
      <c r="AE2" s="351" t="n"/>
      <c r="AF2" s="351" t="n"/>
    </row>
    <row r="3" ht="15.6" customHeight="1" s="348" thickBot="1">
      <c r="A3" s="351" t="n"/>
      <c r="B3" s="351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351" t="n"/>
      <c r="V3" s="333">
        <f>DATE(V2,AA2,1)</f>
        <v/>
      </c>
      <c r="W3" s="357" t="n"/>
      <c r="X3" s="357" t="n"/>
      <c r="Y3" s="357" t="n"/>
      <c r="Z3" s="357" t="n"/>
      <c r="AA3" s="357" t="n"/>
      <c r="AB3" s="358" t="n"/>
      <c r="AC3" s="351" t="n"/>
      <c r="AD3" s="351" t="n"/>
      <c r="AE3" s="351" t="n"/>
      <c r="AF3" s="249" t="n"/>
    </row>
    <row r="4" ht="21" customHeight="1" s="348" thickBot="1">
      <c r="A4" s="351" t="n"/>
      <c r="B4" s="351" t="n"/>
      <c r="C4" s="25" t="inlineStr">
        <is>
          <t>Federal Manangement Systems</t>
        </is>
      </c>
      <c r="D4" s="25" t="n"/>
      <c r="E4" s="25" t="n"/>
      <c r="F4" s="25" t="n"/>
      <c r="G4" s="25" t="n"/>
      <c r="H4" s="6" t="n"/>
      <c r="I4" s="6" t="n"/>
      <c r="J4" s="6" t="n"/>
      <c r="K4" s="330" t="inlineStr">
        <is>
          <t>Employee Number:</t>
        </is>
      </c>
      <c r="L4" s="351" t="n"/>
      <c r="M4" s="342" t="inlineStr">
        <is>
          <t>5428</t>
        </is>
      </c>
      <c r="N4" s="355" t="n"/>
      <c r="O4" s="6" t="n"/>
      <c r="P4" s="6" t="n"/>
      <c r="Q4" s="6" t="n"/>
      <c r="R4" s="6" t="n"/>
      <c r="S4" s="6" t="n"/>
      <c r="T4" s="6" t="n"/>
      <c r="U4" s="351" t="n"/>
      <c r="V4" s="130" t="inlineStr">
        <is>
          <t>Su</t>
        </is>
      </c>
      <c r="W4" s="131" t="inlineStr">
        <is>
          <t>M</t>
        </is>
      </c>
      <c r="X4" s="131" t="inlineStr">
        <is>
          <t>Tu</t>
        </is>
      </c>
      <c r="Y4" s="131" t="inlineStr">
        <is>
          <t>W</t>
        </is>
      </c>
      <c r="Z4" s="131" t="inlineStr">
        <is>
          <t>Th</t>
        </is>
      </c>
      <c r="AA4" s="131" t="inlineStr">
        <is>
          <t>F</t>
        </is>
      </c>
      <c r="AB4" s="132" t="inlineStr">
        <is>
          <t>Sa</t>
        </is>
      </c>
      <c r="AC4" s="351" t="n"/>
      <c r="AD4" s="133" t="inlineStr">
        <is>
          <t>Overtime Options</t>
        </is>
      </c>
      <c r="AE4" s="351" t="n"/>
      <c r="AF4" s="351" t="n"/>
      <c r="AJ4" s="257" t="n"/>
    </row>
    <row r="5" ht="14.1" customHeight="1" s="348" thickBot="1">
      <c r="A5" s="351" t="n"/>
      <c r="B5" s="351" t="n"/>
      <c r="C5" s="337" t="n"/>
      <c r="D5" s="351" t="n"/>
      <c r="E5" s="351" t="n"/>
      <c r="F5" s="351" t="n"/>
      <c r="G5" s="6" t="n"/>
      <c r="H5" s="340" t="n"/>
      <c r="I5" s="351" t="n"/>
      <c r="J5" s="340" t="n"/>
      <c r="K5" s="344" t="inlineStr">
        <is>
          <t>Employee Name:</t>
        </is>
      </c>
      <c r="L5" s="359" t="n"/>
      <c r="M5" s="342" t="inlineStr">
        <is>
          <t>Blucher, Winston Deon</t>
        </is>
      </c>
      <c r="N5" s="355" t="n"/>
      <c r="O5" s="337" t="n"/>
      <c r="P5" s="337" t="n"/>
      <c r="Q5" s="337" t="n"/>
      <c r="R5" s="337" t="n"/>
      <c r="S5" s="337" t="n"/>
      <c r="T5" s="337" t="n"/>
      <c r="U5" s="351" t="n"/>
      <c r="V5" s="263">
        <f>IF(MONTH($V$3)&lt;&gt;MONTH($V$3-WEEKDAY($V$3,1)+(ROW(V5)-ROW($V$5))*7+(COLUMN(V5)-COLUMN($V$5)+1)),"",$V$3-WEEKDAY($V$3,1)+(ROW(V5)-ROW($V$5))*7+(COLUMN(V5)-COLUMN($V$5)+1))</f>
        <v/>
      </c>
      <c r="W5" s="263">
        <f>IF(MONTH($V$3)&lt;&gt;MONTH($V$3-WEEKDAY($V$3,1)+(ROW(W5)-ROW($V$5))*7+(COLUMN(W5)-COLUMN($V$5)+1)),"",$V$3-WEEKDAY($V$3,1)+(ROW(W5)-ROW($V$5))*7+(COLUMN(W5)-COLUMN($V$5)+1))</f>
        <v/>
      </c>
      <c r="X5" s="263">
        <f>IF(MONTH($V$3)&lt;&gt;MONTH($V$3-WEEKDAY($V$3,1)+(ROW(X5)-ROW($V$5))*7+(COLUMN(X5)-COLUMN($V$5)+1)),"",$V$3-WEEKDAY($V$3,1)+(ROW(X5)-ROW($V$5))*7+(COLUMN(X5)-COLUMN($V$5)+1))</f>
        <v/>
      </c>
      <c r="Y5" s="263">
        <f>IF(MONTH($V$3)&lt;&gt;MONTH($V$3-WEEKDAY($V$3,1)+(ROW(Y5)-ROW($V$5))*7+(COLUMN(Y5)-COLUMN($V$5)+1)),"",$V$3-WEEKDAY($V$3,1)+(ROW(Y5)-ROW($V$5))*7+(COLUMN(Y5)-COLUMN($V$5)+1))</f>
        <v/>
      </c>
      <c r="Z5" s="263">
        <f>IF(MONTH($V$3)&lt;&gt;MONTH($V$3-WEEKDAY($V$3,1)+(ROW(Z5)-ROW($V$5))*7+(COLUMN(Z5)-COLUMN($V$5)+1)),"",$V$3-WEEKDAY($V$3,1)+(ROW(Z5)-ROW($V$5))*7+(COLUMN(Z5)-COLUMN($V$5)+1))</f>
        <v/>
      </c>
      <c r="AA5" s="263">
        <f>IF(MONTH($V$3)&lt;&gt;MONTH($V$3-WEEKDAY($V$3,1)+(ROW(AA5)-ROW($V$5))*7+(COLUMN(AA5)-COLUMN($V$5)+1)),"",$V$3-WEEKDAY($V$3,1)+(ROW(AA5)-ROW($V$5))*7+(COLUMN(AA5)-COLUMN($V$5)+1))</f>
        <v/>
      </c>
      <c r="AB5" s="263">
        <f>IF(MONTH($V$3)&lt;&gt;MONTH($V$3-WEEKDAY($V$3,1)+(ROW(AB5)-ROW($V$5))*7+(COLUMN(AB5)-COLUMN($V$5)+1)),"",$V$3-WEEKDAY($V$3,1)+(ROW(AB5)-ROW($V$5))*7+(COLUMN(AB5)-COLUMN($V$5)+1))</f>
        <v/>
      </c>
      <c r="AC5" s="351" t="n"/>
      <c r="AD5" s="351" t="n"/>
      <c r="AE5" s="3" t="b">
        <v>1</v>
      </c>
      <c r="AF5" s="258" t="n"/>
      <c r="AJ5" s="350" t="n"/>
      <c r="AK5" s="350" t="n"/>
      <c r="AL5" s="350" t="n"/>
    </row>
    <row r="6" ht="14.1" customHeight="1" s="348" thickBot="1">
      <c r="A6" s="351" t="n"/>
      <c r="B6" s="351" t="n"/>
      <c r="C6" s="337" t="inlineStr">
        <is>
          <t xml:space="preserve">120 Peter Rose St </t>
        </is>
      </c>
      <c r="D6" s="351" t="n"/>
      <c r="E6" s="351" t="n"/>
      <c r="F6" s="351" t="n"/>
      <c r="G6" s="6" t="n"/>
      <c r="H6" s="6" t="n"/>
      <c r="I6" s="6" t="n"/>
      <c r="J6" s="6" t="n"/>
      <c r="K6" s="6" t="n"/>
      <c r="L6" s="6" t="n"/>
      <c r="M6" s="339" t="inlineStr">
        <is>
          <t>Armed or unarmed</t>
        </is>
      </c>
      <c r="N6" s="360" t="n"/>
      <c r="O6" s="135" t="inlineStr">
        <is>
          <t>Unarmed</t>
        </is>
      </c>
      <c r="P6" s="6" t="n"/>
      <c r="Q6" s="6" t="n"/>
      <c r="R6" s="6" t="n"/>
      <c r="S6" s="6" t="n"/>
      <c r="T6" s="6" t="n"/>
      <c r="U6" s="351" t="n"/>
      <c r="V6" s="263">
        <f>IF(MONTH($V$3)&lt;&gt;MONTH($V$3-WEEKDAY($V$3,1)+(ROW(V6)-ROW($V$5))*7+(COLUMN(V6)-COLUMN($V$5)+1)),"",$V$3-WEEKDAY($V$3,1)+(ROW(V6)-ROW($V$5))*7+(COLUMN(V6)-COLUMN($V$5)+1))</f>
        <v/>
      </c>
      <c r="W6" s="263">
        <f>IF(MONTH($V$3)&lt;&gt;MONTH($V$3-WEEKDAY($V$3,1)+(ROW(W6)-ROW($V$5))*7+(COLUMN(W6)-COLUMN($V$5)+1)),"",$V$3-WEEKDAY($V$3,1)+(ROW(W6)-ROW($V$5))*7+(COLUMN(W6)-COLUMN($V$5)+1))</f>
        <v/>
      </c>
      <c r="X6" s="263">
        <f>IF(MONTH($V$3)&lt;&gt;MONTH($V$3-WEEKDAY($V$3,1)+(ROW(X6)-ROW($V$5))*7+(COLUMN(X6)-COLUMN($V$5)+1)),"",$V$3-WEEKDAY($V$3,1)+(ROW(X6)-ROW($V$5))*7+(COLUMN(X6)-COLUMN($V$5)+1))</f>
        <v/>
      </c>
      <c r="Y6" s="263">
        <f>IF(MONTH($V$3)&lt;&gt;MONTH($V$3-WEEKDAY($V$3,1)+(ROW(Y6)-ROW($V$5))*7+(COLUMN(Y6)-COLUMN($V$5)+1)),"",$V$3-WEEKDAY($V$3,1)+(ROW(Y6)-ROW($V$5))*7+(COLUMN(Y6)-COLUMN($V$5)+1))</f>
        <v/>
      </c>
      <c r="Z6" s="263">
        <f>IF(MONTH($V$3)&lt;&gt;MONTH($V$3-WEEKDAY($V$3,1)+(ROW(Z6)-ROW($V$5))*7+(COLUMN(Z6)-COLUMN($V$5)+1)),"",$V$3-WEEKDAY($V$3,1)+(ROW(Z6)-ROW($V$5))*7+(COLUMN(Z6)-COLUMN($V$5)+1))</f>
        <v/>
      </c>
      <c r="AA6" s="263">
        <f>IF(MONTH($V$3)&lt;&gt;MONTH($V$3-WEEKDAY($V$3,1)+(ROW(AA6)-ROW($V$5))*7+(COLUMN(AA6)-COLUMN($V$5)+1)),"",$V$3-WEEKDAY($V$3,1)+(ROW(AA6)-ROW($V$5))*7+(COLUMN(AA6)-COLUMN($V$5)+1))</f>
        <v/>
      </c>
      <c r="AB6" s="263">
        <f>IF(MONTH($V$3)&lt;&gt;MONTH($V$3-WEEKDAY($V$3,1)+(ROW(AB6)-ROW($V$5))*7+(COLUMN(AB6)-COLUMN($V$5)+1)),"",$V$3-WEEKDAY($V$3,1)+(ROW(AB6)-ROW($V$5))*7+(COLUMN(AB6)-COLUMN($V$5)+1))</f>
        <v/>
      </c>
      <c r="AC6" s="351" t="n"/>
      <c r="AD6" s="136" t="inlineStr">
        <is>
          <t>After:</t>
        </is>
      </c>
      <c r="AE6" s="264" t="n">
        <v>8</v>
      </c>
      <c r="AF6" s="258" t="n"/>
      <c r="AJ6" s="350" t="n"/>
      <c r="AL6" s="251" t="n"/>
    </row>
    <row r="7" ht="14.1" customHeight="1" s="348" thickBot="1">
      <c r="A7" s="351" t="n"/>
      <c r="B7" s="351" t="n"/>
      <c r="C7" s="337" t="inlineStr">
        <is>
          <t>Queenstown</t>
        </is>
      </c>
      <c r="D7" s="351" t="n"/>
      <c r="E7" s="351" t="n"/>
      <c r="F7" s="351" t="n"/>
      <c r="G7" s="6" t="n"/>
      <c r="H7" s="340" t="n"/>
      <c r="I7" s="351" t="n"/>
      <c r="J7" s="340" t="n"/>
      <c r="K7" s="340" t="n"/>
      <c r="L7" s="340" t="n"/>
      <c r="M7" s="338" t="inlineStr">
        <is>
          <t>Agency</t>
        </is>
      </c>
      <c r="N7" s="361" t="n"/>
      <c r="O7" s="7" t="inlineStr">
        <is>
          <t>Caricom</t>
        </is>
      </c>
      <c r="P7" s="6" t="n"/>
      <c r="Q7" s="6" t="n"/>
      <c r="R7" s="6" t="n"/>
      <c r="S7" s="6" t="n"/>
      <c r="T7" s="6" t="n"/>
      <c r="U7" s="351" t="n"/>
      <c r="V7" s="263">
        <f>IF(MONTH($V$3)&lt;&gt;MONTH($V$3-WEEKDAY($V$3,1)+(ROW(V7)-ROW($V$5))*7+(COLUMN(V7)-COLUMN($V$5)+1)),"",$V$3-WEEKDAY($V$3,1)+(ROW(V7)-ROW($V$5))*7+(COLUMN(V7)-COLUMN($V$5)+1))</f>
        <v/>
      </c>
      <c r="W7" s="263">
        <f>IF(MONTH($V$3)&lt;&gt;MONTH($V$3-WEEKDAY($V$3,1)+(ROW(W7)-ROW($V$5))*7+(COLUMN(W7)-COLUMN($V$5)+1)),"",$V$3-WEEKDAY($V$3,1)+(ROW(W7)-ROW($V$5))*7+(COLUMN(W7)-COLUMN($V$5)+1))</f>
        <v/>
      </c>
      <c r="X7" s="263">
        <f>IF(MONTH($V$3)&lt;&gt;MONTH($V$3-WEEKDAY($V$3,1)+(ROW(X7)-ROW($V$5))*7+(COLUMN(X7)-COLUMN($V$5)+1)),"",$V$3-WEEKDAY($V$3,1)+(ROW(X7)-ROW($V$5))*7+(COLUMN(X7)-COLUMN($V$5)+1))</f>
        <v/>
      </c>
      <c r="Y7" s="263">
        <f>IF(MONTH($V$3)&lt;&gt;MONTH($V$3-WEEKDAY($V$3,1)+(ROW(Y7)-ROW($V$5))*7+(COLUMN(Y7)-COLUMN($V$5)+1)),"",$V$3-WEEKDAY($V$3,1)+(ROW(Y7)-ROW($V$5))*7+(COLUMN(Y7)-COLUMN($V$5)+1))</f>
        <v/>
      </c>
      <c r="Z7" s="263">
        <f>IF(MONTH($V$3)&lt;&gt;MONTH($V$3-WEEKDAY($V$3,1)+(ROW(Z7)-ROW($V$5))*7+(COLUMN(Z7)-COLUMN($V$5)+1)),"",$V$3-WEEKDAY($V$3,1)+(ROW(Z7)-ROW($V$5))*7+(COLUMN(Z7)-COLUMN($V$5)+1))</f>
        <v/>
      </c>
      <c r="AA7" s="263">
        <f>IF(MONTH($V$3)&lt;&gt;MONTH($V$3-WEEKDAY($V$3,1)+(ROW(AA7)-ROW($V$5))*7+(COLUMN(AA7)-COLUMN($V$5)+1)),"",$V$3-WEEKDAY($V$3,1)+(ROW(AA7)-ROW($V$5))*7+(COLUMN(AA7)-COLUMN($V$5)+1))</f>
        <v/>
      </c>
      <c r="AB7" s="263">
        <f>IF(MONTH($V$3)&lt;&gt;MONTH($V$3-WEEKDAY($V$3,1)+(ROW(AB7)-ROW($V$5))*7+(COLUMN(AB7)-COLUMN($V$5)+1)),"",$V$3-WEEKDAY($V$3,1)+(ROW(AB7)-ROW($V$5))*7+(COLUMN(AB7)-COLUMN($V$5)+1))</f>
        <v/>
      </c>
      <c r="AC7" s="351" t="n"/>
      <c r="AD7" s="351" t="n"/>
      <c r="AE7" s="351" t="n"/>
      <c r="AF7" s="258" t="n"/>
      <c r="AJ7" s="350" t="n"/>
      <c r="AL7" s="251" t="n"/>
    </row>
    <row r="8">
      <c r="A8" s="351" t="n"/>
      <c r="B8" s="351" t="n"/>
      <c r="C8" s="337" t="inlineStr">
        <is>
          <t>Georgetown, Guyana</t>
        </is>
      </c>
      <c r="D8" s="351" t="n"/>
      <c r="E8" s="351" t="n"/>
      <c r="F8" s="351" t="n"/>
      <c r="G8" s="6" t="n"/>
      <c r="H8" s="6" t="n"/>
      <c r="I8" s="6" t="n"/>
      <c r="J8" s="6" t="n"/>
      <c r="K8" s="6" t="n"/>
      <c r="L8" s="6" t="n"/>
      <c r="M8" s="341" t="n"/>
      <c r="N8" s="351" t="n"/>
      <c r="O8" s="351" t="n"/>
      <c r="P8" s="6" t="n"/>
      <c r="Q8" s="6" t="n"/>
      <c r="R8" s="6" t="n"/>
      <c r="S8" s="6" t="n"/>
      <c r="T8" s="6" t="n"/>
      <c r="U8" s="351" t="n"/>
      <c r="V8" s="263">
        <f>IF(MONTH($V$3)&lt;&gt;MONTH($V$3-WEEKDAY($V$3,1)+(ROW(V8)-ROW($V$5))*7+(COLUMN(V8)-COLUMN($V$5)+1)),"",$V$3-WEEKDAY($V$3,1)+(ROW(V8)-ROW($V$5))*7+(COLUMN(V8)-COLUMN($V$5)+1))</f>
        <v/>
      </c>
      <c r="W8" s="263">
        <f>IF(MONTH($V$3)&lt;&gt;MONTH($V$3-WEEKDAY($V$3,1)+(ROW(W8)-ROW($V$5))*7+(COLUMN(W8)-COLUMN($V$5)+1)),"",$V$3-WEEKDAY($V$3,1)+(ROW(W8)-ROW($V$5))*7+(COLUMN(W8)-COLUMN($V$5)+1))</f>
        <v/>
      </c>
      <c r="X8" s="263">
        <f>IF(MONTH($V$3)&lt;&gt;MONTH($V$3-WEEKDAY($V$3,1)+(ROW(X8)-ROW($V$5))*7+(COLUMN(X8)-COLUMN($V$5)+1)),"",$V$3-WEEKDAY($V$3,1)+(ROW(X8)-ROW($V$5))*7+(COLUMN(X8)-COLUMN($V$5)+1))</f>
        <v/>
      </c>
      <c r="Y8" s="263">
        <f>IF(MONTH($V$3)&lt;&gt;MONTH($V$3-WEEKDAY($V$3,1)+(ROW(Y8)-ROW($V$5))*7+(COLUMN(Y8)-COLUMN($V$5)+1)),"",$V$3-WEEKDAY($V$3,1)+(ROW(Y8)-ROW($V$5))*7+(COLUMN(Y8)-COLUMN($V$5)+1))</f>
        <v/>
      </c>
      <c r="Z8" s="263">
        <f>IF(MONTH($V$3)&lt;&gt;MONTH($V$3-WEEKDAY($V$3,1)+(ROW(Z8)-ROW($V$5))*7+(COLUMN(Z8)-COLUMN($V$5)+1)),"",$V$3-WEEKDAY($V$3,1)+(ROW(Z8)-ROW($V$5))*7+(COLUMN(Z8)-COLUMN($V$5)+1))</f>
        <v/>
      </c>
      <c r="AA8" s="263">
        <f>IF(MONTH($V$3)&lt;&gt;MONTH($V$3-WEEKDAY($V$3,1)+(ROW(AA8)-ROW($V$5))*7+(COLUMN(AA8)-COLUMN($V$5)+1)),"",$V$3-WEEKDAY($V$3,1)+(ROW(AA8)-ROW($V$5))*7+(COLUMN(AA8)-COLUMN($V$5)+1))</f>
        <v/>
      </c>
      <c r="AB8" s="263">
        <f>IF(MONTH($V$3)&lt;&gt;MONTH($V$3-WEEKDAY($V$3,1)+(ROW(AB8)-ROW($V$5))*7+(COLUMN(AB8)-COLUMN($V$5)+1)),"",$V$3-WEEKDAY($V$3,1)+(ROW(AB8)-ROW($V$5))*7+(COLUMN(AB8)-COLUMN($V$5)+1))</f>
        <v/>
      </c>
      <c r="AC8" s="351" t="n"/>
      <c r="AD8" s="351" t="n"/>
      <c r="AE8" s="3" t="b">
        <v>1</v>
      </c>
      <c r="AF8" s="258" t="n"/>
      <c r="AJ8" s="350" t="n"/>
      <c r="AL8" s="251" t="n"/>
    </row>
    <row r="9">
      <c r="A9" s="351" t="n"/>
      <c r="B9" s="351" t="n"/>
      <c r="C9" s="337" t="n"/>
      <c r="D9" s="337" t="n"/>
      <c r="E9" s="337" t="n"/>
      <c r="F9" s="337" t="n"/>
      <c r="G9" s="6" t="n"/>
      <c r="H9" s="6" t="n"/>
      <c r="I9" s="6" t="n"/>
      <c r="J9" s="6" t="n"/>
      <c r="K9" s="6" t="n"/>
      <c r="L9" s="6" t="n"/>
      <c r="M9" s="137" t="n"/>
      <c r="N9" s="137" t="n"/>
      <c r="O9" s="6" t="n"/>
      <c r="P9" s="6" t="n"/>
      <c r="Q9" s="6" t="n"/>
      <c r="R9" s="6" t="n"/>
      <c r="S9" s="6" t="n"/>
      <c r="T9" s="6" t="n"/>
      <c r="U9" s="351" t="n"/>
      <c r="V9" s="265" t="n"/>
      <c r="W9" s="265" t="n"/>
      <c r="X9" s="265" t="n"/>
      <c r="Y9" s="265" t="n"/>
      <c r="Z9" s="265" t="n"/>
      <c r="AA9" s="265" t="n"/>
      <c r="AB9" s="265" t="n"/>
      <c r="AC9" s="351" t="n"/>
      <c r="AD9" s="351" t="n"/>
      <c r="AE9" s="3" t="n"/>
      <c r="AF9" s="351" t="n"/>
      <c r="AJ9" s="350" t="n"/>
      <c r="AL9" s="251" t="n"/>
    </row>
    <row r="10">
      <c r="A10" s="351" t="n"/>
      <c r="B10" s="351" t="n"/>
      <c r="C10" s="337" t="inlineStr">
        <is>
          <t>592-223-7560</t>
        </is>
      </c>
      <c r="D10" s="351" t="n"/>
      <c r="E10" s="351" t="n"/>
      <c r="F10" s="351" t="n"/>
      <c r="G10" s="6" t="n"/>
      <c r="H10" s="340" t="n"/>
      <c r="I10" s="351" t="n"/>
      <c r="J10" s="340" t="n"/>
      <c r="K10" s="330" t="inlineStr">
        <is>
          <t>Week Starting:</t>
        </is>
      </c>
      <c r="L10" s="351" t="n"/>
      <c r="M10" s="335" t="n">
        <v>45977</v>
      </c>
      <c r="N10" s="362" t="n"/>
      <c r="O10" s="6" t="n"/>
      <c r="P10" s="6" t="n"/>
      <c r="Q10" s="6" t="n"/>
      <c r="R10" s="6" t="n"/>
      <c r="S10" s="6" t="n"/>
      <c r="T10" s="138" t="inlineStr">
        <is>
          <t>[42]</t>
        </is>
      </c>
      <c r="U10" s="351" t="n"/>
      <c r="V10" s="263">
        <f>IF(MONTH($V$3)&lt;&gt;MONTH($V$3-WEEKDAY($V$3,1)+(ROW(V10)-ROW($V$5))*7+(COLUMN(V10)-COLUMN($V$5)+1)),"",$V$3-WEEKDAY($V$3,1)+(ROW(V10)-ROW($V$5))*7+(COLUMN(V10)-COLUMN($V$5)+1))</f>
        <v/>
      </c>
      <c r="W10" s="263">
        <f>IF(MONTH($V$3)&lt;&gt;MONTH($V$3-WEEKDAY($V$3,1)+(ROW(W10)-ROW($V$5))*7+(COLUMN(W10)-COLUMN($V$5)+1)),"",$V$3-WEEKDAY($V$3,1)+(ROW(W10)-ROW($V$5))*7+(COLUMN(W10)-COLUMN($V$5)+1))</f>
        <v/>
      </c>
      <c r="X10" s="263">
        <f>IF(MONTH($V$3)&lt;&gt;MONTH($V$3-WEEKDAY($V$3,1)+(ROW(X10)-ROW($V$5))*7+(COLUMN(X10)-COLUMN($V$5)+1)),"",$V$3-WEEKDAY($V$3,1)+(ROW(X10)-ROW($V$5))*7+(COLUMN(X10)-COLUMN($V$5)+1))</f>
        <v/>
      </c>
      <c r="Y10" s="263">
        <f>IF(MONTH($V$3)&lt;&gt;MONTH($V$3-WEEKDAY($V$3,1)+(ROW(Y10)-ROW($V$5))*7+(COLUMN(Y10)-COLUMN($V$5)+1)),"",$V$3-WEEKDAY($V$3,1)+(ROW(Y10)-ROW($V$5))*7+(COLUMN(Y10)-COLUMN($V$5)+1))</f>
        <v/>
      </c>
      <c r="Z10" s="263">
        <f>IF(MONTH($V$3)&lt;&gt;MONTH($V$3-WEEKDAY($V$3,1)+(ROW(Z10)-ROW($V$5))*7+(COLUMN(Z10)-COLUMN($V$5)+1)),"",$V$3-WEEKDAY($V$3,1)+(ROW(Z10)-ROW($V$5))*7+(COLUMN(Z10)-COLUMN($V$5)+1))</f>
        <v/>
      </c>
      <c r="AA10" s="263">
        <f>IF(MONTH($V$3)&lt;&gt;MONTH($V$3-WEEKDAY($V$3,1)+(ROW(AA10)-ROW($V$5))*7+(COLUMN(AA10)-COLUMN($V$5)+1)),"",$V$3-WEEKDAY($V$3,1)+(ROW(AA10)-ROW($V$5))*7+(COLUMN(AA10)-COLUMN($V$5)+1))</f>
        <v/>
      </c>
      <c r="AB10" s="263">
        <f>IF(MONTH($V$3)&lt;&gt;MONTH($V$3-WEEKDAY($V$3,1)+(ROW(AB10)-ROW($V$5))*7+(COLUMN(AB10)-COLUMN($V$5)+1)),"",$V$3-WEEKDAY($V$3,1)+(ROW(AB10)-ROW($V$5))*7+(COLUMN(AB10)-COLUMN($V$5)+1))</f>
        <v/>
      </c>
      <c r="AC10" s="351" t="n"/>
      <c r="AD10" s="136" t="inlineStr">
        <is>
          <t>After:</t>
        </is>
      </c>
      <c r="AE10" s="264" t="n">
        <v>40</v>
      </c>
      <c r="AF10" s="250" t="n"/>
    </row>
    <row r="11" ht="15.75" customHeight="1" s="348" thickBot="1">
      <c r="A11" s="351" t="n"/>
      <c r="B11" s="351" t="n"/>
      <c r="C11" s="6" t="n"/>
      <c r="D11" s="6" t="n"/>
      <c r="E11" s="6" t="n"/>
      <c r="F11" s="6" t="n"/>
      <c r="G11" s="6" t="n"/>
      <c r="H11" s="6" t="n"/>
      <c r="I11" s="6" t="n"/>
      <c r="J11" s="6" t="n"/>
      <c r="K11" s="259" t="inlineStr">
        <is>
          <t>Carry Forward Hrs:</t>
        </is>
      </c>
      <c r="L11" s="248" t="n">
        <v>60</v>
      </c>
      <c r="M11" s="6" t="n"/>
      <c r="N11" s="6" t="n"/>
      <c r="O11" s="6" t="n"/>
      <c r="P11" s="6" t="n"/>
      <c r="Q11" s="6" t="n"/>
      <c r="R11" s="6" t="n"/>
      <c r="S11" s="6" t="n"/>
      <c r="T11" s="6" t="n"/>
      <c r="U11" s="351" t="n"/>
      <c r="V11" s="263">
        <f>IF(MONTH($V$3)&lt;&gt;MONTH($V$3-WEEKDAY($V$3,1)+(ROW(V11)-ROW($V$5))*7+(COLUMN(V11)-COLUMN($V$5)+1)),"",$V$3-WEEKDAY($V$3,1)+(ROW(V11)-ROW($V$5))*7+(COLUMN(V11)-COLUMN($V$5)+1))</f>
        <v/>
      </c>
      <c r="W11" s="263">
        <f>IF(MONTH($V$3)&lt;&gt;MONTH($V$3-WEEKDAY($V$3,1)+(ROW(W11)-ROW($V$5))*7+(COLUMN(W11)-COLUMN($V$5)+1)),"",$V$3-WEEKDAY($V$3,1)+(ROW(W11)-ROW($V$5))*7+(COLUMN(W11)-COLUMN($V$5)+1))</f>
        <v/>
      </c>
      <c r="X11" s="263">
        <f>IF(MONTH($V$3)&lt;&gt;MONTH($V$3-WEEKDAY($V$3,1)+(ROW(X11)-ROW($V$5))*7+(COLUMN(X11)-COLUMN($V$5)+1)),"",$V$3-WEEKDAY($V$3,1)+(ROW(X11)-ROW($V$5))*7+(COLUMN(X11)-COLUMN($V$5)+1))</f>
        <v/>
      </c>
      <c r="Y11" s="263">
        <f>IF(MONTH($V$3)&lt;&gt;MONTH($V$3-WEEKDAY($V$3,1)+(ROW(Y11)-ROW($V$5))*7+(COLUMN(Y11)-COLUMN($V$5)+1)),"",$V$3-WEEKDAY($V$3,1)+(ROW(Y11)-ROW($V$5))*7+(COLUMN(Y11)-COLUMN($V$5)+1))</f>
        <v/>
      </c>
      <c r="Z11" s="263">
        <f>IF(MONTH($V$3)&lt;&gt;MONTH($V$3-WEEKDAY($V$3,1)+(ROW(Z11)-ROW($V$5))*7+(COLUMN(Z11)-COLUMN($V$5)+1)),"",$V$3-WEEKDAY($V$3,1)+(ROW(Z11)-ROW($V$5))*7+(COLUMN(Z11)-COLUMN($V$5)+1))</f>
        <v/>
      </c>
      <c r="AA11" s="263">
        <f>IF(MONTH($V$3)&lt;&gt;MONTH($V$3-WEEKDAY($V$3,1)+(ROW(AA11)-ROW($V$5))*7+(COLUMN(AA11)-COLUMN($V$5)+1)),"",$V$3-WEEKDAY($V$3,1)+(ROW(AA11)-ROW($V$5))*7+(COLUMN(AA11)-COLUMN($V$5)+1))</f>
        <v/>
      </c>
      <c r="AB11" s="263">
        <f>IF(MONTH($V$3)&lt;&gt;MONTH($V$3-WEEKDAY($V$3,1)+(ROW(AB11)-ROW($V$5))*7+(COLUMN(AB11)-COLUMN($V$5)+1)),"",$V$3-WEEKDAY($V$3,1)+(ROW(AB11)-ROW($V$5))*7+(COLUMN(AB11)-COLUMN($V$5)+1))</f>
        <v/>
      </c>
      <c r="AC11" s="351" t="n"/>
      <c r="AD11" s="351" t="n"/>
      <c r="AE11" s="351" t="n"/>
      <c r="AF11" s="258" t="n"/>
      <c r="AJ11" s="252" t="n"/>
      <c r="AK11" s="252" t="n"/>
    </row>
    <row r="12" ht="27.75" customFormat="1" customHeight="1" s="2" thickBot="1">
      <c r="A12" s="266" t="inlineStr">
        <is>
          <t>Day Off</t>
        </is>
      </c>
      <c r="B12" s="267" t="inlineStr">
        <is>
          <t>Holiday Double</t>
        </is>
      </c>
      <c r="C12" s="139" t="inlineStr">
        <is>
          <t>Day of Week</t>
        </is>
      </c>
      <c r="D12" s="140" t="inlineStr">
        <is>
          <t>Time
In</t>
        </is>
      </c>
      <c r="E12" s="140" t="inlineStr">
        <is>
          <t>Time
Out</t>
        </is>
      </c>
      <c r="F12" s="141" t="n"/>
      <c r="G12" s="140" t="inlineStr">
        <is>
          <t>Time
In</t>
        </is>
      </c>
      <c r="H12" s="140" t="inlineStr">
        <is>
          <t>Time
Out</t>
        </is>
      </c>
      <c r="I12" s="142" t="inlineStr">
        <is>
          <t>Total
Hrs</t>
        </is>
      </c>
      <c r="J12" s="142" t="inlineStr">
        <is>
          <t>Location</t>
        </is>
      </c>
      <c r="K12" s="142" t="inlineStr">
        <is>
          <t>Supervisor</t>
        </is>
      </c>
      <c r="L12" s="142" t="inlineStr">
        <is>
          <t>Supervisor Approval</t>
        </is>
      </c>
      <c r="M12" s="140" t="inlineStr">
        <is>
          <t>Regular
Hrs</t>
        </is>
      </c>
      <c r="N12" s="140" t="inlineStr">
        <is>
          <t>Overtime
Hrs</t>
        </is>
      </c>
      <c r="O12" s="140" t="inlineStr">
        <is>
          <t>Hol Hrs</t>
        </is>
      </c>
      <c r="P12" s="140" t="inlineStr">
        <is>
          <t>Responsibilities</t>
        </is>
      </c>
      <c r="Q12" s="140" t="inlineStr">
        <is>
          <t>Risk</t>
        </is>
      </c>
      <c r="R12" s="140" t="inlineStr">
        <is>
          <t>Meals</t>
        </is>
      </c>
      <c r="S12" s="140" t="inlineStr">
        <is>
          <t>Vac Hrs</t>
        </is>
      </c>
      <c r="T12" s="143" t="inlineStr">
        <is>
          <t>Reason for Overtime</t>
        </is>
      </c>
      <c r="U12" s="144" t="inlineStr">
        <is>
          <t>Wkly Reg Avail</t>
        </is>
      </c>
      <c r="V12" s="351" t="inlineStr">
        <is>
          <t>Orig Reg</t>
        </is>
      </c>
      <c r="W12" s="351" t="inlineStr">
        <is>
          <t>Wkly OT Adj</t>
        </is>
      </c>
      <c r="X12" s="351" t="inlineStr">
        <is>
          <t>Week Start</t>
        </is>
      </c>
      <c r="Y12" s="351" t="inlineStr">
        <is>
          <t>Wk Hrs Before</t>
        </is>
      </c>
      <c r="Z12" s="351" t="n"/>
      <c r="AA12" s="351" t="n"/>
      <c r="AB12" s="351" t="n"/>
      <c r="AC12" s="351" t="n"/>
      <c r="AD12" s="351" t="n"/>
      <c r="AE12" s="351" t="n"/>
      <c r="AF12" s="351" t="n"/>
      <c r="AJ12" s="252" t="n"/>
      <c r="AK12" s="252" t="n"/>
    </row>
    <row r="13" hidden="1" ht="15.75" customHeight="1" s="348" thickBot="1">
      <c r="A13" s="268" t="n"/>
      <c r="B13" s="351" t="n"/>
      <c r="C13" s="145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146" t="n"/>
      <c r="U13" s="351" t="n"/>
      <c r="V13" s="351" t="n"/>
      <c r="W13" s="351" t="n"/>
      <c r="X13" s="351" t="n"/>
      <c r="Y13" s="351" t="n"/>
      <c r="Z13" s="351" t="n"/>
      <c r="AA13" s="351" t="n"/>
      <c r="AB13" s="351" t="n"/>
      <c r="AC13" s="351" t="n"/>
      <c r="AD13" s="351" t="n"/>
      <c r="AE13" s="351" t="n"/>
      <c r="AF13" s="351" t="n"/>
    </row>
    <row r="14" ht="24" customHeight="1" s="348" thickBot="1">
      <c r="A14" s="147" t="inlineStr">
        <is>
          <t>On Day</t>
        </is>
      </c>
      <c r="B14" s="269" t="n"/>
      <c r="C14" s="88">
        <f>M10</f>
        <v/>
      </c>
      <c r="D14" s="54" t="n"/>
      <c r="E14" s="148">
        <f>IF(D14="", "",
 IF(D14=TIME(0,0,0), 0,
 IF(AND(D14&gt;=TIME(0,0,1), D14&lt;=TIME(2,0,0)), TIME(7,0,0),
 IF(AND(D14&gt;=TIME(6,0,0), D14&lt;=TIME(8,0,0)), TIME(12,0,0),
 IF(AND(D14&gt;TIME(8,0,0), D14&lt;=TIME(13,59,0)), TIME(15,0,0),
 IF(AND(D14&gt;=TIME(14,0,0), D14&lt;=TIME(17,59,0)), TIME(21,0,0),
 IF(AND(D14&gt;=TIME(18,0,0), D14&lt;=TIME(21,59,0)), TIME(0,0,0),
 IF(AND(D14&gt;=TIME(22,0,0), D14&lt;=TIME(23,59,59)), TIME(7,0,0), ""))))))))</f>
        <v/>
      </c>
      <c r="F14" s="149" t="n"/>
      <c r="G14" s="148">
        <f>IF(AND(D14&gt;=TIME(6,0,0),D14&lt;=TIME(8,0,0)),E14,"")</f>
        <v/>
      </c>
      <c r="H14" s="54" t="n"/>
      <c r="I14" s="55">
        <f>ROUND(IF(OR(D14="",E14="",E14=0),0,IF(H14="",MOD(E14-D14,1)*24,MOD(H14-D14,1)*24)),2)</f>
        <v/>
      </c>
      <c r="J14" s="150" t="n"/>
      <c r="K14" s="270" t="n"/>
      <c r="L14" s="271" t="n"/>
      <c r="M14" s="272">
        <f>MAX(0,V14-W14)</f>
        <v/>
      </c>
      <c r="N14" s="56">
        <f>(IF(OR($C14="",$D14=""),0,
 IF(OR($A14="Holiday",$A15="Holiday"),
    IF(ISNUMBER(MATCH(TRIM($B14),{"Phagwah","Good Friday","Easter Monday","Labour Day","Christmas","Eid ul Azha","Romans-2","Globe-12","Neptune P1"},0)),0,$I14),
 IF(AND(NOT(OR($A14="Annual Leave",$A15="Annual Leave")),$A14="Off day"),$I14,
  MAX(0,$I14-$V14)
  ))))+W14</f>
        <v/>
      </c>
      <c r="O14" s="56">
        <f>IF(AND(OR($A14="Holiday",$A15="Holiday"),
        ISNUMBER(MATCH(TRIM($B14),{"Phagwah","Good Friday","Easter Monday","Labour Day","Christmas","Eid ul Azha","Romans-2","Globe-12","Neptune P1"},0))),
   $I14,0)</f>
        <v/>
      </c>
      <c r="P14" s="56">
        <f>IF(OR($O$7="Canteen",$O$7="Head Office"),0,IF($I14&lt;=0,0,IF(OR(OR(TRIM($J14)="Hebrews",TRIM($J14)="Romans",TRIM($J14)="Romans-2",TRIM($J14)="Globe",TRIM($J14)="Globe-12",TRIM($J14)="Neptune P1"),AND($I15&gt;0,OR(TRIM($J15)="Hebrews",TRIM($J15)="Romans",TRIM($J15)="Romans-2",TRIM($J15)="Globe",TRIM($J15)="Globe-12",TRIM($J15)="Neptune P1"))),1,0)))</f>
        <v/>
      </c>
      <c r="Q14" s="57" t="n"/>
      <c r="R14" s="56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IF($I14&gt;0,1,0),
      0
   ),
0))</f>
        <v/>
      </c>
      <c r="S14" s="56">
        <f>IF(OR($A14="Annual Leave",$A15="Annual Leave"),IF($A14="Annual Leave",8,0),0)</f>
        <v/>
      </c>
      <c r="T14" s="58" t="n"/>
      <c r="U14" s="144">
        <f>MAX(0,40-Y14)</f>
        <v/>
      </c>
      <c r="V14" s="151">
        <f>IF(OR($C14="",$D14=""),0,
 IF(OR($A14="Holiday",$A15="Holiday"),0,
 IF(AND(NOT(OR($A14="Annual Leave",$A15="Annual Leave")),$A14="Off day"),0,
  IF($I14+$I15&gt;=8,IF($I14&gt;=8,8,$I14),$I14)
  )))</f>
        <v/>
      </c>
      <c r="W14" s="151">
        <f>MAX(0,V14-U14)</f>
        <v/>
      </c>
      <c r="X14" s="151">
        <f>IF(C14="","",C14-WEEKDAY(C14,1)+1)</f>
        <v/>
      </c>
      <c r="Y14" s="151">
        <f>IF(X14=X14,$L$11,0)</f>
        <v/>
      </c>
      <c r="Z14" s="151" t="n"/>
      <c r="AA14" s="151" t="n"/>
      <c r="AB14" s="151" t="n"/>
      <c r="AC14" s="351" t="n"/>
      <c r="AD14" s="351" t="n"/>
      <c r="AE14" s="351" t="n"/>
      <c r="AF14" s="351" t="n"/>
    </row>
    <row r="15" ht="24" customHeight="1" s="348" thickBot="1">
      <c r="A15" s="147" t="inlineStr">
        <is>
          <t>On Day</t>
        </is>
      </c>
      <c r="B15" s="269" t="n"/>
      <c r="C15" s="89">
        <f>C14</f>
        <v/>
      </c>
      <c r="D15" s="59" t="n"/>
      <c r="E15" s="152">
        <f>IF(D15="", "",
 IF(D15=TIME(0,0,0), 0,
 IF(AND(D15&gt;=TIME(0,0,1), D15&lt;=TIME(2,0,0)), TIME(7,0,0),
 IF(AND(D15&gt;=TIME(6,0,0), D15&lt;=TIME(8,0,0)), TIME(12,0,0),
 IF(AND(D15&gt;TIME(8,0,0), D15&lt;=TIME(13,59,0)), TIME(15,0,0),
 IF(AND(D15&gt;=TIME(14,0,0), D15&lt;=TIME(17,59,0)), TIME(21,0,0),
 IF(AND(D15&gt;=TIME(18,0,0), D15&lt;=TIME(21,59,0)), TIME(0,0,0),
 IF(AND(D15&gt;=TIME(22,0,0), D15&lt;=TIME(23,59,59)), TIME(7,0,0), ""))))))))</f>
        <v/>
      </c>
      <c r="F15" s="153" t="n"/>
      <c r="G15" s="152">
        <f>IF(AND(D15&gt;=TIME(6,0,0),D15&lt;=TIME(8,0,0)),E15,"")</f>
        <v/>
      </c>
      <c r="H15" s="59" t="n"/>
      <c r="I15" s="60">
        <f>ROUND(IF(OR(D15="",E15="",E15=0),0,IF(H15="",MOD(E15-D15,1)*24,MOD(H15-D15,1)*24)),2)</f>
        <v/>
      </c>
      <c r="J15" s="150" t="n"/>
      <c r="K15" s="270" t="n"/>
      <c r="L15" s="271" t="n"/>
      <c r="M15" s="272">
        <f>MAX(0,V15-W15)</f>
        <v/>
      </c>
      <c r="N15" s="61">
        <f>(IF(OR($C15="",$D15=""),0,
 IF(OR($A14="Holiday",$A15="Holiday"),
    IF(ISNUMBER(MATCH(TRIM($B15),{"Phagwah","Good Friday","Easter Monday","Labour Day","Christmas","Eid ul Azha","Romans-2","Globe-12","Neptune P1"},0)),0,$I15),
 IF(AND(NOT(OR($A14="Annual Leave",$A15="Annual Leave")),$A15="Off day"),$I15,
  MAX(0,$I15-$V15)
  ))))+W15</f>
        <v/>
      </c>
      <c r="O15" s="61">
        <f>IF(AND(OR($A14="Holiday",$A15="Holiday"),
        ISNUMBER(MATCH(TRIM($B15),{"Phagwah","Good Friday","Easter Monday","Labour Day","Christmas","Eid ul Azha","Romans-2","Globe-12","Neptune P1"},0))),
   $I15,0)</f>
        <v/>
      </c>
      <c r="P15" s="61">
        <f>IF(OR($O$7="Canteen",$O$7="Head Office"),0,IF($I15&lt;=0,0,IF(AND($I14&lt;=0,OR(TRIM($J15)="Hebrews",TRIM($J15)="Romans",TRIM($J15)="Romans-2",TRIM($J15)="Globe",TRIM($J15)="Globe-12",TRIM($J15)="Neptune P1")),1,0)))</f>
        <v/>
      </c>
      <c r="Q15" s="62" t="n"/>
      <c r="R15" s="61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IF(AND($I14=0,$I15&gt;0),1,0),
      0
   ),
0))</f>
        <v/>
      </c>
      <c r="S15" s="61">
        <f>IF(OR($A14="Annual Leave",$A15="Annual Leave"),IF(AND($A14&lt;&gt;"Annual Leave",$A15="Annual Leave"),8,0),0)</f>
        <v/>
      </c>
      <c r="T15" s="63" t="n"/>
      <c r="U15" s="144">
        <f>MAX(0,40-Y15)</f>
        <v/>
      </c>
      <c r="V15" s="151">
        <f>IF(OR($C15="",$D15=""),0,
 IF(OR($A14="Holiday",$A15="Holiday"),0,
 IF(AND(NOT(OR($A14="Annual Leave",$A15="Annual Leave")),$A15="Off day"),0,
  IF($I14+$I15&gt;=8,IF($I14&gt;=8,0,8-$I14),$I15)
  )))</f>
        <v/>
      </c>
      <c r="W15" s="151">
        <f>MAX(0,V15-U15)</f>
        <v/>
      </c>
      <c r="X15" s="151">
        <f>IF(C15="","",C15-WEEKDAY(C15,1)+1)</f>
        <v/>
      </c>
      <c r="Y15" s="151">
        <f>SUMPRODUCT(($X$14:$X14=X15)*(($V$14:$V14)+($O$14:$O14)))+IF(X15=X14,$L$11,0)</f>
        <v/>
      </c>
      <c r="Z15" s="151" t="n"/>
      <c r="AA15" s="151" t="n"/>
      <c r="AB15" s="151" t="n"/>
      <c r="AC15" s="351" t="n"/>
      <c r="AD15" s="351" t="n"/>
      <c r="AE15" s="351" t="n"/>
      <c r="AF15" s="351" t="n"/>
    </row>
    <row r="16" ht="24" customHeight="1" s="348" thickBot="1">
      <c r="A16" s="154" t="inlineStr">
        <is>
          <t>On Day</t>
        </is>
      </c>
      <c r="B16" s="273" t="n"/>
      <c r="C16" s="90">
        <f>C14+1</f>
        <v/>
      </c>
      <c r="D16" s="8" t="n"/>
      <c r="E16" s="155">
        <f>IF(D16="", "",
 IF(D16=TIME(0,0,0), 0,
 IF(AND(D16&gt;=TIME(0,0,1), D16&lt;=TIME(2,0,0)), TIME(7,0,0),
 IF(AND(D16&gt;=TIME(6,0,0), D16&lt;=TIME(8,0,0)), TIME(12,0,0),
 IF(AND(D16&gt;TIME(8,0,0), D16&lt;=TIME(13,59,0)), TIME(15,0,0),
 IF(AND(D16&gt;=TIME(14,0,0), D16&lt;=TIME(17,59,0)), TIME(21,0,0),
 IF(AND(D16&gt;=TIME(18,0,0), D16&lt;=TIME(21,59,0)), TIME(0,0,0),
 IF(AND(D16&gt;=TIME(22,0,0), D16&lt;=TIME(23,59,59)), TIME(7,0,0), ""))))))))</f>
        <v/>
      </c>
      <c r="F16" s="156" t="n"/>
      <c r="G16" s="155">
        <f>IF(AND(D16&gt;=TIME(6,0,0),D16&lt;=TIME(8,0,0)),E16,"")</f>
        <v/>
      </c>
      <c r="H16" s="8" t="n"/>
      <c r="I16" s="30">
        <f>ROUND(IF(OR(D16="",E16="",E16=0),0,IF(H16="",MOD(E16-D16,1)*24,MOD(H16-D16,1)*24)),2)</f>
        <v/>
      </c>
      <c r="J16" s="157" t="n"/>
      <c r="K16" s="274" t="n"/>
      <c r="L16" s="271" t="n"/>
      <c r="M16" s="275">
        <f>MAX(0,V16-W16)</f>
        <v/>
      </c>
      <c r="N16" s="9">
        <f>(IF(OR($C16="",$D16=""),0,
 IF(OR($A16="Holiday",$A17="Holiday"),
    IF(ISNUMBER(MATCH(TRIM($B16),{"Phagwah","Good Friday","Easter Monday","Labour Day","Christmas","Eid ul Azha","Romans-2","Globe-12","Neptune P1"},0)),0,$I16),
 IF(AND(NOT(OR($A16="Annual Leave",$A17="Annual Leave")),$A16="Off day"),$I16,
  MAX(0,$I16-$V16)
  ))))+W16</f>
        <v/>
      </c>
      <c r="O16" s="9">
        <f>IF(AND(OR($A16="Holiday",$A17="Holiday"),
        ISNUMBER(MATCH(TRIM($B16),{"Phagwah","Good Friday","Easter Monday","Labour Day","Christmas","Eid ul Azha","Romans-2","Globe-12","Neptune P1"},0))),
   $I16,0)</f>
        <v/>
      </c>
      <c r="P16" s="9">
        <f>IF(OR($O$7="Canteen",$O$7="Head Office"),0,IF($I16&lt;=0,0,IF(OR(OR(TRIM($J16)="Hebrews",TRIM($J16)="Romans",TRIM($J16)="Romans-2",TRIM($J16)="Globe",TRIM($J16)="Globe-12",TRIM($J16)="Neptune P1"),AND($I17&gt;0,OR(TRIM($J17)="Hebrews",TRIM($J17)="Romans",TRIM($J17)="Romans-2",TRIM($J17)="Globe",TRIM($J17)="Globe-12",TRIM($J17)="Neptune P1"))),1,0)))</f>
        <v/>
      </c>
      <c r="Q16" s="10" t="n"/>
      <c r="R16" s="9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IF($I16&gt;0,1,0),
      0
   ),
0))</f>
        <v/>
      </c>
      <c r="S16" s="9">
        <f>IF(OR($A16="Annual Leave",$A17="Annual Leave"),IF($A16="Annual Leave",8,0),0)</f>
        <v/>
      </c>
      <c r="T16" s="91" t="n"/>
      <c r="U16" s="144">
        <f>MAX(0,40-Y16)</f>
        <v/>
      </c>
      <c r="V16" s="351">
        <f>IF(OR($C16="",$D16=""),0,
 IF(OR($A16="Holiday",$A17="Holiday"),0,
 IF(AND(NOT(OR($A16="Annual Leave",$A17="Annual Leave")),$A16="Off day"),0,
  IF($I16+$I17&gt;=8,IF($I16&gt;=8,8,$I16),$I16)
  )))</f>
        <v/>
      </c>
      <c r="W16" s="351">
        <f>MAX(0,V16-U16)</f>
        <v/>
      </c>
      <c r="X16" s="351">
        <f>IF(C16="","",C16-WEEKDAY(C16,1)+1)</f>
        <v/>
      </c>
      <c r="Y16" s="351">
        <f>SUMPRODUCT(($X$14:$X15=X16)*(($V$14:$V15)+($O$14:$O15)))+IF(X16=X14,$L$11,0)</f>
        <v/>
      </c>
      <c r="Z16" s="351" t="n"/>
      <c r="AA16" s="351" t="n"/>
      <c r="AB16" s="351" t="n"/>
      <c r="AC16" s="351" t="n"/>
      <c r="AD16" s="351" t="n"/>
      <c r="AE16" s="351" t="n"/>
      <c r="AF16" s="351" t="n"/>
    </row>
    <row r="17" ht="24" customHeight="1" s="348" thickBot="1">
      <c r="A17" s="154" t="inlineStr">
        <is>
          <t>On Day</t>
        </is>
      </c>
      <c r="B17" s="273" t="n"/>
      <c r="C17" s="90">
        <f>C16</f>
        <v/>
      </c>
      <c r="D17" s="276" t="n"/>
      <c r="E17" s="277">
        <f>IF(D17="", "",
 IF(D17=TIME(0,0,0), 0,
 IF(AND(D17&gt;=TIME(0,0,1), D17&lt;=TIME(2,0,0)), TIME(7,0,0),
 IF(AND(D17&gt;=TIME(6,0,0), D17&lt;=TIME(8,0,0)), TIME(12,0,0),
 IF(AND(D17&gt;TIME(8,0,0), D17&lt;=TIME(13,59,0)), TIME(15,0,0),
 IF(AND(D17&gt;=TIME(14,0,0), D17&lt;=TIME(17,59,0)), TIME(21,0,0),
 IF(AND(D17&gt;=TIME(18,0,0), D17&lt;=TIME(21,59,0)), TIME(0,0,0),
 IF(AND(D17&gt;=TIME(22,0,0), D17&lt;=TIME(23,59,59)), TIME(7,0,0), ""))))))))</f>
        <v/>
      </c>
      <c r="F17" s="156" t="n"/>
      <c r="G17" s="277">
        <f>IF(AND(D17&gt;=TIME(6,0,0),D17&lt;=TIME(8,0,0)),E17,"")</f>
        <v/>
      </c>
      <c r="H17" s="276" t="n"/>
      <c r="I17" s="30">
        <f>ROUND(IF(OR(D17="",E17="",E17=0),0,IF(H17="",MOD(E17-D17,1)*24,MOD(H17-D17,1)*24)),2)</f>
        <v/>
      </c>
      <c r="J17" s="158" t="n"/>
      <c r="K17" s="274" t="n"/>
      <c r="L17" s="271" t="n"/>
      <c r="M17" s="275">
        <f>MAX(0,V17-W17)</f>
        <v/>
      </c>
      <c r="N17" s="278">
        <f>(IF(OR($C17="",$D17=""),0,
 IF(OR($A16="Holiday",$A17="Holiday"),
    IF(ISNUMBER(MATCH(TRIM($B17),{"Phagwah","Good Friday","Easter Monday","Labour Day","Christmas","Eid ul Azha","Romans-2","Globe-12","Neptune P1"},0)),0,$I17),
 IF(AND(NOT(OR($A16="Annual Leave",$A17="Annual Leave")),$A17="Off day"),$I17,
  MAX(0,$I17-$V17)
  ))))+W17</f>
        <v/>
      </c>
      <c r="O17" s="278">
        <f>IF(AND(OR($A16="Holiday",$A17="Holiday"),
        ISNUMBER(MATCH(TRIM($B17),{"Phagwah","Good Friday","Easter Monday","Labour Day","Christmas","Eid ul Azha","Romans-2","Globe-12","Neptune P1"},0))),
   $I17,0)</f>
        <v/>
      </c>
      <c r="P17" s="278">
        <f>IF(OR($O$7="Canteen",$O$7="Head Office"),0,IF($I17&lt;=0,0,IF(AND($I16&lt;=0,OR(TRIM($J17)="Hebrews",TRIM($J17)="Romans",TRIM($J17)="Romans-2",TRIM($J17)="Globe",TRIM($J17)="Globe-12",TRIM($J17)="Neptune P1")),1,0)))</f>
        <v/>
      </c>
      <c r="Q17" s="279" t="n"/>
      <c r="R17" s="278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IF(AND($I16=0,$I17&gt;0),1,0),
      0
   ),
0))</f>
        <v/>
      </c>
      <c r="S17" s="278">
        <f>IF(OR($A16="Annual Leave",$A17="Annual Leave"),IF(AND($A16&lt;&gt;"Annual Leave",$A17="Annual Leave"),8,0),0)</f>
        <v/>
      </c>
      <c r="T17" s="280" t="n"/>
      <c r="U17" s="144">
        <f>MAX(0,40-Y17)</f>
        <v/>
      </c>
      <c r="V17" s="351">
        <f>IF(OR($C17="",$D17=""),0,
 IF(OR($A16="Holiday",$A17="Holiday"),0,
 IF(AND(NOT(OR($A16="Annual Leave",$A17="Annual Leave")),$A17="Off day"),0,
  IF($I16+$I17&gt;=8,IF($I16&gt;=8,0,8-$I16),$I17)
  )))</f>
        <v/>
      </c>
      <c r="W17" s="351">
        <f>MAX(0,V17-U17)</f>
        <v/>
      </c>
      <c r="X17" s="351">
        <f>IF(C17="","",C17-WEEKDAY(C17,1)+1)</f>
        <v/>
      </c>
      <c r="Y17" s="351">
        <f>SUMPRODUCT(($X$14:$X16=X17)*(($V$14:$V16)+($O$14:$O16)))+IF(X17=X14,$L$11,0)</f>
        <v/>
      </c>
      <c r="Z17" s="351" t="n"/>
      <c r="AA17" s="351" t="n"/>
      <c r="AB17" s="351" t="n"/>
      <c r="AC17" s="351" t="n"/>
      <c r="AD17" s="351" t="n"/>
      <c r="AE17" s="351" t="n"/>
      <c r="AF17" s="351" t="n"/>
    </row>
    <row r="18" ht="24" customHeight="1" s="348" thickBot="1">
      <c r="A18" s="159" t="inlineStr">
        <is>
          <t>On Day</t>
        </is>
      </c>
      <c r="B18" s="281" t="n"/>
      <c r="C18" s="92">
        <f>C16+1</f>
        <v/>
      </c>
      <c r="D18" s="31" t="n"/>
      <c r="E18" s="160">
        <f>IF(D18="", "",
 IF(D18=TIME(0,0,0), 0,
 IF(AND(D18&gt;=TIME(0,0,1), D18&lt;=TIME(2,0,0)), TIME(7,0,0),
 IF(AND(D18&gt;=TIME(6,0,0), D18&lt;=TIME(8,0,0)), TIME(12,0,0),
 IF(AND(D18&gt;TIME(8,0,0), D18&lt;=TIME(13,59,0)), TIME(15,0,0),
 IF(AND(D18&gt;=TIME(14,0,0), D18&lt;=TIME(17,59,0)), TIME(21,0,0),
 IF(AND(D18&gt;=TIME(18,0,0), D18&lt;=TIME(21,59,0)), TIME(0,0,0),
 IF(AND(D18&gt;=TIME(22,0,0), D18&lt;=TIME(23,59,59)), TIME(7,0,0), ""))))))))</f>
        <v/>
      </c>
      <c r="F18" s="161" t="n"/>
      <c r="G18" s="160">
        <f>IF(AND(D18&gt;=TIME(6,0,0),D18&lt;=TIME(8,0,0)),E18,"")</f>
        <v/>
      </c>
      <c r="H18" s="31" t="n"/>
      <c r="I18" s="32">
        <f>ROUND(IF(OR(D18="",E18="",E18=0),0,IF(H18="",MOD(E18-D18,1)*24,MOD(H18-D18,1)*24)),2)</f>
        <v/>
      </c>
      <c r="J18" s="162" t="n"/>
      <c r="K18" s="282" t="n"/>
      <c r="L18" s="271" t="n"/>
      <c r="M18" s="283">
        <f>MAX(0,V18-W18)</f>
        <v/>
      </c>
      <c r="N18" s="33">
        <f>(IF(OR($C18="",$D18=""),0,
 IF(OR($A18="Holiday",$A19="Holiday"),
    IF(ISNUMBER(MATCH(TRIM($B18),{"Phagwah","Good Friday","Easter Monday","Labour Day","Christmas","Eid ul Azha","Romans-2","Globe-12","Neptune P1"},0)),0,$I18),
 IF(AND(NOT(OR($A18="Annual Leave",$A19="Annual Leave")),$A18="Off day"),$I18,
  MAX(0,$I18-$V18)
  ))))+W18</f>
        <v/>
      </c>
      <c r="O18" s="33">
        <f>IF(AND(OR($A18="Holiday",$A19="Holiday"),
        ISNUMBER(MATCH(TRIM($B18),{"Phagwah","Good Friday","Easter Monday","Labour Day","Christmas","Eid ul Azha","Romans-2","Globe-12","Neptune P1"},0))),
   $I18,0)</f>
        <v/>
      </c>
      <c r="P18" s="33">
        <f>IF(OR($O$7="Canteen",$O$7="Head Office"),0,IF($I18&lt;=0,0,IF(OR(OR(TRIM($J18)="Hebrews",TRIM($J18)="Romans",TRIM($J18)="Romans-2",TRIM($J18)="Globe",TRIM($J18)="Globe-12",TRIM($J18)="Neptune P1"),AND($I19&gt;0,OR(TRIM($J19)="Hebrews",TRIM($J19)="Romans",TRIM($J19)="Romans-2",TRIM($J19)="Globe",TRIM($J19)="Globe-12",TRIM($J19)="Neptune P1"))),1,0)))</f>
        <v/>
      </c>
      <c r="Q18" s="34" t="n"/>
      <c r="R18" s="33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IF($I18&gt;0,1,0),
      0
   ),
0))</f>
        <v/>
      </c>
      <c r="S18" s="33">
        <f>IF(OR($A18="Annual Leave",$A19="Annual Leave"),IF($A18="Annual Leave",8,0),0)</f>
        <v/>
      </c>
      <c r="T18" s="35" t="n"/>
      <c r="U18" s="144">
        <f>MAX(0,40-Y18)</f>
        <v/>
      </c>
      <c r="V18" s="351">
        <f>IF(OR($C18="",$D18=""),0,
 IF(OR($A18="Holiday",$A19="Holiday"),0,
 IF(AND(NOT(OR($A18="Annual Leave",$A19="Annual Leave")),$A18="Off day"),0,
  IF($I18+$I19&gt;=8,IF($I18&gt;=8,8,$I18),$I18)
  )))</f>
        <v/>
      </c>
      <c r="W18" s="351">
        <f>MAX(0,V18-U18)</f>
        <v/>
      </c>
      <c r="X18" s="351">
        <f>IF(C18="","",C18-WEEKDAY(C18,1)+1)</f>
        <v/>
      </c>
      <c r="Y18" s="351">
        <f>SUMPRODUCT(($X$14:$X17=X18)*(($V$14:$V17)+($O$14:$O17)))+IF(X18=X14,$L$11,0)</f>
        <v/>
      </c>
      <c r="Z18" s="351" t="n"/>
      <c r="AA18" s="351" t="n"/>
      <c r="AB18" s="351" t="n"/>
      <c r="AC18" s="351" t="n"/>
      <c r="AD18" s="351" t="n"/>
      <c r="AE18" s="351" t="n"/>
      <c r="AF18" s="351" t="n"/>
    </row>
    <row r="19" ht="24" customHeight="1" s="348" thickBot="1">
      <c r="A19" s="159" t="inlineStr">
        <is>
          <t>On Day</t>
        </is>
      </c>
      <c r="B19" s="281" t="n"/>
      <c r="C19" s="93">
        <f>C18</f>
        <v/>
      </c>
      <c r="D19" s="36" t="n"/>
      <c r="E19" s="163">
        <f>IF(D19="", "",
 IF(D19=TIME(0,0,0), 0,
 IF(AND(D19&gt;=TIME(0,0,1), D19&lt;=TIME(2,0,0)), TIME(7,0,0),
 IF(AND(D19&gt;=TIME(6,0,0), D19&lt;=TIME(8,0,0)), TIME(12,0,0),
 IF(AND(D19&gt;TIME(8,0,0), D19&lt;=TIME(13,59,0)), TIME(15,0,0),
 IF(AND(D19&gt;=TIME(14,0,0), D19&lt;=TIME(17,59,0)), TIME(21,0,0),
 IF(AND(D19&gt;=TIME(18,0,0), D19&lt;=TIME(21,59,0)), TIME(0,0,0),
 IF(AND(D19&gt;=TIME(22,0,0), D19&lt;=TIME(23,59,59)), TIME(7,0,0), ""))))))))</f>
        <v/>
      </c>
      <c r="F19" s="164" t="n"/>
      <c r="G19" s="163">
        <f>IF(AND(D19&gt;=TIME(6,0,0),D19&lt;=TIME(8,0,0)),E19,"")</f>
        <v/>
      </c>
      <c r="H19" s="36" t="n"/>
      <c r="I19" s="37">
        <f>ROUND(IF(OR(D19="",E19="",E19=0),0,IF(H19="",MOD(E19-D19,1)*24,MOD(H19-D19,1)*24)),2)</f>
        <v/>
      </c>
      <c r="J19" s="162" t="n"/>
      <c r="K19" s="282" t="n"/>
      <c r="L19" s="271" t="n"/>
      <c r="M19" s="283">
        <f>MAX(0,V19-W19)</f>
        <v/>
      </c>
      <c r="N19" s="38">
        <f>(IF(OR($C19="",$D19=""),0,
 IF(OR($A18="Holiday",$A19="Holiday"),
    IF(ISNUMBER(MATCH(TRIM($B19),{"Phagwah","Good Friday","Easter Monday","Labour Day","Christmas","Eid ul Azha","Romans-2","Globe-12","Neptune P1"},0)),0,$I19),
 IF(AND(NOT(OR($A18="Annual Leave",$A19="Annual Leave")),$A19="Off day"),$I19,
  MAX(0,$I19-$V19)
  ))))+W19</f>
        <v/>
      </c>
      <c r="O19" s="38">
        <f>IF(AND(OR($A18="Holiday",$A19="Holiday"),
        ISNUMBER(MATCH(TRIM($B19),{"Phagwah","Good Friday","Easter Monday","Labour Day","Christmas","Eid ul Azha","Romans-2","Globe-12","Neptune P1"},0))),
   $I19,0)</f>
        <v/>
      </c>
      <c r="P19" s="38">
        <f>IF(OR($O$7="Canteen",$O$7="Head Office"),0,IF($I19&lt;=0,0,IF(AND($I18&lt;=0,OR(TRIM($J19)="Hebrews",TRIM($J19)="Romans",TRIM($J19)="Romans-2",TRIM($J19)="Globe",TRIM($J19)="Globe-12",TRIM($J19)="Neptune P1")),1,0)))</f>
        <v/>
      </c>
      <c r="Q19" s="39" t="n"/>
      <c r="R19" s="38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IF(AND($I18=0,$I19&gt;0),1,0),
      0
   ),
0))</f>
        <v/>
      </c>
      <c r="S19" s="38">
        <f>IF(OR($A18="Annual Leave",$A19="Annual Leave"),IF(AND($A18&lt;&gt;"Annual Leave",$A19="Annual Leave"),8,0),0)</f>
        <v/>
      </c>
      <c r="T19" s="40" t="n"/>
      <c r="U19" s="144">
        <f>MAX(0,40-Y19)</f>
        <v/>
      </c>
      <c r="V19" s="351">
        <f>IF(OR($C19="",$D19=""),0,
 IF(OR($A18="Holiday",$A19="Holiday"),0,
 IF(AND(NOT(OR($A18="Annual Leave",$A19="Annual Leave")),$A19="Off day"),0,
  IF($I18+$I19&gt;=8,IF($I18&gt;=8,0,8-$I18),$I19)
  )))</f>
        <v/>
      </c>
      <c r="W19" s="351">
        <f>MAX(0,V19-U19)</f>
        <v/>
      </c>
      <c r="X19" s="351">
        <f>IF(C19="","",C19-WEEKDAY(C19,1)+1)</f>
        <v/>
      </c>
      <c r="Y19" s="351">
        <f>SUMPRODUCT(($X$14:$X18=X19)*(($V$14:$V18)+($O$14:$O18)))+IF(X19=X14,$L$11,0)</f>
        <v/>
      </c>
      <c r="Z19" s="351" t="n"/>
      <c r="AA19" s="351" t="n"/>
      <c r="AB19" s="351" t="n"/>
      <c r="AC19" s="351" t="n"/>
      <c r="AD19" s="351" t="n"/>
      <c r="AE19" s="351" t="n"/>
      <c r="AF19" s="351" t="n"/>
    </row>
    <row r="20" ht="24" customHeight="1" s="348" thickBot="1">
      <c r="A20" s="165" t="inlineStr">
        <is>
          <t>On Day</t>
        </is>
      </c>
      <c r="B20" s="284" t="n"/>
      <c r="C20" s="94">
        <f>C18+1</f>
        <v/>
      </c>
      <c r="D20" s="41" t="n"/>
      <c r="E20" s="166">
        <f>IF(D20="", "",
 IF(D20=TIME(0,0,0), 0,
 IF(AND(D20&gt;=TIME(0,0,1), D20&lt;=TIME(2,0,0)), TIME(7,0,0),
 IF(AND(D20&gt;=TIME(6,0,0), D20&lt;=TIME(8,0,0)), TIME(12,0,0),
 IF(AND(D20&gt;TIME(8,0,0), D20&lt;=TIME(13,59,0)), TIME(15,0,0),
 IF(AND(D20&gt;=TIME(14,0,0), D20&lt;=TIME(17,59,0)), TIME(21,0,0),
 IF(AND(D20&gt;=TIME(18,0,0), D20&lt;=TIME(21,59,0)), TIME(0,0,0),
 IF(AND(D20&gt;=TIME(22,0,0), D20&lt;=TIME(23,59,59)), TIME(7,0,0), ""))))))))</f>
        <v/>
      </c>
      <c r="F20" s="167" t="n"/>
      <c r="G20" s="166">
        <f>IF(AND(D20&gt;=TIME(6,0,0),D20&lt;=TIME(8,0,0)),E20,"")</f>
        <v/>
      </c>
      <c r="H20" s="41" t="n"/>
      <c r="I20" s="95">
        <f>ROUND(IF(OR(D20="",E20="",E20=0),0,IF(H20="",MOD(E20-D20,1)*24,MOD(H20-D20,1)*24)),2)</f>
        <v/>
      </c>
      <c r="J20" s="168" t="n"/>
      <c r="K20" s="285" t="n"/>
      <c r="L20" s="271" t="n"/>
      <c r="M20" s="286">
        <f>MAX(0,V20-W20)</f>
        <v/>
      </c>
      <c r="N20" s="42">
        <f>(IF(OR($C20="",$D20=""),0,
 IF(OR($A20="Holiday",$A21="Holiday"),
    IF(ISNUMBER(MATCH(TRIM($B20),{"Phagwah","Good Friday","Easter Monday","Labour Day","Christmas","Eid ul Azha","Romans-2","Globe-12","Neptune P1"},0)),0,$I20),
 IF(AND(NOT(OR($A20="Annual Leave",$A21="Annual Leave")),$A20="Off day"),$I20,
  MAX(0,$I20-$V20)
  ))))+W20</f>
        <v/>
      </c>
      <c r="O20" s="42">
        <f>IF(AND(OR($A20="Holiday",$A21="Holiday"),
        ISNUMBER(MATCH(TRIM($B20),{"Phagwah","Good Friday","Easter Monday","Labour Day","Christmas","Eid ul Azha","Romans-2","Globe-12","Neptune P1"},0))),
   $I20,0)</f>
        <v/>
      </c>
      <c r="P20" s="42">
        <f>IF(OR($O$7="Canteen",$O$7="Head Office"),0,IF($I20&lt;=0,0,IF(OR(OR(TRIM($J20)="Hebrews",TRIM($J20)="Romans",TRIM($J20)="Romans-2",TRIM($J20)="Globe",TRIM($J20)="Globe-12",TRIM($J20)="Neptune P1"),AND($I21&gt;0,OR(TRIM($J21)="Hebrews",TRIM($J21)="Romans",TRIM($J21)="Romans-2",TRIM($J21)="Globe",TRIM($J21)="Globe-12",TRIM($J21)="Neptune P1"))),1,0)))</f>
        <v/>
      </c>
      <c r="Q20" s="43" t="n"/>
      <c r="R20" s="42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IF($I20&gt;0,1,0),
      0
   ),
0))</f>
        <v/>
      </c>
      <c r="S20" s="42">
        <f>IF(OR($A20="Annual Leave",$A21="Annual Leave"),IF($A20="Annual Leave",8,0),0)</f>
        <v/>
      </c>
      <c r="T20" s="96" t="n"/>
      <c r="U20" s="144">
        <f>MAX(0,40-Y20)</f>
        <v/>
      </c>
      <c r="V20" s="351">
        <f>IF(OR($C20="",$D20=""),0,
 IF(OR($A20="Holiday",$A21="Holiday"),0,
 IF(AND(NOT(OR($A20="Annual Leave",$A21="Annual Leave")),$A20="Off day"),0,
  IF($I20+$I21&gt;=8,IF($I20&gt;=8,8,$I20),$I20)
  )))</f>
        <v/>
      </c>
      <c r="W20" s="351">
        <f>MAX(0,V20-U20)</f>
        <v/>
      </c>
      <c r="X20" s="351">
        <f>IF(C20="","",C20-WEEKDAY(C20,1)+1)</f>
        <v/>
      </c>
      <c r="Y20" s="351">
        <f>SUMPRODUCT(($X$14:$X19=X20)*(($V$14:$V19)+($O$14:$O19)))+IF(X20=X14,$L$11,0)</f>
        <v/>
      </c>
      <c r="Z20" s="351" t="n"/>
      <c r="AA20" s="351" t="n"/>
      <c r="AB20" s="351" t="n"/>
      <c r="AC20" s="351" t="n"/>
      <c r="AD20" s="351" t="n"/>
      <c r="AE20" s="351" t="n"/>
      <c r="AF20" s="351" t="n"/>
    </row>
    <row r="21" ht="24" customHeight="1" s="348" thickBot="1">
      <c r="A21" s="165" t="inlineStr">
        <is>
          <t>On Day</t>
        </is>
      </c>
      <c r="B21" s="284" t="n"/>
      <c r="C21" s="94">
        <f>C20</f>
        <v/>
      </c>
      <c r="D21" s="287" t="n"/>
      <c r="E21" s="288">
        <f>IF(D21="", "",
 IF(D21=TIME(0,0,0), 0,
 IF(AND(D21&gt;=TIME(0,0,1), D21&lt;=TIME(2,0,0)), TIME(7,0,0),
 IF(AND(D21&gt;=TIME(6,0,0), D21&lt;=TIME(8,0,0)), TIME(12,0,0),
 IF(AND(D21&gt;TIME(8,0,0), D21&lt;=TIME(13,59,0)), TIME(15,0,0),
 IF(AND(D21&gt;=TIME(14,0,0), D21&lt;=TIME(17,59,0)), TIME(21,0,0),
 IF(AND(D21&gt;=TIME(18,0,0), D21&lt;=TIME(21,59,0)), TIME(0,0,0),
 IF(AND(D21&gt;=TIME(22,0,0), D21&lt;=TIME(23,59,59)), TIME(7,0,0), ""))))))))</f>
        <v/>
      </c>
      <c r="F21" s="167" t="n"/>
      <c r="G21" s="288">
        <f>IF(AND(D21&gt;=TIME(6,0,0),D21&lt;=TIME(8,0,0)),E21,"")</f>
        <v/>
      </c>
      <c r="H21" s="287" t="n"/>
      <c r="I21" s="95">
        <f>ROUND(IF(OR(D21="",E21="",E21=0),0,IF(H21="",MOD(E21-D21,1)*24,MOD(H21-D21,1)*24)),2)</f>
        <v/>
      </c>
      <c r="J21" s="169" t="n"/>
      <c r="K21" s="285" t="n"/>
      <c r="L21" s="271" t="n"/>
      <c r="M21" s="286">
        <f>MAX(0,V21-W21)</f>
        <v/>
      </c>
      <c r="N21" s="289">
        <f>(IF(OR($C21="",$D21=""),0,
 IF(OR($A20="Holiday",$A21="Holiday"),
    IF(ISNUMBER(MATCH(TRIM($B21),{"Phagwah","Good Friday","Easter Monday","Labour Day","Christmas","Eid ul Azha","Romans-2","Globe-12","Neptune P1"},0)),0,$I21),
 IF(AND(NOT(OR($A20="Annual Leave",$A21="Annual Leave")),$A21="Off day"),$I21,
  MAX(0,$I21-$V21)
  ))))+W21</f>
        <v/>
      </c>
      <c r="O21" s="289">
        <f>IF(AND(OR($A20="Holiday",$A21="Holiday"),
        ISNUMBER(MATCH(TRIM($B21),{"Phagwah","Good Friday","Easter Monday","Labour Day","Christmas","Eid ul Azha","Romans-2","Globe-12","Neptune P1"},0))),
   $I21,0)</f>
        <v/>
      </c>
      <c r="P21" s="289">
        <f>IF(OR($O$7="Canteen",$O$7="Head Office"),0,IF($I21&lt;=0,0,IF(AND($I20&lt;=0,OR(TRIM($J21)="Hebrews",TRIM($J21)="Romans",TRIM($J21)="Romans-2",TRIM($J21)="Globe",TRIM($J21)="Globe-12",TRIM($J21)="Neptune P1")),1,0)))</f>
        <v/>
      </c>
      <c r="Q21" s="290" t="n"/>
      <c r="R21" s="289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IF(AND($I20=0,$I21&gt;0),1,0),
      0
   ),
0))</f>
        <v/>
      </c>
      <c r="S21" s="289">
        <f>IF(OR($A20="Annual Leave",$A21="Annual Leave"),IF(AND($A20&lt;&gt;"Annual Leave",$A21="Annual Leave"),8,0),0)</f>
        <v/>
      </c>
      <c r="T21" s="291" t="n"/>
      <c r="U21" s="144">
        <f>MAX(0,40-Y21)</f>
        <v/>
      </c>
      <c r="V21" s="351">
        <f>IF(OR($C21="",$D21=""),0,
 IF(OR($A20="Holiday",$A21="Holiday"),0,
 IF(AND(NOT(OR($A20="Annual Leave",$A21="Annual Leave")),$A21="Off day"),0,
  IF($I20+$I21&gt;=8,IF($I20&gt;=8,0,8-$I20),$I21)
  )))</f>
        <v/>
      </c>
      <c r="W21" s="351">
        <f>MAX(0,V21-U21)</f>
        <v/>
      </c>
      <c r="X21" s="351">
        <f>IF(C21="","",C21-WEEKDAY(C21,1)+1)</f>
        <v/>
      </c>
      <c r="Y21" s="351">
        <f>SUMPRODUCT(($X$14:$X20=X21)*(($V$14:$V20)+($O$14:$O20)))+IF(X21=X14,$L$11,0)</f>
        <v/>
      </c>
      <c r="Z21" s="351" t="n"/>
      <c r="AA21" s="351" t="n"/>
      <c r="AB21" s="351" t="n"/>
      <c r="AC21" s="351" t="n"/>
      <c r="AD21" s="351" t="n"/>
      <c r="AE21" s="351" t="n"/>
      <c r="AF21" s="351" t="n"/>
    </row>
    <row r="22" ht="24" customHeight="1" s="348" thickBot="1">
      <c r="A22" s="170" t="inlineStr">
        <is>
          <t>On Day</t>
        </is>
      </c>
      <c r="B22" s="292" t="n"/>
      <c r="C22" s="97">
        <f>C20+1</f>
        <v/>
      </c>
      <c r="D22" s="44" t="n"/>
      <c r="E22" s="171">
        <f>IF(D22="", "",
 IF(D22=TIME(0,0,0), 0,
 IF(AND(D22&gt;=TIME(0,0,1), D22&lt;=TIME(2,0,0)), TIME(7,0,0),
 IF(AND(D22&gt;=TIME(6,0,0), D22&lt;=TIME(8,0,0)), TIME(12,0,0),
 IF(AND(D22&gt;TIME(8,0,0), D22&lt;=TIME(13,59,0)), TIME(15,0,0),
 IF(AND(D22&gt;=TIME(14,0,0), D22&lt;=TIME(17,59,0)), TIME(21,0,0),
 IF(AND(D22&gt;=TIME(18,0,0), D22&lt;=TIME(21,59,0)), TIME(0,0,0),
 IF(AND(D22&gt;=TIME(22,0,0), D22&lt;=TIME(23,59,59)), TIME(7,0,0), ""))))))))</f>
        <v/>
      </c>
      <c r="F22" s="172" t="n"/>
      <c r="G22" s="171">
        <f>IF(AND(D22&gt;=TIME(6,0,0),D22&lt;=TIME(8,0,0)),E22,"")</f>
        <v/>
      </c>
      <c r="H22" s="44" t="n"/>
      <c r="I22" s="45">
        <f>ROUND(IF(OR(D22="",E22="",E22=0),0,IF(H22="",MOD(E22-D22,1)*24,MOD(H22-D22,1)*24)),2)</f>
        <v/>
      </c>
      <c r="J22" s="173" t="n"/>
      <c r="K22" s="293" t="n"/>
      <c r="L22" s="271" t="n"/>
      <c r="M22" s="294">
        <f>MAX(0,V22-W22)</f>
        <v/>
      </c>
      <c r="N22" s="46">
        <f>(IF(OR($C22="",$D22=""),0,
 IF(OR($A22="Holiday",$A23="Holiday"),
    IF(ISNUMBER(MATCH(TRIM($B22),{"Phagwah","Good Friday","Easter Monday","Labour Day","Christmas","Eid ul Azha","Romans-2","Globe-12","Neptune P1"},0)),0,$I22),
 IF(AND(NOT(OR($A22="Annual Leave",$A23="Annual Leave")),$A22="Off day"),$I22,
  MAX(0,$I22-$V22)
  ))))+W22</f>
        <v/>
      </c>
      <c r="O22" s="46">
        <f>IF(AND(OR($A22="Holiday",$A23="Holiday"),
        ISNUMBER(MATCH(TRIM($B22),{"Phagwah","Good Friday","Easter Monday","Labour Day","Christmas","Eid ul Azha","Romans-2","Globe-12","Neptune P1"},0))),
   $I22,0)</f>
        <v/>
      </c>
      <c r="P22" s="46">
        <f>IF(OR($O$7="Canteen",$O$7="Head Office"),0,IF($I22&lt;=0,0,IF(OR(OR(TRIM($J22)="Hebrews",TRIM($J22)="Romans",TRIM($J22)="Romans-2",TRIM($J22)="Globe",TRIM($J22)="Globe-12",TRIM($J22)="Neptune P1"),AND($I23&gt;0,OR(TRIM($J23)="Hebrews",TRIM($J23)="Romans",TRIM($J23)="Romans-2",TRIM($J23)="Globe",TRIM($J23)="Globe-12",TRIM($J23)="Neptune P1"))),1,0)))</f>
        <v/>
      </c>
      <c r="Q22" s="47" t="n"/>
      <c r="R22" s="46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IF($I22&gt;0,1,0),
      0
   ),
0))</f>
        <v/>
      </c>
      <c r="S22" s="46">
        <f>IF(OR($A22="Annual Leave",$A23="Annual Leave"),IF($A22="Annual Leave",8,0),0)</f>
        <v/>
      </c>
      <c r="T22" s="48" t="n"/>
      <c r="U22" s="144">
        <f>MAX(0,40-Y22)</f>
        <v/>
      </c>
      <c r="V22" s="351">
        <f>IF(OR($C22="",$D22=""),0,
 IF(OR($A22="Holiday",$A23="Holiday"),0,
 IF(AND(NOT(OR($A22="Annual Leave",$A23="Annual Leave")),$A22="Off day"),0,
  IF($I22+$I23&gt;=8,IF($I22&gt;=8,8,$I22),$I22)
  )))</f>
        <v/>
      </c>
      <c r="W22" s="351">
        <f>MAX(0,V22-U22)</f>
        <v/>
      </c>
      <c r="X22" s="351">
        <f>IF(C22="","",C22-WEEKDAY(C22,1)+1)</f>
        <v/>
      </c>
      <c r="Y22" s="351">
        <f>SUMPRODUCT(($X$14:$X21=X22)*(($V$14:$V21)+($O$14:$O21)))+IF(X22=X14,$L$11,0)</f>
        <v/>
      </c>
      <c r="Z22" s="351" t="n"/>
      <c r="AA22" s="351" t="n"/>
      <c r="AB22" s="351" t="n"/>
      <c r="AC22" s="351" t="n"/>
      <c r="AD22" s="351" t="n"/>
      <c r="AE22" s="351" t="n"/>
      <c r="AF22" s="351" t="n"/>
    </row>
    <row r="23" ht="24" customHeight="1" s="348" thickBot="1">
      <c r="A23" s="170" t="inlineStr">
        <is>
          <t>On Day</t>
        </is>
      </c>
      <c r="B23" s="292" t="n"/>
      <c r="C23" s="98">
        <f>C22</f>
        <v/>
      </c>
      <c r="D23" s="49" t="n"/>
      <c r="E23" s="174">
        <f>IF(D23="", "",
 IF(D23=TIME(0,0,0), 0,
 IF(AND(D23&gt;=TIME(0,0,1), D23&lt;=TIME(2,0,0)), TIME(7,0,0),
 IF(AND(D23&gt;=TIME(6,0,0), D23&lt;=TIME(8,0,0)), TIME(12,0,0),
 IF(AND(D23&gt;TIME(8,0,0), D23&lt;=TIME(13,59,0)), TIME(15,0,0),
 IF(AND(D23&gt;=TIME(14,0,0), D23&lt;=TIME(17,59,0)), TIME(21,0,0),
 IF(AND(D23&gt;=TIME(18,0,0), D23&lt;=TIME(21,59,0)), TIME(0,0,0),
 IF(AND(D23&gt;=TIME(22,0,0), D23&lt;=TIME(23,59,59)), TIME(7,0,0), ""))))))))</f>
        <v/>
      </c>
      <c r="F23" s="175" t="n"/>
      <c r="G23" s="174">
        <f>IF(AND(D23&gt;=TIME(6,0,0),D23&lt;=TIME(8,0,0)),E23,"")</f>
        <v/>
      </c>
      <c r="H23" s="49" t="n"/>
      <c r="I23" s="50">
        <f>ROUND(IF(OR(D23="",E23="",E23=0),0,IF(H23="",MOD(E23-D23,1)*24,MOD(H23-D23,1)*24)),2)</f>
        <v/>
      </c>
      <c r="J23" s="173" t="n"/>
      <c r="K23" s="293" t="n"/>
      <c r="L23" s="271" t="n"/>
      <c r="M23" s="294">
        <f>MAX(0,V23-W23)</f>
        <v/>
      </c>
      <c r="N23" s="51">
        <f>(IF(OR($C23="",$D23=""),0,
 IF(OR($A22="Holiday",$A23="Holiday"),
    IF(ISNUMBER(MATCH(TRIM($B23),{"Phagwah","Good Friday","Easter Monday","Labour Day","Christmas","Eid ul Azha","Romans-2","Globe-12","Neptune P1"},0)),0,$I23),
 IF(AND(NOT(OR($A22="Annual Leave",$A23="Annual Leave")),$A23="Off day"),$I23,
  MAX(0,$I23-$V23)
  ))))+W23</f>
        <v/>
      </c>
      <c r="O23" s="51">
        <f>IF(AND(OR($A22="Holiday",$A23="Holiday"),
        ISNUMBER(MATCH(TRIM($B23),{"Phagwah","Good Friday","Easter Monday","Labour Day","Christmas","Eid ul Azha","Romans-2","Globe-12","Neptune P1"},0))),
   $I23,0)</f>
        <v/>
      </c>
      <c r="P23" s="51">
        <f>IF(OR($O$7="Canteen",$O$7="Head Office"),0,IF($I23&lt;=0,0,IF(AND($I22&lt;=0,OR(TRIM($J23)="Hebrews",TRIM($J23)="Romans",TRIM($J23)="Romans-2",TRIM($J23)="Globe",TRIM($J23)="Globe-12",TRIM($J23)="Neptune P1")),1,0)))</f>
        <v/>
      </c>
      <c r="Q23" s="52" t="n"/>
      <c r="R23" s="51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IF(AND($I22=0,$I23&gt;0),1,0),
      0
   ),
0))</f>
        <v/>
      </c>
      <c r="S23" s="51">
        <f>IF(OR($A22="Annual Leave",$A23="Annual Leave"),IF(AND($A22&lt;&gt;"Annual Leave",$A23="Annual Leave"),8,0),0)</f>
        <v/>
      </c>
      <c r="T23" s="53" t="n"/>
      <c r="U23" s="144">
        <f>MAX(0,40-Y23)</f>
        <v/>
      </c>
      <c r="V23" s="351">
        <f>IF(OR($C23="",$D23=""),0,
 IF(OR($A22="Holiday",$A23="Holiday"),0,
 IF(AND(NOT(OR($A22="Annual Leave",$A23="Annual Leave")),$A23="Off day"),0,
  IF($I22+$I23&gt;=8,IF($I22&gt;=8,0,8-$I22),$I23)
  )))</f>
        <v/>
      </c>
      <c r="W23" s="351">
        <f>MAX(0,V23-U23)</f>
        <v/>
      </c>
      <c r="X23" s="351">
        <f>IF(C23="","",C23-WEEKDAY(C23,1)+1)</f>
        <v/>
      </c>
      <c r="Y23" s="351">
        <f>SUMPRODUCT(($X$14:$X22=X23)*(($V$14:$V22)+($O$14:$O22)))+IF(X23=X14,$L$11,0)</f>
        <v/>
      </c>
      <c r="Z23" s="351" t="n"/>
      <c r="AA23" s="351" t="n"/>
      <c r="AB23" s="351" t="n"/>
      <c r="AC23" s="351" t="n"/>
      <c r="AD23" s="351" t="n"/>
      <c r="AE23" s="351" t="n"/>
      <c r="AF23" s="351" t="n"/>
    </row>
    <row r="24" ht="24" customHeight="1" s="348" thickBot="1">
      <c r="A24" s="154" t="inlineStr">
        <is>
          <t>On Day</t>
        </is>
      </c>
      <c r="B24" s="273" t="n"/>
      <c r="C24" s="90">
        <f>C22+1</f>
        <v/>
      </c>
      <c r="D24" s="8" t="n"/>
      <c r="E24" s="155">
        <f>IF(D24="", "",
 IF(D24=TIME(0,0,0), 0,
 IF(AND(D24&gt;=TIME(0,0,1), D24&lt;=TIME(2,0,0)), TIME(7,0,0),
 IF(AND(D24&gt;=TIME(6,0,0), D24&lt;=TIME(8,0,0)), TIME(12,0,0),
 IF(AND(D24&gt;TIME(8,0,0), D24&lt;=TIME(13,59,0)), TIME(15,0,0),
 IF(AND(D24&gt;=TIME(14,0,0), D24&lt;=TIME(17,59,0)), TIME(21,0,0),
 IF(AND(D24&gt;=TIME(18,0,0), D24&lt;=TIME(21,59,0)), TIME(0,0,0),
 IF(AND(D24&gt;=TIME(22,0,0), D24&lt;=TIME(23,59,59)), TIME(7,0,0), ""))))))))</f>
        <v/>
      </c>
      <c r="F24" s="156" t="n"/>
      <c r="G24" s="155">
        <f>IF(AND(D24&gt;=TIME(6,0,0),D24&lt;=TIME(8,0,0)),E24,"")</f>
        <v/>
      </c>
      <c r="H24" s="8" t="n"/>
      <c r="I24" s="30">
        <f>ROUND(IF(OR(D24="",E24="",E24=0),0,IF(H24="",MOD(E24-D24,1)*24,MOD(H24-D24,1)*24)),2)</f>
        <v/>
      </c>
      <c r="J24" s="157" t="n"/>
      <c r="K24" s="274" t="n"/>
      <c r="L24" s="271" t="n"/>
      <c r="M24" s="275">
        <f>MAX(0,V24-W24)</f>
        <v/>
      </c>
      <c r="N24" s="9">
        <f>(IF(OR($C24="",$D24=""),0,
 IF(OR($A24="Holiday",$A25="Holiday"),
    IF(ISNUMBER(MATCH(TRIM($B24),{"Phagwah","Good Friday","Easter Monday","Labour Day","Christmas","Eid ul Azha","Romans-2","Globe-12","Neptune P1"},0)),0,$I24),
 IF(AND(NOT(OR($A24="Annual Leave",$A25="Annual Leave")),$A24="Off day"),$I24,
  MAX(0,$I24-$V24)
  ))))+W24</f>
        <v/>
      </c>
      <c r="O24" s="9">
        <f>IF(AND(OR($A24="Holiday",$A25="Holiday"),
        ISNUMBER(MATCH(TRIM($B24),{"Phagwah","Good Friday","Easter Monday","Labour Day","Christmas","Eid ul Azha","Romans-2","Globe-12","Neptune P1"},0))),
   $I24,0)</f>
        <v/>
      </c>
      <c r="P24" s="9">
        <f>IF(OR($O$7="Canteen",$O$7="Head Office"),0,IF($I24&lt;=0,0,IF(OR(OR(TRIM($J24)="Hebrews",TRIM($J24)="Romans",TRIM($J24)="Romans-2",TRIM($J24)="Globe",TRIM($J24)="Globe-12",TRIM($J24)="Neptune P1"),AND($I25&gt;0,OR(TRIM($J25)="Hebrews",TRIM($J25)="Romans",TRIM($J25)="Romans-2",TRIM($J25)="Globe",TRIM($J25)="Globe-12",TRIM($J25)="Neptune P1"))),1,0)))</f>
        <v/>
      </c>
      <c r="Q24" s="10" t="n"/>
      <c r="R24" s="9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IF($I24&gt;0,1,0),
      0
   ),
0))</f>
        <v/>
      </c>
      <c r="S24" s="9">
        <f>IF(OR($A24="Annual Leave",$A25="Annual Leave"),IF($A24="Annual Leave",8,0),0)</f>
        <v/>
      </c>
      <c r="T24" s="91" t="n"/>
      <c r="U24" s="144">
        <f>MAX(0,40-Y24)</f>
        <v/>
      </c>
      <c r="V24" s="351">
        <f>IF(OR($C24="",$D24=""),0,
 IF(OR($A24="Holiday",$A25="Holiday"),0,
 IF(AND(NOT(OR($A24="Annual Leave",$A25="Annual Leave")),$A24="Off day"),0,
  IF($I24+$I25&gt;=8,IF($I24&gt;=8,8,$I24),$I24)
  )))</f>
        <v/>
      </c>
      <c r="W24" s="351">
        <f>MAX(0,V24-U24)</f>
        <v/>
      </c>
      <c r="X24" s="351">
        <f>IF(C24="","",C24-WEEKDAY(C24,1)+1)</f>
        <v/>
      </c>
      <c r="Y24" s="351">
        <f>SUMPRODUCT(($X$14:$X23=X24)*(($V$14:$V23)+($O$14:$O23)))+IF(X24=X14,$L$11,0)</f>
        <v/>
      </c>
      <c r="Z24" s="351" t="n"/>
      <c r="AA24" s="351" t="n"/>
      <c r="AB24" s="351" t="n"/>
      <c r="AC24" s="351" t="n"/>
      <c r="AD24" s="351" t="n"/>
      <c r="AE24" s="351" t="n"/>
      <c r="AF24" s="351" t="n"/>
    </row>
    <row r="25" ht="24" customHeight="1" s="348" thickBot="1">
      <c r="A25" s="154" t="inlineStr">
        <is>
          <t>On Day</t>
        </is>
      </c>
      <c r="B25" s="273" t="n"/>
      <c r="C25" s="90">
        <f>C24</f>
        <v/>
      </c>
      <c r="D25" s="276" t="n"/>
      <c r="E25" s="277">
        <f>IF(D25="", "",
 IF(D25=TIME(0,0,0), 0,
 IF(AND(D25&gt;=TIME(0,0,1), D25&lt;=TIME(2,0,0)), TIME(7,0,0),
 IF(AND(D25&gt;=TIME(6,0,0), D25&lt;=TIME(8,0,0)), TIME(12,0,0),
 IF(AND(D25&gt;TIME(8,0,0), D25&lt;=TIME(13,59,0)), TIME(15,0,0),
 IF(AND(D25&gt;=TIME(14,0,0), D25&lt;=TIME(17,59,0)), TIME(21,0,0),
 IF(AND(D25&gt;=TIME(18,0,0), D25&lt;=TIME(21,59,0)), TIME(0,0,0),
 IF(AND(D25&gt;=TIME(22,0,0), D25&lt;=TIME(23,59,59)), TIME(7,0,0), ""))))))))</f>
        <v/>
      </c>
      <c r="F25" s="156" t="n"/>
      <c r="G25" s="277">
        <f>IF(AND(D25&gt;=TIME(6,0,0),D25&lt;=TIME(8,0,0)),E25,"")</f>
        <v/>
      </c>
      <c r="H25" s="276" t="n"/>
      <c r="I25" s="30">
        <f>ROUND(IF(OR(D25="",E25="",E25=0),0,IF(H25="",MOD(E25-D25,1)*24,MOD(H25-D25,1)*24)),2)</f>
        <v/>
      </c>
      <c r="J25" s="158" t="n"/>
      <c r="K25" s="274" t="n"/>
      <c r="L25" s="271" t="n"/>
      <c r="M25" s="275">
        <f>MAX(0,V25-W25)</f>
        <v/>
      </c>
      <c r="N25" s="278">
        <f>(IF(OR($C25="",$D25=""),0,
 IF(OR($A24="Holiday",$A25="Holiday"),
    IF(ISNUMBER(MATCH(TRIM($B25),{"Phagwah","Good Friday","Easter Monday","Labour Day","Christmas","Eid ul Azha","Romans-2","Globe-12","Neptune P1"},0)),0,$I25),
 IF(AND(NOT(OR($A24="Annual Leave",$A25="Annual Leave")),$A25="Off day"),$I25,
  MAX(0,$I25-$V25)
  ))))+W25</f>
        <v/>
      </c>
      <c r="O25" s="278">
        <f>IF(AND(OR($A24="Holiday",$A25="Holiday"),
        ISNUMBER(MATCH(TRIM($B25),{"Phagwah","Good Friday","Easter Monday","Labour Day","Christmas","Eid ul Azha","Romans-2","Globe-12","Neptune P1"},0))),
   $I25,0)</f>
        <v/>
      </c>
      <c r="P25" s="278">
        <f>IF(OR($O$7="Canteen",$O$7="Head Office"),0,IF($I25&lt;=0,0,IF(AND($I24&lt;=0,OR(TRIM($J25)="Hebrews",TRIM($J25)="Romans",TRIM($J25)="Romans-2",TRIM($J25)="Globe",TRIM($J25)="Globe-12",TRIM($J25)="Neptune P1")),1,0)))</f>
        <v/>
      </c>
      <c r="Q25" s="279" t="n"/>
      <c r="R25" s="278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IF(AND($I24=0,$I25&gt;0),1,0),
      0
   ),
0))</f>
        <v/>
      </c>
      <c r="S25" s="278">
        <f>IF(OR($A24="Annual Leave",$A25="Annual Leave"),IF(AND($A24&lt;&gt;"Annual Leave",$A25="Annual Leave"),8,0),0)</f>
        <v/>
      </c>
      <c r="T25" s="280" t="n"/>
      <c r="U25" s="144">
        <f>MAX(0,40-Y25)</f>
        <v/>
      </c>
      <c r="V25" s="351">
        <f>IF(OR($C25="",$D25=""),0,
 IF(OR($A24="Holiday",$A25="Holiday"),0,
 IF(AND(NOT(OR($A24="Annual Leave",$A25="Annual Leave")),$A25="Off day"),0,
  IF($I24+$I25&gt;=8,IF($I24&gt;=8,0,8-$I24),$I25)
  )))</f>
        <v/>
      </c>
      <c r="W25" s="351">
        <f>MAX(0,V25-U25)</f>
        <v/>
      </c>
      <c r="X25" s="351">
        <f>IF(C25="","",C25-WEEKDAY(C25,1)+1)</f>
        <v/>
      </c>
      <c r="Y25" s="351">
        <f>SUMPRODUCT(($X$14:$X24=X25)*(($V$14:$V24)+($O$14:$O24)))+IF(X25=X14,$L$11,0)</f>
        <v/>
      </c>
      <c r="Z25" s="351" t="n"/>
      <c r="AA25" s="351" t="n"/>
      <c r="AB25" s="351" t="n"/>
      <c r="AC25" s="351" t="n"/>
      <c r="AD25" s="351" t="n"/>
      <c r="AE25" s="351" t="n"/>
      <c r="AF25" s="351" t="n"/>
    </row>
    <row r="26" ht="24" customHeight="1" s="348" thickBot="1">
      <c r="A26" s="159" t="inlineStr">
        <is>
          <t>On Day</t>
        </is>
      </c>
      <c r="B26" s="281" t="n"/>
      <c r="C26" s="92">
        <f>C24+1</f>
        <v/>
      </c>
      <c r="D26" s="31" t="n"/>
      <c r="E26" s="160">
        <f>IF(D26="", "",
 IF(D26=TIME(0,0,0), 0,
 IF(AND(D26&gt;=TIME(0,0,1), D26&lt;=TIME(2,0,0)), TIME(7,0,0),
 IF(AND(D26&gt;=TIME(6,0,0), D26&lt;=TIME(8,0,0)), TIME(12,0,0),
 IF(AND(D26&gt;TIME(8,0,0), D26&lt;=TIME(13,59,0)), TIME(15,0,0),
 IF(AND(D26&gt;=TIME(14,0,0), D26&lt;=TIME(17,59,0)), TIME(21,0,0),
 IF(AND(D26&gt;=TIME(18,0,0), D26&lt;=TIME(21,59,0)), TIME(0,0,0),
 IF(AND(D26&gt;=TIME(22,0,0), D26&lt;=TIME(23,59,59)), TIME(7,0,0), ""))))))))</f>
        <v/>
      </c>
      <c r="F26" s="161" t="n"/>
      <c r="G26" s="160">
        <f>IF(AND(D26&gt;=TIME(6,0,0),D26&lt;=TIME(8,0,0)),E26,"")</f>
        <v/>
      </c>
      <c r="H26" s="31" t="n"/>
      <c r="I26" s="32">
        <f>ROUND(IF(OR(D26="",E26="",E26=0),0,IF(H26="",MOD(E26-D26,1)*24,MOD(H26-D26,1)*24)),2)</f>
        <v/>
      </c>
      <c r="J26" s="162" t="n"/>
      <c r="K26" s="282" t="n"/>
      <c r="L26" s="271" t="n"/>
      <c r="M26" s="283">
        <f>MAX(0,V26-W26)</f>
        <v/>
      </c>
      <c r="N26" s="33">
        <f>(IF(OR($C26="",$D26=""),0,
 IF(OR($A26="Holiday",$A27="Holiday"),
    IF(ISNUMBER(MATCH(TRIM($B26),{"Phagwah","Good Friday","Easter Monday","Labour Day","Christmas","Eid ul Azha","Romans-2","Globe-12","Neptune P1"},0)),0,$I26),
 IF(AND(NOT(OR($A26="Annual Leave",$A27="Annual Leave")),$A26="Off day"),$I26,
  MAX(0,$I26-$V26)
  ))))+W26</f>
        <v/>
      </c>
      <c r="O26" s="33">
        <f>IF(AND(OR($A26="Holiday",$A27="Holiday"),
        ISNUMBER(MATCH(TRIM($B26),{"Phagwah","Good Friday","Easter Monday","Labour Day","Christmas","Eid ul Azha","Romans-2","Globe-12","Neptune P1"},0))),
   $I26,0)</f>
        <v/>
      </c>
      <c r="P26" s="33">
        <f>IF(OR($O$7="Canteen",$O$7="Head Office"),0,IF($I26&lt;=0,0,IF(OR(OR(TRIM($J26)="Hebrews",TRIM($J26)="Romans",TRIM($J26)="Romans-2",TRIM($J26)="Globe",TRIM($J26)="Globe-12",TRIM($J26)="Neptune P1"),AND($I27&gt;0,OR(TRIM($J27)="Hebrews",TRIM($J27)="Romans",TRIM($J27)="Romans-2",TRIM($J27)="Globe",TRIM($J27)="Globe-12",TRIM($J27)="Neptune P1"))),1,0)))</f>
        <v/>
      </c>
      <c r="Q26" s="34" t="n"/>
      <c r="R26" s="33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IF($I26&gt;0,1,0),
      0
   ),
0))</f>
        <v/>
      </c>
      <c r="S26" s="33">
        <f>IF(OR($A26="Annual Leave",$A27="Annual Leave"),IF($A26="Annual Leave",8,0),0)</f>
        <v/>
      </c>
      <c r="T26" s="35" t="n"/>
      <c r="U26" s="144">
        <f>MAX(0,40-Y26)</f>
        <v/>
      </c>
      <c r="V26" s="351">
        <f>IF(OR($C26="",$D26=""),0,
 IF(OR($A26="Holiday",$A27="Holiday"),0,
 IF(AND(NOT(OR($A26="Annual Leave",$A27="Annual Leave")),$A26="Off day"),0,
  IF($I26+$I27&gt;=8,IF($I26&gt;=8,8,$I26),$I26)
  )))</f>
        <v/>
      </c>
      <c r="W26" s="351">
        <f>MAX(0,V26-U26)</f>
        <v/>
      </c>
      <c r="X26" s="351">
        <f>IF(C26="","",C26-WEEKDAY(C26,1)+1)</f>
        <v/>
      </c>
      <c r="Y26" s="351">
        <f>SUMPRODUCT(($X$14:$X25=X26)*(($V$14:$V25)+($O$14:$O25)))+IF(X26=X14,$L$11,0)</f>
        <v/>
      </c>
      <c r="Z26" s="351" t="n"/>
      <c r="AA26" s="351" t="n"/>
      <c r="AB26" s="351" t="n"/>
      <c r="AC26" s="351" t="n"/>
      <c r="AD26" s="351" t="n"/>
      <c r="AE26" s="351" t="n"/>
      <c r="AF26" s="351" t="n"/>
    </row>
    <row r="27" ht="24" customHeight="1" s="348" thickBot="1">
      <c r="A27" s="159" t="inlineStr">
        <is>
          <t>On Day</t>
        </is>
      </c>
      <c r="B27" s="281" t="n"/>
      <c r="C27" s="93">
        <f>C26</f>
        <v/>
      </c>
      <c r="D27" s="36" t="n"/>
      <c r="E27" s="163">
        <f>IF(D27="", "",
 IF(D27=TIME(0,0,0), 0,
 IF(AND(D27&gt;=TIME(0,0,1), D27&lt;=TIME(2,0,0)), TIME(7,0,0),
 IF(AND(D27&gt;=TIME(6,0,0), D27&lt;=TIME(8,0,0)), TIME(12,0,0),
 IF(AND(D27&gt;TIME(8,0,0), D27&lt;=TIME(13,59,0)), TIME(15,0,0),
 IF(AND(D27&gt;=TIME(14,0,0), D27&lt;=TIME(17,59,0)), TIME(21,0,0),
 IF(AND(D27&gt;=TIME(18,0,0), D27&lt;=TIME(21,59,0)), TIME(0,0,0),
 IF(AND(D27&gt;=TIME(22,0,0), D27&lt;=TIME(23,59,59)), TIME(7,0,0), ""))))))))</f>
        <v/>
      </c>
      <c r="F27" s="164" t="n"/>
      <c r="G27" s="163">
        <f>IF(AND(D27&gt;=TIME(6,0,0),D27&lt;=TIME(8,0,0)),E27,"")</f>
        <v/>
      </c>
      <c r="H27" s="36" t="n"/>
      <c r="I27" s="37">
        <f>ROUND(IF(OR(D27="",E27="",E27=0),0,IF(H27="",MOD(E27-D27,1)*24,MOD(H27-D27,1)*24)),2)</f>
        <v/>
      </c>
      <c r="J27" s="162" t="n"/>
      <c r="K27" s="282" t="n"/>
      <c r="L27" s="271" t="n"/>
      <c r="M27" s="283">
        <f>MAX(0,V27-W27)</f>
        <v/>
      </c>
      <c r="N27" s="38">
        <f>(IF(OR($C27="",$D27=""),0,
 IF(OR($A26="Holiday",$A27="Holiday"),
    IF(ISNUMBER(MATCH(TRIM($B27),{"Phagwah","Good Friday","Easter Monday","Labour Day","Christmas","Eid ul Azha","Romans-2","Globe-12","Neptune P1"},0)),0,$I27),
 IF(AND(NOT(OR($A26="Annual Leave",$A27="Annual Leave")),$A27="Off day"),$I27,
  MAX(0,$I27-$V27)
  ))))+W27</f>
        <v/>
      </c>
      <c r="O27" s="38">
        <f>IF(AND(OR($A26="Holiday",$A27="Holiday"),
        ISNUMBER(MATCH(TRIM($B27),{"Phagwah","Good Friday","Easter Monday","Labour Day","Christmas","Eid ul Azha","Romans-2","Globe-12","Neptune P1"},0))),
   $I27,0)</f>
        <v/>
      </c>
      <c r="P27" s="38">
        <f>IF(OR($O$7="Canteen",$O$7="Head Office"),0,IF($I27&lt;=0,0,IF(AND($I26&lt;=0,OR(TRIM($J27)="Hebrews",TRIM($J27)="Romans",TRIM($J27)="Romans-2",TRIM($J27)="Globe",TRIM($J27)="Globe-12",TRIM($J27)="Neptune P1")),1,0)))</f>
        <v/>
      </c>
      <c r="Q27" s="39" t="n"/>
      <c r="R27" s="38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IF(AND($I26=0,$I27&gt;0),1,0),
      0
   ),
0))</f>
        <v/>
      </c>
      <c r="S27" s="38">
        <f>IF(OR($A26="Annual Leave",$A27="Annual Leave"),IF(AND($A26&lt;&gt;"Annual Leave",$A27="Annual Leave"),8,0),0)</f>
        <v/>
      </c>
      <c r="T27" s="40" t="n"/>
      <c r="U27" s="144">
        <f>MAX(0,40-Y27)</f>
        <v/>
      </c>
      <c r="V27" s="351">
        <f>IF(OR($C27="",$D27=""),0,
 IF(OR($A26="Holiday",$A27="Holiday"),0,
 IF(AND(NOT(OR($A26="Annual Leave",$A27="Annual Leave")),$A27="Off day"),0,
  IF($I26+$I27&gt;=8,IF($I26&gt;=8,0,8-$I26),$I27)
  )))</f>
        <v/>
      </c>
      <c r="W27" s="351">
        <f>MAX(0,V27-U27)</f>
        <v/>
      </c>
      <c r="X27" s="351">
        <f>IF(C27="","",C27-WEEKDAY(C27,1)+1)</f>
        <v/>
      </c>
      <c r="Y27" s="351">
        <f>SUMPRODUCT(($X$14:$X26=X27)*(($V$14:$V26)+($O$14:$O26)))+IF(X27=X14,$L$11,0)</f>
        <v/>
      </c>
      <c r="Z27" s="351" t="n"/>
      <c r="AA27" s="351" t="n"/>
      <c r="AB27" s="351" t="n"/>
      <c r="AC27" s="351" t="n"/>
      <c r="AD27" s="351" t="n"/>
      <c r="AE27" s="351" t="n"/>
      <c r="AF27" s="351" t="n"/>
    </row>
    <row r="28" ht="24" customHeight="1" s="348" thickBot="1">
      <c r="A28" s="176" t="n"/>
      <c r="B28" s="176" t="n"/>
      <c r="C28" s="145" t="n"/>
      <c r="D28" s="6" t="n"/>
      <c r="E28" s="14" t="n"/>
      <c r="F28" s="6" t="n"/>
      <c r="G28" s="6" t="n"/>
      <c r="H28" s="336" t="n"/>
      <c r="I28" s="351" t="n"/>
      <c r="J28" s="336" t="n"/>
      <c r="K28" s="336" t="n"/>
      <c r="L28" s="336" t="n"/>
      <c r="M28" s="99">
        <f>MAX(0,V28-W28)</f>
        <v/>
      </c>
      <c r="N28" s="99">
        <f>(IF(OR($C28="",$D28=""),0,
 IF(OR($A28="Holiday",$A29="Holiday"),
    IF(ISNUMBER(MATCH(TRIM($B28),{"Phagwah","Good Friday","Easter Monday","Labour Day","Christmas","Eid ul Azha","Romans-2","Globe-12","Neptune P1"},0)),0,$I28),
 IF(AND(NOT(OR($A28="Annual Leave",$A29="Annual Leave")),$A28="Off day"),$I28,
  MAX(0,$I28-$V28)
  ))))+W28</f>
        <v/>
      </c>
      <c r="O28" s="99">
        <f>IF(AND(OR($A28="Holiday",$A29="Holiday"),
        ISNUMBER(MATCH(TRIM($B28),{"Phagwah","Good Friday","Easter Monday","Labour Day","Christmas","Eid ul Azha","Romans-2","Globe-12","Neptune P1"},0))),
   $I28,0)</f>
        <v/>
      </c>
      <c r="P28" s="99">
        <f>IF(OR($O$7="Canteen",$O$7="Head Office"),0,IF($I28&lt;=0,0,IF(OR(OR(TRIM($J28)="Hebrews",TRIM($J28)="Romans",TRIM($J28)="Romans-2",TRIM($J28)="Globe",TRIM($J28)="Globe-12",TRIM($J28)="Neptune P1"),AND($I29&gt;0,OR(TRIM($J29)="Hebrews",TRIM($J29)="Romans",TRIM($J29)="Romans-2",TRIM($J29)="Globe",TRIM($J29)="Globe-12",TRIM($J29)="Neptune P1"))),1,0)))</f>
        <v/>
      </c>
      <c r="Q28" s="178" t="n"/>
      <c r="R28" s="15" t="n"/>
      <c r="S28" s="99">
        <f>IF(OR($A28="Annual Leave",$A29="Annual Leave"),IF($A28="Annual Leave",8,0),0)</f>
        <v/>
      </c>
      <c r="T28" s="100">
        <f>SUM(T14:T27)</f>
        <v/>
      </c>
      <c r="U28" s="144">
        <f>MAX(0,40-Y28)</f>
        <v/>
      </c>
      <c r="V28" s="351">
        <f>IF(OR($C28="",$D28=""),0,
 IF(OR($A28="Holiday",$A29="Holiday"),0,
 IF(AND(NOT(OR($A28="Annual Leave",$A29="Annual Leave")),$A28="Off day"),0,
  IF($I28+$I29&gt;=8,IF($I28&gt;=8,8,$I28),$I28)
  )))</f>
        <v/>
      </c>
      <c r="W28" s="351">
        <f>MAX(0,V28-U28)</f>
        <v/>
      </c>
      <c r="X28" s="351">
        <f>IF(C28="","",C28-WEEKDAY(C28,1)+1)</f>
        <v/>
      </c>
      <c r="Y28" s="351">
        <f>SUMPRODUCT(($X$14:$X27=X28)*(($V$14:$V27)+($O$14:$O27)))+IF(X28=X14,$L$11,0)</f>
        <v/>
      </c>
      <c r="Z28" s="351" t="n"/>
      <c r="AA28" s="351" t="n"/>
      <c r="AB28" s="351" t="n"/>
      <c r="AC28" s="351" t="n"/>
      <c r="AD28" s="351" t="n"/>
      <c r="AE28" s="351" t="n"/>
      <c r="AF28" s="351" t="n"/>
    </row>
    <row r="29" hidden="1" ht="15.75" customHeight="1" s="348" thickBot="1">
      <c r="A29" s="179" t="n"/>
      <c r="B29" s="176" t="n"/>
      <c r="C29" s="145" t="n"/>
      <c r="D29" s="6" t="n"/>
      <c r="E29" s="295">
        <f>IF(D29="", "",
 IF(D29=TIME(0,0,0), 0,
 IF(AND(D29&gt;=TIME(0,0,1), D29&lt;=TIME(2,0,0)), TIME(7,0,0),
 IF(AND(D29&gt;=TIME(6,0,0), D29&lt;=TIME(8,0,0)), TIME(12,0,0),
 IF(AND(D29&gt;TIME(8,0,0), D29&lt;=TIME(13,59,0)), TIME(15,0,0),
 IF(AND(D29&gt;=TIME(14,0,0), D29&lt;=TIME(17,59,0)), TIME(21,0,0),
 IF(AND(D29&gt;=TIME(18,0,0), D29&lt;=TIME(21,59,0)), TIME(0,0,0),
 IF(AND(D29&gt;=TIME(22,0,0), D29&lt;=TIME(23,59,59)), TIME(7,0,0), ""))))))))</f>
        <v/>
      </c>
      <c r="F29" s="6" t="n"/>
      <c r="G29" s="6" t="n"/>
      <c r="H29" s="6" t="n"/>
      <c r="I29" s="6" t="n"/>
      <c r="J29" s="6" t="n"/>
      <c r="K29" s="6" t="n"/>
      <c r="L29" s="6" t="n"/>
      <c r="M29" s="4">
        <f>MAX(0,V29-W29)</f>
        <v/>
      </c>
      <c r="N29" s="4">
        <f>(IF(OR($C29="",$D29=""),0,
 IF(OR($A28="Holiday",$A29="Holiday"),
    IF(ISNUMBER(MATCH(TRIM($B29),{"Phagwah","Good Friday","Easter Monday","Labour Day","Christmas","Eid ul Azha","Romans-2","Globe-12","Neptune P1"},0)),0,$I29),
 IF(AND(NOT(OR($A28="Annual Leave",$A29="Annual Leave")),$A29="Off day"),$I29,
  MAX(0,$I29-$V29)
  ))))+W29</f>
        <v/>
      </c>
      <c r="O29" s="4">
        <f>IF(AND(OR($A28="Holiday",$A29="Holiday"),
        ISNUMBER(MATCH(TRIM($B29),{"Phagwah","Good Friday","Easter Monday","Labour Day","Christmas","Eid ul Azha","Romans-2","Globe-12","Neptune P1"},0))),
   $I29,0)</f>
        <v/>
      </c>
      <c r="P29" s="4">
        <f>IF(OR($O$7="Canteen",$O$7="Head Office"),0,IF($I29&lt;=0,0,IF(AND($I28&lt;=0,OR(TRIM($J29)="Hebrews",TRIM($J29)="Romans",TRIM($J29)="Romans-2",TRIM($J29)="Globe",TRIM($J29)="Globe-12",TRIM($J29)="Neptune P1")),1,0)))</f>
        <v/>
      </c>
      <c r="Q29" s="6" t="n"/>
      <c r="R29" s="296">
        <f>IF(OR($O$7="Canteen",$O$7="Head Office"),0,IF(
  AND(
    SUMIFS(I:I, C:C, C29) &gt;= 8,
    COUNTIFS(C$14:C29, C29)=1,
    OR(
      TEXT(D29,"hh:mm:ss")="07:00:00",
      TEXT(D29,"hh:mm:ss")="15:00:00",
      TEXT(D29,"hh:mm:ss")="23:00:00",
      TEXT(D30,"hh:mm:ss")="07:00:00",
      TEXT(D30,"hh:mm:ss")="15:00:00",
      TEXT(D30,"hh:mm:ss")="23:00:00"
    )
  ),
  1,
  0
))</f>
        <v/>
      </c>
      <c r="S29" s="4">
        <f>IF(OR($A28="Annual Leave",$A29="Annual Leave"),IF(AND($A28&lt;&gt;"Annual Leave",$A29="Annual Leave"),8,0),0)</f>
        <v/>
      </c>
      <c r="T29" s="146" t="n"/>
      <c r="U29" s="351">
        <f>MAX(0,40-Y29)</f>
        <v/>
      </c>
      <c r="V29" s="351">
        <f>IF(OR($C29="",$D29=""),0,
 IF(OR($A28="Holiday",$A29="Holiday"),0,
 IF(AND(NOT(OR($A28="Annual Leave",$A29="Annual Leave")),$A29="Off day"),0,
  IF($I28+$I29&gt;=8,IF($I28&gt;=8,0,8-$I28),$I29)
  )))</f>
        <v/>
      </c>
      <c r="W29" s="351">
        <f>MAX(0,V29-U29)</f>
        <v/>
      </c>
      <c r="X29" s="351">
        <f>IF(C29="","",C29-WEEKDAY(C29,1)+1)</f>
        <v/>
      </c>
      <c r="Y29" s="351">
        <f>SUMPRODUCT(($X$14:$X28=X29)*(($V$14:$V28)+($O$14:$O28)))+IF(X29=X14,$L$11,0)</f>
        <v/>
      </c>
      <c r="Z29" s="351" t="n"/>
      <c r="AA29" s="351" t="n"/>
      <c r="AB29" s="351" t="n"/>
      <c r="AC29" s="351" t="n"/>
      <c r="AD29" s="351" t="n"/>
      <c r="AE29" s="351" t="n"/>
      <c r="AF29" s="351" t="n"/>
    </row>
    <row r="30" ht="24" customHeight="1" s="348" thickBot="1">
      <c r="A30" s="147" t="inlineStr">
        <is>
          <t>On Day</t>
        </is>
      </c>
      <c r="B30" s="180" t="n"/>
      <c r="C30" s="88">
        <f>C27+1</f>
        <v/>
      </c>
      <c r="D30" s="54" t="n"/>
      <c r="E30" s="148">
        <f>IF(D30="", "",
 IF(D30=TIME(0,0,0), 0,
 IF(AND(D30&gt;=TIME(0,0,1), D30&lt;=TIME(2,0,0)), TIME(7,0,0),
 IF(AND(D30&gt;=TIME(6,0,0), D30&lt;=TIME(8,0,0)), TIME(12,0,0),
 IF(AND(D30&gt;TIME(8,0,0), D30&lt;=TIME(13,59,0)), TIME(15,0,0),
 IF(AND(D30&gt;=TIME(14,0,0), D30&lt;=TIME(17,59,0)), TIME(21,0,0),
 IF(AND(D30&gt;=TIME(18,0,0), D30&lt;=TIME(21,59,0)), TIME(0,0,0),
 IF(AND(D30&gt;=TIME(22,0,0), D30&lt;=TIME(23,59,59)), TIME(7,0,0), ""))))))))</f>
        <v/>
      </c>
      <c r="F30" s="149" t="n"/>
      <c r="G30" s="148">
        <f>IF(AND(D30&gt;=TIME(6,0,0),D30&lt;=TIME(8,0,0)),E30,"")</f>
        <v/>
      </c>
      <c r="H30" s="54" t="n"/>
      <c r="I30" s="55">
        <f>ROUND(IF(OR(D30="",E30="",E30=0),0,IF(H30="",MOD(E30-D30,1)*24,MOD(H30-D30,1)*24)),2)</f>
        <v/>
      </c>
      <c r="J30" s="150" t="n"/>
      <c r="K30" s="270" t="n"/>
      <c r="L30" s="181" t="n"/>
      <c r="M30" s="272">
        <f>MAX(0,V30-W30)</f>
        <v/>
      </c>
      <c r="N30" s="56">
        <f>(IF(OR($C30="",$D30=""),0,
 IF(OR($A30="Holiday",$A31="Holiday"),
    IF(ISNUMBER(MATCH(TRIM($B30),{"Phagwah","Good Friday","Easter Monday","Labour Day","Christmas","Eid ul Azha","Romans-2","Globe-12","Neptune P1"},0)),0,$I30),
 IF(AND(NOT(OR($A30="Annual Leave",$A31="Annual Leave")),$A30="Off day"),$I30,
  MAX(0,$I30-$V30)
  ))))+W30</f>
        <v/>
      </c>
      <c r="O30" s="56">
        <f>IF(AND(OR($A30="Holiday",$A31="Holiday"),
        ISNUMBER(MATCH(TRIM($B30),{"Phagwah","Good Friday","Easter Monday","Labour Day","Christmas","Eid ul Azha","Romans-2","Globe-12","Neptune P1"},0))),
   $I30,0)</f>
        <v/>
      </c>
      <c r="P30" s="56">
        <f>IF(OR($O$7="Canteen",$O$7="Head Office"),0,IF($I30&lt;=0,0,IF(OR(OR(TRIM($J30)="Hebrews",TRIM($J30)="Romans",TRIM($J30)="Romans-2",TRIM($J30)="Globe",TRIM($J30)="Globe-12",TRIM($J30)="Neptune P1"),AND($I31&gt;0,OR(TRIM($J31)="Hebrews",TRIM($J31)="Romans",TRIM($J31)="Romans-2",TRIM($J31)="Globe",TRIM($J31)="Globe-12",TRIM($J31)="Neptune P1"))),1,0)))</f>
        <v/>
      </c>
      <c r="Q30" s="57" t="n"/>
      <c r="R30" s="56">
        <f>IF(OR($O$7="Canteen",$O$7="Head Office"),0,IF(
  AND(
    SUMIFS(I:I, C:C, C30) &gt;= 8,
    COUNTIFS(C$14:C30, C30)=1,
    OR(
      TEXT(D30,"hh:mm:ss")="07:00:00",
      TEXT(D30,"hh:mm:ss")="15:00:00",
      TEXT(D30,"hh:mm:ss")="23:00:00",
      TEXT(D31,"hh:mm:ss")="07:00:00",
      TEXT(D31,"hh:mm:ss")="15:00:00",
      TEXT(D31,"hh:mm:ss")="23:00:00"
    )
  ),
  1,
  0
))</f>
        <v/>
      </c>
      <c r="S30" s="56">
        <f>IF(OR($A30="Annual Leave",$A31="Annual Leave"),IF($A30="Annual Leave",8,0),0)</f>
        <v/>
      </c>
      <c r="T30" s="58" t="n"/>
      <c r="U30" s="144">
        <f>MAX(0,40-Y30)</f>
        <v/>
      </c>
      <c r="V30" s="151">
        <f>IF(OR($C30="",$D30=""),0,
 IF(OR($A30="Holiday",$A31="Holiday"),0,
 IF(AND(NOT(OR($A30="Annual Leave",$A31="Annual Leave")),$A30="Off day"),0,
  IF($I30+$I31&gt;=8,IF($I30&gt;=8,8,$I30),$I30)
  )))</f>
        <v/>
      </c>
      <c r="W30" s="151">
        <f>MAX(0,V30-U30)</f>
        <v/>
      </c>
      <c r="X30" s="151">
        <f>IF(C30="","",C30-WEEKDAY(C30,1)+1)</f>
        <v/>
      </c>
      <c r="Y30" s="151">
        <f>SUMPRODUCT(($X$14:$X29=X30)*(($V$14:$V29)+($O$14:$O29)))+IF(X30=X14,$L$11,0)</f>
        <v/>
      </c>
      <c r="Z30" s="151" t="n"/>
      <c r="AA30" s="151" t="n"/>
      <c r="AB30" s="151" t="n"/>
      <c r="AC30" s="351" t="n"/>
      <c r="AD30" s="351" t="n"/>
      <c r="AE30" s="351" t="n"/>
      <c r="AF30" s="351" t="n"/>
    </row>
    <row r="31" ht="24" customHeight="1" s="348" thickBot="1">
      <c r="A31" s="147" t="inlineStr">
        <is>
          <t>On Day</t>
        </is>
      </c>
      <c r="B31" s="182" t="n"/>
      <c r="C31" s="89">
        <f>C30</f>
        <v/>
      </c>
      <c r="D31" s="59" t="n"/>
      <c r="E31" s="152">
        <f>IF(D31="", "",
 IF(D31=TIME(0,0,0), 0,
 IF(AND(D31&gt;=TIME(0,0,1), D31&lt;=TIME(2,0,0)), TIME(7,0,0),
 IF(AND(D31&gt;=TIME(6,0,0), D31&lt;=TIME(8,0,0)), TIME(12,0,0),
 IF(AND(D31&gt;TIME(8,0,0), D31&lt;=TIME(13,59,0)), TIME(15,0,0),
 IF(AND(D31&gt;=TIME(14,0,0), D31&lt;=TIME(17,59,0)), TIME(21,0,0),
 IF(AND(D31&gt;=TIME(18,0,0), D31&lt;=TIME(21,59,0)), TIME(0,0,0),
 IF(AND(D31&gt;=TIME(22,0,0), D31&lt;=TIME(23,59,59)), TIME(7,0,0), ""))))))))</f>
        <v/>
      </c>
      <c r="F31" s="153" t="n"/>
      <c r="G31" s="152">
        <f>IF(AND(D31&gt;=TIME(6,0,0),D31&lt;=TIME(8,0,0)),E31,"")</f>
        <v/>
      </c>
      <c r="H31" s="59" t="n"/>
      <c r="I31" s="60">
        <f>ROUND(IF(OR(D31="",E31="",E31=0),0,IF(H31="",MOD(E31-D31,1)*24,MOD(H31-D31,1)*24)),2)</f>
        <v/>
      </c>
      <c r="J31" s="150" t="n"/>
      <c r="K31" s="270" t="n"/>
      <c r="L31" s="183" t="n"/>
      <c r="M31" s="272">
        <f>MAX(0,V31-W31)</f>
        <v/>
      </c>
      <c r="N31" s="61">
        <f>(IF(OR($C31="",$D31=""),0,
 IF(OR($A30="Holiday",$A31="Holiday"),
    IF(ISNUMBER(MATCH(TRIM($B31),{"Phagwah","Good Friday","Easter Monday","Labour Day","Christmas","Eid ul Azha","Romans-2","Globe-12","Neptune P1"},0)),0,$I31),
 IF(AND(NOT(OR($A30="Annual Leave",$A31="Annual Leave")),$A31="Off day"),$I31,
  MAX(0,$I31-$V31)
  ))))+W31</f>
        <v/>
      </c>
      <c r="O31" s="61">
        <f>IF(AND(OR($A30="Holiday",$A31="Holiday"),
        ISNUMBER(MATCH(TRIM($B31),{"Phagwah","Good Friday","Easter Monday","Labour Day","Christmas","Eid ul Azha","Romans-2","Globe-12","Neptune P1"},0))),
   $I31,0)</f>
        <v/>
      </c>
      <c r="P31" s="61">
        <f>IF(OR($O$7="Canteen",$O$7="Head Office"),0,IF($I31&lt;=0,0,IF(AND($I30&lt;=0,OR(TRIM($J31)="Hebrews",TRIM($J31)="Romans",TRIM($J31)="Romans-2",TRIM($J31)="Globe",TRIM($J31)="Globe-12",TRIM($J31)="Neptune P1")),1,0)))</f>
        <v/>
      </c>
      <c r="Q31" s="62" t="n"/>
      <c r="R31" s="61">
        <f>IF(OR($O$7="Canteen",$O$7="Head Office"),0,IF(
  AND(
    SUMIFS(I:I, C:C, C31) &gt;= 8,
    COUNTIFS(C$14:C31, C31)=1,
    OR(
      TEXT(D31,"hh:mm:ss")="07:00:00",
      TEXT(D31,"hh:mm:ss")="15:00:00",
      TEXT(D31,"hh:mm:ss")="23:00:00",
      TEXT(D32,"hh:mm:ss")="07:00:00",
      TEXT(D32,"hh:mm:ss")="15:00:00",
      TEXT(D32,"hh:mm:ss")="23:00:00"
    )
  ),
  1,
  0
))</f>
        <v/>
      </c>
      <c r="S31" s="61">
        <f>IF(OR($A30="Annual Leave",$A31="Annual Leave"),IF(AND($A30&lt;&gt;"Annual Leave",$A31="Annual Leave"),8,0),0)</f>
        <v/>
      </c>
      <c r="T31" s="63" t="n"/>
      <c r="U31" s="144">
        <f>MAX(0,40-Y31)</f>
        <v/>
      </c>
      <c r="V31" s="151">
        <f>IF(OR($C31="",$D31=""),0,
 IF(OR($A30="Holiday",$A31="Holiday"),0,
 IF(AND(NOT(OR($A30="Annual Leave",$A31="Annual Leave")),$A31="Off day"),0,
  IF($I30+$I31&gt;=8,IF($I30&gt;=8,0,8-$I30),$I31)
  )))</f>
        <v/>
      </c>
      <c r="W31" s="151">
        <f>MAX(0,V31-U31)</f>
        <v/>
      </c>
      <c r="X31" s="151">
        <f>IF(C31="","",C31-WEEKDAY(C31,1)+1)</f>
        <v/>
      </c>
      <c r="Y31" s="151">
        <f>SUMPRODUCT(($X$14:$X30=X31)*(($V$14:$V30)+($O$14:$O30)))+IF(X31=X14,$L$11,0)</f>
        <v/>
      </c>
      <c r="Z31" s="151" t="n"/>
      <c r="AA31" s="151" t="n"/>
      <c r="AB31" s="151" t="n"/>
      <c r="AC31" s="351" t="n"/>
      <c r="AD31" s="351" t="n"/>
      <c r="AE31" s="351" t="n"/>
      <c r="AF31" s="351" t="n"/>
    </row>
    <row r="32" ht="24" customHeight="1" s="348" thickBot="1">
      <c r="A32" s="184" t="inlineStr">
        <is>
          <t>On Day</t>
        </is>
      </c>
      <c r="B32" s="185" t="n"/>
      <c r="C32" s="101">
        <f>C30+1</f>
        <v/>
      </c>
      <c r="D32" s="11" t="n"/>
      <c r="E32" s="186">
        <f>IF(D32="", "",
 IF(D32=TIME(0,0,0), 0,
 IF(AND(D32&gt;=TIME(0,0,1), D32&lt;=TIME(2,0,0)), TIME(7,0,0),
 IF(AND(D32&gt;=TIME(6,0,0), D32&lt;=TIME(8,0,0)), TIME(12,0,0),
 IF(AND(D32&gt;TIME(8,0,0), D32&lt;=TIME(13,59,0)), TIME(15,0,0),
 IF(AND(D32&gt;=TIME(14,0,0), D32&lt;=TIME(17,59,0)), TIME(21,0,0),
 IF(AND(D32&gt;=TIME(18,0,0), D32&lt;=TIME(21,59,0)), TIME(0,0,0),
 IF(AND(D32&gt;=TIME(22,0,0), D32&lt;=TIME(23,59,59)), TIME(7,0,0), ""))))))))</f>
        <v/>
      </c>
      <c r="F32" s="187" t="n"/>
      <c r="G32" s="186">
        <f>IF(AND(D32&gt;=TIME(6,0,0),D32&lt;=TIME(8,0,0)),E32,"")</f>
        <v/>
      </c>
      <c r="H32" s="11" t="n"/>
      <c r="I32" s="87">
        <f>ROUND(IF(OR(D32="",E32="",E32=0),0,IF(H32="",MOD(E32-D32,1)*24,MOD(H32-D32,1)*24)),2)</f>
        <v/>
      </c>
      <c r="J32" s="188" t="n"/>
      <c r="K32" s="297" t="n"/>
      <c r="L32" s="189" t="n"/>
      <c r="M32" s="298">
        <f>MAX(0,V32-W32)</f>
        <v/>
      </c>
      <c r="N32" s="12">
        <f>(IF(OR($C32="",$D32=""),0,
 IF(OR($A32="Holiday",$A33="Holiday"),
    IF(ISNUMBER(MATCH(TRIM($B32),{"Phagwah","Good Friday","Easter Monday","Labour Day","Christmas","Eid ul Azha","Romans-2","Globe-12","Neptune P1"},0)),0,$I32),
 IF(AND(NOT(OR($A32="Annual Leave",$A33="Annual Leave")),$A32="Off day"),$I32,
  MAX(0,$I32-$V32)
  ))))+W32</f>
        <v/>
      </c>
      <c r="O32" s="12">
        <f>IF(AND(OR($A32="Holiday",$A33="Holiday"),
        ISNUMBER(MATCH(TRIM($B32),{"Phagwah","Good Friday","Easter Monday","Labour Day","Christmas","Eid ul Azha","Romans-2","Globe-12","Neptune P1"},0))),
   $I32,0)</f>
        <v/>
      </c>
      <c r="P32" s="12">
        <f>IF(OR($O$7="Canteen",$O$7="Head Office"),0,IF($I32&lt;=0,0,IF(OR(OR(TRIM($J32)="Hebrews",TRIM($J32)="Romans",TRIM($J32)="Romans-2",TRIM($J32)="Globe",TRIM($J32)="Globe-12",TRIM($J32)="Neptune P1"),AND($I33&gt;0,OR(TRIM($J33)="Hebrews",TRIM($J33)="Romans",TRIM($J33)="Romans-2",TRIM($J33)="Globe",TRIM($J33)="Globe-12",TRIM($J33)="Neptune P1"))),1,0)))</f>
        <v/>
      </c>
      <c r="Q32" s="13" t="n"/>
      <c r="R32" s="12">
        <f>IF(OR($O$7="Canteen",$O$7="Head Office"),0,IF(
  AND(
    SUMIFS(I:I, C:C, C32) &gt;= 8,
    COUNTIFS(C$14:C32, C32)=1,
    OR(
      TEXT(D32,"hh:mm:ss")="07:00:00",
      TEXT(D32,"hh:mm:ss")="15:00:00",
      TEXT(D32,"hh:mm:ss")="23:00:00",
      TEXT(D33,"hh:mm:ss")="07:00:00",
      TEXT(D33,"hh:mm:ss")="15:00:00",
      TEXT(D33,"hh:mm:ss")="23:00:00"
    )
  ),
  1,
  0
))</f>
        <v/>
      </c>
      <c r="S32" s="12">
        <f>IF(OR($A32="Annual Leave",$A33="Annual Leave"),IF($A32="Annual Leave",8,0),0)</f>
        <v/>
      </c>
      <c r="T32" s="102" t="n"/>
      <c r="U32" s="144">
        <f>MAX(0,40-Y32)</f>
        <v/>
      </c>
      <c r="V32" s="351">
        <f>IF(OR($C32="",$D32=""),0,
 IF(OR($A32="Holiday",$A33="Holiday"),0,
 IF(AND(NOT(OR($A32="Annual Leave",$A33="Annual Leave")),$A32="Off day"),0,
  IF($I32+$I33&gt;=8,IF($I32&gt;=8,8,$I32),$I32)
  )))</f>
        <v/>
      </c>
      <c r="W32" s="351">
        <f>MAX(0,V32-U32)</f>
        <v/>
      </c>
      <c r="X32" s="351">
        <f>IF(C32="","",C32-WEEKDAY(C32,1)+1)</f>
        <v/>
      </c>
      <c r="Y32" s="351">
        <f>SUMPRODUCT(($X$14:$X31=X32)*(($V$14:$V31)+($O$14:$O31)))+IF(X32=X14,$L$11,0)</f>
        <v/>
      </c>
      <c r="Z32" s="351" t="n"/>
      <c r="AA32" s="351" t="n"/>
      <c r="AB32" s="351" t="n"/>
      <c r="AC32" s="351" t="n"/>
      <c r="AD32" s="351" t="n"/>
      <c r="AE32" s="351" t="n"/>
      <c r="AF32" s="351" t="n"/>
    </row>
    <row r="33" ht="24" customHeight="1" s="348" thickBot="1">
      <c r="A33" s="184" t="inlineStr">
        <is>
          <t>On Day</t>
        </is>
      </c>
      <c r="B33" s="299" t="n"/>
      <c r="C33" s="101">
        <f>C32</f>
        <v/>
      </c>
      <c r="D33" s="300" t="n"/>
      <c r="E33" s="301">
        <f>IF(D33="", "",
 IF(D33=TIME(0,0,0), 0,
 IF(AND(D33&gt;=TIME(0,0,1), D33&lt;=TIME(2,0,0)), TIME(7,0,0),
 IF(AND(D33&gt;=TIME(6,0,0), D33&lt;=TIME(8,0,0)), TIME(12,0,0),
 IF(AND(D33&gt;TIME(8,0,0), D33&lt;=TIME(13,59,0)), TIME(15,0,0),
 IF(AND(D33&gt;=TIME(14,0,0), D33&lt;=TIME(17,59,0)), TIME(21,0,0),
 IF(AND(D33&gt;=TIME(18,0,0), D33&lt;=TIME(21,59,0)), TIME(0,0,0),
 IF(AND(D33&gt;=TIME(22,0,0), D33&lt;=TIME(23,59,59)), TIME(7,0,0), ""))))))))</f>
        <v/>
      </c>
      <c r="F33" s="187" t="n"/>
      <c r="G33" s="301">
        <f>IF(AND(D33&gt;=TIME(6,0,0),D33&lt;=TIME(8,0,0)),E33,"")</f>
        <v/>
      </c>
      <c r="H33" s="300" t="n"/>
      <c r="I33" s="87">
        <f>ROUND(IF(OR(D33="",E33="",E33=0),0,IF(H33="",MOD(E33-D33,1)*24,MOD(H33-D33,1)*24)),2)</f>
        <v/>
      </c>
      <c r="J33" s="190" t="n"/>
      <c r="K33" s="297" t="n"/>
      <c r="L33" s="189" t="n"/>
      <c r="M33" s="298">
        <f>MAX(0,V33-W33)</f>
        <v/>
      </c>
      <c r="N33" s="302">
        <f>(IF(OR($C33="",$D33=""),0,
 IF(OR($A32="Holiday",$A33="Holiday"),
    IF(ISNUMBER(MATCH(TRIM($B33),{"Phagwah","Good Friday","Easter Monday","Labour Day","Christmas","Eid ul Azha","Romans-2","Globe-12","Neptune P1"},0)),0,$I33),
 IF(AND(NOT(OR($A32="Annual Leave",$A33="Annual Leave")),$A33="Off day"),$I33,
  MAX(0,$I33-$V33)
  ))))+W33</f>
        <v/>
      </c>
      <c r="O33" s="302">
        <f>IF(AND(OR($A32="Holiday",$A33="Holiday"),
        ISNUMBER(MATCH(TRIM($B33),{"Phagwah","Good Friday","Easter Monday","Labour Day","Christmas","Eid ul Azha","Romans-2","Globe-12","Neptune P1"},0))),
   $I33,0)</f>
        <v/>
      </c>
      <c r="P33" s="302">
        <f>IF(OR($O$7="Canteen",$O$7="Head Office"),0,IF($I33&lt;=0,0,IF(AND($I32&lt;=0,OR(TRIM($J33)="Hebrews",TRIM($J33)="Romans",TRIM($J33)="Romans-2",TRIM($J33)="Globe",TRIM($J33)="Globe-12",TRIM($J33)="Neptune P1")),1,0)))</f>
        <v/>
      </c>
      <c r="Q33" s="303" t="n"/>
      <c r="R33" s="302">
        <f>IF(OR($O$7="Canteen",$O$7="Head Office"),0,IF(
  AND(
    SUMIFS(I:I, C:C, C33) &gt;= 8,
    COUNTIFS(C$14:C33, C33)=1,
    OR(
      TEXT(D33,"hh:mm:ss")="07:00:00",
      TEXT(D33,"hh:mm:ss")="15:00:00",
      TEXT(D33,"hh:mm:ss")="23:00:00",
      TEXT(D34,"hh:mm:ss")="07:00:00",
      TEXT(D34,"hh:mm:ss")="15:00:00",
      TEXT(D34,"hh:mm:ss")="23:00:00"
    )
  ),
  1,
  0
))</f>
        <v/>
      </c>
      <c r="S33" s="302">
        <f>IF(OR($A32="Annual Leave",$A33="Annual Leave"),IF(AND($A32&lt;&gt;"Annual Leave",$A33="Annual Leave"),8,0),0)</f>
        <v/>
      </c>
      <c r="T33" s="304" t="n"/>
      <c r="U33" s="144">
        <f>MAX(0,40-Y33)</f>
        <v/>
      </c>
      <c r="V33" s="351">
        <f>IF(OR($C33="",$D33=""),0,
 IF(OR($A32="Holiday",$A33="Holiday"),0,
 IF(AND(NOT(OR($A32="Annual Leave",$A33="Annual Leave")),$A33="Off day"),0,
  IF($I32+$I33&gt;=8,IF($I32&gt;=8,0,8-$I32),$I33)
  )))</f>
        <v/>
      </c>
      <c r="W33" s="351">
        <f>MAX(0,V33-U33)</f>
        <v/>
      </c>
      <c r="X33" s="351">
        <f>IF(C33="","",C33-WEEKDAY(C33,1)+1)</f>
        <v/>
      </c>
      <c r="Y33" s="351">
        <f>SUMPRODUCT(($X$14:$X32=X33)*(($V$14:$V32)+($O$14:$O32)))+IF(X33=X14,$L$11,0)</f>
        <v/>
      </c>
      <c r="Z33" s="351" t="n"/>
      <c r="AA33" s="351" t="n"/>
      <c r="AB33" s="351" t="n"/>
      <c r="AC33" s="351" t="n"/>
      <c r="AD33" s="351" t="n"/>
      <c r="AE33" s="351" t="n"/>
      <c r="AF33" s="351" t="n"/>
    </row>
    <row r="34" ht="24" customHeight="1" s="348" thickBot="1">
      <c r="A34" s="159" t="inlineStr">
        <is>
          <t>On Day</t>
        </is>
      </c>
      <c r="B34" s="191" t="n"/>
      <c r="C34" s="92">
        <f>C32+1</f>
        <v/>
      </c>
      <c r="D34" s="31" t="n"/>
      <c r="E34" s="160">
        <f>IF(D34="", "",
 IF(D34=TIME(0,0,0), 0,
 IF(AND(D34&gt;=TIME(0,0,1), D34&lt;=TIME(2,0,0)), TIME(7,0,0),
 IF(AND(D34&gt;=TIME(6,0,0), D34&lt;=TIME(8,0,0)), TIME(12,0,0),
 IF(AND(D34&gt;TIME(8,0,0), D34&lt;=TIME(13,59,0)), TIME(15,0,0),
 IF(AND(D34&gt;=TIME(14,0,0), D34&lt;=TIME(17,59,0)), TIME(21,0,0),
 IF(AND(D34&gt;=TIME(18,0,0), D34&lt;=TIME(21,59,0)), TIME(0,0,0),
 IF(AND(D34&gt;=TIME(22,0,0), D34&lt;=TIME(23,59,59)), TIME(7,0,0), ""))))))))</f>
        <v/>
      </c>
      <c r="F34" s="161" t="n"/>
      <c r="G34" s="160">
        <f>IF(AND(D34&gt;=TIME(6,0,0),D34&lt;=TIME(8,0,0)),E34,"")</f>
        <v/>
      </c>
      <c r="H34" s="31" t="n"/>
      <c r="I34" s="32">
        <f>ROUND(IF(OR(D34="",E34="",E34=0),0,IF(H34="",MOD(E34-D34,1)*24,MOD(H34-D34,1)*24)),2)</f>
        <v/>
      </c>
      <c r="J34" s="162" t="n"/>
      <c r="K34" s="282" t="n"/>
      <c r="L34" s="181" t="n"/>
      <c r="M34" s="283">
        <f>MAX(0,V34-W34)</f>
        <v/>
      </c>
      <c r="N34" s="33">
        <f>(IF(OR($C34="",$D34=""),0,
 IF(OR($A34="Holiday",$A35="Holiday"),
    IF(ISNUMBER(MATCH(TRIM($B34),{"Phagwah","Good Friday","Easter Monday","Labour Day","Christmas","Eid ul Azha","Romans-2","Globe-12","Neptune P1"},0)),0,$I34),
 IF(AND(NOT(OR($A34="Annual Leave",$A35="Annual Leave")),$A34="Off day"),$I34,
  MAX(0,$I34-$V34)
  ))))+W34</f>
        <v/>
      </c>
      <c r="O34" s="33">
        <f>IF(AND(OR($A34="Holiday",$A35="Holiday"),
        ISNUMBER(MATCH(TRIM($B34),{"Phagwah","Good Friday","Easter Monday","Labour Day","Christmas","Eid ul Azha","Romans-2","Globe-12","Neptune P1"},0))),
   $I34,0)</f>
        <v/>
      </c>
      <c r="P34" s="33">
        <f>IF(OR($O$7="Canteen",$O$7="Head Office"),0,IF($I34&lt;=0,0,IF(OR(OR(TRIM($J34)="Hebrews",TRIM($J34)="Romans",TRIM($J34)="Romans-2",TRIM($J34)="Globe",TRIM($J34)="Globe-12",TRIM($J34)="Neptune P1"),AND($I35&gt;0,OR(TRIM($J35)="Hebrews",TRIM($J35)="Romans",TRIM($J35)="Romans-2",TRIM($J35)="Globe",TRIM($J35)="Globe-12",TRIM($J35)="Neptune P1"))),1,0)))</f>
        <v/>
      </c>
      <c r="Q34" s="34" t="n"/>
      <c r="R34" s="33">
        <f>IF(OR($O$7="Canteen",$O$7="Head Office"),0,IF(
  AND(
    SUMIFS(I:I, C:C, C34) &gt;= 8,
    COUNTIFS(C$14:C34, C34)=1,
    OR(
      TEXT(D34,"hh:mm:ss")="07:00:00",
      TEXT(D34,"hh:mm:ss")="15:00:00",
      TEXT(D34,"hh:mm:ss")="23:00:00",
      TEXT(D35,"hh:mm:ss")="07:00:00",
      TEXT(D35,"hh:mm:ss")="15:00:00",
      TEXT(D35,"hh:mm:ss")="23:00:00"
    )
  ),
  1,
  0
))</f>
        <v/>
      </c>
      <c r="S34" s="33">
        <f>IF(OR($A34="Annual Leave",$A35="Annual Leave"),IF($A34="Annual Leave",8,0),0)</f>
        <v/>
      </c>
      <c r="T34" s="35" t="n"/>
      <c r="U34" s="144">
        <f>MAX(0,40-Y34)</f>
        <v/>
      </c>
      <c r="V34" s="351">
        <f>IF(OR($C34="",$D34=""),0,
 IF(OR($A34="Holiday",$A35="Holiday"),0,
 IF(AND(NOT(OR($A34="Annual Leave",$A35="Annual Leave")),$A34="Off day"),0,
  IF($I34+$I35&gt;=8,IF($I34&gt;=8,8,$I34),$I34)
  )))</f>
        <v/>
      </c>
      <c r="W34" s="351">
        <f>MAX(0,V34-U34)</f>
        <v/>
      </c>
      <c r="X34" s="351">
        <f>IF(C34="","",C34-WEEKDAY(C34,1)+1)</f>
        <v/>
      </c>
      <c r="Y34" s="351">
        <f>SUMPRODUCT(($X$14:$X33=X34)*(($V$14:$V33)+($O$14:$O33)))+IF(X34=X14,$L$11,0)</f>
        <v/>
      </c>
      <c r="Z34" s="351" t="n"/>
      <c r="AA34" s="351" t="n"/>
      <c r="AB34" s="351" t="n"/>
      <c r="AC34" s="351" t="n"/>
      <c r="AD34" s="351" t="n"/>
      <c r="AE34" s="351" t="n"/>
      <c r="AF34" s="351" t="n"/>
    </row>
    <row r="35" ht="24" customHeight="1" s="348" thickBot="1">
      <c r="A35" s="159" t="inlineStr">
        <is>
          <t>On Day</t>
        </is>
      </c>
      <c r="B35" s="192" t="n"/>
      <c r="C35" s="93">
        <f>C34</f>
        <v/>
      </c>
      <c r="D35" s="36" t="n"/>
      <c r="E35" s="163">
        <f>IF(D35="", "",
 IF(D35=TIME(0,0,0), 0,
 IF(AND(D35&gt;=TIME(0,0,1), D35&lt;=TIME(2,0,0)), TIME(7,0,0),
 IF(AND(D35&gt;=TIME(6,0,0), D35&lt;=TIME(8,0,0)), TIME(12,0,0),
 IF(AND(D35&gt;TIME(8,0,0), D35&lt;=TIME(13,59,0)), TIME(15,0,0),
 IF(AND(D35&gt;=TIME(14,0,0), D35&lt;=TIME(17,59,0)), TIME(21,0,0),
 IF(AND(D35&gt;=TIME(18,0,0), D35&lt;=TIME(21,59,0)), TIME(0,0,0),
 IF(AND(D35&gt;=TIME(22,0,0), D35&lt;=TIME(23,59,59)), TIME(7,0,0), ""))))))))</f>
        <v/>
      </c>
      <c r="F35" s="164" t="n"/>
      <c r="G35" s="163">
        <f>IF(AND(D35&gt;=TIME(6,0,0),D35&lt;=TIME(8,0,0)),E35,"")</f>
        <v/>
      </c>
      <c r="H35" s="36" t="n"/>
      <c r="I35" s="37">
        <f>ROUND(IF(OR(D35="",E35="",E35=0),0,IF(H35="",MOD(E35-D35,1)*24,MOD(H35-D35,1)*24)),2)</f>
        <v/>
      </c>
      <c r="J35" s="162" t="n"/>
      <c r="K35" s="282" t="n"/>
      <c r="L35" s="183" t="n"/>
      <c r="M35" s="283">
        <f>MAX(0,V35-W35)</f>
        <v/>
      </c>
      <c r="N35" s="38">
        <f>(IF(OR($C35="",$D35=""),0,
 IF(OR($A34="Holiday",$A35="Holiday"),
    IF(ISNUMBER(MATCH(TRIM($B35),{"Phagwah","Good Friday","Easter Monday","Labour Day","Christmas","Eid ul Azha","Romans-2","Globe-12","Neptune P1"},0)),0,$I35),
 IF(AND(NOT(OR($A34="Annual Leave",$A35="Annual Leave")),$A35="Off day"),$I35,
  MAX(0,$I35-$V35)
  ))))+W35</f>
        <v/>
      </c>
      <c r="O35" s="38">
        <f>IF(AND(OR($A34="Holiday",$A35="Holiday"),
        ISNUMBER(MATCH(TRIM($B35),{"Phagwah","Good Friday","Easter Monday","Labour Day","Christmas","Eid ul Azha","Romans-2","Globe-12","Neptune P1"},0))),
   $I35,0)</f>
        <v/>
      </c>
      <c r="P35" s="38">
        <f>IF(OR($O$7="Canteen",$O$7="Head Office"),0,IF($I35&lt;=0,0,IF(AND($I34&lt;=0,OR(TRIM($J35)="Hebrews",TRIM($J35)="Romans",TRIM($J35)="Romans-2",TRIM($J35)="Globe",TRIM($J35)="Globe-12",TRIM($J35)="Neptune P1")),1,0)))</f>
        <v/>
      </c>
      <c r="Q35" s="39" t="n"/>
      <c r="R35" s="38">
        <f>IF(OR($O$7="Canteen",$O$7="Head Office"),0,IF(
  AND(
    SUMIFS(I:I, C:C, C35) &gt;= 8,
    COUNTIFS(C$14:C35, C35)=1,
    OR(
      TEXT(D35,"hh:mm:ss")="07:00:00",
      TEXT(D35,"hh:mm:ss")="15:00:00",
      TEXT(D35,"hh:mm:ss")="23:00:00",
      TEXT(D36,"hh:mm:ss")="07:00:00",
      TEXT(D36,"hh:mm:ss")="15:00:00",
      TEXT(D36,"hh:mm:ss")="23:00:00"
    )
  ),
  1,
  0
))</f>
        <v/>
      </c>
      <c r="S35" s="38">
        <f>IF(OR($A34="Annual Leave",$A35="Annual Leave"),IF(AND($A34&lt;&gt;"Annual Leave",$A35="Annual Leave"),8,0),0)</f>
        <v/>
      </c>
      <c r="T35" s="40" t="n"/>
      <c r="U35" s="144">
        <f>MAX(0,40-Y35)</f>
        <v/>
      </c>
      <c r="V35" s="351">
        <f>IF(OR($C35="",$D35=""),0,
 IF(OR($A34="Holiday",$A35="Holiday"),0,
 IF(AND(NOT(OR($A34="Annual Leave",$A35="Annual Leave")),$A35="Off day"),0,
  IF($I34+$I35&gt;=8,IF($I34&gt;=8,0,8-$I34),$I35)
  )))</f>
        <v/>
      </c>
      <c r="W35" s="351">
        <f>MAX(0,V35-U35)</f>
        <v/>
      </c>
      <c r="X35" s="351">
        <f>IF(C35="","",C35-WEEKDAY(C35,1)+1)</f>
        <v/>
      </c>
      <c r="Y35" s="351">
        <f>SUMPRODUCT(($X$14:$X34=X35)*(($V$14:$V34)+($O$14:$O34)))+IF(X35=X14,$L$11,0)</f>
        <v/>
      </c>
      <c r="Z35" s="351" t="n"/>
      <c r="AA35" s="351" t="n"/>
      <c r="AB35" s="351" t="n"/>
      <c r="AC35" s="351" t="n"/>
      <c r="AD35" s="351" t="n"/>
      <c r="AE35" s="351" t="n"/>
      <c r="AF35" s="351" t="n"/>
    </row>
    <row r="36" ht="24" customHeight="1" s="348" thickBot="1">
      <c r="A36" s="154" t="inlineStr">
        <is>
          <t>On Day</t>
        </is>
      </c>
      <c r="B36" s="193" t="n"/>
      <c r="C36" s="90">
        <f>C34+1</f>
        <v/>
      </c>
      <c r="D36" s="8" t="n"/>
      <c r="E36" s="155">
        <f>IF(D36="", "",
 IF(D36=TIME(0,0,0), 0,
 IF(AND(D36&gt;=TIME(0,0,1), D36&lt;=TIME(2,0,0)), TIME(7,0,0),
 IF(AND(D36&gt;=TIME(6,0,0), D36&lt;=TIME(8,0,0)), TIME(12,0,0),
 IF(AND(D36&gt;TIME(8,0,0), D36&lt;=TIME(13,59,0)), TIME(15,0,0),
 IF(AND(D36&gt;=TIME(14,0,0), D36&lt;=TIME(17,59,0)), TIME(21,0,0),
 IF(AND(D36&gt;=TIME(18,0,0), D36&lt;=TIME(21,59,0)), TIME(0,0,0),
 IF(AND(D36&gt;=TIME(22,0,0), D36&lt;=TIME(23,59,59)), TIME(7,0,0), ""))))))))</f>
        <v/>
      </c>
      <c r="F36" s="156" t="n"/>
      <c r="G36" s="155">
        <f>IF(AND(D36&gt;=TIME(6,0,0),D36&lt;=TIME(8,0,0)),E36,"")</f>
        <v/>
      </c>
      <c r="H36" s="8" t="n"/>
      <c r="I36" s="30">
        <f>ROUND(IF(OR(D36="",E36="",E36=0),0,IF(H36="",MOD(E36-D36,1)*24,MOD(H36-D36,1)*24)),2)</f>
        <v/>
      </c>
      <c r="J36" s="157" t="n"/>
      <c r="K36" s="274" t="n"/>
      <c r="L36" s="189" t="n"/>
      <c r="M36" s="275">
        <f>MAX(0,V36-W36)</f>
        <v/>
      </c>
      <c r="N36" s="9">
        <f>(IF(OR($C36="",$D36=""),0,
 IF(OR($A36="Holiday",$A37="Holiday"),
    IF(ISNUMBER(MATCH(TRIM($B36),{"Phagwah","Good Friday","Easter Monday","Labour Day","Christmas","Eid ul Azha","Romans-2","Globe-12","Neptune P1"},0)),0,$I36),
 IF(AND(NOT(OR($A36="Annual Leave",$A37="Annual Leave")),$A36="Off day"),$I36,
  MAX(0,$I36-$V36)
  ))))+W36</f>
        <v/>
      </c>
      <c r="O36" s="9">
        <f>IF(AND(OR($A36="Holiday",$A37="Holiday"),
        ISNUMBER(MATCH(TRIM($B36),{"Phagwah","Good Friday","Easter Monday","Labour Day","Christmas","Eid ul Azha","Romans-2","Globe-12","Neptune P1"},0))),
   $I36,0)</f>
        <v/>
      </c>
      <c r="P36" s="9">
        <f>IF(OR($O$7="Canteen",$O$7="Head Office"),0,IF($I36&lt;=0,0,IF(OR(OR(TRIM($J36)="Hebrews",TRIM($J36)="Romans",TRIM($J36)="Romans-2",TRIM($J36)="Globe",TRIM($J36)="Globe-12",TRIM($J36)="Neptune P1"),AND($I37&gt;0,OR(TRIM($J37)="Hebrews",TRIM($J37)="Romans",TRIM($J37)="Romans-2",TRIM($J37)="Globe",TRIM($J37)="Globe-12",TRIM($J37)="Neptune P1"))),1,0)))</f>
        <v/>
      </c>
      <c r="Q36" s="10" t="n"/>
      <c r="R36" s="9">
        <f>IF(OR($O$7="Canteen",$O$7="Head Office"),0,IF(
  AND(
    SUMIFS(I:I, C:C, C36) &gt;= 8,
    COUNTIFS(C$14:C36, C36)=1,
    OR(
      TEXT(D36,"hh:mm:ss")="07:00:00",
      TEXT(D36,"hh:mm:ss")="15:00:00",
      TEXT(D36,"hh:mm:ss")="23:00:00",
      TEXT(D37,"hh:mm:ss")="07:00:00",
      TEXT(D37,"hh:mm:ss")="15:00:00",
      TEXT(D37,"hh:mm:ss")="23:00:00"
    )
  ),
  1,
  0
))</f>
        <v/>
      </c>
      <c r="S36" s="9">
        <f>IF(OR($A36="Annual Leave",$A37="Annual Leave"),IF($A36="Annual Leave",8,0),0)</f>
        <v/>
      </c>
      <c r="T36" s="91" t="n"/>
      <c r="U36" s="144">
        <f>MAX(0,40-Y36)</f>
        <v/>
      </c>
      <c r="V36" s="351">
        <f>IF(OR($C36="",$D36=""),0,
 IF(OR($A36="Holiday",$A37="Holiday"),0,
 IF(AND(NOT(OR($A36="Annual Leave",$A37="Annual Leave")),$A36="Off day"),0,
  IF($I36+$I37&gt;=8,IF($I36&gt;=8,8,$I36),$I36)
  )))</f>
        <v/>
      </c>
      <c r="W36" s="351">
        <f>MAX(0,V36-U36)</f>
        <v/>
      </c>
      <c r="X36" s="351">
        <f>IF(C36="","",C36-WEEKDAY(C36,1)+1)</f>
        <v/>
      </c>
      <c r="Y36" s="351">
        <f>SUMPRODUCT(($X$14:$X35=X36)*(($V$14:$V35)+($O$14:$O35)))+IF(X36=X14,$L$11,0)</f>
        <v/>
      </c>
      <c r="Z36" s="351" t="n"/>
      <c r="AA36" s="351" t="n"/>
      <c r="AB36" s="351" t="n"/>
      <c r="AC36" s="351" t="n"/>
      <c r="AD36" s="351" t="n"/>
      <c r="AE36" s="351" t="n"/>
      <c r="AF36" s="351" t="n"/>
    </row>
    <row r="37" ht="24" customHeight="1" s="348" thickBot="1">
      <c r="A37" s="154" t="inlineStr">
        <is>
          <t>On Day</t>
        </is>
      </c>
      <c r="B37" s="305" t="n"/>
      <c r="C37" s="90">
        <f>C36</f>
        <v/>
      </c>
      <c r="D37" s="276" t="n"/>
      <c r="E37" s="277">
        <f>IF(D37="", "",
 IF(D37=TIME(0,0,0), 0,
 IF(AND(D37&gt;=TIME(0,0,1), D37&lt;=TIME(2,0,0)), TIME(7,0,0),
 IF(AND(D37&gt;=TIME(6,0,0), D37&lt;=TIME(8,0,0)), TIME(12,0,0),
 IF(AND(D37&gt;TIME(8,0,0), D37&lt;=TIME(13,59,0)), TIME(15,0,0),
 IF(AND(D37&gt;=TIME(14,0,0), D37&lt;=TIME(17,59,0)), TIME(21,0,0),
 IF(AND(D37&gt;=TIME(18,0,0), D37&lt;=TIME(21,59,0)), TIME(0,0,0),
 IF(AND(D37&gt;=TIME(22,0,0), D37&lt;=TIME(23,59,59)), TIME(7,0,0), ""))))))))</f>
        <v/>
      </c>
      <c r="F37" s="156" t="n"/>
      <c r="G37" s="277">
        <f>IF(AND(D37&gt;=TIME(6,0,0),D37&lt;=TIME(8,0,0)),E37,"")</f>
        <v/>
      </c>
      <c r="H37" s="276" t="n"/>
      <c r="I37" s="30">
        <f>ROUND(IF(OR(D37="",E37="",E37=0),0,IF(H37="",MOD(E37-D37,1)*24,MOD(H37-D37,1)*24)),2)</f>
        <v/>
      </c>
      <c r="J37" s="158" t="n"/>
      <c r="K37" s="274" t="n"/>
      <c r="L37" s="189" t="n"/>
      <c r="M37" s="275">
        <f>MAX(0,V37-W37)</f>
        <v/>
      </c>
      <c r="N37" s="278">
        <f>(IF(OR($C37="",$D37=""),0,
 IF(OR($A36="Holiday",$A37="Holiday"),
    IF(ISNUMBER(MATCH(TRIM($B37),{"Phagwah","Good Friday","Easter Monday","Labour Day","Christmas","Eid ul Azha","Romans-2","Globe-12","Neptune P1"},0)),0,$I37),
 IF(AND(NOT(OR($A36="Annual Leave",$A37="Annual Leave")),$A37="Off day"),$I37,
  MAX(0,$I37-$V37)
  ))))+W37</f>
        <v/>
      </c>
      <c r="O37" s="278">
        <f>IF(AND(OR($A36="Holiday",$A37="Holiday"),
        ISNUMBER(MATCH(TRIM($B37),{"Phagwah","Good Friday","Easter Monday","Labour Day","Christmas","Eid ul Azha","Romans-2","Globe-12","Neptune P1"},0))),
   $I37,0)</f>
        <v/>
      </c>
      <c r="P37" s="278">
        <f>IF(OR($O$7="Canteen",$O$7="Head Office"),0,IF($I37&lt;=0,0,IF(AND($I36&lt;=0,OR(TRIM($J37)="Hebrews",TRIM($J37)="Romans",TRIM($J37)="Romans-2",TRIM($J37)="Globe",TRIM($J37)="Globe-12",TRIM($J37)="Neptune P1")),1,0)))</f>
        <v/>
      </c>
      <c r="Q37" s="279" t="n"/>
      <c r="R37" s="278">
        <f>IF(OR($O$7="Canteen",$O$7="Head Office"),0,IF(
  AND(
    SUMIFS(I:I, C:C, C37) &gt;= 8,
    COUNTIFS(C$14:C37, C37)=1,
    OR(
      TEXT(D37,"hh:mm:ss")="07:00:00",
      TEXT(D37,"hh:mm:ss")="15:00:00",
      TEXT(D37,"hh:mm:ss")="23:00:00",
      TEXT(D38,"hh:mm:ss")="07:00:00",
      TEXT(D38,"hh:mm:ss")="15:00:00",
      TEXT(D38,"hh:mm:ss")="23:00:00"
    )
  ),
  1,
  0
))</f>
        <v/>
      </c>
      <c r="S37" s="278">
        <f>IF(OR($A36="Annual Leave",$A37="Annual Leave"),IF(AND($A36&lt;&gt;"Annual Leave",$A37="Annual Leave"),8,0),0)</f>
        <v/>
      </c>
      <c r="T37" s="280" t="n"/>
      <c r="U37" s="144">
        <f>MAX(0,40-Y37)</f>
        <v/>
      </c>
      <c r="V37" s="351">
        <f>IF(OR($C37="",$D37=""),0,
 IF(OR($A36="Holiday",$A37="Holiday"),0,
 IF(AND(NOT(OR($A36="Annual Leave",$A37="Annual Leave")),$A37="Off day"),0,
  IF($I36+$I37&gt;=8,IF($I36&gt;=8,0,8-$I36),$I37)
  )))</f>
        <v/>
      </c>
      <c r="W37" s="351">
        <f>MAX(0,V37-U37)</f>
        <v/>
      </c>
      <c r="X37" s="351">
        <f>IF(C37="","",C37-WEEKDAY(C37,1)+1)</f>
        <v/>
      </c>
      <c r="Y37" s="351">
        <f>SUMPRODUCT(($X$14:$X36=X37)*(($V$14:$V36)+($O$14:$O36)))+IF(X37=X14,$L$11,0)</f>
        <v/>
      </c>
      <c r="Z37" s="351" t="n"/>
      <c r="AA37" s="351" t="n"/>
      <c r="AB37" s="351" t="n"/>
      <c r="AC37" s="351" t="n"/>
      <c r="AD37" s="351" t="n"/>
      <c r="AE37" s="351" t="n"/>
      <c r="AF37" s="351" t="n"/>
    </row>
    <row r="38" ht="24" customHeight="1" s="348" thickBot="1">
      <c r="A38" s="194" t="inlineStr">
        <is>
          <t>On Day</t>
        </is>
      </c>
      <c r="B38" s="195" t="n"/>
      <c r="C38" s="103">
        <f>C36+1</f>
        <v/>
      </c>
      <c r="D38" s="64" t="n"/>
      <c r="E38" s="196">
        <f>IF(D38="", "",
 IF(D38=TIME(0,0,0), 0,
 IF(AND(D38&gt;=TIME(0,0,1), D38&lt;=TIME(2,0,0)), TIME(7,0,0),
 IF(AND(D38&gt;=TIME(6,0,0), D38&lt;=TIME(8,0,0)), TIME(12,0,0),
 IF(AND(D38&gt;TIME(8,0,0), D38&lt;=TIME(13,59,0)), TIME(15,0,0),
 IF(AND(D38&gt;=TIME(14,0,0), D38&lt;=TIME(17,59,0)), TIME(21,0,0),
 IF(AND(D38&gt;=TIME(18,0,0), D38&lt;=TIME(21,59,0)), TIME(0,0,0),
 IF(AND(D38&gt;=TIME(22,0,0), D38&lt;=TIME(23,59,59)), TIME(7,0,0), ""))))))))</f>
        <v/>
      </c>
      <c r="F38" s="197" t="n"/>
      <c r="G38" s="196">
        <f>IF(AND(D38&gt;=TIME(6,0,0),D38&lt;=TIME(8,0,0)),E38,"")</f>
        <v/>
      </c>
      <c r="H38" s="64" t="n"/>
      <c r="I38" s="65">
        <f>ROUND(IF(OR(D38="",E38="",E38=0),0,IF(H38="",MOD(E38-D38,1)*24,MOD(H38-D38,1)*24)),2)</f>
        <v/>
      </c>
      <c r="J38" s="198" t="n"/>
      <c r="K38" s="306" t="n"/>
      <c r="L38" s="181" t="n"/>
      <c r="M38" s="307">
        <f>MAX(0,V38-W38)</f>
        <v/>
      </c>
      <c r="N38" s="66">
        <f>(IF(OR($C38="",$D38=""),0,
 IF(OR($A38="Holiday",$A39="Holiday"),
    IF(ISNUMBER(MATCH(TRIM($B38),{"Phagwah","Good Friday","Easter Monday","Labour Day","Christmas","Eid ul Azha","Romans-2","Globe-12","Neptune P1"},0)),0,$I38),
 IF(AND(NOT(OR($A38="Annual Leave",$A39="Annual Leave")),$A38="Off day"),$I38,
  MAX(0,$I38-$V38)
  ))))+W38</f>
        <v/>
      </c>
      <c r="O38" s="66">
        <f>IF(AND(OR($A38="Holiday",$A39="Holiday"),
        ISNUMBER(MATCH(TRIM($B38),{"Phagwah","Good Friday","Easter Monday","Labour Day","Christmas","Eid ul Azha","Romans-2","Globe-12","Neptune P1"},0))),
   $I38,0)</f>
        <v/>
      </c>
      <c r="P38" s="66">
        <f>IF(OR($O$7="Canteen",$O$7="Head Office"),0,IF($I38&lt;=0,0,IF(OR(OR(TRIM($J38)="Hebrews",TRIM($J38)="Romans",TRIM($J38)="Romans-2",TRIM($J38)="Globe",TRIM($J38)="Globe-12",TRIM($J38)="Neptune P1"),AND($I39&gt;0,OR(TRIM($J39)="Hebrews",TRIM($J39)="Romans",TRIM($J39)="Romans-2",TRIM($J39)="Globe",TRIM($J39)="Globe-12",TRIM($J39)="Neptune P1"))),1,0)))</f>
        <v/>
      </c>
      <c r="Q38" s="67" t="n"/>
      <c r="R38" s="66">
        <f>IF(OR($O$7="Canteen",$O$7="Head Office"),0,IF(
  AND(
    SUMIFS(I:I, C:C, C38) &gt;= 8,
    COUNTIFS(C$14:C38, C38)=1,
    OR(
      TEXT(D38,"hh:mm:ss")="07:00:00",
      TEXT(D38,"hh:mm:ss")="15:00:00",
      TEXT(D38,"hh:mm:ss")="23:00:00",
      TEXT(D39,"hh:mm:ss")="07:00:00",
      TEXT(D39,"hh:mm:ss")="15:00:00",
      TEXT(D39,"hh:mm:ss")="23:00:00"
    )
  ),
  1,
  0
))</f>
        <v/>
      </c>
      <c r="S38" s="66">
        <f>IF(OR($A38="Annual Leave",$A39="Annual Leave"),IF($A38="Annual Leave",8,0),0)</f>
        <v/>
      </c>
      <c r="T38" s="68" t="n"/>
      <c r="U38" s="144">
        <f>MAX(0,40-Y38)</f>
        <v/>
      </c>
      <c r="V38" s="351">
        <f>IF(OR($C38="",$D38=""),0,
 IF(OR($A38="Holiday",$A39="Holiday"),0,
 IF(AND(NOT(OR($A38="Annual Leave",$A39="Annual Leave")),$A38="Off day"),0,
  IF($I38+$I39&gt;=8,IF($I38&gt;=8,8,$I38),$I38)
  )))</f>
        <v/>
      </c>
      <c r="W38" s="351">
        <f>MAX(0,V38-U38)</f>
        <v/>
      </c>
      <c r="X38" s="351">
        <f>IF(C38="","",C38-WEEKDAY(C38,1)+1)</f>
        <v/>
      </c>
      <c r="Y38" s="351">
        <f>SUMPRODUCT(($X$14:$X37=X38)*(($V$14:$V37)+($O$14:$O37)))+IF(X38=X14,$L$11,0)</f>
        <v/>
      </c>
      <c r="Z38" s="351" t="n"/>
      <c r="AA38" s="351" t="n"/>
      <c r="AB38" s="351" t="n"/>
      <c r="AC38" s="351" t="n"/>
      <c r="AD38" s="351" t="n"/>
      <c r="AE38" s="351" t="n"/>
      <c r="AF38" s="351" t="n"/>
    </row>
    <row r="39" ht="24" customHeight="1" s="348" thickBot="1">
      <c r="A39" s="194" t="inlineStr">
        <is>
          <t>On Day</t>
        </is>
      </c>
      <c r="B39" s="199" t="n"/>
      <c r="C39" s="104">
        <f>C38</f>
        <v/>
      </c>
      <c r="D39" s="69" t="n"/>
      <c r="E39" s="200">
        <f>IF(D39="", "",
 IF(D39=TIME(0,0,0), 0,
 IF(AND(D39&gt;=TIME(0,0,1), D39&lt;=TIME(2,0,0)), TIME(7,0,0),
 IF(AND(D39&gt;=TIME(6,0,0), D39&lt;=TIME(8,0,0)), TIME(12,0,0),
 IF(AND(D39&gt;TIME(8,0,0), D39&lt;=TIME(13,59,0)), TIME(15,0,0),
 IF(AND(D39&gt;=TIME(14,0,0), D39&lt;=TIME(17,59,0)), TIME(21,0,0),
 IF(AND(D39&gt;=TIME(18,0,0), D39&lt;=TIME(21,59,0)), TIME(0,0,0),
 IF(AND(D39&gt;=TIME(22,0,0), D39&lt;=TIME(23,59,59)), TIME(7,0,0), ""))))))))</f>
        <v/>
      </c>
      <c r="F39" s="201" t="n"/>
      <c r="G39" s="200">
        <f>IF(AND(D39&gt;=TIME(6,0,0),D39&lt;=TIME(8,0,0)),E39,"")</f>
        <v/>
      </c>
      <c r="H39" s="69" t="n"/>
      <c r="I39" s="70">
        <f>ROUND(IF(OR(D39="",E39="",E39=0),0,IF(H39="",MOD(E39-D39,1)*24,MOD(H39-D39,1)*24)),2)</f>
        <v/>
      </c>
      <c r="J39" s="198" t="n"/>
      <c r="K39" s="306" t="n"/>
      <c r="L39" s="183" t="n"/>
      <c r="M39" s="307">
        <f>MAX(0,V39-W39)</f>
        <v/>
      </c>
      <c r="N39" s="71">
        <f>(IF(OR($C39="",$D39=""),0,
 IF(OR($A38="Holiday",$A39="Holiday"),
    IF(ISNUMBER(MATCH(TRIM($B39),{"Phagwah","Good Friday","Easter Monday","Labour Day","Christmas","Eid ul Azha","Romans-2","Globe-12","Neptune P1"},0)),0,$I39),
 IF(AND(NOT(OR($A38="Annual Leave",$A39="Annual Leave")),$A39="Off day"),$I39,
  MAX(0,$I39-$V39)
  ))))+W39</f>
        <v/>
      </c>
      <c r="O39" s="71">
        <f>IF(AND(OR($A38="Holiday",$A39="Holiday"),
        ISNUMBER(MATCH(TRIM($B39),{"Phagwah","Good Friday","Easter Monday","Labour Day","Christmas","Eid ul Azha","Romans-2","Globe-12","Neptune P1"},0))),
   $I39,0)</f>
        <v/>
      </c>
      <c r="P39" s="71">
        <f>IF(OR($O$7="Canteen",$O$7="Head Office"),0,IF($I39&lt;=0,0,IF(AND($I38&lt;=0,OR(TRIM($J39)="Hebrews",TRIM($J39)="Romans",TRIM($J39)="Romans-2",TRIM($J39)="Globe",TRIM($J39)="Globe-12",TRIM($J39)="Neptune P1")),1,0)))</f>
        <v/>
      </c>
      <c r="Q39" s="72" t="n"/>
      <c r="R39" s="71">
        <f>IF(OR($O$7="Canteen",$O$7="Head Office"),0,IF(
  AND(
    SUMIFS(I:I, C:C, C39) &gt;= 8,
    COUNTIFS(C$14:C39, C39)=1,
    OR(
      TEXT(D39,"hh:mm:ss")="07:00:00",
      TEXT(D39,"hh:mm:ss")="15:00:00",
      TEXT(D39,"hh:mm:ss")="23:00:00",
      TEXT(D40,"hh:mm:ss")="07:00:00",
      TEXT(D40,"hh:mm:ss")="15:00:00",
      TEXT(D40,"hh:mm:ss")="23:00:00"
    )
  ),
  1,
  0
))</f>
        <v/>
      </c>
      <c r="S39" s="71">
        <f>IF(OR($A38="Annual Leave",$A39="Annual Leave"),IF(AND($A38&lt;&gt;"Annual Leave",$A39="Annual Leave"),8,0),0)</f>
        <v/>
      </c>
      <c r="T39" s="73" t="n"/>
      <c r="U39" s="144">
        <f>MAX(0,40-Y39)</f>
        <v/>
      </c>
      <c r="V39" s="351">
        <f>IF(OR($C39="",$D39=""),0,
 IF(OR($A38="Holiday",$A39="Holiday"),0,
 IF(AND(NOT(OR($A38="Annual Leave",$A39="Annual Leave")),$A39="Off day"),0,
  IF($I38+$I39&gt;=8,IF($I38&gt;=8,0,8-$I38),$I39)
  )))</f>
        <v/>
      </c>
      <c r="W39" s="351">
        <f>MAX(0,V39-U39)</f>
        <v/>
      </c>
      <c r="X39" s="351">
        <f>IF(C39="","",C39-WEEKDAY(C39,1)+1)</f>
        <v/>
      </c>
      <c r="Y39" s="351">
        <f>SUMPRODUCT(($X$14:$X38=X39)*(($V$14:$V38)+($O$14:$O38)))+IF(X39=X14,$L$11,0)</f>
        <v/>
      </c>
      <c r="Z39" s="351" t="n"/>
      <c r="AA39" s="351" t="n"/>
      <c r="AB39" s="351" t="n"/>
      <c r="AC39" s="351" t="n"/>
      <c r="AD39" s="351" t="n"/>
      <c r="AE39" s="351" t="n"/>
      <c r="AF39" s="351" t="n"/>
    </row>
    <row r="40" ht="24" customHeight="1" s="348" thickBot="1">
      <c r="A40" s="202" t="inlineStr">
        <is>
          <t>On Day</t>
        </is>
      </c>
      <c r="B40" s="203" t="n"/>
      <c r="C40" s="105">
        <f>C38+1</f>
        <v/>
      </c>
      <c r="D40" s="74" t="n"/>
      <c r="E40" s="204">
        <f>IF(D40="", "",
 IF(D40=TIME(0,0,0), 0,
 IF(AND(D40&gt;=TIME(0,0,1), D40&lt;=TIME(2,0,0)), TIME(7,0,0),
 IF(AND(D40&gt;=TIME(6,0,0), D40&lt;=TIME(8,0,0)), TIME(12,0,0),
 IF(AND(D40&gt;TIME(8,0,0), D40&lt;=TIME(13,59,0)), TIME(15,0,0),
 IF(AND(D40&gt;=TIME(14,0,0), D40&lt;=TIME(17,59,0)), TIME(21,0,0),
 IF(AND(D40&gt;=TIME(18,0,0), D40&lt;=TIME(21,59,0)), TIME(0,0,0),
 IF(AND(D40&gt;=TIME(22,0,0), D40&lt;=TIME(23,59,59)), TIME(7,0,0), ""))))))))</f>
        <v/>
      </c>
      <c r="F40" s="205" t="n"/>
      <c r="G40" s="204">
        <f>IF(AND(D40&gt;=TIME(6,0,0),D40&lt;=TIME(8,0,0)),E40,"")</f>
        <v/>
      </c>
      <c r="H40" s="74" t="n"/>
      <c r="I40" s="106">
        <f>ROUND(IF(OR(D40="",E40="",E40=0),0,IF(H40="",MOD(E40-D40,1)*24,MOD(H40-D40,1)*24)),2)</f>
        <v/>
      </c>
      <c r="J40" s="206" t="n"/>
      <c r="K40" s="308" t="n"/>
      <c r="L40" s="189" t="n"/>
      <c r="M40" s="309">
        <f>MAX(0,V40-W40)</f>
        <v/>
      </c>
      <c r="N40" s="75">
        <f>(IF(OR($C40="",$D40=""),0,
 IF(OR($A40="Holiday",$A41="Holiday"),
    IF(ISNUMBER(MATCH(TRIM($B40),{"Phagwah","Good Friday","Easter Monday","Labour Day","Christmas","Eid ul Azha","Romans-2","Globe-12","Neptune P1"},0)),0,$I40),
 IF(AND(NOT(OR($A40="Annual Leave",$A41="Annual Leave")),$A40="Off day"),$I40,
  MAX(0,$I40-$V40)
  ))))+W40</f>
        <v/>
      </c>
      <c r="O40" s="75">
        <f>IF(AND(OR($A40="Holiday",$A41="Holiday"),
        ISNUMBER(MATCH(TRIM($B40),{"Phagwah","Good Friday","Easter Monday","Labour Day","Christmas","Eid ul Azha","Romans-2","Globe-12","Neptune P1"},0))),
   $I40,0)</f>
        <v/>
      </c>
      <c r="P40" s="75">
        <f>IF(OR($O$7="Canteen",$O$7="Head Office"),0,IF($I40&lt;=0,0,IF(OR(OR(TRIM($J40)="Hebrews",TRIM($J40)="Romans",TRIM($J40)="Romans-2",TRIM($J40)="Globe",TRIM($J40)="Globe-12",TRIM($J40)="Neptune P1"),AND($I41&gt;0,OR(TRIM($J41)="Hebrews",TRIM($J41)="Romans",TRIM($J41)="Romans-2",TRIM($J41)="Globe",TRIM($J41)="Globe-12",TRIM($J41)="Neptune P1"))),1,0)))</f>
        <v/>
      </c>
      <c r="Q40" s="76" t="n"/>
      <c r="R40" s="75">
        <f>IF(OR($O$7="Canteen",$O$7="Head Office"),0,IF(
  AND(
    SUMIFS(I:I, C:C, C40) &gt;= 8,
    COUNTIFS(C$14:C40, C40)=1,
    OR(
      TEXT(D40,"hh:mm:ss")="07:00:00",
      TEXT(D40,"hh:mm:ss")="15:00:00",
      TEXT(D40,"hh:mm:ss")="23:00:00",
      TEXT(D41,"hh:mm:ss")="07:00:00",
      TEXT(D41,"hh:mm:ss")="15:00:00",
      TEXT(D41,"hh:mm:ss")="23:00:00"
    )
  ),
  1,
  0
))</f>
        <v/>
      </c>
      <c r="S40" s="75">
        <f>IF(OR($A40="Annual Leave",$A41="Annual Leave"),IF($A40="Annual Leave",8,0),0)</f>
        <v/>
      </c>
      <c r="T40" s="107" t="n"/>
      <c r="U40" s="144">
        <f>MAX(0,40-Y40)</f>
        <v/>
      </c>
      <c r="V40" s="351">
        <f>IF(OR($C40="",$D40=""),0,
 IF(OR($A40="Holiday",$A41="Holiday"),0,
 IF(AND(NOT(OR($A40="Annual Leave",$A41="Annual Leave")),$A40="Off day"),0,
  IF($I40+$I41&gt;=8,IF($I40&gt;=8,8,$I40),$I40)
  )))</f>
        <v/>
      </c>
      <c r="W40" s="351">
        <f>MAX(0,V40-U40)</f>
        <v/>
      </c>
      <c r="X40" s="351">
        <f>IF(C40="","",C40-WEEKDAY(C40,1)+1)</f>
        <v/>
      </c>
      <c r="Y40" s="351">
        <f>SUMPRODUCT(($X$14:$X39=X40)*(($V$14:$V39)+($O$14:$O39)))+IF(X40=X14,$L$11,0)</f>
        <v/>
      </c>
      <c r="Z40" s="351" t="n"/>
      <c r="AA40" s="351" t="n"/>
      <c r="AB40" s="351" t="n"/>
      <c r="AC40" s="351" t="n"/>
      <c r="AD40" s="351" t="n"/>
      <c r="AE40" s="351" t="n"/>
      <c r="AF40" s="351" t="n"/>
    </row>
    <row r="41" ht="24" customHeight="1" s="348" thickBot="1">
      <c r="A41" s="202" t="inlineStr">
        <is>
          <t>On Day</t>
        </is>
      </c>
      <c r="B41" s="310" t="n"/>
      <c r="C41" s="105">
        <f>C40</f>
        <v/>
      </c>
      <c r="D41" s="311" t="n"/>
      <c r="E41" s="312">
        <f>IF(D41="", "",
 IF(D41=TIME(0,0,0), 0,
 IF(AND(D41&gt;=TIME(0,0,1), D41&lt;=TIME(2,0,0)), TIME(7,0,0),
 IF(AND(D41&gt;=TIME(6,0,0), D41&lt;=TIME(8,0,0)), TIME(12,0,0),
 IF(AND(D41&gt;TIME(8,0,0), D41&lt;=TIME(13,59,0)), TIME(15,0,0),
 IF(AND(D41&gt;=TIME(14,0,0), D41&lt;=TIME(17,59,0)), TIME(21,0,0),
 IF(AND(D41&gt;=TIME(18,0,0), D41&lt;=TIME(21,59,0)), TIME(0,0,0),
 IF(AND(D41&gt;=TIME(22,0,0), D41&lt;=TIME(23,59,59)), TIME(7,0,0), ""))))))))</f>
        <v/>
      </c>
      <c r="F41" s="205" t="n"/>
      <c r="G41" s="312">
        <f>IF(AND(D41&gt;=TIME(6,0,0),D41&lt;=TIME(8,0,0)),E41,"")</f>
        <v/>
      </c>
      <c r="H41" s="311" t="n"/>
      <c r="I41" s="106">
        <f>ROUND(IF(OR(D41="",E41="",E41=0),0,IF(H41="",MOD(E41-D41,1)*24,MOD(H41-D41,1)*24)),2)</f>
        <v/>
      </c>
      <c r="J41" s="207" t="n"/>
      <c r="K41" s="308" t="n"/>
      <c r="L41" s="189" t="n"/>
      <c r="M41" s="309">
        <f>MAX(0,V41-W41)</f>
        <v/>
      </c>
      <c r="N41" s="313">
        <f>(IF(OR($C41="",$D41=""),0,
 IF(OR($A40="Holiday",$A41="Holiday"),
    IF(ISNUMBER(MATCH(TRIM($B41),{"Phagwah","Good Friday","Easter Monday","Labour Day","Christmas","Eid ul Azha","Romans-2","Globe-12","Neptune P1"},0)),0,$I41),
 IF(AND(NOT(OR($A40="Annual Leave",$A41="Annual Leave")),$A41="Off day"),$I41,
  MAX(0,$I41-$V41)
  ))))+W41</f>
        <v/>
      </c>
      <c r="O41" s="313">
        <f>IF(AND(OR($A40="Holiday",$A41="Holiday"),
        ISNUMBER(MATCH(TRIM($B41),{"Phagwah","Good Friday","Easter Monday","Labour Day","Christmas","Eid ul Azha","Romans-2","Globe-12","Neptune P1"},0))),
   $I41,0)</f>
        <v/>
      </c>
      <c r="P41" s="313">
        <f>IF(OR($O$7="Canteen",$O$7="Head Office"),0,IF($I41&lt;=0,0,IF(AND($I40&lt;=0,OR(TRIM($J41)="Hebrews",TRIM($J41)="Romans",TRIM($J41)="Romans-2",TRIM($J41)="Globe",TRIM($J41)="Globe-12",TRIM($J41)="Neptune P1")),1,0)))</f>
        <v/>
      </c>
      <c r="Q41" s="314" t="n"/>
      <c r="R41" s="313">
        <f>IF(OR($O$7="Canteen",$O$7="Head Office"),0,IF(
  AND(
    SUMIFS(I:I, C:C, C41) &gt;= 8,
    COUNTIFS(C$14:C41, C41)=1,
    OR(
      TEXT(D41,"hh:mm:ss")="07:00:00",
      TEXT(D41,"hh:mm:ss")="15:00:00",
      TEXT(D41,"hh:mm:ss")="23:00:00",
      TEXT(D42,"hh:mm:ss")="07:00:00",
      TEXT(D42,"hh:mm:ss")="15:00:00",
      TEXT(D42,"hh:mm:ss")="23:00:00"
    )
  ),
  1,
  0
))</f>
        <v/>
      </c>
      <c r="S41" s="313">
        <f>IF(OR($A40="Annual Leave",$A41="Annual Leave"),IF(AND($A40&lt;&gt;"Annual Leave",$A41="Annual Leave"),8,0),0)</f>
        <v/>
      </c>
      <c r="T41" s="315" t="n"/>
      <c r="U41" s="144">
        <f>MAX(0,40-Y41)</f>
        <v/>
      </c>
      <c r="V41" s="351">
        <f>IF(OR($C41="",$D41=""),0,
 IF(OR($A40="Holiday",$A41="Holiday"),0,
 IF(AND(NOT(OR($A40="Annual Leave",$A41="Annual Leave")),$A41="Off day"),0,
  IF($I40+$I41&gt;=8,IF($I40&gt;=8,0,8-$I40),$I41)
  )))</f>
        <v/>
      </c>
      <c r="W41" s="351">
        <f>MAX(0,V41-U41)</f>
        <v/>
      </c>
      <c r="X41" s="351">
        <f>IF(C41="","",C41-WEEKDAY(C41,1)+1)</f>
        <v/>
      </c>
      <c r="Y41" s="351">
        <f>SUMPRODUCT(($X$14:$X40=X41)*(($V$14:$V40)+($O$14:$O40)))+IF(X41=X14,$L$11,0)</f>
        <v/>
      </c>
      <c r="Z41" s="351" t="n"/>
      <c r="AA41" s="351" t="n"/>
      <c r="AB41" s="351" t="n"/>
      <c r="AC41" s="351" t="n"/>
      <c r="AD41" s="351" t="n"/>
      <c r="AE41" s="351" t="n"/>
      <c r="AF41" s="351" t="n"/>
    </row>
    <row r="42" ht="24" customHeight="1" s="348" thickBot="1">
      <c r="A42" s="208" t="inlineStr">
        <is>
          <t>On Day</t>
        </is>
      </c>
      <c r="B42" s="209" t="n"/>
      <c r="C42" s="108">
        <f>C40+1</f>
        <v/>
      </c>
      <c r="D42" s="77" t="n"/>
      <c r="E42" s="210">
        <f>IF(D42="", "",
 IF(D42=TIME(0,0,0), 0,
 IF(AND(D42&gt;=TIME(0,0,1), D42&lt;=TIME(2,0,0)), TIME(7,0,0),
 IF(AND(D42&gt;=TIME(6,0,0), D42&lt;=TIME(8,0,0)), TIME(12,0,0),
 IF(AND(D42&gt;TIME(8,0,0), D42&lt;=TIME(13,59,0)), TIME(15,0,0),
 IF(AND(D42&gt;=TIME(14,0,0), D42&lt;=TIME(17,59,0)), TIME(21,0,0),
 IF(AND(D42&gt;=TIME(18,0,0), D42&lt;=TIME(21,59,0)), TIME(0,0,0),
 IF(AND(D42&gt;=TIME(22,0,0), D42&lt;=TIME(23,59,59)), TIME(7,0,0), ""))))))))</f>
        <v/>
      </c>
      <c r="F42" s="211" t="n"/>
      <c r="G42" s="210">
        <f>IF(AND(D42&gt;=TIME(6,0,0),D42&lt;=TIME(8,0,0)),E42,"")</f>
        <v/>
      </c>
      <c r="H42" s="77" t="n"/>
      <c r="I42" s="16">
        <f>ROUND(IF(OR(D42="",E42="",E42=0),0,IF(H42="",MOD(E42-D42,1)*24,MOD(H42-D42,1)*24)),2)</f>
        <v/>
      </c>
      <c r="J42" s="212" t="n"/>
      <c r="K42" s="316" t="n"/>
      <c r="L42" s="181" t="n"/>
      <c r="M42" s="317">
        <f>MAX(0,V42-W42)</f>
        <v/>
      </c>
      <c r="N42" s="17">
        <f>(IF(OR($C42="",$D42=""),0,
 IF(OR($A42="Holiday",$A43="Holiday"),
    IF(ISNUMBER(MATCH(TRIM($B42),{"Phagwah","Good Friday","Easter Monday","Labour Day","Christmas","Eid ul Azha","Romans-2","Globe-12","Neptune P1"},0)),0,$I42),
 IF(AND(NOT(OR($A42="Annual Leave",$A43="Annual Leave")),$A42="Off day"),$I42,
  MAX(0,$I42-$V42)
  ))))+W42</f>
        <v/>
      </c>
      <c r="O42" s="213">
        <f>IF(AND(OR($A42="Holiday",$A43="Holiday"),
        ISNUMBER(MATCH(TRIM($B42),{"Phagwah","Good Friday","Easter Monday","Labour Day","Christmas","Eid ul Azha","Romans-2","Globe-12","Neptune P1"},0))),
   $I42,0)</f>
        <v/>
      </c>
      <c r="P42" s="17">
        <f>IF(OR($O$7="Canteen",$O$7="Head Office"),0,IF($I42&lt;=0,0,IF(OR(OR(TRIM($J42)="Hebrews",TRIM($J42)="Romans",TRIM($J42)="Romans-2",TRIM($J42)="Globe",TRIM($J42)="Globe-12",TRIM($J42)="Neptune P1"),AND($I43&gt;0,OR(TRIM($J43)="Hebrews",TRIM($J43)="Romans",TRIM($J43)="Romans-2",TRIM($J43)="Globe",TRIM($J43)="Globe-12",TRIM($J43)="Neptune P1"))),1,0)))</f>
        <v/>
      </c>
      <c r="Q42" s="78" t="n"/>
      <c r="R42" s="213">
        <f>IF(OR($O$7="Canteen",$O$7="Head Office"),0,IF(
  AND(
    SUMIFS(I:I, C:C, C42) &gt;= 8,
    COUNTIFS(C$14:C42, C42)=1,
    OR(
      TEXT(D42,"hh:mm:ss")="07:00:00",
      TEXT(D42,"hh:mm:ss")="15:00:00",
      TEXT(D42,"hh:mm:ss")="23:00:00",
      TEXT(D43,"hh:mm:ss")="07:00:00",
      TEXT(D43,"hh:mm:ss")="15:00:00",
      TEXT(D43,"hh:mm:ss")="23:00:00"
    )
  ),
  1,
  0
))</f>
        <v/>
      </c>
      <c r="S42" s="213">
        <f>IF(OR($A42="Annual Leave",$A43="Annual Leave"),IF($A42="Annual Leave",8,0),0)</f>
        <v/>
      </c>
      <c r="T42" s="79" t="n"/>
      <c r="U42" s="144">
        <f>MAX(0,40-Y42)</f>
        <v/>
      </c>
      <c r="V42" s="351">
        <f>IF(OR($C42="",$D42=""),0,
 IF(OR($A42="Holiday",$A43="Holiday"),0,
 IF(AND(NOT(OR($A42="Annual Leave",$A43="Annual Leave")),$A42="Off day"),0,
  IF($I42+$I43&gt;=8,IF($I42&gt;=8,8,$I42),$I42)
  )))</f>
        <v/>
      </c>
      <c r="W42" s="351">
        <f>MAX(0,V42-U42)</f>
        <v/>
      </c>
      <c r="X42" s="351">
        <f>IF(C42="","",C42-WEEKDAY(C42,1)+1)</f>
        <v/>
      </c>
      <c r="Y42" s="351">
        <f>SUMPRODUCT(($X$14:$X41=X42)*(($V$14:$V41)+($O$14:$O41)))+IF(X42=X14,$L$11,0)</f>
        <v/>
      </c>
      <c r="Z42" s="351" t="n"/>
      <c r="AA42" s="351" t="n"/>
      <c r="AB42" s="351" t="n"/>
      <c r="AC42" s="351" t="n"/>
      <c r="AD42" s="351" t="n"/>
      <c r="AE42" s="351" t="n"/>
      <c r="AF42" s="351" t="n"/>
    </row>
    <row r="43" ht="24" customHeight="1" s="348" thickBot="1">
      <c r="A43" s="208" t="inlineStr">
        <is>
          <t>On Day</t>
        </is>
      </c>
      <c r="B43" s="214" t="n"/>
      <c r="C43" s="109">
        <f>C42</f>
        <v/>
      </c>
      <c r="D43" s="18" t="n"/>
      <c r="E43" s="215">
        <f>IF(D43="", "",
 IF(D43=TIME(0,0,0), 0,
 IF(AND(D43&gt;=TIME(0,0,1), D43&lt;=TIME(2,0,0)), TIME(7,0,0),
 IF(AND(D43&gt;=TIME(6,0,0), D43&lt;=TIME(8,0,0)), TIME(12,0,0),
 IF(AND(D43&gt;TIME(8,0,0), D43&lt;=TIME(13,59,0)), TIME(15,0,0),
 IF(AND(D43&gt;=TIME(14,0,0), D43&lt;=TIME(17,59,0)), TIME(21,0,0),
 IF(AND(D43&gt;=TIME(18,0,0), D43&lt;=TIME(21,59,0)), TIME(0,0,0),
 IF(AND(D43&gt;=TIME(22,0,0), D43&lt;=TIME(23,59,59)), TIME(7,0,0), ""))))))))</f>
        <v/>
      </c>
      <c r="F43" s="216" t="n"/>
      <c r="G43" s="215">
        <f>IF(AND(D43&gt;=TIME(6,0,0),D43&lt;=TIME(8,0,0)),E43,"")</f>
        <v/>
      </c>
      <c r="H43" s="18" t="n"/>
      <c r="I43" s="19">
        <f>ROUND(IF(OR(D43="",E43="",E43=0),0,IF(H43="",MOD(E43-D43,1)*24,MOD(H43-D43,1)*24)),2)</f>
        <v/>
      </c>
      <c r="J43" s="212" t="n"/>
      <c r="K43" s="316" t="n"/>
      <c r="L43" s="183" t="n"/>
      <c r="M43" s="317">
        <f>MAX(0,V43-W43)</f>
        <v/>
      </c>
      <c r="N43" s="20">
        <f>(IF(OR($C43="",$D43=""),0,
 IF(OR($A42="Holiday",$A43="Holiday"),
    IF(ISNUMBER(MATCH(TRIM($B43),{"Phagwah","Good Friday","Easter Monday","Labour Day","Christmas","Eid ul Azha","Romans-2","Globe-12","Neptune P1"},0)),0,$I43),
 IF(AND(NOT(OR($A42="Annual Leave",$A43="Annual Leave")),$A43="Off day"),$I43,
  MAX(0,$I43-$V43)
  ))))+W43</f>
        <v/>
      </c>
      <c r="O43" s="20">
        <f>IF(AND(OR($A42="Holiday",$A43="Holiday"),
        ISNUMBER(MATCH(TRIM($B43),{"Phagwah","Good Friday","Easter Monday","Labour Day","Christmas","Eid ul Azha","Romans-2","Globe-12","Neptune P1"},0))),
   $I43,0)</f>
        <v/>
      </c>
      <c r="P43" s="20">
        <f>IF(OR($O$7="Canteen",$O$7="Head Office"),0,IF($I43&lt;=0,0,IF(AND($I42&lt;=0,OR(TRIM($J43)="Hebrews",TRIM($J43)="Romans",TRIM($J43)="Romans-2",TRIM($J43)="Globe",TRIM($J43)="Globe-12",TRIM($J43)="Neptune P1")),1,0)))</f>
        <v/>
      </c>
      <c r="Q43" s="21" t="n"/>
      <c r="R43" s="20">
        <f>IF(OR($O$7="Canteen",$O$7="Head Office"),0,IF(
  AND(
    SUMIFS(I:I, C:C, C43) &gt;= 8,
    COUNTIFS(C$14:C43, C43)=1,
    OR(
      TEXT(D43,"hh:mm:ss")="07:00:00",
      TEXT(D43,"hh:mm:ss")="15:00:00",
      TEXT(D43,"hh:mm:ss")="23:00:00",
      TEXT(D49,"hh:mm:ss")="07:00:00",
      TEXT(D49,"hh:mm:ss")="15:00:00",
      TEXT(D49,"hh:mm:ss")="23:00:00"
    )
  ),
  1,
  0
))</f>
        <v/>
      </c>
      <c r="S43" s="20">
        <f>IF(OR($A42="Annual Leave",$A43="Annual Leave"),IF(AND($A42&lt;&gt;"Annual Leave",$A43="Annual Leave"),8,0),0)</f>
        <v/>
      </c>
      <c r="T43" s="22" t="n"/>
      <c r="U43" s="144">
        <f>MAX(0,40-Y43)</f>
        <v/>
      </c>
      <c r="V43" s="351">
        <f>IF(OR($C43="",$D43=""),0,
 IF(OR($A42="Holiday",$A43="Holiday"),0,
 IF(AND(NOT(OR($A42="Annual Leave",$A43="Annual Leave")),$A43="Off day"),0,
  IF($I42+$I43&gt;=8,IF($I42&gt;=8,0,8-$I42),$I43)
  )))</f>
        <v/>
      </c>
      <c r="W43" s="351">
        <f>MAX(0,V43-U43)</f>
        <v/>
      </c>
      <c r="X43" s="351">
        <f>IF(C43="","",C43-WEEKDAY(C43,1)+1)</f>
        <v/>
      </c>
      <c r="Y43" s="351">
        <f>SUMPRODUCT(($X$14:$X42=X43)*(($V$14:$V42)+($O$14:$O42)))+IF(X43=X14,$L$11,0)</f>
        <v/>
      </c>
      <c r="Z43" s="351" t="n"/>
      <c r="AA43" s="351" t="n"/>
      <c r="AB43" s="351" t="n"/>
      <c r="AC43" s="351" t="n"/>
      <c r="AD43" s="351" t="n"/>
      <c r="AE43" s="351" t="n"/>
      <c r="AF43" s="351" t="n"/>
    </row>
    <row r="44" ht="24" customHeight="1" s="348" thickBot="1">
      <c r="A44" s="176" t="n"/>
      <c r="B44" s="176" t="n"/>
      <c r="C44" s="217" t="n"/>
      <c r="D44" s="110" t="n"/>
      <c r="E44" s="110" t="n"/>
      <c r="F44" s="218" t="n"/>
      <c r="G44" s="110" t="n"/>
      <c r="H44" s="110" t="n"/>
      <c r="I44" s="219" t="n"/>
      <c r="J44" s="219" t="n"/>
      <c r="K44" s="219" t="n"/>
      <c r="L44" s="219" t="n"/>
      <c r="M44" s="111">
        <f>MAX(0,V44-W44)</f>
        <v/>
      </c>
      <c r="N44" s="112">
        <f>(IF(OR($C44="",$D44=""),0,
 IF(OR($A44="Holiday",$A45="Holiday"),
    IF(ISNUMBER(MATCH(TRIM($B44),{"Phagwah","Good Friday","Easter Monday","Labour Day","Christmas","Eid ul Azha","Romans-2","Globe-12","Neptune P1"},0)),0,$I44),
 IF(AND(NOT(OR($A44="Annual Leave",$A45="Annual Leave")),$A44="Off day"),$I44,
  MAX(0,$I44-$V44)
  ))))+W44</f>
        <v/>
      </c>
      <c r="O44" s="112">
        <f>IF(AND(OR($A44="Holiday",$A45="Holiday"),
        ISNUMBER(MATCH(TRIM($B44),{"Phagwah","Good Friday","Easter Monday","Labour Day","Christmas","Eid ul Azha","Romans-2","Globe-12","Neptune P1"},0))),
   $I44,0)</f>
        <v/>
      </c>
      <c r="P44" s="112">
        <f>IF(OR($O$7="Canteen",$O$7="Head Office"),0,IF($I44&lt;=0,0,IF(OR(OR(TRIM($J44)="Hebrews",TRIM($J44)="Romans",TRIM($J44)="Romans-2",TRIM($J44)="Globe",TRIM($J44)="Globe-12",TRIM($J44)="Neptune P1"),AND($I45&gt;0,OR(TRIM($J45)="Hebrews",TRIM($J45)="Romans",TRIM($J45)="Romans-2",TRIM($J45)="Globe",TRIM($J45)="Globe-12",TRIM($J45)="Neptune P1"))),1,0)))</f>
        <v/>
      </c>
      <c r="Q44" s="113" t="n"/>
      <c r="R44" s="113" t="n"/>
      <c r="S44" s="112">
        <f>IF(OR($A44="Annual Leave",$A45="Annual Leave"),IF($A44="Annual Leave",8,0),0)</f>
        <v/>
      </c>
      <c r="T44" s="114" t="n"/>
      <c r="U44" s="144">
        <f>MAX(0,40-Y44)</f>
        <v/>
      </c>
      <c r="V44" s="351">
        <f>IF(OR($C44="",$D44=""),0,
 IF(OR($A44="Holiday",$A45="Holiday"),0,
 IF(AND(NOT(OR($A44="Annual Leave",$A45="Annual Leave")),$A44="Off day"),0,
  IF($I44+$I45&gt;=8,IF($I44&gt;=8,8,$I44),$I44)
  )))</f>
        <v/>
      </c>
      <c r="W44" s="351">
        <f>MAX(0,V44-U44)</f>
        <v/>
      </c>
      <c r="X44" s="351">
        <f>IF(C44="","",C44-WEEKDAY(C44,1)+1)</f>
        <v/>
      </c>
      <c r="Y44" s="351">
        <f>SUMPRODUCT(($X$14:$X43=X44)*(($V$14:$V43)+($O$14:$O43)))+IF(X44=X14,$L$11,0)</f>
        <v/>
      </c>
      <c r="Z44" s="351" t="n"/>
      <c r="AA44" s="351" t="n"/>
      <c r="AB44" s="351" t="n"/>
      <c r="AC44" s="351" t="n"/>
      <c r="AD44" s="351" t="n"/>
      <c r="AE44" s="351" t="n"/>
      <c r="AF44" s="351" t="n"/>
    </row>
    <row r="45" ht="24" customHeight="1" s="348" thickBot="1">
      <c r="A45" s="154" t="inlineStr">
        <is>
          <t>On Day</t>
        </is>
      </c>
      <c r="B45" s="318" t="n"/>
      <c r="C45" s="115">
        <f>C42+1</f>
        <v/>
      </c>
      <c r="D45" s="319" t="n"/>
      <c r="E45" s="320">
        <f>IF(D45="", "",
 IF(D45=TIME(0,0,0), 0,
 IF(AND(D45&gt;=TIME(0,0,1), D45&lt;=TIME(2,0,0)), TIME(7,0,0),
 IF(AND(D45&gt;=TIME(6,0,0), D45&lt;=TIME(8,0,0)), TIME(12,0,0),
 IF(AND(D45&gt;TIME(8,0,0), D45&lt;=TIME(13,59,0)), TIME(15,0,0),
 IF(AND(D45&gt;=TIME(14,0,0), D45&lt;=TIME(17,59,0)), TIME(21,0,0),
 IF(AND(D45&gt;=TIME(18,0,0), D45&lt;=TIME(21,59,0)), TIME(0,0,0),
 IF(AND(D45&gt;=TIME(22,0,0), D45&lt;=TIME(23,59,59)), TIME(7,0,0), ""))))))))</f>
        <v/>
      </c>
      <c r="F45" s="321" t="n"/>
      <c r="G45" s="320">
        <f>IF(AND(D45&gt;=TIME(6,0,0),D45&lt;=TIME(8,0,0)),E45,"")</f>
        <v/>
      </c>
      <c r="H45" s="319" t="n"/>
      <c r="I45" s="30">
        <f>ROUND(IF(OR(D45="",E45="",E45=0),0,IF(H45="",MOD(E45-D45,1)*24,MOD(H45-D45,1)*24)),2)</f>
        <v/>
      </c>
      <c r="J45" s="220" t="n"/>
      <c r="K45" s="274" t="n"/>
      <c r="L45" s="181" t="n"/>
      <c r="M45" s="275">
        <f>MAX(0,V45-W45)</f>
        <v/>
      </c>
      <c r="N45" s="322">
        <f>(IF(OR($C45="",$D45=""),0,
 IF(OR($A44="Holiday",$A45="Holiday"),
    IF(ISNUMBER(MATCH(TRIM($B45),{"Phagwah","Good Friday","Easter Monday","Labour Day","Christmas","Eid ul Azha","Romans-2","Globe-12","Neptune P1"},0)),0,$I45),
 IF(AND(NOT(OR($A44="Annual Leave",$A45="Annual Leave")),$A45="Off day"),$I45,
  MAX(0,$I45-$V45)
  ))))+W45</f>
        <v/>
      </c>
      <c r="O45" s="322">
        <f>IF(AND(OR($A44="Holiday",$A45="Holiday"),
        ISNUMBER(MATCH(TRIM($B45),{"Phagwah","Good Friday","Easter Monday","Labour Day","Christmas","Eid ul Azha","Romans-2","Globe-12","Neptune P1"},0))),
   $I45,0)</f>
        <v/>
      </c>
      <c r="P45" s="322">
        <f>IF(OR($O$7="Canteen",$O$7="Head Office"),0,IF($I45&lt;=0,0,IF(AND($I44&lt;=0,OR(TRIM($J45)="Hebrews",TRIM($J45)="Romans",TRIM($J45)="Romans-2",TRIM($J45)="Globe",TRIM($J45)="Globe-12",TRIM($J45)="Neptune P1")),1,0)))</f>
        <v/>
      </c>
      <c r="Q45" s="323" t="n"/>
      <c r="R45" s="322">
        <f>IF(OR($O$7="Canteen",$O$7="Head Office"),0,IF(
  AND(
    SUMIFS(I:I, C:C, C45) &gt;= 8,
    COUNTIFS(C$14:C45, C45)=1,
    OR(
      TEXT(D45,"hh:mm:ss")="07:00:00",
      TEXT(D45,"hh:mm:ss")="15:00:00",
      TEXT(D45,"hh:mm:ss")="23:00:00",
      TEXT(D46,"hh:mm:ss")="07:00:00",
      TEXT(D46,"hh:mm:ss")="15:00:00",
      TEXT(D46,"hh:mm:ss")="23:00:00"
    )
  ),
  1,
  0
))</f>
        <v/>
      </c>
      <c r="S45" s="322">
        <f>IF(OR($A44="Annual Leave",$A45="Annual Leave"),IF(AND($A44&lt;&gt;"Annual Leave",$A45="Annual Leave"),8,0),0)</f>
        <v/>
      </c>
      <c r="T45" s="116" t="n"/>
      <c r="U45" s="144">
        <f>MAX(0,40-Y45)</f>
        <v/>
      </c>
      <c r="V45" s="351">
        <f>IF(OR($C45="",$D45=""),0,
 IF(OR($A44="Holiday",$A45="Holiday"),0,
 IF(AND(NOT(OR($A44="Annual Leave",$A45="Annual Leave")),$A45="Off day"),0,
  IF($I44+$I45&gt;=8,IF($I44&gt;=8,0,8-$I44),$I45)
  )))</f>
        <v/>
      </c>
      <c r="W45" s="351">
        <f>MAX(0,V45-U45)</f>
        <v/>
      </c>
      <c r="X45" s="351">
        <f>IF(C45="","",C45-WEEKDAY(C45,1)+1)</f>
        <v/>
      </c>
      <c r="Y45" s="351">
        <f>SUMPRODUCT(($X$14:$X44=X45)*(($V$14:$V44)+($O$14:$O44)))+IF(X45=X14,$L$11,0)</f>
        <v/>
      </c>
      <c r="Z45" s="351" t="n"/>
      <c r="AA45" s="351" t="n"/>
      <c r="AB45" s="351" t="n"/>
      <c r="AC45" s="351" t="n"/>
      <c r="AD45" s="351" t="n"/>
      <c r="AE45" s="351" t="n"/>
      <c r="AF45" s="351" t="n"/>
    </row>
    <row r="46" ht="24" customHeight="1" s="348" thickBot="1">
      <c r="A46" s="154" t="inlineStr">
        <is>
          <t>On Day</t>
        </is>
      </c>
      <c r="B46" s="305" t="n"/>
      <c r="C46" s="90">
        <f>C45</f>
        <v/>
      </c>
      <c r="D46" s="80" t="n"/>
      <c r="E46" s="221">
        <f>IF(D46="", "",
 IF(D46=TIME(0,0,0), 0,
 IF(AND(D46&gt;=TIME(0,0,1), D46&lt;=TIME(2,0,0)), TIME(7,0,0),
 IF(AND(D46&gt;=TIME(6,0,0), D46&lt;=TIME(8,0,0)), TIME(12,0,0),
 IF(AND(D46&gt;TIME(8,0,0), D46&lt;=TIME(13,59,0)), TIME(15,0,0),
 IF(AND(D46&gt;=TIME(14,0,0), D46&lt;=TIME(17,59,0)), TIME(21,0,0),
 IF(AND(D46&gt;=TIME(18,0,0), D46&lt;=TIME(21,59,0)), TIME(0,0,0),
 IF(AND(D46&gt;=TIME(22,0,0), D46&lt;=TIME(23,59,59)), TIME(7,0,0), ""))))))))</f>
        <v/>
      </c>
      <c r="F46" s="156" t="n"/>
      <c r="G46" s="221">
        <f>IF(AND(D46&gt;=TIME(6,0,0),D46&lt;=TIME(8,0,0)),E46,"")</f>
        <v/>
      </c>
      <c r="H46" s="80" t="n"/>
      <c r="I46" s="30">
        <f>ROUND(IF(OR(D46="",E46="",E46=0),0,IF(H46="",MOD(E46-D46,1)*24,MOD(H46-D46,1)*24)),2)</f>
        <v/>
      </c>
      <c r="J46" s="158" t="n"/>
      <c r="K46" s="274" t="n"/>
      <c r="L46" s="189" t="n"/>
      <c r="M46" s="275">
        <f>MAX(0,V46-W46)</f>
        <v/>
      </c>
      <c r="N46" s="81">
        <f>(IF(OR($C46="",$D46=""),0,
 IF(OR($A46="Holiday",$A47="Holiday"),
    IF(ISNUMBER(MATCH(TRIM($B46),{"Phagwah","Good Friday","Easter Monday","Labour Day","Christmas","Eid ul Azha","Romans-2","Globe-12","Neptune P1"},0)),0,$I46),
 IF(AND(NOT(OR($A46="Annual Leave",$A47="Annual Leave")),$A46="Off day"),$I46,
  MAX(0,$I46-$V46)
  ))))+W46</f>
        <v/>
      </c>
      <c r="O46" s="81">
        <f>IF(AND(OR($A46="Holiday",$A47="Holiday"),
        ISNUMBER(MATCH(TRIM($B46),{"Phagwah","Good Friday","Easter Monday","Labour Day","Christmas","Eid ul Azha","Romans-2","Globe-12","Neptune P1"},0))),
   $I46,0)</f>
        <v/>
      </c>
      <c r="P46" s="81">
        <f>IF(OR($O$7="Canteen",$O$7="Head Office"),0,IF($I46&lt;=0,0,IF(OR(OR(TRIM($J46)="Hebrews",TRIM($J46)="Romans",TRIM($J46)="Romans-2",TRIM($J46)="Globe",TRIM($J46)="Globe-12",TRIM($J46)="Neptune P1"),AND($I47&gt;0,OR(TRIM($J47)="Hebrews",TRIM($J47)="Romans",TRIM($J47)="Romans-2",TRIM($J47)="Globe",TRIM($J47)="Globe-12",TRIM($J47)="Neptune P1"))),1,0)))</f>
        <v/>
      </c>
      <c r="Q46" s="82" t="n"/>
      <c r="R46" s="81">
        <f>IF(OR($O$7="Canteen",$O$7="Head Office"),0,IF(
  AND(
    SUMIFS(I:I, C:C, C46) &gt;= 8,
    COUNTIFS(C$14:C46, C46)=1,
    OR(
      TEXT(D46,"hh:mm:ss")="07:00:00",
      TEXT(D46,"hh:mm:ss")="15:00:00",
      TEXT(D46,"hh:mm:ss")="23:00:00",
      TEXT(D51,"hh:mm:ss")="07:00:00",
      TEXT(D51,"hh:mm:ss")="15:00:00",
      TEXT(D51,"hh:mm:ss")="23:00:00"
    )
  ),
  1,
  0
))</f>
        <v/>
      </c>
      <c r="S46" s="81">
        <f>IF(OR($A46="Annual Leave",$A47="Annual Leave"),IF($A46="Annual Leave",8,0),0)</f>
        <v/>
      </c>
      <c r="T46" s="117" t="n"/>
      <c r="U46" s="144">
        <f>MAX(0,40-Y46)</f>
        <v/>
      </c>
      <c r="V46" s="351">
        <f>IF(OR($C46="",$D46=""),0,
 IF(OR($A46="Holiday",$A47="Holiday"),0,
 IF(AND(NOT(OR($A46="Annual Leave",$A47="Annual Leave")),$A46="Off day"),0,
  IF($I46+$I47&gt;=8,IF($I46&gt;=8,8,$I46),$I46)
  )))</f>
        <v/>
      </c>
      <c r="W46" s="351">
        <f>MAX(0,V46-U46)</f>
        <v/>
      </c>
      <c r="X46" s="351">
        <f>IF(C46="","",C46-WEEKDAY(C46,1)+1)</f>
        <v/>
      </c>
      <c r="Y46" s="351">
        <f>SUMPRODUCT(($X$14:$X45=X46)*(($V$14:$V45)+($O$14:$O45)))+IF(X46=X14,$L$11,0)</f>
        <v/>
      </c>
      <c r="Z46" s="351" t="n"/>
      <c r="AA46" s="351" t="n"/>
      <c r="AB46" s="351" t="n"/>
      <c r="AC46" s="351" t="n"/>
      <c r="AD46" s="351" t="n"/>
      <c r="AE46" s="351" t="n"/>
      <c r="AF46" s="351" t="n"/>
    </row>
    <row r="47" ht="24" customHeight="1" s="348" thickBot="1">
      <c r="A47" s="184" t="inlineStr">
        <is>
          <t>On Day</t>
        </is>
      </c>
      <c r="B47" s="222" t="n"/>
      <c r="C47" s="118">
        <f>C45+1</f>
        <v/>
      </c>
      <c r="D47" s="83" t="n"/>
      <c r="E47" s="223">
        <f>IF(D47="", "",
 IF(D47=TIME(0,0,0), 0,
 IF(AND(D47&gt;=TIME(0,0,1), D47&lt;=TIME(2,0,0)), TIME(7,0,0),
 IF(AND(D47&gt;=TIME(6,0,0), D47&lt;=TIME(8,0,0)), TIME(12,0,0),
 IF(AND(D47&gt;TIME(8,0,0), D47&lt;=TIME(13,59,0)), TIME(15,0,0),
 IF(AND(D47&gt;=TIME(14,0,0), D47&lt;=TIME(17,59,0)), TIME(21,0,0),
 IF(AND(D47&gt;=TIME(18,0,0), D47&lt;=TIME(21,59,0)), TIME(0,0,0),
 IF(AND(D47&gt;=TIME(22,0,0), D47&lt;=TIME(23,59,59)), TIME(7,0,0), ""))))))))</f>
        <v/>
      </c>
      <c r="F47" s="224" t="n"/>
      <c r="G47" s="223">
        <f>IF(AND(D47&gt;=TIME(6,0,0),D47&lt;=TIME(8,0,0)),E47,"")</f>
        <v/>
      </c>
      <c r="H47" s="83" t="n"/>
      <c r="I47" s="23">
        <f>ROUND(IF(OR(D47="",E47="",E47=0),0,IF(H47="",MOD(E47-D47,1)*24,MOD(H47-D47,1)*24)),2)</f>
        <v/>
      </c>
      <c r="J47" s="225" t="n"/>
      <c r="K47" s="297" t="n"/>
      <c r="L47" s="181" t="n"/>
      <c r="M47" s="298">
        <f>MAX(0,V47-W47)</f>
        <v/>
      </c>
      <c r="N47" s="84">
        <f>(IF(OR($C47="",$D47=""),0,
 IF(OR($A46="Holiday",$A47="Holiday"),
    IF(ISNUMBER(MATCH(TRIM($B47),{"Phagwah","Good Friday","Easter Monday","Labour Day","Christmas","Eid ul Azha","Romans-2","Globe-12","Neptune P1"},0)),0,$I47),
 IF(AND(NOT(OR($A46="Annual Leave",$A47="Annual Leave")),$A47="Off day"),$I47,
  MAX(0,$I47-$V47)
  ))))+W47</f>
        <v/>
      </c>
      <c r="O47" s="84">
        <f>IF(AND(OR($A46="Holiday",$A47="Holiday"),
        ISNUMBER(MATCH(TRIM($B47),{"Phagwah","Good Friday","Easter Monday","Labour Day","Christmas","Eid ul Azha","Romans-2","Globe-12","Neptune P1"},0))),
   $I47,0)</f>
        <v/>
      </c>
      <c r="P47" s="84">
        <f>IF(OR($O$7="Canteen",$O$7="Head Office"),0,IF($I47&lt;=0,0,IF(AND($I46&lt;=0,OR(TRIM($J47)="Hebrews",TRIM($J47)="Romans",TRIM($J47)="Romans-2",TRIM($J47)="Globe",TRIM($J47)="Globe-12",TRIM($J47)="Neptune P1")),1,0)))</f>
        <v/>
      </c>
      <c r="Q47" s="85" t="n"/>
      <c r="R47" s="84">
        <f>IF(OR($O$7="Canteen",$O$7="Head Office"),0,IF(
  AND(
    SUMIFS(I:I, C:C, C47) &gt;= 8,
    COUNTIFS(C$14:C47, C47)=1,
    OR(
      TEXT(D47,"hh:mm:ss")="07:00:00",
      TEXT(D47,"hh:mm:ss")="15:00:00",
      TEXT(D47,"hh:mm:ss")="23:00:00",
      TEXT(D48,"hh:mm:ss")="07:00:00",
      TEXT(D48,"hh:mm:ss")="15:00:00",
      TEXT(D48,"hh:mm:ss")="23:00:00"
    )
  ),
  1,
  0
))</f>
        <v/>
      </c>
      <c r="S47" s="84">
        <f>IF(OR($A46="Annual Leave",$A47="Annual Leave"),IF(AND($A46&lt;&gt;"Annual Leave",$A47="Annual Leave"),8,0),0)</f>
        <v/>
      </c>
      <c r="T47" s="86" t="n"/>
      <c r="U47" s="144">
        <f>MAX(0,40-Y47)</f>
        <v/>
      </c>
      <c r="V47" s="351">
        <f>IF(OR($C47="",$D47=""),0,
 IF(OR($A46="Holiday",$A47="Holiday"),0,
 IF(AND(NOT(OR($A46="Annual Leave",$A47="Annual Leave")),$A47="Off day"),0,
  IF($I46+$I47&gt;=8,IF($I46&gt;=8,0,8-$I46),$I47)
  )))</f>
        <v/>
      </c>
      <c r="W47" s="351">
        <f>MAX(0,V47-U47)</f>
        <v/>
      </c>
      <c r="X47" s="351">
        <f>IF(C47="","",C47-WEEKDAY(C47,1)+1)</f>
        <v/>
      </c>
      <c r="Y47" s="351">
        <f>SUMPRODUCT(($X$14:$X46=X47)*(($V$14:$V46)+($O$14:$O46)))+IF(X47=X14,$L$11,0)</f>
        <v/>
      </c>
      <c r="Z47" s="351" t="n"/>
      <c r="AA47" s="351" t="n"/>
      <c r="AB47" s="351" t="n"/>
      <c r="AC47" s="351" t="n"/>
      <c r="AD47" s="351" t="n"/>
      <c r="AE47" s="351" t="n"/>
      <c r="AF47" s="351" t="n"/>
    </row>
    <row r="48" ht="24" customHeight="1" s="348" thickBot="1">
      <c r="A48" s="226" t="inlineStr">
        <is>
          <t>On Day</t>
        </is>
      </c>
      <c r="B48" s="299" t="n"/>
      <c r="C48" s="119">
        <f>C47</f>
        <v/>
      </c>
      <c r="D48" s="24" t="n"/>
      <c r="E48" s="227">
        <f>IF(D48="", "",
 IF(D48=TIME(0,0,0), 0,
 IF(AND(D48&gt;=TIME(0,0,1), D48&lt;=TIME(2,0,0)), TIME(7,0,0),
 IF(AND(D48&gt;=TIME(6,0,0), D48&lt;=TIME(8,0,0)), TIME(12,0,0),
 IF(AND(D48&gt;TIME(8,0,0), D48&lt;=TIME(13,59,0)), TIME(15,0,0),
 IF(AND(D48&gt;=TIME(14,0,0), D48&lt;=TIME(17,59,0)), TIME(21,0,0),
 IF(AND(D48&gt;=TIME(18,0,0), D48&lt;=TIME(21,59,0)), TIME(0,0,0),
 IF(AND(D48&gt;=TIME(22,0,0), D48&lt;=TIME(23,59,59)), TIME(7,0,0), ""))))))))</f>
        <v/>
      </c>
      <c r="F48" s="228" t="n"/>
      <c r="G48" s="227">
        <f>IF(AND(D48&gt;=TIME(6,0,0),D48&lt;=TIME(8,0,0)),E48,"")</f>
        <v/>
      </c>
      <c r="H48" s="300" t="n"/>
      <c r="I48" s="87">
        <f>ROUND(IF(OR(D48="",E48="",E48=0),0,IF(H48="",MOD(E48-D48,1)*24,MOD(H48-D48,1)*24)),2)</f>
        <v/>
      </c>
      <c r="J48" s="190" t="n"/>
      <c r="K48" s="297" t="n"/>
      <c r="L48" s="183" t="n"/>
      <c r="M48" s="324">
        <f>MAX(0,V48-W48)</f>
        <v/>
      </c>
      <c r="N48" s="302">
        <f>(IF(OR($C48="",$D48=""),0,
 IF(OR($A48="Holiday",$A49="Holiday"),
    IF(ISNUMBER(MATCH(TRIM($B48),{"Phagwah","Good Friday","Easter Monday","Labour Day","Christmas","Eid ul Azha","Romans-2","Globe-12","Neptune P1"},0)),0,$I48),
 IF(AND(NOT(OR($A48="Annual Leave",$A49="Annual Leave")),$A48="Off day"),$I48,
  MAX(0,$I48-$V48)
  ))))+W48</f>
        <v/>
      </c>
      <c r="O48" s="303" t="n"/>
      <c r="P48" s="229">
        <f>IF(OR($O$7="Canteen",$O$7="Head Office"),0,IF($I48&lt;=0,0,IF(OR(OR(TRIM($J48)="Hebrews",TRIM($J48)="Romans",TRIM($J48)="Romans-2",TRIM($J48)="Globe",TRIM($J48)="Globe-12",TRIM($J48)="Neptune P1"),AND($I49&gt;0,OR(TRIM($J49)="Hebrews",TRIM($J49)="Romans",TRIM($J49)="Romans-2",TRIM($J49)="Globe",TRIM($J49)="Globe-12",TRIM($J49)="Neptune P1"))),1,0)))</f>
        <v/>
      </c>
      <c r="Q48" s="303" t="n"/>
      <c r="R48" s="302">
        <f>IF(OR($O$7="Canteen",$O$7="Head Office"),0,IF(
  AND(
    SUMIFS(I:I, C:C, C48) &gt;= 8,
    COUNTIFS(C$14:C48, C48)=1,
    OR(
      TEXT(D48,"hh:mm:ss")="07:00:00",
      TEXT(D48,"hh:mm:ss")="15:00:00",
      TEXT(D48,"hh:mm:ss")="23:00:00",
      TEXT(D53,"hh:mm:ss")="07:00:00",
      TEXT(D53,"hh:mm:ss")="15:00:00",
      TEXT(D53,"hh:mm:ss")="23:00:00"
    )
  ),
  1,
  0
))</f>
        <v/>
      </c>
      <c r="S48" s="303" t="n"/>
      <c r="T48" s="304" t="n"/>
      <c r="U48" s="144">
        <f>MAX(0,40-Y48)</f>
        <v/>
      </c>
      <c r="V48" s="351">
        <f>IF(OR($C48="",$D48=""),0,
 IF(OR($A48="Holiday",$A49="Holiday"),0,
 IF(AND(NOT(OR($A48="Annual Leave",$A49="Annual Leave")),$A48="Off day"),0,
  IF($I48+$I49&gt;=8,IF($I48&gt;=8,8,$I48),$I48)
  )))</f>
        <v/>
      </c>
      <c r="W48" s="351">
        <f>MAX(0,V48-U48)</f>
        <v/>
      </c>
      <c r="X48" s="351">
        <f>IF(C48="","",C48-WEEKDAY(C48,1)+1)</f>
        <v/>
      </c>
      <c r="Y48" s="351">
        <f>SUMPRODUCT(($X$14:$X47=X48)*(($V$14:$V47)+($O$14:$O47)))+IF(X48=X14,$L$11,0)</f>
        <v/>
      </c>
      <c r="Z48" s="351" t="n"/>
      <c r="AA48" s="351" t="n"/>
      <c r="AB48" s="351" t="n"/>
      <c r="AC48" s="351" t="n"/>
      <c r="AD48" s="351" t="n"/>
      <c r="AE48" s="351" t="n"/>
      <c r="AF48" s="351" t="n"/>
    </row>
    <row r="49" ht="24" customHeight="1" s="348" thickBot="1">
      <c r="A49" s="230" t="n"/>
      <c r="B49" s="355" t="n"/>
      <c r="C49" s="231" t="n"/>
      <c r="D49" s="232" t="n"/>
      <c r="E49" s="232" t="n"/>
      <c r="F49" s="232" t="n"/>
      <c r="G49" s="232" t="n"/>
      <c r="H49" s="233" t="inlineStr">
        <is>
          <t>Total Hrs:</t>
        </is>
      </c>
      <c r="I49" s="122">
        <f>SUM(I14:I48)</f>
        <v/>
      </c>
      <c r="J49" s="234" t="n"/>
      <c r="K49" s="234" t="n"/>
      <c r="L49" s="235" t="n"/>
      <c r="M49" s="120">
        <f>SUM(M14:M48)</f>
        <v/>
      </c>
      <c r="N49" s="120">
        <f>SUM(N14:N48)</f>
        <v/>
      </c>
      <c r="O49" s="120">
        <f>SUM(O14:O48)</f>
        <v/>
      </c>
      <c r="P49" s="120">
        <f>SUM(P14:P48)</f>
        <v/>
      </c>
      <c r="Q49" s="120">
        <f>IF($O$6&lt;&gt;"Armed",0,LOOKUP($Q$50,{0,1,2,3,4,5,6,7,8,9,10,11,12,13,14},{0,384,769,1153,1153,1538,1923,2307,2692,3076,3461,3846,4239,4615,5000}))</f>
        <v/>
      </c>
      <c r="R49" s="120">
        <f>SUM(R14:R48)</f>
        <v/>
      </c>
      <c r="S49" s="120">
        <f>SUM(S14:S48)</f>
        <v/>
      </c>
      <c r="T49" s="121">
        <f>SUM(T30:T43)</f>
        <v/>
      </c>
      <c r="U49" s="144">
        <f>MIN(U48,0)</f>
        <v/>
      </c>
      <c r="V49" s="351">
        <f>SUM(V14:V48)</f>
        <v/>
      </c>
      <c r="W49" s="351">
        <f>SUM(W14:W48)</f>
        <v/>
      </c>
      <c r="X49" s="351" t="n"/>
      <c r="Y49" s="351" t="n"/>
      <c r="Z49" s="351" t="n"/>
      <c r="AA49" s="351" t="n"/>
      <c r="AB49" s="351" t="n"/>
      <c r="AC49" s="351" t="n"/>
      <c r="AD49" s="351" t="n"/>
      <c r="AE49" s="351" t="n"/>
      <c r="AF49" s="351" t="n"/>
    </row>
    <row r="50" ht="24" customHeight="1" s="348">
      <c r="A50" s="351" t="n"/>
      <c r="B50" s="351" t="n"/>
      <c r="C50" s="6" t="n"/>
      <c r="D50" s="6" t="n"/>
      <c r="E50" s="6" t="n"/>
      <c r="F50" s="6" t="n"/>
      <c r="G50" s="6" t="n"/>
      <c r="H50" s="336" t="n"/>
      <c r="I50" s="351" t="n"/>
      <c r="J50" s="336" t="n"/>
      <c r="K50" s="336" t="n"/>
      <c r="L50" s="336" t="n"/>
      <c r="M50" s="28" t="n"/>
      <c r="N50" s="28" t="n"/>
      <c r="O50" s="28" t="n"/>
      <c r="P50" s="241" t="inlineStr">
        <is>
          <t>Days Worked</t>
        </is>
      </c>
      <c r="Q50" s="29">
        <f>SUM(--(SUM(I14:I15)&gt;0),--(SUM(I16:I17)&gt;0),--(SUM(I18:I19)&gt;0),--(SUM(I20:I21)&gt;0),--(SUM(I22:I23)&gt;0),--(SUM(I24:I25)&gt;0),--(SUM(I26:I27)&gt;0),--(SUM(I30:I31)&gt;0),--(SUM(I32:I33)&gt;0),--(SUM(I34:I35)&gt;0),--(SUM(I36:I37)&gt;0),--(SUM(I38:I39)&gt;0),--(SUM(I40:I41)&gt;0),--(SUM(I42:I43)&gt;0),--(SUM(I45:I46)&gt;0),--(SUM(I47:I48)&gt;0))</f>
        <v/>
      </c>
      <c r="R50" s="28" t="n"/>
      <c r="S50" s="28" t="n"/>
      <c r="T50" s="28" t="n"/>
      <c r="U50" s="144" t="n"/>
      <c r="V50" s="351" t="n"/>
      <c r="W50" s="351" t="n"/>
      <c r="X50" s="351" t="n"/>
      <c r="Y50" s="351" t="n"/>
      <c r="Z50" s="351" t="n"/>
      <c r="AA50" s="351" t="n"/>
      <c r="AB50" s="351" t="n"/>
      <c r="AC50" s="351" t="n"/>
      <c r="AD50" s="351" t="n"/>
      <c r="AE50" s="351" t="n"/>
      <c r="AF50" s="351" t="n"/>
    </row>
    <row r="51" ht="24" customHeight="1" s="348">
      <c r="A51" s="351" t="n"/>
      <c r="B51" s="351" t="n"/>
      <c r="C51" s="345" t="n"/>
      <c r="D51" s="362" t="n"/>
      <c r="E51" s="362" t="n"/>
      <c r="F51" s="334" t="n"/>
      <c r="G51" s="362" t="n"/>
      <c r="H51" s="336" t="n"/>
      <c r="I51" s="351" t="n"/>
      <c r="J51" s="336" t="n"/>
      <c r="K51" s="336" t="n"/>
      <c r="L51" s="336" t="n"/>
      <c r="M51" s="236" t="n"/>
      <c r="N51" s="236" t="n"/>
      <c r="O51" s="236" t="n"/>
      <c r="P51" s="236" t="n"/>
      <c r="Q51" s="236" t="n"/>
      <c r="R51" s="236" t="n"/>
      <c r="S51" s="236" t="n"/>
      <c r="T51" s="236" t="n"/>
      <c r="U51" s="144" t="n"/>
      <c r="V51" s="351" t="n"/>
      <c r="W51" s="351" t="n"/>
      <c r="X51" s="351" t="n"/>
      <c r="Y51" s="351" t="n"/>
      <c r="Z51" s="351" t="n"/>
      <c r="AA51" s="351" t="n"/>
      <c r="AB51" s="351" t="n"/>
      <c r="AC51" s="351" t="n"/>
      <c r="AD51" s="351" t="n"/>
      <c r="AE51" s="351" t="n"/>
      <c r="AF51" s="351" t="n"/>
    </row>
    <row r="52">
      <c r="A52" s="351" t="n"/>
      <c r="B52" s="351" t="n"/>
      <c r="C52" s="329" t="inlineStr">
        <is>
          <t>Supervisor Signature</t>
        </is>
      </c>
      <c r="D52" s="363" t="n"/>
      <c r="E52" s="363" t="n"/>
      <c r="F52" s="329" t="inlineStr">
        <is>
          <t>Date</t>
        </is>
      </c>
      <c r="G52" s="363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351" t="n"/>
      <c r="V52" s="351" t="n"/>
      <c r="W52" s="351" t="n"/>
      <c r="X52" s="351" t="n"/>
      <c r="Y52" s="351" t="n"/>
      <c r="Z52" s="351" t="n"/>
      <c r="AA52" s="351" t="n"/>
      <c r="AB52" s="351" t="n"/>
      <c r="AC52" s="351" t="n"/>
      <c r="AD52" s="351" t="n"/>
      <c r="AE52" s="351" t="n"/>
      <c r="AF52" s="351" t="n"/>
    </row>
    <row r="53" ht="26.25" customHeight="1" s="348">
      <c r="A53" s="351" t="n"/>
      <c r="B53" s="351" t="n"/>
      <c r="C53" s="345" t="n"/>
      <c r="D53" s="362" t="n"/>
      <c r="E53" s="362" t="n"/>
      <c r="F53" s="331" t="n"/>
      <c r="G53" s="362" t="n"/>
      <c r="H53" s="6" t="n"/>
      <c r="I53" s="6" t="n"/>
      <c r="J53" s="6" t="n"/>
      <c r="K53" s="6" t="n"/>
      <c r="L53" s="6" t="n"/>
      <c r="M53" s="6" t="n"/>
      <c r="N53" s="237" t="n"/>
      <c r="O53" s="238" t="n"/>
      <c r="P53" s="346" t="n"/>
      <c r="Q53" s="351" t="n"/>
      <c r="R53" s="351" t="n"/>
      <c r="S53" s="351" t="n"/>
      <c r="T53" s="351" t="n"/>
      <c r="U53" s="351" t="n"/>
      <c r="V53" s="351" t="n"/>
      <c r="W53" s="351" t="n"/>
      <c r="X53" s="351" t="n"/>
      <c r="Y53" s="351" t="n"/>
      <c r="Z53" s="351" t="n"/>
      <c r="AA53" s="351" t="n"/>
      <c r="AB53" s="351" t="n"/>
      <c r="AC53" s="351" t="n"/>
      <c r="AD53" s="351" t="n"/>
      <c r="AE53" s="351" t="n"/>
      <c r="AF53" s="351" t="n"/>
    </row>
    <row r="54">
      <c r="A54" s="351" t="n"/>
      <c r="B54" s="351" t="n"/>
      <c r="C54" s="329" t="inlineStr">
        <is>
          <t>Manager Signature</t>
        </is>
      </c>
      <c r="D54" s="363" t="n"/>
      <c r="E54" s="363" t="n"/>
      <c r="F54" s="329" t="inlineStr">
        <is>
          <t>Date</t>
        </is>
      </c>
      <c r="G54" s="363" t="n"/>
      <c r="H54" s="6" t="n"/>
      <c r="I54" s="239" t="inlineStr">
        <is>
          <t>{42}</t>
        </is>
      </c>
      <c r="J54" s="239" t="n"/>
      <c r="K54" s="239" t="n"/>
      <c r="L54" s="239" t="n"/>
      <c r="M54" s="6" t="n"/>
      <c r="N54" s="6" t="n"/>
      <c r="O54" s="6" t="n"/>
      <c r="P54" s="6" t="n"/>
      <c r="Q54" s="6" t="n"/>
      <c r="R54" s="6" t="n"/>
      <c r="S54" s="6" t="n"/>
      <c r="T54" s="6" t="n"/>
      <c r="U54" s="351" t="n"/>
      <c r="V54" s="351" t="n"/>
      <c r="W54" s="351" t="n"/>
      <c r="X54" s="351" t="n"/>
      <c r="Y54" s="351" t="n"/>
      <c r="Z54" s="351" t="n"/>
      <c r="AA54" s="351" t="n"/>
      <c r="AB54" s="351" t="n"/>
      <c r="AC54" s="351" t="n"/>
      <c r="AD54" s="351" t="n"/>
      <c r="AE54" s="351" t="n"/>
      <c r="AF54" s="351" t="n"/>
    </row>
    <row r="55">
      <c r="A55" s="351" t="n"/>
      <c r="B55" s="351" t="n"/>
      <c r="C55" s="240" t="n"/>
      <c r="D55" s="240" t="n"/>
      <c r="E55" s="240" t="n"/>
      <c r="F55" s="240" t="n"/>
      <c r="G55" s="240" t="n"/>
      <c r="H55" s="240" t="n"/>
      <c r="I55" s="240" t="n"/>
      <c r="J55" s="240" t="n"/>
      <c r="K55" s="240" t="n"/>
      <c r="L55" s="240" t="n"/>
      <c r="M55" s="240" t="n"/>
      <c r="N55" s="240" t="n"/>
      <c r="O55" s="240" t="n"/>
      <c r="P55" s="240" t="n"/>
      <c r="Q55" s="240" t="n"/>
      <c r="R55" s="240" t="n"/>
      <c r="S55" s="240" t="n"/>
      <c r="T55" s="240" t="n"/>
      <c r="U55" s="351" t="n"/>
      <c r="V55" s="351" t="n"/>
      <c r="W55" s="351" t="n"/>
      <c r="X55" s="351" t="n"/>
      <c r="Y55" s="351" t="n"/>
      <c r="Z55" s="351" t="n"/>
      <c r="AA55" s="351" t="n"/>
      <c r="AB55" s="351" t="n"/>
      <c r="AC55" s="351" t="n"/>
      <c r="AD55" s="351" t="n"/>
      <c r="AE55" s="351" t="n"/>
      <c r="AF55" s="35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45"/>
  <mergeCells count="33">
    <mergeCell ref="C54:E54"/>
    <mergeCell ref="V2:W2"/>
    <mergeCell ref="C8:F8"/>
    <mergeCell ref="F54:G54"/>
    <mergeCell ref="H10:I10"/>
    <mergeCell ref="C7:F7"/>
    <mergeCell ref="K5:L5"/>
    <mergeCell ref="M5:N5"/>
    <mergeCell ref="H50:I50"/>
    <mergeCell ref="C51:E51"/>
    <mergeCell ref="A1:T1"/>
    <mergeCell ref="C52:E52"/>
    <mergeCell ref="V3:AB3"/>
    <mergeCell ref="F51:G51"/>
    <mergeCell ref="M10:N10"/>
    <mergeCell ref="H51:I51"/>
    <mergeCell ref="C6:F6"/>
    <mergeCell ref="C5:F5"/>
    <mergeCell ref="M7:N7"/>
    <mergeCell ref="M6:N6"/>
    <mergeCell ref="C53:E53"/>
    <mergeCell ref="H7:I7"/>
    <mergeCell ref="H28:I28"/>
    <mergeCell ref="C10:F10"/>
    <mergeCell ref="M8:N8"/>
    <mergeCell ref="F52:G52"/>
    <mergeCell ref="P53:T53"/>
    <mergeCell ref="AA2:AB2"/>
    <mergeCell ref="K10:L10"/>
    <mergeCell ref="H5:I5"/>
    <mergeCell ref="K4:L4"/>
    <mergeCell ref="M4:N4"/>
    <mergeCell ref="F53:G53"/>
  </mergeCells>
  <dataValidations count="5">
    <dataValidation sqref="A14:A48" showDropDown="0" showInputMessage="0" showErrorMessage="0" allowBlank="1" type="list">
      <formula1>"On Day,Off Day,Sick,Absent,Holiday,Annual Leave"</formula1>
    </dataValidation>
    <dataValidation sqref="B14:B48" showDropDown="0" showInputMessage="0" showErrorMessage="0" allowBlank="1" type="list">
      <formula1>"Holiday Double,Phagwah,Good Friday,Easter Monday,Labour Day,Christmas,Eid ul Azha"</formula1>
    </dataValidation>
    <dataValidation sqref="J14:J48" showDropDown="0" showInputMessage="0" showErrorMessage="0" allowBlank="1" type="list">
      <formula1>_xlfn._LONGTEXT("Unico,Unico-2,Unico-42,Unico-44,Unico-46,Unico-47,Unico-48,Unico-49,Globe,Globe-12,Hebrews,Romans-2,Beacon,Numbers,Zebra-24,Sunrise,Sunrise-1,Sunflower 6,Sunset 12,Ripple,Neptune P1,Neptune P2,Neptune P3,Neptune P4,Neptune P5,Neptune P6,Neptune P7,Rainbow"," 1,Rainbow 2,Citadel,Sunset 11,Autumn,Autumn-2,Miracle,Miracle 1,Canteen,Guard Hut")</formula1>
    </dataValidation>
    <dataValidation sqref="O7" showDropDown="0" showInputMessage="0" showErrorMessage="0" allowBlank="1" type="list">
      <formula1>"Caricom,EU,UN,DMC,ARU,Head Office,Canteen"</formula1>
    </dataValidation>
    <dataValidation sqref="O6" showDropDown="0" showInputMessage="0" showErrorMessage="0" allowBlank="1" type="list">
      <formula1>"Unarmed,Armed"</formula1>
    </dataValidation>
  </dataValidations>
  <printOptions horizontalCentered="1"/>
  <pageMargins left="0.5" right="0.5" top="0.5" bottom="1" header="0.5" footer="0.5"/>
  <pageSetup orientation="portrait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AL55"/>
  <sheetViews>
    <sheetView topLeftCell="A44" workbookViewId="0">
      <selection activeCell="C52" sqref="C52:E52"/>
    </sheetView>
  </sheetViews>
  <sheetFormatPr baseColWidth="8" defaultRowHeight="13.5"/>
  <cols>
    <col width="12.28515625" customWidth="1" style="348" min="1" max="1"/>
    <col width="15.140625" customWidth="1" style="348" min="2" max="2"/>
    <col width="12.42578125" customWidth="1" style="348" min="3" max="3"/>
    <col width="9.28515625" customWidth="1" style="348" min="4" max="4"/>
    <col hidden="1" width="9.28515625" customWidth="1" style="348" min="5" max="5"/>
    <col hidden="1" width="2" customWidth="1" style="348" min="6" max="6"/>
    <col hidden="1" width="12.5703125" customWidth="1" style="348" min="7" max="7"/>
    <col width="9.28515625" customWidth="1" style="348" min="8" max="8"/>
    <col width="6.5703125" customWidth="1" style="348" min="9" max="9"/>
    <col width="10.140625" customWidth="1" style="348" min="10" max="10"/>
    <col width="15.28515625" customWidth="1" style="348" min="11" max="11"/>
    <col width="10.5703125" customWidth="1" style="348" min="12" max="12"/>
    <col width="11" customWidth="1" style="348" min="13" max="13"/>
    <col width="9.85546875" customWidth="1" style="348" min="14" max="14"/>
    <col width="11.140625" customWidth="1" style="348" min="15" max="15"/>
    <col width="9.85546875" customWidth="1" style="348" min="16" max="16"/>
    <col width="10.28515625" customWidth="1" style="348" min="17" max="17"/>
    <col width="8.85546875" customWidth="1" style="348" min="18" max="19"/>
    <col width="45.28515625" customWidth="1" style="348" min="20" max="20"/>
    <col width="9.140625" customWidth="1" style="348" min="21" max="21"/>
    <col width="3.140625" customWidth="1" style="348" min="22" max="29"/>
    <col width="10.28515625" customWidth="1" style="348" min="30" max="30"/>
  </cols>
  <sheetData>
    <row r="1" ht="32.25" customFormat="1" customHeight="1" s="1" thickBot="1">
      <c r="A1" s="332" t="n"/>
      <c r="B1" s="354" t="n"/>
      <c r="C1" s="354" t="n"/>
      <c r="D1" s="354" t="n"/>
      <c r="E1" s="354" t="n"/>
      <c r="F1" s="354" t="n"/>
      <c r="G1" s="354" t="n"/>
      <c r="H1" s="354" t="n"/>
      <c r="I1" s="354" t="n"/>
      <c r="J1" s="354" t="n"/>
      <c r="K1" s="354" t="n"/>
      <c r="L1" s="354" t="n"/>
      <c r="M1" s="354" t="n"/>
      <c r="N1" s="354" t="n"/>
      <c r="O1" s="354" t="n"/>
      <c r="P1" s="354" t="n"/>
      <c r="Q1" s="354" t="n"/>
      <c r="R1" s="354" t="n"/>
      <c r="S1" s="354" t="n"/>
      <c r="T1" s="355" t="n"/>
      <c r="U1" s="351" t="n"/>
      <c r="V1" s="351" t="n"/>
      <c r="W1" s="351" t="n"/>
      <c r="X1" s="351" t="n"/>
      <c r="Y1" s="351" t="n"/>
      <c r="Z1" s="351" t="n"/>
      <c r="AA1" s="351" t="n"/>
      <c r="AB1" s="351" t="n"/>
      <c r="AC1" s="351" t="n"/>
      <c r="AD1" s="126" t="n"/>
      <c r="AE1" s="351" t="n"/>
      <c r="AF1" s="351" t="n"/>
    </row>
    <row r="2" ht="15" customFormat="1" customHeight="1" s="1">
      <c r="A2" s="351" t="n"/>
      <c r="B2" s="351" t="n"/>
      <c r="C2" s="127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128" t="n"/>
      <c r="U2" s="351" t="n"/>
      <c r="V2" s="343" t="n">
        <v>2025</v>
      </c>
      <c r="W2" s="356" t="n"/>
      <c r="X2" s="351" t="n"/>
      <c r="Y2" s="351" t="n"/>
      <c r="Z2" s="129" t="inlineStr">
        <is>
          <t>Month:</t>
        </is>
      </c>
      <c r="AA2" s="343" t="n">
        <v>3</v>
      </c>
      <c r="AB2" s="356" t="n"/>
      <c r="AC2" s="351" t="n"/>
      <c r="AD2" s="351" t="n"/>
      <c r="AE2" s="351" t="n"/>
      <c r="AF2" s="351" t="n"/>
    </row>
    <row r="3" ht="15.6" customHeight="1" s="348" thickBot="1">
      <c r="A3" s="351" t="n"/>
      <c r="B3" s="351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351" t="n"/>
      <c r="V3" s="333">
        <f>DATE(V2,AA2,1)</f>
        <v/>
      </c>
      <c r="W3" s="357" t="n"/>
      <c r="X3" s="357" t="n"/>
      <c r="Y3" s="357" t="n"/>
      <c r="Z3" s="357" t="n"/>
      <c r="AA3" s="357" t="n"/>
      <c r="AB3" s="358" t="n"/>
      <c r="AC3" s="351" t="n"/>
      <c r="AD3" s="351" t="n"/>
      <c r="AE3" s="351" t="n"/>
      <c r="AF3" s="249" t="n"/>
    </row>
    <row r="4" ht="21" customHeight="1" s="348" thickBot="1">
      <c r="A4" s="351" t="n"/>
      <c r="B4" s="351" t="n"/>
      <c r="C4" s="25" t="inlineStr">
        <is>
          <t>Federal Manangement Systems</t>
        </is>
      </c>
      <c r="D4" s="25" t="n"/>
      <c r="E4" s="25" t="n"/>
      <c r="F4" s="25" t="n"/>
      <c r="G4" s="25" t="n"/>
      <c r="H4" s="6" t="n"/>
      <c r="I4" s="6" t="n"/>
      <c r="J4" s="6" t="n"/>
      <c r="K4" s="330" t="inlineStr">
        <is>
          <t>Employee Number:</t>
        </is>
      </c>
      <c r="L4" s="351" t="n"/>
      <c r="M4" s="342" t="inlineStr">
        <is>
          <t>3909</t>
        </is>
      </c>
      <c r="N4" s="355" t="n"/>
      <c r="O4" s="6" t="n"/>
      <c r="P4" s="6" t="n"/>
      <c r="Q4" s="6" t="n"/>
      <c r="R4" s="6" t="n"/>
      <c r="S4" s="6" t="n"/>
      <c r="T4" s="6" t="n"/>
      <c r="U4" s="351" t="n"/>
      <c r="V4" s="130" t="inlineStr">
        <is>
          <t>Su</t>
        </is>
      </c>
      <c r="W4" s="131" t="inlineStr">
        <is>
          <t>M</t>
        </is>
      </c>
      <c r="X4" s="131" t="inlineStr">
        <is>
          <t>Tu</t>
        </is>
      </c>
      <c r="Y4" s="131" t="inlineStr">
        <is>
          <t>W</t>
        </is>
      </c>
      <c r="Z4" s="131" t="inlineStr">
        <is>
          <t>Th</t>
        </is>
      </c>
      <c r="AA4" s="131" t="inlineStr">
        <is>
          <t>F</t>
        </is>
      </c>
      <c r="AB4" s="132" t="inlineStr">
        <is>
          <t>Sa</t>
        </is>
      </c>
      <c r="AC4" s="351" t="n"/>
      <c r="AD4" s="133" t="inlineStr">
        <is>
          <t>Overtime Options</t>
        </is>
      </c>
      <c r="AE4" s="351" t="n"/>
      <c r="AF4" s="351" t="n"/>
      <c r="AJ4" s="257" t="n"/>
    </row>
    <row r="5" ht="14.1" customHeight="1" s="348" thickBot="1">
      <c r="A5" s="351" t="n"/>
      <c r="B5" s="351" t="n"/>
      <c r="C5" s="337" t="n"/>
      <c r="D5" s="351" t="n"/>
      <c r="E5" s="351" t="n"/>
      <c r="F5" s="351" t="n"/>
      <c r="G5" s="6" t="n"/>
      <c r="H5" s="340" t="n"/>
      <c r="I5" s="351" t="n"/>
      <c r="J5" s="340" t="n"/>
      <c r="K5" s="344" t="inlineStr">
        <is>
          <t>Employee Name:</t>
        </is>
      </c>
      <c r="L5" s="359" t="n"/>
      <c r="M5" s="342" t="inlineStr">
        <is>
          <t>Browne, Marvina Feona</t>
        </is>
      </c>
      <c r="N5" s="355" t="n"/>
      <c r="O5" s="337" t="n"/>
      <c r="P5" s="337" t="n"/>
      <c r="Q5" s="337" t="n"/>
      <c r="R5" s="337" t="n"/>
      <c r="S5" s="337" t="n"/>
      <c r="T5" s="337" t="n"/>
      <c r="U5" s="351" t="n"/>
      <c r="V5" s="263">
        <f>IF(MONTH($V$3)&lt;&gt;MONTH($V$3-WEEKDAY($V$3,1)+(ROW(V5)-ROW($V$5))*7+(COLUMN(V5)-COLUMN($V$5)+1)),"",$V$3-WEEKDAY($V$3,1)+(ROW(V5)-ROW($V$5))*7+(COLUMN(V5)-COLUMN($V$5)+1))</f>
        <v/>
      </c>
      <c r="W5" s="263">
        <f>IF(MONTH($V$3)&lt;&gt;MONTH($V$3-WEEKDAY($V$3,1)+(ROW(W5)-ROW($V$5))*7+(COLUMN(W5)-COLUMN($V$5)+1)),"",$V$3-WEEKDAY($V$3,1)+(ROW(W5)-ROW($V$5))*7+(COLUMN(W5)-COLUMN($V$5)+1))</f>
        <v/>
      </c>
      <c r="X5" s="263">
        <f>IF(MONTH($V$3)&lt;&gt;MONTH($V$3-WEEKDAY($V$3,1)+(ROW(X5)-ROW($V$5))*7+(COLUMN(X5)-COLUMN($V$5)+1)),"",$V$3-WEEKDAY($V$3,1)+(ROW(X5)-ROW($V$5))*7+(COLUMN(X5)-COLUMN($V$5)+1))</f>
        <v/>
      </c>
      <c r="Y5" s="263">
        <f>IF(MONTH($V$3)&lt;&gt;MONTH($V$3-WEEKDAY($V$3,1)+(ROW(Y5)-ROW($V$5))*7+(COLUMN(Y5)-COLUMN($V$5)+1)),"",$V$3-WEEKDAY($V$3,1)+(ROW(Y5)-ROW($V$5))*7+(COLUMN(Y5)-COLUMN($V$5)+1))</f>
        <v/>
      </c>
      <c r="Z5" s="263">
        <f>IF(MONTH($V$3)&lt;&gt;MONTH($V$3-WEEKDAY($V$3,1)+(ROW(Z5)-ROW($V$5))*7+(COLUMN(Z5)-COLUMN($V$5)+1)),"",$V$3-WEEKDAY($V$3,1)+(ROW(Z5)-ROW($V$5))*7+(COLUMN(Z5)-COLUMN($V$5)+1))</f>
        <v/>
      </c>
      <c r="AA5" s="263">
        <f>IF(MONTH($V$3)&lt;&gt;MONTH($V$3-WEEKDAY($V$3,1)+(ROW(AA5)-ROW($V$5))*7+(COLUMN(AA5)-COLUMN($V$5)+1)),"",$V$3-WEEKDAY($V$3,1)+(ROW(AA5)-ROW($V$5))*7+(COLUMN(AA5)-COLUMN($V$5)+1))</f>
        <v/>
      </c>
      <c r="AB5" s="263">
        <f>IF(MONTH($V$3)&lt;&gt;MONTH($V$3-WEEKDAY($V$3,1)+(ROW(AB5)-ROW($V$5))*7+(COLUMN(AB5)-COLUMN($V$5)+1)),"",$V$3-WEEKDAY($V$3,1)+(ROW(AB5)-ROW($V$5))*7+(COLUMN(AB5)-COLUMN($V$5)+1))</f>
        <v/>
      </c>
      <c r="AC5" s="351" t="n"/>
      <c r="AD5" s="351" t="n"/>
      <c r="AE5" s="3" t="b">
        <v>1</v>
      </c>
      <c r="AF5" s="258" t="n"/>
      <c r="AJ5" s="350" t="n"/>
      <c r="AK5" s="350" t="n"/>
      <c r="AL5" s="350" t="n"/>
    </row>
    <row r="6" ht="14.1" customHeight="1" s="348" thickBot="1">
      <c r="A6" s="351" t="n"/>
      <c r="B6" s="351" t="n"/>
      <c r="C6" s="337" t="inlineStr">
        <is>
          <t xml:space="preserve">120 Peter Rose St </t>
        </is>
      </c>
      <c r="D6" s="351" t="n"/>
      <c r="E6" s="351" t="n"/>
      <c r="F6" s="351" t="n"/>
      <c r="G6" s="6" t="n"/>
      <c r="H6" s="6" t="n"/>
      <c r="I6" s="6" t="n"/>
      <c r="J6" s="6" t="n"/>
      <c r="K6" s="6" t="n"/>
      <c r="L6" s="6" t="n"/>
      <c r="M6" s="339" t="inlineStr">
        <is>
          <t>Armed or unarmed</t>
        </is>
      </c>
      <c r="N6" s="360" t="n"/>
      <c r="O6" s="135" t="inlineStr">
        <is>
          <t>Unarmed</t>
        </is>
      </c>
      <c r="P6" s="6" t="n"/>
      <c r="Q6" s="6" t="n"/>
      <c r="R6" s="6" t="n"/>
      <c r="S6" s="6" t="n"/>
      <c r="T6" s="6" t="n"/>
      <c r="U6" s="351" t="n"/>
      <c r="V6" s="263">
        <f>IF(MONTH($V$3)&lt;&gt;MONTH($V$3-WEEKDAY($V$3,1)+(ROW(V6)-ROW($V$5))*7+(COLUMN(V6)-COLUMN($V$5)+1)),"",$V$3-WEEKDAY($V$3,1)+(ROW(V6)-ROW($V$5))*7+(COLUMN(V6)-COLUMN($V$5)+1))</f>
        <v/>
      </c>
      <c r="W6" s="263">
        <f>IF(MONTH($V$3)&lt;&gt;MONTH($V$3-WEEKDAY($V$3,1)+(ROW(W6)-ROW($V$5))*7+(COLUMN(W6)-COLUMN($V$5)+1)),"",$V$3-WEEKDAY($V$3,1)+(ROW(W6)-ROW($V$5))*7+(COLUMN(W6)-COLUMN($V$5)+1))</f>
        <v/>
      </c>
      <c r="X6" s="263">
        <f>IF(MONTH($V$3)&lt;&gt;MONTH($V$3-WEEKDAY($V$3,1)+(ROW(X6)-ROW($V$5))*7+(COLUMN(X6)-COLUMN($V$5)+1)),"",$V$3-WEEKDAY($V$3,1)+(ROW(X6)-ROW($V$5))*7+(COLUMN(X6)-COLUMN($V$5)+1))</f>
        <v/>
      </c>
      <c r="Y6" s="263">
        <f>IF(MONTH($V$3)&lt;&gt;MONTH($V$3-WEEKDAY($V$3,1)+(ROW(Y6)-ROW($V$5))*7+(COLUMN(Y6)-COLUMN($V$5)+1)),"",$V$3-WEEKDAY($V$3,1)+(ROW(Y6)-ROW($V$5))*7+(COLUMN(Y6)-COLUMN($V$5)+1))</f>
        <v/>
      </c>
      <c r="Z6" s="263">
        <f>IF(MONTH($V$3)&lt;&gt;MONTH($V$3-WEEKDAY($V$3,1)+(ROW(Z6)-ROW($V$5))*7+(COLUMN(Z6)-COLUMN($V$5)+1)),"",$V$3-WEEKDAY($V$3,1)+(ROW(Z6)-ROW($V$5))*7+(COLUMN(Z6)-COLUMN($V$5)+1))</f>
        <v/>
      </c>
      <c r="AA6" s="263">
        <f>IF(MONTH($V$3)&lt;&gt;MONTH($V$3-WEEKDAY($V$3,1)+(ROW(AA6)-ROW($V$5))*7+(COLUMN(AA6)-COLUMN($V$5)+1)),"",$V$3-WEEKDAY($V$3,1)+(ROW(AA6)-ROW($V$5))*7+(COLUMN(AA6)-COLUMN($V$5)+1))</f>
        <v/>
      </c>
      <c r="AB6" s="263">
        <f>IF(MONTH($V$3)&lt;&gt;MONTH($V$3-WEEKDAY($V$3,1)+(ROW(AB6)-ROW($V$5))*7+(COLUMN(AB6)-COLUMN($V$5)+1)),"",$V$3-WEEKDAY($V$3,1)+(ROW(AB6)-ROW($V$5))*7+(COLUMN(AB6)-COLUMN($V$5)+1))</f>
        <v/>
      </c>
      <c r="AC6" s="351" t="n"/>
      <c r="AD6" s="136" t="inlineStr">
        <is>
          <t>After:</t>
        </is>
      </c>
      <c r="AE6" s="264" t="n">
        <v>8</v>
      </c>
      <c r="AF6" s="258" t="n"/>
      <c r="AJ6" s="350" t="n"/>
      <c r="AL6" s="251" t="n"/>
    </row>
    <row r="7" ht="14.1" customHeight="1" s="348" thickBot="1">
      <c r="A7" s="351" t="n"/>
      <c r="B7" s="351" t="n"/>
      <c r="C7" s="337" t="inlineStr">
        <is>
          <t>Queenstown</t>
        </is>
      </c>
      <c r="D7" s="351" t="n"/>
      <c r="E7" s="351" t="n"/>
      <c r="F7" s="351" t="n"/>
      <c r="G7" s="6" t="n"/>
      <c r="H7" s="340" t="n"/>
      <c r="I7" s="351" t="n"/>
      <c r="J7" s="340" t="n"/>
      <c r="K7" s="340" t="n"/>
      <c r="L7" s="340" t="n"/>
      <c r="M7" s="338" t="inlineStr">
        <is>
          <t>Agency</t>
        </is>
      </c>
      <c r="N7" s="361" t="n"/>
      <c r="O7" s="7" t="inlineStr">
        <is>
          <t>Caricom</t>
        </is>
      </c>
      <c r="P7" s="6" t="n"/>
      <c r="Q7" s="6" t="n"/>
      <c r="R7" s="6" t="n"/>
      <c r="S7" s="6" t="n"/>
      <c r="T7" s="6" t="n"/>
      <c r="U7" s="351" t="n"/>
      <c r="V7" s="263">
        <f>IF(MONTH($V$3)&lt;&gt;MONTH($V$3-WEEKDAY($V$3,1)+(ROW(V7)-ROW($V$5))*7+(COLUMN(V7)-COLUMN($V$5)+1)),"",$V$3-WEEKDAY($V$3,1)+(ROW(V7)-ROW($V$5))*7+(COLUMN(V7)-COLUMN($V$5)+1))</f>
        <v/>
      </c>
      <c r="W7" s="263">
        <f>IF(MONTH($V$3)&lt;&gt;MONTH($V$3-WEEKDAY($V$3,1)+(ROW(W7)-ROW($V$5))*7+(COLUMN(W7)-COLUMN($V$5)+1)),"",$V$3-WEEKDAY($V$3,1)+(ROW(W7)-ROW($V$5))*7+(COLUMN(W7)-COLUMN($V$5)+1))</f>
        <v/>
      </c>
      <c r="X7" s="263">
        <f>IF(MONTH($V$3)&lt;&gt;MONTH($V$3-WEEKDAY($V$3,1)+(ROW(X7)-ROW($V$5))*7+(COLUMN(X7)-COLUMN($V$5)+1)),"",$V$3-WEEKDAY($V$3,1)+(ROW(X7)-ROW($V$5))*7+(COLUMN(X7)-COLUMN($V$5)+1))</f>
        <v/>
      </c>
      <c r="Y7" s="263">
        <f>IF(MONTH($V$3)&lt;&gt;MONTH($V$3-WEEKDAY($V$3,1)+(ROW(Y7)-ROW($V$5))*7+(COLUMN(Y7)-COLUMN($V$5)+1)),"",$V$3-WEEKDAY($V$3,1)+(ROW(Y7)-ROW($V$5))*7+(COLUMN(Y7)-COLUMN($V$5)+1))</f>
        <v/>
      </c>
      <c r="Z7" s="263">
        <f>IF(MONTH($V$3)&lt;&gt;MONTH($V$3-WEEKDAY($V$3,1)+(ROW(Z7)-ROW($V$5))*7+(COLUMN(Z7)-COLUMN($V$5)+1)),"",$V$3-WEEKDAY($V$3,1)+(ROW(Z7)-ROW($V$5))*7+(COLUMN(Z7)-COLUMN($V$5)+1))</f>
        <v/>
      </c>
      <c r="AA7" s="263">
        <f>IF(MONTH($V$3)&lt;&gt;MONTH($V$3-WEEKDAY($V$3,1)+(ROW(AA7)-ROW($V$5))*7+(COLUMN(AA7)-COLUMN($V$5)+1)),"",$V$3-WEEKDAY($V$3,1)+(ROW(AA7)-ROW($V$5))*7+(COLUMN(AA7)-COLUMN($V$5)+1))</f>
        <v/>
      </c>
      <c r="AB7" s="263">
        <f>IF(MONTH($V$3)&lt;&gt;MONTH($V$3-WEEKDAY($V$3,1)+(ROW(AB7)-ROW($V$5))*7+(COLUMN(AB7)-COLUMN($V$5)+1)),"",$V$3-WEEKDAY($V$3,1)+(ROW(AB7)-ROW($V$5))*7+(COLUMN(AB7)-COLUMN($V$5)+1))</f>
        <v/>
      </c>
      <c r="AC7" s="351" t="n"/>
      <c r="AD7" s="351" t="n"/>
      <c r="AE7" s="351" t="n"/>
      <c r="AF7" s="258" t="n"/>
      <c r="AJ7" s="350" t="n"/>
      <c r="AL7" s="251" t="n"/>
    </row>
    <row r="8">
      <c r="A8" s="351" t="n"/>
      <c r="B8" s="351" t="n"/>
      <c r="C8" s="337" t="inlineStr">
        <is>
          <t>Georgetown, Guyana</t>
        </is>
      </c>
      <c r="D8" s="351" t="n"/>
      <c r="E8" s="351" t="n"/>
      <c r="F8" s="351" t="n"/>
      <c r="G8" s="6" t="n"/>
      <c r="H8" s="6" t="n"/>
      <c r="I8" s="6" t="n"/>
      <c r="J8" s="6" t="n"/>
      <c r="K8" s="6" t="n"/>
      <c r="L8" s="6" t="n"/>
      <c r="M8" s="341" t="n"/>
      <c r="N8" s="351" t="n"/>
      <c r="O8" s="351" t="n"/>
      <c r="P8" s="6" t="n"/>
      <c r="Q8" s="6" t="n"/>
      <c r="R8" s="6" t="n"/>
      <c r="S8" s="6" t="n"/>
      <c r="T8" s="6" t="n"/>
      <c r="U8" s="351" t="n"/>
      <c r="V8" s="263">
        <f>IF(MONTH($V$3)&lt;&gt;MONTH($V$3-WEEKDAY($V$3,1)+(ROW(V8)-ROW($V$5))*7+(COLUMN(V8)-COLUMN($V$5)+1)),"",$V$3-WEEKDAY($V$3,1)+(ROW(V8)-ROW($V$5))*7+(COLUMN(V8)-COLUMN($V$5)+1))</f>
        <v/>
      </c>
      <c r="W8" s="263">
        <f>IF(MONTH($V$3)&lt;&gt;MONTH($V$3-WEEKDAY($V$3,1)+(ROW(W8)-ROW($V$5))*7+(COLUMN(W8)-COLUMN($V$5)+1)),"",$V$3-WEEKDAY($V$3,1)+(ROW(W8)-ROW($V$5))*7+(COLUMN(W8)-COLUMN($V$5)+1))</f>
        <v/>
      </c>
      <c r="X8" s="263">
        <f>IF(MONTH($V$3)&lt;&gt;MONTH($V$3-WEEKDAY($V$3,1)+(ROW(X8)-ROW($V$5))*7+(COLUMN(X8)-COLUMN($V$5)+1)),"",$V$3-WEEKDAY($V$3,1)+(ROW(X8)-ROW($V$5))*7+(COLUMN(X8)-COLUMN($V$5)+1))</f>
        <v/>
      </c>
      <c r="Y8" s="263">
        <f>IF(MONTH($V$3)&lt;&gt;MONTH($V$3-WEEKDAY($V$3,1)+(ROW(Y8)-ROW($V$5))*7+(COLUMN(Y8)-COLUMN($V$5)+1)),"",$V$3-WEEKDAY($V$3,1)+(ROW(Y8)-ROW($V$5))*7+(COLUMN(Y8)-COLUMN($V$5)+1))</f>
        <v/>
      </c>
      <c r="Z8" s="263">
        <f>IF(MONTH($V$3)&lt;&gt;MONTH($V$3-WEEKDAY($V$3,1)+(ROW(Z8)-ROW($V$5))*7+(COLUMN(Z8)-COLUMN($V$5)+1)),"",$V$3-WEEKDAY($V$3,1)+(ROW(Z8)-ROW($V$5))*7+(COLUMN(Z8)-COLUMN($V$5)+1))</f>
        <v/>
      </c>
      <c r="AA8" s="263">
        <f>IF(MONTH($V$3)&lt;&gt;MONTH($V$3-WEEKDAY($V$3,1)+(ROW(AA8)-ROW($V$5))*7+(COLUMN(AA8)-COLUMN($V$5)+1)),"",$V$3-WEEKDAY($V$3,1)+(ROW(AA8)-ROW($V$5))*7+(COLUMN(AA8)-COLUMN($V$5)+1))</f>
        <v/>
      </c>
      <c r="AB8" s="263">
        <f>IF(MONTH($V$3)&lt;&gt;MONTH($V$3-WEEKDAY($V$3,1)+(ROW(AB8)-ROW($V$5))*7+(COLUMN(AB8)-COLUMN($V$5)+1)),"",$V$3-WEEKDAY($V$3,1)+(ROW(AB8)-ROW($V$5))*7+(COLUMN(AB8)-COLUMN($V$5)+1))</f>
        <v/>
      </c>
      <c r="AC8" s="351" t="n"/>
      <c r="AD8" s="351" t="n"/>
      <c r="AE8" s="3" t="b">
        <v>1</v>
      </c>
      <c r="AF8" s="258" t="n"/>
      <c r="AJ8" s="350" t="n"/>
      <c r="AL8" s="251" t="n"/>
    </row>
    <row r="9">
      <c r="A9" s="351" t="n"/>
      <c r="B9" s="351" t="n"/>
      <c r="C9" s="337" t="n"/>
      <c r="D9" s="337" t="n"/>
      <c r="E9" s="337" t="n"/>
      <c r="F9" s="337" t="n"/>
      <c r="G9" s="6" t="n"/>
      <c r="H9" s="6" t="n"/>
      <c r="I9" s="6" t="n"/>
      <c r="J9" s="6" t="n"/>
      <c r="K9" s="6" t="n"/>
      <c r="L9" s="6" t="n"/>
      <c r="M9" s="137" t="n"/>
      <c r="N9" s="137" t="n"/>
      <c r="O9" s="6" t="n"/>
      <c r="P9" s="6" t="n"/>
      <c r="Q9" s="6" t="n"/>
      <c r="R9" s="6" t="n"/>
      <c r="S9" s="6" t="n"/>
      <c r="T9" s="6" t="n"/>
      <c r="U9" s="351" t="n"/>
      <c r="V9" s="265" t="n"/>
      <c r="W9" s="265" t="n"/>
      <c r="X9" s="265" t="n"/>
      <c r="Y9" s="265" t="n"/>
      <c r="Z9" s="265" t="n"/>
      <c r="AA9" s="265" t="n"/>
      <c r="AB9" s="265" t="n"/>
      <c r="AC9" s="351" t="n"/>
      <c r="AD9" s="351" t="n"/>
      <c r="AE9" s="3" t="n"/>
      <c r="AF9" s="351" t="n"/>
      <c r="AJ9" s="350" t="n"/>
      <c r="AL9" s="251" t="n"/>
    </row>
    <row r="10">
      <c r="A10" s="351" t="n"/>
      <c r="B10" s="351" t="n"/>
      <c r="C10" s="337" t="inlineStr">
        <is>
          <t>592-223-7560</t>
        </is>
      </c>
      <c r="D10" s="351" t="n"/>
      <c r="E10" s="351" t="n"/>
      <c r="F10" s="351" t="n"/>
      <c r="G10" s="6" t="n"/>
      <c r="H10" s="340" t="n"/>
      <c r="I10" s="351" t="n"/>
      <c r="J10" s="340" t="n"/>
      <c r="K10" s="330" t="inlineStr">
        <is>
          <t>Week Starting:</t>
        </is>
      </c>
      <c r="L10" s="351" t="n"/>
      <c r="M10" s="335" t="n">
        <v>45977</v>
      </c>
      <c r="N10" s="362" t="n"/>
      <c r="O10" s="6" t="n"/>
      <c r="P10" s="6" t="n"/>
      <c r="Q10" s="6" t="n"/>
      <c r="R10" s="6" t="n"/>
      <c r="S10" s="6" t="n"/>
      <c r="T10" s="138" t="inlineStr">
        <is>
          <t>[42]</t>
        </is>
      </c>
      <c r="U10" s="351" t="n"/>
      <c r="V10" s="263">
        <f>IF(MONTH($V$3)&lt;&gt;MONTH($V$3-WEEKDAY($V$3,1)+(ROW(V10)-ROW($V$5))*7+(COLUMN(V10)-COLUMN($V$5)+1)),"",$V$3-WEEKDAY($V$3,1)+(ROW(V10)-ROW($V$5))*7+(COLUMN(V10)-COLUMN($V$5)+1))</f>
        <v/>
      </c>
      <c r="W10" s="263">
        <f>IF(MONTH($V$3)&lt;&gt;MONTH($V$3-WEEKDAY($V$3,1)+(ROW(W10)-ROW($V$5))*7+(COLUMN(W10)-COLUMN($V$5)+1)),"",$V$3-WEEKDAY($V$3,1)+(ROW(W10)-ROW($V$5))*7+(COLUMN(W10)-COLUMN($V$5)+1))</f>
        <v/>
      </c>
      <c r="X10" s="263">
        <f>IF(MONTH($V$3)&lt;&gt;MONTH($V$3-WEEKDAY($V$3,1)+(ROW(X10)-ROW($V$5))*7+(COLUMN(X10)-COLUMN($V$5)+1)),"",$V$3-WEEKDAY($V$3,1)+(ROW(X10)-ROW($V$5))*7+(COLUMN(X10)-COLUMN($V$5)+1))</f>
        <v/>
      </c>
      <c r="Y10" s="263">
        <f>IF(MONTH($V$3)&lt;&gt;MONTH($V$3-WEEKDAY($V$3,1)+(ROW(Y10)-ROW($V$5))*7+(COLUMN(Y10)-COLUMN($V$5)+1)),"",$V$3-WEEKDAY($V$3,1)+(ROW(Y10)-ROW($V$5))*7+(COLUMN(Y10)-COLUMN($V$5)+1))</f>
        <v/>
      </c>
      <c r="Z10" s="263">
        <f>IF(MONTH($V$3)&lt;&gt;MONTH($V$3-WEEKDAY($V$3,1)+(ROW(Z10)-ROW($V$5))*7+(COLUMN(Z10)-COLUMN($V$5)+1)),"",$V$3-WEEKDAY($V$3,1)+(ROW(Z10)-ROW($V$5))*7+(COLUMN(Z10)-COLUMN($V$5)+1))</f>
        <v/>
      </c>
      <c r="AA10" s="263">
        <f>IF(MONTH($V$3)&lt;&gt;MONTH($V$3-WEEKDAY($V$3,1)+(ROW(AA10)-ROW($V$5))*7+(COLUMN(AA10)-COLUMN($V$5)+1)),"",$V$3-WEEKDAY($V$3,1)+(ROW(AA10)-ROW($V$5))*7+(COLUMN(AA10)-COLUMN($V$5)+1))</f>
        <v/>
      </c>
      <c r="AB10" s="263">
        <f>IF(MONTH($V$3)&lt;&gt;MONTH($V$3-WEEKDAY($V$3,1)+(ROW(AB10)-ROW($V$5))*7+(COLUMN(AB10)-COLUMN($V$5)+1)),"",$V$3-WEEKDAY($V$3,1)+(ROW(AB10)-ROW($V$5))*7+(COLUMN(AB10)-COLUMN($V$5)+1))</f>
        <v/>
      </c>
      <c r="AC10" s="351" t="n"/>
      <c r="AD10" s="136" t="inlineStr">
        <is>
          <t>After:</t>
        </is>
      </c>
      <c r="AE10" s="264" t="n">
        <v>40</v>
      </c>
      <c r="AF10" s="250" t="n"/>
    </row>
    <row r="11" ht="15.75" customHeight="1" s="348" thickBot="1">
      <c r="A11" s="351" t="n"/>
      <c r="B11" s="351" t="n"/>
      <c r="C11" s="6" t="n"/>
      <c r="D11" s="6" t="n"/>
      <c r="E11" s="6" t="n"/>
      <c r="F11" s="6" t="n"/>
      <c r="G11" s="6" t="n"/>
      <c r="H11" s="6" t="n"/>
      <c r="I11" s="6" t="n"/>
      <c r="J11" s="6" t="n"/>
      <c r="K11" s="259" t="inlineStr">
        <is>
          <t>Carry Forward Hrs:</t>
        </is>
      </c>
      <c r="L11" s="248" t="n">
        <v>23.75</v>
      </c>
      <c r="M11" s="6" t="n"/>
      <c r="N11" s="6" t="n"/>
      <c r="O11" s="6" t="n"/>
      <c r="P11" s="6" t="n"/>
      <c r="Q11" s="6" t="n"/>
      <c r="R11" s="6" t="n"/>
      <c r="S11" s="6" t="n"/>
      <c r="T11" s="6" t="n"/>
      <c r="U11" s="351" t="n"/>
      <c r="V11" s="263">
        <f>IF(MONTH($V$3)&lt;&gt;MONTH($V$3-WEEKDAY($V$3,1)+(ROW(V11)-ROW($V$5))*7+(COLUMN(V11)-COLUMN($V$5)+1)),"",$V$3-WEEKDAY($V$3,1)+(ROW(V11)-ROW($V$5))*7+(COLUMN(V11)-COLUMN($V$5)+1))</f>
        <v/>
      </c>
      <c r="W11" s="263">
        <f>IF(MONTH($V$3)&lt;&gt;MONTH($V$3-WEEKDAY($V$3,1)+(ROW(W11)-ROW($V$5))*7+(COLUMN(W11)-COLUMN($V$5)+1)),"",$V$3-WEEKDAY($V$3,1)+(ROW(W11)-ROW($V$5))*7+(COLUMN(W11)-COLUMN($V$5)+1))</f>
        <v/>
      </c>
      <c r="X11" s="263">
        <f>IF(MONTH($V$3)&lt;&gt;MONTH($V$3-WEEKDAY($V$3,1)+(ROW(X11)-ROW($V$5))*7+(COLUMN(X11)-COLUMN($V$5)+1)),"",$V$3-WEEKDAY($V$3,1)+(ROW(X11)-ROW($V$5))*7+(COLUMN(X11)-COLUMN($V$5)+1))</f>
        <v/>
      </c>
      <c r="Y11" s="263">
        <f>IF(MONTH($V$3)&lt;&gt;MONTH($V$3-WEEKDAY($V$3,1)+(ROW(Y11)-ROW($V$5))*7+(COLUMN(Y11)-COLUMN($V$5)+1)),"",$V$3-WEEKDAY($V$3,1)+(ROW(Y11)-ROW($V$5))*7+(COLUMN(Y11)-COLUMN($V$5)+1))</f>
        <v/>
      </c>
      <c r="Z11" s="263">
        <f>IF(MONTH($V$3)&lt;&gt;MONTH($V$3-WEEKDAY($V$3,1)+(ROW(Z11)-ROW($V$5))*7+(COLUMN(Z11)-COLUMN($V$5)+1)),"",$V$3-WEEKDAY($V$3,1)+(ROW(Z11)-ROW($V$5))*7+(COLUMN(Z11)-COLUMN($V$5)+1))</f>
        <v/>
      </c>
      <c r="AA11" s="263">
        <f>IF(MONTH($V$3)&lt;&gt;MONTH($V$3-WEEKDAY($V$3,1)+(ROW(AA11)-ROW($V$5))*7+(COLUMN(AA11)-COLUMN($V$5)+1)),"",$V$3-WEEKDAY($V$3,1)+(ROW(AA11)-ROW($V$5))*7+(COLUMN(AA11)-COLUMN($V$5)+1))</f>
        <v/>
      </c>
      <c r="AB11" s="263">
        <f>IF(MONTH($V$3)&lt;&gt;MONTH($V$3-WEEKDAY($V$3,1)+(ROW(AB11)-ROW($V$5))*7+(COLUMN(AB11)-COLUMN($V$5)+1)),"",$V$3-WEEKDAY($V$3,1)+(ROW(AB11)-ROW($V$5))*7+(COLUMN(AB11)-COLUMN($V$5)+1))</f>
        <v/>
      </c>
      <c r="AC11" s="351" t="n"/>
      <c r="AD11" s="351" t="n"/>
      <c r="AE11" s="351" t="n"/>
      <c r="AF11" s="258" t="n"/>
      <c r="AJ11" s="252" t="n"/>
      <c r="AK11" s="252" t="n"/>
    </row>
    <row r="12" ht="27.75" customFormat="1" customHeight="1" s="2" thickBot="1">
      <c r="A12" s="266" t="inlineStr">
        <is>
          <t>Day Off</t>
        </is>
      </c>
      <c r="B12" s="267" t="inlineStr">
        <is>
          <t>Holiday Double</t>
        </is>
      </c>
      <c r="C12" s="139" t="inlineStr">
        <is>
          <t>Day of Week</t>
        </is>
      </c>
      <c r="D12" s="140" t="inlineStr">
        <is>
          <t>Time
In</t>
        </is>
      </c>
      <c r="E12" s="140" t="inlineStr">
        <is>
          <t>Time
Out</t>
        </is>
      </c>
      <c r="F12" s="141" t="n"/>
      <c r="G12" s="140" t="inlineStr">
        <is>
          <t>Time
In</t>
        </is>
      </c>
      <c r="H12" s="140" t="inlineStr">
        <is>
          <t>Time
Out</t>
        </is>
      </c>
      <c r="I12" s="142" t="inlineStr">
        <is>
          <t>Total
Hrs</t>
        </is>
      </c>
      <c r="J12" s="142" t="inlineStr">
        <is>
          <t>Location</t>
        </is>
      </c>
      <c r="K12" s="142" t="inlineStr">
        <is>
          <t>Supervisor</t>
        </is>
      </c>
      <c r="L12" s="142" t="inlineStr">
        <is>
          <t>Supervisor Approval</t>
        </is>
      </c>
      <c r="M12" s="140" t="inlineStr">
        <is>
          <t>Regular
Hrs</t>
        </is>
      </c>
      <c r="N12" s="140" t="inlineStr">
        <is>
          <t>Overtime
Hrs</t>
        </is>
      </c>
      <c r="O12" s="140" t="inlineStr">
        <is>
          <t>Hol Hrs</t>
        </is>
      </c>
      <c r="P12" s="140" t="inlineStr">
        <is>
          <t>Responsibilities</t>
        </is>
      </c>
      <c r="Q12" s="140" t="inlineStr">
        <is>
          <t>Risk</t>
        </is>
      </c>
      <c r="R12" s="140" t="inlineStr">
        <is>
          <t>Meals</t>
        </is>
      </c>
      <c r="S12" s="140" t="inlineStr">
        <is>
          <t>Vac Hrs</t>
        </is>
      </c>
      <c r="T12" s="143" t="inlineStr">
        <is>
          <t>Reason for Overtime</t>
        </is>
      </c>
      <c r="U12" s="144" t="inlineStr">
        <is>
          <t>Wkly Reg Avail</t>
        </is>
      </c>
      <c r="V12" s="351" t="inlineStr">
        <is>
          <t>Orig Reg</t>
        </is>
      </c>
      <c r="W12" s="351" t="inlineStr">
        <is>
          <t>Wkly OT Adj</t>
        </is>
      </c>
      <c r="X12" s="351" t="inlineStr">
        <is>
          <t>Week Start</t>
        </is>
      </c>
      <c r="Y12" s="351" t="inlineStr">
        <is>
          <t>Wk Hrs Before</t>
        </is>
      </c>
      <c r="Z12" s="351" t="n"/>
      <c r="AA12" s="351" t="n"/>
      <c r="AB12" s="351" t="n"/>
      <c r="AC12" s="351" t="n"/>
      <c r="AD12" s="351" t="n"/>
      <c r="AE12" s="351" t="n"/>
      <c r="AF12" s="351" t="n"/>
      <c r="AJ12" s="252" t="n"/>
      <c r="AK12" s="252" t="n"/>
    </row>
    <row r="13" hidden="1" ht="15.75" customHeight="1" s="348" thickBot="1">
      <c r="A13" s="268" t="n"/>
      <c r="B13" s="351" t="n"/>
      <c r="C13" s="145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146" t="n"/>
      <c r="U13" s="351" t="n"/>
      <c r="V13" s="351" t="n"/>
      <c r="W13" s="351" t="n"/>
      <c r="X13" s="351" t="n"/>
      <c r="Y13" s="351" t="n"/>
      <c r="Z13" s="351" t="n"/>
      <c r="AA13" s="351" t="n"/>
      <c r="AB13" s="351" t="n"/>
      <c r="AC13" s="351" t="n"/>
      <c r="AD13" s="351" t="n"/>
      <c r="AE13" s="351" t="n"/>
      <c r="AF13" s="351" t="n"/>
    </row>
    <row r="14" ht="24" customHeight="1" s="348" thickBot="1">
      <c r="A14" s="147" t="inlineStr">
        <is>
          <t>On Day</t>
        </is>
      </c>
      <c r="B14" s="269" t="n"/>
      <c r="C14" s="88">
        <f>M10</f>
        <v/>
      </c>
      <c r="D14" s="54" t="n"/>
      <c r="E14" s="148">
        <f>IF(D14="", "",
 IF(D14=TIME(0,0,0), 0,
 IF(AND(D14&gt;=TIME(0,0,1), D14&lt;=TIME(2,0,0)), TIME(7,0,0),
 IF(AND(D14&gt;=TIME(6,0,0), D14&lt;=TIME(8,0,0)), TIME(12,0,0),
 IF(AND(D14&gt;TIME(8,0,0), D14&lt;=TIME(13,59,0)), TIME(15,0,0),
 IF(AND(D14&gt;=TIME(14,0,0), D14&lt;=TIME(17,59,0)), TIME(21,0,0),
 IF(AND(D14&gt;=TIME(18,0,0), D14&lt;=TIME(21,59,0)), TIME(0,0,0),
 IF(AND(D14&gt;=TIME(22,0,0), D14&lt;=TIME(23,59,59)), TIME(7,0,0), ""))))))))</f>
        <v/>
      </c>
      <c r="F14" s="149" t="n"/>
      <c r="G14" s="148">
        <f>IF(AND(D14&gt;=TIME(6,0,0),D14&lt;=TIME(8,0,0)),E14,"")</f>
        <v/>
      </c>
      <c r="H14" s="54" t="n"/>
      <c r="I14" s="55">
        <f>ROUND(IF(OR(D14="",E14="",E14=0),0,IF(H14="",MOD(E14-D14,1)*24,MOD(H14-D14,1)*24)),2)</f>
        <v/>
      </c>
      <c r="J14" s="150" t="n"/>
      <c r="K14" s="270" t="n"/>
      <c r="L14" s="271" t="n"/>
      <c r="M14" s="272">
        <f>MAX(0,V14-W14)</f>
        <v/>
      </c>
      <c r="N14" s="56">
        <f>(IF(OR($C14="",$D14=""),0,
 IF(OR($A14="Holiday",$A15="Holiday"),
    IF(ISNUMBER(MATCH(TRIM($B14),{"Phagwah","Good Friday","Easter Monday","Labour Day","Christmas","Eid ul Azha","Romans-2","Globe-12","Neptune P1"},0)),0,$I14),
 IF(AND(NOT(OR($A14="Annual Leave",$A15="Annual Leave")),$A14="Off day"),$I14,
  MAX(0,$I14-$V14)
  ))))+W14</f>
        <v/>
      </c>
      <c r="O14" s="56">
        <f>IF(AND(OR($A14="Holiday",$A15="Holiday"),
        ISNUMBER(MATCH(TRIM($B14),{"Phagwah","Good Friday","Easter Monday","Labour Day","Christmas","Eid ul Azha","Romans-2","Globe-12","Neptune P1"},0))),
   $I14,0)</f>
        <v/>
      </c>
      <c r="P14" s="56">
        <f>IF(OR($O$7="Canteen",$O$7="Head Office"),0,IF($I14&lt;=0,0,IF(OR(OR(TRIM($J14)="Hebrews",TRIM($J14)="Romans",TRIM($J14)="Romans-2",TRIM($J14)="Globe",TRIM($J14)="Globe-12",TRIM($J14)="Neptune P1"),AND($I15&gt;0,OR(TRIM($J15)="Hebrews",TRIM($J15)="Romans",TRIM($J15)="Romans-2",TRIM($J15)="Globe",TRIM($J15)="Globe-12",TRIM($J15)="Neptune P1"))),1,0)))</f>
        <v/>
      </c>
      <c r="Q14" s="57" t="n"/>
      <c r="R14" s="56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IF($I14&gt;0,1,0),
      0
   ),
0))</f>
        <v/>
      </c>
      <c r="S14" s="56">
        <f>IF(OR($A14="Annual Leave",$A15="Annual Leave"),IF($A14="Annual Leave",8,0),0)</f>
        <v/>
      </c>
      <c r="T14" s="58" t="n"/>
      <c r="U14" s="144">
        <f>MAX(0,40-Y14)</f>
        <v/>
      </c>
      <c r="V14" s="151">
        <f>IF(OR($C14="",$D14=""),0,
 IF(OR($A14="Holiday",$A15="Holiday"),0,
 IF(AND(NOT(OR($A14="Annual Leave",$A15="Annual Leave")),$A14="Off day"),0,
  IF($I14+$I15&gt;=8,IF($I14&gt;=8,8,$I14),$I14)
  )))</f>
        <v/>
      </c>
      <c r="W14" s="151">
        <f>MAX(0,V14-U14)</f>
        <v/>
      </c>
      <c r="X14" s="151">
        <f>IF(C14="","",C14-WEEKDAY(C14,1)+1)</f>
        <v/>
      </c>
      <c r="Y14" s="151">
        <f>IF(X14=X14,$L$11,0)</f>
        <v/>
      </c>
      <c r="Z14" s="151" t="n"/>
      <c r="AA14" s="151" t="n"/>
      <c r="AB14" s="151" t="n"/>
      <c r="AC14" s="351" t="n"/>
      <c r="AD14" s="351" t="n"/>
      <c r="AE14" s="351" t="n"/>
      <c r="AF14" s="351" t="n"/>
    </row>
    <row r="15" ht="24" customHeight="1" s="348" thickBot="1">
      <c r="A15" s="147" t="inlineStr">
        <is>
          <t>On Day</t>
        </is>
      </c>
      <c r="B15" s="269" t="n"/>
      <c r="C15" s="89">
        <f>C14</f>
        <v/>
      </c>
      <c r="D15" s="59" t="n"/>
      <c r="E15" s="152">
        <f>IF(D15="", "",
 IF(D15=TIME(0,0,0), 0,
 IF(AND(D15&gt;=TIME(0,0,1), D15&lt;=TIME(2,0,0)), TIME(7,0,0),
 IF(AND(D15&gt;=TIME(6,0,0), D15&lt;=TIME(8,0,0)), TIME(12,0,0),
 IF(AND(D15&gt;TIME(8,0,0), D15&lt;=TIME(13,59,0)), TIME(15,0,0),
 IF(AND(D15&gt;=TIME(14,0,0), D15&lt;=TIME(17,59,0)), TIME(21,0,0),
 IF(AND(D15&gt;=TIME(18,0,0), D15&lt;=TIME(21,59,0)), TIME(0,0,0),
 IF(AND(D15&gt;=TIME(22,0,0), D15&lt;=TIME(23,59,59)), TIME(7,0,0), ""))))))))</f>
        <v/>
      </c>
      <c r="F15" s="153" t="n"/>
      <c r="G15" s="152">
        <f>IF(AND(D15&gt;=TIME(6,0,0),D15&lt;=TIME(8,0,0)),E15,"")</f>
        <v/>
      </c>
      <c r="H15" s="59" t="n"/>
      <c r="I15" s="60">
        <f>ROUND(IF(OR(D15="",E15="",E15=0),0,IF(H15="",MOD(E15-D15,1)*24,MOD(H15-D15,1)*24)),2)</f>
        <v/>
      </c>
      <c r="J15" s="150" t="n"/>
      <c r="K15" s="270" t="n"/>
      <c r="L15" s="271" t="n"/>
      <c r="M15" s="272">
        <f>MAX(0,V15-W15)</f>
        <v/>
      </c>
      <c r="N15" s="61">
        <f>(IF(OR($C15="",$D15=""),0,
 IF(OR($A14="Holiday",$A15="Holiday"),
    IF(ISNUMBER(MATCH(TRIM($B15),{"Phagwah","Good Friday","Easter Monday","Labour Day","Christmas","Eid ul Azha","Romans-2","Globe-12","Neptune P1"},0)),0,$I15),
 IF(AND(NOT(OR($A14="Annual Leave",$A15="Annual Leave")),$A15="Off day"),$I15,
  MAX(0,$I15-$V15)
  ))))+W15</f>
        <v/>
      </c>
      <c r="O15" s="61">
        <f>IF(AND(OR($A14="Holiday",$A15="Holiday"),
        ISNUMBER(MATCH(TRIM($B15),{"Phagwah","Good Friday","Easter Monday","Labour Day","Christmas","Eid ul Azha","Romans-2","Globe-12","Neptune P1"},0))),
   $I15,0)</f>
        <v/>
      </c>
      <c r="P15" s="61">
        <f>IF(OR($O$7="Canteen",$O$7="Head Office"),0,IF($I15&lt;=0,0,IF(AND($I14&lt;=0,OR(TRIM($J15)="Hebrews",TRIM($J15)="Romans",TRIM($J15)="Romans-2",TRIM($J15)="Globe",TRIM($J15)="Globe-12",TRIM($J15)="Neptune P1")),1,0)))</f>
        <v/>
      </c>
      <c r="Q15" s="62" t="n"/>
      <c r="R15" s="61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IF(AND($I14=0,$I15&gt;0),1,0),
      0
   ),
0))</f>
        <v/>
      </c>
      <c r="S15" s="61">
        <f>IF(OR($A14="Annual Leave",$A15="Annual Leave"),IF(AND($A14&lt;&gt;"Annual Leave",$A15="Annual Leave"),8,0),0)</f>
        <v/>
      </c>
      <c r="T15" s="63" t="n"/>
      <c r="U15" s="144">
        <f>MAX(0,40-Y15)</f>
        <v/>
      </c>
      <c r="V15" s="151">
        <f>IF(OR($C15="",$D15=""),0,
 IF(OR($A14="Holiday",$A15="Holiday"),0,
 IF(AND(NOT(OR($A14="Annual Leave",$A15="Annual Leave")),$A15="Off day"),0,
  IF($I14+$I15&gt;=8,IF($I14&gt;=8,0,8-$I14),$I15)
  )))</f>
        <v/>
      </c>
      <c r="W15" s="151">
        <f>MAX(0,V15-U15)</f>
        <v/>
      </c>
      <c r="X15" s="151">
        <f>IF(C15="","",C15-WEEKDAY(C15,1)+1)</f>
        <v/>
      </c>
      <c r="Y15" s="151">
        <f>SUMPRODUCT(($X$14:$X14=X15)*(($V$14:$V14)+($O$14:$O14)))+IF(X15=X14,$L$11,0)</f>
        <v/>
      </c>
      <c r="Z15" s="151" t="n"/>
      <c r="AA15" s="151" t="n"/>
      <c r="AB15" s="151" t="n"/>
      <c r="AC15" s="351" t="n"/>
      <c r="AD15" s="351" t="n"/>
      <c r="AE15" s="351" t="n"/>
      <c r="AF15" s="351" t="n"/>
    </row>
    <row r="16" ht="24" customHeight="1" s="348" thickBot="1">
      <c r="A16" s="154" t="inlineStr">
        <is>
          <t>On Day</t>
        </is>
      </c>
      <c r="B16" s="273" t="n"/>
      <c r="C16" s="90">
        <f>C14+1</f>
        <v/>
      </c>
      <c r="D16" s="8" t="n"/>
      <c r="E16" s="155">
        <f>IF(D16="", "",
 IF(D16=TIME(0,0,0), 0,
 IF(AND(D16&gt;=TIME(0,0,1), D16&lt;=TIME(2,0,0)), TIME(7,0,0),
 IF(AND(D16&gt;=TIME(6,0,0), D16&lt;=TIME(8,0,0)), TIME(12,0,0),
 IF(AND(D16&gt;TIME(8,0,0), D16&lt;=TIME(13,59,0)), TIME(15,0,0),
 IF(AND(D16&gt;=TIME(14,0,0), D16&lt;=TIME(17,59,0)), TIME(21,0,0),
 IF(AND(D16&gt;=TIME(18,0,0), D16&lt;=TIME(21,59,0)), TIME(0,0,0),
 IF(AND(D16&gt;=TIME(22,0,0), D16&lt;=TIME(23,59,59)), TIME(7,0,0), ""))))))))</f>
        <v/>
      </c>
      <c r="F16" s="156" t="n"/>
      <c r="G16" s="155">
        <f>IF(AND(D16&gt;=TIME(6,0,0),D16&lt;=TIME(8,0,0)),E16,"")</f>
        <v/>
      </c>
      <c r="H16" s="8" t="n"/>
      <c r="I16" s="30">
        <f>ROUND(IF(OR(D16="",E16="",E16=0),0,IF(H16="",MOD(E16-D16,1)*24,MOD(H16-D16,1)*24)),2)</f>
        <v/>
      </c>
      <c r="J16" s="157" t="n"/>
      <c r="K16" s="274" t="n"/>
      <c r="L16" s="271" t="n"/>
      <c r="M16" s="275">
        <f>MAX(0,V16-W16)</f>
        <v/>
      </c>
      <c r="N16" s="9">
        <f>(IF(OR($C16="",$D16=""),0,
 IF(OR($A16="Holiday",$A17="Holiday"),
    IF(ISNUMBER(MATCH(TRIM($B16),{"Phagwah","Good Friday","Easter Monday","Labour Day","Christmas","Eid ul Azha","Romans-2","Globe-12","Neptune P1"},0)),0,$I16),
 IF(AND(NOT(OR($A16="Annual Leave",$A17="Annual Leave")),$A16="Off day"),$I16,
  MAX(0,$I16-$V16)
  ))))+W16</f>
        <v/>
      </c>
      <c r="O16" s="9">
        <f>IF(AND(OR($A16="Holiday",$A17="Holiday"),
        ISNUMBER(MATCH(TRIM($B16),{"Phagwah","Good Friday","Easter Monday","Labour Day","Christmas","Eid ul Azha","Romans-2","Globe-12","Neptune P1"},0))),
   $I16,0)</f>
        <v/>
      </c>
      <c r="P16" s="9">
        <f>IF(OR($O$7="Canteen",$O$7="Head Office"),0,IF($I16&lt;=0,0,IF(OR(OR(TRIM($J16)="Hebrews",TRIM($J16)="Romans",TRIM($J16)="Romans-2",TRIM($J16)="Globe",TRIM($J16)="Globe-12",TRIM($J16)="Neptune P1"),AND($I17&gt;0,OR(TRIM($J17)="Hebrews",TRIM($J17)="Romans",TRIM($J17)="Romans-2",TRIM($J17)="Globe",TRIM($J17)="Globe-12",TRIM($J17)="Neptune P1"))),1,0)))</f>
        <v/>
      </c>
      <c r="Q16" s="10" t="n"/>
      <c r="R16" s="9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IF($I16&gt;0,1,0),
      0
   ),
0))</f>
        <v/>
      </c>
      <c r="S16" s="9">
        <f>IF(OR($A16="Annual Leave",$A17="Annual Leave"),IF($A16="Annual Leave",8,0),0)</f>
        <v/>
      </c>
      <c r="T16" s="91" t="n"/>
      <c r="U16" s="144">
        <f>MAX(0,40-Y16)</f>
        <v/>
      </c>
      <c r="V16" s="351">
        <f>IF(OR($C16="",$D16=""),0,
 IF(OR($A16="Holiday",$A17="Holiday"),0,
 IF(AND(NOT(OR($A16="Annual Leave",$A17="Annual Leave")),$A16="Off day"),0,
  IF($I16+$I17&gt;=8,IF($I16&gt;=8,8,$I16),$I16)
  )))</f>
        <v/>
      </c>
      <c r="W16" s="351">
        <f>MAX(0,V16-U16)</f>
        <v/>
      </c>
      <c r="X16" s="351">
        <f>IF(C16="","",C16-WEEKDAY(C16,1)+1)</f>
        <v/>
      </c>
      <c r="Y16" s="351">
        <f>SUMPRODUCT(($X$14:$X15=X16)*(($V$14:$V15)+($O$14:$O15)))+IF(X16=X14,$L$11,0)</f>
        <v/>
      </c>
      <c r="Z16" s="351" t="n"/>
      <c r="AA16" s="351" t="n"/>
      <c r="AB16" s="351" t="n"/>
      <c r="AC16" s="351" t="n"/>
      <c r="AD16" s="351" t="n"/>
      <c r="AE16" s="351" t="n"/>
      <c r="AF16" s="351" t="n"/>
    </row>
    <row r="17" ht="24" customHeight="1" s="348" thickBot="1">
      <c r="A17" s="154" t="inlineStr">
        <is>
          <t>On Day</t>
        </is>
      </c>
      <c r="B17" s="273" t="n"/>
      <c r="C17" s="90">
        <f>C16</f>
        <v/>
      </c>
      <c r="D17" s="276" t="n"/>
      <c r="E17" s="277">
        <f>IF(D17="", "",
 IF(D17=TIME(0,0,0), 0,
 IF(AND(D17&gt;=TIME(0,0,1), D17&lt;=TIME(2,0,0)), TIME(7,0,0),
 IF(AND(D17&gt;=TIME(6,0,0), D17&lt;=TIME(8,0,0)), TIME(12,0,0),
 IF(AND(D17&gt;TIME(8,0,0), D17&lt;=TIME(13,59,0)), TIME(15,0,0),
 IF(AND(D17&gt;=TIME(14,0,0), D17&lt;=TIME(17,59,0)), TIME(21,0,0),
 IF(AND(D17&gt;=TIME(18,0,0), D17&lt;=TIME(21,59,0)), TIME(0,0,0),
 IF(AND(D17&gt;=TIME(22,0,0), D17&lt;=TIME(23,59,59)), TIME(7,0,0), ""))))))))</f>
        <v/>
      </c>
      <c r="F17" s="156" t="n"/>
      <c r="G17" s="277">
        <f>IF(AND(D17&gt;=TIME(6,0,0),D17&lt;=TIME(8,0,0)),E17,"")</f>
        <v/>
      </c>
      <c r="H17" s="276" t="n"/>
      <c r="I17" s="30">
        <f>ROUND(IF(OR(D17="",E17="",E17=0),0,IF(H17="",MOD(E17-D17,1)*24,MOD(H17-D17,1)*24)),2)</f>
        <v/>
      </c>
      <c r="J17" s="158" t="n"/>
      <c r="K17" s="274" t="n"/>
      <c r="L17" s="271" t="n"/>
      <c r="M17" s="275">
        <f>MAX(0,V17-W17)</f>
        <v/>
      </c>
      <c r="N17" s="278">
        <f>(IF(OR($C17="",$D17=""),0,
 IF(OR($A16="Holiday",$A17="Holiday"),
    IF(ISNUMBER(MATCH(TRIM($B17),{"Phagwah","Good Friday","Easter Monday","Labour Day","Christmas","Eid ul Azha","Romans-2","Globe-12","Neptune P1"},0)),0,$I17),
 IF(AND(NOT(OR($A16="Annual Leave",$A17="Annual Leave")),$A17="Off day"),$I17,
  MAX(0,$I17-$V17)
  ))))+W17</f>
        <v/>
      </c>
      <c r="O17" s="278">
        <f>IF(AND(OR($A16="Holiday",$A17="Holiday"),
        ISNUMBER(MATCH(TRIM($B17),{"Phagwah","Good Friday","Easter Monday","Labour Day","Christmas","Eid ul Azha","Romans-2","Globe-12","Neptune P1"},0))),
   $I17,0)</f>
        <v/>
      </c>
      <c r="P17" s="278">
        <f>IF(OR($O$7="Canteen",$O$7="Head Office"),0,IF($I17&lt;=0,0,IF(AND($I16&lt;=0,OR(TRIM($J17)="Hebrews",TRIM($J17)="Romans",TRIM($J17)="Romans-2",TRIM($J17)="Globe",TRIM($J17)="Globe-12",TRIM($J17)="Neptune P1")),1,0)))</f>
        <v/>
      </c>
      <c r="Q17" s="279" t="n"/>
      <c r="R17" s="278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IF(AND($I16=0,$I17&gt;0),1,0),
      0
   ),
0))</f>
        <v/>
      </c>
      <c r="S17" s="278">
        <f>IF(OR($A16="Annual Leave",$A17="Annual Leave"),IF(AND($A16&lt;&gt;"Annual Leave",$A17="Annual Leave"),8,0),0)</f>
        <v/>
      </c>
      <c r="T17" s="280" t="n"/>
      <c r="U17" s="144">
        <f>MAX(0,40-Y17)</f>
        <v/>
      </c>
      <c r="V17" s="351">
        <f>IF(OR($C17="",$D17=""),0,
 IF(OR($A16="Holiday",$A17="Holiday"),0,
 IF(AND(NOT(OR($A16="Annual Leave",$A17="Annual Leave")),$A17="Off day"),0,
  IF($I16+$I17&gt;=8,IF($I16&gt;=8,0,8-$I16),$I17)
  )))</f>
        <v/>
      </c>
      <c r="W17" s="351">
        <f>MAX(0,V17-U17)</f>
        <v/>
      </c>
      <c r="X17" s="351">
        <f>IF(C17="","",C17-WEEKDAY(C17,1)+1)</f>
        <v/>
      </c>
      <c r="Y17" s="351">
        <f>SUMPRODUCT(($X$14:$X16=X17)*(($V$14:$V16)+($O$14:$O16)))+IF(X17=X14,$L$11,0)</f>
        <v/>
      </c>
      <c r="Z17" s="351" t="n"/>
      <c r="AA17" s="351" t="n"/>
      <c r="AB17" s="351" t="n"/>
      <c r="AC17" s="351" t="n"/>
      <c r="AD17" s="351" t="n"/>
      <c r="AE17" s="351" t="n"/>
      <c r="AF17" s="351" t="n"/>
    </row>
    <row r="18" ht="24" customHeight="1" s="348" thickBot="1">
      <c r="A18" s="159" t="inlineStr">
        <is>
          <t>On Day</t>
        </is>
      </c>
      <c r="B18" s="281" t="n"/>
      <c r="C18" s="92">
        <f>C16+1</f>
        <v/>
      </c>
      <c r="D18" s="31" t="n"/>
      <c r="E18" s="160">
        <f>IF(D18="", "",
 IF(D18=TIME(0,0,0), 0,
 IF(AND(D18&gt;=TIME(0,0,1), D18&lt;=TIME(2,0,0)), TIME(7,0,0),
 IF(AND(D18&gt;=TIME(6,0,0), D18&lt;=TIME(8,0,0)), TIME(12,0,0),
 IF(AND(D18&gt;TIME(8,0,0), D18&lt;=TIME(13,59,0)), TIME(15,0,0),
 IF(AND(D18&gt;=TIME(14,0,0), D18&lt;=TIME(17,59,0)), TIME(21,0,0),
 IF(AND(D18&gt;=TIME(18,0,0), D18&lt;=TIME(21,59,0)), TIME(0,0,0),
 IF(AND(D18&gt;=TIME(22,0,0), D18&lt;=TIME(23,59,59)), TIME(7,0,0), ""))))))))</f>
        <v/>
      </c>
      <c r="F18" s="161" t="n"/>
      <c r="G18" s="160">
        <f>IF(AND(D18&gt;=TIME(6,0,0),D18&lt;=TIME(8,0,0)),E18,"")</f>
        <v/>
      </c>
      <c r="H18" s="31" t="n"/>
      <c r="I18" s="32">
        <f>ROUND(IF(OR(D18="",E18="",E18=0),0,IF(H18="",MOD(E18-D18,1)*24,MOD(H18-D18,1)*24)),2)</f>
        <v/>
      </c>
      <c r="J18" s="162" t="n"/>
      <c r="K18" s="282" t="n"/>
      <c r="L18" s="271" t="n"/>
      <c r="M18" s="283">
        <f>MAX(0,V18-W18)</f>
        <v/>
      </c>
      <c r="N18" s="33">
        <f>(IF(OR($C18="",$D18=""),0,
 IF(OR($A18="Holiday",$A19="Holiday"),
    IF(ISNUMBER(MATCH(TRIM($B18),{"Phagwah","Good Friday","Easter Monday","Labour Day","Christmas","Eid ul Azha","Romans-2","Globe-12","Neptune P1"},0)),0,$I18),
 IF(AND(NOT(OR($A18="Annual Leave",$A19="Annual Leave")),$A18="Off day"),$I18,
  MAX(0,$I18-$V18)
  ))))+W18</f>
        <v/>
      </c>
      <c r="O18" s="33">
        <f>IF(AND(OR($A18="Holiday",$A19="Holiday"),
        ISNUMBER(MATCH(TRIM($B18),{"Phagwah","Good Friday","Easter Monday","Labour Day","Christmas","Eid ul Azha","Romans-2","Globe-12","Neptune P1"},0))),
   $I18,0)</f>
        <v/>
      </c>
      <c r="P18" s="33">
        <f>IF(OR($O$7="Canteen",$O$7="Head Office"),0,IF($I18&lt;=0,0,IF(OR(OR(TRIM($J18)="Hebrews",TRIM($J18)="Romans",TRIM($J18)="Romans-2",TRIM($J18)="Globe",TRIM($J18)="Globe-12",TRIM($J18)="Neptune P1"),AND($I19&gt;0,OR(TRIM($J19)="Hebrews",TRIM($J19)="Romans",TRIM($J19)="Romans-2",TRIM($J19)="Globe",TRIM($J19)="Globe-12",TRIM($J19)="Neptune P1"))),1,0)))</f>
        <v/>
      </c>
      <c r="Q18" s="34" t="n"/>
      <c r="R18" s="33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IF($I18&gt;0,1,0),
      0
   ),
0))</f>
        <v/>
      </c>
      <c r="S18" s="33">
        <f>IF(OR($A18="Annual Leave",$A19="Annual Leave"),IF($A18="Annual Leave",8,0),0)</f>
        <v/>
      </c>
      <c r="T18" s="35" t="n"/>
      <c r="U18" s="144">
        <f>MAX(0,40-Y18)</f>
        <v/>
      </c>
      <c r="V18" s="351">
        <f>IF(OR($C18="",$D18=""),0,
 IF(OR($A18="Holiday",$A19="Holiday"),0,
 IF(AND(NOT(OR($A18="Annual Leave",$A19="Annual Leave")),$A18="Off day"),0,
  IF($I18+$I19&gt;=8,IF($I18&gt;=8,8,$I18),$I18)
  )))</f>
        <v/>
      </c>
      <c r="W18" s="351">
        <f>MAX(0,V18-U18)</f>
        <v/>
      </c>
      <c r="X18" s="351">
        <f>IF(C18="","",C18-WEEKDAY(C18,1)+1)</f>
        <v/>
      </c>
      <c r="Y18" s="351">
        <f>SUMPRODUCT(($X$14:$X17=X18)*(($V$14:$V17)+($O$14:$O17)))+IF(X18=X14,$L$11,0)</f>
        <v/>
      </c>
      <c r="Z18" s="351" t="n"/>
      <c r="AA18" s="351" t="n"/>
      <c r="AB18" s="351" t="n"/>
      <c r="AC18" s="351" t="n"/>
      <c r="AD18" s="351" t="n"/>
      <c r="AE18" s="351" t="n"/>
      <c r="AF18" s="351" t="n"/>
    </row>
    <row r="19" ht="24" customHeight="1" s="348" thickBot="1">
      <c r="A19" s="159" t="inlineStr">
        <is>
          <t>On Day</t>
        </is>
      </c>
      <c r="B19" s="281" t="n"/>
      <c r="C19" s="93">
        <f>C18</f>
        <v/>
      </c>
      <c r="D19" s="36" t="n"/>
      <c r="E19" s="163">
        <f>IF(D19="", "",
 IF(D19=TIME(0,0,0), 0,
 IF(AND(D19&gt;=TIME(0,0,1), D19&lt;=TIME(2,0,0)), TIME(7,0,0),
 IF(AND(D19&gt;=TIME(6,0,0), D19&lt;=TIME(8,0,0)), TIME(12,0,0),
 IF(AND(D19&gt;TIME(8,0,0), D19&lt;=TIME(13,59,0)), TIME(15,0,0),
 IF(AND(D19&gt;=TIME(14,0,0), D19&lt;=TIME(17,59,0)), TIME(21,0,0),
 IF(AND(D19&gt;=TIME(18,0,0), D19&lt;=TIME(21,59,0)), TIME(0,0,0),
 IF(AND(D19&gt;=TIME(22,0,0), D19&lt;=TIME(23,59,59)), TIME(7,0,0), ""))))))))</f>
        <v/>
      </c>
      <c r="F19" s="164" t="n"/>
      <c r="G19" s="163">
        <f>IF(AND(D19&gt;=TIME(6,0,0),D19&lt;=TIME(8,0,0)),E19,"")</f>
        <v/>
      </c>
      <c r="H19" s="36" t="n"/>
      <c r="I19" s="37">
        <f>ROUND(IF(OR(D19="",E19="",E19=0),0,IF(H19="",MOD(E19-D19,1)*24,MOD(H19-D19,1)*24)),2)</f>
        <v/>
      </c>
      <c r="J19" s="162" t="n"/>
      <c r="K19" s="282" t="n"/>
      <c r="L19" s="271" t="n"/>
      <c r="M19" s="283">
        <f>MAX(0,V19-W19)</f>
        <v/>
      </c>
      <c r="N19" s="38">
        <f>(IF(OR($C19="",$D19=""),0,
 IF(OR($A18="Holiday",$A19="Holiday"),
    IF(ISNUMBER(MATCH(TRIM($B19),{"Phagwah","Good Friday","Easter Monday","Labour Day","Christmas","Eid ul Azha","Romans-2","Globe-12","Neptune P1"},0)),0,$I19),
 IF(AND(NOT(OR($A18="Annual Leave",$A19="Annual Leave")),$A19="Off day"),$I19,
  MAX(0,$I19-$V19)
  ))))+W19</f>
        <v/>
      </c>
      <c r="O19" s="38">
        <f>IF(AND(OR($A18="Holiday",$A19="Holiday"),
        ISNUMBER(MATCH(TRIM($B19),{"Phagwah","Good Friday","Easter Monday","Labour Day","Christmas","Eid ul Azha","Romans-2","Globe-12","Neptune P1"},0))),
   $I19,0)</f>
        <v/>
      </c>
      <c r="P19" s="38">
        <f>IF(OR($O$7="Canteen",$O$7="Head Office"),0,IF($I19&lt;=0,0,IF(AND($I18&lt;=0,OR(TRIM($J19)="Hebrews",TRIM($J19)="Romans",TRIM($J19)="Romans-2",TRIM($J19)="Globe",TRIM($J19)="Globe-12",TRIM($J19)="Neptune P1")),1,0)))</f>
        <v/>
      </c>
      <c r="Q19" s="39" t="n"/>
      <c r="R19" s="38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IF(AND($I18=0,$I19&gt;0),1,0),
      0
   ),
0))</f>
        <v/>
      </c>
      <c r="S19" s="38">
        <f>IF(OR($A18="Annual Leave",$A19="Annual Leave"),IF(AND($A18&lt;&gt;"Annual Leave",$A19="Annual Leave"),8,0),0)</f>
        <v/>
      </c>
      <c r="T19" s="40" t="n"/>
      <c r="U19" s="144">
        <f>MAX(0,40-Y19)</f>
        <v/>
      </c>
      <c r="V19" s="351">
        <f>IF(OR($C19="",$D19=""),0,
 IF(OR($A18="Holiday",$A19="Holiday"),0,
 IF(AND(NOT(OR($A18="Annual Leave",$A19="Annual Leave")),$A19="Off day"),0,
  IF($I18+$I19&gt;=8,IF($I18&gt;=8,0,8-$I18),$I19)
  )))</f>
        <v/>
      </c>
      <c r="W19" s="351">
        <f>MAX(0,V19-U19)</f>
        <v/>
      </c>
      <c r="X19" s="351">
        <f>IF(C19="","",C19-WEEKDAY(C19,1)+1)</f>
        <v/>
      </c>
      <c r="Y19" s="351">
        <f>SUMPRODUCT(($X$14:$X18=X19)*(($V$14:$V18)+($O$14:$O18)))+IF(X19=X14,$L$11,0)</f>
        <v/>
      </c>
      <c r="Z19" s="351" t="n"/>
      <c r="AA19" s="351" t="n"/>
      <c r="AB19" s="351" t="n"/>
      <c r="AC19" s="351" t="n"/>
      <c r="AD19" s="351" t="n"/>
      <c r="AE19" s="351" t="n"/>
      <c r="AF19" s="351" t="n"/>
    </row>
    <row r="20" ht="24" customHeight="1" s="348" thickBot="1">
      <c r="A20" s="165" t="inlineStr">
        <is>
          <t>On Day</t>
        </is>
      </c>
      <c r="B20" s="284" t="n"/>
      <c r="C20" s="94">
        <f>C18+1</f>
        <v/>
      </c>
      <c r="D20" s="41" t="n"/>
      <c r="E20" s="166">
        <f>IF(D20="", "",
 IF(D20=TIME(0,0,0), 0,
 IF(AND(D20&gt;=TIME(0,0,1), D20&lt;=TIME(2,0,0)), TIME(7,0,0),
 IF(AND(D20&gt;=TIME(6,0,0), D20&lt;=TIME(8,0,0)), TIME(12,0,0),
 IF(AND(D20&gt;TIME(8,0,0), D20&lt;=TIME(13,59,0)), TIME(15,0,0),
 IF(AND(D20&gt;=TIME(14,0,0), D20&lt;=TIME(17,59,0)), TIME(21,0,0),
 IF(AND(D20&gt;=TIME(18,0,0), D20&lt;=TIME(21,59,0)), TIME(0,0,0),
 IF(AND(D20&gt;=TIME(22,0,0), D20&lt;=TIME(23,59,59)), TIME(7,0,0), ""))))))))</f>
        <v/>
      </c>
      <c r="F20" s="167" t="n"/>
      <c r="G20" s="166">
        <f>IF(AND(D20&gt;=TIME(6,0,0),D20&lt;=TIME(8,0,0)),E20,"")</f>
        <v/>
      </c>
      <c r="H20" s="41" t="n"/>
      <c r="I20" s="95">
        <f>ROUND(IF(OR(D20="",E20="",E20=0),0,IF(H20="",MOD(E20-D20,1)*24,MOD(H20-D20,1)*24)),2)</f>
        <v/>
      </c>
      <c r="J20" s="168" t="n"/>
      <c r="K20" s="285" t="n"/>
      <c r="L20" s="271" t="n"/>
      <c r="M20" s="286">
        <f>MAX(0,V20-W20)</f>
        <v/>
      </c>
      <c r="N20" s="42">
        <f>(IF(OR($C20="",$D20=""),0,
 IF(OR($A20="Holiday",$A21="Holiday"),
    IF(ISNUMBER(MATCH(TRIM($B20),{"Phagwah","Good Friday","Easter Monday","Labour Day","Christmas","Eid ul Azha","Romans-2","Globe-12","Neptune P1"},0)),0,$I20),
 IF(AND(NOT(OR($A20="Annual Leave",$A21="Annual Leave")),$A20="Off day"),$I20,
  MAX(0,$I20-$V20)
  ))))+W20</f>
        <v/>
      </c>
      <c r="O20" s="42">
        <f>IF(AND(OR($A20="Holiday",$A21="Holiday"),
        ISNUMBER(MATCH(TRIM($B20),{"Phagwah","Good Friday","Easter Monday","Labour Day","Christmas","Eid ul Azha","Romans-2","Globe-12","Neptune P1"},0))),
   $I20,0)</f>
        <v/>
      </c>
      <c r="P20" s="42">
        <f>IF(OR($O$7="Canteen",$O$7="Head Office"),0,IF($I20&lt;=0,0,IF(OR(OR(TRIM($J20)="Hebrews",TRIM($J20)="Romans",TRIM($J20)="Romans-2",TRIM($J20)="Globe",TRIM($J20)="Globe-12",TRIM($J20)="Neptune P1"),AND($I21&gt;0,OR(TRIM($J21)="Hebrews",TRIM($J21)="Romans",TRIM($J21)="Romans-2",TRIM($J21)="Globe",TRIM($J21)="Globe-12",TRIM($J21)="Neptune P1"))),1,0)))</f>
        <v/>
      </c>
      <c r="Q20" s="43" t="n"/>
      <c r="R20" s="42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IF($I20&gt;0,1,0),
      0
   ),
0))</f>
        <v/>
      </c>
      <c r="S20" s="42">
        <f>IF(OR($A20="Annual Leave",$A21="Annual Leave"),IF($A20="Annual Leave",8,0),0)</f>
        <v/>
      </c>
      <c r="T20" s="96" t="n"/>
      <c r="U20" s="144">
        <f>MAX(0,40-Y20)</f>
        <v/>
      </c>
      <c r="V20" s="351">
        <f>IF(OR($C20="",$D20=""),0,
 IF(OR($A20="Holiday",$A21="Holiday"),0,
 IF(AND(NOT(OR($A20="Annual Leave",$A21="Annual Leave")),$A20="Off day"),0,
  IF($I20+$I21&gt;=8,IF($I20&gt;=8,8,$I20),$I20)
  )))</f>
        <v/>
      </c>
      <c r="W20" s="351">
        <f>MAX(0,V20-U20)</f>
        <v/>
      </c>
      <c r="X20" s="351">
        <f>IF(C20="","",C20-WEEKDAY(C20,1)+1)</f>
        <v/>
      </c>
      <c r="Y20" s="351">
        <f>SUMPRODUCT(($X$14:$X19=X20)*(($V$14:$V19)+($O$14:$O19)))+IF(X20=X14,$L$11,0)</f>
        <v/>
      </c>
      <c r="Z20" s="351" t="n"/>
      <c r="AA20" s="351" t="n"/>
      <c r="AB20" s="351" t="n"/>
      <c r="AC20" s="351" t="n"/>
      <c r="AD20" s="351" t="n"/>
      <c r="AE20" s="351" t="n"/>
      <c r="AF20" s="351" t="n"/>
    </row>
    <row r="21" ht="24" customHeight="1" s="348" thickBot="1">
      <c r="A21" s="165" t="inlineStr">
        <is>
          <t>On Day</t>
        </is>
      </c>
      <c r="B21" s="284" t="n"/>
      <c r="C21" s="94">
        <f>C20</f>
        <v/>
      </c>
      <c r="D21" s="287" t="n"/>
      <c r="E21" s="288">
        <f>IF(D21="", "",
 IF(D21=TIME(0,0,0), 0,
 IF(AND(D21&gt;=TIME(0,0,1), D21&lt;=TIME(2,0,0)), TIME(7,0,0),
 IF(AND(D21&gt;=TIME(6,0,0), D21&lt;=TIME(8,0,0)), TIME(12,0,0),
 IF(AND(D21&gt;TIME(8,0,0), D21&lt;=TIME(13,59,0)), TIME(15,0,0),
 IF(AND(D21&gt;=TIME(14,0,0), D21&lt;=TIME(17,59,0)), TIME(21,0,0),
 IF(AND(D21&gt;=TIME(18,0,0), D21&lt;=TIME(21,59,0)), TIME(0,0,0),
 IF(AND(D21&gt;=TIME(22,0,0), D21&lt;=TIME(23,59,59)), TIME(7,0,0), ""))))))))</f>
        <v/>
      </c>
      <c r="F21" s="167" t="n"/>
      <c r="G21" s="288">
        <f>IF(AND(D21&gt;=TIME(6,0,0),D21&lt;=TIME(8,0,0)),E21,"")</f>
        <v/>
      </c>
      <c r="H21" s="287" t="n"/>
      <c r="I21" s="95">
        <f>ROUND(IF(OR(D21="",E21="",E21=0),0,IF(H21="",MOD(E21-D21,1)*24,MOD(H21-D21,1)*24)),2)</f>
        <v/>
      </c>
      <c r="J21" s="169" t="n"/>
      <c r="K21" s="285" t="n"/>
      <c r="L21" s="271" t="n"/>
      <c r="M21" s="286">
        <f>MAX(0,V21-W21)</f>
        <v/>
      </c>
      <c r="N21" s="289">
        <f>(IF(OR($C21="",$D21=""),0,
 IF(OR($A20="Holiday",$A21="Holiday"),
    IF(ISNUMBER(MATCH(TRIM($B21),{"Phagwah","Good Friday","Easter Monday","Labour Day","Christmas","Eid ul Azha","Romans-2","Globe-12","Neptune P1"},0)),0,$I21),
 IF(AND(NOT(OR($A20="Annual Leave",$A21="Annual Leave")),$A21="Off day"),$I21,
  MAX(0,$I21-$V21)
  ))))+W21</f>
        <v/>
      </c>
      <c r="O21" s="289">
        <f>IF(AND(OR($A20="Holiday",$A21="Holiday"),
        ISNUMBER(MATCH(TRIM($B21),{"Phagwah","Good Friday","Easter Monday","Labour Day","Christmas","Eid ul Azha","Romans-2","Globe-12","Neptune P1"},0))),
   $I21,0)</f>
        <v/>
      </c>
      <c r="P21" s="289">
        <f>IF(OR($O$7="Canteen",$O$7="Head Office"),0,IF($I21&lt;=0,0,IF(AND($I20&lt;=0,OR(TRIM($J21)="Hebrews",TRIM($J21)="Romans",TRIM($J21)="Romans-2",TRIM($J21)="Globe",TRIM($J21)="Globe-12",TRIM($J21)="Neptune P1")),1,0)))</f>
        <v/>
      </c>
      <c r="Q21" s="290" t="n"/>
      <c r="R21" s="289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IF(AND($I20=0,$I21&gt;0),1,0),
      0
   ),
0))</f>
        <v/>
      </c>
      <c r="S21" s="289">
        <f>IF(OR($A20="Annual Leave",$A21="Annual Leave"),IF(AND($A20&lt;&gt;"Annual Leave",$A21="Annual Leave"),8,0),0)</f>
        <v/>
      </c>
      <c r="T21" s="291" t="n"/>
      <c r="U21" s="144">
        <f>MAX(0,40-Y21)</f>
        <v/>
      </c>
      <c r="V21" s="351">
        <f>IF(OR($C21="",$D21=""),0,
 IF(OR($A20="Holiday",$A21="Holiday"),0,
 IF(AND(NOT(OR($A20="Annual Leave",$A21="Annual Leave")),$A21="Off day"),0,
  IF($I20+$I21&gt;=8,IF($I20&gt;=8,0,8-$I20),$I21)
  )))</f>
        <v/>
      </c>
      <c r="W21" s="351">
        <f>MAX(0,V21-U21)</f>
        <v/>
      </c>
      <c r="X21" s="351">
        <f>IF(C21="","",C21-WEEKDAY(C21,1)+1)</f>
        <v/>
      </c>
      <c r="Y21" s="351">
        <f>SUMPRODUCT(($X$14:$X20=X21)*(($V$14:$V20)+($O$14:$O20)))+IF(X21=X14,$L$11,0)</f>
        <v/>
      </c>
      <c r="Z21" s="351" t="n"/>
      <c r="AA21" s="351" t="n"/>
      <c r="AB21" s="351" t="n"/>
      <c r="AC21" s="351" t="n"/>
      <c r="AD21" s="351" t="n"/>
      <c r="AE21" s="351" t="n"/>
      <c r="AF21" s="351" t="n"/>
    </row>
    <row r="22" ht="24" customHeight="1" s="348" thickBot="1">
      <c r="A22" s="170" t="inlineStr">
        <is>
          <t>On Day</t>
        </is>
      </c>
      <c r="B22" s="292" t="n"/>
      <c r="C22" s="97">
        <f>C20+1</f>
        <v/>
      </c>
      <c r="D22" s="44" t="n"/>
      <c r="E22" s="171">
        <f>IF(D22="", "",
 IF(D22=TIME(0,0,0), 0,
 IF(AND(D22&gt;=TIME(0,0,1), D22&lt;=TIME(2,0,0)), TIME(7,0,0),
 IF(AND(D22&gt;=TIME(6,0,0), D22&lt;=TIME(8,0,0)), TIME(12,0,0),
 IF(AND(D22&gt;TIME(8,0,0), D22&lt;=TIME(13,59,0)), TIME(15,0,0),
 IF(AND(D22&gt;=TIME(14,0,0), D22&lt;=TIME(17,59,0)), TIME(21,0,0),
 IF(AND(D22&gt;=TIME(18,0,0), D22&lt;=TIME(21,59,0)), TIME(0,0,0),
 IF(AND(D22&gt;=TIME(22,0,0), D22&lt;=TIME(23,59,59)), TIME(7,0,0), ""))))))))</f>
        <v/>
      </c>
      <c r="F22" s="172" t="n"/>
      <c r="G22" s="171">
        <f>IF(AND(D22&gt;=TIME(6,0,0),D22&lt;=TIME(8,0,0)),E22,"")</f>
        <v/>
      </c>
      <c r="H22" s="44" t="n"/>
      <c r="I22" s="45">
        <f>ROUND(IF(OR(D22="",E22="",E22=0),0,IF(H22="",MOD(E22-D22,1)*24,MOD(H22-D22,1)*24)),2)</f>
        <v/>
      </c>
      <c r="J22" s="173" t="n"/>
      <c r="K22" s="293" t="n"/>
      <c r="L22" s="271" t="n"/>
      <c r="M22" s="294">
        <f>MAX(0,V22-W22)</f>
        <v/>
      </c>
      <c r="N22" s="46">
        <f>(IF(OR($C22="",$D22=""),0,
 IF(OR($A22="Holiday",$A23="Holiday"),
    IF(ISNUMBER(MATCH(TRIM($B22),{"Phagwah","Good Friday","Easter Monday","Labour Day","Christmas","Eid ul Azha","Romans-2","Globe-12","Neptune P1"},0)),0,$I22),
 IF(AND(NOT(OR($A22="Annual Leave",$A23="Annual Leave")),$A22="Off day"),$I22,
  MAX(0,$I22-$V22)
  ))))+W22</f>
        <v/>
      </c>
      <c r="O22" s="46">
        <f>IF(AND(OR($A22="Holiday",$A23="Holiday"),
        ISNUMBER(MATCH(TRIM($B22),{"Phagwah","Good Friday","Easter Monday","Labour Day","Christmas","Eid ul Azha","Romans-2","Globe-12","Neptune P1"},0))),
   $I22,0)</f>
        <v/>
      </c>
      <c r="P22" s="46">
        <f>IF(OR($O$7="Canteen",$O$7="Head Office"),0,IF($I22&lt;=0,0,IF(OR(OR(TRIM($J22)="Hebrews",TRIM($J22)="Romans",TRIM($J22)="Romans-2",TRIM($J22)="Globe",TRIM($J22)="Globe-12",TRIM($J22)="Neptune P1"),AND($I23&gt;0,OR(TRIM($J23)="Hebrews",TRIM($J23)="Romans",TRIM($J23)="Romans-2",TRIM($J23)="Globe",TRIM($J23)="Globe-12",TRIM($J23)="Neptune P1"))),1,0)))</f>
        <v/>
      </c>
      <c r="Q22" s="47" t="n"/>
      <c r="R22" s="46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IF($I22&gt;0,1,0),
      0
   ),
0))</f>
        <v/>
      </c>
      <c r="S22" s="46">
        <f>IF(OR($A22="Annual Leave",$A23="Annual Leave"),IF($A22="Annual Leave",8,0),0)</f>
        <v/>
      </c>
      <c r="T22" s="48" t="n"/>
      <c r="U22" s="144">
        <f>MAX(0,40-Y22)</f>
        <v/>
      </c>
      <c r="V22" s="351">
        <f>IF(OR($C22="",$D22=""),0,
 IF(OR($A22="Holiday",$A23="Holiday"),0,
 IF(AND(NOT(OR($A22="Annual Leave",$A23="Annual Leave")),$A22="Off day"),0,
  IF($I22+$I23&gt;=8,IF($I22&gt;=8,8,$I22),$I22)
  )))</f>
        <v/>
      </c>
      <c r="W22" s="351">
        <f>MAX(0,V22-U22)</f>
        <v/>
      </c>
      <c r="X22" s="351">
        <f>IF(C22="","",C22-WEEKDAY(C22,1)+1)</f>
        <v/>
      </c>
      <c r="Y22" s="351">
        <f>SUMPRODUCT(($X$14:$X21=X22)*(($V$14:$V21)+($O$14:$O21)))+IF(X22=X14,$L$11,0)</f>
        <v/>
      </c>
      <c r="Z22" s="351" t="n"/>
      <c r="AA22" s="351" t="n"/>
      <c r="AB22" s="351" t="n"/>
      <c r="AC22" s="351" t="n"/>
      <c r="AD22" s="351" t="n"/>
      <c r="AE22" s="351" t="n"/>
      <c r="AF22" s="351" t="n"/>
    </row>
    <row r="23" ht="24" customHeight="1" s="348" thickBot="1">
      <c r="A23" s="170" t="inlineStr">
        <is>
          <t>On Day</t>
        </is>
      </c>
      <c r="B23" s="292" t="n"/>
      <c r="C23" s="98">
        <f>C22</f>
        <v/>
      </c>
      <c r="D23" s="49" t="n"/>
      <c r="E23" s="174">
        <f>IF(D23="", "",
 IF(D23=TIME(0,0,0), 0,
 IF(AND(D23&gt;=TIME(0,0,1), D23&lt;=TIME(2,0,0)), TIME(7,0,0),
 IF(AND(D23&gt;=TIME(6,0,0), D23&lt;=TIME(8,0,0)), TIME(12,0,0),
 IF(AND(D23&gt;TIME(8,0,0), D23&lt;=TIME(13,59,0)), TIME(15,0,0),
 IF(AND(D23&gt;=TIME(14,0,0), D23&lt;=TIME(17,59,0)), TIME(21,0,0),
 IF(AND(D23&gt;=TIME(18,0,0), D23&lt;=TIME(21,59,0)), TIME(0,0,0),
 IF(AND(D23&gt;=TIME(22,0,0), D23&lt;=TIME(23,59,59)), TIME(7,0,0), ""))))))))</f>
        <v/>
      </c>
      <c r="F23" s="175" t="n"/>
      <c r="G23" s="174">
        <f>IF(AND(D23&gt;=TIME(6,0,0),D23&lt;=TIME(8,0,0)),E23,"")</f>
        <v/>
      </c>
      <c r="H23" s="49" t="n"/>
      <c r="I23" s="50">
        <f>ROUND(IF(OR(D23="",E23="",E23=0),0,IF(H23="",MOD(E23-D23,1)*24,MOD(H23-D23,1)*24)),2)</f>
        <v/>
      </c>
      <c r="J23" s="173" t="n"/>
      <c r="K23" s="293" t="n"/>
      <c r="L23" s="271" t="n"/>
      <c r="M23" s="294">
        <f>MAX(0,V23-W23)</f>
        <v/>
      </c>
      <c r="N23" s="51">
        <f>(IF(OR($C23="",$D23=""),0,
 IF(OR($A22="Holiday",$A23="Holiday"),
    IF(ISNUMBER(MATCH(TRIM($B23),{"Phagwah","Good Friday","Easter Monday","Labour Day","Christmas","Eid ul Azha","Romans-2","Globe-12","Neptune P1"},0)),0,$I23),
 IF(AND(NOT(OR($A22="Annual Leave",$A23="Annual Leave")),$A23="Off day"),$I23,
  MAX(0,$I23-$V23)
  ))))+W23</f>
        <v/>
      </c>
      <c r="O23" s="51">
        <f>IF(AND(OR($A22="Holiday",$A23="Holiday"),
        ISNUMBER(MATCH(TRIM($B23),{"Phagwah","Good Friday","Easter Monday","Labour Day","Christmas","Eid ul Azha","Romans-2","Globe-12","Neptune P1"},0))),
   $I23,0)</f>
        <v/>
      </c>
      <c r="P23" s="51">
        <f>IF(OR($O$7="Canteen",$O$7="Head Office"),0,IF($I23&lt;=0,0,IF(AND($I22&lt;=0,OR(TRIM($J23)="Hebrews",TRIM($J23)="Romans",TRIM($J23)="Romans-2",TRIM($J23)="Globe",TRIM($J23)="Globe-12",TRIM($J23)="Neptune P1")),1,0)))</f>
        <v/>
      </c>
      <c r="Q23" s="52" t="n"/>
      <c r="R23" s="51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IF(AND($I22=0,$I23&gt;0),1,0),
      0
   ),
0))</f>
        <v/>
      </c>
      <c r="S23" s="51">
        <f>IF(OR($A22="Annual Leave",$A23="Annual Leave"),IF(AND($A22&lt;&gt;"Annual Leave",$A23="Annual Leave"),8,0),0)</f>
        <v/>
      </c>
      <c r="T23" s="53" t="n"/>
      <c r="U23" s="144">
        <f>MAX(0,40-Y23)</f>
        <v/>
      </c>
      <c r="V23" s="351">
        <f>IF(OR($C23="",$D23=""),0,
 IF(OR($A22="Holiday",$A23="Holiday"),0,
 IF(AND(NOT(OR($A22="Annual Leave",$A23="Annual Leave")),$A23="Off day"),0,
  IF($I22+$I23&gt;=8,IF($I22&gt;=8,0,8-$I22),$I23)
  )))</f>
        <v/>
      </c>
      <c r="W23" s="351">
        <f>MAX(0,V23-U23)</f>
        <v/>
      </c>
      <c r="X23" s="351">
        <f>IF(C23="","",C23-WEEKDAY(C23,1)+1)</f>
        <v/>
      </c>
      <c r="Y23" s="351">
        <f>SUMPRODUCT(($X$14:$X22=X23)*(($V$14:$V22)+($O$14:$O22)))+IF(X23=X14,$L$11,0)</f>
        <v/>
      </c>
      <c r="Z23" s="351" t="n"/>
      <c r="AA23" s="351" t="n"/>
      <c r="AB23" s="351" t="n"/>
      <c r="AC23" s="351" t="n"/>
      <c r="AD23" s="351" t="n"/>
      <c r="AE23" s="351" t="n"/>
      <c r="AF23" s="351" t="n"/>
    </row>
    <row r="24" ht="24" customHeight="1" s="348" thickBot="1">
      <c r="A24" s="154" t="inlineStr">
        <is>
          <t>On Day</t>
        </is>
      </c>
      <c r="B24" s="273" t="n"/>
      <c r="C24" s="90">
        <f>C22+1</f>
        <v/>
      </c>
      <c r="D24" s="8" t="n"/>
      <c r="E24" s="155">
        <f>IF(D24="", "",
 IF(D24=TIME(0,0,0), 0,
 IF(AND(D24&gt;=TIME(0,0,1), D24&lt;=TIME(2,0,0)), TIME(7,0,0),
 IF(AND(D24&gt;=TIME(6,0,0), D24&lt;=TIME(8,0,0)), TIME(12,0,0),
 IF(AND(D24&gt;TIME(8,0,0), D24&lt;=TIME(13,59,0)), TIME(15,0,0),
 IF(AND(D24&gt;=TIME(14,0,0), D24&lt;=TIME(17,59,0)), TIME(21,0,0),
 IF(AND(D24&gt;=TIME(18,0,0), D24&lt;=TIME(21,59,0)), TIME(0,0,0),
 IF(AND(D24&gt;=TIME(22,0,0), D24&lt;=TIME(23,59,59)), TIME(7,0,0), ""))))))))</f>
        <v/>
      </c>
      <c r="F24" s="156" t="n"/>
      <c r="G24" s="155">
        <f>IF(AND(D24&gt;=TIME(6,0,0),D24&lt;=TIME(8,0,0)),E24,"")</f>
        <v/>
      </c>
      <c r="H24" s="8" t="n"/>
      <c r="I24" s="30">
        <f>ROUND(IF(OR(D24="",E24="",E24=0),0,IF(H24="",MOD(E24-D24,1)*24,MOD(H24-D24,1)*24)),2)</f>
        <v/>
      </c>
      <c r="J24" s="157" t="n"/>
      <c r="K24" s="274" t="n"/>
      <c r="L24" s="271" t="n"/>
      <c r="M24" s="275">
        <f>MAX(0,V24-W24)</f>
        <v/>
      </c>
      <c r="N24" s="9">
        <f>(IF(OR($C24="",$D24=""),0,
 IF(OR($A24="Holiday",$A25="Holiday"),
    IF(ISNUMBER(MATCH(TRIM($B24),{"Phagwah","Good Friday","Easter Monday","Labour Day","Christmas","Eid ul Azha","Romans-2","Globe-12","Neptune P1"},0)),0,$I24),
 IF(AND(NOT(OR($A24="Annual Leave",$A25="Annual Leave")),$A24="Off day"),$I24,
  MAX(0,$I24-$V24)
  ))))+W24</f>
        <v/>
      </c>
      <c r="O24" s="9">
        <f>IF(AND(OR($A24="Holiday",$A25="Holiday"),
        ISNUMBER(MATCH(TRIM($B24),{"Phagwah","Good Friday","Easter Monday","Labour Day","Christmas","Eid ul Azha","Romans-2","Globe-12","Neptune P1"},0))),
   $I24,0)</f>
        <v/>
      </c>
      <c r="P24" s="9">
        <f>IF(OR($O$7="Canteen",$O$7="Head Office"),0,IF($I24&lt;=0,0,IF(OR(OR(TRIM($J24)="Hebrews",TRIM($J24)="Romans",TRIM($J24)="Romans-2",TRIM($J24)="Globe",TRIM($J24)="Globe-12",TRIM($J24)="Neptune P1"),AND($I25&gt;0,OR(TRIM($J25)="Hebrews",TRIM($J25)="Romans",TRIM($J25)="Romans-2",TRIM($J25)="Globe",TRIM($J25)="Globe-12",TRIM($J25)="Neptune P1"))),1,0)))</f>
        <v/>
      </c>
      <c r="Q24" s="10" t="n"/>
      <c r="R24" s="9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IF($I24&gt;0,1,0),
      0
   ),
0))</f>
        <v/>
      </c>
      <c r="S24" s="9">
        <f>IF(OR($A24="Annual Leave",$A25="Annual Leave"),IF($A24="Annual Leave",8,0),0)</f>
        <v/>
      </c>
      <c r="T24" s="91" t="n"/>
      <c r="U24" s="144">
        <f>MAX(0,40-Y24)</f>
        <v/>
      </c>
      <c r="V24" s="351">
        <f>IF(OR($C24="",$D24=""),0,
 IF(OR($A24="Holiday",$A25="Holiday"),0,
 IF(AND(NOT(OR($A24="Annual Leave",$A25="Annual Leave")),$A24="Off day"),0,
  IF($I24+$I25&gt;=8,IF($I24&gt;=8,8,$I24),$I24)
  )))</f>
        <v/>
      </c>
      <c r="W24" s="351">
        <f>MAX(0,V24-U24)</f>
        <v/>
      </c>
      <c r="X24" s="351">
        <f>IF(C24="","",C24-WEEKDAY(C24,1)+1)</f>
        <v/>
      </c>
      <c r="Y24" s="351">
        <f>SUMPRODUCT(($X$14:$X23=X24)*(($V$14:$V23)+($O$14:$O23)))+IF(X24=X14,$L$11,0)</f>
        <v/>
      </c>
      <c r="Z24" s="351" t="n"/>
      <c r="AA24" s="351" t="n"/>
      <c r="AB24" s="351" t="n"/>
      <c r="AC24" s="351" t="n"/>
      <c r="AD24" s="351" t="n"/>
      <c r="AE24" s="351" t="n"/>
      <c r="AF24" s="351" t="n"/>
    </row>
    <row r="25" ht="24" customHeight="1" s="348" thickBot="1">
      <c r="A25" s="154" t="inlineStr">
        <is>
          <t>On Day</t>
        </is>
      </c>
      <c r="B25" s="273" t="n"/>
      <c r="C25" s="90">
        <f>C24</f>
        <v/>
      </c>
      <c r="D25" s="276" t="n"/>
      <c r="E25" s="277">
        <f>IF(D25="", "",
 IF(D25=TIME(0,0,0), 0,
 IF(AND(D25&gt;=TIME(0,0,1), D25&lt;=TIME(2,0,0)), TIME(7,0,0),
 IF(AND(D25&gt;=TIME(6,0,0), D25&lt;=TIME(8,0,0)), TIME(12,0,0),
 IF(AND(D25&gt;TIME(8,0,0), D25&lt;=TIME(13,59,0)), TIME(15,0,0),
 IF(AND(D25&gt;=TIME(14,0,0), D25&lt;=TIME(17,59,0)), TIME(21,0,0),
 IF(AND(D25&gt;=TIME(18,0,0), D25&lt;=TIME(21,59,0)), TIME(0,0,0),
 IF(AND(D25&gt;=TIME(22,0,0), D25&lt;=TIME(23,59,59)), TIME(7,0,0), ""))))))))</f>
        <v/>
      </c>
      <c r="F25" s="156" t="n"/>
      <c r="G25" s="277">
        <f>IF(AND(D25&gt;=TIME(6,0,0),D25&lt;=TIME(8,0,0)),E25,"")</f>
        <v/>
      </c>
      <c r="H25" s="276" t="n"/>
      <c r="I25" s="30">
        <f>ROUND(IF(OR(D25="",E25="",E25=0),0,IF(H25="",MOD(E25-D25,1)*24,MOD(H25-D25,1)*24)),2)</f>
        <v/>
      </c>
      <c r="J25" s="158" t="n"/>
      <c r="K25" s="274" t="n"/>
      <c r="L25" s="271" t="n"/>
      <c r="M25" s="275">
        <f>MAX(0,V25-W25)</f>
        <v/>
      </c>
      <c r="N25" s="278">
        <f>(IF(OR($C25="",$D25=""),0,
 IF(OR($A24="Holiday",$A25="Holiday"),
    IF(ISNUMBER(MATCH(TRIM($B25),{"Phagwah","Good Friday","Easter Monday","Labour Day","Christmas","Eid ul Azha","Romans-2","Globe-12","Neptune P1"},0)),0,$I25),
 IF(AND(NOT(OR($A24="Annual Leave",$A25="Annual Leave")),$A25="Off day"),$I25,
  MAX(0,$I25-$V25)
  ))))+W25</f>
        <v/>
      </c>
      <c r="O25" s="278">
        <f>IF(AND(OR($A24="Holiday",$A25="Holiday"),
        ISNUMBER(MATCH(TRIM($B25),{"Phagwah","Good Friday","Easter Monday","Labour Day","Christmas","Eid ul Azha","Romans-2","Globe-12","Neptune P1"},0))),
   $I25,0)</f>
        <v/>
      </c>
      <c r="P25" s="278">
        <f>IF(OR($O$7="Canteen",$O$7="Head Office"),0,IF($I25&lt;=0,0,IF(AND($I24&lt;=0,OR(TRIM($J25)="Hebrews",TRIM($J25)="Romans",TRIM($J25)="Romans-2",TRIM($J25)="Globe",TRIM($J25)="Globe-12",TRIM($J25)="Neptune P1")),1,0)))</f>
        <v/>
      </c>
      <c r="Q25" s="279" t="n"/>
      <c r="R25" s="278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IF(AND($I24=0,$I25&gt;0),1,0),
      0
   ),
0))</f>
        <v/>
      </c>
      <c r="S25" s="278">
        <f>IF(OR($A24="Annual Leave",$A25="Annual Leave"),IF(AND($A24&lt;&gt;"Annual Leave",$A25="Annual Leave"),8,0),0)</f>
        <v/>
      </c>
      <c r="T25" s="280" t="n"/>
      <c r="U25" s="144">
        <f>MAX(0,40-Y25)</f>
        <v/>
      </c>
      <c r="V25" s="351">
        <f>IF(OR($C25="",$D25=""),0,
 IF(OR($A24="Holiday",$A25="Holiday"),0,
 IF(AND(NOT(OR($A24="Annual Leave",$A25="Annual Leave")),$A25="Off day"),0,
  IF($I24+$I25&gt;=8,IF($I24&gt;=8,0,8-$I24),$I25)
  )))</f>
        <v/>
      </c>
      <c r="W25" s="351">
        <f>MAX(0,V25-U25)</f>
        <v/>
      </c>
      <c r="X25" s="351">
        <f>IF(C25="","",C25-WEEKDAY(C25,1)+1)</f>
        <v/>
      </c>
      <c r="Y25" s="351">
        <f>SUMPRODUCT(($X$14:$X24=X25)*(($V$14:$V24)+($O$14:$O24)))+IF(X25=X14,$L$11,0)</f>
        <v/>
      </c>
      <c r="Z25" s="351" t="n"/>
      <c r="AA25" s="351" t="n"/>
      <c r="AB25" s="351" t="n"/>
      <c r="AC25" s="351" t="n"/>
      <c r="AD25" s="351" t="n"/>
      <c r="AE25" s="351" t="n"/>
      <c r="AF25" s="351" t="n"/>
    </row>
    <row r="26" ht="24" customHeight="1" s="348" thickBot="1">
      <c r="A26" s="159" t="inlineStr">
        <is>
          <t>On Day</t>
        </is>
      </c>
      <c r="B26" s="281" t="n"/>
      <c r="C26" s="92">
        <f>C24+1</f>
        <v/>
      </c>
      <c r="D26" s="31" t="n"/>
      <c r="E26" s="160">
        <f>IF(D26="", "",
 IF(D26=TIME(0,0,0), 0,
 IF(AND(D26&gt;=TIME(0,0,1), D26&lt;=TIME(2,0,0)), TIME(7,0,0),
 IF(AND(D26&gt;=TIME(6,0,0), D26&lt;=TIME(8,0,0)), TIME(12,0,0),
 IF(AND(D26&gt;TIME(8,0,0), D26&lt;=TIME(13,59,0)), TIME(15,0,0),
 IF(AND(D26&gt;=TIME(14,0,0), D26&lt;=TIME(17,59,0)), TIME(21,0,0),
 IF(AND(D26&gt;=TIME(18,0,0), D26&lt;=TIME(21,59,0)), TIME(0,0,0),
 IF(AND(D26&gt;=TIME(22,0,0), D26&lt;=TIME(23,59,59)), TIME(7,0,0), ""))))))))</f>
        <v/>
      </c>
      <c r="F26" s="161" t="n"/>
      <c r="G26" s="160">
        <f>IF(AND(D26&gt;=TIME(6,0,0),D26&lt;=TIME(8,0,0)),E26,"")</f>
        <v/>
      </c>
      <c r="H26" s="31" t="n"/>
      <c r="I26" s="32">
        <f>ROUND(IF(OR(D26="",E26="",E26=0),0,IF(H26="",MOD(E26-D26,1)*24,MOD(H26-D26,1)*24)),2)</f>
        <v/>
      </c>
      <c r="J26" s="162" t="n"/>
      <c r="K26" s="282" t="n"/>
      <c r="L26" s="271" t="n"/>
      <c r="M26" s="283">
        <f>MAX(0,V26-W26)</f>
        <v/>
      </c>
      <c r="N26" s="33">
        <f>(IF(OR($C26="",$D26=""),0,
 IF(OR($A26="Holiday",$A27="Holiday"),
    IF(ISNUMBER(MATCH(TRIM($B26),{"Phagwah","Good Friday","Easter Monday","Labour Day","Christmas","Eid ul Azha","Romans-2","Globe-12","Neptune P1"},0)),0,$I26),
 IF(AND(NOT(OR($A26="Annual Leave",$A27="Annual Leave")),$A26="Off day"),$I26,
  MAX(0,$I26-$V26)
  ))))+W26</f>
        <v/>
      </c>
      <c r="O26" s="33">
        <f>IF(AND(OR($A26="Holiday",$A27="Holiday"),
        ISNUMBER(MATCH(TRIM($B26),{"Phagwah","Good Friday","Easter Monday","Labour Day","Christmas","Eid ul Azha","Romans-2","Globe-12","Neptune P1"},0))),
   $I26,0)</f>
        <v/>
      </c>
      <c r="P26" s="33">
        <f>IF(OR($O$7="Canteen",$O$7="Head Office"),0,IF($I26&lt;=0,0,IF(OR(OR(TRIM($J26)="Hebrews",TRIM($J26)="Romans",TRIM($J26)="Romans-2",TRIM($J26)="Globe",TRIM($J26)="Globe-12",TRIM($J26)="Neptune P1"),AND($I27&gt;0,OR(TRIM($J27)="Hebrews",TRIM($J27)="Romans",TRIM($J27)="Romans-2",TRIM($J27)="Globe",TRIM($J27)="Globe-12",TRIM($J27)="Neptune P1"))),1,0)))</f>
        <v/>
      </c>
      <c r="Q26" s="34" t="n"/>
      <c r="R26" s="33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IF($I26&gt;0,1,0),
      0
   ),
0))</f>
        <v/>
      </c>
      <c r="S26" s="33">
        <f>IF(OR($A26="Annual Leave",$A27="Annual Leave"),IF($A26="Annual Leave",8,0),0)</f>
        <v/>
      </c>
      <c r="T26" s="35" t="n"/>
      <c r="U26" s="144">
        <f>MAX(0,40-Y26)</f>
        <v/>
      </c>
      <c r="V26" s="351">
        <f>IF(OR($C26="",$D26=""),0,
 IF(OR($A26="Holiday",$A27="Holiday"),0,
 IF(AND(NOT(OR($A26="Annual Leave",$A27="Annual Leave")),$A26="Off day"),0,
  IF($I26+$I27&gt;=8,IF($I26&gt;=8,8,$I26),$I26)
  )))</f>
        <v/>
      </c>
      <c r="W26" s="351">
        <f>MAX(0,V26-U26)</f>
        <v/>
      </c>
      <c r="X26" s="351">
        <f>IF(C26="","",C26-WEEKDAY(C26,1)+1)</f>
        <v/>
      </c>
      <c r="Y26" s="351">
        <f>SUMPRODUCT(($X$14:$X25=X26)*(($V$14:$V25)+($O$14:$O25)))+IF(X26=X14,$L$11,0)</f>
        <v/>
      </c>
      <c r="Z26" s="351" t="n"/>
      <c r="AA26" s="351" t="n"/>
      <c r="AB26" s="351" t="n"/>
      <c r="AC26" s="351" t="n"/>
      <c r="AD26" s="351" t="n"/>
      <c r="AE26" s="351" t="n"/>
      <c r="AF26" s="351" t="n"/>
    </row>
    <row r="27" ht="24" customHeight="1" s="348" thickBot="1">
      <c r="A27" s="159" t="inlineStr">
        <is>
          <t>On Day</t>
        </is>
      </c>
      <c r="B27" s="281" t="n"/>
      <c r="C27" s="93">
        <f>C26</f>
        <v/>
      </c>
      <c r="D27" s="36" t="n"/>
      <c r="E27" s="163">
        <f>IF(D27="", "",
 IF(D27=TIME(0,0,0), 0,
 IF(AND(D27&gt;=TIME(0,0,1), D27&lt;=TIME(2,0,0)), TIME(7,0,0),
 IF(AND(D27&gt;=TIME(6,0,0), D27&lt;=TIME(8,0,0)), TIME(12,0,0),
 IF(AND(D27&gt;TIME(8,0,0), D27&lt;=TIME(13,59,0)), TIME(15,0,0),
 IF(AND(D27&gt;=TIME(14,0,0), D27&lt;=TIME(17,59,0)), TIME(21,0,0),
 IF(AND(D27&gt;=TIME(18,0,0), D27&lt;=TIME(21,59,0)), TIME(0,0,0),
 IF(AND(D27&gt;=TIME(22,0,0), D27&lt;=TIME(23,59,59)), TIME(7,0,0), ""))))))))</f>
        <v/>
      </c>
      <c r="F27" s="164" t="n"/>
      <c r="G27" s="163">
        <f>IF(AND(D27&gt;=TIME(6,0,0),D27&lt;=TIME(8,0,0)),E27,"")</f>
        <v/>
      </c>
      <c r="H27" s="36" t="n"/>
      <c r="I27" s="37">
        <f>ROUND(IF(OR(D27="",E27="",E27=0),0,IF(H27="",MOD(E27-D27,1)*24,MOD(H27-D27,1)*24)),2)</f>
        <v/>
      </c>
      <c r="J27" s="162" t="n"/>
      <c r="K27" s="282" t="n"/>
      <c r="L27" s="271" t="n"/>
      <c r="M27" s="283">
        <f>MAX(0,V27-W27)</f>
        <v/>
      </c>
      <c r="N27" s="38">
        <f>(IF(OR($C27="",$D27=""),0,
 IF(OR($A26="Holiday",$A27="Holiday"),
    IF(ISNUMBER(MATCH(TRIM($B27),{"Phagwah","Good Friday","Easter Monday","Labour Day","Christmas","Eid ul Azha","Romans-2","Globe-12","Neptune P1"},0)),0,$I27),
 IF(AND(NOT(OR($A26="Annual Leave",$A27="Annual Leave")),$A27="Off day"),$I27,
  MAX(0,$I27-$V27)
  ))))+W27</f>
        <v/>
      </c>
      <c r="O27" s="38">
        <f>IF(AND(OR($A26="Holiday",$A27="Holiday"),
        ISNUMBER(MATCH(TRIM($B27),{"Phagwah","Good Friday","Easter Monday","Labour Day","Christmas","Eid ul Azha","Romans-2","Globe-12","Neptune P1"},0))),
   $I27,0)</f>
        <v/>
      </c>
      <c r="P27" s="38">
        <f>IF(OR($O$7="Canteen",$O$7="Head Office"),0,IF($I27&lt;=0,0,IF(AND($I26&lt;=0,OR(TRIM($J27)="Hebrews",TRIM($J27)="Romans",TRIM($J27)="Romans-2",TRIM($J27)="Globe",TRIM($J27)="Globe-12",TRIM($J27)="Neptune P1")),1,0)))</f>
        <v/>
      </c>
      <c r="Q27" s="39" t="n"/>
      <c r="R27" s="38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IF(AND($I26=0,$I27&gt;0),1,0),
      0
   ),
0))</f>
        <v/>
      </c>
      <c r="S27" s="38">
        <f>IF(OR($A26="Annual Leave",$A27="Annual Leave"),IF(AND($A26&lt;&gt;"Annual Leave",$A27="Annual Leave"),8,0),0)</f>
        <v/>
      </c>
      <c r="T27" s="40" t="n"/>
      <c r="U27" s="144">
        <f>MAX(0,40-Y27)</f>
        <v/>
      </c>
      <c r="V27" s="351">
        <f>IF(OR($C27="",$D27=""),0,
 IF(OR($A26="Holiday",$A27="Holiday"),0,
 IF(AND(NOT(OR($A26="Annual Leave",$A27="Annual Leave")),$A27="Off day"),0,
  IF($I26+$I27&gt;=8,IF($I26&gt;=8,0,8-$I26),$I27)
  )))</f>
        <v/>
      </c>
      <c r="W27" s="351">
        <f>MAX(0,V27-U27)</f>
        <v/>
      </c>
      <c r="X27" s="351">
        <f>IF(C27="","",C27-WEEKDAY(C27,1)+1)</f>
        <v/>
      </c>
      <c r="Y27" s="351">
        <f>SUMPRODUCT(($X$14:$X26=X27)*(($V$14:$V26)+($O$14:$O26)))+IF(X27=X14,$L$11,0)</f>
        <v/>
      </c>
      <c r="Z27" s="351" t="n"/>
      <c r="AA27" s="351" t="n"/>
      <c r="AB27" s="351" t="n"/>
      <c r="AC27" s="351" t="n"/>
      <c r="AD27" s="351" t="n"/>
      <c r="AE27" s="351" t="n"/>
      <c r="AF27" s="351" t="n"/>
    </row>
    <row r="28" ht="24" customHeight="1" s="348" thickBot="1">
      <c r="A28" s="176" t="n"/>
      <c r="B28" s="176" t="n"/>
      <c r="C28" s="145" t="n"/>
      <c r="D28" s="6" t="n"/>
      <c r="E28" s="14" t="n"/>
      <c r="F28" s="6" t="n"/>
      <c r="G28" s="6" t="n"/>
      <c r="H28" s="336" t="n"/>
      <c r="I28" s="351" t="n"/>
      <c r="J28" s="336" t="n"/>
      <c r="K28" s="336" t="n"/>
      <c r="L28" s="336" t="n"/>
      <c r="M28" s="99">
        <f>MAX(0,V28-W28)</f>
        <v/>
      </c>
      <c r="N28" s="99">
        <f>(IF(OR($C28="",$D28=""),0,
 IF(OR($A28="Holiday",$A29="Holiday"),
    IF(ISNUMBER(MATCH(TRIM($B28),{"Phagwah","Good Friday","Easter Monday","Labour Day","Christmas","Eid ul Azha","Romans-2","Globe-12","Neptune P1"},0)),0,$I28),
 IF(AND(NOT(OR($A28="Annual Leave",$A29="Annual Leave")),$A28="Off day"),$I28,
  MAX(0,$I28-$V28)
  ))))+W28</f>
        <v/>
      </c>
      <c r="O28" s="99">
        <f>IF(AND(OR($A28="Holiday",$A29="Holiday"),
        ISNUMBER(MATCH(TRIM($B28),{"Phagwah","Good Friday","Easter Monday","Labour Day","Christmas","Eid ul Azha","Romans-2","Globe-12","Neptune P1"},0))),
   $I28,0)</f>
        <v/>
      </c>
      <c r="P28" s="99">
        <f>IF(OR($O$7="Canteen",$O$7="Head Office"),0,IF($I28&lt;=0,0,IF(OR(OR(TRIM($J28)="Hebrews",TRIM($J28)="Romans",TRIM($J28)="Romans-2",TRIM($J28)="Globe",TRIM($J28)="Globe-12",TRIM($J28)="Neptune P1"),AND($I29&gt;0,OR(TRIM($J29)="Hebrews",TRIM($J29)="Romans",TRIM($J29)="Romans-2",TRIM($J29)="Globe",TRIM($J29)="Globe-12",TRIM($J29)="Neptune P1"))),1,0)))</f>
        <v/>
      </c>
      <c r="Q28" s="178" t="n"/>
      <c r="R28" s="15" t="n"/>
      <c r="S28" s="99">
        <f>IF(OR($A28="Annual Leave",$A29="Annual Leave"),IF($A28="Annual Leave",8,0),0)</f>
        <v/>
      </c>
      <c r="T28" s="100">
        <f>SUM(T14:T27)</f>
        <v/>
      </c>
      <c r="U28" s="144">
        <f>MAX(0,40-Y28)</f>
        <v/>
      </c>
      <c r="V28" s="351">
        <f>IF(OR($C28="",$D28=""),0,
 IF(OR($A28="Holiday",$A29="Holiday"),0,
 IF(AND(NOT(OR($A28="Annual Leave",$A29="Annual Leave")),$A28="Off day"),0,
  IF($I28+$I29&gt;=8,IF($I28&gt;=8,8,$I28),$I28)
  )))</f>
        <v/>
      </c>
      <c r="W28" s="351">
        <f>MAX(0,V28-U28)</f>
        <v/>
      </c>
      <c r="X28" s="351">
        <f>IF(C28="","",C28-WEEKDAY(C28,1)+1)</f>
        <v/>
      </c>
      <c r="Y28" s="351">
        <f>SUMPRODUCT(($X$14:$X27=X28)*(($V$14:$V27)+($O$14:$O27)))+IF(X28=X14,$L$11,0)</f>
        <v/>
      </c>
      <c r="Z28" s="351" t="n"/>
      <c r="AA28" s="351" t="n"/>
      <c r="AB28" s="351" t="n"/>
      <c r="AC28" s="351" t="n"/>
      <c r="AD28" s="351" t="n"/>
      <c r="AE28" s="351" t="n"/>
      <c r="AF28" s="351" t="n"/>
    </row>
    <row r="29" hidden="1" ht="15.75" customHeight="1" s="348" thickBot="1">
      <c r="A29" s="179" t="n"/>
      <c r="B29" s="176" t="n"/>
      <c r="C29" s="145" t="n"/>
      <c r="D29" s="6" t="n"/>
      <c r="E29" s="295">
        <f>IF(D29="", "",
 IF(D29=TIME(0,0,0), 0,
 IF(AND(D29&gt;=TIME(0,0,1), D29&lt;=TIME(2,0,0)), TIME(7,0,0),
 IF(AND(D29&gt;=TIME(6,0,0), D29&lt;=TIME(8,0,0)), TIME(12,0,0),
 IF(AND(D29&gt;TIME(8,0,0), D29&lt;=TIME(13,59,0)), TIME(15,0,0),
 IF(AND(D29&gt;=TIME(14,0,0), D29&lt;=TIME(17,59,0)), TIME(21,0,0),
 IF(AND(D29&gt;=TIME(18,0,0), D29&lt;=TIME(21,59,0)), TIME(0,0,0),
 IF(AND(D29&gt;=TIME(22,0,0), D29&lt;=TIME(23,59,59)), TIME(7,0,0), ""))))))))</f>
        <v/>
      </c>
      <c r="F29" s="6" t="n"/>
      <c r="G29" s="6" t="n"/>
      <c r="H29" s="6" t="n"/>
      <c r="I29" s="6" t="n"/>
      <c r="J29" s="6" t="n"/>
      <c r="K29" s="6" t="n"/>
      <c r="L29" s="6" t="n"/>
      <c r="M29" s="4">
        <f>MAX(0,V29-W29)</f>
        <v/>
      </c>
      <c r="N29" s="4">
        <f>(IF(OR($C29="",$D29=""),0,
 IF(OR($A28="Holiday",$A29="Holiday"),
    IF(ISNUMBER(MATCH(TRIM($B29),{"Phagwah","Good Friday","Easter Monday","Labour Day","Christmas","Eid ul Azha","Romans-2","Globe-12","Neptune P1"},0)),0,$I29),
 IF(AND(NOT(OR($A28="Annual Leave",$A29="Annual Leave")),$A29="Off day"),$I29,
  MAX(0,$I29-$V29)
  ))))+W29</f>
        <v/>
      </c>
      <c r="O29" s="4">
        <f>IF(AND(OR($A28="Holiday",$A29="Holiday"),
        ISNUMBER(MATCH(TRIM($B29),{"Phagwah","Good Friday","Easter Monday","Labour Day","Christmas","Eid ul Azha","Romans-2","Globe-12","Neptune P1"},0))),
   $I29,0)</f>
        <v/>
      </c>
      <c r="P29" s="4">
        <f>IF(OR($O$7="Canteen",$O$7="Head Office"),0,IF($I29&lt;=0,0,IF(AND($I28&lt;=0,OR(TRIM($J29)="Hebrews",TRIM($J29)="Romans",TRIM($J29)="Romans-2",TRIM($J29)="Globe",TRIM($J29)="Globe-12",TRIM($J29)="Neptune P1")),1,0)))</f>
        <v/>
      </c>
      <c r="Q29" s="6" t="n"/>
      <c r="R29" s="296">
        <f>IF(OR($O$7="Canteen",$O$7="Head Office"),0,IF(
  AND(
    SUMIFS(I:I, C:C, C29) &gt;= 8,
    COUNTIFS(C$14:C29, C29)=1,
    OR(
      TEXT(D29,"hh:mm:ss")="07:00:00",
      TEXT(D29,"hh:mm:ss")="15:00:00",
      TEXT(D29,"hh:mm:ss")="23:00:00",
      TEXT(D30,"hh:mm:ss")="07:00:00",
      TEXT(D30,"hh:mm:ss")="15:00:00",
      TEXT(D30,"hh:mm:ss")="23:00:00"
    )
  ),
  1,
  0
))</f>
        <v/>
      </c>
      <c r="S29" s="4">
        <f>IF(OR($A28="Annual Leave",$A29="Annual Leave"),IF(AND($A28&lt;&gt;"Annual Leave",$A29="Annual Leave"),8,0),0)</f>
        <v/>
      </c>
      <c r="T29" s="146" t="n"/>
      <c r="U29" s="351">
        <f>MAX(0,40-Y29)</f>
        <v/>
      </c>
      <c r="V29" s="351">
        <f>IF(OR($C29="",$D29=""),0,
 IF(OR($A28="Holiday",$A29="Holiday"),0,
 IF(AND(NOT(OR($A28="Annual Leave",$A29="Annual Leave")),$A29="Off day"),0,
  IF($I28+$I29&gt;=8,IF($I28&gt;=8,0,8-$I28),$I29)
  )))</f>
        <v/>
      </c>
      <c r="W29" s="351">
        <f>MAX(0,V29-U29)</f>
        <v/>
      </c>
      <c r="X29" s="351">
        <f>IF(C29="","",C29-WEEKDAY(C29,1)+1)</f>
        <v/>
      </c>
      <c r="Y29" s="351">
        <f>SUMPRODUCT(($X$14:$X28=X29)*(($V$14:$V28)+($O$14:$O28)))+IF(X29=X14,$L$11,0)</f>
        <v/>
      </c>
      <c r="Z29" s="351" t="n"/>
      <c r="AA29" s="351" t="n"/>
      <c r="AB29" s="351" t="n"/>
      <c r="AC29" s="351" t="n"/>
      <c r="AD29" s="351" t="n"/>
      <c r="AE29" s="351" t="n"/>
      <c r="AF29" s="351" t="n"/>
    </row>
    <row r="30" ht="24" customHeight="1" s="348" thickBot="1">
      <c r="A30" s="147" t="inlineStr">
        <is>
          <t>On Day</t>
        </is>
      </c>
      <c r="B30" s="180" t="n"/>
      <c r="C30" s="88">
        <f>C27+1</f>
        <v/>
      </c>
      <c r="D30" s="54" t="n"/>
      <c r="E30" s="148">
        <f>IF(D30="", "",
 IF(D30=TIME(0,0,0), 0,
 IF(AND(D30&gt;=TIME(0,0,1), D30&lt;=TIME(2,0,0)), TIME(7,0,0),
 IF(AND(D30&gt;=TIME(6,0,0), D30&lt;=TIME(8,0,0)), TIME(12,0,0),
 IF(AND(D30&gt;TIME(8,0,0), D30&lt;=TIME(13,59,0)), TIME(15,0,0),
 IF(AND(D30&gt;=TIME(14,0,0), D30&lt;=TIME(17,59,0)), TIME(21,0,0),
 IF(AND(D30&gt;=TIME(18,0,0), D30&lt;=TIME(21,59,0)), TIME(0,0,0),
 IF(AND(D30&gt;=TIME(22,0,0), D30&lt;=TIME(23,59,59)), TIME(7,0,0), ""))))))))</f>
        <v/>
      </c>
      <c r="F30" s="149" t="n"/>
      <c r="G30" s="148">
        <f>IF(AND(D30&gt;=TIME(6,0,0),D30&lt;=TIME(8,0,0)),E30,"")</f>
        <v/>
      </c>
      <c r="H30" s="54" t="n"/>
      <c r="I30" s="55">
        <f>ROUND(IF(OR(D30="",E30="",E30=0),0,IF(H30="",MOD(E30-D30,1)*24,MOD(H30-D30,1)*24)),2)</f>
        <v/>
      </c>
      <c r="J30" s="150" t="n"/>
      <c r="K30" s="270" t="n"/>
      <c r="L30" s="181" t="n"/>
      <c r="M30" s="272">
        <f>MAX(0,V30-W30)</f>
        <v/>
      </c>
      <c r="N30" s="56">
        <f>(IF(OR($C30="",$D30=""),0,
 IF(OR($A30="Holiday",$A31="Holiday"),
    IF(ISNUMBER(MATCH(TRIM($B30),{"Phagwah","Good Friday","Easter Monday","Labour Day","Christmas","Eid ul Azha","Romans-2","Globe-12","Neptune P1"},0)),0,$I30),
 IF(AND(NOT(OR($A30="Annual Leave",$A31="Annual Leave")),$A30="Off day"),$I30,
  MAX(0,$I30-$V30)
  ))))+W30</f>
        <v/>
      </c>
      <c r="O30" s="56">
        <f>IF(AND(OR($A30="Holiday",$A31="Holiday"),
        ISNUMBER(MATCH(TRIM($B30),{"Phagwah","Good Friday","Easter Monday","Labour Day","Christmas","Eid ul Azha","Romans-2","Globe-12","Neptune P1"},0))),
   $I30,0)</f>
        <v/>
      </c>
      <c r="P30" s="56">
        <f>IF(OR($O$7="Canteen",$O$7="Head Office"),0,IF($I30&lt;=0,0,IF(OR(OR(TRIM($J30)="Hebrews",TRIM($J30)="Romans",TRIM($J30)="Romans-2",TRIM($J30)="Globe",TRIM($J30)="Globe-12",TRIM($J30)="Neptune P1"),AND($I31&gt;0,OR(TRIM($J31)="Hebrews",TRIM($J31)="Romans",TRIM($J31)="Romans-2",TRIM($J31)="Globe",TRIM($J31)="Globe-12",TRIM($J31)="Neptune P1"))),1,0)))</f>
        <v/>
      </c>
      <c r="Q30" s="57" t="n"/>
      <c r="R30" s="56">
        <f>IF(OR($O$7="Canteen",$O$7="Head Office"),0,IF(
  AND(
    SUMIFS(I:I, C:C, C30) &gt;= 8,
    COUNTIFS(C$14:C30, C30)=1,
    OR(
      TEXT(D30,"hh:mm:ss")="07:00:00",
      TEXT(D30,"hh:mm:ss")="15:00:00",
      TEXT(D30,"hh:mm:ss")="23:00:00",
      TEXT(D31,"hh:mm:ss")="07:00:00",
      TEXT(D31,"hh:mm:ss")="15:00:00",
      TEXT(D31,"hh:mm:ss")="23:00:00"
    )
  ),
  1,
  0
))</f>
        <v/>
      </c>
      <c r="S30" s="56">
        <f>IF(OR($A30="Annual Leave",$A31="Annual Leave"),IF($A30="Annual Leave",8,0),0)</f>
        <v/>
      </c>
      <c r="T30" s="58" t="n"/>
      <c r="U30" s="144">
        <f>MAX(0,40-Y30)</f>
        <v/>
      </c>
      <c r="V30" s="151">
        <f>IF(OR($C30="",$D30=""),0,
 IF(OR($A30="Holiday",$A31="Holiday"),0,
 IF(AND(NOT(OR($A30="Annual Leave",$A31="Annual Leave")),$A30="Off day"),0,
  IF($I30+$I31&gt;=8,IF($I30&gt;=8,8,$I30),$I30)
  )))</f>
        <v/>
      </c>
      <c r="W30" s="151">
        <f>MAX(0,V30-U30)</f>
        <v/>
      </c>
      <c r="X30" s="151">
        <f>IF(C30="","",C30-WEEKDAY(C30,1)+1)</f>
        <v/>
      </c>
      <c r="Y30" s="151">
        <f>SUMPRODUCT(($X$14:$X29=X30)*(($V$14:$V29)+($O$14:$O29)))+IF(X30=X14,$L$11,0)</f>
        <v/>
      </c>
      <c r="Z30" s="151" t="n"/>
      <c r="AA30" s="151" t="n"/>
      <c r="AB30" s="151" t="n"/>
      <c r="AC30" s="351" t="n"/>
      <c r="AD30" s="351" t="n"/>
      <c r="AE30" s="351" t="n"/>
      <c r="AF30" s="351" t="n"/>
    </row>
    <row r="31" ht="24" customHeight="1" s="348" thickBot="1">
      <c r="A31" s="147" t="inlineStr">
        <is>
          <t>On Day</t>
        </is>
      </c>
      <c r="B31" s="182" t="n"/>
      <c r="C31" s="89">
        <f>C30</f>
        <v/>
      </c>
      <c r="D31" s="59" t="n"/>
      <c r="E31" s="152">
        <f>IF(D31="", "",
 IF(D31=TIME(0,0,0), 0,
 IF(AND(D31&gt;=TIME(0,0,1), D31&lt;=TIME(2,0,0)), TIME(7,0,0),
 IF(AND(D31&gt;=TIME(6,0,0), D31&lt;=TIME(8,0,0)), TIME(12,0,0),
 IF(AND(D31&gt;TIME(8,0,0), D31&lt;=TIME(13,59,0)), TIME(15,0,0),
 IF(AND(D31&gt;=TIME(14,0,0), D31&lt;=TIME(17,59,0)), TIME(21,0,0),
 IF(AND(D31&gt;=TIME(18,0,0), D31&lt;=TIME(21,59,0)), TIME(0,0,0),
 IF(AND(D31&gt;=TIME(22,0,0), D31&lt;=TIME(23,59,59)), TIME(7,0,0), ""))))))))</f>
        <v/>
      </c>
      <c r="F31" s="153" t="n"/>
      <c r="G31" s="152">
        <f>IF(AND(D31&gt;=TIME(6,0,0),D31&lt;=TIME(8,0,0)),E31,"")</f>
        <v/>
      </c>
      <c r="H31" s="59" t="n"/>
      <c r="I31" s="60">
        <f>ROUND(IF(OR(D31="",E31="",E31=0),0,IF(H31="",MOD(E31-D31,1)*24,MOD(H31-D31,1)*24)),2)</f>
        <v/>
      </c>
      <c r="J31" s="150" t="n"/>
      <c r="K31" s="270" t="n"/>
      <c r="L31" s="183" t="n"/>
      <c r="M31" s="272">
        <f>MAX(0,V31-W31)</f>
        <v/>
      </c>
      <c r="N31" s="61">
        <f>(IF(OR($C31="",$D31=""),0,
 IF(OR($A30="Holiday",$A31="Holiday"),
    IF(ISNUMBER(MATCH(TRIM($B31),{"Phagwah","Good Friday","Easter Monday","Labour Day","Christmas","Eid ul Azha","Romans-2","Globe-12","Neptune P1"},0)),0,$I31),
 IF(AND(NOT(OR($A30="Annual Leave",$A31="Annual Leave")),$A31="Off day"),$I31,
  MAX(0,$I31-$V31)
  ))))+W31</f>
        <v/>
      </c>
      <c r="O31" s="61">
        <f>IF(AND(OR($A30="Holiday",$A31="Holiday"),
        ISNUMBER(MATCH(TRIM($B31),{"Phagwah","Good Friday","Easter Monday","Labour Day","Christmas","Eid ul Azha","Romans-2","Globe-12","Neptune P1"},0))),
   $I31,0)</f>
        <v/>
      </c>
      <c r="P31" s="61">
        <f>IF(OR($O$7="Canteen",$O$7="Head Office"),0,IF($I31&lt;=0,0,IF(AND($I30&lt;=0,OR(TRIM($J31)="Hebrews",TRIM($J31)="Romans",TRIM($J31)="Romans-2",TRIM($J31)="Globe",TRIM($J31)="Globe-12",TRIM($J31)="Neptune P1")),1,0)))</f>
        <v/>
      </c>
      <c r="Q31" s="62" t="n"/>
      <c r="R31" s="61">
        <f>IF(OR($O$7="Canteen",$O$7="Head Office"),0,IF(
  AND(
    SUMIFS(I:I, C:C, C31) &gt;= 8,
    COUNTIFS(C$14:C31, C31)=1,
    OR(
      TEXT(D31,"hh:mm:ss")="07:00:00",
      TEXT(D31,"hh:mm:ss")="15:00:00",
      TEXT(D31,"hh:mm:ss")="23:00:00",
      TEXT(D32,"hh:mm:ss")="07:00:00",
      TEXT(D32,"hh:mm:ss")="15:00:00",
      TEXT(D32,"hh:mm:ss")="23:00:00"
    )
  ),
  1,
  0
))</f>
        <v/>
      </c>
      <c r="S31" s="61">
        <f>IF(OR($A30="Annual Leave",$A31="Annual Leave"),IF(AND($A30&lt;&gt;"Annual Leave",$A31="Annual Leave"),8,0),0)</f>
        <v/>
      </c>
      <c r="T31" s="63" t="n"/>
      <c r="U31" s="144">
        <f>MAX(0,40-Y31)</f>
        <v/>
      </c>
      <c r="V31" s="151">
        <f>IF(OR($C31="",$D31=""),0,
 IF(OR($A30="Holiday",$A31="Holiday"),0,
 IF(AND(NOT(OR($A30="Annual Leave",$A31="Annual Leave")),$A31="Off day"),0,
  IF($I30+$I31&gt;=8,IF($I30&gt;=8,0,8-$I30),$I31)
  )))</f>
        <v/>
      </c>
      <c r="W31" s="151">
        <f>MAX(0,V31-U31)</f>
        <v/>
      </c>
      <c r="X31" s="151">
        <f>IF(C31="","",C31-WEEKDAY(C31,1)+1)</f>
        <v/>
      </c>
      <c r="Y31" s="151">
        <f>SUMPRODUCT(($X$14:$X30=X31)*(($V$14:$V30)+($O$14:$O30)))+IF(X31=X14,$L$11,0)</f>
        <v/>
      </c>
      <c r="Z31" s="151" t="n"/>
      <c r="AA31" s="151" t="n"/>
      <c r="AB31" s="151" t="n"/>
      <c r="AC31" s="351" t="n"/>
      <c r="AD31" s="351" t="n"/>
      <c r="AE31" s="351" t="n"/>
      <c r="AF31" s="351" t="n"/>
    </row>
    <row r="32" ht="24" customHeight="1" s="348" thickBot="1">
      <c r="A32" s="184" t="inlineStr">
        <is>
          <t>On Day</t>
        </is>
      </c>
      <c r="B32" s="185" t="n"/>
      <c r="C32" s="101">
        <f>C30+1</f>
        <v/>
      </c>
      <c r="D32" s="11" t="n"/>
      <c r="E32" s="186">
        <f>IF(D32="", "",
 IF(D32=TIME(0,0,0), 0,
 IF(AND(D32&gt;=TIME(0,0,1), D32&lt;=TIME(2,0,0)), TIME(7,0,0),
 IF(AND(D32&gt;=TIME(6,0,0), D32&lt;=TIME(8,0,0)), TIME(12,0,0),
 IF(AND(D32&gt;TIME(8,0,0), D32&lt;=TIME(13,59,0)), TIME(15,0,0),
 IF(AND(D32&gt;=TIME(14,0,0), D32&lt;=TIME(17,59,0)), TIME(21,0,0),
 IF(AND(D32&gt;=TIME(18,0,0), D32&lt;=TIME(21,59,0)), TIME(0,0,0),
 IF(AND(D32&gt;=TIME(22,0,0), D32&lt;=TIME(23,59,59)), TIME(7,0,0), ""))))))))</f>
        <v/>
      </c>
      <c r="F32" s="187" t="n"/>
      <c r="G32" s="186">
        <f>IF(AND(D32&gt;=TIME(6,0,0),D32&lt;=TIME(8,0,0)),E32,"")</f>
        <v/>
      </c>
      <c r="H32" s="11" t="n"/>
      <c r="I32" s="87">
        <f>ROUND(IF(OR(D32="",E32="",E32=0),0,IF(H32="",MOD(E32-D32,1)*24,MOD(H32-D32,1)*24)),2)</f>
        <v/>
      </c>
      <c r="J32" s="188" t="n"/>
      <c r="K32" s="297" t="n"/>
      <c r="L32" s="189" t="n"/>
      <c r="M32" s="298">
        <f>MAX(0,V32-W32)</f>
        <v/>
      </c>
      <c r="N32" s="12">
        <f>(IF(OR($C32="",$D32=""),0,
 IF(OR($A32="Holiday",$A33="Holiday"),
    IF(ISNUMBER(MATCH(TRIM($B32),{"Phagwah","Good Friday","Easter Monday","Labour Day","Christmas","Eid ul Azha","Romans-2","Globe-12","Neptune P1"},0)),0,$I32),
 IF(AND(NOT(OR($A32="Annual Leave",$A33="Annual Leave")),$A32="Off day"),$I32,
  MAX(0,$I32-$V32)
  ))))+W32</f>
        <v/>
      </c>
      <c r="O32" s="12">
        <f>IF(AND(OR($A32="Holiday",$A33="Holiday"),
        ISNUMBER(MATCH(TRIM($B32),{"Phagwah","Good Friday","Easter Monday","Labour Day","Christmas","Eid ul Azha","Romans-2","Globe-12","Neptune P1"},0))),
   $I32,0)</f>
        <v/>
      </c>
      <c r="P32" s="12">
        <f>IF(OR($O$7="Canteen",$O$7="Head Office"),0,IF($I32&lt;=0,0,IF(OR(OR(TRIM($J32)="Hebrews",TRIM($J32)="Romans",TRIM($J32)="Romans-2",TRIM($J32)="Globe",TRIM($J32)="Globe-12",TRIM($J32)="Neptune P1"),AND($I33&gt;0,OR(TRIM($J33)="Hebrews",TRIM($J33)="Romans",TRIM($J33)="Romans-2",TRIM($J33)="Globe",TRIM($J33)="Globe-12",TRIM($J33)="Neptune P1"))),1,0)))</f>
        <v/>
      </c>
      <c r="Q32" s="13" t="n"/>
      <c r="R32" s="12">
        <f>IF(OR($O$7="Canteen",$O$7="Head Office"),0,IF(
  AND(
    SUMIFS(I:I, C:C, C32) &gt;= 8,
    COUNTIFS(C$14:C32, C32)=1,
    OR(
      TEXT(D32,"hh:mm:ss")="07:00:00",
      TEXT(D32,"hh:mm:ss")="15:00:00",
      TEXT(D32,"hh:mm:ss")="23:00:00",
      TEXT(D33,"hh:mm:ss")="07:00:00",
      TEXT(D33,"hh:mm:ss")="15:00:00",
      TEXT(D33,"hh:mm:ss")="23:00:00"
    )
  ),
  1,
  0
))</f>
        <v/>
      </c>
      <c r="S32" s="12">
        <f>IF(OR($A32="Annual Leave",$A33="Annual Leave"),IF($A32="Annual Leave",8,0),0)</f>
        <v/>
      </c>
      <c r="T32" s="102" t="n"/>
      <c r="U32" s="144">
        <f>MAX(0,40-Y32)</f>
        <v/>
      </c>
      <c r="V32" s="351">
        <f>IF(OR($C32="",$D32=""),0,
 IF(OR($A32="Holiday",$A33="Holiday"),0,
 IF(AND(NOT(OR($A32="Annual Leave",$A33="Annual Leave")),$A32="Off day"),0,
  IF($I32+$I33&gt;=8,IF($I32&gt;=8,8,$I32),$I32)
  )))</f>
        <v/>
      </c>
      <c r="W32" s="351">
        <f>MAX(0,V32-U32)</f>
        <v/>
      </c>
      <c r="X32" s="351">
        <f>IF(C32="","",C32-WEEKDAY(C32,1)+1)</f>
        <v/>
      </c>
      <c r="Y32" s="351">
        <f>SUMPRODUCT(($X$14:$X31=X32)*(($V$14:$V31)+($O$14:$O31)))+IF(X32=X14,$L$11,0)</f>
        <v/>
      </c>
      <c r="Z32" s="351" t="n"/>
      <c r="AA32" s="351" t="n"/>
      <c r="AB32" s="351" t="n"/>
      <c r="AC32" s="351" t="n"/>
      <c r="AD32" s="351" t="n"/>
      <c r="AE32" s="351" t="n"/>
      <c r="AF32" s="351" t="n"/>
    </row>
    <row r="33" ht="24" customHeight="1" s="348" thickBot="1">
      <c r="A33" s="184" t="inlineStr">
        <is>
          <t>On Day</t>
        </is>
      </c>
      <c r="B33" s="299" t="n"/>
      <c r="C33" s="101">
        <f>C32</f>
        <v/>
      </c>
      <c r="D33" s="300" t="n"/>
      <c r="E33" s="301">
        <f>IF(D33="", "",
 IF(D33=TIME(0,0,0), 0,
 IF(AND(D33&gt;=TIME(0,0,1), D33&lt;=TIME(2,0,0)), TIME(7,0,0),
 IF(AND(D33&gt;=TIME(6,0,0), D33&lt;=TIME(8,0,0)), TIME(12,0,0),
 IF(AND(D33&gt;TIME(8,0,0), D33&lt;=TIME(13,59,0)), TIME(15,0,0),
 IF(AND(D33&gt;=TIME(14,0,0), D33&lt;=TIME(17,59,0)), TIME(21,0,0),
 IF(AND(D33&gt;=TIME(18,0,0), D33&lt;=TIME(21,59,0)), TIME(0,0,0),
 IF(AND(D33&gt;=TIME(22,0,0), D33&lt;=TIME(23,59,59)), TIME(7,0,0), ""))))))))</f>
        <v/>
      </c>
      <c r="F33" s="187" t="n"/>
      <c r="G33" s="301">
        <f>IF(AND(D33&gt;=TIME(6,0,0),D33&lt;=TIME(8,0,0)),E33,"")</f>
        <v/>
      </c>
      <c r="H33" s="300" t="n"/>
      <c r="I33" s="87">
        <f>ROUND(IF(OR(D33="",E33="",E33=0),0,IF(H33="",MOD(E33-D33,1)*24,MOD(H33-D33,1)*24)),2)</f>
        <v/>
      </c>
      <c r="J33" s="190" t="n"/>
      <c r="K33" s="297" t="n"/>
      <c r="L33" s="189" t="n"/>
      <c r="M33" s="298">
        <f>MAX(0,V33-W33)</f>
        <v/>
      </c>
      <c r="N33" s="302">
        <f>(IF(OR($C33="",$D33=""),0,
 IF(OR($A32="Holiday",$A33="Holiday"),
    IF(ISNUMBER(MATCH(TRIM($B33),{"Phagwah","Good Friday","Easter Monday","Labour Day","Christmas","Eid ul Azha","Romans-2","Globe-12","Neptune P1"},0)),0,$I33),
 IF(AND(NOT(OR($A32="Annual Leave",$A33="Annual Leave")),$A33="Off day"),$I33,
  MAX(0,$I33-$V33)
  ))))+W33</f>
        <v/>
      </c>
      <c r="O33" s="302">
        <f>IF(AND(OR($A32="Holiday",$A33="Holiday"),
        ISNUMBER(MATCH(TRIM($B33),{"Phagwah","Good Friday","Easter Monday","Labour Day","Christmas","Eid ul Azha","Romans-2","Globe-12","Neptune P1"},0))),
   $I33,0)</f>
        <v/>
      </c>
      <c r="P33" s="302">
        <f>IF(OR($O$7="Canteen",$O$7="Head Office"),0,IF($I33&lt;=0,0,IF(AND($I32&lt;=0,OR(TRIM($J33)="Hebrews",TRIM($J33)="Romans",TRIM($J33)="Romans-2",TRIM($J33)="Globe",TRIM($J33)="Globe-12",TRIM($J33)="Neptune P1")),1,0)))</f>
        <v/>
      </c>
      <c r="Q33" s="303" t="n"/>
      <c r="R33" s="302">
        <f>IF(OR($O$7="Canteen",$O$7="Head Office"),0,IF(
  AND(
    SUMIFS(I:I, C:C, C33) &gt;= 8,
    COUNTIFS(C$14:C33, C33)=1,
    OR(
      TEXT(D33,"hh:mm:ss")="07:00:00",
      TEXT(D33,"hh:mm:ss")="15:00:00",
      TEXT(D33,"hh:mm:ss")="23:00:00",
      TEXT(D34,"hh:mm:ss")="07:00:00",
      TEXT(D34,"hh:mm:ss")="15:00:00",
      TEXT(D34,"hh:mm:ss")="23:00:00"
    )
  ),
  1,
  0
))</f>
        <v/>
      </c>
      <c r="S33" s="302">
        <f>IF(OR($A32="Annual Leave",$A33="Annual Leave"),IF(AND($A32&lt;&gt;"Annual Leave",$A33="Annual Leave"),8,0),0)</f>
        <v/>
      </c>
      <c r="T33" s="304" t="n"/>
      <c r="U33" s="144">
        <f>MAX(0,40-Y33)</f>
        <v/>
      </c>
      <c r="V33" s="351">
        <f>IF(OR($C33="",$D33=""),0,
 IF(OR($A32="Holiday",$A33="Holiday"),0,
 IF(AND(NOT(OR($A32="Annual Leave",$A33="Annual Leave")),$A33="Off day"),0,
  IF($I32+$I33&gt;=8,IF($I32&gt;=8,0,8-$I32),$I33)
  )))</f>
        <v/>
      </c>
      <c r="W33" s="351">
        <f>MAX(0,V33-U33)</f>
        <v/>
      </c>
      <c r="X33" s="351">
        <f>IF(C33="","",C33-WEEKDAY(C33,1)+1)</f>
        <v/>
      </c>
      <c r="Y33" s="351">
        <f>SUMPRODUCT(($X$14:$X32=X33)*(($V$14:$V32)+($O$14:$O32)))+IF(X33=X14,$L$11,0)</f>
        <v/>
      </c>
      <c r="Z33" s="351" t="n"/>
      <c r="AA33" s="351" t="n"/>
      <c r="AB33" s="351" t="n"/>
      <c r="AC33" s="351" t="n"/>
      <c r="AD33" s="351" t="n"/>
      <c r="AE33" s="351" t="n"/>
      <c r="AF33" s="351" t="n"/>
    </row>
    <row r="34" ht="24" customHeight="1" s="348" thickBot="1">
      <c r="A34" s="159" t="inlineStr">
        <is>
          <t>On Day</t>
        </is>
      </c>
      <c r="B34" s="191" t="n"/>
      <c r="C34" s="92">
        <f>C32+1</f>
        <v/>
      </c>
      <c r="D34" s="31" t="n"/>
      <c r="E34" s="160">
        <f>IF(D34="", "",
 IF(D34=TIME(0,0,0), 0,
 IF(AND(D34&gt;=TIME(0,0,1), D34&lt;=TIME(2,0,0)), TIME(7,0,0),
 IF(AND(D34&gt;=TIME(6,0,0), D34&lt;=TIME(8,0,0)), TIME(12,0,0),
 IF(AND(D34&gt;TIME(8,0,0), D34&lt;=TIME(13,59,0)), TIME(15,0,0),
 IF(AND(D34&gt;=TIME(14,0,0), D34&lt;=TIME(17,59,0)), TIME(21,0,0),
 IF(AND(D34&gt;=TIME(18,0,0), D34&lt;=TIME(21,59,0)), TIME(0,0,0),
 IF(AND(D34&gt;=TIME(22,0,0), D34&lt;=TIME(23,59,59)), TIME(7,0,0), ""))))))))</f>
        <v/>
      </c>
      <c r="F34" s="161" t="n"/>
      <c r="G34" s="160">
        <f>IF(AND(D34&gt;=TIME(6,0,0),D34&lt;=TIME(8,0,0)),E34,"")</f>
        <v/>
      </c>
      <c r="H34" s="31" t="n"/>
      <c r="I34" s="32">
        <f>ROUND(IF(OR(D34="",E34="",E34=0),0,IF(H34="",MOD(E34-D34,1)*24,MOD(H34-D34,1)*24)),2)</f>
        <v/>
      </c>
      <c r="J34" s="162" t="n"/>
      <c r="K34" s="282" t="n"/>
      <c r="L34" s="181" t="n"/>
      <c r="M34" s="283">
        <f>MAX(0,V34-W34)</f>
        <v/>
      </c>
      <c r="N34" s="33">
        <f>(IF(OR($C34="",$D34=""),0,
 IF(OR($A34="Holiday",$A35="Holiday"),
    IF(ISNUMBER(MATCH(TRIM($B34),{"Phagwah","Good Friday","Easter Monday","Labour Day","Christmas","Eid ul Azha","Romans-2","Globe-12","Neptune P1"},0)),0,$I34),
 IF(AND(NOT(OR($A34="Annual Leave",$A35="Annual Leave")),$A34="Off day"),$I34,
  MAX(0,$I34-$V34)
  ))))+W34</f>
        <v/>
      </c>
      <c r="O34" s="33">
        <f>IF(AND(OR($A34="Holiday",$A35="Holiday"),
        ISNUMBER(MATCH(TRIM($B34),{"Phagwah","Good Friday","Easter Monday","Labour Day","Christmas","Eid ul Azha","Romans-2","Globe-12","Neptune P1"},0))),
   $I34,0)</f>
        <v/>
      </c>
      <c r="P34" s="33">
        <f>IF(OR($O$7="Canteen",$O$7="Head Office"),0,IF($I34&lt;=0,0,IF(OR(OR(TRIM($J34)="Hebrews",TRIM($J34)="Romans",TRIM($J34)="Romans-2",TRIM($J34)="Globe",TRIM($J34)="Globe-12",TRIM($J34)="Neptune P1"),AND($I35&gt;0,OR(TRIM($J35)="Hebrews",TRIM($J35)="Romans",TRIM($J35)="Romans-2",TRIM($J35)="Globe",TRIM($J35)="Globe-12",TRIM($J35)="Neptune P1"))),1,0)))</f>
        <v/>
      </c>
      <c r="Q34" s="34" t="n"/>
      <c r="R34" s="33">
        <f>IF(OR($O$7="Canteen",$O$7="Head Office"),0,IF(
  AND(
    SUMIFS(I:I, C:C, C34) &gt;= 8,
    COUNTIFS(C$14:C34, C34)=1,
    OR(
      TEXT(D34,"hh:mm:ss")="07:00:00",
      TEXT(D34,"hh:mm:ss")="15:00:00",
      TEXT(D34,"hh:mm:ss")="23:00:00",
      TEXT(D35,"hh:mm:ss")="07:00:00",
      TEXT(D35,"hh:mm:ss")="15:00:00",
      TEXT(D35,"hh:mm:ss")="23:00:00"
    )
  ),
  1,
  0
))</f>
        <v/>
      </c>
      <c r="S34" s="33">
        <f>IF(OR($A34="Annual Leave",$A35="Annual Leave"),IF($A34="Annual Leave",8,0),0)</f>
        <v/>
      </c>
      <c r="T34" s="35" t="n"/>
      <c r="U34" s="144">
        <f>MAX(0,40-Y34)</f>
        <v/>
      </c>
      <c r="V34" s="351">
        <f>IF(OR($C34="",$D34=""),0,
 IF(OR($A34="Holiday",$A35="Holiday"),0,
 IF(AND(NOT(OR($A34="Annual Leave",$A35="Annual Leave")),$A34="Off day"),0,
  IF($I34+$I35&gt;=8,IF($I34&gt;=8,8,$I34),$I34)
  )))</f>
        <v/>
      </c>
      <c r="W34" s="351">
        <f>MAX(0,V34-U34)</f>
        <v/>
      </c>
      <c r="X34" s="351">
        <f>IF(C34="","",C34-WEEKDAY(C34,1)+1)</f>
        <v/>
      </c>
      <c r="Y34" s="351">
        <f>SUMPRODUCT(($X$14:$X33=X34)*(($V$14:$V33)+($O$14:$O33)))+IF(X34=X14,$L$11,0)</f>
        <v/>
      </c>
      <c r="Z34" s="351" t="n"/>
      <c r="AA34" s="351" t="n"/>
      <c r="AB34" s="351" t="n"/>
      <c r="AC34" s="351" t="n"/>
      <c r="AD34" s="351" t="n"/>
      <c r="AE34" s="351" t="n"/>
      <c r="AF34" s="351" t="n"/>
    </row>
    <row r="35" ht="24" customHeight="1" s="348" thickBot="1">
      <c r="A35" s="159" t="inlineStr">
        <is>
          <t>On Day</t>
        </is>
      </c>
      <c r="B35" s="192" t="n"/>
      <c r="C35" s="93">
        <f>C34</f>
        <v/>
      </c>
      <c r="D35" s="36" t="n"/>
      <c r="E35" s="163">
        <f>IF(D35="", "",
 IF(D35=TIME(0,0,0), 0,
 IF(AND(D35&gt;=TIME(0,0,1), D35&lt;=TIME(2,0,0)), TIME(7,0,0),
 IF(AND(D35&gt;=TIME(6,0,0), D35&lt;=TIME(8,0,0)), TIME(12,0,0),
 IF(AND(D35&gt;TIME(8,0,0), D35&lt;=TIME(13,59,0)), TIME(15,0,0),
 IF(AND(D35&gt;=TIME(14,0,0), D35&lt;=TIME(17,59,0)), TIME(21,0,0),
 IF(AND(D35&gt;=TIME(18,0,0), D35&lt;=TIME(21,59,0)), TIME(0,0,0),
 IF(AND(D35&gt;=TIME(22,0,0), D35&lt;=TIME(23,59,59)), TIME(7,0,0), ""))))))))</f>
        <v/>
      </c>
      <c r="F35" s="164" t="n"/>
      <c r="G35" s="163">
        <f>IF(AND(D35&gt;=TIME(6,0,0),D35&lt;=TIME(8,0,0)),E35,"")</f>
        <v/>
      </c>
      <c r="H35" s="36" t="n"/>
      <c r="I35" s="37">
        <f>ROUND(IF(OR(D35="",E35="",E35=0),0,IF(H35="",MOD(E35-D35,1)*24,MOD(H35-D35,1)*24)),2)</f>
        <v/>
      </c>
      <c r="J35" s="162" t="n"/>
      <c r="K35" s="282" t="n"/>
      <c r="L35" s="183" t="n"/>
      <c r="M35" s="283">
        <f>MAX(0,V35-W35)</f>
        <v/>
      </c>
      <c r="N35" s="38">
        <f>(IF(OR($C35="",$D35=""),0,
 IF(OR($A34="Holiday",$A35="Holiday"),
    IF(ISNUMBER(MATCH(TRIM($B35),{"Phagwah","Good Friday","Easter Monday","Labour Day","Christmas","Eid ul Azha","Romans-2","Globe-12","Neptune P1"},0)),0,$I35),
 IF(AND(NOT(OR($A34="Annual Leave",$A35="Annual Leave")),$A35="Off day"),$I35,
  MAX(0,$I35-$V35)
  ))))+W35</f>
        <v/>
      </c>
      <c r="O35" s="38">
        <f>IF(AND(OR($A34="Holiday",$A35="Holiday"),
        ISNUMBER(MATCH(TRIM($B35),{"Phagwah","Good Friday","Easter Monday","Labour Day","Christmas","Eid ul Azha","Romans-2","Globe-12","Neptune P1"},0))),
   $I35,0)</f>
        <v/>
      </c>
      <c r="P35" s="38">
        <f>IF(OR($O$7="Canteen",$O$7="Head Office"),0,IF($I35&lt;=0,0,IF(AND($I34&lt;=0,OR(TRIM($J35)="Hebrews",TRIM($J35)="Romans",TRIM($J35)="Romans-2",TRIM($J35)="Globe",TRIM($J35)="Globe-12",TRIM($J35)="Neptune P1")),1,0)))</f>
        <v/>
      </c>
      <c r="Q35" s="39" t="n"/>
      <c r="R35" s="38">
        <f>IF(OR($O$7="Canteen",$O$7="Head Office"),0,IF(
  AND(
    SUMIFS(I:I, C:C, C35) &gt;= 8,
    COUNTIFS(C$14:C35, C35)=1,
    OR(
      TEXT(D35,"hh:mm:ss")="07:00:00",
      TEXT(D35,"hh:mm:ss")="15:00:00",
      TEXT(D35,"hh:mm:ss")="23:00:00",
      TEXT(D36,"hh:mm:ss")="07:00:00",
      TEXT(D36,"hh:mm:ss")="15:00:00",
      TEXT(D36,"hh:mm:ss")="23:00:00"
    )
  ),
  1,
  0
))</f>
        <v/>
      </c>
      <c r="S35" s="38">
        <f>IF(OR($A34="Annual Leave",$A35="Annual Leave"),IF(AND($A34&lt;&gt;"Annual Leave",$A35="Annual Leave"),8,0),0)</f>
        <v/>
      </c>
      <c r="T35" s="40" t="n"/>
      <c r="U35" s="144">
        <f>MAX(0,40-Y35)</f>
        <v/>
      </c>
      <c r="V35" s="351">
        <f>IF(OR($C35="",$D35=""),0,
 IF(OR($A34="Holiday",$A35="Holiday"),0,
 IF(AND(NOT(OR($A34="Annual Leave",$A35="Annual Leave")),$A35="Off day"),0,
  IF($I34+$I35&gt;=8,IF($I34&gt;=8,0,8-$I34),$I35)
  )))</f>
        <v/>
      </c>
      <c r="W35" s="351">
        <f>MAX(0,V35-U35)</f>
        <v/>
      </c>
      <c r="X35" s="351">
        <f>IF(C35="","",C35-WEEKDAY(C35,1)+1)</f>
        <v/>
      </c>
      <c r="Y35" s="351">
        <f>SUMPRODUCT(($X$14:$X34=X35)*(($V$14:$V34)+($O$14:$O34)))+IF(X35=X14,$L$11,0)</f>
        <v/>
      </c>
      <c r="Z35" s="351" t="n"/>
      <c r="AA35" s="351" t="n"/>
      <c r="AB35" s="351" t="n"/>
      <c r="AC35" s="351" t="n"/>
      <c r="AD35" s="351" t="n"/>
      <c r="AE35" s="351" t="n"/>
      <c r="AF35" s="351" t="n"/>
    </row>
    <row r="36" ht="24" customHeight="1" s="348" thickBot="1">
      <c r="A36" s="154" t="inlineStr">
        <is>
          <t>On Day</t>
        </is>
      </c>
      <c r="B36" s="193" t="n"/>
      <c r="C36" s="90">
        <f>C34+1</f>
        <v/>
      </c>
      <c r="D36" s="8" t="n"/>
      <c r="E36" s="155">
        <f>IF(D36="", "",
 IF(D36=TIME(0,0,0), 0,
 IF(AND(D36&gt;=TIME(0,0,1), D36&lt;=TIME(2,0,0)), TIME(7,0,0),
 IF(AND(D36&gt;=TIME(6,0,0), D36&lt;=TIME(8,0,0)), TIME(12,0,0),
 IF(AND(D36&gt;TIME(8,0,0), D36&lt;=TIME(13,59,0)), TIME(15,0,0),
 IF(AND(D36&gt;=TIME(14,0,0), D36&lt;=TIME(17,59,0)), TIME(21,0,0),
 IF(AND(D36&gt;=TIME(18,0,0), D36&lt;=TIME(21,59,0)), TIME(0,0,0),
 IF(AND(D36&gt;=TIME(22,0,0), D36&lt;=TIME(23,59,59)), TIME(7,0,0), ""))))))))</f>
        <v/>
      </c>
      <c r="F36" s="156" t="n"/>
      <c r="G36" s="155">
        <f>IF(AND(D36&gt;=TIME(6,0,0),D36&lt;=TIME(8,0,0)),E36,"")</f>
        <v/>
      </c>
      <c r="H36" s="8" t="n"/>
      <c r="I36" s="30">
        <f>ROUND(IF(OR(D36="",E36="",E36=0),0,IF(H36="",MOD(E36-D36,1)*24,MOD(H36-D36,1)*24)),2)</f>
        <v/>
      </c>
      <c r="J36" s="157" t="n"/>
      <c r="K36" s="274" t="n"/>
      <c r="L36" s="189" t="n"/>
      <c r="M36" s="275">
        <f>MAX(0,V36-W36)</f>
        <v/>
      </c>
      <c r="N36" s="9">
        <f>(IF(OR($C36="",$D36=""),0,
 IF(OR($A36="Holiday",$A37="Holiday"),
    IF(ISNUMBER(MATCH(TRIM($B36),{"Phagwah","Good Friday","Easter Monday","Labour Day","Christmas","Eid ul Azha","Romans-2","Globe-12","Neptune P1"},0)),0,$I36),
 IF(AND(NOT(OR($A36="Annual Leave",$A37="Annual Leave")),$A36="Off day"),$I36,
  MAX(0,$I36-$V36)
  ))))+W36</f>
        <v/>
      </c>
      <c r="O36" s="9">
        <f>IF(AND(OR($A36="Holiday",$A37="Holiday"),
        ISNUMBER(MATCH(TRIM($B36),{"Phagwah","Good Friday","Easter Monday","Labour Day","Christmas","Eid ul Azha","Romans-2","Globe-12","Neptune P1"},0))),
   $I36,0)</f>
        <v/>
      </c>
      <c r="P36" s="9">
        <f>IF(OR($O$7="Canteen",$O$7="Head Office"),0,IF($I36&lt;=0,0,IF(OR(OR(TRIM($J36)="Hebrews",TRIM($J36)="Romans",TRIM($J36)="Romans-2",TRIM($J36)="Globe",TRIM($J36)="Globe-12",TRIM($J36)="Neptune P1"),AND($I37&gt;0,OR(TRIM($J37)="Hebrews",TRIM($J37)="Romans",TRIM($J37)="Romans-2",TRIM($J37)="Globe",TRIM($J37)="Globe-12",TRIM($J37)="Neptune P1"))),1,0)))</f>
        <v/>
      </c>
      <c r="Q36" s="10" t="n"/>
      <c r="R36" s="9">
        <f>IF(OR($O$7="Canteen",$O$7="Head Office"),0,IF(
  AND(
    SUMIFS(I:I, C:C, C36) &gt;= 8,
    COUNTIFS(C$14:C36, C36)=1,
    OR(
      TEXT(D36,"hh:mm:ss")="07:00:00",
      TEXT(D36,"hh:mm:ss")="15:00:00",
      TEXT(D36,"hh:mm:ss")="23:00:00",
      TEXT(D37,"hh:mm:ss")="07:00:00",
      TEXT(D37,"hh:mm:ss")="15:00:00",
      TEXT(D37,"hh:mm:ss")="23:00:00"
    )
  ),
  1,
  0
))</f>
        <v/>
      </c>
      <c r="S36" s="9">
        <f>IF(OR($A36="Annual Leave",$A37="Annual Leave"),IF($A36="Annual Leave",8,0),0)</f>
        <v/>
      </c>
      <c r="T36" s="91" t="n"/>
      <c r="U36" s="144">
        <f>MAX(0,40-Y36)</f>
        <v/>
      </c>
      <c r="V36" s="351">
        <f>IF(OR($C36="",$D36=""),0,
 IF(OR($A36="Holiday",$A37="Holiday"),0,
 IF(AND(NOT(OR($A36="Annual Leave",$A37="Annual Leave")),$A36="Off day"),0,
  IF($I36+$I37&gt;=8,IF($I36&gt;=8,8,$I36),$I36)
  )))</f>
        <v/>
      </c>
      <c r="W36" s="351">
        <f>MAX(0,V36-U36)</f>
        <v/>
      </c>
      <c r="X36" s="351">
        <f>IF(C36="","",C36-WEEKDAY(C36,1)+1)</f>
        <v/>
      </c>
      <c r="Y36" s="351">
        <f>SUMPRODUCT(($X$14:$X35=X36)*(($V$14:$V35)+($O$14:$O35)))+IF(X36=X14,$L$11,0)</f>
        <v/>
      </c>
      <c r="Z36" s="351" t="n"/>
      <c r="AA36" s="351" t="n"/>
      <c r="AB36" s="351" t="n"/>
      <c r="AC36" s="351" t="n"/>
      <c r="AD36" s="351" t="n"/>
      <c r="AE36" s="351" t="n"/>
      <c r="AF36" s="351" t="n"/>
    </row>
    <row r="37" ht="24" customHeight="1" s="348" thickBot="1">
      <c r="A37" s="154" t="inlineStr">
        <is>
          <t>On Day</t>
        </is>
      </c>
      <c r="B37" s="305" t="n"/>
      <c r="C37" s="90">
        <f>C36</f>
        <v/>
      </c>
      <c r="D37" s="276" t="n"/>
      <c r="E37" s="277">
        <f>IF(D37="", "",
 IF(D37=TIME(0,0,0), 0,
 IF(AND(D37&gt;=TIME(0,0,1), D37&lt;=TIME(2,0,0)), TIME(7,0,0),
 IF(AND(D37&gt;=TIME(6,0,0), D37&lt;=TIME(8,0,0)), TIME(12,0,0),
 IF(AND(D37&gt;TIME(8,0,0), D37&lt;=TIME(13,59,0)), TIME(15,0,0),
 IF(AND(D37&gt;=TIME(14,0,0), D37&lt;=TIME(17,59,0)), TIME(21,0,0),
 IF(AND(D37&gt;=TIME(18,0,0), D37&lt;=TIME(21,59,0)), TIME(0,0,0),
 IF(AND(D37&gt;=TIME(22,0,0), D37&lt;=TIME(23,59,59)), TIME(7,0,0), ""))))))))</f>
        <v/>
      </c>
      <c r="F37" s="156" t="n"/>
      <c r="G37" s="277">
        <f>IF(AND(D37&gt;=TIME(6,0,0),D37&lt;=TIME(8,0,0)),E37,"")</f>
        <v/>
      </c>
      <c r="H37" s="276" t="n"/>
      <c r="I37" s="30">
        <f>ROUND(IF(OR(D37="",E37="",E37=0),0,IF(H37="",MOD(E37-D37,1)*24,MOD(H37-D37,1)*24)),2)</f>
        <v/>
      </c>
      <c r="J37" s="158" t="n"/>
      <c r="K37" s="274" t="n"/>
      <c r="L37" s="189" t="n"/>
      <c r="M37" s="275">
        <f>MAX(0,V37-W37)</f>
        <v/>
      </c>
      <c r="N37" s="278">
        <f>(IF(OR($C37="",$D37=""),0,
 IF(OR($A36="Holiday",$A37="Holiday"),
    IF(ISNUMBER(MATCH(TRIM($B37),{"Phagwah","Good Friday","Easter Monday","Labour Day","Christmas","Eid ul Azha","Romans-2","Globe-12","Neptune P1"},0)),0,$I37),
 IF(AND(NOT(OR($A36="Annual Leave",$A37="Annual Leave")),$A37="Off day"),$I37,
  MAX(0,$I37-$V37)
  ))))+W37</f>
        <v/>
      </c>
      <c r="O37" s="278">
        <f>IF(AND(OR($A36="Holiday",$A37="Holiday"),
        ISNUMBER(MATCH(TRIM($B37),{"Phagwah","Good Friday","Easter Monday","Labour Day","Christmas","Eid ul Azha","Romans-2","Globe-12","Neptune P1"},0))),
   $I37,0)</f>
        <v/>
      </c>
      <c r="P37" s="278">
        <f>IF(OR($O$7="Canteen",$O$7="Head Office"),0,IF($I37&lt;=0,0,IF(AND($I36&lt;=0,OR(TRIM($J37)="Hebrews",TRIM($J37)="Romans",TRIM($J37)="Romans-2",TRIM($J37)="Globe",TRIM($J37)="Globe-12",TRIM($J37)="Neptune P1")),1,0)))</f>
        <v/>
      </c>
      <c r="Q37" s="279" t="n"/>
      <c r="R37" s="278">
        <f>IF(OR($O$7="Canteen",$O$7="Head Office"),0,IF(
  AND(
    SUMIFS(I:I, C:C, C37) &gt;= 8,
    COUNTIFS(C$14:C37, C37)=1,
    OR(
      TEXT(D37,"hh:mm:ss")="07:00:00",
      TEXT(D37,"hh:mm:ss")="15:00:00",
      TEXT(D37,"hh:mm:ss")="23:00:00",
      TEXT(D38,"hh:mm:ss")="07:00:00",
      TEXT(D38,"hh:mm:ss")="15:00:00",
      TEXT(D38,"hh:mm:ss")="23:00:00"
    )
  ),
  1,
  0
))</f>
        <v/>
      </c>
      <c r="S37" s="278">
        <f>IF(OR($A36="Annual Leave",$A37="Annual Leave"),IF(AND($A36&lt;&gt;"Annual Leave",$A37="Annual Leave"),8,0),0)</f>
        <v/>
      </c>
      <c r="T37" s="280" t="n"/>
      <c r="U37" s="144">
        <f>MAX(0,40-Y37)</f>
        <v/>
      </c>
      <c r="V37" s="351">
        <f>IF(OR($C37="",$D37=""),0,
 IF(OR($A36="Holiday",$A37="Holiday"),0,
 IF(AND(NOT(OR($A36="Annual Leave",$A37="Annual Leave")),$A37="Off day"),0,
  IF($I36+$I37&gt;=8,IF($I36&gt;=8,0,8-$I36),$I37)
  )))</f>
        <v/>
      </c>
      <c r="W37" s="351">
        <f>MAX(0,V37-U37)</f>
        <v/>
      </c>
      <c r="X37" s="351">
        <f>IF(C37="","",C37-WEEKDAY(C37,1)+1)</f>
        <v/>
      </c>
      <c r="Y37" s="351">
        <f>SUMPRODUCT(($X$14:$X36=X37)*(($V$14:$V36)+($O$14:$O36)))+IF(X37=X14,$L$11,0)</f>
        <v/>
      </c>
      <c r="Z37" s="351" t="n"/>
      <c r="AA37" s="351" t="n"/>
      <c r="AB37" s="351" t="n"/>
      <c r="AC37" s="351" t="n"/>
      <c r="AD37" s="351" t="n"/>
      <c r="AE37" s="351" t="n"/>
      <c r="AF37" s="351" t="n"/>
    </row>
    <row r="38" ht="24" customHeight="1" s="348" thickBot="1">
      <c r="A38" s="194" t="inlineStr">
        <is>
          <t>On Day</t>
        </is>
      </c>
      <c r="B38" s="195" t="n"/>
      <c r="C38" s="103">
        <f>C36+1</f>
        <v/>
      </c>
      <c r="D38" s="64" t="n"/>
      <c r="E38" s="196">
        <f>IF(D38="", "",
 IF(D38=TIME(0,0,0), 0,
 IF(AND(D38&gt;=TIME(0,0,1), D38&lt;=TIME(2,0,0)), TIME(7,0,0),
 IF(AND(D38&gt;=TIME(6,0,0), D38&lt;=TIME(8,0,0)), TIME(12,0,0),
 IF(AND(D38&gt;TIME(8,0,0), D38&lt;=TIME(13,59,0)), TIME(15,0,0),
 IF(AND(D38&gt;=TIME(14,0,0), D38&lt;=TIME(17,59,0)), TIME(21,0,0),
 IF(AND(D38&gt;=TIME(18,0,0), D38&lt;=TIME(21,59,0)), TIME(0,0,0),
 IF(AND(D38&gt;=TIME(22,0,0), D38&lt;=TIME(23,59,59)), TIME(7,0,0), ""))))))))</f>
        <v/>
      </c>
      <c r="F38" s="197" t="n"/>
      <c r="G38" s="196">
        <f>IF(AND(D38&gt;=TIME(6,0,0),D38&lt;=TIME(8,0,0)),E38,"")</f>
        <v/>
      </c>
      <c r="H38" s="64" t="n"/>
      <c r="I38" s="65">
        <f>ROUND(IF(OR(D38="",E38="",E38=0),0,IF(H38="",MOD(E38-D38,1)*24,MOD(H38-D38,1)*24)),2)</f>
        <v/>
      </c>
      <c r="J38" s="198" t="n"/>
      <c r="K38" s="306" t="n"/>
      <c r="L38" s="181" t="n"/>
      <c r="M38" s="307">
        <f>MAX(0,V38-W38)</f>
        <v/>
      </c>
      <c r="N38" s="66">
        <f>(IF(OR($C38="",$D38=""),0,
 IF(OR($A38="Holiday",$A39="Holiday"),
    IF(ISNUMBER(MATCH(TRIM($B38),{"Phagwah","Good Friday","Easter Monday","Labour Day","Christmas","Eid ul Azha","Romans-2","Globe-12","Neptune P1"},0)),0,$I38),
 IF(AND(NOT(OR($A38="Annual Leave",$A39="Annual Leave")),$A38="Off day"),$I38,
  MAX(0,$I38-$V38)
  ))))+W38</f>
        <v/>
      </c>
      <c r="O38" s="66">
        <f>IF(AND(OR($A38="Holiday",$A39="Holiday"),
        ISNUMBER(MATCH(TRIM($B38),{"Phagwah","Good Friday","Easter Monday","Labour Day","Christmas","Eid ul Azha","Romans-2","Globe-12","Neptune P1"},0))),
   $I38,0)</f>
        <v/>
      </c>
      <c r="P38" s="66">
        <f>IF(OR($O$7="Canteen",$O$7="Head Office"),0,IF($I38&lt;=0,0,IF(OR(OR(TRIM($J38)="Hebrews",TRIM($J38)="Romans",TRIM($J38)="Romans-2",TRIM($J38)="Globe",TRIM($J38)="Globe-12",TRIM($J38)="Neptune P1"),AND($I39&gt;0,OR(TRIM($J39)="Hebrews",TRIM($J39)="Romans",TRIM($J39)="Romans-2",TRIM($J39)="Globe",TRIM($J39)="Globe-12",TRIM($J39)="Neptune P1"))),1,0)))</f>
        <v/>
      </c>
      <c r="Q38" s="67" t="n"/>
      <c r="R38" s="66">
        <f>IF(OR($O$7="Canteen",$O$7="Head Office"),0,IF(
  AND(
    SUMIFS(I:I, C:C, C38) &gt;= 8,
    COUNTIFS(C$14:C38, C38)=1,
    OR(
      TEXT(D38,"hh:mm:ss")="07:00:00",
      TEXT(D38,"hh:mm:ss")="15:00:00",
      TEXT(D38,"hh:mm:ss")="23:00:00",
      TEXT(D39,"hh:mm:ss")="07:00:00",
      TEXT(D39,"hh:mm:ss")="15:00:00",
      TEXT(D39,"hh:mm:ss")="23:00:00"
    )
  ),
  1,
  0
))</f>
        <v/>
      </c>
      <c r="S38" s="66">
        <f>IF(OR($A38="Annual Leave",$A39="Annual Leave"),IF($A38="Annual Leave",8,0),0)</f>
        <v/>
      </c>
      <c r="T38" s="68" t="n"/>
      <c r="U38" s="144">
        <f>MAX(0,40-Y38)</f>
        <v/>
      </c>
      <c r="V38" s="351">
        <f>IF(OR($C38="",$D38=""),0,
 IF(OR($A38="Holiday",$A39="Holiday"),0,
 IF(AND(NOT(OR($A38="Annual Leave",$A39="Annual Leave")),$A38="Off day"),0,
  IF($I38+$I39&gt;=8,IF($I38&gt;=8,8,$I38),$I38)
  )))</f>
        <v/>
      </c>
      <c r="W38" s="351">
        <f>MAX(0,V38-U38)</f>
        <v/>
      </c>
      <c r="X38" s="351">
        <f>IF(C38="","",C38-WEEKDAY(C38,1)+1)</f>
        <v/>
      </c>
      <c r="Y38" s="351">
        <f>SUMPRODUCT(($X$14:$X37=X38)*(($V$14:$V37)+($O$14:$O37)))+IF(X38=X14,$L$11,0)</f>
        <v/>
      </c>
      <c r="Z38" s="351" t="n"/>
      <c r="AA38" s="351" t="n"/>
      <c r="AB38" s="351" t="n"/>
      <c r="AC38" s="351" t="n"/>
      <c r="AD38" s="351" t="n"/>
      <c r="AE38" s="351" t="n"/>
      <c r="AF38" s="351" t="n"/>
    </row>
    <row r="39" ht="24" customHeight="1" s="348" thickBot="1">
      <c r="A39" s="194" t="inlineStr">
        <is>
          <t>On Day</t>
        </is>
      </c>
      <c r="B39" s="199" t="n"/>
      <c r="C39" s="104">
        <f>C38</f>
        <v/>
      </c>
      <c r="D39" s="69" t="n"/>
      <c r="E39" s="200">
        <f>IF(D39="", "",
 IF(D39=TIME(0,0,0), 0,
 IF(AND(D39&gt;=TIME(0,0,1), D39&lt;=TIME(2,0,0)), TIME(7,0,0),
 IF(AND(D39&gt;=TIME(6,0,0), D39&lt;=TIME(8,0,0)), TIME(12,0,0),
 IF(AND(D39&gt;TIME(8,0,0), D39&lt;=TIME(13,59,0)), TIME(15,0,0),
 IF(AND(D39&gt;=TIME(14,0,0), D39&lt;=TIME(17,59,0)), TIME(21,0,0),
 IF(AND(D39&gt;=TIME(18,0,0), D39&lt;=TIME(21,59,0)), TIME(0,0,0),
 IF(AND(D39&gt;=TIME(22,0,0), D39&lt;=TIME(23,59,59)), TIME(7,0,0), ""))))))))</f>
        <v/>
      </c>
      <c r="F39" s="201" t="n"/>
      <c r="G39" s="200">
        <f>IF(AND(D39&gt;=TIME(6,0,0),D39&lt;=TIME(8,0,0)),E39,"")</f>
        <v/>
      </c>
      <c r="H39" s="69" t="n"/>
      <c r="I39" s="70">
        <f>ROUND(IF(OR(D39="",E39="",E39=0),0,IF(H39="",MOD(E39-D39,1)*24,MOD(H39-D39,1)*24)),2)</f>
        <v/>
      </c>
      <c r="J39" s="198" t="n"/>
      <c r="K39" s="306" t="n"/>
      <c r="L39" s="183" t="n"/>
      <c r="M39" s="307">
        <f>MAX(0,V39-W39)</f>
        <v/>
      </c>
      <c r="N39" s="71">
        <f>(IF(OR($C39="",$D39=""),0,
 IF(OR($A38="Holiday",$A39="Holiday"),
    IF(ISNUMBER(MATCH(TRIM($B39),{"Phagwah","Good Friday","Easter Monday","Labour Day","Christmas","Eid ul Azha","Romans-2","Globe-12","Neptune P1"},0)),0,$I39),
 IF(AND(NOT(OR($A38="Annual Leave",$A39="Annual Leave")),$A39="Off day"),$I39,
  MAX(0,$I39-$V39)
  ))))+W39</f>
        <v/>
      </c>
      <c r="O39" s="71">
        <f>IF(AND(OR($A38="Holiday",$A39="Holiday"),
        ISNUMBER(MATCH(TRIM($B39),{"Phagwah","Good Friday","Easter Monday","Labour Day","Christmas","Eid ul Azha","Romans-2","Globe-12","Neptune P1"},0))),
   $I39,0)</f>
        <v/>
      </c>
      <c r="P39" s="71">
        <f>IF(OR($O$7="Canteen",$O$7="Head Office"),0,IF($I39&lt;=0,0,IF(AND($I38&lt;=0,OR(TRIM($J39)="Hebrews",TRIM($J39)="Romans",TRIM($J39)="Romans-2",TRIM($J39)="Globe",TRIM($J39)="Globe-12",TRIM($J39)="Neptune P1")),1,0)))</f>
        <v/>
      </c>
      <c r="Q39" s="72" t="n"/>
      <c r="R39" s="71">
        <f>IF(OR($O$7="Canteen",$O$7="Head Office"),0,IF(
  AND(
    SUMIFS(I:I, C:C, C39) &gt;= 8,
    COUNTIFS(C$14:C39, C39)=1,
    OR(
      TEXT(D39,"hh:mm:ss")="07:00:00",
      TEXT(D39,"hh:mm:ss")="15:00:00",
      TEXT(D39,"hh:mm:ss")="23:00:00",
      TEXT(D40,"hh:mm:ss")="07:00:00",
      TEXT(D40,"hh:mm:ss")="15:00:00",
      TEXT(D40,"hh:mm:ss")="23:00:00"
    )
  ),
  1,
  0
))</f>
        <v/>
      </c>
      <c r="S39" s="71">
        <f>IF(OR($A38="Annual Leave",$A39="Annual Leave"),IF(AND($A38&lt;&gt;"Annual Leave",$A39="Annual Leave"),8,0),0)</f>
        <v/>
      </c>
      <c r="T39" s="73" t="n"/>
      <c r="U39" s="144">
        <f>MAX(0,40-Y39)</f>
        <v/>
      </c>
      <c r="V39" s="351">
        <f>IF(OR($C39="",$D39=""),0,
 IF(OR($A38="Holiday",$A39="Holiday"),0,
 IF(AND(NOT(OR($A38="Annual Leave",$A39="Annual Leave")),$A39="Off day"),0,
  IF($I38+$I39&gt;=8,IF($I38&gt;=8,0,8-$I38),$I39)
  )))</f>
        <v/>
      </c>
      <c r="W39" s="351">
        <f>MAX(0,V39-U39)</f>
        <v/>
      </c>
      <c r="X39" s="351">
        <f>IF(C39="","",C39-WEEKDAY(C39,1)+1)</f>
        <v/>
      </c>
      <c r="Y39" s="351">
        <f>SUMPRODUCT(($X$14:$X38=X39)*(($V$14:$V38)+($O$14:$O38)))+IF(X39=X14,$L$11,0)</f>
        <v/>
      </c>
      <c r="Z39" s="351" t="n"/>
      <c r="AA39" s="351" t="n"/>
      <c r="AB39" s="351" t="n"/>
      <c r="AC39" s="351" t="n"/>
      <c r="AD39" s="351" t="n"/>
      <c r="AE39" s="351" t="n"/>
      <c r="AF39" s="351" t="n"/>
    </row>
    <row r="40" ht="24" customHeight="1" s="348" thickBot="1">
      <c r="A40" s="202" t="inlineStr">
        <is>
          <t>On Day</t>
        </is>
      </c>
      <c r="B40" s="203" t="n"/>
      <c r="C40" s="105">
        <f>C38+1</f>
        <v/>
      </c>
      <c r="D40" s="74" t="n"/>
      <c r="E40" s="204">
        <f>IF(D40="", "",
 IF(D40=TIME(0,0,0), 0,
 IF(AND(D40&gt;=TIME(0,0,1), D40&lt;=TIME(2,0,0)), TIME(7,0,0),
 IF(AND(D40&gt;=TIME(6,0,0), D40&lt;=TIME(8,0,0)), TIME(12,0,0),
 IF(AND(D40&gt;TIME(8,0,0), D40&lt;=TIME(13,59,0)), TIME(15,0,0),
 IF(AND(D40&gt;=TIME(14,0,0), D40&lt;=TIME(17,59,0)), TIME(21,0,0),
 IF(AND(D40&gt;=TIME(18,0,0), D40&lt;=TIME(21,59,0)), TIME(0,0,0),
 IF(AND(D40&gt;=TIME(22,0,0), D40&lt;=TIME(23,59,59)), TIME(7,0,0), ""))))))))</f>
        <v/>
      </c>
      <c r="F40" s="205" t="n"/>
      <c r="G40" s="204">
        <f>IF(AND(D40&gt;=TIME(6,0,0),D40&lt;=TIME(8,0,0)),E40,"")</f>
        <v/>
      </c>
      <c r="H40" s="74" t="n"/>
      <c r="I40" s="106">
        <f>ROUND(IF(OR(D40="",E40="",E40=0),0,IF(H40="",MOD(E40-D40,1)*24,MOD(H40-D40,1)*24)),2)</f>
        <v/>
      </c>
      <c r="J40" s="206" t="n"/>
      <c r="K40" s="308" t="n"/>
      <c r="L40" s="189" t="n"/>
      <c r="M40" s="309">
        <f>MAX(0,V40-W40)</f>
        <v/>
      </c>
      <c r="N40" s="75">
        <f>(IF(OR($C40="",$D40=""),0,
 IF(OR($A40="Holiday",$A41="Holiday"),
    IF(ISNUMBER(MATCH(TRIM($B40),{"Phagwah","Good Friday","Easter Monday","Labour Day","Christmas","Eid ul Azha","Romans-2","Globe-12","Neptune P1"},0)),0,$I40),
 IF(AND(NOT(OR($A40="Annual Leave",$A41="Annual Leave")),$A40="Off day"),$I40,
  MAX(0,$I40-$V40)
  ))))+W40</f>
        <v/>
      </c>
      <c r="O40" s="75">
        <f>IF(AND(OR($A40="Holiday",$A41="Holiday"),
        ISNUMBER(MATCH(TRIM($B40),{"Phagwah","Good Friday","Easter Monday","Labour Day","Christmas","Eid ul Azha","Romans-2","Globe-12","Neptune P1"},0))),
   $I40,0)</f>
        <v/>
      </c>
      <c r="P40" s="75">
        <f>IF(OR($O$7="Canteen",$O$7="Head Office"),0,IF($I40&lt;=0,0,IF(OR(OR(TRIM($J40)="Hebrews",TRIM($J40)="Romans",TRIM($J40)="Romans-2",TRIM($J40)="Globe",TRIM($J40)="Globe-12",TRIM($J40)="Neptune P1"),AND($I41&gt;0,OR(TRIM($J41)="Hebrews",TRIM($J41)="Romans",TRIM($J41)="Romans-2",TRIM($J41)="Globe",TRIM($J41)="Globe-12",TRIM($J41)="Neptune P1"))),1,0)))</f>
        <v/>
      </c>
      <c r="Q40" s="76" t="n"/>
      <c r="R40" s="75">
        <f>IF(OR($O$7="Canteen",$O$7="Head Office"),0,IF(
  AND(
    SUMIFS(I:I, C:C, C40) &gt;= 8,
    COUNTIFS(C$14:C40, C40)=1,
    OR(
      TEXT(D40,"hh:mm:ss")="07:00:00",
      TEXT(D40,"hh:mm:ss")="15:00:00",
      TEXT(D40,"hh:mm:ss")="23:00:00",
      TEXT(D41,"hh:mm:ss")="07:00:00",
      TEXT(D41,"hh:mm:ss")="15:00:00",
      TEXT(D41,"hh:mm:ss")="23:00:00"
    )
  ),
  1,
  0
))</f>
        <v/>
      </c>
      <c r="S40" s="75">
        <f>IF(OR($A40="Annual Leave",$A41="Annual Leave"),IF($A40="Annual Leave",8,0),0)</f>
        <v/>
      </c>
      <c r="T40" s="107" t="n"/>
      <c r="U40" s="144">
        <f>MAX(0,40-Y40)</f>
        <v/>
      </c>
      <c r="V40" s="351">
        <f>IF(OR($C40="",$D40=""),0,
 IF(OR($A40="Holiday",$A41="Holiday"),0,
 IF(AND(NOT(OR($A40="Annual Leave",$A41="Annual Leave")),$A40="Off day"),0,
  IF($I40+$I41&gt;=8,IF($I40&gt;=8,8,$I40),$I40)
  )))</f>
        <v/>
      </c>
      <c r="W40" s="351">
        <f>MAX(0,V40-U40)</f>
        <v/>
      </c>
      <c r="X40" s="351">
        <f>IF(C40="","",C40-WEEKDAY(C40,1)+1)</f>
        <v/>
      </c>
      <c r="Y40" s="351">
        <f>SUMPRODUCT(($X$14:$X39=X40)*(($V$14:$V39)+($O$14:$O39)))+IF(X40=X14,$L$11,0)</f>
        <v/>
      </c>
      <c r="Z40" s="351" t="n"/>
      <c r="AA40" s="351" t="n"/>
      <c r="AB40" s="351" t="n"/>
      <c r="AC40" s="351" t="n"/>
      <c r="AD40" s="351" t="n"/>
      <c r="AE40" s="351" t="n"/>
      <c r="AF40" s="351" t="n"/>
    </row>
    <row r="41" ht="24" customHeight="1" s="348" thickBot="1">
      <c r="A41" s="202" t="inlineStr">
        <is>
          <t>On Day</t>
        </is>
      </c>
      <c r="B41" s="310" t="n"/>
      <c r="C41" s="105">
        <f>C40</f>
        <v/>
      </c>
      <c r="D41" s="311" t="n"/>
      <c r="E41" s="312">
        <f>IF(D41="", "",
 IF(D41=TIME(0,0,0), 0,
 IF(AND(D41&gt;=TIME(0,0,1), D41&lt;=TIME(2,0,0)), TIME(7,0,0),
 IF(AND(D41&gt;=TIME(6,0,0), D41&lt;=TIME(8,0,0)), TIME(12,0,0),
 IF(AND(D41&gt;TIME(8,0,0), D41&lt;=TIME(13,59,0)), TIME(15,0,0),
 IF(AND(D41&gt;=TIME(14,0,0), D41&lt;=TIME(17,59,0)), TIME(21,0,0),
 IF(AND(D41&gt;=TIME(18,0,0), D41&lt;=TIME(21,59,0)), TIME(0,0,0),
 IF(AND(D41&gt;=TIME(22,0,0), D41&lt;=TIME(23,59,59)), TIME(7,0,0), ""))))))))</f>
        <v/>
      </c>
      <c r="F41" s="205" t="n"/>
      <c r="G41" s="312">
        <f>IF(AND(D41&gt;=TIME(6,0,0),D41&lt;=TIME(8,0,0)),E41,"")</f>
        <v/>
      </c>
      <c r="H41" s="311" t="n"/>
      <c r="I41" s="106">
        <f>ROUND(IF(OR(D41="",E41="",E41=0),0,IF(H41="",MOD(E41-D41,1)*24,MOD(H41-D41,1)*24)),2)</f>
        <v/>
      </c>
      <c r="J41" s="207" t="n"/>
      <c r="K41" s="308" t="n"/>
      <c r="L41" s="189" t="n"/>
      <c r="M41" s="309">
        <f>MAX(0,V41-W41)</f>
        <v/>
      </c>
      <c r="N41" s="313">
        <f>(IF(OR($C41="",$D41=""),0,
 IF(OR($A40="Holiday",$A41="Holiday"),
    IF(ISNUMBER(MATCH(TRIM($B41),{"Phagwah","Good Friday","Easter Monday","Labour Day","Christmas","Eid ul Azha","Romans-2","Globe-12","Neptune P1"},0)),0,$I41),
 IF(AND(NOT(OR($A40="Annual Leave",$A41="Annual Leave")),$A41="Off day"),$I41,
  MAX(0,$I41-$V41)
  ))))+W41</f>
        <v/>
      </c>
      <c r="O41" s="313">
        <f>IF(AND(OR($A40="Holiday",$A41="Holiday"),
        ISNUMBER(MATCH(TRIM($B41),{"Phagwah","Good Friday","Easter Monday","Labour Day","Christmas","Eid ul Azha","Romans-2","Globe-12","Neptune P1"},0))),
   $I41,0)</f>
        <v/>
      </c>
      <c r="P41" s="313">
        <f>IF(OR($O$7="Canteen",$O$7="Head Office"),0,IF($I41&lt;=0,0,IF(AND($I40&lt;=0,OR(TRIM($J41)="Hebrews",TRIM($J41)="Romans",TRIM($J41)="Romans-2",TRIM($J41)="Globe",TRIM($J41)="Globe-12",TRIM($J41)="Neptune P1")),1,0)))</f>
        <v/>
      </c>
      <c r="Q41" s="314" t="n"/>
      <c r="R41" s="313">
        <f>IF(OR($O$7="Canteen",$O$7="Head Office"),0,IF(
  AND(
    SUMIFS(I:I, C:C, C41) &gt;= 8,
    COUNTIFS(C$14:C41, C41)=1,
    OR(
      TEXT(D41,"hh:mm:ss")="07:00:00",
      TEXT(D41,"hh:mm:ss")="15:00:00",
      TEXT(D41,"hh:mm:ss")="23:00:00",
      TEXT(D42,"hh:mm:ss")="07:00:00",
      TEXT(D42,"hh:mm:ss")="15:00:00",
      TEXT(D42,"hh:mm:ss")="23:00:00"
    )
  ),
  1,
  0
))</f>
        <v/>
      </c>
      <c r="S41" s="313">
        <f>IF(OR($A40="Annual Leave",$A41="Annual Leave"),IF(AND($A40&lt;&gt;"Annual Leave",$A41="Annual Leave"),8,0),0)</f>
        <v/>
      </c>
      <c r="T41" s="315" t="n"/>
      <c r="U41" s="144">
        <f>MAX(0,40-Y41)</f>
        <v/>
      </c>
      <c r="V41" s="351">
        <f>IF(OR($C41="",$D41=""),0,
 IF(OR($A40="Holiday",$A41="Holiday"),0,
 IF(AND(NOT(OR($A40="Annual Leave",$A41="Annual Leave")),$A41="Off day"),0,
  IF($I40+$I41&gt;=8,IF($I40&gt;=8,0,8-$I40),$I41)
  )))</f>
        <v/>
      </c>
      <c r="W41" s="351">
        <f>MAX(0,V41-U41)</f>
        <v/>
      </c>
      <c r="X41" s="351">
        <f>IF(C41="","",C41-WEEKDAY(C41,1)+1)</f>
        <v/>
      </c>
      <c r="Y41" s="351">
        <f>SUMPRODUCT(($X$14:$X40=X41)*(($V$14:$V40)+($O$14:$O40)))+IF(X41=X14,$L$11,0)</f>
        <v/>
      </c>
      <c r="Z41" s="351" t="n"/>
      <c r="AA41" s="351" t="n"/>
      <c r="AB41" s="351" t="n"/>
      <c r="AC41" s="351" t="n"/>
      <c r="AD41" s="351" t="n"/>
      <c r="AE41" s="351" t="n"/>
      <c r="AF41" s="351" t="n"/>
    </row>
    <row r="42" ht="24" customHeight="1" s="348" thickBot="1">
      <c r="A42" s="208" t="inlineStr">
        <is>
          <t>On Day</t>
        </is>
      </c>
      <c r="B42" s="209" t="n"/>
      <c r="C42" s="108">
        <f>C40+1</f>
        <v/>
      </c>
      <c r="D42" s="77" t="n"/>
      <c r="E42" s="210">
        <f>IF(D42="", "",
 IF(D42=TIME(0,0,0), 0,
 IF(AND(D42&gt;=TIME(0,0,1), D42&lt;=TIME(2,0,0)), TIME(7,0,0),
 IF(AND(D42&gt;=TIME(6,0,0), D42&lt;=TIME(8,0,0)), TIME(12,0,0),
 IF(AND(D42&gt;TIME(8,0,0), D42&lt;=TIME(13,59,0)), TIME(15,0,0),
 IF(AND(D42&gt;=TIME(14,0,0), D42&lt;=TIME(17,59,0)), TIME(21,0,0),
 IF(AND(D42&gt;=TIME(18,0,0), D42&lt;=TIME(21,59,0)), TIME(0,0,0),
 IF(AND(D42&gt;=TIME(22,0,0), D42&lt;=TIME(23,59,59)), TIME(7,0,0), ""))))))))</f>
        <v/>
      </c>
      <c r="F42" s="211" t="n"/>
      <c r="G42" s="210">
        <f>IF(AND(D42&gt;=TIME(6,0,0),D42&lt;=TIME(8,0,0)),E42,"")</f>
        <v/>
      </c>
      <c r="H42" s="77" t="n"/>
      <c r="I42" s="16">
        <f>ROUND(IF(OR(D42="",E42="",E42=0),0,IF(H42="",MOD(E42-D42,1)*24,MOD(H42-D42,1)*24)),2)</f>
        <v/>
      </c>
      <c r="J42" s="212" t="n"/>
      <c r="K42" s="316" t="n"/>
      <c r="L42" s="181" t="n"/>
      <c r="M42" s="317">
        <f>MAX(0,V42-W42)</f>
        <v/>
      </c>
      <c r="N42" s="17">
        <f>(IF(OR($C42="",$D42=""),0,
 IF(OR($A42="Holiday",$A43="Holiday"),
    IF(ISNUMBER(MATCH(TRIM($B42),{"Phagwah","Good Friday","Easter Monday","Labour Day","Christmas","Eid ul Azha","Romans-2","Globe-12","Neptune P1"},0)),0,$I42),
 IF(AND(NOT(OR($A42="Annual Leave",$A43="Annual Leave")),$A42="Off day"),$I42,
  MAX(0,$I42-$V42)
  ))))+W42</f>
        <v/>
      </c>
      <c r="O42" s="213">
        <f>IF(AND(OR($A42="Holiday",$A43="Holiday"),
        ISNUMBER(MATCH(TRIM($B42),{"Phagwah","Good Friday","Easter Monday","Labour Day","Christmas","Eid ul Azha","Romans-2","Globe-12","Neptune P1"},0))),
   $I42,0)</f>
        <v/>
      </c>
      <c r="P42" s="17">
        <f>IF(OR($O$7="Canteen",$O$7="Head Office"),0,IF($I42&lt;=0,0,IF(OR(OR(TRIM($J42)="Hebrews",TRIM($J42)="Romans",TRIM($J42)="Romans-2",TRIM($J42)="Globe",TRIM($J42)="Globe-12",TRIM($J42)="Neptune P1"),AND($I43&gt;0,OR(TRIM($J43)="Hebrews",TRIM($J43)="Romans",TRIM($J43)="Romans-2",TRIM($J43)="Globe",TRIM($J43)="Globe-12",TRIM($J43)="Neptune P1"))),1,0)))</f>
        <v/>
      </c>
      <c r="Q42" s="78" t="n"/>
      <c r="R42" s="213">
        <f>IF(OR($O$7="Canteen",$O$7="Head Office"),0,IF(
  AND(
    SUMIFS(I:I, C:C, C42) &gt;= 8,
    COUNTIFS(C$14:C42, C42)=1,
    OR(
      TEXT(D42,"hh:mm:ss")="07:00:00",
      TEXT(D42,"hh:mm:ss")="15:00:00",
      TEXT(D42,"hh:mm:ss")="23:00:00",
      TEXT(D43,"hh:mm:ss")="07:00:00",
      TEXT(D43,"hh:mm:ss")="15:00:00",
      TEXT(D43,"hh:mm:ss")="23:00:00"
    )
  ),
  1,
  0
))</f>
        <v/>
      </c>
      <c r="S42" s="213">
        <f>IF(OR($A42="Annual Leave",$A43="Annual Leave"),IF($A42="Annual Leave",8,0),0)</f>
        <v/>
      </c>
      <c r="T42" s="79" t="n"/>
      <c r="U42" s="144">
        <f>MAX(0,40-Y42)</f>
        <v/>
      </c>
      <c r="V42" s="351">
        <f>IF(OR($C42="",$D42=""),0,
 IF(OR($A42="Holiday",$A43="Holiday"),0,
 IF(AND(NOT(OR($A42="Annual Leave",$A43="Annual Leave")),$A42="Off day"),0,
  IF($I42+$I43&gt;=8,IF($I42&gt;=8,8,$I42),$I42)
  )))</f>
        <v/>
      </c>
      <c r="W42" s="351">
        <f>MAX(0,V42-U42)</f>
        <v/>
      </c>
      <c r="X42" s="351">
        <f>IF(C42="","",C42-WEEKDAY(C42,1)+1)</f>
        <v/>
      </c>
      <c r="Y42" s="351">
        <f>SUMPRODUCT(($X$14:$X41=X42)*(($V$14:$V41)+($O$14:$O41)))+IF(X42=X14,$L$11,0)</f>
        <v/>
      </c>
      <c r="Z42" s="351" t="n"/>
      <c r="AA42" s="351" t="n"/>
      <c r="AB42" s="351" t="n"/>
      <c r="AC42" s="351" t="n"/>
      <c r="AD42" s="351" t="n"/>
      <c r="AE42" s="351" t="n"/>
      <c r="AF42" s="351" t="n"/>
    </row>
    <row r="43" ht="24" customHeight="1" s="348" thickBot="1">
      <c r="A43" s="208" t="inlineStr">
        <is>
          <t>On Day</t>
        </is>
      </c>
      <c r="B43" s="214" t="n"/>
      <c r="C43" s="109">
        <f>C42</f>
        <v/>
      </c>
      <c r="D43" s="18" t="n"/>
      <c r="E43" s="215">
        <f>IF(D43="", "",
 IF(D43=TIME(0,0,0), 0,
 IF(AND(D43&gt;=TIME(0,0,1), D43&lt;=TIME(2,0,0)), TIME(7,0,0),
 IF(AND(D43&gt;=TIME(6,0,0), D43&lt;=TIME(8,0,0)), TIME(12,0,0),
 IF(AND(D43&gt;TIME(8,0,0), D43&lt;=TIME(13,59,0)), TIME(15,0,0),
 IF(AND(D43&gt;=TIME(14,0,0), D43&lt;=TIME(17,59,0)), TIME(21,0,0),
 IF(AND(D43&gt;=TIME(18,0,0), D43&lt;=TIME(21,59,0)), TIME(0,0,0),
 IF(AND(D43&gt;=TIME(22,0,0), D43&lt;=TIME(23,59,59)), TIME(7,0,0), ""))))))))</f>
        <v/>
      </c>
      <c r="F43" s="216" t="n"/>
      <c r="G43" s="215">
        <f>IF(AND(D43&gt;=TIME(6,0,0),D43&lt;=TIME(8,0,0)),E43,"")</f>
        <v/>
      </c>
      <c r="H43" s="18" t="n"/>
      <c r="I43" s="19">
        <f>ROUND(IF(OR(D43="",E43="",E43=0),0,IF(H43="",MOD(E43-D43,1)*24,MOD(H43-D43,1)*24)),2)</f>
        <v/>
      </c>
      <c r="J43" s="212" t="n"/>
      <c r="K43" s="316" t="n"/>
      <c r="L43" s="183" t="n"/>
      <c r="M43" s="317">
        <f>MAX(0,V43-W43)</f>
        <v/>
      </c>
      <c r="N43" s="20">
        <f>(IF(OR($C43="",$D43=""),0,
 IF(OR($A42="Holiday",$A43="Holiday"),
    IF(ISNUMBER(MATCH(TRIM($B43),{"Phagwah","Good Friday","Easter Monday","Labour Day","Christmas","Eid ul Azha","Romans-2","Globe-12","Neptune P1"},0)),0,$I43),
 IF(AND(NOT(OR($A42="Annual Leave",$A43="Annual Leave")),$A43="Off day"),$I43,
  MAX(0,$I43-$V43)
  ))))+W43</f>
        <v/>
      </c>
      <c r="O43" s="20">
        <f>IF(AND(OR($A42="Holiday",$A43="Holiday"),
        ISNUMBER(MATCH(TRIM($B43),{"Phagwah","Good Friday","Easter Monday","Labour Day","Christmas","Eid ul Azha","Romans-2","Globe-12","Neptune P1"},0))),
   $I43,0)</f>
        <v/>
      </c>
      <c r="P43" s="20">
        <f>IF(OR($O$7="Canteen",$O$7="Head Office"),0,IF($I43&lt;=0,0,IF(AND($I42&lt;=0,OR(TRIM($J43)="Hebrews",TRIM($J43)="Romans",TRIM($J43)="Romans-2",TRIM($J43)="Globe",TRIM($J43)="Globe-12",TRIM($J43)="Neptune P1")),1,0)))</f>
        <v/>
      </c>
      <c r="Q43" s="21" t="n"/>
      <c r="R43" s="20">
        <f>IF(OR($O$7="Canteen",$O$7="Head Office"),0,IF(
  AND(
    SUMIFS(I:I, C:C, C43) &gt;= 8,
    COUNTIFS(C$14:C43, C43)=1,
    OR(
      TEXT(D43,"hh:mm:ss")="07:00:00",
      TEXT(D43,"hh:mm:ss")="15:00:00",
      TEXT(D43,"hh:mm:ss")="23:00:00",
      TEXT(D49,"hh:mm:ss")="07:00:00",
      TEXT(D49,"hh:mm:ss")="15:00:00",
      TEXT(D49,"hh:mm:ss")="23:00:00"
    )
  ),
  1,
  0
))</f>
        <v/>
      </c>
      <c r="S43" s="20">
        <f>IF(OR($A42="Annual Leave",$A43="Annual Leave"),IF(AND($A42&lt;&gt;"Annual Leave",$A43="Annual Leave"),8,0),0)</f>
        <v/>
      </c>
      <c r="T43" s="22" t="n"/>
      <c r="U43" s="144">
        <f>MAX(0,40-Y43)</f>
        <v/>
      </c>
      <c r="V43" s="351">
        <f>IF(OR($C43="",$D43=""),0,
 IF(OR($A42="Holiday",$A43="Holiday"),0,
 IF(AND(NOT(OR($A42="Annual Leave",$A43="Annual Leave")),$A43="Off day"),0,
  IF($I42+$I43&gt;=8,IF($I42&gt;=8,0,8-$I42),$I43)
  )))</f>
        <v/>
      </c>
      <c r="W43" s="351">
        <f>MAX(0,V43-U43)</f>
        <v/>
      </c>
      <c r="X43" s="351">
        <f>IF(C43="","",C43-WEEKDAY(C43,1)+1)</f>
        <v/>
      </c>
      <c r="Y43" s="351">
        <f>SUMPRODUCT(($X$14:$X42=X43)*(($V$14:$V42)+($O$14:$O42)))+IF(X43=X14,$L$11,0)</f>
        <v/>
      </c>
      <c r="Z43" s="351" t="n"/>
      <c r="AA43" s="351" t="n"/>
      <c r="AB43" s="351" t="n"/>
      <c r="AC43" s="351" t="n"/>
      <c r="AD43" s="351" t="n"/>
      <c r="AE43" s="351" t="n"/>
      <c r="AF43" s="351" t="n"/>
    </row>
    <row r="44" ht="24" customHeight="1" s="348" thickBot="1">
      <c r="A44" s="176" t="n"/>
      <c r="B44" s="176" t="n"/>
      <c r="C44" s="217" t="n"/>
      <c r="D44" s="110" t="n"/>
      <c r="E44" s="110" t="n"/>
      <c r="F44" s="218" t="n"/>
      <c r="G44" s="110" t="n"/>
      <c r="H44" s="110" t="n"/>
      <c r="I44" s="219" t="n"/>
      <c r="J44" s="219" t="n"/>
      <c r="K44" s="219" t="n"/>
      <c r="L44" s="219" t="n"/>
      <c r="M44" s="111">
        <f>MAX(0,V44-W44)</f>
        <v/>
      </c>
      <c r="N44" s="112">
        <f>(IF(OR($C44="",$D44=""),0,
 IF(OR($A44="Holiday",$A45="Holiday"),
    IF(ISNUMBER(MATCH(TRIM($B44),{"Phagwah","Good Friday","Easter Monday","Labour Day","Christmas","Eid ul Azha","Romans-2","Globe-12","Neptune P1"},0)),0,$I44),
 IF(AND(NOT(OR($A44="Annual Leave",$A45="Annual Leave")),$A44="Off day"),$I44,
  MAX(0,$I44-$V44)
  ))))+W44</f>
        <v/>
      </c>
      <c r="O44" s="112">
        <f>IF(AND(OR($A44="Holiday",$A45="Holiday"),
        ISNUMBER(MATCH(TRIM($B44),{"Phagwah","Good Friday","Easter Monday","Labour Day","Christmas","Eid ul Azha","Romans-2","Globe-12","Neptune P1"},0))),
   $I44,0)</f>
        <v/>
      </c>
      <c r="P44" s="112">
        <f>IF(OR($O$7="Canteen",$O$7="Head Office"),0,IF($I44&lt;=0,0,IF(OR(OR(TRIM($J44)="Hebrews",TRIM($J44)="Romans",TRIM($J44)="Romans-2",TRIM($J44)="Globe",TRIM($J44)="Globe-12",TRIM($J44)="Neptune P1"),AND($I45&gt;0,OR(TRIM($J45)="Hebrews",TRIM($J45)="Romans",TRIM($J45)="Romans-2",TRIM($J45)="Globe",TRIM($J45)="Globe-12",TRIM($J45)="Neptune P1"))),1,0)))</f>
        <v/>
      </c>
      <c r="Q44" s="113" t="n"/>
      <c r="R44" s="113" t="n"/>
      <c r="S44" s="112">
        <f>IF(OR($A44="Annual Leave",$A45="Annual Leave"),IF($A44="Annual Leave",8,0),0)</f>
        <v/>
      </c>
      <c r="T44" s="114" t="n"/>
      <c r="U44" s="144">
        <f>MAX(0,40-Y44)</f>
        <v/>
      </c>
      <c r="V44" s="351">
        <f>IF(OR($C44="",$D44=""),0,
 IF(OR($A44="Holiday",$A45="Holiday"),0,
 IF(AND(NOT(OR($A44="Annual Leave",$A45="Annual Leave")),$A44="Off day"),0,
  IF($I44+$I45&gt;=8,IF($I44&gt;=8,8,$I44),$I44)
  )))</f>
        <v/>
      </c>
      <c r="W44" s="351">
        <f>MAX(0,V44-U44)</f>
        <v/>
      </c>
      <c r="X44" s="351">
        <f>IF(C44="","",C44-WEEKDAY(C44,1)+1)</f>
        <v/>
      </c>
      <c r="Y44" s="351">
        <f>SUMPRODUCT(($X$14:$X43=X44)*(($V$14:$V43)+($O$14:$O43)))+IF(X44=X14,$L$11,0)</f>
        <v/>
      </c>
      <c r="Z44" s="351" t="n"/>
      <c r="AA44" s="351" t="n"/>
      <c r="AB44" s="351" t="n"/>
      <c r="AC44" s="351" t="n"/>
      <c r="AD44" s="351" t="n"/>
      <c r="AE44" s="351" t="n"/>
      <c r="AF44" s="351" t="n"/>
    </row>
    <row r="45" ht="24" customHeight="1" s="348" thickBot="1">
      <c r="A45" s="154" t="inlineStr">
        <is>
          <t>On Day</t>
        </is>
      </c>
      <c r="B45" s="318" t="n"/>
      <c r="C45" s="115">
        <f>C42+1</f>
        <v/>
      </c>
      <c r="D45" s="319" t="n"/>
      <c r="E45" s="320">
        <f>IF(D45="", "",
 IF(D45=TIME(0,0,0), 0,
 IF(AND(D45&gt;=TIME(0,0,1), D45&lt;=TIME(2,0,0)), TIME(7,0,0),
 IF(AND(D45&gt;=TIME(6,0,0), D45&lt;=TIME(8,0,0)), TIME(12,0,0),
 IF(AND(D45&gt;TIME(8,0,0), D45&lt;=TIME(13,59,0)), TIME(15,0,0),
 IF(AND(D45&gt;=TIME(14,0,0), D45&lt;=TIME(17,59,0)), TIME(21,0,0),
 IF(AND(D45&gt;=TIME(18,0,0), D45&lt;=TIME(21,59,0)), TIME(0,0,0),
 IF(AND(D45&gt;=TIME(22,0,0), D45&lt;=TIME(23,59,59)), TIME(7,0,0), ""))))))))</f>
        <v/>
      </c>
      <c r="F45" s="321" t="n"/>
      <c r="G45" s="320">
        <f>IF(AND(D45&gt;=TIME(6,0,0),D45&lt;=TIME(8,0,0)),E45,"")</f>
        <v/>
      </c>
      <c r="H45" s="319" t="n"/>
      <c r="I45" s="30">
        <f>ROUND(IF(OR(D45="",E45="",E45=0),0,IF(H45="",MOD(E45-D45,1)*24,MOD(H45-D45,1)*24)),2)</f>
        <v/>
      </c>
      <c r="J45" s="220" t="n"/>
      <c r="K45" s="274" t="n"/>
      <c r="L45" s="181" t="n"/>
      <c r="M45" s="275">
        <f>MAX(0,V45-W45)</f>
        <v/>
      </c>
      <c r="N45" s="322">
        <f>(IF(OR($C45="",$D45=""),0,
 IF(OR($A44="Holiday",$A45="Holiday"),
    IF(ISNUMBER(MATCH(TRIM($B45),{"Phagwah","Good Friday","Easter Monday","Labour Day","Christmas","Eid ul Azha","Romans-2","Globe-12","Neptune P1"},0)),0,$I45),
 IF(AND(NOT(OR($A44="Annual Leave",$A45="Annual Leave")),$A45="Off day"),$I45,
  MAX(0,$I45-$V45)
  ))))+W45</f>
        <v/>
      </c>
      <c r="O45" s="322">
        <f>IF(AND(OR($A44="Holiday",$A45="Holiday"),
        ISNUMBER(MATCH(TRIM($B45),{"Phagwah","Good Friday","Easter Monday","Labour Day","Christmas","Eid ul Azha","Romans-2","Globe-12","Neptune P1"},0))),
   $I45,0)</f>
        <v/>
      </c>
      <c r="P45" s="322">
        <f>IF(OR($O$7="Canteen",$O$7="Head Office"),0,IF($I45&lt;=0,0,IF(AND($I44&lt;=0,OR(TRIM($J45)="Hebrews",TRIM($J45)="Romans",TRIM($J45)="Romans-2",TRIM($J45)="Globe",TRIM($J45)="Globe-12",TRIM($J45)="Neptune P1")),1,0)))</f>
        <v/>
      </c>
      <c r="Q45" s="323" t="n"/>
      <c r="R45" s="322">
        <f>IF(OR($O$7="Canteen",$O$7="Head Office"),0,IF(
  AND(
    SUMIFS(I:I, C:C, C45) &gt;= 8,
    COUNTIFS(C$14:C45, C45)=1,
    OR(
      TEXT(D45,"hh:mm:ss")="07:00:00",
      TEXT(D45,"hh:mm:ss")="15:00:00",
      TEXT(D45,"hh:mm:ss")="23:00:00",
      TEXT(D46,"hh:mm:ss")="07:00:00",
      TEXT(D46,"hh:mm:ss")="15:00:00",
      TEXT(D46,"hh:mm:ss")="23:00:00"
    )
  ),
  1,
  0
))</f>
        <v/>
      </c>
      <c r="S45" s="322">
        <f>IF(OR($A44="Annual Leave",$A45="Annual Leave"),IF(AND($A44&lt;&gt;"Annual Leave",$A45="Annual Leave"),8,0),0)</f>
        <v/>
      </c>
      <c r="T45" s="116" t="n"/>
      <c r="U45" s="144">
        <f>MAX(0,40-Y45)</f>
        <v/>
      </c>
      <c r="V45" s="351">
        <f>IF(OR($C45="",$D45=""),0,
 IF(OR($A44="Holiday",$A45="Holiday"),0,
 IF(AND(NOT(OR($A44="Annual Leave",$A45="Annual Leave")),$A45="Off day"),0,
  IF($I44+$I45&gt;=8,IF($I44&gt;=8,0,8-$I44),$I45)
  )))</f>
        <v/>
      </c>
      <c r="W45" s="351">
        <f>MAX(0,V45-U45)</f>
        <v/>
      </c>
      <c r="X45" s="351">
        <f>IF(C45="","",C45-WEEKDAY(C45,1)+1)</f>
        <v/>
      </c>
      <c r="Y45" s="351">
        <f>SUMPRODUCT(($X$14:$X44=X45)*(($V$14:$V44)+($O$14:$O44)))+IF(X45=X14,$L$11,0)</f>
        <v/>
      </c>
      <c r="Z45" s="351" t="n"/>
      <c r="AA45" s="351" t="n"/>
      <c r="AB45" s="351" t="n"/>
      <c r="AC45" s="351" t="n"/>
      <c r="AD45" s="351" t="n"/>
      <c r="AE45" s="351" t="n"/>
      <c r="AF45" s="351" t="n"/>
    </row>
    <row r="46" ht="24" customHeight="1" s="348" thickBot="1">
      <c r="A46" s="154" t="inlineStr">
        <is>
          <t>On Day</t>
        </is>
      </c>
      <c r="B46" s="305" t="n"/>
      <c r="C46" s="90">
        <f>C45</f>
        <v/>
      </c>
      <c r="D46" s="80" t="n"/>
      <c r="E46" s="221">
        <f>IF(D46="", "",
 IF(D46=TIME(0,0,0), 0,
 IF(AND(D46&gt;=TIME(0,0,1), D46&lt;=TIME(2,0,0)), TIME(7,0,0),
 IF(AND(D46&gt;=TIME(6,0,0), D46&lt;=TIME(8,0,0)), TIME(12,0,0),
 IF(AND(D46&gt;TIME(8,0,0), D46&lt;=TIME(13,59,0)), TIME(15,0,0),
 IF(AND(D46&gt;=TIME(14,0,0), D46&lt;=TIME(17,59,0)), TIME(21,0,0),
 IF(AND(D46&gt;=TIME(18,0,0), D46&lt;=TIME(21,59,0)), TIME(0,0,0),
 IF(AND(D46&gt;=TIME(22,0,0), D46&lt;=TIME(23,59,59)), TIME(7,0,0), ""))))))))</f>
        <v/>
      </c>
      <c r="F46" s="156" t="n"/>
      <c r="G46" s="221">
        <f>IF(AND(D46&gt;=TIME(6,0,0),D46&lt;=TIME(8,0,0)),E46,"")</f>
        <v/>
      </c>
      <c r="H46" s="80" t="n"/>
      <c r="I46" s="30">
        <f>ROUND(IF(OR(D46="",E46="",E46=0),0,IF(H46="",MOD(E46-D46,1)*24,MOD(H46-D46,1)*24)),2)</f>
        <v/>
      </c>
      <c r="J46" s="158" t="n"/>
      <c r="K46" s="274" t="n"/>
      <c r="L46" s="189" t="n"/>
      <c r="M46" s="275">
        <f>MAX(0,V46-W46)</f>
        <v/>
      </c>
      <c r="N46" s="81">
        <f>(IF(OR($C46="",$D46=""),0,
 IF(OR($A46="Holiday",$A47="Holiday"),
    IF(ISNUMBER(MATCH(TRIM($B46),{"Phagwah","Good Friday","Easter Monday","Labour Day","Christmas","Eid ul Azha","Romans-2","Globe-12","Neptune P1"},0)),0,$I46),
 IF(AND(NOT(OR($A46="Annual Leave",$A47="Annual Leave")),$A46="Off day"),$I46,
  MAX(0,$I46-$V46)
  ))))+W46</f>
        <v/>
      </c>
      <c r="O46" s="81">
        <f>IF(AND(OR($A46="Holiday",$A47="Holiday"),
        ISNUMBER(MATCH(TRIM($B46),{"Phagwah","Good Friday","Easter Monday","Labour Day","Christmas","Eid ul Azha","Romans-2","Globe-12","Neptune P1"},0))),
   $I46,0)</f>
        <v/>
      </c>
      <c r="P46" s="81">
        <f>IF(OR($O$7="Canteen",$O$7="Head Office"),0,IF($I46&lt;=0,0,IF(OR(OR(TRIM($J46)="Hebrews",TRIM($J46)="Romans",TRIM($J46)="Romans-2",TRIM($J46)="Globe",TRIM($J46)="Globe-12",TRIM($J46)="Neptune P1"),AND($I47&gt;0,OR(TRIM($J47)="Hebrews",TRIM($J47)="Romans",TRIM($J47)="Romans-2",TRIM($J47)="Globe",TRIM($J47)="Globe-12",TRIM($J47)="Neptune P1"))),1,0)))</f>
        <v/>
      </c>
      <c r="Q46" s="82" t="n"/>
      <c r="R46" s="81">
        <f>IF(OR($O$7="Canteen",$O$7="Head Office"),0,IF(
  AND(
    SUMIFS(I:I, C:C, C46) &gt;= 8,
    COUNTIFS(C$14:C46, C46)=1,
    OR(
      TEXT(D46,"hh:mm:ss")="07:00:00",
      TEXT(D46,"hh:mm:ss")="15:00:00",
      TEXT(D46,"hh:mm:ss")="23:00:00",
      TEXT(D51,"hh:mm:ss")="07:00:00",
      TEXT(D51,"hh:mm:ss")="15:00:00",
      TEXT(D51,"hh:mm:ss")="23:00:00"
    )
  ),
  1,
  0
))</f>
        <v/>
      </c>
      <c r="S46" s="81">
        <f>IF(OR($A46="Annual Leave",$A47="Annual Leave"),IF($A46="Annual Leave",8,0),0)</f>
        <v/>
      </c>
      <c r="T46" s="117" t="n"/>
      <c r="U46" s="144">
        <f>MAX(0,40-Y46)</f>
        <v/>
      </c>
      <c r="V46" s="351">
        <f>IF(OR($C46="",$D46=""),0,
 IF(OR($A46="Holiday",$A47="Holiday"),0,
 IF(AND(NOT(OR($A46="Annual Leave",$A47="Annual Leave")),$A46="Off day"),0,
  IF($I46+$I47&gt;=8,IF($I46&gt;=8,8,$I46),$I46)
  )))</f>
        <v/>
      </c>
      <c r="W46" s="351">
        <f>MAX(0,V46-U46)</f>
        <v/>
      </c>
      <c r="X46" s="351">
        <f>IF(C46="","",C46-WEEKDAY(C46,1)+1)</f>
        <v/>
      </c>
      <c r="Y46" s="351">
        <f>SUMPRODUCT(($X$14:$X45=X46)*(($V$14:$V45)+($O$14:$O45)))+IF(X46=X14,$L$11,0)</f>
        <v/>
      </c>
      <c r="Z46" s="351" t="n"/>
      <c r="AA46" s="351" t="n"/>
      <c r="AB46" s="351" t="n"/>
      <c r="AC46" s="351" t="n"/>
      <c r="AD46" s="351" t="n"/>
      <c r="AE46" s="351" t="n"/>
      <c r="AF46" s="351" t="n"/>
    </row>
    <row r="47" ht="24" customHeight="1" s="348" thickBot="1">
      <c r="A47" s="184" t="inlineStr">
        <is>
          <t>On Day</t>
        </is>
      </c>
      <c r="B47" s="222" t="n"/>
      <c r="C47" s="118">
        <f>C45+1</f>
        <v/>
      </c>
      <c r="D47" s="83" t="n"/>
      <c r="E47" s="223">
        <f>IF(D47="", "",
 IF(D47=TIME(0,0,0), 0,
 IF(AND(D47&gt;=TIME(0,0,1), D47&lt;=TIME(2,0,0)), TIME(7,0,0),
 IF(AND(D47&gt;=TIME(6,0,0), D47&lt;=TIME(8,0,0)), TIME(12,0,0),
 IF(AND(D47&gt;TIME(8,0,0), D47&lt;=TIME(13,59,0)), TIME(15,0,0),
 IF(AND(D47&gt;=TIME(14,0,0), D47&lt;=TIME(17,59,0)), TIME(21,0,0),
 IF(AND(D47&gt;=TIME(18,0,0), D47&lt;=TIME(21,59,0)), TIME(0,0,0),
 IF(AND(D47&gt;=TIME(22,0,0), D47&lt;=TIME(23,59,59)), TIME(7,0,0), ""))))))))</f>
        <v/>
      </c>
      <c r="F47" s="224" t="n"/>
      <c r="G47" s="223">
        <f>IF(AND(D47&gt;=TIME(6,0,0),D47&lt;=TIME(8,0,0)),E47,"")</f>
        <v/>
      </c>
      <c r="H47" s="83" t="n"/>
      <c r="I47" s="23">
        <f>ROUND(IF(OR(D47="",E47="",E47=0),0,IF(H47="",MOD(E47-D47,1)*24,MOD(H47-D47,1)*24)),2)</f>
        <v/>
      </c>
      <c r="J47" s="225" t="n"/>
      <c r="K47" s="297" t="n"/>
      <c r="L47" s="181" t="n"/>
      <c r="M47" s="298">
        <f>MAX(0,V47-W47)</f>
        <v/>
      </c>
      <c r="N47" s="84">
        <f>(IF(OR($C47="",$D47=""),0,
 IF(OR($A46="Holiday",$A47="Holiday"),
    IF(ISNUMBER(MATCH(TRIM($B47),{"Phagwah","Good Friday","Easter Monday","Labour Day","Christmas","Eid ul Azha","Romans-2","Globe-12","Neptune P1"},0)),0,$I47),
 IF(AND(NOT(OR($A46="Annual Leave",$A47="Annual Leave")),$A47="Off day"),$I47,
  MAX(0,$I47-$V47)
  ))))+W47</f>
        <v/>
      </c>
      <c r="O47" s="84">
        <f>IF(AND(OR($A46="Holiday",$A47="Holiday"),
        ISNUMBER(MATCH(TRIM($B47),{"Phagwah","Good Friday","Easter Monday","Labour Day","Christmas","Eid ul Azha","Romans-2","Globe-12","Neptune P1"},0))),
   $I47,0)</f>
        <v/>
      </c>
      <c r="P47" s="84">
        <f>IF(OR($O$7="Canteen",$O$7="Head Office"),0,IF($I47&lt;=0,0,IF(AND($I46&lt;=0,OR(TRIM($J47)="Hebrews",TRIM($J47)="Romans",TRIM($J47)="Romans-2",TRIM($J47)="Globe",TRIM($J47)="Globe-12",TRIM($J47)="Neptune P1")),1,0)))</f>
        <v/>
      </c>
      <c r="Q47" s="85" t="n"/>
      <c r="R47" s="84">
        <f>IF(OR($O$7="Canteen",$O$7="Head Office"),0,IF(
  AND(
    SUMIFS(I:I, C:C, C47) &gt;= 8,
    COUNTIFS(C$14:C47, C47)=1,
    OR(
      TEXT(D47,"hh:mm:ss")="07:00:00",
      TEXT(D47,"hh:mm:ss")="15:00:00",
      TEXT(D47,"hh:mm:ss")="23:00:00",
      TEXT(D48,"hh:mm:ss")="07:00:00",
      TEXT(D48,"hh:mm:ss")="15:00:00",
      TEXT(D48,"hh:mm:ss")="23:00:00"
    )
  ),
  1,
  0
))</f>
        <v/>
      </c>
      <c r="S47" s="84">
        <f>IF(OR($A46="Annual Leave",$A47="Annual Leave"),IF(AND($A46&lt;&gt;"Annual Leave",$A47="Annual Leave"),8,0),0)</f>
        <v/>
      </c>
      <c r="T47" s="86" t="n"/>
      <c r="U47" s="144">
        <f>MAX(0,40-Y47)</f>
        <v/>
      </c>
      <c r="V47" s="351">
        <f>IF(OR($C47="",$D47=""),0,
 IF(OR($A46="Holiday",$A47="Holiday"),0,
 IF(AND(NOT(OR($A46="Annual Leave",$A47="Annual Leave")),$A47="Off day"),0,
  IF($I46+$I47&gt;=8,IF($I46&gt;=8,0,8-$I46),$I47)
  )))</f>
        <v/>
      </c>
      <c r="W47" s="351">
        <f>MAX(0,V47-U47)</f>
        <v/>
      </c>
      <c r="X47" s="351">
        <f>IF(C47="","",C47-WEEKDAY(C47,1)+1)</f>
        <v/>
      </c>
      <c r="Y47" s="351">
        <f>SUMPRODUCT(($X$14:$X46=X47)*(($V$14:$V46)+($O$14:$O46)))+IF(X47=X14,$L$11,0)</f>
        <v/>
      </c>
      <c r="Z47" s="351" t="n"/>
      <c r="AA47" s="351" t="n"/>
      <c r="AB47" s="351" t="n"/>
      <c r="AC47" s="351" t="n"/>
      <c r="AD47" s="351" t="n"/>
      <c r="AE47" s="351" t="n"/>
      <c r="AF47" s="351" t="n"/>
    </row>
    <row r="48" ht="24" customHeight="1" s="348" thickBot="1">
      <c r="A48" s="226" t="inlineStr">
        <is>
          <t>On Day</t>
        </is>
      </c>
      <c r="B48" s="299" t="n"/>
      <c r="C48" s="119">
        <f>C47</f>
        <v/>
      </c>
      <c r="D48" s="24" t="n"/>
      <c r="E48" s="227">
        <f>IF(D48="", "",
 IF(D48=TIME(0,0,0), 0,
 IF(AND(D48&gt;=TIME(0,0,1), D48&lt;=TIME(2,0,0)), TIME(7,0,0),
 IF(AND(D48&gt;=TIME(6,0,0), D48&lt;=TIME(8,0,0)), TIME(12,0,0),
 IF(AND(D48&gt;TIME(8,0,0), D48&lt;=TIME(13,59,0)), TIME(15,0,0),
 IF(AND(D48&gt;=TIME(14,0,0), D48&lt;=TIME(17,59,0)), TIME(21,0,0),
 IF(AND(D48&gt;=TIME(18,0,0), D48&lt;=TIME(21,59,0)), TIME(0,0,0),
 IF(AND(D48&gt;=TIME(22,0,0), D48&lt;=TIME(23,59,59)), TIME(7,0,0), ""))))))))</f>
        <v/>
      </c>
      <c r="F48" s="228" t="n"/>
      <c r="G48" s="227">
        <f>IF(AND(D48&gt;=TIME(6,0,0),D48&lt;=TIME(8,0,0)),E48,"")</f>
        <v/>
      </c>
      <c r="H48" s="300" t="n"/>
      <c r="I48" s="87">
        <f>ROUND(IF(OR(D48="",E48="",E48=0),0,IF(H48="",MOD(E48-D48,1)*24,MOD(H48-D48,1)*24)),2)</f>
        <v/>
      </c>
      <c r="J48" s="190" t="n"/>
      <c r="K48" s="297" t="n"/>
      <c r="L48" s="183" t="n"/>
      <c r="M48" s="324">
        <f>MAX(0,V48-W48)</f>
        <v/>
      </c>
      <c r="N48" s="302">
        <f>(IF(OR($C48="",$D48=""),0,
 IF(OR($A48="Holiday",$A49="Holiday"),
    IF(ISNUMBER(MATCH(TRIM($B48),{"Phagwah","Good Friday","Easter Monday","Labour Day","Christmas","Eid ul Azha","Romans-2","Globe-12","Neptune P1"},0)),0,$I48),
 IF(AND(NOT(OR($A48="Annual Leave",$A49="Annual Leave")),$A48="Off day"),$I48,
  MAX(0,$I48-$V48)
  ))))+W48</f>
        <v/>
      </c>
      <c r="O48" s="303" t="n"/>
      <c r="P48" s="229">
        <f>IF(OR($O$7="Canteen",$O$7="Head Office"),0,IF($I48&lt;=0,0,IF(OR(OR(TRIM($J48)="Hebrews",TRIM($J48)="Romans",TRIM($J48)="Romans-2",TRIM($J48)="Globe",TRIM($J48)="Globe-12",TRIM($J48)="Neptune P1"),AND($I49&gt;0,OR(TRIM($J49)="Hebrews",TRIM($J49)="Romans",TRIM($J49)="Romans-2",TRIM($J49)="Globe",TRIM($J49)="Globe-12",TRIM($J49)="Neptune P1"))),1,0)))</f>
        <v/>
      </c>
      <c r="Q48" s="303" t="n"/>
      <c r="R48" s="302">
        <f>IF(OR($O$7="Canteen",$O$7="Head Office"),0,IF(
  AND(
    SUMIFS(I:I, C:C, C48) &gt;= 8,
    COUNTIFS(C$14:C48, C48)=1,
    OR(
      TEXT(D48,"hh:mm:ss")="07:00:00",
      TEXT(D48,"hh:mm:ss")="15:00:00",
      TEXT(D48,"hh:mm:ss")="23:00:00",
      TEXT(D53,"hh:mm:ss")="07:00:00",
      TEXT(D53,"hh:mm:ss")="15:00:00",
      TEXT(D53,"hh:mm:ss")="23:00:00"
    )
  ),
  1,
  0
))</f>
        <v/>
      </c>
      <c r="S48" s="303" t="n"/>
      <c r="T48" s="304" t="n"/>
      <c r="U48" s="144">
        <f>MAX(0,40-Y48)</f>
        <v/>
      </c>
      <c r="V48" s="351">
        <f>IF(OR($C48="",$D48=""),0,
 IF(OR($A48="Holiday",$A49="Holiday"),0,
 IF(AND(NOT(OR($A48="Annual Leave",$A49="Annual Leave")),$A48="Off day"),0,
  IF($I48+$I49&gt;=8,IF($I48&gt;=8,8,$I48),$I48)
  )))</f>
        <v/>
      </c>
      <c r="W48" s="351">
        <f>MAX(0,V48-U48)</f>
        <v/>
      </c>
      <c r="X48" s="351">
        <f>IF(C48="","",C48-WEEKDAY(C48,1)+1)</f>
        <v/>
      </c>
      <c r="Y48" s="351">
        <f>SUMPRODUCT(($X$14:$X47=X48)*(($V$14:$V47)+($O$14:$O47)))+IF(X48=X14,$L$11,0)</f>
        <v/>
      </c>
      <c r="Z48" s="351" t="n"/>
      <c r="AA48" s="351" t="n"/>
      <c r="AB48" s="351" t="n"/>
      <c r="AC48" s="351" t="n"/>
      <c r="AD48" s="351" t="n"/>
      <c r="AE48" s="351" t="n"/>
      <c r="AF48" s="351" t="n"/>
    </row>
    <row r="49" ht="24" customHeight="1" s="348" thickBot="1">
      <c r="A49" s="230" t="n"/>
      <c r="B49" s="355" t="n"/>
      <c r="C49" s="231" t="n"/>
      <c r="D49" s="232" t="n"/>
      <c r="E49" s="232" t="n"/>
      <c r="F49" s="232" t="n"/>
      <c r="G49" s="232" t="n"/>
      <c r="H49" s="233" t="inlineStr">
        <is>
          <t>Total Hrs:</t>
        </is>
      </c>
      <c r="I49" s="122">
        <f>SUM(I14:I48)</f>
        <v/>
      </c>
      <c r="J49" s="234" t="n"/>
      <c r="K49" s="234" t="n"/>
      <c r="L49" s="235" t="n"/>
      <c r="M49" s="120">
        <f>SUM(M14:M48)</f>
        <v/>
      </c>
      <c r="N49" s="120">
        <f>SUM(N14:N48)</f>
        <v/>
      </c>
      <c r="O49" s="120">
        <f>SUM(O14:O48)</f>
        <v/>
      </c>
      <c r="P49" s="120">
        <f>SUM(P14:P48)</f>
        <v/>
      </c>
      <c r="Q49" s="120">
        <f>IF($O$6&lt;&gt;"Armed",0,LOOKUP($Q$50,{0,1,2,3,4,5,6,7,8,9,10,11,12,13,14},{0,384,769,1153,1153,1538,1923,2307,2692,3076,3461,3846,4239,4615,5000}))</f>
        <v/>
      </c>
      <c r="R49" s="120">
        <f>SUM(R14:R48)</f>
        <v/>
      </c>
      <c r="S49" s="120">
        <f>SUM(S14:S48)</f>
        <v/>
      </c>
      <c r="T49" s="121">
        <f>SUM(T30:T43)</f>
        <v/>
      </c>
      <c r="U49" s="144">
        <f>MIN(U48,0)</f>
        <v/>
      </c>
      <c r="V49" s="351">
        <f>SUM(V14:V48)</f>
        <v/>
      </c>
      <c r="W49" s="351">
        <f>SUM(W14:W48)</f>
        <v/>
      </c>
      <c r="X49" s="351" t="n"/>
      <c r="Y49" s="351" t="n"/>
      <c r="Z49" s="351" t="n"/>
      <c r="AA49" s="351" t="n"/>
      <c r="AB49" s="351" t="n"/>
      <c r="AC49" s="351" t="n"/>
      <c r="AD49" s="351" t="n"/>
      <c r="AE49" s="351" t="n"/>
      <c r="AF49" s="351" t="n"/>
    </row>
    <row r="50" ht="24" customHeight="1" s="348">
      <c r="A50" s="351" t="n"/>
      <c r="B50" s="351" t="n"/>
      <c r="C50" s="6" t="n"/>
      <c r="D50" s="6" t="n"/>
      <c r="E50" s="6" t="n"/>
      <c r="F50" s="6" t="n"/>
      <c r="G50" s="6" t="n"/>
      <c r="H50" s="336" t="n"/>
      <c r="I50" s="351" t="n"/>
      <c r="J50" s="336" t="n"/>
      <c r="K50" s="336" t="n"/>
      <c r="L50" s="336" t="n"/>
      <c r="M50" s="28" t="n"/>
      <c r="N50" s="28" t="n"/>
      <c r="O50" s="28" t="n"/>
      <c r="P50" s="241" t="inlineStr">
        <is>
          <t>Days Worked</t>
        </is>
      </c>
      <c r="Q50" s="29">
        <f>SUM(--(SUM(I14:I15)&gt;0),--(SUM(I16:I17)&gt;0),--(SUM(I18:I19)&gt;0),--(SUM(I20:I21)&gt;0),--(SUM(I22:I23)&gt;0),--(SUM(I24:I25)&gt;0),--(SUM(I26:I27)&gt;0),--(SUM(I30:I31)&gt;0),--(SUM(I32:I33)&gt;0),--(SUM(I34:I35)&gt;0),--(SUM(I36:I37)&gt;0),--(SUM(I38:I39)&gt;0),--(SUM(I40:I41)&gt;0),--(SUM(I42:I43)&gt;0),--(SUM(I45:I46)&gt;0),--(SUM(I47:I48)&gt;0))</f>
        <v/>
      </c>
      <c r="R50" s="28" t="n"/>
      <c r="S50" s="28" t="n"/>
      <c r="T50" s="28" t="n"/>
      <c r="U50" s="144" t="n"/>
      <c r="V50" s="351" t="n"/>
      <c r="W50" s="351" t="n"/>
      <c r="X50" s="351" t="n"/>
      <c r="Y50" s="351" t="n"/>
      <c r="Z50" s="351" t="n"/>
      <c r="AA50" s="351" t="n"/>
      <c r="AB50" s="351" t="n"/>
      <c r="AC50" s="351" t="n"/>
      <c r="AD50" s="351" t="n"/>
      <c r="AE50" s="351" t="n"/>
      <c r="AF50" s="351" t="n"/>
    </row>
    <row r="51" ht="24" customHeight="1" s="348">
      <c r="A51" s="351" t="n"/>
      <c r="B51" s="351" t="n"/>
      <c r="C51" s="345" t="n"/>
      <c r="D51" s="362" t="n"/>
      <c r="E51" s="362" t="n"/>
      <c r="F51" s="334" t="n"/>
      <c r="G51" s="362" t="n"/>
      <c r="H51" s="336" t="n"/>
      <c r="I51" s="351" t="n"/>
      <c r="J51" s="336" t="n"/>
      <c r="K51" s="336" t="n"/>
      <c r="L51" s="336" t="n"/>
      <c r="M51" s="236" t="n"/>
      <c r="N51" s="236" t="n"/>
      <c r="O51" s="236" t="n"/>
      <c r="P51" s="236" t="n"/>
      <c r="Q51" s="236" t="n"/>
      <c r="R51" s="236" t="n"/>
      <c r="S51" s="236" t="n"/>
      <c r="T51" s="236" t="n"/>
      <c r="U51" s="144" t="n"/>
      <c r="V51" s="351" t="n"/>
      <c r="W51" s="351" t="n"/>
      <c r="X51" s="351" t="n"/>
      <c r="Y51" s="351" t="n"/>
      <c r="Z51" s="351" t="n"/>
      <c r="AA51" s="351" t="n"/>
      <c r="AB51" s="351" t="n"/>
      <c r="AC51" s="351" t="n"/>
      <c r="AD51" s="351" t="n"/>
      <c r="AE51" s="351" t="n"/>
      <c r="AF51" s="351" t="n"/>
    </row>
    <row r="52">
      <c r="A52" s="351" t="n"/>
      <c r="B52" s="351" t="n"/>
      <c r="C52" s="329" t="inlineStr">
        <is>
          <t>Supervisor Signature</t>
        </is>
      </c>
      <c r="D52" s="363" t="n"/>
      <c r="E52" s="363" t="n"/>
      <c r="F52" s="329" t="inlineStr">
        <is>
          <t>Date</t>
        </is>
      </c>
      <c r="G52" s="363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351" t="n"/>
      <c r="V52" s="351" t="n"/>
      <c r="W52" s="351" t="n"/>
      <c r="X52" s="351" t="n"/>
      <c r="Y52" s="351" t="n"/>
      <c r="Z52" s="351" t="n"/>
      <c r="AA52" s="351" t="n"/>
      <c r="AB52" s="351" t="n"/>
      <c r="AC52" s="351" t="n"/>
      <c r="AD52" s="351" t="n"/>
      <c r="AE52" s="351" t="n"/>
      <c r="AF52" s="351" t="n"/>
    </row>
    <row r="53" ht="26.25" customHeight="1" s="348">
      <c r="A53" s="351" t="n"/>
      <c r="B53" s="351" t="n"/>
      <c r="C53" s="345" t="n"/>
      <c r="D53" s="362" t="n"/>
      <c r="E53" s="362" t="n"/>
      <c r="F53" s="331" t="n"/>
      <c r="G53" s="362" t="n"/>
      <c r="H53" s="6" t="n"/>
      <c r="I53" s="6" t="n"/>
      <c r="J53" s="6" t="n"/>
      <c r="K53" s="6" t="n"/>
      <c r="L53" s="6" t="n"/>
      <c r="M53" s="6" t="n"/>
      <c r="N53" s="237" t="n"/>
      <c r="O53" s="238" t="n"/>
      <c r="P53" s="346" t="n"/>
      <c r="Q53" s="351" t="n"/>
      <c r="R53" s="351" t="n"/>
      <c r="S53" s="351" t="n"/>
      <c r="T53" s="351" t="n"/>
      <c r="U53" s="351" t="n"/>
      <c r="V53" s="351" t="n"/>
      <c r="W53" s="351" t="n"/>
      <c r="X53" s="351" t="n"/>
      <c r="Y53" s="351" t="n"/>
      <c r="Z53" s="351" t="n"/>
      <c r="AA53" s="351" t="n"/>
      <c r="AB53" s="351" t="n"/>
      <c r="AC53" s="351" t="n"/>
      <c r="AD53" s="351" t="n"/>
      <c r="AE53" s="351" t="n"/>
      <c r="AF53" s="351" t="n"/>
    </row>
    <row r="54">
      <c r="A54" s="351" t="n"/>
      <c r="B54" s="351" t="n"/>
      <c r="C54" s="329" t="inlineStr">
        <is>
          <t>Manager Signature</t>
        </is>
      </c>
      <c r="D54" s="363" t="n"/>
      <c r="E54" s="363" t="n"/>
      <c r="F54" s="329" t="inlineStr">
        <is>
          <t>Date</t>
        </is>
      </c>
      <c r="G54" s="363" t="n"/>
      <c r="H54" s="6" t="n"/>
      <c r="I54" s="239" t="inlineStr">
        <is>
          <t>{42}</t>
        </is>
      </c>
      <c r="J54" s="239" t="n"/>
      <c r="K54" s="239" t="n"/>
      <c r="L54" s="239" t="n"/>
      <c r="M54" s="6" t="n"/>
      <c r="N54" s="6" t="n"/>
      <c r="O54" s="6" t="n"/>
      <c r="P54" s="6" t="n"/>
      <c r="Q54" s="6" t="n"/>
      <c r="R54" s="6" t="n"/>
      <c r="S54" s="6" t="n"/>
      <c r="T54" s="6" t="n"/>
      <c r="U54" s="351" t="n"/>
      <c r="V54" s="351" t="n"/>
      <c r="W54" s="351" t="n"/>
      <c r="X54" s="351" t="n"/>
      <c r="Y54" s="351" t="n"/>
      <c r="Z54" s="351" t="n"/>
      <c r="AA54" s="351" t="n"/>
      <c r="AB54" s="351" t="n"/>
      <c r="AC54" s="351" t="n"/>
      <c r="AD54" s="351" t="n"/>
      <c r="AE54" s="351" t="n"/>
      <c r="AF54" s="351" t="n"/>
    </row>
    <row r="55">
      <c r="A55" s="351" t="n"/>
      <c r="B55" s="351" t="n"/>
      <c r="C55" s="240" t="n"/>
      <c r="D55" s="240" t="n"/>
      <c r="E55" s="240" t="n"/>
      <c r="F55" s="240" t="n"/>
      <c r="G55" s="240" t="n"/>
      <c r="H55" s="240" t="n"/>
      <c r="I55" s="240" t="n"/>
      <c r="J55" s="240" t="n"/>
      <c r="K55" s="240" t="n"/>
      <c r="L55" s="240" t="n"/>
      <c r="M55" s="240" t="n"/>
      <c r="N55" s="240" t="n"/>
      <c r="O55" s="240" t="n"/>
      <c r="P55" s="240" t="n"/>
      <c r="Q55" s="240" t="n"/>
      <c r="R55" s="240" t="n"/>
      <c r="S55" s="240" t="n"/>
      <c r="T55" s="240" t="n"/>
      <c r="U55" s="351" t="n"/>
      <c r="V55" s="351" t="n"/>
      <c r="W55" s="351" t="n"/>
      <c r="X55" s="351" t="n"/>
      <c r="Y55" s="351" t="n"/>
      <c r="Z55" s="351" t="n"/>
      <c r="AA55" s="351" t="n"/>
      <c r="AB55" s="351" t="n"/>
      <c r="AC55" s="351" t="n"/>
      <c r="AD55" s="351" t="n"/>
      <c r="AE55" s="351" t="n"/>
      <c r="AF55" s="35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45"/>
  <mergeCells count="33">
    <mergeCell ref="C54:E54"/>
    <mergeCell ref="V2:W2"/>
    <mergeCell ref="C8:F8"/>
    <mergeCell ref="F54:G54"/>
    <mergeCell ref="H10:I10"/>
    <mergeCell ref="C7:F7"/>
    <mergeCell ref="K5:L5"/>
    <mergeCell ref="M5:N5"/>
    <mergeCell ref="H50:I50"/>
    <mergeCell ref="C51:E51"/>
    <mergeCell ref="A1:T1"/>
    <mergeCell ref="C52:E52"/>
    <mergeCell ref="V3:AB3"/>
    <mergeCell ref="F51:G51"/>
    <mergeCell ref="M10:N10"/>
    <mergeCell ref="H51:I51"/>
    <mergeCell ref="C6:F6"/>
    <mergeCell ref="C5:F5"/>
    <mergeCell ref="M7:N7"/>
    <mergeCell ref="M6:N6"/>
    <mergeCell ref="C53:E53"/>
    <mergeCell ref="H7:I7"/>
    <mergeCell ref="H28:I28"/>
    <mergeCell ref="C10:F10"/>
    <mergeCell ref="M8:N8"/>
    <mergeCell ref="F52:G52"/>
    <mergeCell ref="P53:T53"/>
    <mergeCell ref="AA2:AB2"/>
    <mergeCell ref="K10:L10"/>
    <mergeCell ref="H5:I5"/>
    <mergeCell ref="K4:L4"/>
    <mergeCell ref="M4:N4"/>
    <mergeCell ref="F53:G53"/>
  </mergeCells>
  <dataValidations count="5">
    <dataValidation sqref="A14:A48" showDropDown="0" showInputMessage="0" showErrorMessage="0" allowBlank="1" type="list">
      <formula1>"On Day,Off Day,Sick,Absent,Holiday,Annual Leave"</formula1>
    </dataValidation>
    <dataValidation sqref="B14:B48" showDropDown="0" showInputMessage="0" showErrorMessage="0" allowBlank="1" type="list">
      <formula1>"Holiday Double,Phagwah,Good Friday,Easter Monday,Labour Day,Christmas,Eid ul Azha"</formula1>
    </dataValidation>
    <dataValidation sqref="J14:J48" showDropDown="0" showInputMessage="0" showErrorMessage="0" allowBlank="1" type="list">
      <formula1>_xlfn._LONGTEXT("Unico,Unico-2,Unico-42,Unico-44,Unico-46,Unico-47,Unico-48,Unico-49,Globe,Globe-12,Hebrews,Romans-2,Beacon,Numbers,Zebra-24,Sunrise,Sunrise-1,Sunflower 6,Sunset 12,Ripple,Neptune P1,Neptune P2,Neptune P3,Neptune P4,Neptune P5,Neptune P6,Neptune P7,Rainbow"," 1,Rainbow 2,Citadel,Sunset 11,Autumn,Autumn-2,Miracle,Miracle 1,Canteen,Guard Hut")</formula1>
    </dataValidation>
    <dataValidation sqref="O7" showDropDown="0" showInputMessage="0" showErrorMessage="0" allowBlank="1" type="list">
      <formula1>"Caricom,EU,UN,DMC,ARU,Head Office,Canteen"</formula1>
    </dataValidation>
    <dataValidation sqref="O6" showDropDown="0" showInputMessage="0" showErrorMessage="0" allowBlank="1" type="list">
      <formula1>"Unarmed,Armed"</formula1>
    </dataValidation>
  </dataValidations>
  <printOptions horizontalCentered="1"/>
  <pageMargins left="0.5" right="0.5" top="0.5" bottom="1" header="0.5" footer="0.5"/>
  <pageSetup orientation="portrait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AL55"/>
  <sheetViews>
    <sheetView topLeftCell="A40" workbookViewId="0">
      <selection activeCell="L51" sqref="L51"/>
    </sheetView>
  </sheetViews>
  <sheetFormatPr baseColWidth="8" defaultRowHeight="13.5"/>
  <cols>
    <col width="12.28515625" customWidth="1" style="348" min="1" max="1"/>
    <col width="15.140625" customWidth="1" style="348" min="2" max="2"/>
    <col width="12.42578125" customWidth="1" style="348" min="3" max="3"/>
    <col width="9.28515625" customWidth="1" style="348" min="4" max="4"/>
    <col hidden="1" width="9.28515625" customWidth="1" style="348" min="5" max="5"/>
    <col hidden="1" width="2" customWidth="1" style="348" min="6" max="6"/>
    <col hidden="1" width="12.5703125" customWidth="1" style="348" min="7" max="7"/>
    <col width="9.28515625" customWidth="1" style="348" min="8" max="8"/>
    <col width="6.5703125" customWidth="1" style="348" min="9" max="9"/>
    <col width="10.140625" customWidth="1" style="348" min="10" max="10"/>
    <col width="15.28515625" customWidth="1" style="348" min="11" max="11"/>
    <col width="10.5703125" customWidth="1" style="348" min="12" max="12"/>
    <col width="11" customWidth="1" style="348" min="13" max="13"/>
    <col width="9.85546875" customWidth="1" style="348" min="14" max="14"/>
    <col width="11.140625" customWidth="1" style="348" min="15" max="15"/>
    <col width="9.85546875" customWidth="1" style="348" min="16" max="16"/>
    <col width="10.28515625" customWidth="1" style="348" min="17" max="17"/>
    <col width="8.85546875" customWidth="1" style="348" min="18" max="19"/>
    <col width="45.28515625" customWidth="1" style="348" min="20" max="20"/>
    <col width="9.140625" customWidth="1" style="348" min="21" max="21"/>
    <col width="3.140625" customWidth="1" style="348" min="22" max="29"/>
    <col width="10.28515625" customWidth="1" style="348" min="30" max="30"/>
  </cols>
  <sheetData>
    <row r="1" ht="32.25" customFormat="1" customHeight="1" s="1" thickBot="1">
      <c r="A1" s="332" t="n"/>
      <c r="B1" s="354" t="n"/>
      <c r="C1" s="354" t="n"/>
      <c r="D1" s="354" t="n"/>
      <c r="E1" s="354" t="n"/>
      <c r="F1" s="354" t="n"/>
      <c r="G1" s="354" t="n"/>
      <c r="H1" s="354" t="n"/>
      <c r="I1" s="354" t="n"/>
      <c r="J1" s="354" t="n"/>
      <c r="K1" s="354" t="n"/>
      <c r="L1" s="354" t="n"/>
      <c r="M1" s="354" t="n"/>
      <c r="N1" s="354" t="n"/>
      <c r="O1" s="354" t="n"/>
      <c r="P1" s="354" t="n"/>
      <c r="Q1" s="354" t="n"/>
      <c r="R1" s="354" t="n"/>
      <c r="S1" s="354" t="n"/>
      <c r="T1" s="355" t="n"/>
      <c r="U1" s="351" t="n"/>
      <c r="V1" s="351" t="n"/>
      <c r="W1" s="351" t="n"/>
      <c r="X1" s="351" t="n"/>
      <c r="Y1" s="351" t="n"/>
      <c r="Z1" s="351" t="n"/>
      <c r="AA1" s="351" t="n"/>
      <c r="AB1" s="351" t="n"/>
      <c r="AC1" s="351" t="n"/>
      <c r="AD1" s="126" t="n"/>
      <c r="AE1" s="351" t="n"/>
      <c r="AF1" s="351" t="n"/>
    </row>
    <row r="2" ht="15" customFormat="1" customHeight="1" s="1">
      <c r="A2" s="351" t="n"/>
      <c r="B2" s="351" t="n"/>
      <c r="C2" s="127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128" t="n"/>
      <c r="U2" s="351" t="n"/>
      <c r="V2" s="343" t="n">
        <v>2025</v>
      </c>
      <c r="W2" s="356" t="n"/>
      <c r="X2" s="351" t="n"/>
      <c r="Y2" s="351" t="n"/>
      <c r="Z2" s="129" t="inlineStr">
        <is>
          <t>Month:</t>
        </is>
      </c>
      <c r="AA2" s="343" t="n">
        <v>3</v>
      </c>
      <c r="AB2" s="356" t="n"/>
      <c r="AC2" s="351" t="n"/>
      <c r="AD2" s="351" t="n"/>
      <c r="AE2" s="351" t="n"/>
      <c r="AF2" s="351" t="n"/>
    </row>
    <row r="3" ht="15.6" customHeight="1" s="348" thickBot="1">
      <c r="A3" s="351" t="n"/>
      <c r="B3" s="351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351" t="n"/>
      <c r="V3" s="333">
        <f>DATE(V2,AA2,1)</f>
        <v/>
      </c>
      <c r="W3" s="357" t="n"/>
      <c r="X3" s="357" t="n"/>
      <c r="Y3" s="357" t="n"/>
      <c r="Z3" s="357" t="n"/>
      <c r="AA3" s="357" t="n"/>
      <c r="AB3" s="358" t="n"/>
      <c r="AC3" s="351" t="n"/>
      <c r="AD3" s="351" t="n"/>
      <c r="AE3" s="351" t="n"/>
      <c r="AF3" s="249" t="n"/>
    </row>
    <row r="4" ht="21" customHeight="1" s="348" thickBot="1">
      <c r="A4" s="351" t="n"/>
      <c r="B4" s="351" t="n"/>
      <c r="C4" s="25" t="inlineStr">
        <is>
          <t>Federal Manangement Systems</t>
        </is>
      </c>
      <c r="D4" s="25" t="n"/>
      <c r="E4" s="25" t="n"/>
      <c r="F4" s="25" t="n"/>
      <c r="G4" s="25" t="n"/>
      <c r="H4" s="6" t="n"/>
      <c r="I4" s="6" t="n"/>
      <c r="J4" s="6" t="n"/>
      <c r="K4" s="330" t="inlineStr">
        <is>
          <t>Employee Number:</t>
        </is>
      </c>
      <c r="L4" s="351" t="n"/>
      <c r="M4" s="342" t="inlineStr">
        <is>
          <t>4131</t>
        </is>
      </c>
      <c r="N4" s="355" t="n"/>
      <c r="O4" s="6" t="n"/>
      <c r="P4" s="6" t="n"/>
      <c r="Q4" s="6" t="n"/>
      <c r="R4" s="6" t="n"/>
      <c r="S4" s="6" t="n"/>
      <c r="T4" s="6" t="n"/>
      <c r="U4" s="351" t="n"/>
      <c r="V4" s="130" t="inlineStr">
        <is>
          <t>Su</t>
        </is>
      </c>
      <c r="W4" s="131" t="inlineStr">
        <is>
          <t>M</t>
        </is>
      </c>
      <c r="X4" s="131" t="inlineStr">
        <is>
          <t>Tu</t>
        </is>
      </c>
      <c r="Y4" s="131" t="inlineStr">
        <is>
          <t>W</t>
        </is>
      </c>
      <c r="Z4" s="131" t="inlineStr">
        <is>
          <t>Th</t>
        </is>
      </c>
      <c r="AA4" s="131" t="inlineStr">
        <is>
          <t>F</t>
        </is>
      </c>
      <c r="AB4" s="132" t="inlineStr">
        <is>
          <t>Sa</t>
        </is>
      </c>
      <c r="AC4" s="351" t="n"/>
      <c r="AD4" s="133" t="inlineStr">
        <is>
          <t>Overtime Options</t>
        </is>
      </c>
      <c r="AE4" s="351" t="n"/>
      <c r="AF4" s="351" t="n"/>
      <c r="AJ4" s="257" t="n"/>
    </row>
    <row r="5" ht="14.1" customHeight="1" s="348" thickBot="1">
      <c r="A5" s="351" t="n"/>
      <c r="B5" s="351" t="n"/>
      <c r="C5" s="337" t="n"/>
      <c r="D5" s="351" t="n"/>
      <c r="E5" s="351" t="n"/>
      <c r="F5" s="351" t="n"/>
      <c r="G5" s="6" t="n"/>
      <c r="H5" s="340" t="n"/>
      <c r="I5" s="351" t="n"/>
      <c r="J5" s="340" t="n"/>
      <c r="K5" s="344" t="inlineStr">
        <is>
          <t>Employee Name:</t>
        </is>
      </c>
      <c r="L5" s="359" t="n"/>
      <c r="M5" s="342" t="inlineStr">
        <is>
          <t>Bullen, Herman Fitzgerald</t>
        </is>
      </c>
      <c r="N5" s="355" t="n"/>
      <c r="O5" s="337" t="n"/>
      <c r="P5" s="337" t="n"/>
      <c r="Q5" s="337" t="n"/>
      <c r="R5" s="337" t="n"/>
      <c r="S5" s="337" t="n"/>
      <c r="T5" s="337" t="n"/>
      <c r="U5" s="351" t="n"/>
      <c r="V5" s="263">
        <f>IF(MONTH($V$3)&lt;&gt;MONTH($V$3-WEEKDAY($V$3,1)+(ROW(V5)-ROW($V$5))*7+(COLUMN(V5)-COLUMN($V$5)+1)),"",$V$3-WEEKDAY($V$3,1)+(ROW(V5)-ROW($V$5))*7+(COLUMN(V5)-COLUMN($V$5)+1))</f>
        <v/>
      </c>
      <c r="W5" s="263">
        <f>IF(MONTH($V$3)&lt;&gt;MONTH($V$3-WEEKDAY($V$3,1)+(ROW(W5)-ROW($V$5))*7+(COLUMN(W5)-COLUMN($V$5)+1)),"",$V$3-WEEKDAY($V$3,1)+(ROW(W5)-ROW($V$5))*7+(COLUMN(W5)-COLUMN($V$5)+1))</f>
        <v/>
      </c>
      <c r="X5" s="263">
        <f>IF(MONTH($V$3)&lt;&gt;MONTH($V$3-WEEKDAY($V$3,1)+(ROW(X5)-ROW($V$5))*7+(COLUMN(X5)-COLUMN($V$5)+1)),"",$V$3-WEEKDAY($V$3,1)+(ROW(X5)-ROW($V$5))*7+(COLUMN(X5)-COLUMN($V$5)+1))</f>
        <v/>
      </c>
      <c r="Y5" s="263">
        <f>IF(MONTH($V$3)&lt;&gt;MONTH($V$3-WEEKDAY($V$3,1)+(ROW(Y5)-ROW($V$5))*7+(COLUMN(Y5)-COLUMN($V$5)+1)),"",$V$3-WEEKDAY($V$3,1)+(ROW(Y5)-ROW($V$5))*7+(COLUMN(Y5)-COLUMN($V$5)+1))</f>
        <v/>
      </c>
      <c r="Z5" s="263">
        <f>IF(MONTH($V$3)&lt;&gt;MONTH($V$3-WEEKDAY($V$3,1)+(ROW(Z5)-ROW($V$5))*7+(COLUMN(Z5)-COLUMN($V$5)+1)),"",$V$3-WEEKDAY($V$3,1)+(ROW(Z5)-ROW($V$5))*7+(COLUMN(Z5)-COLUMN($V$5)+1))</f>
        <v/>
      </c>
      <c r="AA5" s="263">
        <f>IF(MONTH($V$3)&lt;&gt;MONTH($V$3-WEEKDAY($V$3,1)+(ROW(AA5)-ROW($V$5))*7+(COLUMN(AA5)-COLUMN($V$5)+1)),"",$V$3-WEEKDAY($V$3,1)+(ROW(AA5)-ROW($V$5))*7+(COLUMN(AA5)-COLUMN($V$5)+1))</f>
        <v/>
      </c>
      <c r="AB5" s="263">
        <f>IF(MONTH($V$3)&lt;&gt;MONTH($V$3-WEEKDAY($V$3,1)+(ROW(AB5)-ROW($V$5))*7+(COLUMN(AB5)-COLUMN($V$5)+1)),"",$V$3-WEEKDAY($V$3,1)+(ROW(AB5)-ROW($V$5))*7+(COLUMN(AB5)-COLUMN($V$5)+1))</f>
        <v/>
      </c>
      <c r="AC5" s="351" t="n"/>
      <c r="AD5" s="351" t="n"/>
      <c r="AE5" s="3" t="b">
        <v>1</v>
      </c>
      <c r="AF5" s="258" t="n"/>
      <c r="AJ5" s="350" t="n"/>
      <c r="AK5" s="350" t="n"/>
      <c r="AL5" s="350" t="n"/>
    </row>
    <row r="6" ht="14.1" customHeight="1" s="348" thickBot="1">
      <c r="A6" s="351" t="n"/>
      <c r="B6" s="351" t="n"/>
      <c r="C6" s="337" t="inlineStr">
        <is>
          <t xml:space="preserve">120 Peter Rose St </t>
        </is>
      </c>
      <c r="D6" s="351" t="n"/>
      <c r="E6" s="351" t="n"/>
      <c r="F6" s="351" t="n"/>
      <c r="G6" s="6" t="n"/>
      <c r="H6" s="6" t="n"/>
      <c r="I6" s="6" t="n"/>
      <c r="J6" s="6" t="n"/>
      <c r="K6" s="6" t="n"/>
      <c r="L6" s="6" t="n"/>
      <c r="M6" s="339" t="inlineStr">
        <is>
          <t>Armed or unarmed</t>
        </is>
      </c>
      <c r="N6" s="360" t="n"/>
      <c r="O6" s="135" t="inlineStr">
        <is>
          <t>Unarmed</t>
        </is>
      </c>
      <c r="P6" s="6" t="n"/>
      <c r="Q6" s="6" t="n"/>
      <c r="R6" s="6" t="n"/>
      <c r="S6" s="6" t="n"/>
      <c r="T6" s="6" t="n"/>
      <c r="U6" s="351" t="n"/>
      <c r="V6" s="263">
        <f>IF(MONTH($V$3)&lt;&gt;MONTH($V$3-WEEKDAY($V$3,1)+(ROW(V6)-ROW($V$5))*7+(COLUMN(V6)-COLUMN($V$5)+1)),"",$V$3-WEEKDAY($V$3,1)+(ROW(V6)-ROW($V$5))*7+(COLUMN(V6)-COLUMN($V$5)+1))</f>
        <v/>
      </c>
      <c r="W6" s="263">
        <f>IF(MONTH($V$3)&lt;&gt;MONTH($V$3-WEEKDAY($V$3,1)+(ROW(W6)-ROW($V$5))*7+(COLUMN(W6)-COLUMN($V$5)+1)),"",$V$3-WEEKDAY($V$3,1)+(ROW(W6)-ROW($V$5))*7+(COLUMN(W6)-COLUMN($V$5)+1))</f>
        <v/>
      </c>
      <c r="X6" s="263">
        <f>IF(MONTH($V$3)&lt;&gt;MONTH($V$3-WEEKDAY($V$3,1)+(ROW(X6)-ROW($V$5))*7+(COLUMN(X6)-COLUMN($V$5)+1)),"",$V$3-WEEKDAY($V$3,1)+(ROW(X6)-ROW($V$5))*7+(COLUMN(X6)-COLUMN($V$5)+1))</f>
        <v/>
      </c>
      <c r="Y6" s="263">
        <f>IF(MONTH($V$3)&lt;&gt;MONTH($V$3-WEEKDAY($V$3,1)+(ROW(Y6)-ROW($V$5))*7+(COLUMN(Y6)-COLUMN($V$5)+1)),"",$V$3-WEEKDAY($V$3,1)+(ROW(Y6)-ROW($V$5))*7+(COLUMN(Y6)-COLUMN($V$5)+1))</f>
        <v/>
      </c>
      <c r="Z6" s="263">
        <f>IF(MONTH($V$3)&lt;&gt;MONTH($V$3-WEEKDAY($V$3,1)+(ROW(Z6)-ROW($V$5))*7+(COLUMN(Z6)-COLUMN($V$5)+1)),"",$V$3-WEEKDAY($V$3,1)+(ROW(Z6)-ROW($V$5))*7+(COLUMN(Z6)-COLUMN($V$5)+1))</f>
        <v/>
      </c>
      <c r="AA6" s="263">
        <f>IF(MONTH($V$3)&lt;&gt;MONTH($V$3-WEEKDAY($V$3,1)+(ROW(AA6)-ROW($V$5))*7+(COLUMN(AA6)-COLUMN($V$5)+1)),"",$V$3-WEEKDAY($V$3,1)+(ROW(AA6)-ROW($V$5))*7+(COLUMN(AA6)-COLUMN($V$5)+1))</f>
        <v/>
      </c>
      <c r="AB6" s="263">
        <f>IF(MONTH($V$3)&lt;&gt;MONTH($V$3-WEEKDAY($V$3,1)+(ROW(AB6)-ROW($V$5))*7+(COLUMN(AB6)-COLUMN($V$5)+1)),"",$V$3-WEEKDAY($V$3,1)+(ROW(AB6)-ROW($V$5))*7+(COLUMN(AB6)-COLUMN($V$5)+1))</f>
        <v/>
      </c>
      <c r="AC6" s="351" t="n"/>
      <c r="AD6" s="136" t="inlineStr">
        <is>
          <t>After:</t>
        </is>
      </c>
      <c r="AE6" s="264" t="n">
        <v>8</v>
      </c>
      <c r="AF6" s="258" t="n"/>
      <c r="AJ6" s="350" t="n"/>
      <c r="AL6" s="251" t="n"/>
    </row>
    <row r="7" ht="14.1" customHeight="1" s="348" thickBot="1">
      <c r="A7" s="351" t="n"/>
      <c r="B7" s="351" t="n"/>
      <c r="C7" s="337" t="inlineStr">
        <is>
          <t>Queenstown</t>
        </is>
      </c>
      <c r="D7" s="351" t="n"/>
      <c r="E7" s="351" t="n"/>
      <c r="F7" s="351" t="n"/>
      <c r="G7" s="6" t="n"/>
      <c r="H7" s="340" t="n"/>
      <c r="I7" s="351" t="n"/>
      <c r="J7" s="340" t="n"/>
      <c r="K7" s="340" t="n"/>
      <c r="L7" s="340" t="n"/>
      <c r="M7" s="338" t="inlineStr">
        <is>
          <t>Agency</t>
        </is>
      </c>
      <c r="N7" s="361" t="n"/>
      <c r="O7" s="7" t="inlineStr">
        <is>
          <t>Caricom</t>
        </is>
      </c>
      <c r="P7" s="6" t="n"/>
      <c r="Q7" s="6" t="n"/>
      <c r="R7" s="6" t="n"/>
      <c r="S7" s="6" t="n"/>
      <c r="T7" s="6" t="n"/>
      <c r="U7" s="351" t="n"/>
      <c r="V7" s="263">
        <f>IF(MONTH($V$3)&lt;&gt;MONTH($V$3-WEEKDAY($V$3,1)+(ROW(V7)-ROW($V$5))*7+(COLUMN(V7)-COLUMN($V$5)+1)),"",$V$3-WEEKDAY($V$3,1)+(ROW(V7)-ROW($V$5))*7+(COLUMN(V7)-COLUMN($V$5)+1))</f>
        <v/>
      </c>
      <c r="W7" s="263">
        <f>IF(MONTH($V$3)&lt;&gt;MONTH($V$3-WEEKDAY($V$3,1)+(ROW(W7)-ROW($V$5))*7+(COLUMN(W7)-COLUMN($V$5)+1)),"",$V$3-WEEKDAY($V$3,1)+(ROW(W7)-ROW($V$5))*7+(COLUMN(W7)-COLUMN($V$5)+1))</f>
        <v/>
      </c>
      <c r="X7" s="263">
        <f>IF(MONTH($V$3)&lt;&gt;MONTH($V$3-WEEKDAY($V$3,1)+(ROW(X7)-ROW($V$5))*7+(COLUMN(X7)-COLUMN($V$5)+1)),"",$V$3-WEEKDAY($V$3,1)+(ROW(X7)-ROW($V$5))*7+(COLUMN(X7)-COLUMN($V$5)+1))</f>
        <v/>
      </c>
      <c r="Y7" s="263">
        <f>IF(MONTH($V$3)&lt;&gt;MONTH($V$3-WEEKDAY($V$3,1)+(ROW(Y7)-ROW($V$5))*7+(COLUMN(Y7)-COLUMN($V$5)+1)),"",$V$3-WEEKDAY($V$3,1)+(ROW(Y7)-ROW($V$5))*7+(COLUMN(Y7)-COLUMN($V$5)+1))</f>
        <v/>
      </c>
      <c r="Z7" s="263">
        <f>IF(MONTH($V$3)&lt;&gt;MONTH($V$3-WEEKDAY($V$3,1)+(ROW(Z7)-ROW($V$5))*7+(COLUMN(Z7)-COLUMN($V$5)+1)),"",$V$3-WEEKDAY($V$3,1)+(ROW(Z7)-ROW($V$5))*7+(COLUMN(Z7)-COLUMN($V$5)+1))</f>
        <v/>
      </c>
      <c r="AA7" s="263">
        <f>IF(MONTH($V$3)&lt;&gt;MONTH($V$3-WEEKDAY($V$3,1)+(ROW(AA7)-ROW($V$5))*7+(COLUMN(AA7)-COLUMN($V$5)+1)),"",$V$3-WEEKDAY($V$3,1)+(ROW(AA7)-ROW($V$5))*7+(COLUMN(AA7)-COLUMN($V$5)+1))</f>
        <v/>
      </c>
      <c r="AB7" s="263">
        <f>IF(MONTH($V$3)&lt;&gt;MONTH($V$3-WEEKDAY($V$3,1)+(ROW(AB7)-ROW($V$5))*7+(COLUMN(AB7)-COLUMN($V$5)+1)),"",$V$3-WEEKDAY($V$3,1)+(ROW(AB7)-ROW($V$5))*7+(COLUMN(AB7)-COLUMN($V$5)+1))</f>
        <v/>
      </c>
      <c r="AC7" s="351" t="n"/>
      <c r="AD7" s="351" t="n"/>
      <c r="AE7" s="351" t="n"/>
      <c r="AF7" s="258" t="n"/>
      <c r="AJ7" s="350" t="n"/>
      <c r="AL7" s="251" t="n"/>
    </row>
    <row r="8">
      <c r="A8" s="351" t="n"/>
      <c r="B8" s="351" t="n"/>
      <c r="C8" s="337" t="inlineStr">
        <is>
          <t>Georgetown, Guyana</t>
        </is>
      </c>
      <c r="D8" s="351" t="n"/>
      <c r="E8" s="351" t="n"/>
      <c r="F8" s="351" t="n"/>
      <c r="G8" s="6" t="n"/>
      <c r="H8" s="6" t="n"/>
      <c r="I8" s="6" t="n"/>
      <c r="J8" s="6" t="n"/>
      <c r="K8" s="6" t="n"/>
      <c r="L8" s="6" t="n"/>
      <c r="M8" s="341" t="n"/>
      <c r="N8" s="351" t="n"/>
      <c r="O8" s="351" t="n"/>
      <c r="P8" s="6" t="n"/>
      <c r="Q8" s="6" t="n"/>
      <c r="R8" s="6" t="n"/>
      <c r="S8" s="6" t="n"/>
      <c r="T8" s="6" t="n"/>
      <c r="U8" s="351" t="n"/>
      <c r="V8" s="263">
        <f>IF(MONTH($V$3)&lt;&gt;MONTH($V$3-WEEKDAY($V$3,1)+(ROW(V8)-ROW($V$5))*7+(COLUMN(V8)-COLUMN($V$5)+1)),"",$V$3-WEEKDAY($V$3,1)+(ROW(V8)-ROW($V$5))*7+(COLUMN(V8)-COLUMN($V$5)+1))</f>
        <v/>
      </c>
      <c r="W8" s="263">
        <f>IF(MONTH($V$3)&lt;&gt;MONTH($V$3-WEEKDAY($V$3,1)+(ROW(W8)-ROW($V$5))*7+(COLUMN(W8)-COLUMN($V$5)+1)),"",$V$3-WEEKDAY($V$3,1)+(ROW(W8)-ROW($V$5))*7+(COLUMN(W8)-COLUMN($V$5)+1))</f>
        <v/>
      </c>
      <c r="X8" s="263">
        <f>IF(MONTH($V$3)&lt;&gt;MONTH($V$3-WEEKDAY($V$3,1)+(ROW(X8)-ROW($V$5))*7+(COLUMN(X8)-COLUMN($V$5)+1)),"",$V$3-WEEKDAY($V$3,1)+(ROW(X8)-ROW($V$5))*7+(COLUMN(X8)-COLUMN($V$5)+1))</f>
        <v/>
      </c>
      <c r="Y8" s="263">
        <f>IF(MONTH($V$3)&lt;&gt;MONTH($V$3-WEEKDAY($V$3,1)+(ROW(Y8)-ROW($V$5))*7+(COLUMN(Y8)-COLUMN($V$5)+1)),"",$V$3-WEEKDAY($V$3,1)+(ROW(Y8)-ROW($V$5))*7+(COLUMN(Y8)-COLUMN($V$5)+1))</f>
        <v/>
      </c>
      <c r="Z8" s="263">
        <f>IF(MONTH($V$3)&lt;&gt;MONTH($V$3-WEEKDAY($V$3,1)+(ROW(Z8)-ROW($V$5))*7+(COLUMN(Z8)-COLUMN($V$5)+1)),"",$V$3-WEEKDAY($V$3,1)+(ROW(Z8)-ROW($V$5))*7+(COLUMN(Z8)-COLUMN($V$5)+1))</f>
        <v/>
      </c>
      <c r="AA8" s="263">
        <f>IF(MONTH($V$3)&lt;&gt;MONTH($V$3-WEEKDAY($V$3,1)+(ROW(AA8)-ROW($V$5))*7+(COLUMN(AA8)-COLUMN($V$5)+1)),"",$V$3-WEEKDAY($V$3,1)+(ROW(AA8)-ROW($V$5))*7+(COLUMN(AA8)-COLUMN($V$5)+1))</f>
        <v/>
      </c>
      <c r="AB8" s="263">
        <f>IF(MONTH($V$3)&lt;&gt;MONTH($V$3-WEEKDAY($V$3,1)+(ROW(AB8)-ROW($V$5))*7+(COLUMN(AB8)-COLUMN($V$5)+1)),"",$V$3-WEEKDAY($V$3,1)+(ROW(AB8)-ROW($V$5))*7+(COLUMN(AB8)-COLUMN($V$5)+1))</f>
        <v/>
      </c>
      <c r="AC8" s="351" t="n"/>
      <c r="AD8" s="351" t="n"/>
      <c r="AE8" s="3" t="b">
        <v>1</v>
      </c>
      <c r="AF8" s="258" t="n"/>
      <c r="AJ8" s="350" t="n"/>
      <c r="AL8" s="251" t="n"/>
    </row>
    <row r="9">
      <c r="A9" s="351" t="n"/>
      <c r="B9" s="351" t="n"/>
      <c r="C9" s="337" t="n"/>
      <c r="D9" s="337" t="n"/>
      <c r="E9" s="337" t="n"/>
      <c r="F9" s="337" t="n"/>
      <c r="G9" s="6" t="n"/>
      <c r="H9" s="6" t="n"/>
      <c r="I9" s="6" t="n"/>
      <c r="J9" s="6" t="n"/>
      <c r="K9" s="6" t="n"/>
      <c r="L9" s="6" t="n"/>
      <c r="M9" s="137" t="n"/>
      <c r="N9" s="137" t="n"/>
      <c r="O9" s="6" t="n"/>
      <c r="P9" s="6" t="n"/>
      <c r="Q9" s="6" t="n"/>
      <c r="R9" s="6" t="n"/>
      <c r="S9" s="6" t="n"/>
      <c r="T9" s="6" t="n"/>
      <c r="U9" s="351" t="n"/>
      <c r="V9" s="265" t="n"/>
      <c r="W9" s="265" t="n"/>
      <c r="X9" s="265" t="n"/>
      <c r="Y9" s="265" t="n"/>
      <c r="Z9" s="265" t="n"/>
      <c r="AA9" s="265" t="n"/>
      <c r="AB9" s="265" t="n"/>
      <c r="AC9" s="351" t="n"/>
      <c r="AD9" s="351" t="n"/>
      <c r="AE9" s="3" t="n"/>
      <c r="AF9" s="351" t="n"/>
      <c r="AJ9" s="350" t="n"/>
      <c r="AL9" s="251" t="n"/>
    </row>
    <row r="10">
      <c r="A10" s="351" t="n"/>
      <c r="B10" s="351" t="n"/>
      <c r="C10" s="337" t="inlineStr">
        <is>
          <t>592-223-7560</t>
        </is>
      </c>
      <c r="D10" s="351" t="n"/>
      <c r="E10" s="351" t="n"/>
      <c r="F10" s="351" t="n"/>
      <c r="G10" s="6" t="n"/>
      <c r="H10" s="340" t="n"/>
      <c r="I10" s="351" t="n"/>
      <c r="J10" s="340" t="n"/>
      <c r="K10" s="330" t="inlineStr">
        <is>
          <t>Week Starting:</t>
        </is>
      </c>
      <c r="L10" s="351" t="n"/>
      <c r="M10" s="335" t="n">
        <v>45977</v>
      </c>
      <c r="N10" s="362" t="n"/>
      <c r="O10" s="6" t="n"/>
      <c r="P10" s="6" t="n"/>
      <c r="Q10" s="6" t="n"/>
      <c r="R10" s="6" t="n"/>
      <c r="S10" s="6" t="n"/>
      <c r="T10" s="138" t="inlineStr">
        <is>
          <t>[42]</t>
        </is>
      </c>
      <c r="U10" s="351" t="n"/>
      <c r="V10" s="263">
        <f>IF(MONTH($V$3)&lt;&gt;MONTH($V$3-WEEKDAY($V$3,1)+(ROW(V10)-ROW($V$5))*7+(COLUMN(V10)-COLUMN($V$5)+1)),"",$V$3-WEEKDAY($V$3,1)+(ROW(V10)-ROW($V$5))*7+(COLUMN(V10)-COLUMN($V$5)+1))</f>
        <v/>
      </c>
      <c r="W10" s="263">
        <f>IF(MONTH($V$3)&lt;&gt;MONTH($V$3-WEEKDAY($V$3,1)+(ROW(W10)-ROW($V$5))*7+(COLUMN(W10)-COLUMN($V$5)+1)),"",$V$3-WEEKDAY($V$3,1)+(ROW(W10)-ROW($V$5))*7+(COLUMN(W10)-COLUMN($V$5)+1))</f>
        <v/>
      </c>
      <c r="X10" s="263">
        <f>IF(MONTH($V$3)&lt;&gt;MONTH($V$3-WEEKDAY($V$3,1)+(ROW(X10)-ROW($V$5))*7+(COLUMN(X10)-COLUMN($V$5)+1)),"",$V$3-WEEKDAY($V$3,1)+(ROW(X10)-ROW($V$5))*7+(COLUMN(X10)-COLUMN($V$5)+1))</f>
        <v/>
      </c>
      <c r="Y10" s="263">
        <f>IF(MONTH($V$3)&lt;&gt;MONTH($V$3-WEEKDAY($V$3,1)+(ROW(Y10)-ROW($V$5))*7+(COLUMN(Y10)-COLUMN($V$5)+1)),"",$V$3-WEEKDAY($V$3,1)+(ROW(Y10)-ROW($V$5))*7+(COLUMN(Y10)-COLUMN($V$5)+1))</f>
        <v/>
      </c>
      <c r="Z10" s="263">
        <f>IF(MONTH($V$3)&lt;&gt;MONTH($V$3-WEEKDAY($V$3,1)+(ROW(Z10)-ROW($V$5))*7+(COLUMN(Z10)-COLUMN($V$5)+1)),"",$V$3-WEEKDAY($V$3,1)+(ROW(Z10)-ROW($V$5))*7+(COLUMN(Z10)-COLUMN($V$5)+1))</f>
        <v/>
      </c>
      <c r="AA10" s="263">
        <f>IF(MONTH($V$3)&lt;&gt;MONTH($V$3-WEEKDAY($V$3,1)+(ROW(AA10)-ROW($V$5))*7+(COLUMN(AA10)-COLUMN($V$5)+1)),"",$V$3-WEEKDAY($V$3,1)+(ROW(AA10)-ROW($V$5))*7+(COLUMN(AA10)-COLUMN($V$5)+1))</f>
        <v/>
      </c>
      <c r="AB10" s="263">
        <f>IF(MONTH($V$3)&lt;&gt;MONTH($V$3-WEEKDAY($V$3,1)+(ROW(AB10)-ROW($V$5))*7+(COLUMN(AB10)-COLUMN($V$5)+1)),"",$V$3-WEEKDAY($V$3,1)+(ROW(AB10)-ROW($V$5))*7+(COLUMN(AB10)-COLUMN($V$5)+1))</f>
        <v/>
      </c>
      <c r="AC10" s="351" t="n"/>
      <c r="AD10" s="136" t="inlineStr">
        <is>
          <t>After:</t>
        </is>
      </c>
      <c r="AE10" s="264" t="n">
        <v>40</v>
      </c>
      <c r="AF10" s="250" t="n"/>
    </row>
    <row r="11" ht="15.75" customHeight="1" s="348" thickBot="1">
      <c r="A11" s="351" t="n"/>
      <c r="B11" s="351" t="n"/>
      <c r="C11" s="6" t="n"/>
      <c r="D11" s="6" t="n"/>
      <c r="E11" s="6" t="n"/>
      <c r="F11" s="6" t="n"/>
      <c r="G11" s="6" t="n"/>
      <c r="H11" s="6" t="n"/>
      <c r="I11" s="6" t="n"/>
      <c r="J11" s="6" t="n"/>
      <c r="K11" s="259" t="inlineStr">
        <is>
          <t>Carry Forward Hrs:</t>
        </is>
      </c>
      <c r="L11" s="248" t="n">
        <v>32</v>
      </c>
      <c r="M11" s="6" t="n"/>
      <c r="N11" s="6" t="n"/>
      <c r="O11" s="6" t="n"/>
      <c r="P11" s="6" t="n"/>
      <c r="Q11" s="6" t="n"/>
      <c r="R11" s="6" t="n"/>
      <c r="S11" s="6" t="n"/>
      <c r="T11" s="6" t="n"/>
      <c r="U11" s="351" t="n"/>
      <c r="V11" s="263">
        <f>IF(MONTH($V$3)&lt;&gt;MONTH($V$3-WEEKDAY($V$3,1)+(ROW(V11)-ROW($V$5))*7+(COLUMN(V11)-COLUMN($V$5)+1)),"",$V$3-WEEKDAY($V$3,1)+(ROW(V11)-ROW($V$5))*7+(COLUMN(V11)-COLUMN($V$5)+1))</f>
        <v/>
      </c>
      <c r="W11" s="263">
        <f>IF(MONTH($V$3)&lt;&gt;MONTH($V$3-WEEKDAY($V$3,1)+(ROW(W11)-ROW($V$5))*7+(COLUMN(W11)-COLUMN($V$5)+1)),"",$V$3-WEEKDAY($V$3,1)+(ROW(W11)-ROW($V$5))*7+(COLUMN(W11)-COLUMN($V$5)+1))</f>
        <v/>
      </c>
      <c r="X11" s="263">
        <f>IF(MONTH($V$3)&lt;&gt;MONTH($V$3-WEEKDAY($V$3,1)+(ROW(X11)-ROW($V$5))*7+(COLUMN(X11)-COLUMN($V$5)+1)),"",$V$3-WEEKDAY($V$3,1)+(ROW(X11)-ROW($V$5))*7+(COLUMN(X11)-COLUMN($V$5)+1))</f>
        <v/>
      </c>
      <c r="Y11" s="263">
        <f>IF(MONTH($V$3)&lt;&gt;MONTH($V$3-WEEKDAY($V$3,1)+(ROW(Y11)-ROW($V$5))*7+(COLUMN(Y11)-COLUMN($V$5)+1)),"",$V$3-WEEKDAY($V$3,1)+(ROW(Y11)-ROW($V$5))*7+(COLUMN(Y11)-COLUMN($V$5)+1))</f>
        <v/>
      </c>
      <c r="Z11" s="263">
        <f>IF(MONTH($V$3)&lt;&gt;MONTH($V$3-WEEKDAY($V$3,1)+(ROW(Z11)-ROW($V$5))*7+(COLUMN(Z11)-COLUMN($V$5)+1)),"",$V$3-WEEKDAY($V$3,1)+(ROW(Z11)-ROW($V$5))*7+(COLUMN(Z11)-COLUMN($V$5)+1))</f>
        <v/>
      </c>
      <c r="AA11" s="263">
        <f>IF(MONTH($V$3)&lt;&gt;MONTH($V$3-WEEKDAY($V$3,1)+(ROW(AA11)-ROW($V$5))*7+(COLUMN(AA11)-COLUMN($V$5)+1)),"",$V$3-WEEKDAY($V$3,1)+(ROW(AA11)-ROW($V$5))*7+(COLUMN(AA11)-COLUMN($V$5)+1))</f>
        <v/>
      </c>
      <c r="AB11" s="263">
        <f>IF(MONTH($V$3)&lt;&gt;MONTH($V$3-WEEKDAY($V$3,1)+(ROW(AB11)-ROW($V$5))*7+(COLUMN(AB11)-COLUMN($V$5)+1)),"",$V$3-WEEKDAY($V$3,1)+(ROW(AB11)-ROW($V$5))*7+(COLUMN(AB11)-COLUMN($V$5)+1))</f>
        <v/>
      </c>
      <c r="AC11" s="351" t="n"/>
      <c r="AD11" s="351" t="n"/>
      <c r="AE11" s="351" t="n"/>
      <c r="AF11" s="258" t="n"/>
      <c r="AJ11" s="252" t="n"/>
      <c r="AK11" s="252" t="n"/>
    </row>
    <row r="12" ht="27.75" customFormat="1" customHeight="1" s="2" thickBot="1">
      <c r="A12" s="266" t="inlineStr">
        <is>
          <t>Day Off</t>
        </is>
      </c>
      <c r="B12" s="267" t="inlineStr">
        <is>
          <t>Holiday Double</t>
        </is>
      </c>
      <c r="C12" s="139" t="inlineStr">
        <is>
          <t>Day of Week</t>
        </is>
      </c>
      <c r="D12" s="140" t="inlineStr">
        <is>
          <t>Time
In</t>
        </is>
      </c>
      <c r="E12" s="140" t="inlineStr">
        <is>
          <t>Time
Out</t>
        </is>
      </c>
      <c r="F12" s="141" t="n"/>
      <c r="G12" s="140" t="inlineStr">
        <is>
          <t>Time
In</t>
        </is>
      </c>
      <c r="H12" s="140" t="inlineStr">
        <is>
          <t>Time
Out</t>
        </is>
      </c>
      <c r="I12" s="142" t="inlineStr">
        <is>
          <t>Total
Hrs</t>
        </is>
      </c>
      <c r="J12" s="142" t="inlineStr">
        <is>
          <t>Location</t>
        </is>
      </c>
      <c r="K12" s="142" t="inlineStr">
        <is>
          <t>Supervisor</t>
        </is>
      </c>
      <c r="L12" s="142" t="inlineStr">
        <is>
          <t>Supervisor Approval</t>
        </is>
      </c>
      <c r="M12" s="140" t="inlineStr">
        <is>
          <t>Regular
Hrs</t>
        </is>
      </c>
      <c r="N12" s="140" t="inlineStr">
        <is>
          <t>Overtime
Hrs</t>
        </is>
      </c>
      <c r="O12" s="140" t="inlineStr">
        <is>
          <t>Hol Hrs</t>
        </is>
      </c>
      <c r="P12" s="140" t="inlineStr">
        <is>
          <t>Responsibilities</t>
        </is>
      </c>
      <c r="Q12" s="140" t="inlineStr">
        <is>
          <t>Risk</t>
        </is>
      </c>
      <c r="R12" s="140" t="inlineStr">
        <is>
          <t>Meals</t>
        </is>
      </c>
      <c r="S12" s="140" t="inlineStr">
        <is>
          <t>Vac Hrs</t>
        </is>
      </c>
      <c r="T12" s="143" t="inlineStr">
        <is>
          <t>Reason for Overtime</t>
        </is>
      </c>
      <c r="U12" s="144" t="inlineStr">
        <is>
          <t>Wkly Reg Avail</t>
        </is>
      </c>
      <c r="V12" s="351" t="inlineStr">
        <is>
          <t>Orig Reg</t>
        </is>
      </c>
      <c r="W12" s="351" t="inlineStr">
        <is>
          <t>Wkly OT Adj</t>
        </is>
      </c>
      <c r="X12" s="351" t="inlineStr">
        <is>
          <t>Week Start</t>
        </is>
      </c>
      <c r="Y12" s="351" t="inlineStr">
        <is>
          <t>Wk Hrs Before</t>
        </is>
      </c>
      <c r="Z12" s="351" t="n"/>
      <c r="AA12" s="351" t="n"/>
      <c r="AB12" s="351" t="n"/>
      <c r="AC12" s="351" t="n"/>
      <c r="AD12" s="351" t="n"/>
      <c r="AE12" s="351" t="n"/>
      <c r="AF12" s="351" t="n"/>
      <c r="AJ12" s="252" t="n"/>
      <c r="AK12" s="252" t="n"/>
    </row>
    <row r="13" hidden="1" ht="15.75" customHeight="1" s="348" thickBot="1">
      <c r="A13" s="268" t="n"/>
      <c r="B13" s="351" t="n"/>
      <c r="C13" s="145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146" t="n"/>
      <c r="U13" s="351" t="n"/>
      <c r="V13" s="351" t="n"/>
      <c r="W13" s="351" t="n"/>
      <c r="X13" s="351" t="n"/>
      <c r="Y13" s="351" t="n"/>
      <c r="Z13" s="351" t="n"/>
      <c r="AA13" s="351" t="n"/>
      <c r="AB13" s="351" t="n"/>
      <c r="AC13" s="351" t="n"/>
      <c r="AD13" s="351" t="n"/>
      <c r="AE13" s="351" t="n"/>
      <c r="AF13" s="351" t="n"/>
    </row>
    <row r="14" ht="24" customHeight="1" s="348" thickBot="1">
      <c r="A14" s="147" t="inlineStr">
        <is>
          <t>On Day</t>
        </is>
      </c>
      <c r="B14" s="269" t="n"/>
      <c r="C14" s="88">
        <f>M10</f>
        <v/>
      </c>
      <c r="D14" s="54" t="n"/>
      <c r="E14" s="148">
        <f>IF(D14="", "",
 IF(D14=TIME(0,0,0), 0,
 IF(AND(D14&gt;=TIME(0,0,1), D14&lt;=TIME(2,0,0)), TIME(7,0,0),
 IF(AND(D14&gt;=TIME(6,0,0), D14&lt;=TIME(8,0,0)), TIME(12,0,0),
 IF(AND(D14&gt;TIME(8,0,0), D14&lt;=TIME(13,59,0)), TIME(15,0,0),
 IF(AND(D14&gt;=TIME(14,0,0), D14&lt;=TIME(17,59,0)), TIME(21,0,0),
 IF(AND(D14&gt;=TIME(18,0,0), D14&lt;=TIME(21,59,0)), TIME(0,0,0),
 IF(AND(D14&gt;=TIME(22,0,0), D14&lt;=TIME(23,59,59)), TIME(7,0,0), ""))))))))</f>
        <v/>
      </c>
      <c r="F14" s="149" t="n"/>
      <c r="G14" s="148">
        <f>IF(AND(D14&gt;=TIME(6,0,0),D14&lt;=TIME(8,0,0)),E14,"")</f>
        <v/>
      </c>
      <c r="H14" s="54" t="n"/>
      <c r="I14" s="55">
        <f>ROUND(IF(OR(D14="",E14="",E14=0),0,IF(H14="",MOD(E14-D14,1)*24,MOD(H14-D14,1)*24)),2)</f>
        <v/>
      </c>
      <c r="J14" s="150" t="n"/>
      <c r="K14" s="270" t="n"/>
      <c r="L14" s="271" t="n"/>
      <c r="M14" s="272">
        <f>MAX(0,V14-W14)</f>
        <v/>
      </c>
      <c r="N14" s="56">
        <f>(IF(OR($C14="",$D14=""),0,
 IF(OR($A14="Holiday",$A15="Holiday"),
    IF(ISNUMBER(MATCH(TRIM($B14),{"Phagwah","Good Friday","Easter Monday","Labour Day","Christmas","Eid ul Azha","Romans-2","Globe-12","Neptune P1"},0)),0,$I14),
 IF(AND(NOT(OR($A14="Annual Leave",$A15="Annual Leave")),$A14="Off day"),$I14,
  MAX(0,$I14-$V14)
  ))))+W14</f>
        <v/>
      </c>
      <c r="O14" s="56">
        <f>IF(AND(OR($A14="Holiday",$A15="Holiday"),
        ISNUMBER(MATCH(TRIM($B14),{"Phagwah","Good Friday","Easter Monday","Labour Day","Christmas","Eid ul Azha","Romans-2","Globe-12","Neptune P1"},0))),
   $I14,0)</f>
        <v/>
      </c>
      <c r="P14" s="56">
        <f>IF(OR($O$7="Canteen",$O$7="Head Office"),0,IF($I14&lt;=0,0,IF(OR(OR(TRIM($J14)="Hebrews",TRIM($J14)="Romans",TRIM($J14)="Romans-2",TRIM($J14)="Globe",TRIM($J14)="Globe-12",TRIM($J14)="Neptune P1"),AND($I15&gt;0,OR(TRIM($J15)="Hebrews",TRIM($J15)="Romans",TRIM($J15)="Romans-2",TRIM($J15)="Globe",TRIM($J15)="Globe-12",TRIM($J15)="Neptune P1"))),1,0)))</f>
        <v/>
      </c>
      <c r="Q14" s="57" t="n"/>
      <c r="R14" s="56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IF($I14&gt;0,1,0),
      0
   ),
0))</f>
        <v/>
      </c>
      <c r="S14" s="56">
        <f>IF(OR($A14="Annual Leave",$A15="Annual Leave"),IF($A14="Annual Leave",8,0),0)</f>
        <v/>
      </c>
      <c r="T14" s="58" t="n"/>
      <c r="U14" s="144">
        <f>MAX(0,40-Y14)</f>
        <v/>
      </c>
      <c r="V14" s="151">
        <f>IF(OR($C14="",$D14=""),0,
 IF(OR($A14="Holiday",$A15="Holiday"),0,
 IF(AND(NOT(OR($A14="Annual Leave",$A15="Annual Leave")),$A14="Off day"),0,
  IF($I14+$I15&gt;=8,IF($I14&gt;=8,8,$I14),$I14)
  )))</f>
        <v/>
      </c>
      <c r="W14" s="151">
        <f>MAX(0,V14-U14)</f>
        <v/>
      </c>
      <c r="X14" s="151">
        <f>IF(C14="","",C14-WEEKDAY(C14,1)+1)</f>
        <v/>
      </c>
      <c r="Y14" s="151">
        <f>IF(X14=X14,$L$11,0)</f>
        <v/>
      </c>
      <c r="Z14" s="151" t="n"/>
      <c r="AA14" s="151" t="n"/>
      <c r="AB14" s="151" t="n"/>
      <c r="AC14" s="351" t="n"/>
      <c r="AD14" s="351" t="n"/>
      <c r="AE14" s="351" t="n"/>
      <c r="AF14" s="351" t="n"/>
    </row>
    <row r="15" ht="24" customHeight="1" s="348" thickBot="1">
      <c r="A15" s="147" t="inlineStr">
        <is>
          <t>On Day</t>
        </is>
      </c>
      <c r="B15" s="269" t="n"/>
      <c r="C15" s="89">
        <f>C14</f>
        <v/>
      </c>
      <c r="D15" s="59" t="n"/>
      <c r="E15" s="152">
        <f>IF(D15="", "",
 IF(D15=TIME(0,0,0), 0,
 IF(AND(D15&gt;=TIME(0,0,1), D15&lt;=TIME(2,0,0)), TIME(7,0,0),
 IF(AND(D15&gt;=TIME(6,0,0), D15&lt;=TIME(8,0,0)), TIME(12,0,0),
 IF(AND(D15&gt;TIME(8,0,0), D15&lt;=TIME(13,59,0)), TIME(15,0,0),
 IF(AND(D15&gt;=TIME(14,0,0), D15&lt;=TIME(17,59,0)), TIME(21,0,0),
 IF(AND(D15&gt;=TIME(18,0,0), D15&lt;=TIME(21,59,0)), TIME(0,0,0),
 IF(AND(D15&gt;=TIME(22,0,0), D15&lt;=TIME(23,59,59)), TIME(7,0,0), ""))))))))</f>
        <v/>
      </c>
      <c r="F15" s="153" t="n"/>
      <c r="G15" s="152">
        <f>IF(AND(D15&gt;=TIME(6,0,0),D15&lt;=TIME(8,0,0)),E15,"")</f>
        <v/>
      </c>
      <c r="H15" s="59" t="n"/>
      <c r="I15" s="60">
        <f>ROUND(IF(OR(D15="",E15="",E15=0),0,IF(H15="",MOD(E15-D15,1)*24,MOD(H15-D15,1)*24)),2)</f>
        <v/>
      </c>
      <c r="J15" s="150" t="n"/>
      <c r="K15" s="270" t="n"/>
      <c r="L15" s="271" t="n"/>
      <c r="M15" s="272">
        <f>MAX(0,V15-W15)</f>
        <v/>
      </c>
      <c r="N15" s="61">
        <f>(IF(OR($C15="",$D15=""),0,
 IF(OR($A14="Holiday",$A15="Holiday"),
    IF(ISNUMBER(MATCH(TRIM($B15),{"Phagwah","Good Friday","Easter Monday","Labour Day","Christmas","Eid ul Azha","Romans-2","Globe-12","Neptune P1"},0)),0,$I15),
 IF(AND(NOT(OR($A14="Annual Leave",$A15="Annual Leave")),$A15="Off day"),$I15,
  MAX(0,$I15-$V15)
  ))))+W15</f>
        <v/>
      </c>
      <c r="O15" s="61">
        <f>IF(AND(OR($A14="Holiday",$A15="Holiday"),
        ISNUMBER(MATCH(TRIM($B15),{"Phagwah","Good Friday","Easter Monday","Labour Day","Christmas","Eid ul Azha","Romans-2","Globe-12","Neptune P1"},0))),
   $I15,0)</f>
        <v/>
      </c>
      <c r="P15" s="61">
        <f>IF(OR($O$7="Canteen",$O$7="Head Office"),0,IF($I15&lt;=0,0,IF(AND($I14&lt;=0,OR(TRIM($J15)="Hebrews",TRIM($J15)="Romans",TRIM($J15)="Romans-2",TRIM($J15)="Globe",TRIM($J15)="Globe-12",TRIM($J15)="Neptune P1")),1,0)))</f>
        <v/>
      </c>
      <c r="Q15" s="62" t="n"/>
      <c r="R15" s="61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IF(AND($I14=0,$I15&gt;0),1,0),
      0
   ),
0))</f>
        <v/>
      </c>
      <c r="S15" s="61">
        <f>IF(OR($A14="Annual Leave",$A15="Annual Leave"),IF(AND($A14&lt;&gt;"Annual Leave",$A15="Annual Leave"),8,0),0)</f>
        <v/>
      </c>
      <c r="T15" s="63" t="n"/>
      <c r="U15" s="144">
        <f>MAX(0,40-Y15)</f>
        <v/>
      </c>
      <c r="V15" s="151">
        <f>IF(OR($C15="",$D15=""),0,
 IF(OR($A14="Holiday",$A15="Holiday"),0,
 IF(AND(NOT(OR($A14="Annual Leave",$A15="Annual Leave")),$A15="Off day"),0,
  IF($I14+$I15&gt;=8,IF($I14&gt;=8,0,8-$I14),$I15)
  )))</f>
        <v/>
      </c>
      <c r="W15" s="151">
        <f>MAX(0,V15-U15)</f>
        <v/>
      </c>
      <c r="X15" s="151">
        <f>IF(C15="","",C15-WEEKDAY(C15,1)+1)</f>
        <v/>
      </c>
      <c r="Y15" s="151">
        <f>SUMPRODUCT(($X$14:$X14=X15)*(($V$14:$V14)+($O$14:$O14)))+IF(X15=X14,$L$11,0)</f>
        <v/>
      </c>
      <c r="Z15" s="151" t="n"/>
      <c r="AA15" s="151" t="n"/>
      <c r="AB15" s="151" t="n"/>
      <c r="AC15" s="351" t="n"/>
      <c r="AD15" s="351" t="n"/>
      <c r="AE15" s="351" t="n"/>
      <c r="AF15" s="351" t="n"/>
    </row>
    <row r="16" ht="24" customHeight="1" s="348" thickBot="1">
      <c r="A16" s="154" t="inlineStr">
        <is>
          <t>On Day</t>
        </is>
      </c>
      <c r="B16" s="273" t="n"/>
      <c r="C16" s="90">
        <f>C14+1</f>
        <v/>
      </c>
      <c r="D16" s="8" t="n"/>
      <c r="E16" s="155">
        <f>IF(D16="", "",
 IF(D16=TIME(0,0,0), 0,
 IF(AND(D16&gt;=TIME(0,0,1), D16&lt;=TIME(2,0,0)), TIME(7,0,0),
 IF(AND(D16&gt;=TIME(6,0,0), D16&lt;=TIME(8,0,0)), TIME(12,0,0),
 IF(AND(D16&gt;TIME(8,0,0), D16&lt;=TIME(13,59,0)), TIME(15,0,0),
 IF(AND(D16&gt;=TIME(14,0,0), D16&lt;=TIME(17,59,0)), TIME(21,0,0),
 IF(AND(D16&gt;=TIME(18,0,0), D16&lt;=TIME(21,59,0)), TIME(0,0,0),
 IF(AND(D16&gt;=TIME(22,0,0), D16&lt;=TIME(23,59,59)), TIME(7,0,0), ""))))))))</f>
        <v/>
      </c>
      <c r="F16" s="156" t="n"/>
      <c r="G16" s="155">
        <f>IF(AND(D16&gt;=TIME(6,0,0),D16&lt;=TIME(8,0,0)),E16,"")</f>
        <v/>
      </c>
      <c r="H16" s="8" t="n"/>
      <c r="I16" s="30">
        <f>ROUND(IF(OR(D16="",E16="",E16=0),0,IF(H16="",MOD(E16-D16,1)*24,MOD(H16-D16,1)*24)),2)</f>
        <v/>
      </c>
      <c r="J16" s="157" t="n"/>
      <c r="K16" s="274" t="n"/>
      <c r="L16" s="271" t="n"/>
      <c r="M16" s="275">
        <f>MAX(0,V16-W16)</f>
        <v/>
      </c>
      <c r="N16" s="9">
        <f>(IF(OR($C16="",$D16=""),0,
 IF(OR($A16="Holiday",$A17="Holiday"),
    IF(ISNUMBER(MATCH(TRIM($B16),{"Phagwah","Good Friday","Easter Monday","Labour Day","Christmas","Eid ul Azha","Romans-2","Globe-12","Neptune P1"},0)),0,$I16),
 IF(AND(NOT(OR($A16="Annual Leave",$A17="Annual Leave")),$A16="Off day"),$I16,
  MAX(0,$I16-$V16)
  ))))+W16</f>
        <v/>
      </c>
      <c r="O16" s="9">
        <f>IF(AND(OR($A16="Holiday",$A17="Holiday"),
        ISNUMBER(MATCH(TRIM($B16),{"Phagwah","Good Friday","Easter Monday","Labour Day","Christmas","Eid ul Azha","Romans-2","Globe-12","Neptune P1"},0))),
   $I16,0)</f>
        <v/>
      </c>
      <c r="P16" s="9">
        <f>IF(OR($O$7="Canteen",$O$7="Head Office"),0,IF($I16&lt;=0,0,IF(OR(OR(TRIM($J16)="Hebrews",TRIM($J16)="Romans",TRIM($J16)="Romans-2",TRIM($J16)="Globe",TRIM($J16)="Globe-12",TRIM($J16)="Neptune P1"),AND($I17&gt;0,OR(TRIM($J17)="Hebrews",TRIM($J17)="Romans",TRIM($J17)="Romans-2",TRIM($J17)="Globe",TRIM($J17)="Globe-12",TRIM($J17)="Neptune P1"))),1,0)))</f>
        <v/>
      </c>
      <c r="Q16" s="10" t="n"/>
      <c r="R16" s="9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IF($I16&gt;0,1,0),
      0
   ),
0))</f>
        <v/>
      </c>
      <c r="S16" s="9">
        <f>IF(OR($A16="Annual Leave",$A17="Annual Leave"),IF($A16="Annual Leave",8,0),0)</f>
        <v/>
      </c>
      <c r="T16" s="91" t="n"/>
      <c r="U16" s="144">
        <f>MAX(0,40-Y16)</f>
        <v/>
      </c>
      <c r="V16" s="351">
        <f>IF(OR($C16="",$D16=""),0,
 IF(OR($A16="Holiday",$A17="Holiday"),0,
 IF(AND(NOT(OR($A16="Annual Leave",$A17="Annual Leave")),$A16="Off day"),0,
  IF($I16+$I17&gt;=8,IF($I16&gt;=8,8,$I16),$I16)
  )))</f>
        <v/>
      </c>
      <c r="W16" s="351">
        <f>MAX(0,V16-U16)</f>
        <v/>
      </c>
      <c r="X16" s="351">
        <f>IF(C16="","",C16-WEEKDAY(C16,1)+1)</f>
        <v/>
      </c>
      <c r="Y16" s="351">
        <f>SUMPRODUCT(($X$14:$X15=X16)*(($V$14:$V15)+($O$14:$O15)))+IF(X16=X14,$L$11,0)</f>
        <v/>
      </c>
      <c r="Z16" s="351" t="n"/>
      <c r="AA16" s="351" t="n"/>
      <c r="AB16" s="351" t="n"/>
      <c r="AC16" s="351" t="n"/>
      <c r="AD16" s="351" t="n"/>
      <c r="AE16" s="351" t="n"/>
      <c r="AF16" s="351" t="n"/>
    </row>
    <row r="17" ht="24" customHeight="1" s="348" thickBot="1">
      <c r="A17" s="154" t="inlineStr">
        <is>
          <t>On Day</t>
        </is>
      </c>
      <c r="B17" s="273" t="n"/>
      <c r="C17" s="90">
        <f>C16</f>
        <v/>
      </c>
      <c r="D17" s="276" t="n"/>
      <c r="E17" s="277">
        <f>IF(D17="", "",
 IF(D17=TIME(0,0,0), 0,
 IF(AND(D17&gt;=TIME(0,0,1), D17&lt;=TIME(2,0,0)), TIME(7,0,0),
 IF(AND(D17&gt;=TIME(6,0,0), D17&lt;=TIME(8,0,0)), TIME(12,0,0),
 IF(AND(D17&gt;TIME(8,0,0), D17&lt;=TIME(13,59,0)), TIME(15,0,0),
 IF(AND(D17&gt;=TIME(14,0,0), D17&lt;=TIME(17,59,0)), TIME(21,0,0),
 IF(AND(D17&gt;=TIME(18,0,0), D17&lt;=TIME(21,59,0)), TIME(0,0,0),
 IF(AND(D17&gt;=TIME(22,0,0), D17&lt;=TIME(23,59,59)), TIME(7,0,0), ""))))))))</f>
        <v/>
      </c>
      <c r="F17" s="156" t="n"/>
      <c r="G17" s="277">
        <f>IF(AND(D17&gt;=TIME(6,0,0),D17&lt;=TIME(8,0,0)),E17,"")</f>
        <v/>
      </c>
      <c r="H17" s="276" t="n"/>
      <c r="I17" s="30">
        <f>ROUND(IF(OR(D17="",E17="",E17=0),0,IF(H17="",MOD(E17-D17,1)*24,MOD(H17-D17,1)*24)),2)</f>
        <v/>
      </c>
      <c r="J17" s="158" t="n"/>
      <c r="K17" s="274" t="n"/>
      <c r="L17" s="271" t="n"/>
      <c r="M17" s="275">
        <f>MAX(0,V17-W17)</f>
        <v/>
      </c>
      <c r="N17" s="278">
        <f>(IF(OR($C17="",$D17=""),0,
 IF(OR($A16="Holiday",$A17="Holiday"),
    IF(ISNUMBER(MATCH(TRIM($B17),{"Phagwah","Good Friday","Easter Monday","Labour Day","Christmas","Eid ul Azha","Romans-2","Globe-12","Neptune P1"},0)),0,$I17),
 IF(AND(NOT(OR($A16="Annual Leave",$A17="Annual Leave")),$A17="Off day"),$I17,
  MAX(0,$I17-$V17)
  ))))+W17</f>
        <v/>
      </c>
      <c r="O17" s="278">
        <f>IF(AND(OR($A16="Holiday",$A17="Holiday"),
        ISNUMBER(MATCH(TRIM($B17),{"Phagwah","Good Friday","Easter Monday","Labour Day","Christmas","Eid ul Azha","Romans-2","Globe-12","Neptune P1"},0))),
   $I17,0)</f>
        <v/>
      </c>
      <c r="P17" s="278">
        <f>IF(OR($O$7="Canteen",$O$7="Head Office"),0,IF($I17&lt;=0,0,IF(AND($I16&lt;=0,OR(TRIM($J17)="Hebrews",TRIM($J17)="Romans",TRIM($J17)="Romans-2",TRIM($J17)="Globe",TRIM($J17)="Globe-12",TRIM($J17)="Neptune P1")),1,0)))</f>
        <v/>
      </c>
      <c r="Q17" s="279" t="n"/>
      <c r="R17" s="278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IF(AND($I16=0,$I17&gt;0),1,0),
      0
   ),
0))</f>
        <v/>
      </c>
      <c r="S17" s="278">
        <f>IF(OR($A16="Annual Leave",$A17="Annual Leave"),IF(AND($A16&lt;&gt;"Annual Leave",$A17="Annual Leave"),8,0),0)</f>
        <v/>
      </c>
      <c r="T17" s="280" t="n"/>
      <c r="U17" s="144">
        <f>MAX(0,40-Y17)</f>
        <v/>
      </c>
      <c r="V17" s="351">
        <f>IF(OR($C17="",$D17=""),0,
 IF(OR($A16="Holiday",$A17="Holiday"),0,
 IF(AND(NOT(OR($A16="Annual Leave",$A17="Annual Leave")),$A17="Off day"),0,
  IF($I16+$I17&gt;=8,IF($I16&gt;=8,0,8-$I16),$I17)
  )))</f>
        <v/>
      </c>
      <c r="W17" s="351">
        <f>MAX(0,V17-U17)</f>
        <v/>
      </c>
      <c r="X17" s="351">
        <f>IF(C17="","",C17-WEEKDAY(C17,1)+1)</f>
        <v/>
      </c>
      <c r="Y17" s="351">
        <f>SUMPRODUCT(($X$14:$X16=X17)*(($V$14:$V16)+($O$14:$O16)))+IF(X17=X14,$L$11,0)</f>
        <v/>
      </c>
      <c r="Z17" s="351" t="n"/>
      <c r="AA17" s="351" t="n"/>
      <c r="AB17" s="351" t="n"/>
      <c r="AC17" s="351" t="n"/>
      <c r="AD17" s="351" t="n"/>
      <c r="AE17" s="351" t="n"/>
      <c r="AF17" s="351" t="n"/>
    </row>
    <row r="18" ht="24" customHeight="1" s="348" thickBot="1">
      <c r="A18" s="159" t="inlineStr">
        <is>
          <t>On Day</t>
        </is>
      </c>
      <c r="B18" s="281" t="n"/>
      <c r="C18" s="92">
        <f>C16+1</f>
        <v/>
      </c>
      <c r="D18" s="31" t="n"/>
      <c r="E18" s="160">
        <f>IF(D18="", "",
 IF(D18=TIME(0,0,0), 0,
 IF(AND(D18&gt;=TIME(0,0,1), D18&lt;=TIME(2,0,0)), TIME(7,0,0),
 IF(AND(D18&gt;=TIME(6,0,0), D18&lt;=TIME(8,0,0)), TIME(12,0,0),
 IF(AND(D18&gt;TIME(8,0,0), D18&lt;=TIME(13,59,0)), TIME(15,0,0),
 IF(AND(D18&gt;=TIME(14,0,0), D18&lt;=TIME(17,59,0)), TIME(21,0,0),
 IF(AND(D18&gt;=TIME(18,0,0), D18&lt;=TIME(21,59,0)), TIME(0,0,0),
 IF(AND(D18&gt;=TIME(22,0,0), D18&lt;=TIME(23,59,59)), TIME(7,0,0), ""))))))))</f>
        <v/>
      </c>
      <c r="F18" s="161" t="n"/>
      <c r="G18" s="160">
        <f>IF(AND(D18&gt;=TIME(6,0,0),D18&lt;=TIME(8,0,0)),E18,"")</f>
        <v/>
      </c>
      <c r="H18" s="31" t="n"/>
      <c r="I18" s="32">
        <f>ROUND(IF(OR(D18="",E18="",E18=0),0,IF(H18="",MOD(E18-D18,1)*24,MOD(H18-D18,1)*24)),2)</f>
        <v/>
      </c>
      <c r="J18" s="162" t="n"/>
      <c r="K18" s="282" t="n"/>
      <c r="L18" s="271" t="n"/>
      <c r="M18" s="283">
        <f>MAX(0,V18-W18)</f>
        <v/>
      </c>
      <c r="N18" s="33">
        <f>(IF(OR($C18="",$D18=""),0,
 IF(OR($A18="Holiday",$A19="Holiday"),
    IF(ISNUMBER(MATCH(TRIM($B18),{"Phagwah","Good Friday","Easter Monday","Labour Day","Christmas","Eid ul Azha","Romans-2","Globe-12","Neptune P1"},0)),0,$I18),
 IF(AND(NOT(OR($A18="Annual Leave",$A19="Annual Leave")),$A18="Off day"),$I18,
  MAX(0,$I18-$V18)
  ))))+W18</f>
        <v/>
      </c>
      <c r="O18" s="33">
        <f>IF(AND(OR($A18="Holiday",$A19="Holiday"),
        ISNUMBER(MATCH(TRIM($B18),{"Phagwah","Good Friday","Easter Monday","Labour Day","Christmas","Eid ul Azha","Romans-2","Globe-12","Neptune P1"},0))),
   $I18,0)</f>
        <v/>
      </c>
      <c r="P18" s="33">
        <f>IF(OR($O$7="Canteen",$O$7="Head Office"),0,IF($I18&lt;=0,0,IF(OR(OR(TRIM($J18)="Hebrews",TRIM($J18)="Romans",TRIM($J18)="Romans-2",TRIM($J18)="Globe",TRIM($J18)="Globe-12",TRIM($J18)="Neptune P1"),AND($I19&gt;0,OR(TRIM($J19)="Hebrews",TRIM($J19)="Romans",TRIM($J19)="Romans-2",TRIM($J19)="Globe",TRIM($J19)="Globe-12",TRIM($J19)="Neptune P1"))),1,0)))</f>
        <v/>
      </c>
      <c r="Q18" s="34" t="n"/>
      <c r="R18" s="33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IF($I18&gt;0,1,0),
      0
   ),
0))</f>
        <v/>
      </c>
      <c r="S18" s="33">
        <f>IF(OR($A18="Annual Leave",$A19="Annual Leave"),IF($A18="Annual Leave",8,0),0)</f>
        <v/>
      </c>
      <c r="T18" s="35" t="n"/>
      <c r="U18" s="144">
        <f>MAX(0,40-Y18)</f>
        <v/>
      </c>
      <c r="V18" s="351">
        <f>IF(OR($C18="",$D18=""),0,
 IF(OR($A18="Holiday",$A19="Holiday"),0,
 IF(AND(NOT(OR($A18="Annual Leave",$A19="Annual Leave")),$A18="Off day"),0,
  IF($I18+$I19&gt;=8,IF($I18&gt;=8,8,$I18),$I18)
  )))</f>
        <v/>
      </c>
      <c r="W18" s="351">
        <f>MAX(0,V18-U18)</f>
        <v/>
      </c>
      <c r="X18" s="351">
        <f>IF(C18="","",C18-WEEKDAY(C18,1)+1)</f>
        <v/>
      </c>
      <c r="Y18" s="351">
        <f>SUMPRODUCT(($X$14:$X17=X18)*(($V$14:$V17)+($O$14:$O17)))+IF(X18=X14,$L$11,0)</f>
        <v/>
      </c>
      <c r="Z18" s="351" t="n"/>
      <c r="AA18" s="351" t="n"/>
      <c r="AB18" s="351" t="n"/>
      <c r="AC18" s="351" t="n"/>
      <c r="AD18" s="351" t="n"/>
      <c r="AE18" s="351" t="n"/>
      <c r="AF18" s="351" t="n"/>
    </row>
    <row r="19" ht="24" customHeight="1" s="348" thickBot="1">
      <c r="A19" s="159" t="inlineStr">
        <is>
          <t>On Day</t>
        </is>
      </c>
      <c r="B19" s="281" t="n"/>
      <c r="C19" s="93">
        <f>C18</f>
        <v/>
      </c>
      <c r="D19" s="36" t="n"/>
      <c r="E19" s="163">
        <f>IF(D19="", "",
 IF(D19=TIME(0,0,0), 0,
 IF(AND(D19&gt;=TIME(0,0,1), D19&lt;=TIME(2,0,0)), TIME(7,0,0),
 IF(AND(D19&gt;=TIME(6,0,0), D19&lt;=TIME(8,0,0)), TIME(12,0,0),
 IF(AND(D19&gt;TIME(8,0,0), D19&lt;=TIME(13,59,0)), TIME(15,0,0),
 IF(AND(D19&gt;=TIME(14,0,0), D19&lt;=TIME(17,59,0)), TIME(21,0,0),
 IF(AND(D19&gt;=TIME(18,0,0), D19&lt;=TIME(21,59,0)), TIME(0,0,0),
 IF(AND(D19&gt;=TIME(22,0,0), D19&lt;=TIME(23,59,59)), TIME(7,0,0), ""))))))))</f>
        <v/>
      </c>
      <c r="F19" s="164" t="n"/>
      <c r="G19" s="163">
        <f>IF(AND(D19&gt;=TIME(6,0,0),D19&lt;=TIME(8,0,0)),E19,"")</f>
        <v/>
      </c>
      <c r="H19" s="36" t="n"/>
      <c r="I19" s="37">
        <f>ROUND(IF(OR(D19="",E19="",E19=0),0,IF(H19="",MOD(E19-D19,1)*24,MOD(H19-D19,1)*24)),2)</f>
        <v/>
      </c>
      <c r="J19" s="162" t="n"/>
      <c r="K19" s="282" t="n"/>
      <c r="L19" s="271" t="n"/>
      <c r="M19" s="283">
        <f>MAX(0,V19-W19)</f>
        <v/>
      </c>
      <c r="N19" s="38">
        <f>(IF(OR($C19="",$D19=""),0,
 IF(OR($A18="Holiday",$A19="Holiday"),
    IF(ISNUMBER(MATCH(TRIM($B19),{"Phagwah","Good Friday","Easter Monday","Labour Day","Christmas","Eid ul Azha","Romans-2","Globe-12","Neptune P1"},0)),0,$I19),
 IF(AND(NOT(OR($A18="Annual Leave",$A19="Annual Leave")),$A19="Off day"),$I19,
  MAX(0,$I19-$V19)
  ))))+W19</f>
        <v/>
      </c>
      <c r="O19" s="38">
        <f>IF(AND(OR($A18="Holiday",$A19="Holiday"),
        ISNUMBER(MATCH(TRIM($B19),{"Phagwah","Good Friday","Easter Monday","Labour Day","Christmas","Eid ul Azha","Romans-2","Globe-12","Neptune P1"},0))),
   $I19,0)</f>
        <v/>
      </c>
      <c r="P19" s="38">
        <f>IF(OR($O$7="Canteen",$O$7="Head Office"),0,IF($I19&lt;=0,0,IF(AND($I18&lt;=0,OR(TRIM($J19)="Hebrews",TRIM($J19)="Romans",TRIM($J19)="Romans-2",TRIM($J19)="Globe",TRIM($J19)="Globe-12",TRIM($J19)="Neptune P1")),1,0)))</f>
        <v/>
      </c>
      <c r="Q19" s="39" t="n"/>
      <c r="R19" s="38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IF(AND($I18=0,$I19&gt;0),1,0),
      0
   ),
0))</f>
        <v/>
      </c>
      <c r="S19" s="38">
        <f>IF(OR($A18="Annual Leave",$A19="Annual Leave"),IF(AND($A18&lt;&gt;"Annual Leave",$A19="Annual Leave"),8,0),0)</f>
        <v/>
      </c>
      <c r="T19" s="40" t="n"/>
      <c r="U19" s="144">
        <f>MAX(0,40-Y19)</f>
        <v/>
      </c>
      <c r="V19" s="351">
        <f>IF(OR($C19="",$D19=""),0,
 IF(OR($A18="Holiday",$A19="Holiday"),0,
 IF(AND(NOT(OR($A18="Annual Leave",$A19="Annual Leave")),$A19="Off day"),0,
  IF($I18+$I19&gt;=8,IF($I18&gt;=8,0,8-$I18),$I19)
  )))</f>
        <v/>
      </c>
      <c r="W19" s="351">
        <f>MAX(0,V19-U19)</f>
        <v/>
      </c>
      <c r="X19" s="351">
        <f>IF(C19="","",C19-WEEKDAY(C19,1)+1)</f>
        <v/>
      </c>
      <c r="Y19" s="351">
        <f>SUMPRODUCT(($X$14:$X18=X19)*(($V$14:$V18)+($O$14:$O18)))+IF(X19=X14,$L$11,0)</f>
        <v/>
      </c>
      <c r="Z19" s="351" t="n"/>
      <c r="AA19" s="351" t="n"/>
      <c r="AB19" s="351" t="n"/>
      <c r="AC19" s="351" t="n"/>
      <c r="AD19" s="351" t="n"/>
      <c r="AE19" s="351" t="n"/>
      <c r="AF19" s="351" t="n"/>
    </row>
    <row r="20" ht="24" customHeight="1" s="348" thickBot="1">
      <c r="A20" s="165" t="inlineStr">
        <is>
          <t>On Day</t>
        </is>
      </c>
      <c r="B20" s="284" t="n"/>
      <c r="C20" s="94">
        <f>C18+1</f>
        <v/>
      </c>
      <c r="D20" s="41" t="n"/>
      <c r="E20" s="166">
        <f>IF(D20="", "",
 IF(D20=TIME(0,0,0), 0,
 IF(AND(D20&gt;=TIME(0,0,1), D20&lt;=TIME(2,0,0)), TIME(7,0,0),
 IF(AND(D20&gt;=TIME(6,0,0), D20&lt;=TIME(8,0,0)), TIME(12,0,0),
 IF(AND(D20&gt;TIME(8,0,0), D20&lt;=TIME(13,59,0)), TIME(15,0,0),
 IF(AND(D20&gt;=TIME(14,0,0), D20&lt;=TIME(17,59,0)), TIME(21,0,0),
 IF(AND(D20&gt;=TIME(18,0,0), D20&lt;=TIME(21,59,0)), TIME(0,0,0),
 IF(AND(D20&gt;=TIME(22,0,0), D20&lt;=TIME(23,59,59)), TIME(7,0,0), ""))))))))</f>
        <v/>
      </c>
      <c r="F20" s="167" t="n"/>
      <c r="G20" s="166">
        <f>IF(AND(D20&gt;=TIME(6,0,0),D20&lt;=TIME(8,0,0)),E20,"")</f>
        <v/>
      </c>
      <c r="H20" s="41" t="n"/>
      <c r="I20" s="95">
        <f>ROUND(IF(OR(D20="",E20="",E20=0),0,IF(H20="",MOD(E20-D20,1)*24,MOD(H20-D20,1)*24)),2)</f>
        <v/>
      </c>
      <c r="J20" s="168" t="n"/>
      <c r="K20" s="285" t="n"/>
      <c r="L20" s="271" t="n"/>
      <c r="M20" s="286">
        <f>MAX(0,V20-W20)</f>
        <v/>
      </c>
      <c r="N20" s="42">
        <f>(IF(OR($C20="",$D20=""),0,
 IF(OR($A20="Holiday",$A21="Holiday"),
    IF(ISNUMBER(MATCH(TRIM($B20),{"Phagwah","Good Friday","Easter Monday","Labour Day","Christmas","Eid ul Azha","Romans-2","Globe-12","Neptune P1"},0)),0,$I20),
 IF(AND(NOT(OR($A20="Annual Leave",$A21="Annual Leave")),$A20="Off day"),$I20,
  MAX(0,$I20-$V20)
  ))))+W20</f>
        <v/>
      </c>
      <c r="O20" s="42">
        <f>IF(AND(OR($A20="Holiday",$A21="Holiday"),
        ISNUMBER(MATCH(TRIM($B20),{"Phagwah","Good Friday","Easter Monday","Labour Day","Christmas","Eid ul Azha","Romans-2","Globe-12","Neptune P1"},0))),
   $I20,0)</f>
        <v/>
      </c>
      <c r="P20" s="42">
        <f>IF(OR($O$7="Canteen",$O$7="Head Office"),0,IF($I20&lt;=0,0,IF(OR(OR(TRIM($J20)="Hebrews",TRIM($J20)="Romans",TRIM($J20)="Romans-2",TRIM($J20)="Globe",TRIM($J20)="Globe-12",TRIM($J20)="Neptune P1"),AND($I21&gt;0,OR(TRIM($J21)="Hebrews",TRIM($J21)="Romans",TRIM($J21)="Romans-2",TRIM($J21)="Globe",TRIM($J21)="Globe-12",TRIM($J21)="Neptune P1"))),1,0)))</f>
        <v/>
      </c>
      <c r="Q20" s="43" t="n"/>
      <c r="R20" s="42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IF($I20&gt;0,1,0),
      0
   ),
0))</f>
        <v/>
      </c>
      <c r="S20" s="42">
        <f>IF(OR($A20="Annual Leave",$A21="Annual Leave"),IF($A20="Annual Leave",8,0),0)</f>
        <v/>
      </c>
      <c r="T20" s="96" t="n"/>
      <c r="U20" s="144">
        <f>MAX(0,40-Y20)</f>
        <v/>
      </c>
      <c r="V20" s="351">
        <f>IF(OR($C20="",$D20=""),0,
 IF(OR($A20="Holiday",$A21="Holiday"),0,
 IF(AND(NOT(OR($A20="Annual Leave",$A21="Annual Leave")),$A20="Off day"),0,
  IF($I20+$I21&gt;=8,IF($I20&gt;=8,8,$I20),$I20)
  )))</f>
        <v/>
      </c>
      <c r="W20" s="351">
        <f>MAX(0,V20-U20)</f>
        <v/>
      </c>
      <c r="X20" s="351">
        <f>IF(C20="","",C20-WEEKDAY(C20,1)+1)</f>
        <v/>
      </c>
      <c r="Y20" s="351">
        <f>SUMPRODUCT(($X$14:$X19=X20)*(($V$14:$V19)+($O$14:$O19)))+IF(X20=X14,$L$11,0)</f>
        <v/>
      </c>
      <c r="Z20" s="351" t="n"/>
      <c r="AA20" s="351" t="n"/>
      <c r="AB20" s="351" t="n"/>
      <c r="AC20" s="351" t="n"/>
      <c r="AD20" s="351" t="n"/>
      <c r="AE20" s="351" t="n"/>
      <c r="AF20" s="351" t="n"/>
    </row>
    <row r="21" ht="24" customHeight="1" s="348" thickBot="1">
      <c r="A21" s="165" t="inlineStr">
        <is>
          <t>On Day</t>
        </is>
      </c>
      <c r="B21" s="284" t="n"/>
      <c r="C21" s="94">
        <f>C20</f>
        <v/>
      </c>
      <c r="D21" s="287" t="n"/>
      <c r="E21" s="288">
        <f>IF(D21="", "",
 IF(D21=TIME(0,0,0), 0,
 IF(AND(D21&gt;=TIME(0,0,1), D21&lt;=TIME(2,0,0)), TIME(7,0,0),
 IF(AND(D21&gt;=TIME(6,0,0), D21&lt;=TIME(8,0,0)), TIME(12,0,0),
 IF(AND(D21&gt;TIME(8,0,0), D21&lt;=TIME(13,59,0)), TIME(15,0,0),
 IF(AND(D21&gt;=TIME(14,0,0), D21&lt;=TIME(17,59,0)), TIME(21,0,0),
 IF(AND(D21&gt;=TIME(18,0,0), D21&lt;=TIME(21,59,0)), TIME(0,0,0),
 IF(AND(D21&gt;=TIME(22,0,0), D21&lt;=TIME(23,59,59)), TIME(7,0,0), ""))))))))</f>
        <v/>
      </c>
      <c r="F21" s="167" t="n"/>
      <c r="G21" s="288">
        <f>IF(AND(D21&gt;=TIME(6,0,0),D21&lt;=TIME(8,0,0)),E21,"")</f>
        <v/>
      </c>
      <c r="H21" s="287" t="n"/>
      <c r="I21" s="95">
        <f>ROUND(IF(OR(D21="",E21="",E21=0),0,IF(H21="",MOD(E21-D21,1)*24,MOD(H21-D21,1)*24)),2)</f>
        <v/>
      </c>
      <c r="J21" s="169" t="n"/>
      <c r="K21" s="285" t="n"/>
      <c r="L21" s="271" t="n"/>
      <c r="M21" s="286">
        <f>MAX(0,V21-W21)</f>
        <v/>
      </c>
      <c r="N21" s="289">
        <f>(IF(OR($C21="",$D21=""),0,
 IF(OR($A20="Holiday",$A21="Holiday"),
    IF(ISNUMBER(MATCH(TRIM($B21),{"Phagwah","Good Friday","Easter Monday","Labour Day","Christmas","Eid ul Azha","Romans-2","Globe-12","Neptune P1"},0)),0,$I21),
 IF(AND(NOT(OR($A20="Annual Leave",$A21="Annual Leave")),$A21="Off day"),$I21,
  MAX(0,$I21-$V21)
  ))))+W21</f>
        <v/>
      </c>
      <c r="O21" s="289">
        <f>IF(AND(OR($A20="Holiday",$A21="Holiday"),
        ISNUMBER(MATCH(TRIM($B21),{"Phagwah","Good Friday","Easter Monday","Labour Day","Christmas","Eid ul Azha","Romans-2","Globe-12","Neptune P1"},0))),
   $I21,0)</f>
        <v/>
      </c>
      <c r="P21" s="289">
        <f>IF(OR($O$7="Canteen",$O$7="Head Office"),0,IF($I21&lt;=0,0,IF(AND($I20&lt;=0,OR(TRIM($J21)="Hebrews",TRIM($J21)="Romans",TRIM($J21)="Romans-2",TRIM($J21)="Globe",TRIM($J21)="Globe-12",TRIM($J21)="Neptune P1")),1,0)))</f>
        <v/>
      </c>
      <c r="Q21" s="290" t="n"/>
      <c r="R21" s="289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IF(AND($I20=0,$I21&gt;0),1,0),
      0
   ),
0))</f>
        <v/>
      </c>
      <c r="S21" s="289">
        <f>IF(OR($A20="Annual Leave",$A21="Annual Leave"),IF(AND($A20&lt;&gt;"Annual Leave",$A21="Annual Leave"),8,0),0)</f>
        <v/>
      </c>
      <c r="T21" s="291" t="n"/>
      <c r="U21" s="144">
        <f>MAX(0,40-Y21)</f>
        <v/>
      </c>
      <c r="V21" s="351">
        <f>IF(OR($C21="",$D21=""),0,
 IF(OR($A20="Holiday",$A21="Holiday"),0,
 IF(AND(NOT(OR($A20="Annual Leave",$A21="Annual Leave")),$A21="Off day"),0,
  IF($I20+$I21&gt;=8,IF($I20&gt;=8,0,8-$I20),$I21)
  )))</f>
        <v/>
      </c>
      <c r="W21" s="351">
        <f>MAX(0,V21-U21)</f>
        <v/>
      </c>
      <c r="X21" s="351">
        <f>IF(C21="","",C21-WEEKDAY(C21,1)+1)</f>
        <v/>
      </c>
      <c r="Y21" s="351">
        <f>SUMPRODUCT(($X$14:$X20=X21)*(($V$14:$V20)+($O$14:$O20)))+IF(X21=X14,$L$11,0)</f>
        <v/>
      </c>
      <c r="Z21" s="351" t="n"/>
      <c r="AA21" s="351" t="n"/>
      <c r="AB21" s="351" t="n"/>
      <c r="AC21" s="351" t="n"/>
      <c r="AD21" s="351" t="n"/>
      <c r="AE21" s="351" t="n"/>
      <c r="AF21" s="351" t="n"/>
    </row>
    <row r="22" ht="24" customHeight="1" s="348" thickBot="1">
      <c r="A22" s="170" t="inlineStr">
        <is>
          <t>On Day</t>
        </is>
      </c>
      <c r="B22" s="292" t="n"/>
      <c r="C22" s="97">
        <f>C20+1</f>
        <v/>
      </c>
      <c r="D22" s="44" t="n"/>
      <c r="E22" s="171">
        <f>IF(D22="", "",
 IF(D22=TIME(0,0,0), 0,
 IF(AND(D22&gt;=TIME(0,0,1), D22&lt;=TIME(2,0,0)), TIME(7,0,0),
 IF(AND(D22&gt;=TIME(6,0,0), D22&lt;=TIME(8,0,0)), TIME(12,0,0),
 IF(AND(D22&gt;TIME(8,0,0), D22&lt;=TIME(13,59,0)), TIME(15,0,0),
 IF(AND(D22&gt;=TIME(14,0,0), D22&lt;=TIME(17,59,0)), TIME(21,0,0),
 IF(AND(D22&gt;=TIME(18,0,0), D22&lt;=TIME(21,59,0)), TIME(0,0,0),
 IF(AND(D22&gt;=TIME(22,0,0), D22&lt;=TIME(23,59,59)), TIME(7,0,0), ""))))))))</f>
        <v/>
      </c>
      <c r="F22" s="172" t="n"/>
      <c r="G22" s="171">
        <f>IF(AND(D22&gt;=TIME(6,0,0),D22&lt;=TIME(8,0,0)),E22,"")</f>
        <v/>
      </c>
      <c r="H22" s="44" t="n"/>
      <c r="I22" s="45">
        <f>ROUND(IF(OR(D22="",E22="",E22=0),0,IF(H22="",MOD(E22-D22,1)*24,MOD(H22-D22,1)*24)),2)</f>
        <v/>
      </c>
      <c r="J22" s="173" t="n"/>
      <c r="K22" s="293" t="n"/>
      <c r="L22" s="271" t="n"/>
      <c r="M22" s="294">
        <f>MAX(0,V22-W22)</f>
        <v/>
      </c>
      <c r="N22" s="46">
        <f>(IF(OR($C22="",$D22=""),0,
 IF(OR($A22="Holiday",$A23="Holiday"),
    IF(ISNUMBER(MATCH(TRIM($B22),{"Phagwah","Good Friday","Easter Monday","Labour Day","Christmas","Eid ul Azha","Romans-2","Globe-12","Neptune P1"},0)),0,$I22),
 IF(AND(NOT(OR($A22="Annual Leave",$A23="Annual Leave")),$A22="Off day"),$I22,
  MAX(0,$I22-$V22)
  ))))+W22</f>
        <v/>
      </c>
      <c r="O22" s="46">
        <f>IF(AND(OR($A22="Holiday",$A23="Holiday"),
        ISNUMBER(MATCH(TRIM($B22),{"Phagwah","Good Friday","Easter Monday","Labour Day","Christmas","Eid ul Azha","Romans-2","Globe-12","Neptune P1"},0))),
   $I22,0)</f>
        <v/>
      </c>
      <c r="P22" s="46">
        <f>IF(OR($O$7="Canteen",$O$7="Head Office"),0,IF($I22&lt;=0,0,IF(OR(OR(TRIM($J22)="Hebrews",TRIM($J22)="Romans",TRIM($J22)="Romans-2",TRIM($J22)="Globe",TRIM($J22)="Globe-12",TRIM($J22)="Neptune P1"),AND($I23&gt;0,OR(TRIM($J23)="Hebrews",TRIM($J23)="Romans",TRIM($J23)="Romans-2",TRIM($J23)="Globe",TRIM($J23)="Globe-12",TRIM($J23)="Neptune P1"))),1,0)))</f>
        <v/>
      </c>
      <c r="Q22" s="47" t="n"/>
      <c r="R22" s="46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IF($I22&gt;0,1,0),
      0
   ),
0))</f>
        <v/>
      </c>
      <c r="S22" s="46">
        <f>IF(OR($A22="Annual Leave",$A23="Annual Leave"),IF($A22="Annual Leave",8,0),0)</f>
        <v/>
      </c>
      <c r="T22" s="48" t="n"/>
      <c r="U22" s="144">
        <f>MAX(0,40-Y22)</f>
        <v/>
      </c>
      <c r="V22" s="351">
        <f>IF(OR($C22="",$D22=""),0,
 IF(OR($A22="Holiday",$A23="Holiday"),0,
 IF(AND(NOT(OR($A22="Annual Leave",$A23="Annual Leave")),$A22="Off day"),0,
  IF($I22+$I23&gt;=8,IF($I22&gt;=8,8,$I22),$I22)
  )))</f>
        <v/>
      </c>
      <c r="W22" s="351">
        <f>MAX(0,V22-U22)</f>
        <v/>
      </c>
      <c r="X22" s="351">
        <f>IF(C22="","",C22-WEEKDAY(C22,1)+1)</f>
        <v/>
      </c>
      <c r="Y22" s="351">
        <f>SUMPRODUCT(($X$14:$X21=X22)*(($V$14:$V21)+($O$14:$O21)))+IF(X22=X14,$L$11,0)</f>
        <v/>
      </c>
      <c r="Z22" s="351" t="n"/>
      <c r="AA22" s="351" t="n"/>
      <c r="AB22" s="351" t="n"/>
      <c r="AC22" s="351" t="n"/>
      <c r="AD22" s="351" t="n"/>
      <c r="AE22" s="351" t="n"/>
      <c r="AF22" s="351" t="n"/>
    </row>
    <row r="23" ht="24" customHeight="1" s="348" thickBot="1">
      <c r="A23" s="170" t="inlineStr">
        <is>
          <t>On Day</t>
        </is>
      </c>
      <c r="B23" s="292" t="n"/>
      <c r="C23" s="98">
        <f>C22</f>
        <v/>
      </c>
      <c r="D23" s="49" t="n"/>
      <c r="E23" s="174">
        <f>IF(D23="", "",
 IF(D23=TIME(0,0,0), 0,
 IF(AND(D23&gt;=TIME(0,0,1), D23&lt;=TIME(2,0,0)), TIME(7,0,0),
 IF(AND(D23&gt;=TIME(6,0,0), D23&lt;=TIME(8,0,0)), TIME(12,0,0),
 IF(AND(D23&gt;TIME(8,0,0), D23&lt;=TIME(13,59,0)), TIME(15,0,0),
 IF(AND(D23&gt;=TIME(14,0,0), D23&lt;=TIME(17,59,0)), TIME(21,0,0),
 IF(AND(D23&gt;=TIME(18,0,0), D23&lt;=TIME(21,59,0)), TIME(0,0,0),
 IF(AND(D23&gt;=TIME(22,0,0), D23&lt;=TIME(23,59,59)), TIME(7,0,0), ""))))))))</f>
        <v/>
      </c>
      <c r="F23" s="175" t="n"/>
      <c r="G23" s="174">
        <f>IF(AND(D23&gt;=TIME(6,0,0),D23&lt;=TIME(8,0,0)),E23,"")</f>
        <v/>
      </c>
      <c r="H23" s="49" t="n"/>
      <c r="I23" s="50">
        <f>ROUND(IF(OR(D23="",E23="",E23=0),0,IF(H23="",MOD(E23-D23,1)*24,MOD(H23-D23,1)*24)),2)</f>
        <v/>
      </c>
      <c r="J23" s="173" t="n"/>
      <c r="K23" s="293" t="n"/>
      <c r="L23" s="271" t="n"/>
      <c r="M23" s="294">
        <f>MAX(0,V23-W23)</f>
        <v/>
      </c>
      <c r="N23" s="51">
        <f>(IF(OR($C23="",$D23=""),0,
 IF(OR($A22="Holiday",$A23="Holiday"),
    IF(ISNUMBER(MATCH(TRIM($B23),{"Phagwah","Good Friday","Easter Monday","Labour Day","Christmas","Eid ul Azha","Romans-2","Globe-12","Neptune P1"},0)),0,$I23),
 IF(AND(NOT(OR($A22="Annual Leave",$A23="Annual Leave")),$A23="Off day"),$I23,
  MAX(0,$I23-$V23)
  ))))+W23</f>
        <v/>
      </c>
      <c r="O23" s="51">
        <f>IF(AND(OR($A22="Holiday",$A23="Holiday"),
        ISNUMBER(MATCH(TRIM($B23),{"Phagwah","Good Friday","Easter Monday","Labour Day","Christmas","Eid ul Azha","Romans-2","Globe-12","Neptune P1"},0))),
   $I23,0)</f>
        <v/>
      </c>
      <c r="P23" s="51">
        <f>IF(OR($O$7="Canteen",$O$7="Head Office"),0,IF($I23&lt;=0,0,IF(AND($I22&lt;=0,OR(TRIM($J23)="Hebrews",TRIM($J23)="Romans",TRIM($J23)="Romans-2",TRIM($J23)="Globe",TRIM($J23)="Globe-12",TRIM($J23)="Neptune P1")),1,0)))</f>
        <v/>
      </c>
      <c r="Q23" s="52" t="n"/>
      <c r="R23" s="51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IF(AND($I22=0,$I23&gt;0),1,0),
      0
   ),
0))</f>
        <v/>
      </c>
      <c r="S23" s="51">
        <f>IF(OR($A22="Annual Leave",$A23="Annual Leave"),IF(AND($A22&lt;&gt;"Annual Leave",$A23="Annual Leave"),8,0),0)</f>
        <v/>
      </c>
      <c r="T23" s="53" t="n"/>
      <c r="U23" s="144">
        <f>MAX(0,40-Y23)</f>
        <v/>
      </c>
      <c r="V23" s="351">
        <f>IF(OR($C23="",$D23=""),0,
 IF(OR($A22="Holiday",$A23="Holiday"),0,
 IF(AND(NOT(OR($A22="Annual Leave",$A23="Annual Leave")),$A23="Off day"),0,
  IF($I22+$I23&gt;=8,IF($I22&gt;=8,0,8-$I22),$I23)
  )))</f>
        <v/>
      </c>
      <c r="W23" s="351">
        <f>MAX(0,V23-U23)</f>
        <v/>
      </c>
      <c r="X23" s="351">
        <f>IF(C23="","",C23-WEEKDAY(C23,1)+1)</f>
        <v/>
      </c>
      <c r="Y23" s="351">
        <f>SUMPRODUCT(($X$14:$X22=X23)*(($V$14:$V22)+($O$14:$O22)))+IF(X23=X14,$L$11,0)</f>
        <v/>
      </c>
      <c r="Z23" s="351" t="n"/>
      <c r="AA23" s="351" t="n"/>
      <c r="AB23" s="351" t="n"/>
      <c r="AC23" s="351" t="n"/>
      <c r="AD23" s="351" t="n"/>
      <c r="AE23" s="351" t="n"/>
      <c r="AF23" s="351" t="n"/>
    </row>
    <row r="24" ht="24" customHeight="1" s="348" thickBot="1">
      <c r="A24" s="154" t="inlineStr">
        <is>
          <t>On Day</t>
        </is>
      </c>
      <c r="B24" s="273" t="n"/>
      <c r="C24" s="90">
        <f>C22+1</f>
        <v/>
      </c>
      <c r="D24" s="8" t="n"/>
      <c r="E24" s="155">
        <f>IF(D24="", "",
 IF(D24=TIME(0,0,0), 0,
 IF(AND(D24&gt;=TIME(0,0,1), D24&lt;=TIME(2,0,0)), TIME(7,0,0),
 IF(AND(D24&gt;=TIME(6,0,0), D24&lt;=TIME(8,0,0)), TIME(12,0,0),
 IF(AND(D24&gt;TIME(8,0,0), D24&lt;=TIME(13,59,0)), TIME(15,0,0),
 IF(AND(D24&gt;=TIME(14,0,0), D24&lt;=TIME(17,59,0)), TIME(21,0,0),
 IF(AND(D24&gt;=TIME(18,0,0), D24&lt;=TIME(21,59,0)), TIME(0,0,0),
 IF(AND(D24&gt;=TIME(22,0,0), D24&lt;=TIME(23,59,59)), TIME(7,0,0), ""))))))))</f>
        <v/>
      </c>
      <c r="F24" s="156" t="n"/>
      <c r="G24" s="155">
        <f>IF(AND(D24&gt;=TIME(6,0,0),D24&lt;=TIME(8,0,0)),E24,"")</f>
        <v/>
      </c>
      <c r="H24" s="8" t="n"/>
      <c r="I24" s="30">
        <f>ROUND(IF(OR(D24="",E24="",E24=0),0,IF(H24="",MOD(E24-D24,1)*24,MOD(H24-D24,1)*24)),2)</f>
        <v/>
      </c>
      <c r="J24" s="157" t="n"/>
      <c r="K24" s="274" t="n"/>
      <c r="L24" s="271" t="n"/>
      <c r="M24" s="275">
        <f>MAX(0,V24-W24)</f>
        <v/>
      </c>
      <c r="N24" s="9">
        <f>(IF(OR($C24="",$D24=""),0,
 IF(OR($A24="Holiday",$A25="Holiday"),
    IF(ISNUMBER(MATCH(TRIM($B24),{"Phagwah","Good Friday","Easter Monday","Labour Day","Christmas","Eid ul Azha","Romans-2","Globe-12","Neptune P1"},0)),0,$I24),
 IF(AND(NOT(OR($A24="Annual Leave",$A25="Annual Leave")),$A24="Off day"),$I24,
  MAX(0,$I24-$V24)
  ))))+W24</f>
        <v/>
      </c>
      <c r="O24" s="9">
        <f>IF(AND(OR($A24="Holiday",$A25="Holiday"),
        ISNUMBER(MATCH(TRIM($B24),{"Phagwah","Good Friday","Easter Monday","Labour Day","Christmas","Eid ul Azha","Romans-2","Globe-12","Neptune P1"},0))),
   $I24,0)</f>
        <v/>
      </c>
      <c r="P24" s="9">
        <f>IF(OR($O$7="Canteen",$O$7="Head Office"),0,IF($I24&lt;=0,0,IF(OR(OR(TRIM($J24)="Hebrews",TRIM($J24)="Romans",TRIM($J24)="Romans-2",TRIM($J24)="Globe",TRIM($J24)="Globe-12",TRIM($J24)="Neptune P1"),AND($I25&gt;0,OR(TRIM($J25)="Hebrews",TRIM($J25)="Romans",TRIM($J25)="Romans-2",TRIM($J25)="Globe",TRIM($J25)="Globe-12",TRIM($J25)="Neptune P1"))),1,0)))</f>
        <v/>
      </c>
      <c r="Q24" s="10" t="n"/>
      <c r="R24" s="9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IF($I24&gt;0,1,0),
      0
   ),
0))</f>
        <v/>
      </c>
      <c r="S24" s="9">
        <f>IF(OR($A24="Annual Leave",$A25="Annual Leave"),IF($A24="Annual Leave",8,0),0)</f>
        <v/>
      </c>
      <c r="T24" s="91" t="n"/>
      <c r="U24" s="144">
        <f>MAX(0,40-Y24)</f>
        <v/>
      </c>
      <c r="V24" s="351">
        <f>IF(OR($C24="",$D24=""),0,
 IF(OR($A24="Holiday",$A25="Holiday"),0,
 IF(AND(NOT(OR($A24="Annual Leave",$A25="Annual Leave")),$A24="Off day"),0,
  IF($I24+$I25&gt;=8,IF($I24&gt;=8,8,$I24),$I24)
  )))</f>
        <v/>
      </c>
      <c r="W24" s="351">
        <f>MAX(0,V24-U24)</f>
        <v/>
      </c>
      <c r="X24" s="351">
        <f>IF(C24="","",C24-WEEKDAY(C24,1)+1)</f>
        <v/>
      </c>
      <c r="Y24" s="351">
        <f>SUMPRODUCT(($X$14:$X23=X24)*(($V$14:$V23)+($O$14:$O23)))+IF(X24=X14,$L$11,0)</f>
        <v/>
      </c>
      <c r="Z24" s="351" t="n"/>
      <c r="AA24" s="351" t="n"/>
      <c r="AB24" s="351" t="n"/>
      <c r="AC24" s="351" t="n"/>
      <c r="AD24" s="351" t="n"/>
      <c r="AE24" s="351" t="n"/>
      <c r="AF24" s="351" t="n"/>
    </row>
    <row r="25" ht="24" customHeight="1" s="348" thickBot="1">
      <c r="A25" s="154" t="inlineStr">
        <is>
          <t>On Day</t>
        </is>
      </c>
      <c r="B25" s="273" t="n"/>
      <c r="C25" s="90">
        <f>C24</f>
        <v/>
      </c>
      <c r="D25" s="276" t="n"/>
      <c r="E25" s="277">
        <f>IF(D25="", "",
 IF(D25=TIME(0,0,0), 0,
 IF(AND(D25&gt;=TIME(0,0,1), D25&lt;=TIME(2,0,0)), TIME(7,0,0),
 IF(AND(D25&gt;=TIME(6,0,0), D25&lt;=TIME(8,0,0)), TIME(12,0,0),
 IF(AND(D25&gt;TIME(8,0,0), D25&lt;=TIME(13,59,0)), TIME(15,0,0),
 IF(AND(D25&gt;=TIME(14,0,0), D25&lt;=TIME(17,59,0)), TIME(21,0,0),
 IF(AND(D25&gt;=TIME(18,0,0), D25&lt;=TIME(21,59,0)), TIME(0,0,0),
 IF(AND(D25&gt;=TIME(22,0,0), D25&lt;=TIME(23,59,59)), TIME(7,0,0), ""))))))))</f>
        <v/>
      </c>
      <c r="F25" s="156" t="n"/>
      <c r="G25" s="277">
        <f>IF(AND(D25&gt;=TIME(6,0,0),D25&lt;=TIME(8,0,0)),E25,"")</f>
        <v/>
      </c>
      <c r="H25" s="276" t="n"/>
      <c r="I25" s="30">
        <f>ROUND(IF(OR(D25="",E25="",E25=0),0,IF(H25="",MOD(E25-D25,1)*24,MOD(H25-D25,1)*24)),2)</f>
        <v/>
      </c>
      <c r="J25" s="158" t="n"/>
      <c r="K25" s="274" t="n"/>
      <c r="L25" s="271" t="n"/>
      <c r="M25" s="275">
        <f>MAX(0,V25-W25)</f>
        <v/>
      </c>
      <c r="N25" s="278">
        <f>(IF(OR($C25="",$D25=""),0,
 IF(OR($A24="Holiday",$A25="Holiday"),
    IF(ISNUMBER(MATCH(TRIM($B25),{"Phagwah","Good Friday","Easter Monday","Labour Day","Christmas","Eid ul Azha","Romans-2","Globe-12","Neptune P1"},0)),0,$I25),
 IF(AND(NOT(OR($A24="Annual Leave",$A25="Annual Leave")),$A25="Off day"),$I25,
  MAX(0,$I25-$V25)
  ))))+W25</f>
        <v/>
      </c>
      <c r="O25" s="278">
        <f>IF(AND(OR($A24="Holiday",$A25="Holiday"),
        ISNUMBER(MATCH(TRIM($B25),{"Phagwah","Good Friday","Easter Monday","Labour Day","Christmas","Eid ul Azha","Romans-2","Globe-12","Neptune P1"},0))),
   $I25,0)</f>
        <v/>
      </c>
      <c r="P25" s="278">
        <f>IF(OR($O$7="Canteen",$O$7="Head Office"),0,IF($I25&lt;=0,0,IF(AND($I24&lt;=0,OR(TRIM($J25)="Hebrews",TRIM($J25)="Romans",TRIM($J25)="Romans-2",TRIM($J25)="Globe",TRIM($J25)="Globe-12",TRIM($J25)="Neptune P1")),1,0)))</f>
        <v/>
      </c>
      <c r="Q25" s="279" t="n"/>
      <c r="R25" s="278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IF(AND($I24=0,$I25&gt;0),1,0),
      0
   ),
0))</f>
        <v/>
      </c>
      <c r="S25" s="278">
        <f>IF(OR($A24="Annual Leave",$A25="Annual Leave"),IF(AND($A24&lt;&gt;"Annual Leave",$A25="Annual Leave"),8,0),0)</f>
        <v/>
      </c>
      <c r="T25" s="280" t="n"/>
      <c r="U25" s="144">
        <f>MAX(0,40-Y25)</f>
        <v/>
      </c>
      <c r="V25" s="351">
        <f>IF(OR($C25="",$D25=""),0,
 IF(OR($A24="Holiday",$A25="Holiday"),0,
 IF(AND(NOT(OR($A24="Annual Leave",$A25="Annual Leave")),$A25="Off day"),0,
  IF($I24+$I25&gt;=8,IF($I24&gt;=8,0,8-$I24),$I25)
  )))</f>
        <v/>
      </c>
      <c r="W25" s="351">
        <f>MAX(0,V25-U25)</f>
        <v/>
      </c>
      <c r="X25" s="351">
        <f>IF(C25="","",C25-WEEKDAY(C25,1)+1)</f>
        <v/>
      </c>
      <c r="Y25" s="351">
        <f>SUMPRODUCT(($X$14:$X24=X25)*(($V$14:$V24)+($O$14:$O24)))+IF(X25=X14,$L$11,0)</f>
        <v/>
      </c>
      <c r="Z25" s="351" t="n"/>
      <c r="AA25" s="351" t="n"/>
      <c r="AB25" s="351" t="n"/>
      <c r="AC25" s="351" t="n"/>
      <c r="AD25" s="351" t="n"/>
      <c r="AE25" s="351" t="n"/>
      <c r="AF25" s="351" t="n"/>
    </row>
    <row r="26" ht="24" customHeight="1" s="348" thickBot="1">
      <c r="A26" s="159" t="inlineStr">
        <is>
          <t>On Day</t>
        </is>
      </c>
      <c r="B26" s="281" t="n"/>
      <c r="C26" s="92">
        <f>C24+1</f>
        <v/>
      </c>
      <c r="D26" s="31" t="n"/>
      <c r="E26" s="160">
        <f>IF(D26="", "",
 IF(D26=TIME(0,0,0), 0,
 IF(AND(D26&gt;=TIME(0,0,1), D26&lt;=TIME(2,0,0)), TIME(7,0,0),
 IF(AND(D26&gt;=TIME(6,0,0), D26&lt;=TIME(8,0,0)), TIME(12,0,0),
 IF(AND(D26&gt;TIME(8,0,0), D26&lt;=TIME(13,59,0)), TIME(15,0,0),
 IF(AND(D26&gt;=TIME(14,0,0), D26&lt;=TIME(17,59,0)), TIME(21,0,0),
 IF(AND(D26&gt;=TIME(18,0,0), D26&lt;=TIME(21,59,0)), TIME(0,0,0),
 IF(AND(D26&gt;=TIME(22,0,0), D26&lt;=TIME(23,59,59)), TIME(7,0,0), ""))))))))</f>
        <v/>
      </c>
      <c r="F26" s="161" t="n"/>
      <c r="G26" s="160">
        <f>IF(AND(D26&gt;=TIME(6,0,0),D26&lt;=TIME(8,0,0)),E26,"")</f>
        <v/>
      </c>
      <c r="H26" s="31" t="n"/>
      <c r="I26" s="32">
        <f>ROUND(IF(OR(D26="",E26="",E26=0),0,IF(H26="",MOD(E26-D26,1)*24,MOD(H26-D26,1)*24)),2)</f>
        <v/>
      </c>
      <c r="J26" s="162" t="n"/>
      <c r="K26" s="282" t="n"/>
      <c r="L26" s="271" t="n"/>
      <c r="M26" s="283">
        <f>MAX(0,V26-W26)</f>
        <v/>
      </c>
      <c r="N26" s="33">
        <f>(IF(OR($C26="",$D26=""),0,
 IF(OR($A26="Holiday",$A27="Holiday"),
    IF(ISNUMBER(MATCH(TRIM($B26),{"Phagwah","Good Friday","Easter Monday","Labour Day","Christmas","Eid ul Azha","Romans-2","Globe-12","Neptune P1"},0)),0,$I26),
 IF(AND(NOT(OR($A26="Annual Leave",$A27="Annual Leave")),$A26="Off day"),$I26,
  MAX(0,$I26-$V26)
  ))))+W26</f>
        <v/>
      </c>
      <c r="O26" s="33">
        <f>IF(AND(OR($A26="Holiday",$A27="Holiday"),
        ISNUMBER(MATCH(TRIM($B26),{"Phagwah","Good Friday","Easter Monday","Labour Day","Christmas","Eid ul Azha","Romans-2","Globe-12","Neptune P1"},0))),
   $I26,0)</f>
        <v/>
      </c>
      <c r="P26" s="33">
        <f>IF(OR($O$7="Canteen",$O$7="Head Office"),0,IF($I26&lt;=0,0,IF(OR(OR(TRIM($J26)="Hebrews",TRIM($J26)="Romans",TRIM($J26)="Romans-2",TRIM($J26)="Globe",TRIM($J26)="Globe-12",TRIM($J26)="Neptune P1"),AND($I27&gt;0,OR(TRIM($J27)="Hebrews",TRIM($J27)="Romans",TRIM($J27)="Romans-2",TRIM($J27)="Globe",TRIM($J27)="Globe-12",TRIM($J27)="Neptune P1"))),1,0)))</f>
        <v/>
      </c>
      <c r="Q26" s="34" t="n"/>
      <c r="R26" s="33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IF($I26&gt;0,1,0),
      0
   ),
0))</f>
        <v/>
      </c>
      <c r="S26" s="33">
        <f>IF(OR($A26="Annual Leave",$A27="Annual Leave"),IF($A26="Annual Leave",8,0),0)</f>
        <v/>
      </c>
      <c r="T26" s="35" t="n"/>
      <c r="U26" s="144">
        <f>MAX(0,40-Y26)</f>
        <v/>
      </c>
      <c r="V26" s="351">
        <f>IF(OR($C26="",$D26=""),0,
 IF(OR($A26="Holiday",$A27="Holiday"),0,
 IF(AND(NOT(OR($A26="Annual Leave",$A27="Annual Leave")),$A26="Off day"),0,
  IF($I26+$I27&gt;=8,IF($I26&gt;=8,8,$I26),$I26)
  )))</f>
        <v/>
      </c>
      <c r="W26" s="351">
        <f>MAX(0,V26-U26)</f>
        <v/>
      </c>
      <c r="X26" s="351">
        <f>IF(C26="","",C26-WEEKDAY(C26,1)+1)</f>
        <v/>
      </c>
      <c r="Y26" s="351">
        <f>SUMPRODUCT(($X$14:$X25=X26)*(($V$14:$V25)+($O$14:$O25)))+IF(X26=X14,$L$11,0)</f>
        <v/>
      </c>
      <c r="Z26" s="351" t="n"/>
      <c r="AA26" s="351" t="n"/>
      <c r="AB26" s="351" t="n"/>
      <c r="AC26" s="351" t="n"/>
      <c r="AD26" s="351" t="n"/>
      <c r="AE26" s="351" t="n"/>
      <c r="AF26" s="351" t="n"/>
    </row>
    <row r="27" ht="24" customHeight="1" s="348" thickBot="1">
      <c r="A27" s="159" t="inlineStr">
        <is>
          <t>On Day</t>
        </is>
      </c>
      <c r="B27" s="281" t="n"/>
      <c r="C27" s="93">
        <f>C26</f>
        <v/>
      </c>
      <c r="D27" s="36" t="n"/>
      <c r="E27" s="163">
        <f>IF(D27="", "",
 IF(D27=TIME(0,0,0), 0,
 IF(AND(D27&gt;=TIME(0,0,1), D27&lt;=TIME(2,0,0)), TIME(7,0,0),
 IF(AND(D27&gt;=TIME(6,0,0), D27&lt;=TIME(8,0,0)), TIME(12,0,0),
 IF(AND(D27&gt;TIME(8,0,0), D27&lt;=TIME(13,59,0)), TIME(15,0,0),
 IF(AND(D27&gt;=TIME(14,0,0), D27&lt;=TIME(17,59,0)), TIME(21,0,0),
 IF(AND(D27&gt;=TIME(18,0,0), D27&lt;=TIME(21,59,0)), TIME(0,0,0),
 IF(AND(D27&gt;=TIME(22,0,0), D27&lt;=TIME(23,59,59)), TIME(7,0,0), ""))))))))</f>
        <v/>
      </c>
      <c r="F27" s="164" t="n"/>
      <c r="G27" s="163">
        <f>IF(AND(D27&gt;=TIME(6,0,0),D27&lt;=TIME(8,0,0)),E27,"")</f>
        <v/>
      </c>
      <c r="H27" s="36" t="n"/>
      <c r="I27" s="37">
        <f>ROUND(IF(OR(D27="",E27="",E27=0),0,IF(H27="",MOD(E27-D27,1)*24,MOD(H27-D27,1)*24)),2)</f>
        <v/>
      </c>
      <c r="J27" s="162" t="n"/>
      <c r="K27" s="282" t="n"/>
      <c r="L27" s="271" t="n"/>
      <c r="M27" s="283">
        <f>MAX(0,V27-W27)</f>
        <v/>
      </c>
      <c r="N27" s="38">
        <f>(IF(OR($C27="",$D27=""),0,
 IF(OR($A26="Holiday",$A27="Holiday"),
    IF(ISNUMBER(MATCH(TRIM($B27),{"Phagwah","Good Friday","Easter Monday","Labour Day","Christmas","Eid ul Azha","Romans-2","Globe-12","Neptune P1"},0)),0,$I27),
 IF(AND(NOT(OR($A26="Annual Leave",$A27="Annual Leave")),$A27="Off day"),$I27,
  MAX(0,$I27-$V27)
  ))))+W27</f>
        <v/>
      </c>
      <c r="O27" s="38">
        <f>IF(AND(OR($A26="Holiday",$A27="Holiday"),
        ISNUMBER(MATCH(TRIM($B27),{"Phagwah","Good Friday","Easter Monday","Labour Day","Christmas","Eid ul Azha","Romans-2","Globe-12","Neptune P1"},0))),
   $I27,0)</f>
        <v/>
      </c>
      <c r="P27" s="38">
        <f>IF(OR($O$7="Canteen",$O$7="Head Office"),0,IF($I27&lt;=0,0,IF(AND($I26&lt;=0,OR(TRIM($J27)="Hebrews",TRIM($J27)="Romans",TRIM($J27)="Romans-2",TRIM($J27)="Globe",TRIM($J27)="Globe-12",TRIM($J27)="Neptune P1")),1,0)))</f>
        <v/>
      </c>
      <c r="Q27" s="39" t="n"/>
      <c r="R27" s="38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IF(AND($I26=0,$I27&gt;0),1,0),
      0
   ),
0))</f>
        <v/>
      </c>
      <c r="S27" s="38">
        <f>IF(OR($A26="Annual Leave",$A27="Annual Leave"),IF(AND($A26&lt;&gt;"Annual Leave",$A27="Annual Leave"),8,0),0)</f>
        <v/>
      </c>
      <c r="T27" s="40" t="n"/>
      <c r="U27" s="144">
        <f>MAX(0,40-Y27)</f>
        <v/>
      </c>
      <c r="V27" s="351">
        <f>IF(OR($C27="",$D27=""),0,
 IF(OR($A26="Holiday",$A27="Holiday"),0,
 IF(AND(NOT(OR($A26="Annual Leave",$A27="Annual Leave")),$A27="Off day"),0,
  IF($I26+$I27&gt;=8,IF($I26&gt;=8,0,8-$I26),$I27)
  )))</f>
        <v/>
      </c>
      <c r="W27" s="351">
        <f>MAX(0,V27-U27)</f>
        <v/>
      </c>
      <c r="X27" s="351">
        <f>IF(C27="","",C27-WEEKDAY(C27,1)+1)</f>
        <v/>
      </c>
      <c r="Y27" s="351">
        <f>SUMPRODUCT(($X$14:$X26=X27)*(($V$14:$V26)+($O$14:$O26)))+IF(X27=X14,$L$11,0)</f>
        <v/>
      </c>
      <c r="Z27" s="351" t="n"/>
      <c r="AA27" s="351" t="n"/>
      <c r="AB27" s="351" t="n"/>
      <c r="AC27" s="351" t="n"/>
      <c r="AD27" s="351" t="n"/>
      <c r="AE27" s="351" t="n"/>
      <c r="AF27" s="351" t="n"/>
    </row>
    <row r="28" ht="24" customHeight="1" s="348" thickBot="1">
      <c r="A28" s="176" t="n"/>
      <c r="B28" s="176" t="n"/>
      <c r="C28" s="145" t="n"/>
      <c r="D28" s="6" t="n"/>
      <c r="E28" s="14" t="n"/>
      <c r="F28" s="6" t="n"/>
      <c r="G28" s="6" t="n"/>
      <c r="H28" s="336" t="n"/>
      <c r="I28" s="351" t="n"/>
      <c r="J28" s="336" t="n"/>
      <c r="K28" s="336" t="n"/>
      <c r="L28" s="336" t="n"/>
      <c r="M28" s="99">
        <f>MAX(0,V28-W28)</f>
        <v/>
      </c>
      <c r="N28" s="99">
        <f>(IF(OR($C28="",$D28=""),0,
 IF(OR($A28="Holiday",$A29="Holiday"),
    IF(ISNUMBER(MATCH(TRIM($B28),{"Phagwah","Good Friday","Easter Monday","Labour Day","Christmas","Eid ul Azha","Romans-2","Globe-12","Neptune P1"},0)),0,$I28),
 IF(AND(NOT(OR($A28="Annual Leave",$A29="Annual Leave")),$A28="Off day"),$I28,
  MAX(0,$I28-$V28)
  ))))+W28</f>
        <v/>
      </c>
      <c r="O28" s="99">
        <f>IF(AND(OR($A28="Holiday",$A29="Holiday"),
        ISNUMBER(MATCH(TRIM($B28),{"Phagwah","Good Friday","Easter Monday","Labour Day","Christmas","Eid ul Azha","Romans-2","Globe-12","Neptune P1"},0))),
   $I28,0)</f>
        <v/>
      </c>
      <c r="P28" s="99">
        <f>IF(OR($O$7="Canteen",$O$7="Head Office"),0,IF($I28&lt;=0,0,IF(OR(OR(TRIM($J28)="Hebrews",TRIM($J28)="Romans",TRIM($J28)="Romans-2",TRIM($J28)="Globe",TRIM($J28)="Globe-12",TRIM($J28)="Neptune P1"),AND($I29&gt;0,OR(TRIM($J29)="Hebrews",TRIM($J29)="Romans",TRIM($J29)="Romans-2",TRIM($J29)="Globe",TRIM($J29)="Globe-12",TRIM($J29)="Neptune P1"))),1,0)))</f>
        <v/>
      </c>
      <c r="Q28" s="178" t="n"/>
      <c r="R28" s="15" t="n"/>
      <c r="S28" s="99">
        <f>IF(OR($A28="Annual Leave",$A29="Annual Leave"),IF($A28="Annual Leave",8,0),0)</f>
        <v/>
      </c>
      <c r="T28" s="100">
        <f>SUM(T14:T27)</f>
        <v/>
      </c>
      <c r="U28" s="144">
        <f>MAX(0,40-Y28)</f>
        <v/>
      </c>
      <c r="V28" s="351">
        <f>IF(OR($C28="",$D28=""),0,
 IF(OR($A28="Holiday",$A29="Holiday"),0,
 IF(AND(NOT(OR($A28="Annual Leave",$A29="Annual Leave")),$A28="Off day"),0,
  IF($I28+$I29&gt;=8,IF($I28&gt;=8,8,$I28),$I28)
  )))</f>
        <v/>
      </c>
      <c r="W28" s="351">
        <f>MAX(0,V28-U28)</f>
        <v/>
      </c>
      <c r="X28" s="351">
        <f>IF(C28="","",C28-WEEKDAY(C28,1)+1)</f>
        <v/>
      </c>
      <c r="Y28" s="351">
        <f>SUMPRODUCT(($X$14:$X27=X28)*(($V$14:$V27)+($O$14:$O27)))+IF(X28=X14,$L$11,0)</f>
        <v/>
      </c>
      <c r="Z28" s="351" t="n"/>
      <c r="AA28" s="351" t="n"/>
      <c r="AB28" s="351" t="n"/>
      <c r="AC28" s="351" t="n"/>
      <c r="AD28" s="351" t="n"/>
      <c r="AE28" s="351" t="n"/>
      <c r="AF28" s="351" t="n"/>
    </row>
    <row r="29" hidden="1" ht="15.75" customHeight="1" s="348" thickBot="1">
      <c r="A29" s="179" t="n"/>
      <c r="B29" s="176" t="n"/>
      <c r="C29" s="145" t="n"/>
      <c r="D29" s="6" t="n"/>
      <c r="E29" s="295">
        <f>IF(D29="", "",
 IF(D29=TIME(0,0,0), 0,
 IF(AND(D29&gt;=TIME(0,0,1), D29&lt;=TIME(2,0,0)), TIME(7,0,0),
 IF(AND(D29&gt;=TIME(6,0,0), D29&lt;=TIME(8,0,0)), TIME(12,0,0),
 IF(AND(D29&gt;TIME(8,0,0), D29&lt;=TIME(13,59,0)), TIME(15,0,0),
 IF(AND(D29&gt;=TIME(14,0,0), D29&lt;=TIME(17,59,0)), TIME(21,0,0),
 IF(AND(D29&gt;=TIME(18,0,0), D29&lt;=TIME(21,59,0)), TIME(0,0,0),
 IF(AND(D29&gt;=TIME(22,0,0), D29&lt;=TIME(23,59,59)), TIME(7,0,0), ""))))))))</f>
        <v/>
      </c>
      <c r="F29" s="6" t="n"/>
      <c r="G29" s="6" t="n"/>
      <c r="H29" s="6" t="n"/>
      <c r="I29" s="6" t="n"/>
      <c r="J29" s="6" t="n"/>
      <c r="K29" s="6" t="n"/>
      <c r="L29" s="6" t="n"/>
      <c r="M29" s="4">
        <f>MAX(0,V29-W29)</f>
        <v/>
      </c>
      <c r="N29" s="4">
        <f>(IF(OR($C29="",$D29=""),0,
 IF(OR($A28="Holiday",$A29="Holiday"),
    IF(ISNUMBER(MATCH(TRIM($B29),{"Phagwah","Good Friday","Easter Monday","Labour Day","Christmas","Eid ul Azha","Romans-2","Globe-12","Neptune P1"},0)),0,$I29),
 IF(AND(NOT(OR($A28="Annual Leave",$A29="Annual Leave")),$A29="Off day"),$I29,
  MAX(0,$I29-$V29)
  ))))+W29</f>
        <v/>
      </c>
      <c r="O29" s="4">
        <f>IF(AND(OR($A28="Holiday",$A29="Holiday"),
        ISNUMBER(MATCH(TRIM($B29),{"Phagwah","Good Friday","Easter Monday","Labour Day","Christmas","Eid ul Azha","Romans-2","Globe-12","Neptune P1"},0))),
   $I29,0)</f>
        <v/>
      </c>
      <c r="P29" s="4">
        <f>IF(OR($O$7="Canteen",$O$7="Head Office"),0,IF($I29&lt;=0,0,IF(AND($I28&lt;=0,OR(TRIM($J29)="Hebrews",TRIM($J29)="Romans",TRIM($J29)="Romans-2",TRIM($J29)="Globe",TRIM($J29)="Globe-12",TRIM($J29)="Neptune P1")),1,0)))</f>
        <v/>
      </c>
      <c r="Q29" s="6" t="n"/>
      <c r="R29" s="296">
        <f>IF(OR($O$7="Canteen",$O$7="Head Office"),0,IF(
  AND(
    SUMIFS(I:I, C:C, C29) &gt;= 8,
    COUNTIFS(C$14:C29, C29)=1,
    OR(
      TEXT(D29,"hh:mm:ss")="07:00:00",
      TEXT(D29,"hh:mm:ss")="15:00:00",
      TEXT(D29,"hh:mm:ss")="23:00:00",
      TEXT(D30,"hh:mm:ss")="07:00:00",
      TEXT(D30,"hh:mm:ss")="15:00:00",
      TEXT(D30,"hh:mm:ss")="23:00:00"
    )
  ),
  1,
  0
))</f>
        <v/>
      </c>
      <c r="S29" s="4">
        <f>IF(OR($A28="Annual Leave",$A29="Annual Leave"),IF(AND($A28&lt;&gt;"Annual Leave",$A29="Annual Leave"),8,0),0)</f>
        <v/>
      </c>
      <c r="T29" s="146" t="n"/>
      <c r="U29" s="351">
        <f>MAX(0,40-Y29)</f>
        <v/>
      </c>
      <c r="V29" s="351">
        <f>IF(OR($C29="",$D29=""),0,
 IF(OR($A28="Holiday",$A29="Holiday"),0,
 IF(AND(NOT(OR($A28="Annual Leave",$A29="Annual Leave")),$A29="Off day"),0,
  IF($I28+$I29&gt;=8,IF($I28&gt;=8,0,8-$I28),$I29)
  )))</f>
        <v/>
      </c>
      <c r="W29" s="351">
        <f>MAX(0,V29-U29)</f>
        <v/>
      </c>
      <c r="X29" s="351">
        <f>IF(C29="","",C29-WEEKDAY(C29,1)+1)</f>
        <v/>
      </c>
      <c r="Y29" s="351">
        <f>SUMPRODUCT(($X$14:$X28=X29)*(($V$14:$V28)+($O$14:$O28)))+IF(X29=X14,$L$11,0)</f>
        <v/>
      </c>
      <c r="Z29" s="351" t="n"/>
      <c r="AA29" s="351" t="n"/>
      <c r="AB29" s="351" t="n"/>
      <c r="AC29" s="351" t="n"/>
      <c r="AD29" s="351" t="n"/>
      <c r="AE29" s="351" t="n"/>
      <c r="AF29" s="351" t="n"/>
    </row>
    <row r="30" ht="24" customHeight="1" s="348" thickBot="1">
      <c r="A30" s="147" t="inlineStr">
        <is>
          <t>On Day</t>
        </is>
      </c>
      <c r="B30" s="180" t="n"/>
      <c r="C30" s="88">
        <f>C27+1</f>
        <v/>
      </c>
      <c r="D30" s="54" t="n"/>
      <c r="E30" s="148">
        <f>IF(D30="", "",
 IF(D30=TIME(0,0,0), 0,
 IF(AND(D30&gt;=TIME(0,0,1), D30&lt;=TIME(2,0,0)), TIME(7,0,0),
 IF(AND(D30&gt;=TIME(6,0,0), D30&lt;=TIME(8,0,0)), TIME(12,0,0),
 IF(AND(D30&gt;TIME(8,0,0), D30&lt;=TIME(13,59,0)), TIME(15,0,0),
 IF(AND(D30&gt;=TIME(14,0,0), D30&lt;=TIME(17,59,0)), TIME(21,0,0),
 IF(AND(D30&gt;=TIME(18,0,0), D30&lt;=TIME(21,59,0)), TIME(0,0,0),
 IF(AND(D30&gt;=TIME(22,0,0), D30&lt;=TIME(23,59,59)), TIME(7,0,0), ""))))))))</f>
        <v/>
      </c>
      <c r="F30" s="149" t="n"/>
      <c r="G30" s="148">
        <f>IF(AND(D30&gt;=TIME(6,0,0),D30&lt;=TIME(8,0,0)),E30,"")</f>
        <v/>
      </c>
      <c r="H30" s="54" t="n"/>
      <c r="I30" s="55">
        <f>ROUND(IF(OR(D30="",E30="",E30=0),0,IF(H30="",MOD(E30-D30,1)*24,MOD(H30-D30,1)*24)),2)</f>
        <v/>
      </c>
      <c r="J30" s="150" t="n"/>
      <c r="K30" s="270" t="n"/>
      <c r="L30" s="181" t="n"/>
      <c r="M30" s="272">
        <f>MAX(0,V30-W30)</f>
        <v/>
      </c>
      <c r="N30" s="56">
        <f>(IF(OR($C30="",$D30=""),0,
 IF(OR($A30="Holiday",$A31="Holiday"),
    IF(ISNUMBER(MATCH(TRIM($B30),{"Phagwah","Good Friday","Easter Monday","Labour Day","Christmas","Eid ul Azha","Romans-2","Globe-12","Neptune P1"},0)),0,$I30),
 IF(AND(NOT(OR($A30="Annual Leave",$A31="Annual Leave")),$A30="Off day"),$I30,
  MAX(0,$I30-$V30)
  ))))+W30</f>
        <v/>
      </c>
      <c r="O30" s="56">
        <f>IF(AND(OR($A30="Holiday",$A31="Holiday"),
        ISNUMBER(MATCH(TRIM($B30),{"Phagwah","Good Friday","Easter Monday","Labour Day","Christmas","Eid ul Azha","Romans-2","Globe-12","Neptune P1"},0))),
   $I30,0)</f>
        <v/>
      </c>
      <c r="P30" s="56">
        <f>IF(OR($O$7="Canteen",$O$7="Head Office"),0,IF($I30&lt;=0,0,IF(OR(OR(TRIM($J30)="Hebrews",TRIM($J30)="Romans",TRIM($J30)="Romans-2",TRIM($J30)="Globe",TRIM($J30)="Globe-12",TRIM($J30)="Neptune P1"),AND($I31&gt;0,OR(TRIM($J31)="Hebrews",TRIM($J31)="Romans",TRIM($J31)="Romans-2",TRIM($J31)="Globe",TRIM($J31)="Globe-12",TRIM($J31)="Neptune P1"))),1,0)))</f>
        <v/>
      </c>
      <c r="Q30" s="57" t="n"/>
      <c r="R30" s="56">
        <f>IF(OR($O$7="Canteen",$O$7="Head Office"),0,IF(
  AND(
    SUMIFS(I:I, C:C, C30) &gt;= 8,
    COUNTIFS(C$14:C30, C30)=1,
    OR(
      TEXT(D30,"hh:mm:ss")="07:00:00",
      TEXT(D30,"hh:mm:ss")="15:00:00",
      TEXT(D30,"hh:mm:ss")="23:00:00",
      TEXT(D31,"hh:mm:ss")="07:00:00",
      TEXT(D31,"hh:mm:ss")="15:00:00",
      TEXT(D31,"hh:mm:ss")="23:00:00"
    )
  ),
  1,
  0
))</f>
        <v/>
      </c>
      <c r="S30" s="56">
        <f>IF(OR($A30="Annual Leave",$A31="Annual Leave"),IF($A30="Annual Leave",8,0),0)</f>
        <v/>
      </c>
      <c r="T30" s="58" t="n"/>
      <c r="U30" s="144">
        <f>MAX(0,40-Y30)</f>
        <v/>
      </c>
      <c r="V30" s="151">
        <f>IF(OR($C30="",$D30=""),0,
 IF(OR($A30="Holiday",$A31="Holiday"),0,
 IF(AND(NOT(OR($A30="Annual Leave",$A31="Annual Leave")),$A30="Off day"),0,
  IF($I30+$I31&gt;=8,IF($I30&gt;=8,8,$I30),$I30)
  )))</f>
        <v/>
      </c>
      <c r="W30" s="151">
        <f>MAX(0,V30-U30)</f>
        <v/>
      </c>
      <c r="X30" s="151">
        <f>IF(C30="","",C30-WEEKDAY(C30,1)+1)</f>
        <v/>
      </c>
      <c r="Y30" s="151">
        <f>SUMPRODUCT(($X$14:$X29=X30)*(($V$14:$V29)+($O$14:$O29)))+IF(X30=X14,$L$11,0)</f>
        <v/>
      </c>
      <c r="Z30" s="151" t="n"/>
      <c r="AA30" s="151" t="n"/>
      <c r="AB30" s="151" t="n"/>
      <c r="AC30" s="351" t="n"/>
      <c r="AD30" s="351" t="n"/>
      <c r="AE30" s="351" t="n"/>
      <c r="AF30" s="351" t="n"/>
    </row>
    <row r="31" ht="24" customHeight="1" s="348" thickBot="1">
      <c r="A31" s="147" t="inlineStr">
        <is>
          <t>On Day</t>
        </is>
      </c>
      <c r="B31" s="182" t="n"/>
      <c r="C31" s="89">
        <f>C30</f>
        <v/>
      </c>
      <c r="D31" s="59" t="n"/>
      <c r="E31" s="152">
        <f>IF(D31="", "",
 IF(D31=TIME(0,0,0), 0,
 IF(AND(D31&gt;=TIME(0,0,1), D31&lt;=TIME(2,0,0)), TIME(7,0,0),
 IF(AND(D31&gt;=TIME(6,0,0), D31&lt;=TIME(8,0,0)), TIME(12,0,0),
 IF(AND(D31&gt;TIME(8,0,0), D31&lt;=TIME(13,59,0)), TIME(15,0,0),
 IF(AND(D31&gt;=TIME(14,0,0), D31&lt;=TIME(17,59,0)), TIME(21,0,0),
 IF(AND(D31&gt;=TIME(18,0,0), D31&lt;=TIME(21,59,0)), TIME(0,0,0),
 IF(AND(D31&gt;=TIME(22,0,0), D31&lt;=TIME(23,59,59)), TIME(7,0,0), ""))))))))</f>
        <v/>
      </c>
      <c r="F31" s="153" t="n"/>
      <c r="G31" s="152">
        <f>IF(AND(D31&gt;=TIME(6,0,0),D31&lt;=TIME(8,0,0)),E31,"")</f>
        <v/>
      </c>
      <c r="H31" s="59" t="n"/>
      <c r="I31" s="60">
        <f>ROUND(IF(OR(D31="",E31="",E31=0),0,IF(H31="",MOD(E31-D31,1)*24,MOD(H31-D31,1)*24)),2)</f>
        <v/>
      </c>
      <c r="J31" s="150" t="n"/>
      <c r="K31" s="270" t="n"/>
      <c r="L31" s="183" t="n"/>
      <c r="M31" s="272">
        <f>MAX(0,V31-W31)</f>
        <v/>
      </c>
      <c r="N31" s="61">
        <f>(IF(OR($C31="",$D31=""),0,
 IF(OR($A30="Holiday",$A31="Holiday"),
    IF(ISNUMBER(MATCH(TRIM($B31),{"Phagwah","Good Friday","Easter Monday","Labour Day","Christmas","Eid ul Azha","Romans-2","Globe-12","Neptune P1"},0)),0,$I31),
 IF(AND(NOT(OR($A30="Annual Leave",$A31="Annual Leave")),$A31="Off day"),$I31,
  MAX(0,$I31-$V31)
  ))))+W31</f>
        <v/>
      </c>
      <c r="O31" s="61">
        <f>IF(AND(OR($A30="Holiday",$A31="Holiday"),
        ISNUMBER(MATCH(TRIM($B31),{"Phagwah","Good Friday","Easter Monday","Labour Day","Christmas","Eid ul Azha","Romans-2","Globe-12","Neptune P1"},0))),
   $I31,0)</f>
        <v/>
      </c>
      <c r="P31" s="61">
        <f>IF(OR($O$7="Canteen",$O$7="Head Office"),0,IF($I31&lt;=0,0,IF(AND($I30&lt;=0,OR(TRIM($J31)="Hebrews",TRIM($J31)="Romans",TRIM($J31)="Romans-2",TRIM($J31)="Globe",TRIM($J31)="Globe-12",TRIM($J31)="Neptune P1")),1,0)))</f>
        <v/>
      </c>
      <c r="Q31" s="62" t="n"/>
      <c r="R31" s="61">
        <f>IF(OR($O$7="Canteen",$O$7="Head Office"),0,IF(
  AND(
    SUMIFS(I:I, C:C, C31) &gt;= 8,
    COUNTIFS(C$14:C31, C31)=1,
    OR(
      TEXT(D31,"hh:mm:ss")="07:00:00",
      TEXT(D31,"hh:mm:ss")="15:00:00",
      TEXT(D31,"hh:mm:ss")="23:00:00",
      TEXT(D32,"hh:mm:ss")="07:00:00",
      TEXT(D32,"hh:mm:ss")="15:00:00",
      TEXT(D32,"hh:mm:ss")="23:00:00"
    )
  ),
  1,
  0
))</f>
        <v/>
      </c>
      <c r="S31" s="61">
        <f>IF(OR($A30="Annual Leave",$A31="Annual Leave"),IF(AND($A30&lt;&gt;"Annual Leave",$A31="Annual Leave"),8,0),0)</f>
        <v/>
      </c>
      <c r="T31" s="63" t="n"/>
      <c r="U31" s="144">
        <f>MAX(0,40-Y31)</f>
        <v/>
      </c>
      <c r="V31" s="151">
        <f>IF(OR($C31="",$D31=""),0,
 IF(OR($A30="Holiday",$A31="Holiday"),0,
 IF(AND(NOT(OR($A30="Annual Leave",$A31="Annual Leave")),$A31="Off day"),0,
  IF($I30+$I31&gt;=8,IF($I30&gt;=8,0,8-$I30),$I31)
  )))</f>
        <v/>
      </c>
      <c r="W31" s="151">
        <f>MAX(0,V31-U31)</f>
        <v/>
      </c>
      <c r="X31" s="151">
        <f>IF(C31="","",C31-WEEKDAY(C31,1)+1)</f>
        <v/>
      </c>
      <c r="Y31" s="151">
        <f>SUMPRODUCT(($X$14:$X30=X31)*(($V$14:$V30)+($O$14:$O30)))+IF(X31=X14,$L$11,0)</f>
        <v/>
      </c>
      <c r="Z31" s="151" t="n"/>
      <c r="AA31" s="151" t="n"/>
      <c r="AB31" s="151" t="n"/>
      <c r="AC31" s="351" t="n"/>
      <c r="AD31" s="351" t="n"/>
      <c r="AE31" s="351" t="n"/>
      <c r="AF31" s="351" t="n"/>
    </row>
    <row r="32" ht="24" customHeight="1" s="348" thickBot="1">
      <c r="A32" s="184" t="inlineStr">
        <is>
          <t>On Day</t>
        </is>
      </c>
      <c r="B32" s="185" t="n"/>
      <c r="C32" s="101">
        <f>C30+1</f>
        <v/>
      </c>
      <c r="D32" s="11" t="n"/>
      <c r="E32" s="186">
        <f>IF(D32="", "",
 IF(D32=TIME(0,0,0), 0,
 IF(AND(D32&gt;=TIME(0,0,1), D32&lt;=TIME(2,0,0)), TIME(7,0,0),
 IF(AND(D32&gt;=TIME(6,0,0), D32&lt;=TIME(8,0,0)), TIME(12,0,0),
 IF(AND(D32&gt;TIME(8,0,0), D32&lt;=TIME(13,59,0)), TIME(15,0,0),
 IF(AND(D32&gt;=TIME(14,0,0), D32&lt;=TIME(17,59,0)), TIME(21,0,0),
 IF(AND(D32&gt;=TIME(18,0,0), D32&lt;=TIME(21,59,0)), TIME(0,0,0),
 IF(AND(D32&gt;=TIME(22,0,0), D32&lt;=TIME(23,59,59)), TIME(7,0,0), ""))))))))</f>
        <v/>
      </c>
      <c r="F32" s="187" t="n"/>
      <c r="G32" s="186">
        <f>IF(AND(D32&gt;=TIME(6,0,0),D32&lt;=TIME(8,0,0)),E32,"")</f>
        <v/>
      </c>
      <c r="H32" s="11" t="n"/>
      <c r="I32" s="87">
        <f>ROUND(IF(OR(D32="",E32="",E32=0),0,IF(H32="",MOD(E32-D32,1)*24,MOD(H32-D32,1)*24)),2)</f>
        <v/>
      </c>
      <c r="J32" s="188" t="n"/>
      <c r="K32" s="297" t="n"/>
      <c r="L32" s="189" t="n"/>
      <c r="M32" s="298">
        <f>MAX(0,V32-W32)</f>
        <v/>
      </c>
      <c r="N32" s="12">
        <f>(IF(OR($C32="",$D32=""),0,
 IF(OR($A32="Holiday",$A33="Holiday"),
    IF(ISNUMBER(MATCH(TRIM($B32),{"Phagwah","Good Friday","Easter Monday","Labour Day","Christmas","Eid ul Azha","Romans-2","Globe-12","Neptune P1"},0)),0,$I32),
 IF(AND(NOT(OR($A32="Annual Leave",$A33="Annual Leave")),$A32="Off day"),$I32,
  MAX(0,$I32-$V32)
  ))))+W32</f>
        <v/>
      </c>
      <c r="O32" s="12">
        <f>IF(AND(OR($A32="Holiday",$A33="Holiday"),
        ISNUMBER(MATCH(TRIM($B32),{"Phagwah","Good Friday","Easter Monday","Labour Day","Christmas","Eid ul Azha","Romans-2","Globe-12","Neptune P1"},0))),
   $I32,0)</f>
        <v/>
      </c>
      <c r="P32" s="12">
        <f>IF(OR($O$7="Canteen",$O$7="Head Office"),0,IF($I32&lt;=0,0,IF(OR(OR(TRIM($J32)="Hebrews",TRIM($J32)="Romans",TRIM($J32)="Romans-2",TRIM($J32)="Globe",TRIM($J32)="Globe-12",TRIM($J32)="Neptune P1"),AND($I33&gt;0,OR(TRIM($J33)="Hebrews",TRIM($J33)="Romans",TRIM($J33)="Romans-2",TRIM($J33)="Globe",TRIM($J33)="Globe-12",TRIM($J33)="Neptune P1"))),1,0)))</f>
        <v/>
      </c>
      <c r="Q32" s="13" t="n"/>
      <c r="R32" s="12">
        <f>IF(OR($O$7="Canteen",$O$7="Head Office"),0,IF(
  AND(
    SUMIFS(I:I, C:C, C32) &gt;= 8,
    COUNTIFS(C$14:C32, C32)=1,
    OR(
      TEXT(D32,"hh:mm:ss")="07:00:00",
      TEXT(D32,"hh:mm:ss")="15:00:00",
      TEXT(D32,"hh:mm:ss")="23:00:00",
      TEXT(D33,"hh:mm:ss")="07:00:00",
      TEXT(D33,"hh:mm:ss")="15:00:00",
      TEXT(D33,"hh:mm:ss")="23:00:00"
    )
  ),
  1,
  0
))</f>
        <v/>
      </c>
      <c r="S32" s="12">
        <f>IF(OR($A32="Annual Leave",$A33="Annual Leave"),IF($A32="Annual Leave",8,0),0)</f>
        <v/>
      </c>
      <c r="T32" s="102" t="n"/>
      <c r="U32" s="144">
        <f>MAX(0,40-Y32)</f>
        <v/>
      </c>
      <c r="V32" s="351">
        <f>IF(OR($C32="",$D32=""),0,
 IF(OR($A32="Holiday",$A33="Holiday"),0,
 IF(AND(NOT(OR($A32="Annual Leave",$A33="Annual Leave")),$A32="Off day"),0,
  IF($I32+$I33&gt;=8,IF($I32&gt;=8,8,$I32),$I32)
  )))</f>
        <v/>
      </c>
      <c r="W32" s="351">
        <f>MAX(0,V32-U32)</f>
        <v/>
      </c>
      <c r="X32" s="351">
        <f>IF(C32="","",C32-WEEKDAY(C32,1)+1)</f>
        <v/>
      </c>
      <c r="Y32" s="351">
        <f>SUMPRODUCT(($X$14:$X31=X32)*(($V$14:$V31)+($O$14:$O31)))+IF(X32=X14,$L$11,0)</f>
        <v/>
      </c>
      <c r="Z32" s="351" t="n"/>
      <c r="AA32" s="351" t="n"/>
      <c r="AB32" s="351" t="n"/>
      <c r="AC32" s="351" t="n"/>
      <c r="AD32" s="351" t="n"/>
      <c r="AE32" s="351" t="n"/>
      <c r="AF32" s="351" t="n"/>
    </row>
    <row r="33" ht="24" customHeight="1" s="348" thickBot="1">
      <c r="A33" s="184" t="inlineStr">
        <is>
          <t>On Day</t>
        </is>
      </c>
      <c r="B33" s="299" t="n"/>
      <c r="C33" s="101">
        <f>C32</f>
        <v/>
      </c>
      <c r="D33" s="300" t="n"/>
      <c r="E33" s="301">
        <f>IF(D33="", "",
 IF(D33=TIME(0,0,0), 0,
 IF(AND(D33&gt;=TIME(0,0,1), D33&lt;=TIME(2,0,0)), TIME(7,0,0),
 IF(AND(D33&gt;=TIME(6,0,0), D33&lt;=TIME(8,0,0)), TIME(12,0,0),
 IF(AND(D33&gt;TIME(8,0,0), D33&lt;=TIME(13,59,0)), TIME(15,0,0),
 IF(AND(D33&gt;=TIME(14,0,0), D33&lt;=TIME(17,59,0)), TIME(21,0,0),
 IF(AND(D33&gt;=TIME(18,0,0), D33&lt;=TIME(21,59,0)), TIME(0,0,0),
 IF(AND(D33&gt;=TIME(22,0,0), D33&lt;=TIME(23,59,59)), TIME(7,0,0), ""))))))))</f>
        <v/>
      </c>
      <c r="F33" s="187" t="n"/>
      <c r="G33" s="301">
        <f>IF(AND(D33&gt;=TIME(6,0,0),D33&lt;=TIME(8,0,0)),E33,"")</f>
        <v/>
      </c>
      <c r="H33" s="300" t="n"/>
      <c r="I33" s="87">
        <f>ROUND(IF(OR(D33="",E33="",E33=0),0,IF(H33="",MOD(E33-D33,1)*24,MOD(H33-D33,1)*24)),2)</f>
        <v/>
      </c>
      <c r="J33" s="190" t="n"/>
      <c r="K33" s="297" t="n"/>
      <c r="L33" s="189" t="n"/>
      <c r="M33" s="298">
        <f>MAX(0,V33-W33)</f>
        <v/>
      </c>
      <c r="N33" s="302">
        <f>(IF(OR($C33="",$D33=""),0,
 IF(OR($A32="Holiday",$A33="Holiday"),
    IF(ISNUMBER(MATCH(TRIM($B33),{"Phagwah","Good Friday","Easter Monday","Labour Day","Christmas","Eid ul Azha","Romans-2","Globe-12","Neptune P1"},0)),0,$I33),
 IF(AND(NOT(OR($A32="Annual Leave",$A33="Annual Leave")),$A33="Off day"),$I33,
  MAX(0,$I33-$V33)
  ))))+W33</f>
        <v/>
      </c>
      <c r="O33" s="302">
        <f>IF(AND(OR($A32="Holiday",$A33="Holiday"),
        ISNUMBER(MATCH(TRIM($B33),{"Phagwah","Good Friday","Easter Monday","Labour Day","Christmas","Eid ul Azha","Romans-2","Globe-12","Neptune P1"},0))),
   $I33,0)</f>
        <v/>
      </c>
      <c r="P33" s="302">
        <f>IF(OR($O$7="Canteen",$O$7="Head Office"),0,IF($I33&lt;=0,0,IF(AND($I32&lt;=0,OR(TRIM($J33)="Hebrews",TRIM($J33)="Romans",TRIM($J33)="Romans-2",TRIM($J33)="Globe",TRIM($J33)="Globe-12",TRIM($J33)="Neptune P1")),1,0)))</f>
        <v/>
      </c>
      <c r="Q33" s="303" t="n"/>
      <c r="R33" s="302">
        <f>IF(OR($O$7="Canteen",$O$7="Head Office"),0,IF(
  AND(
    SUMIFS(I:I, C:C, C33) &gt;= 8,
    COUNTIFS(C$14:C33, C33)=1,
    OR(
      TEXT(D33,"hh:mm:ss")="07:00:00",
      TEXT(D33,"hh:mm:ss")="15:00:00",
      TEXT(D33,"hh:mm:ss")="23:00:00",
      TEXT(D34,"hh:mm:ss")="07:00:00",
      TEXT(D34,"hh:mm:ss")="15:00:00",
      TEXT(D34,"hh:mm:ss")="23:00:00"
    )
  ),
  1,
  0
))</f>
        <v/>
      </c>
      <c r="S33" s="302">
        <f>IF(OR($A32="Annual Leave",$A33="Annual Leave"),IF(AND($A32&lt;&gt;"Annual Leave",$A33="Annual Leave"),8,0),0)</f>
        <v/>
      </c>
      <c r="T33" s="304" t="n"/>
      <c r="U33" s="144">
        <f>MAX(0,40-Y33)</f>
        <v/>
      </c>
      <c r="V33" s="351">
        <f>IF(OR($C33="",$D33=""),0,
 IF(OR($A32="Holiday",$A33="Holiday"),0,
 IF(AND(NOT(OR($A32="Annual Leave",$A33="Annual Leave")),$A33="Off day"),0,
  IF($I32+$I33&gt;=8,IF($I32&gt;=8,0,8-$I32),$I33)
  )))</f>
        <v/>
      </c>
      <c r="W33" s="351">
        <f>MAX(0,V33-U33)</f>
        <v/>
      </c>
      <c r="X33" s="351">
        <f>IF(C33="","",C33-WEEKDAY(C33,1)+1)</f>
        <v/>
      </c>
      <c r="Y33" s="351">
        <f>SUMPRODUCT(($X$14:$X32=X33)*(($V$14:$V32)+($O$14:$O32)))+IF(X33=X14,$L$11,0)</f>
        <v/>
      </c>
      <c r="Z33" s="351" t="n"/>
      <c r="AA33" s="351" t="n"/>
      <c r="AB33" s="351" t="n"/>
      <c r="AC33" s="351" t="n"/>
      <c r="AD33" s="351" t="n"/>
      <c r="AE33" s="351" t="n"/>
      <c r="AF33" s="351" t="n"/>
    </row>
    <row r="34" ht="24" customHeight="1" s="348" thickBot="1">
      <c r="A34" s="159" t="inlineStr">
        <is>
          <t>On Day</t>
        </is>
      </c>
      <c r="B34" s="191" t="n"/>
      <c r="C34" s="92">
        <f>C32+1</f>
        <v/>
      </c>
      <c r="D34" s="31" t="n"/>
      <c r="E34" s="160">
        <f>IF(D34="", "",
 IF(D34=TIME(0,0,0), 0,
 IF(AND(D34&gt;=TIME(0,0,1), D34&lt;=TIME(2,0,0)), TIME(7,0,0),
 IF(AND(D34&gt;=TIME(6,0,0), D34&lt;=TIME(8,0,0)), TIME(12,0,0),
 IF(AND(D34&gt;TIME(8,0,0), D34&lt;=TIME(13,59,0)), TIME(15,0,0),
 IF(AND(D34&gt;=TIME(14,0,0), D34&lt;=TIME(17,59,0)), TIME(21,0,0),
 IF(AND(D34&gt;=TIME(18,0,0), D34&lt;=TIME(21,59,0)), TIME(0,0,0),
 IF(AND(D34&gt;=TIME(22,0,0), D34&lt;=TIME(23,59,59)), TIME(7,0,0), ""))))))))</f>
        <v/>
      </c>
      <c r="F34" s="161" t="n"/>
      <c r="G34" s="160">
        <f>IF(AND(D34&gt;=TIME(6,0,0),D34&lt;=TIME(8,0,0)),E34,"")</f>
        <v/>
      </c>
      <c r="H34" s="31" t="n"/>
      <c r="I34" s="32">
        <f>ROUND(IF(OR(D34="",E34="",E34=0),0,IF(H34="",MOD(E34-D34,1)*24,MOD(H34-D34,1)*24)),2)</f>
        <v/>
      </c>
      <c r="J34" s="162" t="n"/>
      <c r="K34" s="282" t="n"/>
      <c r="L34" s="181" t="n"/>
      <c r="M34" s="283">
        <f>MAX(0,V34-W34)</f>
        <v/>
      </c>
      <c r="N34" s="33">
        <f>(IF(OR($C34="",$D34=""),0,
 IF(OR($A34="Holiday",$A35="Holiday"),
    IF(ISNUMBER(MATCH(TRIM($B34),{"Phagwah","Good Friday","Easter Monday","Labour Day","Christmas","Eid ul Azha","Romans-2","Globe-12","Neptune P1"},0)),0,$I34),
 IF(AND(NOT(OR($A34="Annual Leave",$A35="Annual Leave")),$A34="Off day"),$I34,
  MAX(0,$I34-$V34)
  ))))+W34</f>
        <v/>
      </c>
      <c r="O34" s="33">
        <f>IF(AND(OR($A34="Holiday",$A35="Holiday"),
        ISNUMBER(MATCH(TRIM($B34),{"Phagwah","Good Friday","Easter Monday","Labour Day","Christmas","Eid ul Azha","Romans-2","Globe-12","Neptune P1"},0))),
   $I34,0)</f>
        <v/>
      </c>
      <c r="P34" s="33">
        <f>IF(OR($O$7="Canteen",$O$7="Head Office"),0,IF($I34&lt;=0,0,IF(OR(OR(TRIM($J34)="Hebrews",TRIM($J34)="Romans",TRIM($J34)="Romans-2",TRIM($J34)="Globe",TRIM($J34)="Globe-12",TRIM($J34)="Neptune P1"),AND($I35&gt;0,OR(TRIM($J35)="Hebrews",TRIM($J35)="Romans",TRIM($J35)="Romans-2",TRIM($J35)="Globe",TRIM($J35)="Globe-12",TRIM($J35)="Neptune P1"))),1,0)))</f>
        <v/>
      </c>
      <c r="Q34" s="34" t="n"/>
      <c r="R34" s="33">
        <f>IF(OR($O$7="Canteen",$O$7="Head Office"),0,IF(
  AND(
    SUMIFS(I:I, C:C, C34) &gt;= 8,
    COUNTIFS(C$14:C34, C34)=1,
    OR(
      TEXT(D34,"hh:mm:ss")="07:00:00",
      TEXT(D34,"hh:mm:ss")="15:00:00",
      TEXT(D34,"hh:mm:ss")="23:00:00",
      TEXT(D35,"hh:mm:ss")="07:00:00",
      TEXT(D35,"hh:mm:ss")="15:00:00",
      TEXT(D35,"hh:mm:ss")="23:00:00"
    )
  ),
  1,
  0
))</f>
        <v/>
      </c>
      <c r="S34" s="33">
        <f>IF(OR($A34="Annual Leave",$A35="Annual Leave"),IF($A34="Annual Leave",8,0),0)</f>
        <v/>
      </c>
      <c r="T34" s="35" t="n"/>
      <c r="U34" s="144">
        <f>MAX(0,40-Y34)</f>
        <v/>
      </c>
      <c r="V34" s="351">
        <f>IF(OR($C34="",$D34=""),0,
 IF(OR($A34="Holiday",$A35="Holiday"),0,
 IF(AND(NOT(OR($A34="Annual Leave",$A35="Annual Leave")),$A34="Off day"),0,
  IF($I34+$I35&gt;=8,IF($I34&gt;=8,8,$I34),$I34)
  )))</f>
        <v/>
      </c>
      <c r="W34" s="351">
        <f>MAX(0,V34-U34)</f>
        <v/>
      </c>
      <c r="X34" s="351">
        <f>IF(C34="","",C34-WEEKDAY(C34,1)+1)</f>
        <v/>
      </c>
      <c r="Y34" s="351">
        <f>SUMPRODUCT(($X$14:$X33=X34)*(($V$14:$V33)+($O$14:$O33)))+IF(X34=X14,$L$11,0)</f>
        <v/>
      </c>
      <c r="Z34" s="351" t="n"/>
      <c r="AA34" s="351" t="n"/>
      <c r="AB34" s="351" t="n"/>
      <c r="AC34" s="351" t="n"/>
      <c r="AD34" s="351" t="n"/>
      <c r="AE34" s="351" t="n"/>
      <c r="AF34" s="351" t="n"/>
    </row>
    <row r="35" ht="24" customHeight="1" s="348" thickBot="1">
      <c r="A35" s="159" t="inlineStr">
        <is>
          <t>On Day</t>
        </is>
      </c>
      <c r="B35" s="192" t="n"/>
      <c r="C35" s="93">
        <f>C34</f>
        <v/>
      </c>
      <c r="D35" s="36" t="n"/>
      <c r="E35" s="163">
        <f>IF(D35="", "",
 IF(D35=TIME(0,0,0), 0,
 IF(AND(D35&gt;=TIME(0,0,1), D35&lt;=TIME(2,0,0)), TIME(7,0,0),
 IF(AND(D35&gt;=TIME(6,0,0), D35&lt;=TIME(8,0,0)), TIME(12,0,0),
 IF(AND(D35&gt;TIME(8,0,0), D35&lt;=TIME(13,59,0)), TIME(15,0,0),
 IF(AND(D35&gt;=TIME(14,0,0), D35&lt;=TIME(17,59,0)), TIME(21,0,0),
 IF(AND(D35&gt;=TIME(18,0,0), D35&lt;=TIME(21,59,0)), TIME(0,0,0),
 IF(AND(D35&gt;=TIME(22,0,0), D35&lt;=TIME(23,59,59)), TIME(7,0,0), ""))))))))</f>
        <v/>
      </c>
      <c r="F35" s="164" t="n"/>
      <c r="G35" s="163">
        <f>IF(AND(D35&gt;=TIME(6,0,0),D35&lt;=TIME(8,0,0)),E35,"")</f>
        <v/>
      </c>
      <c r="H35" s="36" t="n"/>
      <c r="I35" s="37">
        <f>ROUND(IF(OR(D35="",E35="",E35=0),0,IF(H35="",MOD(E35-D35,1)*24,MOD(H35-D35,1)*24)),2)</f>
        <v/>
      </c>
      <c r="J35" s="162" t="n"/>
      <c r="K35" s="282" t="n"/>
      <c r="L35" s="183" t="n"/>
      <c r="M35" s="283">
        <f>MAX(0,V35-W35)</f>
        <v/>
      </c>
      <c r="N35" s="38">
        <f>(IF(OR($C35="",$D35=""),0,
 IF(OR($A34="Holiday",$A35="Holiday"),
    IF(ISNUMBER(MATCH(TRIM($B35),{"Phagwah","Good Friday","Easter Monday","Labour Day","Christmas","Eid ul Azha","Romans-2","Globe-12","Neptune P1"},0)),0,$I35),
 IF(AND(NOT(OR($A34="Annual Leave",$A35="Annual Leave")),$A35="Off day"),$I35,
  MAX(0,$I35-$V35)
  ))))+W35</f>
        <v/>
      </c>
      <c r="O35" s="38">
        <f>IF(AND(OR($A34="Holiday",$A35="Holiday"),
        ISNUMBER(MATCH(TRIM($B35),{"Phagwah","Good Friday","Easter Monday","Labour Day","Christmas","Eid ul Azha","Romans-2","Globe-12","Neptune P1"},0))),
   $I35,0)</f>
        <v/>
      </c>
      <c r="P35" s="38">
        <f>IF(OR($O$7="Canteen",$O$7="Head Office"),0,IF($I35&lt;=0,0,IF(AND($I34&lt;=0,OR(TRIM($J35)="Hebrews",TRIM($J35)="Romans",TRIM($J35)="Romans-2",TRIM($J35)="Globe",TRIM($J35)="Globe-12",TRIM($J35)="Neptune P1")),1,0)))</f>
        <v/>
      </c>
      <c r="Q35" s="39" t="n"/>
      <c r="R35" s="38">
        <f>IF(OR($O$7="Canteen",$O$7="Head Office"),0,IF(
  AND(
    SUMIFS(I:I, C:C, C35) &gt;= 8,
    COUNTIFS(C$14:C35, C35)=1,
    OR(
      TEXT(D35,"hh:mm:ss")="07:00:00",
      TEXT(D35,"hh:mm:ss")="15:00:00",
      TEXT(D35,"hh:mm:ss")="23:00:00",
      TEXT(D36,"hh:mm:ss")="07:00:00",
      TEXT(D36,"hh:mm:ss")="15:00:00",
      TEXT(D36,"hh:mm:ss")="23:00:00"
    )
  ),
  1,
  0
))</f>
        <v/>
      </c>
      <c r="S35" s="38">
        <f>IF(OR($A34="Annual Leave",$A35="Annual Leave"),IF(AND($A34&lt;&gt;"Annual Leave",$A35="Annual Leave"),8,0),0)</f>
        <v/>
      </c>
      <c r="T35" s="40" t="n"/>
      <c r="U35" s="144">
        <f>MAX(0,40-Y35)</f>
        <v/>
      </c>
      <c r="V35" s="351">
        <f>IF(OR($C35="",$D35=""),0,
 IF(OR($A34="Holiday",$A35="Holiday"),0,
 IF(AND(NOT(OR($A34="Annual Leave",$A35="Annual Leave")),$A35="Off day"),0,
  IF($I34+$I35&gt;=8,IF($I34&gt;=8,0,8-$I34),$I35)
  )))</f>
        <v/>
      </c>
      <c r="W35" s="351">
        <f>MAX(0,V35-U35)</f>
        <v/>
      </c>
      <c r="X35" s="351">
        <f>IF(C35="","",C35-WEEKDAY(C35,1)+1)</f>
        <v/>
      </c>
      <c r="Y35" s="351">
        <f>SUMPRODUCT(($X$14:$X34=X35)*(($V$14:$V34)+($O$14:$O34)))+IF(X35=X14,$L$11,0)</f>
        <v/>
      </c>
      <c r="Z35" s="351" t="n"/>
      <c r="AA35" s="351" t="n"/>
      <c r="AB35" s="351" t="n"/>
      <c r="AC35" s="351" t="n"/>
      <c r="AD35" s="351" t="n"/>
      <c r="AE35" s="351" t="n"/>
      <c r="AF35" s="351" t="n"/>
    </row>
    <row r="36" ht="24" customHeight="1" s="348" thickBot="1">
      <c r="A36" s="154" t="inlineStr">
        <is>
          <t>On Day</t>
        </is>
      </c>
      <c r="B36" s="193" t="n"/>
      <c r="C36" s="90">
        <f>C34+1</f>
        <v/>
      </c>
      <c r="D36" s="8" t="n"/>
      <c r="E36" s="155">
        <f>IF(D36="", "",
 IF(D36=TIME(0,0,0), 0,
 IF(AND(D36&gt;=TIME(0,0,1), D36&lt;=TIME(2,0,0)), TIME(7,0,0),
 IF(AND(D36&gt;=TIME(6,0,0), D36&lt;=TIME(8,0,0)), TIME(12,0,0),
 IF(AND(D36&gt;TIME(8,0,0), D36&lt;=TIME(13,59,0)), TIME(15,0,0),
 IF(AND(D36&gt;=TIME(14,0,0), D36&lt;=TIME(17,59,0)), TIME(21,0,0),
 IF(AND(D36&gt;=TIME(18,0,0), D36&lt;=TIME(21,59,0)), TIME(0,0,0),
 IF(AND(D36&gt;=TIME(22,0,0), D36&lt;=TIME(23,59,59)), TIME(7,0,0), ""))))))))</f>
        <v/>
      </c>
      <c r="F36" s="156" t="n"/>
      <c r="G36" s="155">
        <f>IF(AND(D36&gt;=TIME(6,0,0),D36&lt;=TIME(8,0,0)),E36,"")</f>
        <v/>
      </c>
      <c r="H36" s="8" t="n"/>
      <c r="I36" s="30">
        <f>ROUND(IF(OR(D36="",E36="",E36=0),0,IF(H36="",MOD(E36-D36,1)*24,MOD(H36-D36,1)*24)),2)</f>
        <v/>
      </c>
      <c r="J36" s="157" t="n"/>
      <c r="K36" s="274" t="n"/>
      <c r="L36" s="189" t="n"/>
      <c r="M36" s="275">
        <f>MAX(0,V36-W36)</f>
        <v/>
      </c>
      <c r="N36" s="9">
        <f>(IF(OR($C36="",$D36=""),0,
 IF(OR($A36="Holiday",$A37="Holiday"),
    IF(ISNUMBER(MATCH(TRIM($B36),{"Phagwah","Good Friday","Easter Monday","Labour Day","Christmas","Eid ul Azha","Romans-2","Globe-12","Neptune P1"},0)),0,$I36),
 IF(AND(NOT(OR($A36="Annual Leave",$A37="Annual Leave")),$A36="Off day"),$I36,
  MAX(0,$I36-$V36)
  ))))+W36</f>
        <v/>
      </c>
      <c r="O36" s="9">
        <f>IF(AND(OR($A36="Holiday",$A37="Holiday"),
        ISNUMBER(MATCH(TRIM($B36),{"Phagwah","Good Friday","Easter Monday","Labour Day","Christmas","Eid ul Azha","Romans-2","Globe-12","Neptune P1"},0))),
   $I36,0)</f>
        <v/>
      </c>
      <c r="P36" s="9">
        <f>IF(OR($O$7="Canteen",$O$7="Head Office"),0,IF($I36&lt;=0,0,IF(OR(OR(TRIM($J36)="Hebrews",TRIM($J36)="Romans",TRIM($J36)="Romans-2",TRIM($J36)="Globe",TRIM($J36)="Globe-12",TRIM($J36)="Neptune P1"),AND($I37&gt;0,OR(TRIM($J37)="Hebrews",TRIM($J37)="Romans",TRIM($J37)="Romans-2",TRIM($J37)="Globe",TRIM($J37)="Globe-12",TRIM($J37)="Neptune P1"))),1,0)))</f>
        <v/>
      </c>
      <c r="Q36" s="10" t="n"/>
      <c r="R36" s="9">
        <f>IF(OR($O$7="Canteen",$O$7="Head Office"),0,IF(
  AND(
    SUMIFS(I:I, C:C, C36) &gt;= 8,
    COUNTIFS(C$14:C36, C36)=1,
    OR(
      TEXT(D36,"hh:mm:ss")="07:00:00",
      TEXT(D36,"hh:mm:ss")="15:00:00",
      TEXT(D36,"hh:mm:ss")="23:00:00",
      TEXT(D37,"hh:mm:ss")="07:00:00",
      TEXT(D37,"hh:mm:ss")="15:00:00",
      TEXT(D37,"hh:mm:ss")="23:00:00"
    )
  ),
  1,
  0
))</f>
        <v/>
      </c>
      <c r="S36" s="9">
        <f>IF(OR($A36="Annual Leave",$A37="Annual Leave"),IF($A36="Annual Leave",8,0),0)</f>
        <v/>
      </c>
      <c r="T36" s="91" t="n"/>
      <c r="U36" s="144">
        <f>MAX(0,40-Y36)</f>
        <v/>
      </c>
      <c r="V36" s="351">
        <f>IF(OR($C36="",$D36=""),0,
 IF(OR($A36="Holiday",$A37="Holiday"),0,
 IF(AND(NOT(OR($A36="Annual Leave",$A37="Annual Leave")),$A36="Off day"),0,
  IF($I36+$I37&gt;=8,IF($I36&gt;=8,8,$I36),$I36)
  )))</f>
        <v/>
      </c>
      <c r="W36" s="351">
        <f>MAX(0,V36-U36)</f>
        <v/>
      </c>
      <c r="X36" s="351">
        <f>IF(C36="","",C36-WEEKDAY(C36,1)+1)</f>
        <v/>
      </c>
      <c r="Y36" s="351">
        <f>SUMPRODUCT(($X$14:$X35=X36)*(($V$14:$V35)+($O$14:$O35)))+IF(X36=X14,$L$11,0)</f>
        <v/>
      </c>
      <c r="Z36" s="351" t="n"/>
      <c r="AA36" s="351" t="n"/>
      <c r="AB36" s="351" t="n"/>
      <c r="AC36" s="351" t="n"/>
      <c r="AD36" s="351" t="n"/>
      <c r="AE36" s="351" t="n"/>
      <c r="AF36" s="351" t="n"/>
    </row>
    <row r="37" ht="24" customHeight="1" s="348" thickBot="1">
      <c r="A37" s="154" t="inlineStr">
        <is>
          <t>On Day</t>
        </is>
      </c>
      <c r="B37" s="305" t="n"/>
      <c r="C37" s="90">
        <f>C36</f>
        <v/>
      </c>
      <c r="D37" s="276" t="n"/>
      <c r="E37" s="277">
        <f>IF(D37="", "",
 IF(D37=TIME(0,0,0), 0,
 IF(AND(D37&gt;=TIME(0,0,1), D37&lt;=TIME(2,0,0)), TIME(7,0,0),
 IF(AND(D37&gt;=TIME(6,0,0), D37&lt;=TIME(8,0,0)), TIME(12,0,0),
 IF(AND(D37&gt;TIME(8,0,0), D37&lt;=TIME(13,59,0)), TIME(15,0,0),
 IF(AND(D37&gt;=TIME(14,0,0), D37&lt;=TIME(17,59,0)), TIME(21,0,0),
 IF(AND(D37&gt;=TIME(18,0,0), D37&lt;=TIME(21,59,0)), TIME(0,0,0),
 IF(AND(D37&gt;=TIME(22,0,0), D37&lt;=TIME(23,59,59)), TIME(7,0,0), ""))))))))</f>
        <v/>
      </c>
      <c r="F37" s="156" t="n"/>
      <c r="G37" s="277">
        <f>IF(AND(D37&gt;=TIME(6,0,0),D37&lt;=TIME(8,0,0)),E37,"")</f>
        <v/>
      </c>
      <c r="H37" s="276" t="n"/>
      <c r="I37" s="30">
        <f>ROUND(IF(OR(D37="",E37="",E37=0),0,IF(H37="",MOD(E37-D37,1)*24,MOD(H37-D37,1)*24)),2)</f>
        <v/>
      </c>
      <c r="J37" s="158" t="n"/>
      <c r="K37" s="274" t="n"/>
      <c r="L37" s="189" t="n"/>
      <c r="M37" s="275">
        <f>MAX(0,V37-W37)</f>
        <v/>
      </c>
      <c r="N37" s="278">
        <f>(IF(OR($C37="",$D37=""),0,
 IF(OR($A36="Holiday",$A37="Holiday"),
    IF(ISNUMBER(MATCH(TRIM($B37),{"Phagwah","Good Friday","Easter Monday","Labour Day","Christmas","Eid ul Azha","Romans-2","Globe-12","Neptune P1"},0)),0,$I37),
 IF(AND(NOT(OR($A36="Annual Leave",$A37="Annual Leave")),$A37="Off day"),$I37,
  MAX(0,$I37-$V37)
  ))))+W37</f>
        <v/>
      </c>
      <c r="O37" s="278">
        <f>IF(AND(OR($A36="Holiday",$A37="Holiday"),
        ISNUMBER(MATCH(TRIM($B37),{"Phagwah","Good Friday","Easter Monday","Labour Day","Christmas","Eid ul Azha","Romans-2","Globe-12","Neptune P1"},0))),
   $I37,0)</f>
        <v/>
      </c>
      <c r="P37" s="278">
        <f>IF(OR($O$7="Canteen",$O$7="Head Office"),0,IF($I37&lt;=0,0,IF(AND($I36&lt;=0,OR(TRIM($J37)="Hebrews",TRIM($J37)="Romans",TRIM($J37)="Romans-2",TRIM($J37)="Globe",TRIM($J37)="Globe-12",TRIM($J37)="Neptune P1")),1,0)))</f>
        <v/>
      </c>
      <c r="Q37" s="279" t="n"/>
      <c r="R37" s="278">
        <f>IF(OR($O$7="Canteen",$O$7="Head Office"),0,IF(
  AND(
    SUMIFS(I:I, C:C, C37) &gt;= 8,
    COUNTIFS(C$14:C37, C37)=1,
    OR(
      TEXT(D37,"hh:mm:ss")="07:00:00",
      TEXT(D37,"hh:mm:ss")="15:00:00",
      TEXT(D37,"hh:mm:ss")="23:00:00",
      TEXT(D38,"hh:mm:ss")="07:00:00",
      TEXT(D38,"hh:mm:ss")="15:00:00",
      TEXT(D38,"hh:mm:ss")="23:00:00"
    )
  ),
  1,
  0
))</f>
        <v/>
      </c>
      <c r="S37" s="278">
        <f>IF(OR($A36="Annual Leave",$A37="Annual Leave"),IF(AND($A36&lt;&gt;"Annual Leave",$A37="Annual Leave"),8,0),0)</f>
        <v/>
      </c>
      <c r="T37" s="280" t="n"/>
      <c r="U37" s="144">
        <f>MAX(0,40-Y37)</f>
        <v/>
      </c>
      <c r="V37" s="351">
        <f>IF(OR($C37="",$D37=""),0,
 IF(OR($A36="Holiday",$A37="Holiday"),0,
 IF(AND(NOT(OR($A36="Annual Leave",$A37="Annual Leave")),$A37="Off day"),0,
  IF($I36+$I37&gt;=8,IF($I36&gt;=8,0,8-$I36),$I37)
  )))</f>
        <v/>
      </c>
      <c r="W37" s="351">
        <f>MAX(0,V37-U37)</f>
        <v/>
      </c>
      <c r="X37" s="351">
        <f>IF(C37="","",C37-WEEKDAY(C37,1)+1)</f>
        <v/>
      </c>
      <c r="Y37" s="351">
        <f>SUMPRODUCT(($X$14:$X36=X37)*(($V$14:$V36)+($O$14:$O36)))+IF(X37=X14,$L$11,0)</f>
        <v/>
      </c>
      <c r="Z37" s="351" t="n"/>
      <c r="AA37" s="351" t="n"/>
      <c r="AB37" s="351" t="n"/>
      <c r="AC37" s="351" t="n"/>
      <c r="AD37" s="351" t="n"/>
      <c r="AE37" s="351" t="n"/>
      <c r="AF37" s="351" t="n"/>
    </row>
    <row r="38" ht="24" customHeight="1" s="348" thickBot="1">
      <c r="A38" s="194" t="inlineStr">
        <is>
          <t>On Day</t>
        </is>
      </c>
      <c r="B38" s="195" t="n"/>
      <c r="C38" s="103">
        <f>C36+1</f>
        <v/>
      </c>
      <c r="D38" s="64" t="n"/>
      <c r="E38" s="196">
        <f>IF(D38="", "",
 IF(D38=TIME(0,0,0), 0,
 IF(AND(D38&gt;=TIME(0,0,1), D38&lt;=TIME(2,0,0)), TIME(7,0,0),
 IF(AND(D38&gt;=TIME(6,0,0), D38&lt;=TIME(8,0,0)), TIME(12,0,0),
 IF(AND(D38&gt;TIME(8,0,0), D38&lt;=TIME(13,59,0)), TIME(15,0,0),
 IF(AND(D38&gt;=TIME(14,0,0), D38&lt;=TIME(17,59,0)), TIME(21,0,0),
 IF(AND(D38&gt;=TIME(18,0,0), D38&lt;=TIME(21,59,0)), TIME(0,0,0),
 IF(AND(D38&gt;=TIME(22,0,0), D38&lt;=TIME(23,59,59)), TIME(7,0,0), ""))))))))</f>
        <v/>
      </c>
      <c r="F38" s="197" t="n"/>
      <c r="G38" s="196">
        <f>IF(AND(D38&gt;=TIME(6,0,0),D38&lt;=TIME(8,0,0)),E38,"")</f>
        <v/>
      </c>
      <c r="H38" s="64" t="n"/>
      <c r="I38" s="65">
        <f>ROUND(IF(OR(D38="",E38="",E38=0),0,IF(H38="",MOD(E38-D38,1)*24,MOD(H38-D38,1)*24)),2)</f>
        <v/>
      </c>
      <c r="J38" s="198" t="n"/>
      <c r="K38" s="306" t="n"/>
      <c r="L38" s="181" t="n"/>
      <c r="M38" s="307">
        <f>MAX(0,V38-W38)</f>
        <v/>
      </c>
      <c r="N38" s="66">
        <f>(IF(OR($C38="",$D38=""),0,
 IF(OR($A38="Holiday",$A39="Holiday"),
    IF(ISNUMBER(MATCH(TRIM($B38),{"Phagwah","Good Friday","Easter Monday","Labour Day","Christmas","Eid ul Azha","Romans-2","Globe-12","Neptune P1"},0)),0,$I38),
 IF(AND(NOT(OR($A38="Annual Leave",$A39="Annual Leave")),$A38="Off day"),$I38,
  MAX(0,$I38-$V38)
  ))))+W38</f>
        <v/>
      </c>
      <c r="O38" s="66">
        <f>IF(AND(OR($A38="Holiday",$A39="Holiday"),
        ISNUMBER(MATCH(TRIM($B38),{"Phagwah","Good Friday","Easter Monday","Labour Day","Christmas","Eid ul Azha","Romans-2","Globe-12","Neptune P1"},0))),
   $I38,0)</f>
        <v/>
      </c>
      <c r="P38" s="66">
        <f>IF(OR($O$7="Canteen",$O$7="Head Office"),0,IF($I38&lt;=0,0,IF(OR(OR(TRIM($J38)="Hebrews",TRIM($J38)="Romans",TRIM($J38)="Romans-2",TRIM($J38)="Globe",TRIM($J38)="Globe-12",TRIM($J38)="Neptune P1"),AND($I39&gt;0,OR(TRIM($J39)="Hebrews",TRIM($J39)="Romans",TRIM($J39)="Romans-2",TRIM($J39)="Globe",TRIM($J39)="Globe-12",TRIM($J39)="Neptune P1"))),1,0)))</f>
        <v/>
      </c>
      <c r="Q38" s="67" t="n"/>
      <c r="R38" s="66">
        <f>IF(OR($O$7="Canteen",$O$7="Head Office"),0,IF(
  AND(
    SUMIFS(I:I, C:C, C38) &gt;= 8,
    COUNTIFS(C$14:C38, C38)=1,
    OR(
      TEXT(D38,"hh:mm:ss")="07:00:00",
      TEXT(D38,"hh:mm:ss")="15:00:00",
      TEXT(D38,"hh:mm:ss")="23:00:00",
      TEXT(D39,"hh:mm:ss")="07:00:00",
      TEXT(D39,"hh:mm:ss")="15:00:00",
      TEXT(D39,"hh:mm:ss")="23:00:00"
    )
  ),
  1,
  0
))</f>
        <v/>
      </c>
      <c r="S38" s="66">
        <f>IF(OR($A38="Annual Leave",$A39="Annual Leave"),IF($A38="Annual Leave",8,0),0)</f>
        <v/>
      </c>
      <c r="T38" s="68" t="n"/>
      <c r="U38" s="144">
        <f>MAX(0,40-Y38)</f>
        <v/>
      </c>
      <c r="V38" s="351">
        <f>IF(OR($C38="",$D38=""),0,
 IF(OR($A38="Holiday",$A39="Holiday"),0,
 IF(AND(NOT(OR($A38="Annual Leave",$A39="Annual Leave")),$A38="Off day"),0,
  IF($I38+$I39&gt;=8,IF($I38&gt;=8,8,$I38),$I38)
  )))</f>
        <v/>
      </c>
      <c r="W38" s="351">
        <f>MAX(0,V38-U38)</f>
        <v/>
      </c>
      <c r="X38" s="351">
        <f>IF(C38="","",C38-WEEKDAY(C38,1)+1)</f>
        <v/>
      </c>
      <c r="Y38" s="351">
        <f>SUMPRODUCT(($X$14:$X37=X38)*(($V$14:$V37)+($O$14:$O37)))+IF(X38=X14,$L$11,0)</f>
        <v/>
      </c>
      <c r="Z38" s="351" t="n"/>
      <c r="AA38" s="351" t="n"/>
      <c r="AB38" s="351" t="n"/>
      <c r="AC38" s="351" t="n"/>
      <c r="AD38" s="351" t="n"/>
      <c r="AE38" s="351" t="n"/>
      <c r="AF38" s="351" t="n"/>
    </row>
    <row r="39" ht="24" customHeight="1" s="348" thickBot="1">
      <c r="A39" s="194" t="inlineStr">
        <is>
          <t>On Day</t>
        </is>
      </c>
      <c r="B39" s="199" t="n"/>
      <c r="C39" s="104">
        <f>C38</f>
        <v/>
      </c>
      <c r="D39" s="69" t="n"/>
      <c r="E39" s="200">
        <f>IF(D39="", "",
 IF(D39=TIME(0,0,0), 0,
 IF(AND(D39&gt;=TIME(0,0,1), D39&lt;=TIME(2,0,0)), TIME(7,0,0),
 IF(AND(D39&gt;=TIME(6,0,0), D39&lt;=TIME(8,0,0)), TIME(12,0,0),
 IF(AND(D39&gt;TIME(8,0,0), D39&lt;=TIME(13,59,0)), TIME(15,0,0),
 IF(AND(D39&gt;=TIME(14,0,0), D39&lt;=TIME(17,59,0)), TIME(21,0,0),
 IF(AND(D39&gt;=TIME(18,0,0), D39&lt;=TIME(21,59,0)), TIME(0,0,0),
 IF(AND(D39&gt;=TIME(22,0,0), D39&lt;=TIME(23,59,59)), TIME(7,0,0), ""))))))))</f>
        <v/>
      </c>
      <c r="F39" s="201" t="n"/>
      <c r="G39" s="200">
        <f>IF(AND(D39&gt;=TIME(6,0,0),D39&lt;=TIME(8,0,0)),E39,"")</f>
        <v/>
      </c>
      <c r="H39" s="69" t="n"/>
      <c r="I39" s="70">
        <f>ROUND(IF(OR(D39="",E39="",E39=0),0,IF(H39="",MOD(E39-D39,1)*24,MOD(H39-D39,1)*24)),2)</f>
        <v/>
      </c>
      <c r="J39" s="198" t="n"/>
      <c r="K39" s="306" t="n"/>
      <c r="L39" s="183" t="n"/>
      <c r="M39" s="307">
        <f>MAX(0,V39-W39)</f>
        <v/>
      </c>
      <c r="N39" s="71">
        <f>(IF(OR($C39="",$D39=""),0,
 IF(OR($A38="Holiday",$A39="Holiday"),
    IF(ISNUMBER(MATCH(TRIM($B39),{"Phagwah","Good Friday","Easter Monday","Labour Day","Christmas","Eid ul Azha","Romans-2","Globe-12","Neptune P1"},0)),0,$I39),
 IF(AND(NOT(OR($A38="Annual Leave",$A39="Annual Leave")),$A39="Off day"),$I39,
  MAX(0,$I39-$V39)
  ))))+W39</f>
        <v/>
      </c>
      <c r="O39" s="71">
        <f>IF(AND(OR($A38="Holiday",$A39="Holiday"),
        ISNUMBER(MATCH(TRIM($B39),{"Phagwah","Good Friday","Easter Monday","Labour Day","Christmas","Eid ul Azha","Romans-2","Globe-12","Neptune P1"},0))),
   $I39,0)</f>
        <v/>
      </c>
      <c r="P39" s="71">
        <f>IF(OR($O$7="Canteen",$O$7="Head Office"),0,IF($I39&lt;=0,0,IF(AND($I38&lt;=0,OR(TRIM($J39)="Hebrews",TRIM($J39)="Romans",TRIM($J39)="Romans-2",TRIM($J39)="Globe",TRIM($J39)="Globe-12",TRIM($J39)="Neptune P1")),1,0)))</f>
        <v/>
      </c>
      <c r="Q39" s="72" t="n"/>
      <c r="R39" s="71">
        <f>IF(OR($O$7="Canteen",$O$7="Head Office"),0,IF(
  AND(
    SUMIFS(I:I, C:C, C39) &gt;= 8,
    COUNTIFS(C$14:C39, C39)=1,
    OR(
      TEXT(D39,"hh:mm:ss")="07:00:00",
      TEXT(D39,"hh:mm:ss")="15:00:00",
      TEXT(D39,"hh:mm:ss")="23:00:00",
      TEXT(D40,"hh:mm:ss")="07:00:00",
      TEXT(D40,"hh:mm:ss")="15:00:00",
      TEXT(D40,"hh:mm:ss")="23:00:00"
    )
  ),
  1,
  0
))</f>
        <v/>
      </c>
      <c r="S39" s="71">
        <f>IF(OR($A38="Annual Leave",$A39="Annual Leave"),IF(AND($A38&lt;&gt;"Annual Leave",$A39="Annual Leave"),8,0),0)</f>
        <v/>
      </c>
      <c r="T39" s="73" t="n"/>
      <c r="U39" s="144">
        <f>MAX(0,40-Y39)</f>
        <v/>
      </c>
      <c r="V39" s="351">
        <f>IF(OR($C39="",$D39=""),0,
 IF(OR($A38="Holiday",$A39="Holiday"),0,
 IF(AND(NOT(OR($A38="Annual Leave",$A39="Annual Leave")),$A39="Off day"),0,
  IF($I38+$I39&gt;=8,IF($I38&gt;=8,0,8-$I38),$I39)
  )))</f>
        <v/>
      </c>
      <c r="W39" s="351">
        <f>MAX(0,V39-U39)</f>
        <v/>
      </c>
      <c r="X39" s="351">
        <f>IF(C39="","",C39-WEEKDAY(C39,1)+1)</f>
        <v/>
      </c>
      <c r="Y39" s="351">
        <f>SUMPRODUCT(($X$14:$X38=X39)*(($V$14:$V38)+($O$14:$O38)))+IF(X39=X14,$L$11,0)</f>
        <v/>
      </c>
      <c r="Z39" s="351" t="n"/>
      <c r="AA39" s="351" t="n"/>
      <c r="AB39" s="351" t="n"/>
      <c r="AC39" s="351" t="n"/>
      <c r="AD39" s="351" t="n"/>
      <c r="AE39" s="351" t="n"/>
      <c r="AF39" s="351" t="n"/>
    </row>
    <row r="40" ht="24" customHeight="1" s="348" thickBot="1">
      <c r="A40" s="202" t="inlineStr">
        <is>
          <t>On Day</t>
        </is>
      </c>
      <c r="B40" s="203" t="n"/>
      <c r="C40" s="105">
        <f>C38+1</f>
        <v/>
      </c>
      <c r="D40" s="74" t="n"/>
      <c r="E40" s="204">
        <f>IF(D40="", "",
 IF(D40=TIME(0,0,0), 0,
 IF(AND(D40&gt;=TIME(0,0,1), D40&lt;=TIME(2,0,0)), TIME(7,0,0),
 IF(AND(D40&gt;=TIME(6,0,0), D40&lt;=TIME(8,0,0)), TIME(12,0,0),
 IF(AND(D40&gt;TIME(8,0,0), D40&lt;=TIME(13,59,0)), TIME(15,0,0),
 IF(AND(D40&gt;=TIME(14,0,0), D40&lt;=TIME(17,59,0)), TIME(21,0,0),
 IF(AND(D40&gt;=TIME(18,0,0), D40&lt;=TIME(21,59,0)), TIME(0,0,0),
 IF(AND(D40&gt;=TIME(22,0,0), D40&lt;=TIME(23,59,59)), TIME(7,0,0), ""))))))))</f>
        <v/>
      </c>
      <c r="F40" s="205" t="n"/>
      <c r="G40" s="204">
        <f>IF(AND(D40&gt;=TIME(6,0,0),D40&lt;=TIME(8,0,0)),E40,"")</f>
        <v/>
      </c>
      <c r="H40" s="74" t="n"/>
      <c r="I40" s="106">
        <f>ROUND(IF(OR(D40="",E40="",E40=0),0,IF(H40="",MOD(E40-D40,1)*24,MOD(H40-D40,1)*24)),2)</f>
        <v/>
      </c>
      <c r="J40" s="206" t="n"/>
      <c r="K40" s="308" t="n"/>
      <c r="L40" s="189" t="n"/>
      <c r="M40" s="309">
        <f>MAX(0,V40-W40)</f>
        <v/>
      </c>
      <c r="N40" s="75">
        <f>(IF(OR($C40="",$D40=""),0,
 IF(OR($A40="Holiday",$A41="Holiday"),
    IF(ISNUMBER(MATCH(TRIM($B40),{"Phagwah","Good Friday","Easter Monday","Labour Day","Christmas","Eid ul Azha","Romans-2","Globe-12","Neptune P1"},0)),0,$I40),
 IF(AND(NOT(OR($A40="Annual Leave",$A41="Annual Leave")),$A40="Off day"),$I40,
  MAX(0,$I40-$V40)
  ))))+W40</f>
        <v/>
      </c>
      <c r="O40" s="75">
        <f>IF(AND(OR($A40="Holiday",$A41="Holiday"),
        ISNUMBER(MATCH(TRIM($B40),{"Phagwah","Good Friday","Easter Monday","Labour Day","Christmas","Eid ul Azha","Romans-2","Globe-12","Neptune P1"},0))),
   $I40,0)</f>
        <v/>
      </c>
      <c r="P40" s="75">
        <f>IF(OR($O$7="Canteen",$O$7="Head Office"),0,IF($I40&lt;=0,0,IF(OR(OR(TRIM($J40)="Hebrews",TRIM($J40)="Romans",TRIM($J40)="Romans-2",TRIM($J40)="Globe",TRIM($J40)="Globe-12",TRIM($J40)="Neptune P1"),AND($I41&gt;0,OR(TRIM($J41)="Hebrews",TRIM($J41)="Romans",TRIM($J41)="Romans-2",TRIM($J41)="Globe",TRIM($J41)="Globe-12",TRIM($J41)="Neptune P1"))),1,0)))</f>
        <v/>
      </c>
      <c r="Q40" s="76" t="n"/>
      <c r="R40" s="75">
        <f>IF(OR($O$7="Canteen",$O$7="Head Office"),0,IF(
  AND(
    SUMIFS(I:I, C:C, C40) &gt;= 8,
    COUNTIFS(C$14:C40, C40)=1,
    OR(
      TEXT(D40,"hh:mm:ss")="07:00:00",
      TEXT(D40,"hh:mm:ss")="15:00:00",
      TEXT(D40,"hh:mm:ss")="23:00:00",
      TEXT(D41,"hh:mm:ss")="07:00:00",
      TEXT(D41,"hh:mm:ss")="15:00:00",
      TEXT(D41,"hh:mm:ss")="23:00:00"
    )
  ),
  1,
  0
))</f>
        <v/>
      </c>
      <c r="S40" s="75">
        <f>IF(OR($A40="Annual Leave",$A41="Annual Leave"),IF($A40="Annual Leave",8,0),0)</f>
        <v/>
      </c>
      <c r="T40" s="107" t="n"/>
      <c r="U40" s="144">
        <f>MAX(0,40-Y40)</f>
        <v/>
      </c>
      <c r="V40" s="351">
        <f>IF(OR($C40="",$D40=""),0,
 IF(OR($A40="Holiday",$A41="Holiday"),0,
 IF(AND(NOT(OR($A40="Annual Leave",$A41="Annual Leave")),$A40="Off day"),0,
  IF($I40+$I41&gt;=8,IF($I40&gt;=8,8,$I40),$I40)
  )))</f>
        <v/>
      </c>
      <c r="W40" s="351">
        <f>MAX(0,V40-U40)</f>
        <v/>
      </c>
      <c r="X40" s="351">
        <f>IF(C40="","",C40-WEEKDAY(C40,1)+1)</f>
        <v/>
      </c>
      <c r="Y40" s="351">
        <f>SUMPRODUCT(($X$14:$X39=X40)*(($V$14:$V39)+($O$14:$O39)))+IF(X40=X14,$L$11,0)</f>
        <v/>
      </c>
      <c r="Z40" s="351" t="n"/>
      <c r="AA40" s="351" t="n"/>
      <c r="AB40" s="351" t="n"/>
      <c r="AC40" s="351" t="n"/>
      <c r="AD40" s="351" t="n"/>
      <c r="AE40" s="351" t="n"/>
      <c r="AF40" s="351" t="n"/>
    </row>
    <row r="41" ht="24" customHeight="1" s="348" thickBot="1">
      <c r="A41" s="202" t="inlineStr">
        <is>
          <t>On Day</t>
        </is>
      </c>
      <c r="B41" s="310" t="n"/>
      <c r="C41" s="105">
        <f>C40</f>
        <v/>
      </c>
      <c r="D41" s="311" t="n"/>
      <c r="E41" s="312">
        <f>IF(D41="", "",
 IF(D41=TIME(0,0,0), 0,
 IF(AND(D41&gt;=TIME(0,0,1), D41&lt;=TIME(2,0,0)), TIME(7,0,0),
 IF(AND(D41&gt;=TIME(6,0,0), D41&lt;=TIME(8,0,0)), TIME(12,0,0),
 IF(AND(D41&gt;TIME(8,0,0), D41&lt;=TIME(13,59,0)), TIME(15,0,0),
 IF(AND(D41&gt;=TIME(14,0,0), D41&lt;=TIME(17,59,0)), TIME(21,0,0),
 IF(AND(D41&gt;=TIME(18,0,0), D41&lt;=TIME(21,59,0)), TIME(0,0,0),
 IF(AND(D41&gt;=TIME(22,0,0), D41&lt;=TIME(23,59,59)), TIME(7,0,0), ""))))))))</f>
        <v/>
      </c>
      <c r="F41" s="205" t="n"/>
      <c r="G41" s="312">
        <f>IF(AND(D41&gt;=TIME(6,0,0),D41&lt;=TIME(8,0,0)),E41,"")</f>
        <v/>
      </c>
      <c r="H41" s="311" t="n"/>
      <c r="I41" s="106">
        <f>ROUND(IF(OR(D41="",E41="",E41=0),0,IF(H41="",MOD(E41-D41,1)*24,MOD(H41-D41,1)*24)),2)</f>
        <v/>
      </c>
      <c r="J41" s="207" t="n"/>
      <c r="K41" s="308" t="n"/>
      <c r="L41" s="189" t="n"/>
      <c r="M41" s="309">
        <f>MAX(0,V41-W41)</f>
        <v/>
      </c>
      <c r="N41" s="313">
        <f>(IF(OR($C41="",$D41=""),0,
 IF(OR($A40="Holiday",$A41="Holiday"),
    IF(ISNUMBER(MATCH(TRIM($B41),{"Phagwah","Good Friday","Easter Monday","Labour Day","Christmas","Eid ul Azha","Romans-2","Globe-12","Neptune P1"},0)),0,$I41),
 IF(AND(NOT(OR($A40="Annual Leave",$A41="Annual Leave")),$A41="Off day"),$I41,
  MAX(0,$I41-$V41)
  ))))+W41</f>
        <v/>
      </c>
      <c r="O41" s="313">
        <f>IF(AND(OR($A40="Holiday",$A41="Holiday"),
        ISNUMBER(MATCH(TRIM($B41),{"Phagwah","Good Friday","Easter Monday","Labour Day","Christmas","Eid ul Azha","Romans-2","Globe-12","Neptune P1"},0))),
   $I41,0)</f>
        <v/>
      </c>
      <c r="P41" s="313">
        <f>IF(OR($O$7="Canteen",$O$7="Head Office"),0,IF($I41&lt;=0,0,IF(AND($I40&lt;=0,OR(TRIM($J41)="Hebrews",TRIM($J41)="Romans",TRIM($J41)="Romans-2",TRIM($J41)="Globe",TRIM($J41)="Globe-12",TRIM($J41)="Neptune P1")),1,0)))</f>
        <v/>
      </c>
      <c r="Q41" s="314" t="n"/>
      <c r="R41" s="313">
        <f>IF(OR($O$7="Canteen",$O$7="Head Office"),0,IF(
  AND(
    SUMIFS(I:I, C:C, C41) &gt;= 8,
    COUNTIFS(C$14:C41, C41)=1,
    OR(
      TEXT(D41,"hh:mm:ss")="07:00:00",
      TEXT(D41,"hh:mm:ss")="15:00:00",
      TEXT(D41,"hh:mm:ss")="23:00:00",
      TEXT(D42,"hh:mm:ss")="07:00:00",
      TEXT(D42,"hh:mm:ss")="15:00:00",
      TEXT(D42,"hh:mm:ss")="23:00:00"
    )
  ),
  1,
  0
))</f>
        <v/>
      </c>
      <c r="S41" s="313">
        <f>IF(OR($A40="Annual Leave",$A41="Annual Leave"),IF(AND($A40&lt;&gt;"Annual Leave",$A41="Annual Leave"),8,0),0)</f>
        <v/>
      </c>
      <c r="T41" s="315" t="n"/>
      <c r="U41" s="144">
        <f>MAX(0,40-Y41)</f>
        <v/>
      </c>
      <c r="V41" s="351">
        <f>IF(OR($C41="",$D41=""),0,
 IF(OR($A40="Holiday",$A41="Holiday"),0,
 IF(AND(NOT(OR($A40="Annual Leave",$A41="Annual Leave")),$A41="Off day"),0,
  IF($I40+$I41&gt;=8,IF($I40&gt;=8,0,8-$I40),$I41)
  )))</f>
        <v/>
      </c>
      <c r="W41" s="351">
        <f>MAX(0,V41-U41)</f>
        <v/>
      </c>
      <c r="X41" s="351">
        <f>IF(C41="","",C41-WEEKDAY(C41,1)+1)</f>
        <v/>
      </c>
      <c r="Y41" s="351">
        <f>SUMPRODUCT(($X$14:$X40=X41)*(($V$14:$V40)+($O$14:$O40)))+IF(X41=X14,$L$11,0)</f>
        <v/>
      </c>
      <c r="Z41" s="351" t="n"/>
      <c r="AA41" s="351" t="n"/>
      <c r="AB41" s="351" t="n"/>
      <c r="AC41" s="351" t="n"/>
      <c r="AD41" s="351" t="n"/>
      <c r="AE41" s="351" t="n"/>
      <c r="AF41" s="351" t="n"/>
    </row>
    <row r="42" ht="24" customHeight="1" s="348" thickBot="1">
      <c r="A42" s="208" t="inlineStr">
        <is>
          <t>On Day</t>
        </is>
      </c>
      <c r="B42" s="209" t="n"/>
      <c r="C42" s="108">
        <f>C40+1</f>
        <v/>
      </c>
      <c r="D42" s="77" t="n"/>
      <c r="E42" s="210">
        <f>IF(D42="", "",
 IF(D42=TIME(0,0,0), 0,
 IF(AND(D42&gt;=TIME(0,0,1), D42&lt;=TIME(2,0,0)), TIME(7,0,0),
 IF(AND(D42&gt;=TIME(6,0,0), D42&lt;=TIME(8,0,0)), TIME(12,0,0),
 IF(AND(D42&gt;TIME(8,0,0), D42&lt;=TIME(13,59,0)), TIME(15,0,0),
 IF(AND(D42&gt;=TIME(14,0,0), D42&lt;=TIME(17,59,0)), TIME(21,0,0),
 IF(AND(D42&gt;=TIME(18,0,0), D42&lt;=TIME(21,59,0)), TIME(0,0,0),
 IF(AND(D42&gt;=TIME(22,0,0), D42&lt;=TIME(23,59,59)), TIME(7,0,0), ""))))))))</f>
        <v/>
      </c>
      <c r="F42" s="211" t="n"/>
      <c r="G42" s="210">
        <f>IF(AND(D42&gt;=TIME(6,0,0),D42&lt;=TIME(8,0,0)),E42,"")</f>
        <v/>
      </c>
      <c r="H42" s="77" t="n"/>
      <c r="I42" s="16">
        <f>ROUND(IF(OR(D42="",E42="",E42=0),0,IF(H42="",MOD(E42-D42,1)*24,MOD(H42-D42,1)*24)),2)</f>
        <v/>
      </c>
      <c r="J42" s="212" t="n"/>
      <c r="K42" s="316" t="n"/>
      <c r="L42" s="181" t="n"/>
      <c r="M42" s="317">
        <f>MAX(0,V42-W42)</f>
        <v/>
      </c>
      <c r="N42" s="17">
        <f>(IF(OR($C42="",$D42=""),0,
 IF(OR($A42="Holiday",$A43="Holiday"),
    IF(ISNUMBER(MATCH(TRIM($B42),{"Phagwah","Good Friday","Easter Monday","Labour Day","Christmas","Eid ul Azha","Romans-2","Globe-12","Neptune P1"},0)),0,$I42),
 IF(AND(NOT(OR($A42="Annual Leave",$A43="Annual Leave")),$A42="Off day"),$I42,
  MAX(0,$I42-$V42)
  ))))+W42</f>
        <v/>
      </c>
      <c r="O42" s="213">
        <f>IF(AND(OR($A42="Holiday",$A43="Holiday"),
        ISNUMBER(MATCH(TRIM($B42),{"Phagwah","Good Friday","Easter Monday","Labour Day","Christmas","Eid ul Azha","Romans-2","Globe-12","Neptune P1"},0))),
   $I42,0)</f>
        <v/>
      </c>
      <c r="P42" s="17">
        <f>IF(OR($O$7="Canteen",$O$7="Head Office"),0,IF($I42&lt;=0,0,IF(OR(OR(TRIM($J42)="Hebrews",TRIM($J42)="Romans",TRIM($J42)="Romans-2",TRIM($J42)="Globe",TRIM($J42)="Globe-12",TRIM($J42)="Neptune P1"),AND($I43&gt;0,OR(TRIM($J43)="Hebrews",TRIM($J43)="Romans",TRIM($J43)="Romans-2",TRIM($J43)="Globe",TRIM($J43)="Globe-12",TRIM($J43)="Neptune P1"))),1,0)))</f>
        <v/>
      </c>
      <c r="Q42" s="78" t="n"/>
      <c r="R42" s="213">
        <f>IF(OR($O$7="Canteen",$O$7="Head Office"),0,IF(
  AND(
    SUMIFS(I:I, C:C, C42) &gt;= 8,
    COUNTIFS(C$14:C42, C42)=1,
    OR(
      TEXT(D42,"hh:mm:ss")="07:00:00",
      TEXT(D42,"hh:mm:ss")="15:00:00",
      TEXT(D42,"hh:mm:ss")="23:00:00",
      TEXT(D43,"hh:mm:ss")="07:00:00",
      TEXT(D43,"hh:mm:ss")="15:00:00",
      TEXT(D43,"hh:mm:ss")="23:00:00"
    )
  ),
  1,
  0
))</f>
        <v/>
      </c>
      <c r="S42" s="213">
        <f>IF(OR($A42="Annual Leave",$A43="Annual Leave"),IF($A42="Annual Leave",8,0),0)</f>
        <v/>
      </c>
      <c r="T42" s="79" t="n"/>
      <c r="U42" s="144">
        <f>MAX(0,40-Y42)</f>
        <v/>
      </c>
      <c r="V42" s="351">
        <f>IF(OR($C42="",$D42=""),0,
 IF(OR($A42="Holiday",$A43="Holiday"),0,
 IF(AND(NOT(OR($A42="Annual Leave",$A43="Annual Leave")),$A42="Off day"),0,
  IF($I42+$I43&gt;=8,IF($I42&gt;=8,8,$I42),$I42)
  )))</f>
        <v/>
      </c>
      <c r="W42" s="351">
        <f>MAX(0,V42-U42)</f>
        <v/>
      </c>
      <c r="X42" s="351">
        <f>IF(C42="","",C42-WEEKDAY(C42,1)+1)</f>
        <v/>
      </c>
      <c r="Y42" s="351">
        <f>SUMPRODUCT(($X$14:$X41=X42)*(($V$14:$V41)+($O$14:$O41)))+IF(X42=X14,$L$11,0)</f>
        <v/>
      </c>
      <c r="Z42" s="351" t="n"/>
      <c r="AA42" s="351" t="n"/>
      <c r="AB42" s="351" t="n"/>
      <c r="AC42" s="351" t="n"/>
      <c r="AD42" s="351" t="n"/>
      <c r="AE42" s="351" t="n"/>
      <c r="AF42" s="351" t="n"/>
    </row>
    <row r="43" ht="24" customHeight="1" s="348" thickBot="1">
      <c r="A43" s="208" t="inlineStr">
        <is>
          <t>On Day</t>
        </is>
      </c>
      <c r="B43" s="214" t="n"/>
      <c r="C43" s="109">
        <f>C42</f>
        <v/>
      </c>
      <c r="D43" s="18" t="n"/>
      <c r="E43" s="215">
        <f>IF(D43="", "",
 IF(D43=TIME(0,0,0), 0,
 IF(AND(D43&gt;=TIME(0,0,1), D43&lt;=TIME(2,0,0)), TIME(7,0,0),
 IF(AND(D43&gt;=TIME(6,0,0), D43&lt;=TIME(8,0,0)), TIME(12,0,0),
 IF(AND(D43&gt;TIME(8,0,0), D43&lt;=TIME(13,59,0)), TIME(15,0,0),
 IF(AND(D43&gt;=TIME(14,0,0), D43&lt;=TIME(17,59,0)), TIME(21,0,0),
 IF(AND(D43&gt;=TIME(18,0,0), D43&lt;=TIME(21,59,0)), TIME(0,0,0),
 IF(AND(D43&gt;=TIME(22,0,0), D43&lt;=TIME(23,59,59)), TIME(7,0,0), ""))))))))</f>
        <v/>
      </c>
      <c r="F43" s="216" t="n"/>
      <c r="G43" s="215">
        <f>IF(AND(D43&gt;=TIME(6,0,0),D43&lt;=TIME(8,0,0)),E43,"")</f>
        <v/>
      </c>
      <c r="H43" s="18" t="n"/>
      <c r="I43" s="19">
        <f>ROUND(IF(OR(D43="",E43="",E43=0),0,IF(H43="",MOD(E43-D43,1)*24,MOD(H43-D43,1)*24)),2)</f>
        <v/>
      </c>
      <c r="J43" s="212" t="n"/>
      <c r="K43" s="316" t="n"/>
      <c r="L43" s="183" t="n"/>
      <c r="M43" s="317">
        <f>MAX(0,V43-W43)</f>
        <v/>
      </c>
      <c r="N43" s="20">
        <f>(IF(OR($C43="",$D43=""),0,
 IF(OR($A42="Holiday",$A43="Holiday"),
    IF(ISNUMBER(MATCH(TRIM($B43),{"Phagwah","Good Friday","Easter Monday","Labour Day","Christmas","Eid ul Azha","Romans-2","Globe-12","Neptune P1"},0)),0,$I43),
 IF(AND(NOT(OR($A42="Annual Leave",$A43="Annual Leave")),$A43="Off day"),$I43,
  MAX(0,$I43-$V43)
  ))))+W43</f>
        <v/>
      </c>
      <c r="O43" s="20">
        <f>IF(AND(OR($A42="Holiday",$A43="Holiday"),
        ISNUMBER(MATCH(TRIM($B43),{"Phagwah","Good Friday","Easter Monday","Labour Day","Christmas","Eid ul Azha","Romans-2","Globe-12","Neptune P1"},0))),
   $I43,0)</f>
        <v/>
      </c>
      <c r="P43" s="20">
        <f>IF(OR($O$7="Canteen",$O$7="Head Office"),0,IF($I43&lt;=0,0,IF(AND($I42&lt;=0,OR(TRIM($J43)="Hebrews",TRIM($J43)="Romans",TRIM($J43)="Romans-2",TRIM($J43)="Globe",TRIM($J43)="Globe-12",TRIM($J43)="Neptune P1")),1,0)))</f>
        <v/>
      </c>
      <c r="Q43" s="21" t="n"/>
      <c r="R43" s="20">
        <f>IF(OR($O$7="Canteen",$O$7="Head Office"),0,IF(
  AND(
    SUMIFS(I:I, C:C, C43) &gt;= 8,
    COUNTIFS(C$14:C43, C43)=1,
    OR(
      TEXT(D43,"hh:mm:ss")="07:00:00",
      TEXT(D43,"hh:mm:ss")="15:00:00",
      TEXT(D43,"hh:mm:ss")="23:00:00",
      TEXT(D49,"hh:mm:ss")="07:00:00",
      TEXT(D49,"hh:mm:ss")="15:00:00",
      TEXT(D49,"hh:mm:ss")="23:00:00"
    )
  ),
  1,
  0
))</f>
        <v/>
      </c>
      <c r="S43" s="20">
        <f>IF(OR($A42="Annual Leave",$A43="Annual Leave"),IF(AND($A42&lt;&gt;"Annual Leave",$A43="Annual Leave"),8,0),0)</f>
        <v/>
      </c>
      <c r="T43" s="22" t="n"/>
      <c r="U43" s="144">
        <f>MAX(0,40-Y43)</f>
        <v/>
      </c>
      <c r="V43" s="351">
        <f>IF(OR($C43="",$D43=""),0,
 IF(OR($A42="Holiday",$A43="Holiday"),0,
 IF(AND(NOT(OR($A42="Annual Leave",$A43="Annual Leave")),$A43="Off day"),0,
  IF($I42+$I43&gt;=8,IF($I42&gt;=8,0,8-$I42),$I43)
  )))</f>
        <v/>
      </c>
      <c r="W43" s="351">
        <f>MAX(0,V43-U43)</f>
        <v/>
      </c>
      <c r="X43" s="351">
        <f>IF(C43="","",C43-WEEKDAY(C43,1)+1)</f>
        <v/>
      </c>
      <c r="Y43" s="351">
        <f>SUMPRODUCT(($X$14:$X42=X43)*(($V$14:$V42)+($O$14:$O42)))+IF(X43=X14,$L$11,0)</f>
        <v/>
      </c>
      <c r="Z43" s="351" t="n"/>
      <c r="AA43" s="351" t="n"/>
      <c r="AB43" s="351" t="n"/>
      <c r="AC43" s="351" t="n"/>
      <c r="AD43" s="351" t="n"/>
      <c r="AE43" s="351" t="n"/>
      <c r="AF43" s="351" t="n"/>
    </row>
    <row r="44" ht="24" customHeight="1" s="348" thickBot="1">
      <c r="A44" s="176" t="n"/>
      <c r="B44" s="176" t="n"/>
      <c r="C44" s="217" t="n"/>
      <c r="D44" s="110" t="n"/>
      <c r="E44" s="110" t="n"/>
      <c r="F44" s="218" t="n"/>
      <c r="G44" s="110" t="n"/>
      <c r="H44" s="110" t="n"/>
      <c r="I44" s="219" t="n"/>
      <c r="J44" s="219" t="n"/>
      <c r="K44" s="219" t="n"/>
      <c r="L44" s="219" t="n"/>
      <c r="M44" s="111">
        <f>MAX(0,V44-W44)</f>
        <v/>
      </c>
      <c r="N44" s="112">
        <f>(IF(OR($C44="",$D44=""),0,
 IF(OR($A44="Holiday",$A45="Holiday"),
    IF(ISNUMBER(MATCH(TRIM($B44),{"Phagwah","Good Friday","Easter Monday","Labour Day","Christmas","Eid ul Azha","Romans-2","Globe-12","Neptune P1"},0)),0,$I44),
 IF(AND(NOT(OR($A44="Annual Leave",$A45="Annual Leave")),$A44="Off day"),$I44,
  MAX(0,$I44-$V44)
  ))))+W44</f>
        <v/>
      </c>
      <c r="O44" s="112">
        <f>IF(AND(OR($A44="Holiday",$A45="Holiday"),
        ISNUMBER(MATCH(TRIM($B44),{"Phagwah","Good Friday","Easter Monday","Labour Day","Christmas","Eid ul Azha","Romans-2","Globe-12","Neptune P1"},0))),
   $I44,0)</f>
        <v/>
      </c>
      <c r="P44" s="112">
        <f>IF(OR($O$7="Canteen",$O$7="Head Office"),0,IF($I44&lt;=0,0,IF(OR(OR(TRIM($J44)="Hebrews",TRIM($J44)="Romans",TRIM($J44)="Romans-2",TRIM($J44)="Globe",TRIM($J44)="Globe-12",TRIM($J44)="Neptune P1"),AND($I45&gt;0,OR(TRIM($J45)="Hebrews",TRIM($J45)="Romans",TRIM($J45)="Romans-2",TRIM($J45)="Globe",TRIM($J45)="Globe-12",TRIM($J45)="Neptune P1"))),1,0)))</f>
        <v/>
      </c>
      <c r="Q44" s="113" t="n"/>
      <c r="R44" s="113" t="n"/>
      <c r="S44" s="112">
        <f>IF(OR($A44="Annual Leave",$A45="Annual Leave"),IF($A44="Annual Leave",8,0),0)</f>
        <v/>
      </c>
      <c r="T44" s="114" t="n"/>
      <c r="U44" s="144">
        <f>MAX(0,40-Y44)</f>
        <v/>
      </c>
      <c r="V44" s="351">
        <f>IF(OR($C44="",$D44=""),0,
 IF(OR($A44="Holiday",$A45="Holiday"),0,
 IF(AND(NOT(OR($A44="Annual Leave",$A45="Annual Leave")),$A44="Off day"),0,
  IF($I44+$I45&gt;=8,IF($I44&gt;=8,8,$I44),$I44)
  )))</f>
        <v/>
      </c>
      <c r="W44" s="351">
        <f>MAX(0,V44-U44)</f>
        <v/>
      </c>
      <c r="X44" s="351">
        <f>IF(C44="","",C44-WEEKDAY(C44,1)+1)</f>
        <v/>
      </c>
      <c r="Y44" s="351">
        <f>SUMPRODUCT(($X$14:$X43=X44)*(($V$14:$V43)+($O$14:$O43)))+IF(X44=X14,$L$11,0)</f>
        <v/>
      </c>
      <c r="Z44" s="351" t="n"/>
      <c r="AA44" s="351" t="n"/>
      <c r="AB44" s="351" t="n"/>
      <c r="AC44" s="351" t="n"/>
      <c r="AD44" s="351" t="n"/>
      <c r="AE44" s="351" t="n"/>
      <c r="AF44" s="351" t="n"/>
    </row>
    <row r="45" ht="24" customHeight="1" s="348" thickBot="1">
      <c r="A45" s="154" t="inlineStr">
        <is>
          <t>On Day</t>
        </is>
      </c>
      <c r="B45" s="318" t="n"/>
      <c r="C45" s="115">
        <f>C42+1</f>
        <v/>
      </c>
      <c r="D45" s="319" t="n"/>
      <c r="E45" s="320">
        <f>IF(D45="", "",
 IF(D45=TIME(0,0,0), 0,
 IF(AND(D45&gt;=TIME(0,0,1), D45&lt;=TIME(2,0,0)), TIME(7,0,0),
 IF(AND(D45&gt;=TIME(6,0,0), D45&lt;=TIME(8,0,0)), TIME(12,0,0),
 IF(AND(D45&gt;TIME(8,0,0), D45&lt;=TIME(13,59,0)), TIME(15,0,0),
 IF(AND(D45&gt;=TIME(14,0,0), D45&lt;=TIME(17,59,0)), TIME(21,0,0),
 IF(AND(D45&gt;=TIME(18,0,0), D45&lt;=TIME(21,59,0)), TIME(0,0,0),
 IF(AND(D45&gt;=TIME(22,0,0), D45&lt;=TIME(23,59,59)), TIME(7,0,0), ""))))))))</f>
        <v/>
      </c>
      <c r="F45" s="321" t="n"/>
      <c r="G45" s="320">
        <f>IF(AND(D45&gt;=TIME(6,0,0),D45&lt;=TIME(8,0,0)),E45,"")</f>
        <v/>
      </c>
      <c r="H45" s="319" t="n"/>
      <c r="I45" s="30">
        <f>ROUND(IF(OR(D45="",E45="",E45=0),0,IF(H45="",MOD(E45-D45,1)*24,MOD(H45-D45,1)*24)),2)</f>
        <v/>
      </c>
      <c r="J45" s="220" t="n"/>
      <c r="K45" s="274" t="n"/>
      <c r="L45" s="181" t="n"/>
      <c r="M45" s="275">
        <f>MAX(0,V45-W45)</f>
        <v/>
      </c>
      <c r="N45" s="322">
        <f>(IF(OR($C45="",$D45=""),0,
 IF(OR($A44="Holiday",$A45="Holiday"),
    IF(ISNUMBER(MATCH(TRIM($B45),{"Phagwah","Good Friday","Easter Monday","Labour Day","Christmas","Eid ul Azha","Romans-2","Globe-12","Neptune P1"},0)),0,$I45),
 IF(AND(NOT(OR($A44="Annual Leave",$A45="Annual Leave")),$A45="Off day"),$I45,
  MAX(0,$I45-$V45)
  ))))+W45</f>
        <v/>
      </c>
      <c r="O45" s="322">
        <f>IF(AND(OR($A44="Holiday",$A45="Holiday"),
        ISNUMBER(MATCH(TRIM($B45),{"Phagwah","Good Friday","Easter Monday","Labour Day","Christmas","Eid ul Azha","Romans-2","Globe-12","Neptune P1"},0))),
   $I45,0)</f>
        <v/>
      </c>
      <c r="P45" s="322">
        <f>IF(OR($O$7="Canteen",$O$7="Head Office"),0,IF($I45&lt;=0,0,IF(AND($I44&lt;=0,OR(TRIM($J45)="Hebrews",TRIM($J45)="Romans",TRIM($J45)="Romans-2",TRIM($J45)="Globe",TRIM($J45)="Globe-12",TRIM($J45)="Neptune P1")),1,0)))</f>
        <v/>
      </c>
      <c r="Q45" s="323" t="n"/>
      <c r="R45" s="322">
        <f>IF(OR($O$7="Canteen",$O$7="Head Office"),0,IF(
  AND(
    SUMIFS(I:I, C:C, C45) &gt;= 8,
    COUNTIFS(C$14:C45, C45)=1,
    OR(
      TEXT(D45,"hh:mm:ss")="07:00:00",
      TEXT(D45,"hh:mm:ss")="15:00:00",
      TEXT(D45,"hh:mm:ss")="23:00:00",
      TEXT(D46,"hh:mm:ss")="07:00:00",
      TEXT(D46,"hh:mm:ss")="15:00:00",
      TEXT(D46,"hh:mm:ss")="23:00:00"
    )
  ),
  1,
  0
))</f>
        <v/>
      </c>
      <c r="S45" s="322">
        <f>IF(OR($A44="Annual Leave",$A45="Annual Leave"),IF(AND($A44&lt;&gt;"Annual Leave",$A45="Annual Leave"),8,0),0)</f>
        <v/>
      </c>
      <c r="T45" s="116" t="n"/>
      <c r="U45" s="144">
        <f>MAX(0,40-Y45)</f>
        <v/>
      </c>
      <c r="V45" s="351">
        <f>IF(OR($C45="",$D45=""),0,
 IF(OR($A44="Holiday",$A45="Holiday"),0,
 IF(AND(NOT(OR($A44="Annual Leave",$A45="Annual Leave")),$A45="Off day"),0,
  IF($I44+$I45&gt;=8,IF($I44&gt;=8,0,8-$I44),$I45)
  )))</f>
        <v/>
      </c>
      <c r="W45" s="351">
        <f>MAX(0,V45-U45)</f>
        <v/>
      </c>
      <c r="X45" s="351">
        <f>IF(C45="","",C45-WEEKDAY(C45,1)+1)</f>
        <v/>
      </c>
      <c r="Y45" s="351">
        <f>SUMPRODUCT(($X$14:$X44=X45)*(($V$14:$V44)+($O$14:$O44)))+IF(X45=X14,$L$11,0)</f>
        <v/>
      </c>
      <c r="Z45" s="351" t="n"/>
      <c r="AA45" s="351" t="n"/>
      <c r="AB45" s="351" t="n"/>
      <c r="AC45" s="351" t="n"/>
      <c r="AD45" s="351" t="n"/>
      <c r="AE45" s="351" t="n"/>
      <c r="AF45" s="351" t="n"/>
    </row>
    <row r="46" ht="24" customHeight="1" s="348" thickBot="1">
      <c r="A46" s="154" t="inlineStr">
        <is>
          <t>On Day</t>
        </is>
      </c>
      <c r="B46" s="305" t="n"/>
      <c r="C46" s="90">
        <f>C45</f>
        <v/>
      </c>
      <c r="D46" s="80" t="n"/>
      <c r="E46" s="221">
        <f>IF(D46="", "",
 IF(D46=TIME(0,0,0), 0,
 IF(AND(D46&gt;=TIME(0,0,1), D46&lt;=TIME(2,0,0)), TIME(7,0,0),
 IF(AND(D46&gt;=TIME(6,0,0), D46&lt;=TIME(8,0,0)), TIME(12,0,0),
 IF(AND(D46&gt;TIME(8,0,0), D46&lt;=TIME(13,59,0)), TIME(15,0,0),
 IF(AND(D46&gt;=TIME(14,0,0), D46&lt;=TIME(17,59,0)), TIME(21,0,0),
 IF(AND(D46&gt;=TIME(18,0,0), D46&lt;=TIME(21,59,0)), TIME(0,0,0),
 IF(AND(D46&gt;=TIME(22,0,0), D46&lt;=TIME(23,59,59)), TIME(7,0,0), ""))))))))</f>
        <v/>
      </c>
      <c r="F46" s="156" t="n"/>
      <c r="G46" s="221">
        <f>IF(AND(D46&gt;=TIME(6,0,0),D46&lt;=TIME(8,0,0)),E46,"")</f>
        <v/>
      </c>
      <c r="H46" s="80" t="n"/>
      <c r="I46" s="30">
        <f>ROUND(IF(OR(D46="",E46="",E46=0),0,IF(H46="",MOD(E46-D46,1)*24,MOD(H46-D46,1)*24)),2)</f>
        <v/>
      </c>
      <c r="J46" s="158" t="n"/>
      <c r="K46" s="274" t="n"/>
      <c r="L46" s="189" t="n"/>
      <c r="M46" s="275">
        <f>MAX(0,V46-W46)</f>
        <v/>
      </c>
      <c r="N46" s="81">
        <f>(IF(OR($C46="",$D46=""),0,
 IF(OR($A46="Holiday",$A47="Holiday"),
    IF(ISNUMBER(MATCH(TRIM($B46),{"Phagwah","Good Friday","Easter Monday","Labour Day","Christmas","Eid ul Azha","Romans-2","Globe-12","Neptune P1"},0)),0,$I46),
 IF(AND(NOT(OR($A46="Annual Leave",$A47="Annual Leave")),$A46="Off day"),$I46,
  MAX(0,$I46-$V46)
  ))))+W46</f>
        <v/>
      </c>
      <c r="O46" s="81">
        <f>IF(AND(OR($A46="Holiday",$A47="Holiday"),
        ISNUMBER(MATCH(TRIM($B46),{"Phagwah","Good Friday","Easter Monday","Labour Day","Christmas","Eid ul Azha","Romans-2","Globe-12","Neptune P1"},0))),
   $I46,0)</f>
        <v/>
      </c>
      <c r="P46" s="81">
        <f>IF(OR($O$7="Canteen",$O$7="Head Office"),0,IF($I46&lt;=0,0,IF(OR(OR(TRIM($J46)="Hebrews",TRIM($J46)="Romans",TRIM($J46)="Romans-2",TRIM($J46)="Globe",TRIM($J46)="Globe-12",TRIM($J46)="Neptune P1"),AND($I47&gt;0,OR(TRIM($J47)="Hebrews",TRIM($J47)="Romans",TRIM($J47)="Romans-2",TRIM($J47)="Globe",TRIM($J47)="Globe-12",TRIM($J47)="Neptune P1"))),1,0)))</f>
        <v/>
      </c>
      <c r="Q46" s="82" t="n"/>
      <c r="R46" s="81">
        <f>IF(OR($O$7="Canteen",$O$7="Head Office"),0,IF(
  AND(
    SUMIFS(I:I, C:C, C46) &gt;= 8,
    COUNTIFS(C$14:C46, C46)=1,
    OR(
      TEXT(D46,"hh:mm:ss")="07:00:00",
      TEXT(D46,"hh:mm:ss")="15:00:00",
      TEXT(D46,"hh:mm:ss")="23:00:00",
      TEXT(D51,"hh:mm:ss")="07:00:00",
      TEXT(D51,"hh:mm:ss")="15:00:00",
      TEXT(D51,"hh:mm:ss")="23:00:00"
    )
  ),
  1,
  0
))</f>
        <v/>
      </c>
      <c r="S46" s="81">
        <f>IF(OR($A46="Annual Leave",$A47="Annual Leave"),IF($A46="Annual Leave",8,0),0)</f>
        <v/>
      </c>
      <c r="T46" s="117" t="n"/>
      <c r="U46" s="144">
        <f>MAX(0,40-Y46)</f>
        <v/>
      </c>
      <c r="V46" s="351">
        <f>IF(OR($C46="",$D46=""),0,
 IF(OR($A46="Holiday",$A47="Holiday"),0,
 IF(AND(NOT(OR($A46="Annual Leave",$A47="Annual Leave")),$A46="Off day"),0,
  IF($I46+$I47&gt;=8,IF($I46&gt;=8,8,$I46),$I46)
  )))</f>
        <v/>
      </c>
      <c r="W46" s="351">
        <f>MAX(0,V46-U46)</f>
        <v/>
      </c>
      <c r="X46" s="351">
        <f>IF(C46="","",C46-WEEKDAY(C46,1)+1)</f>
        <v/>
      </c>
      <c r="Y46" s="351">
        <f>SUMPRODUCT(($X$14:$X45=X46)*(($V$14:$V45)+($O$14:$O45)))+IF(X46=X14,$L$11,0)</f>
        <v/>
      </c>
      <c r="Z46" s="351" t="n"/>
      <c r="AA46" s="351" t="n"/>
      <c r="AB46" s="351" t="n"/>
      <c r="AC46" s="351" t="n"/>
      <c r="AD46" s="351" t="n"/>
      <c r="AE46" s="351" t="n"/>
      <c r="AF46" s="351" t="n"/>
    </row>
    <row r="47" ht="24" customHeight="1" s="348" thickBot="1">
      <c r="A47" s="184" t="inlineStr">
        <is>
          <t>On Day</t>
        </is>
      </c>
      <c r="B47" s="222" t="n"/>
      <c r="C47" s="118">
        <f>C45+1</f>
        <v/>
      </c>
      <c r="D47" s="83" t="n"/>
      <c r="E47" s="223">
        <f>IF(D47="", "",
 IF(D47=TIME(0,0,0), 0,
 IF(AND(D47&gt;=TIME(0,0,1), D47&lt;=TIME(2,0,0)), TIME(7,0,0),
 IF(AND(D47&gt;=TIME(6,0,0), D47&lt;=TIME(8,0,0)), TIME(12,0,0),
 IF(AND(D47&gt;TIME(8,0,0), D47&lt;=TIME(13,59,0)), TIME(15,0,0),
 IF(AND(D47&gt;=TIME(14,0,0), D47&lt;=TIME(17,59,0)), TIME(21,0,0),
 IF(AND(D47&gt;=TIME(18,0,0), D47&lt;=TIME(21,59,0)), TIME(0,0,0),
 IF(AND(D47&gt;=TIME(22,0,0), D47&lt;=TIME(23,59,59)), TIME(7,0,0), ""))))))))</f>
        <v/>
      </c>
      <c r="F47" s="224" t="n"/>
      <c r="G47" s="223">
        <f>IF(AND(D47&gt;=TIME(6,0,0),D47&lt;=TIME(8,0,0)),E47,"")</f>
        <v/>
      </c>
      <c r="H47" s="83" t="n"/>
      <c r="I47" s="23">
        <f>ROUND(IF(OR(D47="",E47="",E47=0),0,IF(H47="",MOD(E47-D47,1)*24,MOD(H47-D47,1)*24)),2)</f>
        <v/>
      </c>
      <c r="J47" s="225" t="n"/>
      <c r="K47" s="297" t="n"/>
      <c r="L47" s="181" t="n"/>
      <c r="M47" s="298">
        <f>MAX(0,V47-W47)</f>
        <v/>
      </c>
      <c r="N47" s="84">
        <f>(IF(OR($C47="",$D47=""),0,
 IF(OR($A46="Holiday",$A47="Holiday"),
    IF(ISNUMBER(MATCH(TRIM($B47),{"Phagwah","Good Friday","Easter Monday","Labour Day","Christmas","Eid ul Azha","Romans-2","Globe-12","Neptune P1"},0)),0,$I47),
 IF(AND(NOT(OR($A46="Annual Leave",$A47="Annual Leave")),$A47="Off day"),$I47,
  MAX(0,$I47-$V47)
  ))))+W47</f>
        <v/>
      </c>
      <c r="O47" s="84">
        <f>IF(AND(OR($A46="Holiday",$A47="Holiday"),
        ISNUMBER(MATCH(TRIM($B47),{"Phagwah","Good Friday","Easter Monday","Labour Day","Christmas","Eid ul Azha","Romans-2","Globe-12","Neptune P1"},0))),
   $I47,0)</f>
        <v/>
      </c>
      <c r="P47" s="84">
        <f>IF(OR($O$7="Canteen",$O$7="Head Office"),0,IF($I47&lt;=0,0,IF(AND($I46&lt;=0,OR(TRIM($J47)="Hebrews",TRIM($J47)="Romans",TRIM($J47)="Romans-2",TRIM($J47)="Globe",TRIM($J47)="Globe-12",TRIM($J47)="Neptune P1")),1,0)))</f>
        <v/>
      </c>
      <c r="Q47" s="85" t="n"/>
      <c r="R47" s="84">
        <f>IF(OR($O$7="Canteen",$O$7="Head Office"),0,IF(
  AND(
    SUMIFS(I:I, C:C, C47) &gt;= 8,
    COUNTIFS(C$14:C47, C47)=1,
    OR(
      TEXT(D47,"hh:mm:ss")="07:00:00",
      TEXT(D47,"hh:mm:ss")="15:00:00",
      TEXT(D47,"hh:mm:ss")="23:00:00",
      TEXT(D48,"hh:mm:ss")="07:00:00",
      TEXT(D48,"hh:mm:ss")="15:00:00",
      TEXT(D48,"hh:mm:ss")="23:00:00"
    )
  ),
  1,
  0
))</f>
        <v/>
      </c>
      <c r="S47" s="84">
        <f>IF(OR($A46="Annual Leave",$A47="Annual Leave"),IF(AND($A46&lt;&gt;"Annual Leave",$A47="Annual Leave"),8,0),0)</f>
        <v/>
      </c>
      <c r="T47" s="86" t="n"/>
      <c r="U47" s="144">
        <f>MAX(0,40-Y47)</f>
        <v/>
      </c>
      <c r="V47" s="351">
        <f>IF(OR($C47="",$D47=""),0,
 IF(OR($A46="Holiday",$A47="Holiday"),0,
 IF(AND(NOT(OR($A46="Annual Leave",$A47="Annual Leave")),$A47="Off day"),0,
  IF($I46+$I47&gt;=8,IF($I46&gt;=8,0,8-$I46),$I47)
  )))</f>
        <v/>
      </c>
      <c r="W47" s="351">
        <f>MAX(0,V47-U47)</f>
        <v/>
      </c>
      <c r="X47" s="351">
        <f>IF(C47="","",C47-WEEKDAY(C47,1)+1)</f>
        <v/>
      </c>
      <c r="Y47" s="351">
        <f>SUMPRODUCT(($X$14:$X46=X47)*(($V$14:$V46)+($O$14:$O46)))+IF(X47=X14,$L$11,0)</f>
        <v/>
      </c>
      <c r="Z47" s="351" t="n"/>
      <c r="AA47" s="351" t="n"/>
      <c r="AB47" s="351" t="n"/>
      <c r="AC47" s="351" t="n"/>
      <c r="AD47" s="351" t="n"/>
      <c r="AE47" s="351" t="n"/>
      <c r="AF47" s="351" t="n"/>
    </row>
    <row r="48" ht="24" customHeight="1" s="348" thickBot="1">
      <c r="A48" s="226" t="inlineStr">
        <is>
          <t>On Day</t>
        </is>
      </c>
      <c r="B48" s="299" t="n"/>
      <c r="C48" s="119">
        <f>C47</f>
        <v/>
      </c>
      <c r="D48" s="24" t="n"/>
      <c r="E48" s="227">
        <f>IF(D48="", "",
 IF(D48=TIME(0,0,0), 0,
 IF(AND(D48&gt;=TIME(0,0,1), D48&lt;=TIME(2,0,0)), TIME(7,0,0),
 IF(AND(D48&gt;=TIME(6,0,0), D48&lt;=TIME(8,0,0)), TIME(12,0,0),
 IF(AND(D48&gt;TIME(8,0,0), D48&lt;=TIME(13,59,0)), TIME(15,0,0),
 IF(AND(D48&gt;=TIME(14,0,0), D48&lt;=TIME(17,59,0)), TIME(21,0,0),
 IF(AND(D48&gt;=TIME(18,0,0), D48&lt;=TIME(21,59,0)), TIME(0,0,0),
 IF(AND(D48&gt;=TIME(22,0,0), D48&lt;=TIME(23,59,59)), TIME(7,0,0), ""))))))))</f>
        <v/>
      </c>
      <c r="F48" s="228" t="n"/>
      <c r="G48" s="227">
        <f>IF(AND(D48&gt;=TIME(6,0,0),D48&lt;=TIME(8,0,0)),E48,"")</f>
        <v/>
      </c>
      <c r="H48" s="300" t="n"/>
      <c r="I48" s="87">
        <f>ROUND(IF(OR(D48="",E48="",E48=0),0,IF(H48="",MOD(E48-D48,1)*24,MOD(H48-D48,1)*24)),2)</f>
        <v/>
      </c>
      <c r="J48" s="190" t="n"/>
      <c r="K48" s="297" t="n"/>
      <c r="L48" s="183" t="n"/>
      <c r="M48" s="324">
        <f>MAX(0,V48-W48)</f>
        <v/>
      </c>
      <c r="N48" s="302">
        <f>(IF(OR($C48="",$D48=""),0,
 IF(OR($A48="Holiday",$A49="Holiday"),
    IF(ISNUMBER(MATCH(TRIM($B48),{"Phagwah","Good Friday","Easter Monday","Labour Day","Christmas","Eid ul Azha","Romans-2","Globe-12","Neptune P1"},0)),0,$I48),
 IF(AND(NOT(OR($A48="Annual Leave",$A49="Annual Leave")),$A48="Off day"),$I48,
  MAX(0,$I48-$V48)
  ))))+W48</f>
        <v/>
      </c>
      <c r="O48" s="303" t="n"/>
      <c r="P48" s="229">
        <f>IF(OR($O$7="Canteen",$O$7="Head Office"),0,IF($I48&lt;=0,0,IF(OR(OR(TRIM($J48)="Hebrews",TRIM($J48)="Romans",TRIM($J48)="Romans-2",TRIM($J48)="Globe",TRIM($J48)="Globe-12",TRIM($J48)="Neptune P1"),AND($I49&gt;0,OR(TRIM($J49)="Hebrews",TRIM($J49)="Romans",TRIM($J49)="Romans-2",TRIM($J49)="Globe",TRIM($J49)="Globe-12",TRIM($J49)="Neptune P1"))),1,0)))</f>
        <v/>
      </c>
      <c r="Q48" s="303" t="n"/>
      <c r="R48" s="302">
        <f>IF(OR($O$7="Canteen",$O$7="Head Office"),0,IF(
  AND(
    SUMIFS(I:I, C:C, C48) &gt;= 8,
    COUNTIFS(C$14:C48, C48)=1,
    OR(
      TEXT(D48,"hh:mm:ss")="07:00:00",
      TEXT(D48,"hh:mm:ss")="15:00:00",
      TEXT(D48,"hh:mm:ss")="23:00:00",
      TEXT(D53,"hh:mm:ss")="07:00:00",
      TEXT(D53,"hh:mm:ss")="15:00:00",
      TEXT(D53,"hh:mm:ss")="23:00:00"
    )
  ),
  1,
  0
))</f>
        <v/>
      </c>
      <c r="S48" s="303" t="n"/>
      <c r="T48" s="304" t="n"/>
      <c r="U48" s="144">
        <f>MAX(0,40-Y48)</f>
        <v/>
      </c>
      <c r="V48" s="351">
        <f>IF(OR($C48="",$D48=""),0,
 IF(OR($A48="Holiday",$A49="Holiday"),0,
 IF(AND(NOT(OR($A48="Annual Leave",$A49="Annual Leave")),$A48="Off day"),0,
  IF($I48+$I49&gt;=8,IF($I48&gt;=8,8,$I48),$I48)
  )))</f>
        <v/>
      </c>
      <c r="W48" s="351">
        <f>MAX(0,V48-U48)</f>
        <v/>
      </c>
      <c r="X48" s="351">
        <f>IF(C48="","",C48-WEEKDAY(C48,1)+1)</f>
        <v/>
      </c>
      <c r="Y48" s="351">
        <f>SUMPRODUCT(($X$14:$X47=X48)*(($V$14:$V47)+($O$14:$O47)))+IF(X48=X14,$L$11,0)</f>
        <v/>
      </c>
      <c r="Z48" s="351" t="n"/>
      <c r="AA48" s="351" t="n"/>
      <c r="AB48" s="351" t="n"/>
      <c r="AC48" s="351" t="n"/>
      <c r="AD48" s="351" t="n"/>
      <c r="AE48" s="351" t="n"/>
      <c r="AF48" s="351" t="n"/>
    </row>
    <row r="49" ht="24" customHeight="1" s="348" thickBot="1">
      <c r="A49" s="230" t="n"/>
      <c r="B49" s="355" t="n"/>
      <c r="C49" s="231" t="n"/>
      <c r="D49" s="232" t="n"/>
      <c r="E49" s="232" t="n"/>
      <c r="F49" s="232" t="n"/>
      <c r="G49" s="232" t="n"/>
      <c r="H49" s="233" t="inlineStr">
        <is>
          <t>Total Hrs:</t>
        </is>
      </c>
      <c r="I49" s="122">
        <f>SUM(I14:I48)</f>
        <v/>
      </c>
      <c r="J49" s="234" t="n"/>
      <c r="K49" s="234" t="n"/>
      <c r="L49" s="235" t="n"/>
      <c r="M49" s="120">
        <f>SUM(M14:M48)</f>
        <v/>
      </c>
      <c r="N49" s="120">
        <f>SUM(N14:N48)</f>
        <v/>
      </c>
      <c r="O49" s="120">
        <f>SUM(O14:O48)</f>
        <v/>
      </c>
      <c r="P49" s="120">
        <f>SUM(P14:P48)</f>
        <v/>
      </c>
      <c r="Q49" s="120">
        <f>IF($O$6&lt;&gt;"Armed",0,LOOKUP($Q$50,{0,1,2,3,4,5,6,7,8,9,10,11,12,13,14},{0,384,769,1153,1153,1538,1923,2307,2692,3076,3461,3846,4239,4615,5000}))</f>
        <v/>
      </c>
      <c r="R49" s="120">
        <f>SUM(R14:R48)</f>
        <v/>
      </c>
      <c r="S49" s="120">
        <f>SUM(S14:S48)</f>
        <v/>
      </c>
      <c r="T49" s="121">
        <f>SUM(T30:T43)</f>
        <v/>
      </c>
      <c r="U49" s="144">
        <f>MIN(U48,0)</f>
        <v/>
      </c>
      <c r="V49" s="351">
        <f>SUM(V14:V48)</f>
        <v/>
      </c>
      <c r="W49" s="351">
        <f>SUM(W14:W48)</f>
        <v/>
      </c>
      <c r="X49" s="351" t="n"/>
      <c r="Y49" s="351" t="n"/>
      <c r="Z49" s="351" t="n"/>
      <c r="AA49" s="351" t="n"/>
      <c r="AB49" s="351" t="n"/>
      <c r="AC49" s="351" t="n"/>
      <c r="AD49" s="351" t="n"/>
      <c r="AE49" s="351" t="n"/>
      <c r="AF49" s="351" t="n"/>
    </row>
    <row r="50" ht="24" customHeight="1" s="348">
      <c r="A50" s="351" t="n"/>
      <c r="B50" s="351" t="n"/>
      <c r="C50" s="6" t="n"/>
      <c r="D50" s="6" t="n"/>
      <c r="E50" s="6" t="n"/>
      <c r="F50" s="6" t="n"/>
      <c r="G50" s="6" t="n"/>
      <c r="H50" s="336" t="n"/>
      <c r="I50" s="351" t="n"/>
      <c r="J50" s="336" t="n"/>
      <c r="K50" s="336" t="n"/>
      <c r="L50" s="336" t="n"/>
      <c r="M50" s="28" t="n"/>
      <c r="N50" s="28" t="n"/>
      <c r="O50" s="28" t="n"/>
      <c r="P50" s="241" t="inlineStr">
        <is>
          <t>Days Worked</t>
        </is>
      </c>
      <c r="Q50" s="29">
        <f>SUM(--(SUM(I14:I15)&gt;0),--(SUM(I16:I17)&gt;0),--(SUM(I18:I19)&gt;0),--(SUM(I20:I21)&gt;0),--(SUM(I22:I23)&gt;0),--(SUM(I24:I25)&gt;0),--(SUM(I26:I27)&gt;0),--(SUM(I30:I31)&gt;0),--(SUM(I32:I33)&gt;0),--(SUM(I34:I35)&gt;0),--(SUM(I36:I37)&gt;0),--(SUM(I38:I39)&gt;0),--(SUM(I40:I41)&gt;0),--(SUM(I42:I43)&gt;0),--(SUM(I45:I46)&gt;0),--(SUM(I47:I48)&gt;0))</f>
        <v/>
      </c>
      <c r="R50" s="28" t="n"/>
      <c r="S50" s="28" t="n"/>
      <c r="T50" s="28" t="n"/>
      <c r="U50" s="144" t="n"/>
      <c r="V50" s="351" t="n"/>
      <c r="W50" s="351" t="n"/>
      <c r="X50" s="351" t="n"/>
      <c r="Y50" s="351" t="n"/>
      <c r="Z50" s="351" t="n"/>
      <c r="AA50" s="351" t="n"/>
      <c r="AB50" s="351" t="n"/>
      <c r="AC50" s="351" t="n"/>
      <c r="AD50" s="351" t="n"/>
      <c r="AE50" s="351" t="n"/>
      <c r="AF50" s="351" t="n"/>
    </row>
    <row r="51" ht="24" customHeight="1" s="348">
      <c r="A51" s="351" t="n"/>
      <c r="B51" s="351" t="n"/>
      <c r="C51" s="345" t="n"/>
      <c r="D51" s="362" t="n"/>
      <c r="E51" s="362" t="n"/>
      <c r="F51" s="334" t="n"/>
      <c r="G51" s="362" t="n"/>
      <c r="H51" s="336" t="n"/>
      <c r="I51" s="351" t="n"/>
      <c r="J51" s="336" t="n"/>
      <c r="K51" s="336" t="n"/>
      <c r="L51" s="336" t="n"/>
      <c r="M51" s="236" t="n"/>
      <c r="N51" s="236" t="n"/>
      <c r="O51" s="236" t="n"/>
      <c r="P51" s="236" t="n"/>
      <c r="Q51" s="236" t="n"/>
      <c r="R51" s="236" t="n"/>
      <c r="S51" s="236" t="n"/>
      <c r="T51" s="236" t="n"/>
      <c r="U51" s="144" t="n"/>
      <c r="V51" s="351" t="n"/>
      <c r="W51" s="351" t="n"/>
      <c r="X51" s="351" t="n"/>
      <c r="Y51" s="351" t="n"/>
      <c r="Z51" s="351" t="n"/>
      <c r="AA51" s="351" t="n"/>
      <c r="AB51" s="351" t="n"/>
      <c r="AC51" s="351" t="n"/>
      <c r="AD51" s="351" t="n"/>
      <c r="AE51" s="351" t="n"/>
      <c r="AF51" s="351" t="n"/>
    </row>
    <row r="52">
      <c r="A52" s="351" t="n"/>
      <c r="B52" s="351" t="n"/>
      <c r="C52" s="329" t="inlineStr">
        <is>
          <t>Supervisor Signature</t>
        </is>
      </c>
      <c r="D52" s="363" t="n"/>
      <c r="E52" s="363" t="n"/>
      <c r="F52" s="329" t="inlineStr">
        <is>
          <t>Date</t>
        </is>
      </c>
      <c r="G52" s="363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351" t="n"/>
      <c r="V52" s="351" t="n"/>
      <c r="W52" s="351" t="n"/>
      <c r="X52" s="351" t="n"/>
      <c r="Y52" s="351" t="n"/>
      <c r="Z52" s="351" t="n"/>
      <c r="AA52" s="351" t="n"/>
      <c r="AB52" s="351" t="n"/>
      <c r="AC52" s="351" t="n"/>
      <c r="AD52" s="351" t="n"/>
      <c r="AE52" s="351" t="n"/>
      <c r="AF52" s="351" t="n"/>
    </row>
    <row r="53" ht="26.25" customHeight="1" s="348">
      <c r="A53" s="351" t="n"/>
      <c r="B53" s="351" t="n"/>
      <c r="C53" s="345" t="n"/>
      <c r="D53" s="362" t="n"/>
      <c r="E53" s="362" t="n"/>
      <c r="F53" s="331" t="n"/>
      <c r="G53" s="362" t="n"/>
      <c r="H53" s="6" t="n"/>
      <c r="I53" s="6" t="n"/>
      <c r="J53" s="6" t="n"/>
      <c r="K53" s="6" t="n"/>
      <c r="L53" s="6" t="n"/>
      <c r="M53" s="6" t="n"/>
      <c r="N53" s="237" t="n"/>
      <c r="O53" s="238" t="n"/>
      <c r="P53" s="346" t="n"/>
      <c r="Q53" s="351" t="n"/>
      <c r="R53" s="351" t="n"/>
      <c r="S53" s="351" t="n"/>
      <c r="T53" s="351" t="n"/>
      <c r="U53" s="351" t="n"/>
      <c r="V53" s="351" t="n"/>
      <c r="W53" s="351" t="n"/>
      <c r="X53" s="351" t="n"/>
      <c r="Y53" s="351" t="n"/>
      <c r="Z53" s="351" t="n"/>
      <c r="AA53" s="351" t="n"/>
      <c r="AB53" s="351" t="n"/>
      <c r="AC53" s="351" t="n"/>
      <c r="AD53" s="351" t="n"/>
      <c r="AE53" s="351" t="n"/>
      <c r="AF53" s="351" t="n"/>
    </row>
    <row r="54">
      <c r="A54" s="351" t="n"/>
      <c r="B54" s="351" t="n"/>
      <c r="C54" s="329" t="inlineStr">
        <is>
          <t>Manager Signature</t>
        </is>
      </c>
      <c r="D54" s="363" t="n"/>
      <c r="E54" s="363" t="n"/>
      <c r="F54" s="329" t="inlineStr">
        <is>
          <t>Date</t>
        </is>
      </c>
      <c r="G54" s="363" t="n"/>
      <c r="H54" s="6" t="n"/>
      <c r="I54" s="239" t="inlineStr">
        <is>
          <t>{42}</t>
        </is>
      </c>
      <c r="J54" s="239" t="n"/>
      <c r="K54" s="239" t="n"/>
      <c r="L54" s="239" t="n"/>
      <c r="M54" s="6" t="n"/>
      <c r="N54" s="6" t="n"/>
      <c r="O54" s="6" t="n"/>
      <c r="P54" s="6" t="n"/>
      <c r="Q54" s="6" t="n"/>
      <c r="R54" s="6" t="n"/>
      <c r="S54" s="6" t="n"/>
      <c r="T54" s="6" t="n"/>
      <c r="U54" s="351" t="n"/>
      <c r="V54" s="351" t="n"/>
      <c r="W54" s="351" t="n"/>
      <c r="X54" s="351" t="n"/>
      <c r="Y54" s="351" t="n"/>
      <c r="Z54" s="351" t="n"/>
      <c r="AA54" s="351" t="n"/>
      <c r="AB54" s="351" t="n"/>
      <c r="AC54" s="351" t="n"/>
      <c r="AD54" s="351" t="n"/>
      <c r="AE54" s="351" t="n"/>
      <c r="AF54" s="351" t="n"/>
    </row>
    <row r="55">
      <c r="A55" s="351" t="n"/>
      <c r="B55" s="351" t="n"/>
      <c r="C55" s="240" t="n"/>
      <c r="D55" s="240" t="n"/>
      <c r="E55" s="240" t="n"/>
      <c r="F55" s="240" t="n"/>
      <c r="G55" s="240" t="n"/>
      <c r="H55" s="240" t="n"/>
      <c r="I55" s="240" t="n"/>
      <c r="J55" s="240" t="n"/>
      <c r="K55" s="240" t="n"/>
      <c r="L55" s="240" t="n"/>
      <c r="M55" s="240" t="n"/>
      <c r="N55" s="240" t="n"/>
      <c r="O55" s="240" t="n"/>
      <c r="P55" s="240" t="n"/>
      <c r="Q55" s="240" t="n"/>
      <c r="R55" s="240" t="n"/>
      <c r="S55" s="240" t="n"/>
      <c r="T55" s="240" t="n"/>
      <c r="U55" s="351" t="n"/>
      <c r="V55" s="351" t="n"/>
      <c r="W55" s="351" t="n"/>
      <c r="X55" s="351" t="n"/>
      <c r="Y55" s="351" t="n"/>
      <c r="Z55" s="351" t="n"/>
      <c r="AA55" s="351" t="n"/>
      <c r="AB55" s="351" t="n"/>
      <c r="AC55" s="351" t="n"/>
      <c r="AD55" s="351" t="n"/>
      <c r="AE55" s="351" t="n"/>
      <c r="AF55" s="35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45"/>
  <mergeCells count="33">
    <mergeCell ref="C54:E54"/>
    <mergeCell ref="V2:W2"/>
    <mergeCell ref="C8:F8"/>
    <mergeCell ref="F54:G54"/>
    <mergeCell ref="H10:I10"/>
    <mergeCell ref="C7:F7"/>
    <mergeCell ref="K5:L5"/>
    <mergeCell ref="M5:N5"/>
    <mergeCell ref="H50:I50"/>
    <mergeCell ref="C51:E51"/>
    <mergeCell ref="A1:T1"/>
    <mergeCell ref="C52:E52"/>
    <mergeCell ref="V3:AB3"/>
    <mergeCell ref="F51:G51"/>
    <mergeCell ref="M10:N10"/>
    <mergeCell ref="H51:I51"/>
    <mergeCell ref="C6:F6"/>
    <mergeCell ref="C5:F5"/>
    <mergeCell ref="M7:N7"/>
    <mergeCell ref="M6:N6"/>
    <mergeCell ref="C53:E53"/>
    <mergeCell ref="H7:I7"/>
    <mergeCell ref="H28:I28"/>
    <mergeCell ref="C10:F10"/>
    <mergeCell ref="M8:N8"/>
    <mergeCell ref="F52:G52"/>
    <mergeCell ref="P53:T53"/>
    <mergeCell ref="AA2:AB2"/>
    <mergeCell ref="K10:L10"/>
    <mergeCell ref="H5:I5"/>
    <mergeCell ref="K4:L4"/>
    <mergeCell ref="M4:N4"/>
    <mergeCell ref="F53:G53"/>
  </mergeCells>
  <dataValidations count="5">
    <dataValidation sqref="A14:A48" showDropDown="0" showInputMessage="0" showErrorMessage="0" allowBlank="1" type="list">
      <formula1>"On Day,Off Day,Sick,Absent,Holiday,Annual Leave"</formula1>
    </dataValidation>
    <dataValidation sqref="B14:B48" showDropDown="0" showInputMessage="0" showErrorMessage="0" allowBlank="1" type="list">
      <formula1>"Holiday Double,Phagwah,Good Friday,Easter Monday,Labour Day,Christmas,Eid ul Azha"</formula1>
    </dataValidation>
    <dataValidation sqref="J14:J48" showDropDown="0" showInputMessage="0" showErrorMessage="0" allowBlank="1" type="list">
      <formula1>_xlfn._LONGTEXT("Unico,Unico-2,Unico-42,Unico-44,Unico-46,Unico-47,Unico-48,Unico-49,Globe,Globe-12,Hebrews,Romans-2,Beacon,Numbers,Zebra-24,Sunrise,Sunrise-1,Sunflower 6,Sunset 12,Ripple,Neptune P1,Neptune P2,Neptune P3,Neptune P4,Neptune P5,Neptune P6,Neptune P7,Rainbow"," 1,Rainbow 2,Citadel,Sunset 11,Autumn,Autumn-2,Miracle,Miracle 1,Canteen,Guard Hut")</formula1>
    </dataValidation>
    <dataValidation sqref="O7" showDropDown="0" showInputMessage="0" showErrorMessage="0" allowBlank="1" type="list">
      <formula1>"Caricom,EU,UN,DMC,ARU,Head Office,Canteen"</formula1>
    </dataValidation>
    <dataValidation sqref="O6" showDropDown="0" showInputMessage="0" showErrorMessage="0" allowBlank="1" type="list">
      <formula1>"Unarmed,Armed"</formula1>
    </dataValidation>
  </dataValidations>
  <printOptions horizontalCentered="1"/>
  <pageMargins left="0.5" right="0.5" top="0.5" bottom="1" header="0.5" footer="0.5"/>
  <pageSetup orientation="portrait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AL55"/>
  <sheetViews>
    <sheetView topLeftCell="A37" workbookViewId="0">
      <selection activeCell="L45" sqref="L45:L48"/>
    </sheetView>
  </sheetViews>
  <sheetFormatPr baseColWidth="8" defaultRowHeight="13.5"/>
  <cols>
    <col width="12.28515625" customWidth="1" style="348" min="1" max="1"/>
    <col width="15.140625" customWidth="1" style="348" min="2" max="2"/>
    <col width="12.42578125" customWidth="1" style="348" min="3" max="3"/>
    <col width="9.28515625" customWidth="1" style="348" min="4" max="4"/>
    <col hidden="1" width="9.28515625" customWidth="1" style="348" min="5" max="5"/>
    <col hidden="1" width="2" customWidth="1" style="348" min="6" max="6"/>
    <col hidden="1" width="12.5703125" customWidth="1" style="348" min="7" max="7"/>
    <col width="9.28515625" customWidth="1" style="348" min="8" max="8"/>
    <col width="6.5703125" customWidth="1" style="348" min="9" max="9"/>
    <col width="10.140625" customWidth="1" style="348" min="10" max="10"/>
    <col width="15.28515625" customWidth="1" style="348" min="11" max="11"/>
    <col width="10.5703125" customWidth="1" style="348" min="12" max="12"/>
    <col width="11" customWidth="1" style="348" min="13" max="13"/>
    <col width="9.85546875" customWidth="1" style="348" min="14" max="14"/>
    <col width="11.140625" customWidth="1" style="348" min="15" max="15"/>
    <col width="9.85546875" customWidth="1" style="348" min="16" max="16"/>
    <col width="10.28515625" customWidth="1" style="348" min="17" max="17"/>
    <col width="8.85546875" customWidth="1" style="348" min="18" max="19"/>
    <col width="45.28515625" customWidth="1" style="348" min="20" max="20"/>
    <col width="9.140625" customWidth="1" style="348" min="21" max="21"/>
    <col width="3.140625" customWidth="1" style="348" min="22" max="29"/>
    <col width="10.28515625" customWidth="1" style="348" min="30" max="30"/>
  </cols>
  <sheetData>
    <row r="1" ht="32.25" customFormat="1" customHeight="1" s="1" thickBot="1">
      <c r="A1" s="332" t="n"/>
      <c r="B1" s="354" t="n"/>
      <c r="C1" s="354" t="n"/>
      <c r="D1" s="354" t="n"/>
      <c r="E1" s="354" t="n"/>
      <c r="F1" s="354" t="n"/>
      <c r="G1" s="354" t="n"/>
      <c r="H1" s="354" t="n"/>
      <c r="I1" s="354" t="n"/>
      <c r="J1" s="354" t="n"/>
      <c r="K1" s="354" t="n"/>
      <c r="L1" s="354" t="n"/>
      <c r="M1" s="354" t="n"/>
      <c r="N1" s="354" t="n"/>
      <c r="O1" s="354" t="n"/>
      <c r="P1" s="354" t="n"/>
      <c r="Q1" s="354" t="n"/>
      <c r="R1" s="354" t="n"/>
      <c r="S1" s="354" t="n"/>
      <c r="T1" s="355" t="n"/>
      <c r="U1" s="351" t="n"/>
      <c r="V1" s="351" t="n"/>
      <c r="W1" s="351" t="n"/>
      <c r="X1" s="351" t="n"/>
      <c r="Y1" s="351" t="n"/>
      <c r="Z1" s="351" t="n"/>
      <c r="AA1" s="351" t="n"/>
      <c r="AB1" s="351" t="n"/>
      <c r="AC1" s="351" t="n"/>
      <c r="AD1" s="126" t="n"/>
      <c r="AE1" s="351" t="n"/>
      <c r="AF1" s="351" t="n"/>
    </row>
    <row r="2" ht="15" customFormat="1" customHeight="1" s="1">
      <c r="A2" s="351" t="n"/>
      <c r="B2" s="351" t="n"/>
      <c r="C2" s="127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128" t="n"/>
      <c r="U2" s="351" t="n"/>
      <c r="V2" s="343" t="n">
        <v>2025</v>
      </c>
      <c r="W2" s="356" t="n"/>
      <c r="X2" s="351" t="n"/>
      <c r="Y2" s="351" t="n"/>
      <c r="Z2" s="129" t="inlineStr">
        <is>
          <t>Month:</t>
        </is>
      </c>
      <c r="AA2" s="343" t="n">
        <v>3</v>
      </c>
      <c r="AB2" s="356" t="n"/>
      <c r="AC2" s="351" t="n"/>
      <c r="AD2" s="351" t="n"/>
      <c r="AE2" s="351" t="n"/>
      <c r="AF2" s="351" t="n"/>
    </row>
    <row r="3" ht="15.6" customHeight="1" s="348" thickBot="1">
      <c r="A3" s="351" t="n"/>
      <c r="B3" s="351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351" t="n"/>
      <c r="V3" s="333">
        <f>DATE(V2,AA2,1)</f>
        <v/>
      </c>
      <c r="W3" s="357" t="n"/>
      <c r="X3" s="357" t="n"/>
      <c r="Y3" s="357" t="n"/>
      <c r="Z3" s="357" t="n"/>
      <c r="AA3" s="357" t="n"/>
      <c r="AB3" s="358" t="n"/>
      <c r="AC3" s="351" t="n"/>
      <c r="AD3" s="351" t="n"/>
      <c r="AE3" s="351" t="n"/>
      <c r="AF3" s="249" t="n"/>
    </row>
    <row r="4" ht="21" customHeight="1" s="348" thickBot="1">
      <c r="A4" s="351" t="n"/>
      <c r="B4" s="351" t="n"/>
      <c r="C4" s="25" t="inlineStr">
        <is>
          <t>Federal Manangement Systems</t>
        </is>
      </c>
      <c r="D4" s="25" t="n"/>
      <c r="E4" s="25" t="n"/>
      <c r="F4" s="25" t="n"/>
      <c r="G4" s="25" t="n"/>
      <c r="H4" s="6" t="n"/>
      <c r="I4" s="6" t="n"/>
      <c r="J4" s="6" t="n"/>
      <c r="K4" s="330" t="inlineStr">
        <is>
          <t>Employee Number:</t>
        </is>
      </c>
      <c r="L4" s="351" t="n"/>
      <c r="M4" s="342" t="inlineStr">
        <is>
          <t>3348</t>
        </is>
      </c>
      <c r="N4" s="355" t="n"/>
      <c r="O4" s="6" t="n"/>
      <c r="P4" s="6" t="n"/>
      <c r="Q4" s="6" t="n"/>
      <c r="R4" s="6" t="n"/>
      <c r="S4" s="6" t="n"/>
      <c r="T4" s="6" t="n"/>
      <c r="U4" s="351" t="n"/>
      <c r="V4" s="130" t="inlineStr">
        <is>
          <t>Su</t>
        </is>
      </c>
      <c r="W4" s="131" t="inlineStr">
        <is>
          <t>M</t>
        </is>
      </c>
      <c r="X4" s="131" t="inlineStr">
        <is>
          <t>Tu</t>
        </is>
      </c>
      <c r="Y4" s="131" t="inlineStr">
        <is>
          <t>W</t>
        </is>
      </c>
      <c r="Z4" s="131" t="inlineStr">
        <is>
          <t>Th</t>
        </is>
      </c>
      <c r="AA4" s="131" t="inlineStr">
        <is>
          <t>F</t>
        </is>
      </c>
      <c r="AB4" s="132" t="inlineStr">
        <is>
          <t>Sa</t>
        </is>
      </c>
      <c r="AC4" s="351" t="n"/>
      <c r="AD4" s="133" t="inlineStr">
        <is>
          <t>Overtime Options</t>
        </is>
      </c>
      <c r="AE4" s="351" t="n"/>
      <c r="AF4" s="351" t="n"/>
      <c r="AJ4" s="257" t="n"/>
    </row>
    <row r="5" ht="14.1" customHeight="1" s="348" thickBot="1">
      <c r="A5" s="351" t="n"/>
      <c r="B5" s="351" t="n"/>
      <c r="C5" s="337" t="n"/>
      <c r="D5" s="351" t="n"/>
      <c r="E5" s="351" t="n"/>
      <c r="F5" s="351" t="n"/>
      <c r="G5" s="6" t="n"/>
      <c r="H5" s="340" t="n"/>
      <c r="I5" s="351" t="n"/>
      <c r="J5" s="340" t="n"/>
      <c r="K5" s="344" t="inlineStr">
        <is>
          <t>Employee Name:</t>
        </is>
      </c>
      <c r="L5" s="359" t="n"/>
      <c r="M5" s="342" t="inlineStr">
        <is>
          <t>Bumbury, Joan</t>
        </is>
      </c>
      <c r="N5" s="355" t="n"/>
      <c r="O5" s="337" t="n"/>
      <c r="P5" s="337" t="n"/>
      <c r="Q5" s="337" t="n"/>
      <c r="R5" s="337" t="n"/>
      <c r="S5" s="337" t="n"/>
      <c r="T5" s="337" t="n"/>
      <c r="U5" s="351" t="n"/>
      <c r="V5" s="263">
        <f>IF(MONTH($V$3)&lt;&gt;MONTH($V$3-WEEKDAY($V$3,1)+(ROW(V5)-ROW($V$5))*7+(COLUMN(V5)-COLUMN($V$5)+1)),"",$V$3-WEEKDAY($V$3,1)+(ROW(V5)-ROW($V$5))*7+(COLUMN(V5)-COLUMN($V$5)+1))</f>
        <v/>
      </c>
      <c r="W5" s="263">
        <f>IF(MONTH($V$3)&lt;&gt;MONTH($V$3-WEEKDAY($V$3,1)+(ROW(W5)-ROW($V$5))*7+(COLUMN(W5)-COLUMN($V$5)+1)),"",$V$3-WEEKDAY($V$3,1)+(ROW(W5)-ROW($V$5))*7+(COLUMN(W5)-COLUMN($V$5)+1))</f>
        <v/>
      </c>
      <c r="X5" s="263">
        <f>IF(MONTH($V$3)&lt;&gt;MONTH($V$3-WEEKDAY($V$3,1)+(ROW(X5)-ROW($V$5))*7+(COLUMN(X5)-COLUMN($V$5)+1)),"",$V$3-WEEKDAY($V$3,1)+(ROW(X5)-ROW($V$5))*7+(COLUMN(X5)-COLUMN($V$5)+1))</f>
        <v/>
      </c>
      <c r="Y5" s="263">
        <f>IF(MONTH($V$3)&lt;&gt;MONTH($V$3-WEEKDAY($V$3,1)+(ROW(Y5)-ROW($V$5))*7+(COLUMN(Y5)-COLUMN($V$5)+1)),"",$V$3-WEEKDAY($V$3,1)+(ROW(Y5)-ROW($V$5))*7+(COLUMN(Y5)-COLUMN($V$5)+1))</f>
        <v/>
      </c>
      <c r="Z5" s="263">
        <f>IF(MONTH($V$3)&lt;&gt;MONTH($V$3-WEEKDAY($V$3,1)+(ROW(Z5)-ROW($V$5))*7+(COLUMN(Z5)-COLUMN($V$5)+1)),"",$V$3-WEEKDAY($V$3,1)+(ROW(Z5)-ROW($V$5))*7+(COLUMN(Z5)-COLUMN($V$5)+1))</f>
        <v/>
      </c>
      <c r="AA5" s="263">
        <f>IF(MONTH($V$3)&lt;&gt;MONTH($V$3-WEEKDAY($V$3,1)+(ROW(AA5)-ROW($V$5))*7+(COLUMN(AA5)-COLUMN($V$5)+1)),"",$V$3-WEEKDAY($V$3,1)+(ROW(AA5)-ROW($V$5))*7+(COLUMN(AA5)-COLUMN($V$5)+1))</f>
        <v/>
      </c>
      <c r="AB5" s="263">
        <f>IF(MONTH($V$3)&lt;&gt;MONTH($V$3-WEEKDAY($V$3,1)+(ROW(AB5)-ROW($V$5))*7+(COLUMN(AB5)-COLUMN($V$5)+1)),"",$V$3-WEEKDAY($V$3,1)+(ROW(AB5)-ROW($V$5))*7+(COLUMN(AB5)-COLUMN($V$5)+1))</f>
        <v/>
      </c>
      <c r="AC5" s="351" t="n"/>
      <c r="AD5" s="351" t="n"/>
      <c r="AE5" s="3" t="b">
        <v>1</v>
      </c>
      <c r="AF5" s="258" t="n"/>
      <c r="AJ5" s="350" t="n"/>
      <c r="AK5" s="350" t="n"/>
      <c r="AL5" s="350" t="n"/>
    </row>
    <row r="6" ht="14.1" customHeight="1" s="348" thickBot="1">
      <c r="A6" s="351" t="n"/>
      <c r="B6" s="351" t="n"/>
      <c r="C6" s="337" t="inlineStr">
        <is>
          <t xml:space="preserve">120 Peter Rose St </t>
        </is>
      </c>
      <c r="D6" s="351" t="n"/>
      <c r="E6" s="351" t="n"/>
      <c r="F6" s="351" t="n"/>
      <c r="G6" s="6" t="n"/>
      <c r="H6" s="6" t="n"/>
      <c r="I6" s="6" t="n"/>
      <c r="J6" s="6" t="n"/>
      <c r="K6" s="6" t="n"/>
      <c r="L6" s="6" t="n"/>
      <c r="M6" s="339" t="inlineStr">
        <is>
          <t>Armed or unarmed</t>
        </is>
      </c>
      <c r="N6" s="360" t="n"/>
      <c r="O6" s="135" t="inlineStr">
        <is>
          <t>Unarmed</t>
        </is>
      </c>
      <c r="P6" s="6" t="n"/>
      <c r="Q6" s="6" t="n"/>
      <c r="R6" s="6" t="n"/>
      <c r="S6" s="6" t="n"/>
      <c r="T6" s="6" t="n"/>
      <c r="U6" s="351" t="n"/>
      <c r="V6" s="263">
        <f>IF(MONTH($V$3)&lt;&gt;MONTH($V$3-WEEKDAY($V$3,1)+(ROW(V6)-ROW($V$5))*7+(COLUMN(V6)-COLUMN($V$5)+1)),"",$V$3-WEEKDAY($V$3,1)+(ROW(V6)-ROW($V$5))*7+(COLUMN(V6)-COLUMN($V$5)+1))</f>
        <v/>
      </c>
      <c r="W6" s="263">
        <f>IF(MONTH($V$3)&lt;&gt;MONTH($V$3-WEEKDAY($V$3,1)+(ROW(W6)-ROW($V$5))*7+(COLUMN(W6)-COLUMN($V$5)+1)),"",$V$3-WEEKDAY($V$3,1)+(ROW(W6)-ROW($V$5))*7+(COLUMN(W6)-COLUMN($V$5)+1))</f>
        <v/>
      </c>
      <c r="X6" s="263">
        <f>IF(MONTH($V$3)&lt;&gt;MONTH($V$3-WEEKDAY($V$3,1)+(ROW(X6)-ROW($V$5))*7+(COLUMN(X6)-COLUMN($V$5)+1)),"",$V$3-WEEKDAY($V$3,1)+(ROW(X6)-ROW($V$5))*7+(COLUMN(X6)-COLUMN($V$5)+1))</f>
        <v/>
      </c>
      <c r="Y6" s="263">
        <f>IF(MONTH($V$3)&lt;&gt;MONTH($V$3-WEEKDAY($V$3,1)+(ROW(Y6)-ROW($V$5))*7+(COLUMN(Y6)-COLUMN($V$5)+1)),"",$V$3-WEEKDAY($V$3,1)+(ROW(Y6)-ROW($V$5))*7+(COLUMN(Y6)-COLUMN($V$5)+1))</f>
        <v/>
      </c>
      <c r="Z6" s="263">
        <f>IF(MONTH($V$3)&lt;&gt;MONTH($V$3-WEEKDAY($V$3,1)+(ROW(Z6)-ROW($V$5))*7+(COLUMN(Z6)-COLUMN($V$5)+1)),"",$V$3-WEEKDAY($V$3,1)+(ROW(Z6)-ROW($V$5))*7+(COLUMN(Z6)-COLUMN($V$5)+1))</f>
        <v/>
      </c>
      <c r="AA6" s="263">
        <f>IF(MONTH($V$3)&lt;&gt;MONTH($V$3-WEEKDAY($V$3,1)+(ROW(AA6)-ROW($V$5))*7+(COLUMN(AA6)-COLUMN($V$5)+1)),"",$V$3-WEEKDAY($V$3,1)+(ROW(AA6)-ROW($V$5))*7+(COLUMN(AA6)-COLUMN($V$5)+1))</f>
        <v/>
      </c>
      <c r="AB6" s="263">
        <f>IF(MONTH($V$3)&lt;&gt;MONTH($V$3-WEEKDAY($V$3,1)+(ROW(AB6)-ROW($V$5))*7+(COLUMN(AB6)-COLUMN($V$5)+1)),"",$V$3-WEEKDAY($V$3,1)+(ROW(AB6)-ROW($V$5))*7+(COLUMN(AB6)-COLUMN($V$5)+1))</f>
        <v/>
      </c>
      <c r="AC6" s="351" t="n"/>
      <c r="AD6" s="136" t="inlineStr">
        <is>
          <t>After:</t>
        </is>
      </c>
      <c r="AE6" s="264" t="n">
        <v>8</v>
      </c>
      <c r="AF6" s="258" t="n"/>
      <c r="AJ6" s="350" t="n"/>
      <c r="AL6" s="251" t="n"/>
    </row>
    <row r="7" ht="14.1" customHeight="1" s="348" thickBot="1">
      <c r="A7" s="351" t="n"/>
      <c r="B7" s="351" t="n"/>
      <c r="C7" s="337" t="inlineStr">
        <is>
          <t>Queenstown</t>
        </is>
      </c>
      <c r="D7" s="351" t="n"/>
      <c r="E7" s="351" t="n"/>
      <c r="F7" s="351" t="n"/>
      <c r="G7" s="6" t="n"/>
      <c r="H7" s="340" t="n"/>
      <c r="I7" s="351" t="n"/>
      <c r="J7" s="340" t="n"/>
      <c r="K7" s="340" t="n"/>
      <c r="L7" s="340" t="n"/>
      <c r="M7" s="338" t="inlineStr">
        <is>
          <t>Agency</t>
        </is>
      </c>
      <c r="N7" s="361" t="n"/>
      <c r="O7" s="7" t="inlineStr">
        <is>
          <t>Caricom</t>
        </is>
      </c>
      <c r="P7" s="6" t="n"/>
      <c r="Q7" s="6" t="n"/>
      <c r="R7" s="6" t="n"/>
      <c r="S7" s="6" t="n"/>
      <c r="T7" s="6" t="n"/>
      <c r="U7" s="351" t="n"/>
      <c r="V7" s="263">
        <f>IF(MONTH($V$3)&lt;&gt;MONTH($V$3-WEEKDAY($V$3,1)+(ROW(V7)-ROW($V$5))*7+(COLUMN(V7)-COLUMN($V$5)+1)),"",$V$3-WEEKDAY($V$3,1)+(ROW(V7)-ROW($V$5))*7+(COLUMN(V7)-COLUMN($V$5)+1))</f>
        <v/>
      </c>
      <c r="W7" s="263">
        <f>IF(MONTH($V$3)&lt;&gt;MONTH($V$3-WEEKDAY($V$3,1)+(ROW(W7)-ROW($V$5))*7+(COLUMN(W7)-COLUMN($V$5)+1)),"",$V$3-WEEKDAY($V$3,1)+(ROW(W7)-ROW($V$5))*7+(COLUMN(W7)-COLUMN($V$5)+1))</f>
        <v/>
      </c>
      <c r="X7" s="263">
        <f>IF(MONTH($V$3)&lt;&gt;MONTH($V$3-WEEKDAY($V$3,1)+(ROW(X7)-ROW($V$5))*7+(COLUMN(X7)-COLUMN($V$5)+1)),"",$V$3-WEEKDAY($V$3,1)+(ROW(X7)-ROW($V$5))*7+(COLUMN(X7)-COLUMN($V$5)+1))</f>
        <v/>
      </c>
      <c r="Y7" s="263">
        <f>IF(MONTH($V$3)&lt;&gt;MONTH($V$3-WEEKDAY($V$3,1)+(ROW(Y7)-ROW($V$5))*7+(COLUMN(Y7)-COLUMN($V$5)+1)),"",$V$3-WEEKDAY($V$3,1)+(ROW(Y7)-ROW($V$5))*7+(COLUMN(Y7)-COLUMN($V$5)+1))</f>
        <v/>
      </c>
      <c r="Z7" s="263">
        <f>IF(MONTH($V$3)&lt;&gt;MONTH($V$3-WEEKDAY($V$3,1)+(ROW(Z7)-ROW($V$5))*7+(COLUMN(Z7)-COLUMN($V$5)+1)),"",$V$3-WEEKDAY($V$3,1)+(ROW(Z7)-ROW($V$5))*7+(COLUMN(Z7)-COLUMN($V$5)+1))</f>
        <v/>
      </c>
      <c r="AA7" s="263">
        <f>IF(MONTH($V$3)&lt;&gt;MONTH($V$3-WEEKDAY($V$3,1)+(ROW(AA7)-ROW($V$5))*7+(COLUMN(AA7)-COLUMN($V$5)+1)),"",$V$3-WEEKDAY($V$3,1)+(ROW(AA7)-ROW($V$5))*7+(COLUMN(AA7)-COLUMN($V$5)+1))</f>
        <v/>
      </c>
      <c r="AB7" s="263">
        <f>IF(MONTH($V$3)&lt;&gt;MONTH($V$3-WEEKDAY($V$3,1)+(ROW(AB7)-ROW($V$5))*7+(COLUMN(AB7)-COLUMN($V$5)+1)),"",$V$3-WEEKDAY($V$3,1)+(ROW(AB7)-ROW($V$5))*7+(COLUMN(AB7)-COLUMN($V$5)+1))</f>
        <v/>
      </c>
      <c r="AC7" s="351" t="n"/>
      <c r="AD7" s="351" t="n"/>
      <c r="AE7" s="351" t="n"/>
      <c r="AF7" s="258" t="n"/>
      <c r="AJ7" s="350" t="n"/>
      <c r="AL7" s="251" t="n"/>
    </row>
    <row r="8">
      <c r="A8" s="351" t="n"/>
      <c r="B8" s="351" t="n"/>
      <c r="C8" s="337" t="inlineStr">
        <is>
          <t>Georgetown, Guyana</t>
        </is>
      </c>
      <c r="D8" s="351" t="n"/>
      <c r="E8" s="351" t="n"/>
      <c r="F8" s="351" t="n"/>
      <c r="G8" s="6" t="n"/>
      <c r="H8" s="6" t="n"/>
      <c r="I8" s="6" t="n"/>
      <c r="J8" s="6" t="n"/>
      <c r="K8" s="6" t="n"/>
      <c r="L8" s="6" t="n"/>
      <c r="M8" s="341" t="n"/>
      <c r="N8" s="351" t="n"/>
      <c r="O8" s="351" t="n"/>
      <c r="P8" s="6" t="n"/>
      <c r="Q8" s="6" t="n"/>
      <c r="R8" s="6" t="n"/>
      <c r="S8" s="6" t="n"/>
      <c r="T8" s="6" t="n"/>
      <c r="U8" s="351" t="n"/>
      <c r="V8" s="263">
        <f>IF(MONTH($V$3)&lt;&gt;MONTH($V$3-WEEKDAY($V$3,1)+(ROW(V8)-ROW($V$5))*7+(COLUMN(V8)-COLUMN($V$5)+1)),"",$V$3-WEEKDAY($V$3,1)+(ROW(V8)-ROW($V$5))*7+(COLUMN(V8)-COLUMN($V$5)+1))</f>
        <v/>
      </c>
      <c r="W8" s="263">
        <f>IF(MONTH($V$3)&lt;&gt;MONTH($V$3-WEEKDAY($V$3,1)+(ROW(W8)-ROW($V$5))*7+(COLUMN(W8)-COLUMN($V$5)+1)),"",$V$3-WEEKDAY($V$3,1)+(ROW(W8)-ROW($V$5))*7+(COLUMN(W8)-COLUMN($V$5)+1))</f>
        <v/>
      </c>
      <c r="X8" s="263">
        <f>IF(MONTH($V$3)&lt;&gt;MONTH($V$3-WEEKDAY($V$3,1)+(ROW(X8)-ROW($V$5))*7+(COLUMN(X8)-COLUMN($V$5)+1)),"",$V$3-WEEKDAY($V$3,1)+(ROW(X8)-ROW($V$5))*7+(COLUMN(X8)-COLUMN($V$5)+1))</f>
        <v/>
      </c>
      <c r="Y8" s="263">
        <f>IF(MONTH($V$3)&lt;&gt;MONTH($V$3-WEEKDAY($V$3,1)+(ROW(Y8)-ROW($V$5))*7+(COLUMN(Y8)-COLUMN($V$5)+1)),"",$V$3-WEEKDAY($V$3,1)+(ROW(Y8)-ROW($V$5))*7+(COLUMN(Y8)-COLUMN($V$5)+1))</f>
        <v/>
      </c>
      <c r="Z8" s="263">
        <f>IF(MONTH($V$3)&lt;&gt;MONTH($V$3-WEEKDAY($V$3,1)+(ROW(Z8)-ROW($V$5))*7+(COLUMN(Z8)-COLUMN($V$5)+1)),"",$V$3-WEEKDAY($V$3,1)+(ROW(Z8)-ROW($V$5))*7+(COLUMN(Z8)-COLUMN($V$5)+1))</f>
        <v/>
      </c>
      <c r="AA8" s="263">
        <f>IF(MONTH($V$3)&lt;&gt;MONTH($V$3-WEEKDAY($V$3,1)+(ROW(AA8)-ROW($V$5))*7+(COLUMN(AA8)-COLUMN($V$5)+1)),"",$V$3-WEEKDAY($V$3,1)+(ROW(AA8)-ROW($V$5))*7+(COLUMN(AA8)-COLUMN($V$5)+1))</f>
        <v/>
      </c>
      <c r="AB8" s="263">
        <f>IF(MONTH($V$3)&lt;&gt;MONTH($V$3-WEEKDAY($V$3,1)+(ROW(AB8)-ROW($V$5))*7+(COLUMN(AB8)-COLUMN($V$5)+1)),"",$V$3-WEEKDAY($V$3,1)+(ROW(AB8)-ROW($V$5))*7+(COLUMN(AB8)-COLUMN($V$5)+1))</f>
        <v/>
      </c>
      <c r="AC8" s="351" t="n"/>
      <c r="AD8" s="351" t="n"/>
      <c r="AE8" s="3" t="b">
        <v>1</v>
      </c>
      <c r="AF8" s="258" t="n"/>
      <c r="AJ8" s="350" t="n"/>
      <c r="AL8" s="251" t="n"/>
    </row>
    <row r="9">
      <c r="A9" s="351" t="n"/>
      <c r="B9" s="351" t="n"/>
      <c r="C9" s="337" t="n"/>
      <c r="D9" s="337" t="n"/>
      <c r="E9" s="337" t="n"/>
      <c r="F9" s="337" t="n"/>
      <c r="G9" s="6" t="n"/>
      <c r="H9" s="6" t="n"/>
      <c r="I9" s="6" t="n"/>
      <c r="J9" s="6" t="n"/>
      <c r="K9" s="6" t="n"/>
      <c r="L9" s="6" t="n"/>
      <c r="M9" s="137" t="n"/>
      <c r="N9" s="137" t="n"/>
      <c r="O9" s="6" t="n"/>
      <c r="P9" s="6" t="n"/>
      <c r="Q9" s="6" t="n"/>
      <c r="R9" s="6" t="n"/>
      <c r="S9" s="6" t="n"/>
      <c r="T9" s="6" t="n"/>
      <c r="U9" s="351" t="n"/>
      <c r="V9" s="265" t="n"/>
      <c r="W9" s="265" t="n"/>
      <c r="X9" s="265" t="n"/>
      <c r="Y9" s="265" t="n"/>
      <c r="Z9" s="265" t="n"/>
      <c r="AA9" s="265" t="n"/>
      <c r="AB9" s="265" t="n"/>
      <c r="AC9" s="351" t="n"/>
      <c r="AD9" s="351" t="n"/>
      <c r="AE9" s="3" t="n"/>
      <c r="AF9" s="351" t="n"/>
      <c r="AJ9" s="350" t="n"/>
      <c r="AL9" s="251" t="n"/>
    </row>
    <row r="10">
      <c r="A10" s="351" t="n"/>
      <c r="B10" s="351" t="n"/>
      <c r="C10" s="337" t="inlineStr">
        <is>
          <t>592-223-7560</t>
        </is>
      </c>
      <c r="D10" s="351" t="n"/>
      <c r="E10" s="351" t="n"/>
      <c r="F10" s="351" t="n"/>
      <c r="G10" s="6" t="n"/>
      <c r="H10" s="340" t="n"/>
      <c r="I10" s="351" t="n"/>
      <c r="J10" s="340" t="n"/>
      <c r="K10" s="330" t="inlineStr">
        <is>
          <t>Week Starting:</t>
        </is>
      </c>
      <c r="L10" s="351" t="n"/>
      <c r="M10" s="335" t="n">
        <v>45977</v>
      </c>
      <c r="N10" s="362" t="n"/>
      <c r="O10" s="6" t="n"/>
      <c r="P10" s="6" t="n"/>
      <c r="Q10" s="6" t="n"/>
      <c r="R10" s="6" t="n"/>
      <c r="S10" s="6" t="n"/>
      <c r="T10" s="138" t="inlineStr">
        <is>
          <t>[42]</t>
        </is>
      </c>
      <c r="U10" s="351" t="n"/>
      <c r="V10" s="263">
        <f>IF(MONTH($V$3)&lt;&gt;MONTH($V$3-WEEKDAY($V$3,1)+(ROW(V10)-ROW($V$5))*7+(COLUMN(V10)-COLUMN($V$5)+1)),"",$V$3-WEEKDAY($V$3,1)+(ROW(V10)-ROW($V$5))*7+(COLUMN(V10)-COLUMN($V$5)+1))</f>
        <v/>
      </c>
      <c r="W10" s="263">
        <f>IF(MONTH($V$3)&lt;&gt;MONTH($V$3-WEEKDAY($V$3,1)+(ROW(W10)-ROW($V$5))*7+(COLUMN(W10)-COLUMN($V$5)+1)),"",$V$3-WEEKDAY($V$3,1)+(ROW(W10)-ROW($V$5))*7+(COLUMN(W10)-COLUMN($V$5)+1))</f>
        <v/>
      </c>
      <c r="X10" s="263">
        <f>IF(MONTH($V$3)&lt;&gt;MONTH($V$3-WEEKDAY($V$3,1)+(ROW(X10)-ROW($V$5))*7+(COLUMN(X10)-COLUMN($V$5)+1)),"",$V$3-WEEKDAY($V$3,1)+(ROW(X10)-ROW($V$5))*7+(COLUMN(X10)-COLUMN($V$5)+1))</f>
        <v/>
      </c>
      <c r="Y10" s="263">
        <f>IF(MONTH($V$3)&lt;&gt;MONTH($V$3-WEEKDAY($V$3,1)+(ROW(Y10)-ROW($V$5))*7+(COLUMN(Y10)-COLUMN($V$5)+1)),"",$V$3-WEEKDAY($V$3,1)+(ROW(Y10)-ROW($V$5))*7+(COLUMN(Y10)-COLUMN($V$5)+1))</f>
        <v/>
      </c>
      <c r="Z10" s="263">
        <f>IF(MONTH($V$3)&lt;&gt;MONTH($V$3-WEEKDAY($V$3,1)+(ROW(Z10)-ROW($V$5))*7+(COLUMN(Z10)-COLUMN($V$5)+1)),"",$V$3-WEEKDAY($V$3,1)+(ROW(Z10)-ROW($V$5))*7+(COLUMN(Z10)-COLUMN($V$5)+1))</f>
        <v/>
      </c>
      <c r="AA10" s="263">
        <f>IF(MONTH($V$3)&lt;&gt;MONTH($V$3-WEEKDAY($V$3,1)+(ROW(AA10)-ROW($V$5))*7+(COLUMN(AA10)-COLUMN($V$5)+1)),"",$V$3-WEEKDAY($V$3,1)+(ROW(AA10)-ROW($V$5))*7+(COLUMN(AA10)-COLUMN($V$5)+1))</f>
        <v/>
      </c>
      <c r="AB10" s="263">
        <f>IF(MONTH($V$3)&lt;&gt;MONTH($V$3-WEEKDAY($V$3,1)+(ROW(AB10)-ROW($V$5))*7+(COLUMN(AB10)-COLUMN($V$5)+1)),"",$V$3-WEEKDAY($V$3,1)+(ROW(AB10)-ROW($V$5))*7+(COLUMN(AB10)-COLUMN($V$5)+1))</f>
        <v/>
      </c>
      <c r="AC10" s="351" t="n"/>
      <c r="AD10" s="136" t="inlineStr">
        <is>
          <t>After:</t>
        </is>
      </c>
      <c r="AE10" s="264" t="n">
        <v>40</v>
      </c>
      <c r="AF10" s="250" t="n"/>
    </row>
    <row r="11" ht="15.75" customHeight="1" s="348" thickBot="1">
      <c r="A11" s="351" t="n"/>
      <c r="B11" s="351" t="n"/>
      <c r="C11" s="6" t="n"/>
      <c r="D11" s="6" t="n"/>
      <c r="E11" s="6" t="n"/>
      <c r="F11" s="6" t="n"/>
      <c r="G11" s="6" t="n"/>
      <c r="H11" s="6" t="n"/>
      <c r="I11" s="6" t="n"/>
      <c r="J11" s="6" t="n"/>
      <c r="K11" s="259" t="inlineStr">
        <is>
          <t>Carry Forward Hrs:</t>
        </is>
      </c>
      <c r="L11" s="248" t="n">
        <v>24</v>
      </c>
      <c r="M11" s="6" t="n"/>
      <c r="N11" s="6" t="n"/>
      <c r="O11" s="6" t="n"/>
      <c r="P11" s="6" t="n"/>
      <c r="Q11" s="6" t="n"/>
      <c r="R11" s="6" t="n"/>
      <c r="S11" s="6" t="n"/>
      <c r="T11" s="6" t="n"/>
      <c r="U11" s="351" t="n"/>
      <c r="V11" s="263">
        <f>IF(MONTH($V$3)&lt;&gt;MONTH($V$3-WEEKDAY($V$3,1)+(ROW(V11)-ROW($V$5))*7+(COLUMN(V11)-COLUMN($V$5)+1)),"",$V$3-WEEKDAY($V$3,1)+(ROW(V11)-ROW($V$5))*7+(COLUMN(V11)-COLUMN($V$5)+1))</f>
        <v/>
      </c>
      <c r="W11" s="263">
        <f>IF(MONTH($V$3)&lt;&gt;MONTH($V$3-WEEKDAY($V$3,1)+(ROW(W11)-ROW($V$5))*7+(COLUMN(W11)-COLUMN($V$5)+1)),"",$V$3-WEEKDAY($V$3,1)+(ROW(W11)-ROW($V$5))*7+(COLUMN(W11)-COLUMN($V$5)+1))</f>
        <v/>
      </c>
      <c r="X11" s="263">
        <f>IF(MONTH($V$3)&lt;&gt;MONTH($V$3-WEEKDAY($V$3,1)+(ROW(X11)-ROW($V$5))*7+(COLUMN(X11)-COLUMN($V$5)+1)),"",$V$3-WEEKDAY($V$3,1)+(ROW(X11)-ROW($V$5))*7+(COLUMN(X11)-COLUMN($V$5)+1))</f>
        <v/>
      </c>
      <c r="Y11" s="263">
        <f>IF(MONTH($V$3)&lt;&gt;MONTH($V$3-WEEKDAY($V$3,1)+(ROW(Y11)-ROW($V$5))*7+(COLUMN(Y11)-COLUMN($V$5)+1)),"",$V$3-WEEKDAY($V$3,1)+(ROW(Y11)-ROW($V$5))*7+(COLUMN(Y11)-COLUMN($V$5)+1))</f>
        <v/>
      </c>
      <c r="Z11" s="263">
        <f>IF(MONTH($V$3)&lt;&gt;MONTH($V$3-WEEKDAY($V$3,1)+(ROW(Z11)-ROW($V$5))*7+(COLUMN(Z11)-COLUMN($V$5)+1)),"",$V$3-WEEKDAY($V$3,1)+(ROW(Z11)-ROW($V$5))*7+(COLUMN(Z11)-COLUMN($V$5)+1))</f>
        <v/>
      </c>
      <c r="AA11" s="263">
        <f>IF(MONTH($V$3)&lt;&gt;MONTH($V$3-WEEKDAY($V$3,1)+(ROW(AA11)-ROW($V$5))*7+(COLUMN(AA11)-COLUMN($V$5)+1)),"",$V$3-WEEKDAY($V$3,1)+(ROW(AA11)-ROW($V$5))*7+(COLUMN(AA11)-COLUMN($V$5)+1))</f>
        <v/>
      </c>
      <c r="AB11" s="263">
        <f>IF(MONTH($V$3)&lt;&gt;MONTH($V$3-WEEKDAY($V$3,1)+(ROW(AB11)-ROW($V$5))*7+(COLUMN(AB11)-COLUMN($V$5)+1)),"",$V$3-WEEKDAY($V$3,1)+(ROW(AB11)-ROW($V$5))*7+(COLUMN(AB11)-COLUMN($V$5)+1))</f>
        <v/>
      </c>
      <c r="AC11" s="351" t="n"/>
      <c r="AD11" s="351" t="n"/>
      <c r="AE11" s="351" t="n"/>
      <c r="AF11" s="258" t="n"/>
      <c r="AJ11" s="252" t="n"/>
      <c r="AK11" s="252" t="n"/>
    </row>
    <row r="12" ht="27.75" customFormat="1" customHeight="1" s="2" thickBot="1">
      <c r="A12" s="266" t="inlineStr">
        <is>
          <t>Day Off</t>
        </is>
      </c>
      <c r="B12" s="267" t="inlineStr">
        <is>
          <t>Holiday Double</t>
        </is>
      </c>
      <c r="C12" s="139" t="inlineStr">
        <is>
          <t>Day of Week</t>
        </is>
      </c>
      <c r="D12" s="140" t="inlineStr">
        <is>
          <t>Time
In</t>
        </is>
      </c>
      <c r="E12" s="140" t="inlineStr">
        <is>
          <t>Time
Out</t>
        </is>
      </c>
      <c r="F12" s="141" t="n"/>
      <c r="G12" s="140" t="inlineStr">
        <is>
          <t>Time
In</t>
        </is>
      </c>
      <c r="H12" s="140" t="inlineStr">
        <is>
          <t>Time
Out</t>
        </is>
      </c>
      <c r="I12" s="142" t="inlineStr">
        <is>
          <t>Total
Hrs</t>
        </is>
      </c>
      <c r="J12" s="142" t="inlineStr">
        <is>
          <t>Location</t>
        </is>
      </c>
      <c r="K12" s="142" t="inlineStr">
        <is>
          <t>Supervisor</t>
        </is>
      </c>
      <c r="L12" s="142" t="inlineStr">
        <is>
          <t>Supervisor Approval</t>
        </is>
      </c>
      <c r="M12" s="140" t="inlineStr">
        <is>
          <t>Regular
Hrs</t>
        </is>
      </c>
      <c r="N12" s="140" t="inlineStr">
        <is>
          <t>Overtime
Hrs</t>
        </is>
      </c>
      <c r="O12" s="140" t="inlineStr">
        <is>
          <t>Hol Hrs</t>
        </is>
      </c>
      <c r="P12" s="140" t="inlineStr">
        <is>
          <t>Responsibilities</t>
        </is>
      </c>
      <c r="Q12" s="140" t="inlineStr">
        <is>
          <t>Risk</t>
        </is>
      </c>
      <c r="R12" s="140" t="inlineStr">
        <is>
          <t>Meals</t>
        </is>
      </c>
      <c r="S12" s="140" t="inlineStr">
        <is>
          <t>Vac Hrs</t>
        </is>
      </c>
      <c r="T12" s="143" t="inlineStr">
        <is>
          <t>Reason for Overtime</t>
        </is>
      </c>
      <c r="U12" s="144" t="inlineStr">
        <is>
          <t>Wkly Reg Avail</t>
        </is>
      </c>
      <c r="V12" s="351" t="inlineStr">
        <is>
          <t>Orig Reg</t>
        </is>
      </c>
      <c r="W12" s="351" t="inlineStr">
        <is>
          <t>Wkly OT Adj</t>
        </is>
      </c>
      <c r="X12" s="351" t="inlineStr">
        <is>
          <t>Week Start</t>
        </is>
      </c>
      <c r="Y12" s="351" t="inlineStr">
        <is>
          <t>Wk Hrs Before</t>
        </is>
      </c>
      <c r="Z12" s="351" t="n"/>
      <c r="AA12" s="351" t="n"/>
      <c r="AB12" s="351" t="n"/>
      <c r="AC12" s="351" t="n"/>
      <c r="AD12" s="351" t="n"/>
      <c r="AE12" s="351" t="n"/>
      <c r="AF12" s="351" t="n"/>
      <c r="AJ12" s="252" t="n"/>
      <c r="AK12" s="252" t="n"/>
    </row>
    <row r="13" hidden="1" ht="15.75" customHeight="1" s="348" thickBot="1">
      <c r="A13" s="268" t="n"/>
      <c r="B13" s="351" t="n"/>
      <c r="C13" s="145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146" t="n"/>
      <c r="U13" s="351" t="n"/>
      <c r="V13" s="351" t="n"/>
      <c r="W13" s="351" t="n"/>
      <c r="X13" s="351" t="n"/>
      <c r="Y13" s="351" t="n"/>
      <c r="Z13" s="351" t="n"/>
      <c r="AA13" s="351" t="n"/>
      <c r="AB13" s="351" t="n"/>
      <c r="AC13" s="351" t="n"/>
      <c r="AD13" s="351" t="n"/>
      <c r="AE13" s="351" t="n"/>
      <c r="AF13" s="351" t="n"/>
    </row>
    <row r="14" ht="24" customHeight="1" s="348" thickBot="1">
      <c r="A14" s="147" t="inlineStr">
        <is>
          <t>On Day</t>
        </is>
      </c>
      <c r="B14" s="269" t="n"/>
      <c r="C14" s="88">
        <f>M10</f>
        <v/>
      </c>
      <c r="D14" s="54" t="n"/>
      <c r="E14" s="148">
        <f>IF(D14="", "",
 IF(D14=TIME(0,0,0), 0,
 IF(AND(D14&gt;=TIME(0,0,1), D14&lt;=TIME(2,0,0)), TIME(7,0,0),
 IF(AND(D14&gt;=TIME(6,0,0), D14&lt;=TIME(8,0,0)), TIME(12,0,0),
 IF(AND(D14&gt;TIME(8,0,0), D14&lt;=TIME(13,59,0)), TIME(15,0,0),
 IF(AND(D14&gt;=TIME(14,0,0), D14&lt;=TIME(17,59,0)), TIME(21,0,0),
 IF(AND(D14&gt;=TIME(18,0,0), D14&lt;=TIME(21,59,0)), TIME(0,0,0),
 IF(AND(D14&gt;=TIME(22,0,0), D14&lt;=TIME(23,59,59)), TIME(7,0,0), ""))))))))</f>
        <v/>
      </c>
      <c r="F14" s="149" t="n"/>
      <c r="G14" s="148">
        <f>IF(AND(D14&gt;=TIME(6,0,0),D14&lt;=TIME(8,0,0)),E14,"")</f>
        <v/>
      </c>
      <c r="H14" s="54" t="n"/>
      <c r="I14" s="55">
        <f>ROUND(IF(OR(D14="",E14="",E14=0),0,IF(H14="",MOD(E14-D14,1)*24,MOD(H14-D14,1)*24)),2)</f>
        <v/>
      </c>
      <c r="J14" s="150" t="n"/>
      <c r="K14" s="270" t="n"/>
      <c r="L14" s="271" t="n"/>
      <c r="M14" s="272">
        <f>MAX(0,V14-W14)</f>
        <v/>
      </c>
      <c r="N14" s="56">
        <f>(IF(OR($C14="",$D14=""),0,
 IF(OR($A14="Holiday",$A15="Holiday"),
    IF(ISNUMBER(MATCH(TRIM($B14),{"Phagwah","Good Friday","Easter Monday","Labour Day","Christmas","Eid ul Azha","Romans-2","Globe-12","Neptune P1"},0)),0,$I14),
 IF(AND(NOT(OR($A14="Annual Leave",$A15="Annual Leave")),$A14="Off day"),$I14,
  MAX(0,$I14-$V14)
  ))))+W14</f>
        <v/>
      </c>
      <c r="O14" s="56">
        <f>IF(AND(OR($A14="Holiday",$A15="Holiday"),
        ISNUMBER(MATCH(TRIM($B14),{"Phagwah","Good Friday","Easter Monday","Labour Day","Christmas","Eid ul Azha","Romans-2","Globe-12","Neptune P1"},0))),
   $I14,0)</f>
        <v/>
      </c>
      <c r="P14" s="56">
        <f>IF(OR($O$7="Canteen",$O$7="Head Office"),0,IF($I14&lt;=0,0,IF(OR(OR(TRIM($J14)="Hebrews",TRIM($J14)="Romans",TRIM($J14)="Romans-2",TRIM($J14)="Globe",TRIM($J14)="Globe-12",TRIM($J14)="Neptune P1"),AND($I15&gt;0,OR(TRIM($J15)="Hebrews",TRIM($J15)="Romans",TRIM($J15)="Romans-2",TRIM($J15)="Globe",TRIM($J15)="Globe-12",TRIM($J15)="Neptune P1"))),1,0)))</f>
        <v/>
      </c>
      <c r="Q14" s="57" t="n"/>
      <c r="R14" s="56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IF($I14&gt;0,1,0),
      0
   ),
0))</f>
        <v/>
      </c>
      <c r="S14" s="56">
        <f>IF(OR($A14="Annual Leave",$A15="Annual Leave"),IF($A14="Annual Leave",8,0),0)</f>
        <v/>
      </c>
      <c r="T14" s="58" t="n"/>
      <c r="U14" s="144">
        <f>MAX(0,40-Y14)</f>
        <v/>
      </c>
      <c r="V14" s="151">
        <f>IF(OR($C14="",$D14=""),0,
 IF(OR($A14="Holiday",$A15="Holiday"),0,
 IF(AND(NOT(OR($A14="Annual Leave",$A15="Annual Leave")),$A14="Off day"),0,
  IF($I14+$I15&gt;=8,IF($I14&gt;=8,8,$I14),$I14)
  )))</f>
        <v/>
      </c>
      <c r="W14" s="151">
        <f>MAX(0,V14-U14)</f>
        <v/>
      </c>
      <c r="X14" s="151">
        <f>IF(C14="","",C14-WEEKDAY(C14,1)+1)</f>
        <v/>
      </c>
      <c r="Y14" s="151">
        <f>IF(X14=X14,$L$11,0)</f>
        <v/>
      </c>
      <c r="Z14" s="151" t="n"/>
      <c r="AA14" s="151" t="n"/>
      <c r="AB14" s="151" t="n"/>
      <c r="AC14" s="351" t="n"/>
      <c r="AD14" s="351" t="n"/>
      <c r="AE14" s="351" t="n"/>
      <c r="AF14" s="351" t="n"/>
    </row>
    <row r="15" ht="24" customHeight="1" s="348" thickBot="1">
      <c r="A15" s="147" t="inlineStr">
        <is>
          <t>On Day</t>
        </is>
      </c>
      <c r="B15" s="269" t="n"/>
      <c r="C15" s="89">
        <f>C14</f>
        <v/>
      </c>
      <c r="D15" s="59" t="n"/>
      <c r="E15" s="152">
        <f>IF(D15="", "",
 IF(D15=TIME(0,0,0), 0,
 IF(AND(D15&gt;=TIME(0,0,1), D15&lt;=TIME(2,0,0)), TIME(7,0,0),
 IF(AND(D15&gt;=TIME(6,0,0), D15&lt;=TIME(8,0,0)), TIME(12,0,0),
 IF(AND(D15&gt;TIME(8,0,0), D15&lt;=TIME(13,59,0)), TIME(15,0,0),
 IF(AND(D15&gt;=TIME(14,0,0), D15&lt;=TIME(17,59,0)), TIME(21,0,0),
 IF(AND(D15&gt;=TIME(18,0,0), D15&lt;=TIME(21,59,0)), TIME(0,0,0),
 IF(AND(D15&gt;=TIME(22,0,0), D15&lt;=TIME(23,59,59)), TIME(7,0,0), ""))))))))</f>
        <v/>
      </c>
      <c r="F15" s="153" t="n"/>
      <c r="G15" s="152">
        <f>IF(AND(D15&gt;=TIME(6,0,0),D15&lt;=TIME(8,0,0)),E15,"")</f>
        <v/>
      </c>
      <c r="H15" s="59" t="n"/>
      <c r="I15" s="60">
        <f>ROUND(IF(OR(D15="",E15="",E15=0),0,IF(H15="",MOD(E15-D15,1)*24,MOD(H15-D15,1)*24)),2)</f>
        <v/>
      </c>
      <c r="J15" s="150" t="n"/>
      <c r="K15" s="270" t="n"/>
      <c r="L15" s="271" t="n"/>
      <c r="M15" s="272">
        <f>MAX(0,V15-W15)</f>
        <v/>
      </c>
      <c r="N15" s="61">
        <f>(IF(OR($C15="",$D15=""),0,
 IF(OR($A14="Holiday",$A15="Holiday"),
    IF(ISNUMBER(MATCH(TRIM($B15),{"Phagwah","Good Friday","Easter Monday","Labour Day","Christmas","Eid ul Azha","Romans-2","Globe-12","Neptune P1"},0)),0,$I15),
 IF(AND(NOT(OR($A14="Annual Leave",$A15="Annual Leave")),$A15="Off day"),$I15,
  MAX(0,$I15-$V15)
  ))))+W15</f>
        <v/>
      </c>
      <c r="O15" s="61">
        <f>IF(AND(OR($A14="Holiday",$A15="Holiday"),
        ISNUMBER(MATCH(TRIM($B15),{"Phagwah","Good Friday","Easter Monday","Labour Day","Christmas","Eid ul Azha","Romans-2","Globe-12","Neptune P1"},0))),
   $I15,0)</f>
        <v/>
      </c>
      <c r="P15" s="61">
        <f>IF(OR($O$7="Canteen",$O$7="Head Office"),0,IF($I15&lt;=0,0,IF(AND($I14&lt;=0,OR(TRIM($J15)="Hebrews",TRIM($J15)="Romans",TRIM($J15)="Romans-2",TRIM($J15)="Globe",TRIM($J15)="Globe-12",TRIM($J15)="Neptune P1")),1,0)))</f>
        <v/>
      </c>
      <c r="Q15" s="62" t="n"/>
      <c r="R15" s="61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IF(AND($I14=0,$I15&gt;0),1,0),
      0
   ),
0))</f>
        <v/>
      </c>
      <c r="S15" s="61">
        <f>IF(OR($A14="Annual Leave",$A15="Annual Leave"),IF(AND($A14&lt;&gt;"Annual Leave",$A15="Annual Leave"),8,0),0)</f>
        <v/>
      </c>
      <c r="T15" s="63" t="n"/>
      <c r="U15" s="144">
        <f>MAX(0,40-Y15)</f>
        <v/>
      </c>
      <c r="V15" s="151">
        <f>IF(OR($C15="",$D15=""),0,
 IF(OR($A14="Holiday",$A15="Holiday"),0,
 IF(AND(NOT(OR($A14="Annual Leave",$A15="Annual Leave")),$A15="Off day"),0,
  IF($I14+$I15&gt;=8,IF($I14&gt;=8,0,8-$I14),$I15)
  )))</f>
        <v/>
      </c>
      <c r="W15" s="151">
        <f>MAX(0,V15-U15)</f>
        <v/>
      </c>
      <c r="X15" s="151">
        <f>IF(C15="","",C15-WEEKDAY(C15,1)+1)</f>
        <v/>
      </c>
      <c r="Y15" s="151">
        <f>SUMPRODUCT(($X$14:$X14=X15)*(($V$14:$V14)+($O$14:$O14)))+IF(X15=X14,$L$11,0)</f>
        <v/>
      </c>
      <c r="Z15" s="151" t="n"/>
      <c r="AA15" s="151" t="n"/>
      <c r="AB15" s="151" t="n"/>
      <c r="AC15" s="351" t="n"/>
      <c r="AD15" s="351" t="n"/>
      <c r="AE15" s="351" t="n"/>
      <c r="AF15" s="351" t="n"/>
    </row>
    <row r="16" ht="24" customHeight="1" s="348" thickBot="1">
      <c r="A16" s="154" t="inlineStr">
        <is>
          <t>On Day</t>
        </is>
      </c>
      <c r="B16" s="273" t="n"/>
      <c r="C16" s="90">
        <f>C14+1</f>
        <v/>
      </c>
      <c r="D16" s="8" t="n"/>
      <c r="E16" s="155">
        <f>IF(D16="", "",
 IF(D16=TIME(0,0,0), 0,
 IF(AND(D16&gt;=TIME(0,0,1), D16&lt;=TIME(2,0,0)), TIME(7,0,0),
 IF(AND(D16&gt;=TIME(6,0,0), D16&lt;=TIME(8,0,0)), TIME(12,0,0),
 IF(AND(D16&gt;TIME(8,0,0), D16&lt;=TIME(13,59,0)), TIME(15,0,0),
 IF(AND(D16&gt;=TIME(14,0,0), D16&lt;=TIME(17,59,0)), TIME(21,0,0),
 IF(AND(D16&gt;=TIME(18,0,0), D16&lt;=TIME(21,59,0)), TIME(0,0,0),
 IF(AND(D16&gt;=TIME(22,0,0), D16&lt;=TIME(23,59,59)), TIME(7,0,0), ""))))))))</f>
        <v/>
      </c>
      <c r="F16" s="156" t="n"/>
      <c r="G16" s="155">
        <f>IF(AND(D16&gt;=TIME(6,0,0),D16&lt;=TIME(8,0,0)),E16,"")</f>
        <v/>
      </c>
      <c r="H16" s="8" t="n"/>
      <c r="I16" s="30">
        <f>ROUND(IF(OR(D16="",E16="",E16=0),0,IF(H16="",MOD(E16-D16,1)*24,MOD(H16-D16,1)*24)),2)</f>
        <v/>
      </c>
      <c r="J16" s="157" t="n"/>
      <c r="K16" s="274" t="n"/>
      <c r="L16" s="271" t="n"/>
      <c r="M16" s="275">
        <f>MAX(0,V16-W16)</f>
        <v/>
      </c>
      <c r="N16" s="9">
        <f>(IF(OR($C16="",$D16=""),0,
 IF(OR($A16="Holiday",$A17="Holiday"),
    IF(ISNUMBER(MATCH(TRIM($B16),{"Phagwah","Good Friday","Easter Monday","Labour Day","Christmas","Eid ul Azha","Romans-2","Globe-12","Neptune P1"},0)),0,$I16),
 IF(AND(NOT(OR($A16="Annual Leave",$A17="Annual Leave")),$A16="Off day"),$I16,
  MAX(0,$I16-$V16)
  ))))+W16</f>
        <v/>
      </c>
      <c r="O16" s="9">
        <f>IF(AND(OR($A16="Holiday",$A17="Holiday"),
        ISNUMBER(MATCH(TRIM($B16),{"Phagwah","Good Friday","Easter Monday","Labour Day","Christmas","Eid ul Azha","Romans-2","Globe-12","Neptune P1"},0))),
   $I16,0)</f>
        <v/>
      </c>
      <c r="P16" s="9">
        <f>IF(OR($O$7="Canteen",$O$7="Head Office"),0,IF($I16&lt;=0,0,IF(OR(OR(TRIM($J16)="Hebrews",TRIM($J16)="Romans",TRIM($J16)="Romans-2",TRIM($J16)="Globe",TRIM($J16)="Globe-12",TRIM($J16)="Neptune P1"),AND($I17&gt;0,OR(TRIM($J17)="Hebrews",TRIM($J17)="Romans",TRIM($J17)="Romans-2",TRIM($J17)="Globe",TRIM($J17)="Globe-12",TRIM($J17)="Neptune P1"))),1,0)))</f>
        <v/>
      </c>
      <c r="Q16" s="10" t="n"/>
      <c r="R16" s="9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IF($I16&gt;0,1,0),
      0
   ),
0))</f>
        <v/>
      </c>
      <c r="S16" s="9">
        <f>IF(OR($A16="Annual Leave",$A17="Annual Leave"),IF($A16="Annual Leave",8,0),0)</f>
        <v/>
      </c>
      <c r="T16" s="91" t="n"/>
      <c r="U16" s="144">
        <f>MAX(0,40-Y16)</f>
        <v/>
      </c>
      <c r="V16" s="351">
        <f>IF(OR($C16="",$D16=""),0,
 IF(OR($A16="Holiday",$A17="Holiday"),0,
 IF(AND(NOT(OR($A16="Annual Leave",$A17="Annual Leave")),$A16="Off day"),0,
  IF($I16+$I17&gt;=8,IF($I16&gt;=8,8,$I16),$I16)
  )))</f>
        <v/>
      </c>
      <c r="W16" s="351">
        <f>MAX(0,V16-U16)</f>
        <v/>
      </c>
      <c r="X16" s="351">
        <f>IF(C16="","",C16-WEEKDAY(C16,1)+1)</f>
        <v/>
      </c>
      <c r="Y16" s="351">
        <f>SUMPRODUCT(($X$14:$X15=X16)*(($V$14:$V15)+($O$14:$O15)))+IF(X16=X14,$L$11,0)</f>
        <v/>
      </c>
      <c r="Z16" s="351" t="n"/>
      <c r="AA16" s="351" t="n"/>
      <c r="AB16" s="351" t="n"/>
      <c r="AC16" s="351" t="n"/>
      <c r="AD16" s="351" t="n"/>
      <c r="AE16" s="351" t="n"/>
      <c r="AF16" s="351" t="n"/>
    </row>
    <row r="17" ht="24" customHeight="1" s="348" thickBot="1">
      <c r="A17" s="154" t="inlineStr">
        <is>
          <t>On Day</t>
        </is>
      </c>
      <c r="B17" s="273" t="n"/>
      <c r="C17" s="90">
        <f>C16</f>
        <v/>
      </c>
      <c r="D17" s="276" t="n"/>
      <c r="E17" s="277">
        <f>IF(D17="", "",
 IF(D17=TIME(0,0,0), 0,
 IF(AND(D17&gt;=TIME(0,0,1), D17&lt;=TIME(2,0,0)), TIME(7,0,0),
 IF(AND(D17&gt;=TIME(6,0,0), D17&lt;=TIME(8,0,0)), TIME(12,0,0),
 IF(AND(D17&gt;TIME(8,0,0), D17&lt;=TIME(13,59,0)), TIME(15,0,0),
 IF(AND(D17&gt;=TIME(14,0,0), D17&lt;=TIME(17,59,0)), TIME(21,0,0),
 IF(AND(D17&gt;=TIME(18,0,0), D17&lt;=TIME(21,59,0)), TIME(0,0,0),
 IF(AND(D17&gt;=TIME(22,0,0), D17&lt;=TIME(23,59,59)), TIME(7,0,0), ""))))))))</f>
        <v/>
      </c>
      <c r="F17" s="156" t="n"/>
      <c r="G17" s="277">
        <f>IF(AND(D17&gt;=TIME(6,0,0),D17&lt;=TIME(8,0,0)),E17,"")</f>
        <v/>
      </c>
      <c r="H17" s="276" t="n"/>
      <c r="I17" s="30">
        <f>ROUND(IF(OR(D17="",E17="",E17=0),0,IF(H17="",MOD(E17-D17,1)*24,MOD(H17-D17,1)*24)),2)</f>
        <v/>
      </c>
      <c r="J17" s="158" t="n"/>
      <c r="K17" s="274" t="n"/>
      <c r="L17" s="271" t="n"/>
      <c r="M17" s="275">
        <f>MAX(0,V17-W17)</f>
        <v/>
      </c>
      <c r="N17" s="278">
        <f>(IF(OR($C17="",$D17=""),0,
 IF(OR($A16="Holiday",$A17="Holiday"),
    IF(ISNUMBER(MATCH(TRIM($B17),{"Phagwah","Good Friday","Easter Monday","Labour Day","Christmas","Eid ul Azha","Romans-2","Globe-12","Neptune P1"},0)),0,$I17),
 IF(AND(NOT(OR($A16="Annual Leave",$A17="Annual Leave")),$A17="Off day"),$I17,
  MAX(0,$I17-$V17)
  ))))+W17</f>
        <v/>
      </c>
      <c r="O17" s="278">
        <f>IF(AND(OR($A16="Holiday",$A17="Holiday"),
        ISNUMBER(MATCH(TRIM($B17),{"Phagwah","Good Friday","Easter Monday","Labour Day","Christmas","Eid ul Azha","Romans-2","Globe-12","Neptune P1"},0))),
   $I17,0)</f>
        <v/>
      </c>
      <c r="P17" s="278">
        <f>IF(OR($O$7="Canteen",$O$7="Head Office"),0,IF($I17&lt;=0,0,IF(AND($I16&lt;=0,OR(TRIM($J17)="Hebrews",TRIM($J17)="Romans",TRIM($J17)="Romans-2",TRIM($J17)="Globe",TRIM($J17)="Globe-12",TRIM($J17)="Neptune P1")),1,0)))</f>
        <v/>
      </c>
      <c r="Q17" s="279" t="n"/>
      <c r="R17" s="278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IF(AND($I16=0,$I17&gt;0),1,0),
      0
   ),
0))</f>
        <v/>
      </c>
      <c r="S17" s="278">
        <f>IF(OR($A16="Annual Leave",$A17="Annual Leave"),IF(AND($A16&lt;&gt;"Annual Leave",$A17="Annual Leave"),8,0),0)</f>
        <v/>
      </c>
      <c r="T17" s="280" t="n"/>
      <c r="U17" s="144">
        <f>MAX(0,40-Y17)</f>
        <v/>
      </c>
      <c r="V17" s="351">
        <f>IF(OR($C17="",$D17=""),0,
 IF(OR($A16="Holiday",$A17="Holiday"),0,
 IF(AND(NOT(OR($A16="Annual Leave",$A17="Annual Leave")),$A17="Off day"),0,
  IF($I16+$I17&gt;=8,IF($I16&gt;=8,0,8-$I16),$I17)
  )))</f>
        <v/>
      </c>
      <c r="W17" s="351">
        <f>MAX(0,V17-U17)</f>
        <v/>
      </c>
      <c r="X17" s="351">
        <f>IF(C17="","",C17-WEEKDAY(C17,1)+1)</f>
        <v/>
      </c>
      <c r="Y17" s="351">
        <f>SUMPRODUCT(($X$14:$X16=X17)*(($V$14:$V16)+($O$14:$O16)))+IF(X17=X14,$L$11,0)</f>
        <v/>
      </c>
      <c r="Z17" s="351" t="n"/>
      <c r="AA17" s="351" t="n"/>
      <c r="AB17" s="351" t="n"/>
      <c r="AC17" s="351" t="n"/>
      <c r="AD17" s="351" t="n"/>
      <c r="AE17" s="351" t="n"/>
      <c r="AF17" s="351" t="n"/>
    </row>
    <row r="18" ht="24" customHeight="1" s="348" thickBot="1">
      <c r="A18" s="159" t="inlineStr">
        <is>
          <t>On Day</t>
        </is>
      </c>
      <c r="B18" s="281" t="n"/>
      <c r="C18" s="92">
        <f>C16+1</f>
        <v/>
      </c>
      <c r="D18" s="31" t="n"/>
      <c r="E18" s="160">
        <f>IF(D18="", "",
 IF(D18=TIME(0,0,0), 0,
 IF(AND(D18&gt;=TIME(0,0,1), D18&lt;=TIME(2,0,0)), TIME(7,0,0),
 IF(AND(D18&gt;=TIME(6,0,0), D18&lt;=TIME(8,0,0)), TIME(12,0,0),
 IF(AND(D18&gt;TIME(8,0,0), D18&lt;=TIME(13,59,0)), TIME(15,0,0),
 IF(AND(D18&gt;=TIME(14,0,0), D18&lt;=TIME(17,59,0)), TIME(21,0,0),
 IF(AND(D18&gt;=TIME(18,0,0), D18&lt;=TIME(21,59,0)), TIME(0,0,0),
 IF(AND(D18&gt;=TIME(22,0,0), D18&lt;=TIME(23,59,59)), TIME(7,0,0), ""))))))))</f>
        <v/>
      </c>
      <c r="F18" s="161" t="n"/>
      <c r="G18" s="160">
        <f>IF(AND(D18&gt;=TIME(6,0,0),D18&lt;=TIME(8,0,0)),E18,"")</f>
        <v/>
      </c>
      <c r="H18" s="31" t="n"/>
      <c r="I18" s="32">
        <f>ROUND(IF(OR(D18="",E18="",E18=0),0,IF(H18="",MOD(E18-D18,1)*24,MOD(H18-D18,1)*24)),2)</f>
        <v/>
      </c>
      <c r="J18" s="162" t="n"/>
      <c r="K18" s="282" t="n"/>
      <c r="L18" s="271" t="n"/>
      <c r="M18" s="283">
        <f>MAX(0,V18-W18)</f>
        <v/>
      </c>
      <c r="N18" s="33">
        <f>(IF(OR($C18="",$D18=""),0,
 IF(OR($A18="Holiday",$A19="Holiday"),
    IF(ISNUMBER(MATCH(TRIM($B18),{"Phagwah","Good Friday","Easter Monday","Labour Day","Christmas","Eid ul Azha","Romans-2","Globe-12","Neptune P1"},0)),0,$I18),
 IF(AND(NOT(OR($A18="Annual Leave",$A19="Annual Leave")),$A18="Off day"),$I18,
  MAX(0,$I18-$V18)
  ))))+W18</f>
        <v/>
      </c>
      <c r="O18" s="33">
        <f>IF(AND(OR($A18="Holiday",$A19="Holiday"),
        ISNUMBER(MATCH(TRIM($B18),{"Phagwah","Good Friday","Easter Monday","Labour Day","Christmas","Eid ul Azha","Romans-2","Globe-12","Neptune P1"},0))),
   $I18,0)</f>
        <v/>
      </c>
      <c r="P18" s="33">
        <f>IF(OR($O$7="Canteen",$O$7="Head Office"),0,IF($I18&lt;=0,0,IF(OR(OR(TRIM($J18)="Hebrews",TRIM($J18)="Romans",TRIM($J18)="Romans-2",TRIM($J18)="Globe",TRIM($J18)="Globe-12",TRIM($J18)="Neptune P1"),AND($I19&gt;0,OR(TRIM($J19)="Hebrews",TRIM($J19)="Romans",TRIM($J19)="Romans-2",TRIM($J19)="Globe",TRIM($J19)="Globe-12",TRIM($J19)="Neptune P1"))),1,0)))</f>
        <v/>
      </c>
      <c r="Q18" s="34" t="n"/>
      <c r="R18" s="33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IF($I18&gt;0,1,0),
      0
   ),
0))</f>
        <v/>
      </c>
      <c r="S18" s="33">
        <f>IF(OR($A18="Annual Leave",$A19="Annual Leave"),IF($A18="Annual Leave",8,0),0)</f>
        <v/>
      </c>
      <c r="T18" s="35" t="n"/>
      <c r="U18" s="144">
        <f>MAX(0,40-Y18)</f>
        <v/>
      </c>
      <c r="V18" s="351">
        <f>IF(OR($C18="",$D18=""),0,
 IF(OR($A18="Holiday",$A19="Holiday"),0,
 IF(AND(NOT(OR($A18="Annual Leave",$A19="Annual Leave")),$A18="Off day"),0,
  IF($I18+$I19&gt;=8,IF($I18&gt;=8,8,$I18),$I18)
  )))</f>
        <v/>
      </c>
      <c r="W18" s="351">
        <f>MAX(0,V18-U18)</f>
        <v/>
      </c>
      <c r="X18" s="351">
        <f>IF(C18="","",C18-WEEKDAY(C18,1)+1)</f>
        <v/>
      </c>
      <c r="Y18" s="351">
        <f>SUMPRODUCT(($X$14:$X17=X18)*(($V$14:$V17)+($O$14:$O17)))+IF(X18=X14,$L$11,0)</f>
        <v/>
      </c>
      <c r="Z18" s="351" t="n"/>
      <c r="AA18" s="351" t="n"/>
      <c r="AB18" s="351" t="n"/>
      <c r="AC18" s="351" t="n"/>
      <c r="AD18" s="351" t="n"/>
      <c r="AE18" s="351" t="n"/>
      <c r="AF18" s="351" t="n"/>
    </row>
    <row r="19" ht="24" customHeight="1" s="348" thickBot="1">
      <c r="A19" s="159" t="inlineStr">
        <is>
          <t>On Day</t>
        </is>
      </c>
      <c r="B19" s="281" t="n"/>
      <c r="C19" s="93">
        <f>C18</f>
        <v/>
      </c>
      <c r="D19" s="36" t="n"/>
      <c r="E19" s="163">
        <f>IF(D19="", "",
 IF(D19=TIME(0,0,0), 0,
 IF(AND(D19&gt;=TIME(0,0,1), D19&lt;=TIME(2,0,0)), TIME(7,0,0),
 IF(AND(D19&gt;=TIME(6,0,0), D19&lt;=TIME(8,0,0)), TIME(12,0,0),
 IF(AND(D19&gt;TIME(8,0,0), D19&lt;=TIME(13,59,0)), TIME(15,0,0),
 IF(AND(D19&gt;=TIME(14,0,0), D19&lt;=TIME(17,59,0)), TIME(21,0,0),
 IF(AND(D19&gt;=TIME(18,0,0), D19&lt;=TIME(21,59,0)), TIME(0,0,0),
 IF(AND(D19&gt;=TIME(22,0,0), D19&lt;=TIME(23,59,59)), TIME(7,0,0), ""))))))))</f>
        <v/>
      </c>
      <c r="F19" s="164" t="n"/>
      <c r="G19" s="163">
        <f>IF(AND(D19&gt;=TIME(6,0,0),D19&lt;=TIME(8,0,0)),E19,"")</f>
        <v/>
      </c>
      <c r="H19" s="36" t="n"/>
      <c r="I19" s="37">
        <f>ROUND(IF(OR(D19="",E19="",E19=0),0,IF(H19="",MOD(E19-D19,1)*24,MOD(H19-D19,1)*24)),2)</f>
        <v/>
      </c>
      <c r="J19" s="162" t="n"/>
      <c r="K19" s="282" t="n"/>
      <c r="L19" s="271" t="n"/>
      <c r="M19" s="283">
        <f>MAX(0,V19-W19)</f>
        <v/>
      </c>
      <c r="N19" s="38">
        <f>(IF(OR($C19="",$D19=""),0,
 IF(OR($A18="Holiday",$A19="Holiday"),
    IF(ISNUMBER(MATCH(TRIM($B19),{"Phagwah","Good Friday","Easter Monday","Labour Day","Christmas","Eid ul Azha","Romans-2","Globe-12","Neptune P1"},0)),0,$I19),
 IF(AND(NOT(OR($A18="Annual Leave",$A19="Annual Leave")),$A19="Off day"),$I19,
  MAX(0,$I19-$V19)
  ))))+W19</f>
        <v/>
      </c>
      <c r="O19" s="38">
        <f>IF(AND(OR($A18="Holiday",$A19="Holiday"),
        ISNUMBER(MATCH(TRIM($B19),{"Phagwah","Good Friday","Easter Monday","Labour Day","Christmas","Eid ul Azha","Romans-2","Globe-12","Neptune P1"},0))),
   $I19,0)</f>
        <v/>
      </c>
      <c r="P19" s="38">
        <f>IF(OR($O$7="Canteen",$O$7="Head Office"),0,IF($I19&lt;=0,0,IF(AND($I18&lt;=0,OR(TRIM($J19)="Hebrews",TRIM($J19)="Romans",TRIM($J19)="Romans-2",TRIM($J19)="Globe",TRIM($J19)="Globe-12",TRIM($J19)="Neptune P1")),1,0)))</f>
        <v/>
      </c>
      <c r="Q19" s="39" t="n"/>
      <c r="R19" s="38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IF(AND($I18=0,$I19&gt;0),1,0),
      0
   ),
0))</f>
        <v/>
      </c>
      <c r="S19" s="38">
        <f>IF(OR($A18="Annual Leave",$A19="Annual Leave"),IF(AND($A18&lt;&gt;"Annual Leave",$A19="Annual Leave"),8,0),0)</f>
        <v/>
      </c>
      <c r="T19" s="40" t="n"/>
      <c r="U19" s="144">
        <f>MAX(0,40-Y19)</f>
        <v/>
      </c>
      <c r="V19" s="351">
        <f>IF(OR($C19="",$D19=""),0,
 IF(OR($A18="Holiday",$A19="Holiday"),0,
 IF(AND(NOT(OR($A18="Annual Leave",$A19="Annual Leave")),$A19="Off day"),0,
  IF($I18+$I19&gt;=8,IF($I18&gt;=8,0,8-$I18),$I19)
  )))</f>
        <v/>
      </c>
      <c r="W19" s="351">
        <f>MAX(0,V19-U19)</f>
        <v/>
      </c>
      <c r="X19" s="351">
        <f>IF(C19="","",C19-WEEKDAY(C19,1)+1)</f>
        <v/>
      </c>
      <c r="Y19" s="351">
        <f>SUMPRODUCT(($X$14:$X18=X19)*(($V$14:$V18)+($O$14:$O18)))+IF(X19=X14,$L$11,0)</f>
        <v/>
      </c>
      <c r="Z19" s="351" t="n"/>
      <c r="AA19" s="351" t="n"/>
      <c r="AB19" s="351" t="n"/>
      <c r="AC19" s="351" t="n"/>
      <c r="AD19" s="351" t="n"/>
      <c r="AE19" s="351" t="n"/>
      <c r="AF19" s="351" t="n"/>
    </row>
    <row r="20" ht="24" customHeight="1" s="348" thickBot="1">
      <c r="A20" s="165" t="inlineStr">
        <is>
          <t>On Day</t>
        </is>
      </c>
      <c r="B20" s="284" t="n"/>
      <c r="C20" s="94">
        <f>C18+1</f>
        <v/>
      </c>
      <c r="D20" s="41" t="n"/>
      <c r="E20" s="166">
        <f>IF(D20="", "",
 IF(D20=TIME(0,0,0), 0,
 IF(AND(D20&gt;=TIME(0,0,1), D20&lt;=TIME(2,0,0)), TIME(7,0,0),
 IF(AND(D20&gt;=TIME(6,0,0), D20&lt;=TIME(8,0,0)), TIME(12,0,0),
 IF(AND(D20&gt;TIME(8,0,0), D20&lt;=TIME(13,59,0)), TIME(15,0,0),
 IF(AND(D20&gt;=TIME(14,0,0), D20&lt;=TIME(17,59,0)), TIME(21,0,0),
 IF(AND(D20&gt;=TIME(18,0,0), D20&lt;=TIME(21,59,0)), TIME(0,0,0),
 IF(AND(D20&gt;=TIME(22,0,0), D20&lt;=TIME(23,59,59)), TIME(7,0,0), ""))))))))</f>
        <v/>
      </c>
      <c r="F20" s="167" t="n"/>
      <c r="G20" s="166">
        <f>IF(AND(D20&gt;=TIME(6,0,0),D20&lt;=TIME(8,0,0)),E20,"")</f>
        <v/>
      </c>
      <c r="H20" s="41" t="n"/>
      <c r="I20" s="95">
        <f>ROUND(IF(OR(D20="",E20="",E20=0),0,IF(H20="",MOD(E20-D20,1)*24,MOD(H20-D20,1)*24)),2)</f>
        <v/>
      </c>
      <c r="J20" s="168" t="n"/>
      <c r="K20" s="285" t="n"/>
      <c r="L20" s="271" t="n"/>
      <c r="M20" s="286">
        <f>MAX(0,V20-W20)</f>
        <v/>
      </c>
      <c r="N20" s="42">
        <f>(IF(OR($C20="",$D20=""),0,
 IF(OR($A20="Holiday",$A21="Holiday"),
    IF(ISNUMBER(MATCH(TRIM($B20),{"Phagwah","Good Friday","Easter Monday","Labour Day","Christmas","Eid ul Azha","Romans-2","Globe-12","Neptune P1"},0)),0,$I20),
 IF(AND(NOT(OR($A20="Annual Leave",$A21="Annual Leave")),$A20="Off day"),$I20,
  MAX(0,$I20-$V20)
  ))))+W20</f>
        <v/>
      </c>
      <c r="O20" s="42">
        <f>IF(AND(OR($A20="Holiday",$A21="Holiday"),
        ISNUMBER(MATCH(TRIM($B20),{"Phagwah","Good Friday","Easter Monday","Labour Day","Christmas","Eid ul Azha","Romans-2","Globe-12","Neptune P1"},0))),
   $I20,0)</f>
        <v/>
      </c>
      <c r="P20" s="42">
        <f>IF(OR($O$7="Canteen",$O$7="Head Office"),0,IF($I20&lt;=0,0,IF(OR(OR(TRIM($J20)="Hebrews",TRIM($J20)="Romans",TRIM($J20)="Romans-2",TRIM($J20)="Globe",TRIM($J20)="Globe-12",TRIM($J20)="Neptune P1"),AND($I21&gt;0,OR(TRIM($J21)="Hebrews",TRIM($J21)="Romans",TRIM($J21)="Romans-2",TRIM($J21)="Globe",TRIM($J21)="Globe-12",TRIM($J21)="Neptune P1"))),1,0)))</f>
        <v/>
      </c>
      <c r="Q20" s="43" t="n"/>
      <c r="R20" s="42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IF($I20&gt;0,1,0),
      0
   ),
0))</f>
        <v/>
      </c>
      <c r="S20" s="42">
        <f>IF(OR($A20="Annual Leave",$A21="Annual Leave"),IF($A20="Annual Leave",8,0),0)</f>
        <v/>
      </c>
      <c r="T20" s="96" t="n"/>
      <c r="U20" s="144">
        <f>MAX(0,40-Y20)</f>
        <v/>
      </c>
      <c r="V20" s="351">
        <f>IF(OR($C20="",$D20=""),0,
 IF(OR($A20="Holiday",$A21="Holiday"),0,
 IF(AND(NOT(OR($A20="Annual Leave",$A21="Annual Leave")),$A20="Off day"),0,
  IF($I20+$I21&gt;=8,IF($I20&gt;=8,8,$I20),$I20)
  )))</f>
        <v/>
      </c>
      <c r="W20" s="351">
        <f>MAX(0,V20-U20)</f>
        <v/>
      </c>
      <c r="X20" s="351">
        <f>IF(C20="","",C20-WEEKDAY(C20,1)+1)</f>
        <v/>
      </c>
      <c r="Y20" s="351">
        <f>SUMPRODUCT(($X$14:$X19=X20)*(($V$14:$V19)+($O$14:$O19)))+IF(X20=X14,$L$11,0)</f>
        <v/>
      </c>
      <c r="Z20" s="351" t="n"/>
      <c r="AA20" s="351" t="n"/>
      <c r="AB20" s="351" t="n"/>
      <c r="AC20" s="351" t="n"/>
      <c r="AD20" s="351" t="n"/>
      <c r="AE20" s="351" t="n"/>
      <c r="AF20" s="351" t="n"/>
    </row>
    <row r="21" ht="24" customHeight="1" s="348" thickBot="1">
      <c r="A21" s="165" t="inlineStr">
        <is>
          <t>On Day</t>
        </is>
      </c>
      <c r="B21" s="284" t="n"/>
      <c r="C21" s="94">
        <f>C20</f>
        <v/>
      </c>
      <c r="D21" s="287" t="n"/>
      <c r="E21" s="288">
        <f>IF(D21="", "",
 IF(D21=TIME(0,0,0), 0,
 IF(AND(D21&gt;=TIME(0,0,1), D21&lt;=TIME(2,0,0)), TIME(7,0,0),
 IF(AND(D21&gt;=TIME(6,0,0), D21&lt;=TIME(8,0,0)), TIME(12,0,0),
 IF(AND(D21&gt;TIME(8,0,0), D21&lt;=TIME(13,59,0)), TIME(15,0,0),
 IF(AND(D21&gt;=TIME(14,0,0), D21&lt;=TIME(17,59,0)), TIME(21,0,0),
 IF(AND(D21&gt;=TIME(18,0,0), D21&lt;=TIME(21,59,0)), TIME(0,0,0),
 IF(AND(D21&gt;=TIME(22,0,0), D21&lt;=TIME(23,59,59)), TIME(7,0,0), ""))))))))</f>
        <v/>
      </c>
      <c r="F21" s="167" t="n"/>
      <c r="G21" s="288">
        <f>IF(AND(D21&gt;=TIME(6,0,0),D21&lt;=TIME(8,0,0)),E21,"")</f>
        <v/>
      </c>
      <c r="H21" s="287" t="n"/>
      <c r="I21" s="95">
        <f>ROUND(IF(OR(D21="",E21="",E21=0),0,IF(H21="",MOD(E21-D21,1)*24,MOD(H21-D21,1)*24)),2)</f>
        <v/>
      </c>
      <c r="J21" s="169" t="n"/>
      <c r="K21" s="285" t="n"/>
      <c r="L21" s="271" t="n"/>
      <c r="M21" s="286">
        <f>MAX(0,V21-W21)</f>
        <v/>
      </c>
      <c r="N21" s="289">
        <f>(IF(OR($C21="",$D21=""),0,
 IF(OR($A20="Holiday",$A21="Holiday"),
    IF(ISNUMBER(MATCH(TRIM($B21),{"Phagwah","Good Friday","Easter Monday","Labour Day","Christmas","Eid ul Azha","Romans-2","Globe-12","Neptune P1"},0)),0,$I21),
 IF(AND(NOT(OR($A20="Annual Leave",$A21="Annual Leave")),$A21="Off day"),$I21,
  MAX(0,$I21-$V21)
  ))))+W21</f>
        <v/>
      </c>
      <c r="O21" s="289">
        <f>IF(AND(OR($A20="Holiday",$A21="Holiday"),
        ISNUMBER(MATCH(TRIM($B21),{"Phagwah","Good Friday","Easter Monday","Labour Day","Christmas","Eid ul Azha","Romans-2","Globe-12","Neptune P1"},0))),
   $I21,0)</f>
        <v/>
      </c>
      <c r="P21" s="289">
        <f>IF(OR($O$7="Canteen",$O$7="Head Office"),0,IF($I21&lt;=0,0,IF(AND($I20&lt;=0,OR(TRIM($J21)="Hebrews",TRIM($J21)="Romans",TRIM($J21)="Romans-2",TRIM($J21)="Globe",TRIM($J21)="Globe-12",TRIM($J21)="Neptune P1")),1,0)))</f>
        <v/>
      </c>
      <c r="Q21" s="290" t="n"/>
      <c r="R21" s="289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IF(AND($I20=0,$I21&gt;0),1,0),
      0
   ),
0))</f>
        <v/>
      </c>
      <c r="S21" s="289">
        <f>IF(OR($A20="Annual Leave",$A21="Annual Leave"),IF(AND($A20&lt;&gt;"Annual Leave",$A21="Annual Leave"),8,0),0)</f>
        <v/>
      </c>
      <c r="T21" s="291" t="n"/>
      <c r="U21" s="144">
        <f>MAX(0,40-Y21)</f>
        <v/>
      </c>
      <c r="V21" s="351">
        <f>IF(OR($C21="",$D21=""),0,
 IF(OR($A20="Holiday",$A21="Holiday"),0,
 IF(AND(NOT(OR($A20="Annual Leave",$A21="Annual Leave")),$A21="Off day"),0,
  IF($I20+$I21&gt;=8,IF($I20&gt;=8,0,8-$I20),$I21)
  )))</f>
        <v/>
      </c>
      <c r="W21" s="351">
        <f>MAX(0,V21-U21)</f>
        <v/>
      </c>
      <c r="X21" s="351">
        <f>IF(C21="","",C21-WEEKDAY(C21,1)+1)</f>
        <v/>
      </c>
      <c r="Y21" s="351">
        <f>SUMPRODUCT(($X$14:$X20=X21)*(($V$14:$V20)+($O$14:$O20)))+IF(X21=X14,$L$11,0)</f>
        <v/>
      </c>
      <c r="Z21" s="351" t="n"/>
      <c r="AA21" s="351" t="n"/>
      <c r="AB21" s="351" t="n"/>
      <c r="AC21" s="351" t="n"/>
      <c r="AD21" s="351" t="n"/>
      <c r="AE21" s="351" t="n"/>
      <c r="AF21" s="351" t="n"/>
    </row>
    <row r="22" ht="24" customHeight="1" s="348" thickBot="1">
      <c r="A22" s="170" t="inlineStr">
        <is>
          <t>On Day</t>
        </is>
      </c>
      <c r="B22" s="292" t="n"/>
      <c r="C22" s="97">
        <f>C20+1</f>
        <v/>
      </c>
      <c r="D22" s="44" t="n"/>
      <c r="E22" s="171">
        <f>IF(D22="", "",
 IF(D22=TIME(0,0,0), 0,
 IF(AND(D22&gt;=TIME(0,0,1), D22&lt;=TIME(2,0,0)), TIME(7,0,0),
 IF(AND(D22&gt;=TIME(6,0,0), D22&lt;=TIME(8,0,0)), TIME(12,0,0),
 IF(AND(D22&gt;TIME(8,0,0), D22&lt;=TIME(13,59,0)), TIME(15,0,0),
 IF(AND(D22&gt;=TIME(14,0,0), D22&lt;=TIME(17,59,0)), TIME(21,0,0),
 IF(AND(D22&gt;=TIME(18,0,0), D22&lt;=TIME(21,59,0)), TIME(0,0,0),
 IF(AND(D22&gt;=TIME(22,0,0), D22&lt;=TIME(23,59,59)), TIME(7,0,0), ""))))))))</f>
        <v/>
      </c>
      <c r="F22" s="172" t="n"/>
      <c r="G22" s="171">
        <f>IF(AND(D22&gt;=TIME(6,0,0),D22&lt;=TIME(8,0,0)),E22,"")</f>
        <v/>
      </c>
      <c r="H22" s="44" t="n"/>
      <c r="I22" s="45">
        <f>ROUND(IF(OR(D22="",E22="",E22=0),0,IF(H22="",MOD(E22-D22,1)*24,MOD(H22-D22,1)*24)),2)</f>
        <v/>
      </c>
      <c r="J22" s="173" t="n"/>
      <c r="K22" s="293" t="n"/>
      <c r="L22" s="271" t="n"/>
      <c r="M22" s="294">
        <f>MAX(0,V22-W22)</f>
        <v/>
      </c>
      <c r="N22" s="46">
        <f>(IF(OR($C22="",$D22=""),0,
 IF(OR($A22="Holiday",$A23="Holiday"),
    IF(ISNUMBER(MATCH(TRIM($B22),{"Phagwah","Good Friday","Easter Monday","Labour Day","Christmas","Eid ul Azha","Romans-2","Globe-12","Neptune P1"},0)),0,$I22),
 IF(AND(NOT(OR($A22="Annual Leave",$A23="Annual Leave")),$A22="Off day"),$I22,
  MAX(0,$I22-$V22)
  ))))+W22</f>
        <v/>
      </c>
      <c r="O22" s="46">
        <f>IF(AND(OR($A22="Holiday",$A23="Holiday"),
        ISNUMBER(MATCH(TRIM($B22),{"Phagwah","Good Friday","Easter Monday","Labour Day","Christmas","Eid ul Azha","Romans-2","Globe-12","Neptune P1"},0))),
   $I22,0)</f>
        <v/>
      </c>
      <c r="P22" s="46">
        <f>IF(OR($O$7="Canteen",$O$7="Head Office"),0,IF($I22&lt;=0,0,IF(OR(OR(TRIM($J22)="Hebrews",TRIM($J22)="Romans",TRIM($J22)="Romans-2",TRIM($J22)="Globe",TRIM($J22)="Globe-12",TRIM($J22)="Neptune P1"),AND($I23&gt;0,OR(TRIM($J23)="Hebrews",TRIM($J23)="Romans",TRIM($J23)="Romans-2",TRIM($J23)="Globe",TRIM($J23)="Globe-12",TRIM($J23)="Neptune P1"))),1,0)))</f>
        <v/>
      </c>
      <c r="Q22" s="47" t="n"/>
      <c r="R22" s="46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IF($I22&gt;0,1,0),
      0
   ),
0))</f>
        <v/>
      </c>
      <c r="S22" s="46">
        <f>IF(OR($A22="Annual Leave",$A23="Annual Leave"),IF($A22="Annual Leave",8,0),0)</f>
        <v/>
      </c>
      <c r="T22" s="48" t="n"/>
      <c r="U22" s="144">
        <f>MAX(0,40-Y22)</f>
        <v/>
      </c>
      <c r="V22" s="351">
        <f>IF(OR($C22="",$D22=""),0,
 IF(OR($A22="Holiday",$A23="Holiday"),0,
 IF(AND(NOT(OR($A22="Annual Leave",$A23="Annual Leave")),$A22="Off day"),0,
  IF($I22+$I23&gt;=8,IF($I22&gt;=8,8,$I22),$I22)
  )))</f>
        <v/>
      </c>
      <c r="W22" s="351">
        <f>MAX(0,V22-U22)</f>
        <v/>
      </c>
      <c r="X22" s="351">
        <f>IF(C22="","",C22-WEEKDAY(C22,1)+1)</f>
        <v/>
      </c>
      <c r="Y22" s="351">
        <f>SUMPRODUCT(($X$14:$X21=X22)*(($V$14:$V21)+($O$14:$O21)))+IF(X22=X14,$L$11,0)</f>
        <v/>
      </c>
      <c r="Z22" s="351" t="n"/>
      <c r="AA22" s="351" t="n"/>
      <c r="AB22" s="351" t="n"/>
      <c r="AC22" s="351" t="n"/>
      <c r="AD22" s="351" t="n"/>
      <c r="AE22" s="351" t="n"/>
      <c r="AF22" s="351" t="n"/>
    </row>
    <row r="23" ht="24" customHeight="1" s="348" thickBot="1">
      <c r="A23" s="170" t="inlineStr">
        <is>
          <t>On Day</t>
        </is>
      </c>
      <c r="B23" s="292" t="n"/>
      <c r="C23" s="98">
        <f>C22</f>
        <v/>
      </c>
      <c r="D23" s="49" t="n"/>
      <c r="E23" s="174">
        <f>IF(D23="", "",
 IF(D23=TIME(0,0,0), 0,
 IF(AND(D23&gt;=TIME(0,0,1), D23&lt;=TIME(2,0,0)), TIME(7,0,0),
 IF(AND(D23&gt;=TIME(6,0,0), D23&lt;=TIME(8,0,0)), TIME(12,0,0),
 IF(AND(D23&gt;TIME(8,0,0), D23&lt;=TIME(13,59,0)), TIME(15,0,0),
 IF(AND(D23&gt;=TIME(14,0,0), D23&lt;=TIME(17,59,0)), TIME(21,0,0),
 IF(AND(D23&gt;=TIME(18,0,0), D23&lt;=TIME(21,59,0)), TIME(0,0,0),
 IF(AND(D23&gt;=TIME(22,0,0), D23&lt;=TIME(23,59,59)), TIME(7,0,0), ""))))))))</f>
        <v/>
      </c>
      <c r="F23" s="175" t="n"/>
      <c r="G23" s="174">
        <f>IF(AND(D23&gt;=TIME(6,0,0),D23&lt;=TIME(8,0,0)),E23,"")</f>
        <v/>
      </c>
      <c r="H23" s="49" t="n"/>
      <c r="I23" s="50">
        <f>ROUND(IF(OR(D23="",E23="",E23=0),0,IF(H23="",MOD(E23-D23,1)*24,MOD(H23-D23,1)*24)),2)</f>
        <v/>
      </c>
      <c r="J23" s="173" t="n"/>
      <c r="K23" s="293" t="n"/>
      <c r="L23" s="271" t="n"/>
      <c r="M23" s="294">
        <f>MAX(0,V23-W23)</f>
        <v/>
      </c>
      <c r="N23" s="51">
        <f>(IF(OR($C23="",$D23=""),0,
 IF(OR($A22="Holiday",$A23="Holiday"),
    IF(ISNUMBER(MATCH(TRIM($B23),{"Phagwah","Good Friday","Easter Monday","Labour Day","Christmas","Eid ul Azha","Romans-2","Globe-12","Neptune P1"},0)),0,$I23),
 IF(AND(NOT(OR($A22="Annual Leave",$A23="Annual Leave")),$A23="Off day"),$I23,
  MAX(0,$I23-$V23)
  ))))+W23</f>
        <v/>
      </c>
      <c r="O23" s="51">
        <f>IF(AND(OR($A22="Holiday",$A23="Holiday"),
        ISNUMBER(MATCH(TRIM($B23),{"Phagwah","Good Friday","Easter Monday","Labour Day","Christmas","Eid ul Azha","Romans-2","Globe-12","Neptune P1"},0))),
   $I23,0)</f>
        <v/>
      </c>
      <c r="P23" s="51">
        <f>IF(OR($O$7="Canteen",$O$7="Head Office"),0,IF($I23&lt;=0,0,IF(AND($I22&lt;=0,OR(TRIM($J23)="Hebrews",TRIM($J23)="Romans",TRIM($J23)="Romans-2",TRIM($J23)="Globe",TRIM($J23)="Globe-12",TRIM($J23)="Neptune P1")),1,0)))</f>
        <v/>
      </c>
      <c r="Q23" s="52" t="n"/>
      <c r="R23" s="51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IF(AND($I22=0,$I23&gt;0),1,0),
      0
   ),
0))</f>
        <v/>
      </c>
      <c r="S23" s="51">
        <f>IF(OR($A22="Annual Leave",$A23="Annual Leave"),IF(AND($A22&lt;&gt;"Annual Leave",$A23="Annual Leave"),8,0),0)</f>
        <v/>
      </c>
      <c r="T23" s="53" t="n"/>
      <c r="U23" s="144">
        <f>MAX(0,40-Y23)</f>
        <v/>
      </c>
      <c r="V23" s="351">
        <f>IF(OR($C23="",$D23=""),0,
 IF(OR($A22="Holiday",$A23="Holiday"),0,
 IF(AND(NOT(OR($A22="Annual Leave",$A23="Annual Leave")),$A23="Off day"),0,
  IF($I22+$I23&gt;=8,IF($I22&gt;=8,0,8-$I22),$I23)
  )))</f>
        <v/>
      </c>
      <c r="W23" s="351">
        <f>MAX(0,V23-U23)</f>
        <v/>
      </c>
      <c r="X23" s="351">
        <f>IF(C23="","",C23-WEEKDAY(C23,1)+1)</f>
        <v/>
      </c>
      <c r="Y23" s="351">
        <f>SUMPRODUCT(($X$14:$X22=X23)*(($V$14:$V22)+($O$14:$O22)))+IF(X23=X14,$L$11,0)</f>
        <v/>
      </c>
      <c r="Z23" s="351" t="n"/>
      <c r="AA23" s="351" t="n"/>
      <c r="AB23" s="351" t="n"/>
      <c r="AC23" s="351" t="n"/>
      <c r="AD23" s="351" t="n"/>
      <c r="AE23" s="351" t="n"/>
      <c r="AF23" s="351" t="n"/>
    </row>
    <row r="24" ht="24" customHeight="1" s="348" thickBot="1">
      <c r="A24" s="154" t="inlineStr">
        <is>
          <t>On Day</t>
        </is>
      </c>
      <c r="B24" s="273" t="n"/>
      <c r="C24" s="90">
        <f>C22+1</f>
        <v/>
      </c>
      <c r="D24" s="8" t="n"/>
      <c r="E24" s="155">
        <f>IF(D24="", "",
 IF(D24=TIME(0,0,0), 0,
 IF(AND(D24&gt;=TIME(0,0,1), D24&lt;=TIME(2,0,0)), TIME(7,0,0),
 IF(AND(D24&gt;=TIME(6,0,0), D24&lt;=TIME(8,0,0)), TIME(12,0,0),
 IF(AND(D24&gt;TIME(8,0,0), D24&lt;=TIME(13,59,0)), TIME(15,0,0),
 IF(AND(D24&gt;=TIME(14,0,0), D24&lt;=TIME(17,59,0)), TIME(21,0,0),
 IF(AND(D24&gt;=TIME(18,0,0), D24&lt;=TIME(21,59,0)), TIME(0,0,0),
 IF(AND(D24&gt;=TIME(22,0,0), D24&lt;=TIME(23,59,59)), TIME(7,0,0), ""))))))))</f>
        <v/>
      </c>
      <c r="F24" s="156" t="n"/>
      <c r="G24" s="155">
        <f>IF(AND(D24&gt;=TIME(6,0,0),D24&lt;=TIME(8,0,0)),E24,"")</f>
        <v/>
      </c>
      <c r="H24" s="8" t="n"/>
      <c r="I24" s="30">
        <f>ROUND(IF(OR(D24="",E24="",E24=0),0,IF(H24="",MOD(E24-D24,1)*24,MOD(H24-D24,1)*24)),2)</f>
        <v/>
      </c>
      <c r="J24" s="157" t="n"/>
      <c r="K24" s="274" t="n"/>
      <c r="L24" s="271" t="n"/>
      <c r="M24" s="275">
        <f>MAX(0,V24-W24)</f>
        <v/>
      </c>
      <c r="N24" s="9">
        <f>(IF(OR($C24="",$D24=""),0,
 IF(OR($A24="Holiday",$A25="Holiday"),
    IF(ISNUMBER(MATCH(TRIM($B24),{"Phagwah","Good Friday","Easter Monday","Labour Day","Christmas","Eid ul Azha","Romans-2","Globe-12","Neptune P1"},0)),0,$I24),
 IF(AND(NOT(OR($A24="Annual Leave",$A25="Annual Leave")),$A24="Off day"),$I24,
  MAX(0,$I24-$V24)
  ))))+W24</f>
        <v/>
      </c>
      <c r="O24" s="9">
        <f>IF(AND(OR($A24="Holiday",$A25="Holiday"),
        ISNUMBER(MATCH(TRIM($B24),{"Phagwah","Good Friday","Easter Monday","Labour Day","Christmas","Eid ul Azha","Romans-2","Globe-12","Neptune P1"},0))),
   $I24,0)</f>
        <v/>
      </c>
      <c r="P24" s="9">
        <f>IF(OR($O$7="Canteen",$O$7="Head Office"),0,IF($I24&lt;=0,0,IF(OR(OR(TRIM($J24)="Hebrews",TRIM($J24)="Romans",TRIM($J24)="Romans-2",TRIM($J24)="Globe",TRIM($J24)="Globe-12",TRIM($J24)="Neptune P1"),AND($I25&gt;0,OR(TRIM($J25)="Hebrews",TRIM($J25)="Romans",TRIM($J25)="Romans-2",TRIM($J25)="Globe",TRIM($J25)="Globe-12",TRIM($J25)="Neptune P1"))),1,0)))</f>
        <v/>
      </c>
      <c r="Q24" s="10" t="n"/>
      <c r="R24" s="9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IF($I24&gt;0,1,0),
      0
   ),
0))</f>
        <v/>
      </c>
      <c r="S24" s="9">
        <f>IF(OR($A24="Annual Leave",$A25="Annual Leave"),IF($A24="Annual Leave",8,0),0)</f>
        <v/>
      </c>
      <c r="T24" s="91" t="n"/>
      <c r="U24" s="144">
        <f>MAX(0,40-Y24)</f>
        <v/>
      </c>
      <c r="V24" s="351">
        <f>IF(OR($C24="",$D24=""),0,
 IF(OR($A24="Holiday",$A25="Holiday"),0,
 IF(AND(NOT(OR($A24="Annual Leave",$A25="Annual Leave")),$A24="Off day"),0,
  IF($I24+$I25&gt;=8,IF($I24&gt;=8,8,$I24),$I24)
  )))</f>
        <v/>
      </c>
      <c r="W24" s="351">
        <f>MAX(0,V24-U24)</f>
        <v/>
      </c>
      <c r="X24" s="351">
        <f>IF(C24="","",C24-WEEKDAY(C24,1)+1)</f>
        <v/>
      </c>
      <c r="Y24" s="351">
        <f>SUMPRODUCT(($X$14:$X23=X24)*(($V$14:$V23)+($O$14:$O23)))+IF(X24=X14,$L$11,0)</f>
        <v/>
      </c>
      <c r="Z24" s="351" t="n"/>
      <c r="AA24" s="351" t="n"/>
      <c r="AB24" s="351" t="n"/>
      <c r="AC24" s="351" t="n"/>
      <c r="AD24" s="351" t="n"/>
      <c r="AE24" s="351" t="n"/>
      <c r="AF24" s="351" t="n"/>
    </row>
    <row r="25" ht="24" customHeight="1" s="348" thickBot="1">
      <c r="A25" s="154" t="inlineStr">
        <is>
          <t>On Day</t>
        </is>
      </c>
      <c r="B25" s="273" t="n"/>
      <c r="C25" s="90">
        <f>C24</f>
        <v/>
      </c>
      <c r="D25" s="276" t="n"/>
      <c r="E25" s="277">
        <f>IF(D25="", "",
 IF(D25=TIME(0,0,0), 0,
 IF(AND(D25&gt;=TIME(0,0,1), D25&lt;=TIME(2,0,0)), TIME(7,0,0),
 IF(AND(D25&gt;=TIME(6,0,0), D25&lt;=TIME(8,0,0)), TIME(12,0,0),
 IF(AND(D25&gt;TIME(8,0,0), D25&lt;=TIME(13,59,0)), TIME(15,0,0),
 IF(AND(D25&gt;=TIME(14,0,0), D25&lt;=TIME(17,59,0)), TIME(21,0,0),
 IF(AND(D25&gt;=TIME(18,0,0), D25&lt;=TIME(21,59,0)), TIME(0,0,0),
 IF(AND(D25&gt;=TIME(22,0,0), D25&lt;=TIME(23,59,59)), TIME(7,0,0), ""))))))))</f>
        <v/>
      </c>
      <c r="F25" s="156" t="n"/>
      <c r="G25" s="277">
        <f>IF(AND(D25&gt;=TIME(6,0,0),D25&lt;=TIME(8,0,0)),E25,"")</f>
        <v/>
      </c>
      <c r="H25" s="276" t="n"/>
      <c r="I25" s="30">
        <f>ROUND(IF(OR(D25="",E25="",E25=0),0,IF(H25="",MOD(E25-D25,1)*24,MOD(H25-D25,1)*24)),2)</f>
        <v/>
      </c>
      <c r="J25" s="158" t="n"/>
      <c r="K25" s="274" t="n"/>
      <c r="L25" s="271" t="n"/>
      <c r="M25" s="275">
        <f>MAX(0,V25-W25)</f>
        <v/>
      </c>
      <c r="N25" s="278">
        <f>(IF(OR($C25="",$D25=""),0,
 IF(OR($A24="Holiday",$A25="Holiday"),
    IF(ISNUMBER(MATCH(TRIM($B25),{"Phagwah","Good Friday","Easter Monday","Labour Day","Christmas","Eid ul Azha","Romans-2","Globe-12","Neptune P1"},0)),0,$I25),
 IF(AND(NOT(OR($A24="Annual Leave",$A25="Annual Leave")),$A25="Off day"),$I25,
  MAX(0,$I25-$V25)
  ))))+W25</f>
        <v/>
      </c>
      <c r="O25" s="278">
        <f>IF(AND(OR($A24="Holiday",$A25="Holiday"),
        ISNUMBER(MATCH(TRIM($B25),{"Phagwah","Good Friday","Easter Monday","Labour Day","Christmas","Eid ul Azha","Romans-2","Globe-12","Neptune P1"},0))),
   $I25,0)</f>
        <v/>
      </c>
      <c r="P25" s="278">
        <f>IF(OR($O$7="Canteen",$O$7="Head Office"),0,IF($I25&lt;=0,0,IF(AND($I24&lt;=0,OR(TRIM($J25)="Hebrews",TRIM($J25)="Romans",TRIM($J25)="Romans-2",TRIM($J25)="Globe",TRIM($J25)="Globe-12",TRIM($J25)="Neptune P1")),1,0)))</f>
        <v/>
      </c>
      <c r="Q25" s="279" t="n"/>
      <c r="R25" s="278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IF(AND($I24=0,$I25&gt;0),1,0),
      0
   ),
0))</f>
        <v/>
      </c>
      <c r="S25" s="278">
        <f>IF(OR($A24="Annual Leave",$A25="Annual Leave"),IF(AND($A24&lt;&gt;"Annual Leave",$A25="Annual Leave"),8,0),0)</f>
        <v/>
      </c>
      <c r="T25" s="280" t="n"/>
      <c r="U25" s="144">
        <f>MAX(0,40-Y25)</f>
        <v/>
      </c>
      <c r="V25" s="351">
        <f>IF(OR($C25="",$D25=""),0,
 IF(OR($A24="Holiday",$A25="Holiday"),0,
 IF(AND(NOT(OR($A24="Annual Leave",$A25="Annual Leave")),$A25="Off day"),0,
  IF($I24+$I25&gt;=8,IF($I24&gt;=8,0,8-$I24),$I25)
  )))</f>
        <v/>
      </c>
      <c r="W25" s="351">
        <f>MAX(0,V25-U25)</f>
        <v/>
      </c>
      <c r="X25" s="351">
        <f>IF(C25="","",C25-WEEKDAY(C25,1)+1)</f>
        <v/>
      </c>
      <c r="Y25" s="351">
        <f>SUMPRODUCT(($X$14:$X24=X25)*(($V$14:$V24)+($O$14:$O24)))+IF(X25=X14,$L$11,0)</f>
        <v/>
      </c>
      <c r="Z25" s="351" t="n"/>
      <c r="AA25" s="351" t="n"/>
      <c r="AB25" s="351" t="n"/>
      <c r="AC25" s="351" t="n"/>
      <c r="AD25" s="351" t="n"/>
      <c r="AE25" s="351" t="n"/>
      <c r="AF25" s="351" t="n"/>
    </row>
    <row r="26" ht="24" customHeight="1" s="348" thickBot="1">
      <c r="A26" s="159" t="inlineStr">
        <is>
          <t>On Day</t>
        </is>
      </c>
      <c r="B26" s="281" t="n"/>
      <c r="C26" s="92">
        <f>C24+1</f>
        <v/>
      </c>
      <c r="D26" s="31" t="n"/>
      <c r="E26" s="160">
        <f>IF(D26="", "",
 IF(D26=TIME(0,0,0), 0,
 IF(AND(D26&gt;=TIME(0,0,1), D26&lt;=TIME(2,0,0)), TIME(7,0,0),
 IF(AND(D26&gt;=TIME(6,0,0), D26&lt;=TIME(8,0,0)), TIME(12,0,0),
 IF(AND(D26&gt;TIME(8,0,0), D26&lt;=TIME(13,59,0)), TIME(15,0,0),
 IF(AND(D26&gt;=TIME(14,0,0), D26&lt;=TIME(17,59,0)), TIME(21,0,0),
 IF(AND(D26&gt;=TIME(18,0,0), D26&lt;=TIME(21,59,0)), TIME(0,0,0),
 IF(AND(D26&gt;=TIME(22,0,0), D26&lt;=TIME(23,59,59)), TIME(7,0,0), ""))))))))</f>
        <v/>
      </c>
      <c r="F26" s="161" t="n"/>
      <c r="G26" s="160">
        <f>IF(AND(D26&gt;=TIME(6,0,0),D26&lt;=TIME(8,0,0)),E26,"")</f>
        <v/>
      </c>
      <c r="H26" s="31" t="n"/>
      <c r="I26" s="32">
        <f>ROUND(IF(OR(D26="",E26="",E26=0),0,IF(H26="",MOD(E26-D26,1)*24,MOD(H26-D26,1)*24)),2)</f>
        <v/>
      </c>
      <c r="J26" s="162" t="n"/>
      <c r="K26" s="282" t="n"/>
      <c r="L26" s="271" t="n"/>
      <c r="M26" s="283">
        <f>MAX(0,V26-W26)</f>
        <v/>
      </c>
      <c r="N26" s="33">
        <f>(IF(OR($C26="",$D26=""),0,
 IF(OR($A26="Holiday",$A27="Holiday"),
    IF(ISNUMBER(MATCH(TRIM($B26),{"Phagwah","Good Friday","Easter Monday","Labour Day","Christmas","Eid ul Azha","Romans-2","Globe-12","Neptune P1"},0)),0,$I26),
 IF(AND(NOT(OR($A26="Annual Leave",$A27="Annual Leave")),$A26="Off day"),$I26,
  MAX(0,$I26-$V26)
  ))))+W26</f>
        <v/>
      </c>
      <c r="O26" s="33">
        <f>IF(AND(OR($A26="Holiday",$A27="Holiday"),
        ISNUMBER(MATCH(TRIM($B26),{"Phagwah","Good Friday","Easter Monday","Labour Day","Christmas","Eid ul Azha","Romans-2","Globe-12","Neptune P1"},0))),
   $I26,0)</f>
        <v/>
      </c>
      <c r="P26" s="33">
        <f>IF(OR($O$7="Canteen",$O$7="Head Office"),0,IF($I26&lt;=0,0,IF(OR(OR(TRIM($J26)="Hebrews",TRIM($J26)="Romans",TRIM($J26)="Romans-2",TRIM($J26)="Globe",TRIM($J26)="Globe-12",TRIM($J26)="Neptune P1"),AND($I27&gt;0,OR(TRIM($J27)="Hebrews",TRIM($J27)="Romans",TRIM($J27)="Romans-2",TRIM($J27)="Globe",TRIM($J27)="Globe-12",TRIM($J27)="Neptune P1"))),1,0)))</f>
        <v/>
      </c>
      <c r="Q26" s="34" t="n"/>
      <c r="R26" s="33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IF($I26&gt;0,1,0),
      0
   ),
0))</f>
        <v/>
      </c>
      <c r="S26" s="33">
        <f>IF(OR($A26="Annual Leave",$A27="Annual Leave"),IF($A26="Annual Leave",8,0),0)</f>
        <v/>
      </c>
      <c r="T26" s="35" t="n"/>
      <c r="U26" s="144">
        <f>MAX(0,40-Y26)</f>
        <v/>
      </c>
      <c r="V26" s="351">
        <f>IF(OR($C26="",$D26=""),0,
 IF(OR($A26="Holiday",$A27="Holiday"),0,
 IF(AND(NOT(OR($A26="Annual Leave",$A27="Annual Leave")),$A26="Off day"),0,
  IF($I26+$I27&gt;=8,IF($I26&gt;=8,8,$I26),$I26)
  )))</f>
        <v/>
      </c>
      <c r="W26" s="351">
        <f>MAX(0,V26-U26)</f>
        <v/>
      </c>
      <c r="X26" s="351">
        <f>IF(C26="","",C26-WEEKDAY(C26,1)+1)</f>
        <v/>
      </c>
      <c r="Y26" s="351">
        <f>SUMPRODUCT(($X$14:$X25=X26)*(($V$14:$V25)+($O$14:$O25)))+IF(X26=X14,$L$11,0)</f>
        <v/>
      </c>
      <c r="Z26" s="351" t="n"/>
      <c r="AA26" s="351" t="n"/>
      <c r="AB26" s="351" t="n"/>
      <c r="AC26" s="351" t="n"/>
      <c r="AD26" s="351" t="n"/>
      <c r="AE26" s="351" t="n"/>
      <c r="AF26" s="351" t="n"/>
    </row>
    <row r="27" ht="24" customHeight="1" s="348" thickBot="1">
      <c r="A27" s="159" t="inlineStr">
        <is>
          <t>On Day</t>
        </is>
      </c>
      <c r="B27" s="281" t="n"/>
      <c r="C27" s="93">
        <f>C26</f>
        <v/>
      </c>
      <c r="D27" s="36" t="n"/>
      <c r="E27" s="163">
        <f>IF(D27="", "",
 IF(D27=TIME(0,0,0), 0,
 IF(AND(D27&gt;=TIME(0,0,1), D27&lt;=TIME(2,0,0)), TIME(7,0,0),
 IF(AND(D27&gt;=TIME(6,0,0), D27&lt;=TIME(8,0,0)), TIME(12,0,0),
 IF(AND(D27&gt;TIME(8,0,0), D27&lt;=TIME(13,59,0)), TIME(15,0,0),
 IF(AND(D27&gt;=TIME(14,0,0), D27&lt;=TIME(17,59,0)), TIME(21,0,0),
 IF(AND(D27&gt;=TIME(18,0,0), D27&lt;=TIME(21,59,0)), TIME(0,0,0),
 IF(AND(D27&gt;=TIME(22,0,0), D27&lt;=TIME(23,59,59)), TIME(7,0,0), ""))))))))</f>
        <v/>
      </c>
      <c r="F27" s="164" t="n"/>
      <c r="G27" s="163">
        <f>IF(AND(D27&gt;=TIME(6,0,0),D27&lt;=TIME(8,0,0)),E27,"")</f>
        <v/>
      </c>
      <c r="H27" s="36" t="n"/>
      <c r="I27" s="37">
        <f>ROUND(IF(OR(D27="",E27="",E27=0),0,IF(H27="",MOD(E27-D27,1)*24,MOD(H27-D27,1)*24)),2)</f>
        <v/>
      </c>
      <c r="J27" s="162" t="n"/>
      <c r="K27" s="282" t="n"/>
      <c r="L27" s="271" t="n"/>
      <c r="M27" s="283">
        <f>MAX(0,V27-W27)</f>
        <v/>
      </c>
      <c r="N27" s="38">
        <f>(IF(OR($C27="",$D27=""),0,
 IF(OR($A26="Holiday",$A27="Holiday"),
    IF(ISNUMBER(MATCH(TRIM($B27),{"Phagwah","Good Friday","Easter Monday","Labour Day","Christmas","Eid ul Azha","Romans-2","Globe-12","Neptune P1"},0)),0,$I27),
 IF(AND(NOT(OR($A26="Annual Leave",$A27="Annual Leave")),$A27="Off day"),$I27,
  MAX(0,$I27-$V27)
  ))))+W27</f>
        <v/>
      </c>
      <c r="O27" s="38">
        <f>IF(AND(OR($A26="Holiday",$A27="Holiday"),
        ISNUMBER(MATCH(TRIM($B27),{"Phagwah","Good Friday","Easter Monday","Labour Day","Christmas","Eid ul Azha","Romans-2","Globe-12","Neptune P1"},0))),
   $I27,0)</f>
        <v/>
      </c>
      <c r="P27" s="38">
        <f>IF(OR($O$7="Canteen",$O$7="Head Office"),0,IF($I27&lt;=0,0,IF(AND($I26&lt;=0,OR(TRIM($J27)="Hebrews",TRIM($J27)="Romans",TRIM($J27)="Romans-2",TRIM($J27)="Globe",TRIM($J27)="Globe-12",TRIM($J27)="Neptune P1")),1,0)))</f>
        <v/>
      </c>
      <c r="Q27" s="39" t="n"/>
      <c r="R27" s="38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IF(AND($I26=0,$I27&gt;0),1,0),
      0
   ),
0))</f>
        <v/>
      </c>
      <c r="S27" s="38">
        <f>IF(OR($A26="Annual Leave",$A27="Annual Leave"),IF(AND($A26&lt;&gt;"Annual Leave",$A27="Annual Leave"),8,0),0)</f>
        <v/>
      </c>
      <c r="T27" s="40" t="n"/>
      <c r="U27" s="144">
        <f>MAX(0,40-Y27)</f>
        <v/>
      </c>
      <c r="V27" s="351">
        <f>IF(OR($C27="",$D27=""),0,
 IF(OR($A26="Holiday",$A27="Holiday"),0,
 IF(AND(NOT(OR($A26="Annual Leave",$A27="Annual Leave")),$A27="Off day"),0,
  IF($I26+$I27&gt;=8,IF($I26&gt;=8,0,8-$I26),$I27)
  )))</f>
        <v/>
      </c>
      <c r="W27" s="351">
        <f>MAX(0,V27-U27)</f>
        <v/>
      </c>
      <c r="X27" s="351">
        <f>IF(C27="","",C27-WEEKDAY(C27,1)+1)</f>
        <v/>
      </c>
      <c r="Y27" s="351">
        <f>SUMPRODUCT(($X$14:$X26=X27)*(($V$14:$V26)+($O$14:$O26)))+IF(X27=X14,$L$11,0)</f>
        <v/>
      </c>
      <c r="Z27" s="351" t="n"/>
      <c r="AA27" s="351" t="n"/>
      <c r="AB27" s="351" t="n"/>
      <c r="AC27" s="351" t="n"/>
      <c r="AD27" s="351" t="n"/>
      <c r="AE27" s="351" t="n"/>
      <c r="AF27" s="351" t="n"/>
    </row>
    <row r="28" ht="24" customHeight="1" s="348" thickBot="1">
      <c r="A28" s="176" t="n"/>
      <c r="B28" s="176" t="n"/>
      <c r="C28" s="145" t="n"/>
      <c r="D28" s="6" t="n"/>
      <c r="E28" s="14" t="n"/>
      <c r="F28" s="6" t="n"/>
      <c r="G28" s="6" t="n"/>
      <c r="H28" s="336" t="n"/>
      <c r="I28" s="351" t="n"/>
      <c r="J28" s="336" t="n"/>
      <c r="K28" s="336" t="n"/>
      <c r="L28" s="336" t="n"/>
      <c r="M28" s="99">
        <f>MAX(0,V28-W28)</f>
        <v/>
      </c>
      <c r="N28" s="99">
        <f>(IF(OR($C28="",$D28=""),0,
 IF(OR($A28="Holiday",$A29="Holiday"),
    IF(ISNUMBER(MATCH(TRIM($B28),{"Phagwah","Good Friday","Easter Monday","Labour Day","Christmas","Eid ul Azha","Romans-2","Globe-12","Neptune P1"},0)),0,$I28),
 IF(AND(NOT(OR($A28="Annual Leave",$A29="Annual Leave")),$A28="Off day"),$I28,
  MAX(0,$I28-$V28)
  ))))+W28</f>
        <v/>
      </c>
      <c r="O28" s="99">
        <f>IF(AND(OR($A28="Holiday",$A29="Holiday"),
        ISNUMBER(MATCH(TRIM($B28),{"Phagwah","Good Friday","Easter Monday","Labour Day","Christmas","Eid ul Azha","Romans-2","Globe-12","Neptune P1"},0))),
   $I28,0)</f>
        <v/>
      </c>
      <c r="P28" s="99">
        <f>IF(OR($O$7="Canteen",$O$7="Head Office"),0,IF($I28&lt;=0,0,IF(OR(OR(TRIM($J28)="Hebrews",TRIM($J28)="Romans",TRIM($J28)="Romans-2",TRIM($J28)="Globe",TRIM($J28)="Globe-12",TRIM($J28)="Neptune P1"),AND($I29&gt;0,OR(TRIM($J29)="Hebrews",TRIM($J29)="Romans",TRIM($J29)="Romans-2",TRIM($J29)="Globe",TRIM($J29)="Globe-12",TRIM($J29)="Neptune P1"))),1,0)))</f>
        <v/>
      </c>
      <c r="Q28" s="178" t="n"/>
      <c r="R28" s="15" t="n"/>
      <c r="S28" s="99">
        <f>IF(OR($A28="Annual Leave",$A29="Annual Leave"),IF($A28="Annual Leave",8,0),0)</f>
        <v/>
      </c>
      <c r="T28" s="100">
        <f>SUM(T14:T27)</f>
        <v/>
      </c>
      <c r="U28" s="144">
        <f>MAX(0,40-Y28)</f>
        <v/>
      </c>
      <c r="V28" s="351">
        <f>IF(OR($C28="",$D28=""),0,
 IF(OR($A28="Holiday",$A29="Holiday"),0,
 IF(AND(NOT(OR($A28="Annual Leave",$A29="Annual Leave")),$A28="Off day"),0,
  IF($I28+$I29&gt;=8,IF($I28&gt;=8,8,$I28),$I28)
  )))</f>
        <v/>
      </c>
      <c r="W28" s="351">
        <f>MAX(0,V28-U28)</f>
        <v/>
      </c>
      <c r="X28" s="351">
        <f>IF(C28="","",C28-WEEKDAY(C28,1)+1)</f>
        <v/>
      </c>
      <c r="Y28" s="351">
        <f>SUMPRODUCT(($X$14:$X27=X28)*(($V$14:$V27)+($O$14:$O27)))+IF(X28=X14,$L$11,0)</f>
        <v/>
      </c>
      <c r="Z28" s="351" t="n"/>
      <c r="AA28" s="351" t="n"/>
      <c r="AB28" s="351" t="n"/>
      <c r="AC28" s="351" t="n"/>
      <c r="AD28" s="351" t="n"/>
      <c r="AE28" s="351" t="n"/>
      <c r="AF28" s="351" t="n"/>
    </row>
    <row r="29" hidden="1" ht="15.75" customHeight="1" s="348" thickBot="1">
      <c r="A29" s="179" t="n"/>
      <c r="B29" s="176" t="n"/>
      <c r="C29" s="145" t="n"/>
      <c r="D29" s="6" t="n"/>
      <c r="E29" s="295">
        <f>IF(D29="", "",
 IF(D29=TIME(0,0,0), 0,
 IF(AND(D29&gt;=TIME(0,0,1), D29&lt;=TIME(2,0,0)), TIME(7,0,0),
 IF(AND(D29&gt;=TIME(6,0,0), D29&lt;=TIME(8,0,0)), TIME(12,0,0),
 IF(AND(D29&gt;TIME(8,0,0), D29&lt;=TIME(13,59,0)), TIME(15,0,0),
 IF(AND(D29&gt;=TIME(14,0,0), D29&lt;=TIME(17,59,0)), TIME(21,0,0),
 IF(AND(D29&gt;=TIME(18,0,0), D29&lt;=TIME(21,59,0)), TIME(0,0,0),
 IF(AND(D29&gt;=TIME(22,0,0), D29&lt;=TIME(23,59,59)), TIME(7,0,0), ""))))))))</f>
        <v/>
      </c>
      <c r="F29" s="6" t="n"/>
      <c r="G29" s="6" t="n"/>
      <c r="H29" s="6" t="n"/>
      <c r="I29" s="6" t="n"/>
      <c r="J29" s="6" t="n"/>
      <c r="K29" s="6" t="n"/>
      <c r="L29" s="6" t="n"/>
      <c r="M29" s="4">
        <f>MAX(0,V29-W29)</f>
        <v/>
      </c>
      <c r="N29" s="4">
        <f>(IF(OR($C29="",$D29=""),0,
 IF(OR($A28="Holiday",$A29="Holiday"),
    IF(ISNUMBER(MATCH(TRIM($B29),{"Phagwah","Good Friday","Easter Monday","Labour Day","Christmas","Eid ul Azha","Romans-2","Globe-12","Neptune P1"},0)),0,$I29),
 IF(AND(NOT(OR($A28="Annual Leave",$A29="Annual Leave")),$A29="Off day"),$I29,
  MAX(0,$I29-$V29)
  ))))+W29</f>
        <v/>
      </c>
      <c r="O29" s="4">
        <f>IF(AND(OR($A28="Holiday",$A29="Holiday"),
        ISNUMBER(MATCH(TRIM($B29),{"Phagwah","Good Friday","Easter Monday","Labour Day","Christmas","Eid ul Azha","Romans-2","Globe-12","Neptune P1"},0))),
   $I29,0)</f>
        <v/>
      </c>
      <c r="P29" s="4">
        <f>IF(OR($O$7="Canteen",$O$7="Head Office"),0,IF($I29&lt;=0,0,IF(AND($I28&lt;=0,OR(TRIM($J29)="Hebrews",TRIM($J29)="Romans",TRIM($J29)="Romans-2",TRIM($J29)="Globe",TRIM($J29)="Globe-12",TRIM($J29)="Neptune P1")),1,0)))</f>
        <v/>
      </c>
      <c r="Q29" s="6" t="n"/>
      <c r="R29" s="296">
        <f>IF(OR($O$7="Canteen",$O$7="Head Office"),0,IF(
  AND(
    SUMIFS(I:I, C:C, C29) &gt;= 8,
    COUNTIFS(C$14:C29, C29)=1,
    OR(
      TEXT(D29,"hh:mm:ss")="07:00:00",
      TEXT(D29,"hh:mm:ss")="15:00:00",
      TEXT(D29,"hh:mm:ss")="23:00:00",
      TEXT(D30,"hh:mm:ss")="07:00:00",
      TEXT(D30,"hh:mm:ss")="15:00:00",
      TEXT(D30,"hh:mm:ss")="23:00:00"
    )
  ),
  1,
  0
))</f>
        <v/>
      </c>
      <c r="S29" s="4">
        <f>IF(OR($A28="Annual Leave",$A29="Annual Leave"),IF(AND($A28&lt;&gt;"Annual Leave",$A29="Annual Leave"),8,0),0)</f>
        <v/>
      </c>
      <c r="T29" s="146" t="n"/>
      <c r="U29" s="351">
        <f>MAX(0,40-Y29)</f>
        <v/>
      </c>
      <c r="V29" s="351">
        <f>IF(OR($C29="",$D29=""),0,
 IF(OR($A28="Holiday",$A29="Holiday"),0,
 IF(AND(NOT(OR($A28="Annual Leave",$A29="Annual Leave")),$A29="Off day"),0,
  IF($I28+$I29&gt;=8,IF($I28&gt;=8,0,8-$I28),$I29)
  )))</f>
        <v/>
      </c>
      <c r="W29" s="351">
        <f>MAX(0,V29-U29)</f>
        <v/>
      </c>
      <c r="X29" s="351">
        <f>IF(C29="","",C29-WEEKDAY(C29,1)+1)</f>
        <v/>
      </c>
      <c r="Y29" s="351">
        <f>SUMPRODUCT(($X$14:$X28=X29)*(($V$14:$V28)+($O$14:$O28)))+IF(X29=X14,$L$11,0)</f>
        <v/>
      </c>
      <c r="Z29" s="351" t="n"/>
      <c r="AA29" s="351" t="n"/>
      <c r="AB29" s="351" t="n"/>
      <c r="AC29" s="351" t="n"/>
      <c r="AD29" s="351" t="n"/>
      <c r="AE29" s="351" t="n"/>
      <c r="AF29" s="351" t="n"/>
    </row>
    <row r="30" ht="24" customHeight="1" s="348" thickBot="1">
      <c r="A30" s="147" t="inlineStr">
        <is>
          <t>On Day</t>
        </is>
      </c>
      <c r="B30" s="180" t="n"/>
      <c r="C30" s="88">
        <f>C27+1</f>
        <v/>
      </c>
      <c r="D30" s="54" t="n"/>
      <c r="E30" s="148">
        <f>IF(D30="", "",
 IF(D30=TIME(0,0,0), 0,
 IF(AND(D30&gt;=TIME(0,0,1), D30&lt;=TIME(2,0,0)), TIME(7,0,0),
 IF(AND(D30&gt;=TIME(6,0,0), D30&lt;=TIME(8,0,0)), TIME(12,0,0),
 IF(AND(D30&gt;TIME(8,0,0), D30&lt;=TIME(13,59,0)), TIME(15,0,0),
 IF(AND(D30&gt;=TIME(14,0,0), D30&lt;=TIME(17,59,0)), TIME(21,0,0),
 IF(AND(D30&gt;=TIME(18,0,0), D30&lt;=TIME(21,59,0)), TIME(0,0,0),
 IF(AND(D30&gt;=TIME(22,0,0), D30&lt;=TIME(23,59,59)), TIME(7,0,0), ""))))))))</f>
        <v/>
      </c>
      <c r="F30" s="149" t="n"/>
      <c r="G30" s="148">
        <f>IF(AND(D30&gt;=TIME(6,0,0),D30&lt;=TIME(8,0,0)),E30,"")</f>
        <v/>
      </c>
      <c r="H30" s="54" t="n"/>
      <c r="I30" s="55">
        <f>ROUND(IF(OR(D30="",E30="",E30=0),0,IF(H30="",MOD(E30-D30,1)*24,MOD(H30-D30,1)*24)),2)</f>
        <v/>
      </c>
      <c r="J30" s="150" t="n"/>
      <c r="K30" s="270" t="n"/>
      <c r="L30" s="181" t="n"/>
      <c r="M30" s="272">
        <f>MAX(0,V30-W30)</f>
        <v/>
      </c>
      <c r="N30" s="56">
        <f>(IF(OR($C30="",$D30=""),0,
 IF(OR($A30="Holiday",$A31="Holiday"),
    IF(ISNUMBER(MATCH(TRIM($B30),{"Phagwah","Good Friday","Easter Monday","Labour Day","Christmas","Eid ul Azha","Romans-2","Globe-12","Neptune P1"},0)),0,$I30),
 IF(AND(NOT(OR($A30="Annual Leave",$A31="Annual Leave")),$A30="Off day"),$I30,
  MAX(0,$I30-$V30)
  ))))+W30</f>
        <v/>
      </c>
      <c r="O30" s="56">
        <f>IF(AND(OR($A30="Holiday",$A31="Holiday"),
        ISNUMBER(MATCH(TRIM($B30),{"Phagwah","Good Friday","Easter Monday","Labour Day","Christmas","Eid ul Azha","Romans-2","Globe-12","Neptune P1"},0))),
   $I30,0)</f>
        <v/>
      </c>
      <c r="P30" s="56">
        <f>IF(OR($O$7="Canteen",$O$7="Head Office"),0,IF($I30&lt;=0,0,IF(OR(OR(TRIM($J30)="Hebrews",TRIM($J30)="Romans",TRIM($J30)="Romans-2",TRIM($J30)="Globe",TRIM($J30)="Globe-12",TRIM($J30)="Neptune P1"),AND($I31&gt;0,OR(TRIM($J31)="Hebrews",TRIM($J31)="Romans",TRIM($J31)="Romans-2",TRIM($J31)="Globe",TRIM($J31)="Globe-12",TRIM($J31)="Neptune P1"))),1,0)))</f>
        <v/>
      </c>
      <c r="Q30" s="57" t="n"/>
      <c r="R30" s="56">
        <f>IF(OR($O$7="Canteen",$O$7="Head Office"),0,IF(
  AND(
    SUMIFS(I:I, C:C, C30) &gt;= 8,
    COUNTIFS(C$14:C30, C30)=1,
    OR(
      TEXT(D30,"hh:mm:ss")="07:00:00",
      TEXT(D30,"hh:mm:ss")="15:00:00",
      TEXT(D30,"hh:mm:ss")="23:00:00",
      TEXT(D31,"hh:mm:ss")="07:00:00",
      TEXT(D31,"hh:mm:ss")="15:00:00",
      TEXT(D31,"hh:mm:ss")="23:00:00"
    )
  ),
  1,
  0
))</f>
        <v/>
      </c>
      <c r="S30" s="56">
        <f>IF(OR($A30="Annual Leave",$A31="Annual Leave"),IF($A30="Annual Leave",8,0),0)</f>
        <v/>
      </c>
      <c r="T30" s="58" t="n"/>
      <c r="U30" s="144">
        <f>MAX(0,40-Y30)</f>
        <v/>
      </c>
      <c r="V30" s="151">
        <f>IF(OR($C30="",$D30=""),0,
 IF(OR($A30="Holiday",$A31="Holiday"),0,
 IF(AND(NOT(OR($A30="Annual Leave",$A31="Annual Leave")),$A30="Off day"),0,
  IF($I30+$I31&gt;=8,IF($I30&gt;=8,8,$I30),$I30)
  )))</f>
        <v/>
      </c>
      <c r="W30" s="151">
        <f>MAX(0,V30-U30)</f>
        <v/>
      </c>
      <c r="X30" s="151">
        <f>IF(C30="","",C30-WEEKDAY(C30,1)+1)</f>
        <v/>
      </c>
      <c r="Y30" s="151">
        <f>SUMPRODUCT(($X$14:$X29=X30)*(($V$14:$V29)+($O$14:$O29)))+IF(X30=X14,$L$11,0)</f>
        <v/>
      </c>
      <c r="Z30" s="151" t="n"/>
      <c r="AA30" s="151" t="n"/>
      <c r="AB30" s="151" t="n"/>
      <c r="AC30" s="351" t="n"/>
      <c r="AD30" s="351" t="n"/>
      <c r="AE30" s="351" t="n"/>
      <c r="AF30" s="351" t="n"/>
    </row>
    <row r="31" ht="24" customHeight="1" s="348" thickBot="1">
      <c r="A31" s="147" t="inlineStr">
        <is>
          <t>On Day</t>
        </is>
      </c>
      <c r="B31" s="182" t="n"/>
      <c r="C31" s="89">
        <f>C30</f>
        <v/>
      </c>
      <c r="D31" s="59" t="n"/>
      <c r="E31" s="152">
        <f>IF(D31="", "",
 IF(D31=TIME(0,0,0), 0,
 IF(AND(D31&gt;=TIME(0,0,1), D31&lt;=TIME(2,0,0)), TIME(7,0,0),
 IF(AND(D31&gt;=TIME(6,0,0), D31&lt;=TIME(8,0,0)), TIME(12,0,0),
 IF(AND(D31&gt;TIME(8,0,0), D31&lt;=TIME(13,59,0)), TIME(15,0,0),
 IF(AND(D31&gt;=TIME(14,0,0), D31&lt;=TIME(17,59,0)), TIME(21,0,0),
 IF(AND(D31&gt;=TIME(18,0,0), D31&lt;=TIME(21,59,0)), TIME(0,0,0),
 IF(AND(D31&gt;=TIME(22,0,0), D31&lt;=TIME(23,59,59)), TIME(7,0,0), ""))))))))</f>
        <v/>
      </c>
      <c r="F31" s="153" t="n"/>
      <c r="G31" s="152">
        <f>IF(AND(D31&gt;=TIME(6,0,0),D31&lt;=TIME(8,0,0)),E31,"")</f>
        <v/>
      </c>
      <c r="H31" s="59" t="n"/>
      <c r="I31" s="60">
        <f>ROUND(IF(OR(D31="",E31="",E31=0),0,IF(H31="",MOD(E31-D31,1)*24,MOD(H31-D31,1)*24)),2)</f>
        <v/>
      </c>
      <c r="J31" s="150" t="n"/>
      <c r="K31" s="270" t="n"/>
      <c r="L31" s="183" t="n"/>
      <c r="M31" s="272">
        <f>MAX(0,V31-W31)</f>
        <v/>
      </c>
      <c r="N31" s="61">
        <f>(IF(OR($C31="",$D31=""),0,
 IF(OR($A30="Holiday",$A31="Holiday"),
    IF(ISNUMBER(MATCH(TRIM($B31),{"Phagwah","Good Friday","Easter Monday","Labour Day","Christmas","Eid ul Azha","Romans-2","Globe-12","Neptune P1"},0)),0,$I31),
 IF(AND(NOT(OR($A30="Annual Leave",$A31="Annual Leave")),$A31="Off day"),$I31,
  MAX(0,$I31-$V31)
  ))))+W31</f>
        <v/>
      </c>
      <c r="O31" s="61">
        <f>IF(AND(OR($A30="Holiday",$A31="Holiday"),
        ISNUMBER(MATCH(TRIM($B31),{"Phagwah","Good Friday","Easter Monday","Labour Day","Christmas","Eid ul Azha","Romans-2","Globe-12","Neptune P1"},0))),
   $I31,0)</f>
        <v/>
      </c>
      <c r="P31" s="61">
        <f>IF(OR($O$7="Canteen",$O$7="Head Office"),0,IF($I31&lt;=0,0,IF(AND($I30&lt;=0,OR(TRIM($J31)="Hebrews",TRIM($J31)="Romans",TRIM($J31)="Romans-2",TRIM($J31)="Globe",TRIM($J31)="Globe-12",TRIM($J31)="Neptune P1")),1,0)))</f>
        <v/>
      </c>
      <c r="Q31" s="62" t="n"/>
      <c r="R31" s="61">
        <f>IF(OR($O$7="Canteen",$O$7="Head Office"),0,IF(
  AND(
    SUMIFS(I:I, C:C, C31) &gt;= 8,
    COUNTIFS(C$14:C31, C31)=1,
    OR(
      TEXT(D31,"hh:mm:ss")="07:00:00",
      TEXT(D31,"hh:mm:ss")="15:00:00",
      TEXT(D31,"hh:mm:ss")="23:00:00",
      TEXT(D32,"hh:mm:ss")="07:00:00",
      TEXT(D32,"hh:mm:ss")="15:00:00",
      TEXT(D32,"hh:mm:ss")="23:00:00"
    )
  ),
  1,
  0
))</f>
        <v/>
      </c>
      <c r="S31" s="61">
        <f>IF(OR($A30="Annual Leave",$A31="Annual Leave"),IF(AND($A30&lt;&gt;"Annual Leave",$A31="Annual Leave"),8,0),0)</f>
        <v/>
      </c>
      <c r="T31" s="63" t="n"/>
      <c r="U31" s="144">
        <f>MAX(0,40-Y31)</f>
        <v/>
      </c>
      <c r="V31" s="151">
        <f>IF(OR($C31="",$D31=""),0,
 IF(OR($A30="Holiday",$A31="Holiday"),0,
 IF(AND(NOT(OR($A30="Annual Leave",$A31="Annual Leave")),$A31="Off day"),0,
  IF($I30+$I31&gt;=8,IF($I30&gt;=8,0,8-$I30),$I31)
  )))</f>
        <v/>
      </c>
      <c r="W31" s="151">
        <f>MAX(0,V31-U31)</f>
        <v/>
      </c>
      <c r="X31" s="151">
        <f>IF(C31="","",C31-WEEKDAY(C31,1)+1)</f>
        <v/>
      </c>
      <c r="Y31" s="151">
        <f>SUMPRODUCT(($X$14:$X30=X31)*(($V$14:$V30)+($O$14:$O30)))+IF(X31=X14,$L$11,0)</f>
        <v/>
      </c>
      <c r="Z31" s="151" t="n"/>
      <c r="AA31" s="151" t="n"/>
      <c r="AB31" s="151" t="n"/>
      <c r="AC31" s="351" t="n"/>
      <c r="AD31" s="351" t="n"/>
      <c r="AE31" s="351" t="n"/>
      <c r="AF31" s="351" t="n"/>
    </row>
    <row r="32" ht="24" customHeight="1" s="348" thickBot="1">
      <c r="A32" s="184" t="inlineStr">
        <is>
          <t>On Day</t>
        </is>
      </c>
      <c r="B32" s="185" t="n"/>
      <c r="C32" s="101">
        <f>C30+1</f>
        <v/>
      </c>
      <c r="D32" s="11" t="n"/>
      <c r="E32" s="186">
        <f>IF(D32="", "",
 IF(D32=TIME(0,0,0), 0,
 IF(AND(D32&gt;=TIME(0,0,1), D32&lt;=TIME(2,0,0)), TIME(7,0,0),
 IF(AND(D32&gt;=TIME(6,0,0), D32&lt;=TIME(8,0,0)), TIME(12,0,0),
 IF(AND(D32&gt;TIME(8,0,0), D32&lt;=TIME(13,59,0)), TIME(15,0,0),
 IF(AND(D32&gt;=TIME(14,0,0), D32&lt;=TIME(17,59,0)), TIME(21,0,0),
 IF(AND(D32&gt;=TIME(18,0,0), D32&lt;=TIME(21,59,0)), TIME(0,0,0),
 IF(AND(D32&gt;=TIME(22,0,0), D32&lt;=TIME(23,59,59)), TIME(7,0,0), ""))))))))</f>
        <v/>
      </c>
      <c r="F32" s="187" t="n"/>
      <c r="G32" s="186">
        <f>IF(AND(D32&gt;=TIME(6,0,0),D32&lt;=TIME(8,0,0)),E32,"")</f>
        <v/>
      </c>
      <c r="H32" s="11" t="n"/>
      <c r="I32" s="87">
        <f>ROUND(IF(OR(D32="",E32="",E32=0),0,IF(H32="",MOD(E32-D32,1)*24,MOD(H32-D32,1)*24)),2)</f>
        <v/>
      </c>
      <c r="J32" s="188" t="n"/>
      <c r="K32" s="297" t="n"/>
      <c r="L32" s="189" t="n"/>
      <c r="M32" s="298">
        <f>MAX(0,V32-W32)</f>
        <v/>
      </c>
      <c r="N32" s="12">
        <f>(IF(OR($C32="",$D32=""),0,
 IF(OR($A32="Holiday",$A33="Holiday"),
    IF(ISNUMBER(MATCH(TRIM($B32),{"Phagwah","Good Friday","Easter Monday","Labour Day","Christmas","Eid ul Azha","Romans-2","Globe-12","Neptune P1"},0)),0,$I32),
 IF(AND(NOT(OR($A32="Annual Leave",$A33="Annual Leave")),$A32="Off day"),$I32,
  MAX(0,$I32-$V32)
  ))))+W32</f>
        <v/>
      </c>
      <c r="O32" s="12">
        <f>IF(AND(OR($A32="Holiday",$A33="Holiday"),
        ISNUMBER(MATCH(TRIM($B32),{"Phagwah","Good Friday","Easter Monday","Labour Day","Christmas","Eid ul Azha","Romans-2","Globe-12","Neptune P1"},0))),
   $I32,0)</f>
        <v/>
      </c>
      <c r="P32" s="12">
        <f>IF(OR($O$7="Canteen",$O$7="Head Office"),0,IF($I32&lt;=0,0,IF(OR(OR(TRIM($J32)="Hebrews",TRIM($J32)="Romans",TRIM($J32)="Romans-2",TRIM($J32)="Globe",TRIM($J32)="Globe-12",TRIM($J32)="Neptune P1"),AND($I33&gt;0,OR(TRIM($J33)="Hebrews",TRIM($J33)="Romans",TRIM($J33)="Romans-2",TRIM($J33)="Globe",TRIM($J33)="Globe-12",TRIM($J33)="Neptune P1"))),1,0)))</f>
        <v/>
      </c>
      <c r="Q32" s="13" t="n"/>
      <c r="R32" s="12">
        <f>IF(OR($O$7="Canteen",$O$7="Head Office"),0,IF(
  AND(
    SUMIFS(I:I, C:C, C32) &gt;= 8,
    COUNTIFS(C$14:C32, C32)=1,
    OR(
      TEXT(D32,"hh:mm:ss")="07:00:00",
      TEXT(D32,"hh:mm:ss")="15:00:00",
      TEXT(D32,"hh:mm:ss")="23:00:00",
      TEXT(D33,"hh:mm:ss")="07:00:00",
      TEXT(D33,"hh:mm:ss")="15:00:00",
      TEXT(D33,"hh:mm:ss")="23:00:00"
    )
  ),
  1,
  0
))</f>
        <v/>
      </c>
      <c r="S32" s="12">
        <f>IF(OR($A32="Annual Leave",$A33="Annual Leave"),IF($A32="Annual Leave",8,0),0)</f>
        <v/>
      </c>
      <c r="T32" s="102" t="n"/>
      <c r="U32" s="144">
        <f>MAX(0,40-Y32)</f>
        <v/>
      </c>
      <c r="V32" s="351">
        <f>IF(OR($C32="",$D32=""),0,
 IF(OR($A32="Holiday",$A33="Holiday"),0,
 IF(AND(NOT(OR($A32="Annual Leave",$A33="Annual Leave")),$A32="Off day"),0,
  IF($I32+$I33&gt;=8,IF($I32&gt;=8,8,$I32),$I32)
  )))</f>
        <v/>
      </c>
      <c r="W32" s="351">
        <f>MAX(0,V32-U32)</f>
        <v/>
      </c>
      <c r="X32" s="351">
        <f>IF(C32="","",C32-WEEKDAY(C32,1)+1)</f>
        <v/>
      </c>
      <c r="Y32" s="351">
        <f>SUMPRODUCT(($X$14:$X31=X32)*(($V$14:$V31)+($O$14:$O31)))+IF(X32=X14,$L$11,0)</f>
        <v/>
      </c>
      <c r="Z32" s="351" t="n"/>
      <c r="AA32" s="351" t="n"/>
      <c r="AB32" s="351" t="n"/>
      <c r="AC32" s="351" t="n"/>
      <c r="AD32" s="351" t="n"/>
      <c r="AE32" s="351" t="n"/>
      <c r="AF32" s="351" t="n"/>
    </row>
    <row r="33" ht="24" customHeight="1" s="348" thickBot="1">
      <c r="A33" s="184" t="inlineStr">
        <is>
          <t>On Day</t>
        </is>
      </c>
      <c r="B33" s="299" t="n"/>
      <c r="C33" s="101">
        <f>C32</f>
        <v/>
      </c>
      <c r="D33" s="300" t="n"/>
      <c r="E33" s="301">
        <f>IF(D33="", "",
 IF(D33=TIME(0,0,0), 0,
 IF(AND(D33&gt;=TIME(0,0,1), D33&lt;=TIME(2,0,0)), TIME(7,0,0),
 IF(AND(D33&gt;=TIME(6,0,0), D33&lt;=TIME(8,0,0)), TIME(12,0,0),
 IF(AND(D33&gt;TIME(8,0,0), D33&lt;=TIME(13,59,0)), TIME(15,0,0),
 IF(AND(D33&gt;=TIME(14,0,0), D33&lt;=TIME(17,59,0)), TIME(21,0,0),
 IF(AND(D33&gt;=TIME(18,0,0), D33&lt;=TIME(21,59,0)), TIME(0,0,0),
 IF(AND(D33&gt;=TIME(22,0,0), D33&lt;=TIME(23,59,59)), TIME(7,0,0), ""))))))))</f>
        <v/>
      </c>
      <c r="F33" s="187" t="n"/>
      <c r="G33" s="301">
        <f>IF(AND(D33&gt;=TIME(6,0,0),D33&lt;=TIME(8,0,0)),E33,"")</f>
        <v/>
      </c>
      <c r="H33" s="300" t="n"/>
      <c r="I33" s="87">
        <f>ROUND(IF(OR(D33="",E33="",E33=0),0,IF(H33="",MOD(E33-D33,1)*24,MOD(H33-D33,1)*24)),2)</f>
        <v/>
      </c>
      <c r="J33" s="190" t="n"/>
      <c r="K33" s="297" t="n"/>
      <c r="L33" s="189" t="n"/>
      <c r="M33" s="298">
        <f>MAX(0,V33-W33)</f>
        <v/>
      </c>
      <c r="N33" s="302">
        <f>(IF(OR($C33="",$D33=""),0,
 IF(OR($A32="Holiday",$A33="Holiday"),
    IF(ISNUMBER(MATCH(TRIM($B33),{"Phagwah","Good Friday","Easter Monday","Labour Day","Christmas","Eid ul Azha","Romans-2","Globe-12","Neptune P1"},0)),0,$I33),
 IF(AND(NOT(OR($A32="Annual Leave",$A33="Annual Leave")),$A33="Off day"),$I33,
  MAX(0,$I33-$V33)
  ))))+W33</f>
        <v/>
      </c>
      <c r="O33" s="302">
        <f>IF(AND(OR($A32="Holiday",$A33="Holiday"),
        ISNUMBER(MATCH(TRIM($B33),{"Phagwah","Good Friday","Easter Monday","Labour Day","Christmas","Eid ul Azha","Romans-2","Globe-12","Neptune P1"},0))),
   $I33,0)</f>
        <v/>
      </c>
      <c r="P33" s="302">
        <f>IF(OR($O$7="Canteen",$O$7="Head Office"),0,IF($I33&lt;=0,0,IF(AND($I32&lt;=0,OR(TRIM($J33)="Hebrews",TRIM($J33)="Romans",TRIM($J33)="Romans-2",TRIM($J33)="Globe",TRIM($J33)="Globe-12",TRIM($J33)="Neptune P1")),1,0)))</f>
        <v/>
      </c>
      <c r="Q33" s="303" t="n"/>
      <c r="R33" s="302">
        <f>IF(OR($O$7="Canteen",$O$7="Head Office"),0,IF(
  AND(
    SUMIFS(I:I, C:C, C33) &gt;= 8,
    COUNTIFS(C$14:C33, C33)=1,
    OR(
      TEXT(D33,"hh:mm:ss")="07:00:00",
      TEXT(D33,"hh:mm:ss")="15:00:00",
      TEXT(D33,"hh:mm:ss")="23:00:00",
      TEXT(D34,"hh:mm:ss")="07:00:00",
      TEXT(D34,"hh:mm:ss")="15:00:00",
      TEXT(D34,"hh:mm:ss")="23:00:00"
    )
  ),
  1,
  0
))</f>
        <v/>
      </c>
      <c r="S33" s="302">
        <f>IF(OR($A32="Annual Leave",$A33="Annual Leave"),IF(AND($A32&lt;&gt;"Annual Leave",$A33="Annual Leave"),8,0),0)</f>
        <v/>
      </c>
      <c r="T33" s="304" t="n"/>
      <c r="U33" s="144">
        <f>MAX(0,40-Y33)</f>
        <v/>
      </c>
      <c r="V33" s="351">
        <f>IF(OR($C33="",$D33=""),0,
 IF(OR($A32="Holiday",$A33="Holiday"),0,
 IF(AND(NOT(OR($A32="Annual Leave",$A33="Annual Leave")),$A33="Off day"),0,
  IF($I32+$I33&gt;=8,IF($I32&gt;=8,0,8-$I32),$I33)
  )))</f>
        <v/>
      </c>
      <c r="W33" s="351">
        <f>MAX(0,V33-U33)</f>
        <v/>
      </c>
      <c r="X33" s="351">
        <f>IF(C33="","",C33-WEEKDAY(C33,1)+1)</f>
        <v/>
      </c>
      <c r="Y33" s="351">
        <f>SUMPRODUCT(($X$14:$X32=X33)*(($V$14:$V32)+($O$14:$O32)))+IF(X33=X14,$L$11,0)</f>
        <v/>
      </c>
      <c r="Z33" s="351" t="n"/>
      <c r="AA33" s="351" t="n"/>
      <c r="AB33" s="351" t="n"/>
      <c r="AC33" s="351" t="n"/>
      <c r="AD33" s="351" t="n"/>
      <c r="AE33" s="351" t="n"/>
      <c r="AF33" s="351" t="n"/>
    </row>
    <row r="34" ht="24" customHeight="1" s="348" thickBot="1">
      <c r="A34" s="159" t="inlineStr">
        <is>
          <t>On Day</t>
        </is>
      </c>
      <c r="B34" s="191" t="n"/>
      <c r="C34" s="92">
        <f>C32+1</f>
        <v/>
      </c>
      <c r="D34" s="31" t="n"/>
      <c r="E34" s="160">
        <f>IF(D34="", "",
 IF(D34=TIME(0,0,0), 0,
 IF(AND(D34&gt;=TIME(0,0,1), D34&lt;=TIME(2,0,0)), TIME(7,0,0),
 IF(AND(D34&gt;=TIME(6,0,0), D34&lt;=TIME(8,0,0)), TIME(12,0,0),
 IF(AND(D34&gt;TIME(8,0,0), D34&lt;=TIME(13,59,0)), TIME(15,0,0),
 IF(AND(D34&gt;=TIME(14,0,0), D34&lt;=TIME(17,59,0)), TIME(21,0,0),
 IF(AND(D34&gt;=TIME(18,0,0), D34&lt;=TIME(21,59,0)), TIME(0,0,0),
 IF(AND(D34&gt;=TIME(22,0,0), D34&lt;=TIME(23,59,59)), TIME(7,0,0), ""))))))))</f>
        <v/>
      </c>
      <c r="F34" s="161" t="n"/>
      <c r="G34" s="160">
        <f>IF(AND(D34&gt;=TIME(6,0,0),D34&lt;=TIME(8,0,0)),E34,"")</f>
        <v/>
      </c>
      <c r="H34" s="31" t="n"/>
      <c r="I34" s="32">
        <f>ROUND(IF(OR(D34="",E34="",E34=0),0,IF(H34="",MOD(E34-D34,1)*24,MOD(H34-D34,1)*24)),2)</f>
        <v/>
      </c>
      <c r="J34" s="162" t="n"/>
      <c r="K34" s="282" t="n"/>
      <c r="L34" s="181" t="n"/>
      <c r="M34" s="283">
        <f>MAX(0,V34-W34)</f>
        <v/>
      </c>
      <c r="N34" s="33">
        <f>(IF(OR($C34="",$D34=""),0,
 IF(OR($A34="Holiday",$A35="Holiday"),
    IF(ISNUMBER(MATCH(TRIM($B34),{"Phagwah","Good Friday","Easter Monday","Labour Day","Christmas","Eid ul Azha","Romans-2","Globe-12","Neptune P1"},0)),0,$I34),
 IF(AND(NOT(OR($A34="Annual Leave",$A35="Annual Leave")),$A34="Off day"),$I34,
  MAX(0,$I34-$V34)
  ))))+W34</f>
        <v/>
      </c>
      <c r="O34" s="33">
        <f>IF(AND(OR($A34="Holiday",$A35="Holiday"),
        ISNUMBER(MATCH(TRIM($B34),{"Phagwah","Good Friday","Easter Monday","Labour Day","Christmas","Eid ul Azha","Romans-2","Globe-12","Neptune P1"},0))),
   $I34,0)</f>
        <v/>
      </c>
      <c r="P34" s="33">
        <f>IF(OR($O$7="Canteen",$O$7="Head Office"),0,IF($I34&lt;=0,0,IF(OR(OR(TRIM($J34)="Hebrews",TRIM($J34)="Romans",TRIM($J34)="Romans-2",TRIM($J34)="Globe",TRIM($J34)="Globe-12",TRIM($J34)="Neptune P1"),AND($I35&gt;0,OR(TRIM($J35)="Hebrews",TRIM($J35)="Romans",TRIM($J35)="Romans-2",TRIM($J35)="Globe",TRIM($J35)="Globe-12",TRIM($J35)="Neptune P1"))),1,0)))</f>
        <v/>
      </c>
      <c r="Q34" s="34" t="n"/>
      <c r="R34" s="33">
        <f>IF(OR($O$7="Canteen",$O$7="Head Office"),0,IF(
  AND(
    SUMIFS(I:I, C:C, C34) &gt;= 8,
    COUNTIFS(C$14:C34, C34)=1,
    OR(
      TEXT(D34,"hh:mm:ss")="07:00:00",
      TEXT(D34,"hh:mm:ss")="15:00:00",
      TEXT(D34,"hh:mm:ss")="23:00:00",
      TEXT(D35,"hh:mm:ss")="07:00:00",
      TEXT(D35,"hh:mm:ss")="15:00:00",
      TEXT(D35,"hh:mm:ss")="23:00:00"
    )
  ),
  1,
  0
))</f>
        <v/>
      </c>
      <c r="S34" s="33">
        <f>IF(OR($A34="Annual Leave",$A35="Annual Leave"),IF($A34="Annual Leave",8,0),0)</f>
        <v/>
      </c>
      <c r="T34" s="35" t="n"/>
      <c r="U34" s="144">
        <f>MAX(0,40-Y34)</f>
        <v/>
      </c>
      <c r="V34" s="351">
        <f>IF(OR($C34="",$D34=""),0,
 IF(OR($A34="Holiday",$A35="Holiday"),0,
 IF(AND(NOT(OR($A34="Annual Leave",$A35="Annual Leave")),$A34="Off day"),0,
  IF($I34+$I35&gt;=8,IF($I34&gt;=8,8,$I34),$I34)
  )))</f>
        <v/>
      </c>
      <c r="W34" s="351">
        <f>MAX(0,V34-U34)</f>
        <v/>
      </c>
      <c r="X34" s="351">
        <f>IF(C34="","",C34-WEEKDAY(C34,1)+1)</f>
        <v/>
      </c>
      <c r="Y34" s="351">
        <f>SUMPRODUCT(($X$14:$X33=X34)*(($V$14:$V33)+($O$14:$O33)))+IF(X34=X14,$L$11,0)</f>
        <v/>
      </c>
      <c r="Z34" s="351" t="n"/>
      <c r="AA34" s="351" t="n"/>
      <c r="AB34" s="351" t="n"/>
      <c r="AC34" s="351" t="n"/>
      <c r="AD34" s="351" t="n"/>
      <c r="AE34" s="351" t="n"/>
      <c r="AF34" s="351" t="n"/>
    </row>
    <row r="35" ht="24" customHeight="1" s="348" thickBot="1">
      <c r="A35" s="159" t="inlineStr">
        <is>
          <t>On Day</t>
        </is>
      </c>
      <c r="B35" s="192" t="n"/>
      <c r="C35" s="93">
        <f>C34</f>
        <v/>
      </c>
      <c r="D35" s="36" t="n"/>
      <c r="E35" s="163">
        <f>IF(D35="", "",
 IF(D35=TIME(0,0,0), 0,
 IF(AND(D35&gt;=TIME(0,0,1), D35&lt;=TIME(2,0,0)), TIME(7,0,0),
 IF(AND(D35&gt;=TIME(6,0,0), D35&lt;=TIME(8,0,0)), TIME(12,0,0),
 IF(AND(D35&gt;TIME(8,0,0), D35&lt;=TIME(13,59,0)), TIME(15,0,0),
 IF(AND(D35&gt;=TIME(14,0,0), D35&lt;=TIME(17,59,0)), TIME(21,0,0),
 IF(AND(D35&gt;=TIME(18,0,0), D35&lt;=TIME(21,59,0)), TIME(0,0,0),
 IF(AND(D35&gt;=TIME(22,0,0), D35&lt;=TIME(23,59,59)), TIME(7,0,0), ""))))))))</f>
        <v/>
      </c>
      <c r="F35" s="164" t="n"/>
      <c r="G35" s="163">
        <f>IF(AND(D35&gt;=TIME(6,0,0),D35&lt;=TIME(8,0,0)),E35,"")</f>
        <v/>
      </c>
      <c r="H35" s="36" t="n"/>
      <c r="I35" s="37">
        <f>ROUND(IF(OR(D35="",E35="",E35=0),0,IF(H35="",MOD(E35-D35,1)*24,MOD(H35-D35,1)*24)),2)</f>
        <v/>
      </c>
      <c r="J35" s="162" t="n"/>
      <c r="K35" s="282" t="n"/>
      <c r="L35" s="183" t="n"/>
      <c r="M35" s="283">
        <f>MAX(0,V35-W35)</f>
        <v/>
      </c>
      <c r="N35" s="38">
        <f>(IF(OR($C35="",$D35=""),0,
 IF(OR($A34="Holiday",$A35="Holiday"),
    IF(ISNUMBER(MATCH(TRIM($B35),{"Phagwah","Good Friday","Easter Monday","Labour Day","Christmas","Eid ul Azha","Romans-2","Globe-12","Neptune P1"},0)),0,$I35),
 IF(AND(NOT(OR($A34="Annual Leave",$A35="Annual Leave")),$A35="Off day"),$I35,
  MAX(0,$I35-$V35)
  ))))+W35</f>
        <v/>
      </c>
      <c r="O35" s="38">
        <f>IF(AND(OR($A34="Holiday",$A35="Holiday"),
        ISNUMBER(MATCH(TRIM($B35),{"Phagwah","Good Friday","Easter Monday","Labour Day","Christmas","Eid ul Azha","Romans-2","Globe-12","Neptune P1"},0))),
   $I35,0)</f>
        <v/>
      </c>
      <c r="P35" s="38">
        <f>IF(OR($O$7="Canteen",$O$7="Head Office"),0,IF($I35&lt;=0,0,IF(AND($I34&lt;=0,OR(TRIM($J35)="Hebrews",TRIM($J35)="Romans",TRIM($J35)="Romans-2",TRIM($J35)="Globe",TRIM($J35)="Globe-12",TRIM($J35)="Neptune P1")),1,0)))</f>
        <v/>
      </c>
      <c r="Q35" s="39" t="n"/>
      <c r="R35" s="38">
        <f>IF(OR($O$7="Canteen",$O$7="Head Office"),0,IF(
  AND(
    SUMIFS(I:I, C:C, C35) &gt;= 8,
    COUNTIFS(C$14:C35, C35)=1,
    OR(
      TEXT(D35,"hh:mm:ss")="07:00:00",
      TEXT(D35,"hh:mm:ss")="15:00:00",
      TEXT(D35,"hh:mm:ss")="23:00:00",
      TEXT(D36,"hh:mm:ss")="07:00:00",
      TEXT(D36,"hh:mm:ss")="15:00:00",
      TEXT(D36,"hh:mm:ss")="23:00:00"
    )
  ),
  1,
  0
))</f>
        <v/>
      </c>
      <c r="S35" s="38">
        <f>IF(OR($A34="Annual Leave",$A35="Annual Leave"),IF(AND($A34&lt;&gt;"Annual Leave",$A35="Annual Leave"),8,0),0)</f>
        <v/>
      </c>
      <c r="T35" s="40" t="n"/>
      <c r="U35" s="144">
        <f>MAX(0,40-Y35)</f>
        <v/>
      </c>
      <c r="V35" s="351">
        <f>IF(OR($C35="",$D35=""),0,
 IF(OR($A34="Holiday",$A35="Holiday"),0,
 IF(AND(NOT(OR($A34="Annual Leave",$A35="Annual Leave")),$A35="Off day"),0,
  IF($I34+$I35&gt;=8,IF($I34&gt;=8,0,8-$I34),$I35)
  )))</f>
        <v/>
      </c>
      <c r="W35" s="351">
        <f>MAX(0,V35-U35)</f>
        <v/>
      </c>
      <c r="X35" s="351">
        <f>IF(C35="","",C35-WEEKDAY(C35,1)+1)</f>
        <v/>
      </c>
      <c r="Y35" s="351">
        <f>SUMPRODUCT(($X$14:$X34=X35)*(($V$14:$V34)+($O$14:$O34)))+IF(X35=X14,$L$11,0)</f>
        <v/>
      </c>
      <c r="Z35" s="351" t="n"/>
      <c r="AA35" s="351" t="n"/>
      <c r="AB35" s="351" t="n"/>
      <c r="AC35" s="351" t="n"/>
      <c r="AD35" s="351" t="n"/>
      <c r="AE35" s="351" t="n"/>
      <c r="AF35" s="351" t="n"/>
    </row>
    <row r="36" ht="24" customHeight="1" s="348" thickBot="1">
      <c r="A36" s="154" t="inlineStr">
        <is>
          <t>On Day</t>
        </is>
      </c>
      <c r="B36" s="193" t="n"/>
      <c r="C36" s="90">
        <f>C34+1</f>
        <v/>
      </c>
      <c r="D36" s="8" t="n"/>
      <c r="E36" s="155">
        <f>IF(D36="", "",
 IF(D36=TIME(0,0,0), 0,
 IF(AND(D36&gt;=TIME(0,0,1), D36&lt;=TIME(2,0,0)), TIME(7,0,0),
 IF(AND(D36&gt;=TIME(6,0,0), D36&lt;=TIME(8,0,0)), TIME(12,0,0),
 IF(AND(D36&gt;TIME(8,0,0), D36&lt;=TIME(13,59,0)), TIME(15,0,0),
 IF(AND(D36&gt;=TIME(14,0,0), D36&lt;=TIME(17,59,0)), TIME(21,0,0),
 IF(AND(D36&gt;=TIME(18,0,0), D36&lt;=TIME(21,59,0)), TIME(0,0,0),
 IF(AND(D36&gt;=TIME(22,0,0), D36&lt;=TIME(23,59,59)), TIME(7,0,0), ""))))))))</f>
        <v/>
      </c>
      <c r="F36" s="156" t="n"/>
      <c r="G36" s="155">
        <f>IF(AND(D36&gt;=TIME(6,0,0),D36&lt;=TIME(8,0,0)),E36,"")</f>
        <v/>
      </c>
      <c r="H36" s="8" t="n"/>
      <c r="I36" s="30">
        <f>ROUND(IF(OR(D36="",E36="",E36=0),0,IF(H36="",MOD(E36-D36,1)*24,MOD(H36-D36,1)*24)),2)</f>
        <v/>
      </c>
      <c r="J36" s="157" t="n"/>
      <c r="K36" s="274" t="n"/>
      <c r="L36" s="189" t="n"/>
      <c r="M36" s="275">
        <f>MAX(0,V36-W36)</f>
        <v/>
      </c>
      <c r="N36" s="9">
        <f>(IF(OR($C36="",$D36=""),0,
 IF(OR($A36="Holiday",$A37="Holiday"),
    IF(ISNUMBER(MATCH(TRIM($B36),{"Phagwah","Good Friday","Easter Monday","Labour Day","Christmas","Eid ul Azha","Romans-2","Globe-12","Neptune P1"},0)),0,$I36),
 IF(AND(NOT(OR($A36="Annual Leave",$A37="Annual Leave")),$A36="Off day"),$I36,
  MAX(0,$I36-$V36)
  ))))+W36</f>
        <v/>
      </c>
      <c r="O36" s="9">
        <f>IF(AND(OR($A36="Holiday",$A37="Holiday"),
        ISNUMBER(MATCH(TRIM($B36),{"Phagwah","Good Friday","Easter Monday","Labour Day","Christmas","Eid ul Azha","Romans-2","Globe-12","Neptune P1"},0))),
   $I36,0)</f>
        <v/>
      </c>
      <c r="P36" s="9">
        <f>IF(OR($O$7="Canteen",$O$7="Head Office"),0,IF($I36&lt;=0,0,IF(OR(OR(TRIM($J36)="Hebrews",TRIM($J36)="Romans",TRIM($J36)="Romans-2",TRIM($J36)="Globe",TRIM($J36)="Globe-12",TRIM($J36)="Neptune P1"),AND($I37&gt;0,OR(TRIM($J37)="Hebrews",TRIM($J37)="Romans",TRIM($J37)="Romans-2",TRIM($J37)="Globe",TRIM($J37)="Globe-12",TRIM($J37)="Neptune P1"))),1,0)))</f>
        <v/>
      </c>
      <c r="Q36" s="10" t="n"/>
      <c r="R36" s="9">
        <f>IF(OR($O$7="Canteen",$O$7="Head Office"),0,IF(
  AND(
    SUMIFS(I:I, C:C, C36) &gt;= 8,
    COUNTIFS(C$14:C36, C36)=1,
    OR(
      TEXT(D36,"hh:mm:ss")="07:00:00",
      TEXT(D36,"hh:mm:ss")="15:00:00",
      TEXT(D36,"hh:mm:ss")="23:00:00",
      TEXT(D37,"hh:mm:ss")="07:00:00",
      TEXT(D37,"hh:mm:ss")="15:00:00",
      TEXT(D37,"hh:mm:ss")="23:00:00"
    )
  ),
  1,
  0
))</f>
        <v/>
      </c>
      <c r="S36" s="9">
        <f>IF(OR($A36="Annual Leave",$A37="Annual Leave"),IF($A36="Annual Leave",8,0),0)</f>
        <v/>
      </c>
      <c r="T36" s="91" t="n"/>
      <c r="U36" s="144">
        <f>MAX(0,40-Y36)</f>
        <v/>
      </c>
      <c r="V36" s="351">
        <f>IF(OR($C36="",$D36=""),0,
 IF(OR($A36="Holiday",$A37="Holiday"),0,
 IF(AND(NOT(OR($A36="Annual Leave",$A37="Annual Leave")),$A36="Off day"),0,
  IF($I36+$I37&gt;=8,IF($I36&gt;=8,8,$I36),$I36)
  )))</f>
        <v/>
      </c>
      <c r="W36" s="351">
        <f>MAX(0,V36-U36)</f>
        <v/>
      </c>
      <c r="X36" s="351">
        <f>IF(C36="","",C36-WEEKDAY(C36,1)+1)</f>
        <v/>
      </c>
      <c r="Y36" s="351">
        <f>SUMPRODUCT(($X$14:$X35=X36)*(($V$14:$V35)+($O$14:$O35)))+IF(X36=X14,$L$11,0)</f>
        <v/>
      </c>
      <c r="Z36" s="351" t="n"/>
      <c r="AA36" s="351" t="n"/>
      <c r="AB36" s="351" t="n"/>
      <c r="AC36" s="351" t="n"/>
      <c r="AD36" s="351" t="n"/>
      <c r="AE36" s="351" t="n"/>
      <c r="AF36" s="351" t="n"/>
    </row>
    <row r="37" ht="24" customHeight="1" s="348" thickBot="1">
      <c r="A37" s="154" t="inlineStr">
        <is>
          <t>On Day</t>
        </is>
      </c>
      <c r="B37" s="305" t="n"/>
      <c r="C37" s="90">
        <f>C36</f>
        <v/>
      </c>
      <c r="D37" s="276" t="n"/>
      <c r="E37" s="277">
        <f>IF(D37="", "",
 IF(D37=TIME(0,0,0), 0,
 IF(AND(D37&gt;=TIME(0,0,1), D37&lt;=TIME(2,0,0)), TIME(7,0,0),
 IF(AND(D37&gt;=TIME(6,0,0), D37&lt;=TIME(8,0,0)), TIME(12,0,0),
 IF(AND(D37&gt;TIME(8,0,0), D37&lt;=TIME(13,59,0)), TIME(15,0,0),
 IF(AND(D37&gt;=TIME(14,0,0), D37&lt;=TIME(17,59,0)), TIME(21,0,0),
 IF(AND(D37&gt;=TIME(18,0,0), D37&lt;=TIME(21,59,0)), TIME(0,0,0),
 IF(AND(D37&gt;=TIME(22,0,0), D37&lt;=TIME(23,59,59)), TIME(7,0,0), ""))))))))</f>
        <v/>
      </c>
      <c r="F37" s="156" t="n"/>
      <c r="G37" s="277">
        <f>IF(AND(D37&gt;=TIME(6,0,0),D37&lt;=TIME(8,0,0)),E37,"")</f>
        <v/>
      </c>
      <c r="H37" s="276" t="n"/>
      <c r="I37" s="30">
        <f>ROUND(IF(OR(D37="",E37="",E37=0),0,IF(H37="",MOD(E37-D37,1)*24,MOD(H37-D37,1)*24)),2)</f>
        <v/>
      </c>
      <c r="J37" s="158" t="n"/>
      <c r="K37" s="274" t="n"/>
      <c r="L37" s="189" t="n"/>
      <c r="M37" s="275">
        <f>MAX(0,V37-W37)</f>
        <v/>
      </c>
      <c r="N37" s="278">
        <f>(IF(OR($C37="",$D37=""),0,
 IF(OR($A36="Holiday",$A37="Holiday"),
    IF(ISNUMBER(MATCH(TRIM($B37),{"Phagwah","Good Friday","Easter Monday","Labour Day","Christmas","Eid ul Azha","Romans-2","Globe-12","Neptune P1"},0)),0,$I37),
 IF(AND(NOT(OR($A36="Annual Leave",$A37="Annual Leave")),$A37="Off day"),$I37,
  MAX(0,$I37-$V37)
  ))))+W37</f>
        <v/>
      </c>
      <c r="O37" s="278">
        <f>IF(AND(OR($A36="Holiday",$A37="Holiday"),
        ISNUMBER(MATCH(TRIM($B37),{"Phagwah","Good Friday","Easter Monday","Labour Day","Christmas","Eid ul Azha","Romans-2","Globe-12","Neptune P1"},0))),
   $I37,0)</f>
        <v/>
      </c>
      <c r="P37" s="278">
        <f>IF(OR($O$7="Canteen",$O$7="Head Office"),0,IF($I37&lt;=0,0,IF(AND($I36&lt;=0,OR(TRIM($J37)="Hebrews",TRIM($J37)="Romans",TRIM($J37)="Romans-2",TRIM($J37)="Globe",TRIM($J37)="Globe-12",TRIM($J37)="Neptune P1")),1,0)))</f>
        <v/>
      </c>
      <c r="Q37" s="279" t="n"/>
      <c r="R37" s="278">
        <f>IF(OR($O$7="Canteen",$O$7="Head Office"),0,IF(
  AND(
    SUMIFS(I:I, C:C, C37) &gt;= 8,
    COUNTIFS(C$14:C37, C37)=1,
    OR(
      TEXT(D37,"hh:mm:ss")="07:00:00",
      TEXT(D37,"hh:mm:ss")="15:00:00",
      TEXT(D37,"hh:mm:ss")="23:00:00",
      TEXT(D38,"hh:mm:ss")="07:00:00",
      TEXT(D38,"hh:mm:ss")="15:00:00",
      TEXT(D38,"hh:mm:ss")="23:00:00"
    )
  ),
  1,
  0
))</f>
        <v/>
      </c>
      <c r="S37" s="278">
        <f>IF(OR($A36="Annual Leave",$A37="Annual Leave"),IF(AND($A36&lt;&gt;"Annual Leave",$A37="Annual Leave"),8,0),0)</f>
        <v/>
      </c>
      <c r="T37" s="280" t="n"/>
      <c r="U37" s="144">
        <f>MAX(0,40-Y37)</f>
        <v/>
      </c>
      <c r="V37" s="351">
        <f>IF(OR($C37="",$D37=""),0,
 IF(OR($A36="Holiday",$A37="Holiday"),0,
 IF(AND(NOT(OR($A36="Annual Leave",$A37="Annual Leave")),$A37="Off day"),0,
  IF($I36+$I37&gt;=8,IF($I36&gt;=8,0,8-$I36),$I37)
  )))</f>
        <v/>
      </c>
      <c r="W37" s="351">
        <f>MAX(0,V37-U37)</f>
        <v/>
      </c>
      <c r="X37" s="351">
        <f>IF(C37="","",C37-WEEKDAY(C37,1)+1)</f>
        <v/>
      </c>
      <c r="Y37" s="351">
        <f>SUMPRODUCT(($X$14:$X36=X37)*(($V$14:$V36)+($O$14:$O36)))+IF(X37=X14,$L$11,0)</f>
        <v/>
      </c>
      <c r="Z37" s="351" t="n"/>
      <c r="AA37" s="351" t="n"/>
      <c r="AB37" s="351" t="n"/>
      <c r="AC37" s="351" t="n"/>
      <c r="AD37" s="351" t="n"/>
      <c r="AE37" s="351" t="n"/>
      <c r="AF37" s="351" t="n"/>
    </row>
    <row r="38" ht="24" customHeight="1" s="348" thickBot="1">
      <c r="A38" s="194" t="inlineStr">
        <is>
          <t>On Day</t>
        </is>
      </c>
      <c r="B38" s="195" t="n"/>
      <c r="C38" s="103">
        <f>C36+1</f>
        <v/>
      </c>
      <c r="D38" s="64" t="n"/>
      <c r="E38" s="196">
        <f>IF(D38="", "",
 IF(D38=TIME(0,0,0), 0,
 IF(AND(D38&gt;=TIME(0,0,1), D38&lt;=TIME(2,0,0)), TIME(7,0,0),
 IF(AND(D38&gt;=TIME(6,0,0), D38&lt;=TIME(8,0,0)), TIME(12,0,0),
 IF(AND(D38&gt;TIME(8,0,0), D38&lt;=TIME(13,59,0)), TIME(15,0,0),
 IF(AND(D38&gt;=TIME(14,0,0), D38&lt;=TIME(17,59,0)), TIME(21,0,0),
 IF(AND(D38&gt;=TIME(18,0,0), D38&lt;=TIME(21,59,0)), TIME(0,0,0),
 IF(AND(D38&gt;=TIME(22,0,0), D38&lt;=TIME(23,59,59)), TIME(7,0,0), ""))))))))</f>
        <v/>
      </c>
      <c r="F38" s="197" t="n"/>
      <c r="G38" s="196">
        <f>IF(AND(D38&gt;=TIME(6,0,0),D38&lt;=TIME(8,0,0)),E38,"")</f>
        <v/>
      </c>
      <c r="H38" s="64" t="n"/>
      <c r="I38" s="65">
        <f>ROUND(IF(OR(D38="",E38="",E38=0),0,IF(H38="",MOD(E38-D38,1)*24,MOD(H38-D38,1)*24)),2)</f>
        <v/>
      </c>
      <c r="J38" s="198" t="n"/>
      <c r="K38" s="306" t="n"/>
      <c r="L38" s="181" t="n"/>
      <c r="M38" s="307">
        <f>MAX(0,V38-W38)</f>
        <v/>
      </c>
      <c r="N38" s="66">
        <f>(IF(OR($C38="",$D38=""),0,
 IF(OR($A38="Holiday",$A39="Holiday"),
    IF(ISNUMBER(MATCH(TRIM($B38),{"Phagwah","Good Friday","Easter Monday","Labour Day","Christmas","Eid ul Azha","Romans-2","Globe-12","Neptune P1"},0)),0,$I38),
 IF(AND(NOT(OR($A38="Annual Leave",$A39="Annual Leave")),$A38="Off day"),$I38,
  MAX(0,$I38-$V38)
  ))))+W38</f>
        <v/>
      </c>
      <c r="O38" s="66">
        <f>IF(AND(OR($A38="Holiday",$A39="Holiday"),
        ISNUMBER(MATCH(TRIM($B38),{"Phagwah","Good Friday","Easter Monday","Labour Day","Christmas","Eid ul Azha","Romans-2","Globe-12","Neptune P1"},0))),
   $I38,0)</f>
        <v/>
      </c>
      <c r="P38" s="66">
        <f>IF(OR($O$7="Canteen",$O$7="Head Office"),0,IF($I38&lt;=0,0,IF(OR(OR(TRIM($J38)="Hebrews",TRIM($J38)="Romans",TRIM($J38)="Romans-2",TRIM($J38)="Globe",TRIM($J38)="Globe-12",TRIM($J38)="Neptune P1"),AND($I39&gt;0,OR(TRIM($J39)="Hebrews",TRIM($J39)="Romans",TRIM($J39)="Romans-2",TRIM($J39)="Globe",TRIM($J39)="Globe-12",TRIM($J39)="Neptune P1"))),1,0)))</f>
        <v/>
      </c>
      <c r="Q38" s="67" t="n"/>
      <c r="R38" s="66">
        <f>IF(OR($O$7="Canteen",$O$7="Head Office"),0,IF(
  AND(
    SUMIFS(I:I, C:C, C38) &gt;= 8,
    COUNTIFS(C$14:C38, C38)=1,
    OR(
      TEXT(D38,"hh:mm:ss")="07:00:00",
      TEXT(D38,"hh:mm:ss")="15:00:00",
      TEXT(D38,"hh:mm:ss")="23:00:00",
      TEXT(D39,"hh:mm:ss")="07:00:00",
      TEXT(D39,"hh:mm:ss")="15:00:00",
      TEXT(D39,"hh:mm:ss")="23:00:00"
    )
  ),
  1,
  0
))</f>
        <v/>
      </c>
      <c r="S38" s="66">
        <f>IF(OR($A38="Annual Leave",$A39="Annual Leave"),IF($A38="Annual Leave",8,0),0)</f>
        <v/>
      </c>
      <c r="T38" s="68" t="n"/>
      <c r="U38" s="144">
        <f>MAX(0,40-Y38)</f>
        <v/>
      </c>
      <c r="V38" s="351">
        <f>IF(OR($C38="",$D38=""),0,
 IF(OR($A38="Holiday",$A39="Holiday"),0,
 IF(AND(NOT(OR($A38="Annual Leave",$A39="Annual Leave")),$A38="Off day"),0,
  IF($I38+$I39&gt;=8,IF($I38&gt;=8,8,$I38),$I38)
  )))</f>
        <v/>
      </c>
      <c r="W38" s="351">
        <f>MAX(0,V38-U38)</f>
        <v/>
      </c>
      <c r="X38" s="351">
        <f>IF(C38="","",C38-WEEKDAY(C38,1)+1)</f>
        <v/>
      </c>
      <c r="Y38" s="351">
        <f>SUMPRODUCT(($X$14:$X37=X38)*(($V$14:$V37)+($O$14:$O37)))+IF(X38=X14,$L$11,0)</f>
        <v/>
      </c>
      <c r="Z38" s="351" t="n"/>
      <c r="AA38" s="351" t="n"/>
      <c r="AB38" s="351" t="n"/>
      <c r="AC38" s="351" t="n"/>
      <c r="AD38" s="351" t="n"/>
      <c r="AE38" s="351" t="n"/>
      <c r="AF38" s="351" t="n"/>
    </row>
    <row r="39" ht="24" customHeight="1" s="348" thickBot="1">
      <c r="A39" s="194" t="inlineStr">
        <is>
          <t>On Day</t>
        </is>
      </c>
      <c r="B39" s="199" t="n"/>
      <c r="C39" s="104">
        <f>C38</f>
        <v/>
      </c>
      <c r="D39" s="69" t="n"/>
      <c r="E39" s="200">
        <f>IF(D39="", "",
 IF(D39=TIME(0,0,0), 0,
 IF(AND(D39&gt;=TIME(0,0,1), D39&lt;=TIME(2,0,0)), TIME(7,0,0),
 IF(AND(D39&gt;=TIME(6,0,0), D39&lt;=TIME(8,0,0)), TIME(12,0,0),
 IF(AND(D39&gt;TIME(8,0,0), D39&lt;=TIME(13,59,0)), TIME(15,0,0),
 IF(AND(D39&gt;=TIME(14,0,0), D39&lt;=TIME(17,59,0)), TIME(21,0,0),
 IF(AND(D39&gt;=TIME(18,0,0), D39&lt;=TIME(21,59,0)), TIME(0,0,0),
 IF(AND(D39&gt;=TIME(22,0,0), D39&lt;=TIME(23,59,59)), TIME(7,0,0), ""))))))))</f>
        <v/>
      </c>
      <c r="F39" s="201" t="n"/>
      <c r="G39" s="200">
        <f>IF(AND(D39&gt;=TIME(6,0,0),D39&lt;=TIME(8,0,0)),E39,"")</f>
        <v/>
      </c>
      <c r="H39" s="69" t="n"/>
      <c r="I39" s="70">
        <f>ROUND(IF(OR(D39="",E39="",E39=0),0,IF(H39="",MOD(E39-D39,1)*24,MOD(H39-D39,1)*24)),2)</f>
        <v/>
      </c>
      <c r="J39" s="198" t="n"/>
      <c r="K39" s="306" t="n"/>
      <c r="L39" s="183" t="n"/>
      <c r="M39" s="307">
        <f>MAX(0,V39-W39)</f>
        <v/>
      </c>
      <c r="N39" s="71">
        <f>(IF(OR($C39="",$D39=""),0,
 IF(OR($A38="Holiday",$A39="Holiday"),
    IF(ISNUMBER(MATCH(TRIM($B39),{"Phagwah","Good Friday","Easter Monday","Labour Day","Christmas","Eid ul Azha","Romans-2","Globe-12","Neptune P1"},0)),0,$I39),
 IF(AND(NOT(OR($A38="Annual Leave",$A39="Annual Leave")),$A39="Off day"),$I39,
  MAX(0,$I39-$V39)
  ))))+W39</f>
        <v/>
      </c>
      <c r="O39" s="71">
        <f>IF(AND(OR($A38="Holiday",$A39="Holiday"),
        ISNUMBER(MATCH(TRIM($B39),{"Phagwah","Good Friday","Easter Monday","Labour Day","Christmas","Eid ul Azha","Romans-2","Globe-12","Neptune P1"},0))),
   $I39,0)</f>
        <v/>
      </c>
      <c r="P39" s="71">
        <f>IF(OR($O$7="Canteen",$O$7="Head Office"),0,IF($I39&lt;=0,0,IF(AND($I38&lt;=0,OR(TRIM($J39)="Hebrews",TRIM($J39)="Romans",TRIM($J39)="Romans-2",TRIM($J39)="Globe",TRIM($J39)="Globe-12",TRIM($J39)="Neptune P1")),1,0)))</f>
        <v/>
      </c>
      <c r="Q39" s="72" t="n"/>
      <c r="R39" s="71">
        <f>IF(OR($O$7="Canteen",$O$7="Head Office"),0,IF(
  AND(
    SUMIFS(I:I, C:C, C39) &gt;= 8,
    COUNTIFS(C$14:C39, C39)=1,
    OR(
      TEXT(D39,"hh:mm:ss")="07:00:00",
      TEXT(D39,"hh:mm:ss")="15:00:00",
      TEXT(D39,"hh:mm:ss")="23:00:00",
      TEXT(D40,"hh:mm:ss")="07:00:00",
      TEXT(D40,"hh:mm:ss")="15:00:00",
      TEXT(D40,"hh:mm:ss")="23:00:00"
    )
  ),
  1,
  0
))</f>
        <v/>
      </c>
      <c r="S39" s="71">
        <f>IF(OR($A38="Annual Leave",$A39="Annual Leave"),IF(AND($A38&lt;&gt;"Annual Leave",$A39="Annual Leave"),8,0),0)</f>
        <v/>
      </c>
      <c r="T39" s="73" t="n"/>
      <c r="U39" s="144">
        <f>MAX(0,40-Y39)</f>
        <v/>
      </c>
      <c r="V39" s="351">
        <f>IF(OR($C39="",$D39=""),0,
 IF(OR($A38="Holiday",$A39="Holiday"),0,
 IF(AND(NOT(OR($A38="Annual Leave",$A39="Annual Leave")),$A39="Off day"),0,
  IF($I38+$I39&gt;=8,IF($I38&gt;=8,0,8-$I38),$I39)
  )))</f>
        <v/>
      </c>
      <c r="W39" s="351">
        <f>MAX(0,V39-U39)</f>
        <v/>
      </c>
      <c r="X39" s="351">
        <f>IF(C39="","",C39-WEEKDAY(C39,1)+1)</f>
        <v/>
      </c>
      <c r="Y39" s="351">
        <f>SUMPRODUCT(($X$14:$X38=X39)*(($V$14:$V38)+($O$14:$O38)))+IF(X39=X14,$L$11,0)</f>
        <v/>
      </c>
      <c r="Z39" s="351" t="n"/>
      <c r="AA39" s="351" t="n"/>
      <c r="AB39" s="351" t="n"/>
      <c r="AC39" s="351" t="n"/>
      <c r="AD39" s="351" t="n"/>
      <c r="AE39" s="351" t="n"/>
      <c r="AF39" s="351" t="n"/>
    </row>
    <row r="40" ht="24" customHeight="1" s="348" thickBot="1">
      <c r="A40" s="202" t="inlineStr">
        <is>
          <t>On Day</t>
        </is>
      </c>
      <c r="B40" s="203" t="n"/>
      <c r="C40" s="105">
        <f>C38+1</f>
        <v/>
      </c>
      <c r="D40" s="74" t="n"/>
      <c r="E40" s="204">
        <f>IF(D40="", "",
 IF(D40=TIME(0,0,0), 0,
 IF(AND(D40&gt;=TIME(0,0,1), D40&lt;=TIME(2,0,0)), TIME(7,0,0),
 IF(AND(D40&gt;=TIME(6,0,0), D40&lt;=TIME(8,0,0)), TIME(12,0,0),
 IF(AND(D40&gt;TIME(8,0,0), D40&lt;=TIME(13,59,0)), TIME(15,0,0),
 IF(AND(D40&gt;=TIME(14,0,0), D40&lt;=TIME(17,59,0)), TIME(21,0,0),
 IF(AND(D40&gt;=TIME(18,0,0), D40&lt;=TIME(21,59,0)), TIME(0,0,0),
 IF(AND(D40&gt;=TIME(22,0,0), D40&lt;=TIME(23,59,59)), TIME(7,0,0), ""))))))))</f>
        <v/>
      </c>
      <c r="F40" s="205" t="n"/>
      <c r="G40" s="204">
        <f>IF(AND(D40&gt;=TIME(6,0,0),D40&lt;=TIME(8,0,0)),E40,"")</f>
        <v/>
      </c>
      <c r="H40" s="74" t="n"/>
      <c r="I40" s="106">
        <f>ROUND(IF(OR(D40="",E40="",E40=0),0,IF(H40="",MOD(E40-D40,1)*24,MOD(H40-D40,1)*24)),2)</f>
        <v/>
      </c>
      <c r="J40" s="206" t="n"/>
      <c r="K40" s="308" t="n"/>
      <c r="L40" s="189" t="n"/>
      <c r="M40" s="309">
        <f>MAX(0,V40-W40)</f>
        <v/>
      </c>
      <c r="N40" s="75">
        <f>(IF(OR($C40="",$D40=""),0,
 IF(OR($A40="Holiday",$A41="Holiday"),
    IF(ISNUMBER(MATCH(TRIM($B40),{"Phagwah","Good Friday","Easter Monday","Labour Day","Christmas","Eid ul Azha","Romans-2","Globe-12","Neptune P1"},0)),0,$I40),
 IF(AND(NOT(OR($A40="Annual Leave",$A41="Annual Leave")),$A40="Off day"),$I40,
  MAX(0,$I40-$V40)
  ))))+W40</f>
        <v/>
      </c>
      <c r="O40" s="75">
        <f>IF(AND(OR($A40="Holiday",$A41="Holiday"),
        ISNUMBER(MATCH(TRIM($B40),{"Phagwah","Good Friday","Easter Monday","Labour Day","Christmas","Eid ul Azha","Romans-2","Globe-12","Neptune P1"},0))),
   $I40,0)</f>
        <v/>
      </c>
      <c r="P40" s="75">
        <f>IF(OR($O$7="Canteen",$O$7="Head Office"),0,IF($I40&lt;=0,0,IF(OR(OR(TRIM($J40)="Hebrews",TRIM($J40)="Romans",TRIM($J40)="Romans-2",TRIM($J40)="Globe",TRIM($J40)="Globe-12",TRIM($J40)="Neptune P1"),AND($I41&gt;0,OR(TRIM($J41)="Hebrews",TRIM($J41)="Romans",TRIM($J41)="Romans-2",TRIM($J41)="Globe",TRIM($J41)="Globe-12",TRIM($J41)="Neptune P1"))),1,0)))</f>
        <v/>
      </c>
      <c r="Q40" s="76" t="n"/>
      <c r="R40" s="75">
        <f>IF(OR($O$7="Canteen",$O$7="Head Office"),0,IF(
  AND(
    SUMIFS(I:I, C:C, C40) &gt;= 8,
    COUNTIFS(C$14:C40, C40)=1,
    OR(
      TEXT(D40,"hh:mm:ss")="07:00:00",
      TEXT(D40,"hh:mm:ss")="15:00:00",
      TEXT(D40,"hh:mm:ss")="23:00:00",
      TEXT(D41,"hh:mm:ss")="07:00:00",
      TEXT(D41,"hh:mm:ss")="15:00:00",
      TEXT(D41,"hh:mm:ss")="23:00:00"
    )
  ),
  1,
  0
))</f>
        <v/>
      </c>
      <c r="S40" s="75">
        <f>IF(OR($A40="Annual Leave",$A41="Annual Leave"),IF($A40="Annual Leave",8,0),0)</f>
        <v/>
      </c>
      <c r="T40" s="107" t="n"/>
      <c r="U40" s="144">
        <f>MAX(0,40-Y40)</f>
        <v/>
      </c>
      <c r="V40" s="351">
        <f>IF(OR($C40="",$D40=""),0,
 IF(OR($A40="Holiday",$A41="Holiday"),0,
 IF(AND(NOT(OR($A40="Annual Leave",$A41="Annual Leave")),$A40="Off day"),0,
  IF($I40+$I41&gt;=8,IF($I40&gt;=8,8,$I40),$I40)
  )))</f>
        <v/>
      </c>
      <c r="W40" s="351">
        <f>MAX(0,V40-U40)</f>
        <v/>
      </c>
      <c r="X40" s="351">
        <f>IF(C40="","",C40-WEEKDAY(C40,1)+1)</f>
        <v/>
      </c>
      <c r="Y40" s="351">
        <f>SUMPRODUCT(($X$14:$X39=X40)*(($V$14:$V39)+($O$14:$O39)))+IF(X40=X14,$L$11,0)</f>
        <v/>
      </c>
      <c r="Z40" s="351" t="n"/>
      <c r="AA40" s="351" t="n"/>
      <c r="AB40" s="351" t="n"/>
      <c r="AC40" s="351" t="n"/>
      <c r="AD40" s="351" t="n"/>
      <c r="AE40" s="351" t="n"/>
      <c r="AF40" s="351" t="n"/>
    </row>
    <row r="41" ht="24" customHeight="1" s="348" thickBot="1">
      <c r="A41" s="202" t="inlineStr">
        <is>
          <t>On Day</t>
        </is>
      </c>
      <c r="B41" s="310" t="n"/>
      <c r="C41" s="105">
        <f>C40</f>
        <v/>
      </c>
      <c r="D41" s="311" t="n"/>
      <c r="E41" s="312">
        <f>IF(D41="", "",
 IF(D41=TIME(0,0,0), 0,
 IF(AND(D41&gt;=TIME(0,0,1), D41&lt;=TIME(2,0,0)), TIME(7,0,0),
 IF(AND(D41&gt;=TIME(6,0,0), D41&lt;=TIME(8,0,0)), TIME(12,0,0),
 IF(AND(D41&gt;TIME(8,0,0), D41&lt;=TIME(13,59,0)), TIME(15,0,0),
 IF(AND(D41&gt;=TIME(14,0,0), D41&lt;=TIME(17,59,0)), TIME(21,0,0),
 IF(AND(D41&gt;=TIME(18,0,0), D41&lt;=TIME(21,59,0)), TIME(0,0,0),
 IF(AND(D41&gt;=TIME(22,0,0), D41&lt;=TIME(23,59,59)), TIME(7,0,0), ""))))))))</f>
        <v/>
      </c>
      <c r="F41" s="205" t="n"/>
      <c r="G41" s="312">
        <f>IF(AND(D41&gt;=TIME(6,0,0),D41&lt;=TIME(8,0,0)),E41,"")</f>
        <v/>
      </c>
      <c r="H41" s="311" t="n"/>
      <c r="I41" s="106">
        <f>ROUND(IF(OR(D41="",E41="",E41=0),0,IF(H41="",MOD(E41-D41,1)*24,MOD(H41-D41,1)*24)),2)</f>
        <v/>
      </c>
      <c r="J41" s="207" t="n"/>
      <c r="K41" s="308" t="n"/>
      <c r="L41" s="189" t="n"/>
      <c r="M41" s="309">
        <f>MAX(0,V41-W41)</f>
        <v/>
      </c>
      <c r="N41" s="313">
        <f>(IF(OR($C41="",$D41=""),0,
 IF(OR($A40="Holiday",$A41="Holiday"),
    IF(ISNUMBER(MATCH(TRIM($B41),{"Phagwah","Good Friday","Easter Monday","Labour Day","Christmas","Eid ul Azha","Romans-2","Globe-12","Neptune P1"},0)),0,$I41),
 IF(AND(NOT(OR($A40="Annual Leave",$A41="Annual Leave")),$A41="Off day"),$I41,
  MAX(0,$I41-$V41)
  ))))+W41</f>
        <v/>
      </c>
      <c r="O41" s="313">
        <f>IF(AND(OR($A40="Holiday",$A41="Holiday"),
        ISNUMBER(MATCH(TRIM($B41),{"Phagwah","Good Friday","Easter Monday","Labour Day","Christmas","Eid ul Azha","Romans-2","Globe-12","Neptune P1"},0))),
   $I41,0)</f>
        <v/>
      </c>
      <c r="P41" s="313">
        <f>IF(OR($O$7="Canteen",$O$7="Head Office"),0,IF($I41&lt;=0,0,IF(AND($I40&lt;=0,OR(TRIM($J41)="Hebrews",TRIM($J41)="Romans",TRIM($J41)="Romans-2",TRIM($J41)="Globe",TRIM($J41)="Globe-12",TRIM($J41)="Neptune P1")),1,0)))</f>
        <v/>
      </c>
      <c r="Q41" s="314" t="n"/>
      <c r="R41" s="313">
        <f>IF(OR($O$7="Canteen",$O$7="Head Office"),0,IF(
  AND(
    SUMIFS(I:I, C:C, C41) &gt;= 8,
    COUNTIFS(C$14:C41, C41)=1,
    OR(
      TEXT(D41,"hh:mm:ss")="07:00:00",
      TEXT(D41,"hh:mm:ss")="15:00:00",
      TEXT(D41,"hh:mm:ss")="23:00:00",
      TEXT(D42,"hh:mm:ss")="07:00:00",
      TEXT(D42,"hh:mm:ss")="15:00:00",
      TEXT(D42,"hh:mm:ss")="23:00:00"
    )
  ),
  1,
  0
))</f>
        <v/>
      </c>
      <c r="S41" s="313">
        <f>IF(OR($A40="Annual Leave",$A41="Annual Leave"),IF(AND($A40&lt;&gt;"Annual Leave",$A41="Annual Leave"),8,0),0)</f>
        <v/>
      </c>
      <c r="T41" s="315" t="n"/>
      <c r="U41" s="144">
        <f>MAX(0,40-Y41)</f>
        <v/>
      </c>
      <c r="V41" s="351">
        <f>IF(OR($C41="",$D41=""),0,
 IF(OR($A40="Holiday",$A41="Holiday"),0,
 IF(AND(NOT(OR($A40="Annual Leave",$A41="Annual Leave")),$A41="Off day"),0,
  IF($I40+$I41&gt;=8,IF($I40&gt;=8,0,8-$I40),$I41)
  )))</f>
        <v/>
      </c>
      <c r="W41" s="351">
        <f>MAX(0,V41-U41)</f>
        <v/>
      </c>
      <c r="X41" s="351">
        <f>IF(C41="","",C41-WEEKDAY(C41,1)+1)</f>
        <v/>
      </c>
      <c r="Y41" s="351">
        <f>SUMPRODUCT(($X$14:$X40=X41)*(($V$14:$V40)+($O$14:$O40)))+IF(X41=X14,$L$11,0)</f>
        <v/>
      </c>
      <c r="Z41" s="351" t="n"/>
      <c r="AA41" s="351" t="n"/>
      <c r="AB41" s="351" t="n"/>
      <c r="AC41" s="351" t="n"/>
      <c r="AD41" s="351" t="n"/>
      <c r="AE41" s="351" t="n"/>
      <c r="AF41" s="351" t="n"/>
    </row>
    <row r="42" ht="24" customHeight="1" s="348" thickBot="1">
      <c r="A42" s="208" t="inlineStr">
        <is>
          <t>On Day</t>
        </is>
      </c>
      <c r="B42" s="209" t="n"/>
      <c r="C42" s="108">
        <f>C40+1</f>
        <v/>
      </c>
      <c r="D42" s="77" t="n"/>
      <c r="E42" s="210">
        <f>IF(D42="", "",
 IF(D42=TIME(0,0,0), 0,
 IF(AND(D42&gt;=TIME(0,0,1), D42&lt;=TIME(2,0,0)), TIME(7,0,0),
 IF(AND(D42&gt;=TIME(6,0,0), D42&lt;=TIME(8,0,0)), TIME(12,0,0),
 IF(AND(D42&gt;TIME(8,0,0), D42&lt;=TIME(13,59,0)), TIME(15,0,0),
 IF(AND(D42&gt;=TIME(14,0,0), D42&lt;=TIME(17,59,0)), TIME(21,0,0),
 IF(AND(D42&gt;=TIME(18,0,0), D42&lt;=TIME(21,59,0)), TIME(0,0,0),
 IF(AND(D42&gt;=TIME(22,0,0), D42&lt;=TIME(23,59,59)), TIME(7,0,0), ""))))))))</f>
        <v/>
      </c>
      <c r="F42" s="211" t="n"/>
      <c r="G42" s="210">
        <f>IF(AND(D42&gt;=TIME(6,0,0),D42&lt;=TIME(8,0,0)),E42,"")</f>
        <v/>
      </c>
      <c r="H42" s="77" t="n"/>
      <c r="I42" s="16">
        <f>ROUND(IF(OR(D42="",E42="",E42=0),0,IF(H42="",MOD(E42-D42,1)*24,MOD(H42-D42,1)*24)),2)</f>
        <v/>
      </c>
      <c r="J42" s="212" t="n"/>
      <c r="K42" s="316" t="n"/>
      <c r="L42" s="181" t="n"/>
      <c r="M42" s="317">
        <f>MAX(0,V42-W42)</f>
        <v/>
      </c>
      <c r="N42" s="17">
        <f>(IF(OR($C42="",$D42=""),0,
 IF(OR($A42="Holiday",$A43="Holiday"),
    IF(ISNUMBER(MATCH(TRIM($B42),{"Phagwah","Good Friday","Easter Monday","Labour Day","Christmas","Eid ul Azha","Romans-2","Globe-12","Neptune P1"},0)),0,$I42),
 IF(AND(NOT(OR($A42="Annual Leave",$A43="Annual Leave")),$A42="Off day"),$I42,
  MAX(0,$I42-$V42)
  ))))+W42</f>
        <v/>
      </c>
      <c r="O42" s="213">
        <f>IF(AND(OR($A42="Holiday",$A43="Holiday"),
        ISNUMBER(MATCH(TRIM($B42),{"Phagwah","Good Friday","Easter Monday","Labour Day","Christmas","Eid ul Azha","Romans-2","Globe-12","Neptune P1"},0))),
   $I42,0)</f>
        <v/>
      </c>
      <c r="P42" s="17">
        <f>IF(OR($O$7="Canteen",$O$7="Head Office"),0,IF($I42&lt;=0,0,IF(OR(OR(TRIM($J42)="Hebrews",TRIM($J42)="Romans",TRIM($J42)="Romans-2",TRIM($J42)="Globe",TRIM($J42)="Globe-12",TRIM($J42)="Neptune P1"),AND($I43&gt;0,OR(TRIM($J43)="Hebrews",TRIM($J43)="Romans",TRIM($J43)="Romans-2",TRIM($J43)="Globe",TRIM($J43)="Globe-12",TRIM($J43)="Neptune P1"))),1,0)))</f>
        <v/>
      </c>
      <c r="Q42" s="78" t="n"/>
      <c r="R42" s="213">
        <f>IF(OR($O$7="Canteen",$O$7="Head Office"),0,IF(
  AND(
    SUMIFS(I:I, C:C, C42) &gt;= 8,
    COUNTIFS(C$14:C42, C42)=1,
    OR(
      TEXT(D42,"hh:mm:ss")="07:00:00",
      TEXT(D42,"hh:mm:ss")="15:00:00",
      TEXT(D42,"hh:mm:ss")="23:00:00",
      TEXT(D43,"hh:mm:ss")="07:00:00",
      TEXT(D43,"hh:mm:ss")="15:00:00",
      TEXT(D43,"hh:mm:ss")="23:00:00"
    )
  ),
  1,
  0
))</f>
        <v/>
      </c>
      <c r="S42" s="213">
        <f>IF(OR($A42="Annual Leave",$A43="Annual Leave"),IF($A42="Annual Leave",8,0),0)</f>
        <v/>
      </c>
      <c r="T42" s="79" t="n"/>
      <c r="U42" s="144">
        <f>MAX(0,40-Y42)</f>
        <v/>
      </c>
      <c r="V42" s="351">
        <f>IF(OR($C42="",$D42=""),0,
 IF(OR($A42="Holiday",$A43="Holiday"),0,
 IF(AND(NOT(OR($A42="Annual Leave",$A43="Annual Leave")),$A42="Off day"),0,
  IF($I42+$I43&gt;=8,IF($I42&gt;=8,8,$I42),$I42)
  )))</f>
        <v/>
      </c>
      <c r="W42" s="351">
        <f>MAX(0,V42-U42)</f>
        <v/>
      </c>
      <c r="X42" s="351">
        <f>IF(C42="","",C42-WEEKDAY(C42,1)+1)</f>
        <v/>
      </c>
      <c r="Y42" s="351">
        <f>SUMPRODUCT(($X$14:$X41=X42)*(($V$14:$V41)+($O$14:$O41)))+IF(X42=X14,$L$11,0)</f>
        <v/>
      </c>
      <c r="Z42" s="351" t="n"/>
      <c r="AA42" s="351" t="n"/>
      <c r="AB42" s="351" t="n"/>
      <c r="AC42" s="351" t="n"/>
      <c r="AD42" s="351" t="n"/>
      <c r="AE42" s="351" t="n"/>
      <c r="AF42" s="351" t="n"/>
    </row>
    <row r="43" ht="24" customHeight="1" s="348" thickBot="1">
      <c r="A43" s="208" t="inlineStr">
        <is>
          <t>On Day</t>
        </is>
      </c>
      <c r="B43" s="214" t="n"/>
      <c r="C43" s="109">
        <f>C42</f>
        <v/>
      </c>
      <c r="D43" s="18" t="n"/>
      <c r="E43" s="215">
        <f>IF(D43="", "",
 IF(D43=TIME(0,0,0), 0,
 IF(AND(D43&gt;=TIME(0,0,1), D43&lt;=TIME(2,0,0)), TIME(7,0,0),
 IF(AND(D43&gt;=TIME(6,0,0), D43&lt;=TIME(8,0,0)), TIME(12,0,0),
 IF(AND(D43&gt;TIME(8,0,0), D43&lt;=TIME(13,59,0)), TIME(15,0,0),
 IF(AND(D43&gt;=TIME(14,0,0), D43&lt;=TIME(17,59,0)), TIME(21,0,0),
 IF(AND(D43&gt;=TIME(18,0,0), D43&lt;=TIME(21,59,0)), TIME(0,0,0),
 IF(AND(D43&gt;=TIME(22,0,0), D43&lt;=TIME(23,59,59)), TIME(7,0,0), ""))))))))</f>
        <v/>
      </c>
      <c r="F43" s="216" t="n"/>
      <c r="G43" s="215">
        <f>IF(AND(D43&gt;=TIME(6,0,0),D43&lt;=TIME(8,0,0)),E43,"")</f>
        <v/>
      </c>
      <c r="H43" s="18" t="n"/>
      <c r="I43" s="19">
        <f>ROUND(IF(OR(D43="",E43="",E43=0),0,IF(H43="",MOD(E43-D43,1)*24,MOD(H43-D43,1)*24)),2)</f>
        <v/>
      </c>
      <c r="J43" s="212" t="n"/>
      <c r="K43" s="316" t="n"/>
      <c r="L43" s="183" t="n"/>
      <c r="M43" s="317">
        <f>MAX(0,V43-W43)</f>
        <v/>
      </c>
      <c r="N43" s="20">
        <f>(IF(OR($C43="",$D43=""),0,
 IF(OR($A42="Holiday",$A43="Holiday"),
    IF(ISNUMBER(MATCH(TRIM($B43),{"Phagwah","Good Friday","Easter Monday","Labour Day","Christmas","Eid ul Azha","Romans-2","Globe-12","Neptune P1"},0)),0,$I43),
 IF(AND(NOT(OR($A42="Annual Leave",$A43="Annual Leave")),$A43="Off day"),$I43,
  MAX(0,$I43-$V43)
  ))))+W43</f>
        <v/>
      </c>
      <c r="O43" s="20">
        <f>IF(AND(OR($A42="Holiday",$A43="Holiday"),
        ISNUMBER(MATCH(TRIM($B43),{"Phagwah","Good Friday","Easter Monday","Labour Day","Christmas","Eid ul Azha","Romans-2","Globe-12","Neptune P1"},0))),
   $I43,0)</f>
        <v/>
      </c>
      <c r="P43" s="20">
        <f>IF(OR($O$7="Canteen",$O$7="Head Office"),0,IF($I43&lt;=0,0,IF(AND($I42&lt;=0,OR(TRIM($J43)="Hebrews",TRIM($J43)="Romans",TRIM($J43)="Romans-2",TRIM($J43)="Globe",TRIM($J43)="Globe-12",TRIM($J43)="Neptune P1")),1,0)))</f>
        <v/>
      </c>
      <c r="Q43" s="21" t="n"/>
      <c r="R43" s="20">
        <f>IF(OR($O$7="Canteen",$O$7="Head Office"),0,IF(
  AND(
    SUMIFS(I:I, C:C, C43) &gt;= 8,
    COUNTIFS(C$14:C43, C43)=1,
    OR(
      TEXT(D43,"hh:mm:ss")="07:00:00",
      TEXT(D43,"hh:mm:ss")="15:00:00",
      TEXT(D43,"hh:mm:ss")="23:00:00",
      TEXT(D49,"hh:mm:ss")="07:00:00",
      TEXT(D49,"hh:mm:ss")="15:00:00",
      TEXT(D49,"hh:mm:ss")="23:00:00"
    )
  ),
  1,
  0
))</f>
        <v/>
      </c>
      <c r="S43" s="20">
        <f>IF(OR($A42="Annual Leave",$A43="Annual Leave"),IF(AND($A42&lt;&gt;"Annual Leave",$A43="Annual Leave"),8,0),0)</f>
        <v/>
      </c>
      <c r="T43" s="22" t="n"/>
      <c r="U43" s="144">
        <f>MAX(0,40-Y43)</f>
        <v/>
      </c>
      <c r="V43" s="351">
        <f>IF(OR($C43="",$D43=""),0,
 IF(OR($A42="Holiday",$A43="Holiday"),0,
 IF(AND(NOT(OR($A42="Annual Leave",$A43="Annual Leave")),$A43="Off day"),0,
  IF($I42+$I43&gt;=8,IF($I42&gt;=8,0,8-$I42),$I43)
  )))</f>
        <v/>
      </c>
      <c r="W43" s="351">
        <f>MAX(0,V43-U43)</f>
        <v/>
      </c>
      <c r="X43" s="351">
        <f>IF(C43="","",C43-WEEKDAY(C43,1)+1)</f>
        <v/>
      </c>
      <c r="Y43" s="351">
        <f>SUMPRODUCT(($X$14:$X42=X43)*(($V$14:$V42)+($O$14:$O42)))+IF(X43=X14,$L$11,0)</f>
        <v/>
      </c>
      <c r="Z43" s="351" t="n"/>
      <c r="AA43" s="351" t="n"/>
      <c r="AB43" s="351" t="n"/>
      <c r="AC43" s="351" t="n"/>
      <c r="AD43" s="351" t="n"/>
      <c r="AE43" s="351" t="n"/>
      <c r="AF43" s="351" t="n"/>
    </row>
    <row r="44" ht="24" customHeight="1" s="348" thickBot="1">
      <c r="A44" s="176" t="n"/>
      <c r="B44" s="176" t="n"/>
      <c r="C44" s="217" t="n"/>
      <c r="D44" s="110" t="n"/>
      <c r="E44" s="110" t="n"/>
      <c r="F44" s="218" t="n"/>
      <c r="G44" s="110" t="n"/>
      <c r="H44" s="110" t="n"/>
      <c r="I44" s="219" t="n"/>
      <c r="J44" s="219" t="n"/>
      <c r="K44" s="219" t="n"/>
      <c r="L44" s="219" t="n"/>
      <c r="M44" s="111">
        <f>MAX(0,V44-W44)</f>
        <v/>
      </c>
      <c r="N44" s="112">
        <f>(IF(OR($C44="",$D44=""),0,
 IF(OR($A44="Holiday",$A45="Holiday"),
    IF(ISNUMBER(MATCH(TRIM($B44),{"Phagwah","Good Friday","Easter Monday","Labour Day","Christmas","Eid ul Azha","Romans-2","Globe-12","Neptune P1"},0)),0,$I44),
 IF(AND(NOT(OR($A44="Annual Leave",$A45="Annual Leave")),$A44="Off day"),$I44,
  MAX(0,$I44-$V44)
  ))))+W44</f>
        <v/>
      </c>
      <c r="O44" s="112">
        <f>IF(AND(OR($A44="Holiday",$A45="Holiday"),
        ISNUMBER(MATCH(TRIM($B44),{"Phagwah","Good Friday","Easter Monday","Labour Day","Christmas","Eid ul Azha","Romans-2","Globe-12","Neptune P1"},0))),
   $I44,0)</f>
        <v/>
      </c>
      <c r="P44" s="112">
        <f>IF(OR($O$7="Canteen",$O$7="Head Office"),0,IF($I44&lt;=0,0,IF(OR(OR(TRIM($J44)="Hebrews",TRIM($J44)="Romans",TRIM($J44)="Romans-2",TRIM($J44)="Globe",TRIM($J44)="Globe-12",TRIM($J44)="Neptune P1"),AND($I45&gt;0,OR(TRIM($J45)="Hebrews",TRIM($J45)="Romans",TRIM($J45)="Romans-2",TRIM($J45)="Globe",TRIM($J45)="Globe-12",TRIM($J45)="Neptune P1"))),1,0)))</f>
        <v/>
      </c>
      <c r="Q44" s="113" t="n"/>
      <c r="R44" s="113" t="n"/>
      <c r="S44" s="112">
        <f>IF(OR($A44="Annual Leave",$A45="Annual Leave"),IF($A44="Annual Leave",8,0),0)</f>
        <v/>
      </c>
      <c r="T44" s="114" t="n"/>
      <c r="U44" s="144">
        <f>MAX(0,40-Y44)</f>
        <v/>
      </c>
      <c r="V44" s="351">
        <f>IF(OR($C44="",$D44=""),0,
 IF(OR($A44="Holiday",$A45="Holiday"),0,
 IF(AND(NOT(OR($A44="Annual Leave",$A45="Annual Leave")),$A44="Off day"),0,
  IF($I44+$I45&gt;=8,IF($I44&gt;=8,8,$I44),$I44)
  )))</f>
        <v/>
      </c>
      <c r="W44" s="351">
        <f>MAX(0,V44-U44)</f>
        <v/>
      </c>
      <c r="X44" s="351">
        <f>IF(C44="","",C44-WEEKDAY(C44,1)+1)</f>
        <v/>
      </c>
      <c r="Y44" s="351">
        <f>SUMPRODUCT(($X$14:$X43=X44)*(($V$14:$V43)+($O$14:$O43)))+IF(X44=X14,$L$11,0)</f>
        <v/>
      </c>
      <c r="Z44" s="351" t="n"/>
      <c r="AA44" s="351" t="n"/>
      <c r="AB44" s="351" t="n"/>
      <c r="AC44" s="351" t="n"/>
      <c r="AD44" s="351" t="n"/>
      <c r="AE44" s="351" t="n"/>
      <c r="AF44" s="351" t="n"/>
    </row>
    <row r="45" ht="24" customHeight="1" s="348" thickBot="1">
      <c r="A45" s="154" t="inlineStr">
        <is>
          <t>On Day</t>
        </is>
      </c>
      <c r="B45" s="318" t="n"/>
      <c r="C45" s="115">
        <f>C42+1</f>
        <v/>
      </c>
      <c r="D45" s="319" t="n"/>
      <c r="E45" s="320">
        <f>IF(D45="", "",
 IF(D45=TIME(0,0,0), 0,
 IF(AND(D45&gt;=TIME(0,0,1), D45&lt;=TIME(2,0,0)), TIME(7,0,0),
 IF(AND(D45&gt;=TIME(6,0,0), D45&lt;=TIME(8,0,0)), TIME(12,0,0),
 IF(AND(D45&gt;TIME(8,0,0), D45&lt;=TIME(13,59,0)), TIME(15,0,0),
 IF(AND(D45&gt;=TIME(14,0,0), D45&lt;=TIME(17,59,0)), TIME(21,0,0),
 IF(AND(D45&gt;=TIME(18,0,0), D45&lt;=TIME(21,59,0)), TIME(0,0,0),
 IF(AND(D45&gt;=TIME(22,0,0), D45&lt;=TIME(23,59,59)), TIME(7,0,0), ""))))))))</f>
        <v/>
      </c>
      <c r="F45" s="321" t="n"/>
      <c r="G45" s="320">
        <f>IF(AND(D45&gt;=TIME(6,0,0),D45&lt;=TIME(8,0,0)),E45,"")</f>
        <v/>
      </c>
      <c r="H45" s="319" t="n"/>
      <c r="I45" s="30">
        <f>ROUND(IF(OR(D45="",E45="",E45=0),0,IF(H45="",MOD(E45-D45,1)*24,MOD(H45-D45,1)*24)),2)</f>
        <v/>
      </c>
      <c r="J45" s="220" t="n"/>
      <c r="K45" s="274" t="n"/>
      <c r="L45" s="181" t="n"/>
      <c r="M45" s="275">
        <f>MAX(0,V45-W45)</f>
        <v/>
      </c>
      <c r="N45" s="322">
        <f>(IF(OR($C45="",$D45=""),0,
 IF(OR($A44="Holiday",$A45="Holiday"),
    IF(ISNUMBER(MATCH(TRIM($B45),{"Phagwah","Good Friday","Easter Monday","Labour Day","Christmas","Eid ul Azha","Romans-2","Globe-12","Neptune P1"},0)),0,$I45),
 IF(AND(NOT(OR($A44="Annual Leave",$A45="Annual Leave")),$A45="Off day"),$I45,
  MAX(0,$I45-$V45)
  ))))+W45</f>
        <v/>
      </c>
      <c r="O45" s="322">
        <f>IF(AND(OR($A44="Holiday",$A45="Holiday"),
        ISNUMBER(MATCH(TRIM($B45),{"Phagwah","Good Friday","Easter Monday","Labour Day","Christmas","Eid ul Azha","Romans-2","Globe-12","Neptune P1"},0))),
   $I45,0)</f>
        <v/>
      </c>
      <c r="P45" s="322">
        <f>IF(OR($O$7="Canteen",$O$7="Head Office"),0,IF($I45&lt;=0,0,IF(AND($I44&lt;=0,OR(TRIM($J45)="Hebrews",TRIM($J45)="Romans",TRIM($J45)="Romans-2",TRIM($J45)="Globe",TRIM($J45)="Globe-12",TRIM($J45)="Neptune P1")),1,0)))</f>
        <v/>
      </c>
      <c r="Q45" s="323" t="n"/>
      <c r="R45" s="322">
        <f>IF(OR($O$7="Canteen",$O$7="Head Office"),0,IF(
  AND(
    SUMIFS(I:I, C:C, C45) &gt;= 8,
    COUNTIFS(C$14:C45, C45)=1,
    OR(
      TEXT(D45,"hh:mm:ss")="07:00:00",
      TEXT(D45,"hh:mm:ss")="15:00:00",
      TEXT(D45,"hh:mm:ss")="23:00:00",
      TEXT(D46,"hh:mm:ss")="07:00:00",
      TEXT(D46,"hh:mm:ss")="15:00:00",
      TEXT(D46,"hh:mm:ss")="23:00:00"
    )
  ),
  1,
  0
))</f>
        <v/>
      </c>
      <c r="S45" s="322">
        <f>IF(OR($A44="Annual Leave",$A45="Annual Leave"),IF(AND($A44&lt;&gt;"Annual Leave",$A45="Annual Leave"),8,0),0)</f>
        <v/>
      </c>
      <c r="T45" s="116" t="n"/>
      <c r="U45" s="144">
        <f>MAX(0,40-Y45)</f>
        <v/>
      </c>
      <c r="V45" s="351">
        <f>IF(OR($C45="",$D45=""),0,
 IF(OR($A44="Holiday",$A45="Holiday"),0,
 IF(AND(NOT(OR($A44="Annual Leave",$A45="Annual Leave")),$A45="Off day"),0,
  IF($I44+$I45&gt;=8,IF($I44&gt;=8,0,8-$I44),$I45)
  )))</f>
        <v/>
      </c>
      <c r="W45" s="351">
        <f>MAX(0,V45-U45)</f>
        <v/>
      </c>
      <c r="X45" s="351">
        <f>IF(C45="","",C45-WEEKDAY(C45,1)+1)</f>
        <v/>
      </c>
      <c r="Y45" s="351">
        <f>SUMPRODUCT(($X$14:$X44=X45)*(($V$14:$V44)+($O$14:$O44)))+IF(X45=X14,$L$11,0)</f>
        <v/>
      </c>
      <c r="Z45" s="351" t="n"/>
      <c r="AA45" s="351" t="n"/>
      <c r="AB45" s="351" t="n"/>
      <c r="AC45" s="351" t="n"/>
      <c r="AD45" s="351" t="n"/>
      <c r="AE45" s="351" t="n"/>
      <c r="AF45" s="351" t="n"/>
    </row>
    <row r="46" ht="24" customHeight="1" s="348" thickBot="1">
      <c r="A46" s="154" t="inlineStr">
        <is>
          <t>On Day</t>
        </is>
      </c>
      <c r="B46" s="305" t="n"/>
      <c r="C46" s="90">
        <f>C45</f>
        <v/>
      </c>
      <c r="D46" s="80" t="n"/>
      <c r="E46" s="221">
        <f>IF(D46="", "",
 IF(D46=TIME(0,0,0), 0,
 IF(AND(D46&gt;=TIME(0,0,1), D46&lt;=TIME(2,0,0)), TIME(7,0,0),
 IF(AND(D46&gt;=TIME(6,0,0), D46&lt;=TIME(8,0,0)), TIME(12,0,0),
 IF(AND(D46&gt;TIME(8,0,0), D46&lt;=TIME(13,59,0)), TIME(15,0,0),
 IF(AND(D46&gt;=TIME(14,0,0), D46&lt;=TIME(17,59,0)), TIME(21,0,0),
 IF(AND(D46&gt;=TIME(18,0,0), D46&lt;=TIME(21,59,0)), TIME(0,0,0),
 IF(AND(D46&gt;=TIME(22,0,0), D46&lt;=TIME(23,59,59)), TIME(7,0,0), ""))))))))</f>
        <v/>
      </c>
      <c r="F46" s="156" t="n"/>
      <c r="G46" s="221">
        <f>IF(AND(D46&gt;=TIME(6,0,0),D46&lt;=TIME(8,0,0)),E46,"")</f>
        <v/>
      </c>
      <c r="H46" s="80" t="n"/>
      <c r="I46" s="30">
        <f>ROUND(IF(OR(D46="",E46="",E46=0),0,IF(H46="",MOD(E46-D46,1)*24,MOD(H46-D46,1)*24)),2)</f>
        <v/>
      </c>
      <c r="J46" s="158" t="n"/>
      <c r="K46" s="274" t="n"/>
      <c r="L46" s="189" t="n"/>
      <c r="M46" s="275">
        <f>MAX(0,V46-W46)</f>
        <v/>
      </c>
      <c r="N46" s="81">
        <f>(IF(OR($C46="",$D46=""),0,
 IF(OR($A46="Holiday",$A47="Holiday"),
    IF(ISNUMBER(MATCH(TRIM($B46),{"Phagwah","Good Friday","Easter Monday","Labour Day","Christmas","Eid ul Azha","Romans-2","Globe-12","Neptune P1"},0)),0,$I46),
 IF(AND(NOT(OR($A46="Annual Leave",$A47="Annual Leave")),$A46="Off day"),$I46,
  MAX(0,$I46-$V46)
  ))))+W46</f>
        <v/>
      </c>
      <c r="O46" s="81">
        <f>IF(AND(OR($A46="Holiday",$A47="Holiday"),
        ISNUMBER(MATCH(TRIM($B46),{"Phagwah","Good Friday","Easter Monday","Labour Day","Christmas","Eid ul Azha","Romans-2","Globe-12","Neptune P1"},0))),
   $I46,0)</f>
        <v/>
      </c>
      <c r="P46" s="81">
        <f>IF(OR($O$7="Canteen",$O$7="Head Office"),0,IF($I46&lt;=0,0,IF(OR(OR(TRIM($J46)="Hebrews",TRIM($J46)="Romans",TRIM($J46)="Romans-2",TRIM($J46)="Globe",TRIM($J46)="Globe-12",TRIM($J46)="Neptune P1"),AND($I47&gt;0,OR(TRIM($J47)="Hebrews",TRIM($J47)="Romans",TRIM($J47)="Romans-2",TRIM($J47)="Globe",TRIM($J47)="Globe-12",TRIM($J47)="Neptune P1"))),1,0)))</f>
        <v/>
      </c>
      <c r="Q46" s="82" t="n"/>
      <c r="R46" s="81">
        <f>IF(OR($O$7="Canteen",$O$7="Head Office"),0,IF(
  AND(
    SUMIFS(I:I, C:C, C46) &gt;= 8,
    COUNTIFS(C$14:C46, C46)=1,
    OR(
      TEXT(D46,"hh:mm:ss")="07:00:00",
      TEXT(D46,"hh:mm:ss")="15:00:00",
      TEXT(D46,"hh:mm:ss")="23:00:00",
      TEXT(D51,"hh:mm:ss")="07:00:00",
      TEXT(D51,"hh:mm:ss")="15:00:00",
      TEXT(D51,"hh:mm:ss")="23:00:00"
    )
  ),
  1,
  0
))</f>
        <v/>
      </c>
      <c r="S46" s="81">
        <f>IF(OR($A46="Annual Leave",$A47="Annual Leave"),IF($A46="Annual Leave",8,0),0)</f>
        <v/>
      </c>
      <c r="T46" s="117" t="n"/>
      <c r="U46" s="144">
        <f>MAX(0,40-Y46)</f>
        <v/>
      </c>
      <c r="V46" s="351">
        <f>IF(OR($C46="",$D46=""),0,
 IF(OR($A46="Holiday",$A47="Holiday"),0,
 IF(AND(NOT(OR($A46="Annual Leave",$A47="Annual Leave")),$A46="Off day"),0,
  IF($I46+$I47&gt;=8,IF($I46&gt;=8,8,$I46),$I46)
  )))</f>
        <v/>
      </c>
      <c r="W46" s="351">
        <f>MAX(0,V46-U46)</f>
        <v/>
      </c>
      <c r="X46" s="351">
        <f>IF(C46="","",C46-WEEKDAY(C46,1)+1)</f>
        <v/>
      </c>
      <c r="Y46" s="351">
        <f>SUMPRODUCT(($X$14:$X45=X46)*(($V$14:$V45)+($O$14:$O45)))+IF(X46=X14,$L$11,0)</f>
        <v/>
      </c>
      <c r="Z46" s="351" t="n"/>
      <c r="AA46" s="351" t="n"/>
      <c r="AB46" s="351" t="n"/>
      <c r="AC46" s="351" t="n"/>
      <c r="AD46" s="351" t="n"/>
      <c r="AE46" s="351" t="n"/>
      <c r="AF46" s="351" t="n"/>
    </row>
    <row r="47" ht="24" customHeight="1" s="348" thickBot="1">
      <c r="A47" s="184" t="inlineStr">
        <is>
          <t>On Day</t>
        </is>
      </c>
      <c r="B47" s="222" t="n"/>
      <c r="C47" s="118">
        <f>C45+1</f>
        <v/>
      </c>
      <c r="D47" s="83" t="n"/>
      <c r="E47" s="223">
        <f>IF(D47="", "",
 IF(D47=TIME(0,0,0), 0,
 IF(AND(D47&gt;=TIME(0,0,1), D47&lt;=TIME(2,0,0)), TIME(7,0,0),
 IF(AND(D47&gt;=TIME(6,0,0), D47&lt;=TIME(8,0,0)), TIME(12,0,0),
 IF(AND(D47&gt;TIME(8,0,0), D47&lt;=TIME(13,59,0)), TIME(15,0,0),
 IF(AND(D47&gt;=TIME(14,0,0), D47&lt;=TIME(17,59,0)), TIME(21,0,0),
 IF(AND(D47&gt;=TIME(18,0,0), D47&lt;=TIME(21,59,0)), TIME(0,0,0),
 IF(AND(D47&gt;=TIME(22,0,0), D47&lt;=TIME(23,59,59)), TIME(7,0,0), ""))))))))</f>
        <v/>
      </c>
      <c r="F47" s="224" t="n"/>
      <c r="G47" s="223">
        <f>IF(AND(D47&gt;=TIME(6,0,0),D47&lt;=TIME(8,0,0)),E47,"")</f>
        <v/>
      </c>
      <c r="H47" s="83" t="n"/>
      <c r="I47" s="23">
        <f>ROUND(IF(OR(D47="",E47="",E47=0),0,IF(H47="",MOD(E47-D47,1)*24,MOD(H47-D47,1)*24)),2)</f>
        <v/>
      </c>
      <c r="J47" s="225" t="n"/>
      <c r="K47" s="297" t="n"/>
      <c r="L47" s="181" t="n"/>
      <c r="M47" s="298">
        <f>MAX(0,V47-W47)</f>
        <v/>
      </c>
      <c r="N47" s="84">
        <f>(IF(OR($C47="",$D47=""),0,
 IF(OR($A46="Holiday",$A47="Holiday"),
    IF(ISNUMBER(MATCH(TRIM($B47),{"Phagwah","Good Friday","Easter Monday","Labour Day","Christmas","Eid ul Azha","Romans-2","Globe-12","Neptune P1"},0)),0,$I47),
 IF(AND(NOT(OR($A46="Annual Leave",$A47="Annual Leave")),$A47="Off day"),$I47,
  MAX(0,$I47-$V47)
  ))))+W47</f>
        <v/>
      </c>
      <c r="O47" s="84">
        <f>IF(AND(OR($A46="Holiday",$A47="Holiday"),
        ISNUMBER(MATCH(TRIM($B47),{"Phagwah","Good Friday","Easter Monday","Labour Day","Christmas","Eid ul Azha","Romans-2","Globe-12","Neptune P1"},0))),
   $I47,0)</f>
        <v/>
      </c>
      <c r="P47" s="84">
        <f>IF(OR($O$7="Canteen",$O$7="Head Office"),0,IF($I47&lt;=0,0,IF(AND($I46&lt;=0,OR(TRIM($J47)="Hebrews",TRIM($J47)="Romans",TRIM($J47)="Romans-2",TRIM($J47)="Globe",TRIM($J47)="Globe-12",TRIM($J47)="Neptune P1")),1,0)))</f>
        <v/>
      </c>
      <c r="Q47" s="85" t="n"/>
      <c r="R47" s="84">
        <f>IF(OR($O$7="Canteen",$O$7="Head Office"),0,IF(
  AND(
    SUMIFS(I:I, C:C, C47) &gt;= 8,
    COUNTIFS(C$14:C47, C47)=1,
    OR(
      TEXT(D47,"hh:mm:ss")="07:00:00",
      TEXT(D47,"hh:mm:ss")="15:00:00",
      TEXT(D47,"hh:mm:ss")="23:00:00",
      TEXT(D48,"hh:mm:ss")="07:00:00",
      TEXT(D48,"hh:mm:ss")="15:00:00",
      TEXT(D48,"hh:mm:ss")="23:00:00"
    )
  ),
  1,
  0
))</f>
        <v/>
      </c>
      <c r="S47" s="84">
        <f>IF(OR($A46="Annual Leave",$A47="Annual Leave"),IF(AND($A46&lt;&gt;"Annual Leave",$A47="Annual Leave"),8,0),0)</f>
        <v/>
      </c>
      <c r="T47" s="86" t="n"/>
      <c r="U47" s="144">
        <f>MAX(0,40-Y47)</f>
        <v/>
      </c>
      <c r="V47" s="351">
        <f>IF(OR($C47="",$D47=""),0,
 IF(OR($A46="Holiday",$A47="Holiday"),0,
 IF(AND(NOT(OR($A46="Annual Leave",$A47="Annual Leave")),$A47="Off day"),0,
  IF($I46+$I47&gt;=8,IF($I46&gt;=8,0,8-$I46),$I47)
  )))</f>
        <v/>
      </c>
      <c r="W47" s="351">
        <f>MAX(0,V47-U47)</f>
        <v/>
      </c>
      <c r="X47" s="351">
        <f>IF(C47="","",C47-WEEKDAY(C47,1)+1)</f>
        <v/>
      </c>
      <c r="Y47" s="351">
        <f>SUMPRODUCT(($X$14:$X46=X47)*(($V$14:$V46)+($O$14:$O46)))+IF(X47=X14,$L$11,0)</f>
        <v/>
      </c>
      <c r="Z47" s="351" t="n"/>
      <c r="AA47" s="351" t="n"/>
      <c r="AB47" s="351" t="n"/>
      <c r="AC47" s="351" t="n"/>
      <c r="AD47" s="351" t="n"/>
      <c r="AE47" s="351" t="n"/>
      <c r="AF47" s="351" t="n"/>
    </row>
    <row r="48" ht="24" customHeight="1" s="348" thickBot="1">
      <c r="A48" s="226" t="inlineStr">
        <is>
          <t>On Day</t>
        </is>
      </c>
      <c r="B48" s="299" t="n"/>
      <c r="C48" s="119">
        <f>C47</f>
        <v/>
      </c>
      <c r="D48" s="24" t="n"/>
      <c r="E48" s="227">
        <f>IF(D48="", "",
 IF(D48=TIME(0,0,0), 0,
 IF(AND(D48&gt;=TIME(0,0,1), D48&lt;=TIME(2,0,0)), TIME(7,0,0),
 IF(AND(D48&gt;=TIME(6,0,0), D48&lt;=TIME(8,0,0)), TIME(12,0,0),
 IF(AND(D48&gt;TIME(8,0,0), D48&lt;=TIME(13,59,0)), TIME(15,0,0),
 IF(AND(D48&gt;=TIME(14,0,0), D48&lt;=TIME(17,59,0)), TIME(21,0,0),
 IF(AND(D48&gt;=TIME(18,0,0), D48&lt;=TIME(21,59,0)), TIME(0,0,0),
 IF(AND(D48&gt;=TIME(22,0,0), D48&lt;=TIME(23,59,59)), TIME(7,0,0), ""))))))))</f>
        <v/>
      </c>
      <c r="F48" s="228" t="n"/>
      <c r="G48" s="227">
        <f>IF(AND(D48&gt;=TIME(6,0,0),D48&lt;=TIME(8,0,0)),E48,"")</f>
        <v/>
      </c>
      <c r="H48" s="300" t="n"/>
      <c r="I48" s="87">
        <f>ROUND(IF(OR(D48="",E48="",E48=0),0,IF(H48="",MOD(E48-D48,1)*24,MOD(H48-D48,1)*24)),2)</f>
        <v/>
      </c>
      <c r="J48" s="190" t="n"/>
      <c r="K48" s="297" t="n"/>
      <c r="L48" s="183" t="n"/>
      <c r="M48" s="324">
        <f>MAX(0,V48-W48)</f>
        <v/>
      </c>
      <c r="N48" s="302">
        <f>(IF(OR($C48="",$D48=""),0,
 IF(OR($A48="Holiday",$A49="Holiday"),
    IF(ISNUMBER(MATCH(TRIM($B48),{"Phagwah","Good Friday","Easter Monday","Labour Day","Christmas","Eid ul Azha","Romans-2","Globe-12","Neptune P1"},0)),0,$I48),
 IF(AND(NOT(OR($A48="Annual Leave",$A49="Annual Leave")),$A48="Off day"),$I48,
  MAX(0,$I48-$V48)
  ))))+W48</f>
        <v/>
      </c>
      <c r="O48" s="303" t="n"/>
      <c r="P48" s="229">
        <f>IF(OR($O$7="Canteen",$O$7="Head Office"),0,IF($I48&lt;=0,0,IF(OR(OR(TRIM($J48)="Hebrews",TRIM($J48)="Romans",TRIM($J48)="Romans-2",TRIM($J48)="Globe",TRIM($J48)="Globe-12",TRIM($J48)="Neptune P1"),AND($I49&gt;0,OR(TRIM($J49)="Hebrews",TRIM($J49)="Romans",TRIM($J49)="Romans-2",TRIM($J49)="Globe",TRIM($J49)="Globe-12",TRIM($J49)="Neptune P1"))),1,0)))</f>
        <v/>
      </c>
      <c r="Q48" s="303" t="n"/>
      <c r="R48" s="302">
        <f>IF(OR($O$7="Canteen",$O$7="Head Office"),0,IF(
  AND(
    SUMIFS(I:I, C:C, C48) &gt;= 8,
    COUNTIFS(C$14:C48, C48)=1,
    OR(
      TEXT(D48,"hh:mm:ss")="07:00:00",
      TEXT(D48,"hh:mm:ss")="15:00:00",
      TEXT(D48,"hh:mm:ss")="23:00:00",
      TEXT(D53,"hh:mm:ss")="07:00:00",
      TEXT(D53,"hh:mm:ss")="15:00:00",
      TEXT(D53,"hh:mm:ss")="23:00:00"
    )
  ),
  1,
  0
))</f>
        <v/>
      </c>
      <c r="S48" s="303" t="n"/>
      <c r="T48" s="304" t="n"/>
      <c r="U48" s="144">
        <f>MAX(0,40-Y48)</f>
        <v/>
      </c>
      <c r="V48" s="351">
        <f>IF(OR($C48="",$D48=""),0,
 IF(OR($A48="Holiday",$A49="Holiday"),0,
 IF(AND(NOT(OR($A48="Annual Leave",$A49="Annual Leave")),$A48="Off day"),0,
  IF($I48+$I49&gt;=8,IF($I48&gt;=8,8,$I48),$I48)
  )))</f>
        <v/>
      </c>
      <c r="W48" s="351">
        <f>MAX(0,V48-U48)</f>
        <v/>
      </c>
      <c r="X48" s="351">
        <f>IF(C48="","",C48-WEEKDAY(C48,1)+1)</f>
        <v/>
      </c>
      <c r="Y48" s="351">
        <f>SUMPRODUCT(($X$14:$X47=X48)*(($V$14:$V47)+($O$14:$O47)))+IF(X48=X14,$L$11,0)</f>
        <v/>
      </c>
      <c r="Z48" s="351" t="n"/>
      <c r="AA48" s="351" t="n"/>
      <c r="AB48" s="351" t="n"/>
      <c r="AC48" s="351" t="n"/>
      <c r="AD48" s="351" t="n"/>
      <c r="AE48" s="351" t="n"/>
      <c r="AF48" s="351" t="n"/>
    </row>
    <row r="49" ht="24" customHeight="1" s="348" thickBot="1">
      <c r="A49" s="230" t="n"/>
      <c r="B49" s="355" t="n"/>
      <c r="C49" s="231" t="n"/>
      <c r="D49" s="232" t="n"/>
      <c r="E49" s="232" t="n"/>
      <c r="F49" s="232" t="n"/>
      <c r="G49" s="232" t="n"/>
      <c r="H49" s="233" t="inlineStr">
        <is>
          <t>Total Hrs:</t>
        </is>
      </c>
      <c r="I49" s="122">
        <f>SUM(I14:I48)</f>
        <v/>
      </c>
      <c r="J49" s="234" t="n"/>
      <c r="K49" s="234" t="n"/>
      <c r="L49" s="235" t="n"/>
      <c r="M49" s="120">
        <f>SUM(M14:M48)</f>
        <v/>
      </c>
      <c r="N49" s="120">
        <f>SUM(N14:N48)</f>
        <v/>
      </c>
      <c r="O49" s="120">
        <f>SUM(O14:O48)</f>
        <v/>
      </c>
      <c r="P49" s="120">
        <f>SUM(P14:P48)</f>
        <v/>
      </c>
      <c r="Q49" s="120">
        <f>IF($O$6&lt;&gt;"Armed",0,LOOKUP($Q$50,{0,1,2,3,4,5,6,7,8,9,10,11,12,13,14},{0,384,769,1153,1153,1538,1923,2307,2692,3076,3461,3846,4239,4615,5000}))</f>
        <v/>
      </c>
      <c r="R49" s="120">
        <f>SUM(R14:R48)</f>
        <v/>
      </c>
      <c r="S49" s="120">
        <f>SUM(S14:S48)</f>
        <v/>
      </c>
      <c r="T49" s="121">
        <f>SUM(T30:T43)</f>
        <v/>
      </c>
      <c r="U49" s="144">
        <f>MIN(U48,0)</f>
        <v/>
      </c>
      <c r="V49" s="351">
        <f>SUM(V14:V48)</f>
        <v/>
      </c>
      <c r="W49" s="351">
        <f>SUM(W14:W48)</f>
        <v/>
      </c>
      <c r="X49" s="351" t="n"/>
      <c r="Y49" s="351" t="n"/>
      <c r="Z49" s="351" t="n"/>
      <c r="AA49" s="351" t="n"/>
      <c r="AB49" s="351" t="n"/>
      <c r="AC49" s="351" t="n"/>
      <c r="AD49" s="351" t="n"/>
      <c r="AE49" s="351" t="n"/>
      <c r="AF49" s="351" t="n"/>
    </row>
    <row r="50" ht="24" customHeight="1" s="348">
      <c r="A50" s="351" t="n"/>
      <c r="B50" s="351" t="n"/>
      <c r="C50" s="6" t="n"/>
      <c r="D50" s="6" t="n"/>
      <c r="E50" s="6" t="n"/>
      <c r="F50" s="6" t="n"/>
      <c r="G50" s="6" t="n"/>
      <c r="H50" s="336" t="n"/>
      <c r="I50" s="351" t="n"/>
      <c r="J50" s="336" t="n"/>
      <c r="K50" s="336" t="n"/>
      <c r="L50" s="336" t="n"/>
      <c r="M50" s="28" t="n"/>
      <c r="N50" s="28" t="n"/>
      <c r="O50" s="28" t="n"/>
      <c r="P50" s="241" t="inlineStr">
        <is>
          <t>Days Worked</t>
        </is>
      </c>
      <c r="Q50" s="29">
        <f>SUM(--(SUM(I14:I15)&gt;0),--(SUM(I16:I17)&gt;0),--(SUM(I18:I19)&gt;0),--(SUM(I20:I21)&gt;0),--(SUM(I22:I23)&gt;0),--(SUM(I24:I25)&gt;0),--(SUM(I26:I27)&gt;0),--(SUM(I30:I31)&gt;0),--(SUM(I32:I33)&gt;0),--(SUM(I34:I35)&gt;0),--(SUM(I36:I37)&gt;0),--(SUM(I38:I39)&gt;0),--(SUM(I40:I41)&gt;0),--(SUM(I42:I43)&gt;0),--(SUM(I45:I46)&gt;0),--(SUM(I47:I48)&gt;0))</f>
        <v/>
      </c>
      <c r="R50" s="28" t="n"/>
      <c r="S50" s="28" t="n"/>
      <c r="T50" s="28" t="n"/>
      <c r="U50" s="144" t="n"/>
      <c r="V50" s="351" t="n"/>
      <c r="W50" s="351" t="n"/>
      <c r="X50" s="351" t="n"/>
      <c r="Y50" s="351" t="n"/>
      <c r="Z50" s="351" t="n"/>
      <c r="AA50" s="351" t="n"/>
      <c r="AB50" s="351" t="n"/>
      <c r="AC50" s="351" t="n"/>
      <c r="AD50" s="351" t="n"/>
      <c r="AE50" s="351" t="n"/>
      <c r="AF50" s="351" t="n"/>
    </row>
    <row r="51" ht="24" customHeight="1" s="348">
      <c r="A51" s="351" t="n"/>
      <c r="B51" s="351" t="n"/>
      <c r="C51" s="345" t="n"/>
      <c r="D51" s="362" t="n"/>
      <c r="E51" s="362" t="n"/>
      <c r="F51" s="334" t="n"/>
      <c r="G51" s="362" t="n"/>
      <c r="H51" s="336" t="n"/>
      <c r="I51" s="351" t="n"/>
      <c r="J51" s="336" t="n"/>
      <c r="K51" s="336" t="n"/>
      <c r="L51" s="336" t="n"/>
      <c r="M51" s="236" t="n"/>
      <c r="N51" s="236" t="n"/>
      <c r="O51" s="236" t="n"/>
      <c r="P51" s="236" t="n"/>
      <c r="Q51" s="236" t="n"/>
      <c r="R51" s="236" t="n"/>
      <c r="S51" s="236" t="n"/>
      <c r="T51" s="236" t="n"/>
      <c r="U51" s="144" t="n"/>
      <c r="V51" s="351" t="n"/>
      <c r="W51" s="351" t="n"/>
      <c r="X51" s="351" t="n"/>
      <c r="Y51" s="351" t="n"/>
      <c r="Z51" s="351" t="n"/>
      <c r="AA51" s="351" t="n"/>
      <c r="AB51" s="351" t="n"/>
      <c r="AC51" s="351" t="n"/>
      <c r="AD51" s="351" t="n"/>
      <c r="AE51" s="351" t="n"/>
      <c r="AF51" s="351" t="n"/>
    </row>
    <row r="52">
      <c r="A52" s="351" t="n"/>
      <c r="B52" s="351" t="n"/>
      <c r="C52" s="329" t="inlineStr">
        <is>
          <t>Employee Signature</t>
        </is>
      </c>
      <c r="D52" s="363" t="n"/>
      <c r="E52" s="363" t="n"/>
      <c r="F52" s="329" t="inlineStr">
        <is>
          <t>Date</t>
        </is>
      </c>
      <c r="G52" s="363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351" t="n"/>
      <c r="V52" s="351" t="n"/>
      <c r="W52" s="351" t="n"/>
      <c r="X52" s="351" t="n"/>
      <c r="Y52" s="351" t="n"/>
      <c r="Z52" s="351" t="n"/>
      <c r="AA52" s="351" t="n"/>
      <c r="AB52" s="351" t="n"/>
      <c r="AC52" s="351" t="n"/>
      <c r="AD52" s="351" t="n"/>
      <c r="AE52" s="351" t="n"/>
      <c r="AF52" s="351" t="n"/>
    </row>
    <row r="53" ht="26.25" customHeight="1" s="348">
      <c r="A53" s="351" t="n"/>
      <c r="B53" s="351" t="n"/>
      <c r="C53" s="345" t="n"/>
      <c r="D53" s="362" t="n"/>
      <c r="E53" s="362" t="n"/>
      <c r="F53" s="331" t="n"/>
      <c r="G53" s="362" t="n"/>
      <c r="H53" s="6" t="n"/>
      <c r="I53" s="6" t="n"/>
      <c r="J53" s="6" t="n"/>
      <c r="K53" s="6" t="n"/>
      <c r="L53" s="6" t="n"/>
      <c r="M53" s="6" t="n"/>
      <c r="N53" s="237" t="n"/>
      <c r="O53" s="238" t="n"/>
      <c r="P53" s="346" t="n"/>
      <c r="Q53" s="351" t="n"/>
      <c r="R53" s="351" t="n"/>
      <c r="S53" s="351" t="n"/>
      <c r="T53" s="351" t="n"/>
      <c r="U53" s="351" t="n"/>
      <c r="V53" s="351" t="n"/>
      <c r="W53" s="351" t="n"/>
      <c r="X53" s="351" t="n"/>
      <c r="Y53" s="351" t="n"/>
      <c r="Z53" s="351" t="n"/>
      <c r="AA53" s="351" t="n"/>
      <c r="AB53" s="351" t="n"/>
      <c r="AC53" s="351" t="n"/>
      <c r="AD53" s="351" t="n"/>
      <c r="AE53" s="351" t="n"/>
      <c r="AF53" s="351" t="n"/>
    </row>
    <row r="54">
      <c r="A54" s="351" t="n"/>
      <c r="B54" s="351" t="n"/>
      <c r="C54" s="329" t="inlineStr">
        <is>
          <t>Manager Signature</t>
        </is>
      </c>
      <c r="D54" s="363" t="n"/>
      <c r="E54" s="363" t="n"/>
      <c r="F54" s="329" t="inlineStr">
        <is>
          <t>Date</t>
        </is>
      </c>
      <c r="G54" s="363" t="n"/>
      <c r="H54" s="6" t="n"/>
      <c r="I54" s="239" t="inlineStr">
        <is>
          <t>{42}</t>
        </is>
      </c>
      <c r="J54" s="239" t="n"/>
      <c r="K54" s="239" t="n"/>
      <c r="L54" s="239" t="n"/>
      <c r="M54" s="6" t="n"/>
      <c r="N54" s="6" t="n"/>
      <c r="O54" s="6" t="n"/>
      <c r="P54" s="6" t="n"/>
      <c r="Q54" s="6" t="n"/>
      <c r="R54" s="6" t="n"/>
      <c r="S54" s="6" t="n"/>
      <c r="T54" s="6" t="n"/>
      <c r="U54" s="351" t="n"/>
      <c r="V54" s="351" t="n"/>
      <c r="W54" s="351" t="n"/>
      <c r="X54" s="351" t="n"/>
      <c r="Y54" s="351" t="n"/>
      <c r="Z54" s="351" t="n"/>
      <c r="AA54" s="351" t="n"/>
      <c r="AB54" s="351" t="n"/>
      <c r="AC54" s="351" t="n"/>
      <c r="AD54" s="351" t="n"/>
      <c r="AE54" s="351" t="n"/>
      <c r="AF54" s="351" t="n"/>
    </row>
    <row r="55">
      <c r="A55" s="351" t="n"/>
      <c r="B55" s="351" t="n"/>
      <c r="C55" s="240" t="n"/>
      <c r="D55" s="240" t="n"/>
      <c r="E55" s="240" t="n"/>
      <c r="F55" s="240" t="n"/>
      <c r="G55" s="240" t="n"/>
      <c r="H55" s="240" t="n"/>
      <c r="I55" s="240" t="n"/>
      <c r="J55" s="240" t="n"/>
      <c r="K55" s="240" t="n"/>
      <c r="L55" s="240" t="n"/>
      <c r="M55" s="240" t="n"/>
      <c r="N55" s="240" t="n"/>
      <c r="O55" s="240" t="n"/>
      <c r="P55" s="240" t="n"/>
      <c r="Q55" s="240" t="n"/>
      <c r="R55" s="240" t="n"/>
      <c r="S55" s="240" t="n"/>
      <c r="T55" s="240" t="n"/>
      <c r="U55" s="351" t="n"/>
      <c r="V55" s="351" t="n"/>
      <c r="W55" s="351" t="n"/>
      <c r="X55" s="351" t="n"/>
      <c r="Y55" s="351" t="n"/>
      <c r="Z55" s="351" t="n"/>
      <c r="AA55" s="351" t="n"/>
      <c r="AB55" s="351" t="n"/>
      <c r="AC55" s="351" t="n"/>
      <c r="AD55" s="351" t="n"/>
      <c r="AE55" s="351" t="n"/>
      <c r="AF55" s="35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45"/>
  <mergeCells count="33">
    <mergeCell ref="C54:E54"/>
    <mergeCell ref="V2:W2"/>
    <mergeCell ref="C8:F8"/>
    <mergeCell ref="F54:G54"/>
    <mergeCell ref="H10:I10"/>
    <mergeCell ref="C7:F7"/>
    <mergeCell ref="K5:L5"/>
    <mergeCell ref="M5:N5"/>
    <mergeCell ref="H50:I50"/>
    <mergeCell ref="C51:E51"/>
    <mergeCell ref="A1:T1"/>
    <mergeCell ref="C52:E52"/>
    <mergeCell ref="V3:AB3"/>
    <mergeCell ref="F51:G51"/>
    <mergeCell ref="M10:N10"/>
    <mergeCell ref="H51:I51"/>
    <mergeCell ref="C6:F6"/>
    <mergeCell ref="C5:F5"/>
    <mergeCell ref="M7:N7"/>
    <mergeCell ref="M6:N6"/>
    <mergeCell ref="C53:E53"/>
    <mergeCell ref="H7:I7"/>
    <mergeCell ref="H28:I28"/>
    <mergeCell ref="C10:F10"/>
    <mergeCell ref="M8:N8"/>
    <mergeCell ref="F52:G52"/>
    <mergeCell ref="P53:T53"/>
    <mergeCell ref="AA2:AB2"/>
    <mergeCell ref="K10:L10"/>
    <mergeCell ref="H5:I5"/>
    <mergeCell ref="K4:L4"/>
    <mergeCell ref="M4:N4"/>
    <mergeCell ref="F53:G53"/>
  </mergeCells>
  <dataValidations count="5">
    <dataValidation sqref="A14:A48" showDropDown="0" showInputMessage="0" showErrorMessage="0" allowBlank="1" type="list">
      <formula1>"On Day,Off Day,Sick,Absent,Holiday,Annual Leave"</formula1>
    </dataValidation>
    <dataValidation sqref="B14:B48" showDropDown="0" showInputMessage="0" showErrorMessage="0" allowBlank="1" type="list">
      <formula1>"Holiday Double,Phagwah,Good Friday,Easter Monday,Labour Day,Christmas,Eid ul Azha"</formula1>
    </dataValidation>
    <dataValidation sqref="J14:J48" showDropDown="0" showInputMessage="0" showErrorMessage="0" allowBlank="1" type="list">
      <formula1>_xlfn._LONGTEXT("Unico,Unico-2,Unico-42,Unico-44,Unico-46,Unico-47,Unico-48,Unico-49,Globe,Globe-12,Hebrews,Romans-2,Beacon,Numbers,Zebra-24,Sunrise,Sunrise-1,Sunflower 6,Sunset 12,Ripple,Neptune P1,Neptune P2,Neptune P3,Neptune P4,Neptune P5,Neptune P6,Neptune P7,Rainbow"," 1,Rainbow 2,Citadel,Sunset 11,Autumn,Autumn-2,Miracle,Miracle 1,Canteen,Guard Hut")</formula1>
    </dataValidation>
    <dataValidation sqref="O7" showDropDown="0" showInputMessage="0" showErrorMessage="0" allowBlank="1" type="list">
      <formula1>"Caricom,EU,UN,DMC,ARU,Head Office,Canteen"</formula1>
    </dataValidation>
    <dataValidation sqref="O6" showDropDown="0" showInputMessage="0" showErrorMessage="0" allowBlank="1" type="list">
      <formula1>"Unarmed,Armed"</formula1>
    </dataValidation>
  </dataValidations>
  <printOptions horizontalCentered="1"/>
  <pageMargins left="0.5" right="0.5" top="0.5" bottom="1" header="0.5" footer="0.5"/>
  <pageSetup orientation="portrait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AL55"/>
  <sheetViews>
    <sheetView topLeftCell="A27" workbookViewId="0">
      <selection activeCell="A14" sqref="A14"/>
    </sheetView>
  </sheetViews>
  <sheetFormatPr baseColWidth="8" defaultRowHeight="13.5"/>
  <cols>
    <col width="12.28515625" customWidth="1" style="348" min="1" max="1"/>
    <col width="15.140625" customWidth="1" style="348" min="2" max="2"/>
    <col width="12.42578125" customWidth="1" style="348" min="3" max="3"/>
    <col width="9.28515625" customWidth="1" style="348" min="4" max="4"/>
    <col hidden="1" width="9.28515625" customWidth="1" style="348" min="5" max="5"/>
    <col hidden="1" width="2" customWidth="1" style="348" min="6" max="6"/>
    <col hidden="1" width="12.5703125" customWidth="1" style="348" min="7" max="7"/>
    <col width="9.28515625" customWidth="1" style="348" min="8" max="8"/>
    <col width="6.5703125" customWidth="1" style="348" min="9" max="9"/>
    <col width="10.140625" customWidth="1" style="348" min="10" max="10"/>
    <col width="15.28515625" customWidth="1" style="348" min="11" max="11"/>
    <col width="10.5703125" customWidth="1" style="348" min="12" max="12"/>
    <col width="11" customWidth="1" style="348" min="13" max="13"/>
    <col width="9.85546875" customWidth="1" style="348" min="14" max="14"/>
    <col width="11.140625" customWidth="1" style="348" min="15" max="15"/>
    <col width="9.85546875" customWidth="1" style="348" min="16" max="16"/>
    <col width="10.28515625" customWidth="1" style="348" min="17" max="17"/>
    <col width="8.85546875" customWidth="1" style="348" min="18" max="19"/>
    <col width="45.28515625" customWidth="1" style="348" min="20" max="20"/>
    <col width="9.140625" customWidth="1" style="348" min="21" max="21"/>
    <col width="3.140625" customWidth="1" style="348" min="22" max="29"/>
    <col width="10.28515625" customWidth="1" style="348" min="30" max="30"/>
  </cols>
  <sheetData>
    <row r="1" ht="32.25" customFormat="1" customHeight="1" s="1" thickBot="1">
      <c r="A1" s="332" t="n"/>
      <c r="B1" s="354" t="n"/>
      <c r="C1" s="354" t="n"/>
      <c r="D1" s="354" t="n"/>
      <c r="E1" s="354" t="n"/>
      <c r="F1" s="354" t="n"/>
      <c r="G1" s="354" t="n"/>
      <c r="H1" s="354" t="n"/>
      <c r="I1" s="354" t="n"/>
      <c r="J1" s="354" t="n"/>
      <c r="K1" s="354" t="n"/>
      <c r="L1" s="354" t="n"/>
      <c r="M1" s="354" t="n"/>
      <c r="N1" s="354" t="n"/>
      <c r="O1" s="354" t="n"/>
      <c r="P1" s="354" t="n"/>
      <c r="Q1" s="354" t="n"/>
      <c r="R1" s="354" t="n"/>
      <c r="S1" s="354" t="n"/>
      <c r="T1" s="355" t="n"/>
      <c r="U1" s="351" t="n"/>
      <c r="V1" s="351" t="n"/>
      <c r="W1" s="351" t="n"/>
      <c r="X1" s="351" t="n"/>
      <c r="Y1" s="351" t="n"/>
      <c r="Z1" s="351" t="n"/>
      <c r="AA1" s="351" t="n"/>
      <c r="AB1" s="351" t="n"/>
      <c r="AC1" s="351" t="n"/>
      <c r="AD1" s="126" t="n"/>
      <c r="AE1" s="351" t="n"/>
      <c r="AF1" s="351" t="n"/>
    </row>
    <row r="2" ht="15" customFormat="1" customHeight="1" s="1">
      <c r="A2" s="351" t="n"/>
      <c r="B2" s="351" t="n"/>
      <c r="C2" s="127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128" t="n"/>
      <c r="U2" s="351" t="n"/>
      <c r="V2" s="343" t="n">
        <v>2025</v>
      </c>
      <c r="W2" s="356" t="n"/>
      <c r="X2" s="351" t="n"/>
      <c r="Y2" s="351" t="n"/>
      <c r="Z2" s="129" t="inlineStr">
        <is>
          <t>Month:</t>
        </is>
      </c>
      <c r="AA2" s="343" t="n">
        <v>3</v>
      </c>
      <c r="AB2" s="356" t="n"/>
      <c r="AC2" s="351" t="n"/>
      <c r="AD2" s="351" t="n"/>
      <c r="AE2" s="351" t="n"/>
      <c r="AF2" s="351" t="n"/>
    </row>
    <row r="3" ht="15.6" customHeight="1" s="348" thickBot="1">
      <c r="A3" s="351" t="n"/>
      <c r="B3" s="351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351" t="n"/>
      <c r="V3" s="333">
        <f>DATE(V2,AA2,1)</f>
        <v/>
      </c>
      <c r="W3" s="357" t="n"/>
      <c r="X3" s="357" t="n"/>
      <c r="Y3" s="357" t="n"/>
      <c r="Z3" s="357" t="n"/>
      <c r="AA3" s="357" t="n"/>
      <c r="AB3" s="358" t="n"/>
      <c r="AC3" s="351" t="n"/>
      <c r="AD3" s="351" t="n"/>
      <c r="AE3" s="351" t="n"/>
      <c r="AF3" s="249" t="n"/>
    </row>
    <row r="4" ht="21" customHeight="1" s="348" thickBot="1">
      <c r="A4" s="351" t="n"/>
      <c r="B4" s="351" t="n"/>
      <c r="C4" s="25" t="inlineStr">
        <is>
          <t>Federal Manangement Systems</t>
        </is>
      </c>
      <c r="D4" s="25" t="n"/>
      <c r="E4" s="25" t="n"/>
      <c r="F4" s="25" t="n"/>
      <c r="G4" s="25" t="n"/>
      <c r="H4" s="6" t="n"/>
      <c r="I4" s="6" t="n"/>
      <c r="J4" s="6" t="n"/>
      <c r="K4" s="330" t="inlineStr">
        <is>
          <t>Employee Number:</t>
        </is>
      </c>
      <c r="L4" s="351" t="n"/>
      <c r="M4" s="342" t="inlineStr">
        <is>
          <t>4175</t>
        </is>
      </c>
      <c r="N4" s="355" t="n"/>
      <c r="O4" s="6" t="n"/>
      <c r="P4" s="6" t="n"/>
      <c r="Q4" s="6" t="n"/>
      <c r="R4" s="6" t="n"/>
      <c r="S4" s="6" t="n"/>
      <c r="T4" s="6" t="n"/>
      <c r="U4" s="351" t="n"/>
      <c r="V4" s="130" t="inlineStr">
        <is>
          <t>Su</t>
        </is>
      </c>
      <c r="W4" s="131" t="inlineStr">
        <is>
          <t>M</t>
        </is>
      </c>
      <c r="X4" s="131" t="inlineStr">
        <is>
          <t>Tu</t>
        </is>
      </c>
      <c r="Y4" s="131" t="inlineStr">
        <is>
          <t>W</t>
        </is>
      </c>
      <c r="Z4" s="131" t="inlineStr">
        <is>
          <t>Th</t>
        </is>
      </c>
      <c r="AA4" s="131" t="inlineStr">
        <is>
          <t>F</t>
        </is>
      </c>
      <c r="AB4" s="132" t="inlineStr">
        <is>
          <t>Sa</t>
        </is>
      </c>
      <c r="AC4" s="351" t="n"/>
      <c r="AD4" s="133" t="inlineStr">
        <is>
          <t>Overtime Options</t>
        </is>
      </c>
      <c r="AE4" s="351" t="n"/>
      <c r="AF4" s="351" t="n"/>
      <c r="AJ4" s="257" t="n"/>
    </row>
    <row r="5" ht="14.1" customHeight="1" s="348" thickBot="1">
      <c r="A5" s="351" t="n"/>
      <c r="B5" s="351" t="n"/>
      <c r="C5" s="337" t="n"/>
      <c r="D5" s="351" t="n"/>
      <c r="E5" s="351" t="n"/>
      <c r="F5" s="351" t="n"/>
      <c r="G5" s="6" t="n"/>
      <c r="H5" s="340" t="n"/>
      <c r="I5" s="351" t="n"/>
      <c r="J5" s="340" t="n"/>
      <c r="K5" s="344" t="inlineStr">
        <is>
          <t>Employee Name:</t>
        </is>
      </c>
      <c r="L5" s="359" t="n"/>
      <c r="M5" s="342" t="inlineStr">
        <is>
          <t>Chester, Violet</t>
        </is>
      </c>
      <c r="N5" s="355" t="n"/>
      <c r="O5" s="337" t="n"/>
      <c r="P5" s="337" t="n"/>
      <c r="Q5" s="337" t="n"/>
      <c r="R5" s="337" t="n"/>
      <c r="S5" s="337" t="n"/>
      <c r="T5" s="337" t="n"/>
      <c r="U5" s="351" t="n"/>
      <c r="V5" s="263">
        <f>IF(MONTH($V$3)&lt;&gt;MONTH($V$3-WEEKDAY($V$3,1)+(ROW(V5)-ROW($V$5))*7+(COLUMN(V5)-COLUMN($V$5)+1)),"",$V$3-WEEKDAY($V$3,1)+(ROW(V5)-ROW($V$5))*7+(COLUMN(V5)-COLUMN($V$5)+1))</f>
        <v/>
      </c>
      <c r="W5" s="263">
        <f>IF(MONTH($V$3)&lt;&gt;MONTH($V$3-WEEKDAY($V$3,1)+(ROW(W5)-ROW($V$5))*7+(COLUMN(W5)-COLUMN($V$5)+1)),"",$V$3-WEEKDAY($V$3,1)+(ROW(W5)-ROW($V$5))*7+(COLUMN(W5)-COLUMN($V$5)+1))</f>
        <v/>
      </c>
      <c r="X5" s="263">
        <f>IF(MONTH($V$3)&lt;&gt;MONTH($V$3-WEEKDAY($V$3,1)+(ROW(X5)-ROW($V$5))*7+(COLUMN(X5)-COLUMN($V$5)+1)),"",$V$3-WEEKDAY($V$3,1)+(ROW(X5)-ROW($V$5))*7+(COLUMN(X5)-COLUMN($V$5)+1))</f>
        <v/>
      </c>
      <c r="Y5" s="263">
        <f>IF(MONTH($V$3)&lt;&gt;MONTH($V$3-WEEKDAY($V$3,1)+(ROW(Y5)-ROW($V$5))*7+(COLUMN(Y5)-COLUMN($V$5)+1)),"",$V$3-WEEKDAY($V$3,1)+(ROW(Y5)-ROW($V$5))*7+(COLUMN(Y5)-COLUMN($V$5)+1))</f>
        <v/>
      </c>
      <c r="Z5" s="263">
        <f>IF(MONTH($V$3)&lt;&gt;MONTH($V$3-WEEKDAY($V$3,1)+(ROW(Z5)-ROW($V$5))*7+(COLUMN(Z5)-COLUMN($V$5)+1)),"",$V$3-WEEKDAY($V$3,1)+(ROW(Z5)-ROW($V$5))*7+(COLUMN(Z5)-COLUMN($V$5)+1))</f>
        <v/>
      </c>
      <c r="AA5" s="263">
        <f>IF(MONTH($V$3)&lt;&gt;MONTH($V$3-WEEKDAY($V$3,1)+(ROW(AA5)-ROW($V$5))*7+(COLUMN(AA5)-COLUMN($V$5)+1)),"",$V$3-WEEKDAY($V$3,1)+(ROW(AA5)-ROW($V$5))*7+(COLUMN(AA5)-COLUMN($V$5)+1))</f>
        <v/>
      </c>
      <c r="AB5" s="263">
        <f>IF(MONTH($V$3)&lt;&gt;MONTH($V$3-WEEKDAY($V$3,1)+(ROW(AB5)-ROW($V$5))*7+(COLUMN(AB5)-COLUMN($V$5)+1)),"",$V$3-WEEKDAY($V$3,1)+(ROW(AB5)-ROW($V$5))*7+(COLUMN(AB5)-COLUMN($V$5)+1))</f>
        <v/>
      </c>
      <c r="AC5" s="351" t="n"/>
      <c r="AD5" s="351" t="n"/>
      <c r="AE5" s="3" t="b">
        <v>1</v>
      </c>
      <c r="AF5" s="258" t="n"/>
      <c r="AJ5" s="350" t="n"/>
      <c r="AK5" s="350" t="n"/>
      <c r="AL5" s="350" t="n"/>
    </row>
    <row r="6" ht="14.1" customHeight="1" s="348" thickBot="1">
      <c r="A6" s="351" t="n"/>
      <c r="B6" s="351" t="n"/>
      <c r="C6" s="337" t="inlineStr">
        <is>
          <t xml:space="preserve">120 Peter Rose St </t>
        </is>
      </c>
      <c r="D6" s="351" t="n"/>
      <c r="E6" s="351" t="n"/>
      <c r="F6" s="351" t="n"/>
      <c r="G6" s="6" t="n"/>
      <c r="H6" s="6" t="n"/>
      <c r="I6" s="6" t="n"/>
      <c r="J6" s="6" t="n"/>
      <c r="K6" s="6" t="n"/>
      <c r="L6" s="6" t="n"/>
      <c r="M6" s="339" t="inlineStr">
        <is>
          <t>Armed or unarmed</t>
        </is>
      </c>
      <c r="N6" s="360" t="n"/>
      <c r="O6" s="135" t="inlineStr">
        <is>
          <t>Unarmed</t>
        </is>
      </c>
      <c r="P6" s="6" t="n"/>
      <c r="Q6" s="6" t="n"/>
      <c r="R6" s="6" t="n"/>
      <c r="S6" s="6" t="n"/>
      <c r="T6" s="6" t="n"/>
      <c r="U6" s="351" t="n"/>
      <c r="V6" s="263">
        <f>IF(MONTH($V$3)&lt;&gt;MONTH($V$3-WEEKDAY($V$3,1)+(ROW(V6)-ROW($V$5))*7+(COLUMN(V6)-COLUMN($V$5)+1)),"",$V$3-WEEKDAY($V$3,1)+(ROW(V6)-ROW($V$5))*7+(COLUMN(V6)-COLUMN($V$5)+1))</f>
        <v/>
      </c>
      <c r="W6" s="263">
        <f>IF(MONTH($V$3)&lt;&gt;MONTH($V$3-WEEKDAY($V$3,1)+(ROW(W6)-ROW($V$5))*7+(COLUMN(W6)-COLUMN($V$5)+1)),"",$V$3-WEEKDAY($V$3,1)+(ROW(W6)-ROW($V$5))*7+(COLUMN(W6)-COLUMN($V$5)+1))</f>
        <v/>
      </c>
      <c r="X6" s="263">
        <f>IF(MONTH($V$3)&lt;&gt;MONTH($V$3-WEEKDAY($V$3,1)+(ROW(X6)-ROW($V$5))*7+(COLUMN(X6)-COLUMN($V$5)+1)),"",$V$3-WEEKDAY($V$3,1)+(ROW(X6)-ROW($V$5))*7+(COLUMN(X6)-COLUMN($V$5)+1))</f>
        <v/>
      </c>
      <c r="Y6" s="263">
        <f>IF(MONTH($V$3)&lt;&gt;MONTH($V$3-WEEKDAY($V$3,1)+(ROW(Y6)-ROW($V$5))*7+(COLUMN(Y6)-COLUMN($V$5)+1)),"",$V$3-WEEKDAY($V$3,1)+(ROW(Y6)-ROW($V$5))*7+(COLUMN(Y6)-COLUMN($V$5)+1))</f>
        <v/>
      </c>
      <c r="Z6" s="263">
        <f>IF(MONTH($V$3)&lt;&gt;MONTH($V$3-WEEKDAY($V$3,1)+(ROW(Z6)-ROW($V$5))*7+(COLUMN(Z6)-COLUMN($V$5)+1)),"",$V$3-WEEKDAY($V$3,1)+(ROW(Z6)-ROW($V$5))*7+(COLUMN(Z6)-COLUMN($V$5)+1))</f>
        <v/>
      </c>
      <c r="AA6" s="263">
        <f>IF(MONTH($V$3)&lt;&gt;MONTH($V$3-WEEKDAY($V$3,1)+(ROW(AA6)-ROW($V$5))*7+(COLUMN(AA6)-COLUMN($V$5)+1)),"",$V$3-WEEKDAY($V$3,1)+(ROW(AA6)-ROW($V$5))*7+(COLUMN(AA6)-COLUMN($V$5)+1))</f>
        <v/>
      </c>
      <c r="AB6" s="263">
        <f>IF(MONTH($V$3)&lt;&gt;MONTH($V$3-WEEKDAY($V$3,1)+(ROW(AB6)-ROW($V$5))*7+(COLUMN(AB6)-COLUMN($V$5)+1)),"",$V$3-WEEKDAY($V$3,1)+(ROW(AB6)-ROW($V$5))*7+(COLUMN(AB6)-COLUMN($V$5)+1))</f>
        <v/>
      </c>
      <c r="AC6" s="351" t="n"/>
      <c r="AD6" s="136" t="inlineStr">
        <is>
          <t>After:</t>
        </is>
      </c>
      <c r="AE6" s="264" t="n">
        <v>8</v>
      </c>
      <c r="AF6" s="258" t="n"/>
      <c r="AJ6" s="350" t="n"/>
      <c r="AL6" s="251" t="n"/>
    </row>
    <row r="7" ht="14.1" customHeight="1" s="348" thickBot="1">
      <c r="A7" s="351" t="n"/>
      <c r="B7" s="351" t="n"/>
      <c r="C7" s="337" t="inlineStr">
        <is>
          <t>Queenstown</t>
        </is>
      </c>
      <c r="D7" s="351" t="n"/>
      <c r="E7" s="351" t="n"/>
      <c r="F7" s="351" t="n"/>
      <c r="G7" s="6" t="n"/>
      <c r="H7" s="340" t="n"/>
      <c r="I7" s="351" t="n"/>
      <c r="J7" s="340" t="n"/>
      <c r="K7" s="340" t="n"/>
      <c r="L7" s="340" t="n"/>
      <c r="M7" s="338" t="inlineStr">
        <is>
          <t>Agency</t>
        </is>
      </c>
      <c r="N7" s="361" t="n"/>
      <c r="O7" s="7" t="inlineStr">
        <is>
          <t>Caricom</t>
        </is>
      </c>
      <c r="P7" s="6" t="n"/>
      <c r="Q7" s="6" t="n"/>
      <c r="R7" s="6" t="n"/>
      <c r="S7" s="6" t="n"/>
      <c r="T7" s="6" t="n"/>
      <c r="U7" s="351" t="n"/>
      <c r="V7" s="263">
        <f>IF(MONTH($V$3)&lt;&gt;MONTH($V$3-WEEKDAY($V$3,1)+(ROW(V7)-ROW($V$5))*7+(COLUMN(V7)-COLUMN($V$5)+1)),"",$V$3-WEEKDAY($V$3,1)+(ROW(V7)-ROW($V$5))*7+(COLUMN(V7)-COLUMN($V$5)+1))</f>
        <v/>
      </c>
      <c r="W7" s="263">
        <f>IF(MONTH($V$3)&lt;&gt;MONTH($V$3-WEEKDAY($V$3,1)+(ROW(W7)-ROW($V$5))*7+(COLUMN(W7)-COLUMN($V$5)+1)),"",$V$3-WEEKDAY($V$3,1)+(ROW(W7)-ROW($V$5))*7+(COLUMN(W7)-COLUMN($V$5)+1))</f>
        <v/>
      </c>
      <c r="X7" s="263">
        <f>IF(MONTH($V$3)&lt;&gt;MONTH($V$3-WEEKDAY($V$3,1)+(ROW(X7)-ROW($V$5))*7+(COLUMN(X7)-COLUMN($V$5)+1)),"",$V$3-WEEKDAY($V$3,1)+(ROW(X7)-ROW($V$5))*7+(COLUMN(X7)-COLUMN($V$5)+1))</f>
        <v/>
      </c>
      <c r="Y7" s="263">
        <f>IF(MONTH($V$3)&lt;&gt;MONTH($V$3-WEEKDAY($V$3,1)+(ROW(Y7)-ROW($V$5))*7+(COLUMN(Y7)-COLUMN($V$5)+1)),"",$V$3-WEEKDAY($V$3,1)+(ROW(Y7)-ROW($V$5))*7+(COLUMN(Y7)-COLUMN($V$5)+1))</f>
        <v/>
      </c>
      <c r="Z7" s="263">
        <f>IF(MONTH($V$3)&lt;&gt;MONTH($V$3-WEEKDAY($V$3,1)+(ROW(Z7)-ROW($V$5))*7+(COLUMN(Z7)-COLUMN($V$5)+1)),"",$V$3-WEEKDAY($V$3,1)+(ROW(Z7)-ROW($V$5))*7+(COLUMN(Z7)-COLUMN($V$5)+1))</f>
        <v/>
      </c>
      <c r="AA7" s="263">
        <f>IF(MONTH($V$3)&lt;&gt;MONTH($V$3-WEEKDAY($V$3,1)+(ROW(AA7)-ROW($V$5))*7+(COLUMN(AA7)-COLUMN($V$5)+1)),"",$V$3-WEEKDAY($V$3,1)+(ROW(AA7)-ROW($V$5))*7+(COLUMN(AA7)-COLUMN($V$5)+1))</f>
        <v/>
      </c>
      <c r="AB7" s="263">
        <f>IF(MONTH($V$3)&lt;&gt;MONTH($V$3-WEEKDAY($V$3,1)+(ROW(AB7)-ROW($V$5))*7+(COLUMN(AB7)-COLUMN($V$5)+1)),"",$V$3-WEEKDAY($V$3,1)+(ROW(AB7)-ROW($V$5))*7+(COLUMN(AB7)-COLUMN($V$5)+1))</f>
        <v/>
      </c>
      <c r="AC7" s="351" t="n"/>
      <c r="AD7" s="351" t="n"/>
      <c r="AE7" s="351" t="n"/>
      <c r="AF7" s="258" t="n"/>
      <c r="AJ7" s="350" t="n"/>
      <c r="AL7" s="251" t="n"/>
    </row>
    <row r="8">
      <c r="A8" s="351" t="n"/>
      <c r="B8" s="351" t="n"/>
      <c r="C8" s="337" t="inlineStr">
        <is>
          <t>Georgetown, Guyana</t>
        </is>
      </c>
      <c r="D8" s="351" t="n"/>
      <c r="E8" s="351" t="n"/>
      <c r="F8" s="351" t="n"/>
      <c r="G8" s="6" t="n"/>
      <c r="H8" s="6" t="n"/>
      <c r="I8" s="6" t="n"/>
      <c r="J8" s="6" t="n"/>
      <c r="K8" s="6" t="n"/>
      <c r="L8" s="6" t="n"/>
      <c r="M8" s="341" t="n"/>
      <c r="N8" s="351" t="n"/>
      <c r="O8" s="351" t="n"/>
      <c r="P8" s="6" t="n"/>
      <c r="Q8" s="6" t="n"/>
      <c r="R8" s="6" t="n"/>
      <c r="S8" s="6" t="n"/>
      <c r="T8" s="6" t="n"/>
      <c r="U8" s="351" t="n"/>
      <c r="V8" s="263">
        <f>IF(MONTH($V$3)&lt;&gt;MONTH($V$3-WEEKDAY($V$3,1)+(ROW(V8)-ROW($V$5))*7+(COLUMN(V8)-COLUMN($V$5)+1)),"",$V$3-WEEKDAY($V$3,1)+(ROW(V8)-ROW($V$5))*7+(COLUMN(V8)-COLUMN($V$5)+1))</f>
        <v/>
      </c>
      <c r="W8" s="263">
        <f>IF(MONTH($V$3)&lt;&gt;MONTH($V$3-WEEKDAY($V$3,1)+(ROW(W8)-ROW($V$5))*7+(COLUMN(W8)-COLUMN($V$5)+1)),"",$V$3-WEEKDAY($V$3,1)+(ROW(W8)-ROW($V$5))*7+(COLUMN(W8)-COLUMN($V$5)+1))</f>
        <v/>
      </c>
      <c r="X8" s="263">
        <f>IF(MONTH($V$3)&lt;&gt;MONTH($V$3-WEEKDAY($V$3,1)+(ROW(X8)-ROW($V$5))*7+(COLUMN(X8)-COLUMN($V$5)+1)),"",$V$3-WEEKDAY($V$3,1)+(ROW(X8)-ROW($V$5))*7+(COLUMN(X8)-COLUMN($V$5)+1))</f>
        <v/>
      </c>
      <c r="Y8" s="263">
        <f>IF(MONTH($V$3)&lt;&gt;MONTH($V$3-WEEKDAY($V$3,1)+(ROW(Y8)-ROW($V$5))*7+(COLUMN(Y8)-COLUMN($V$5)+1)),"",$V$3-WEEKDAY($V$3,1)+(ROW(Y8)-ROW($V$5))*7+(COLUMN(Y8)-COLUMN($V$5)+1))</f>
        <v/>
      </c>
      <c r="Z8" s="263">
        <f>IF(MONTH($V$3)&lt;&gt;MONTH($V$3-WEEKDAY($V$3,1)+(ROW(Z8)-ROW($V$5))*7+(COLUMN(Z8)-COLUMN($V$5)+1)),"",$V$3-WEEKDAY($V$3,1)+(ROW(Z8)-ROW($V$5))*7+(COLUMN(Z8)-COLUMN($V$5)+1))</f>
        <v/>
      </c>
      <c r="AA8" s="263">
        <f>IF(MONTH($V$3)&lt;&gt;MONTH($V$3-WEEKDAY($V$3,1)+(ROW(AA8)-ROW($V$5))*7+(COLUMN(AA8)-COLUMN($V$5)+1)),"",$V$3-WEEKDAY($V$3,1)+(ROW(AA8)-ROW($V$5))*7+(COLUMN(AA8)-COLUMN($V$5)+1))</f>
        <v/>
      </c>
      <c r="AB8" s="263">
        <f>IF(MONTH($V$3)&lt;&gt;MONTH($V$3-WEEKDAY($V$3,1)+(ROW(AB8)-ROW($V$5))*7+(COLUMN(AB8)-COLUMN($V$5)+1)),"",$V$3-WEEKDAY($V$3,1)+(ROW(AB8)-ROW($V$5))*7+(COLUMN(AB8)-COLUMN($V$5)+1))</f>
        <v/>
      </c>
      <c r="AC8" s="351" t="n"/>
      <c r="AD8" s="351" t="n"/>
      <c r="AE8" s="3" t="b">
        <v>1</v>
      </c>
      <c r="AF8" s="258" t="n"/>
      <c r="AJ8" s="350" t="n"/>
      <c r="AL8" s="251" t="n"/>
    </row>
    <row r="9">
      <c r="A9" s="351" t="n"/>
      <c r="B9" s="351" t="n"/>
      <c r="C9" s="337" t="n"/>
      <c r="D9" s="337" t="n"/>
      <c r="E9" s="337" t="n"/>
      <c r="F9" s="337" t="n"/>
      <c r="G9" s="6" t="n"/>
      <c r="H9" s="6" t="n"/>
      <c r="I9" s="6" t="n"/>
      <c r="J9" s="6" t="n"/>
      <c r="K9" s="6" t="n"/>
      <c r="L9" s="6" t="n"/>
      <c r="M9" s="137" t="n"/>
      <c r="N9" s="137" t="n"/>
      <c r="O9" s="6" t="n"/>
      <c r="P9" s="6" t="n"/>
      <c r="Q9" s="6" t="n"/>
      <c r="R9" s="6" t="n"/>
      <c r="S9" s="6" t="n"/>
      <c r="T9" s="6" t="n"/>
      <c r="U9" s="351" t="n"/>
      <c r="V9" s="265" t="n"/>
      <c r="W9" s="265" t="n"/>
      <c r="X9" s="265" t="n"/>
      <c r="Y9" s="265" t="n"/>
      <c r="Z9" s="265" t="n"/>
      <c r="AA9" s="265" t="n"/>
      <c r="AB9" s="265" t="n"/>
      <c r="AC9" s="351" t="n"/>
      <c r="AD9" s="351" t="n"/>
      <c r="AE9" s="3" t="n"/>
      <c r="AF9" s="351" t="n"/>
      <c r="AJ9" s="350" t="n"/>
      <c r="AL9" s="251" t="n"/>
    </row>
    <row r="10">
      <c r="A10" s="351" t="n"/>
      <c r="B10" s="351" t="n"/>
      <c r="C10" s="337" t="inlineStr">
        <is>
          <t>592-223-7560</t>
        </is>
      </c>
      <c r="D10" s="351" t="n"/>
      <c r="E10" s="351" t="n"/>
      <c r="F10" s="351" t="n"/>
      <c r="G10" s="6" t="n"/>
      <c r="H10" s="340" t="n"/>
      <c r="I10" s="351" t="n"/>
      <c r="J10" s="340" t="n"/>
      <c r="K10" s="330" t="inlineStr">
        <is>
          <t>Week Starting:</t>
        </is>
      </c>
      <c r="L10" s="351" t="n"/>
      <c r="M10" s="335" t="n">
        <v>45977</v>
      </c>
      <c r="N10" s="362" t="n"/>
      <c r="O10" s="6" t="n"/>
      <c r="P10" s="6" t="n"/>
      <c r="Q10" s="6" t="n"/>
      <c r="R10" s="6" t="n"/>
      <c r="S10" s="6" t="n"/>
      <c r="T10" s="138" t="inlineStr">
        <is>
          <t>[42]</t>
        </is>
      </c>
      <c r="U10" s="351" t="n"/>
      <c r="V10" s="263">
        <f>IF(MONTH($V$3)&lt;&gt;MONTH($V$3-WEEKDAY($V$3,1)+(ROW(V10)-ROW($V$5))*7+(COLUMN(V10)-COLUMN($V$5)+1)),"",$V$3-WEEKDAY($V$3,1)+(ROW(V10)-ROW($V$5))*7+(COLUMN(V10)-COLUMN($V$5)+1))</f>
        <v/>
      </c>
      <c r="W10" s="263">
        <f>IF(MONTH($V$3)&lt;&gt;MONTH($V$3-WEEKDAY($V$3,1)+(ROW(W10)-ROW($V$5))*7+(COLUMN(W10)-COLUMN($V$5)+1)),"",$V$3-WEEKDAY($V$3,1)+(ROW(W10)-ROW($V$5))*7+(COLUMN(W10)-COLUMN($V$5)+1))</f>
        <v/>
      </c>
      <c r="X10" s="263">
        <f>IF(MONTH($V$3)&lt;&gt;MONTH($V$3-WEEKDAY($V$3,1)+(ROW(X10)-ROW($V$5))*7+(COLUMN(X10)-COLUMN($V$5)+1)),"",$V$3-WEEKDAY($V$3,1)+(ROW(X10)-ROW($V$5))*7+(COLUMN(X10)-COLUMN($V$5)+1))</f>
        <v/>
      </c>
      <c r="Y10" s="263">
        <f>IF(MONTH($V$3)&lt;&gt;MONTH($V$3-WEEKDAY($V$3,1)+(ROW(Y10)-ROW($V$5))*7+(COLUMN(Y10)-COLUMN($V$5)+1)),"",$V$3-WEEKDAY($V$3,1)+(ROW(Y10)-ROW($V$5))*7+(COLUMN(Y10)-COLUMN($V$5)+1))</f>
        <v/>
      </c>
      <c r="Z10" s="263">
        <f>IF(MONTH($V$3)&lt;&gt;MONTH($V$3-WEEKDAY($V$3,1)+(ROW(Z10)-ROW($V$5))*7+(COLUMN(Z10)-COLUMN($V$5)+1)),"",$V$3-WEEKDAY($V$3,1)+(ROW(Z10)-ROW($V$5))*7+(COLUMN(Z10)-COLUMN($V$5)+1))</f>
        <v/>
      </c>
      <c r="AA10" s="263">
        <f>IF(MONTH($V$3)&lt;&gt;MONTH($V$3-WEEKDAY($V$3,1)+(ROW(AA10)-ROW($V$5))*7+(COLUMN(AA10)-COLUMN($V$5)+1)),"",$V$3-WEEKDAY($V$3,1)+(ROW(AA10)-ROW($V$5))*7+(COLUMN(AA10)-COLUMN($V$5)+1))</f>
        <v/>
      </c>
      <c r="AB10" s="263">
        <f>IF(MONTH($V$3)&lt;&gt;MONTH($V$3-WEEKDAY($V$3,1)+(ROW(AB10)-ROW($V$5))*7+(COLUMN(AB10)-COLUMN($V$5)+1)),"",$V$3-WEEKDAY($V$3,1)+(ROW(AB10)-ROW($V$5))*7+(COLUMN(AB10)-COLUMN($V$5)+1))</f>
        <v/>
      </c>
      <c r="AC10" s="351" t="n"/>
      <c r="AD10" s="136" t="inlineStr">
        <is>
          <t>After:</t>
        </is>
      </c>
      <c r="AE10" s="264" t="n">
        <v>40</v>
      </c>
      <c r="AF10" s="250" t="n"/>
    </row>
    <row r="11" ht="15.75" customHeight="1" s="348" thickBot="1">
      <c r="A11" s="351" t="n"/>
      <c r="B11" s="351" t="n"/>
      <c r="C11" s="6" t="n"/>
      <c r="D11" s="6" t="n"/>
      <c r="E11" s="6" t="n"/>
      <c r="F11" s="6" t="n"/>
      <c r="G11" s="6" t="n"/>
      <c r="H11" s="6" t="n"/>
      <c r="I11" s="6" t="n"/>
      <c r="J11" s="6" t="n"/>
      <c r="K11" s="259" t="inlineStr">
        <is>
          <t>Carry Forward Hrs:</t>
        </is>
      </c>
      <c r="L11" s="248" t="n">
        <v>32</v>
      </c>
      <c r="M11" s="6" t="n"/>
      <c r="N11" s="6" t="n"/>
      <c r="O11" s="6" t="n"/>
      <c r="P11" s="6" t="n"/>
      <c r="Q11" s="6" t="n"/>
      <c r="R11" s="6" t="n"/>
      <c r="S11" s="6" t="n"/>
      <c r="T11" s="6" t="n"/>
      <c r="U11" s="351" t="n"/>
      <c r="V11" s="263">
        <f>IF(MONTH($V$3)&lt;&gt;MONTH($V$3-WEEKDAY($V$3,1)+(ROW(V11)-ROW($V$5))*7+(COLUMN(V11)-COLUMN($V$5)+1)),"",$V$3-WEEKDAY($V$3,1)+(ROW(V11)-ROW($V$5))*7+(COLUMN(V11)-COLUMN($V$5)+1))</f>
        <v/>
      </c>
      <c r="W11" s="263">
        <f>IF(MONTH($V$3)&lt;&gt;MONTH($V$3-WEEKDAY($V$3,1)+(ROW(W11)-ROW($V$5))*7+(COLUMN(W11)-COLUMN($V$5)+1)),"",$V$3-WEEKDAY($V$3,1)+(ROW(W11)-ROW($V$5))*7+(COLUMN(W11)-COLUMN($V$5)+1))</f>
        <v/>
      </c>
      <c r="X11" s="263">
        <f>IF(MONTH($V$3)&lt;&gt;MONTH($V$3-WEEKDAY($V$3,1)+(ROW(X11)-ROW($V$5))*7+(COLUMN(X11)-COLUMN($V$5)+1)),"",$V$3-WEEKDAY($V$3,1)+(ROW(X11)-ROW($V$5))*7+(COLUMN(X11)-COLUMN($V$5)+1))</f>
        <v/>
      </c>
      <c r="Y11" s="263">
        <f>IF(MONTH($V$3)&lt;&gt;MONTH($V$3-WEEKDAY($V$3,1)+(ROW(Y11)-ROW($V$5))*7+(COLUMN(Y11)-COLUMN($V$5)+1)),"",$V$3-WEEKDAY($V$3,1)+(ROW(Y11)-ROW($V$5))*7+(COLUMN(Y11)-COLUMN($V$5)+1))</f>
        <v/>
      </c>
      <c r="Z11" s="263">
        <f>IF(MONTH($V$3)&lt;&gt;MONTH($V$3-WEEKDAY($V$3,1)+(ROW(Z11)-ROW($V$5))*7+(COLUMN(Z11)-COLUMN($V$5)+1)),"",$V$3-WEEKDAY($V$3,1)+(ROW(Z11)-ROW($V$5))*7+(COLUMN(Z11)-COLUMN($V$5)+1))</f>
        <v/>
      </c>
      <c r="AA11" s="263">
        <f>IF(MONTH($V$3)&lt;&gt;MONTH($V$3-WEEKDAY($V$3,1)+(ROW(AA11)-ROW($V$5))*7+(COLUMN(AA11)-COLUMN($V$5)+1)),"",$V$3-WEEKDAY($V$3,1)+(ROW(AA11)-ROW($V$5))*7+(COLUMN(AA11)-COLUMN($V$5)+1))</f>
        <v/>
      </c>
      <c r="AB11" s="263">
        <f>IF(MONTH($V$3)&lt;&gt;MONTH($V$3-WEEKDAY($V$3,1)+(ROW(AB11)-ROW($V$5))*7+(COLUMN(AB11)-COLUMN($V$5)+1)),"",$V$3-WEEKDAY($V$3,1)+(ROW(AB11)-ROW($V$5))*7+(COLUMN(AB11)-COLUMN($V$5)+1))</f>
        <v/>
      </c>
      <c r="AC11" s="351" t="n"/>
      <c r="AD11" s="351" t="n"/>
      <c r="AE11" s="351" t="n"/>
      <c r="AF11" s="258" t="n"/>
      <c r="AJ11" s="252" t="n"/>
      <c r="AK11" s="252" t="n"/>
    </row>
    <row r="12" ht="27.75" customFormat="1" customHeight="1" s="2" thickBot="1">
      <c r="A12" s="266" t="inlineStr">
        <is>
          <t>Day Off</t>
        </is>
      </c>
      <c r="B12" s="267" t="inlineStr">
        <is>
          <t>Holiday Double</t>
        </is>
      </c>
      <c r="C12" s="139" t="inlineStr">
        <is>
          <t>Day of Week</t>
        </is>
      </c>
      <c r="D12" s="140" t="inlineStr">
        <is>
          <t>Time
In</t>
        </is>
      </c>
      <c r="E12" s="140" t="inlineStr">
        <is>
          <t>Time
Out</t>
        </is>
      </c>
      <c r="F12" s="141" t="n"/>
      <c r="G12" s="140" t="inlineStr">
        <is>
          <t>Time
In</t>
        </is>
      </c>
      <c r="H12" s="140" t="inlineStr">
        <is>
          <t>Time
Out</t>
        </is>
      </c>
      <c r="I12" s="142" t="inlineStr">
        <is>
          <t>Total
Hrs</t>
        </is>
      </c>
      <c r="J12" s="142" t="inlineStr">
        <is>
          <t>Location</t>
        </is>
      </c>
      <c r="K12" s="142" t="inlineStr">
        <is>
          <t>Supervisor</t>
        </is>
      </c>
      <c r="L12" s="142" t="inlineStr">
        <is>
          <t>Supervisor Approval</t>
        </is>
      </c>
      <c r="M12" s="140" t="inlineStr">
        <is>
          <t>Regular
Hrs</t>
        </is>
      </c>
      <c r="N12" s="140" t="inlineStr">
        <is>
          <t>Overtime
Hrs</t>
        </is>
      </c>
      <c r="O12" s="140" t="inlineStr">
        <is>
          <t>Hol Hrs</t>
        </is>
      </c>
      <c r="P12" s="140" t="inlineStr">
        <is>
          <t>Responsibilities</t>
        </is>
      </c>
      <c r="Q12" s="140" t="inlineStr">
        <is>
          <t>Risk</t>
        </is>
      </c>
      <c r="R12" s="140" t="inlineStr">
        <is>
          <t>Meals</t>
        </is>
      </c>
      <c r="S12" s="140" t="inlineStr">
        <is>
          <t>Vac Hrs</t>
        </is>
      </c>
      <c r="T12" s="143" t="inlineStr">
        <is>
          <t>Reason for Overtime</t>
        </is>
      </c>
      <c r="U12" s="144" t="inlineStr">
        <is>
          <t>Wkly Reg Avail</t>
        </is>
      </c>
      <c r="V12" s="351" t="inlineStr">
        <is>
          <t>Orig Reg</t>
        </is>
      </c>
      <c r="W12" s="351" t="inlineStr">
        <is>
          <t>Wkly OT Adj</t>
        </is>
      </c>
      <c r="X12" s="351" t="inlineStr">
        <is>
          <t>Week Start</t>
        </is>
      </c>
      <c r="Y12" s="351" t="inlineStr">
        <is>
          <t>Wk Hrs Before</t>
        </is>
      </c>
      <c r="Z12" s="351" t="n"/>
      <c r="AA12" s="351" t="n"/>
      <c r="AB12" s="351" t="n"/>
      <c r="AC12" s="351" t="n"/>
      <c r="AD12" s="351" t="n"/>
      <c r="AE12" s="351" t="n"/>
      <c r="AF12" s="351" t="n"/>
      <c r="AJ12" s="252" t="n"/>
      <c r="AK12" s="252" t="n"/>
    </row>
    <row r="13" hidden="1" ht="15.75" customHeight="1" s="348" thickBot="1">
      <c r="A13" s="268" t="n"/>
      <c r="B13" s="351" t="n"/>
      <c r="C13" s="145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146" t="n"/>
      <c r="U13" s="351" t="n"/>
      <c r="V13" s="351" t="n"/>
      <c r="W13" s="351" t="n"/>
      <c r="X13" s="351" t="n"/>
      <c r="Y13" s="351" t="n"/>
      <c r="Z13" s="351" t="n"/>
      <c r="AA13" s="351" t="n"/>
      <c r="AB13" s="351" t="n"/>
      <c r="AC13" s="351" t="n"/>
      <c r="AD13" s="351" t="n"/>
      <c r="AE13" s="351" t="n"/>
      <c r="AF13" s="351" t="n"/>
    </row>
    <row r="14" ht="24" customHeight="1" s="348" thickBot="1">
      <c r="A14" s="147" t="inlineStr">
        <is>
          <t>On Day</t>
        </is>
      </c>
      <c r="B14" s="269" t="n"/>
      <c r="C14" s="88">
        <f>M10</f>
        <v/>
      </c>
      <c r="D14" s="54" t="n"/>
      <c r="E14" s="148">
        <f>IF(D14="", "",
 IF(D14=TIME(0,0,0), 0,
 IF(AND(D14&gt;=TIME(0,0,1), D14&lt;=TIME(2,0,0)), TIME(7,0,0),
 IF(AND(D14&gt;=TIME(6,0,0), D14&lt;=TIME(8,0,0)), TIME(12,0,0),
 IF(AND(D14&gt;TIME(8,0,0), D14&lt;=TIME(13,59,0)), TIME(15,0,0),
 IF(AND(D14&gt;=TIME(14,0,0), D14&lt;=TIME(17,59,0)), TIME(21,0,0),
 IF(AND(D14&gt;=TIME(18,0,0), D14&lt;=TIME(21,59,0)), TIME(0,0,0),
 IF(AND(D14&gt;=TIME(22,0,0), D14&lt;=TIME(23,59,59)), TIME(7,0,0), ""))))))))</f>
        <v/>
      </c>
      <c r="F14" s="149" t="n"/>
      <c r="G14" s="148">
        <f>IF(AND(D14&gt;=TIME(6,0,0),D14&lt;=TIME(8,0,0)),E14,"")</f>
        <v/>
      </c>
      <c r="H14" s="54" t="n"/>
      <c r="I14" s="55">
        <f>ROUND(IF(OR(D14="",E14="",E14=0),0,IF(H14="",MOD(E14-D14,1)*24,MOD(H14-D14,1)*24)),2)</f>
        <v/>
      </c>
      <c r="J14" s="150" t="n"/>
      <c r="K14" s="270" t="n"/>
      <c r="L14" s="271" t="n"/>
      <c r="M14" s="272">
        <f>MAX(0,V14-W14)</f>
        <v/>
      </c>
      <c r="N14" s="56">
        <f>(IF(OR($C14="",$D14=""),0,
 IF(OR($A14="Holiday",$A15="Holiday"),
    IF(ISNUMBER(MATCH(TRIM($B14),{"Phagwah","Good Friday","Easter Monday","Labour Day","Christmas","Eid ul Azha","Romans-2","Globe-12","Neptune P1"},0)),0,$I14),
 IF(AND(NOT(OR($A14="Annual Leave",$A15="Annual Leave")),$A14="Off day"),$I14,
  MAX(0,$I14-$V14)
  ))))+W14</f>
        <v/>
      </c>
      <c r="O14" s="56">
        <f>IF(AND(OR($A14="Holiday",$A15="Holiday"),
        ISNUMBER(MATCH(TRIM($B14),{"Phagwah","Good Friday","Easter Monday","Labour Day","Christmas","Eid ul Azha","Romans-2","Globe-12","Neptune P1"},0))),
   $I14,0)</f>
        <v/>
      </c>
      <c r="P14" s="56">
        <f>IF(OR($O$7="Canteen",$O$7="Head Office"),0,IF($I14&lt;=0,0,IF(OR(OR(TRIM($J14)="Hebrews",TRIM($J14)="Romans",TRIM($J14)="Romans-2",TRIM($J14)="Globe",TRIM($J14)="Globe-12",TRIM($J14)="Neptune P1"),AND($I15&gt;0,OR(TRIM($J15)="Hebrews",TRIM($J15)="Romans",TRIM($J15)="Romans-2",TRIM($J15)="Globe",TRIM($J15)="Globe-12",TRIM($J15)="Neptune P1"))),1,0)))</f>
        <v/>
      </c>
      <c r="Q14" s="57" t="n"/>
      <c r="R14" s="56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IF($I14&gt;0,1,0),
      0
   ),
0))</f>
        <v/>
      </c>
      <c r="S14" s="56">
        <f>IF(OR($A14="Annual Leave",$A15="Annual Leave"),IF($A14="Annual Leave",8,0),0)</f>
        <v/>
      </c>
      <c r="T14" s="58" t="n"/>
      <c r="U14" s="144">
        <f>MAX(0,40-Y14)</f>
        <v/>
      </c>
      <c r="V14" s="151">
        <f>IF(OR($C14="",$D14=""),0,
 IF(OR($A14="Holiday",$A15="Holiday"),0,
 IF(AND(NOT(OR($A14="Annual Leave",$A15="Annual Leave")),$A14="Off day"),0,
  IF($I14+$I15&gt;=8,IF($I14&gt;=8,8,$I14),$I14)
  )))</f>
        <v/>
      </c>
      <c r="W14" s="151">
        <f>MAX(0,V14-U14)</f>
        <v/>
      </c>
      <c r="X14" s="151">
        <f>IF(C14="","",C14-WEEKDAY(C14,1)+1)</f>
        <v/>
      </c>
      <c r="Y14" s="151">
        <f>IF(X14=X14,$L$11,0)</f>
        <v/>
      </c>
      <c r="Z14" s="151" t="n"/>
      <c r="AA14" s="151" t="n"/>
      <c r="AB14" s="151" t="n"/>
      <c r="AC14" s="351" t="n"/>
      <c r="AD14" s="351" t="n"/>
      <c r="AE14" s="351" t="n"/>
      <c r="AF14" s="351" t="n"/>
    </row>
    <row r="15" ht="24" customHeight="1" s="348" thickBot="1">
      <c r="A15" s="147" t="inlineStr">
        <is>
          <t>On Day</t>
        </is>
      </c>
      <c r="B15" s="269" t="n"/>
      <c r="C15" s="89">
        <f>C14</f>
        <v/>
      </c>
      <c r="D15" s="59" t="n"/>
      <c r="E15" s="152">
        <f>IF(D15="", "",
 IF(D15=TIME(0,0,0), 0,
 IF(AND(D15&gt;=TIME(0,0,1), D15&lt;=TIME(2,0,0)), TIME(7,0,0),
 IF(AND(D15&gt;=TIME(6,0,0), D15&lt;=TIME(8,0,0)), TIME(12,0,0),
 IF(AND(D15&gt;TIME(8,0,0), D15&lt;=TIME(13,59,0)), TIME(15,0,0),
 IF(AND(D15&gt;=TIME(14,0,0), D15&lt;=TIME(17,59,0)), TIME(21,0,0),
 IF(AND(D15&gt;=TIME(18,0,0), D15&lt;=TIME(21,59,0)), TIME(0,0,0),
 IF(AND(D15&gt;=TIME(22,0,0), D15&lt;=TIME(23,59,59)), TIME(7,0,0), ""))))))))</f>
        <v/>
      </c>
      <c r="F15" s="153" t="n"/>
      <c r="G15" s="152">
        <f>IF(AND(D15&gt;=TIME(6,0,0),D15&lt;=TIME(8,0,0)),E15,"")</f>
        <v/>
      </c>
      <c r="H15" s="59" t="n"/>
      <c r="I15" s="60">
        <f>ROUND(IF(OR(D15="",E15="",E15=0),0,IF(H15="",MOD(E15-D15,1)*24,MOD(H15-D15,1)*24)),2)</f>
        <v/>
      </c>
      <c r="J15" s="150" t="n"/>
      <c r="K15" s="270" t="n"/>
      <c r="L15" s="271" t="n"/>
      <c r="M15" s="272">
        <f>MAX(0,V15-W15)</f>
        <v/>
      </c>
      <c r="N15" s="61">
        <f>(IF(OR($C15="",$D15=""),0,
 IF(OR($A14="Holiday",$A15="Holiday"),
    IF(ISNUMBER(MATCH(TRIM($B15),{"Phagwah","Good Friday","Easter Monday","Labour Day","Christmas","Eid ul Azha","Romans-2","Globe-12","Neptune P1"},0)),0,$I15),
 IF(AND(NOT(OR($A14="Annual Leave",$A15="Annual Leave")),$A15="Off day"),$I15,
  MAX(0,$I15-$V15)
  ))))+W15</f>
        <v/>
      </c>
      <c r="O15" s="61">
        <f>IF(AND(OR($A14="Holiday",$A15="Holiday"),
        ISNUMBER(MATCH(TRIM($B15),{"Phagwah","Good Friday","Easter Monday","Labour Day","Christmas","Eid ul Azha","Romans-2","Globe-12","Neptune P1"},0))),
   $I15,0)</f>
        <v/>
      </c>
      <c r="P15" s="61">
        <f>IF(OR($O$7="Canteen",$O$7="Head Office"),0,IF($I15&lt;=0,0,IF(AND($I14&lt;=0,OR(TRIM($J15)="Hebrews",TRIM($J15)="Romans",TRIM($J15)="Romans-2",TRIM($J15)="Globe",TRIM($J15)="Globe-12",TRIM($J15)="Neptune P1")),1,0)))</f>
        <v/>
      </c>
      <c r="Q15" s="62" t="n"/>
      <c r="R15" s="61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IF(AND($I14=0,$I15&gt;0),1,0),
      0
   ),
0))</f>
        <v/>
      </c>
      <c r="S15" s="61">
        <f>IF(OR($A14="Annual Leave",$A15="Annual Leave"),IF(AND($A14&lt;&gt;"Annual Leave",$A15="Annual Leave"),8,0),0)</f>
        <v/>
      </c>
      <c r="T15" s="63" t="n"/>
      <c r="U15" s="144">
        <f>MAX(0,40-Y15)</f>
        <v/>
      </c>
      <c r="V15" s="151">
        <f>IF(OR($C15="",$D15=""),0,
 IF(OR($A14="Holiday",$A15="Holiday"),0,
 IF(AND(NOT(OR($A14="Annual Leave",$A15="Annual Leave")),$A15="Off day"),0,
  IF($I14+$I15&gt;=8,IF($I14&gt;=8,0,8-$I14),$I15)
  )))</f>
        <v/>
      </c>
      <c r="W15" s="151">
        <f>MAX(0,V15-U15)</f>
        <v/>
      </c>
      <c r="X15" s="151">
        <f>IF(C15="","",C15-WEEKDAY(C15,1)+1)</f>
        <v/>
      </c>
      <c r="Y15" s="151">
        <f>SUMPRODUCT(($X$14:$X14=X15)*(($V$14:$V14)+($O$14:$O14)))+IF(X15=X14,$L$11,0)</f>
        <v/>
      </c>
      <c r="Z15" s="151" t="n"/>
      <c r="AA15" s="151" t="n"/>
      <c r="AB15" s="151" t="n"/>
      <c r="AC15" s="351" t="n"/>
      <c r="AD15" s="351" t="n"/>
      <c r="AE15" s="351" t="n"/>
      <c r="AF15" s="351" t="n"/>
    </row>
    <row r="16" ht="24" customHeight="1" s="348" thickBot="1">
      <c r="A16" s="154" t="inlineStr">
        <is>
          <t>On Day</t>
        </is>
      </c>
      <c r="B16" s="273" t="n"/>
      <c r="C16" s="90">
        <f>C14+1</f>
        <v/>
      </c>
      <c r="D16" s="8" t="n"/>
      <c r="E16" s="155">
        <f>IF(D16="", "",
 IF(D16=TIME(0,0,0), 0,
 IF(AND(D16&gt;=TIME(0,0,1), D16&lt;=TIME(2,0,0)), TIME(7,0,0),
 IF(AND(D16&gt;=TIME(6,0,0), D16&lt;=TIME(8,0,0)), TIME(12,0,0),
 IF(AND(D16&gt;TIME(8,0,0), D16&lt;=TIME(13,59,0)), TIME(15,0,0),
 IF(AND(D16&gt;=TIME(14,0,0), D16&lt;=TIME(17,59,0)), TIME(21,0,0),
 IF(AND(D16&gt;=TIME(18,0,0), D16&lt;=TIME(21,59,0)), TIME(0,0,0),
 IF(AND(D16&gt;=TIME(22,0,0), D16&lt;=TIME(23,59,59)), TIME(7,0,0), ""))))))))</f>
        <v/>
      </c>
      <c r="F16" s="156" t="n"/>
      <c r="G16" s="155">
        <f>IF(AND(D16&gt;=TIME(6,0,0),D16&lt;=TIME(8,0,0)),E16,"")</f>
        <v/>
      </c>
      <c r="H16" s="8" t="n"/>
      <c r="I16" s="30">
        <f>ROUND(IF(OR(D16="",E16="",E16=0),0,IF(H16="",MOD(E16-D16,1)*24,MOD(H16-D16,1)*24)),2)</f>
        <v/>
      </c>
      <c r="J16" s="157" t="n"/>
      <c r="K16" s="274" t="n"/>
      <c r="L16" s="271" t="n"/>
      <c r="M16" s="275">
        <f>MAX(0,V16-W16)</f>
        <v/>
      </c>
      <c r="N16" s="9">
        <f>(IF(OR($C16="",$D16=""),0,
 IF(OR($A16="Holiday",$A17="Holiday"),
    IF(ISNUMBER(MATCH(TRIM($B16),{"Phagwah","Good Friday","Easter Monday","Labour Day","Christmas","Eid ul Azha","Romans-2","Globe-12","Neptune P1"},0)),0,$I16),
 IF(AND(NOT(OR($A16="Annual Leave",$A17="Annual Leave")),$A16="Off day"),$I16,
  MAX(0,$I16-$V16)
  ))))+W16</f>
        <v/>
      </c>
      <c r="O16" s="9">
        <f>IF(AND(OR($A16="Holiday",$A17="Holiday"),
        ISNUMBER(MATCH(TRIM($B16),{"Phagwah","Good Friday","Easter Monday","Labour Day","Christmas","Eid ul Azha","Romans-2","Globe-12","Neptune P1"},0))),
   $I16,0)</f>
        <v/>
      </c>
      <c r="P16" s="9">
        <f>IF(OR($O$7="Canteen",$O$7="Head Office"),0,IF($I16&lt;=0,0,IF(OR(OR(TRIM($J16)="Hebrews",TRIM($J16)="Romans",TRIM($J16)="Romans-2",TRIM($J16)="Globe",TRIM($J16)="Globe-12",TRIM($J16)="Neptune P1"),AND($I17&gt;0,OR(TRIM($J17)="Hebrews",TRIM($J17)="Romans",TRIM($J17)="Romans-2",TRIM($J17)="Globe",TRIM($J17)="Globe-12",TRIM($J17)="Neptune P1"))),1,0)))</f>
        <v/>
      </c>
      <c r="Q16" s="10" t="n"/>
      <c r="R16" s="9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IF($I16&gt;0,1,0),
      0
   ),
0))</f>
        <v/>
      </c>
      <c r="S16" s="9">
        <f>IF(OR($A16="Annual Leave",$A17="Annual Leave"),IF($A16="Annual Leave",8,0),0)</f>
        <v/>
      </c>
      <c r="T16" s="91" t="n"/>
      <c r="U16" s="144">
        <f>MAX(0,40-Y16)</f>
        <v/>
      </c>
      <c r="V16" s="351">
        <f>IF(OR($C16="",$D16=""),0,
 IF(OR($A16="Holiday",$A17="Holiday"),0,
 IF(AND(NOT(OR($A16="Annual Leave",$A17="Annual Leave")),$A16="Off day"),0,
  IF($I16+$I17&gt;=8,IF($I16&gt;=8,8,$I16),$I16)
  )))</f>
        <v/>
      </c>
      <c r="W16" s="351">
        <f>MAX(0,V16-U16)</f>
        <v/>
      </c>
      <c r="X16" s="351">
        <f>IF(C16="","",C16-WEEKDAY(C16,1)+1)</f>
        <v/>
      </c>
      <c r="Y16" s="351">
        <f>SUMPRODUCT(($X$14:$X15=X16)*(($V$14:$V15)+($O$14:$O15)))+IF(X16=X14,$L$11,0)</f>
        <v/>
      </c>
      <c r="Z16" s="351" t="n"/>
      <c r="AA16" s="351" t="n"/>
      <c r="AB16" s="351" t="n"/>
      <c r="AC16" s="351" t="n"/>
      <c r="AD16" s="351" t="n"/>
      <c r="AE16" s="351" t="n"/>
      <c r="AF16" s="351" t="n"/>
    </row>
    <row r="17" ht="24" customHeight="1" s="348" thickBot="1">
      <c r="A17" s="154" t="inlineStr">
        <is>
          <t>On Day</t>
        </is>
      </c>
      <c r="B17" s="273" t="n"/>
      <c r="C17" s="90">
        <f>C16</f>
        <v/>
      </c>
      <c r="D17" s="276" t="n"/>
      <c r="E17" s="277">
        <f>IF(D17="", "",
 IF(D17=TIME(0,0,0), 0,
 IF(AND(D17&gt;=TIME(0,0,1), D17&lt;=TIME(2,0,0)), TIME(7,0,0),
 IF(AND(D17&gt;=TIME(6,0,0), D17&lt;=TIME(8,0,0)), TIME(12,0,0),
 IF(AND(D17&gt;TIME(8,0,0), D17&lt;=TIME(13,59,0)), TIME(15,0,0),
 IF(AND(D17&gt;=TIME(14,0,0), D17&lt;=TIME(17,59,0)), TIME(21,0,0),
 IF(AND(D17&gt;=TIME(18,0,0), D17&lt;=TIME(21,59,0)), TIME(0,0,0),
 IF(AND(D17&gt;=TIME(22,0,0), D17&lt;=TIME(23,59,59)), TIME(7,0,0), ""))))))))</f>
        <v/>
      </c>
      <c r="F17" s="156" t="n"/>
      <c r="G17" s="277">
        <f>IF(AND(D17&gt;=TIME(6,0,0),D17&lt;=TIME(8,0,0)),E17,"")</f>
        <v/>
      </c>
      <c r="H17" s="276" t="n"/>
      <c r="I17" s="30">
        <f>ROUND(IF(OR(D17="",E17="",E17=0),0,IF(H17="",MOD(E17-D17,1)*24,MOD(H17-D17,1)*24)),2)</f>
        <v/>
      </c>
      <c r="J17" s="158" t="n"/>
      <c r="K17" s="274" t="n"/>
      <c r="L17" s="271" t="n"/>
      <c r="M17" s="275">
        <f>MAX(0,V17-W17)</f>
        <v/>
      </c>
      <c r="N17" s="278">
        <f>(IF(OR($C17="",$D17=""),0,
 IF(OR($A16="Holiday",$A17="Holiday"),
    IF(ISNUMBER(MATCH(TRIM($B17),{"Phagwah","Good Friday","Easter Monday","Labour Day","Christmas","Eid ul Azha","Romans-2","Globe-12","Neptune P1"},0)),0,$I17),
 IF(AND(NOT(OR($A16="Annual Leave",$A17="Annual Leave")),$A17="Off day"),$I17,
  MAX(0,$I17-$V17)
  ))))+W17</f>
        <v/>
      </c>
      <c r="O17" s="278">
        <f>IF(AND(OR($A16="Holiday",$A17="Holiday"),
        ISNUMBER(MATCH(TRIM($B17),{"Phagwah","Good Friday","Easter Monday","Labour Day","Christmas","Eid ul Azha","Romans-2","Globe-12","Neptune P1"},0))),
   $I17,0)</f>
        <v/>
      </c>
      <c r="P17" s="278">
        <f>IF(OR($O$7="Canteen",$O$7="Head Office"),0,IF($I17&lt;=0,0,IF(AND($I16&lt;=0,OR(TRIM($J17)="Hebrews",TRIM($J17)="Romans",TRIM($J17)="Romans-2",TRIM($J17)="Globe",TRIM($J17)="Globe-12",TRIM($J17)="Neptune P1")),1,0)))</f>
        <v/>
      </c>
      <c r="Q17" s="279" t="n"/>
      <c r="R17" s="278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IF(AND($I16=0,$I17&gt;0),1,0),
      0
   ),
0))</f>
        <v/>
      </c>
      <c r="S17" s="278">
        <f>IF(OR($A16="Annual Leave",$A17="Annual Leave"),IF(AND($A16&lt;&gt;"Annual Leave",$A17="Annual Leave"),8,0),0)</f>
        <v/>
      </c>
      <c r="T17" s="280" t="n"/>
      <c r="U17" s="144">
        <f>MAX(0,40-Y17)</f>
        <v/>
      </c>
      <c r="V17" s="351">
        <f>IF(OR($C17="",$D17=""),0,
 IF(OR($A16="Holiday",$A17="Holiday"),0,
 IF(AND(NOT(OR($A16="Annual Leave",$A17="Annual Leave")),$A17="Off day"),0,
  IF($I16+$I17&gt;=8,IF($I16&gt;=8,0,8-$I16),$I17)
  )))</f>
        <v/>
      </c>
      <c r="W17" s="351">
        <f>MAX(0,V17-U17)</f>
        <v/>
      </c>
      <c r="X17" s="351">
        <f>IF(C17="","",C17-WEEKDAY(C17,1)+1)</f>
        <v/>
      </c>
      <c r="Y17" s="351">
        <f>SUMPRODUCT(($X$14:$X16=X17)*(($V$14:$V16)+($O$14:$O16)))+IF(X17=X14,$L$11,0)</f>
        <v/>
      </c>
      <c r="Z17" s="351" t="n"/>
      <c r="AA17" s="351" t="n"/>
      <c r="AB17" s="351" t="n"/>
      <c r="AC17" s="351" t="n"/>
      <c r="AD17" s="351" t="n"/>
      <c r="AE17" s="351" t="n"/>
      <c r="AF17" s="351" t="n"/>
    </row>
    <row r="18" ht="24" customHeight="1" s="348" thickBot="1">
      <c r="A18" s="159" t="inlineStr">
        <is>
          <t>On Day</t>
        </is>
      </c>
      <c r="B18" s="281" t="n"/>
      <c r="C18" s="92">
        <f>C16+1</f>
        <v/>
      </c>
      <c r="D18" s="31" t="n"/>
      <c r="E18" s="160">
        <f>IF(D18="", "",
 IF(D18=TIME(0,0,0), 0,
 IF(AND(D18&gt;=TIME(0,0,1), D18&lt;=TIME(2,0,0)), TIME(7,0,0),
 IF(AND(D18&gt;=TIME(6,0,0), D18&lt;=TIME(8,0,0)), TIME(12,0,0),
 IF(AND(D18&gt;TIME(8,0,0), D18&lt;=TIME(13,59,0)), TIME(15,0,0),
 IF(AND(D18&gt;=TIME(14,0,0), D18&lt;=TIME(17,59,0)), TIME(21,0,0),
 IF(AND(D18&gt;=TIME(18,0,0), D18&lt;=TIME(21,59,0)), TIME(0,0,0),
 IF(AND(D18&gt;=TIME(22,0,0), D18&lt;=TIME(23,59,59)), TIME(7,0,0), ""))))))))</f>
        <v/>
      </c>
      <c r="F18" s="161" t="n"/>
      <c r="G18" s="160">
        <f>IF(AND(D18&gt;=TIME(6,0,0),D18&lt;=TIME(8,0,0)),E18,"")</f>
        <v/>
      </c>
      <c r="H18" s="31" t="n"/>
      <c r="I18" s="32">
        <f>ROUND(IF(OR(D18="",E18="",E18=0),0,IF(H18="",MOD(E18-D18,1)*24,MOD(H18-D18,1)*24)),2)</f>
        <v/>
      </c>
      <c r="J18" s="162" t="n"/>
      <c r="K18" s="282" t="n"/>
      <c r="L18" s="271" t="n"/>
      <c r="M18" s="283">
        <f>MAX(0,V18-W18)</f>
        <v/>
      </c>
      <c r="N18" s="33">
        <f>(IF(OR($C18="",$D18=""),0,
 IF(OR($A18="Holiday",$A19="Holiday"),
    IF(ISNUMBER(MATCH(TRIM($B18),{"Phagwah","Good Friday","Easter Monday","Labour Day","Christmas","Eid ul Azha","Romans-2","Globe-12","Neptune P1"},0)),0,$I18),
 IF(AND(NOT(OR($A18="Annual Leave",$A19="Annual Leave")),$A18="Off day"),$I18,
  MAX(0,$I18-$V18)
  ))))+W18</f>
        <v/>
      </c>
      <c r="O18" s="33">
        <f>IF(AND(OR($A18="Holiday",$A19="Holiday"),
        ISNUMBER(MATCH(TRIM($B18),{"Phagwah","Good Friday","Easter Monday","Labour Day","Christmas","Eid ul Azha","Romans-2","Globe-12","Neptune P1"},0))),
   $I18,0)</f>
        <v/>
      </c>
      <c r="P18" s="33">
        <f>IF(OR($O$7="Canteen",$O$7="Head Office"),0,IF($I18&lt;=0,0,IF(OR(OR(TRIM($J18)="Hebrews",TRIM($J18)="Romans",TRIM($J18)="Romans-2",TRIM($J18)="Globe",TRIM($J18)="Globe-12",TRIM($J18)="Neptune P1"),AND($I19&gt;0,OR(TRIM($J19)="Hebrews",TRIM($J19)="Romans",TRIM($J19)="Romans-2",TRIM($J19)="Globe",TRIM($J19)="Globe-12",TRIM($J19)="Neptune P1"))),1,0)))</f>
        <v/>
      </c>
      <c r="Q18" s="34" t="n"/>
      <c r="R18" s="33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IF($I18&gt;0,1,0),
      0
   ),
0))</f>
        <v/>
      </c>
      <c r="S18" s="33">
        <f>IF(OR($A18="Annual Leave",$A19="Annual Leave"),IF($A18="Annual Leave",8,0),0)</f>
        <v/>
      </c>
      <c r="T18" s="35" t="n"/>
      <c r="U18" s="144">
        <f>MAX(0,40-Y18)</f>
        <v/>
      </c>
      <c r="V18" s="351">
        <f>IF(OR($C18="",$D18=""),0,
 IF(OR($A18="Holiday",$A19="Holiday"),0,
 IF(AND(NOT(OR($A18="Annual Leave",$A19="Annual Leave")),$A18="Off day"),0,
  IF($I18+$I19&gt;=8,IF($I18&gt;=8,8,$I18),$I18)
  )))</f>
        <v/>
      </c>
      <c r="W18" s="351">
        <f>MAX(0,V18-U18)</f>
        <v/>
      </c>
      <c r="X18" s="351">
        <f>IF(C18="","",C18-WEEKDAY(C18,1)+1)</f>
        <v/>
      </c>
      <c r="Y18" s="351">
        <f>SUMPRODUCT(($X$14:$X17=X18)*(($V$14:$V17)+($O$14:$O17)))+IF(X18=X14,$L$11,0)</f>
        <v/>
      </c>
      <c r="Z18" s="351" t="n"/>
      <c r="AA18" s="351" t="n"/>
      <c r="AB18" s="351" t="n"/>
      <c r="AC18" s="351" t="n"/>
      <c r="AD18" s="351" t="n"/>
      <c r="AE18" s="351" t="n"/>
      <c r="AF18" s="351" t="n"/>
    </row>
    <row r="19" ht="24" customHeight="1" s="348" thickBot="1">
      <c r="A19" s="159" t="inlineStr">
        <is>
          <t>On Day</t>
        </is>
      </c>
      <c r="B19" s="281" t="n"/>
      <c r="C19" s="93">
        <f>C18</f>
        <v/>
      </c>
      <c r="D19" s="36" t="n"/>
      <c r="E19" s="163">
        <f>IF(D19="", "",
 IF(D19=TIME(0,0,0), 0,
 IF(AND(D19&gt;=TIME(0,0,1), D19&lt;=TIME(2,0,0)), TIME(7,0,0),
 IF(AND(D19&gt;=TIME(6,0,0), D19&lt;=TIME(8,0,0)), TIME(12,0,0),
 IF(AND(D19&gt;TIME(8,0,0), D19&lt;=TIME(13,59,0)), TIME(15,0,0),
 IF(AND(D19&gt;=TIME(14,0,0), D19&lt;=TIME(17,59,0)), TIME(21,0,0),
 IF(AND(D19&gt;=TIME(18,0,0), D19&lt;=TIME(21,59,0)), TIME(0,0,0),
 IF(AND(D19&gt;=TIME(22,0,0), D19&lt;=TIME(23,59,59)), TIME(7,0,0), ""))))))))</f>
        <v/>
      </c>
      <c r="F19" s="164" t="n"/>
      <c r="G19" s="163">
        <f>IF(AND(D19&gt;=TIME(6,0,0),D19&lt;=TIME(8,0,0)),E19,"")</f>
        <v/>
      </c>
      <c r="H19" s="36" t="n"/>
      <c r="I19" s="37">
        <f>ROUND(IF(OR(D19="",E19="",E19=0),0,IF(H19="",MOD(E19-D19,1)*24,MOD(H19-D19,1)*24)),2)</f>
        <v/>
      </c>
      <c r="J19" s="162" t="n"/>
      <c r="K19" s="282" t="n"/>
      <c r="L19" s="271" t="n"/>
      <c r="M19" s="283">
        <f>MAX(0,V19-W19)</f>
        <v/>
      </c>
      <c r="N19" s="38">
        <f>(IF(OR($C19="",$D19=""),0,
 IF(OR($A18="Holiday",$A19="Holiday"),
    IF(ISNUMBER(MATCH(TRIM($B19),{"Phagwah","Good Friday","Easter Monday","Labour Day","Christmas","Eid ul Azha","Romans-2","Globe-12","Neptune P1"},0)),0,$I19),
 IF(AND(NOT(OR($A18="Annual Leave",$A19="Annual Leave")),$A19="Off day"),$I19,
  MAX(0,$I19-$V19)
  ))))+W19</f>
        <v/>
      </c>
      <c r="O19" s="38">
        <f>IF(AND(OR($A18="Holiday",$A19="Holiday"),
        ISNUMBER(MATCH(TRIM($B19),{"Phagwah","Good Friday","Easter Monday","Labour Day","Christmas","Eid ul Azha","Romans-2","Globe-12","Neptune P1"},0))),
   $I19,0)</f>
        <v/>
      </c>
      <c r="P19" s="38">
        <f>IF(OR($O$7="Canteen",$O$7="Head Office"),0,IF($I19&lt;=0,0,IF(AND($I18&lt;=0,OR(TRIM($J19)="Hebrews",TRIM($J19)="Romans",TRIM($J19)="Romans-2",TRIM($J19)="Globe",TRIM($J19)="Globe-12",TRIM($J19)="Neptune P1")),1,0)))</f>
        <v/>
      </c>
      <c r="Q19" s="39" t="n"/>
      <c r="R19" s="38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IF(AND($I18=0,$I19&gt;0),1,0),
      0
   ),
0))</f>
        <v/>
      </c>
      <c r="S19" s="38">
        <f>IF(OR($A18="Annual Leave",$A19="Annual Leave"),IF(AND($A18&lt;&gt;"Annual Leave",$A19="Annual Leave"),8,0),0)</f>
        <v/>
      </c>
      <c r="T19" s="40" t="n"/>
      <c r="U19" s="144">
        <f>MAX(0,40-Y19)</f>
        <v/>
      </c>
      <c r="V19" s="351">
        <f>IF(OR($C19="",$D19=""),0,
 IF(OR($A18="Holiday",$A19="Holiday"),0,
 IF(AND(NOT(OR($A18="Annual Leave",$A19="Annual Leave")),$A19="Off day"),0,
  IF($I18+$I19&gt;=8,IF($I18&gt;=8,0,8-$I18),$I19)
  )))</f>
        <v/>
      </c>
      <c r="W19" s="351">
        <f>MAX(0,V19-U19)</f>
        <v/>
      </c>
      <c r="X19" s="351">
        <f>IF(C19="","",C19-WEEKDAY(C19,1)+1)</f>
        <v/>
      </c>
      <c r="Y19" s="351">
        <f>SUMPRODUCT(($X$14:$X18=X19)*(($V$14:$V18)+($O$14:$O18)))+IF(X19=X14,$L$11,0)</f>
        <v/>
      </c>
      <c r="Z19" s="351" t="n"/>
      <c r="AA19" s="351" t="n"/>
      <c r="AB19" s="351" t="n"/>
      <c r="AC19" s="351" t="n"/>
      <c r="AD19" s="351" t="n"/>
      <c r="AE19" s="351" t="n"/>
      <c r="AF19" s="351" t="n"/>
    </row>
    <row r="20" ht="24" customHeight="1" s="348" thickBot="1">
      <c r="A20" s="165" t="inlineStr">
        <is>
          <t>On Day</t>
        </is>
      </c>
      <c r="B20" s="284" t="n"/>
      <c r="C20" s="94">
        <f>C18+1</f>
        <v/>
      </c>
      <c r="D20" s="41" t="n"/>
      <c r="E20" s="166">
        <f>IF(D20="", "",
 IF(D20=TIME(0,0,0), 0,
 IF(AND(D20&gt;=TIME(0,0,1), D20&lt;=TIME(2,0,0)), TIME(7,0,0),
 IF(AND(D20&gt;=TIME(6,0,0), D20&lt;=TIME(8,0,0)), TIME(12,0,0),
 IF(AND(D20&gt;TIME(8,0,0), D20&lt;=TIME(13,59,0)), TIME(15,0,0),
 IF(AND(D20&gt;=TIME(14,0,0), D20&lt;=TIME(17,59,0)), TIME(21,0,0),
 IF(AND(D20&gt;=TIME(18,0,0), D20&lt;=TIME(21,59,0)), TIME(0,0,0),
 IF(AND(D20&gt;=TIME(22,0,0), D20&lt;=TIME(23,59,59)), TIME(7,0,0), ""))))))))</f>
        <v/>
      </c>
      <c r="F20" s="167" t="n"/>
      <c r="G20" s="166">
        <f>IF(AND(D20&gt;=TIME(6,0,0),D20&lt;=TIME(8,0,0)),E20,"")</f>
        <v/>
      </c>
      <c r="H20" s="41" t="n"/>
      <c r="I20" s="95">
        <f>ROUND(IF(OR(D20="",E20="",E20=0),0,IF(H20="",MOD(E20-D20,1)*24,MOD(H20-D20,1)*24)),2)</f>
        <v/>
      </c>
      <c r="J20" s="168" t="n"/>
      <c r="K20" s="285" t="n"/>
      <c r="L20" s="271" t="n"/>
      <c r="M20" s="286">
        <f>MAX(0,V20-W20)</f>
        <v/>
      </c>
      <c r="N20" s="42">
        <f>(IF(OR($C20="",$D20=""),0,
 IF(OR($A20="Holiday",$A21="Holiday"),
    IF(ISNUMBER(MATCH(TRIM($B20),{"Phagwah","Good Friday","Easter Monday","Labour Day","Christmas","Eid ul Azha","Romans-2","Globe-12","Neptune P1"},0)),0,$I20),
 IF(AND(NOT(OR($A20="Annual Leave",$A21="Annual Leave")),$A20="Off day"),$I20,
  MAX(0,$I20-$V20)
  ))))+W20</f>
        <v/>
      </c>
      <c r="O20" s="42">
        <f>IF(AND(OR($A20="Holiday",$A21="Holiday"),
        ISNUMBER(MATCH(TRIM($B20),{"Phagwah","Good Friday","Easter Monday","Labour Day","Christmas","Eid ul Azha","Romans-2","Globe-12","Neptune P1"},0))),
   $I20,0)</f>
        <v/>
      </c>
      <c r="P20" s="42">
        <f>IF(OR($O$7="Canteen",$O$7="Head Office"),0,IF($I20&lt;=0,0,IF(OR(OR(TRIM($J20)="Hebrews",TRIM($J20)="Romans",TRIM($J20)="Romans-2",TRIM($J20)="Globe",TRIM($J20)="Globe-12",TRIM($J20)="Neptune P1"),AND($I21&gt;0,OR(TRIM($J21)="Hebrews",TRIM($J21)="Romans",TRIM($J21)="Romans-2",TRIM($J21)="Globe",TRIM($J21)="Globe-12",TRIM($J21)="Neptune P1"))),1,0)))</f>
        <v/>
      </c>
      <c r="Q20" s="43" t="n"/>
      <c r="R20" s="42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IF($I20&gt;0,1,0),
      0
   ),
0))</f>
        <v/>
      </c>
      <c r="S20" s="42">
        <f>IF(OR($A20="Annual Leave",$A21="Annual Leave"),IF($A20="Annual Leave",8,0),0)</f>
        <v/>
      </c>
      <c r="T20" s="96" t="n"/>
      <c r="U20" s="144">
        <f>MAX(0,40-Y20)</f>
        <v/>
      </c>
      <c r="V20" s="351">
        <f>IF(OR($C20="",$D20=""),0,
 IF(OR($A20="Holiday",$A21="Holiday"),0,
 IF(AND(NOT(OR($A20="Annual Leave",$A21="Annual Leave")),$A20="Off day"),0,
  IF($I20+$I21&gt;=8,IF($I20&gt;=8,8,$I20),$I20)
  )))</f>
        <v/>
      </c>
      <c r="W20" s="351">
        <f>MAX(0,V20-U20)</f>
        <v/>
      </c>
      <c r="X20" s="351">
        <f>IF(C20="","",C20-WEEKDAY(C20,1)+1)</f>
        <v/>
      </c>
      <c r="Y20" s="351">
        <f>SUMPRODUCT(($X$14:$X19=X20)*(($V$14:$V19)+($O$14:$O19)))+IF(X20=X14,$L$11,0)</f>
        <v/>
      </c>
      <c r="Z20" s="351" t="n"/>
      <c r="AA20" s="351" t="n"/>
      <c r="AB20" s="351" t="n"/>
      <c r="AC20" s="351" t="n"/>
      <c r="AD20" s="351" t="n"/>
      <c r="AE20" s="351" t="n"/>
      <c r="AF20" s="351" t="n"/>
    </row>
    <row r="21" ht="24" customHeight="1" s="348" thickBot="1">
      <c r="A21" s="165" t="inlineStr">
        <is>
          <t>On Day</t>
        </is>
      </c>
      <c r="B21" s="284" t="n"/>
      <c r="C21" s="94">
        <f>C20</f>
        <v/>
      </c>
      <c r="D21" s="287" t="n"/>
      <c r="E21" s="288">
        <f>IF(D21="", "",
 IF(D21=TIME(0,0,0), 0,
 IF(AND(D21&gt;=TIME(0,0,1), D21&lt;=TIME(2,0,0)), TIME(7,0,0),
 IF(AND(D21&gt;=TIME(6,0,0), D21&lt;=TIME(8,0,0)), TIME(12,0,0),
 IF(AND(D21&gt;TIME(8,0,0), D21&lt;=TIME(13,59,0)), TIME(15,0,0),
 IF(AND(D21&gt;=TIME(14,0,0), D21&lt;=TIME(17,59,0)), TIME(21,0,0),
 IF(AND(D21&gt;=TIME(18,0,0), D21&lt;=TIME(21,59,0)), TIME(0,0,0),
 IF(AND(D21&gt;=TIME(22,0,0), D21&lt;=TIME(23,59,59)), TIME(7,0,0), ""))))))))</f>
        <v/>
      </c>
      <c r="F21" s="167" t="n"/>
      <c r="G21" s="288">
        <f>IF(AND(D21&gt;=TIME(6,0,0),D21&lt;=TIME(8,0,0)),E21,"")</f>
        <v/>
      </c>
      <c r="H21" s="287" t="n"/>
      <c r="I21" s="95">
        <f>ROUND(IF(OR(D21="",E21="",E21=0),0,IF(H21="",MOD(E21-D21,1)*24,MOD(H21-D21,1)*24)),2)</f>
        <v/>
      </c>
      <c r="J21" s="169" t="n"/>
      <c r="K21" s="285" t="n"/>
      <c r="L21" s="271" t="n"/>
      <c r="M21" s="286">
        <f>MAX(0,V21-W21)</f>
        <v/>
      </c>
      <c r="N21" s="289">
        <f>(IF(OR($C21="",$D21=""),0,
 IF(OR($A20="Holiday",$A21="Holiday"),
    IF(ISNUMBER(MATCH(TRIM($B21),{"Phagwah","Good Friday","Easter Monday","Labour Day","Christmas","Eid ul Azha","Romans-2","Globe-12","Neptune P1"},0)),0,$I21),
 IF(AND(NOT(OR($A20="Annual Leave",$A21="Annual Leave")),$A21="Off day"),$I21,
  MAX(0,$I21-$V21)
  ))))+W21</f>
        <v/>
      </c>
      <c r="O21" s="289">
        <f>IF(AND(OR($A20="Holiday",$A21="Holiday"),
        ISNUMBER(MATCH(TRIM($B21),{"Phagwah","Good Friday","Easter Monday","Labour Day","Christmas","Eid ul Azha","Romans-2","Globe-12","Neptune P1"},0))),
   $I21,0)</f>
        <v/>
      </c>
      <c r="P21" s="289">
        <f>IF(OR($O$7="Canteen",$O$7="Head Office"),0,IF($I21&lt;=0,0,IF(AND($I20&lt;=0,OR(TRIM($J21)="Hebrews",TRIM($J21)="Romans",TRIM($J21)="Romans-2",TRIM($J21)="Globe",TRIM($J21)="Globe-12",TRIM($J21)="Neptune P1")),1,0)))</f>
        <v/>
      </c>
      <c r="Q21" s="290" t="n"/>
      <c r="R21" s="289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IF(AND($I20=0,$I21&gt;0),1,0),
      0
   ),
0))</f>
        <v/>
      </c>
      <c r="S21" s="289">
        <f>IF(OR($A20="Annual Leave",$A21="Annual Leave"),IF(AND($A20&lt;&gt;"Annual Leave",$A21="Annual Leave"),8,0),0)</f>
        <v/>
      </c>
      <c r="T21" s="291" t="n"/>
      <c r="U21" s="144">
        <f>MAX(0,40-Y21)</f>
        <v/>
      </c>
      <c r="V21" s="351">
        <f>IF(OR($C21="",$D21=""),0,
 IF(OR($A20="Holiday",$A21="Holiday"),0,
 IF(AND(NOT(OR($A20="Annual Leave",$A21="Annual Leave")),$A21="Off day"),0,
  IF($I20+$I21&gt;=8,IF($I20&gt;=8,0,8-$I20),$I21)
  )))</f>
        <v/>
      </c>
      <c r="W21" s="351">
        <f>MAX(0,V21-U21)</f>
        <v/>
      </c>
      <c r="X21" s="351">
        <f>IF(C21="","",C21-WEEKDAY(C21,1)+1)</f>
        <v/>
      </c>
      <c r="Y21" s="351">
        <f>SUMPRODUCT(($X$14:$X20=X21)*(($V$14:$V20)+($O$14:$O20)))+IF(X21=X14,$L$11,0)</f>
        <v/>
      </c>
      <c r="Z21" s="351" t="n"/>
      <c r="AA21" s="351" t="n"/>
      <c r="AB21" s="351" t="n"/>
      <c r="AC21" s="351" t="n"/>
      <c r="AD21" s="351" t="n"/>
      <c r="AE21" s="351" t="n"/>
      <c r="AF21" s="351" t="n"/>
    </row>
    <row r="22" ht="24" customHeight="1" s="348" thickBot="1">
      <c r="A22" s="170" t="inlineStr">
        <is>
          <t>On Day</t>
        </is>
      </c>
      <c r="B22" s="292" t="n"/>
      <c r="C22" s="97">
        <f>C20+1</f>
        <v/>
      </c>
      <c r="D22" s="44" t="n"/>
      <c r="E22" s="171">
        <f>IF(D22="", "",
 IF(D22=TIME(0,0,0), 0,
 IF(AND(D22&gt;=TIME(0,0,1), D22&lt;=TIME(2,0,0)), TIME(7,0,0),
 IF(AND(D22&gt;=TIME(6,0,0), D22&lt;=TIME(8,0,0)), TIME(12,0,0),
 IF(AND(D22&gt;TIME(8,0,0), D22&lt;=TIME(13,59,0)), TIME(15,0,0),
 IF(AND(D22&gt;=TIME(14,0,0), D22&lt;=TIME(17,59,0)), TIME(21,0,0),
 IF(AND(D22&gt;=TIME(18,0,0), D22&lt;=TIME(21,59,0)), TIME(0,0,0),
 IF(AND(D22&gt;=TIME(22,0,0), D22&lt;=TIME(23,59,59)), TIME(7,0,0), ""))))))))</f>
        <v/>
      </c>
      <c r="F22" s="172" t="n"/>
      <c r="G22" s="171">
        <f>IF(AND(D22&gt;=TIME(6,0,0),D22&lt;=TIME(8,0,0)),E22,"")</f>
        <v/>
      </c>
      <c r="H22" s="44" t="n"/>
      <c r="I22" s="45">
        <f>ROUND(IF(OR(D22="",E22="",E22=0),0,IF(H22="",MOD(E22-D22,1)*24,MOD(H22-D22,1)*24)),2)</f>
        <v/>
      </c>
      <c r="J22" s="173" t="n"/>
      <c r="K22" s="293" t="n"/>
      <c r="L22" s="271" t="n"/>
      <c r="M22" s="294">
        <f>MAX(0,V22-W22)</f>
        <v/>
      </c>
      <c r="N22" s="46">
        <f>(IF(OR($C22="",$D22=""),0,
 IF(OR($A22="Holiday",$A23="Holiday"),
    IF(ISNUMBER(MATCH(TRIM($B22),{"Phagwah","Good Friday","Easter Monday","Labour Day","Christmas","Eid ul Azha","Romans-2","Globe-12","Neptune P1"},0)),0,$I22),
 IF(AND(NOT(OR($A22="Annual Leave",$A23="Annual Leave")),$A22="Off day"),$I22,
  MAX(0,$I22-$V22)
  ))))+W22</f>
        <v/>
      </c>
      <c r="O22" s="46">
        <f>IF(AND(OR($A22="Holiday",$A23="Holiday"),
        ISNUMBER(MATCH(TRIM($B22),{"Phagwah","Good Friday","Easter Monday","Labour Day","Christmas","Eid ul Azha","Romans-2","Globe-12","Neptune P1"},0))),
   $I22,0)</f>
        <v/>
      </c>
      <c r="P22" s="46">
        <f>IF(OR($O$7="Canteen",$O$7="Head Office"),0,IF($I22&lt;=0,0,IF(OR(OR(TRIM($J22)="Hebrews",TRIM($J22)="Romans",TRIM($J22)="Romans-2",TRIM($J22)="Globe",TRIM($J22)="Globe-12",TRIM($J22)="Neptune P1"),AND($I23&gt;0,OR(TRIM($J23)="Hebrews",TRIM($J23)="Romans",TRIM($J23)="Romans-2",TRIM($J23)="Globe",TRIM($J23)="Globe-12",TRIM($J23)="Neptune P1"))),1,0)))</f>
        <v/>
      </c>
      <c r="Q22" s="47" t="n"/>
      <c r="R22" s="46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IF($I22&gt;0,1,0),
      0
   ),
0))</f>
        <v/>
      </c>
      <c r="S22" s="46">
        <f>IF(OR($A22="Annual Leave",$A23="Annual Leave"),IF($A22="Annual Leave",8,0),0)</f>
        <v/>
      </c>
      <c r="T22" s="48" t="n"/>
      <c r="U22" s="144">
        <f>MAX(0,40-Y22)</f>
        <v/>
      </c>
      <c r="V22" s="351">
        <f>IF(OR($C22="",$D22=""),0,
 IF(OR($A22="Holiday",$A23="Holiday"),0,
 IF(AND(NOT(OR($A22="Annual Leave",$A23="Annual Leave")),$A22="Off day"),0,
  IF($I22+$I23&gt;=8,IF($I22&gt;=8,8,$I22),$I22)
  )))</f>
        <v/>
      </c>
      <c r="W22" s="351">
        <f>MAX(0,V22-U22)</f>
        <v/>
      </c>
      <c r="X22" s="351">
        <f>IF(C22="","",C22-WEEKDAY(C22,1)+1)</f>
        <v/>
      </c>
      <c r="Y22" s="351">
        <f>SUMPRODUCT(($X$14:$X21=X22)*(($V$14:$V21)+($O$14:$O21)))+IF(X22=X14,$L$11,0)</f>
        <v/>
      </c>
      <c r="Z22" s="351" t="n"/>
      <c r="AA22" s="351" t="n"/>
      <c r="AB22" s="351" t="n"/>
      <c r="AC22" s="351" t="n"/>
      <c r="AD22" s="351" t="n"/>
      <c r="AE22" s="351" t="n"/>
      <c r="AF22" s="351" t="n"/>
    </row>
    <row r="23" ht="24" customHeight="1" s="348" thickBot="1">
      <c r="A23" s="170" t="inlineStr">
        <is>
          <t>On Day</t>
        </is>
      </c>
      <c r="B23" s="292" t="n"/>
      <c r="C23" s="98">
        <f>C22</f>
        <v/>
      </c>
      <c r="D23" s="49" t="n"/>
      <c r="E23" s="174">
        <f>IF(D23="", "",
 IF(D23=TIME(0,0,0), 0,
 IF(AND(D23&gt;=TIME(0,0,1), D23&lt;=TIME(2,0,0)), TIME(7,0,0),
 IF(AND(D23&gt;=TIME(6,0,0), D23&lt;=TIME(8,0,0)), TIME(12,0,0),
 IF(AND(D23&gt;TIME(8,0,0), D23&lt;=TIME(13,59,0)), TIME(15,0,0),
 IF(AND(D23&gt;=TIME(14,0,0), D23&lt;=TIME(17,59,0)), TIME(21,0,0),
 IF(AND(D23&gt;=TIME(18,0,0), D23&lt;=TIME(21,59,0)), TIME(0,0,0),
 IF(AND(D23&gt;=TIME(22,0,0), D23&lt;=TIME(23,59,59)), TIME(7,0,0), ""))))))))</f>
        <v/>
      </c>
      <c r="F23" s="175" t="n"/>
      <c r="G23" s="174">
        <f>IF(AND(D23&gt;=TIME(6,0,0),D23&lt;=TIME(8,0,0)),E23,"")</f>
        <v/>
      </c>
      <c r="H23" s="49" t="n"/>
      <c r="I23" s="50">
        <f>ROUND(IF(OR(D23="",E23="",E23=0),0,IF(H23="",MOD(E23-D23,1)*24,MOD(H23-D23,1)*24)),2)</f>
        <v/>
      </c>
      <c r="J23" s="173" t="n"/>
      <c r="K23" s="293" t="n"/>
      <c r="L23" s="271" t="n"/>
      <c r="M23" s="294">
        <f>MAX(0,V23-W23)</f>
        <v/>
      </c>
      <c r="N23" s="51">
        <f>(IF(OR($C23="",$D23=""),0,
 IF(OR($A22="Holiday",$A23="Holiday"),
    IF(ISNUMBER(MATCH(TRIM($B23),{"Phagwah","Good Friday","Easter Monday","Labour Day","Christmas","Eid ul Azha","Romans-2","Globe-12","Neptune P1"},0)),0,$I23),
 IF(AND(NOT(OR($A22="Annual Leave",$A23="Annual Leave")),$A23="Off day"),$I23,
  MAX(0,$I23-$V23)
  ))))+W23</f>
        <v/>
      </c>
      <c r="O23" s="51">
        <f>IF(AND(OR($A22="Holiday",$A23="Holiday"),
        ISNUMBER(MATCH(TRIM($B23),{"Phagwah","Good Friday","Easter Monday","Labour Day","Christmas","Eid ul Azha","Romans-2","Globe-12","Neptune P1"},0))),
   $I23,0)</f>
        <v/>
      </c>
      <c r="P23" s="51">
        <f>IF(OR($O$7="Canteen",$O$7="Head Office"),0,IF($I23&lt;=0,0,IF(AND($I22&lt;=0,OR(TRIM($J23)="Hebrews",TRIM($J23)="Romans",TRIM($J23)="Romans-2",TRIM($J23)="Globe",TRIM($J23)="Globe-12",TRIM($J23)="Neptune P1")),1,0)))</f>
        <v/>
      </c>
      <c r="Q23" s="52" t="n"/>
      <c r="R23" s="51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IF(AND($I22=0,$I23&gt;0),1,0),
      0
   ),
0))</f>
        <v/>
      </c>
      <c r="S23" s="51">
        <f>IF(OR($A22="Annual Leave",$A23="Annual Leave"),IF(AND($A22&lt;&gt;"Annual Leave",$A23="Annual Leave"),8,0),0)</f>
        <v/>
      </c>
      <c r="T23" s="53" t="n"/>
      <c r="U23" s="144">
        <f>MAX(0,40-Y23)</f>
        <v/>
      </c>
      <c r="V23" s="351">
        <f>IF(OR($C23="",$D23=""),0,
 IF(OR($A22="Holiday",$A23="Holiday"),0,
 IF(AND(NOT(OR($A22="Annual Leave",$A23="Annual Leave")),$A23="Off day"),0,
  IF($I22+$I23&gt;=8,IF($I22&gt;=8,0,8-$I22),$I23)
  )))</f>
        <v/>
      </c>
      <c r="W23" s="351">
        <f>MAX(0,V23-U23)</f>
        <v/>
      </c>
      <c r="X23" s="351">
        <f>IF(C23="","",C23-WEEKDAY(C23,1)+1)</f>
        <v/>
      </c>
      <c r="Y23" s="351">
        <f>SUMPRODUCT(($X$14:$X22=X23)*(($V$14:$V22)+($O$14:$O22)))+IF(X23=X14,$L$11,0)</f>
        <v/>
      </c>
      <c r="Z23" s="351" t="n"/>
      <c r="AA23" s="351" t="n"/>
      <c r="AB23" s="351" t="n"/>
      <c r="AC23" s="351" t="n"/>
      <c r="AD23" s="351" t="n"/>
      <c r="AE23" s="351" t="n"/>
      <c r="AF23" s="351" t="n"/>
    </row>
    <row r="24" ht="24" customHeight="1" s="348" thickBot="1">
      <c r="A24" s="154" t="inlineStr">
        <is>
          <t>On Day</t>
        </is>
      </c>
      <c r="B24" s="273" t="n"/>
      <c r="C24" s="90">
        <f>C22+1</f>
        <v/>
      </c>
      <c r="D24" s="8" t="n"/>
      <c r="E24" s="155">
        <f>IF(D24="", "",
 IF(D24=TIME(0,0,0), 0,
 IF(AND(D24&gt;=TIME(0,0,1), D24&lt;=TIME(2,0,0)), TIME(7,0,0),
 IF(AND(D24&gt;=TIME(6,0,0), D24&lt;=TIME(8,0,0)), TIME(12,0,0),
 IF(AND(D24&gt;TIME(8,0,0), D24&lt;=TIME(13,59,0)), TIME(15,0,0),
 IF(AND(D24&gt;=TIME(14,0,0), D24&lt;=TIME(17,59,0)), TIME(21,0,0),
 IF(AND(D24&gt;=TIME(18,0,0), D24&lt;=TIME(21,59,0)), TIME(0,0,0),
 IF(AND(D24&gt;=TIME(22,0,0), D24&lt;=TIME(23,59,59)), TIME(7,0,0), ""))))))))</f>
        <v/>
      </c>
      <c r="F24" s="156" t="n"/>
      <c r="G24" s="155">
        <f>IF(AND(D24&gt;=TIME(6,0,0),D24&lt;=TIME(8,0,0)),E24,"")</f>
        <v/>
      </c>
      <c r="H24" s="8" t="n"/>
      <c r="I24" s="30">
        <f>ROUND(IF(OR(D24="",E24="",E24=0),0,IF(H24="",MOD(E24-D24,1)*24,MOD(H24-D24,1)*24)),2)</f>
        <v/>
      </c>
      <c r="J24" s="157" t="n"/>
      <c r="K24" s="274" t="n"/>
      <c r="L24" s="271" t="n"/>
      <c r="M24" s="275">
        <f>MAX(0,V24-W24)</f>
        <v/>
      </c>
      <c r="N24" s="9">
        <f>(IF(OR($C24="",$D24=""),0,
 IF(OR($A24="Holiday",$A25="Holiday"),
    IF(ISNUMBER(MATCH(TRIM($B24),{"Phagwah","Good Friday","Easter Monday","Labour Day","Christmas","Eid ul Azha","Romans-2","Globe-12","Neptune P1"},0)),0,$I24),
 IF(AND(NOT(OR($A24="Annual Leave",$A25="Annual Leave")),$A24="Off day"),$I24,
  MAX(0,$I24-$V24)
  ))))+W24</f>
        <v/>
      </c>
      <c r="O24" s="9">
        <f>IF(AND(OR($A24="Holiday",$A25="Holiday"),
        ISNUMBER(MATCH(TRIM($B24),{"Phagwah","Good Friday","Easter Monday","Labour Day","Christmas","Eid ul Azha","Romans-2","Globe-12","Neptune P1"},0))),
   $I24,0)</f>
        <v/>
      </c>
      <c r="P24" s="9">
        <f>IF(OR($O$7="Canteen",$O$7="Head Office"),0,IF($I24&lt;=0,0,IF(OR(OR(TRIM($J24)="Hebrews",TRIM($J24)="Romans",TRIM($J24)="Romans-2",TRIM($J24)="Globe",TRIM($J24)="Globe-12",TRIM($J24)="Neptune P1"),AND($I25&gt;0,OR(TRIM($J25)="Hebrews",TRIM($J25)="Romans",TRIM($J25)="Romans-2",TRIM($J25)="Globe",TRIM($J25)="Globe-12",TRIM($J25)="Neptune P1"))),1,0)))</f>
        <v/>
      </c>
      <c r="Q24" s="10" t="n"/>
      <c r="R24" s="9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IF($I24&gt;0,1,0),
      0
   ),
0))</f>
        <v/>
      </c>
      <c r="S24" s="9">
        <f>IF(OR($A24="Annual Leave",$A25="Annual Leave"),IF($A24="Annual Leave",8,0),0)</f>
        <v/>
      </c>
      <c r="T24" s="91" t="n"/>
      <c r="U24" s="144">
        <f>MAX(0,40-Y24)</f>
        <v/>
      </c>
      <c r="V24" s="351">
        <f>IF(OR($C24="",$D24=""),0,
 IF(OR($A24="Holiday",$A25="Holiday"),0,
 IF(AND(NOT(OR($A24="Annual Leave",$A25="Annual Leave")),$A24="Off day"),0,
  IF($I24+$I25&gt;=8,IF($I24&gt;=8,8,$I24),$I24)
  )))</f>
        <v/>
      </c>
      <c r="W24" s="351">
        <f>MAX(0,V24-U24)</f>
        <v/>
      </c>
      <c r="X24" s="351">
        <f>IF(C24="","",C24-WEEKDAY(C24,1)+1)</f>
        <v/>
      </c>
      <c r="Y24" s="351">
        <f>SUMPRODUCT(($X$14:$X23=X24)*(($V$14:$V23)+($O$14:$O23)))+IF(X24=X14,$L$11,0)</f>
        <v/>
      </c>
      <c r="Z24" s="351" t="n"/>
      <c r="AA24" s="351" t="n"/>
      <c r="AB24" s="351" t="n"/>
      <c r="AC24" s="351" t="n"/>
      <c r="AD24" s="351" t="n"/>
      <c r="AE24" s="351" t="n"/>
      <c r="AF24" s="351" t="n"/>
    </row>
    <row r="25" ht="24" customHeight="1" s="348" thickBot="1">
      <c r="A25" s="154" t="inlineStr">
        <is>
          <t>On Day</t>
        </is>
      </c>
      <c r="B25" s="273" t="n"/>
      <c r="C25" s="90">
        <f>C24</f>
        <v/>
      </c>
      <c r="D25" s="276" t="n"/>
      <c r="E25" s="277">
        <f>IF(D25="", "",
 IF(D25=TIME(0,0,0), 0,
 IF(AND(D25&gt;=TIME(0,0,1), D25&lt;=TIME(2,0,0)), TIME(7,0,0),
 IF(AND(D25&gt;=TIME(6,0,0), D25&lt;=TIME(8,0,0)), TIME(12,0,0),
 IF(AND(D25&gt;TIME(8,0,0), D25&lt;=TIME(13,59,0)), TIME(15,0,0),
 IF(AND(D25&gt;=TIME(14,0,0), D25&lt;=TIME(17,59,0)), TIME(21,0,0),
 IF(AND(D25&gt;=TIME(18,0,0), D25&lt;=TIME(21,59,0)), TIME(0,0,0),
 IF(AND(D25&gt;=TIME(22,0,0), D25&lt;=TIME(23,59,59)), TIME(7,0,0), ""))))))))</f>
        <v/>
      </c>
      <c r="F25" s="156" t="n"/>
      <c r="G25" s="277">
        <f>IF(AND(D25&gt;=TIME(6,0,0),D25&lt;=TIME(8,0,0)),E25,"")</f>
        <v/>
      </c>
      <c r="H25" s="276" t="n"/>
      <c r="I25" s="30">
        <f>ROUND(IF(OR(D25="",E25="",E25=0),0,IF(H25="",MOD(E25-D25,1)*24,MOD(H25-D25,1)*24)),2)</f>
        <v/>
      </c>
      <c r="J25" s="158" t="n"/>
      <c r="K25" s="274" t="n"/>
      <c r="L25" s="271" t="n"/>
      <c r="M25" s="275">
        <f>MAX(0,V25-W25)</f>
        <v/>
      </c>
      <c r="N25" s="278">
        <f>(IF(OR($C25="",$D25=""),0,
 IF(OR($A24="Holiday",$A25="Holiday"),
    IF(ISNUMBER(MATCH(TRIM($B25),{"Phagwah","Good Friday","Easter Monday","Labour Day","Christmas","Eid ul Azha","Romans-2","Globe-12","Neptune P1"},0)),0,$I25),
 IF(AND(NOT(OR($A24="Annual Leave",$A25="Annual Leave")),$A25="Off day"),$I25,
  MAX(0,$I25-$V25)
  ))))+W25</f>
        <v/>
      </c>
      <c r="O25" s="278">
        <f>IF(AND(OR($A24="Holiday",$A25="Holiday"),
        ISNUMBER(MATCH(TRIM($B25),{"Phagwah","Good Friday","Easter Monday","Labour Day","Christmas","Eid ul Azha","Romans-2","Globe-12","Neptune P1"},0))),
   $I25,0)</f>
        <v/>
      </c>
      <c r="P25" s="278">
        <f>IF(OR($O$7="Canteen",$O$7="Head Office"),0,IF($I25&lt;=0,0,IF(AND($I24&lt;=0,OR(TRIM($J25)="Hebrews",TRIM($J25)="Romans",TRIM($J25)="Romans-2",TRIM($J25)="Globe",TRIM($J25)="Globe-12",TRIM($J25)="Neptune P1")),1,0)))</f>
        <v/>
      </c>
      <c r="Q25" s="279" t="n"/>
      <c r="R25" s="278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IF(AND($I24=0,$I25&gt;0),1,0),
      0
   ),
0))</f>
        <v/>
      </c>
      <c r="S25" s="278">
        <f>IF(OR($A24="Annual Leave",$A25="Annual Leave"),IF(AND($A24&lt;&gt;"Annual Leave",$A25="Annual Leave"),8,0),0)</f>
        <v/>
      </c>
      <c r="T25" s="280" t="n"/>
      <c r="U25" s="144">
        <f>MAX(0,40-Y25)</f>
        <v/>
      </c>
      <c r="V25" s="351">
        <f>IF(OR($C25="",$D25=""),0,
 IF(OR($A24="Holiday",$A25="Holiday"),0,
 IF(AND(NOT(OR($A24="Annual Leave",$A25="Annual Leave")),$A25="Off day"),0,
  IF($I24+$I25&gt;=8,IF($I24&gt;=8,0,8-$I24),$I25)
  )))</f>
        <v/>
      </c>
      <c r="W25" s="351">
        <f>MAX(0,V25-U25)</f>
        <v/>
      </c>
      <c r="X25" s="351">
        <f>IF(C25="","",C25-WEEKDAY(C25,1)+1)</f>
        <v/>
      </c>
      <c r="Y25" s="351">
        <f>SUMPRODUCT(($X$14:$X24=X25)*(($V$14:$V24)+($O$14:$O24)))+IF(X25=X14,$L$11,0)</f>
        <v/>
      </c>
      <c r="Z25" s="351" t="n"/>
      <c r="AA25" s="351" t="n"/>
      <c r="AB25" s="351" t="n"/>
      <c r="AC25" s="351" t="n"/>
      <c r="AD25" s="351" t="n"/>
      <c r="AE25" s="351" t="n"/>
      <c r="AF25" s="351" t="n"/>
    </row>
    <row r="26" ht="24" customHeight="1" s="348" thickBot="1">
      <c r="A26" s="159" t="inlineStr">
        <is>
          <t>On Day</t>
        </is>
      </c>
      <c r="B26" s="281" t="n"/>
      <c r="C26" s="92">
        <f>C24+1</f>
        <v/>
      </c>
      <c r="D26" s="31" t="n"/>
      <c r="E26" s="160">
        <f>IF(D26="", "",
 IF(D26=TIME(0,0,0), 0,
 IF(AND(D26&gt;=TIME(0,0,1), D26&lt;=TIME(2,0,0)), TIME(7,0,0),
 IF(AND(D26&gt;=TIME(6,0,0), D26&lt;=TIME(8,0,0)), TIME(12,0,0),
 IF(AND(D26&gt;TIME(8,0,0), D26&lt;=TIME(13,59,0)), TIME(15,0,0),
 IF(AND(D26&gt;=TIME(14,0,0), D26&lt;=TIME(17,59,0)), TIME(21,0,0),
 IF(AND(D26&gt;=TIME(18,0,0), D26&lt;=TIME(21,59,0)), TIME(0,0,0),
 IF(AND(D26&gt;=TIME(22,0,0), D26&lt;=TIME(23,59,59)), TIME(7,0,0), ""))))))))</f>
        <v/>
      </c>
      <c r="F26" s="161" t="n"/>
      <c r="G26" s="160">
        <f>IF(AND(D26&gt;=TIME(6,0,0),D26&lt;=TIME(8,0,0)),E26,"")</f>
        <v/>
      </c>
      <c r="H26" s="31" t="n"/>
      <c r="I26" s="32">
        <f>ROUND(IF(OR(D26="",E26="",E26=0),0,IF(H26="",MOD(E26-D26,1)*24,MOD(H26-D26,1)*24)),2)</f>
        <v/>
      </c>
      <c r="J26" s="162" t="n"/>
      <c r="K26" s="282" t="n"/>
      <c r="L26" s="271" t="n"/>
      <c r="M26" s="283">
        <f>MAX(0,V26-W26)</f>
        <v/>
      </c>
      <c r="N26" s="33">
        <f>(IF(OR($C26="",$D26=""),0,
 IF(OR($A26="Holiday",$A27="Holiday"),
    IF(ISNUMBER(MATCH(TRIM($B26),{"Phagwah","Good Friday","Easter Monday","Labour Day","Christmas","Eid ul Azha","Romans-2","Globe-12","Neptune P1"},0)),0,$I26),
 IF(AND(NOT(OR($A26="Annual Leave",$A27="Annual Leave")),$A26="Off day"),$I26,
  MAX(0,$I26-$V26)
  ))))+W26</f>
        <v/>
      </c>
      <c r="O26" s="33">
        <f>IF(AND(OR($A26="Holiday",$A27="Holiday"),
        ISNUMBER(MATCH(TRIM($B26),{"Phagwah","Good Friday","Easter Monday","Labour Day","Christmas","Eid ul Azha","Romans-2","Globe-12","Neptune P1"},0))),
   $I26,0)</f>
        <v/>
      </c>
      <c r="P26" s="33">
        <f>IF(OR($O$7="Canteen",$O$7="Head Office"),0,IF($I26&lt;=0,0,IF(OR(OR(TRIM($J26)="Hebrews",TRIM($J26)="Romans",TRIM($J26)="Romans-2",TRIM($J26)="Globe",TRIM($J26)="Globe-12",TRIM($J26)="Neptune P1"),AND($I27&gt;0,OR(TRIM($J27)="Hebrews",TRIM($J27)="Romans",TRIM($J27)="Romans-2",TRIM($J27)="Globe",TRIM($J27)="Globe-12",TRIM($J27)="Neptune P1"))),1,0)))</f>
        <v/>
      </c>
      <c r="Q26" s="34" t="n"/>
      <c r="R26" s="33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IF($I26&gt;0,1,0),
      0
   ),
0))</f>
        <v/>
      </c>
      <c r="S26" s="33">
        <f>IF(OR($A26="Annual Leave",$A27="Annual Leave"),IF($A26="Annual Leave",8,0),0)</f>
        <v/>
      </c>
      <c r="T26" s="35" t="n"/>
      <c r="U26" s="144">
        <f>MAX(0,40-Y26)</f>
        <v/>
      </c>
      <c r="V26" s="351">
        <f>IF(OR($C26="",$D26=""),0,
 IF(OR($A26="Holiday",$A27="Holiday"),0,
 IF(AND(NOT(OR($A26="Annual Leave",$A27="Annual Leave")),$A26="Off day"),0,
  IF($I26+$I27&gt;=8,IF($I26&gt;=8,8,$I26),$I26)
  )))</f>
        <v/>
      </c>
      <c r="W26" s="351">
        <f>MAX(0,V26-U26)</f>
        <v/>
      </c>
      <c r="X26" s="351">
        <f>IF(C26="","",C26-WEEKDAY(C26,1)+1)</f>
        <v/>
      </c>
      <c r="Y26" s="351">
        <f>SUMPRODUCT(($X$14:$X25=X26)*(($V$14:$V25)+($O$14:$O25)))+IF(X26=X14,$L$11,0)</f>
        <v/>
      </c>
      <c r="Z26" s="351" t="n"/>
      <c r="AA26" s="351" t="n"/>
      <c r="AB26" s="351" t="n"/>
      <c r="AC26" s="351" t="n"/>
      <c r="AD26" s="351" t="n"/>
      <c r="AE26" s="351" t="n"/>
      <c r="AF26" s="351" t="n"/>
    </row>
    <row r="27" ht="24" customHeight="1" s="348" thickBot="1">
      <c r="A27" s="159" t="inlineStr">
        <is>
          <t>On Day</t>
        </is>
      </c>
      <c r="B27" s="281" t="n"/>
      <c r="C27" s="93">
        <f>C26</f>
        <v/>
      </c>
      <c r="D27" s="36" t="n"/>
      <c r="E27" s="163">
        <f>IF(D27="", "",
 IF(D27=TIME(0,0,0), 0,
 IF(AND(D27&gt;=TIME(0,0,1), D27&lt;=TIME(2,0,0)), TIME(7,0,0),
 IF(AND(D27&gt;=TIME(6,0,0), D27&lt;=TIME(8,0,0)), TIME(12,0,0),
 IF(AND(D27&gt;TIME(8,0,0), D27&lt;=TIME(13,59,0)), TIME(15,0,0),
 IF(AND(D27&gt;=TIME(14,0,0), D27&lt;=TIME(17,59,0)), TIME(21,0,0),
 IF(AND(D27&gt;=TIME(18,0,0), D27&lt;=TIME(21,59,0)), TIME(0,0,0),
 IF(AND(D27&gt;=TIME(22,0,0), D27&lt;=TIME(23,59,59)), TIME(7,0,0), ""))))))))</f>
        <v/>
      </c>
      <c r="F27" s="164" t="n"/>
      <c r="G27" s="163">
        <f>IF(AND(D27&gt;=TIME(6,0,0),D27&lt;=TIME(8,0,0)),E27,"")</f>
        <v/>
      </c>
      <c r="H27" s="36" t="n"/>
      <c r="I27" s="37">
        <f>ROUND(IF(OR(D27="",E27="",E27=0),0,IF(H27="",MOD(E27-D27,1)*24,MOD(H27-D27,1)*24)),2)</f>
        <v/>
      </c>
      <c r="J27" s="162" t="n"/>
      <c r="K27" s="282" t="n"/>
      <c r="L27" s="271" t="n"/>
      <c r="M27" s="283">
        <f>MAX(0,V27-W27)</f>
        <v/>
      </c>
      <c r="N27" s="38">
        <f>(IF(OR($C27="",$D27=""),0,
 IF(OR($A26="Holiday",$A27="Holiday"),
    IF(ISNUMBER(MATCH(TRIM($B27),{"Phagwah","Good Friday","Easter Monday","Labour Day","Christmas","Eid ul Azha","Romans-2","Globe-12","Neptune P1"},0)),0,$I27),
 IF(AND(NOT(OR($A26="Annual Leave",$A27="Annual Leave")),$A27="Off day"),$I27,
  MAX(0,$I27-$V27)
  ))))+W27</f>
        <v/>
      </c>
      <c r="O27" s="38">
        <f>IF(AND(OR($A26="Holiday",$A27="Holiday"),
        ISNUMBER(MATCH(TRIM($B27),{"Phagwah","Good Friday","Easter Monday","Labour Day","Christmas","Eid ul Azha","Romans-2","Globe-12","Neptune P1"},0))),
   $I27,0)</f>
        <v/>
      </c>
      <c r="P27" s="38">
        <f>IF(OR($O$7="Canteen",$O$7="Head Office"),0,IF($I27&lt;=0,0,IF(AND($I26&lt;=0,OR(TRIM($J27)="Hebrews",TRIM($J27)="Romans",TRIM($J27)="Romans-2",TRIM($J27)="Globe",TRIM($J27)="Globe-12",TRIM($J27)="Neptune P1")),1,0)))</f>
        <v/>
      </c>
      <c r="Q27" s="39" t="n"/>
      <c r="R27" s="38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IF(AND($I26=0,$I27&gt;0),1,0),
      0
   ),
0))</f>
        <v/>
      </c>
      <c r="S27" s="38">
        <f>IF(OR($A26="Annual Leave",$A27="Annual Leave"),IF(AND($A26&lt;&gt;"Annual Leave",$A27="Annual Leave"),8,0),0)</f>
        <v/>
      </c>
      <c r="T27" s="40" t="n"/>
      <c r="U27" s="144">
        <f>MAX(0,40-Y27)</f>
        <v/>
      </c>
      <c r="V27" s="351">
        <f>IF(OR($C27="",$D27=""),0,
 IF(OR($A26="Holiday",$A27="Holiday"),0,
 IF(AND(NOT(OR($A26="Annual Leave",$A27="Annual Leave")),$A27="Off day"),0,
  IF($I26+$I27&gt;=8,IF($I26&gt;=8,0,8-$I26),$I27)
  )))</f>
        <v/>
      </c>
      <c r="W27" s="351">
        <f>MAX(0,V27-U27)</f>
        <v/>
      </c>
      <c r="X27" s="351">
        <f>IF(C27="","",C27-WEEKDAY(C27,1)+1)</f>
        <v/>
      </c>
      <c r="Y27" s="351">
        <f>SUMPRODUCT(($X$14:$X26=X27)*(($V$14:$V26)+($O$14:$O26)))+IF(X27=X14,$L$11,0)</f>
        <v/>
      </c>
      <c r="Z27" s="351" t="n"/>
      <c r="AA27" s="351" t="n"/>
      <c r="AB27" s="351" t="n"/>
      <c r="AC27" s="351" t="n"/>
      <c r="AD27" s="351" t="n"/>
      <c r="AE27" s="351" t="n"/>
      <c r="AF27" s="351" t="n"/>
    </row>
    <row r="28" ht="24" customHeight="1" s="348" thickBot="1">
      <c r="A28" s="176" t="n"/>
      <c r="B28" s="176" t="n"/>
      <c r="C28" s="145" t="n"/>
      <c r="D28" s="6" t="n"/>
      <c r="E28" s="14" t="n"/>
      <c r="F28" s="6" t="n"/>
      <c r="G28" s="6" t="n"/>
      <c r="H28" s="336" t="n"/>
      <c r="I28" s="351" t="n"/>
      <c r="J28" s="336" t="n"/>
      <c r="K28" s="336" t="n"/>
      <c r="L28" s="336" t="n"/>
      <c r="M28" s="99">
        <f>MAX(0,V28-W28)</f>
        <v/>
      </c>
      <c r="N28" s="99">
        <f>(IF(OR($C28="",$D28=""),0,
 IF(OR($A28="Holiday",$A29="Holiday"),
    IF(ISNUMBER(MATCH(TRIM($B28),{"Phagwah","Good Friday","Easter Monday","Labour Day","Christmas","Eid ul Azha","Romans-2","Globe-12","Neptune P1"},0)),0,$I28),
 IF(AND(NOT(OR($A28="Annual Leave",$A29="Annual Leave")),$A28="Off day"),$I28,
  MAX(0,$I28-$V28)
  ))))+W28</f>
        <v/>
      </c>
      <c r="O28" s="99">
        <f>IF(AND(OR($A28="Holiday",$A29="Holiday"),
        ISNUMBER(MATCH(TRIM($B28),{"Phagwah","Good Friday","Easter Monday","Labour Day","Christmas","Eid ul Azha","Romans-2","Globe-12","Neptune P1"},0))),
   $I28,0)</f>
        <v/>
      </c>
      <c r="P28" s="99">
        <f>IF(OR($O$7="Canteen",$O$7="Head Office"),0,IF($I28&lt;=0,0,IF(OR(OR(TRIM($J28)="Hebrews",TRIM($J28)="Romans",TRIM($J28)="Romans-2",TRIM($J28)="Globe",TRIM($J28)="Globe-12",TRIM($J28)="Neptune P1"),AND($I29&gt;0,OR(TRIM($J29)="Hebrews",TRIM($J29)="Romans",TRIM($J29)="Romans-2",TRIM($J29)="Globe",TRIM($J29)="Globe-12",TRIM($J29)="Neptune P1"))),1,0)))</f>
        <v/>
      </c>
      <c r="Q28" s="178" t="n"/>
      <c r="R28" s="15" t="n"/>
      <c r="S28" s="99">
        <f>IF(OR($A28="Annual Leave",$A29="Annual Leave"),IF($A28="Annual Leave",8,0),0)</f>
        <v/>
      </c>
      <c r="T28" s="100">
        <f>SUM(T14:T27)</f>
        <v/>
      </c>
      <c r="U28" s="144">
        <f>MAX(0,40-Y28)</f>
        <v/>
      </c>
      <c r="V28" s="351">
        <f>IF(OR($C28="",$D28=""),0,
 IF(OR($A28="Holiday",$A29="Holiday"),0,
 IF(AND(NOT(OR($A28="Annual Leave",$A29="Annual Leave")),$A28="Off day"),0,
  IF($I28+$I29&gt;=8,IF($I28&gt;=8,8,$I28),$I28)
  )))</f>
        <v/>
      </c>
      <c r="W28" s="351">
        <f>MAX(0,V28-U28)</f>
        <v/>
      </c>
      <c r="X28" s="351">
        <f>IF(C28="","",C28-WEEKDAY(C28,1)+1)</f>
        <v/>
      </c>
      <c r="Y28" s="351">
        <f>SUMPRODUCT(($X$14:$X27=X28)*(($V$14:$V27)+($O$14:$O27)))+IF(X28=X14,$L$11,0)</f>
        <v/>
      </c>
      <c r="Z28" s="351" t="n"/>
      <c r="AA28" s="351" t="n"/>
      <c r="AB28" s="351" t="n"/>
      <c r="AC28" s="351" t="n"/>
      <c r="AD28" s="351" t="n"/>
      <c r="AE28" s="351" t="n"/>
      <c r="AF28" s="351" t="n"/>
    </row>
    <row r="29" hidden="1" ht="15.75" customHeight="1" s="348" thickBot="1">
      <c r="A29" s="179" t="n"/>
      <c r="B29" s="176" t="n"/>
      <c r="C29" s="145" t="n"/>
      <c r="D29" s="6" t="n"/>
      <c r="E29" s="295">
        <f>IF(D29="", "",
 IF(D29=TIME(0,0,0), 0,
 IF(AND(D29&gt;=TIME(0,0,1), D29&lt;=TIME(2,0,0)), TIME(7,0,0),
 IF(AND(D29&gt;=TIME(6,0,0), D29&lt;=TIME(8,0,0)), TIME(12,0,0),
 IF(AND(D29&gt;TIME(8,0,0), D29&lt;=TIME(13,59,0)), TIME(15,0,0),
 IF(AND(D29&gt;=TIME(14,0,0), D29&lt;=TIME(17,59,0)), TIME(21,0,0),
 IF(AND(D29&gt;=TIME(18,0,0), D29&lt;=TIME(21,59,0)), TIME(0,0,0),
 IF(AND(D29&gt;=TIME(22,0,0), D29&lt;=TIME(23,59,59)), TIME(7,0,0), ""))))))))</f>
        <v/>
      </c>
      <c r="F29" s="6" t="n"/>
      <c r="G29" s="6" t="n"/>
      <c r="H29" s="6" t="n"/>
      <c r="I29" s="6" t="n"/>
      <c r="J29" s="6" t="n"/>
      <c r="K29" s="6" t="n"/>
      <c r="L29" s="6" t="n"/>
      <c r="M29" s="4">
        <f>MAX(0,V29-W29)</f>
        <v/>
      </c>
      <c r="N29" s="4">
        <f>(IF(OR($C29="",$D29=""),0,
 IF(OR($A28="Holiday",$A29="Holiday"),
    IF(ISNUMBER(MATCH(TRIM($B29),{"Phagwah","Good Friday","Easter Monday","Labour Day","Christmas","Eid ul Azha","Romans-2","Globe-12","Neptune P1"},0)),0,$I29),
 IF(AND(NOT(OR($A28="Annual Leave",$A29="Annual Leave")),$A29="Off day"),$I29,
  MAX(0,$I29-$V29)
  ))))+W29</f>
        <v/>
      </c>
      <c r="O29" s="4">
        <f>IF(AND(OR($A28="Holiday",$A29="Holiday"),
        ISNUMBER(MATCH(TRIM($B29),{"Phagwah","Good Friday","Easter Monday","Labour Day","Christmas","Eid ul Azha","Romans-2","Globe-12","Neptune P1"},0))),
   $I29,0)</f>
        <v/>
      </c>
      <c r="P29" s="4">
        <f>IF(OR($O$7="Canteen",$O$7="Head Office"),0,IF($I29&lt;=0,0,IF(AND($I28&lt;=0,OR(TRIM($J29)="Hebrews",TRIM($J29)="Romans",TRIM($J29)="Romans-2",TRIM($J29)="Globe",TRIM($J29)="Globe-12",TRIM($J29)="Neptune P1")),1,0)))</f>
        <v/>
      </c>
      <c r="Q29" s="6" t="n"/>
      <c r="R29" s="296">
        <f>IF(OR($O$7="Canteen",$O$7="Head Office"),0,IF(
  AND(
    SUMIFS(I:I, C:C, C29) &gt;= 8,
    COUNTIFS(C$14:C29, C29)=1,
    OR(
      TEXT(D29,"hh:mm:ss")="07:00:00",
      TEXT(D29,"hh:mm:ss")="15:00:00",
      TEXT(D29,"hh:mm:ss")="23:00:00",
      TEXT(D30,"hh:mm:ss")="07:00:00",
      TEXT(D30,"hh:mm:ss")="15:00:00",
      TEXT(D30,"hh:mm:ss")="23:00:00"
    )
  ),
  1,
  0
))</f>
        <v/>
      </c>
      <c r="S29" s="4">
        <f>IF(OR($A28="Annual Leave",$A29="Annual Leave"),IF(AND($A28&lt;&gt;"Annual Leave",$A29="Annual Leave"),8,0),0)</f>
        <v/>
      </c>
      <c r="T29" s="146" t="n"/>
      <c r="U29" s="351">
        <f>MAX(0,40-Y29)</f>
        <v/>
      </c>
      <c r="V29" s="351">
        <f>IF(OR($C29="",$D29=""),0,
 IF(OR($A28="Holiday",$A29="Holiday"),0,
 IF(AND(NOT(OR($A28="Annual Leave",$A29="Annual Leave")),$A29="Off day"),0,
  IF($I28+$I29&gt;=8,IF($I28&gt;=8,0,8-$I28),$I29)
  )))</f>
        <v/>
      </c>
      <c r="W29" s="351">
        <f>MAX(0,V29-U29)</f>
        <v/>
      </c>
      <c r="X29" s="351">
        <f>IF(C29="","",C29-WEEKDAY(C29,1)+1)</f>
        <v/>
      </c>
      <c r="Y29" s="351">
        <f>SUMPRODUCT(($X$14:$X28=X29)*(($V$14:$V28)+($O$14:$O28)))+IF(X29=X14,$L$11,0)</f>
        <v/>
      </c>
      <c r="Z29" s="351" t="n"/>
      <c r="AA29" s="351" t="n"/>
      <c r="AB29" s="351" t="n"/>
      <c r="AC29" s="351" t="n"/>
      <c r="AD29" s="351" t="n"/>
      <c r="AE29" s="351" t="n"/>
      <c r="AF29" s="351" t="n"/>
    </row>
    <row r="30" ht="24" customHeight="1" s="348" thickBot="1">
      <c r="A30" s="147" t="inlineStr">
        <is>
          <t>On Day</t>
        </is>
      </c>
      <c r="B30" s="180" t="n"/>
      <c r="C30" s="88">
        <f>C27+1</f>
        <v/>
      </c>
      <c r="D30" s="54" t="n"/>
      <c r="E30" s="148">
        <f>IF(D30="", "",
 IF(D30=TIME(0,0,0), 0,
 IF(AND(D30&gt;=TIME(0,0,1), D30&lt;=TIME(2,0,0)), TIME(7,0,0),
 IF(AND(D30&gt;=TIME(6,0,0), D30&lt;=TIME(8,0,0)), TIME(12,0,0),
 IF(AND(D30&gt;TIME(8,0,0), D30&lt;=TIME(13,59,0)), TIME(15,0,0),
 IF(AND(D30&gt;=TIME(14,0,0), D30&lt;=TIME(17,59,0)), TIME(21,0,0),
 IF(AND(D30&gt;=TIME(18,0,0), D30&lt;=TIME(21,59,0)), TIME(0,0,0),
 IF(AND(D30&gt;=TIME(22,0,0), D30&lt;=TIME(23,59,59)), TIME(7,0,0), ""))))))))</f>
        <v/>
      </c>
      <c r="F30" s="149" t="n"/>
      <c r="G30" s="148">
        <f>IF(AND(D30&gt;=TIME(6,0,0),D30&lt;=TIME(8,0,0)),E30,"")</f>
        <v/>
      </c>
      <c r="H30" s="54" t="n"/>
      <c r="I30" s="55">
        <f>ROUND(IF(OR(D30="",E30="",E30=0),0,IF(H30="",MOD(E30-D30,1)*24,MOD(H30-D30,1)*24)),2)</f>
        <v/>
      </c>
      <c r="J30" s="150" t="n"/>
      <c r="K30" s="270" t="n"/>
      <c r="L30" s="181" t="n"/>
      <c r="M30" s="272">
        <f>MAX(0,V30-W30)</f>
        <v/>
      </c>
      <c r="N30" s="56">
        <f>(IF(OR($C30="",$D30=""),0,
 IF(OR($A30="Holiday",$A31="Holiday"),
    IF(ISNUMBER(MATCH(TRIM($B30),{"Phagwah","Good Friday","Easter Monday","Labour Day","Christmas","Eid ul Azha","Romans-2","Globe-12","Neptune P1"},0)),0,$I30),
 IF(AND(NOT(OR($A30="Annual Leave",$A31="Annual Leave")),$A30="Off day"),$I30,
  MAX(0,$I30-$V30)
  ))))+W30</f>
        <v/>
      </c>
      <c r="O30" s="56">
        <f>IF(AND(OR($A30="Holiday",$A31="Holiday"),
        ISNUMBER(MATCH(TRIM($B30),{"Phagwah","Good Friday","Easter Monday","Labour Day","Christmas","Eid ul Azha","Romans-2","Globe-12","Neptune P1"},0))),
   $I30,0)</f>
        <v/>
      </c>
      <c r="P30" s="56">
        <f>IF(OR($O$7="Canteen",$O$7="Head Office"),0,IF($I30&lt;=0,0,IF(OR(OR(TRIM($J30)="Hebrews",TRIM($J30)="Romans",TRIM($J30)="Romans-2",TRIM($J30)="Globe",TRIM($J30)="Globe-12",TRIM($J30)="Neptune P1"),AND($I31&gt;0,OR(TRIM($J31)="Hebrews",TRIM($J31)="Romans",TRIM($J31)="Romans-2",TRIM($J31)="Globe",TRIM($J31)="Globe-12",TRIM($J31)="Neptune P1"))),1,0)))</f>
        <v/>
      </c>
      <c r="Q30" s="57" t="n"/>
      <c r="R30" s="56">
        <f>IF(OR($O$7="Canteen",$O$7="Head Office"),0,IF(
  AND(
    SUMIFS(I:I, C:C, C30) &gt;= 8,
    COUNTIFS(C$14:C30, C30)=1,
    OR(
      TEXT(D30,"hh:mm:ss")="07:00:00",
      TEXT(D30,"hh:mm:ss")="15:00:00",
      TEXT(D30,"hh:mm:ss")="23:00:00",
      TEXT(D31,"hh:mm:ss")="07:00:00",
      TEXT(D31,"hh:mm:ss")="15:00:00",
      TEXT(D31,"hh:mm:ss")="23:00:00"
    )
  ),
  1,
  0
))</f>
        <v/>
      </c>
      <c r="S30" s="56">
        <f>IF(OR($A30="Annual Leave",$A31="Annual Leave"),IF($A30="Annual Leave",8,0),0)</f>
        <v/>
      </c>
      <c r="T30" s="58" t="n"/>
      <c r="U30" s="144">
        <f>MAX(0,40-Y30)</f>
        <v/>
      </c>
      <c r="V30" s="151">
        <f>IF(OR($C30="",$D30=""),0,
 IF(OR($A30="Holiday",$A31="Holiday"),0,
 IF(AND(NOT(OR($A30="Annual Leave",$A31="Annual Leave")),$A30="Off day"),0,
  IF($I30+$I31&gt;=8,IF($I30&gt;=8,8,$I30),$I30)
  )))</f>
        <v/>
      </c>
      <c r="W30" s="151">
        <f>MAX(0,V30-U30)</f>
        <v/>
      </c>
      <c r="X30" s="151">
        <f>IF(C30="","",C30-WEEKDAY(C30,1)+1)</f>
        <v/>
      </c>
      <c r="Y30" s="151">
        <f>SUMPRODUCT(($X$14:$X29=X30)*(($V$14:$V29)+($O$14:$O29)))+IF(X30=X14,$L$11,0)</f>
        <v/>
      </c>
      <c r="Z30" s="151" t="n"/>
      <c r="AA30" s="151" t="n"/>
      <c r="AB30" s="151" t="n"/>
      <c r="AC30" s="351" t="n"/>
      <c r="AD30" s="351" t="n"/>
      <c r="AE30" s="351" t="n"/>
      <c r="AF30" s="351" t="n"/>
    </row>
    <row r="31" ht="24" customHeight="1" s="348" thickBot="1">
      <c r="A31" s="147" t="inlineStr">
        <is>
          <t>On Day</t>
        </is>
      </c>
      <c r="B31" s="182" t="n"/>
      <c r="C31" s="89">
        <f>C30</f>
        <v/>
      </c>
      <c r="D31" s="59" t="n"/>
      <c r="E31" s="152">
        <f>IF(D31="", "",
 IF(D31=TIME(0,0,0), 0,
 IF(AND(D31&gt;=TIME(0,0,1), D31&lt;=TIME(2,0,0)), TIME(7,0,0),
 IF(AND(D31&gt;=TIME(6,0,0), D31&lt;=TIME(8,0,0)), TIME(12,0,0),
 IF(AND(D31&gt;TIME(8,0,0), D31&lt;=TIME(13,59,0)), TIME(15,0,0),
 IF(AND(D31&gt;=TIME(14,0,0), D31&lt;=TIME(17,59,0)), TIME(21,0,0),
 IF(AND(D31&gt;=TIME(18,0,0), D31&lt;=TIME(21,59,0)), TIME(0,0,0),
 IF(AND(D31&gt;=TIME(22,0,0), D31&lt;=TIME(23,59,59)), TIME(7,0,0), ""))))))))</f>
        <v/>
      </c>
      <c r="F31" s="153" t="n"/>
      <c r="G31" s="152">
        <f>IF(AND(D31&gt;=TIME(6,0,0),D31&lt;=TIME(8,0,0)),E31,"")</f>
        <v/>
      </c>
      <c r="H31" s="59" t="n"/>
      <c r="I31" s="60">
        <f>ROUND(IF(OR(D31="",E31="",E31=0),0,IF(H31="",MOD(E31-D31,1)*24,MOD(H31-D31,1)*24)),2)</f>
        <v/>
      </c>
      <c r="J31" s="150" t="n"/>
      <c r="K31" s="270" t="n"/>
      <c r="L31" s="183" t="n"/>
      <c r="M31" s="272">
        <f>MAX(0,V31-W31)</f>
        <v/>
      </c>
      <c r="N31" s="61">
        <f>(IF(OR($C31="",$D31=""),0,
 IF(OR($A30="Holiday",$A31="Holiday"),
    IF(ISNUMBER(MATCH(TRIM($B31),{"Phagwah","Good Friday","Easter Monday","Labour Day","Christmas","Eid ul Azha","Romans-2","Globe-12","Neptune P1"},0)),0,$I31),
 IF(AND(NOT(OR($A30="Annual Leave",$A31="Annual Leave")),$A31="Off day"),$I31,
  MAX(0,$I31-$V31)
  ))))+W31</f>
        <v/>
      </c>
      <c r="O31" s="61">
        <f>IF(AND(OR($A30="Holiday",$A31="Holiday"),
        ISNUMBER(MATCH(TRIM($B31),{"Phagwah","Good Friday","Easter Monday","Labour Day","Christmas","Eid ul Azha","Romans-2","Globe-12","Neptune P1"},0))),
   $I31,0)</f>
        <v/>
      </c>
      <c r="P31" s="61">
        <f>IF(OR($O$7="Canteen",$O$7="Head Office"),0,IF($I31&lt;=0,0,IF(AND($I30&lt;=0,OR(TRIM($J31)="Hebrews",TRIM($J31)="Romans",TRIM($J31)="Romans-2",TRIM($J31)="Globe",TRIM($J31)="Globe-12",TRIM($J31)="Neptune P1")),1,0)))</f>
        <v/>
      </c>
      <c r="Q31" s="62" t="n"/>
      <c r="R31" s="61">
        <f>IF(OR($O$7="Canteen",$O$7="Head Office"),0,IF(
  AND(
    SUMIFS(I:I, C:C, C31) &gt;= 8,
    COUNTIFS(C$14:C31, C31)=1,
    OR(
      TEXT(D31,"hh:mm:ss")="07:00:00",
      TEXT(D31,"hh:mm:ss")="15:00:00",
      TEXT(D31,"hh:mm:ss")="23:00:00",
      TEXT(D32,"hh:mm:ss")="07:00:00",
      TEXT(D32,"hh:mm:ss")="15:00:00",
      TEXT(D32,"hh:mm:ss")="23:00:00"
    )
  ),
  1,
  0
))</f>
        <v/>
      </c>
      <c r="S31" s="61">
        <f>IF(OR($A30="Annual Leave",$A31="Annual Leave"),IF(AND($A30&lt;&gt;"Annual Leave",$A31="Annual Leave"),8,0),0)</f>
        <v/>
      </c>
      <c r="T31" s="63" t="n"/>
      <c r="U31" s="144">
        <f>MAX(0,40-Y31)</f>
        <v/>
      </c>
      <c r="V31" s="151">
        <f>IF(OR($C31="",$D31=""),0,
 IF(OR($A30="Holiday",$A31="Holiday"),0,
 IF(AND(NOT(OR($A30="Annual Leave",$A31="Annual Leave")),$A31="Off day"),0,
  IF($I30+$I31&gt;=8,IF($I30&gt;=8,0,8-$I30),$I31)
  )))</f>
        <v/>
      </c>
      <c r="W31" s="151">
        <f>MAX(0,V31-U31)</f>
        <v/>
      </c>
      <c r="X31" s="151">
        <f>IF(C31="","",C31-WEEKDAY(C31,1)+1)</f>
        <v/>
      </c>
      <c r="Y31" s="151">
        <f>SUMPRODUCT(($X$14:$X30=X31)*(($V$14:$V30)+($O$14:$O30)))+IF(X31=X14,$L$11,0)</f>
        <v/>
      </c>
      <c r="Z31" s="151" t="n"/>
      <c r="AA31" s="151" t="n"/>
      <c r="AB31" s="151" t="n"/>
      <c r="AC31" s="351" t="n"/>
      <c r="AD31" s="351" t="n"/>
      <c r="AE31" s="351" t="n"/>
      <c r="AF31" s="351" t="n"/>
    </row>
    <row r="32" ht="24" customHeight="1" s="348" thickBot="1">
      <c r="A32" s="184" t="inlineStr">
        <is>
          <t>On Day</t>
        </is>
      </c>
      <c r="B32" s="185" t="n"/>
      <c r="C32" s="101">
        <f>C30+1</f>
        <v/>
      </c>
      <c r="D32" s="11" t="n"/>
      <c r="E32" s="186">
        <f>IF(D32="", "",
 IF(D32=TIME(0,0,0), 0,
 IF(AND(D32&gt;=TIME(0,0,1), D32&lt;=TIME(2,0,0)), TIME(7,0,0),
 IF(AND(D32&gt;=TIME(6,0,0), D32&lt;=TIME(8,0,0)), TIME(12,0,0),
 IF(AND(D32&gt;TIME(8,0,0), D32&lt;=TIME(13,59,0)), TIME(15,0,0),
 IF(AND(D32&gt;=TIME(14,0,0), D32&lt;=TIME(17,59,0)), TIME(21,0,0),
 IF(AND(D32&gt;=TIME(18,0,0), D32&lt;=TIME(21,59,0)), TIME(0,0,0),
 IF(AND(D32&gt;=TIME(22,0,0), D32&lt;=TIME(23,59,59)), TIME(7,0,0), ""))))))))</f>
        <v/>
      </c>
      <c r="F32" s="187" t="n"/>
      <c r="G32" s="186">
        <f>IF(AND(D32&gt;=TIME(6,0,0),D32&lt;=TIME(8,0,0)),E32,"")</f>
        <v/>
      </c>
      <c r="H32" s="11" t="n"/>
      <c r="I32" s="87">
        <f>ROUND(IF(OR(D32="",E32="",E32=0),0,IF(H32="",MOD(E32-D32,1)*24,MOD(H32-D32,1)*24)),2)</f>
        <v/>
      </c>
      <c r="J32" s="188" t="n"/>
      <c r="K32" s="297" t="n"/>
      <c r="L32" s="189" t="n"/>
      <c r="M32" s="298">
        <f>MAX(0,V32-W32)</f>
        <v/>
      </c>
      <c r="N32" s="12">
        <f>(IF(OR($C32="",$D32=""),0,
 IF(OR($A32="Holiday",$A33="Holiday"),
    IF(ISNUMBER(MATCH(TRIM($B32),{"Phagwah","Good Friday","Easter Monday","Labour Day","Christmas","Eid ul Azha","Romans-2","Globe-12","Neptune P1"},0)),0,$I32),
 IF(AND(NOT(OR($A32="Annual Leave",$A33="Annual Leave")),$A32="Off day"),$I32,
  MAX(0,$I32-$V32)
  ))))+W32</f>
        <v/>
      </c>
      <c r="O32" s="12">
        <f>IF(AND(OR($A32="Holiday",$A33="Holiday"),
        ISNUMBER(MATCH(TRIM($B32),{"Phagwah","Good Friday","Easter Monday","Labour Day","Christmas","Eid ul Azha","Romans-2","Globe-12","Neptune P1"},0))),
   $I32,0)</f>
        <v/>
      </c>
      <c r="P32" s="12">
        <f>IF(OR($O$7="Canteen",$O$7="Head Office"),0,IF($I32&lt;=0,0,IF(OR(OR(TRIM($J32)="Hebrews",TRIM($J32)="Romans",TRIM($J32)="Romans-2",TRIM($J32)="Globe",TRIM($J32)="Globe-12",TRIM($J32)="Neptune P1"),AND($I33&gt;0,OR(TRIM($J33)="Hebrews",TRIM($J33)="Romans",TRIM($J33)="Romans-2",TRIM($J33)="Globe",TRIM($J33)="Globe-12",TRIM($J33)="Neptune P1"))),1,0)))</f>
        <v/>
      </c>
      <c r="Q32" s="13" t="n"/>
      <c r="R32" s="12">
        <f>IF(OR($O$7="Canteen",$O$7="Head Office"),0,IF(
  AND(
    SUMIFS(I:I, C:C, C32) &gt;= 8,
    COUNTIFS(C$14:C32, C32)=1,
    OR(
      TEXT(D32,"hh:mm:ss")="07:00:00",
      TEXT(D32,"hh:mm:ss")="15:00:00",
      TEXT(D32,"hh:mm:ss")="23:00:00",
      TEXT(D33,"hh:mm:ss")="07:00:00",
      TEXT(D33,"hh:mm:ss")="15:00:00",
      TEXT(D33,"hh:mm:ss")="23:00:00"
    )
  ),
  1,
  0
))</f>
        <v/>
      </c>
      <c r="S32" s="12">
        <f>IF(OR($A32="Annual Leave",$A33="Annual Leave"),IF($A32="Annual Leave",8,0),0)</f>
        <v/>
      </c>
      <c r="T32" s="102" t="n"/>
      <c r="U32" s="144">
        <f>MAX(0,40-Y32)</f>
        <v/>
      </c>
      <c r="V32" s="351">
        <f>IF(OR($C32="",$D32=""),0,
 IF(OR($A32="Holiday",$A33="Holiday"),0,
 IF(AND(NOT(OR($A32="Annual Leave",$A33="Annual Leave")),$A32="Off day"),0,
  IF($I32+$I33&gt;=8,IF($I32&gt;=8,8,$I32),$I32)
  )))</f>
        <v/>
      </c>
      <c r="W32" s="351">
        <f>MAX(0,V32-U32)</f>
        <v/>
      </c>
      <c r="X32" s="351">
        <f>IF(C32="","",C32-WEEKDAY(C32,1)+1)</f>
        <v/>
      </c>
      <c r="Y32" s="351">
        <f>SUMPRODUCT(($X$14:$X31=X32)*(($V$14:$V31)+($O$14:$O31)))+IF(X32=X14,$L$11,0)</f>
        <v/>
      </c>
      <c r="Z32" s="351" t="n"/>
      <c r="AA32" s="351" t="n"/>
      <c r="AB32" s="351" t="n"/>
      <c r="AC32" s="351" t="n"/>
      <c r="AD32" s="351" t="n"/>
      <c r="AE32" s="351" t="n"/>
      <c r="AF32" s="351" t="n"/>
    </row>
    <row r="33" ht="24" customHeight="1" s="348" thickBot="1">
      <c r="A33" s="184" t="inlineStr">
        <is>
          <t>On Day</t>
        </is>
      </c>
      <c r="B33" s="299" t="n"/>
      <c r="C33" s="101">
        <f>C32</f>
        <v/>
      </c>
      <c r="D33" s="300" t="n"/>
      <c r="E33" s="301">
        <f>IF(D33="", "",
 IF(D33=TIME(0,0,0), 0,
 IF(AND(D33&gt;=TIME(0,0,1), D33&lt;=TIME(2,0,0)), TIME(7,0,0),
 IF(AND(D33&gt;=TIME(6,0,0), D33&lt;=TIME(8,0,0)), TIME(12,0,0),
 IF(AND(D33&gt;TIME(8,0,0), D33&lt;=TIME(13,59,0)), TIME(15,0,0),
 IF(AND(D33&gt;=TIME(14,0,0), D33&lt;=TIME(17,59,0)), TIME(21,0,0),
 IF(AND(D33&gt;=TIME(18,0,0), D33&lt;=TIME(21,59,0)), TIME(0,0,0),
 IF(AND(D33&gt;=TIME(22,0,0), D33&lt;=TIME(23,59,59)), TIME(7,0,0), ""))))))))</f>
        <v/>
      </c>
      <c r="F33" s="187" t="n"/>
      <c r="G33" s="301">
        <f>IF(AND(D33&gt;=TIME(6,0,0),D33&lt;=TIME(8,0,0)),E33,"")</f>
        <v/>
      </c>
      <c r="H33" s="300" t="n"/>
      <c r="I33" s="87">
        <f>ROUND(IF(OR(D33="",E33="",E33=0),0,IF(H33="",MOD(E33-D33,1)*24,MOD(H33-D33,1)*24)),2)</f>
        <v/>
      </c>
      <c r="J33" s="190" t="n"/>
      <c r="K33" s="297" t="n"/>
      <c r="L33" s="189" t="n"/>
      <c r="M33" s="298">
        <f>MAX(0,V33-W33)</f>
        <v/>
      </c>
      <c r="N33" s="302">
        <f>(IF(OR($C33="",$D33=""),0,
 IF(OR($A32="Holiday",$A33="Holiday"),
    IF(ISNUMBER(MATCH(TRIM($B33),{"Phagwah","Good Friday","Easter Monday","Labour Day","Christmas","Eid ul Azha","Romans-2","Globe-12","Neptune P1"},0)),0,$I33),
 IF(AND(NOT(OR($A32="Annual Leave",$A33="Annual Leave")),$A33="Off day"),$I33,
  MAX(0,$I33-$V33)
  ))))+W33</f>
        <v/>
      </c>
      <c r="O33" s="302">
        <f>IF(AND(OR($A32="Holiday",$A33="Holiday"),
        ISNUMBER(MATCH(TRIM($B33),{"Phagwah","Good Friday","Easter Monday","Labour Day","Christmas","Eid ul Azha","Romans-2","Globe-12","Neptune P1"},0))),
   $I33,0)</f>
        <v/>
      </c>
      <c r="P33" s="302">
        <f>IF(OR($O$7="Canteen",$O$7="Head Office"),0,IF($I33&lt;=0,0,IF(AND($I32&lt;=0,OR(TRIM($J33)="Hebrews",TRIM($J33)="Romans",TRIM($J33)="Romans-2",TRIM($J33)="Globe",TRIM($J33)="Globe-12",TRIM($J33)="Neptune P1")),1,0)))</f>
        <v/>
      </c>
      <c r="Q33" s="303" t="n"/>
      <c r="R33" s="302">
        <f>IF(OR($O$7="Canteen",$O$7="Head Office"),0,IF(
  AND(
    SUMIFS(I:I, C:C, C33) &gt;= 8,
    COUNTIFS(C$14:C33, C33)=1,
    OR(
      TEXT(D33,"hh:mm:ss")="07:00:00",
      TEXT(D33,"hh:mm:ss")="15:00:00",
      TEXT(D33,"hh:mm:ss")="23:00:00",
      TEXT(D34,"hh:mm:ss")="07:00:00",
      TEXT(D34,"hh:mm:ss")="15:00:00",
      TEXT(D34,"hh:mm:ss")="23:00:00"
    )
  ),
  1,
  0
))</f>
        <v/>
      </c>
      <c r="S33" s="302">
        <f>IF(OR($A32="Annual Leave",$A33="Annual Leave"),IF(AND($A32&lt;&gt;"Annual Leave",$A33="Annual Leave"),8,0),0)</f>
        <v/>
      </c>
      <c r="T33" s="304" t="n"/>
      <c r="U33" s="144">
        <f>MAX(0,40-Y33)</f>
        <v/>
      </c>
      <c r="V33" s="351">
        <f>IF(OR($C33="",$D33=""),0,
 IF(OR($A32="Holiday",$A33="Holiday"),0,
 IF(AND(NOT(OR($A32="Annual Leave",$A33="Annual Leave")),$A33="Off day"),0,
  IF($I32+$I33&gt;=8,IF($I32&gt;=8,0,8-$I32),$I33)
  )))</f>
        <v/>
      </c>
      <c r="W33" s="351">
        <f>MAX(0,V33-U33)</f>
        <v/>
      </c>
      <c r="X33" s="351">
        <f>IF(C33="","",C33-WEEKDAY(C33,1)+1)</f>
        <v/>
      </c>
      <c r="Y33" s="351">
        <f>SUMPRODUCT(($X$14:$X32=X33)*(($V$14:$V32)+($O$14:$O32)))+IF(X33=X14,$L$11,0)</f>
        <v/>
      </c>
      <c r="Z33" s="351" t="n"/>
      <c r="AA33" s="351" t="n"/>
      <c r="AB33" s="351" t="n"/>
      <c r="AC33" s="351" t="n"/>
      <c r="AD33" s="351" t="n"/>
      <c r="AE33" s="351" t="n"/>
      <c r="AF33" s="351" t="n"/>
    </row>
    <row r="34" ht="24" customHeight="1" s="348" thickBot="1">
      <c r="A34" s="159" t="inlineStr">
        <is>
          <t>On Day</t>
        </is>
      </c>
      <c r="B34" s="191" t="n"/>
      <c r="C34" s="92">
        <f>C32+1</f>
        <v/>
      </c>
      <c r="D34" s="31" t="n"/>
      <c r="E34" s="160">
        <f>IF(D34="", "",
 IF(D34=TIME(0,0,0), 0,
 IF(AND(D34&gt;=TIME(0,0,1), D34&lt;=TIME(2,0,0)), TIME(7,0,0),
 IF(AND(D34&gt;=TIME(6,0,0), D34&lt;=TIME(8,0,0)), TIME(12,0,0),
 IF(AND(D34&gt;TIME(8,0,0), D34&lt;=TIME(13,59,0)), TIME(15,0,0),
 IF(AND(D34&gt;=TIME(14,0,0), D34&lt;=TIME(17,59,0)), TIME(21,0,0),
 IF(AND(D34&gt;=TIME(18,0,0), D34&lt;=TIME(21,59,0)), TIME(0,0,0),
 IF(AND(D34&gt;=TIME(22,0,0), D34&lt;=TIME(23,59,59)), TIME(7,0,0), ""))))))))</f>
        <v/>
      </c>
      <c r="F34" s="161" t="n"/>
      <c r="G34" s="160">
        <f>IF(AND(D34&gt;=TIME(6,0,0),D34&lt;=TIME(8,0,0)),E34,"")</f>
        <v/>
      </c>
      <c r="H34" s="31" t="n"/>
      <c r="I34" s="32">
        <f>ROUND(IF(OR(D34="",E34="",E34=0),0,IF(H34="",MOD(E34-D34,1)*24,MOD(H34-D34,1)*24)),2)</f>
        <v/>
      </c>
      <c r="J34" s="162" t="n"/>
      <c r="K34" s="282" t="n"/>
      <c r="L34" s="181" t="n"/>
      <c r="M34" s="283">
        <f>MAX(0,V34-W34)</f>
        <v/>
      </c>
      <c r="N34" s="33">
        <f>(IF(OR($C34="",$D34=""),0,
 IF(OR($A34="Holiday",$A35="Holiday"),
    IF(ISNUMBER(MATCH(TRIM($B34),{"Phagwah","Good Friday","Easter Monday","Labour Day","Christmas","Eid ul Azha","Romans-2","Globe-12","Neptune P1"},0)),0,$I34),
 IF(AND(NOT(OR($A34="Annual Leave",$A35="Annual Leave")),$A34="Off day"),$I34,
  MAX(0,$I34-$V34)
  ))))+W34</f>
        <v/>
      </c>
      <c r="O34" s="33">
        <f>IF(AND(OR($A34="Holiday",$A35="Holiday"),
        ISNUMBER(MATCH(TRIM($B34),{"Phagwah","Good Friday","Easter Monday","Labour Day","Christmas","Eid ul Azha","Romans-2","Globe-12","Neptune P1"},0))),
   $I34,0)</f>
        <v/>
      </c>
      <c r="P34" s="33">
        <f>IF(OR($O$7="Canteen",$O$7="Head Office"),0,IF($I34&lt;=0,0,IF(OR(OR(TRIM($J34)="Hebrews",TRIM($J34)="Romans",TRIM($J34)="Romans-2",TRIM($J34)="Globe",TRIM($J34)="Globe-12",TRIM($J34)="Neptune P1"),AND($I35&gt;0,OR(TRIM($J35)="Hebrews",TRIM($J35)="Romans",TRIM($J35)="Romans-2",TRIM($J35)="Globe",TRIM($J35)="Globe-12",TRIM($J35)="Neptune P1"))),1,0)))</f>
        <v/>
      </c>
      <c r="Q34" s="34" t="n"/>
      <c r="R34" s="33">
        <f>IF(OR($O$7="Canteen",$O$7="Head Office"),0,IF(
  AND(
    SUMIFS(I:I, C:C, C34) &gt;= 8,
    COUNTIFS(C$14:C34, C34)=1,
    OR(
      TEXT(D34,"hh:mm:ss")="07:00:00",
      TEXT(D34,"hh:mm:ss")="15:00:00",
      TEXT(D34,"hh:mm:ss")="23:00:00",
      TEXT(D35,"hh:mm:ss")="07:00:00",
      TEXT(D35,"hh:mm:ss")="15:00:00",
      TEXT(D35,"hh:mm:ss")="23:00:00"
    )
  ),
  1,
  0
))</f>
        <v/>
      </c>
      <c r="S34" s="33">
        <f>IF(OR($A34="Annual Leave",$A35="Annual Leave"),IF($A34="Annual Leave",8,0),0)</f>
        <v/>
      </c>
      <c r="T34" s="35" t="n"/>
      <c r="U34" s="144">
        <f>MAX(0,40-Y34)</f>
        <v/>
      </c>
      <c r="V34" s="351">
        <f>IF(OR($C34="",$D34=""),0,
 IF(OR($A34="Holiday",$A35="Holiday"),0,
 IF(AND(NOT(OR($A34="Annual Leave",$A35="Annual Leave")),$A34="Off day"),0,
  IF($I34+$I35&gt;=8,IF($I34&gt;=8,8,$I34),$I34)
  )))</f>
        <v/>
      </c>
      <c r="W34" s="351">
        <f>MAX(0,V34-U34)</f>
        <v/>
      </c>
      <c r="X34" s="351">
        <f>IF(C34="","",C34-WEEKDAY(C34,1)+1)</f>
        <v/>
      </c>
      <c r="Y34" s="351">
        <f>SUMPRODUCT(($X$14:$X33=X34)*(($V$14:$V33)+($O$14:$O33)))+IF(X34=X14,$L$11,0)</f>
        <v/>
      </c>
      <c r="Z34" s="351" t="n"/>
      <c r="AA34" s="351" t="n"/>
      <c r="AB34" s="351" t="n"/>
      <c r="AC34" s="351" t="n"/>
      <c r="AD34" s="351" t="n"/>
      <c r="AE34" s="351" t="n"/>
      <c r="AF34" s="351" t="n"/>
    </row>
    <row r="35" ht="24" customHeight="1" s="348" thickBot="1">
      <c r="A35" s="159" t="inlineStr">
        <is>
          <t>On Day</t>
        </is>
      </c>
      <c r="B35" s="192" t="n"/>
      <c r="C35" s="93">
        <f>C34</f>
        <v/>
      </c>
      <c r="D35" s="36" t="n"/>
      <c r="E35" s="163">
        <f>IF(D35="", "",
 IF(D35=TIME(0,0,0), 0,
 IF(AND(D35&gt;=TIME(0,0,1), D35&lt;=TIME(2,0,0)), TIME(7,0,0),
 IF(AND(D35&gt;=TIME(6,0,0), D35&lt;=TIME(8,0,0)), TIME(12,0,0),
 IF(AND(D35&gt;TIME(8,0,0), D35&lt;=TIME(13,59,0)), TIME(15,0,0),
 IF(AND(D35&gt;=TIME(14,0,0), D35&lt;=TIME(17,59,0)), TIME(21,0,0),
 IF(AND(D35&gt;=TIME(18,0,0), D35&lt;=TIME(21,59,0)), TIME(0,0,0),
 IF(AND(D35&gt;=TIME(22,0,0), D35&lt;=TIME(23,59,59)), TIME(7,0,0), ""))))))))</f>
        <v/>
      </c>
      <c r="F35" s="164" t="n"/>
      <c r="G35" s="163">
        <f>IF(AND(D35&gt;=TIME(6,0,0),D35&lt;=TIME(8,0,0)),E35,"")</f>
        <v/>
      </c>
      <c r="H35" s="36" t="n"/>
      <c r="I35" s="37">
        <f>ROUND(IF(OR(D35="",E35="",E35=0),0,IF(H35="",MOD(E35-D35,1)*24,MOD(H35-D35,1)*24)),2)</f>
        <v/>
      </c>
      <c r="J35" s="162" t="n"/>
      <c r="K35" s="282" t="n"/>
      <c r="L35" s="183" t="n"/>
      <c r="M35" s="283">
        <f>MAX(0,V35-W35)</f>
        <v/>
      </c>
      <c r="N35" s="38">
        <f>(IF(OR($C35="",$D35=""),0,
 IF(OR($A34="Holiday",$A35="Holiday"),
    IF(ISNUMBER(MATCH(TRIM($B35),{"Phagwah","Good Friday","Easter Monday","Labour Day","Christmas","Eid ul Azha","Romans-2","Globe-12","Neptune P1"},0)),0,$I35),
 IF(AND(NOT(OR($A34="Annual Leave",$A35="Annual Leave")),$A35="Off day"),$I35,
  MAX(0,$I35-$V35)
  ))))+W35</f>
        <v/>
      </c>
      <c r="O35" s="38">
        <f>IF(AND(OR($A34="Holiday",$A35="Holiday"),
        ISNUMBER(MATCH(TRIM($B35),{"Phagwah","Good Friday","Easter Monday","Labour Day","Christmas","Eid ul Azha","Romans-2","Globe-12","Neptune P1"},0))),
   $I35,0)</f>
        <v/>
      </c>
      <c r="P35" s="38">
        <f>IF(OR($O$7="Canteen",$O$7="Head Office"),0,IF($I35&lt;=0,0,IF(AND($I34&lt;=0,OR(TRIM($J35)="Hebrews",TRIM($J35)="Romans",TRIM($J35)="Romans-2",TRIM($J35)="Globe",TRIM($J35)="Globe-12",TRIM($J35)="Neptune P1")),1,0)))</f>
        <v/>
      </c>
      <c r="Q35" s="39" t="n"/>
      <c r="R35" s="38">
        <f>IF(OR($O$7="Canteen",$O$7="Head Office"),0,IF(
  AND(
    SUMIFS(I:I, C:C, C35) &gt;= 8,
    COUNTIFS(C$14:C35, C35)=1,
    OR(
      TEXT(D35,"hh:mm:ss")="07:00:00",
      TEXT(D35,"hh:mm:ss")="15:00:00",
      TEXT(D35,"hh:mm:ss")="23:00:00",
      TEXT(D36,"hh:mm:ss")="07:00:00",
      TEXT(D36,"hh:mm:ss")="15:00:00",
      TEXT(D36,"hh:mm:ss")="23:00:00"
    )
  ),
  1,
  0
))</f>
        <v/>
      </c>
      <c r="S35" s="38">
        <f>IF(OR($A34="Annual Leave",$A35="Annual Leave"),IF(AND($A34&lt;&gt;"Annual Leave",$A35="Annual Leave"),8,0),0)</f>
        <v/>
      </c>
      <c r="T35" s="40" t="n"/>
      <c r="U35" s="144">
        <f>MAX(0,40-Y35)</f>
        <v/>
      </c>
      <c r="V35" s="351">
        <f>IF(OR($C35="",$D35=""),0,
 IF(OR($A34="Holiday",$A35="Holiday"),0,
 IF(AND(NOT(OR($A34="Annual Leave",$A35="Annual Leave")),$A35="Off day"),0,
  IF($I34+$I35&gt;=8,IF($I34&gt;=8,0,8-$I34),$I35)
  )))</f>
        <v/>
      </c>
      <c r="W35" s="351">
        <f>MAX(0,V35-U35)</f>
        <v/>
      </c>
      <c r="X35" s="351">
        <f>IF(C35="","",C35-WEEKDAY(C35,1)+1)</f>
        <v/>
      </c>
      <c r="Y35" s="351">
        <f>SUMPRODUCT(($X$14:$X34=X35)*(($V$14:$V34)+($O$14:$O34)))+IF(X35=X14,$L$11,0)</f>
        <v/>
      </c>
      <c r="Z35" s="351" t="n"/>
      <c r="AA35" s="351" t="n"/>
      <c r="AB35" s="351" t="n"/>
      <c r="AC35" s="351" t="n"/>
      <c r="AD35" s="351" t="n"/>
      <c r="AE35" s="351" t="n"/>
      <c r="AF35" s="351" t="n"/>
    </row>
    <row r="36" ht="24" customHeight="1" s="348" thickBot="1">
      <c r="A36" s="154" t="inlineStr">
        <is>
          <t>On Day</t>
        </is>
      </c>
      <c r="B36" s="193" t="n"/>
      <c r="C36" s="90">
        <f>C34+1</f>
        <v/>
      </c>
      <c r="D36" s="8" t="n"/>
      <c r="E36" s="155">
        <f>IF(D36="", "",
 IF(D36=TIME(0,0,0), 0,
 IF(AND(D36&gt;=TIME(0,0,1), D36&lt;=TIME(2,0,0)), TIME(7,0,0),
 IF(AND(D36&gt;=TIME(6,0,0), D36&lt;=TIME(8,0,0)), TIME(12,0,0),
 IF(AND(D36&gt;TIME(8,0,0), D36&lt;=TIME(13,59,0)), TIME(15,0,0),
 IF(AND(D36&gt;=TIME(14,0,0), D36&lt;=TIME(17,59,0)), TIME(21,0,0),
 IF(AND(D36&gt;=TIME(18,0,0), D36&lt;=TIME(21,59,0)), TIME(0,0,0),
 IF(AND(D36&gt;=TIME(22,0,0), D36&lt;=TIME(23,59,59)), TIME(7,0,0), ""))))))))</f>
        <v/>
      </c>
      <c r="F36" s="156" t="n"/>
      <c r="G36" s="155">
        <f>IF(AND(D36&gt;=TIME(6,0,0),D36&lt;=TIME(8,0,0)),E36,"")</f>
        <v/>
      </c>
      <c r="H36" s="8" t="n"/>
      <c r="I36" s="30">
        <f>ROUND(IF(OR(D36="",E36="",E36=0),0,IF(H36="",MOD(E36-D36,1)*24,MOD(H36-D36,1)*24)),2)</f>
        <v/>
      </c>
      <c r="J36" s="157" t="n"/>
      <c r="K36" s="274" t="n"/>
      <c r="L36" s="189" t="n"/>
      <c r="M36" s="275">
        <f>MAX(0,V36-W36)</f>
        <v/>
      </c>
      <c r="N36" s="9">
        <f>(IF(OR($C36="",$D36=""),0,
 IF(OR($A36="Holiday",$A37="Holiday"),
    IF(ISNUMBER(MATCH(TRIM($B36),{"Phagwah","Good Friday","Easter Monday","Labour Day","Christmas","Eid ul Azha","Romans-2","Globe-12","Neptune P1"},0)),0,$I36),
 IF(AND(NOT(OR($A36="Annual Leave",$A37="Annual Leave")),$A36="Off day"),$I36,
  MAX(0,$I36-$V36)
  ))))+W36</f>
        <v/>
      </c>
      <c r="O36" s="9">
        <f>IF(AND(OR($A36="Holiday",$A37="Holiday"),
        ISNUMBER(MATCH(TRIM($B36),{"Phagwah","Good Friday","Easter Monday","Labour Day","Christmas","Eid ul Azha","Romans-2","Globe-12","Neptune P1"},0))),
   $I36,0)</f>
        <v/>
      </c>
      <c r="P36" s="9">
        <f>IF(OR($O$7="Canteen",$O$7="Head Office"),0,IF($I36&lt;=0,0,IF(OR(OR(TRIM($J36)="Hebrews",TRIM($J36)="Romans",TRIM($J36)="Romans-2",TRIM($J36)="Globe",TRIM($J36)="Globe-12",TRIM($J36)="Neptune P1"),AND($I37&gt;0,OR(TRIM($J37)="Hebrews",TRIM($J37)="Romans",TRIM($J37)="Romans-2",TRIM($J37)="Globe",TRIM($J37)="Globe-12",TRIM($J37)="Neptune P1"))),1,0)))</f>
        <v/>
      </c>
      <c r="Q36" s="10" t="n"/>
      <c r="R36" s="9">
        <f>IF(OR($O$7="Canteen",$O$7="Head Office"),0,IF(
  AND(
    SUMIFS(I:I, C:C, C36) &gt;= 8,
    COUNTIFS(C$14:C36, C36)=1,
    OR(
      TEXT(D36,"hh:mm:ss")="07:00:00",
      TEXT(D36,"hh:mm:ss")="15:00:00",
      TEXT(D36,"hh:mm:ss")="23:00:00",
      TEXT(D37,"hh:mm:ss")="07:00:00",
      TEXT(D37,"hh:mm:ss")="15:00:00",
      TEXT(D37,"hh:mm:ss")="23:00:00"
    )
  ),
  1,
  0
))</f>
        <v/>
      </c>
      <c r="S36" s="9">
        <f>IF(OR($A36="Annual Leave",$A37="Annual Leave"),IF($A36="Annual Leave",8,0),0)</f>
        <v/>
      </c>
      <c r="T36" s="91" t="n"/>
      <c r="U36" s="144">
        <f>MAX(0,40-Y36)</f>
        <v/>
      </c>
      <c r="V36" s="351">
        <f>IF(OR($C36="",$D36=""),0,
 IF(OR($A36="Holiday",$A37="Holiday"),0,
 IF(AND(NOT(OR($A36="Annual Leave",$A37="Annual Leave")),$A36="Off day"),0,
  IF($I36+$I37&gt;=8,IF($I36&gt;=8,8,$I36),$I36)
  )))</f>
        <v/>
      </c>
      <c r="W36" s="351">
        <f>MAX(0,V36-U36)</f>
        <v/>
      </c>
      <c r="X36" s="351">
        <f>IF(C36="","",C36-WEEKDAY(C36,1)+1)</f>
        <v/>
      </c>
      <c r="Y36" s="351">
        <f>SUMPRODUCT(($X$14:$X35=X36)*(($V$14:$V35)+($O$14:$O35)))+IF(X36=X14,$L$11,0)</f>
        <v/>
      </c>
      <c r="Z36" s="351" t="n"/>
      <c r="AA36" s="351" t="n"/>
      <c r="AB36" s="351" t="n"/>
      <c r="AC36" s="351" t="n"/>
      <c r="AD36" s="351" t="n"/>
      <c r="AE36" s="351" t="n"/>
      <c r="AF36" s="351" t="n"/>
    </row>
    <row r="37" ht="24" customHeight="1" s="348" thickBot="1">
      <c r="A37" s="154" t="inlineStr">
        <is>
          <t>On Day</t>
        </is>
      </c>
      <c r="B37" s="305" t="n"/>
      <c r="C37" s="90">
        <f>C36</f>
        <v/>
      </c>
      <c r="D37" s="276" t="n"/>
      <c r="E37" s="277">
        <f>IF(D37="", "",
 IF(D37=TIME(0,0,0), 0,
 IF(AND(D37&gt;=TIME(0,0,1), D37&lt;=TIME(2,0,0)), TIME(7,0,0),
 IF(AND(D37&gt;=TIME(6,0,0), D37&lt;=TIME(8,0,0)), TIME(12,0,0),
 IF(AND(D37&gt;TIME(8,0,0), D37&lt;=TIME(13,59,0)), TIME(15,0,0),
 IF(AND(D37&gt;=TIME(14,0,0), D37&lt;=TIME(17,59,0)), TIME(21,0,0),
 IF(AND(D37&gt;=TIME(18,0,0), D37&lt;=TIME(21,59,0)), TIME(0,0,0),
 IF(AND(D37&gt;=TIME(22,0,0), D37&lt;=TIME(23,59,59)), TIME(7,0,0), ""))))))))</f>
        <v/>
      </c>
      <c r="F37" s="156" t="n"/>
      <c r="G37" s="277">
        <f>IF(AND(D37&gt;=TIME(6,0,0),D37&lt;=TIME(8,0,0)),E37,"")</f>
        <v/>
      </c>
      <c r="H37" s="276" t="n"/>
      <c r="I37" s="30">
        <f>ROUND(IF(OR(D37="",E37="",E37=0),0,IF(H37="",MOD(E37-D37,1)*24,MOD(H37-D37,1)*24)),2)</f>
        <v/>
      </c>
      <c r="J37" s="158" t="n"/>
      <c r="K37" s="274" t="n"/>
      <c r="L37" s="189" t="n"/>
      <c r="M37" s="275">
        <f>MAX(0,V37-W37)</f>
        <v/>
      </c>
      <c r="N37" s="278">
        <f>(IF(OR($C37="",$D37=""),0,
 IF(OR($A36="Holiday",$A37="Holiday"),
    IF(ISNUMBER(MATCH(TRIM($B37),{"Phagwah","Good Friday","Easter Monday","Labour Day","Christmas","Eid ul Azha","Romans-2","Globe-12","Neptune P1"},0)),0,$I37),
 IF(AND(NOT(OR($A36="Annual Leave",$A37="Annual Leave")),$A37="Off day"),$I37,
  MAX(0,$I37-$V37)
  ))))+W37</f>
        <v/>
      </c>
      <c r="O37" s="278">
        <f>IF(AND(OR($A36="Holiday",$A37="Holiday"),
        ISNUMBER(MATCH(TRIM($B37),{"Phagwah","Good Friday","Easter Monday","Labour Day","Christmas","Eid ul Azha","Romans-2","Globe-12","Neptune P1"},0))),
   $I37,0)</f>
        <v/>
      </c>
      <c r="P37" s="278">
        <f>IF(OR($O$7="Canteen",$O$7="Head Office"),0,IF($I37&lt;=0,0,IF(AND($I36&lt;=0,OR(TRIM($J37)="Hebrews",TRIM($J37)="Romans",TRIM($J37)="Romans-2",TRIM($J37)="Globe",TRIM($J37)="Globe-12",TRIM($J37)="Neptune P1")),1,0)))</f>
        <v/>
      </c>
      <c r="Q37" s="279" t="n"/>
      <c r="R37" s="278">
        <f>IF(OR($O$7="Canteen",$O$7="Head Office"),0,IF(
  AND(
    SUMIFS(I:I, C:C, C37) &gt;= 8,
    COUNTIFS(C$14:C37, C37)=1,
    OR(
      TEXT(D37,"hh:mm:ss")="07:00:00",
      TEXT(D37,"hh:mm:ss")="15:00:00",
      TEXT(D37,"hh:mm:ss")="23:00:00",
      TEXT(D38,"hh:mm:ss")="07:00:00",
      TEXT(D38,"hh:mm:ss")="15:00:00",
      TEXT(D38,"hh:mm:ss")="23:00:00"
    )
  ),
  1,
  0
))</f>
        <v/>
      </c>
      <c r="S37" s="278">
        <f>IF(OR($A36="Annual Leave",$A37="Annual Leave"),IF(AND($A36&lt;&gt;"Annual Leave",$A37="Annual Leave"),8,0),0)</f>
        <v/>
      </c>
      <c r="T37" s="280" t="n"/>
      <c r="U37" s="144">
        <f>MAX(0,40-Y37)</f>
        <v/>
      </c>
      <c r="V37" s="351">
        <f>IF(OR($C37="",$D37=""),0,
 IF(OR($A36="Holiday",$A37="Holiday"),0,
 IF(AND(NOT(OR($A36="Annual Leave",$A37="Annual Leave")),$A37="Off day"),0,
  IF($I36+$I37&gt;=8,IF($I36&gt;=8,0,8-$I36),$I37)
  )))</f>
        <v/>
      </c>
      <c r="W37" s="351">
        <f>MAX(0,V37-U37)</f>
        <v/>
      </c>
      <c r="X37" s="351">
        <f>IF(C37="","",C37-WEEKDAY(C37,1)+1)</f>
        <v/>
      </c>
      <c r="Y37" s="351">
        <f>SUMPRODUCT(($X$14:$X36=X37)*(($V$14:$V36)+($O$14:$O36)))+IF(X37=X14,$L$11,0)</f>
        <v/>
      </c>
      <c r="Z37" s="351" t="n"/>
      <c r="AA37" s="351" t="n"/>
      <c r="AB37" s="351" t="n"/>
      <c r="AC37" s="351" t="n"/>
      <c r="AD37" s="351" t="n"/>
      <c r="AE37" s="351" t="n"/>
      <c r="AF37" s="351" t="n"/>
    </row>
    <row r="38" ht="24" customHeight="1" s="348" thickBot="1">
      <c r="A38" s="194" t="inlineStr">
        <is>
          <t>On Day</t>
        </is>
      </c>
      <c r="B38" s="195" t="n"/>
      <c r="C38" s="103">
        <f>C36+1</f>
        <v/>
      </c>
      <c r="D38" s="64" t="n"/>
      <c r="E38" s="196">
        <f>IF(D38="", "",
 IF(D38=TIME(0,0,0), 0,
 IF(AND(D38&gt;=TIME(0,0,1), D38&lt;=TIME(2,0,0)), TIME(7,0,0),
 IF(AND(D38&gt;=TIME(6,0,0), D38&lt;=TIME(8,0,0)), TIME(12,0,0),
 IF(AND(D38&gt;TIME(8,0,0), D38&lt;=TIME(13,59,0)), TIME(15,0,0),
 IF(AND(D38&gt;=TIME(14,0,0), D38&lt;=TIME(17,59,0)), TIME(21,0,0),
 IF(AND(D38&gt;=TIME(18,0,0), D38&lt;=TIME(21,59,0)), TIME(0,0,0),
 IF(AND(D38&gt;=TIME(22,0,0), D38&lt;=TIME(23,59,59)), TIME(7,0,0), ""))))))))</f>
        <v/>
      </c>
      <c r="F38" s="197" t="n"/>
      <c r="G38" s="196">
        <f>IF(AND(D38&gt;=TIME(6,0,0),D38&lt;=TIME(8,0,0)),E38,"")</f>
        <v/>
      </c>
      <c r="H38" s="64" t="n"/>
      <c r="I38" s="65">
        <f>ROUND(IF(OR(D38="",E38="",E38=0),0,IF(H38="",MOD(E38-D38,1)*24,MOD(H38-D38,1)*24)),2)</f>
        <v/>
      </c>
      <c r="J38" s="198" t="n"/>
      <c r="K38" s="306" t="n"/>
      <c r="L38" s="181" t="n"/>
      <c r="M38" s="307">
        <f>MAX(0,V38-W38)</f>
        <v/>
      </c>
      <c r="N38" s="66">
        <f>(IF(OR($C38="",$D38=""),0,
 IF(OR($A38="Holiday",$A39="Holiday"),
    IF(ISNUMBER(MATCH(TRIM($B38),{"Phagwah","Good Friday","Easter Monday","Labour Day","Christmas","Eid ul Azha","Romans-2","Globe-12","Neptune P1"},0)),0,$I38),
 IF(AND(NOT(OR($A38="Annual Leave",$A39="Annual Leave")),$A38="Off day"),$I38,
  MAX(0,$I38-$V38)
  ))))+W38</f>
        <v/>
      </c>
      <c r="O38" s="66">
        <f>IF(AND(OR($A38="Holiday",$A39="Holiday"),
        ISNUMBER(MATCH(TRIM($B38),{"Phagwah","Good Friday","Easter Monday","Labour Day","Christmas","Eid ul Azha","Romans-2","Globe-12","Neptune P1"},0))),
   $I38,0)</f>
        <v/>
      </c>
      <c r="P38" s="66">
        <f>IF(OR($O$7="Canteen",$O$7="Head Office"),0,IF($I38&lt;=0,0,IF(OR(OR(TRIM($J38)="Hebrews",TRIM($J38)="Romans",TRIM($J38)="Romans-2",TRIM($J38)="Globe",TRIM($J38)="Globe-12",TRIM($J38)="Neptune P1"),AND($I39&gt;0,OR(TRIM($J39)="Hebrews",TRIM($J39)="Romans",TRIM($J39)="Romans-2",TRIM($J39)="Globe",TRIM($J39)="Globe-12",TRIM($J39)="Neptune P1"))),1,0)))</f>
        <v/>
      </c>
      <c r="Q38" s="67" t="n"/>
      <c r="R38" s="66">
        <f>IF(OR($O$7="Canteen",$O$7="Head Office"),0,IF(
  AND(
    SUMIFS(I:I, C:C, C38) &gt;= 8,
    COUNTIFS(C$14:C38, C38)=1,
    OR(
      TEXT(D38,"hh:mm:ss")="07:00:00",
      TEXT(D38,"hh:mm:ss")="15:00:00",
      TEXT(D38,"hh:mm:ss")="23:00:00",
      TEXT(D39,"hh:mm:ss")="07:00:00",
      TEXT(D39,"hh:mm:ss")="15:00:00",
      TEXT(D39,"hh:mm:ss")="23:00:00"
    )
  ),
  1,
  0
))</f>
        <v/>
      </c>
      <c r="S38" s="66">
        <f>IF(OR($A38="Annual Leave",$A39="Annual Leave"),IF($A38="Annual Leave",8,0),0)</f>
        <v/>
      </c>
      <c r="T38" s="68" t="n"/>
      <c r="U38" s="144">
        <f>MAX(0,40-Y38)</f>
        <v/>
      </c>
      <c r="V38" s="351">
        <f>IF(OR($C38="",$D38=""),0,
 IF(OR($A38="Holiday",$A39="Holiday"),0,
 IF(AND(NOT(OR($A38="Annual Leave",$A39="Annual Leave")),$A38="Off day"),0,
  IF($I38+$I39&gt;=8,IF($I38&gt;=8,8,$I38),$I38)
  )))</f>
        <v/>
      </c>
      <c r="W38" s="351">
        <f>MAX(0,V38-U38)</f>
        <v/>
      </c>
      <c r="X38" s="351">
        <f>IF(C38="","",C38-WEEKDAY(C38,1)+1)</f>
        <v/>
      </c>
      <c r="Y38" s="351">
        <f>SUMPRODUCT(($X$14:$X37=X38)*(($V$14:$V37)+($O$14:$O37)))+IF(X38=X14,$L$11,0)</f>
        <v/>
      </c>
      <c r="Z38" s="351" t="n"/>
      <c r="AA38" s="351" t="n"/>
      <c r="AB38" s="351" t="n"/>
      <c r="AC38" s="351" t="n"/>
      <c r="AD38" s="351" t="n"/>
      <c r="AE38" s="351" t="n"/>
      <c r="AF38" s="351" t="n"/>
    </row>
    <row r="39" ht="24" customHeight="1" s="348" thickBot="1">
      <c r="A39" s="194" t="inlineStr">
        <is>
          <t>On Day</t>
        </is>
      </c>
      <c r="B39" s="199" t="n"/>
      <c r="C39" s="104">
        <f>C38</f>
        <v/>
      </c>
      <c r="D39" s="69" t="n"/>
      <c r="E39" s="200">
        <f>IF(D39="", "",
 IF(D39=TIME(0,0,0), 0,
 IF(AND(D39&gt;=TIME(0,0,1), D39&lt;=TIME(2,0,0)), TIME(7,0,0),
 IF(AND(D39&gt;=TIME(6,0,0), D39&lt;=TIME(8,0,0)), TIME(12,0,0),
 IF(AND(D39&gt;TIME(8,0,0), D39&lt;=TIME(13,59,0)), TIME(15,0,0),
 IF(AND(D39&gt;=TIME(14,0,0), D39&lt;=TIME(17,59,0)), TIME(21,0,0),
 IF(AND(D39&gt;=TIME(18,0,0), D39&lt;=TIME(21,59,0)), TIME(0,0,0),
 IF(AND(D39&gt;=TIME(22,0,0), D39&lt;=TIME(23,59,59)), TIME(7,0,0), ""))))))))</f>
        <v/>
      </c>
      <c r="F39" s="201" t="n"/>
      <c r="G39" s="200">
        <f>IF(AND(D39&gt;=TIME(6,0,0),D39&lt;=TIME(8,0,0)),E39,"")</f>
        <v/>
      </c>
      <c r="H39" s="69" t="n"/>
      <c r="I39" s="70">
        <f>ROUND(IF(OR(D39="",E39="",E39=0),0,IF(H39="",MOD(E39-D39,1)*24,MOD(H39-D39,1)*24)),2)</f>
        <v/>
      </c>
      <c r="J39" s="198" t="n"/>
      <c r="K39" s="306" t="n"/>
      <c r="L39" s="183" t="n"/>
      <c r="M39" s="307">
        <f>MAX(0,V39-W39)</f>
        <v/>
      </c>
      <c r="N39" s="71">
        <f>(IF(OR($C39="",$D39=""),0,
 IF(OR($A38="Holiday",$A39="Holiday"),
    IF(ISNUMBER(MATCH(TRIM($B39),{"Phagwah","Good Friday","Easter Monday","Labour Day","Christmas","Eid ul Azha","Romans-2","Globe-12","Neptune P1"},0)),0,$I39),
 IF(AND(NOT(OR($A38="Annual Leave",$A39="Annual Leave")),$A39="Off day"),$I39,
  MAX(0,$I39-$V39)
  ))))+W39</f>
        <v/>
      </c>
      <c r="O39" s="71">
        <f>IF(AND(OR($A38="Holiday",$A39="Holiday"),
        ISNUMBER(MATCH(TRIM($B39),{"Phagwah","Good Friday","Easter Monday","Labour Day","Christmas","Eid ul Azha","Romans-2","Globe-12","Neptune P1"},0))),
   $I39,0)</f>
        <v/>
      </c>
      <c r="P39" s="71">
        <f>IF(OR($O$7="Canteen",$O$7="Head Office"),0,IF($I39&lt;=0,0,IF(AND($I38&lt;=0,OR(TRIM($J39)="Hebrews",TRIM($J39)="Romans",TRIM($J39)="Romans-2",TRIM($J39)="Globe",TRIM($J39)="Globe-12",TRIM($J39)="Neptune P1")),1,0)))</f>
        <v/>
      </c>
      <c r="Q39" s="72" t="n"/>
      <c r="R39" s="71">
        <f>IF(OR($O$7="Canteen",$O$7="Head Office"),0,IF(
  AND(
    SUMIFS(I:I, C:C, C39) &gt;= 8,
    COUNTIFS(C$14:C39, C39)=1,
    OR(
      TEXT(D39,"hh:mm:ss")="07:00:00",
      TEXT(D39,"hh:mm:ss")="15:00:00",
      TEXT(D39,"hh:mm:ss")="23:00:00",
      TEXT(D40,"hh:mm:ss")="07:00:00",
      TEXT(D40,"hh:mm:ss")="15:00:00",
      TEXT(D40,"hh:mm:ss")="23:00:00"
    )
  ),
  1,
  0
))</f>
        <v/>
      </c>
      <c r="S39" s="71">
        <f>IF(OR($A38="Annual Leave",$A39="Annual Leave"),IF(AND($A38&lt;&gt;"Annual Leave",$A39="Annual Leave"),8,0),0)</f>
        <v/>
      </c>
      <c r="T39" s="73" t="n"/>
      <c r="U39" s="144">
        <f>MAX(0,40-Y39)</f>
        <v/>
      </c>
      <c r="V39" s="351">
        <f>IF(OR($C39="",$D39=""),0,
 IF(OR($A38="Holiday",$A39="Holiday"),0,
 IF(AND(NOT(OR($A38="Annual Leave",$A39="Annual Leave")),$A39="Off day"),0,
  IF($I38+$I39&gt;=8,IF($I38&gt;=8,0,8-$I38),$I39)
  )))</f>
        <v/>
      </c>
      <c r="W39" s="351">
        <f>MAX(0,V39-U39)</f>
        <v/>
      </c>
      <c r="X39" s="351">
        <f>IF(C39="","",C39-WEEKDAY(C39,1)+1)</f>
        <v/>
      </c>
      <c r="Y39" s="351">
        <f>SUMPRODUCT(($X$14:$X38=X39)*(($V$14:$V38)+($O$14:$O38)))+IF(X39=X14,$L$11,0)</f>
        <v/>
      </c>
      <c r="Z39" s="351" t="n"/>
      <c r="AA39" s="351" t="n"/>
      <c r="AB39" s="351" t="n"/>
      <c r="AC39" s="351" t="n"/>
      <c r="AD39" s="351" t="n"/>
      <c r="AE39" s="351" t="n"/>
      <c r="AF39" s="351" t="n"/>
    </row>
    <row r="40" ht="24" customHeight="1" s="348" thickBot="1">
      <c r="A40" s="202" t="inlineStr">
        <is>
          <t>On Day</t>
        </is>
      </c>
      <c r="B40" s="203" t="n"/>
      <c r="C40" s="105">
        <f>C38+1</f>
        <v/>
      </c>
      <c r="D40" s="74" t="n"/>
      <c r="E40" s="204">
        <f>IF(D40="", "",
 IF(D40=TIME(0,0,0), 0,
 IF(AND(D40&gt;=TIME(0,0,1), D40&lt;=TIME(2,0,0)), TIME(7,0,0),
 IF(AND(D40&gt;=TIME(6,0,0), D40&lt;=TIME(8,0,0)), TIME(12,0,0),
 IF(AND(D40&gt;TIME(8,0,0), D40&lt;=TIME(13,59,0)), TIME(15,0,0),
 IF(AND(D40&gt;=TIME(14,0,0), D40&lt;=TIME(17,59,0)), TIME(21,0,0),
 IF(AND(D40&gt;=TIME(18,0,0), D40&lt;=TIME(21,59,0)), TIME(0,0,0),
 IF(AND(D40&gt;=TIME(22,0,0), D40&lt;=TIME(23,59,59)), TIME(7,0,0), ""))))))))</f>
        <v/>
      </c>
      <c r="F40" s="205" t="n"/>
      <c r="G40" s="204">
        <f>IF(AND(D40&gt;=TIME(6,0,0),D40&lt;=TIME(8,0,0)),E40,"")</f>
        <v/>
      </c>
      <c r="H40" s="74" t="n"/>
      <c r="I40" s="106">
        <f>ROUND(IF(OR(D40="",E40="",E40=0),0,IF(H40="",MOD(E40-D40,1)*24,MOD(H40-D40,1)*24)),2)</f>
        <v/>
      </c>
      <c r="J40" s="206" t="n"/>
      <c r="K40" s="308" t="n"/>
      <c r="L40" s="189" t="n"/>
      <c r="M40" s="309">
        <f>MAX(0,V40-W40)</f>
        <v/>
      </c>
      <c r="N40" s="75">
        <f>(IF(OR($C40="",$D40=""),0,
 IF(OR($A40="Holiday",$A41="Holiday"),
    IF(ISNUMBER(MATCH(TRIM($B40),{"Phagwah","Good Friday","Easter Monday","Labour Day","Christmas","Eid ul Azha","Romans-2","Globe-12","Neptune P1"},0)),0,$I40),
 IF(AND(NOT(OR($A40="Annual Leave",$A41="Annual Leave")),$A40="Off day"),$I40,
  MAX(0,$I40-$V40)
  ))))+W40</f>
        <v/>
      </c>
      <c r="O40" s="75">
        <f>IF(AND(OR($A40="Holiday",$A41="Holiday"),
        ISNUMBER(MATCH(TRIM($B40),{"Phagwah","Good Friday","Easter Monday","Labour Day","Christmas","Eid ul Azha","Romans-2","Globe-12","Neptune P1"},0))),
   $I40,0)</f>
        <v/>
      </c>
      <c r="P40" s="75">
        <f>IF(OR($O$7="Canteen",$O$7="Head Office"),0,IF($I40&lt;=0,0,IF(OR(OR(TRIM($J40)="Hebrews",TRIM($J40)="Romans",TRIM($J40)="Romans-2",TRIM($J40)="Globe",TRIM($J40)="Globe-12",TRIM($J40)="Neptune P1"),AND($I41&gt;0,OR(TRIM($J41)="Hebrews",TRIM($J41)="Romans",TRIM($J41)="Romans-2",TRIM($J41)="Globe",TRIM($J41)="Globe-12",TRIM($J41)="Neptune P1"))),1,0)))</f>
        <v/>
      </c>
      <c r="Q40" s="76" t="n"/>
      <c r="R40" s="75">
        <f>IF(OR($O$7="Canteen",$O$7="Head Office"),0,IF(
  AND(
    SUMIFS(I:I, C:C, C40) &gt;= 8,
    COUNTIFS(C$14:C40, C40)=1,
    OR(
      TEXT(D40,"hh:mm:ss")="07:00:00",
      TEXT(D40,"hh:mm:ss")="15:00:00",
      TEXT(D40,"hh:mm:ss")="23:00:00",
      TEXT(D41,"hh:mm:ss")="07:00:00",
      TEXT(D41,"hh:mm:ss")="15:00:00",
      TEXT(D41,"hh:mm:ss")="23:00:00"
    )
  ),
  1,
  0
))</f>
        <v/>
      </c>
      <c r="S40" s="75">
        <f>IF(OR($A40="Annual Leave",$A41="Annual Leave"),IF($A40="Annual Leave",8,0),0)</f>
        <v/>
      </c>
      <c r="T40" s="107" t="n"/>
      <c r="U40" s="144">
        <f>MAX(0,40-Y40)</f>
        <v/>
      </c>
      <c r="V40" s="351">
        <f>IF(OR($C40="",$D40=""),0,
 IF(OR($A40="Holiday",$A41="Holiday"),0,
 IF(AND(NOT(OR($A40="Annual Leave",$A41="Annual Leave")),$A40="Off day"),0,
  IF($I40+$I41&gt;=8,IF($I40&gt;=8,8,$I40),$I40)
  )))</f>
        <v/>
      </c>
      <c r="W40" s="351">
        <f>MAX(0,V40-U40)</f>
        <v/>
      </c>
      <c r="X40" s="351">
        <f>IF(C40="","",C40-WEEKDAY(C40,1)+1)</f>
        <v/>
      </c>
      <c r="Y40" s="351">
        <f>SUMPRODUCT(($X$14:$X39=X40)*(($V$14:$V39)+($O$14:$O39)))+IF(X40=X14,$L$11,0)</f>
        <v/>
      </c>
      <c r="Z40" s="351" t="n"/>
      <c r="AA40" s="351" t="n"/>
      <c r="AB40" s="351" t="n"/>
      <c r="AC40" s="351" t="n"/>
      <c r="AD40" s="351" t="n"/>
      <c r="AE40" s="351" t="n"/>
      <c r="AF40" s="351" t="n"/>
    </row>
    <row r="41" ht="24" customHeight="1" s="348" thickBot="1">
      <c r="A41" s="202" t="inlineStr">
        <is>
          <t>On Day</t>
        </is>
      </c>
      <c r="B41" s="310" t="n"/>
      <c r="C41" s="105">
        <f>C40</f>
        <v/>
      </c>
      <c r="D41" s="311" t="n"/>
      <c r="E41" s="312">
        <f>IF(D41="", "",
 IF(D41=TIME(0,0,0), 0,
 IF(AND(D41&gt;=TIME(0,0,1), D41&lt;=TIME(2,0,0)), TIME(7,0,0),
 IF(AND(D41&gt;=TIME(6,0,0), D41&lt;=TIME(8,0,0)), TIME(12,0,0),
 IF(AND(D41&gt;TIME(8,0,0), D41&lt;=TIME(13,59,0)), TIME(15,0,0),
 IF(AND(D41&gt;=TIME(14,0,0), D41&lt;=TIME(17,59,0)), TIME(21,0,0),
 IF(AND(D41&gt;=TIME(18,0,0), D41&lt;=TIME(21,59,0)), TIME(0,0,0),
 IF(AND(D41&gt;=TIME(22,0,0), D41&lt;=TIME(23,59,59)), TIME(7,0,0), ""))))))))</f>
        <v/>
      </c>
      <c r="F41" s="205" t="n"/>
      <c r="G41" s="312">
        <f>IF(AND(D41&gt;=TIME(6,0,0),D41&lt;=TIME(8,0,0)),E41,"")</f>
        <v/>
      </c>
      <c r="H41" s="311" t="n"/>
      <c r="I41" s="106">
        <f>ROUND(IF(OR(D41="",E41="",E41=0),0,IF(H41="",MOD(E41-D41,1)*24,MOD(H41-D41,1)*24)),2)</f>
        <v/>
      </c>
      <c r="J41" s="207" t="n"/>
      <c r="K41" s="308" t="n"/>
      <c r="L41" s="189" t="n"/>
      <c r="M41" s="309">
        <f>MAX(0,V41-W41)</f>
        <v/>
      </c>
      <c r="N41" s="313">
        <f>(IF(OR($C41="",$D41=""),0,
 IF(OR($A40="Holiday",$A41="Holiday"),
    IF(ISNUMBER(MATCH(TRIM($B41),{"Phagwah","Good Friday","Easter Monday","Labour Day","Christmas","Eid ul Azha","Romans-2","Globe-12","Neptune P1"},0)),0,$I41),
 IF(AND(NOT(OR($A40="Annual Leave",$A41="Annual Leave")),$A41="Off day"),$I41,
  MAX(0,$I41-$V41)
  ))))+W41</f>
        <v/>
      </c>
      <c r="O41" s="313">
        <f>IF(AND(OR($A40="Holiday",$A41="Holiday"),
        ISNUMBER(MATCH(TRIM($B41),{"Phagwah","Good Friday","Easter Monday","Labour Day","Christmas","Eid ul Azha","Romans-2","Globe-12","Neptune P1"},0))),
   $I41,0)</f>
        <v/>
      </c>
      <c r="P41" s="313">
        <f>IF(OR($O$7="Canteen",$O$7="Head Office"),0,IF($I41&lt;=0,0,IF(AND($I40&lt;=0,OR(TRIM($J41)="Hebrews",TRIM($J41)="Romans",TRIM($J41)="Romans-2",TRIM($J41)="Globe",TRIM($J41)="Globe-12",TRIM($J41)="Neptune P1")),1,0)))</f>
        <v/>
      </c>
      <c r="Q41" s="314" t="n"/>
      <c r="R41" s="313">
        <f>IF(OR($O$7="Canteen",$O$7="Head Office"),0,IF(
  AND(
    SUMIFS(I:I, C:C, C41) &gt;= 8,
    COUNTIFS(C$14:C41, C41)=1,
    OR(
      TEXT(D41,"hh:mm:ss")="07:00:00",
      TEXT(D41,"hh:mm:ss")="15:00:00",
      TEXT(D41,"hh:mm:ss")="23:00:00",
      TEXT(D42,"hh:mm:ss")="07:00:00",
      TEXT(D42,"hh:mm:ss")="15:00:00",
      TEXT(D42,"hh:mm:ss")="23:00:00"
    )
  ),
  1,
  0
))</f>
        <v/>
      </c>
      <c r="S41" s="313">
        <f>IF(OR($A40="Annual Leave",$A41="Annual Leave"),IF(AND($A40&lt;&gt;"Annual Leave",$A41="Annual Leave"),8,0),0)</f>
        <v/>
      </c>
      <c r="T41" s="315" t="n"/>
      <c r="U41" s="144">
        <f>MAX(0,40-Y41)</f>
        <v/>
      </c>
      <c r="V41" s="351">
        <f>IF(OR($C41="",$D41=""),0,
 IF(OR($A40="Holiday",$A41="Holiday"),0,
 IF(AND(NOT(OR($A40="Annual Leave",$A41="Annual Leave")),$A41="Off day"),0,
  IF($I40+$I41&gt;=8,IF($I40&gt;=8,0,8-$I40),$I41)
  )))</f>
        <v/>
      </c>
      <c r="W41" s="351">
        <f>MAX(0,V41-U41)</f>
        <v/>
      </c>
      <c r="X41" s="351">
        <f>IF(C41="","",C41-WEEKDAY(C41,1)+1)</f>
        <v/>
      </c>
      <c r="Y41" s="351">
        <f>SUMPRODUCT(($X$14:$X40=X41)*(($V$14:$V40)+($O$14:$O40)))+IF(X41=X14,$L$11,0)</f>
        <v/>
      </c>
      <c r="Z41" s="351" t="n"/>
      <c r="AA41" s="351" t="n"/>
      <c r="AB41" s="351" t="n"/>
      <c r="AC41" s="351" t="n"/>
      <c r="AD41" s="351" t="n"/>
      <c r="AE41" s="351" t="n"/>
      <c r="AF41" s="351" t="n"/>
    </row>
    <row r="42" ht="24" customHeight="1" s="348" thickBot="1">
      <c r="A42" s="208" t="inlineStr">
        <is>
          <t>On Day</t>
        </is>
      </c>
      <c r="B42" s="209" t="n"/>
      <c r="C42" s="108">
        <f>C40+1</f>
        <v/>
      </c>
      <c r="D42" s="77" t="n"/>
      <c r="E42" s="210">
        <f>IF(D42="", "",
 IF(D42=TIME(0,0,0), 0,
 IF(AND(D42&gt;=TIME(0,0,1), D42&lt;=TIME(2,0,0)), TIME(7,0,0),
 IF(AND(D42&gt;=TIME(6,0,0), D42&lt;=TIME(8,0,0)), TIME(12,0,0),
 IF(AND(D42&gt;TIME(8,0,0), D42&lt;=TIME(13,59,0)), TIME(15,0,0),
 IF(AND(D42&gt;=TIME(14,0,0), D42&lt;=TIME(17,59,0)), TIME(21,0,0),
 IF(AND(D42&gt;=TIME(18,0,0), D42&lt;=TIME(21,59,0)), TIME(0,0,0),
 IF(AND(D42&gt;=TIME(22,0,0), D42&lt;=TIME(23,59,59)), TIME(7,0,0), ""))))))))</f>
        <v/>
      </c>
      <c r="F42" s="211" t="n"/>
      <c r="G42" s="210">
        <f>IF(AND(D42&gt;=TIME(6,0,0),D42&lt;=TIME(8,0,0)),E42,"")</f>
        <v/>
      </c>
      <c r="H42" s="77" t="n"/>
      <c r="I42" s="16">
        <f>ROUND(IF(OR(D42="",E42="",E42=0),0,IF(H42="",MOD(E42-D42,1)*24,MOD(H42-D42,1)*24)),2)</f>
        <v/>
      </c>
      <c r="J42" s="212" t="n"/>
      <c r="K42" s="316" t="n"/>
      <c r="L42" s="181" t="n"/>
      <c r="M42" s="317">
        <f>MAX(0,V42-W42)</f>
        <v/>
      </c>
      <c r="N42" s="17">
        <f>(IF(OR($C42="",$D42=""),0,
 IF(OR($A42="Holiday",$A43="Holiday"),
    IF(ISNUMBER(MATCH(TRIM($B42),{"Phagwah","Good Friday","Easter Monday","Labour Day","Christmas","Eid ul Azha","Romans-2","Globe-12","Neptune P1"},0)),0,$I42),
 IF(AND(NOT(OR($A42="Annual Leave",$A43="Annual Leave")),$A42="Off day"),$I42,
  MAX(0,$I42-$V42)
  ))))+W42</f>
        <v/>
      </c>
      <c r="O42" s="213">
        <f>IF(AND(OR($A42="Holiday",$A43="Holiday"),
        ISNUMBER(MATCH(TRIM($B42),{"Phagwah","Good Friday","Easter Monday","Labour Day","Christmas","Eid ul Azha","Romans-2","Globe-12","Neptune P1"},0))),
   $I42,0)</f>
        <v/>
      </c>
      <c r="P42" s="17">
        <f>IF(OR($O$7="Canteen",$O$7="Head Office"),0,IF($I42&lt;=0,0,IF(OR(OR(TRIM($J42)="Hebrews",TRIM($J42)="Romans",TRIM($J42)="Romans-2",TRIM($J42)="Globe",TRIM($J42)="Globe-12",TRIM($J42)="Neptune P1"),AND($I43&gt;0,OR(TRIM($J43)="Hebrews",TRIM($J43)="Romans",TRIM($J43)="Romans-2",TRIM($J43)="Globe",TRIM($J43)="Globe-12",TRIM($J43)="Neptune P1"))),1,0)))</f>
        <v/>
      </c>
      <c r="Q42" s="78" t="n"/>
      <c r="R42" s="213">
        <f>IF(OR($O$7="Canteen",$O$7="Head Office"),0,IF(
  AND(
    SUMIFS(I:I, C:C, C42) &gt;= 8,
    COUNTIFS(C$14:C42, C42)=1,
    OR(
      TEXT(D42,"hh:mm:ss")="07:00:00",
      TEXT(D42,"hh:mm:ss")="15:00:00",
      TEXT(D42,"hh:mm:ss")="23:00:00",
      TEXT(D43,"hh:mm:ss")="07:00:00",
      TEXT(D43,"hh:mm:ss")="15:00:00",
      TEXT(D43,"hh:mm:ss")="23:00:00"
    )
  ),
  1,
  0
))</f>
        <v/>
      </c>
      <c r="S42" s="213">
        <f>IF(OR($A42="Annual Leave",$A43="Annual Leave"),IF($A42="Annual Leave",8,0),0)</f>
        <v/>
      </c>
      <c r="T42" s="79" t="n"/>
      <c r="U42" s="144">
        <f>MAX(0,40-Y42)</f>
        <v/>
      </c>
      <c r="V42" s="351">
        <f>IF(OR($C42="",$D42=""),0,
 IF(OR($A42="Holiday",$A43="Holiday"),0,
 IF(AND(NOT(OR($A42="Annual Leave",$A43="Annual Leave")),$A42="Off day"),0,
  IF($I42+$I43&gt;=8,IF($I42&gt;=8,8,$I42),$I42)
  )))</f>
        <v/>
      </c>
      <c r="W42" s="351">
        <f>MAX(0,V42-U42)</f>
        <v/>
      </c>
      <c r="X42" s="351">
        <f>IF(C42="","",C42-WEEKDAY(C42,1)+1)</f>
        <v/>
      </c>
      <c r="Y42" s="351">
        <f>SUMPRODUCT(($X$14:$X41=X42)*(($V$14:$V41)+($O$14:$O41)))+IF(X42=X14,$L$11,0)</f>
        <v/>
      </c>
      <c r="Z42" s="351" t="n"/>
      <c r="AA42" s="351" t="n"/>
      <c r="AB42" s="351" t="n"/>
      <c r="AC42" s="351" t="n"/>
      <c r="AD42" s="351" t="n"/>
      <c r="AE42" s="351" t="n"/>
      <c r="AF42" s="351" t="n"/>
    </row>
    <row r="43" ht="24" customHeight="1" s="348" thickBot="1">
      <c r="A43" s="208" t="inlineStr">
        <is>
          <t>On Day</t>
        </is>
      </c>
      <c r="B43" s="214" t="n"/>
      <c r="C43" s="109">
        <f>C42</f>
        <v/>
      </c>
      <c r="D43" s="18" t="n"/>
      <c r="E43" s="215">
        <f>IF(D43="", "",
 IF(D43=TIME(0,0,0), 0,
 IF(AND(D43&gt;=TIME(0,0,1), D43&lt;=TIME(2,0,0)), TIME(7,0,0),
 IF(AND(D43&gt;=TIME(6,0,0), D43&lt;=TIME(8,0,0)), TIME(12,0,0),
 IF(AND(D43&gt;TIME(8,0,0), D43&lt;=TIME(13,59,0)), TIME(15,0,0),
 IF(AND(D43&gt;=TIME(14,0,0), D43&lt;=TIME(17,59,0)), TIME(21,0,0),
 IF(AND(D43&gt;=TIME(18,0,0), D43&lt;=TIME(21,59,0)), TIME(0,0,0),
 IF(AND(D43&gt;=TIME(22,0,0), D43&lt;=TIME(23,59,59)), TIME(7,0,0), ""))))))))</f>
        <v/>
      </c>
      <c r="F43" s="216" t="n"/>
      <c r="G43" s="215">
        <f>IF(AND(D43&gt;=TIME(6,0,0),D43&lt;=TIME(8,0,0)),E43,"")</f>
        <v/>
      </c>
      <c r="H43" s="18" t="n"/>
      <c r="I43" s="19">
        <f>ROUND(IF(OR(D43="",E43="",E43=0),0,IF(H43="",MOD(E43-D43,1)*24,MOD(H43-D43,1)*24)),2)</f>
        <v/>
      </c>
      <c r="J43" s="212" t="n"/>
      <c r="K43" s="316" t="n"/>
      <c r="L43" s="183" t="n"/>
      <c r="M43" s="317">
        <f>MAX(0,V43-W43)</f>
        <v/>
      </c>
      <c r="N43" s="20">
        <f>(IF(OR($C43="",$D43=""),0,
 IF(OR($A42="Holiday",$A43="Holiday"),
    IF(ISNUMBER(MATCH(TRIM($B43),{"Phagwah","Good Friday","Easter Monday","Labour Day","Christmas","Eid ul Azha","Romans-2","Globe-12","Neptune P1"},0)),0,$I43),
 IF(AND(NOT(OR($A42="Annual Leave",$A43="Annual Leave")),$A43="Off day"),$I43,
  MAX(0,$I43-$V43)
  ))))+W43</f>
        <v/>
      </c>
      <c r="O43" s="20">
        <f>IF(AND(OR($A42="Holiday",$A43="Holiday"),
        ISNUMBER(MATCH(TRIM($B43),{"Phagwah","Good Friday","Easter Monday","Labour Day","Christmas","Eid ul Azha","Romans-2","Globe-12","Neptune P1"},0))),
   $I43,0)</f>
        <v/>
      </c>
      <c r="P43" s="20">
        <f>IF(OR($O$7="Canteen",$O$7="Head Office"),0,IF($I43&lt;=0,0,IF(AND($I42&lt;=0,OR(TRIM($J43)="Hebrews",TRIM($J43)="Romans",TRIM($J43)="Romans-2",TRIM($J43)="Globe",TRIM($J43)="Globe-12",TRIM($J43)="Neptune P1")),1,0)))</f>
        <v/>
      </c>
      <c r="Q43" s="21" t="n"/>
      <c r="R43" s="20">
        <f>IF(OR($O$7="Canteen",$O$7="Head Office"),0,IF(
  AND(
    SUMIFS(I:I, C:C, C43) &gt;= 8,
    COUNTIFS(C$14:C43, C43)=1,
    OR(
      TEXT(D43,"hh:mm:ss")="07:00:00",
      TEXT(D43,"hh:mm:ss")="15:00:00",
      TEXT(D43,"hh:mm:ss")="23:00:00",
      TEXT(D49,"hh:mm:ss")="07:00:00",
      TEXT(D49,"hh:mm:ss")="15:00:00",
      TEXT(D49,"hh:mm:ss")="23:00:00"
    )
  ),
  1,
  0
))</f>
        <v/>
      </c>
      <c r="S43" s="20">
        <f>IF(OR($A42="Annual Leave",$A43="Annual Leave"),IF(AND($A42&lt;&gt;"Annual Leave",$A43="Annual Leave"),8,0),0)</f>
        <v/>
      </c>
      <c r="T43" s="22" t="n"/>
      <c r="U43" s="144">
        <f>MAX(0,40-Y43)</f>
        <v/>
      </c>
      <c r="V43" s="351">
        <f>IF(OR($C43="",$D43=""),0,
 IF(OR($A42="Holiday",$A43="Holiday"),0,
 IF(AND(NOT(OR($A42="Annual Leave",$A43="Annual Leave")),$A43="Off day"),0,
  IF($I42+$I43&gt;=8,IF($I42&gt;=8,0,8-$I42),$I43)
  )))</f>
        <v/>
      </c>
      <c r="W43" s="351">
        <f>MAX(0,V43-U43)</f>
        <v/>
      </c>
      <c r="X43" s="351">
        <f>IF(C43="","",C43-WEEKDAY(C43,1)+1)</f>
        <v/>
      </c>
      <c r="Y43" s="351">
        <f>SUMPRODUCT(($X$14:$X42=X43)*(($V$14:$V42)+($O$14:$O42)))+IF(X43=X14,$L$11,0)</f>
        <v/>
      </c>
      <c r="Z43" s="351" t="n"/>
      <c r="AA43" s="351" t="n"/>
      <c r="AB43" s="351" t="n"/>
      <c r="AC43" s="351" t="n"/>
      <c r="AD43" s="351" t="n"/>
      <c r="AE43" s="351" t="n"/>
      <c r="AF43" s="351" t="n"/>
    </row>
    <row r="44" ht="24" customHeight="1" s="348" thickBot="1">
      <c r="A44" s="176" t="n"/>
      <c r="B44" s="176" t="n"/>
      <c r="C44" s="217" t="n"/>
      <c r="D44" s="110" t="n"/>
      <c r="E44" s="110" t="n"/>
      <c r="F44" s="218" t="n"/>
      <c r="G44" s="110" t="n"/>
      <c r="H44" s="110" t="n"/>
      <c r="I44" s="219" t="n"/>
      <c r="J44" s="219" t="n"/>
      <c r="K44" s="219" t="n"/>
      <c r="L44" s="219" t="n"/>
      <c r="M44" s="111">
        <f>MAX(0,V44-W44)</f>
        <v/>
      </c>
      <c r="N44" s="112">
        <f>(IF(OR($C44="",$D44=""),0,
 IF(OR($A44="Holiday",$A45="Holiday"),
    IF(ISNUMBER(MATCH(TRIM($B44),{"Phagwah","Good Friday","Easter Monday","Labour Day","Christmas","Eid ul Azha","Romans-2","Globe-12","Neptune P1"},0)),0,$I44),
 IF(AND(NOT(OR($A44="Annual Leave",$A45="Annual Leave")),$A44="Off day"),$I44,
  MAX(0,$I44-$V44)
  ))))+W44</f>
        <v/>
      </c>
      <c r="O44" s="112">
        <f>IF(AND(OR($A44="Holiday",$A45="Holiday"),
        ISNUMBER(MATCH(TRIM($B44),{"Phagwah","Good Friday","Easter Monday","Labour Day","Christmas","Eid ul Azha","Romans-2","Globe-12","Neptune P1"},0))),
   $I44,0)</f>
        <v/>
      </c>
      <c r="P44" s="112">
        <f>IF(OR($O$7="Canteen",$O$7="Head Office"),0,IF($I44&lt;=0,0,IF(OR(OR(TRIM($J44)="Hebrews",TRIM($J44)="Romans",TRIM($J44)="Romans-2",TRIM($J44)="Globe",TRIM($J44)="Globe-12",TRIM($J44)="Neptune P1"),AND($I45&gt;0,OR(TRIM($J45)="Hebrews",TRIM($J45)="Romans",TRIM($J45)="Romans-2",TRIM($J45)="Globe",TRIM($J45)="Globe-12",TRIM($J45)="Neptune P1"))),1,0)))</f>
        <v/>
      </c>
      <c r="Q44" s="113" t="n"/>
      <c r="R44" s="113" t="n"/>
      <c r="S44" s="112">
        <f>IF(OR($A44="Annual Leave",$A45="Annual Leave"),IF($A44="Annual Leave",8,0),0)</f>
        <v/>
      </c>
      <c r="T44" s="114" t="n"/>
      <c r="U44" s="144">
        <f>MAX(0,40-Y44)</f>
        <v/>
      </c>
      <c r="V44" s="351">
        <f>IF(OR($C44="",$D44=""),0,
 IF(OR($A44="Holiday",$A45="Holiday"),0,
 IF(AND(NOT(OR($A44="Annual Leave",$A45="Annual Leave")),$A44="Off day"),0,
  IF($I44+$I45&gt;=8,IF($I44&gt;=8,8,$I44),$I44)
  )))</f>
        <v/>
      </c>
      <c r="W44" s="351">
        <f>MAX(0,V44-U44)</f>
        <v/>
      </c>
      <c r="X44" s="351">
        <f>IF(C44="","",C44-WEEKDAY(C44,1)+1)</f>
        <v/>
      </c>
      <c r="Y44" s="351">
        <f>SUMPRODUCT(($X$14:$X43=X44)*(($V$14:$V43)+($O$14:$O43)))+IF(X44=X14,$L$11,0)</f>
        <v/>
      </c>
      <c r="Z44" s="351" t="n"/>
      <c r="AA44" s="351" t="n"/>
      <c r="AB44" s="351" t="n"/>
      <c r="AC44" s="351" t="n"/>
      <c r="AD44" s="351" t="n"/>
      <c r="AE44" s="351" t="n"/>
      <c r="AF44" s="351" t="n"/>
    </row>
    <row r="45" ht="24" customHeight="1" s="348" thickBot="1">
      <c r="A45" s="154" t="inlineStr">
        <is>
          <t>On Day</t>
        </is>
      </c>
      <c r="B45" s="318" t="n"/>
      <c r="C45" s="115">
        <f>C42+1</f>
        <v/>
      </c>
      <c r="D45" s="319" t="n"/>
      <c r="E45" s="320">
        <f>IF(D45="", "",
 IF(D45=TIME(0,0,0), 0,
 IF(AND(D45&gt;=TIME(0,0,1), D45&lt;=TIME(2,0,0)), TIME(7,0,0),
 IF(AND(D45&gt;=TIME(6,0,0), D45&lt;=TIME(8,0,0)), TIME(12,0,0),
 IF(AND(D45&gt;TIME(8,0,0), D45&lt;=TIME(13,59,0)), TIME(15,0,0),
 IF(AND(D45&gt;=TIME(14,0,0), D45&lt;=TIME(17,59,0)), TIME(21,0,0),
 IF(AND(D45&gt;=TIME(18,0,0), D45&lt;=TIME(21,59,0)), TIME(0,0,0),
 IF(AND(D45&gt;=TIME(22,0,0), D45&lt;=TIME(23,59,59)), TIME(7,0,0), ""))))))))</f>
        <v/>
      </c>
      <c r="F45" s="321" t="n"/>
      <c r="G45" s="320">
        <f>IF(AND(D45&gt;=TIME(6,0,0),D45&lt;=TIME(8,0,0)),E45,"")</f>
        <v/>
      </c>
      <c r="H45" s="319" t="n"/>
      <c r="I45" s="30">
        <f>ROUND(IF(OR(D45="",E45="",E45=0),0,IF(H45="",MOD(E45-D45,1)*24,MOD(H45-D45,1)*24)),2)</f>
        <v/>
      </c>
      <c r="J45" s="220" t="n"/>
      <c r="K45" s="274" t="n"/>
      <c r="L45" s="181" t="n"/>
      <c r="M45" s="275">
        <f>MAX(0,V45-W45)</f>
        <v/>
      </c>
      <c r="N45" s="322">
        <f>(IF(OR($C45="",$D45=""),0,
 IF(OR($A44="Holiday",$A45="Holiday"),
    IF(ISNUMBER(MATCH(TRIM($B45),{"Phagwah","Good Friday","Easter Monday","Labour Day","Christmas","Eid ul Azha","Romans-2","Globe-12","Neptune P1"},0)),0,$I45),
 IF(AND(NOT(OR($A44="Annual Leave",$A45="Annual Leave")),$A45="Off day"),$I45,
  MAX(0,$I45-$V45)
  ))))+W45</f>
        <v/>
      </c>
      <c r="O45" s="322">
        <f>IF(AND(OR($A44="Holiday",$A45="Holiday"),
        ISNUMBER(MATCH(TRIM($B45),{"Phagwah","Good Friday","Easter Monday","Labour Day","Christmas","Eid ul Azha","Romans-2","Globe-12","Neptune P1"},0))),
   $I45,0)</f>
        <v/>
      </c>
      <c r="P45" s="322">
        <f>IF(OR($O$7="Canteen",$O$7="Head Office"),0,IF($I45&lt;=0,0,IF(AND($I44&lt;=0,OR(TRIM($J45)="Hebrews",TRIM($J45)="Romans",TRIM($J45)="Romans-2",TRIM($J45)="Globe",TRIM($J45)="Globe-12",TRIM($J45)="Neptune P1")),1,0)))</f>
        <v/>
      </c>
      <c r="Q45" s="323" t="n"/>
      <c r="R45" s="322">
        <f>IF(OR($O$7="Canteen",$O$7="Head Office"),0,IF(
  AND(
    SUMIFS(I:I, C:C, C45) &gt;= 8,
    COUNTIFS(C$14:C45, C45)=1,
    OR(
      TEXT(D45,"hh:mm:ss")="07:00:00",
      TEXT(D45,"hh:mm:ss")="15:00:00",
      TEXT(D45,"hh:mm:ss")="23:00:00",
      TEXT(D46,"hh:mm:ss")="07:00:00",
      TEXT(D46,"hh:mm:ss")="15:00:00",
      TEXT(D46,"hh:mm:ss")="23:00:00"
    )
  ),
  1,
  0
))</f>
        <v/>
      </c>
      <c r="S45" s="322">
        <f>IF(OR($A44="Annual Leave",$A45="Annual Leave"),IF(AND($A44&lt;&gt;"Annual Leave",$A45="Annual Leave"),8,0),0)</f>
        <v/>
      </c>
      <c r="T45" s="116" t="n"/>
      <c r="U45" s="144">
        <f>MAX(0,40-Y45)</f>
        <v/>
      </c>
      <c r="V45" s="351">
        <f>IF(OR($C45="",$D45=""),0,
 IF(OR($A44="Holiday",$A45="Holiday"),0,
 IF(AND(NOT(OR($A44="Annual Leave",$A45="Annual Leave")),$A45="Off day"),0,
  IF($I44+$I45&gt;=8,IF($I44&gt;=8,0,8-$I44),$I45)
  )))</f>
        <v/>
      </c>
      <c r="W45" s="351">
        <f>MAX(0,V45-U45)</f>
        <v/>
      </c>
      <c r="X45" s="351">
        <f>IF(C45="","",C45-WEEKDAY(C45,1)+1)</f>
        <v/>
      </c>
      <c r="Y45" s="351">
        <f>SUMPRODUCT(($X$14:$X44=X45)*(($V$14:$V44)+($O$14:$O44)))+IF(X45=X14,$L$11,0)</f>
        <v/>
      </c>
      <c r="Z45" s="351" t="n"/>
      <c r="AA45" s="351" t="n"/>
      <c r="AB45" s="351" t="n"/>
      <c r="AC45" s="351" t="n"/>
      <c r="AD45" s="351" t="n"/>
      <c r="AE45" s="351" t="n"/>
      <c r="AF45" s="351" t="n"/>
    </row>
    <row r="46" ht="24" customHeight="1" s="348" thickBot="1">
      <c r="A46" s="154" t="inlineStr">
        <is>
          <t>On Day</t>
        </is>
      </c>
      <c r="B46" s="305" t="n"/>
      <c r="C46" s="90">
        <f>C45</f>
        <v/>
      </c>
      <c r="D46" s="80" t="n"/>
      <c r="E46" s="221">
        <f>IF(D46="", "",
 IF(D46=TIME(0,0,0), 0,
 IF(AND(D46&gt;=TIME(0,0,1), D46&lt;=TIME(2,0,0)), TIME(7,0,0),
 IF(AND(D46&gt;=TIME(6,0,0), D46&lt;=TIME(8,0,0)), TIME(12,0,0),
 IF(AND(D46&gt;TIME(8,0,0), D46&lt;=TIME(13,59,0)), TIME(15,0,0),
 IF(AND(D46&gt;=TIME(14,0,0), D46&lt;=TIME(17,59,0)), TIME(21,0,0),
 IF(AND(D46&gt;=TIME(18,0,0), D46&lt;=TIME(21,59,0)), TIME(0,0,0),
 IF(AND(D46&gt;=TIME(22,0,0), D46&lt;=TIME(23,59,59)), TIME(7,0,0), ""))))))))</f>
        <v/>
      </c>
      <c r="F46" s="156" t="n"/>
      <c r="G46" s="221">
        <f>IF(AND(D46&gt;=TIME(6,0,0),D46&lt;=TIME(8,0,0)),E46,"")</f>
        <v/>
      </c>
      <c r="H46" s="80" t="n"/>
      <c r="I46" s="30">
        <f>ROUND(IF(OR(D46="",E46="",E46=0),0,IF(H46="",MOD(E46-D46,1)*24,MOD(H46-D46,1)*24)),2)</f>
        <v/>
      </c>
      <c r="J46" s="158" t="n"/>
      <c r="K46" s="274" t="n"/>
      <c r="L46" s="189" t="n"/>
      <c r="M46" s="275">
        <f>MAX(0,V46-W46)</f>
        <v/>
      </c>
      <c r="N46" s="81">
        <f>(IF(OR($C46="",$D46=""),0,
 IF(OR($A46="Holiday",$A47="Holiday"),
    IF(ISNUMBER(MATCH(TRIM($B46),{"Phagwah","Good Friday","Easter Monday","Labour Day","Christmas","Eid ul Azha","Romans-2","Globe-12","Neptune P1"},0)),0,$I46),
 IF(AND(NOT(OR($A46="Annual Leave",$A47="Annual Leave")),$A46="Off day"),$I46,
  MAX(0,$I46-$V46)
  ))))+W46</f>
        <v/>
      </c>
      <c r="O46" s="81">
        <f>IF(AND(OR($A46="Holiday",$A47="Holiday"),
        ISNUMBER(MATCH(TRIM($B46),{"Phagwah","Good Friday","Easter Monday","Labour Day","Christmas","Eid ul Azha","Romans-2","Globe-12","Neptune P1"},0))),
   $I46,0)</f>
        <v/>
      </c>
      <c r="P46" s="81">
        <f>IF(OR($O$7="Canteen",$O$7="Head Office"),0,IF($I46&lt;=0,0,IF(OR(OR(TRIM($J46)="Hebrews",TRIM($J46)="Romans",TRIM($J46)="Romans-2",TRIM($J46)="Globe",TRIM($J46)="Globe-12",TRIM($J46)="Neptune P1"),AND($I47&gt;0,OR(TRIM($J47)="Hebrews",TRIM($J47)="Romans",TRIM($J47)="Romans-2",TRIM($J47)="Globe",TRIM($J47)="Globe-12",TRIM($J47)="Neptune P1"))),1,0)))</f>
        <v/>
      </c>
      <c r="Q46" s="82" t="n"/>
      <c r="R46" s="81">
        <f>IF(OR($O$7="Canteen",$O$7="Head Office"),0,IF(
  AND(
    SUMIFS(I:I, C:C, C46) &gt;= 8,
    COUNTIFS(C$14:C46, C46)=1,
    OR(
      TEXT(D46,"hh:mm:ss")="07:00:00",
      TEXT(D46,"hh:mm:ss")="15:00:00",
      TEXT(D46,"hh:mm:ss")="23:00:00",
      TEXT(D51,"hh:mm:ss")="07:00:00",
      TEXT(D51,"hh:mm:ss")="15:00:00",
      TEXT(D51,"hh:mm:ss")="23:00:00"
    )
  ),
  1,
  0
))</f>
        <v/>
      </c>
      <c r="S46" s="81">
        <f>IF(OR($A46="Annual Leave",$A47="Annual Leave"),IF($A46="Annual Leave",8,0),0)</f>
        <v/>
      </c>
      <c r="T46" s="117" t="n"/>
      <c r="U46" s="144">
        <f>MAX(0,40-Y46)</f>
        <v/>
      </c>
      <c r="V46" s="351">
        <f>IF(OR($C46="",$D46=""),0,
 IF(OR($A46="Holiday",$A47="Holiday"),0,
 IF(AND(NOT(OR($A46="Annual Leave",$A47="Annual Leave")),$A46="Off day"),0,
  IF($I46+$I47&gt;=8,IF($I46&gt;=8,8,$I46),$I46)
  )))</f>
        <v/>
      </c>
      <c r="W46" s="351">
        <f>MAX(0,V46-U46)</f>
        <v/>
      </c>
      <c r="X46" s="351">
        <f>IF(C46="","",C46-WEEKDAY(C46,1)+1)</f>
        <v/>
      </c>
      <c r="Y46" s="351">
        <f>SUMPRODUCT(($X$14:$X45=X46)*(($V$14:$V45)+($O$14:$O45)))+IF(X46=X14,$L$11,0)</f>
        <v/>
      </c>
      <c r="Z46" s="351" t="n"/>
      <c r="AA46" s="351" t="n"/>
      <c r="AB46" s="351" t="n"/>
      <c r="AC46" s="351" t="n"/>
      <c r="AD46" s="351" t="n"/>
      <c r="AE46" s="351" t="n"/>
      <c r="AF46" s="351" t="n"/>
    </row>
    <row r="47" ht="24" customHeight="1" s="348" thickBot="1">
      <c r="A47" s="184" t="inlineStr">
        <is>
          <t>On Day</t>
        </is>
      </c>
      <c r="B47" s="222" t="n"/>
      <c r="C47" s="118">
        <f>C45+1</f>
        <v/>
      </c>
      <c r="D47" s="83" t="n"/>
      <c r="E47" s="223">
        <f>IF(D47="", "",
 IF(D47=TIME(0,0,0), 0,
 IF(AND(D47&gt;=TIME(0,0,1), D47&lt;=TIME(2,0,0)), TIME(7,0,0),
 IF(AND(D47&gt;=TIME(6,0,0), D47&lt;=TIME(8,0,0)), TIME(12,0,0),
 IF(AND(D47&gt;TIME(8,0,0), D47&lt;=TIME(13,59,0)), TIME(15,0,0),
 IF(AND(D47&gt;=TIME(14,0,0), D47&lt;=TIME(17,59,0)), TIME(21,0,0),
 IF(AND(D47&gt;=TIME(18,0,0), D47&lt;=TIME(21,59,0)), TIME(0,0,0),
 IF(AND(D47&gt;=TIME(22,0,0), D47&lt;=TIME(23,59,59)), TIME(7,0,0), ""))))))))</f>
        <v/>
      </c>
      <c r="F47" s="224" t="n"/>
      <c r="G47" s="223">
        <f>IF(AND(D47&gt;=TIME(6,0,0),D47&lt;=TIME(8,0,0)),E47,"")</f>
        <v/>
      </c>
      <c r="H47" s="83" t="n"/>
      <c r="I47" s="23">
        <f>ROUND(IF(OR(D47="",E47="",E47=0),0,IF(H47="",MOD(E47-D47,1)*24,MOD(H47-D47,1)*24)),2)</f>
        <v/>
      </c>
      <c r="J47" s="225" t="n"/>
      <c r="K47" s="297" t="n"/>
      <c r="L47" s="181" t="n"/>
      <c r="M47" s="298">
        <f>MAX(0,V47-W47)</f>
        <v/>
      </c>
      <c r="N47" s="84">
        <f>(IF(OR($C47="",$D47=""),0,
 IF(OR($A46="Holiday",$A47="Holiday"),
    IF(ISNUMBER(MATCH(TRIM($B47),{"Phagwah","Good Friday","Easter Monday","Labour Day","Christmas","Eid ul Azha","Romans-2","Globe-12","Neptune P1"},0)),0,$I47),
 IF(AND(NOT(OR($A46="Annual Leave",$A47="Annual Leave")),$A47="Off day"),$I47,
  MAX(0,$I47-$V47)
  ))))+W47</f>
        <v/>
      </c>
      <c r="O47" s="84">
        <f>IF(AND(OR($A46="Holiday",$A47="Holiday"),
        ISNUMBER(MATCH(TRIM($B47),{"Phagwah","Good Friday","Easter Monday","Labour Day","Christmas","Eid ul Azha","Romans-2","Globe-12","Neptune P1"},0))),
   $I47,0)</f>
        <v/>
      </c>
      <c r="P47" s="84">
        <f>IF(OR($O$7="Canteen",$O$7="Head Office"),0,IF($I47&lt;=0,0,IF(AND($I46&lt;=0,OR(TRIM($J47)="Hebrews",TRIM($J47)="Romans",TRIM($J47)="Romans-2",TRIM($J47)="Globe",TRIM($J47)="Globe-12",TRIM($J47)="Neptune P1")),1,0)))</f>
        <v/>
      </c>
      <c r="Q47" s="85" t="n"/>
      <c r="R47" s="84">
        <f>IF(OR($O$7="Canteen",$O$7="Head Office"),0,IF(
  AND(
    SUMIFS(I:I, C:C, C47) &gt;= 8,
    COUNTIFS(C$14:C47, C47)=1,
    OR(
      TEXT(D47,"hh:mm:ss")="07:00:00",
      TEXT(D47,"hh:mm:ss")="15:00:00",
      TEXT(D47,"hh:mm:ss")="23:00:00",
      TEXT(D48,"hh:mm:ss")="07:00:00",
      TEXT(D48,"hh:mm:ss")="15:00:00",
      TEXT(D48,"hh:mm:ss")="23:00:00"
    )
  ),
  1,
  0
))</f>
        <v/>
      </c>
      <c r="S47" s="84">
        <f>IF(OR($A46="Annual Leave",$A47="Annual Leave"),IF(AND($A46&lt;&gt;"Annual Leave",$A47="Annual Leave"),8,0),0)</f>
        <v/>
      </c>
      <c r="T47" s="86" t="n"/>
      <c r="U47" s="144">
        <f>MAX(0,40-Y47)</f>
        <v/>
      </c>
      <c r="V47" s="351">
        <f>IF(OR($C47="",$D47=""),0,
 IF(OR($A46="Holiday",$A47="Holiday"),0,
 IF(AND(NOT(OR($A46="Annual Leave",$A47="Annual Leave")),$A47="Off day"),0,
  IF($I46+$I47&gt;=8,IF($I46&gt;=8,0,8-$I46),$I47)
  )))</f>
        <v/>
      </c>
      <c r="W47" s="351">
        <f>MAX(0,V47-U47)</f>
        <v/>
      </c>
      <c r="X47" s="351">
        <f>IF(C47="","",C47-WEEKDAY(C47,1)+1)</f>
        <v/>
      </c>
      <c r="Y47" s="351">
        <f>SUMPRODUCT(($X$14:$X46=X47)*(($V$14:$V46)+($O$14:$O46)))+IF(X47=X14,$L$11,0)</f>
        <v/>
      </c>
      <c r="Z47" s="351" t="n"/>
      <c r="AA47" s="351" t="n"/>
      <c r="AB47" s="351" t="n"/>
      <c r="AC47" s="351" t="n"/>
      <c r="AD47" s="351" t="n"/>
      <c r="AE47" s="351" t="n"/>
      <c r="AF47" s="351" t="n"/>
    </row>
    <row r="48" ht="24" customHeight="1" s="348" thickBot="1">
      <c r="A48" s="226" t="inlineStr">
        <is>
          <t>On Day</t>
        </is>
      </c>
      <c r="B48" s="299" t="n"/>
      <c r="C48" s="119">
        <f>C47</f>
        <v/>
      </c>
      <c r="D48" s="24" t="n"/>
      <c r="E48" s="227">
        <f>IF(D48="", "",
 IF(D48=TIME(0,0,0), 0,
 IF(AND(D48&gt;=TIME(0,0,1), D48&lt;=TIME(2,0,0)), TIME(7,0,0),
 IF(AND(D48&gt;=TIME(6,0,0), D48&lt;=TIME(8,0,0)), TIME(12,0,0),
 IF(AND(D48&gt;TIME(8,0,0), D48&lt;=TIME(13,59,0)), TIME(15,0,0),
 IF(AND(D48&gt;=TIME(14,0,0), D48&lt;=TIME(17,59,0)), TIME(21,0,0),
 IF(AND(D48&gt;=TIME(18,0,0), D48&lt;=TIME(21,59,0)), TIME(0,0,0),
 IF(AND(D48&gt;=TIME(22,0,0), D48&lt;=TIME(23,59,59)), TIME(7,0,0), ""))))))))</f>
        <v/>
      </c>
      <c r="F48" s="228" t="n"/>
      <c r="G48" s="227">
        <f>IF(AND(D48&gt;=TIME(6,0,0),D48&lt;=TIME(8,0,0)),E48,"")</f>
        <v/>
      </c>
      <c r="H48" s="300" t="n"/>
      <c r="I48" s="87">
        <f>ROUND(IF(OR(D48="",E48="",E48=0),0,IF(H48="",MOD(E48-D48,1)*24,MOD(H48-D48,1)*24)),2)</f>
        <v/>
      </c>
      <c r="J48" s="190" t="n"/>
      <c r="K48" s="297" t="n"/>
      <c r="L48" s="183" t="n"/>
      <c r="M48" s="324">
        <f>MAX(0,V48-W48)</f>
        <v/>
      </c>
      <c r="N48" s="302">
        <f>(IF(OR($C48="",$D48=""),0,
 IF(OR($A48="Holiday",$A49="Holiday"),
    IF(ISNUMBER(MATCH(TRIM($B48),{"Phagwah","Good Friday","Easter Monday","Labour Day","Christmas","Eid ul Azha","Romans-2","Globe-12","Neptune P1"},0)),0,$I48),
 IF(AND(NOT(OR($A48="Annual Leave",$A49="Annual Leave")),$A48="Off day"),$I48,
  MAX(0,$I48-$V48)
  ))))+W48</f>
        <v/>
      </c>
      <c r="O48" s="303" t="n"/>
      <c r="P48" s="229">
        <f>IF(OR($O$7="Canteen",$O$7="Head Office"),0,IF($I48&lt;=0,0,IF(OR(OR(TRIM($J48)="Hebrews",TRIM($J48)="Romans",TRIM($J48)="Romans-2",TRIM($J48)="Globe",TRIM($J48)="Globe-12",TRIM($J48)="Neptune P1"),AND($I49&gt;0,OR(TRIM($J49)="Hebrews",TRIM($J49)="Romans",TRIM($J49)="Romans-2",TRIM($J49)="Globe",TRIM($J49)="Globe-12",TRIM($J49)="Neptune P1"))),1,0)))</f>
        <v/>
      </c>
      <c r="Q48" s="303" t="n"/>
      <c r="R48" s="302">
        <f>IF(OR($O$7="Canteen",$O$7="Head Office"),0,IF(
  AND(
    SUMIFS(I:I, C:C, C48) &gt;= 8,
    COUNTIFS(C$14:C48, C48)=1,
    OR(
      TEXT(D48,"hh:mm:ss")="07:00:00",
      TEXT(D48,"hh:mm:ss")="15:00:00",
      TEXT(D48,"hh:mm:ss")="23:00:00",
      TEXT(D53,"hh:mm:ss")="07:00:00",
      TEXT(D53,"hh:mm:ss")="15:00:00",
      TEXT(D53,"hh:mm:ss")="23:00:00"
    )
  ),
  1,
  0
))</f>
        <v/>
      </c>
      <c r="S48" s="303" t="n"/>
      <c r="T48" s="304" t="n"/>
      <c r="U48" s="144">
        <f>MAX(0,40-Y48)</f>
        <v/>
      </c>
      <c r="V48" s="351">
        <f>IF(OR($C48="",$D48=""),0,
 IF(OR($A48="Holiday",$A49="Holiday"),0,
 IF(AND(NOT(OR($A48="Annual Leave",$A49="Annual Leave")),$A48="Off day"),0,
  IF($I48+$I49&gt;=8,IF($I48&gt;=8,8,$I48),$I48)
  )))</f>
        <v/>
      </c>
      <c r="W48" s="351">
        <f>MAX(0,V48-U48)</f>
        <v/>
      </c>
      <c r="X48" s="351">
        <f>IF(C48="","",C48-WEEKDAY(C48,1)+1)</f>
        <v/>
      </c>
      <c r="Y48" s="351">
        <f>SUMPRODUCT(($X$14:$X47=X48)*(($V$14:$V47)+($O$14:$O47)))+IF(X48=X14,$L$11,0)</f>
        <v/>
      </c>
      <c r="Z48" s="351" t="n"/>
      <c r="AA48" s="351" t="n"/>
      <c r="AB48" s="351" t="n"/>
      <c r="AC48" s="351" t="n"/>
      <c r="AD48" s="351" t="n"/>
      <c r="AE48" s="351" t="n"/>
      <c r="AF48" s="351" t="n"/>
    </row>
    <row r="49" ht="24" customHeight="1" s="348" thickBot="1">
      <c r="A49" s="230" t="n"/>
      <c r="B49" s="355" t="n"/>
      <c r="C49" s="231" t="n"/>
      <c r="D49" s="232" t="n"/>
      <c r="E49" s="232" t="n"/>
      <c r="F49" s="232" t="n"/>
      <c r="G49" s="232" t="n"/>
      <c r="H49" s="233" t="inlineStr">
        <is>
          <t>Total Hrs:</t>
        </is>
      </c>
      <c r="I49" s="122">
        <f>SUM(I14:I48)</f>
        <v/>
      </c>
      <c r="J49" s="234" t="n"/>
      <c r="K49" s="234" t="n"/>
      <c r="L49" s="235" t="n"/>
      <c r="M49" s="120">
        <f>SUM(M14:M48)</f>
        <v/>
      </c>
      <c r="N49" s="120">
        <f>SUM(N14:N48)</f>
        <v/>
      </c>
      <c r="O49" s="120">
        <f>SUM(O14:O48)</f>
        <v/>
      </c>
      <c r="P49" s="120">
        <f>SUM(P14:P48)</f>
        <v/>
      </c>
      <c r="Q49" s="120">
        <f>IF($O$6&lt;&gt;"Armed",0,LOOKUP($Q$50,{0,1,2,3,4,5,6,7,8,9,10,11,12,13,14},{0,384,769,1153,1153,1538,1923,2307,2692,3076,3461,3846,4239,4615,5000}))</f>
        <v/>
      </c>
      <c r="R49" s="120">
        <f>SUM(R14:R48)</f>
        <v/>
      </c>
      <c r="S49" s="120">
        <f>SUM(S14:S48)</f>
        <v/>
      </c>
      <c r="T49" s="121">
        <f>SUM(T30:T43)</f>
        <v/>
      </c>
      <c r="U49" s="144">
        <f>MIN(U48,0)</f>
        <v/>
      </c>
      <c r="V49" s="351">
        <f>SUM(V14:V48)</f>
        <v/>
      </c>
      <c r="W49" s="351">
        <f>SUM(W14:W48)</f>
        <v/>
      </c>
      <c r="X49" s="351" t="n"/>
      <c r="Y49" s="351" t="n"/>
      <c r="Z49" s="351" t="n"/>
      <c r="AA49" s="351" t="n"/>
      <c r="AB49" s="351" t="n"/>
      <c r="AC49" s="351" t="n"/>
      <c r="AD49" s="351" t="n"/>
      <c r="AE49" s="351" t="n"/>
      <c r="AF49" s="351" t="n"/>
    </row>
    <row r="50" ht="24" customHeight="1" s="348">
      <c r="A50" s="351" t="n"/>
      <c r="B50" s="351" t="n"/>
      <c r="C50" s="6" t="n"/>
      <c r="D50" s="6" t="n"/>
      <c r="E50" s="6" t="n"/>
      <c r="F50" s="6" t="n"/>
      <c r="G50" s="6" t="n"/>
      <c r="H50" s="336" t="n"/>
      <c r="I50" s="351" t="n"/>
      <c r="J50" s="336" t="n"/>
      <c r="K50" s="336" t="n"/>
      <c r="L50" s="336" t="n"/>
      <c r="M50" s="28" t="n"/>
      <c r="N50" s="28" t="n"/>
      <c r="O50" s="28" t="n"/>
      <c r="P50" s="241" t="inlineStr">
        <is>
          <t>Days Worked</t>
        </is>
      </c>
      <c r="Q50" s="29">
        <f>SUM(--(SUM(I14:I15)&gt;0),--(SUM(I16:I17)&gt;0),--(SUM(I18:I19)&gt;0),--(SUM(I20:I21)&gt;0),--(SUM(I22:I23)&gt;0),--(SUM(I24:I25)&gt;0),--(SUM(I26:I27)&gt;0),--(SUM(I30:I31)&gt;0),--(SUM(I32:I33)&gt;0),--(SUM(I34:I35)&gt;0),--(SUM(I36:I37)&gt;0),--(SUM(I38:I39)&gt;0),--(SUM(I40:I41)&gt;0),--(SUM(I42:I43)&gt;0),--(SUM(I45:I46)&gt;0),--(SUM(I47:I48)&gt;0))</f>
        <v/>
      </c>
      <c r="R50" s="28" t="n"/>
      <c r="S50" s="28" t="n"/>
      <c r="T50" s="28" t="n"/>
      <c r="U50" s="144" t="n"/>
      <c r="V50" s="351" t="n"/>
      <c r="W50" s="351" t="n"/>
      <c r="X50" s="351" t="n"/>
      <c r="Y50" s="351" t="n"/>
      <c r="Z50" s="351" t="n"/>
      <c r="AA50" s="351" t="n"/>
      <c r="AB50" s="351" t="n"/>
      <c r="AC50" s="351" t="n"/>
      <c r="AD50" s="351" t="n"/>
      <c r="AE50" s="351" t="n"/>
      <c r="AF50" s="351" t="n"/>
    </row>
    <row r="51" ht="24" customHeight="1" s="348">
      <c r="A51" s="351" t="n"/>
      <c r="B51" s="351" t="n"/>
      <c r="C51" s="345" t="n"/>
      <c r="D51" s="362" t="n"/>
      <c r="E51" s="362" t="n"/>
      <c r="F51" s="334" t="n"/>
      <c r="G51" s="362" t="n"/>
      <c r="H51" s="336" t="n"/>
      <c r="I51" s="351" t="n"/>
      <c r="J51" s="336" t="n"/>
      <c r="K51" s="336" t="n"/>
      <c r="L51" s="336" t="n"/>
      <c r="M51" s="236" t="n"/>
      <c r="N51" s="236" t="n"/>
      <c r="O51" s="236" t="n"/>
      <c r="P51" s="236" t="n"/>
      <c r="Q51" s="236" t="n"/>
      <c r="R51" s="236" t="n"/>
      <c r="S51" s="236" t="n"/>
      <c r="T51" s="236" t="n"/>
      <c r="U51" s="144" t="n"/>
      <c r="V51" s="351" t="n"/>
      <c r="W51" s="351" t="n"/>
      <c r="X51" s="351" t="n"/>
      <c r="Y51" s="351" t="n"/>
      <c r="Z51" s="351" t="n"/>
      <c r="AA51" s="351" t="n"/>
      <c r="AB51" s="351" t="n"/>
      <c r="AC51" s="351" t="n"/>
      <c r="AD51" s="351" t="n"/>
      <c r="AE51" s="351" t="n"/>
      <c r="AF51" s="351" t="n"/>
    </row>
    <row r="52">
      <c r="A52" s="351" t="n"/>
      <c r="B52" s="351" t="n"/>
      <c r="C52" s="329" t="inlineStr">
        <is>
          <t>Supervisor Signature</t>
        </is>
      </c>
      <c r="D52" s="363" t="n"/>
      <c r="E52" s="363" t="n"/>
      <c r="F52" s="329" t="inlineStr">
        <is>
          <t>Date</t>
        </is>
      </c>
      <c r="G52" s="363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351" t="n"/>
      <c r="V52" s="351" t="n"/>
      <c r="W52" s="351" t="n"/>
      <c r="X52" s="351" t="n"/>
      <c r="Y52" s="351" t="n"/>
      <c r="Z52" s="351" t="n"/>
      <c r="AA52" s="351" t="n"/>
      <c r="AB52" s="351" t="n"/>
      <c r="AC52" s="351" t="n"/>
      <c r="AD52" s="351" t="n"/>
      <c r="AE52" s="351" t="n"/>
      <c r="AF52" s="351" t="n"/>
    </row>
    <row r="53" ht="26.25" customHeight="1" s="348">
      <c r="A53" s="351" t="n"/>
      <c r="B53" s="351" t="n"/>
      <c r="C53" s="345" t="n"/>
      <c r="D53" s="362" t="n"/>
      <c r="E53" s="362" t="n"/>
      <c r="F53" s="331" t="n"/>
      <c r="G53" s="362" t="n"/>
      <c r="H53" s="6" t="n"/>
      <c r="I53" s="6" t="n"/>
      <c r="J53" s="6" t="n"/>
      <c r="K53" s="6" t="n"/>
      <c r="L53" s="6" t="n"/>
      <c r="M53" s="6" t="n"/>
      <c r="N53" s="237" t="n"/>
      <c r="O53" s="238" t="n"/>
      <c r="P53" s="346" t="n"/>
      <c r="Q53" s="351" t="n"/>
      <c r="R53" s="351" t="n"/>
      <c r="S53" s="351" t="n"/>
      <c r="T53" s="351" t="n"/>
      <c r="U53" s="351" t="n"/>
      <c r="V53" s="351" t="n"/>
      <c r="W53" s="351" t="n"/>
      <c r="X53" s="351" t="n"/>
      <c r="Y53" s="351" t="n"/>
      <c r="Z53" s="351" t="n"/>
      <c r="AA53" s="351" t="n"/>
      <c r="AB53" s="351" t="n"/>
      <c r="AC53" s="351" t="n"/>
      <c r="AD53" s="351" t="n"/>
      <c r="AE53" s="351" t="n"/>
      <c r="AF53" s="351" t="n"/>
    </row>
    <row r="54">
      <c r="A54" s="351" t="n"/>
      <c r="B54" s="351" t="n"/>
      <c r="C54" s="329" t="inlineStr">
        <is>
          <t>Manager Signature</t>
        </is>
      </c>
      <c r="D54" s="363" t="n"/>
      <c r="E54" s="363" t="n"/>
      <c r="F54" s="329" t="inlineStr">
        <is>
          <t>Date</t>
        </is>
      </c>
      <c r="G54" s="363" t="n"/>
      <c r="H54" s="6" t="n"/>
      <c r="I54" s="239" t="inlineStr">
        <is>
          <t>{42}</t>
        </is>
      </c>
      <c r="J54" s="239" t="n"/>
      <c r="K54" s="239" t="n"/>
      <c r="L54" s="239" t="n"/>
      <c r="M54" s="6" t="n"/>
      <c r="N54" s="6" t="n"/>
      <c r="O54" s="6" t="n"/>
      <c r="P54" s="6" t="n"/>
      <c r="Q54" s="6" t="n"/>
      <c r="R54" s="6" t="n"/>
      <c r="S54" s="6" t="n"/>
      <c r="T54" s="6" t="n"/>
      <c r="U54" s="351" t="n"/>
      <c r="V54" s="351" t="n"/>
      <c r="W54" s="351" t="n"/>
      <c r="X54" s="351" t="n"/>
      <c r="Y54" s="351" t="n"/>
      <c r="Z54" s="351" t="n"/>
      <c r="AA54" s="351" t="n"/>
      <c r="AB54" s="351" t="n"/>
      <c r="AC54" s="351" t="n"/>
      <c r="AD54" s="351" t="n"/>
      <c r="AE54" s="351" t="n"/>
      <c r="AF54" s="351" t="n"/>
    </row>
    <row r="55">
      <c r="A55" s="351" t="n"/>
      <c r="B55" s="351" t="n"/>
      <c r="C55" s="240" t="n"/>
      <c r="D55" s="240" t="n"/>
      <c r="E55" s="240" t="n"/>
      <c r="F55" s="240" t="n"/>
      <c r="G55" s="240" t="n"/>
      <c r="H55" s="240" t="n"/>
      <c r="I55" s="240" t="n"/>
      <c r="J55" s="240" t="n"/>
      <c r="K55" s="240" t="n"/>
      <c r="L55" s="240" t="n"/>
      <c r="M55" s="240" t="n"/>
      <c r="N55" s="240" t="n"/>
      <c r="O55" s="240" t="n"/>
      <c r="P55" s="240" t="n"/>
      <c r="Q55" s="240" t="n"/>
      <c r="R55" s="240" t="n"/>
      <c r="S55" s="240" t="n"/>
      <c r="T55" s="240" t="n"/>
      <c r="U55" s="351" t="n"/>
      <c r="V55" s="351" t="n"/>
      <c r="W55" s="351" t="n"/>
      <c r="X55" s="351" t="n"/>
      <c r="Y55" s="351" t="n"/>
      <c r="Z55" s="351" t="n"/>
      <c r="AA55" s="351" t="n"/>
      <c r="AB55" s="351" t="n"/>
      <c r="AC55" s="351" t="n"/>
      <c r="AD55" s="351" t="n"/>
      <c r="AE55" s="351" t="n"/>
      <c r="AF55" s="35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45"/>
  <mergeCells count="33">
    <mergeCell ref="C54:E54"/>
    <mergeCell ref="V2:W2"/>
    <mergeCell ref="C8:F8"/>
    <mergeCell ref="F54:G54"/>
    <mergeCell ref="H10:I10"/>
    <mergeCell ref="C7:F7"/>
    <mergeCell ref="K5:L5"/>
    <mergeCell ref="M5:N5"/>
    <mergeCell ref="H50:I50"/>
    <mergeCell ref="C51:E51"/>
    <mergeCell ref="A1:T1"/>
    <mergeCell ref="C52:E52"/>
    <mergeCell ref="V3:AB3"/>
    <mergeCell ref="F51:G51"/>
    <mergeCell ref="M10:N10"/>
    <mergeCell ref="H51:I51"/>
    <mergeCell ref="C6:F6"/>
    <mergeCell ref="C5:F5"/>
    <mergeCell ref="M7:N7"/>
    <mergeCell ref="M6:N6"/>
    <mergeCell ref="C53:E53"/>
    <mergeCell ref="H7:I7"/>
    <mergeCell ref="H28:I28"/>
    <mergeCell ref="C10:F10"/>
    <mergeCell ref="M8:N8"/>
    <mergeCell ref="F52:G52"/>
    <mergeCell ref="P53:T53"/>
    <mergeCell ref="AA2:AB2"/>
    <mergeCell ref="K10:L10"/>
    <mergeCell ref="H5:I5"/>
    <mergeCell ref="K4:L4"/>
    <mergeCell ref="M4:N4"/>
    <mergeCell ref="F53:G53"/>
  </mergeCells>
  <dataValidations count="5">
    <dataValidation sqref="A14:A48" showDropDown="0" showInputMessage="0" showErrorMessage="0" allowBlank="1" type="list">
      <formula1>"On Day,Off Day,Sick,Absent,Holiday,Annual Leave"</formula1>
    </dataValidation>
    <dataValidation sqref="B14:B48" showDropDown="0" showInputMessage="0" showErrorMessage="0" allowBlank="1" type="list">
      <formula1>"Holiday Double,Phagwah,Good Friday,Easter Monday,Labour Day,Christmas,Eid ul Azha"</formula1>
    </dataValidation>
    <dataValidation sqref="J14:J48" showDropDown="0" showInputMessage="0" showErrorMessage="0" allowBlank="1" type="list">
      <formula1>_xlfn._LONGTEXT("Unico,Unico-2,Unico-42,Unico-44,Unico-46,Unico-47,Unico-48,Unico-49,Globe,Globe-12,Hebrews,Romans-2,Beacon,Numbers,Zebra-24,Sunrise,Sunrise-1,Sunflower 6,Sunset 12,Ripple,Neptune P1,Neptune P2,Neptune P3,Neptune P4,Neptune P5,Neptune P6,Neptune P7,Rainbow"," 1,Rainbow 2,Citadel,Sunset 11,Autumn,Autumn-2,Miracle,Miracle 1,Canteen,Guard Hut")</formula1>
    </dataValidation>
    <dataValidation sqref="O7" showDropDown="0" showInputMessage="0" showErrorMessage="0" allowBlank="1" type="list">
      <formula1>"Caricom,EU,UN,DMC,ARU,Head Office,Canteen"</formula1>
    </dataValidation>
    <dataValidation sqref="O6" showDropDown="0" showInputMessage="0" showErrorMessage="0" allowBlank="1" type="list">
      <formula1>"Unarmed,Armed"</formula1>
    </dataValidation>
  </dataValidations>
  <printOptions horizontalCentered="1"/>
  <pageMargins left="0.5" right="0.5" top="0.5" bottom="1" header="0.5" footer="0.5"/>
  <pageSetup orientation="portrait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AL55"/>
  <sheetViews>
    <sheetView workbookViewId="0">
      <selection activeCell="A14" sqref="A14"/>
    </sheetView>
  </sheetViews>
  <sheetFormatPr baseColWidth="8" defaultRowHeight="13.5"/>
  <cols>
    <col width="12.28515625" customWidth="1" style="348" min="1" max="1"/>
    <col width="15.140625" customWidth="1" style="348" min="2" max="2"/>
    <col width="12.42578125" customWidth="1" style="348" min="3" max="3"/>
    <col width="9.28515625" customWidth="1" style="348" min="4" max="4"/>
    <col hidden="1" width="9.28515625" customWidth="1" style="348" min="5" max="5"/>
    <col hidden="1" width="2" customWidth="1" style="348" min="6" max="6"/>
    <col hidden="1" width="12.5703125" customWidth="1" style="348" min="7" max="7"/>
    <col width="9.28515625" customWidth="1" style="348" min="8" max="8"/>
    <col width="6.5703125" customWidth="1" style="348" min="9" max="9"/>
    <col width="10.140625" customWidth="1" style="348" min="10" max="10"/>
    <col width="15.28515625" customWidth="1" style="348" min="11" max="11"/>
    <col width="10.5703125" customWidth="1" style="348" min="12" max="12"/>
    <col width="11" customWidth="1" style="348" min="13" max="13"/>
    <col width="9.85546875" customWidth="1" style="348" min="14" max="14"/>
    <col width="11.140625" customWidth="1" style="348" min="15" max="15"/>
    <col width="9.85546875" customWidth="1" style="348" min="16" max="16"/>
    <col width="10.28515625" customWidth="1" style="348" min="17" max="17"/>
    <col width="8.85546875" customWidth="1" style="348" min="18" max="19"/>
    <col width="45.28515625" customWidth="1" style="348" min="20" max="20"/>
    <col width="9.140625" customWidth="1" style="348" min="21" max="21"/>
    <col width="3.140625" customWidth="1" style="348" min="22" max="29"/>
    <col width="10.28515625" customWidth="1" style="348" min="30" max="30"/>
  </cols>
  <sheetData>
    <row r="1" ht="32.25" customFormat="1" customHeight="1" s="1" thickBot="1">
      <c r="A1" s="332" t="n"/>
      <c r="B1" s="354" t="n"/>
      <c r="C1" s="354" t="n"/>
      <c r="D1" s="354" t="n"/>
      <c r="E1" s="354" t="n"/>
      <c r="F1" s="354" t="n"/>
      <c r="G1" s="354" t="n"/>
      <c r="H1" s="354" t="n"/>
      <c r="I1" s="354" t="n"/>
      <c r="J1" s="354" t="n"/>
      <c r="K1" s="354" t="n"/>
      <c r="L1" s="354" t="n"/>
      <c r="M1" s="354" t="n"/>
      <c r="N1" s="354" t="n"/>
      <c r="O1" s="354" t="n"/>
      <c r="P1" s="354" t="n"/>
      <c r="Q1" s="354" t="n"/>
      <c r="R1" s="354" t="n"/>
      <c r="S1" s="354" t="n"/>
      <c r="T1" s="355" t="n"/>
      <c r="U1" s="351" t="n"/>
      <c r="V1" s="351" t="n"/>
      <c r="W1" s="351" t="n"/>
      <c r="X1" s="351" t="n"/>
      <c r="Y1" s="351" t="n"/>
      <c r="Z1" s="351" t="n"/>
      <c r="AA1" s="351" t="n"/>
      <c r="AB1" s="351" t="n"/>
      <c r="AC1" s="351" t="n"/>
      <c r="AD1" s="126" t="n"/>
      <c r="AE1" s="351" t="n"/>
      <c r="AF1" s="351" t="n"/>
    </row>
    <row r="2" ht="15" customFormat="1" customHeight="1" s="1">
      <c r="A2" s="351" t="n"/>
      <c r="B2" s="351" t="n"/>
      <c r="C2" s="127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128" t="n"/>
      <c r="U2" s="351" t="n"/>
      <c r="V2" s="343" t="n">
        <v>2025</v>
      </c>
      <c r="W2" s="356" t="n"/>
      <c r="X2" s="351" t="n"/>
      <c r="Y2" s="351" t="n"/>
      <c r="Z2" s="129" t="inlineStr">
        <is>
          <t>Month:</t>
        </is>
      </c>
      <c r="AA2" s="343" t="n">
        <v>3</v>
      </c>
      <c r="AB2" s="356" t="n"/>
      <c r="AC2" s="351" t="n"/>
      <c r="AD2" s="351" t="n"/>
      <c r="AE2" s="351" t="n"/>
      <c r="AF2" s="351" t="n"/>
    </row>
    <row r="3" ht="15.6" customHeight="1" s="348" thickBot="1">
      <c r="A3" s="351" t="n"/>
      <c r="B3" s="351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351" t="n"/>
      <c r="V3" s="333">
        <f>DATE(V2,AA2,1)</f>
        <v/>
      </c>
      <c r="W3" s="357" t="n"/>
      <c r="X3" s="357" t="n"/>
      <c r="Y3" s="357" t="n"/>
      <c r="Z3" s="357" t="n"/>
      <c r="AA3" s="357" t="n"/>
      <c r="AB3" s="358" t="n"/>
      <c r="AC3" s="351" t="n"/>
      <c r="AD3" s="351" t="n"/>
      <c r="AE3" s="351" t="n"/>
      <c r="AF3" s="249" t="n"/>
    </row>
    <row r="4" ht="21" customHeight="1" s="348" thickBot="1">
      <c r="A4" s="351" t="n"/>
      <c r="B4" s="351" t="n"/>
      <c r="C4" s="25" t="inlineStr">
        <is>
          <t>Federal Manangement Systems</t>
        </is>
      </c>
      <c r="D4" s="25" t="n"/>
      <c r="E4" s="25" t="n"/>
      <c r="F4" s="25" t="n"/>
      <c r="G4" s="25" t="n"/>
      <c r="H4" s="6" t="n"/>
      <c r="I4" s="6" t="n"/>
      <c r="J4" s="6" t="n"/>
      <c r="K4" s="330" t="inlineStr">
        <is>
          <t>Employee Number:</t>
        </is>
      </c>
      <c r="L4" s="351" t="n"/>
      <c r="M4" s="342" t="inlineStr">
        <is>
          <t>2380</t>
        </is>
      </c>
      <c r="N4" s="355" t="n"/>
      <c r="O4" s="6" t="n"/>
      <c r="P4" s="6" t="n"/>
      <c r="Q4" s="6" t="n"/>
      <c r="R4" s="6" t="n"/>
      <c r="S4" s="6" t="n"/>
      <c r="T4" s="6" t="n"/>
      <c r="U4" s="351" t="n"/>
      <c r="V4" s="130" t="inlineStr">
        <is>
          <t>Su</t>
        </is>
      </c>
      <c r="W4" s="131" t="inlineStr">
        <is>
          <t>M</t>
        </is>
      </c>
      <c r="X4" s="131" t="inlineStr">
        <is>
          <t>Tu</t>
        </is>
      </c>
      <c r="Y4" s="131" t="inlineStr">
        <is>
          <t>W</t>
        </is>
      </c>
      <c r="Z4" s="131" t="inlineStr">
        <is>
          <t>Th</t>
        </is>
      </c>
      <c r="AA4" s="131" t="inlineStr">
        <is>
          <t>F</t>
        </is>
      </c>
      <c r="AB4" s="132" t="inlineStr">
        <is>
          <t>Sa</t>
        </is>
      </c>
      <c r="AC4" s="351" t="n"/>
      <c r="AD4" s="133" t="inlineStr">
        <is>
          <t>Overtime Options</t>
        </is>
      </c>
      <c r="AE4" s="351" t="n"/>
      <c r="AF4" s="351" t="n"/>
      <c r="AJ4" s="257" t="n"/>
    </row>
    <row r="5" ht="14.1" customHeight="1" s="348" thickBot="1">
      <c r="A5" s="351" t="n"/>
      <c r="B5" s="351" t="n"/>
      <c r="C5" s="337" t="n"/>
      <c r="D5" s="351" t="n"/>
      <c r="E5" s="351" t="n"/>
      <c r="F5" s="351" t="n"/>
      <c r="G5" s="6" t="n"/>
      <c r="H5" s="340" t="n"/>
      <c r="I5" s="351" t="n"/>
      <c r="J5" s="340" t="n"/>
      <c r="K5" s="344" t="inlineStr">
        <is>
          <t>Employee Name:</t>
        </is>
      </c>
      <c r="L5" s="359" t="n"/>
      <c r="M5" s="342" t="inlineStr">
        <is>
          <t>Clarke, Penopolly</t>
        </is>
      </c>
      <c r="N5" s="355" t="n"/>
      <c r="O5" s="337" t="n"/>
      <c r="P5" s="337" t="n"/>
      <c r="Q5" s="337" t="n"/>
      <c r="R5" s="337" t="n"/>
      <c r="S5" s="337" t="n"/>
      <c r="T5" s="337" t="n"/>
      <c r="U5" s="351" t="n"/>
      <c r="V5" s="263">
        <f>IF(MONTH($V$3)&lt;&gt;MONTH($V$3-WEEKDAY($V$3,1)+(ROW(V5)-ROW($V$5))*7+(COLUMN(V5)-COLUMN($V$5)+1)),"",$V$3-WEEKDAY($V$3,1)+(ROW(V5)-ROW($V$5))*7+(COLUMN(V5)-COLUMN($V$5)+1))</f>
        <v/>
      </c>
      <c r="W5" s="263">
        <f>IF(MONTH($V$3)&lt;&gt;MONTH($V$3-WEEKDAY($V$3,1)+(ROW(W5)-ROW($V$5))*7+(COLUMN(W5)-COLUMN($V$5)+1)),"",$V$3-WEEKDAY($V$3,1)+(ROW(W5)-ROW($V$5))*7+(COLUMN(W5)-COLUMN($V$5)+1))</f>
        <v/>
      </c>
      <c r="X5" s="263">
        <f>IF(MONTH($V$3)&lt;&gt;MONTH($V$3-WEEKDAY($V$3,1)+(ROW(X5)-ROW($V$5))*7+(COLUMN(X5)-COLUMN($V$5)+1)),"",$V$3-WEEKDAY($V$3,1)+(ROW(X5)-ROW($V$5))*7+(COLUMN(X5)-COLUMN($V$5)+1))</f>
        <v/>
      </c>
      <c r="Y5" s="263">
        <f>IF(MONTH($V$3)&lt;&gt;MONTH($V$3-WEEKDAY($V$3,1)+(ROW(Y5)-ROW($V$5))*7+(COLUMN(Y5)-COLUMN($V$5)+1)),"",$V$3-WEEKDAY($V$3,1)+(ROW(Y5)-ROW($V$5))*7+(COLUMN(Y5)-COLUMN($V$5)+1))</f>
        <v/>
      </c>
      <c r="Z5" s="263">
        <f>IF(MONTH($V$3)&lt;&gt;MONTH($V$3-WEEKDAY($V$3,1)+(ROW(Z5)-ROW($V$5))*7+(COLUMN(Z5)-COLUMN($V$5)+1)),"",$V$3-WEEKDAY($V$3,1)+(ROW(Z5)-ROW($V$5))*7+(COLUMN(Z5)-COLUMN($V$5)+1))</f>
        <v/>
      </c>
      <c r="AA5" s="263">
        <f>IF(MONTH($V$3)&lt;&gt;MONTH($V$3-WEEKDAY($V$3,1)+(ROW(AA5)-ROW($V$5))*7+(COLUMN(AA5)-COLUMN($V$5)+1)),"",$V$3-WEEKDAY($V$3,1)+(ROW(AA5)-ROW($V$5))*7+(COLUMN(AA5)-COLUMN($V$5)+1))</f>
        <v/>
      </c>
      <c r="AB5" s="263">
        <f>IF(MONTH($V$3)&lt;&gt;MONTH($V$3-WEEKDAY($V$3,1)+(ROW(AB5)-ROW($V$5))*7+(COLUMN(AB5)-COLUMN($V$5)+1)),"",$V$3-WEEKDAY($V$3,1)+(ROW(AB5)-ROW($V$5))*7+(COLUMN(AB5)-COLUMN($V$5)+1))</f>
        <v/>
      </c>
      <c r="AC5" s="351" t="n"/>
      <c r="AD5" s="351" t="n"/>
      <c r="AE5" s="3" t="b">
        <v>1</v>
      </c>
      <c r="AF5" s="258" t="n"/>
      <c r="AJ5" s="350" t="n"/>
      <c r="AK5" s="350" t="n"/>
      <c r="AL5" s="350" t="n"/>
    </row>
    <row r="6" ht="14.1" customHeight="1" s="348" thickBot="1">
      <c r="A6" s="351" t="n"/>
      <c r="B6" s="351" t="n"/>
      <c r="C6" s="337" t="inlineStr">
        <is>
          <t xml:space="preserve">120 Peter Rose St </t>
        </is>
      </c>
      <c r="D6" s="351" t="n"/>
      <c r="E6" s="351" t="n"/>
      <c r="F6" s="351" t="n"/>
      <c r="G6" s="6" t="n"/>
      <c r="H6" s="6" t="n"/>
      <c r="I6" s="6" t="n"/>
      <c r="J6" s="6" t="n"/>
      <c r="K6" s="6" t="n"/>
      <c r="L6" s="6" t="n"/>
      <c r="M6" s="339" t="inlineStr">
        <is>
          <t>Armed or unarmed</t>
        </is>
      </c>
      <c r="N6" s="360" t="n"/>
      <c r="O6" s="135" t="inlineStr">
        <is>
          <t>Unarmed</t>
        </is>
      </c>
      <c r="P6" s="6" t="n"/>
      <c r="Q6" s="6" t="n"/>
      <c r="R6" s="6" t="n"/>
      <c r="S6" s="6" t="n"/>
      <c r="T6" s="6" t="n"/>
      <c r="U6" s="351" t="n"/>
      <c r="V6" s="263">
        <f>IF(MONTH($V$3)&lt;&gt;MONTH($V$3-WEEKDAY($V$3,1)+(ROW(V6)-ROW($V$5))*7+(COLUMN(V6)-COLUMN($V$5)+1)),"",$V$3-WEEKDAY($V$3,1)+(ROW(V6)-ROW($V$5))*7+(COLUMN(V6)-COLUMN($V$5)+1))</f>
        <v/>
      </c>
      <c r="W6" s="263">
        <f>IF(MONTH($V$3)&lt;&gt;MONTH($V$3-WEEKDAY($V$3,1)+(ROW(W6)-ROW($V$5))*7+(COLUMN(W6)-COLUMN($V$5)+1)),"",$V$3-WEEKDAY($V$3,1)+(ROW(W6)-ROW($V$5))*7+(COLUMN(W6)-COLUMN($V$5)+1))</f>
        <v/>
      </c>
      <c r="X6" s="263">
        <f>IF(MONTH($V$3)&lt;&gt;MONTH($V$3-WEEKDAY($V$3,1)+(ROW(X6)-ROW($V$5))*7+(COLUMN(X6)-COLUMN($V$5)+1)),"",$V$3-WEEKDAY($V$3,1)+(ROW(X6)-ROW($V$5))*7+(COLUMN(X6)-COLUMN($V$5)+1))</f>
        <v/>
      </c>
      <c r="Y6" s="263">
        <f>IF(MONTH($V$3)&lt;&gt;MONTH($V$3-WEEKDAY($V$3,1)+(ROW(Y6)-ROW($V$5))*7+(COLUMN(Y6)-COLUMN($V$5)+1)),"",$V$3-WEEKDAY($V$3,1)+(ROW(Y6)-ROW($V$5))*7+(COLUMN(Y6)-COLUMN($V$5)+1))</f>
        <v/>
      </c>
      <c r="Z6" s="263">
        <f>IF(MONTH($V$3)&lt;&gt;MONTH($V$3-WEEKDAY($V$3,1)+(ROW(Z6)-ROW($V$5))*7+(COLUMN(Z6)-COLUMN($V$5)+1)),"",$V$3-WEEKDAY($V$3,1)+(ROW(Z6)-ROW($V$5))*7+(COLUMN(Z6)-COLUMN($V$5)+1))</f>
        <v/>
      </c>
      <c r="AA6" s="263">
        <f>IF(MONTH($V$3)&lt;&gt;MONTH($V$3-WEEKDAY($V$3,1)+(ROW(AA6)-ROW($V$5))*7+(COLUMN(AA6)-COLUMN($V$5)+1)),"",$V$3-WEEKDAY($V$3,1)+(ROW(AA6)-ROW($V$5))*7+(COLUMN(AA6)-COLUMN($V$5)+1))</f>
        <v/>
      </c>
      <c r="AB6" s="263">
        <f>IF(MONTH($V$3)&lt;&gt;MONTH($V$3-WEEKDAY($V$3,1)+(ROW(AB6)-ROW($V$5))*7+(COLUMN(AB6)-COLUMN($V$5)+1)),"",$V$3-WEEKDAY($V$3,1)+(ROW(AB6)-ROW($V$5))*7+(COLUMN(AB6)-COLUMN($V$5)+1))</f>
        <v/>
      </c>
      <c r="AC6" s="351" t="n"/>
      <c r="AD6" s="136" t="inlineStr">
        <is>
          <t>After:</t>
        </is>
      </c>
      <c r="AE6" s="264" t="n">
        <v>8</v>
      </c>
      <c r="AF6" s="258" t="n"/>
      <c r="AJ6" s="350" t="n"/>
      <c r="AL6" s="251" t="n"/>
    </row>
    <row r="7" ht="14.1" customHeight="1" s="348" thickBot="1">
      <c r="A7" s="351" t="n"/>
      <c r="B7" s="351" t="n"/>
      <c r="C7" s="337" t="inlineStr">
        <is>
          <t>Queenstown</t>
        </is>
      </c>
      <c r="D7" s="351" t="n"/>
      <c r="E7" s="351" t="n"/>
      <c r="F7" s="351" t="n"/>
      <c r="G7" s="6" t="n"/>
      <c r="H7" s="340" t="n"/>
      <c r="I7" s="351" t="n"/>
      <c r="J7" s="340" t="n"/>
      <c r="K7" s="340" t="n"/>
      <c r="L7" s="340" t="n"/>
      <c r="M7" s="338" t="inlineStr">
        <is>
          <t>Agency</t>
        </is>
      </c>
      <c r="N7" s="361" t="n"/>
      <c r="O7" s="7" t="inlineStr">
        <is>
          <t>Caricom</t>
        </is>
      </c>
      <c r="P7" s="6" t="n"/>
      <c r="Q7" s="6" t="n"/>
      <c r="R7" s="6" t="n"/>
      <c r="S7" s="6" t="n"/>
      <c r="T7" s="6" t="n"/>
      <c r="U7" s="351" t="n"/>
      <c r="V7" s="263">
        <f>IF(MONTH($V$3)&lt;&gt;MONTH($V$3-WEEKDAY($V$3,1)+(ROW(V7)-ROW($V$5))*7+(COLUMN(V7)-COLUMN($V$5)+1)),"",$V$3-WEEKDAY($V$3,1)+(ROW(V7)-ROW($V$5))*7+(COLUMN(V7)-COLUMN($V$5)+1))</f>
        <v/>
      </c>
      <c r="W7" s="263">
        <f>IF(MONTH($V$3)&lt;&gt;MONTH($V$3-WEEKDAY($V$3,1)+(ROW(W7)-ROW($V$5))*7+(COLUMN(W7)-COLUMN($V$5)+1)),"",$V$3-WEEKDAY($V$3,1)+(ROW(W7)-ROW($V$5))*7+(COLUMN(W7)-COLUMN($V$5)+1))</f>
        <v/>
      </c>
      <c r="X7" s="263">
        <f>IF(MONTH($V$3)&lt;&gt;MONTH($V$3-WEEKDAY($V$3,1)+(ROW(X7)-ROW($V$5))*7+(COLUMN(X7)-COLUMN($V$5)+1)),"",$V$3-WEEKDAY($V$3,1)+(ROW(X7)-ROW($V$5))*7+(COLUMN(X7)-COLUMN($V$5)+1))</f>
        <v/>
      </c>
      <c r="Y7" s="263">
        <f>IF(MONTH($V$3)&lt;&gt;MONTH($V$3-WEEKDAY($V$3,1)+(ROW(Y7)-ROW($V$5))*7+(COLUMN(Y7)-COLUMN($V$5)+1)),"",$V$3-WEEKDAY($V$3,1)+(ROW(Y7)-ROW($V$5))*7+(COLUMN(Y7)-COLUMN($V$5)+1))</f>
        <v/>
      </c>
      <c r="Z7" s="263">
        <f>IF(MONTH($V$3)&lt;&gt;MONTH($V$3-WEEKDAY($V$3,1)+(ROW(Z7)-ROW($V$5))*7+(COLUMN(Z7)-COLUMN($V$5)+1)),"",$V$3-WEEKDAY($V$3,1)+(ROW(Z7)-ROW($V$5))*7+(COLUMN(Z7)-COLUMN($V$5)+1))</f>
        <v/>
      </c>
      <c r="AA7" s="263">
        <f>IF(MONTH($V$3)&lt;&gt;MONTH($V$3-WEEKDAY($V$3,1)+(ROW(AA7)-ROW($V$5))*7+(COLUMN(AA7)-COLUMN($V$5)+1)),"",$V$3-WEEKDAY($V$3,1)+(ROW(AA7)-ROW($V$5))*7+(COLUMN(AA7)-COLUMN($V$5)+1))</f>
        <v/>
      </c>
      <c r="AB7" s="263">
        <f>IF(MONTH($V$3)&lt;&gt;MONTH($V$3-WEEKDAY($V$3,1)+(ROW(AB7)-ROW($V$5))*7+(COLUMN(AB7)-COLUMN($V$5)+1)),"",$V$3-WEEKDAY($V$3,1)+(ROW(AB7)-ROW($V$5))*7+(COLUMN(AB7)-COLUMN($V$5)+1))</f>
        <v/>
      </c>
      <c r="AC7" s="351" t="n"/>
      <c r="AD7" s="351" t="n"/>
      <c r="AE7" s="351" t="n"/>
      <c r="AF7" s="258" t="n"/>
      <c r="AJ7" s="350" t="n"/>
      <c r="AL7" s="251" t="n"/>
    </row>
    <row r="8">
      <c r="A8" s="351" t="n"/>
      <c r="B8" s="351" t="n"/>
      <c r="C8" s="337" t="inlineStr">
        <is>
          <t>Georgetown, Guyana</t>
        </is>
      </c>
      <c r="D8" s="351" t="n"/>
      <c r="E8" s="351" t="n"/>
      <c r="F8" s="351" t="n"/>
      <c r="G8" s="6" t="n"/>
      <c r="H8" s="6" t="n"/>
      <c r="I8" s="6" t="n"/>
      <c r="J8" s="6" t="n"/>
      <c r="K8" s="6" t="n"/>
      <c r="L8" s="6" t="n"/>
      <c r="M8" s="341" t="n"/>
      <c r="N8" s="351" t="n"/>
      <c r="O8" s="351" t="n"/>
      <c r="P8" s="6" t="n"/>
      <c r="Q8" s="6" t="n"/>
      <c r="R8" s="6" t="n"/>
      <c r="S8" s="6" t="n"/>
      <c r="T8" s="6" t="n"/>
      <c r="U8" s="351" t="n"/>
      <c r="V8" s="263">
        <f>IF(MONTH($V$3)&lt;&gt;MONTH($V$3-WEEKDAY($V$3,1)+(ROW(V8)-ROW($V$5))*7+(COLUMN(V8)-COLUMN($V$5)+1)),"",$V$3-WEEKDAY($V$3,1)+(ROW(V8)-ROW($V$5))*7+(COLUMN(V8)-COLUMN($V$5)+1))</f>
        <v/>
      </c>
      <c r="W8" s="263">
        <f>IF(MONTH($V$3)&lt;&gt;MONTH($V$3-WEEKDAY($V$3,1)+(ROW(W8)-ROW($V$5))*7+(COLUMN(W8)-COLUMN($V$5)+1)),"",$V$3-WEEKDAY($V$3,1)+(ROW(W8)-ROW($V$5))*7+(COLUMN(W8)-COLUMN($V$5)+1))</f>
        <v/>
      </c>
      <c r="X8" s="263">
        <f>IF(MONTH($V$3)&lt;&gt;MONTH($V$3-WEEKDAY($V$3,1)+(ROW(X8)-ROW($V$5))*7+(COLUMN(X8)-COLUMN($V$5)+1)),"",$V$3-WEEKDAY($V$3,1)+(ROW(X8)-ROW($V$5))*7+(COLUMN(X8)-COLUMN($V$5)+1))</f>
        <v/>
      </c>
      <c r="Y8" s="263">
        <f>IF(MONTH($V$3)&lt;&gt;MONTH($V$3-WEEKDAY($V$3,1)+(ROW(Y8)-ROW($V$5))*7+(COLUMN(Y8)-COLUMN($V$5)+1)),"",$V$3-WEEKDAY($V$3,1)+(ROW(Y8)-ROW($V$5))*7+(COLUMN(Y8)-COLUMN($V$5)+1))</f>
        <v/>
      </c>
      <c r="Z8" s="263">
        <f>IF(MONTH($V$3)&lt;&gt;MONTH($V$3-WEEKDAY($V$3,1)+(ROW(Z8)-ROW($V$5))*7+(COLUMN(Z8)-COLUMN($V$5)+1)),"",$V$3-WEEKDAY($V$3,1)+(ROW(Z8)-ROW($V$5))*7+(COLUMN(Z8)-COLUMN($V$5)+1))</f>
        <v/>
      </c>
      <c r="AA8" s="263">
        <f>IF(MONTH($V$3)&lt;&gt;MONTH($V$3-WEEKDAY($V$3,1)+(ROW(AA8)-ROW($V$5))*7+(COLUMN(AA8)-COLUMN($V$5)+1)),"",$V$3-WEEKDAY($V$3,1)+(ROW(AA8)-ROW($V$5))*7+(COLUMN(AA8)-COLUMN($V$5)+1))</f>
        <v/>
      </c>
      <c r="AB8" s="263">
        <f>IF(MONTH($V$3)&lt;&gt;MONTH($V$3-WEEKDAY($V$3,1)+(ROW(AB8)-ROW($V$5))*7+(COLUMN(AB8)-COLUMN($V$5)+1)),"",$V$3-WEEKDAY($V$3,1)+(ROW(AB8)-ROW($V$5))*7+(COLUMN(AB8)-COLUMN($V$5)+1))</f>
        <v/>
      </c>
      <c r="AC8" s="351" t="n"/>
      <c r="AD8" s="351" t="n"/>
      <c r="AE8" s="3" t="b">
        <v>1</v>
      </c>
      <c r="AF8" s="258" t="n"/>
      <c r="AJ8" s="350" t="n"/>
      <c r="AL8" s="251" t="n"/>
    </row>
    <row r="9">
      <c r="A9" s="351" t="n"/>
      <c r="B9" s="351" t="n"/>
      <c r="C9" s="337" t="n"/>
      <c r="D9" s="337" t="n"/>
      <c r="E9" s="337" t="n"/>
      <c r="F9" s="337" t="n"/>
      <c r="G9" s="6" t="n"/>
      <c r="H9" s="6" t="n"/>
      <c r="I9" s="6" t="n"/>
      <c r="J9" s="6" t="n"/>
      <c r="K9" s="6" t="n"/>
      <c r="L9" s="6" t="n"/>
      <c r="M9" s="137" t="n"/>
      <c r="N9" s="137" t="n"/>
      <c r="O9" s="6" t="n"/>
      <c r="P9" s="6" t="n"/>
      <c r="Q9" s="6" t="n"/>
      <c r="R9" s="6" t="n"/>
      <c r="S9" s="6" t="n"/>
      <c r="T9" s="6" t="n"/>
      <c r="U9" s="351" t="n"/>
      <c r="V9" s="265" t="n"/>
      <c r="W9" s="265" t="n"/>
      <c r="X9" s="265" t="n"/>
      <c r="Y9" s="265" t="n"/>
      <c r="Z9" s="265" t="n"/>
      <c r="AA9" s="265" t="n"/>
      <c r="AB9" s="265" t="n"/>
      <c r="AC9" s="351" t="n"/>
      <c r="AD9" s="351" t="n"/>
      <c r="AE9" s="3" t="n"/>
      <c r="AF9" s="351" t="n"/>
      <c r="AJ9" s="350" t="n"/>
      <c r="AL9" s="251" t="n"/>
    </row>
    <row r="10">
      <c r="A10" s="351" t="n"/>
      <c r="B10" s="351" t="n"/>
      <c r="C10" s="337" t="inlineStr">
        <is>
          <t>592-223-7560</t>
        </is>
      </c>
      <c r="D10" s="351" t="n"/>
      <c r="E10" s="351" t="n"/>
      <c r="F10" s="351" t="n"/>
      <c r="G10" s="6" t="n"/>
      <c r="H10" s="340" t="n"/>
      <c r="I10" s="351" t="n"/>
      <c r="J10" s="340" t="n"/>
      <c r="K10" s="330" t="inlineStr">
        <is>
          <t>Week Starting:</t>
        </is>
      </c>
      <c r="L10" s="351" t="n"/>
      <c r="M10" s="335" t="n">
        <v>45977</v>
      </c>
      <c r="N10" s="362" t="n"/>
      <c r="O10" s="6" t="n"/>
      <c r="P10" s="6" t="n"/>
      <c r="Q10" s="6" t="n"/>
      <c r="R10" s="6" t="n"/>
      <c r="S10" s="6" t="n"/>
      <c r="T10" s="138" t="inlineStr">
        <is>
          <t>[42]</t>
        </is>
      </c>
      <c r="U10" s="351" t="n"/>
      <c r="V10" s="263">
        <f>IF(MONTH($V$3)&lt;&gt;MONTH($V$3-WEEKDAY($V$3,1)+(ROW(V10)-ROW($V$5))*7+(COLUMN(V10)-COLUMN($V$5)+1)),"",$V$3-WEEKDAY($V$3,1)+(ROW(V10)-ROW($V$5))*7+(COLUMN(V10)-COLUMN($V$5)+1))</f>
        <v/>
      </c>
      <c r="W10" s="263">
        <f>IF(MONTH($V$3)&lt;&gt;MONTH($V$3-WEEKDAY($V$3,1)+(ROW(W10)-ROW($V$5))*7+(COLUMN(W10)-COLUMN($V$5)+1)),"",$V$3-WEEKDAY($V$3,1)+(ROW(W10)-ROW($V$5))*7+(COLUMN(W10)-COLUMN($V$5)+1))</f>
        <v/>
      </c>
      <c r="X10" s="263">
        <f>IF(MONTH($V$3)&lt;&gt;MONTH($V$3-WEEKDAY($V$3,1)+(ROW(X10)-ROW($V$5))*7+(COLUMN(X10)-COLUMN($V$5)+1)),"",$V$3-WEEKDAY($V$3,1)+(ROW(X10)-ROW($V$5))*7+(COLUMN(X10)-COLUMN($V$5)+1))</f>
        <v/>
      </c>
      <c r="Y10" s="263">
        <f>IF(MONTH($V$3)&lt;&gt;MONTH($V$3-WEEKDAY($V$3,1)+(ROW(Y10)-ROW($V$5))*7+(COLUMN(Y10)-COLUMN($V$5)+1)),"",$V$3-WEEKDAY($V$3,1)+(ROW(Y10)-ROW($V$5))*7+(COLUMN(Y10)-COLUMN($V$5)+1))</f>
        <v/>
      </c>
      <c r="Z10" s="263">
        <f>IF(MONTH($V$3)&lt;&gt;MONTH($V$3-WEEKDAY($V$3,1)+(ROW(Z10)-ROW($V$5))*7+(COLUMN(Z10)-COLUMN($V$5)+1)),"",$V$3-WEEKDAY($V$3,1)+(ROW(Z10)-ROW($V$5))*7+(COLUMN(Z10)-COLUMN($V$5)+1))</f>
        <v/>
      </c>
      <c r="AA10" s="263">
        <f>IF(MONTH($V$3)&lt;&gt;MONTH($V$3-WEEKDAY($V$3,1)+(ROW(AA10)-ROW($V$5))*7+(COLUMN(AA10)-COLUMN($V$5)+1)),"",$V$3-WEEKDAY($V$3,1)+(ROW(AA10)-ROW($V$5))*7+(COLUMN(AA10)-COLUMN($V$5)+1))</f>
        <v/>
      </c>
      <c r="AB10" s="263">
        <f>IF(MONTH($V$3)&lt;&gt;MONTH($V$3-WEEKDAY($V$3,1)+(ROW(AB10)-ROW($V$5))*7+(COLUMN(AB10)-COLUMN($V$5)+1)),"",$V$3-WEEKDAY($V$3,1)+(ROW(AB10)-ROW($V$5))*7+(COLUMN(AB10)-COLUMN($V$5)+1))</f>
        <v/>
      </c>
      <c r="AC10" s="351" t="n"/>
      <c r="AD10" s="136" t="inlineStr">
        <is>
          <t>After:</t>
        </is>
      </c>
      <c r="AE10" s="264" t="n">
        <v>40</v>
      </c>
      <c r="AF10" s="250" t="n"/>
    </row>
    <row r="11" ht="15.75" customHeight="1" s="348" thickBot="1">
      <c r="A11" s="351" t="n"/>
      <c r="B11" s="351" t="n"/>
      <c r="C11" s="6" t="n"/>
      <c r="D11" s="6" t="n"/>
      <c r="E11" s="6" t="n"/>
      <c r="F11" s="6" t="n"/>
      <c r="G11" s="6" t="n"/>
      <c r="H11" s="6" t="n"/>
      <c r="I11" s="6" t="n"/>
      <c r="J11" s="6" t="n"/>
      <c r="K11" s="259" t="inlineStr">
        <is>
          <t>Carry Forward Hrs:</t>
        </is>
      </c>
      <c r="L11" s="248" t="n">
        <v>40</v>
      </c>
      <c r="M11" s="6" t="n"/>
      <c r="N11" s="6" t="n"/>
      <c r="O11" s="6" t="n"/>
      <c r="P11" s="6" t="n"/>
      <c r="Q11" s="6" t="n"/>
      <c r="R11" s="6" t="n"/>
      <c r="S11" s="6" t="n"/>
      <c r="T11" s="6" t="n"/>
      <c r="U11" s="351" t="n"/>
      <c r="V11" s="263">
        <f>IF(MONTH($V$3)&lt;&gt;MONTH($V$3-WEEKDAY($V$3,1)+(ROW(V11)-ROW($V$5))*7+(COLUMN(V11)-COLUMN($V$5)+1)),"",$V$3-WEEKDAY($V$3,1)+(ROW(V11)-ROW($V$5))*7+(COLUMN(V11)-COLUMN($V$5)+1))</f>
        <v/>
      </c>
      <c r="W11" s="263">
        <f>IF(MONTH($V$3)&lt;&gt;MONTH($V$3-WEEKDAY($V$3,1)+(ROW(W11)-ROW($V$5))*7+(COLUMN(W11)-COLUMN($V$5)+1)),"",$V$3-WEEKDAY($V$3,1)+(ROW(W11)-ROW($V$5))*7+(COLUMN(W11)-COLUMN($V$5)+1))</f>
        <v/>
      </c>
      <c r="X11" s="263">
        <f>IF(MONTH($V$3)&lt;&gt;MONTH($V$3-WEEKDAY($V$3,1)+(ROW(X11)-ROW($V$5))*7+(COLUMN(X11)-COLUMN($V$5)+1)),"",$V$3-WEEKDAY($V$3,1)+(ROW(X11)-ROW($V$5))*7+(COLUMN(X11)-COLUMN($V$5)+1))</f>
        <v/>
      </c>
      <c r="Y11" s="263">
        <f>IF(MONTH($V$3)&lt;&gt;MONTH($V$3-WEEKDAY($V$3,1)+(ROW(Y11)-ROW($V$5))*7+(COLUMN(Y11)-COLUMN($V$5)+1)),"",$V$3-WEEKDAY($V$3,1)+(ROW(Y11)-ROW($V$5))*7+(COLUMN(Y11)-COLUMN($V$5)+1))</f>
        <v/>
      </c>
      <c r="Z11" s="263">
        <f>IF(MONTH($V$3)&lt;&gt;MONTH($V$3-WEEKDAY($V$3,1)+(ROW(Z11)-ROW($V$5))*7+(COLUMN(Z11)-COLUMN($V$5)+1)),"",$V$3-WEEKDAY($V$3,1)+(ROW(Z11)-ROW($V$5))*7+(COLUMN(Z11)-COLUMN($V$5)+1))</f>
        <v/>
      </c>
      <c r="AA11" s="263">
        <f>IF(MONTH($V$3)&lt;&gt;MONTH($V$3-WEEKDAY($V$3,1)+(ROW(AA11)-ROW($V$5))*7+(COLUMN(AA11)-COLUMN($V$5)+1)),"",$V$3-WEEKDAY($V$3,1)+(ROW(AA11)-ROW($V$5))*7+(COLUMN(AA11)-COLUMN($V$5)+1))</f>
        <v/>
      </c>
      <c r="AB11" s="263">
        <f>IF(MONTH($V$3)&lt;&gt;MONTH($V$3-WEEKDAY($V$3,1)+(ROW(AB11)-ROW($V$5))*7+(COLUMN(AB11)-COLUMN($V$5)+1)),"",$V$3-WEEKDAY($V$3,1)+(ROW(AB11)-ROW($V$5))*7+(COLUMN(AB11)-COLUMN($V$5)+1))</f>
        <v/>
      </c>
      <c r="AC11" s="351" t="n"/>
      <c r="AD11" s="351" t="n"/>
      <c r="AE11" s="351" t="n"/>
      <c r="AF11" s="258" t="n"/>
      <c r="AJ11" s="252" t="n"/>
      <c r="AK11" s="252" t="n"/>
    </row>
    <row r="12" ht="27.75" customFormat="1" customHeight="1" s="2" thickBot="1">
      <c r="A12" s="266" t="inlineStr">
        <is>
          <t>Day Off</t>
        </is>
      </c>
      <c r="B12" s="267" t="inlineStr">
        <is>
          <t>Holiday Double</t>
        </is>
      </c>
      <c r="C12" s="139" t="inlineStr">
        <is>
          <t>Day of Week</t>
        </is>
      </c>
      <c r="D12" s="140" t="inlineStr">
        <is>
          <t>Time
In</t>
        </is>
      </c>
      <c r="E12" s="140" t="inlineStr">
        <is>
          <t>Time
Out</t>
        </is>
      </c>
      <c r="F12" s="141" t="n"/>
      <c r="G12" s="140" t="inlineStr">
        <is>
          <t>Time
In</t>
        </is>
      </c>
      <c r="H12" s="140" t="inlineStr">
        <is>
          <t>Time
Out</t>
        </is>
      </c>
      <c r="I12" s="142" t="inlineStr">
        <is>
          <t>Total
Hrs</t>
        </is>
      </c>
      <c r="J12" s="142" t="inlineStr">
        <is>
          <t>Location</t>
        </is>
      </c>
      <c r="K12" s="142" t="inlineStr">
        <is>
          <t>Supervisor</t>
        </is>
      </c>
      <c r="L12" s="142" t="inlineStr">
        <is>
          <t>Supervisor Approval</t>
        </is>
      </c>
      <c r="M12" s="140" t="inlineStr">
        <is>
          <t>Regular
Hrs</t>
        </is>
      </c>
      <c r="N12" s="140" t="inlineStr">
        <is>
          <t>Overtime
Hrs</t>
        </is>
      </c>
      <c r="O12" s="140" t="inlineStr">
        <is>
          <t>Hol Hrs</t>
        </is>
      </c>
      <c r="P12" s="140" t="inlineStr">
        <is>
          <t>Responsibilities</t>
        </is>
      </c>
      <c r="Q12" s="140" t="inlineStr">
        <is>
          <t>Risk</t>
        </is>
      </c>
      <c r="R12" s="140" t="inlineStr">
        <is>
          <t>Meals</t>
        </is>
      </c>
      <c r="S12" s="140" t="inlineStr">
        <is>
          <t>Vac Hrs</t>
        </is>
      </c>
      <c r="T12" s="143" t="inlineStr">
        <is>
          <t>Reason for Overtime</t>
        </is>
      </c>
      <c r="U12" s="144" t="inlineStr">
        <is>
          <t>Wkly Reg Avail</t>
        </is>
      </c>
      <c r="V12" s="351" t="inlineStr">
        <is>
          <t>Orig Reg</t>
        </is>
      </c>
      <c r="W12" s="351" t="inlineStr">
        <is>
          <t>Wkly OT Adj</t>
        </is>
      </c>
      <c r="X12" s="351" t="inlineStr">
        <is>
          <t>Week Start</t>
        </is>
      </c>
      <c r="Y12" s="351" t="inlineStr">
        <is>
          <t>Wk Hrs Before</t>
        </is>
      </c>
      <c r="Z12" s="351" t="n"/>
      <c r="AA12" s="351" t="n"/>
      <c r="AB12" s="351" t="n"/>
      <c r="AC12" s="351" t="n"/>
      <c r="AD12" s="351" t="n"/>
      <c r="AE12" s="351" t="n"/>
      <c r="AF12" s="351" t="n"/>
      <c r="AJ12" s="252" t="n"/>
      <c r="AK12" s="252" t="n"/>
    </row>
    <row r="13" hidden="1" ht="15.75" customHeight="1" s="348" thickBot="1">
      <c r="A13" s="268" t="n"/>
      <c r="B13" s="351" t="n"/>
      <c r="C13" s="145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146" t="n"/>
      <c r="U13" s="351" t="n"/>
      <c r="V13" s="351" t="n"/>
      <c r="W13" s="351" t="n"/>
      <c r="X13" s="351" t="n"/>
      <c r="Y13" s="351" t="n"/>
      <c r="Z13" s="351" t="n"/>
      <c r="AA13" s="351" t="n"/>
      <c r="AB13" s="351" t="n"/>
      <c r="AC13" s="351" t="n"/>
      <c r="AD13" s="351" t="n"/>
      <c r="AE13" s="351" t="n"/>
      <c r="AF13" s="351" t="n"/>
    </row>
    <row r="14" ht="24" customHeight="1" s="348" thickBot="1">
      <c r="A14" s="147" t="inlineStr">
        <is>
          <t>On Day</t>
        </is>
      </c>
      <c r="B14" s="269" t="n"/>
      <c r="C14" s="88">
        <f>M10</f>
        <v/>
      </c>
      <c r="D14" s="54" t="n"/>
      <c r="E14" s="148">
        <f>IF(D14="", "",
 IF(D14=TIME(0,0,0), 0,
 IF(AND(D14&gt;=TIME(0,0,1), D14&lt;=TIME(2,0,0)), TIME(7,0,0),
 IF(AND(D14&gt;=TIME(6,0,0), D14&lt;=TIME(8,0,0)), TIME(12,0,0),
 IF(AND(D14&gt;TIME(8,0,0), D14&lt;=TIME(13,59,0)), TIME(15,0,0),
 IF(AND(D14&gt;=TIME(14,0,0), D14&lt;=TIME(17,59,0)), TIME(21,0,0),
 IF(AND(D14&gt;=TIME(18,0,0), D14&lt;=TIME(21,59,0)), TIME(0,0,0),
 IF(AND(D14&gt;=TIME(22,0,0), D14&lt;=TIME(23,59,59)), TIME(7,0,0), ""))))))))</f>
        <v/>
      </c>
      <c r="F14" s="149" t="n"/>
      <c r="G14" s="148">
        <f>IF(AND(D14&gt;=TIME(6,0,0),D14&lt;=TIME(8,0,0)),E14,"")</f>
        <v/>
      </c>
      <c r="H14" s="54" t="n"/>
      <c r="I14" s="55">
        <f>ROUND(IF(OR(D14="",E14="",E14=0),0,IF(H14="",MOD(E14-D14,1)*24,MOD(H14-D14,1)*24)),2)</f>
        <v/>
      </c>
      <c r="J14" s="150" t="n"/>
      <c r="K14" s="270" t="n"/>
      <c r="L14" s="271" t="n"/>
      <c r="M14" s="272">
        <f>MAX(0,V14-W14)</f>
        <v/>
      </c>
      <c r="N14" s="56">
        <f>(IF(OR($C14="",$D14=""),0,
 IF(OR($A14="Holiday",$A15="Holiday"),
    IF(ISNUMBER(MATCH(TRIM($B14),{"Phagwah","Good Friday","Easter Monday","Labour Day","Christmas","Eid ul Azha","Romans-2","Globe-12","Neptune P1"},0)),0,$I14),
 IF(AND(NOT(OR($A14="Annual Leave",$A15="Annual Leave")),$A14="Off day"),$I14,
  MAX(0,$I14-$V14)
  ))))+W14</f>
        <v/>
      </c>
      <c r="O14" s="56">
        <f>IF(AND(OR($A14="Holiday",$A15="Holiday"),
        ISNUMBER(MATCH(TRIM($B14),{"Phagwah","Good Friday","Easter Monday","Labour Day","Christmas","Eid ul Azha","Romans-2","Globe-12","Neptune P1"},0))),
   $I14,0)</f>
        <v/>
      </c>
      <c r="P14" s="56">
        <f>IF(OR($O$7="Canteen",$O$7="Head Office"),0,IF($I14&lt;=0,0,IF(OR(OR(TRIM($J14)="Hebrews",TRIM($J14)="Romans",TRIM($J14)="Romans-2",TRIM($J14)="Globe",TRIM($J14)="Globe-12",TRIM($J14)="Neptune P1"),AND($I15&gt;0,OR(TRIM($J15)="Hebrews",TRIM($J15)="Romans",TRIM($J15)="Romans-2",TRIM($J15)="Globe",TRIM($J15)="Globe-12",TRIM($J15)="Neptune P1"))),1,0)))</f>
        <v/>
      </c>
      <c r="Q14" s="57" t="n"/>
      <c r="R14" s="56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IF($I14&gt;0,1,0),
      0
   ),
0))</f>
        <v/>
      </c>
      <c r="S14" s="56">
        <f>IF(OR($A14="Annual Leave",$A15="Annual Leave"),IF($A14="Annual Leave",8,0),0)</f>
        <v/>
      </c>
      <c r="T14" s="58" t="n"/>
      <c r="U14" s="144">
        <f>MAX(0,40-Y14)</f>
        <v/>
      </c>
      <c r="V14" s="151">
        <f>IF(OR($C14="",$D14=""),0,
 IF(OR($A14="Holiday",$A15="Holiday"),0,
 IF(AND(NOT(OR($A14="Annual Leave",$A15="Annual Leave")),$A14="Off day"),0,
  IF($I14+$I15&gt;=8,IF($I14&gt;=8,8,$I14),$I14)
  )))</f>
        <v/>
      </c>
      <c r="W14" s="151">
        <f>MAX(0,V14-U14)</f>
        <v/>
      </c>
      <c r="X14" s="151">
        <f>IF(C14="","",C14-WEEKDAY(C14,1)+1)</f>
        <v/>
      </c>
      <c r="Y14" s="151">
        <f>IF(X14=X14,$L$11,0)</f>
        <v/>
      </c>
      <c r="Z14" s="151" t="n"/>
      <c r="AA14" s="151" t="n"/>
      <c r="AB14" s="151" t="n"/>
      <c r="AC14" s="351" t="n"/>
      <c r="AD14" s="351" t="n"/>
      <c r="AE14" s="351" t="n"/>
      <c r="AF14" s="351" t="n"/>
    </row>
    <row r="15" ht="24" customHeight="1" s="348" thickBot="1">
      <c r="A15" s="147" t="inlineStr">
        <is>
          <t>On Day</t>
        </is>
      </c>
      <c r="B15" s="269" t="n"/>
      <c r="C15" s="89">
        <f>C14</f>
        <v/>
      </c>
      <c r="D15" s="59" t="n"/>
      <c r="E15" s="152">
        <f>IF(D15="", "",
 IF(D15=TIME(0,0,0), 0,
 IF(AND(D15&gt;=TIME(0,0,1), D15&lt;=TIME(2,0,0)), TIME(7,0,0),
 IF(AND(D15&gt;=TIME(6,0,0), D15&lt;=TIME(8,0,0)), TIME(12,0,0),
 IF(AND(D15&gt;TIME(8,0,0), D15&lt;=TIME(13,59,0)), TIME(15,0,0),
 IF(AND(D15&gt;=TIME(14,0,0), D15&lt;=TIME(17,59,0)), TIME(21,0,0),
 IF(AND(D15&gt;=TIME(18,0,0), D15&lt;=TIME(21,59,0)), TIME(0,0,0),
 IF(AND(D15&gt;=TIME(22,0,0), D15&lt;=TIME(23,59,59)), TIME(7,0,0), ""))))))))</f>
        <v/>
      </c>
      <c r="F15" s="153" t="n"/>
      <c r="G15" s="152">
        <f>IF(AND(D15&gt;=TIME(6,0,0),D15&lt;=TIME(8,0,0)),E15,"")</f>
        <v/>
      </c>
      <c r="H15" s="59" t="n"/>
      <c r="I15" s="60">
        <f>ROUND(IF(OR(D15="",E15="",E15=0),0,IF(H15="",MOD(E15-D15,1)*24,MOD(H15-D15,1)*24)),2)</f>
        <v/>
      </c>
      <c r="J15" s="150" t="n"/>
      <c r="K15" s="270" t="n"/>
      <c r="L15" s="271" t="n"/>
      <c r="M15" s="272">
        <f>MAX(0,V15-W15)</f>
        <v/>
      </c>
      <c r="N15" s="61">
        <f>(IF(OR($C15="",$D15=""),0,
 IF(OR($A14="Holiday",$A15="Holiday"),
    IF(ISNUMBER(MATCH(TRIM($B15),{"Phagwah","Good Friday","Easter Monday","Labour Day","Christmas","Eid ul Azha","Romans-2","Globe-12","Neptune P1"},0)),0,$I15),
 IF(AND(NOT(OR($A14="Annual Leave",$A15="Annual Leave")),$A15="Off day"),$I15,
  MAX(0,$I15-$V15)
  ))))+W15</f>
        <v/>
      </c>
      <c r="O15" s="61">
        <f>IF(AND(OR($A14="Holiday",$A15="Holiday"),
        ISNUMBER(MATCH(TRIM($B15),{"Phagwah","Good Friday","Easter Monday","Labour Day","Christmas","Eid ul Azha","Romans-2","Globe-12","Neptune P1"},0))),
   $I15,0)</f>
        <v/>
      </c>
      <c r="P15" s="61">
        <f>IF(OR($O$7="Canteen",$O$7="Head Office"),0,IF($I15&lt;=0,0,IF(AND($I14&lt;=0,OR(TRIM($J15)="Hebrews",TRIM($J15)="Romans",TRIM($J15)="Romans-2",TRIM($J15)="Globe",TRIM($J15)="Globe-12",TRIM($J15)="Neptune P1")),1,0)))</f>
        <v/>
      </c>
      <c r="Q15" s="62" t="n"/>
      <c r="R15" s="61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IF(AND($I14=0,$I15&gt;0),1,0),
      0
   ),
0))</f>
        <v/>
      </c>
      <c r="S15" s="61">
        <f>IF(OR($A14="Annual Leave",$A15="Annual Leave"),IF(AND($A14&lt;&gt;"Annual Leave",$A15="Annual Leave"),8,0),0)</f>
        <v/>
      </c>
      <c r="T15" s="63" t="n"/>
      <c r="U15" s="144">
        <f>MAX(0,40-Y15)</f>
        <v/>
      </c>
      <c r="V15" s="151">
        <f>IF(OR($C15="",$D15=""),0,
 IF(OR($A14="Holiday",$A15="Holiday"),0,
 IF(AND(NOT(OR($A14="Annual Leave",$A15="Annual Leave")),$A15="Off day"),0,
  IF($I14+$I15&gt;=8,IF($I14&gt;=8,0,8-$I14),$I15)
  )))</f>
        <v/>
      </c>
      <c r="W15" s="151">
        <f>MAX(0,V15-U15)</f>
        <v/>
      </c>
      <c r="X15" s="151">
        <f>IF(C15="","",C15-WEEKDAY(C15,1)+1)</f>
        <v/>
      </c>
      <c r="Y15" s="151">
        <f>SUMPRODUCT(($X$14:$X14=X15)*(($V$14:$V14)+($O$14:$O14)))+IF(X15=X14,$L$11,0)</f>
        <v/>
      </c>
      <c r="Z15" s="151" t="n"/>
      <c r="AA15" s="151" t="n"/>
      <c r="AB15" s="151" t="n"/>
      <c r="AC15" s="351" t="n"/>
      <c r="AD15" s="351" t="n"/>
      <c r="AE15" s="351" t="n"/>
      <c r="AF15" s="351" t="n"/>
    </row>
    <row r="16" ht="24" customHeight="1" s="348" thickBot="1">
      <c r="A16" s="154" t="inlineStr">
        <is>
          <t>On Day</t>
        </is>
      </c>
      <c r="B16" s="273" t="n"/>
      <c r="C16" s="90">
        <f>C14+1</f>
        <v/>
      </c>
      <c r="D16" s="8" t="n"/>
      <c r="E16" s="155">
        <f>IF(D16="", "",
 IF(D16=TIME(0,0,0), 0,
 IF(AND(D16&gt;=TIME(0,0,1), D16&lt;=TIME(2,0,0)), TIME(7,0,0),
 IF(AND(D16&gt;=TIME(6,0,0), D16&lt;=TIME(8,0,0)), TIME(12,0,0),
 IF(AND(D16&gt;TIME(8,0,0), D16&lt;=TIME(13,59,0)), TIME(15,0,0),
 IF(AND(D16&gt;=TIME(14,0,0), D16&lt;=TIME(17,59,0)), TIME(21,0,0),
 IF(AND(D16&gt;=TIME(18,0,0), D16&lt;=TIME(21,59,0)), TIME(0,0,0),
 IF(AND(D16&gt;=TIME(22,0,0), D16&lt;=TIME(23,59,59)), TIME(7,0,0), ""))))))))</f>
        <v/>
      </c>
      <c r="F16" s="156" t="n"/>
      <c r="G16" s="155">
        <f>IF(AND(D16&gt;=TIME(6,0,0),D16&lt;=TIME(8,0,0)),E16,"")</f>
        <v/>
      </c>
      <c r="H16" s="8" t="n"/>
      <c r="I16" s="30">
        <f>ROUND(IF(OR(D16="",E16="",E16=0),0,IF(H16="",MOD(E16-D16,1)*24,MOD(H16-D16,1)*24)),2)</f>
        <v/>
      </c>
      <c r="J16" s="157" t="n"/>
      <c r="K16" s="274" t="n"/>
      <c r="L16" s="271" t="n"/>
      <c r="M16" s="275">
        <f>MAX(0,V16-W16)</f>
        <v/>
      </c>
      <c r="N16" s="9">
        <f>(IF(OR($C16="",$D16=""),0,
 IF(OR($A16="Holiday",$A17="Holiday"),
    IF(ISNUMBER(MATCH(TRIM($B16),{"Phagwah","Good Friday","Easter Monday","Labour Day","Christmas","Eid ul Azha","Romans-2","Globe-12","Neptune P1"},0)),0,$I16),
 IF(AND(NOT(OR($A16="Annual Leave",$A17="Annual Leave")),$A16="Off day"),$I16,
  MAX(0,$I16-$V16)
  ))))+W16</f>
        <v/>
      </c>
      <c r="O16" s="9">
        <f>IF(AND(OR($A16="Holiday",$A17="Holiday"),
        ISNUMBER(MATCH(TRIM($B16),{"Phagwah","Good Friday","Easter Monday","Labour Day","Christmas","Eid ul Azha","Romans-2","Globe-12","Neptune P1"},0))),
   $I16,0)</f>
        <v/>
      </c>
      <c r="P16" s="9">
        <f>IF(OR($O$7="Canteen",$O$7="Head Office"),0,IF($I16&lt;=0,0,IF(OR(OR(TRIM($J16)="Hebrews",TRIM($J16)="Romans",TRIM($J16)="Romans-2",TRIM($J16)="Globe",TRIM($J16)="Globe-12",TRIM($J16)="Neptune P1"),AND($I17&gt;0,OR(TRIM($J17)="Hebrews",TRIM($J17)="Romans",TRIM($J17)="Romans-2",TRIM($J17)="Globe",TRIM($J17)="Globe-12",TRIM($J17)="Neptune P1"))),1,0)))</f>
        <v/>
      </c>
      <c r="Q16" s="10" t="n"/>
      <c r="R16" s="9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IF($I16&gt;0,1,0),
      0
   ),
0))</f>
        <v/>
      </c>
      <c r="S16" s="9">
        <f>IF(OR($A16="Annual Leave",$A17="Annual Leave"),IF($A16="Annual Leave",8,0),0)</f>
        <v/>
      </c>
      <c r="T16" s="91" t="n"/>
      <c r="U16" s="144">
        <f>MAX(0,40-Y16)</f>
        <v/>
      </c>
      <c r="V16" s="351">
        <f>IF(OR($C16="",$D16=""),0,
 IF(OR($A16="Holiday",$A17="Holiday"),0,
 IF(AND(NOT(OR($A16="Annual Leave",$A17="Annual Leave")),$A16="Off day"),0,
  IF($I16+$I17&gt;=8,IF($I16&gt;=8,8,$I16),$I16)
  )))</f>
        <v/>
      </c>
      <c r="W16" s="351">
        <f>MAX(0,V16-U16)</f>
        <v/>
      </c>
      <c r="X16" s="351">
        <f>IF(C16="","",C16-WEEKDAY(C16,1)+1)</f>
        <v/>
      </c>
      <c r="Y16" s="351">
        <f>SUMPRODUCT(($X$14:$X15=X16)*(($V$14:$V15)+($O$14:$O15)))+IF(X16=X14,$L$11,0)</f>
        <v/>
      </c>
      <c r="Z16" s="351" t="n"/>
      <c r="AA16" s="351" t="n"/>
      <c r="AB16" s="351" t="n"/>
      <c r="AC16" s="351" t="n"/>
      <c r="AD16" s="351" t="n"/>
      <c r="AE16" s="351" t="n"/>
      <c r="AF16" s="351" t="n"/>
    </row>
    <row r="17" ht="24" customHeight="1" s="348" thickBot="1">
      <c r="A17" s="154" t="inlineStr">
        <is>
          <t>On Day</t>
        </is>
      </c>
      <c r="B17" s="273" t="n"/>
      <c r="C17" s="90">
        <f>C16</f>
        <v/>
      </c>
      <c r="D17" s="276" t="n"/>
      <c r="E17" s="277">
        <f>IF(D17="", "",
 IF(D17=TIME(0,0,0), 0,
 IF(AND(D17&gt;=TIME(0,0,1), D17&lt;=TIME(2,0,0)), TIME(7,0,0),
 IF(AND(D17&gt;=TIME(6,0,0), D17&lt;=TIME(8,0,0)), TIME(12,0,0),
 IF(AND(D17&gt;TIME(8,0,0), D17&lt;=TIME(13,59,0)), TIME(15,0,0),
 IF(AND(D17&gt;=TIME(14,0,0), D17&lt;=TIME(17,59,0)), TIME(21,0,0),
 IF(AND(D17&gt;=TIME(18,0,0), D17&lt;=TIME(21,59,0)), TIME(0,0,0),
 IF(AND(D17&gt;=TIME(22,0,0), D17&lt;=TIME(23,59,59)), TIME(7,0,0), ""))))))))</f>
        <v/>
      </c>
      <c r="F17" s="156" t="n"/>
      <c r="G17" s="277">
        <f>IF(AND(D17&gt;=TIME(6,0,0),D17&lt;=TIME(8,0,0)),E17,"")</f>
        <v/>
      </c>
      <c r="H17" s="276" t="n"/>
      <c r="I17" s="30">
        <f>ROUND(IF(OR(D17="",E17="",E17=0),0,IF(H17="",MOD(E17-D17,1)*24,MOD(H17-D17,1)*24)),2)</f>
        <v/>
      </c>
      <c r="J17" s="158" t="n"/>
      <c r="K17" s="274" t="n"/>
      <c r="L17" s="271" t="n"/>
      <c r="M17" s="275">
        <f>MAX(0,V17-W17)</f>
        <v/>
      </c>
      <c r="N17" s="278">
        <f>(IF(OR($C17="",$D17=""),0,
 IF(OR($A16="Holiday",$A17="Holiday"),
    IF(ISNUMBER(MATCH(TRIM($B17),{"Phagwah","Good Friday","Easter Monday","Labour Day","Christmas","Eid ul Azha","Romans-2","Globe-12","Neptune P1"},0)),0,$I17),
 IF(AND(NOT(OR($A16="Annual Leave",$A17="Annual Leave")),$A17="Off day"),$I17,
  MAX(0,$I17-$V17)
  ))))+W17</f>
        <v/>
      </c>
      <c r="O17" s="278">
        <f>IF(AND(OR($A16="Holiday",$A17="Holiday"),
        ISNUMBER(MATCH(TRIM($B17),{"Phagwah","Good Friday","Easter Monday","Labour Day","Christmas","Eid ul Azha","Romans-2","Globe-12","Neptune P1"},0))),
   $I17,0)</f>
        <v/>
      </c>
      <c r="P17" s="278">
        <f>IF(OR($O$7="Canteen",$O$7="Head Office"),0,IF($I17&lt;=0,0,IF(AND($I16&lt;=0,OR(TRIM($J17)="Hebrews",TRIM($J17)="Romans",TRIM($J17)="Romans-2",TRIM($J17)="Globe",TRIM($J17)="Globe-12",TRIM($J17)="Neptune P1")),1,0)))</f>
        <v/>
      </c>
      <c r="Q17" s="279" t="n"/>
      <c r="R17" s="278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IF(AND($I16=0,$I17&gt;0),1,0),
      0
   ),
0))</f>
        <v/>
      </c>
      <c r="S17" s="278">
        <f>IF(OR($A16="Annual Leave",$A17="Annual Leave"),IF(AND($A16&lt;&gt;"Annual Leave",$A17="Annual Leave"),8,0),0)</f>
        <v/>
      </c>
      <c r="T17" s="280" t="n"/>
      <c r="U17" s="144">
        <f>MAX(0,40-Y17)</f>
        <v/>
      </c>
      <c r="V17" s="351">
        <f>IF(OR($C17="",$D17=""),0,
 IF(OR($A16="Holiday",$A17="Holiday"),0,
 IF(AND(NOT(OR($A16="Annual Leave",$A17="Annual Leave")),$A17="Off day"),0,
  IF($I16+$I17&gt;=8,IF($I16&gt;=8,0,8-$I16),$I17)
  )))</f>
        <v/>
      </c>
      <c r="W17" s="351">
        <f>MAX(0,V17-U17)</f>
        <v/>
      </c>
      <c r="X17" s="351">
        <f>IF(C17="","",C17-WEEKDAY(C17,1)+1)</f>
        <v/>
      </c>
      <c r="Y17" s="351">
        <f>SUMPRODUCT(($X$14:$X16=X17)*(($V$14:$V16)+($O$14:$O16)))+IF(X17=X14,$L$11,0)</f>
        <v/>
      </c>
      <c r="Z17" s="351" t="n"/>
      <c r="AA17" s="351" t="n"/>
      <c r="AB17" s="351" t="n"/>
      <c r="AC17" s="351" t="n"/>
      <c r="AD17" s="351" t="n"/>
      <c r="AE17" s="351" t="n"/>
      <c r="AF17" s="351" t="n"/>
    </row>
    <row r="18" ht="24" customHeight="1" s="348" thickBot="1">
      <c r="A18" s="159" t="inlineStr">
        <is>
          <t>On Day</t>
        </is>
      </c>
      <c r="B18" s="281" t="n"/>
      <c r="C18" s="92">
        <f>C16+1</f>
        <v/>
      </c>
      <c r="D18" s="31" t="n"/>
      <c r="E18" s="160">
        <f>IF(D18="", "",
 IF(D18=TIME(0,0,0), 0,
 IF(AND(D18&gt;=TIME(0,0,1), D18&lt;=TIME(2,0,0)), TIME(7,0,0),
 IF(AND(D18&gt;=TIME(6,0,0), D18&lt;=TIME(8,0,0)), TIME(12,0,0),
 IF(AND(D18&gt;TIME(8,0,0), D18&lt;=TIME(13,59,0)), TIME(15,0,0),
 IF(AND(D18&gt;=TIME(14,0,0), D18&lt;=TIME(17,59,0)), TIME(21,0,0),
 IF(AND(D18&gt;=TIME(18,0,0), D18&lt;=TIME(21,59,0)), TIME(0,0,0),
 IF(AND(D18&gt;=TIME(22,0,0), D18&lt;=TIME(23,59,59)), TIME(7,0,0), ""))))))))</f>
        <v/>
      </c>
      <c r="F18" s="161" t="n"/>
      <c r="G18" s="160">
        <f>IF(AND(D18&gt;=TIME(6,0,0),D18&lt;=TIME(8,0,0)),E18,"")</f>
        <v/>
      </c>
      <c r="H18" s="31" t="n"/>
      <c r="I18" s="32">
        <f>ROUND(IF(OR(D18="",E18="",E18=0),0,IF(H18="",MOD(E18-D18,1)*24,MOD(H18-D18,1)*24)),2)</f>
        <v/>
      </c>
      <c r="J18" s="162" t="n"/>
      <c r="K18" s="282" t="n"/>
      <c r="L18" s="271" t="n"/>
      <c r="M18" s="283">
        <f>MAX(0,V18-W18)</f>
        <v/>
      </c>
      <c r="N18" s="33">
        <f>(IF(OR($C18="",$D18=""),0,
 IF(OR($A18="Holiday",$A19="Holiday"),
    IF(ISNUMBER(MATCH(TRIM($B18),{"Phagwah","Good Friday","Easter Monday","Labour Day","Christmas","Eid ul Azha","Romans-2","Globe-12","Neptune P1"},0)),0,$I18),
 IF(AND(NOT(OR($A18="Annual Leave",$A19="Annual Leave")),$A18="Off day"),$I18,
  MAX(0,$I18-$V18)
  ))))+W18</f>
        <v/>
      </c>
      <c r="O18" s="33">
        <f>IF(AND(OR($A18="Holiday",$A19="Holiday"),
        ISNUMBER(MATCH(TRIM($B18),{"Phagwah","Good Friday","Easter Monday","Labour Day","Christmas","Eid ul Azha","Romans-2","Globe-12","Neptune P1"},0))),
   $I18,0)</f>
        <v/>
      </c>
      <c r="P18" s="33">
        <f>IF(OR($O$7="Canteen",$O$7="Head Office"),0,IF($I18&lt;=0,0,IF(OR(OR(TRIM($J18)="Hebrews",TRIM($J18)="Romans",TRIM($J18)="Romans-2",TRIM($J18)="Globe",TRIM($J18)="Globe-12",TRIM($J18)="Neptune P1"),AND($I19&gt;0,OR(TRIM($J19)="Hebrews",TRIM($J19)="Romans",TRIM($J19)="Romans-2",TRIM($J19)="Globe",TRIM($J19)="Globe-12",TRIM($J19)="Neptune P1"))),1,0)))</f>
        <v/>
      </c>
      <c r="Q18" s="34" t="n"/>
      <c r="R18" s="33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IF($I18&gt;0,1,0),
      0
   ),
0))</f>
        <v/>
      </c>
      <c r="S18" s="33">
        <f>IF(OR($A18="Annual Leave",$A19="Annual Leave"),IF($A18="Annual Leave",8,0),0)</f>
        <v/>
      </c>
      <c r="T18" s="35" t="n"/>
      <c r="U18" s="144">
        <f>MAX(0,40-Y18)</f>
        <v/>
      </c>
      <c r="V18" s="351">
        <f>IF(OR($C18="",$D18=""),0,
 IF(OR($A18="Holiday",$A19="Holiday"),0,
 IF(AND(NOT(OR($A18="Annual Leave",$A19="Annual Leave")),$A18="Off day"),0,
  IF($I18+$I19&gt;=8,IF($I18&gt;=8,8,$I18),$I18)
  )))</f>
        <v/>
      </c>
      <c r="W18" s="351">
        <f>MAX(0,V18-U18)</f>
        <v/>
      </c>
      <c r="X18" s="351">
        <f>IF(C18="","",C18-WEEKDAY(C18,1)+1)</f>
        <v/>
      </c>
      <c r="Y18" s="351">
        <f>SUMPRODUCT(($X$14:$X17=X18)*(($V$14:$V17)+($O$14:$O17)))+IF(X18=X14,$L$11,0)</f>
        <v/>
      </c>
      <c r="Z18" s="351" t="n"/>
      <c r="AA18" s="351" t="n"/>
      <c r="AB18" s="351" t="n"/>
      <c r="AC18" s="351" t="n"/>
      <c r="AD18" s="351" t="n"/>
      <c r="AE18" s="351" t="n"/>
      <c r="AF18" s="351" t="n"/>
    </row>
    <row r="19" ht="24" customHeight="1" s="348" thickBot="1">
      <c r="A19" s="159" t="inlineStr">
        <is>
          <t>On Day</t>
        </is>
      </c>
      <c r="B19" s="281" t="n"/>
      <c r="C19" s="93">
        <f>C18</f>
        <v/>
      </c>
      <c r="D19" s="36" t="n"/>
      <c r="E19" s="163">
        <f>IF(D19="", "",
 IF(D19=TIME(0,0,0), 0,
 IF(AND(D19&gt;=TIME(0,0,1), D19&lt;=TIME(2,0,0)), TIME(7,0,0),
 IF(AND(D19&gt;=TIME(6,0,0), D19&lt;=TIME(8,0,0)), TIME(12,0,0),
 IF(AND(D19&gt;TIME(8,0,0), D19&lt;=TIME(13,59,0)), TIME(15,0,0),
 IF(AND(D19&gt;=TIME(14,0,0), D19&lt;=TIME(17,59,0)), TIME(21,0,0),
 IF(AND(D19&gt;=TIME(18,0,0), D19&lt;=TIME(21,59,0)), TIME(0,0,0),
 IF(AND(D19&gt;=TIME(22,0,0), D19&lt;=TIME(23,59,59)), TIME(7,0,0), ""))))))))</f>
        <v/>
      </c>
      <c r="F19" s="164" t="n"/>
      <c r="G19" s="163">
        <f>IF(AND(D19&gt;=TIME(6,0,0),D19&lt;=TIME(8,0,0)),E19,"")</f>
        <v/>
      </c>
      <c r="H19" s="36" t="n"/>
      <c r="I19" s="37">
        <f>ROUND(IF(OR(D19="",E19="",E19=0),0,IF(H19="",MOD(E19-D19,1)*24,MOD(H19-D19,1)*24)),2)</f>
        <v/>
      </c>
      <c r="J19" s="162" t="n"/>
      <c r="K19" s="282" t="n"/>
      <c r="L19" s="271" t="n"/>
      <c r="M19" s="283">
        <f>MAX(0,V19-W19)</f>
        <v/>
      </c>
      <c r="N19" s="38">
        <f>(IF(OR($C19="",$D19=""),0,
 IF(OR($A18="Holiday",$A19="Holiday"),
    IF(ISNUMBER(MATCH(TRIM($B19),{"Phagwah","Good Friday","Easter Monday","Labour Day","Christmas","Eid ul Azha","Romans-2","Globe-12","Neptune P1"},0)),0,$I19),
 IF(AND(NOT(OR($A18="Annual Leave",$A19="Annual Leave")),$A19="Off day"),$I19,
  MAX(0,$I19-$V19)
  ))))+W19</f>
        <v/>
      </c>
      <c r="O19" s="38">
        <f>IF(AND(OR($A18="Holiday",$A19="Holiday"),
        ISNUMBER(MATCH(TRIM($B19),{"Phagwah","Good Friday","Easter Monday","Labour Day","Christmas","Eid ul Azha","Romans-2","Globe-12","Neptune P1"},0))),
   $I19,0)</f>
        <v/>
      </c>
      <c r="P19" s="38">
        <f>IF(OR($O$7="Canteen",$O$7="Head Office"),0,IF($I19&lt;=0,0,IF(AND($I18&lt;=0,OR(TRIM($J19)="Hebrews",TRIM($J19)="Romans",TRIM($J19)="Romans-2",TRIM($J19)="Globe",TRIM($J19)="Globe-12",TRIM($J19)="Neptune P1")),1,0)))</f>
        <v/>
      </c>
      <c r="Q19" s="39" t="n"/>
      <c r="R19" s="38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IF(AND($I18=0,$I19&gt;0),1,0),
      0
   ),
0))</f>
        <v/>
      </c>
      <c r="S19" s="38">
        <f>IF(OR($A18="Annual Leave",$A19="Annual Leave"),IF(AND($A18&lt;&gt;"Annual Leave",$A19="Annual Leave"),8,0),0)</f>
        <v/>
      </c>
      <c r="T19" s="40" t="n"/>
      <c r="U19" s="144">
        <f>MAX(0,40-Y19)</f>
        <v/>
      </c>
      <c r="V19" s="351">
        <f>IF(OR($C19="",$D19=""),0,
 IF(OR($A18="Holiday",$A19="Holiday"),0,
 IF(AND(NOT(OR($A18="Annual Leave",$A19="Annual Leave")),$A19="Off day"),0,
  IF($I18+$I19&gt;=8,IF($I18&gt;=8,0,8-$I18),$I19)
  )))</f>
        <v/>
      </c>
      <c r="W19" s="351">
        <f>MAX(0,V19-U19)</f>
        <v/>
      </c>
      <c r="X19" s="351">
        <f>IF(C19="","",C19-WEEKDAY(C19,1)+1)</f>
        <v/>
      </c>
      <c r="Y19" s="351">
        <f>SUMPRODUCT(($X$14:$X18=X19)*(($V$14:$V18)+($O$14:$O18)))+IF(X19=X14,$L$11,0)</f>
        <v/>
      </c>
      <c r="Z19" s="351" t="n"/>
      <c r="AA19" s="351" t="n"/>
      <c r="AB19" s="351" t="n"/>
      <c r="AC19" s="351" t="n"/>
      <c r="AD19" s="351" t="n"/>
      <c r="AE19" s="351" t="n"/>
      <c r="AF19" s="351" t="n"/>
    </row>
    <row r="20" ht="24" customHeight="1" s="348" thickBot="1">
      <c r="A20" s="165" t="inlineStr">
        <is>
          <t>On Day</t>
        </is>
      </c>
      <c r="B20" s="284" t="n"/>
      <c r="C20" s="94">
        <f>C18+1</f>
        <v/>
      </c>
      <c r="D20" s="41" t="n"/>
      <c r="E20" s="166">
        <f>IF(D20="", "",
 IF(D20=TIME(0,0,0), 0,
 IF(AND(D20&gt;=TIME(0,0,1), D20&lt;=TIME(2,0,0)), TIME(7,0,0),
 IF(AND(D20&gt;=TIME(6,0,0), D20&lt;=TIME(8,0,0)), TIME(12,0,0),
 IF(AND(D20&gt;TIME(8,0,0), D20&lt;=TIME(13,59,0)), TIME(15,0,0),
 IF(AND(D20&gt;=TIME(14,0,0), D20&lt;=TIME(17,59,0)), TIME(21,0,0),
 IF(AND(D20&gt;=TIME(18,0,0), D20&lt;=TIME(21,59,0)), TIME(0,0,0),
 IF(AND(D20&gt;=TIME(22,0,0), D20&lt;=TIME(23,59,59)), TIME(7,0,0), ""))))))))</f>
        <v/>
      </c>
      <c r="F20" s="167" t="n"/>
      <c r="G20" s="166">
        <f>IF(AND(D20&gt;=TIME(6,0,0),D20&lt;=TIME(8,0,0)),E20,"")</f>
        <v/>
      </c>
      <c r="H20" s="41" t="n"/>
      <c r="I20" s="95">
        <f>ROUND(IF(OR(D20="",E20="",E20=0),0,IF(H20="",MOD(E20-D20,1)*24,MOD(H20-D20,1)*24)),2)</f>
        <v/>
      </c>
      <c r="J20" s="168" t="n"/>
      <c r="K20" s="285" t="n"/>
      <c r="L20" s="271" t="n"/>
      <c r="M20" s="286">
        <f>MAX(0,V20-W20)</f>
        <v/>
      </c>
      <c r="N20" s="42">
        <f>(IF(OR($C20="",$D20=""),0,
 IF(OR($A20="Holiday",$A21="Holiday"),
    IF(ISNUMBER(MATCH(TRIM($B20),{"Phagwah","Good Friday","Easter Monday","Labour Day","Christmas","Eid ul Azha","Romans-2","Globe-12","Neptune P1"},0)),0,$I20),
 IF(AND(NOT(OR($A20="Annual Leave",$A21="Annual Leave")),$A20="Off day"),$I20,
  MAX(0,$I20-$V20)
  ))))+W20</f>
        <v/>
      </c>
      <c r="O20" s="42">
        <f>IF(AND(OR($A20="Holiday",$A21="Holiday"),
        ISNUMBER(MATCH(TRIM($B20),{"Phagwah","Good Friday","Easter Monday","Labour Day","Christmas","Eid ul Azha","Romans-2","Globe-12","Neptune P1"},0))),
   $I20,0)</f>
        <v/>
      </c>
      <c r="P20" s="42">
        <f>IF(OR($O$7="Canteen",$O$7="Head Office"),0,IF($I20&lt;=0,0,IF(OR(OR(TRIM($J20)="Hebrews",TRIM($J20)="Romans",TRIM($J20)="Romans-2",TRIM($J20)="Globe",TRIM($J20)="Globe-12",TRIM($J20)="Neptune P1"),AND($I21&gt;0,OR(TRIM($J21)="Hebrews",TRIM($J21)="Romans",TRIM($J21)="Romans-2",TRIM($J21)="Globe",TRIM($J21)="Globe-12",TRIM($J21)="Neptune P1"))),1,0)))</f>
        <v/>
      </c>
      <c r="Q20" s="43" t="n"/>
      <c r="R20" s="42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IF($I20&gt;0,1,0),
      0
   ),
0))</f>
        <v/>
      </c>
      <c r="S20" s="42">
        <f>IF(OR($A20="Annual Leave",$A21="Annual Leave"),IF($A20="Annual Leave",8,0),0)</f>
        <v/>
      </c>
      <c r="T20" s="96" t="n"/>
      <c r="U20" s="144">
        <f>MAX(0,40-Y20)</f>
        <v/>
      </c>
      <c r="V20" s="351">
        <f>IF(OR($C20="",$D20=""),0,
 IF(OR($A20="Holiday",$A21="Holiday"),0,
 IF(AND(NOT(OR($A20="Annual Leave",$A21="Annual Leave")),$A20="Off day"),0,
  IF($I20+$I21&gt;=8,IF($I20&gt;=8,8,$I20),$I20)
  )))</f>
        <v/>
      </c>
      <c r="W20" s="351">
        <f>MAX(0,V20-U20)</f>
        <v/>
      </c>
      <c r="X20" s="351">
        <f>IF(C20="","",C20-WEEKDAY(C20,1)+1)</f>
        <v/>
      </c>
      <c r="Y20" s="351">
        <f>SUMPRODUCT(($X$14:$X19=X20)*(($V$14:$V19)+($O$14:$O19)))+IF(X20=X14,$L$11,0)</f>
        <v/>
      </c>
      <c r="Z20" s="351" t="n"/>
      <c r="AA20" s="351" t="n"/>
      <c r="AB20" s="351" t="n"/>
      <c r="AC20" s="351" t="n"/>
      <c r="AD20" s="351" t="n"/>
      <c r="AE20" s="351" t="n"/>
      <c r="AF20" s="351" t="n"/>
    </row>
    <row r="21" ht="24" customHeight="1" s="348" thickBot="1">
      <c r="A21" s="165" t="inlineStr">
        <is>
          <t>On Day</t>
        </is>
      </c>
      <c r="B21" s="284" t="n"/>
      <c r="C21" s="94">
        <f>C20</f>
        <v/>
      </c>
      <c r="D21" s="287" t="n"/>
      <c r="E21" s="288">
        <f>IF(D21="", "",
 IF(D21=TIME(0,0,0), 0,
 IF(AND(D21&gt;=TIME(0,0,1), D21&lt;=TIME(2,0,0)), TIME(7,0,0),
 IF(AND(D21&gt;=TIME(6,0,0), D21&lt;=TIME(8,0,0)), TIME(12,0,0),
 IF(AND(D21&gt;TIME(8,0,0), D21&lt;=TIME(13,59,0)), TIME(15,0,0),
 IF(AND(D21&gt;=TIME(14,0,0), D21&lt;=TIME(17,59,0)), TIME(21,0,0),
 IF(AND(D21&gt;=TIME(18,0,0), D21&lt;=TIME(21,59,0)), TIME(0,0,0),
 IF(AND(D21&gt;=TIME(22,0,0), D21&lt;=TIME(23,59,59)), TIME(7,0,0), ""))))))))</f>
        <v/>
      </c>
      <c r="F21" s="167" t="n"/>
      <c r="G21" s="288">
        <f>IF(AND(D21&gt;=TIME(6,0,0),D21&lt;=TIME(8,0,0)),E21,"")</f>
        <v/>
      </c>
      <c r="H21" s="287" t="n"/>
      <c r="I21" s="95">
        <f>ROUND(IF(OR(D21="",E21="",E21=0),0,IF(H21="",MOD(E21-D21,1)*24,MOD(H21-D21,1)*24)),2)</f>
        <v/>
      </c>
      <c r="J21" s="169" t="n"/>
      <c r="K21" s="285" t="n"/>
      <c r="L21" s="271" t="n"/>
      <c r="M21" s="286">
        <f>MAX(0,V21-W21)</f>
        <v/>
      </c>
      <c r="N21" s="289">
        <f>(IF(OR($C21="",$D21=""),0,
 IF(OR($A20="Holiday",$A21="Holiday"),
    IF(ISNUMBER(MATCH(TRIM($B21),{"Phagwah","Good Friday","Easter Monday","Labour Day","Christmas","Eid ul Azha","Romans-2","Globe-12","Neptune P1"},0)),0,$I21),
 IF(AND(NOT(OR($A20="Annual Leave",$A21="Annual Leave")),$A21="Off day"),$I21,
  MAX(0,$I21-$V21)
  ))))+W21</f>
        <v/>
      </c>
      <c r="O21" s="289">
        <f>IF(AND(OR($A20="Holiday",$A21="Holiday"),
        ISNUMBER(MATCH(TRIM($B21),{"Phagwah","Good Friday","Easter Monday","Labour Day","Christmas","Eid ul Azha","Romans-2","Globe-12","Neptune P1"},0))),
   $I21,0)</f>
        <v/>
      </c>
      <c r="P21" s="289">
        <f>IF(OR($O$7="Canteen",$O$7="Head Office"),0,IF($I21&lt;=0,0,IF(AND($I20&lt;=0,OR(TRIM($J21)="Hebrews",TRIM($J21)="Romans",TRIM($J21)="Romans-2",TRIM($J21)="Globe",TRIM($J21)="Globe-12",TRIM($J21)="Neptune P1")),1,0)))</f>
        <v/>
      </c>
      <c r="Q21" s="290" t="n"/>
      <c r="R21" s="289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IF(AND($I20=0,$I21&gt;0),1,0),
      0
   ),
0))</f>
        <v/>
      </c>
      <c r="S21" s="289">
        <f>IF(OR($A20="Annual Leave",$A21="Annual Leave"),IF(AND($A20&lt;&gt;"Annual Leave",$A21="Annual Leave"),8,0),0)</f>
        <v/>
      </c>
      <c r="T21" s="291" t="n"/>
      <c r="U21" s="144">
        <f>MAX(0,40-Y21)</f>
        <v/>
      </c>
      <c r="V21" s="351">
        <f>IF(OR($C21="",$D21=""),0,
 IF(OR($A20="Holiday",$A21="Holiday"),0,
 IF(AND(NOT(OR($A20="Annual Leave",$A21="Annual Leave")),$A21="Off day"),0,
  IF($I20+$I21&gt;=8,IF($I20&gt;=8,0,8-$I20),$I21)
  )))</f>
        <v/>
      </c>
      <c r="W21" s="351">
        <f>MAX(0,V21-U21)</f>
        <v/>
      </c>
      <c r="X21" s="351">
        <f>IF(C21="","",C21-WEEKDAY(C21,1)+1)</f>
        <v/>
      </c>
      <c r="Y21" s="351">
        <f>SUMPRODUCT(($X$14:$X20=X21)*(($V$14:$V20)+($O$14:$O20)))+IF(X21=X14,$L$11,0)</f>
        <v/>
      </c>
      <c r="Z21" s="351" t="n"/>
      <c r="AA21" s="351" t="n"/>
      <c r="AB21" s="351" t="n"/>
      <c r="AC21" s="351" t="n"/>
      <c r="AD21" s="351" t="n"/>
      <c r="AE21" s="351" t="n"/>
      <c r="AF21" s="351" t="n"/>
    </row>
    <row r="22" ht="24" customHeight="1" s="348" thickBot="1">
      <c r="A22" s="170" t="inlineStr">
        <is>
          <t>On Day</t>
        </is>
      </c>
      <c r="B22" s="292" t="n"/>
      <c r="C22" s="97">
        <f>C20+1</f>
        <v/>
      </c>
      <c r="D22" s="44" t="n"/>
      <c r="E22" s="171">
        <f>IF(D22="", "",
 IF(D22=TIME(0,0,0), 0,
 IF(AND(D22&gt;=TIME(0,0,1), D22&lt;=TIME(2,0,0)), TIME(7,0,0),
 IF(AND(D22&gt;=TIME(6,0,0), D22&lt;=TIME(8,0,0)), TIME(12,0,0),
 IF(AND(D22&gt;TIME(8,0,0), D22&lt;=TIME(13,59,0)), TIME(15,0,0),
 IF(AND(D22&gt;=TIME(14,0,0), D22&lt;=TIME(17,59,0)), TIME(21,0,0),
 IF(AND(D22&gt;=TIME(18,0,0), D22&lt;=TIME(21,59,0)), TIME(0,0,0),
 IF(AND(D22&gt;=TIME(22,0,0), D22&lt;=TIME(23,59,59)), TIME(7,0,0), ""))))))))</f>
        <v/>
      </c>
      <c r="F22" s="172" t="n"/>
      <c r="G22" s="171">
        <f>IF(AND(D22&gt;=TIME(6,0,0),D22&lt;=TIME(8,0,0)),E22,"")</f>
        <v/>
      </c>
      <c r="H22" s="44" t="n"/>
      <c r="I22" s="45">
        <f>ROUND(IF(OR(D22="",E22="",E22=0),0,IF(H22="",MOD(E22-D22,1)*24,MOD(H22-D22,1)*24)),2)</f>
        <v/>
      </c>
      <c r="J22" s="173" t="n"/>
      <c r="K22" s="293" t="n"/>
      <c r="L22" s="271" t="n"/>
      <c r="M22" s="294">
        <f>MAX(0,V22-W22)</f>
        <v/>
      </c>
      <c r="N22" s="46">
        <f>(IF(OR($C22="",$D22=""),0,
 IF(OR($A22="Holiday",$A23="Holiday"),
    IF(ISNUMBER(MATCH(TRIM($B22),{"Phagwah","Good Friday","Easter Monday","Labour Day","Christmas","Eid ul Azha","Romans-2","Globe-12","Neptune P1"},0)),0,$I22),
 IF(AND(NOT(OR($A22="Annual Leave",$A23="Annual Leave")),$A22="Off day"),$I22,
  MAX(0,$I22-$V22)
  ))))+W22</f>
        <v/>
      </c>
      <c r="O22" s="46">
        <f>IF(AND(OR($A22="Holiday",$A23="Holiday"),
        ISNUMBER(MATCH(TRIM($B22),{"Phagwah","Good Friday","Easter Monday","Labour Day","Christmas","Eid ul Azha","Romans-2","Globe-12","Neptune P1"},0))),
   $I22,0)</f>
        <v/>
      </c>
      <c r="P22" s="46">
        <f>IF(OR($O$7="Canteen",$O$7="Head Office"),0,IF($I22&lt;=0,0,IF(OR(OR(TRIM($J22)="Hebrews",TRIM($J22)="Romans",TRIM($J22)="Romans-2",TRIM($J22)="Globe",TRIM($J22)="Globe-12",TRIM($J22)="Neptune P1"),AND($I23&gt;0,OR(TRIM($J23)="Hebrews",TRIM($J23)="Romans",TRIM($J23)="Romans-2",TRIM($J23)="Globe",TRIM($J23)="Globe-12",TRIM($J23)="Neptune P1"))),1,0)))</f>
        <v/>
      </c>
      <c r="Q22" s="47" t="n"/>
      <c r="R22" s="46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IF($I22&gt;0,1,0),
      0
   ),
0))</f>
        <v/>
      </c>
      <c r="S22" s="46">
        <f>IF(OR($A22="Annual Leave",$A23="Annual Leave"),IF($A22="Annual Leave",8,0),0)</f>
        <v/>
      </c>
      <c r="T22" s="48" t="n"/>
      <c r="U22" s="144">
        <f>MAX(0,40-Y22)</f>
        <v/>
      </c>
      <c r="V22" s="351">
        <f>IF(OR($C22="",$D22=""),0,
 IF(OR($A22="Holiday",$A23="Holiday"),0,
 IF(AND(NOT(OR($A22="Annual Leave",$A23="Annual Leave")),$A22="Off day"),0,
  IF($I22+$I23&gt;=8,IF($I22&gt;=8,8,$I22),$I22)
  )))</f>
        <v/>
      </c>
      <c r="W22" s="351">
        <f>MAX(0,V22-U22)</f>
        <v/>
      </c>
      <c r="X22" s="351">
        <f>IF(C22="","",C22-WEEKDAY(C22,1)+1)</f>
        <v/>
      </c>
      <c r="Y22" s="351">
        <f>SUMPRODUCT(($X$14:$X21=X22)*(($V$14:$V21)+($O$14:$O21)))+IF(X22=X14,$L$11,0)</f>
        <v/>
      </c>
      <c r="Z22" s="351" t="n"/>
      <c r="AA22" s="351" t="n"/>
      <c r="AB22" s="351" t="n"/>
      <c r="AC22" s="351" t="n"/>
      <c r="AD22" s="351" t="n"/>
      <c r="AE22" s="351" t="n"/>
      <c r="AF22" s="351" t="n"/>
    </row>
    <row r="23" ht="24" customHeight="1" s="348" thickBot="1">
      <c r="A23" s="170" t="inlineStr">
        <is>
          <t>On Day</t>
        </is>
      </c>
      <c r="B23" s="292" t="n"/>
      <c r="C23" s="98">
        <f>C22</f>
        <v/>
      </c>
      <c r="D23" s="49" t="n"/>
      <c r="E23" s="174">
        <f>IF(D23="", "",
 IF(D23=TIME(0,0,0), 0,
 IF(AND(D23&gt;=TIME(0,0,1), D23&lt;=TIME(2,0,0)), TIME(7,0,0),
 IF(AND(D23&gt;=TIME(6,0,0), D23&lt;=TIME(8,0,0)), TIME(12,0,0),
 IF(AND(D23&gt;TIME(8,0,0), D23&lt;=TIME(13,59,0)), TIME(15,0,0),
 IF(AND(D23&gt;=TIME(14,0,0), D23&lt;=TIME(17,59,0)), TIME(21,0,0),
 IF(AND(D23&gt;=TIME(18,0,0), D23&lt;=TIME(21,59,0)), TIME(0,0,0),
 IF(AND(D23&gt;=TIME(22,0,0), D23&lt;=TIME(23,59,59)), TIME(7,0,0), ""))))))))</f>
        <v/>
      </c>
      <c r="F23" s="175" t="n"/>
      <c r="G23" s="174">
        <f>IF(AND(D23&gt;=TIME(6,0,0),D23&lt;=TIME(8,0,0)),E23,"")</f>
        <v/>
      </c>
      <c r="H23" s="49" t="n"/>
      <c r="I23" s="50">
        <f>ROUND(IF(OR(D23="",E23="",E23=0),0,IF(H23="",MOD(E23-D23,1)*24,MOD(H23-D23,1)*24)),2)</f>
        <v/>
      </c>
      <c r="J23" s="173" t="n"/>
      <c r="K23" s="293" t="n"/>
      <c r="L23" s="271" t="n"/>
      <c r="M23" s="294">
        <f>MAX(0,V23-W23)</f>
        <v/>
      </c>
      <c r="N23" s="51">
        <f>(IF(OR($C23="",$D23=""),0,
 IF(OR($A22="Holiday",$A23="Holiday"),
    IF(ISNUMBER(MATCH(TRIM($B23),{"Phagwah","Good Friday","Easter Monday","Labour Day","Christmas","Eid ul Azha","Romans-2","Globe-12","Neptune P1"},0)),0,$I23),
 IF(AND(NOT(OR($A22="Annual Leave",$A23="Annual Leave")),$A23="Off day"),$I23,
  MAX(0,$I23-$V23)
  ))))+W23</f>
        <v/>
      </c>
      <c r="O23" s="51">
        <f>IF(AND(OR($A22="Holiday",$A23="Holiday"),
        ISNUMBER(MATCH(TRIM($B23),{"Phagwah","Good Friday","Easter Monday","Labour Day","Christmas","Eid ul Azha","Romans-2","Globe-12","Neptune P1"},0))),
   $I23,0)</f>
        <v/>
      </c>
      <c r="P23" s="51">
        <f>IF(OR($O$7="Canteen",$O$7="Head Office"),0,IF($I23&lt;=0,0,IF(AND($I22&lt;=0,OR(TRIM($J23)="Hebrews",TRIM($J23)="Romans",TRIM($J23)="Romans-2",TRIM($J23)="Globe",TRIM($J23)="Globe-12",TRIM($J23)="Neptune P1")),1,0)))</f>
        <v/>
      </c>
      <c r="Q23" s="52" t="n"/>
      <c r="R23" s="51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IF(AND($I22=0,$I23&gt;0),1,0),
      0
   ),
0))</f>
        <v/>
      </c>
      <c r="S23" s="51">
        <f>IF(OR($A22="Annual Leave",$A23="Annual Leave"),IF(AND($A22&lt;&gt;"Annual Leave",$A23="Annual Leave"),8,0),0)</f>
        <v/>
      </c>
      <c r="T23" s="53" t="n"/>
      <c r="U23" s="144">
        <f>MAX(0,40-Y23)</f>
        <v/>
      </c>
      <c r="V23" s="351">
        <f>IF(OR($C23="",$D23=""),0,
 IF(OR($A22="Holiday",$A23="Holiday"),0,
 IF(AND(NOT(OR($A22="Annual Leave",$A23="Annual Leave")),$A23="Off day"),0,
  IF($I22+$I23&gt;=8,IF($I22&gt;=8,0,8-$I22),$I23)
  )))</f>
        <v/>
      </c>
      <c r="W23" s="351">
        <f>MAX(0,V23-U23)</f>
        <v/>
      </c>
      <c r="X23" s="351">
        <f>IF(C23="","",C23-WEEKDAY(C23,1)+1)</f>
        <v/>
      </c>
      <c r="Y23" s="351">
        <f>SUMPRODUCT(($X$14:$X22=X23)*(($V$14:$V22)+($O$14:$O22)))+IF(X23=X14,$L$11,0)</f>
        <v/>
      </c>
      <c r="Z23" s="351" t="n"/>
      <c r="AA23" s="351" t="n"/>
      <c r="AB23" s="351" t="n"/>
      <c r="AC23" s="351" t="n"/>
      <c r="AD23" s="351" t="n"/>
      <c r="AE23" s="351" t="n"/>
      <c r="AF23" s="351" t="n"/>
    </row>
    <row r="24" ht="24" customHeight="1" s="348" thickBot="1">
      <c r="A24" s="154" t="inlineStr">
        <is>
          <t>On Day</t>
        </is>
      </c>
      <c r="B24" s="273" t="n"/>
      <c r="C24" s="90">
        <f>C22+1</f>
        <v/>
      </c>
      <c r="D24" s="8" t="n"/>
      <c r="E24" s="155">
        <f>IF(D24="", "",
 IF(D24=TIME(0,0,0), 0,
 IF(AND(D24&gt;=TIME(0,0,1), D24&lt;=TIME(2,0,0)), TIME(7,0,0),
 IF(AND(D24&gt;=TIME(6,0,0), D24&lt;=TIME(8,0,0)), TIME(12,0,0),
 IF(AND(D24&gt;TIME(8,0,0), D24&lt;=TIME(13,59,0)), TIME(15,0,0),
 IF(AND(D24&gt;=TIME(14,0,0), D24&lt;=TIME(17,59,0)), TIME(21,0,0),
 IF(AND(D24&gt;=TIME(18,0,0), D24&lt;=TIME(21,59,0)), TIME(0,0,0),
 IF(AND(D24&gt;=TIME(22,0,0), D24&lt;=TIME(23,59,59)), TIME(7,0,0), ""))))))))</f>
        <v/>
      </c>
      <c r="F24" s="156" t="n"/>
      <c r="G24" s="155">
        <f>IF(AND(D24&gt;=TIME(6,0,0),D24&lt;=TIME(8,0,0)),E24,"")</f>
        <v/>
      </c>
      <c r="H24" s="8" t="n"/>
      <c r="I24" s="30">
        <f>ROUND(IF(OR(D24="",E24="",E24=0),0,IF(H24="",MOD(E24-D24,1)*24,MOD(H24-D24,1)*24)),2)</f>
        <v/>
      </c>
      <c r="J24" s="157" t="n"/>
      <c r="K24" s="274" t="n"/>
      <c r="L24" s="271" t="n"/>
      <c r="M24" s="275">
        <f>MAX(0,V24-W24)</f>
        <v/>
      </c>
      <c r="N24" s="9">
        <f>(IF(OR($C24="",$D24=""),0,
 IF(OR($A24="Holiday",$A25="Holiday"),
    IF(ISNUMBER(MATCH(TRIM($B24),{"Phagwah","Good Friday","Easter Monday","Labour Day","Christmas","Eid ul Azha","Romans-2","Globe-12","Neptune P1"},0)),0,$I24),
 IF(AND(NOT(OR($A24="Annual Leave",$A25="Annual Leave")),$A24="Off day"),$I24,
  MAX(0,$I24-$V24)
  ))))+W24</f>
        <v/>
      </c>
      <c r="O24" s="9">
        <f>IF(AND(OR($A24="Holiday",$A25="Holiday"),
        ISNUMBER(MATCH(TRIM($B24),{"Phagwah","Good Friday","Easter Monday","Labour Day","Christmas","Eid ul Azha","Romans-2","Globe-12","Neptune P1"},0))),
   $I24,0)</f>
        <v/>
      </c>
      <c r="P24" s="9">
        <f>IF(OR($O$7="Canteen",$O$7="Head Office"),0,IF($I24&lt;=0,0,IF(OR(OR(TRIM($J24)="Hebrews",TRIM($J24)="Romans",TRIM($J24)="Romans-2",TRIM($J24)="Globe",TRIM($J24)="Globe-12",TRIM($J24)="Neptune P1"),AND($I25&gt;0,OR(TRIM($J25)="Hebrews",TRIM($J25)="Romans",TRIM($J25)="Romans-2",TRIM($J25)="Globe",TRIM($J25)="Globe-12",TRIM($J25)="Neptune P1"))),1,0)))</f>
        <v/>
      </c>
      <c r="Q24" s="10" t="n"/>
      <c r="R24" s="9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IF($I24&gt;0,1,0),
      0
   ),
0))</f>
        <v/>
      </c>
      <c r="S24" s="9">
        <f>IF(OR($A24="Annual Leave",$A25="Annual Leave"),IF($A24="Annual Leave",8,0),0)</f>
        <v/>
      </c>
      <c r="T24" s="91" t="n"/>
      <c r="U24" s="144">
        <f>MAX(0,40-Y24)</f>
        <v/>
      </c>
      <c r="V24" s="351">
        <f>IF(OR($C24="",$D24=""),0,
 IF(OR($A24="Holiday",$A25="Holiday"),0,
 IF(AND(NOT(OR($A24="Annual Leave",$A25="Annual Leave")),$A24="Off day"),0,
  IF($I24+$I25&gt;=8,IF($I24&gt;=8,8,$I24),$I24)
  )))</f>
        <v/>
      </c>
      <c r="W24" s="351">
        <f>MAX(0,V24-U24)</f>
        <v/>
      </c>
      <c r="X24" s="351">
        <f>IF(C24="","",C24-WEEKDAY(C24,1)+1)</f>
        <v/>
      </c>
      <c r="Y24" s="351">
        <f>SUMPRODUCT(($X$14:$X23=X24)*(($V$14:$V23)+($O$14:$O23)))+IF(X24=X14,$L$11,0)</f>
        <v/>
      </c>
      <c r="Z24" s="351" t="n"/>
      <c r="AA24" s="351" t="n"/>
      <c r="AB24" s="351" t="n"/>
      <c r="AC24" s="351" t="n"/>
      <c r="AD24" s="351" t="n"/>
      <c r="AE24" s="351" t="n"/>
      <c r="AF24" s="351" t="n"/>
    </row>
    <row r="25" ht="24" customHeight="1" s="348" thickBot="1">
      <c r="A25" s="154" t="inlineStr">
        <is>
          <t>On Day</t>
        </is>
      </c>
      <c r="B25" s="273" t="n"/>
      <c r="C25" s="90">
        <f>C24</f>
        <v/>
      </c>
      <c r="D25" s="276" t="n"/>
      <c r="E25" s="277">
        <f>IF(D25="", "",
 IF(D25=TIME(0,0,0), 0,
 IF(AND(D25&gt;=TIME(0,0,1), D25&lt;=TIME(2,0,0)), TIME(7,0,0),
 IF(AND(D25&gt;=TIME(6,0,0), D25&lt;=TIME(8,0,0)), TIME(12,0,0),
 IF(AND(D25&gt;TIME(8,0,0), D25&lt;=TIME(13,59,0)), TIME(15,0,0),
 IF(AND(D25&gt;=TIME(14,0,0), D25&lt;=TIME(17,59,0)), TIME(21,0,0),
 IF(AND(D25&gt;=TIME(18,0,0), D25&lt;=TIME(21,59,0)), TIME(0,0,0),
 IF(AND(D25&gt;=TIME(22,0,0), D25&lt;=TIME(23,59,59)), TIME(7,0,0), ""))))))))</f>
        <v/>
      </c>
      <c r="F25" s="156" t="n"/>
      <c r="G25" s="277">
        <f>IF(AND(D25&gt;=TIME(6,0,0),D25&lt;=TIME(8,0,0)),E25,"")</f>
        <v/>
      </c>
      <c r="H25" s="276" t="n"/>
      <c r="I25" s="30">
        <f>ROUND(IF(OR(D25="",E25="",E25=0),0,IF(H25="",MOD(E25-D25,1)*24,MOD(H25-D25,1)*24)),2)</f>
        <v/>
      </c>
      <c r="J25" s="158" t="n"/>
      <c r="K25" s="274" t="n"/>
      <c r="L25" s="271" t="n"/>
      <c r="M25" s="275">
        <f>MAX(0,V25-W25)</f>
        <v/>
      </c>
      <c r="N25" s="278">
        <f>(IF(OR($C25="",$D25=""),0,
 IF(OR($A24="Holiday",$A25="Holiday"),
    IF(ISNUMBER(MATCH(TRIM($B25),{"Phagwah","Good Friday","Easter Monday","Labour Day","Christmas","Eid ul Azha","Romans-2","Globe-12","Neptune P1"},0)),0,$I25),
 IF(AND(NOT(OR($A24="Annual Leave",$A25="Annual Leave")),$A25="Off day"),$I25,
  MAX(0,$I25-$V25)
  ))))+W25</f>
        <v/>
      </c>
      <c r="O25" s="278">
        <f>IF(AND(OR($A24="Holiday",$A25="Holiday"),
        ISNUMBER(MATCH(TRIM($B25),{"Phagwah","Good Friday","Easter Monday","Labour Day","Christmas","Eid ul Azha","Romans-2","Globe-12","Neptune P1"},0))),
   $I25,0)</f>
        <v/>
      </c>
      <c r="P25" s="278">
        <f>IF(OR($O$7="Canteen",$O$7="Head Office"),0,IF($I25&lt;=0,0,IF(AND($I24&lt;=0,OR(TRIM($J25)="Hebrews",TRIM($J25)="Romans",TRIM($J25)="Romans-2",TRIM($J25)="Globe",TRIM($J25)="Globe-12",TRIM($J25)="Neptune P1")),1,0)))</f>
        <v/>
      </c>
      <c r="Q25" s="279" t="n"/>
      <c r="R25" s="278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IF(AND($I24=0,$I25&gt;0),1,0),
      0
   ),
0))</f>
        <v/>
      </c>
      <c r="S25" s="278">
        <f>IF(OR($A24="Annual Leave",$A25="Annual Leave"),IF(AND($A24&lt;&gt;"Annual Leave",$A25="Annual Leave"),8,0),0)</f>
        <v/>
      </c>
      <c r="T25" s="280" t="n"/>
      <c r="U25" s="144">
        <f>MAX(0,40-Y25)</f>
        <v/>
      </c>
      <c r="V25" s="351">
        <f>IF(OR($C25="",$D25=""),0,
 IF(OR($A24="Holiday",$A25="Holiday"),0,
 IF(AND(NOT(OR($A24="Annual Leave",$A25="Annual Leave")),$A25="Off day"),0,
  IF($I24+$I25&gt;=8,IF($I24&gt;=8,0,8-$I24),$I25)
  )))</f>
        <v/>
      </c>
      <c r="W25" s="351">
        <f>MAX(0,V25-U25)</f>
        <v/>
      </c>
      <c r="X25" s="351">
        <f>IF(C25="","",C25-WEEKDAY(C25,1)+1)</f>
        <v/>
      </c>
      <c r="Y25" s="351">
        <f>SUMPRODUCT(($X$14:$X24=X25)*(($V$14:$V24)+($O$14:$O24)))+IF(X25=X14,$L$11,0)</f>
        <v/>
      </c>
      <c r="Z25" s="351" t="n"/>
      <c r="AA25" s="351" t="n"/>
      <c r="AB25" s="351" t="n"/>
      <c r="AC25" s="351" t="n"/>
      <c r="AD25" s="351" t="n"/>
      <c r="AE25" s="351" t="n"/>
      <c r="AF25" s="351" t="n"/>
    </row>
    <row r="26" ht="24" customHeight="1" s="348" thickBot="1">
      <c r="A26" s="159" t="inlineStr">
        <is>
          <t>On Day</t>
        </is>
      </c>
      <c r="B26" s="281" t="n"/>
      <c r="C26" s="92">
        <f>C24+1</f>
        <v/>
      </c>
      <c r="D26" s="31" t="n"/>
      <c r="E26" s="160">
        <f>IF(D26="", "",
 IF(D26=TIME(0,0,0), 0,
 IF(AND(D26&gt;=TIME(0,0,1), D26&lt;=TIME(2,0,0)), TIME(7,0,0),
 IF(AND(D26&gt;=TIME(6,0,0), D26&lt;=TIME(8,0,0)), TIME(12,0,0),
 IF(AND(D26&gt;TIME(8,0,0), D26&lt;=TIME(13,59,0)), TIME(15,0,0),
 IF(AND(D26&gt;=TIME(14,0,0), D26&lt;=TIME(17,59,0)), TIME(21,0,0),
 IF(AND(D26&gt;=TIME(18,0,0), D26&lt;=TIME(21,59,0)), TIME(0,0,0),
 IF(AND(D26&gt;=TIME(22,0,0), D26&lt;=TIME(23,59,59)), TIME(7,0,0), ""))))))))</f>
        <v/>
      </c>
      <c r="F26" s="161" t="n"/>
      <c r="G26" s="160">
        <f>IF(AND(D26&gt;=TIME(6,0,0),D26&lt;=TIME(8,0,0)),E26,"")</f>
        <v/>
      </c>
      <c r="H26" s="31" t="n"/>
      <c r="I26" s="32">
        <f>ROUND(IF(OR(D26="",E26="",E26=0),0,IF(H26="",MOD(E26-D26,1)*24,MOD(H26-D26,1)*24)),2)</f>
        <v/>
      </c>
      <c r="J26" s="162" t="n"/>
      <c r="K26" s="282" t="n"/>
      <c r="L26" s="271" t="n"/>
      <c r="M26" s="283">
        <f>MAX(0,V26-W26)</f>
        <v/>
      </c>
      <c r="N26" s="33">
        <f>(IF(OR($C26="",$D26=""),0,
 IF(OR($A26="Holiday",$A27="Holiday"),
    IF(ISNUMBER(MATCH(TRIM($B26),{"Phagwah","Good Friday","Easter Monday","Labour Day","Christmas","Eid ul Azha","Romans-2","Globe-12","Neptune P1"},0)),0,$I26),
 IF(AND(NOT(OR($A26="Annual Leave",$A27="Annual Leave")),$A26="Off day"),$I26,
  MAX(0,$I26-$V26)
  ))))+W26</f>
        <v/>
      </c>
      <c r="O26" s="33">
        <f>IF(AND(OR($A26="Holiday",$A27="Holiday"),
        ISNUMBER(MATCH(TRIM($B26),{"Phagwah","Good Friday","Easter Monday","Labour Day","Christmas","Eid ul Azha","Romans-2","Globe-12","Neptune P1"},0))),
   $I26,0)</f>
        <v/>
      </c>
      <c r="P26" s="33">
        <f>IF(OR($O$7="Canteen",$O$7="Head Office"),0,IF($I26&lt;=0,0,IF(OR(OR(TRIM($J26)="Hebrews",TRIM($J26)="Romans",TRIM($J26)="Romans-2",TRIM($J26)="Globe",TRIM($J26)="Globe-12",TRIM($J26)="Neptune P1"),AND($I27&gt;0,OR(TRIM($J27)="Hebrews",TRIM($J27)="Romans",TRIM($J27)="Romans-2",TRIM($J27)="Globe",TRIM($J27)="Globe-12",TRIM($J27)="Neptune P1"))),1,0)))</f>
        <v/>
      </c>
      <c r="Q26" s="34" t="n"/>
      <c r="R26" s="33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IF($I26&gt;0,1,0),
      0
   ),
0))</f>
        <v/>
      </c>
      <c r="S26" s="33">
        <f>IF(OR($A26="Annual Leave",$A27="Annual Leave"),IF($A26="Annual Leave",8,0),0)</f>
        <v/>
      </c>
      <c r="T26" s="35" t="n"/>
      <c r="U26" s="144">
        <f>MAX(0,40-Y26)</f>
        <v/>
      </c>
      <c r="V26" s="351">
        <f>IF(OR($C26="",$D26=""),0,
 IF(OR($A26="Holiday",$A27="Holiday"),0,
 IF(AND(NOT(OR($A26="Annual Leave",$A27="Annual Leave")),$A26="Off day"),0,
  IF($I26+$I27&gt;=8,IF($I26&gt;=8,8,$I26),$I26)
  )))</f>
        <v/>
      </c>
      <c r="W26" s="351">
        <f>MAX(0,V26-U26)</f>
        <v/>
      </c>
      <c r="X26" s="351">
        <f>IF(C26="","",C26-WEEKDAY(C26,1)+1)</f>
        <v/>
      </c>
      <c r="Y26" s="351">
        <f>SUMPRODUCT(($X$14:$X25=X26)*(($V$14:$V25)+($O$14:$O25)))+IF(X26=X14,$L$11,0)</f>
        <v/>
      </c>
      <c r="Z26" s="351" t="n"/>
      <c r="AA26" s="351" t="n"/>
      <c r="AB26" s="351" t="n"/>
      <c r="AC26" s="351" t="n"/>
      <c r="AD26" s="351" t="n"/>
      <c r="AE26" s="351" t="n"/>
      <c r="AF26" s="351" t="n"/>
    </row>
    <row r="27" ht="24" customHeight="1" s="348" thickBot="1">
      <c r="A27" s="159" t="inlineStr">
        <is>
          <t>On Day</t>
        </is>
      </c>
      <c r="B27" s="281" t="n"/>
      <c r="C27" s="93">
        <f>C26</f>
        <v/>
      </c>
      <c r="D27" s="36" t="n"/>
      <c r="E27" s="163">
        <f>IF(D27="", "",
 IF(D27=TIME(0,0,0), 0,
 IF(AND(D27&gt;=TIME(0,0,1), D27&lt;=TIME(2,0,0)), TIME(7,0,0),
 IF(AND(D27&gt;=TIME(6,0,0), D27&lt;=TIME(8,0,0)), TIME(12,0,0),
 IF(AND(D27&gt;TIME(8,0,0), D27&lt;=TIME(13,59,0)), TIME(15,0,0),
 IF(AND(D27&gt;=TIME(14,0,0), D27&lt;=TIME(17,59,0)), TIME(21,0,0),
 IF(AND(D27&gt;=TIME(18,0,0), D27&lt;=TIME(21,59,0)), TIME(0,0,0),
 IF(AND(D27&gt;=TIME(22,0,0), D27&lt;=TIME(23,59,59)), TIME(7,0,0), ""))))))))</f>
        <v/>
      </c>
      <c r="F27" s="164" t="n"/>
      <c r="G27" s="163">
        <f>IF(AND(D27&gt;=TIME(6,0,0),D27&lt;=TIME(8,0,0)),E27,"")</f>
        <v/>
      </c>
      <c r="H27" s="36" t="n"/>
      <c r="I27" s="37">
        <f>ROUND(IF(OR(D27="",E27="",E27=0),0,IF(H27="",MOD(E27-D27,1)*24,MOD(H27-D27,1)*24)),2)</f>
        <v/>
      </c>
      <c r="J27" s="162" t="n"/>
      <c r="K27" s="282" t="n"/>
      <c r="L27" s="271" t="n"/>
      <c r="M27" s="283">
        <f>MAX(0,V27-W27)</f>
        <v/>
      </c>
      <c r="N27" s="38">
        <f>(IF(OR($C27="",$D27=""),0,
 IF(OR($A26="Holiday",$A27="Holiday"),
    IF(ISNUMBER(MATCH(TRIM($B27),{"Phagwah","Good Friday","Easter Monday","Labour Day","Christmas","Eid ul Azha","Romans-2","Globe-12","Neptune P1"},0)),0,$I27),
 IF(AND(NOT(OR($A26="Annual Leave",$A27="Annual Leave")),$A27="Off day"),$I27,
  MAX(0,$I27-$V27)
  ))))+W27</f>
        <v/>
      </c>
      <c r="O27" s="38">
        <f>IF(AND(OR($A26="Holiday",$A27="Holiday"),
        ISNUMBER(MATCH(TRIM($B27),{"Phagwah","Good Friday","Easter Monday","Labour Day","Christmas","Eid ul Azha","Romans-2","Globe-12","Neptune P1"},0))),
   $I27,0)</f>
        <v/>
      </c>
      <c r="P27" s="38">
        <f>IF(OR($O$7="Canteen",$O$7="Head Office"),0,IF($I27&lt;=0,0,IF(AND($I26&lt;=0,OR(TRIM($J27)="Hebrews",TRIM($J27)="Romans",TRIM($J27)="Romans-2",TRIM($J27)="Globe",TRIM($J27)="Globe-12",TRIM($J27)="Neptune P1")),1,0)))</f>
        <v/>
      </c>
      <c r="Q27" s="39" t="n"/>
      <c r="R27" s="38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IF(AND($I26=0,$I27&gt;0),1,0),
      0
   ),
0))</f>
        <v/>
      </c>
      <c r="S27" s="38">
        <f>IF(OR($A26="Annual Leave",$A27="Annual Leave"),IF(AND($A26&lt;&gt;"Annual Leave",$A27="Annual Leave"),8,0),0)</f>
        <v/>
      </c>
      <c r="T27" s="40" t="n"/>
      <c r="U27" s="144">
        <f>MAX(0,40-Y27)</f>
        <v/>
      </c>
      <c r="V27" s="351">
        <f>IF(OR($C27="",$D27=""),0,
 IF(OR($A26="Holiday",$A27="Holiday"),0,
 IF(AND(NOT(OR($A26="Annual Leave",$A27="Annual Leave")),$A27="Off day"),0,
  IF($I26+$I27&gt;=8,IF($I26&gt;=8,0,8-$I26),$I27)
  )))</f>
        <v/>
      </c>
      <c r="W27" s="351">
        <f>MAX(0,V27-U27)</f>
        <v/>
      </c>
      <c r="X27" s="351">
        <f>IF(C27="","",C27-WEEKDAY(C27,1)+1)</f>
        <v/>
      </c>
      <c r="Y27" s="351">
        <f>SUMPRODUCT(($X$14:$X26=X27)*(($V$14:$V26)+($O$14:$O26)))+IF(X27=X14,$L$11,0)</f>
        <v/>
      </c>
      <c r="Z27" s="351" t="n"/>
      <c r="AA27" s="351" t="n"/>
      <c r="AB27" s="351" t="n"/>
      <c r="AC27" s="351" t="n"/>
      <c r="AD27" s="351" t="n"/>
      <c r="AE27" s="351" t="n"/>
      <c r="AF27" s="351" t="n"/>
    </row>
    <row r="28" ht="24" customHeight="1" s="348" thickBot="1">
      <c r="A28" s="176" t="n"/>
      <c r="B28" s="176" t="n"/>
      <c r="C28" s="145" t="n"/>
      <c r="D28" s="6" t="n"/>
      <c r="E28" s="14" t="n"/>
      <c r="F28" s="6" t="n"/>
      <c r="G28" s="6" t="n"/>
      <c r="H28" s="336" t="n"/>
      <c r="I28" s="351" t="n"/>
      <c r="J28" s="336" t="n"/>
      <c r="K28" s="336" t="n"/>
      <c r="L28" s="336" t="n"/>
      <c r="M28" s="99">
        <f>MAX(0,V28-W28)</f>
        <v/>
      </c>
      <c r="N28" s="99">
        <f>(IF(OR($C28="",$D28=""),0,
 IF(OR($A28="Holiday",$A29="Holiday"),
    IF(ISNUMBER(MATCH(TRIM($B28),{"Phagwah","Good Friday","Easter Monday","Labour Day","Christmas","Eid ul Azha","Romans-2","Globe-12","Neptune P1"},0)),0,$I28),
 IF(AND(NOT(OR($A28="Annual Leave",$A29="Annual Leave")),$A28="Off day"),$I28,
  MAX(0,$I28-$V28)
  ))))+W28</f>
        <v/>
      </c>
      <c r="O28" s="99">
        <f>IF(AND(OR($A28="Holiday",$A29="Holiday"),
        ISNUMBER(MATCH(TRIM($B28),{"Phagwah","Good Friday","Easter Monday","Labour Day","Christmas","Eid ul Azha","Romans-2","Globe-12","Neptune P1"},0))),
   $I28,0)</f>
        <v/>
      </c>
      <c r="P28" s="99">
        <f>IF(OR($O$7="Canteen",$O$7="Head Office"),0,IF($I28&lt;=0,0,IF(OR(OR(TRIM($J28)="Hebrews",TRIM($J28)="Romans",TRIM($J28)="Romans-2",TRIM($J28)="Globe",TRIM($J28)="Globe-12",TRIM($J28)="Neptune P1"),AND($I29&gt;0,OR(TRIM($J29)="Hebrews",TRIM($J29)="Romans",TRIM($J29)="Romans-2",TRIM($J29)="Globe",TRIM($J29)="Globe-12",TRIM($J29)="Neptune P1"))),1,0)))</f>
        <v/>
      </c>
      <c r="Q28" s="178" t="n"/>
      <c r="R28" s="15" t="n"/>
      <c r="S28" s="99">
        <f>IF(OR($A28="Annual Leave",$A29="Annual Leave"),IF($A28="Annual Leave",8,0),0)</f>
        <v/>
      </c>
      <c r="T28" s="100">
        <f>SUM(T14:T27)</f>
        <v/>
      </c>
      <c r="U28" s="144">
        <f>MAX(0,40-Y28)</f>
        <v/>
      </c>
      <c r="V28" s="351">
        <f>IF(OR($C28="",$D28=""),0,
 IF(OR($A28="Holiday",$A29="Holiday"),0,
 IF(AND(NOT(OR($A28="Annual Leave",$A29="Annual Leave")),$A28="Off day"),0,
  IF($I28+$I29&gt;=8,IF($I28&gt;=8,8,$I28),$I28)
  )))</f>
        <v/>
      </c>
      <c r="W28" s="351">
        <f>MAX(0,V28-U28)</f>
        <v/>
      </c>
      <c r="X28" s="351">
        <f>IF(C28="","",C28-WEEKDAY(C28,1)+1)</f>
        <v/>
      </c>
      <c r="Y28" s="351">
        <f>SUMPRODUCT(($X$14:$X27=X28)*(($V$14:$V27)+($O$14:$O27)))+IF(X28=X14,$L$11,0)</f>
        <v/>
      </c>
      <c r="Z28" s="351" t="n"/>
      <c r="AA28" s="351" t="n"/>
      <c r="AB28" s="351" t="n"/>
      <c r="AC28" s="351" t="n"/>
      <c r="AD28" s="351" t="n"/>
      <c r="AE28" s="351" t="n"/>
      <c r="AF28" s="351" t="n"/>
    </row>
    <row r="29" hidden="1" ht="15.75" customHeight="1" s="348" thickBot="1">
      <c r="A29" s="179" t="n"/>
      <c r="B29" s="176" t="n"/>
      <c r="C29" s="145" t="n"/>
      <c r="D29" s="6" t="n"/>
      <c r="E29" s="295">
        <f>IF(D29="", "",
 IF(D29=TIME(0,0,0), 0,
 IF(AND(D29&gt;=TIME(0,0,1), D29&lt;=TIME(2,0,0)), TIME(7,0,0),
 IF(AND(D29&gt;=TIME(6,0,0), D29&lt;=TIME(8,0,0)), TIME(12,0,0),
 IF(AND(D29&gt;TIME(8,0,0), D29&lt;=TIME(13,59,0)), TIME(15,0,0),
 IF(AND(D29&gt;=TIME(14,0,0), D29&lt;=TIME(17,59,0)), TIME(21,0,0),
 IF(AND(D29&gt;=TIME(18,0,0), D29&lt;=TIME(21,59,0)), TIME(0,0,0),
 IF(AND(D29&gt;=TIME(22,0,0), D29&lt;=TIME(23,59,59)), TIME(7,0,0), ""))))))))</f>
        <v/>
      </c>
      <c r="F29" s="6" t="n"/>
      <c r="G29" s="6" t="n"/>
      <c r="H29" s="6" t="n"/>
      <c r="I29" s="6" t="n"/>
      <c r="J29" s="6" t="n"/>
      <c r="K29" s="6" t="n"/>
      <c r="L29" s="6" t="n"/>
      <c r="M29" s="4">
        <f>MAX(0,V29-W29)</f>
        <v/>
      </c>
      <c r="N29" s="4">
        <f>(IF(OR($C29="",$D29=""),0,
 IF(OR($A28="Holiday",$A29="Holiday"),
    IF(ISNUMBER(MATCH(TRIM($B29),{"Phagwah","Good Friday","Easter Monday","Labour Day","Christmas","Eid ul Azha","Romans-2","Globe-12","Neptune P1"},0)),0,$I29),
 IF(AND(NOT(OR($A28="Annual Leave",$A29="Annual Leave")),$A29="Off day"),$I29,
  MAX(0,$I29-$V29)
  ))))+W29</f>
        <v/>
      </c>
      <c r="O29" s="4">
        <f>IF(AND(OR($A28="Holiday",$A29="Holiday"),
        ISNUMBER(MATCH(TRIM($B29),{"Phagwah","Good Friday","Easter Monday","Labour Day","Christmas","Eid ul Azha","Romans-2","Globe-12","Neptune P1"},0))),
   $I29,0)</f>
        <v/>
      </c>
      <c r="P29" s="4">
        <f>IF(OR($O$7="Canteen",$O$7="Head Office"),0,IF($I29&lt;=0,0,IF(AND($I28&lt;=0,OR(TRIM($J29)="Hebrews",TRIM($J29)="Romans",TRIM($J29)="Romans-2",TRIM($J29)="Globe",TRIM($J29)="Globe-12",TRIM($J29)="Neptune P1")),1,0)))</f>
        <v/>
      </c>
      <c r="Q29" s="6" t="n"/>
      <c r="R29" s="296">
        <f>IF(OR($O$7="Canteen",$O$7="Head Office"),0,IF(
  AND(
    SUMIFS(I:I, C:C, C29) &gt;= 8,
    COUNTIFS(C$14:C29, C29)=1,
    OR(
      TEXT(D29,"hh:mm:ss")="07:00:00",
      TEXT(D29,"hh:mm:ss")="15:00:00",
      TEXT(D29,"hh:mm:ss")="23:00:00",
      TEXT(D30,"hh:mm:ss")="07:00:00",
      TEXT(D30,"hh:mm:ss")="15:00:00",
      TEXT(D30,"hh:mm:ss")="23:00:00"
    )
  ),
  1,
  0
))</f>
        <v/>
      </c>
      <c r="S29" s="4">
        <f>IF(OR($A28="Annual Leave",$A29="Annual Leave"),IF(AND($A28&lt;&gt;"Annual Leave",$A29="Annual Leave"),8,0),0)</f>
        <v/>
      </c>
      <c r="T29" s="146" t="n"/>
      <c r="U29" s="351">
        <f>MAX(0,40-Y29)</f>
        <v/>
      </c>
      <c r="V29" s="351">
        <f>IF(OR($C29="",$D29=""),0,
 IF(OR($A28="Holiday",$A29="Holiday"),0,
 IF(AND(NOT(OR($A28="Annual Leave",$A29="Annual Leave")),$A29="Off day"),0,
  IF($I28+$I29&gt;=8,IF($I28&gt;=8,0,8-$I28),$I29)
  )))</f>
        <v/>
      </c>
      <c r="W29" s="351">
        <f>MAX(0,V29-U29)</f>
        <v/>
      </c>
      <c r="X29" s="351">
        <f>IF(C29="","",C29-WEEKDAY(C29,1)+1)</f>
        <v/>
      </c>
      <c r="Y29" s="351">
        <f>SUMPRODUCT(($X$14:$X28=X29)*(($V$14:$V28)+($O$14:$O28)))+IF(X29=X14,$L$11,0)</f>
        <v/>
      </c>
      <c r="Z29" s="351" t="n"/>
      <c r="AA29" s="351" t="n"/>
      <c r="AB29" s="351" t="n"/>
      <c r="AC29" s="351" t="n"/>
      <c r="AD29" s="351" t="n"/>
      <c r="AE29" s="351" t="n"/>
      <c r="AF29" s="351" t="n"/>
    </row>
    <row r="30" ht="24" customHeight="1" s="348" thickBot="1">
      <c r="A30" s="147" t="inlineStr">
        <is>
          <t>On Day</t>
        </is>
      </c>
      <c r="B30" s="180" t="n"/>
      <c r="C30" s="88">
        <f>C27+1</f>
        <v/>
      </c>
      <c r="D30" s="54" t="n"/>
      <c r="E30" s="148">
        <f>IF(D30="", "",
 IF(D30=TIME(0,0,0), 0,
 IF(AND(D30&gt;=TIME(0,0,1), D30&lt;=TIME(2,0,0)), TIME(7,0,0),
 IF(AND(D30&gt;=TIME(6,0,0), D30&lt;=TIME(8,0,0)), TIME(12,0,0),
 IF(AND(D30&gt;TIME(8,0,0), D30&lt;=TIME(13,59,0)), TIME(15,0,0),
 IF(AND(D30&gt;=TIME(14,0,0), D30&lt;=TIME(17,59,0)), TIME(21,0,0),
 IF(AND(D30&gt;=TIME(18,0,0), D30&lt;=TIME(21,59,0)), TIME(0,0,0),
 IF(AND(D30&gt;=TIME(22,0,0), D30&lt;=TIME(23,59,59)), TIME(7,0,0), ""))))))))</f>
        <v/>
      </c>
      <c r="F30" s="149" t="n"/>
      <c r="G30" s="148">
        <f>IF(AND(D30&gt;=TIME(6,0,0),D30&lt;=TIME(8,0,0)),E30,"")</f>
        <v/>
      </c>
      <c r="H30" s="54" t="n"/>
      <c r="I30" s="55">
        <f>ROUND(IF(OR(D30="",E30="",E30=0),0,IF(H30="",MOD(E30-D30,1)*24,MOD(H30-D30,1)*24)),2)</f>
        <v/>
      </c>
      <c r="J30" s="150" t="n"/>
      <c r="K30" s="270" t="n"/>
      <c r="L30" s="181" t="n"/>
      <c r="M30" s="272">
        <f>MAX(0,V30-W30)</f>
        <v/>
      </c>
      <c r="N30" s="56">
        <f>(IF(OR($C30="",$D30=""),0,
 IF(OR($A30="Holiday",$A31="Holiday"),
    IF(ISNUMBER(MATCH(TRIM($B30),{"Phagwah","Good Friday","Easter Monday","Labour Day","Christmas","Eid ul Azha","Romans-2","Globe-12","Neptune P1"},0)),0,$I30),
 IF(AND(NOT(OR($A30="Annual Leave",$A31="Annual Leave")),$A30="Off day"),$I30,
  MAX(0,$I30-$V30)
  ))))+W30</f>
        <v/>
      </c>
      <c r="O30" s="56">
        <f>IF(AND(OR($A30="Holiday",$A31="Holiday"),
        ISNUMBER(MATCH(TRIM($B30),{"Phagwah","Good Friday","Easter Monday","Labour Day","Christmas","Eid ul Azha","Romans-2","Globe-12","Neptune P1"},0))),
   $I30,0)</f>
        <v/>
      </c>
      <c r="P30" s="56">
        <f>IF(OR($O$7="Canteen",$O$7="Head Office"),0,IF($I30&lt;=0,0,IF(OR(OR(TRIM($J30)="Hebrews",TRIM($J30)="Romans",TRIM($J30)="Romans-2",TRIM($J30)="Globe",TRIM($J30)="Globe-12",TRIM($J30)="Neptune P1"),AND($I31&gt;0,OR(TRIM($J31)="Hebrews",TRIM($J31)="Romans",TRIM($J31)="Romans-2",TRIM($J31)="Globe",TRIM($J31)="Globe-12",TRIM($J31)="Neptune P1"))),1,0)))</f>
        <v/>
      </c>
      <c r="Q30" s="57" t="n"/>
      <c r="R30" s="56">
        <f>IF(OR($O$7="Canteen",$O$7="Head Office"),0,IF(
  AND(
    SUMIFS(I:I, C:C, C30) &gt;= 8,
    COUNTIFS(C$14:C30, C30)=1,
    OR(
      TEXT(D30,"hh:mm:ss")="07:00:00",
      TEXT(D30,"hh:mm:ss")="15:00:00",
      TEXT(D30,"hh:mm:ss")="23:00:00",
      TEXT(D31,"hh:mm:ss")="07:00:00",
      TEXT(D31,"hh:mm:ss")="15:00:00",
      TEXT(D31,"hh:mm:ss")="23:00:00"
    )
  ),
  1,
  0
))</f>
        <v/>
      </c>
      <c r="S30" s="56">
        <f>IF(OR($A30="Annual Leave",$A31="Annual Leave"),IF($A30="Annual Leave",8,0),0)</f>
        <v/>
      </c>
      <c r="T30" s="58" t="n"/>
      <c r="U30" s="144">
        <f>MAX(0,40-Y30)</f>
        <v/>
      </c>
      <c r="V30" s="151">
        <f>IF(OR($C30="",$D30=""),0,
 IF(OR($A30="Holiday",$A31="Holiday"),0,
 IF(AND(NOT(OR($A30="Annual Leave",$A31="Annual Leave")),$A30="Off day"),0,
  IF($I30+$I31&gt;=8,IF($I30&gt;=8,8,$I30),$I30)
  )))</f>
        <v/>
      </c>
      <c r="W30" s="151">
        <f>MAX(0,V30-U30)</f>
        <v/>
      </c>
      <c r="X30" s="151">
        <f>IF(C30="","",C30-WEEKDAY(C30,1)+1)</f>
        <v/>
      </c>
      <c r="Y30" s="151">
        <f>SUMPRODUCT(($X$14:$X29=X30)*(($V$14:$V29)+($O$14:$O29)))+IF(X30=X14,$L$11,0)</f>
        <v/>
      </c>
      <c r="Z30" s="151" t="n"/>
      <c r="AA30" s="151" t="n"/>
      <c r="AB30" s="151" t="n"/>
      <c r="AC30" s="351" t="n"/>
      <c r="AD30" s="351" t="n"/>
      <c r="AE30" s="351" t="n"/>
      <c r="AF30" s="351" t="n"/>
    </row>
    <row r="31" ht="24" customHeight="1" s="348" thickBot="1">
      <c r="A31" s="147" t="inlineStr">
        <is>
          <t>On Day</t>
        </is>
      </c>
      <c r="B31" s="182" t="n"/>
      <c r="C31" s="89">
        <f>C30</f>
        <v/>
      </c>
      <c r="D31" s="59" t="n"/>
      <c r="E31" s="152">
        <f>IF(D31="", "",
 IF(D31=TIME(0,0,0), 0,
 IF(AND(D31&gt;=TIME(0,0,1), D31&lt;=TIME(2,0,0)), TIME(7,0,0),
 IF(AND(D31&gt;=TIME(6,0,0), D31&lt;=TIME(8,0,0)), TIME(12,0,0),
 IF(AND(D31&gt;TIME(8,0,0), D31&lt;=TIME(13,59,0)), TIME(15,0,0),
 IF(AND(D31&gt;=TIME(14,0,0), D31&lt;=TIME(17,59,0)), TIME(21,0,0),
 IF(AND(D31&gt;=TIME(18,0,0), D31&lt;=TIME(21,59,0)), TIME(0,0,0),
 IF(AND(D31&gt;=TIME(22,0,0), D31&lt;=TIME(23,59,59)), TIME(7,0,0), ""))))))))</f>
        <v/>
      </c>
      <c r="F31" s="153" t="n"/>
      <c r="G31" s="152">
        <f>IF(AND(D31&gt;=TIME(6,0,0),D31&lt;=TIME(8,0,0)),E31,"")</f>
        <v/>
      </c>
      <c r="H31" s="59" t="n"/>
      <c r="I31" s="60">
        <f>ROUND(IF(OR(D31="",E31="",E31=0),0,IF(H31="",MOD(E31-D31,1)*24,MOD(H31-D31,1)*24)),2)</f>
        <v/>
      </c>
      <c r="J31" s="150" t="n"/>
      <c r="K31" s="270" t="n"/>
      <c r="L31" s="183" t="n"/>
      <c r="M31" s="272">
        <f>MAX(0,V31-W31)</f>
        <v/>
      </c>
      <c r="N31" s="61">
        <f>(IF(OR($C31="",$D31=""),0,
 IF(OR($A30="Holiday",$A31="Holiday"),
    IF(ISNUMBER(MATCH(TRIM($B31),{"Phagwah","Good Friday","Easter Monday","Labour Day","Christmas","Eid ul Azha","Romans-2","Globe-12","Neptune P1"},0)),0,$I31),
 IF(AND(NOT(OR($A30="Annual Leave",$A31="Annual Leave")),$A31="Off day"),$I31,
  MAX(0,$I31-$V31)
  ))))+W31</f>
        <v/>
      </c>
      <c r="O31" s="61">
        <f>IF(AND(OR($A30="Holiday",$A31="Holiday"),
        ISNUMBER(MATCH(TRIM($B31),{"Phagwah","Good Friday","Easter Monday","Labour Day","Christmas","Eid ul Azha","Romans-2","Globe-12","Neptune P1"},0))),
   $I31,0)</f>
        <v/>
      </c>
      <c r="P31" s="61">
        <f>IF(OR($O$7="Canteen",$O$7="Head Office"),0,IF($I31&lt;=0,0,IF(AND($I30&lt;=0,OR(TRIM($J31)="Hebrews",TRIM($J31)="Romans",TRIM($J31)="Romans-2",TRIM($J31)="Globe",TRIM($J31)="Globe-12",TRIM($J31)="Neptune P1")),1,0)))</f>
        <v/>
      </c>
      <c r="Q31" s="62" t="n"/>
      <c r="R31" s="61">
        <f>IF(OR($O$7="Canteen",$O$7="Head Office"),0,IF(
  AND(
    SUMIFS(I:I, C:C, C31) &gt;= 8,
    COUNTIFS(C$14:C31, C31)=1,
    OR(
      TEXT(D31,"hh:mm:ss")="07:00:00",
      TEXT(D31,"hh:mm:ss")="15:00:00",
      TEXT(D31,"hh:mm:ss")="23:00:00",
      TEXT(D32,"hh:mm:ss")="07:00:00",
      TEXT(D32,"hh:mm:ss")="15:00:00",
      TEXT(D32,"hh:mm:ss")="23:00:00"
    )
  ),
  1,
  0
))</f>
        <v/>
      </c>
      <c r="S31" s="61">
        <f>IF(OR($A30="Annual Leave",$A31="Annual Leave"),IF(AND($A30&lt;&gt;"Annual Leave",$A31="Annual Leave"),8,0),0)</f>
        <v/>
      </c>
      <c r="T31" s="63" t="n"/>
      <c r="U31" s="144">
        <f>MAX(0,40-Y31)</f>
        <v/>
      </c>
      <c r="V31" s="151">
        <f>IF(OR($C31="",$D31=""),0,
 IF(OR($A30="Holiday",$A31="Holiday"),0,
 IF(AND(NOT(OR($A30="Annual Leave",$A31="Annual Leave")),$A31="Off day"),0,
  IF($I30+$I31&gt;=8,IF($I30&gt;=8,0,8-$I30),$I31)
  )))</f>
        <v/>
      </c>
      <c r="W31" s="151">
        <f>MAX(0,V31-U31)</f>
        <v/>
      </c>
      <c r="X31" s="151">
        <f>IF(C31="","",C31-WEEKDAY(C31,1)+1)</f>
        <v/>
      </c>
      <c r="Y31" s="151">
        <f>SUMPRODUCT(($X$14:$X30=X31)*(($V$14:$V30)+($O$14:$O30)))+IF(X31=X14,$L$11,0)</f>
        <v/>
      </c>
      <c r="Z31" s="151" t="n"/>
      <c r="AA31" s="151" t="n"/>
      <c r="AB31" s="151" t="n"/>
      <c r="AC31" s="351" t="n"/>
      <c r="AD31" s="351" t="n"/>
      <c r="AE31" s="351" t="n"/>
      <c r="AF31" s="351" t="n"/>
    </row>
    <row r="32" ht="24" customHeight="1" s="348" thickBot="1">
      <c r="A32" s="184" t="inlineStr">
        <is>
          <t>On Day</t>
        </is>
      </c>
      <c r="B32" s="185" t="n"/>
      <c r="C32" s="101">
        <f>C30+1</f>
        <v/>
      </c>
      <c r="D32" s="11" t="n"/>
      <c r="E32" s="186">
        <f>IF(D32="", "",
 IF(D32=TIME(0,0,0), 0,
 IF(AND(D32&gt;=TIME(0,0,1), D32&lt;=TIME(2,0,0)), TIME(7,0,0),
 IF(AND(D32&gt;=TIME(6,0,0), D32&lt;=TIME(8,0,0)), TIME(12,0,0),
 IF(AND(D32&gt;TIME(8,0,0), D32&lt;=TIME(13,59,0)), TIME(15,0,0),
 IF(AND(D32&gt;=TIME(14,0,0), D32&lt;=TIME(17,59,0)), TIME(21,0,0),
 IF(AND(D32&gt;=TIME(18,0,0), D32&lt;=TIME(21,59,0)), TIME(0,0,0),
 IF(AND(D32&gt;=TIME(22,0,0), D32&lt;=TIME(23,59,59)), TIME(7,0,0), ""))))))))</f>
        <v/>
      </c>
      <c r="F32" s="187" t="n"/>
      <c r="G32" s="186">
        <f>IF(AND(D32&gt;=TIME(6,0,0),D32&lt;=TIME(8,0,0)),E32,"")</f>
        <v/>
      </c>
      <c r="H32" s="11" t="n"/>
      <c r="I32" s="87">
        <f>ROUND(IF(OR(D32="",E32="",E32=0),0,IF(H32="",MOD(E32-D32,1)*24,MOD(H32-D32,1)*24)),2)</f>
        <v/>
      </c>
      <c r="J32" s="188" t="n"/>
      <c r="K32" s="297" t="n"/>
      <c r="L32" s="189" t="n"/>
      <c r="M32" s="298">
        <f>MAX(0,V32-W32)</f>
        <v/>
      </c>
      <c r="N32" s="12">
        <f>(IF(OR($C32="",$D32=""),0,
 IF(OR($A32="Holiday",$A33="Holiday"),
    IF(ISNUMBER(MATCH(TRIM($B32),{"Phagwah","Good Friday","Easter Monday","Labour Day","Christmas","Eid ul Azha","Romans-2","Globe-12","Neptune P1"},0)),0,$I32),
 IF(AND(NOT(OR($A32="Annual Leave",$A33="Annual Leave")),$A32="Off day"),$I32,
  MAX(0,$I32-$V32)
  ))))+W32</f>
        <v/>
      </c>
      <c r="O32" s="12">
        <f>IF(AND(OR($A32="Holiday",$A33="Holiday"),
        ISNUMBER(MATCH(TRIM($B32),{"Phagwah","Good Friday","Easter Monday","Labour Day","Christmas","Eid ul Azha","Romans-2","Globe-12","Neptune P1"},0))),
   $I32,0)</f>
        <v/>
      </c>
      <c r="P32" s="12">
        <f>IF(OR($O$7="Canteen",$O$7="Head Office"),0,IF($I32&lt;=0,0,IF(OR(OR(TRIM($J32)="Hebrews",TRIM($J32)="Romans",TRIM($J32)="Romans-2",TRIM($J32)="Globe",TRIM($J32)="Globe-12",TRIM($J32)="Neptune P1"),AND($I33&gt;0,OR(TRIM($J33)="Hebrews",TRIM($J33)="Romans",TRIM($J33)="Romans-2",TRIM($J33)="Globe",TRIM($J33)="Globe-12",TRIM($J33)="Neptune P1"))),1,0)))</f>
        <v/>
      </c>
      <c r="Q32" s="13" t="n"/>
      <c r="R32" s="12">
        <f>IF(OR($O$7="Canteen",$O$7="Head Office"),0,IF(
  AND(
    SUMIFS(I:I, C:C, C32) &gt;= 8,
    COUNTIFS(C$14:C32, C32)=1,
    OR(
      TEXT(D32,"hh:mm:ss")="07:00:00",
      TEXT(D32,"hh:mm:ss")="15:00:00",
      TEXT(D32,"hh:mm:ss")="23:00:00",
      TEXT(D33,"hh:mm:ss")="07:00:00",
      TEXT(D33,"hh:mm:ss")="15:00:00",
      TEXT(D33,"hh:mm:ss")="23:00:00"
    )
  ),
  1,
  0
))</f>
        <v/>
      </c>
      <c r="S32" s="12">
        <f>IF(OR($A32="Annual Leave",$A33="Annual Leave"),IF($A32="Annual Leave",8,0),0)</f>
        <v/>
      </c>
      <c r="T32" s="102" t="n"/>
      <c r="U32" s="144">
        <f>MAX(0,40-Y32)</f>
        <v/>
      </c>
      <c r="V32" s="351">
        <f>IF(OR($C32="",$D32=""),0,
 IF(OR($A32="Holiday",$A33="Holiday"),0,
 IF(AND(NOT(OR($A32="Annual Leave",$A33="Annual Leave")),$A32="Off day"),0,
  IF($I32+$I33&gt;=8,IF($I32&gt;=8,8,$I32),$I32)
  )))</f>
        <v/>
      </c>
      <c r="W32" s="351">
        <f>MAX(0,V32-U32)</f>
        <v/>
      </c>
      <c r="X32" s="351">
        <f>IF(C32="","",C32-WEEKDAY(C32,1)+1)</f>
        <v/>
      </c>
      <c r="Y32" s="351">
        <f>SUMPRODUCT(($X$14:$X31=X32)*(($V$14:$V31)+($O$14:$O31)))+IF(X32=X14,$L$11,0)</f>
        <v/>
      </c>
      <c r="Z32" s="351" t="n"/>
      <c r="AA32" s="351" t="n"/>
      <c r="AB32" s="351" t="n"/>
      <c r="AC32" s="351" t="n"/>
      <c r="AD32" s="351" t="n"/>
      <c r="AE32" s="351" t="n"/>
      <c r="AF32" s="351" t="n"/>
    </row>
    <row r="33" ht="24" customHeight="1" s="348" thickBot="1">
      <c r="A33" s="184" t="inlineStr">
        <is>
          <t>On Day</t>
        </is>
      </c>
      <c r="B33" s="299" t="n"/>
      <c r="C33" s="101">
        <f>C32</f>
        <v/>
      </c>
      <c r="D33" s="300" t="n"/>
      <c r="E33" s="301">
        <f>IF(D33="", "",
 IF(D33=TIME(0,0,0), 0,
 IF(AND(D33&gt;=TIME(0,0,1), D33&lt;=TIME(2,0,0)), TIME(7,0,0),
 IF(AND(D33&gt;=TIME(6,0,0), D33&lt;=TIME(8,0,0)), TIME(12,0,0),
 IF(AND(D33&gt;TIME(8,0,0), D33&lt;=TIME(13,59,0)), TIME(15,0,0),
 IF(AND(D33&gt;=TIME(14,0,0), D33&lt;=TIME(17,59,0)), TIME(21,0,0),
 IF(AND(D33&gt;=TIME(18,0,0), D33&lt;=TIME(21,59,0)), TIME(0,0,0),
 IF(AND(D33&gt;=TIME(22,0,0), D33&lt;=TIME(23,59,59)), TIME(7,0,0), ""))))))))</f>
        <v/>
      </c>
      <c r="F33" s="187" t="n"/>
      <c r="G33" s="301">
        <f>IF(AND(D33&gt;=TIME(6,0,0),D33&lt;=TIME(8,0,0)),E33,"")</f>
        <v/>
      </c>
      <c r="H33" s="300" t="n"/>
      <c r="I33" s="87">
        <f>ROUND(IF(OR(D33="",E33="",E33=0),0,IF(H33="",MOD(E33-D33,1)*24,MOD(H33-D33,1)*24)),2)</f>
        <v/>
      </c>
      <c r="J33" s="190" t="n"/>
      <c r="K33" s="297" t="n"/>
      <c r="L33" s="189" t="n"/>
      <c r="M33" s="298">
        <f>MAX(0,V33-W33)</f>
        <v/>
      </c>
      <c r="N33" s="302">
        <f>(IF(OR($C33="",$D33=""),0,
 IF(OR($A32="Holiday",$A33="Holiday"),
    IF(ISNUMBER(MATCH(TRIM($B33),{"Phagwah","Good Friday","Easter Monday","Labour Day","Christmas","Eid ul Azha","Romans-2","Globe-12","Neptune P1"},0)),0,$I33),
 IF(AND(NOT(OR($A32="Annual Leave",$A33="Annual Leave")),$A33="Off day"),$I33,
  MAX(0,$I33-$V33)
  ))))+W33</f>
        <v/>
      </c>
      <c r="O33" s="302">
        <f>IF(AND(OR($A32="Holiday",$A33="Holiday"),
        ISNUMBER(MATCH(TRIM($B33),{"Phagwah","Good Friday","Easter Monday","Labour Day","Christmas","Eid ul Azha","Romans-2","Globe-12","Neptune P1"},0))),
   $I33,0)</f>
        <v/>
      </c>
      <c r="P33" s="302">
        <f>IF(OR($O$7="Canteen",$O$7="Head Office"),0,IF($I33&lt;=0,0,IF(AND($I32&lt;=0,OR(TRIM($J33)="Hebrews",TRIM($J33)="Romans",TRIM($J33)="Romans-2",TRIM($J33)="Globe",TRIM($J33)="Globe-12",TRIM($J33)="Neptune P1")),1,0)))</f>
        <v/>
      </c>
      <c r="Q33" s="303" t="n"/>
      <c r="R33" s="302">
        <f>IF(OR($O$7="Canteen",$O$7="Head Office"),0,IF(
  AND(
    SUMIFS(I:I, C:C, C33) &gt;= 8,
    COUNTIFS(C$14:C33, C33)=1,
    OR(
      TEXT(D33,"hh:mm:ss")="07:00:00",
      TEXT(D33,"hh:mm:ss")="15:00:00",
      TEXT(D33,"hh:mm:ss")="23:00:00",
      TEXT(D34,"hh:mm:ss")="07:00:00",
      TEXT(D34,"hh:mm:ss")="15:00:00",
      TEXT(D34,"hh:mm:ss")="23:00:00"
    )
  ),
  1,
  0
))</f>
        <v/>
      </c>
      <c r="S33" s="302">
        <f>IF(OR($A32="Annual Leave",$A33="Annual Leave"),IF(AND($A32&lt;&gt;"Annual Leave",$A33="Annual Leave"),8,0),0)</f>
        <v/>
      </c>
      <c r="T33" s="304" t="n"/>
      <c r="U33" s="144">
        <f>MAX(0,40-Y33)</f>
        <v/>
      </c>
      <c r="V33" s="351">
        <f>IF(OR($C33="",$D33=""),0,
 IF(OR($A32="Holiday",$A33="Holiday"),0,
 IF(AND(NOT(OR($A32="Annual Leave",$A33="Annual Leave")),$A33="Off day"),0,
  IF($I32+$I33&gt;=8,IF($I32&gt;=8,0,8-$I32),$I33)
  )))</f>
        <v/>
      </c>
      <c r="W33" s="351">
        <f>MAX(0,V33-U33)</f>
        <v/>
      </c>
      <c r="X33" s="351">
        <f>IF(C33="","",C33-WEEKDAY(C33,1)+1)</f>
        <v/>
      </c>
      <c r="Y33" s="351">
        <f>SUMPRODUCT(($X$14:$X32=X33)*(($V$14:$V32)+($O$14:$O32)))+IF(X33=X14,$L$11,0)</f>
        <v/>
      </c>
      <c r="Z33" s="351" t="n"/>
      <c r="AA33" s="351" t="n"/>
      <c r="AB33" s="351" t="n"/>
      <c r="AC33" s="351" t="n"/>
      <c r="AD33" s="351" t="n"/>
      <c r="AE33" s="351" t="n"/>
      <c r="AF33" s="351" t="n"/>
    </row>
    <row r="34" ht="24" customHeight="1" s="348" thickBot="1">
      <c r="A34" s="159" t="inlineStr">
        <is>
          <t>On Day</t>
        </is>
      </c>
      <c r="B34" s="191" t="n"/>
      <c r="C34" s="92">
        <f>C32+1</f>
        <v/>
      </c>
      <c r="D34" s="31" t="n"/>
      <c r="E34" s="160">
        <f>IF(D34="", "",
 IF(D34=TIME(0,0,0), 0,
 IF(AND(D34&gt;=TIME(0,0,1), D34&lt;=TIME(2,0,0)), TIME(7,0,0),
 IF(AND(D34&gt;=TIME(6,0,0), D34&lt;=TIME(8,0,0)), TIME(12,0,0),
 IF(AND(D34&gt;TIME(8,0,0), D34&lt;=TIME(13,59,0)), TIME(15,0,0),
 IF(AND(D34&gt;=TIME(14,0,0), D34&lt;=TIME(17,59,0)), TIME(21,0,0),
 IF(AND(D34&gt;=TIME(18,0,0), D34&lt;=TIME(21,59,0)), TIME(0,0,0),
 IF(AND(D34&gt;=TIME(22,0,0), D34&lt;=TIME(23,59,59)), TIME(7,0,0), ""))))))))</f>
        <v/>
      </c>
      <c r="F34" s="161" t="n"/>
      <c r="G34" s="160">
        <f>IF(AND(D34&gt;=TIME(6,0,0),D34&lt;=TIME(8,0,0)),E34,"")</f>
        <v/>
      </c>
      <c r="H34" s="31" t="n"/>
      <c r="I34" s="32">
        <f>ROUND(IF(OR(D34="",E34="",E34=0),0,IF(H34="",MOD(E34-D34,1)*24,MOD(H34-D34,1)*24)),2)</f>
        <v/>
      </c>
      <c r="J34" s="162" t="n"/>
      <c r="K34" s="282" t="n"/>
      <c r="L34" s="181" t="n"/>
      <c r="M34" s="283">
        <f>MAX(0,V34-W34)</f>
        <v/>
      </c>
      <c r="N34" s="33">
        <f>(IF(OR($C34="",$D34=""),0,
 IF(OR($A34="Holiday",$A35="Holiday"),
    IF(ISNUMBER(MATCH(TRIM($B34),{"Phagwah","Good Friday","Easter Monday","Labour Day","Christmas","Eid ul Azha","Romans-2","Globe-12","Neptune P1"},0)),0,$I34),
 IF(AND(NOT(OR($A34="Annual Leave",$A35="Annual Leave")),$A34="Off day"),$I34,
  MAX(0,$I34-$V34)
  ))))+W34</f>
        <v/>
      </c>
      <c r="O34" s="33">
        <f>IF(AND(OR($A34="Holiday",$A35="Holiday"),
        ISNUMBER(MATCH(TRIM($B34),{"Phagwah","Good Friday","Easter Monday","Labour Day","Christmas","Eid ul Azha","Romans-2","Globe-12","Neptune P1"},0))),
   $I34,0)</f>
        <v/>
      </c>
      <c r="P34" s="33">
        <f>IF(OR($O$7="Canteen",$O$7="Head Office"),0,IF($I34&lt;=0,0,IF(OR(OR(TRIM($J34)="Hebrews",TRIM($J34)="Romans",TRIM($J34)="Romans-2",TRIM($J34)="Globe",TRIM($J34)="Globe-12",TRIM($J34)="Neptune P1"),AND($I35&gt;0,OR(TRIM($J35)="Hebrews",TRIM($J35)="Romans",TRIM($J35)="Romans-2",TRIM($J35)="Globe",TRIM($J35)="Globe-12",TRIM($J35)="Neptune P1"))),1,0)))</f>
        <v/>
      </c>
      <c r="Q34" s="34" t="n"/>
      <c r="R34" s="33">
        <f>IF(OR($O$7="Canteen",$O$7="Head Office"),0,IF(
  AND(
    SUMIFS(I:I, C:C, C34) &gt;= 8,
    COUNTIFS(C$14:C34, C34)=1,
    OR(
      TEXT(D34,"hh:mm:ss")="07:00:00",
      TEXT(D34,"hh:mm:ss")="15:00:00",
      TEXT(D34,"hh:mm:ss")="23:00:00",
      TEXT(D35,"hh:mm:ss")="07:00:00",
      TEXT(D35,"hh:mm:ss")="15:00:00",
      TEXT(D35,"hh:mm:ss")="23:00:00"
    )
  ),
  1,
  0
))</f>
        <v/>
      </c>
      <c r="S34" s="33">
        <f>IF(OR($A34="Annual Leave",$A35="Annual Leave"),IF($A34="Annual Leave",8,0),0)</f>
        <v/>
      </c>
      <c r="T34" s="35" t="n"/>
      <c r="U34" s="144">
        <f>MAX(0,40-Y34)</f>
        <v/>
      </c>
      <c r="V34" s="351">
        <f>IF(OR($C34="",$D34=""),0,
 IF(OR($A34="Holiday",$A35="Holiday"),0,
 IF(AND(NOT(OR($A34="Annual Leave",$A35="Annual Leave")),$A34="Off day"),0,
  IF($I34+$I35&gt;=8,IF($I34&gt;=8,8,$I34),$I34)
  )))</f>
        <v/>
      </c>
      <c r="W34" s="351">
        <f>MAX(0,V34-U34)</f>
        <v/>
      </c>
      <c r="X34" s="351">
        <f>IF(C34="","",C34-WEEKDAY(C34,1)+1)</f>
        <v/>
      </c>
      <c r="Y34" s="351">
        <f>SUMPRODUCT(($X$14:$X33=X34)*(($V$14:$V33)+($O$14:$O33)))+IF(X34=X14,$L$11,0)</f>
        <v/>
      </c>
      <c r="Z34" s="351" t="n"/>
      <c r="AA34" s="351" t="n"/>
      <c r="AB34" s="351" t="n"/>
      <c r="AC34" s="351" t="n"/>
      <c r="AD34" s="351" t="n"/>
      <c r="AE34" s="351" t="n"/>
      <c r="AF34" s="351" t="n"/>
    </row>
    <row r="35" ht="24" customHeight="1" s="348" thickBot="1">
      <c r="A35" s="159" t="inlineStr">
        <is>
          <t>On Day</t>
        </is>
      </c>
      <c r="B35" s="192" t="n"/>
      <c r="C35" s="93">
        <f>C34</f>
        <v/>
      </c>
      <c r="D35" s="36" t="n"/>
      <c r="E35" s="163">
        <f>IF(D35="", "",
 IF(D35=TIME(0,0,0), 0,
 IF(AND(D35&gt;=TIME(0,0,1), D35&lt;=TIME(2,0,0)), TIME(7,0,0),
 IF(AND(D35&gt;=TIME(6,0,0), D35&lt;=TIME(8,0,0)), TIME(12,0,0),
 IF(AND(D35&gt;TIME(8,0,0), D35&lt;=TIME(13,59,0)), TIME(15,0,0),
 IF(AND(D35&gt;=TIME(14,0,0), D35&lt;=TIME(17,59,0)), TIME(21,0,0),
 IF(AND(D35&gt;=TIME(18,0,0), D35&lt;=TIME(21,59,0)), TIME(0,0,0),
 IF(AND(D35&gt;=TIME(22,0,0), D35&lt;=TIME(23,59,59)), TIME(7,0,0), ""))))))))</f>
        <v/>
      </c>
      <c r="F35" s="164" t="n"/>
      <c r="G35" s="163">
        <f>IF(AND(D35&gt;=TIME(6,0,0),D35&lt;=TIME(8,0,0)),E35,"")</f>
        <v/>
      </c>
      <c r="H35" s="36" t="n"/>
      <c r="I35" s="37">
        <f>ROUND(IF(OR(D35="",E35="",E35=0),0,IF(H35="",MOD(E35-D35,1)*24,MOD(H35-D35,1)*24)),2)</f>
        <v/>
      </c>
      <c r="J35" s="162" t="n"/>
      <c r="K35" s="282" t="n"/>
      <c r="L35" s="183" t="n"/>
      <c r="M35" s="283">
        <f>MAX(0,V35-W35)</f>
        <v/>
      </c>
      <c r="N35" s="38">
        <f>(IF(OR($C35="",$D35=""),0,
 IF(OR($A34="Holiday",$A35="Holiday"),
    IF(ISNUMBER(MATCH(TRIM($B35),{"Phagwah","Good Friday","Easter Monday","Labour Day","Christmas","Eid ul Azha","Romans-2","Globe-12","Neptune P1"},0)),0,$I35),
 IF(AND(NOT(OR($A34="Annual Leave",$A35="Annual Leave")),$A35="Off day"),$I35,
  MAX(0,$I35-$V35)
  ))))+W35</f>
        <v/>
      </c>
      <c r="O35" s="38">
        <f>IF(AND(OR($A34="Holiday",$A35="Holiday"),
        ISNUMBER(MATCH(TRIM($B35),{"Phagwah","Good Friday","Easter Monday","Labour Day","Christmas","Eid ul Azha","Romans-2","Globe-12","Neptune P1"},0))),
   $I35,0)</f>
        <v/>
      </c>
      <c r="P35" s="38">
        <f>IF(OR($O$7="Canteen",$O$7="Head Office"),0,IF($I35&lt;=0,0,IF(AND($I34&lt;=0,OR(TRIM($J35)="Hebrews",TRIM($J35)="Romans",TRIM($J35)="Romans-2",TRIM($J35)="Globe",TRIM($J35)="Globe-12",TRIM($J35)="Neptune P1")),1,0)))</f>
        <v/>
      </c>
      <c r="Q35" s="39" t="n"/>
      <c r="R35" s="38">
        <f>IF(OR($O$7="Canteen",$O$7="Head Office"),0,IF(
  AND(
    SUMIFS(I:I, C:C, C35) &gt;= 8,
    COUNTIFS(C$14:C35, C35)=1,
    OR(
      TEXT(D35,"hh:mm:ss")="07:00:00",
      TEXT(D35,"hh:mm:ss")="15:00:00",
      TEXT(D35,"hh:mm:ss")="23:00:00",
      TEXT(D36,"hh:mm:ss")="07:00:00",
      TEXT(D36,"hh:mm:ss")="15:00:00",
      TEXT(D36,"hh:mm:ss")="23:00:00"
    )
  ),
  1,
  0
))</f>
        <v/>
      </c>
      <c r="S35" s="38">
        <f>IF(OR($A34="Annual Leave",$A35="Annual Leave"),IF(AND($A34&lt;&gt;"Annual Leave",$A35="Annual Leave"),8,0),0)</f>
        <v/>
      </c>
      <c r="T35" s="40" t="n"/>
      <c r="U35" s="144">
        <f>MAX(0,40-Y35)</f>
        <v/>
      </c>
      <c r="V35" s="351">
        <f>IF(OR($C35="",$D35=""),0,
 IF(OR($A34="Holiday",$A35="Holiday"),0,
 IF(AND(NOT(OR($A34="Annual Leave",$A35="Annual Leave")),$A35="Off day"),0,
  IF($I34+$I35&gt;=8,IF($I34&gt;=8,0,8-$I34),$I35)
  )))</f>
        <v/>
      </c>
      <c r="W35" s="351">
        <f>MAX(0,V35-U35)</f>
        <v/>
      </c>
      <c r="X35" s="351">
        <f>IF(C35="","",C35-WEEKDAY(C35,1)+1)</f>
        <v/>
      </c>
      <c r="Y35" s="351">
        <f>SUMPRODUCT(($X$14:$X34=X35)*(($V$14:$V34)+($O$14:$O34)))+IF(X35=X14,$L$11,0)</f>
        <v/>
      </c>
      <c r="Z35" s="351" t="n"/>
      <c r="AA35" s="351" t="n"/>
      <c r="AB35" s="351" t="n"/>
      <c r="AC35" s="351" t="n"/>
      <c r="AD35" s="351" t="n"/>
      <c r="AE35" s="351" t="n"/>
      <c r="AF35" s="351" t="n"/>
    </row>
    <row r="36" ht="24" customHeight="1" s="348" thickBot="1">
      <c r="A36" s="154" t="inlineStr">
        <is>
          <t>On Day</t>
        </is>
      </c>
      <c r="B36" s="193" t="n"/>
      <c r="C36" s="90">
        <f>C34+1</f>
        <v/>
      </c>
      <c r="D36" s="8" t="n"/>
      <c r="E36" s="155">
        <f>IF(D36="", "",
 IF(D36=TIME(0,0,0), 0,
 IF(AND(D36&gt;=TIME(0,0,1), D36&lt;=TIME(2,0,0)), TIME(7,0,0),
 IF(AND(D36&gt;=TIME(6,0,0), D36&lt;=TIME(8,0,0)), TIME(12,0,0),
 IF(AND(D36&gt;TIME(8,0,0), D36&lt;=TIME(13,59,0)), TIME(15,0,0),
 IF(AND(D36&gt;=TIME(14,0,0), D36&lt;=TIME(17,59,0)), TIME(21,0,0),
 IF(AND(D36&gt;=TIME(18,0,0), D36&lt;=TIME(21,59,0)), TIME(0,0,0),
 IF(AND(D36&gt;=TIME(22,0,0), D36&lt;=TIME(23,59,59)), TIME(7,0,0), ""))))))))</f>
        <v/>
      </c>
      <c r="F36" s="156" t="n"/>
      <c r="G36" s="155">
        <f>IF(AND(D36&gt;=TIME(6,0,0),D36&lt;=TIME(8,0,0)),E36,"")</f>
        <v/>
      </c>
      <c r="H36" s="8" t="n"/>
      <c r="I36" s="30">
        <f>ROUND(IF(OR(D36="",E36="",E36=0),0,IF(H36="",MOD(E36-D36,1)*24,MOD(H36-D36,1)*24)),2)</f>
        <v/>
      </c>
      <c r="J36" s="157" t="n"/>
      <c r="K36" s="274" t="n"/>
      <c r="L36" s="189" t="n"/>
      <c r="M36" s="275">
        <f>MAX(0,V36-W36)</f>
        <v/>
      </c>
      <c r="N36" s="9">
        <f>(IF(OR($C36="",$D36=""),0,
 IF(OR($A36="Holiday",$A37="Holiday"),
    IF(ISNUMBER(MATCH(TRIM($B36),{"Phagwah","Good Friday","Easter Monday","Labour Day","Christmas","Eid ul Azha","Romans-2","Globe-12","Neptune P1"},0)),0,$I36),
 IF(AND(NOT(OR($A36="Annual Leave",$A37="Annual Leave")),$A36="Off day"),$I36,
  MAX(0,$I36-$V36)
  ))))+W36</f>
        <v/>
      </c>
      <c r="O36" s="9">
        <f>IF(AND(OR($A36="Holiday",$A37="Holiday"),
        ISNUMBER(MATCH(TRIM($B36),{"Phagwah","Good Friday","Easter Monday","Labour Day","Christmas","Eid ul Azha","Romans-2","Globe-12","Neptune P1"},0))),
   $I36,0)</f>
        <v/>
      </c>
      <c r="P36" s="9">
        <f>IF(OR($O$7="Canteen",$O$7="Head Office"),0,IF($I36&lt;=0,0,IF(OR(OR(TRIM($J36)="Hebrews",TRIM($J36)="Romans",TRIM($J36)="Romans-2",TRIM($J36)="Globe",TRIM($J36)="Globe-12",TRIM($J36)="Neptune P1"),AND($I37&gt;0,OR(TRIM($J37)="Hebrews",TRIM($J37)="Romans",TRIM($J37)="Romans-2",TRIM($J37)="Globe",TRIM($J37)="Globe-12",TRIM($J37)="Neptune P1"))),1,0)))</f>
        <v/>
      </c>
      <c r="Q36" s="10" t="n"/>
      <c r="R36" s="9">
        <f>IF(OR($O$7="Canteen",$O$7="Head Office"),0,IF(
  AND(
    SUMIFS(I:I, C:C, C36) &gt;= 8,
    COUNTIFS(C$14:C36, C36)=1,
    OR(
      TEXT(D36,"hh:mm:ss")="07:00:00",
      TEXT(D36,"hh:mm:ss")="15:00:00",
      TEXT(D36,"hh:mm:ss")="23:00:00",
      TEXT(D37,"hh:mm:ss")="07:00:00",
      TEXT(D37,"hh:mm:ss")="15:00:00",
      TEXT(D37,"hh:mm:ss")="23:00:00"
    )
  ),
  1,
  0
))</f>
        <v/>
      </c>
      <c r="S36" s="9">
        <f>IF(OR($A36="Annual Leave",$A37="Annual Leave"),IF($A36="Annual Leave",8,0),0)</f>
        <v/>
      </c>
      <c r="T36" s="91" t="n"/>
      <c r="U36" s="144">
        <f>MAX(0,40-Y36)</f>
        <v/>
      </c>
      <c r="V36" s="351">
        <f>IF(OR($C36="",$D36=""),0,
 IF(OR($A36="Holiday",$A37="Holiday"),0,
 IF(AND(NOT(OR($A36="Annual Leave",$A37="Annual Leave")),$A36="Off day"),0,
  IF($I36+$I37&gt;=8,IF($I36&gt;=8,8,$I36),$I36)
  )))</f>
        <v/>
      </c>
      <c r="W36" s="351">
        <f>MAX(0,V36-U36)</f>
        <v/>
      </c>
      <c r="X36" s="351">
        <f>IF(C36="","",C36-WEEKDAY(C36,1)+1)</f>
        <v/>
      </c>
      <c r="Y36" s="351">
        <f>SUMPRODUCT(($X$14:$X35=X36)*(($V$14:$V35)+($O$14:$O35)))+IF(X36=X14,$L$11,0)</f>
        <v/>
      </c>
      <c r="Z36" s="351" t="n"/>
      <c r="AA36" s="351" t="n"/>
      <c r="AB36" s="351" t="n"/>
      <c r="AC36" s="351" t="n"/>
      <c r="AD36" s="351" t="n"/>
      <c r="AE36" s="351" t="n"/>
      <c r="AF36" s="351" t="n"/>
    </row>
    <row r="37" ht="24" customHeight="1" s="348" thickBot="1">
      <c r="A37" s="154" t="inlineStr">
        <is>
          <t>On Day</t>
        </is>
      </c>
      <c r="B37" s="305" t="n"/>
      <c r="C37" s="90">
        <f>C36</f>
        <v/>
      </c>
      <c r="D37" s="276" t="n"/>
      <c r="E37" s="277">
        <f>IF(D37="", "",
 IF(D37=TIME(0,0,0), 0,
 IF(AND(D37&gt;=TIME(0,0,1), D37&lt;=TIME(2,0,0)), TIME(7,0,0),
 IF(AND(D37&gt;=TIME(6,0,0), D37&lt;=TIME(8,0,0)), TIME(12,0,0),
 IF(AND(D37&gt;TIME(8,0,0), D37&lt;=TIME(13,59,0)), TIME(15,0,0),
 IF(AND(D37&gt;=TIME(14,0,0), D37&lt;=TIME(17,59,0)), TIME(21,0,0),
 IF(AND(D37&gt;=TIME(18,0,0), D37&lt;=TIME(21,59,0)), TIME(0,0,0),
 IF(AND(D37&gt;=TIME(22,0,0), D37&lt;=TIME(23,59,59)), TIME(7,0,0), ""))))))))</f>
        <v/>
      </c>
      <c r="F37" s="156" t="n"/>
      <c r="G37" s="277">
        <f>IF(AND(D37&gt;=TIME(6,0,0),D37&lt;=TIME(8,0,0)),E37,"")</f>
        <v/>
      </c>
      <c r="H37" s="276" t="n"/>
      <c r="I37" s="30">
        <f>ROUND(IF(OR(D37="",E37="",E37=0),0,IF(H37="",MOD(E37-D37,1)*24,MOD(H37-D37,1)*24)),2)</f>
        <v/>
      </c>
      <c r="J37" s="158" t="n"/>
      <c r="K37" s="274" t="n"/>
      <c r="L37" s="189" t="n"/>
      <c r="M37" s="275">
        <f>MAX(0,V37-W37)</f>
        <v/>
      </c>
      <c r="N37" s="278">
        <f>(IF(OR($C37="",$D37=""),0,
 IF(OR($A36="Holiday",$A37="Holiday"),
    IF(ISNUMBER(MATCH(TRIM($B37),{"Phagwah","Good Friday","Easter Monday","Labour Day","Christmas","Eid ul Azha","Romans-2","Globe-12","Neptune P1"},0)),0,$I37),
 IF(AND(NOT(OR($A36="Annual Leave",$A37="Annual Leave")),$A37="Off day"),$I37,
  MAX(0,$I37-$V37)
  ))))+W37</f>
        <v/>
      </c>
      <c r="O37" s="278">
        <f>IF(AND(OR($A36="Holiday",$A37="Holiday"),
        ISNUMBER(MATCH(TRIM($B37),{"Phagwah","Good Friday","Easter Monday","Labour Day","Christmas","Eid ul Azha","Romans-2","Globe-12","Neptune P1"},0))),
   $I37,0)</f>
        <v/>
      </c>
      <c r="P37" s="278">
        <f>IF(OR($O$7="Canteen",$O$7="Head Office"),0,IF($I37&lt;=0,0,IF(AND($I36&lt;=0,OR(TRIM($J37)="Hebrews",TRIM($J37)="Romans",TRIM($J37)="Romans-2",TRIM($J37)="Globe",TRIM($J37)="Globe-12",TRIM($J37)="Neptune P1")),1,0)))</f>
        <v/>
      </c>
      <c r="Q37" s="279" t="n"/>
      <c r="R37" s="278">
        <f>IF(OR($O$7="Canteen",$O$7="Head Office"),0,IF(
  AND(
    SUMIFS(I:I, C:C, C37) &gt;= 8,
    COUNTIFS(C$14:C37, C37)=1,
    OR(
      TEXT(D37,"hh:mm:ss")="07:00:00",
      TEXT(D37,"hh:mm:ss")="15:00:00",
      TEXT(D37,"hh:mm:ss")="23:00:00",
      TEXT(D38,"hh:mm:ss")="07:00:00",
      TEXT(D38,"hh:mm:ss")="15:00:00",
      TEXT(D38,"hh:mm:ss")="23:00:00"
    )
  ),
  1,
  0
))</f>
        <v/>
      </c>
      <c r="S37" s="278">
        <f>IF(OR($A36="Annual Leave",$A37="Annual Leave"),IF(AND($A36&lt;&gt;"Annual Leave",$A37="Annual Leave"),8,0),0)</f>
        <v/>
      </c>
      <c r="T37" s="280" t="n"/>
      <c r="U37" s="144">
        <f>MAX(0,40-Y37)</f>
        <v/>
      </c>
      <c r="V37" s="351">
        <f>IF(OR($C37="",$D37=""),0,
 IF(OR($A36="Holiday",$A37="Holiday"),0,
 IF(AND(NOT(OR($A36="Annual Leave",$A37="Annual Leave")),$A37="Off day"),0,
  IF($I36+$I37&gt;=8,IF($I36&gt;=8,0,8-$I36),$I37)
  )))</f>
        <v/>
      </c>
      <c r="W37" s="351">
        <f>MAX(0,V37-U37)</f>
        <v/>
      </c>
      <c r="X37" s="351">
        <f>IF(C37="","",C37-WEEKDAY(C37,1)+1)</f>
        <v/>
      </c>
      <c r="Y37" s="351">
        <f>SUMPRODUCT(($X$14:$X36=X37)*(($V$14:$V36)+($O$14:$O36)))+IF(X37=X14,$L$11,0)</f>
        <v/>
      </c>
      <c r="Z37" s="351" t="n"/>
      <c r="AA37" s="351" t="n"/>
      <c r="AB37" s="351" t="n"/>
      <c r="AC37" s="351" t="n"/>
      <c r="AD37" s="351" t="n"/>
      <c r="AE37" s="351" t="n"/>
      <c r="AF37" s="351" t="n"/>
    </row>
    <row r="38" ht="24" customHeight="1" s="348" thickBot="1">
      <c r="A38" s="194" t="inlineStr">
        <is>
          <t>On Day</t>
        </is>
      </c>
      <c r="B38" s="195" t="n"/>
      <c r="C38" s="103">
        <f>C36+1</f>
        <v/>
      </c>
      <c r="D38" s="64" t="n"/>
      <c r="E38" s="196">
        <f>IF(D38="", "",
 IF(D38=TIME(0,0,0), 0,
 IF(AND(D38&gt;=TIME(0,0,1), D38&lt;=TIME(2,0,0)), TIME(7,0,0),
 IF(AND(D38&gt;=TIME(6,0,0), D38&lt;=TIME(8,0,0)), TIME(12,0,0),
 IF(AND(D38&gt;TIME(8,0,0), D38&lt;=TIME(13,59,0)), TIME(15,0,0),
 IF(AND(D38&gt;=TIME(14,0,0), D38&lt;=TIME(17,59,0)), TIME(21,0,0),
 IF(AND(D38&gt;=TIME(18,0,0), D38&lt;=TIME(21,59,0)), TIME(0,0,0),
 IF(AND(D38&gt;=TIME(22,0,0), D38&lt;=TIME(23,59,59)), TIME(7,0,0), ""))))))))</f>
        <v/>
      </c>
      <c r="F38" s="197" t="n"/>
      <c r="G38" s="196">
        <f>IF(AND(D38&gt;=TIME(6,0,0),D38&lt;=TIME(8,0,0)),E38,"")</f>
        <v/>
      </c>
      <c r="H38" s="64" t="n"/>
      <c r="I38" s="65">
        <f>ROUND(IF(OR(D38="",E38="",E38=0),0,IF(H38="",MOD(E38-D38,1)*24,MOD(H38-D38,1)*24)),2)</f>
        <v/>
      </c>
      <c r="J38" s="198" t="n"/>
      <c r="K38" s="306" t="n"/>
      <c r="L38" s="181" t="n"/>
      <c r="M38" s="307">
        <f>MAX(0,V38-W38)</f>
        <v/>
      </c>
      <c r="N38" s="66">
        <f>(IF(OR($C38="",$D38=""),0,
 IF(OR($A38="Holiday",$A39="Holiday"),
    IF(ISNUMBER(MATCH(TRIM($B38),{"Phagwah","Good Friday","Easter Monday","Labour Day","Christmas","Eid ul Azha","Romans-2","Globe-12","Neptune P1"},0)),0,$I38),
 IF(AND(NOT(OR($A38="Annual Leave",$A39="Annual Leave")),$A38="Off day"),$I38,
  MAX(0,$I38-$V38)
  ))))+W38</f>
        <v/>
      </c>
      <c r="O38" s="66">
        <f>IF(AND(OR($A38="Holiday",$A39="Holiday"),
        ISNUMBER(MATCH(TRIM($B38),{"Phagwah","Good Friday","Easter Monday","Labour Day","Christmas","Eid ul Azha","Romans-2","Globe-12","Neptune P1"},0))),
   $I38,0)</f>
        <v/>
      </c>
      <c r="P38" s="66">
        <f>IF(OR($O$7="Canteen",$O$7="Head Office"),0,IF($I38&lt;=0,0,IF(OR(OR(TRIM($J38)="Hebrews",TRIM($J38)="Romans",TRIM($J38)="Romans-2",TRIM($J38)="Globe",TRIM($J38)="Globe-12",TRIM($J38)="Neptune P1"),AND($I39&gt;0,OR(TRIM($J39)="Hebrews",TRIM($J39)="Romans",TRIM($J39)="Romans-2",TRIM($J39)="Globe",TRIM($J39)="Globe-12",TRIM($J39)="Neptune P1"))),1,0)))</f>
        <v/>
      </c>
      <c r="Q38" s="67" t="n"/>
      <c r="R38" s="66">
        <f>IF(OR($O$7="Canteen",$O$7="Head Office"),0,IF(
  AND(
    SUMIFS(I:I, C:C, C38) &gt;= 8,
    COUNTIFS(C$14:C38, C38)=1,
    OR(
      TEXT(D38,"hh:mm:ss")="07:00:00",
      TEXT(D38,"hh:mm:ss")="15:00:00",
      TEXT(D38,"hh:mm:ss")="23:00:00",
      TEXT(D39,"hh:mm:ss")="07:00:00",
      TEXT(D39,"hh:mm:ss")="15:00:00",
      TEXT(D39,"hh:mm:ss")="23:00:00"
    )
  ),
  1,
  0
))</f>
        <v/>
      </c>
      <c r="S38" s="66">
        <f>IF(OR($A38="Annual Leave",$A39="Annual Leave"),IF($A38="Annual Leave",8,0),0)</f>
        <v/>
      </c>
      <c r="T38" s="68" t="n"/>
      <c r="U38" s="144">
        <f>MAX(0,40-Y38)</f>
        <v/>
      </c>
      <c r="V38" s="351">
        <f>IF(OR($C38="",$D38=""),0,
 IF(OR($A38="Holiday",$A39="Holiday"),0,
 IF(AND(NOT(OR($A38="Annual Leave",$A39="Annual Leave")),$A38="Off day"),0,
  IF($I38+$I39&gt;=8,IF($I38&gt;=8,8,$I38),$I38)
  )))</f>
        <v/>
      </c>
      <c r="W38" s="351">
        <f>MAX(0,V38-U38)</f>
        <v/>
      </c>
      <c r="X38" s="351">
        <f>IF(C38="","",C38-WEEKDAY(C38,1)+1)</f>
        <v/>
      </c>
      <c r="Y38" s="351">
        <f>SUMPRODUCT(($X$14:$X37=X38)*(($V$14:$V37)+($O$14:$O37)))+IF(X38=X14,$L$11,0)</f>
        <v/>
      </c>
      <c r="Z38" s="351" t="n"/>
      <c r="AA38" s="351" t="n"/>
      <c r="AB38" s="351" t="n"/>
      <c r="AC38" s="351" t="n"/>
      <c r="AD38" s="351" t="n"/>
      <c r="AE38" s="351" t="n"/>
      <c r="AF38" s="351" t="n"/>
    </row>
    <row r="39" ht="24" customHeight="1" s="348" thickBot="1">
      <c r="A39" s="194" t="inlineStr">
        <is>
          <t>On Day</t>
        </is>
      </c>
      <c r="B39" s="199" t="n"/>
      <c r="C39" s="104">
        <f>C38</f>
        <v/>
      </c>
      <c r="D39" s="69" t="n"/>
      <c r="E39" s="200">
        <f>IF(D39="", "",
 IF(D39=TIME(0,0,0), 0,
 IF(AND(D39&gt;=TIME(0,0,1), D39&lt;=TIME(2,0,0)), TIME(7,0,0),
 IF(AND(D39&gt;=TIME(6,0,0), D39&lt;=TIME(8,0,0)), TIME(12,0,0),
 IF(AND(D39&gt;TIME(8,0,0), D39&lt;=TIME(13,59,0)), TIME(15,0,0),
 IF(AND(D39&gt;=TIME(14,0,0), D39&lt;=TIME(17,59,0)), TIME(21,0,0),
 IF(AND(D39&gt;=TIME(18,0,0), D39&lt;=TIME(21,59,0)), TIME(0,0,0),
 IF(AND(D39&gt;=TIME(22,0,0), D39&lt;=TIME(23,59,59)), TIME(7,0,0), ""))))))))</f>
        <v/>
      </c>
      <c r="F39" s="201" t="n"/>
      <c r="G39" s="200">
        <f>IF(AND(D39&gt;=TIME(6,0,0),D39&lt;=TIME(8,0,0)),E39,"")</f>
        <v/>
      </c>
      <c r="H39" s="69" t="n"/>
      <c r="I39" s="70">
        <f>ROUND(IF(OR(D39="",E39="",E39=0),0,IF(H39="",MOD(E39-D39,1)*24,MOD(H39-D39,1)*24)),2)</f>
        <v/>
      </c>
      <c r="J39" s="198" t="n"/>
      <c r="K39" s="306" t="n"/>
      <c r="L39" s="183" t="n"/>
      <c r="M39" s="307">
        <f>MAX(0,V39-W39)</f>
        <v/>
      </c>
      <c r="N39" s="71">
        <f>(IF(OR($C39="",$D39=""),0,
 IF(OR($A38="Holiday",$A39="Holiday"),
    IF(ISNUMBER(MATCH(TRIM($B39),{"Phagwah","Good Friday","Easter Monday","Labour Day","Christmas","Eid ul Azha","Romans-2","Globe-12","Neptune P1"},0)),0,$I39),
 IF(AND(NOT(OR($A38="Annual Leave",$A39="Annual Leave")),$A39="Off day"),$I39,
  MAX(0,$I39-$V39)
  ))))+W39</f>
        <v/>
      </c>
      <c r="O39" s="71">
        <f>IF(AND(OR($A38="Holiday",$A39="Holiday"),
        ISNUMBER(MATCH(TRIM($B39),{"Phagwah","Good Friday","Easter Monday","Labour Day","Christmas","Eid ul Azha","Romans-2","Globe-12","Neptune P1"},0))),
   $I39,0)</f>
        <v/>
      </c>
      <c r="P39" s="71">
        <f>IF(OR($O$7="Canteen",$O$7="Head Office"),0,IF($I39&lt;=0,0,IF(AND($I38&lt;=0,OR(TRIM($J39)="Hebrews",TRIM($J39)="Romans",TRIM($J39)="Romans-2",TRIM($J39)="Globe",TRIM($J39)="Globe-12",TRIM($J39)="Neptune P1")),1,0)))</f>
        <v/>
      </c>
      <c r="Q39" s="72" t="n"/>
      <c r="R39" s="71">
        <f>IF(OR($O$7="Canteen",$O$7="Head Office"),0,IF(
  AND(
    SUMIFS(I:I, C:C, C39) &gt;= 8,
    COUNTIFS(C$14:C39, C39)=1,
    OR(
      TEXT(D39,"hh:mm:ss")="07:00:00",
      TEXT(D39,"hh:mm:ss")="15:00:00",
      TEXT(D39,"hh:mm:ss")="23:00:00",
      TEXT(D40,"hh:mm:ss")="07:00:00",
      TEXT(D40,"hh:mm:ss")="15:00:00",
      TEXT(D40,"hh:mm:ss")="23:00:00"
    )
  ),
  1,
  0
))</f>
        <v/>
      </c>
      <c r="S39" s="71">
        <f>IF(OR($A38="Annual Leave",$A39="Annual Leave"),IF(AND($A38&lt;&gt;"Annual Leave",$A39="Annual Leave"),8,0),0)</f>
        <v/>
      </c>
      <c r="T39" s="73" t="n"/>
      <c r="U39" s="144">
        <f>MAX(0,40-Y39)</f>
        <v/>
      </c>
      <c r="V39" s="351">
        <f>IF(OR($C39="",$D39=""),0,
 IF(OR($A38="Holiday",$A39="Holiday"),0,
 IF(AND(NOT(OR($A38="Annual Leave",$A39="Annual Leave")),$A39="Off day"),0,
  IF($I38+$I39&gt;=8,IF($I38&gt;=8,0,8-$I38),$I39)
  )))</f>
        <v/>
      </c>
      <c r="W39" s="351">
        <f>MAX(0,V39-U39)</f>
        <v/>
      </c>
      <c r="X39" s="351">
        <f>IF(C39="","",C39-WEEKDAY(C39,1)+1)</f>
        <v/>
      </c>
      <c r="Y39" s="351">
        <f>SUMPRODUCT(($X$14:$X38=X39)*(($V$14:$V38)+($O$14:$O38)))+IF(X39=X14,$L$11,0)</f>
        <v/>
      </c>
      <c r="Z39" s="351" t="n"/>
      <c r="AA39" s="351" t="n"/>
      <c r="AB39" s="351" t="n"/>
      <c r="AC39" s="351" t="n"/>
      <c r="AD39" s="351" t="n"/>
      <c r="AE39" s="351" t="n"/>
      <c r="AF39" s="351" t="n"/>
    </row>
    <row r="40" ht="24" customHeight="1" s="348" thickBot="1">
      <c r="A40" s="202" t="inlineStr">
        <is>
          <t>On Day</t>
        </is>
      </c>
      <c r="B40" s="203" t="n"/>
      <c r="C40" s="105">
        <f>C38+1</f>
        <v/>
      </c>
      <c r="D40" s="74" t="n"/>
      <c r="E40" s="204">
        <f>IF(D40="", "",
 IF(D40=TIME(0,0,0), 0,
 IF(AND(D40&gt;=TIME(0,0,1), D40&lt;=TIME(2,0,0)), TIME(7,0,0),
 IF(AND(D40&gt;=TIME(6,0,0), D40&lt;=TIME(8,0,0)), TIME(12,0,0),
 IF(AND(D40&gt;TIME(8,0,0), D40&lt;=TIME(13,59,0)), TIME(15,0,0),
 IF(AND(D40&gt;=TIME(14,0,0), D40&lt;=TIME(17,59,0)), TIME(21,0,0),
 IF(AND(D40&gt;=TIME(18,0,0), D40&lt;=TIME(21,59,0)), TIME(0,0,0),
 IF(AND(D40&gt;=TIME(22,0,0), D40&lt;=TIME(23,59,59)), TIME(7,0,0), ""))))))))</f>
        <v/>
      </c>
      <c r="F40" s="205" t="n"/>
      <c r="G40" s="204">
        <f>IF(AND(D40&gt;=TIME(6,0,0),D40&lt;=TIME(8,0,0)),E40,"")</f>
        <v/>
      </c>
      <c r="H40" s="74" t="n"/>
      <c r="I40" s="106">
        <f>ROUND(IF(OR(D40="",E40="",E40=0),0,IF(H40="",MOD(E40-D40,1)*24,MOD(H40-D40,1)*24)),2)</f>
        <v/>
      </c>
      <c r="J40" s="206" t="n"/>
      <c r="K40" s="308" t="n"/>
      <c r="L40" s="189" t="n"/>
      <c r="M40" s="309">
        <f>MAX(0,V40-W40)</f>
        <v/>
      </c>
      <c r="N40" s="75">
        <f>(IF(OR($C40="",$D40=""),0,
 IF(OR($A40="Holiday",$A41="Holiday"),
    IF(ISNUMBER(MATCH(TRIM($B40),{"Phagwah","Good Friday","Easter Monday","Labour Day","Christmas","Eid ul Azha","Romans-2","Globe-12","Neptune P1"},0)),0,$I40),
 IF(AND(NOT(OR($A40="Annual Leave",$A41="Annual Leave")),$A40="Off day"),$I40,
  MAX(0,$I40-$V40)
  ))))+W40</f>
        <v/>
      </c>
      <c r="O40" s="75">
        <f>IF(AND(OR($A40="Holiday",$A41="Holiday"),
        ISNUMBER(MATCH(TRIM($B40),{"Phagwah","Good Friday","Easter Monday","Labour Day","Christmas","Eid ul Azha","Romans-2","Globe-12","Neptune P1"},0))),
   $I40,0)</f>
        <v/>
      </c>
      <c r="P40" s="75">
        <f>IF(OR($O$7="Canteen",$O$7="Head Office"),0,IF($I40&lt;=0,0,IF(OR(OR(TRIM($J40)="Hebrews",TRIM($J40)="Romans",TRIM($J40)="Romans-2",TRIM($J40)="Globe",TRIM($J40)="Globe-12",TRIM($J40)="Neptune P1"),AND($I41&gt;0,OR(TRIM($J41)="Hebrews",TRIM($J41)="Romans",TRIM($J41)="Romans-2",TRIM($J41)="Globe",TRIM($J41)="Globe-12",TRIM($J41)="Neptune P1"))),1,0)))</f>
        <v/>
      </c>
      <c r="Q40" s="76" t="n"/>
      <c r="R40" s="75">
        <f>IF(OR($O$7="Canteen",$O$7="Head Office"),0,IF(
  AND(
    SUMIFS(I:I, C:C, C40) &gt;= 8,
    COUNTIFS(C$14:C40, C40)=1,
    OR(
      TEXT(D40,"hh:mm:ss")="07:00:00",
      TEXT(D40,"hh:mm:ss")="15:00:00",
      TEXT(D40,"hh:mm:ss")="23:00:00",
      TEXT(D41,"hh:mm:ss")="07:00:00",
      TEXT(D41,"hh:mm:ss")="15:00:00",
      TEXT(D41,"hh:mm:ss")="23:00:00"
    )
  ),
  1,
  0
))</f>
        <v/>
      </c>
      <c r="S40" s="75">
        <f>IF(OR($A40="Annual Leave",$A41="Annual Leave"),IF($A40="Annual Leave",8,0),0)</f>
        <v/>
      </c>
      <c r="T40" s="107" t="n"/>
      <c r="U40" s="144">
        <f>MAX(0,40-Y40)</f>
        <v/>
      </c>
      <c r="V40" s="351">
        <f>IF(OR($C40="",$D40=""),0,
 IF(OR($A40="Holiday",$A41="Holiday"),0,
 IF(AND(NOT(OR($A40="Annual Leave",$A41="Annual Leave")),$A40="Off day"),0,
  IF($I40+$I41&gt;=8,IF($I40&gt;=8,8,$I40),$I40)
  )))</f>
        <v/>
      </c>
      <c r="W40" s="351">
        <f>MAX(0,V40-U40)</f>
        <v/>
      </c>
      <c r="X40" s="351">
        <f>IF(C40="","",C40-WEEKDAY(C40,1)+1)</f>
        <v/>
      </c>
      <c r="Y40" s="351">
        <f>SUMPRODUCT(($X$14:$X39=X40)*(($V$14:$V39)+($O$14:$O39)))+IF(X40=X14,$L$11,0)</f>
        <v/>
      </c>
      <c r="Z40" s="351" t="n"/>
      <c r="AA40" s="351" t="n"/>
      <c r="AB40" s="351" t="n"/>
      <c r="AC40" s="351" t="n"/>
      <c r="AD40" s="351" t="n"/>
      <c r="AE40" s="351" t="n"/>
      <c r="AF40" s="351" t="n"/>
    </row>
    <row r="41" ht="24" customHeight="1" s="348" thickBot="1">
      <c r="A41" s="202" t="inlineStr">
        <is>
          <t>On Day</t>
        </is>
      </c>
      <c r="B41" s="310" t="n"/>
      <c r="C41" s="105">
        <f>C40</f>
        <v/>
      </c>
      <c r="D41" s="311" t="n"/>
      <c r="E41" s="312">
        <f>IF(D41="", "",
 IF(D41=TIME(0,0,0), 0,
 IF(AND(D41&gt;=TIME(0,0,1), D41&lt;=TIME(2,0,0)), TIME(7,0,0),
 IF(AND(D41&gt;=TIME(6,0,0), D41&lt;=TIME(8,0,0)), TIME(12,0,0),
 IF(AND(D41&gt;TIME(8,0,0), D41&lt;=TIME(13,59,0)), TIME(15,0,0),
 IF(AND(D41&gt;=TIME(14,0,0), D41&lt;=TIME(17,59,0)), TIME(21,0,0),
 IF(AND(D41&gt;=TIME(18,0,0), D41&lt;=TIME(21,59,0)), TIME(0,0,0),
 IF(AND(D41&gt;=TIME(22,0,0), D41&lt;=TIME(23,59,59)), TIME(7,0,0), ""))))))))</f>
        <v/>
      </c>
      <c r="F41" s="205" t="n"/>
      <c r="G41" s="312">
        <f>IF(AND(D41&gt;=TIME(6,0,0),D41&lt;=TIME(8,0,0)),E41,"")</f>
        <v/>
      </c>
      <c r="H41" s="311" t="n"/>
      <c r="I41" s="106">
        <f>ROUND(IF(OR(D41="",E41="",E41=0),0,IF(H41="",MOD(E41-D41,1)*24,MOD(H41-D41,1)*24)),2)</f>
        <v/>
      </c>
      <c r="J41" s="207" t="n"/>
      <c r="K41" s="308" t="n"/>
      <c r="L41" s="189" t="n"/>
      <c r="M41" s="309">
        <f>MAX(0,V41-W41)</f>
        <v/>
      </c>
      <c r="N41" s="313">
        <f>(IF(OR($C41="",$D41=""),0,
 IF(OR($A40="Holiday",$A41="Holiday"),
    IF(ISNUMBER(MATCH(TRIM($B41),{"Phagwah","Good Friday","Easter Monday","Labour Day","Christmas","Eid ul Azha","Romans-2","Globe-12","Neptune P1"},0)),0,$I41),
 IF(AND(NOT(OR($A40="Annual Leave",$A41="Annual Leave")),$A41="Off day"),$I41,
  MAX(0,$I41-$V41)
  ))))+W41</f>
        <v/>
      </c>
      <c r="O41" s="313">
        <f>IF(AND(OR($A40="Holiday",$A41="Holiday"),
        ISNUMBER(MATCH(TRIM($B41),{"Phagwah","Good Friday","Easter Monday","Labour Day","Christmas","Eid ul Azha","Romans-2","Globe-12","Neptune P1"},0))),
   $I41,0)</f>
        <v/>
      </c>
      <c r="P41" s="313">
        <f>IF(OR($O$7="Canteen",$O$7="Head Office"),0,IF($I41&lt;=0,0,IF(AND($I40&lt;=0,OR(TRIM($J41)="Hebrews",TRIM($J41)="Romans",TRIM($J41)="Romans-2",TRIM($J41)="Globe",TRIM($J41)="Globe-12",TRIM($J41)="Neptune P1")),1,0)))</f>
        <v/>
      </c>
      <c r="Q41" s="314" t="n"/>
      <c r="R41" s="313">
        <f>IF(OR($O$7="Canteen",$O$7="Head Office"),0,IF(
  AND(
    SUMIFS(I:I, C:C, C41) &gt;= 8,
    COUNTIFS(C$14:C41, C41)=1,
    OR(
      TEXT(D41,"hh:mm:ss")="07:00:00",
      TEXT(D41,"hh:mm:ss")="15:00:00",
      TEXT(D41,"hh:mm:ss")="23:00:00",
      TEXT(D42,"hh:mm:ss")="07:00:00",
      TEXT(D42,"hh:mm:ss")="15:00:00",
      TEXT(D42,"hh:mm:ss")="23:00:00"
    )
  ),
  1,
  0
))</f>
        <v/>
      </c>
      <c r="S41" s="313">
        <f>IF(OR($A40="Annual Leave",$A41="Annual Leave"),IF(AND($A40&lt;&gt;"Annual Leave",$A41="Annual Leave"),8,0),0)</f>
        <v/>
      </c>
      <c r="T41" s="315" t="n"/>
      <c r="U41" s="144">
        <f>MAX(0,40-Y41)</f>
        <v/>
      </c>
      <c r="V41" s="351">
        <f>IF(OR($C41="",$D41=""),0,
 IF(OR($A40="Holiday",$A41="Holiday"),0,
 IF(AND(NOT(OR($A40="Annual Leave",$A41="Annual Leave")),$A41="Off day"),0,
  IF($I40+$I41&gt;=8,IF($I40&gt;=8,0,8-$I40),$I41)
  )))</f>
        <v/>
      </c>
      <c r="W41" s="351">
        <f>MAX(0,V41-U41)</f>
        <v/>
      </c>
      <c r="X41" s="351">
        <f>IF(C41="","",C41-WEEKDAY(C41,1)+1)</f>
        <v/>
      </c>
      <c r="Y41" s="351">
        <f>SUMPRODUCT(($X$14:$X40=X41)*(($V$14:$V40)+($O$14:$O40)))+IF(X41=X14,$L$11,0)</f>
        <v/>
      </c>
      <c r="Z41" s="351" t="n"/>
      <c r="AA41" s="351" t="n"/>
      <c r="AB41" s="351" t="n"/>
      <c r="AC41" s="351" t="n"/>
      <c r="AD41" s="351" t="n"/>
      <c r="AE41" s="351" t="n"/>
      <c r="AF41" s="351" t="n"/>
    </row>
    <row r="42" ht="24" customHeight="1" s="348" thickBot="1">
      <c r="A42" s="208" t="inlineStr">
        <is>
          <t>On Day</t>
        </is>
      </c>
      <c r="B42" s="209" t="n"/>
      <c r="C42" s="108">
        <f>C40+1</f>
        <v/>
      </c>
      <c r="D42" s="77" t="n"/>
      <c r="E42" s="210">
        <f>IF(D42="", "",
 IF(D42=TIME(0,0,0), 0,
 IF(AND(D42&gt;=TIME(0,0,1), D42&lt;=TIME(2,0,0)), TIME(7,0,0),
 IF(AND(D42&gt;=TIME(6,0,0), D42&lt;=TIME(8,0,0)), TIME(12,0,0),
 IF(AND(D42&gt;TIME(8,0,0), D42&lt;=TIME(13,59,0)), TIME(15,0,0),
 IF(AND(D42&gt;=TIME(14,0,0), D42&lt;=TIME(17,59,0)), TIME(21,0,0),
 IF(AND(D42&gt;=TIME(18,0,0), D42&lt;=TIME(21,59,0)), TIME(0,0,0),
 IF(AND(D42&gt;=TIME(22,0,0), D42&lt;=TIME(23,59,59)), TIME(7,0,0), ""))))))))</f>
        <v/>
      </c>
      <c r="F42" s="211" t="n"/>
      <c r="G42" s="210">
        <f>IF(AND(D42&gt;=TIME(6,0,0),D42&lt;=TIME(8,0,0)),E42,"")</f>
        <v/>
      </c>
      <c r="H42" s="77" t="n"/>
      <c r="I42" s="16">
        <f>ROUND(IF(OR(D42="",E42="",E42=0),0,IF(H42="",MOD(E42-D42,1)*24,MOD(H42-D42,1)*24)),2)</f>
        <v/>
      </c>
      <c r="J42" s="212" t="n"/>
      <c r="K42" s="316" t="n"/>
      <c r="L42" s="181" t="n"/>
      <c r="M42" s="317">
        <f>MAX(0,V42-W42)</f>
        <v/>
      </c>
      <c r="N42" s="17">
        <f>(IF(OR($C42="",$D42=""),0,
 IF(OR($A42="Holiday",$A43="Holiday"),
    IF(ISNUMBER(MATCH(TRIM($B42),{"Phagwah","Good Friday","Easter Monday","Labour Day","Christmas","Eid ul Azha","Romans-2","Globe-12","Neptune P1"},0)),0,$I42),
 IF(AND(NOT(OR($A42="Annual Leave",$A43="Annual Leave")),$A42="Off day"),$I42,
  MAX(0,$I42-$V42)
  ))))+W42</f>
        <v/>
      </c>
      <c r="O42" s="213">
        <f>IF(AND(OR($A42="Holiday",$A43="Holiday"),
        ISNUMBER(MATCH(TRIM($B42),{"Phagwah","Good Friday","Easter Monday","Labour Day","Christmas","Eid ul Azha","Romans-2","Globe-12","Neptune P1"},0))),
   $I42,0)</f>
        <v/>
      </c>
      <c r="P42" s="17">
        <f>IF(OR($O$7="Canteen",$O$7="Head Office"),0,IF($I42&lt;=0,0,IF(OR(OR(TRIM($J42)="Hebrews",TRIM($J42)="Romans",TRIM($J42)="Romans-2",TRIM($J42)="Globe",TRIM($J42)="Globe-12",TRIM($J42)="Neptune P1"),AND($I43&gt;0,OR(TRIM($J43)="Hebrews",TRIM($J43)="Romans",TRIM($J43)="Romans-2",TRIM($J43)="Globe",TRIM($J43)="Globe-12",TRIM($J43)="Neptune P1"))),1,0)))</f>
        <v/>
      </c>
      <c r="Q42" s="78" t="n"/>
      <c r="R42" s="213">
        <f>IF(OR($O$7="Canteen",$O$7="Head Office"),0,IF(
  AND(
    SUMIFS(I:I, C:C, C42) &gt;= 8,
    COUNTIFS(C$14:C42, C42)=1,
    OR(
      TEXT(D42,"hh:mm:ss")="07:00:00",
      TEXT(D42,"hh:mm:ss")="15:00:00",
      TEXT(D42,"hh:mm:ss")="23:00:00",
      TEXT(D43,"hh:mm:ss")="07:00:00",
      TEXT(D43,"hh:mm:ss")="15:00:00",
      TEXT(D43,"hh:mm:ss")="23:00:00"
    )
  ),
  1,
  0
))</f>
        <v/>
      </c>
      <c r="S42" s="213">
        <f>IF(OR($A42="Annual Leave",$A43="Annual Leave"),IF($A42="Annual Leave",8,0),0)</f>
        <v/>
      </c>
      <c r="T42" s="79" t="n"/>
      <c r="U42" s="144">
        <f>MAX(0,40-Y42)</f>
        <v/>
      </c>
      <c r="V42" s="351">
        <f>IF(OR($C42="",$D42=""),0,
 IF(OR($A42="Holiday",$A43="Holiday"),0,
 IF(AND(NOT(OR($A42="Annual Leave",$A43="Annual Leave")),$A42="Off day"),0,
  IF($I42+$I43&gt;=8,IF($I42&gt;=8,8,$I42),$I42)
  )))</f>
        <v/>
      </c>
      <c r="W42" s="351">
        <f>MAX(0,V42-U42)</f>
        <v/>
      </c>
      <c r="X42" s="351">
        <f>IF(C42="","",C42-WEEKDAY(C42,1)+1)</f>
        <v/>
      </c>
      <c r="Y42" s="351">
        <f>SUMPRODUCT(($X$14:$X41=X42)*(($V$14:$V41)+($O$14:$O41)))+IF(X42=X14,$L$11,0)</f>
        <v/>
      </c>
      <c r="Z42" s="351" t="n"/>
      <c r="AA42" s="351" t="n"/>
      <c r="AB42" s="351" t="n"/>
      <c r="AC42" s="351" t="n"/>
      <c r="AD42" s="351" t="n"/>
      <c r="AE42" s="351" t="n"/>
      <c r="AF42" s="351" t="n"/>
    </row>
    <row r="43" ht="24" customHeight="1" s="348" thickBot="1">
      <c r="A43" s="208" t="inlineStr">
        <is>
          <t>On Day</t>
        </is>
      </c>
      <c r="B43" s="214" t="n"/>
      <c r="C43" s="109">
        <f>C42</f>
        <v/>
      </c>
      <c r="D43" s="18" t="n"/>
      <c r="E43" s="215">
        <f>IF(D43="", "",
 IF(D43=TIME(0,0,0), 0,
 IF(AND(D43&gt;=TIME(0,0,1), D43&lt;=TIME(2,0,0)), TIME(7,0,0),
 IF(AND(D43&gt;=TIME(6,0,0), D43&lt;=TIME(8,0,0)), TIME(12,0,0),
 IF(AND(D43&gt;TIME(8,0,0), D43&lt;=TIME(13,59,0)), TIME(15,0,0),
 IF(AND(D43&gt;=TIME(14,0,0), D43&lt;=TIME(17,59,0)), TIME(21,0,0),
 IF(AND(D43&gt;=TIME(18,0,0), D43&lt;=TIME(21,59,0)), TIME(0,0,0),
 IF(AND(D43&gt;=TIME(22,0,0), D43&lt;=TIME(23,59,59)), TIME(7,0,0), ""))))))))</f>
        <v/>
      </c>
      <c r="F43" s="216" t="n"/>
      <c r="G43" s="215">
        <f>IF(AND(D43&gt;=TIME(6,0,0),D43&lt;=TIME(8,0,0)),E43,"")</f>
        <v/>
      </c>
      <c r="H43" s="18" t="n"/>
      <c r="I43" s="19">
        <f>ROUND(IF(OR(D43="",E43="",E43=0),0,IF(H43="",MOD(E43-D43,1)*24,MOD(H43-D43,1)*24)),2)</f>
        <v/>
      </c>
      <c r="J43" s="212" t="n"/>
      <c r="K43" s="316" t="n"/>
      <c r="L43" s="183" t="n"/>
      <c r="M43" s="317">
        <f>MAX(0,V43-W43)</f>
        <v/>
      </c>
      <c r="N43" s="20">
        <f>(IF(OR($C43="",$D43=""),0,
 IF(OR($A42="Holiday",$A43="Holiday"),
    IF(ISNUMBER(MATCH(TRIM($B43),{"Phagwah","Good Friday","Easter Monday","Labour Day","Christmas","Eid ul Azha","Romans-2","Globe-12","Neptune P1"},0)),0,$I43),
 IF(AND(NOT(OR($A42="Annual Leave",$A43="Annual Leave")),$A43="Off day"),$I43,
  MAX(0,$I43-$V43)
  ))))+W43</f>
        <v/>
      </c>
      <c r="O43" s="20">
        <f>IF(AND(OR($A42="Holiday",$A43="Holiday"),
        ISNUMBER(MATCH(TRIM($B43),{"Phagwah","Good Friday","Easter Monday","Labour Day","Christmas","Eid ul Azha","Romans-2","Globe-12","Neptune P1"},0))),
   $I43,0)</f>
        <v/>
      </c>
      <c r="P43" s="20">
        <f>IF(OR($O$7="Canteen",$O$7="Head Office"),0,IF($I43&lt;=0,0,IF(AND($I42&lt;=0,OR(TRIM($J43)="Hebrews",TRIM($J43)="Romans",TRIM($J43)="Romans-2",TRIM($J43)="Globe",TRIM($J43)="Globe-12",TRIM($J43)="Neptune P1")),1,0)))</f>
        <v/>
      </c>
      <c r="Q43" s="21" t="n"/>
      <c r="R43" s="20">
        <f>IF(OR($O$7="Canteen",$O$7="Head Office"),0,IF(
  AND(
    SUMIFS(I:I, C:C, C43) &gt;= 8,
    COUNTIFS(C$14:C43, C43)=1,
    OR(
      TEXT(D43,"hh:mm:ss")="07:00:00",
      TEXT(D43,"hh:mm:ss")="15:00:00",
      TEXT(D43,"hh:mm:ss")="23:00:00",
      TEXT(D49,"hh:mm:ss")="07:00:00",
      TEXT(D49,"hh:mm:ss")="15:00:00",
      TEXT(D49,"hh:mm:ss")="23:00:00"
    )
  ),
  1,
  0
))</f>
        <v/>
      </c>
      <c r="S43" s="20">
        <f>IF(OR($A42="Annual Leave",$A43="Annual Leave"),IF(AND($A42&lt;&gt;"Annual Leave",$A43="Annual Leave"),8,0),0)</f>
        <v/>
      </c>
      <c r="T43" s="22" t="n"/>
      <c r="U43" s="144">
        <f>MAX(0,40-Y43)</f>
        <v/>
      </c>
      <c r="V43" s="351">
        <f>IF(OR($C43="",$D43=""),0,
 IF(OR($A42="Holiday",$A43="Holiday"),0,
 IF(AND(NOT(OR($A42="Annual Leave",$A43="Annual Leave")),$A43="Off day"),0,
  IF($I42+$I43&gt;=8,IF($I42&gt;=8,0,8-$I42),$I43)
  )))</f>
        <v/>
      </c>
      <c r="W43" s="351">
        <f>MAX(0,V43-U43)</f>
        <v/>
      </c>
      <c r="X43" s="351">
        <f>IF(C43="","",C43-WEEKDAY(C43,1)+1)</f>
        <v/>
      </c>
      <c r="Y43" s="351">
        <f>SUMPRODUCT(($X$14:$X42=X43)*(($V$14:$V42)+($O$14:$O42)))+IF(X43=X14,$L$11,0)</f>
        <v/>
      </c>
      <c r="Z43" s="351" t="n"/>
      <c r="AA43" s="351" t="n"/>
      <c r="AB43" s="351" t="n"/>
      <c r="AC43" s="351" t="n"/>
      <c r="AD43" s="351" t="n"/>
      <c r="AE43" s="351" t="n"/>
      <c r="AF43" s="351" t="n"/>
    </row>
    <row r="44" ht="24" customHeight="1" s="348" thickBot="1">
      <c r="A44" s="176" t="n"/>
      <c r="B44" s="176" t="n"/>
      <c r="C44" s="217" t="n"/>
      <c r="D44" s="110" t="n"/>
      <c r="E44" s="110" t="n"/>
      <c r="F44" s="218" t="n"/>
      <c r="G44" s="110" t="n"/>
      <c r="H44" s="110" t="n"/>
      <c r="I44" s="219" t="n"/>
      <c r="J44" s="219" t="n"/>
      <c r="K44" s="219" t="n"/>
      <c r="L44" s="219" t="n"/>
      <c r="M44" s="111">
        <f>MAX(0,V44-W44)</f>
        <v/>
      </c>
      <c r="N44" s="112">
        <f>(IF(OR($C44="",$D44=""),0,
 IF(OR($A44="Holiday",$A45="Holiday"),
    IF(ISNUMBER(MATCH(TRIM($B44),{"Phagwah","Good Friday","Easter Monday","Labour Day","Christmas","Eid ul Azha","Romans-2","Globe-12","Neptune P1"},0)),0,$I44),
 IF(AND(NOT(OR($A44="Annual Leave",$A45="Annual Leave")),$A44="Off day"),$I44,
  MAX(0,$I44-$V44)
  ))))+W44</f>
        <v/>
      </c>
      <c r="O44" s="112">
        <f>IF(AND(OR($A44="Holiday",$A45="Holiday"),
        ISNUMBER(MATCH(TRIM($B44),{"Phagwah","Good Friday","Easter Monday","Labour Day","Christmas","Eid ul Azha","Romans-2","Globe-12","Neptune P1"},0))),
   $I44,0)</f>
        <v/>
      </c>
      <c r="P44" s="112">
        <f>IF(OR($O$7="Canteen",$O$7="Head Office"),0,IF($I44&lt;=0,0,IF(OR(OR(TRIM($J44)="Hebrews",TRIM($J44)="Romans",TRIM($J44)="Romans-2",TRIM($J44)="Globe",TRIM($J44)="Globe-12",TRIM($J44)="Neptune P1"),AND($I45&gt;0,OR(TRIM($J45)="Hebrews",TRIM($J45)="Romans",TRIM($J45)="Romans-2",TRIM($J45)="Globe",TRIM($J45)="Globe-12",TRIM($J45)="Neptune P1"))),1,0)))</f>
        <v/>
      </c>
      <c r="Q44" s="113" t="n"/>
      <c r="R44" s="113" t="n"/>
      <c r="S44" s="112">
        <f>IF(OR($A44="Annual Leave",$A45="Annual Leave"),IF($A44="Annual Leave",8,0),0)</f>
        <v/>
      </c>
      <c r="T44" s="114" t="n"/>
      <c r="U44" s="144">
        <f>MAX(0,40-Y44)</f>
        <v/>
      </c>
      <c r="V44" s="351">
        <f>IF(OR($C44="",$D44=""),0,
 IF(OR($A44="Holiday",$A45="Holiday"),0,
 IF(AND(NOT(OR($A44="Annual Leave",$A45="Annual Leave")),$A44="Off day"),0,
  IF($I44+$I45&gt;=8,IF($I44&gt;=8,8,$I44),$I44)
  )))</f>
        <v/>
      </c>
      <c r="W44" s="351">
        <f>MAX(0,V44-U44)</f>
        <v/>
      </c>
      <c r="X44" s="351">
        <f>IF(C44="","",C44-WEEKDAY(C44,1)+1)</f>
        <v/>
      </c>
      <c r="Y44" s="351">
        <f>SUMPRODUCT(($X$14:$X43=X44)*(($V$14:$V43)+($O$14:$O43)))+IF(X44=X14,$L$11,0)</f>
        <v/>
      </c>
      <c r="Z44" s="351" t="n"/>
      <c r="AA44" s="351" t="n"/>
      <c r="AB44" s="351" t="n"/>
      <c r="AC44" s="351" t="n"/>
      <c r="AD44" s="351" t="n"/>
      <c r="AE44" s="351" t="n"/>
      <c r="AF44" s="351" t="n"/>
    </row>
    <row r="45" ht="24" customHeight="1" s="348" thickBot="1">
      <c r="A45" s="154" t="inlineStr">
        <is>
          <t>On Day</t>
        </is>
      </c>
      <c r="B45" s="318" t="n"/>
      <c r="C45" s="115">
        <f>C42+1</f>
        <v/>
      </c>
      <c r="D45" s="319" t="n"/>
      <c r="E45" s="320">
        <f>IF(D45="", "",
 IF(D45=TIME(0,0,0), 0,
 IF(AND(D45&gt;=TIME(0,0,1), D45&lt;=TIME(2,0,0)), TIME(7,0,0),
 IF(AND(D45&gt;=TIME(6,0,0), D45&lt;=TIME(8,0,0)), TIME(12,0,0),
 IF(AND(D45&gt;TIME(8,0,0), D45&lt;=TIME(13,59,0)), TIME(15,0,0),
 IF(AND(D45&gt;=TIME(14,0,0), D45&lt;=TIME(17,59,0)), TIME(21,0,0),
 IF(AND(D45&gt;=TIME(18,0,0), D45&lt;=TIME(21,59,0)), TIME(0,0,0),
 IF(AND(D45&gt;=TIME(22,0,0), D45&lt;=TIME(23,59,59)), TIME(7,0,0), ""))))))))</f>
        <v/>
      </c>
      <c r="F45" s="321" t="n"/>
      <c r="G45" s="320">
        <f>IF(AND(D45&gt;=TIME(6,0,0),D45&lt;=TIME(8,0,0)),E45,"")</f>
        <v/>
      </c>
      <c r="H45" s="319" t="n"/>
      <c r="I45" s="30">
        <f>ROUND(IF(OR(D45="",E45="",E45=0),0,IF(H45="",MOD(E45-D45,1)*24,MOD(H45-D45,1)*24)),2)</f>
        <v/>
      </c>
      <c r="J45" s="220" t="n"/>
      <c r="K45" s="274" t="n"/>
      <c r="L45" s="181" t="n"/>
      <c r="M45" s="275">
        <f>MAX(0,V45-W45)</f>
        <v/>
      </c>
      <c r="N45" s="322">
        <f>(IF(OR($C45="",$D45=""),0,
 IF(OR($A44="Holiday",$A45="Holiday"),
    IF(ISNUMBER(MATCH(TRIM($B45),{"Phagwah","Good Friday","Easter Monday","Labour Day","Christmas","Eid ul Azha","Romans-2","Globe-12","Neptune P1"},0)),0,$I45),
 IF(AND(NOT(OR($A44="Annual Leave",$A45="Annual Leave")),$A45="Off day"),$I45,
  MAX(0,$I45-$V45)
  ))))+W45</f>
        <v/>
      </c>
      <c r="O45" s="322">
        <f>IF(AND(OR($A44="Holiday",$A45="Holiday"),
        ISNUMBER(MATCH(TRIM($B45),{"Phagwah","Good Friday","Easter Monday","Labour Day","Christmas","Eid ul Azha","Romans-2","Globe-12","Neptune P1"},0))),
   $I45,0)</f>
        <v/>
      </c>
      <c r="P45" s="322">
        <f>IF(OR($O$7="Canteen",$O$7="Head Office"),0,IF($I45&lt;=0,0,IF(AND($I44&lt;=0,OR(TRIM($J45)="Hebrews",TRIM($J45)="Romans",TRIM($J45)="Romans-2",TRIM($J45)="Globe",TRIM($J45)="Globe-12",TRIM($J45)="Neptune P1")),1,0)))</f>
        <v/>
      </c>
      <c r="Q45" s="323" t="n"/>
      <c r="R45" s="322">
        <f>IF(OR($O$7="Canteen",$O$7="Head Office"),0,IF(
  AND(
    SUMIFS(I:I, C:C, C45) &gt;= 8,
    COUNTIFS(C$14:C45, C45)=1,
    OR(
      TEXT(D45,"hh:mm:ss")="07:00:00",
      TEXT(D45,"hh:mm:ss")="15:00:00",
      TEXT(D45,"hh:mm:ss")="23:00:00",
      TEXT(D46,"hh:mm:ss")="07:00:00",
      TEXT(D46,"hh:mm:ss")="15:00:00",
      TEXT(D46,"hh:mm:ss")="23:00:00"
    )
  ),
  1,
  0
))</f>
        <v/>
      </c>
      <c r="S45" s="322">
        <f>IF(OR($A44="Annual Leave",$A45="Annual Leave"),IF(AND($A44&lt;&gt;"Annual Leave",$A45="Annual Leave"),8,0),0)</f>
        <v/>
      </c>
      <c r="T45" s="116" t="n"/>
      <c r="U45" s="144">
        <f>MAX(0,40-Y45)</f>
        <v/>
      </c>
      <c r="V45" s="351">
        <f>IF(OR($C45="",$D45=""),0,
 IF(OR($A44="Holiday",$A45="Holiday"),0,
 IF(AND(NOT(OR($A44="Annual Leave",$A45="Annual Leave")),$A45="Off day"),0,
  IF($I44+$I45&gt;=8,IF($I44&gt;=8,0,8-$I44),$I45)
  )))</f>
        <v/>
      </c>
      <c r="W45" s="351">
        <f>MAX(0,V45-U45)</f>
        <v/>
      </c>
      <c r="X45" s="351">
        <f>IF(C45="","",C45-WEEKDAY(C45,1)+1)</f>
        <v/>
      </c>
      <c r="Y45" s="351">
        <f>SUMPRODUCT(($X$14:$X44=X45)*(($V$14:$V44)+($O$14:$O44)))+IF(X45=X14,$L$11,0)</f>
        <v/>
      </c>
      <c r="Z45" s="351" t="n"/>
      <c r="AA45" s="351" t="n"/>
      <c r="AB45" s="351" t="n"/>
      <c r="AC45" s="351" t="n"/>
      <c r="AD45" s="351" t="n"/>
      <c r="AE45" s="351" t="n"/>
      <c r="AF45" s="351" t="n"/>
    </row>
    <row r="46" ht="24" customHeight="1" s="348" thickBot="1">
      <c r="A46" s="154" t="inlineStr">
        <is>
          <t>On Day</t>
        </is>
      </c>
      <c r="B46" s="305" t="n"/>
      <c r="C46" s="90">
        <f>C45</f>
        <v/>
      </c>
      <c r="D46" s="80" t="n"/>
      <c r="E46" s="221">
        <f>IF(D46="", "",
 IF(D46=TIME(0,0,0), 0,
 IF(AND(D46&gt;=TIME(0,0,1), D46&lt;=TIME(2,0,0)), TIME(7,0,0),
 IF(AND(D46&gt;=TIME(6,0,0), D46&lt;=TIME(8,0,0)), TIME(12,0,0),
 IF(AND(D46&gt;TIME(8,0,0), D46&lt;=TIME(13,59,0)), TIME(15,0,0),
 IF(AND(D46&gt;=TIME(14,0,0), D46&lt;=TIME(17,59,0)), TIME(21,0,0),
 IF(AND(D46&gt;=TIME(18,0,0), D46&lt;=TIME(21,59,0)), TIME(0,0,0),
 IF(AND(D46&gt;=TIME(22,0,0), D46&lt;=TIME(23,59,59)), TIME(7,0,0), ""))))))))</f>
        <v/>
      </c>
      <c r="F46" s="156" t="n"/>
      <c r="G46" s="221">
        <f>IF(AND(D46&gt;=TIME(6,0,0),D46&lt;=TIME(8,0,0)),E46,"")</f>
        <v/>
      </c>
      <c r="H46" s="80" t="n"/>
      <c r="I46" s="30">
        <f>ROUND(IF(OR(D46="",E46="",E46=0),0,IF(H46="",MOD(E46-D46,1)*24,MOD(H46-D46,1)*24)),2)</f>
        <v/>
      </c>
      <c r="J46" s="158" t="n"/>
      <c r="K46" s="274" t="n"/>
      <c r="L46" s="189" t="n"/>
      <c r="M46" s="275">
        <f>MAX(0,V46-W46)</f>
        <v/>
      </c>
      <c r="N46" s="81">
        <f>(IF(OR($C46="",$D46=""),0,
 IF(OR($A46="Holiday",$A47="Holiday"),
    IF(ISNUMBER(MATCH(TRIM($B46),{"Phagwah","Good Friday","Easter Monday","Labour Day","Christmas","Eid ul Azha","Romans-2","Globe-12","Neptune P1"},0)),0,$I46),
 IF(AND(NOT(OR($A46="Annual Leave",$A47="Annual Leave")),$A46="Off day"),$I46,
  MAX(0,$I46-$V46)
  ))))+W46</f>
        <v/>
      </c>
      <c r="O46" s="81">
        <f>IF(AND(OR($A46="Holiday",$A47="Holiday"),
        ISNUMBER(MATCH(TRIM($B46),{"Phagwah","Good Friday","Easter Monday","Labour Day","Christmas","Eid ul Azha","Romans-2","Globe-12","Neptune P1"},0))),
   $I46,0)</f>
        <v/>
      </c>
      <c r="P46" s="81">
        <f>IF(OR($O$7="Canteen",$O$7="Head Office"),0,IF($I46&lt;=0,0,IF(OR(OR(TRIM($J46)="Hebrews",TRIM($J46)="Romans",TRIM($J46)="Romans-2",TRIM($J46)="Globe",TRIM($J46)="Globe-12",TRIM($J46)="Neptune P1"),AND($I47&gt;0,OR(TRIM($J47)="Hebrews",TRIM($J47)="Romans",TRIM($J47)="Romans-2",TRIM($J47)="Globe",TRIM($J47)="Globe-12",TRIM($J47)="Neptune P1"))),1,0)))</f>
        <v/>
      </c>
      <c r="Q46" s="82" t="n"/>
      <c r="R46" s="81">
        <f>IF(OR($O$7="Canteen",$O$7="Head Office"),0,IF(
  AND(
    SUMIFS(I:I, C:C, C46) &gt;= 8,
    COUNTIFS(C$14:C46, C46)=1,
    OR(
      TEXT(D46,"hh:mm:ss")="07:00:00",
      TEXT(D46,"hh:mm:ss")="15:00:00",
      TEXT(D46,"hh:mm:ss")="23:00:00",
      TEXT(D51,"hh:mm:ss")="07:00:00",
      TEXT(D51,"hh:mm:ss")="15:00:00",
      TEXT(D51,"hh:mm:ss")="23:00:00"
    )
  ),
  1,
  0
))</f>
        <v/>
      </c>
      <c r="S46" s="81">
        <f>IF(OR($A46="Annual Leave",$A47="Annual Leave"),IF($A46="Annual Leave",8,0),0)</f>
        <v/>
      </c>
      <c r="T46" s="117" t="n"/>
      <c r="U46" s="144">
        <f>MAX(0,40-Y46)</f>
        <v/>
      </c>
      <c r="V46" s="351">
        <f>IF(OR($C46="",$D46=""),0,
 IF(OR($A46="Holiday",$A47="Holiday"),0,
 IF(AND(NOT(OR($A46="Annual Leave",$A47="Annual Leave")),$A46="Off day"),0,
  IF($I46+$I47&gt;=8,IF($I46&gt;=8,8,$I46),$I46)
  )))</f>
        <v/>
      </c>
      <c r="W46" s="351">
        <f>MAX(0,V46-U46)</f>
        <v/>
      </c>
      <c r="X46" s="351">
        <f>IF(C46="","",C46-WEEKDAY(C46,1)+1)</f>
        <v/>
      </c>
      <c r="Y46" s="351">
        <f>SUMPRODUCT(($X$14:$X45=X46)*(($V$14:$V45)+($O$14:$O45)))+IF(X46=X14,$L$11,0)</f>
        <v/>
      </c>
      <c r="Z46" s="351" t="n"/>
      <c r="AA46" s="351" t="n"/>
      <c r="AB46" s="351" t="n"/>
      <c r="AC46" s="351" t="n"/>
      <c r="AD46" s="351" t="n"/>
      <c r="AE46" s="351" t="n"/>
      <c r="AF46" s="351" t="n"/>
    </row>
    <row r="47" ht="24" customHeight="1" s="348" thickBot="1">
      <c r="A47" s="184" t="inlineStr">
        <is>
          <t>On Day</t>
        </is>
      </c>
      <c r="B47" s="222" t="n"/>
      <c r="C47" s="118">
        <f>C45+1</f>
        <v/>
      </c>
      <c r="D47" s="83" t="n"/>
      <c r="E47" s="223">
        <f>IF(D47="", "",
 IF(D47=TIME(0,0,0), 0,
 IF(AND(D47&gt;=TIME(0,0,1), D47&lt;=TIME(2,0,0)), TIME(7,0,0),
 IF(AND(D47&gt;=TIME(6,0,0), D47&lt;=TIME(8,0,0)), TIME(12,0,0),
 IF(AND(D47&gt;TIME(8,0,0), D47&lt;=TIME(13,59,0)), TIME(15,0,0),
 IF(AND(D47&gt;=TIME(14,0,0), D47&lt;=TIME(17,59,0)), TIME(21,0,0),
 IF(AND(D47&gt;=TIME(18,0,0), D47&lt;=TIME(21,59,0)), TIME(0,0,0),
 IF(AND(D47&gt;=TIME(22,0,0), D47&lt;=TIME(23,59,59)), TIME(7,0,0), ""))))))))</f>
        <v/>
      </c>
      <c r="F47" s="224" t="n"/>
      <c r="G47" s="223">
        <f>IF(AND(D47&gt;=TIME(6,0,0),D47&lt;=TIME(8,0,0)),E47,"")</f>
        <v/>
      </c>
      <c r="H47" s="83" t="n"/>
      <c r="I47" s="23">
        <f>ROUND(IF(OR(D47="",E47="",E47=0),0,IF(H47="",MOD(E47-D47,1)*24,MOD(H47-D47,1)*24)),2)</f>
        <v/>
      </c>
      <c r="J47" s="225" t="n"/>
      <c r="K47" s="297" t="n"/>
      <c r="L47" s="181" t="n"/>
      <c r="M47" s="298">
        <f>MAX(0,V47-W47)</f>
        <v/>
      </c>
      <c r="N47" s="84">
        <f>(IF(OR($C47="",$D47=""),0,
 IF(OR($A46="Holiday",$A47="Holiday"),
    IF(ISNUMBER(MATCH(TRIM($B47),{"Phagwah","Good Friday","Easter Monday","Labour Day","Christmas","Eid ul Azha","Romans-2","Globe-12","Neptune P1"},0)),0,$I47),
 IF(AND(NOT(OR($A46="Annual Leave",$A47="Annual Leave")),$A47="Off day"),$I47,
  MAX(0,$I47-$V47)
  ))))+W47</f>
        <v/>
      </c>
      <c r="O47" s="84">
        <f>IF(AND(OR($A46="Holiday",$A47="Holiday"),
        ISNUMBER(MATCH(TRIM($B47),{"Phagwah","Good Friday","Easter Monday","Labour Day","Christmas","Eid ul Azha","Romans-2","Globe-12","Neptune P1"},0))),
   $I47,0)</f>
        <v/>
      </c>
      <c r="P47" s="84">
        <f>IF(OR($O$7="Canteen",$O$7="Head Office"),0,IF($I47&lt;=0,0,IF(AND($I46&lt;=0,OR(TRIM($J47)="Hebrews",TRIM($J47)="Romans",TRIM($J47)="Romans-2",TRIM($J47)="Globe",TRIM($J47)="Globe-12",TRIM($J47)="Neptune P1")),1,0)))</f>
        <v/>
      </c>
      <c r="Q47" s="85" t="n"/>
      <c r="R47" s="84">
        <f>IF(OR($O$7="Canteen",$O$7="Head Office"),0,IF(
  AND(
    SUMIFS(I:I, C:C, C47) &gt;= 8,
    COUNTIFS(C$14:C47, C47)=1,
    OR(
      TEXT(D47,"hh:mm:ss")="07:00:00",
      TEXT(D47,"hh:mm:ss")="15:00:00",
      TEXT(D47,"hh:mm:ss")="23:00:00",
      TEXT(D48,"hh:mm:ss")="07:00:00",
      TEXT(D48,"hh:mm:ss")="15:00:00",
      TEXT(D48,"hh:mm:ss")="23:00:00"
    )
  ),
  1,
  0
))</f>
        <v/>
      </c>
      <c r="S47" s="84">
        <f>IF(OR($A46="Annual Leave",$A47="Annual Leave"),IF(AND($A46&lt;&gt;"Annual Leave",$A47="Annual Leave"),8,0),0)</f>
        <v/>
      </c>
      <c r="T47" s="86" t="n"/>
      <c r="U47" s="144">
        <f>MAX(0,40-Y47)</f>
        <v/>
      </c>
      <c r="V47" s="351">
        <f>IF(OR($C47="",$D47=""),0,
 IF(OR($A46="Holiday",$A47="Holiday"),0,
 IF(AND(NOT(OR($A46="Annual Leave",$A47="Annual Leave")),$A47="Off day"),0,
  IF($I46+$I47&gt;=8,IF($I46&gt;=8,0,8-$I46),$I47)
  )))</f>
        <v/>
      </c>
      <c r="W47" s="351">
        <f>MAX(0,V47-U47)</f>
        <v/>
      </c>
      <c r="X47" s="351">
        <f>IF(C47="","",C47-WEEKDAY(C47,1)+1)</f>
        <v/>
      </c>
      <c r="Y47" s="351">
        <f>SUMPRODUCT(($X$14:$X46=X47)*(($V$14:$V46)+($O$14:$O46)))+IF(X47=X14,$L$11,0)</f>
        <v/>
      </c>
      <c r="Z47" s="351" t="n"/>
      <c r="AA47" s="351" t="n"/>
      <c r="AB47" s="351" t="n"/>
      <c r="AC47" s="351" t="n"/>
      <c r="AD47" s="351" t="n"/>
      <c r="AE47" s="351" t="n"/>
      <c r="AF47" s="351" t="n"/>
    </row>
    <row r="48" ht="24" customHeight="1" s="348" thickBot="1">
      <c r="A48" s="226" t="inlineStr">
        <is>
          <t>On Day</t>
        </is>
      </c>
      <c r="B48" s="299" t="n"/>
      <c r="C48" s="119">
        <f>C47</f>
        <v/>
      </c>
      <c r="D48" s="24" t="n"/>
      <c r="E48" s="227">
        <f>IF(D48="", "",
 IF(D48=TIME(0,0,0), 0,
 IF(AND(D48&gt;=TIME(0,0,1), D48&lt;=TIME(2,0,0)), TIME(7,0,0),
 IF(AND(D48&gt;=TIME(6,0,0), D48&lt;=TIME(8,0,0)), TIME(12,0,0),
 IF(AND(D48&gt;TIME(8,0,0), D48&lt;=TIME(13,59,0)), TIME(15,0,0),
 IF(AND(D48&gt;=TIME(14,0,0), D48&lt;=TIME(17,59,0)), TIME(21,0,0),
 IF(AND(D48&gt;=TIME(18,0,0), D48&lt;=TIME(21,59,0)), TIME(0,0,0),
 IF(AND(D48&gt;=TIME(22,0,0), D48&lt;=TIME(23,59,59)), TIME(7,0,0), ""))))))))</f>
        <v/>
      </c>
      <c r="F48" s="228" t="n"/>
      <c r="G48" s="227">
        <f>IF(AND(D48&gt;=TIME(6,0,0),D48&lt;=TIME(8,0,0)),E48,"")</f>
        <v/>
      </c>
      <c r="H48" s="300" t="n"/>
      <c r="I48" s="87">
        <f>ROUND(IF(OR(D48="",E48="",E48=0),0,IF(H48="",MOD(E48-D48,1)*24,MOD(H48-D48,1)*24)),2)</f>
        <v/>
      </c>
      <c r="J48" s="190" t="n"/>
      <c r="K48" s="297" t="n"/>
      <c r="L48" s="183" t="n"/>
      <c r="M48" s="324">
        <f>MAX(0,V48-W48)</f>
        <v/>
      </c>
      <c r="N48" s="302">
        <f>(IF(OR($C48="",$D48=""),0,
 IF(OR($A48="Holiday",$A49="Holiday"),
    IF(ISNUMBER(MATCH(TRIM($B48),{"Phagwah","Good Friday","Easter Monday","Labour Day","Christmas","Eid ul Azha","Romans-2","Globe-12","Neptune P1"},0)),0,$I48),
 IF(AND(NOT(OR($A48="Annual Leave",$A49="Annual Leave")),$A48="Off day"),$I48,
  MAX(0,$I48-$V48)
  ))))+W48</f>
        <v/>
      </c>
      <c r="O48" s="303" t="n"/>
      <c r="P48" s="229">
        <f>IF(OR($O$7="Canteen",$O$7="Head Office"),0,IF($I48&lt;=0,0,IF(OR(OR(TRIM($J48)="Hebrews",TRIM($J48)="Romans",TRIM($J48)="Romans-2",TRIM($J48)="Globe",TRIM($J48)="Globe-12",TRIM($J48)="Neptune P1"),AND($I49&gt;0,OR(TRIM($J49)="Hebrews",TRIM($J49)="Romans",TRIM($J49)="Romans-2",TRIM($J49)="Globe",TRIM($J49)="Globe-12",TRIM($J49)="Neptune P1"))),1,0)))</f>
        <v/>
      </c>
      <c r="Q48" s="303" t="n"/>
      <c r="R48" s="302">
        <f>IF(OR($O$7="Canteen",$O$7="Head Office"),0,IF(
  AND(
    SUMIFS(I:I, C:C, C48) &gt;= 8,
    COUNTIFS(C$14:C48, C48)=1,
    OR(
      TEXT(D48,"hh:mm:ss")="07:00:00",
      TEXT(D48,"hh:mm:ss")="15:00:00",
      TEXT(D48,"hh:mm:ss")="23:00:00",
      TEXT(D53,"hh:mm:ss")="07:00:00",
      TEXT(D53,"hh:mm:ss")="15:00:00",
      TEXT(D53,"hh:mm:ss")="23:00:00"
    )
  ),
  1,
  0
))</f>
        <v/>
      </c>
      <c r="S48" s="303" t="n"/>
      <c r="T48" s="304" t="n"/>
      <c r="U48" s="144">
        <f>MAX(0,40-Y48)</f>
        <v/>
      </c>
      <c r="V48" s="351">
        <f>IF(OR($C48="",$D48=""),0,
 IF(OR($A48="Holiday",$A49="Holiday"),0,
 IF(AND(NOT(OR($A48="Annual Leave",$A49="Annual Leave")),$A48="Off day"),0,
  IF($I48+$I49&gt;=8,IF($I48&gt;=8,8,$I48),$I48)
  )))</f>
        <v/>
      </c>
      <c r="W48" s="351">
        <f>MAX(0,V48-U48)</f>
        <v/>
      </c>
      <c r="X48" s="351">
        <f>IF(C48="","",C48-WEEKDAY(C48,1)+1)</f>
        <v/>
      </c>
      <c r="Y48" s="351">
        <f>SUMPRODUCT(($X$14:$X47=X48)*(($V$14:$V47)+($O$14:$O47)))+IF(X48=X14,$L$11,0)</f>
        <v/>
      </c>
      <c r="Z48" s="351" t="n"/>
      <c r="AA48" s="351" t="n"/>
      <c r="AB48" s="351" t="n"/>
      <c r="AC48" s="351" t="n"/>
      <c r="AD48" s="351" t="n"/>
      <c r="AE48" s="351" t="n"/>
      <c r="AF48" s="351" t="n"/>
    </row>
    <row r="49" ht="24" customHeight="1" s="348" thickBot="1">
      <c r="A49" s="230" t="n"/>
      <c r="B49" s="355" t="n"/>
      <c r="C49" s="231" t="n"/>
      <c r="D49" s="232" t="n"/>
      <c r="E49" s="232" t="n"/>
      <c r="F49" s="232" t="n"/>
      <c r="G49" s="232" t="n"/>
      <c r="H49" s="233" t="inlineStr">
        <is>
          <t>Total Hrs:</t>
        </is>
      </c>
      <c r="I49" s="122">
        <f>SUM(I14:I48)</f>
        <v/>
      </c>
      <c r="J49" s="234" t="n"/>
      <c r="K49" s="234" t="n"/>
      <c r="L49" s="235" t="n"/>
      <c r="M49" s="120">
        <f>SUM(M14:M48)</f>
        <v/>
      </c>
      <c r="N49" s="120">
        <f>SUM(N14:N48)</f>
        <v/>
      </c>
      <c r="O49" s="120">
        <f>SUM(O14:O48)</f>
        <v/>
      </c>
      <c r="P49" s="120">
        <f>SUM(P14:P48)</f>
        <v/>
      </c>
      <c r="Q49" s="120">
        <f>IF($O$6&lt;&gt;"Armed",0,LOOKUP($Q$50,{0,1,2,3,4,5,6,7,8,9,10,11,12,13,14},{0,384,769,1153,1153,1538,1923,2307,2692,3076,3461,3846,4239,4615,5000}))</f>
        <v/>
      </c>
      <c r="R49" s="120">
        <f>SUM(R14:R48)</f>
        <v/>
      </c>
      <c r="S49" s="120">
        <f>SUM(S14:S48)</f>
        <v/>
      </c>
      <c r="T49" s="121">
        <f>SUM(T30:T43)</f>
        <v/>
      </c>
      <c r="U49" s="144">
        <f>MIN(U48,0)</f>
        <v/>
      </c>
      <c r="V49" s="351">
        <f>SUM(V14:V48)</f>
        <v/>
      </c>
      <c r="W49" s="351">
        <f>SUM(W14:W48)</f>
        <v/>
      </c>
      <c r="X49" s="351" t="n"/>
      <c r="Y49" s="351" t="n"/>
      <c r="Z49" s="351" t="n"/>
      <c r="AA49" s="351" t="n"/>
      <c r="AB49" s="351" t="n"/>
      <c r="AC49" s="351" t="n"/>
      <c r="AD49" s="351" t="n"/>
      <c r="AE49" s="351" t="n"/>
      <c r="AF49" s="351" t="n"/>
    </row>
    <row r="50" ht="24" customHeight="1" s="348">
      <c r="A50" s="351" t="n"/>
      <c r="B50" s="351" t="n"/>
      <c r="C50" s="6" t="n"/>
      <c r="D50" s="6" t="n"/>
      <c r="E50" s="6" t="n"/>
      <c r="F50" s="6" t="n"/>
      <c r="G50" s="6" t="n"/>
      <c r="H50" s="336" t="n"/>
      <c r="I50" s="351" t="n"/>
      <c r="J50" s="336" t="n"/>
      <c r="K50" s="336" t="n"/>
      <c r="L50" s="336" t="n"/>
      <c r="M50" s="28" t="n"/>
      <c r="N50" s="28" t="n"/>
      <c r="O50" s="28" t="n"/>
      <c r="P50" s="241" t="inlineStr">
        <is>
          <t>Days Worked</t>
        </is>
      </c>
      <c r="Q50" s="29">
        <f>SUM(--(SUM(I14:I15)&gt;0),--(SUM(I16:I17)&gt;0),--(SUM(I18:I19)&gt;0),--(SUM(I20:I21)&gt;0),--(SUM(I22:I23)&gt;0),--(SUM(I24:I25)&gt;0),--(SUM(I26:I27)&gt;0),--(SUM(I30:I31)&gt;0),--(SUM(I32:I33)&gt;0),--(SUM(I34:I35)&gt;0),--(SUM(I36:I37)&gt;0),--(SUM(I38:I39)&gt;0),--(SUM(I40:I41)&gt;0),--(SUM(I42:I43)&gt;0),--(SUM(I45:I46)&gt;0),--(SUM(I47:I48)&gt;0))</f>
        <v/>
      </c>
      <c r="R50" s="28" t="n"/>
      <c r="S50" s="28" t="n"/>
      <c r="T50" s="28" t="n"/>
      <c r="U50" s="144" t="n"/>
      <c r="V50" s="351" t="n"/>
      <c r="W50" s="351" t="n"/>
      <c r="X50" s="351" t="n"/>
      <c r="Y50" s="351" t="n"/>
      <c r="Z50" s="351" t="n"/>
      <c r="AA50" s="351" t="n"/>
      <c r="AB50" s="351" t="n"/>
      <c r="AC50" s="351" t="n"/>
      <c r="AD50" s="351" t="n"/>
      <c r="AE50" s="351" t="n"/>
      <c r="AF50" s="351" t="n"/>
    </row>
    <row r="51" ht="24" customHeight="1" s="348">
      <c r="A51" s="351" t="n"/>
      <c r="B51" s="351" t="n"/>
      <c r="C51" s="345" t="n"/>
      <c r="D51" s="362" t="n"/>
      <c r="E51" s="362" t="n"/>
      <c r="F51" s="334" t="n"/>
      <c r="G51" s="362" t="n"/>
      <c r="H51" s="336" t="n"/>
      <c r="I51" s="351" t="n"/>
      <c r="J51" s="336" t="n"/>
      <c r="K51" s="336" t="n"/>
      <c r="L51" s="336" t="n"/>
      <c r="M51" s="236" t="n"/>
      <c r="N51" s="236" t="n"/>
      <c r="O51" s="236" t="n"/>
      <c r="P51" s="236" t="n"/>
      <c r="Q51" s="236" t="n"/>
      <c r="R51" s="236" t="n"/>
      <c r="S51" s="236" t="n"/>
      <c r="T51" s="236" t="n"/>
      <c r="U51" s="144" t="n"/>
      <c r="V51" s="351" t="n"/>
      <c r="W51" s="351" t="n"/>
      <c r="X51" s="351" t="n"/>
      <c r="Y51" s="351" t="n"/>
      <c r="Z51" s="351" t="n"/>
      <c r="AA51" s="351" t="n"/>
      <c r="AB51" s="351" t="n"/>
      <c r="AC51" s="351" t="n"/>
      <c r="AD51" s="351" t="n"/>
      <c r="AE51" s="351" t="n"/>
      <c r="AF51" s="351" t="n"/>
    </row>
    <row r="52">
      <c r="A52" s="351" t="n"/>
      <c r="B52" s="351" t="n"/>
      <c r="C52" s="329" t="inlineStr">
        <is>
          <t>Employee Signature</t>
        </is>
      </c>
      <c r="D52" s="363" t="n"/>
      <c r="E52" s="363" t="n"/>
      <c r="F52" s="329" t="inlineStr">
        <is>
          <t>Date</t>
        </is>
      </c>
      <c r="G52" s="363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351" t="n"/>
      <c r="V52" s="351" t="n"/>
      <c r="W52" s="351" t="n"/>
      <c r="X52" s="351" t="n"/>
      <c r="Y52" s="351" t="n"/>
      <c r="Z52" s="351" t="n"/>
      <c r="AA52" s="351" t="n"/>
      <c r="AB52" s="351" t="n"/>
      <c r="AC52" s="351" t="n"/>
      <c r="AD52" s="351" t="n"/>
      <c r="AE52" s="351" t="n"/>
      <c r="AF52" s="351" t="n"/>
    </row>
    <row r="53" ht="26.25" customHeight="1" s="348">
      <c r="A53" s="351" t="n"/>
      <c r="B53" s="351" t="n"/>
      <c r="C53" s="345" t="n"/>
      <c r="D53" s="362" t="n"/>
      <c r="E53" s="362" t="n"/>
      <c r="F53" s="331" t="n"/>
      <c r="G53" s="362" t="n"/>
      <c r="H53" s="6" t="n"/>
      <c r="I53" s="6" t="n"/>
      <c r="J53" s="6" t="n"/>
      <c r="K53" s="6" t="n"/>
      <c r="L53" s="6" t="n"/>
      <c r="M53" s="6" t="n"/>
      <c r="N53" s="237" t="n"/>
      <c r="O53" s="238" t="n"/>
      <c r="P53" s="346" t="n"/>
      <c r="Q53" s="351" t="n"/>
      <c r="R53" s="351" t="n"/>
      <c r="S53" s="351" t="n"/>
      <c r="T53" s="351" t="n"/>
      <c r="U53" s="351" t="n"/>
      <c r="V53" s="351" t="n"/>
      <c r="W53" s="351" t="n"/>
      <c r="X53" s="351" t="n"/>
      <c r="Y53" s="351" t="n"/>
      <c r="Z53" s="351" t="n"/>
      <c r="AA53" s="351" t="n"/>
      <c r="AB53" s="351" t="n"/>
      <c r="AC53" s="351" t="n"/>
      <c r="AD53" s="351" t="n"/>
      <c r="AE53" s="351" t="n"/>
      <c r="AF53" s="351" t="n"/>
    </row>
    <row r="54">
      <c r="A54" s="351" t="n"/>
      <c r="B54" s="351" t="n"/>
      <c r="C54" s="329" t="inlineStr">
        <is>
          <t>Manager Signature</t>
        </is>
      </c>
      <c r="D54" s="363" t="n"/>
      <c r="E54" s="363" t="n"/>
      <c r="F54" s="329" t="inlineStr">
        <is>
          <t>Date</t>
        </is>
      </c>
      <c r="G54" s="363" t="n"/>
      <c r="H54" s="6" t="n"/>
      <c r="I54" s="239" t="inlineStr">
        <is>
          <t>{42}</t>
        </is>
      </c>
      <c r="J54" s="239" t="n"/>
      <c r="K54" s="239" t="n"/>
      <c r="L54" s="239" t="n"/>
      <c r="M54" s="6" t="n"/>
      <c r="N54" s="6" t="n"/>
      <c r="O54" s="6" t="n"/>
      <c r="P54" s="6" t="n"/>
      <c r="Q54" s="6" t="n"/>
      <c r="R54" s="6" t="n"/>
      <c r="S54" s="6" t="n"/>
      <c r="T54" s="6" t="n"/>
      <c r="U54" s="351" t="n"/>
      <c r="V54" s="351" t="n"/>
      <c r="W54" s="351" t="n"/>
      <c r="X54" s="351" t="n"/>
      <c r="Y54" s="351" t="n"/>
      <c r="Z54" s="351" t="n"/>
      <c r="AA54" s="351" t="n"/>
      <c r="AB54" s="351" t="n"/>
      <c r="AC54" s="351" t="n"/>
      <c r="AD54" s="351" t="n"/>
      <c r="AE54" s="351" t="n"/>
      <c r="AF54" s="351" t="n"/>
    </row>
    <row r="55">
      <c r="A55" s="351" t="n"/>
      <c r="B55" s="351" t="n"/>
      <c r="C55" s="240" t="n"/>
      <c r="D55" s="240" t="n"/>
      <c r="E55" s="240" t="n"/>
      <c r="F55" s="240" t="n"/>
      <c r="G55" s="240" t="n"/>
      <c r="H55" s="240" t="n"/>
      <c r="I55" s="240" t="n"/>
      <c r="J55" s="240" t="n"/>
      <c r="K55" s="240" t="n"/>
      <c r="L55" s="240" t="n"/>
      <c r="M55" s="240" t="n"/>
      <c r="N55" s="240" t="n"/>
      <c r="O55" s="240" t="n"/>
      <c r="P55" s="240" t="n"/>
      <c r="Q55" s="240" t="n"/>
      <c r="R55" s="240" t="n"/>
      <c r="S55" s="240" t="n"/>
      <c r="T55" s="240" t="n"/>
      <c r="U55" s="351" t="n"/>
      <c r="V55" s="351" t="n"/>
      <c r="W55" s="351" t="n"/>
      <c r="X55" s="351" t="n"/>
      <c r="Y55" s="351" t="n"/>
      <c r="Z55" s="351" t="n"/>
      <c r="AA55" s="351" t="n"/>
      <c r="AB55" s="351" t="n"/>
      <c r="AC55" s="351" t="n"/>
      <c r="AD55" s="351" t="n"/>
      <c r="AE55" s="351" t="n"/>
      <c r="AF55" s="35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45"/>
  <mergeCells count="33">
    <mergeCell ref="C54:E54"/>
    <mergeCell ref="V2:W2"/>
    <mergeCell ref="C8:F8"/>
    <mergeCell ref="F54:G54"/>
    <mergeCell ref="H10:I10"/>
    <mergeCell ref="C7:F7"/>
    <mergeCell ref="K5:L5"/>
    <mergeCell ref="M5:N5"/>
    <mergeCell ref="H50:I50"/>
    <mergeCell ref="C51:E51"/>
    <mergeCell ref="A1:T1"/>
    <mergeCell ref="C52:E52"/>
    <mergeCell ref="V3:AB3"/>
    <mergeCell ref="F51:G51"/>
    <mergeCell ref="M10:N10"/>
    <mergeCell ref="H51:I51"/>
    <mergeCell ref="C6:F6"/>
    <mergeCell ref="C5:F5"/>
    <mergeCell ref="M7:N7"/>
    <mergeCell ref="M6:N6"/>
    <mergeCell ref="C53:E53"/>
    <mergeCell ref="H7:I7"/>
    <mergeCell ref="H28:I28"/>
    <mergeCell ref="C10:F10"/>
    <mergeCell ref="M8:N8"/>
    <mergeCell ref="F52:G52"/>
    <mergeCell ref="P53:T53"/>
    <mergeCell ref="AA2:AB2"/>
    <mergeCell ref="K10:L10"/>
    <mergeCell ref="H5:I5"/>
    <mergeCell ref="K4:L4"/>
    <mergeCell ref="M4:N4"/>
    <mergeCell ref="F53:G53"/>
  </mergeCells>
  <dataValidations count="5">
    <dataValidation sqref="A14:A48" showDropDown="0" showInputMessage="0" showErrorMessage="0" allowBlank="1" type="list">
      <formula1>"On Day,Off Day,Sick,Absent,Holiday,Annual Leave"</formula1>
    </dataValidation>
    <dataValidation sqref="B14:B48" showDropDown="0" showInputMessage="0" showErrorMessage="0" allowBlank="1" type="list">
      <formula1>"Holiday Double,Phagwah,Good Friday,Easter Monday,Labour Day,Christmas,Eid ul Azha"</formula1>
    </dataValidation>
    <dataValidation sqref="J14:J48" showDropDown="0" showInputMessage="0" showErrorMessage="0" allowBlank="1" type="list">
      <formula1>_xlfn._LONGTEXT("Unico,Unico-2,Unico-42,Unico-44,Unico-46,Unico-47,Unico-48,Unico-49,Globe,Globe-12,Hebrews,Romans-2,Beacon,Numbers,Zebra-24,Sunrise,Sunrise-1,Sunflower 6,Sunset 12,Ripple,Neptune P1,Neptune P2,Neptune P3,Neptune P4,Neptune P5,Neptune P6,Neptune P7,Rainbow"," 1,Rainbow 2,Citadel,Sunset 11,Autumn,Autumn-2,Miracle,Miracle 1,Canteen,Guard Hut")</formula1>
    </dataValidation>
    <dataValidation sqref="O7" showDropDown="0" showInputMessage="0" showErrorMessage="0" allowBlank="1" type="list">
      <formula1>"Caricom,EU,UN,DMC,ARU,Head Office,Canteen"</formula1>
    </dataValidation>
    <dataValidation sqref="O6" showDropDown="0" showInputMessage="0" showErrorMessage="0" allowBlank="1" type="list">
      <formula1>"Unarmed,Armed"</formula1>
    </dataValidation>
  </dataValidations>
  <printOptions horizontalCentered="1"/>
  <pageMargins left="0.5" right="0.5" top="0.5" bottom="1" header="0.5" footer="0.5"/>
  <pageSetup orientation="portrait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AL55"/>
  <sheetViews>
    <sheetView topLeftCell="A20" workbookViewId="0">
      <selection activeCell="H23" sqref="H23:H26"/>
    </sheetView>
  </sheetViews>
  <sheetFormatPr baseColWidth="8" defaultRowHeight="13.5"/>
  <cols>
    <col width="12.28515625" customWidth="1" style="348" min="1" max="1"/>
    <col width="15.140625" customWidth="1" style="348" min="2" max="2"/>
    <col width="12.42578125" customWidth="1" style="348" min="3" max="3"/>
    <col width="9.28515625" customWidth="1" style="348" min="4" max="4"/>
    <col hidden="1" width="9.28515625" customWidth="1" style="348" min="5" max="5"/>
    <col hidden="1" width="2" customWidth="1" style="348" min="6" max="6"/>
    <col hidden="1" width="12.5703125" customWidth="1" style="348" min="7" max="7"/>
    <col width="9.28515625" customWidth="1" style="348" min="8" max="8"/>
    <col width="6.5703125" customWidth="1" style="348" min="9" max="9"/>
    <col width="10.140625" customWidth="1" style="348" min="10" max="10"/>
    <col width="15.28515625" customWidth="1" style="348" min="11" max="11"/>
    <col width="10.5703125" customWidth="1" style="348" min="12" max="12"/>
    <col width="11" customWidth="1" style="348" min="13" max="13"/>
    <col width="9.85546875" customWidth="1" style="348" min="14" max="14"/>
    <col width="11.140625" customWidth="1" style="348" min="15" max="15"/>
    <col width="9.85546875" customWidth="1" style="348" min="16" max="16"/>
    <col width="10.28515625" customWidth="1" style="348" min="17" max="17"/>
    <col width="8.85546875" customWidth="1" style="348" min="18" max="19"/>
    <col width="45.28515625" customWidth="1" style="348" min="20" max="20"/>
    <col width="9.140625" customWidth="1" style="348" min="21" max="21"/>
    <col width="3.140625" customWidth="1" style="348" min="22" max="29"/>
    <col width="10.28515625" customWidth="1" style="348" min="30" max="30"/>
  </cols>
  <sheetData>
    <row r="1" ht="32.25" customFormat="1" customHeight="1" s="1" thickBot="1">
      <c r="A1" s="332" t="n"/>
      <c r="B1" s="354" t="n"/>
      <c r="C1" s="354" t="n"/>
      <c r="D1" s="354" t="n"/>
      <c r="E1" s="354" t="n"/>
      <c r="F1" s="354" t="n"/>
      <c r="G1" s="354" t="n"/>
      <c r="H1" s="354" t="n"/>
      <c r="I1" s="354" t="n"/>
      <c r="J1" s="354" t="n"/>
      <c r="K1" s="354" t="n"/>
      <c r="L1" s="354" t="n"/>
      <c r="M1" s="354" t="n"/>
      <c r="N1" s="354" t="n"/>
      <c r="O1" s="354" t="n"/>
      <c r="P1" s="354" t="n"/>
      <c r="Q1" s="354" t="n"/>
      <c r="R1" s="354" t="n"/>
      <c r="S1" s="354" t="n"/>
      <c r="T1" s="355" t="n"/>
      <c r="U1" s="351" t="n"/>
      <c r="V1" s="351" t="n"/>
      <c r="W1" s="351" t="n"/>
      <c r="X1" s="351" t="n"/>
      <c r="Y1" s="351" t="n"/>
      <c r="Z1" s="351" t="n"/>
      <c r="AA1" s="351" t="n"/>
      <c r="AB1" s="351" t="n"/>
      <c r="AC1" s="351" t="n"/>
      <c r="AD1" s="126" t="n"/>
      <c r="AE1" s="351" t="n"/>
      <c r="AF1" s="351" t="n"/>
    </row>
    <row r="2" ht="15" customFormat="1" customHeight="1" s="1">
      <c r="A2" s="351" t="n"/>
      <c r="B2" s="351" t="n"/>
      <c r="C2" s="127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128" t="n"/>
      <c r="U2" s="351" t="n"/>
      <c r="V2" s="343" t="n">
        <v>2025</v>
      </c>
      <c r="W2" s="356" t="n"/>
      <c r="X2" s="351" t="n"/>
      <c r="Y2" s="351" t="n"/>
      <c r="Z2" s="129" t="inlineStr">
        <is>
          <t>Month:</t>
        </is>
      </c>
      <c r="AA2" s="343" t="n">
        <v>3</v>
      </c>
      <c r="AB2" s="356" t="n"/>
      <c r="AC2" s="351" t="n"/>
      <c r="AD2" s="351" t="n"/>
      <c r="AE2" s="351" t="n"/>
      <c r="AF2" s="351" t="n"/>
    </row>
    <row r="3" ht="15.6" customHeight="1" s="348" thickBot="1">
      <c r="A3" s="351" t="n"/>
      <c r="B3" s="351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351" t="n"/>
      <c r="V3" s="333">
        <f>DATE(V2,AA2,1)</f>
        <v/>
      </c>
      <c r="W3" s="357" t="n"/>
      <c r="X3" s="357" t="n"/>
      <c r="Y3" s="357" t="n"/>
      <c r="Z3" s="357" t="n"/>
      <c r="AA3" s="357" t="n"/>
      <c r="AB3" s="358" t="n"/>
      <c r="AC3" s="351" t="n"/>
      <c r="AD3" s="351" t="n"/>
      <c r="AE3" s="351" t="n"/>
      <c r="AF3" s="249" t="n"/>
    </row>
    <row r="4" ht="21" customHeight="1" s="348" thickBot="1">
      <c r="A4" s="351" t="n"/>
      <c r="B4" s="351" t="n"/>
      <c r="C4" s="25" t="inlineStr">
        <is>
          <t>Federal Manangement Systems</t>
        </is>
      </c>
      <c r="D4" s="25" t="n"/>
      <c r="E4" s="25" t="n"/>
      <c r="F4" s="25" t="n"/>
      <c r="G4" s="25" t="n"/>
      <c r="H4" s="6" t="n"/>
      <c r="I4" s="6" t="n"/>
      <c r="J4" s="6" t="n"/>
      <c r="K4" s="330" t="inlineStr">
        <is>
          <t>Employee Number:</t>
        </is>
      </c>
      <c r="L4" s="351" t="n"/>
      <c r="M4" s="342" t="inlineStr">
        <is>
          <t>3399</t>
        </is>
      </c>
      <c r="N4" s="355" t="n"/>
      <c r="O4" s="6" t="n"/>
      <c r="P4" s="6" t="n"/>
      <c r="Q4" s="6" t="n"/>
      <c r="R4" s="6" t="n"/>
      <c r="S4" s="6" t="n"/>
      <c r="T4" s="6" t="n"/>
      <c r="U4" s="351" t="n"/>
      <c r="V4" s="130" t="inlineStr">
        <is>
          <t>Su</t>
        </is>
      </c>
      <c r="W4" s="131" t="inlineStr">
        <is>
          <t>M</t>
        </is>
      </c>
      <c r="X4" s="131" t="inlineStr">
        <is>
          <t>Tu</t>
        </is>
      </c>
      <c r="Y4" s="131" t="inlineStr">
        <is>
          <t>W</t>
        </is>
      </c>
      <c r="Z4" s="131" t="inlineStr">
        <is>
          <t>Th</t>
        </is>
      </c>
      <c r="AA4" s="131" t="inlineStr">
        <is>
          <t>F</t>
        </is>
      </c>
      <c r="AB4" s="132" t="inlineStr">
        <is>
          <t>Sa</t>
        </is>
      </c>
      <c r="AC4" s="351" t="n"/>
      <c r="AD4" s="133" t="inlineStr">
        <is>
          <t>Overtime Options</t>
        </is>
      </c>
      <c r="AE4" s="351" t="n"/>
      <c r="AF4" s="351" t="n"/>
      <c r="AJ4" s="257" t="n"/>
    </row>
    <row r="5" ht="14.1" customHeight="1" s="348" thickBot="1">
      <c r="A5" s="351" t="n"/>
      <c r="B5" s="351" t="n"/>
      <c r="C5" s="337" t="n"/>
      <c r="D5" s="351" t="n"/>
      <c r="E5" s="351" t="n"/>
      <c r="F5" s="351" t="n"/>
      <c r="G5" s="6" t="n"/>
      <c r="H5" s="340" t="n"/>
      <c r="I5" s="351" t="n"/>
      <c r="J5" s="340" t="n"/>
      <c r="K5" s="344" t="inlineStr">
        <is>
          <t>Employee Name:</t>
        </is>
      </c>
      <c r="L5" s="359" t="n"/>
      <c r="M5" s="342" t="inlineStr">
        <is>
          <t>Clarke, Richard</t>
        </is>
      </c>
      <c r="N5" s="355" t="n"/>
      <c r="O5" s="337" t="n"/>
      <c r="P5" s="337" t="n"/>
      <c r="Q5" s="337" t="n"/>
      <c r="R5" s="337" t="n"/>
      <c r="S5" s="337" t="n"/>
      <c r="T5" s="337" t="n"/>
      <c r="U5" s="351" t="n"/>
      <c r="V5" s="263">
        <f>IF(MONTH($V$3)&lt;&gt;MONTH($V$3-WEEKDAY($V$3,1)+(ROW(V5)-ROW($V$5))*7+(COLUMN(V5)-COLUMN($V$5)+1)),"",$V$3-WEEKDAY($V$3,1)+(ROW(V5)-ROW($V$5))*7+(COLUMN(V5)-COLUMN($V$5)+1))</f>
        <v/>
      </c>
      <c r="W5" s="263">
        <f>IF(MONTH($V$3)&lt;&gt;MONTH($V$3-WEEKDAY($V$3,1)+(ROW(W5)-ROW($V$5))*7+(COLUMN(W5)-COLUMN($V$5)+1)),"",$V$3-WEEKDAY($V$3,1)+(ROW(W5)-ROW($V$5))*7+(COLUMN(W5)-COLUMN($V$5)+1))</f>
        <v/>
      </c>
      <c r="X5" s="263">
        <f>IF(MONTH($V$3)&lt;&gt;MONTH($V$3-WEEKDAY($V$3,1)+(ROW(X5)-ROW($V$5))*7+(COLUMN(X5)-COLUMN($V$5)+1)),"",$V$3-WEEKDAY($V$3,1)+(ROW(X5)-ROW($V$5))*7+(COLUMN(X5)-COLUMN($V$5)+1))</f>
        <v/>
      </c>
      <c r="Y5" s="263">
        <f>IF(MONTH($V$3)&lt;&gt;MONTH($V$3-WEEKDAY($V$3,1)+(ROW(Y5)-ROW($V$5))*7+(COLUMN(Y5)-COLUMN($V$5)+1)),"",$V$3-WEEKDAY($V$3,1)+(ROW(Y5)-ROW($V$5))*7+(COLUMN(Y5)-COLUMN($V$5)+1))</f>
        <v/>
      </c>
      <c r="Z5" s="263">
        <f>IF(MONTH($V$3)&lt;&gt;MONTH($V$3-WEEKDAY($V$3,1)+(ROW(Z5)-ROW($V$5))*7+(COLUMN(Z5)-COLUMN($V$5)+1)),"",$V$3-WEEKDAY($V$3,1)+(ROW(Z5)-ROW($V$5))*7+(COLUMN(Z5)-COLUMN($V$5)+1))</f>
        <v/>
      </c>
      <c r="AA5" s="263">
        <f>IF(MONTH($V$3)&lt;&gt;MONTH($V$3-WEEKDAY($V$3,1)+(ROW(AA5)-ROW($V$5))*7+(COLUMN(AA5)-COLUMN($V$5)+1)),"",$V$3-WEEKDAY($V$3,1)+(ROW(AA5)-ROW($V$5))*7+(COLUMN(AA5)-COLUMN($V$5)+1))</f>
        <v/>
      </c>
      <c r="AB5" s="263">
        <f>IF(MONTH($V$3)&lt;&gt;MONTH($V$3-WEEKDAY($V$3,1)+(ROW(AB5)-ROW($V$5))*7+(COLUMN(AB5)-COLUMN($V$5)+1)),"",$V$3-WEEKDAY($V$3,1)+(ROW(AB5)-ROW($V$5))*7+(COLUMN(AB5)-COLUMN($V$5)+1))</f>
        <v/>
      </c>
      <c r="AC5" s="351" t="n"/>
      <c r="AD5" s="351" t="n"/>
      <c r="AE5" s="3" t="b">
        <v>1</v>
      </c>
      <c r="AF5" s="258" t="n"/>
      <c r="AJ5" s="350" t="n"/>
      <c r="AK5" s="350" t="n"/>
      <c r="AL5" s="350" t="n"/>
    </row>
    <row r="6" ht="14.1" customHeight="1" s="348" thickBot="1">
      <c r="A6" s="351" t="n"/>
      <c r="B6" s="351" t="n"/>
      <c r="C6" s="337" t="inlineStr">
        <is>
          <t xml:space="preserve">120 Peter Rose St </t>
        </is>
      </c>
      <c r="D6" s="351" t="n"/>
      <c r="E6" s="351" t="n"/>
      <c r="F6" s="351" t="n"/>
      <c r="G6" s="6" t="n"/>
      <c r="H6" s="6" t="n"/>
      <c r="I6" s="6" t="n"/>
      <c r="J6" s="6" t="n"/>
      <c r="K6" s="6" t="n"/>
      <c r="L6" s="6" t="n"/>
      <c r="M6" s="339" t="inlineStr">
        <is>
          <t>Armed or unarmed</t>
        </is>
      </c>
      <c r="N6" s="360" t="n"/>
      <c r="O6" s="135" t="inlineStr">
        <is>
          <t>Unarmed</t>
        </is>
      </c>
      <c r="P6" s="6" t="n"/>
      <c r="Q6" s="6" t="n"/>
      <c r="R6" s="6" t="n"/>
      <c r="S6" s="6" t="n"/>
      <c r="T6" s="6" t="n"/>
      <c r="U6" s="351" t="n"/>
      <c r="V6" s="263">
        <f>IF(MONTH($V$3)&lt;&gt;MONTH($V$3-WEEKDAY($V$3,1)+(ROW(V6)-ROW($V$5))*7+(COLUMN(V6)-COLUMN($V$5)+1)),"",$V$3-WEEKDAY($V$3,1)+(ROW(V6)-ROW($V$5))*7+(COLUMN(V6)-COLUMN($V$5)+1))</f>
        <v/>
      </c>
      <c r="W6" s="263">
        <f>IF(MONTH($V$3)&lt;&gt;MONTH($V$3-WEEKDAY($V$3,1)+(ROW(W6)-ROW($V$5))*7+(COLUMN(W6)-COLUMN($V$5)+1)),"",$V$3-WEEKDAY($V$3,1)+(ROW(W6)-ROW($V$5))*7+(COLUMN(W6)-COLUMN($V$5)+1))</f>
        <v/>
      </c>
      <c r="X6" s="263">
        <f>IF(MONTH($V$3)&lt;&gt;MONTH($V$3-WEEKDAY($V$3,1)+(ROW(X6)-ROW($V$5))*7+(COLUMN(X6)-COLUMN($V$5)+1)),"",$V$3-WEEKDAY($V$3,1)+(ROW(X6)-ROW($V$5))*7+(COLUMN(X6)-COLUMN($V$5)+1))</f>
        <v/>
      </c>
      <c r="Y6" s="263">
        <f>IF(MONTH($V$3)&lt;&gt;MONTH($V$3-WEEKDAY($V$3,1)+(ROW(Y6)-ROW($V$5))*7+(COLUMN(Y6)-COLUMN($V$5)+1)),"",$V$3-WEEKDAY($V$3,1)+(ROW(Y6)-ROW($V$5))*7+(COLUMN(Y6)-COLUMN($V$5)+1))</f>
        <v/>
      </c>
      <c r="Z6" s="263">
        <f>IF(MONTH($V$3)&lt;&gt;MONTH($V$3-WEEKDAY($V$3,1)+(ROW(Z6)-ROW($V$5))*7+(COLUMN(Z6)-COLUMN($V$5)+1)),"",$V$3-WEEKDAY($V$3,1)+(ROW(Z6)-ROW($V$5))*7+(COLUMN(Z6)-COLUMN($V$5)+1))</f>
        <v/>
      </c>
      <c r="AA6" s="263">
        <f>IF(MONTH($V$3)&lt;&gt;MONTH($V$3-WEEKDAY($V$3,1)+(ROW(AA6)-ROW($V$5))*7+(COLUMN(AA6)-COLUMN($V$5)+1)),"",$V$3-WEEKDAY($V$3,1)+(ROW(AA6)-ROW($V$5))*7+(COLUMN(AA6)-COLUMN($V$5)+1))</f>
        <v/>
      </c>
      <c r="AB6" s="263">
        <f>IF(MONTH($V$3)&lt;&gt;MONTH($V$3-WEEKDAY($V$3,1)+(ROW(AB6)-ROW($V$5))*7+(COLUMN(AB6)-COLUMN($V$5)+1)),"",$V$3-WEEKDAY($V$3,1)+(ROW(AB6)-ROW($V$5))*7+(COLUMN(AB6)-COLUMN($V$5)+1))</f>
        <v/>
      </c>
      <c r="AC6" s="351" t="n"/>
      <c r="AD6" s="136" t="inlineStr">
        <is>
          <t>After:</t>
        </is>
      </c>
      <c r="AE6" s="264" t="n">
        <v>8</v>
      </c>
      <c r="AF6" s="258" t="n"/>
      <c r="AJ6" s="350" t="n"/>
      <c r="AL6" s="251" t="n"/>
    </row>
    <row r="7" ht="14.1" customHeight="1" s="348" thickBot="1">
      <c r="A7" s="351" t="n"/>
      <c r="B7" s="351" t="n"/>
      <c r="C7" s="337" t="inlineStr">
        <is>
          <t>Queenstown</t>
        </is>
      </c>
      <c r="D7" s="351" t="n"/>
      <c r="E7" s="351" t="n"/>
      <c r="F7" s="351" t="n"/>
      <c r="G7" s="6" t="n"/>
      <c r="H7" s="340" t="n"/>
      <c r="I7" s="351" t="n"/>
      <c r="J7" s="340" t="n"/>
      <c r="K7" s="340" t="n"/>
      <c r="L7" s="340" t="n"/>
      <c r="M7" s="338" t="inlineStr">
        <is>
          <t>Agency</t>
        </is>
      </c>
      <c r="N7" s="361" t="n"/>
      <c r="O7" s="7" t="inlineStr">
        <is>
          <t>Caricom</t>
        </is>
      </c>
      <c r="P7" s="6" t="n"/>
      <c r="Q7" s="6" t="n"/>
      <c r="R7" s="6" t="n"/>
      <c r="S7" s="6" t="n"/>
      <c r="T7" s="6" t="n"/>
      <c r="U7" s="351" t="n"/>
      <c r="V7" s="263">
        <f>IF(MONTH($V$3)&lt;&gt;MONTH($V$3-WEEKDAY($V$3,1)+(ROW(V7)-ROW($V$5))*7+(COLUMN(V7)-COLUMN($V$5)+1)),"",$V$3-WEEKDAY($V$3,1)+(ROW(V7)-ROW($V$5))*7+(COLUMN(V7)-COLUMN($V$5)+1))</f>
        <v/>
      </c>
      <c r="W7" s="263">
        <f>IF(MONTH($V$3)&lt;&gt;MONTH($V$3-WEEKDAY($V$3,1)+(ROW(W7)-ROW($V$5))*7+(COLUMN(W7)-COLUMN($V$5)+1)),"",$V$3-WEEKDAY($V$3,1)+(ROW(W7)-ROW($V$5))*7+(COLUMN(W7)-COLUMN($V$5)+1))</f>
        <v/>
      </c>
      <c r="X7" s="263">
        <f>IF(MONTH($V$3)&lt;&gt;MONTH($V$3-WEEKDAY($V$3,1)+(ROW(X7)-ROW($V$5))*7+(COLUMN(X7)-COLUMN($V$5)+1)),"",$V$3-WEEKDAY($V$3,1)+(ROW(X7)-ROW($V$5))*7+(COLUMN(X7)-COLUMN($V$5)+1))</f>
        <v/>
      </c>
      <c r="Y7" s="263">
        <f>IF(MONTH($V$3)&lt;&gt;MONTH($V$3-WEEKDAY($V$3,1)+(ROW(Y7)-ROW($V$5))*7+(COLUMN(Y7)-COLUMN($V$5)+1)),"",$V$3-WEEKDAY($V$3,1)+(ROW(Y7)-ROW($V$5))*7+(COLUMN(Y7)-COLUMN($V$5)+1))</f>
        <v/>
      </c>
      <c r="Z7" s="263">
        <f>IF(MONTH($V$3)&lt;&gt;MONTH($V$3-WEEKDAY($V$3,1)+(ROW(Z7)-ROW($V$5))*7+(COLUMN(Z7)-COLUMN($V$5)+1)),"",$V$3-WEEKDAY($V$3,1)+(ROW(Z7)-ROW($V$5))*7+(COLUMN(Z7)-COLUMN($V$5)+1))</f>
        <v/>
      </c>
      <c r="AA7" s="263">
        <f>IF(MONTH($V$3)&lt;&gt;MONTH($V$3-WEEKDAY($V$3,1)+(ROW(AA7)-ROW($V$5))*7+(COLUMN(AA7)-COLUMN($V$5)+1)),"",$V$3-WEEKDAY($V$3,1)+(ROW(AA7)-ROW($V$5))*7+(COLUMN(AA7)-COLUMN($V$5)+1))</f>
        <v/>
      </c>
      <c r="AB7" s="263">
        <f>IF(MONTH($V$3)&lt;&gt;MONTH($V$3-WEEKDAY($V$3,1)+(ROW(AB7)-ROW($V$5))*7+(COLUMN(AB7)-COLUMN($V$5)+1)),"",$V$3-WEEKDAY($V$3,1)+(ROW(AB7)-ROW($V$5))*7+(COLUMN(AB7)-COLUMN($V$5)+1))</f>
        <v/>
      </c>
      <c r="AC7" s="351" t="n"/>
      <c r="AD7" s="351" t="n"/>
      <c r="AE7" s="351" t="n"/>
      <c r="AF7" s="258" t="n"/>
      <c r="AJ7" s="350" t="n"/>
      <c r="AL7" s="251" t="n"/>
    </row>
    <row r="8">
      <c r="A8" s="351" t="n"/>
      <c r="B8" s="351" t="n"/>
      <c r="C8" s="337" t="inlineStr">
        <is>
          <t>Georgetown, Guyana</t>
        </is>
      </c>
      <c r="D8" s="351" t="n"/>
      <c r="E8" s="351" t="n"/>
      <c r="F8" s="351" t="n"/>
      <c r="G8" s="6" t="n"/>
      <c r="H8" s="6" t="n"/>
      <c r="I8" s="6" t="n"/>
      <c r="J8" s="6" t="n"/>
      <c r="K8" s="6" t="n"/>
      <c r="L8" s="6" t="n"/>
      <c r="M8" s="341" t="n"/>
      <c r="N8" s="351" t="n"/>
      <c r="O8" s="351" t="n"/>
      <c r="P8" s="6" t="n"/>
      <c r="Q8" s="6" t="n"/>
      <c r="R8" s="6" t="n"/>
      <c r="S8" s="6" t="n"/>
      <c r="T8" s="6" t="n"/>
      <c r="U8" s="351" t="n"/>
      <c r="V8" s="263">
        <f>IF(MONTH($V$3)&lt;&gt;MONTH($V$3-WEEKDAY($V$3,1)+(ROW(V8)-ROW($V$5))*7+(COLUMN(V8)-COLUMN($V$5)+1)),"",$V$3-WEEKDAY($V$3,1)+(ROW(V8)-ROW($V$5))*7+(COLUMN(V8)-COLUMN($V$5)+1))</f>
        <v/>
      </c>
      <c r="W8" s="263">
        <f>IF(MONTH($V$3)&lt;&gt;MONTH($V$3-WEEKDAY($V$3,1)+(ROW(W8)-ROW($V$5))*7+(COLUMN(W8)-COLUMN($V$5)+1)),"",$V$3-WEEKDAY($V$3,1)+(ROW(W8)-ROW($V$5))*7+(COLUMN(W8)-COLUMN($V$5)+1))</f>
        <v/>
      </c>
      <c r="X8" s="263">
        <f>IF(MONTH($V$3)&lt;&gt;MONTH($V$3-WEEKDAY($V$3,1)+(ROW(X8)-ROW($V$5))*7+(COLUMN(X8)-COLUMN($V$5)+1)),"",$V$3-WEEKDAY($V$3,1)+(ROW(X8)-ROW($V$5))*7+(COLUMN(X8)-COLUMN($V$5)+1))</f>
        <v/>
      </c>
      <c r="Y8" s="263">
        <f>IF(MONTH($V$3)&lt;&gt;MONTH($V$3-WEEKDAY($V$3,1)+(ROW(Y8)-ROW($V$5))*7+(COLUMN(Y8)-COLUMN($V$5)+1)),"",$V$3-WEEKDAY($V$3,1)+(ROW(Y8)-ROW($V$5))*7+(COLUMN(Y8)-COLUMN($V$5)+1))</f>
        <v/>
      </c>
      <c r="Z8" s="263">
        <f>IF(MONTH($V$3)&lt;&gt;MONTH($V$3-WEEKDAY($V$3,1)+(ROW(Z8)-ROW($V$5))*7+(COLUMN(Z8)-COLUMN($V$5)+1)),"",$V$3-WEEKDAY($V$3,1)+(ROW(Z8)-ROW($V$5))*7+(COLUMN(Z8)-COLUMN($V$5)+1))</f>
        <v/>
      </c>
      <c r="AA8" s="263">
        <f>IF(MONTH($V$3)&lt;&gt;MONTH($V$3-WEEKDAY($V$3,1)+(ROW(AA8)-ROW($V$5))*7+(COLUMN(AA8)-COLUMN($V$5)+1)),"",$V$3-WEEKDAY($V$3,1)+(ROW(AA8)-ROW($V$5))*7+(COLUMN(AA8)-COLUMN($V$5)+1))</f>
        <v/>
      </c>
      <c r="AB8" s="263">
        <f>IF(MONTH($V$3)&lt;&gt;MONTH($V$3-WEEKDAY($V$3,1)+(ROW(AB8)-ROW($V$5))*7+(COLUMN(AB8)-COLUMN($V$5)+1)),"",$V$3-WEEKDAY($V$3,1)+(ROW(AB8)-ROW($V$5))*7+(COLUMN(AB8)-COLUMN($V$5)+1))</f>
        <v/>
      </c>
      <c r="AC8" s="351" t="n"/>
      <c r="AD8" s="351" t="n"/>
      <c r="AE8" s="3" t="b">
        <v>1</v>
      </c>
      <c r="AF8" s="258" t="n"/>
      <c r="AJ8" s="350" t="n"/>
      <c r="AL8" s="251" t="n"/>
    </row>
    <row r="9">
      <c r="A9" s="351" t="n"/>
      <c r="B9" s="351" t="n"/>
      <c r="C9" s="337" t="n"/>
      <c r="D9" s="337" t="n"/>
      <c r="E9" s="337" t="n"/>
      <c r="F9" s="337" t="n"/>
      <c r="G9" s="6" t="n"/>
      <c r="H9" s="6" t="n"/>
      <c r="I9" s="6" t="n"/>
      <c r="J9" s="6" t="n"/>
      <c r="K9" s="6" t="n"/>
      <c r="L9" s="6" t="n"/>
      <c r="M9" s="137" t="n"/>
      <c r="N9" s="137" t="n"/>
      <c r="O9" s="6" t="n"/>
      <c r="P9" s="6" t="n"/>
      <c r="Q9" s="6" t="n"/>
      <c r="R9" s="6" t="n"/>
      <c r="S9" s="6" t="n"/>
      <c r="T9" s="6" t="n"/>
      <c r="U9" s="351" t="n"/>
      <c r="V9" s="265" t="n"/>
      <c r="W9" s="265" t="n"/>
      <c r="X9" s="265" t="n"/>
      <c r="Y9" s="265" t="n"/>
      <c r="Z9" s="265" t="n"/>
      <c r="AA9" s="265" t="n"/>
      <c r="AB9" s="265" t="n"/>
      <c r="AC9" s="351" t="n"/>
      <c r="AD9" s="351" t="n"/>
      <c r="AE9" s="3" t="n"/>
      <c r="AF9" s="351" t="n"/>
      <c r="AJ9" s="350" t="n"/>
      <c r="AL9" s="251" t="n"/>
    </row>
    <row r="10">
      <c r="A10" s="351" t="n"/>
      <c r="B10" s="351" t="n"/>
      <c r="C10" s="337" t="inlineStr">
        <is>
          <t>592-223-7560</t>
        </is>
      </c>
      <c r="D10" s="351" t="n"/>
      <c r="E10" s="351" t="n"/>
      <c r="F10" s="351" t="n"/>
      <c r="G10" s="6" t="n"/>
      <c r="H10" s="340" t="n"/>
      <c r="I10" s="351" t="n"/>
      <c r="J10" s="340" t="n"/>
      <c r="K10" s="330" t="inlineStr">
        <is>
          <t>Week Starting:</t>
        </is>
      </c>
      <c r="L10" s="351" t="n"/>
      <c r="M10" s="335" t="n">
        <v>45977</v>
      </c>
      <c r="N10" s="362" t="n"/>
      <c r="O10" s="6" t="n"/>
      <c r="P10" s="6" t="n"/>
      <c r="Q10" s="6" t="n"/>
      <c r="R10" s="6" t="n"/>
      <c r="S10" s="6" t="n"/>
      <c r="T10" s="138" t="inlineStr">
        <is>
          <t>[42]</t>
        </is>
      </c>
      <c r="U10" s="351" t="n"/>
      <c r="V10" s="263">
        <f>IF(MONTH($V$3)&lt;&gt;MONTH($V$3-WEEKDAY($V$3,1)+(ROW(V10)-ROW($V$5))*7+(COLUMN(V10)-COLUMN($V$5)+1)),"",$V$3-WEEKDAY($V$3,1)+(ROW(V10)-ROW($V$5))*7+(COLUMN(V10)-COLUMN($V$5)+1))</f>
        <v/>
      </c>
      <c r="W10" s="263">
        <f>IF(MONTH($V$3)&lt;&gt;MONTH($V$3-WEEKDAY($V$3,1)+(ROW(W10)-ROW($V$5))*7+(COLUMN(W10)-COLUMN($V$5)+1)),"",$V$3-WEEKDAY($V$3,1)+(ROW(W10)-ROW($V$5))*7+(COLUMN(W10)-COLUMN($V$5)+1))</f>
        <v/>
      </c>
      <c r="X10" s="263">
        <f>IF(MONTH($V$3)&lt;&gt;MONTH($V$3-WEEKDAY($V$3,1)+(ROW(X10)-ROW($V$5))*7+(COLUMN(X10)-COLUMN($V$5)+1)),"",$V$3-WEEKDAY($V$3,1)+(ROW(X10)-ROW($V$5))*7+(COLUMN(X10)-COLUMN($V$5)+1))</f>
        <v/>
      </c>
      <c r="Y10" s="263">
        <f>IF(MONTH($V$3)&lt;&gt;MONTH($V$3-WEEKDAY($V$3,1)+(ROW(Y10)-ROW($V$5))*7+(COLUMN(Y10)-COLUMN($V$5)+1)),"",$V$3-WEEKDAY($V$3,1)+(ROW(Y10)-ROW($V$5))*7+(COLUMN(Y10)-COLUMN($V$5)+1))</f>
        <v/>
      </c>
      <c r="Z10" s="263">
        <f>IF(MONTH($V$3)&lt;&gt;MONTH($V$3-WEEKDAY($V$3,1)+(ROW(Z10)-ROW($V$5))*7+(COLUMN(Z10)-COLUMN($V$5)+1)),"",$V$3-WEEKDAY($V$3,1)+(ROW(Z10)-ROW($V$5))*7+(COLUMN(Z10)-COLUMN($V$5)+1))</f>
        <v/>
      </c>
      <c r="AA10" s="263">
        <f>IF(MONTH($V$3)&lt;&gt;MONTH($V$3-WEEKDAY($V$3,1)+(ROW(AA10)-ROW($V$5))*7+(COLUMN(AA10)-COLUMN($V$5)+1)),"",$V$3-WEEKDAY($V$3,1)+(ROW(AA10)-ROW($V$5))*7+(COLUMN(AA10)-COLUMN($V$5)+1))</f>
        <v/>
      </c>
      <c r="AB10" s="263">
        <f>IF(MONTH($V$3)&lt;&gt;MONTH($V$3-WEEKDAY($V$3,1)+(ROW(AB10)-ROW($V$5))*7+(COLUMN(AB10)-COLUMN($V$5)+1)),"",$V$3-WEEKDAY($V$3,1)+(ROW(AB10)-ROW($V$5))*7+(COLUMN(AB10)-COLUMN($V$5)+1))</f>
        <v/>
      </c>
      <c r="AC10" s="351" t="n"/>
      <c r="AD10" s="136" t="inlineStr">
        <is>
          <t>After:</t>
        </is>
      </c>
      <c r="AE10" s="264" t="n">
        <v>40</v>
      </c>
      <c r="AF10" s="250" t="n"/>
    </row>
    <row r="11" ht="15.75" customHeight="1" s="348" thickBot="1">
      <c r="A11" s="351" t="n"/>
      <c r="B11" s="351" t="n"/>
      <c r="C11" s="6" t="n"/>
      <c r="D11" s="6" t="n"/>
      <c r="E11" s="6" t="n"/>
      <c r="F11" s="6" t="n"/>
      <c r="G11" s="6" t="n"/>
      <c r="H11" s="6" t="n"/>
      <c r="I11" s="6" t="n"/>
      <c r="J11" s="6" t="n"/>
      <c r="K11" s="259" t="inlineStr">
        <is>
          <t>Carry Forward Hrs:</t>
        </is>
      </c>
      <c r="L11" s="248" t="n">
        <v>24</v>
      </c>
      <c r="M11" s="6" t="n"/>
      <c r="N11" s="6" t="n"/>
      <c r="O11" s="6" t="n"/>
      <c r="P11" s="6" t="n"/>
      <c r="Q11" s="6" t="n"/>
      <c r="R11" s="6" t="n"/>
      <c r="S11" s="6" t="n"/>
      <c r="T11" s="6" t="n"/>
      <c r="U11" s="351" t="n"/>
      <c r="V11" s="263">
        <f>IF(MONTH($V$3)&lt;&gt;MONTH($V$3-WEEKDAY($V$3,1)+(ROW(V11)-ROW($V$5))*7+(COLUMN(V11)-COLUMN($V$5)+1)),"",$V$3-WEEKDAY($V$3,1)+(ROW(V11)-ROW($V$5))*7+(COLUMN(V11)-COLUMN($V$5)+1))</f>
        <v/>
      </c>
      <c r="W11" s="263">
        <f>IF(MONTH($V$3)&lt;&gt;MONTH($V$3-WEEKDAY($V$3,1)+(ROW(W11)-ROW($V$5))*7+(COLUMN(W11)-COLUMN($V$5)+1)),"",$V$3-WEEKDAY($V$3,1)+(ROW(W11)-ROW($V$5))*7+(COLUMN(W11)-COLUMN($V$5)+1))</f>
        <v/>
      </c>
      <c r="X11" s="263">
        <f>IF(MONTH($V$3)&lt;&gt;MONTH($V$3-WEEKDAY($V$3,1)+(ROW(X11)-ROW($V$5))*7+(COLUMN(X11)-COLUMN($V$5)+1)),"",$V$3-WEEKDAY($V$3,1)+(ROW(X11)-ROW($V$5))*7+(COLUMN(X11)-COLUMN($V$5)+1))</f>
        <v/>
      </c>
      <c r="Y11" s="263">
        <f>IF(MONTH($V$3)&lt;&gt;MONTH($V$3-WEEKDAY($V$3,1)+(ROW(Y11)-ROW($V$5))*7+(COLUMN(Y11)-COLUMN($V$5)+1)),"",$V$3-WEEKDAY($V$3,1)+(ROW(Y11)-ROW($V$5))*7+(COLUMN(Y11)-COLUMN($V$5)+1))</f>
        <v/>
      </c>
      <c r="Z11" s="263">
        <f>IF(MONTH($V$3)&lt;&gt;MONTH($V$3-WEEKDAY($V$3,1)+(ROW(Z11)-ROW($V$5))*7+(COLUMN(Z11)-COLUMN($V$5)+1)),"",$V$3-WEEKDAY($V$3,1)+(ROW(Z11)-ROW($V$5))*7+(COLUMN(Z11)-COLUMN($V$5)+1))</f>
        <v/>
      </c>
      <c r="AA11" s="263">
        <f>IF(MONTH($V$3)&lt;&gt;MONTH($V$3-WEEKDAY($V$3,1)+(ROW(AA11)-ROW($V$5))*7+(COLUMN(AA11)-COLUMN($V$5)+1)),"",$V$3-WEEKDAY($V$3,1)+(ROW(AA11)-ROW($V$5))*7+(COLUMN(AA11)-COLUMN($V$5)+1))</f>
        <v/>
      </c>
      <c r="AB11" s="263">
        <f>IF(MONTH($V$3)&lt;&gt;MONTH($V$3-WEEKDAY($V$3,1)+(ROW(AB11)-ROW($V$5))*7+(COLUMN(AB11)-COLUMN($V$5)+1)),"",$V$3-WEEKDAY($V$3,1)+(ROW(AB11)-ROW($V$5))*7+(COLUMN(AB11)-COLUMN($V$5)+1))</f>
        <v/>
      </c>
      <c r="AC11" s="351" t="n"/>
      <c r="AD11" s="351" t="n"/>
      <c r="AE11" s="351" t="n"/>
      <c r="AF11" s="258" t="n"/>
      <c r="AJ11" s="252" t="n"/>
      <c r="AK11" s="252" t="n"/>
    </row>
    <row r="12" ht="27.75" customFormat="1" customHeight="1" s="2" thickBot="1">
      <c r="A12" s="266" t="inlineStr">
        <is>
          <t>Day Off</t>
        </is>
      </c>
      <c r="B12" s="267" t="inlineStr">
        <is>
          <t>Holiday Double</t>
        </is>
      </c>
      <c r="C12" s="139" t="inlineStr">
        <is>
          <t>Day of Week</t>
        </is>
      </c>
      <c r="D12" s="140" t="inlineStr">
        <is>
          <t>Time
In</t>
        </is>
      </c>
      <c r="E12" s="140" t="inlineStr">
        <is>
          <t>Time
Out</t>
        </is>
      </c>
      <c r="F12" s="141" t="n"/>
      <c r="G12" s="140" t="inlineStr">
        <is>
          <t>Time
In</t>
        </is>
      </c>
      <c r="H12" s="140" t="inlineStr">
        <is>
          <t>Time
Out</t>
        </is>
      </c>
      <c r="I12" s="142" t="inlineStr">
        <is>
          <t>Total
Hrs</t>
        </is>
      </c>
      <c r="J12" s="142" t="inlineStr">
        <is>
          <t>Location</t>
        </is>
      </c>
      <c r="K12" s="142" t="inlineStr">
        <is>
          <t>Supervisor</t>
        </is>
      </c>
      <c r="L12" s="142" t="inlineStr">
        <is>
          <t>Supervisor Approval</t>
        </is>
      </c>
      <c r="M12" s="140" t="inlineStr">
        <is>
          <t>Regular
Hrs</t>
        </is>
      </c>
      <c r="N12" s="140" t="inlineStr">
        <is>
          <t>Overtime
Hrs</t>
        </is>
      </c>
      <c r="O12" s="140" t="inlineStr">
        <is>
          <t>Hol Hrs</t>
        </is>
      </c>
      <c r="P12" s="140" t="inlineStr">
        <is>
          <t>Responsibilities</t>
        </is>
      </c>
      <c r="Q12" s="140" t="inlineStr">
        <is>
          <t>Risk</t>
        </is>
      </c>
      <c r="R12" s="140" t="inlineStr">
        <is>
          <t>Meals</t>
        </is>
      </c>
      <c r="S12" s="140" t="inlineStr">
        <is>
          <t>Vac Hrs</t>
        </is>
      </c>
      <c r="T12" s="143" t="inlineStr">
        <is>
          <t>Reason for Overtime</t>
        </is>
      </c>
      <c r="U12" s="144" t="inlineStr">
        <is>
          <t>Wkly Reg Avail</t>
        </is>
      </c>
      <c r="V12" s="351" t="inlineStr">
        <is>
          <t>Orig Reg</t>
        </is>
      </c>
      <c r="W12" s="351" t="inlineStr">
        <is>
          <t>Wkly OT Adj</t>
        </is>
      </c>
      <c r="X12" s="351" t="inlineStr">
        <is>
          <t>Week Start</t>
        </is>
      </c>
      <c r="Y12" s="351" t="inlineStr">
        <is>
          <t>Wk Hrs Before</t>
        </is>
      </c>
      <c r="Z12" s="351" t="n"/>
      <c r="AA12" s="351" t="n"/>
      <c r="AB12" s="351" t="n"/>
      <c r="AC12" s="351" t="n"/>
      <c r="AD12" s="351" t="n"/>
      <c r="AE12" s="351" t="n"/>
      <c r="AF12" s="351" t="n"/>
      <c r="AJ12" s="252" t="n"/>
      <c r="AK12" s="252" t="n"/>
    </row>
    <row r="13" hidden="1" ht="15.75" customHeight="1" s="348" thickBot="1">
      <c r="A13" s="268" t="n"/>
      <c r="B13" s="351" t="n"/>
      <c r="C13" s="145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146" t="n"/>
      <c r="U13" s="351" t="n"/>
      <c r="V13" s="351" t="n"/>
      <c r="W13" s="351" t="n"/>
      <c r="X13" s="351" t="n"/>
      <c r="Y13" s="351" t="n"/>
      <c r="Z13" s="351" t="n"/>
      <c r="AA13" s="351" t="n"/>
      <c r="AB13" s="351" t="n"/>
      <c r="AC13" s="351" t="n"/>
      <c r="AD13" s="351" t="n"/>
      <c r="AE13" s="351" t="n"/>
      <c r="AF13" s="351" t="n"/>
    </row>
    <row r="14" ht="24" customHeight="1" s="348" thickBot="1">
      <c r="A14" s="147" t="inlineStr">
        <is>
          <t>On Day</t>
        </is>
      </c>
      <c r="B14" s="269" t="n"/>
      <c r="C14" s="88">
        <f>M10</f>
        <v/>
      </c>
      <c r="D14" s="54" t="n"/>
      <c r="E14" s="148">
        <f>IF(D14="", "",
 IF(D14=TIME(0,0,0), 0,
 IF(AND(D14&gt;=TIME(0,0,1), D14&lt;=TIME(2,0,0)), TIME(7,0,0),
 IF(AND(D14&gt;=TIME(6,0,0), D14&lt;=TIME(8,0,0)), TIME(12,0,0),
 IF(AND(D14&gt;TIME(8,0,0), D14&lt;=TIME(13,59,0)), TIME(15,0,0),
 IF(AND(D14&gt;=TIME(14,0,0), D14&lt;=TIME(17,59,0)), TIME(21,0,0),
 IF(AND(D14&gt;=TIME(18,0,0), D14&lt;=TIME(21,59,0)), TIME(0,0,0),
 IF(AND(D14&gt;=TIME(22,0,0), D14&lt;=TIME(23,59,59)), TIME(7,0,0), ""))))))))</f>
        <v/>
      </c>
      <c r="F14" s="149" t="n"/>
      <c r="G14" s="148">
        <f>IF(AND(D14&gt;=TIME(6,0,0),D14&lt;=TIME(8,0,0)),E14,"")</f>
        <v/>
      </c>
      <c r="H14" s="54" t="n"/>
      <c r="I14" s="55">
        <f>ROUND(IF(OR(D14="",E14="",E14=0),0,IF(H14="",MOD(E14-D14,1)*24,MOD(H14-D14,1)*24)),2)</f>
        <v/>
      </c>
      <c r="J14" s="150" t="n"/>
      <c r="K14" s="270" t="n"/>
      <c r="L14" s="271" t="n"/>
      <c r="M14" s="272">
        <f>MAX(0,V14-W14)</f>
        <v/>
      </c>
      <c r="N14" s="56">
        <f>(IF(OR($C14="",$D14=""),0,
 IF(OR($A14="Holiday",$A15="Holiday"),
    IF(ISNUMBER(MATCH(TRIM($B14),{"Phagwah","Good Friday","Easter Monday","Labour Day","Christmas","Eid ul Azha","Romans-2","Globe-12","Neptune P1"},0)),0,$I14),
 IF(AND(NOT(OR($A14="Annual Leave",$A15="Annual Leave")),$A14="Off day"),$I14,
  MAX(0,$I14-$V14)
  ))))+W14</f>
        <v/>
      </c>
      <c r="O14" s="56">
        <f>IF(AND(OR($A14="Holiday",$A15="Holiday"),
        ISNUMBER(MATCH(TRIM($B14),{"Phagwah","Good Friday","Easter Monday","Labour Day","Christmas","Eid ul Azha","Romans-2","Globe-12","Neptune P1"},0))),
   $I14,0)</f>
        <v/>
      </c>
      <c r="P14" s="56">
        <f>IF(OR($O$7="Canteen",$O$7="Head Office"),0,IF($I14&lt;=0,0,IF(OR(OR(TRIM($J14)="Hebrews",TRIM($J14)="Romans",TRIM($J14)="Romans-2",TRIM($J14)="Globe",TRIM($J14)="Globe-12",TRIM($J14)="Neptune P1"),AND($I15&gt;0,OR(TRIM($J15)="Hebrews",TRIM($J15)="Romans",TRIM($J15)="Romans-2",TRIM($J15)="Globe",TRIM($J15)="Globe-12",TRIM($J15)="Neptune P1"))),1,0)))</f>
        <v/>
      </c>
      <c r="Q14" s="57" t="n"/>
      <c r="R14" s="56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IF($I14&gt;0,1,0),
      0
   ),
0))</f>
        <v/>
      </c>
      <c r="S14" s="56">
        <f>IF(OR($A14="Annual Leave",$A15="Annual Leave"),IF($A14="Annual Leave",8,0),0)</f>
        <v/>
      </c>
      <c r="T14" s="58" t="n"/>
      <c r="U14" s="144">
        <f>MAX(0,40-Y14)</f>
        <v/>
      </c>
      <c r="V14" s="151">
        <f>IF(OR($C14="",$D14=""),0,
 IF(OR($A14="Holiday",$A15="Holiday"),0,
 IF(AND(NOT(OR($A14="Annual Leave",$A15="Annual Leave")),$A14="Off day"),0,
  IF($I14+$I15&gt;=8,IF($I14&gt;=8,8,$I14),$I14)
  )))</f>
        <v/>
      </c>
      <c r="W14" s="151">
        <f>MAX(0,V14-U14)</f>
        <v/>
      </c>
      <c r="X14" s="151">
        <f>IF(C14="","",C14-WEEKDAY(C14,1)+1)</f>
        <v/>
      </c>
      <c r="Y14" s="151">
        <f>IF(X14=X14,$L$11,0)</f>
        <v/>
      </c>
      <c r="Z14" s="151" t="n"/>
      <c r="AA14" s="151" t="n"/>
      <c r="AB14" s="151" t="n"/>
      <c r="AC14" s="351" t="n"/>
      <c r="AD14" s="351" t="n"/>
      <c r="AE14" s="351" t="n"/>
      <c r="AF14" s="351" t="n"/>
    </row>
    <row r="15" ht="24" customHeight="1" s="348" thickBot="1">
      <c r="A15" s="147" t="inlineStr">
        <is>
          <t>On Day</t>
        </is>
      </c>
      <c r="B15" s="269" t="n"/>
      <c r="C15" s="89">
        <f>C14</f>
        <v/>
      </c>
      <c r="D15" s="59" t="n"/>
      <c r="E15" s="152">
        <f>IF(D15="", "",
 IF(D15=TIME(0,0,0), 0,
 IF(AND(D15&gt;=TIME(0,0,1), D15&lt;=TIME(2,0,0)), TIME(7,0,0),
 IF(AND(D15&gt;=TIME(6,0,0), D15&lt;=TIME(8,0,0)), TIME(12,0,0),
 IF(AND(D15&gt;TIME(8,0,0), D15&lt;=TIME(13,59,0)), TIME(15,0,0),
 IF(AND(D15&gt;=TIME(14,0,0), D15&lt;=TIME(17,59,0)), TIME(21,0,0),
 IF(AND(D15&gt;=TIME(18,0,0), D15&lt;=TIME(21,59,0)), TIME(0,0,0),
 IF(AND(D15&gt;=TIME(22,0,0), D15&lt;=TIME(23,59,59)), TIME(7,0,0), ""))))))))</f>
        <v/>
      </c>
      <c r="F15" s="153" t="n"/>
      <c r="G15" s="152">
        <f>IF(AND(D15&gt;=TIME(6,0,0),D15&lt;=TIME(8,0,0)),E15,"")</f>
        <v/>
      </c>
      <c r="H15" s="59" t="n"/>
      <c r="I15" s="60">
        <f>ROUND(IF(OR(D15="",E15="",E15=0),0,IF(H15="",MOD(E15-D15,1)*24,MOD(H15-D15,1)*24)),2)</f>
        <v/>
      </c>
      <c r="J15" s="150" t="n"/>
      <c r="K15" s="270" t="n"/>
      <c r="L15" s="271" t="n"/>
      <c r="M15" s="272">
        <f>MAX(0,V15-W15)</f>
        <v/>
      </c>
      <c r="N15" s="61">
        <f>(IF(OR($C15="",$D15=""),0,
 IF(OR($A14="Holiday",$A15="Holiday"),
    IF(ISNUMBER(MATCH(TRIM($B15),{"Phagwah","Good Friday","Easter Monday","Labour Day","Christmas","Eid ul Azha","Romans-2","Globe-12","Neptune P1"},0)),0,$I15),
 IF(AND(NOT(OR($A14="Annual Leave",$A15="Annual Leave")),$A15="Off day"),$I15,
  MAX(0,$I15-$V15)
  ))))+W15</f>
        <v/>
      </c>
      <c r="O15" s="61">
        <f>IF(AND(OR($A14="Holiday",$A15="Holiday"),
        ISNUMBER(MATCH(TRIM($B15),{"Phagwah","Good Friday","Easter Monday","Labour Day","Christmas","Eid ul Azha","Romans-2","Globe-12","Neptune P1"},0))),
   $I15,0)</f>
        <v/>
      </c>
      <c r="P15" s="61">
        <f>IF(OR($O$7="Canteen",$O$7="Head Office"),0,IF($I15&lt;=0,0,IF(AND($I14&lt;=0,OR(TRIM($J15)="Hebrews",TRIM($J15)="Romans",TRIM($J15)="Romans-2",TRIM($J15)="Globe",TRIM($J15)="Globe-12",TRIM($J15)="Neptune P1")),1,0)))</f>
        <v/>
      </c>
      <c r="Q15" s="62" t="n"/>
      <c r="R15" s="61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IF(AND($I14=0,$I15&gt;0),1,0),
      0
   ),
0))</f>
        <v/>
      </c>
      <c r="S15" s="61">
        <f>IF(OR($A14="Annual Leave",$A15="Annual Leave"),IF(AND($A14&lt;&gt;"Annual Leave",$A15="Annual Leave"),8,0),0)</f>
        <v/>
      </c>
      <c r="T15" s="63" t="n"/>
      <c r="U15" s="144">
        <f>MAX(0,40-Y15)</f>
        <v/>
      </c>
      <c r="V15" s="151">
        <f>IF(OR($C15="",$D15=""),0,
 IF(OR($A14="Holiday",$A15="Holiday"),0,
 IF(AND(NOT(OR($A14="Annual Leave",$A15="Annual Leave")),$A15="Off day"),0,
  IF($I14+$I15&gt;=8,IF($I14&gt;=8,0,8-$I14),$I15)
  )))</f>
        <v/>
      </c>
      <c r="W15" s="151">
        <f>MAX(0,V15-U15)</f>
        <v/>
      </c>
      <c r="X15" s="151">
        <f>IF(C15="","",C15-WEEKDAY(C15,1)+1)</f>
        <v/>
      </c>
      <c r="Y15" s="151">
        <f>SUMPRODUCT(($X$14:$X14=X15)*(($V$14:$V14)+($O$14:$O14)))+IF(X15=X14,$L$11,0)</f>
        <v/>
      </c>
      <c r="Z15" s="151" t="n"/>
      <c r="AA15" s="151" t="n"/>
      <c r="AB15" s="151" t="n"/>
      <c r="AC15" s="351" t="n"/>
      <c r="AD15" s="351" t="n"/>
      <c r="AE15" s="351" t="n"/>
      <c r="AF15" s="351" t="n"/>
    </row>
    <row r="16" ht="24" customHeight="1" s="348" thickBot="1">
      <c r="A16" s="154" t="inlineStr">
        <is>
          <t>On Day</t>
        </is>
      </c>
      <c r="B16" s="273" t="n"/>
      <c r="C16" s="90">
        <f>C14+1</f>
        <v/>
      </c>
      <c r="D16" s="8" t="n"/>
      <c r="E16" s="155">
        <f>IF(D16="", "",
 IF(D16=TIME(0,0,0), 0,
 IF(AND(D16&gt;=TIME(0,0,1), D16&lt;=TIME(2,0,0)), TIME(7,0,0),
 IF(AND(D16&gt;=TIME(6,0,0), D16&lt;=TIME(8,0,0)), TIME(12,0,0),
 IF(AND(D16&gt;TIME(8,0,0), D16&lt;=TIME(13,59,0)), TIME(15,0,0),
 IF(AND(D16&gt;=TIME(14,0,0), D16&lt;=TIME(17,59,0)), TIME(21,0,0),
 IF(AND(D16&gt;=TIME(18,0,0), D16&lt;=TIME(21,59,0)), TIME(0,0,0),
 IF(AND(D16&gt;=TIME(22,0,0), D16&lt;=TIME(23,59,59)), TIME(7,0,0), ""))))))))</f>
        <v/>
      </c>
      <c r="F16" s="156" t="n"/>
      <c r="G16" s="155">
        <f>IF(AND(D16&gt;=TIME(6,0,0),D16&lt;=TIME(8,0,0)),E16,"")</f>
        <v/>
      </c>
      <c r="H16" s="8" t="n"/>
      <c r="I16" s="30">
        <f>ROUND(IF(OR(D16="",E16="",E16=0),0,IF(H16="",MOD(E16-D16,1)*24,MOD(H16-D16,1)*24)),2)</f>
        <v/>
      </c>
      <c r="J16" s="157" t="n"/>
      <c r="K16" s="274" t="n"/>
      <c r="L16" s="271" t="n"/>
      <c r="M16" s="275">
        <f>MAX(0,V16-W16)</f>
        <v/>
      </c>
      <c r="N16" s="9">
        <f>(IF(OR($C16="",$D16=""),0,
 IF(OR($A16="Holiday",$A17="Holiday"),
    IF(ISNUMBER(MATCH(TRIM($B16),{"Phagwah","Good Friday","Easter Monday","Labour Day","Christmas","Eid ul Azha","Romans-2","Globe-12","Neptune P1"},0)),0,$I16),
 IF(AND(NOT(OR($A16="Annual Leave",$A17="Annual Leave")),$A16="Off day"),$I16,
  MAX(0,$I16-$V16)
  ))))+W16</f>
        <v/>
      </c>
      <c r="O16" s="9">
        <f>IF(AND(OR($A16="Holiday",$A17="Holiday"),
        ISNUMBER(MATCH(TRIM($B16),{"Phagwah","Good Friday","Easter Monday","Labour Day","Christmas","Eid ul Azha","Romans-2","Globe-12","Neptune P1"},0))),
   $I16,0)</f>
        <v/>
      </c>
      <c r="P16" s="9">
        <f>IF(OR($O$7="Canteen",$O$7="Head Office"),0,IF($I16&lt;=0,0,IF(OR(OR(TRIM($J16)="Hebrews",TRIM($J16)="Romans",TRIM($J16)="Romans-2",TRIM($J16)="Globe",TRIM($J16)="Globe-12",TRIM($J16)="Neptune P1"),AND($I17&gt;0,OR(TRIM($J17)="Hebrews",TRIM($J17)="Romans",TRIM($J17)="Romans-2",TRIM($J17)="Globe",TRIM($J17)="Globe-12",TRIM($J17)="Neptune P1"))),1,0)))</f>
        <v/>
      </c>
      <c r="Q16" s="10" t="n"/>
      <c r="R16" s="9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IF($I16&gt;0,1,0),
      0
   ),
0))</f>
        <v/>
      </c>
      <c r="S16" s="9">
        <f>IF(OR($A16="Annual Leave",$A17="Annual Leave"),IF($A16="Annual Leave",8,0),0)</f>
        <v/>
      </c>
      <c r="T16" s="91" t="n"/>
      <c r="U16" s="144">
        <f>MAX(0,40-Y16)</f>
        <v/>
      </c>
      <c r="V16" s="351">
        <f>IF(OR($C16="",$D16=""),0,
 IF(OR($A16="Holiday",$A17="Holiday"),0,
 IF(AND(NOT(OR($A16="Annual Leave",$A17="Annual Leave")),$A16="Off day"),0,
  IF($I16+$I17&gt;=8,IF($I16&gt;=8,8,$I16),$I16)
  )))</f>
        <v/>
      </c>
      <c r="W16" s="351">
        <f>MAX(0,V16-U16)</f>
        <v/>
      </c>
      <c r="X16" s="351">
        <f>IF(C16="","",C16-WEEKDAY(C16,1)+1)</f>
        <v/>
      </c>
      <c r="Y16" s="351">
        <f>SUMPRODUCT(($X$14:$X15=X16)*(($V$14:$V15)+($O$14:$O15)))+IF(X16=X14,$L$11,0)</f>
        <v/>
      </c>
      <c r="Z16" s="351" t="n"/>
      <c r="AA16" s="351" t="n"/>
      <c r="AB16" s="351" t="n"/>
      <c r="AC16" s="351" t="n"/>
      <c r="AD16" s="351" t="n"/>
      <c r="AE16" s="351" t="n"/>
      <c r="AF16" s="351" t="n"/>
    </row>
    <row r="17" ht="24" customHeight="1" s="348" thickBot="1">
      <c r="A17" s="154" t="inlineStr">
        <is>
          <t>On Day</t>
        </is>
      </c>
      <c r="B17" s="273" t="n"/>
      <c r="C17" s="90">
        <f>C16</f>
        <v/>
      </c>
      <c r="D17" s="276" t="n"/>
      <c r="E17" s="277">
        <f>IF(D17="", "",
 IF(D17=TIME(0,0,0), 0,
 IF(AND(D17&gt;=TIME(0,0,1), D17&lt;=TIME(2,0,0)), TIME(7,0,0),
 IF(AND(D17&gt;=TIME(6,0,0), D17&lt;=TIME(8,0,0)), TIME(12,0,0),
 IF(AND(D17&gt;TIME(8,0,0), D17&lt;=TIME(13,59,0)), TIME(15,0,0),
 IF(AND(D17&gt;=TIME(14,0,0), D17&lt;=TIME(17,59,0)), TIME(21,0,0),
 IF(AND(D17&gt;=TIME(18,0,0), D17&lt;=TIME(21,59,0)), TIME(0,0,0),
 IF(AND(D17&gt;=TIME(22,0,0), D17&lt;=TIME(23,59,59)), TIME(7,0,0), ""))))))))</f>
        <v/>
      </c>
      <c r="F17" s="156" t="n"/>
      <c r="G17" s="277">
        <f>IF(AND(D17&gt;=TIME(6,0,0),D17&lt;=TIME(8,0,0)),E17,"")</f>
        <v/>
      </c>
      <c r="H17" s="276" t="n"/>
      <c r="I17" s="30">
        <f>ROUND(IF(OR(D17="",E17="",E17=0),0,IF(H17="",MOD(E17-D17,1)*24,MOD(H17-D17,1)*24)),2)</f>
        <v/>
      </c>
      <c r="J17" s="158" t="n"/>
      <c r="K17" s="274" t="n"/>
      <c r="L17" s="271" t="n"/>
      <c r="M17" s="275">
        <f>MAX(0,V17-W17)</f>
        <v/>
      </c>
      <c r="N17" s="278">
        <f>(IF(OR($C17="",$D17=""),0,
 IF(OR($A16="Holiday",$A17="Holiday"),
    IF(ISNUMBER(MATCH(TRIM($B17),{"Phagwah","Good Friday","Easter Monday","Labour Day","Christmas","Eid ul Azha","Romans-2","Globe-12","Neptune P1"},0)),0,$I17),
 IF(AND(NOT(OR($A16="Annual Leave",$A17="Annual Leave")),$A17="Off day"),$I17,
  MAX(0,$I17-$V17)
  ))))+W17</f>
        <v/>
      </c>
      <c r="O17" s="278">
        <f>IF(AND(OR($A16="Holiday",$A17="Holiday"),
        ISNUMBER(MATCH(TRIM($B17),{"Phagwah","Good Friday","Easter Monday","Labour Day","Christmas","Eid ul Azha","Romans-2","Globe-12","Neptune P1"},0))),
   $I17,0)</f>
        <v/>
      </c>
      <c r="P17" s="278">
        <f>IF(OR($O$7="Canteen",$O$7="Head Office"),0,IF($I17&lt;=0,0,IF(AND($I16&lt;=0,OR(TRIM($J17)="Hebrews",TRIM($J17)="Romans",TRIM($J17)="Romans-2",TRIM($J17)="Globe",TRIM($J17)="Globe-12",TRIM($J17)="Neptune P1")),1,0)))</f>
        <v/>
      </c>
      <c r="Q17" s="279" t="n"/>
      <c r="R17" s="278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IF(AND($I16=0,$I17&gt;0),1,0),
      0
   ),
0))</f>
        <v/>
      </c>
      <c r="S17" s="278">
        <f>IF(OR($A16="Annual Leave",$A17="Annual Leave"),IF(AND($A16&lt;&gt;"Annual Leave",$A17="Annual Leave"),8,0),0)</f>
        <v/>
      </c>
      <c r="T17" s="280" t="n"/>
      <c r="U17" s="144">
        <f>MAX(0,40-Y17)</f>
        <v/>
      </c>
      <c r="V17" s="351">
        <f>IF(OR($C17="",$D17=""),0,
 IF(OR($A16="Holiday",$A17="Holiday"),0,
 IF(AND(NOT(OR($A16="Annual Leave",$A17="Annual Leave")),$A17="Off day"),0,
  IF($I16+$I17&gt;=8,IF($I16&gt;=8,0,8-$I16),$I17)
  )))</f>
        <v/>
      </c>
      <c r="W17" s="351">
        <f>MAX(0,V17-U17)</f>
        <v/>
      </c>
      <c r="X17" s="351">
        <f>IF(C17="","",C17-WEEKDAY(C17,1)+1)</f>
        <v/>
      </c>
      <c r="Y17" s="351">
        <f>SUMPRODUCT(($X$14:$X16=X17)*(($V$14:$V16)+($O$14:$O16)))+IF(X17=X14,$L$11,0)</f>
        <v/>
      </c>
      <c r="Z17" s="351" t="n"/>
      <c r="AA17" s="351" t="n"/>
      <c r="AB17" s="351" t="n"/>
      <c r="AC17" s="351" t="n"/>
      <c r="AD17" s="351" t="n"/>
      <c r="AE17" s="351" t="n"/>
      <c r="AF17" s="351" t="n"/>
    </row>
    <row r="18" ht="24" customHeight="1" s="348" thickBot="1">
      <c r="A18" s="159" t="inlineStr">
        <is>
          <t>On Day</t>
        </is>
      </c>
      <c r="B18" s="281" t="n"/>
      <c r="C18" s="92">
        <f>C16+1</f>
        <v/>
      </c>
      <c r="D18" s="31" t="n"/>
      <c r="E18" s="160">
        <f>IF(D18="", "",
 IF(D18=TIME(0,0,0), 0,
 IF(AND(D18&gt;=TIME(0,0,1), D18&lt;=TIME(2,0,0)), TIME(7,0,0),
 IF(AND(D18&gt;=TIME(6,0,0), D18&lt;=TIME(8,0,0)), TIME(12,0,0),
 IF(AND(D18&gt;TIME(8,0,0), D18&lt;=TIME(13,59,0)), TIME(15,0,0),
 IF(AND(D18&gt;=TIME(14,0,0), D18&lt;=TIME(17,59,0)), TIME(21,0,0),
 IF(AND(D18&gt;=TIME(18,0,0), D18&lt;=TIME(21,59,0)), TIME(0,0,0),
 IF(AND(D18&gt;=TIME(22,0,0), D18&lt;=TIME(23,59,59)), TIME(7,0,0), ""))))))))</f>
        <v/>
      </c>
      <c r="F18" s="161" t="n"/>
      <c r="G18" s="160">
        <f>IF(AND(D18&gt;=TIME(6,0,0),D18&lt;=TIME(8,0,0)),E18,"")</f>
        <v/>
      </c>
      <c r="H18" s="31" t="n"/>
      <c r="I18" s="32">
        <f>ROUND(IF(OR(D18="",E18="",E18=0),0,IF(H18="",MOD(E18-D18,1)*24,MOD(H18-D18,1)*24)),2)</f>
        <v/>
      </c>
      <c r="J18" s="162" t="n"/>
      <c r="K18" s="282" t="n"/>
      <c r="L18" s="271" t="n"/>
      <c r="M18" s="283">
        <f>MAX(0,V18-W18)</f>
        <v/>
      </c>
      <c r="N18" s="33">
        <f>(IF(OR($C18="",$D18=""),0,
 IF(OR($A18="Holiday",$A19="Holiday"),
    IF(ISNUMBER(MATCH(TRIM($B18),{"Phagwah","Good Friday","Easter Monday","Labour Day","Christmas","Eid ul Azha","Romans-2","Globe-12","Neptune P1"},0)),0,$I18),
 IF(AND(NOT(OR($A18="Annual Leave",$A19="Annual Leave")),$A18="Off day"),$I18,
  MAX(0,$I18-$V18)
  ))))+W18</f>
        <v/>
      </c>
      <c r="O18" s="33">
        <f>IF(AND(OR($A18="Holiday",$A19="Holiday"),
        ISNUMBER(MATCH(TRIM($B18),{"Phagwah","Good Friday","Easter Monday","Labour Day","Christmas","Eid ul Azha","Romans-2","Globe-12","Neptune P1"},0))),
   $I18,0)</f>
        <v/>
      </c>
      <c r="P18" s="33">
        <f>IF(OR($O$7="Canteen",$O$7="Head Office"),0,IF($I18&lt;=0,0,IF(OR(OR(TRIM($J18)="Hebrews",TRIM($J18)="Romans",TRIM($J18)="Romans-2",TRIM($J18)="Globe",TRIM($J18)="Globe-12",TRIM($J18)="Neptune P1"),AND($I19&gt;0,OR(TRIM($J19)="Hebrews",TRIM($J19)="Romans",TRIM($J19)="Romans-2",TRIM($J19)="Globe",TRIM($J19)="Globe-12",TRIM($J19)="Neptune P1"))),1,0)))</f>
        <v/>
      </c>
      <c r="Q18" s="34" t="n"/>
      <c r="R18" s="33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IF($I18&gt;0,1,0),
      0
   ),
0))</f>
        <v/>
      </c>
      <c r="S18" s="33">
        <f>IF(OR($A18="Annual Leave",$A19="Annual Leave"),IF($A18="Annual Leave",8,0),0)</f>
        <v/>
      </c>
      <c r="T18" s="35" t="n"/>
      <c r="U18" s="144">
        <f>MAX(0,40-Y18)</f>
        <v/>
      </c>
      <c r="V18" s="351">
        <f>IF(OR($C18="",$D18=""),0,
 IF(OR($A18="Holiday",$A19="Holiday"),0,
 IF(AND(NOT(OR($A18="Annual Leave",$A19="Annual Leave")),$A18="Off day"),0,
  IF($I18+$I19&gt;=8,IF($I18&gt;=8,8,$I18),$I18)
  )))</f>
        <v/>
      </c>
      <c r="W18" s="351">
        <f>MAX(0,V18-U18)</f>
        <v/>
      </c>
      <c r="X18" s="351">
        <f>IF(C18="","",C18-WEEKDAY(C18,1)+1)</f>
        <v/>
      </c>
      <c r="Y18" s="351">
        <f>SUMPRODUCT(($X$14:$X17=X18)*(($V$14:$V17)+($O$14:$O17)))+IF(X18=X14,$L$11,0)</f>
        <v/>
      </c>
      <c r="Z18" s="351" t="n"/>
      <c r="AA18" s="351" t="n"/>
      <c r="AB18" s="351" t="n"/>
      <c r="AC18" s="351" t="n"/>
      <c r="AD18" s="351" t="n"/>
      <c r="AE18" s="351" t="n"/>
      <c r="AF18" s="351" t="n"/>
    </row>
    <row r="19" ht="24" customHeight="1" s="348" thickBot="1">
      <c r="A19" s="159" t="inlineStr">
        <is>
          <t>On Day</t>
        </is>
      </c>
      <c r="B19" s="281" t="n"/>
      <c r="C19" s="93">
        <f>C18</f>
        <v/>
      </c>
      <c r="D19" s="36" t="n"/>
      <c r="E19" s="163">
        <f>IF(D19="", "",
 IF(D19=TIME(0,0,0), 0,
 IF(AND(D19&gt;=TIME(0,0,1), D19&lt;=TIME(2,0,0)), TIME(7,0,0),
 IF(AND(D19&gt;=TIME(6,0,0), D19&lt;=TIME(8,0,0)), TIME(12,0,0),
 IF(AND(D19&gt;TIME(8,0,0), D19&lt;=TIME(13,59,0)), TIME(15,0,0),
 IF(AND(D19&gt;=TIME(14,0,0), D19&lt;=TIME(17,59,0)), TIME(21,0,0),
 IF(AND(D19&gt;=TIME(18,0,0), D19&lt;=TIME(21,59,0)), TIME(0,0,0),
 IF(AND(D19&gt;=TIME(22,0,0), D19&lt;=TIME(23,59,59)), TIME(7,0,0), ""))))))))</f>
        <v/>
      </c>
      <c r="F19" s="164" t="n"/>
      <c r="G19" s="163">
        <f>IF(AND(D19&gt;=TIME(6,0,0),D19&lt;=TIME(8,0,0)),E19,"")</f>
        <v/>
      </c>
      <c r="H19" s="36" t="n"/>
      <c r="I19" s="37">
        <f>ROUND(IF(OR(D19="",E19="",E19=0),0,IF(H19="",MOD(E19-D19,1)*24,MOD(H19-D19,1)*24)),2)</f>
        <v/>
      </c>
      <c r="J19" s="162" t="n"/>
      <c r="K19" s="282" t="n"/>
      <c r="L19" s="271" t="n"/>
      <c r="M19" s="283">
        <f>MAX(0,V19-W19)</f>
        <v/>
      </c>
      <c r="N19" s="38">
        <f>(IF(OR($C19="",$D19=""),0,
 IF(OR($A18="Holiday",$A19="Holiday"),
    IF(ISNUMBER(MATCH(TRIM($B19),{"Phagwah","Good Friday","Easter Monday","Labour Day","Christmas","Eid ul Azha","Romans-2","Globe-12","Neptune P1"},0)),0,$I19),
 IF(AND(NOT(OR($A18="Annual Leave",$A19="Annual Leave")),$A19="Off day"),$I19,
  MAX(0,$I19-$V19)
  ))))+W19</f>
        <v/>
      </c>
      <c r="O19" s="38">
        <f>IF(AND(OR($A18="Holiday",$A19="Holiday"),
        ISNUMBER(MATCH(TRIM($B19),{"Phagwah","Good Friday","Easter Monday","Labour Day","Christmas","Eid ul Azha","Romans-2","Globe-12","Neptune P1"},0))),
   $I19,0)</f>
        <v/>
      </c>
      <c r="P19" s="38">
        <f>IF(OR($O$7="Canteen",$O$7="Head Office"),0,IF($I19&lt;=0,0,IF(AND($I18&lt;=0,OR(TRIM($J19)="Hebrews",TRIM($J19)="Romans",TRIM($J19)="Romans-2",TRIM($J19)="Globe",TRIM($J19)="Globe-12",TRIM($J19)="Neptune P1")),1,0)))</f>
        <v/>
      </c>
      <c r="Q19" s="39" t="n"/>
      <c r="R19" s="38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IF(AND($I18=0,$I19&gt;0),1,0),
      0
   ),
0))</f>
        <v/>
      </c>
      <c r="S19" s="38">
        <f>IF(OR($A18="Annual Leave",$A19="Annual Leave"),IF(AND($A18&lt;&gt;"Annual Leave",$A19="Annual Leave"),8,0),0)</f>
        <v/>
      </c>
      <c r="T19" s="40" t="n"/>
      <c r="U19" s="144">
        <f>MAX(0,40-Y19)</f>
        <v/>
      </c>
      <c r="V19" s="351">
        <f>IF(OR($C19="",$D19=""),0,
 IF(OR($A18="Holiday",$A19="Holiday"),0,
 IF(AND(NOT(OR($A18="Annual Leave",$A19="Annual Leave")),$A19="Off day"),0,
  IF($I18+$I19&gt;=8,IF($I18&gt;=8,0,8-$I18),$I19)
  )))</f>
        <v/>
      </c>
      <c r="W19" s="351">
        <f>MAX(0,V19-U19)</f>
        <v/>
      </c>
      <c r="X19" s="351">
        <f>IF(C19="","",C19-WEEKDAY(C19,1)+1)</f>
        <v/>
      </c>
      <c r="Y19" s="351">
        <f>SUMPRODUCT(($X$14:$X18=X19)*(($V$14:$V18)+($O$14:$O18)))+IF(X19=X14,$L$11,0)</f>
        <v/>
      </c>
      <c r="Z19" s="351" t="n"/>
      <c r="AA19" s="351" t="n"/>
      <c r="AB19" s="351" t="n"/>
      <c r="AC19" s="351" t="n"/>
      <c r="AD19" s="351" t="n"/>
      <c r="AE19" s="351" t="n"/>
      <c r="AF19" s="351" t="n"/>
    </row>
    <row r="20" ht="24" customHeight="1" s="348" thickBot="1">
      <c r="A20" s="165" t="inlineStr">
        <is>
          <t>On Day</t>
        </is>
      </c>
      <c r="B20" s="284" t="n"/>
      <c r="C20" s="94">
        <f>C18+1</f>
        <v/>
      </c>
      <c r="D20" s="41" t="n"/>
      <c r="E20" s="166">
        <f>IF(D20="", "",
 IF(D20=TIME(0,0,0), 0,
 IF(AND(D20&gt;=TIME(0,0,1), D20&lt;=TIME(2,0,0)), TIME(7,0,0),
 IF(AND(D20&gt;=TIME(6,0,0), D20&lt;=TIME(8,0,0)), TIME(12,0,0),
 IF(AND(D20&gt;TIME(8,0,0), D20&lt;=TIME(13,59,0)), TIME(15,0,0),
 IF(AND(D20&gt;=TIME(14,0,0), D20&lt;=TIME(17,59,0)), TIME(21,0,0),
 IF(AND(D20&gt;=TIME(18,0,0), D20&lt;=TIME(21,59,0)), TIME(0,0,0),
 IF(AND(D20&gt;=TIME(22,0,0), D20&lt;=TIME(23,59,59)), TIME(7,0,0), ""))))))))</f>
        <v/>
      </c>
      <c r="F20" s="167" t="n"/>
      <c r="G20" s="166">
        <f>IF(AND(D20&gt;=TIME(6,0,0),D20&lt;=TIME(8,0,0)),E20,"")</f>
        <v/>
      </c>
      <c r="H20" s="41" t="n"/>
      <c r="I20" s="95">
        <f>ROUND(IF(OR(D20="",E20="",E20=0),0,IF(H20="",MOD(E20-D20,1)*24,MOD(H20-D20,1)*24)),2)</f>
        <v/>
      </c>
      <c r="J20" s="168" t="n"/>
      <c r="K20" s="285" t="n"/>
      <c r="L20" s="271" t="n"/>
      <c r="M20" s="286">
        <f>MAX(0,V20-W20)</f>
        <v/>
      </c>
      <c r="N20" s="42">
        <f>(IF(OR($C20="",$D20=""),0,
 IF(OR($A20="Holiday",$A21="Holiday"),
    IF(ISNUMBER(MATCH(TRIM($B20),{"Phagwah","Good Friday","Easter Monday","Labour Day","Christmas","Eid ul Azha","Romans-2","Globe-12","Neptune P1"},0)),0,$I20),
 IF(AND(NOT(OR($A20="Annual Leave",$A21="Annual Leave")),$A20="Off day"),$I20,
  MAX(0,$I20-$V20)
  ))))+W20</f>
        <v/>
      </c>
      <c r="O20" s="42">
        <f>IF(AND(OR($A20="Holiday",$A21="Holiday"),
        ISNUMBER(MATCH(TRIM($B20),{"Phagwah","Good Friday","Easter Monday","Labour Day","Christmas","Eid ul Azha","Romans-2","Globe-12","Neptune P1"},0))),
   $I20,0)</f>
        <v/>
      </c>
      <c r="P20" s="42">
        <f>IF(OR($O$7="Canteen",$O$7="Head Office"),0,IF($I20&lt;=0,0,IF(OR(OR(TRIM($J20)="Hebrews",TRIM($J20)="Romans",TRIM($J20)="Romans-2",TRIM($J20)="Globe",TRIM($J20)="Globe-12",TRIM($J20)="Neptune P1"),AND($I21&gt;0,OR(TRIM($J21)="Hebrews",TRIM($J21)="Romans",TRIM($J21)="Romans-2",TRIM($J21)="Globe",TRIM($J21)="Globe-12",TRIM($J21)="Neptune P1"))),1,0)))</f>
        <v/>
      </c>
      <c r="Q20" s="43" t="n"/>
      <c r="R20" s="42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IF($I20&gt;0,1,0),
      0
   ),
0))</f>
        <v/>
      </c>
      <c r="S20" s="42">
        <f>IF(OR($A20="Annual Leave",$A21="Annual Leave"),IF($A20="Annual Leave",8,0),0)</f>
        <v/>
      </c>
      <c r="T20" s="96" t="n"/>
      <c r="U20" s="144">
        <f>MAX(0,40-Y20)</f>
        <v/>
      </c>
      <c r="V20" s="351">
        <f>IF(OR($C20="",$D20=""),0,
 IF(OR($A20="Holiday",$A21="Holiday"),0,
 IF(AND(NOT(OR($A20="Annual Leave",$A21="Annual Leave")),$A20="Off day"),0,
  IF($I20+$I21&gt;=8,IF($I20&gt;=8,8,$I20),$I20)
  )))</f>
        <v/>
      </c>
      <c r="W20" s="351">
        <f>MAX(0,V20-U20)</f>
        <v/>
      </c>
      <c r="X20" s="351">
        <f>IF(C20="","",C20-WEEKDAY(C20,1)+1)</f>
        <v/>
      </c>
      <c r="Y20" s="351">
        <f>SUMPRODUCT(($X$14:$X19=X20)*(($V$14:$V19)+($O$14:$O19)))+IF(X20=X14,$L$11,0)</f>
        <v/>
      </c>
      <c r="Z20" s="351" t="n"/>
      <c r="AA20" s="351" t="n"/>
      <c r="AB20" s="351" t="n"/>
      <c r="AC20" s="351" t="n"/>
      <c r="AD20" s="351" t="n"/>
      <c r="AE20" s="351" t="n"/>
      <c r="AF20" s="351" t="n"/>
    </row>
    <row r="21" ht="24" customHeight="1" s="348" thickBot="1">
      <c r="A21" s="165" t="inlineStr">
        <is>
          <t>On Day</t>
        </is>
      </c>
      <c r="B21" s="284" t="n"/>
      <c r="C21" s="94">
        <f>C20</f>
        <v/>
      </c>
      <c r="D21" s="287" t="n"/>
      <c r="E21" s="288">
        <f>IF(D21="", "",
 IF(D21=TIME(0,0,0), 0,
 IF(AND(D21&gt;=TIME(0,0,1), D21&lt;=TIME(2,0,0)), TIME(7,0,0),
 IF(AND(D21&gt;=TIME(6,0,0), D21&lt;=TIME(8,0,0)), TIME(12,0,0),
 IF(AND(D21&gt;TIME(8,0,0), D21&lt;=TIME(13,59,0)), TIME(15,0,0),
 IF(AND(D21&gt;=TIME(14,0,0), D21&lt;=TIME(17,59,0)), TIME(21,0,0),
 IF(AND(D21&gt;=TIME(18,0,0), D21&lt;=TIME(21,59,0)), TIME(0,0,0),
 IF(AND(D21&gt;=TIME(22,0,0), D21&lt;=TIME(23,59,59)), TIME(7,0,0), ""))))))))</f>
        <v/>
      </c>
      <c r="F21" s="167" t="n"/>
      <c r="G21" s="288">
        <f>IF(AND(D21&gt;=TIME(6,0,0),D21&lt;=TIME(8,0,0)),E21,"")</f>
        <v/>
      </c>
      <c r="H21" s="287" t="n"/>
      <c r="I21" s="95">
        <f>ROUND(IF(OR(D21="",E21="",E21=0),0,IF(H21="",MOD(E21-D21,1)*24,MOD(H21-D21,1)*24)),2)</f>
        <v/>
      </c>
      <c r="J21" s="169" t="n"/>
      <c r="K21" s="285" t="n"/>
      <c r="L21" s="271" t="n"/>
      <c r="M21" s="286">
        <f>MAX(0,V21-W21)</f>
        <v/>
      </c>
      <c r="N21" s="289">
        <f>(IF(OR($C21="",$D21=""),0,
 IF(OR($A20="Holiday",$A21="Holiday"),
    IF(ISNUMBER(MATCH(TRIM($B21),{"Phagwah","Good Friday","Easter Monday","Labour Day","Christmas","Eid ul Azha","Romans-2","Globe-12","Neptune P1"},0)),0,$I21),
 IF(AND(NOT(OR($A20="Annual Leave",$A21="Annual Leave")),$A21="Off day"),$I21,
  MAX(0,$I21-$V21)
  ))))+W21</f>
        <v/>
      </c>
      <c r="O21" s="289">
        <f>IF(AND(OR($A20="Holiday",$A21="Holiday"),
        ISNUMBER(MATCH(TRIM($B21),{"Phagwah","Good Friday","Easter Monday","Labour Day","Christmas","Eid ul Azha","Romans-2","Globe-12","Neptune P1"},0))),
   $I21,0)</f>
        <v/>
      </c>
      <c r="P21" s="289">
        <f>IF(OR($O$7="Canteen",$O$7="Head Office"),0,IF($I21&lt;=0,0,IF(AND($I20&lt;=0,OR(TRIM($J21)="Hebrews",TRIM($J21)="Romans",TRIM($J21)="Romans-2",TRIM($J21)="Globe",TRIM($J21)="Globe-12",TRIM($J21)="Neptune P1")),1,0)))</f>
        <v/>
      </c>
      <c r="Q21" s="290" t="n"/>
      <c r="R21" s="289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IF(AND($I20=0,$I21&gt;0),1,0),
      0
   ),
0))</f>
        <v/>
      </c>
      <c r="S21" s="289">
        <f>IF(OR($A20="Annual Leave",$A21="Annual Leave"),IF(AND($A20&lt;&gt;"Annual Leave",$A21="Annual Leave"),8,0),0)</f>
        <v/>
      </c>
      <c r="T21" s="291" t="n"/>
      <c r="U21" s="144">
        <f>MAX(0,40-Y21)</f>
        <v/>
      </c>
      <c r="V21" s="351">
        <f>IF(OR($C21="",$D21=""),0,
 IF(OR($A20="Holiday",$A21="Holiday"),0,
 IF(AND(NOT(OR($A20="Annual Leave",$A21="Annual Leave")),$A21="Off day"),0,
  IF($I20+$I21&gt;=8,IF($I20&gt;=8,0,8-$I20),$I21)
  )))</f>
        <v/>
      </c>
      <c r="W21" s="351">
        <f>MAX(0,V21-U21)</f>
        <v/>
      </c>
      <c r="X21" s="351">
        <f>IF(C21="","",C21-WEEKDAY(C21,1)+1)</f>
        <v/>
      </c>
      <c r="Y21" s="351">
        <f>SUMPRODUCT(($X$14:$X20=X21)*(($V$14:$V20)+($O$14:$O20)))+IF(X21=X14,$L$11,0)</f>
        <v/>
      </c>
      <c r="Z21" s="351" t="n"/>
      <c r="AA21" s="351" t="n"/>
      <c r="AB21" s="351" t="n"/>
      <c r="AC21" s="351" t="n"/>
      <c r="AD21" s="351" t="n"/>
      <c r="AE21" s="351" t="n"/>
      <c r="AF21" s="351" t="n"/>
    </row>
    <row r="22" ht="24" customHeight="1" s="348" thickBot="1">
      <c r="A22" s="170" t="inlineStr">
        <is>
          <t>On Day</t>
        </is>
      </c>
      <c r="B22" s="292" t="n"/>
      <c r="C22" s="97">
        <f>C20+1</f>
        <v/>
      </c>
      <c r="D22" s="44" t="n"/>
      <c r="E22" s="171">
        <f>IF(D22="", "",
 IF(D22=TIME(0,0,0), 0,
 IF(AND(D22&gt;=TIME(0,0,1), D22&lt;=TIME(2,0,0)), TIME(7,0,0),
 IF(AND(D22&gt;=TIME(6,0,0), D22&lt;=TIME(8,0,0)), TIME(12,0,0),
 IF(AND(D22&gt;TIME(8,0,0), D22&lt;=TIME(13,59,0)), TIME(15,0,0),
 IF(AND(D22&gt;=TIME(14,0,0), D22&lt;=TIME(17,59,0)), TIME(21,0,0),
 IF(AND(D22&gt;=TIME(18,0,0), D22&lt;=TIME(21,59,0)), TIME(0,0,0),
 IF(AND(D22&gt;=TIME(22,0,0), D22&lt;=TIME(23,59,59)), TIME(7,0,0), ""))))))))</f>
        <v/>
      </c>
      <c r="F22" s="172" t="n"/>
      <c r="G22" s="171">
        <f>IF(AND(D22&gt;=TIME(6,0,0),D22&lt;=TIME(8,0,0)),E22,"")</f>
        <v/>
      </c>
      <c r="H22" s="44" t="n"/>
      <c r="I22" s="45">
        <f>ROUND(IF(OR(D22="",E22="",E22=0),0,IF(H22="",MOD(E22-D22,1)*24,MOD(H22-D22,1)*24)),2)</f>
        <v/>
      </c>
      <c r="J22" s="173" t="n"/>
      <c r="K22" s="293" t="n"/>
      <c r="L22" s="271" t="n"/>
      <c r="M22" s="294">
        <f>MAX(0,V22-W22)</f>
        <v/>
      </c>
      <c r="N22" s="46">
        <f>(IF(OR($C22="",$D22=""),0,
 IF(OR($A22="Holiday",$A23="Holiday"),
    IF(ISNUMBER(MATCH(TRIM($B22),{"Phagwah","Good Friday","Easter Monday","Labour Day","Christmas","Eid ul Azha","Romans-2","Globe-12","Neptune P1"},0)),0,$I22),
 IF(AND(NOT(OR($A22="Annual Leave",$A23="Annual Leave")),$A22="Off day"),$I22,
  MAX(0,$I22-$V22)
  ))))+W22</f>
        <v/>
      </c>
      <c r="O22" s="46">
        <f>IF(AND(OR($A22="Holiday",$A23="Holiday"),
        ISNUMBER(MATCH(TRIM($B22),{"Phagwah","Good Friday","Easter Monday","Labour Day","Christmas","Eid ul Azha","Romans-2","Globe-12","Neptune P1"},0))),
   $I22,0)</f>
        <v/>
      </c>
      <c r="P22" s="46">
        <f>IF(OR($O$7="Canteen",$O$7="Head Office"),0,IF($I22&lt;=0,0,IF(OR(OR(TRIM($J22)="Hebrews",TRIM($J22)="Romans",TRIM($J22)="Romans-2",TRIM($J22)="Globe",TRIM($J22)="Globe-12",TRIM($J22)="Neptune P1"),AND($I23&gt;0,OR(TRIM($J23)="Hebrews",TRIM($J23)="Romans",TRIM($J23)="Romans-2",TRIM($J23)="Globe",TRIM($J23)="Globe-12",TRIM($J23)="Neptune P1"))),1,0)))</f>
        <v/>
      </c>
      <c r="Q22" s="47" t="n"/>
      <c r="R22" s="46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IF($I22&gt;0,1,0),
      0
   ),
0))</f>
        <v/>
      </c>
      <c r="S22" s="46">
        <f>IF(OR($A22="Annual Leave",$A23="Annual Leave"),IF($A22="Annual Leave",8,0),0)</f>
        <v/>
      </c>
      <c r="T22" s="48" t="n"/>
      <c r="U22" s="144">
        <f>MAX(0,40-Y22)</f>
        <v/>
      </c>
      <c r="V22" s="351">
        <f>IF(OR($C22="",$D22=""),0,
 IF(OR($A22="Holiday",$A23="Holiday"),0,
 IF(AND(NOT(OR($A22="Annual Leave",$A23="Annual Leave")),$A22="Off day"),0,
  IF($I22+$I23&gt;=8,IF($I22&gt;=8,8,$I22),$I22)
  )))</f>
        <v/>
      </c>
      <c r="W22" s="351">
        <f>MAX(0,V22-U22)</f>
        <v/>
      </c>
      <c r="X22" s="351">
        <f>IF(C22="","",C22-WEEKDAY(C22,1)+1)</f>
        <v/>
      </c>
      <c r="Y22" s="351">
        <f>SUMPRODUCT(($X$14:$X21=X22)*(($V$14:$V21)+($O$14:$O21)))+IF(X22=X14,$L$11,0)</f>
        <v/>
      </c>
      <c r="Z22" s="351" t="n"/>
      <c r="AA22" s="351" t="n"/>
      <c r="AB22" s="351" t="n"/>
      <c r="AC22" s="351" t="n"/>
      <c r="AD22" s="351" t="n"/>
      <c r="AE22" s="351" t="n"/>
      <c r="AF22" s="351" t="n"/>
    </row>
    <row r="23" ht="24" customHeight="1" s="348" thickBot="1">
      <c r="A23" s="170" t="inlineStr">
        <is>
          <t>On Day</t>
        </is>
      </c>
      <c r="B23" s="292" t="n"/>
      <c r="C23" s="98">
        <f>C22</f>
        <v/>
      </c>
      <c r="D23" s="49" t="n"/>
      <c r="E23" s="174">
        <f>IF(D23="", "",
 IF(D23=TIME(0,0,0), 0,
 IF(AND(D23&gt;=TIME(0,0,1), D23&lt;=TIME(2,0,0)), TIME(7,0,0),
 IF(AND(D23&gt;=TIME(6,0,0), D23&lt;=TIME(8,0,0)), TIME(12,0,0),
 IF(AND(D23&gt;TIME(8,0,0), D23&lt;=TIME(13,59,0)), TIME(15,0,0),
 IF(AND(D23&gt;=TIME(14,0,0), D23&lt;=TIME(17,59,0)), TIME(21,0,0),
 IF(AND(D23&gt;=TIME(18,0,0), D23&lt;=TIME(21,59,0)), TIME(0,0,0),
 IF(AND(D23&gt;=TIME(22,0,0), D23&lt;=TIME(23,59,59)), TIME(7,0,0), ""))))))))</f>
        <v/>
      </c>
      <c r="F23" s="175" t="n"/>
      <c r="G23" s="174">
        <f>IF(AND(D23&gt;=TIME(6,0,0),D23&lt;=TIME(8,0,0)),E23,"")</f>
        <v/>
      </c>
      <c r="H23" s="49" t="n"/>
      <c r="I23" s="50">
        <f>ROUND(IF(OR(D23="",E23="",E23=0),0,IF(H23="",MOD(E23-D23,1)*24,MOD(H23-D23,1)*24)),2)</f>
        <v/>
      </c>
      <c r="J23" s="173" t="n"/>
      <c r="K23" s="293" t="n"/>
      <c r="L23" s="271" t="n"/>
      <c r="M23" s="294">
        <f>MAX(0,V23-W23)</f>
        <v/>
      </c>
      <c r="N23" s="51">
        <f>(IF(OR($C23="",$D23=""),0,
 IF(OR($A22="Holiday",$A23="Holiday"),
    IF(ISNUMBER(MATCH(TRIM($B23),{"Phagwah","Good Friday","Easter Monday","Labour Day","Christmas","Eid ul Azha","Romans-2","Globe-12","Neptune P1"},0)),0,$I23),
 IF(AND(NOT(OR($A22="Annual Leave",$A23="Annual Leave")),$A23="Off day"),$I23,
  MAX(0,$I23-$V23)
  ))))+W23</f>
        <v/>
      </c>
      <c r="O23" s="51">
        <f>IF(AND(OR($A22="Holiday",$A23="Holiday"),
        ISNUMBER(MATCH(TRIM($B23),{"Phagwah","Good Friday","Easter Monday","Labour Day","Christmas","Eid ul Azha","Romans-2","Globe-12","Neptune P1"},0))),
   $I23,0)</f>
        <v/>
      </c>
      <c r="P23" s="51">
        <f>IF(OR($O$7="Canteen",$O$7="Head Office"),0,IF($I23&lt;=0,0,IF(AND($I22&lt;=0,OR(TRIM($J23)="Hebrews",TRIM($J23)="Romans",TRIM($J23)="Romans-2",TRIM($J23)="Globe",TRIM($J23)="Globe-12",TRIM($J23)="Neptune P1")),1,0)))</f>
        <v/>
      </c>
      <c r="Q23" s="52" t="n"/>
      <c r="R23" s="51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IF(AND($I22=0,$I23&gt;0),1,0),
      0
   ),
0))</f>
        <v/>
      </c>
      <c r="S23" s="51">
        <f>IF(OR($A22="Annual Leave",$A23="Annual Leave"),IF(AND($A22&lt;&gt;"Annual Leave",$A23="Annual Leave"),8,0),0)</f>
        <v/>
      </c>
      <c r="T23" s="53" t="n"/>
      <c r="U23" s="144">
        <f>MAX(0,40-Y23)</f>
        <v/>
      </c>
      <c r="V23" s="351">
        <f>IF(OR($C23="",$D23=""),0,
 IF(OR($A22="Holiday",$A23="Holiday"),0,
 IF(AND(NOT(OR($A22="Annual Leave",$A23="Annual Leave")),$A23="Off day"),0,
  IF($I22+$I23&gt;=8,IF($I22&gt;=8,0,8-$I22),$I23)
  )))</f>
        <v/>
      </c>
      <c r="W23" s="351">
        <f>MAX(0,V23-U23)</f>
        <v/>
      </c>
      <c r="X23" s="351">
        <f>IF(C23="","",C23-WEEKDAY(C23,1)+1)</f>
        <v/>
      </c>
      <c r="Y23" s="351">
        <f>SUMPRODUCT(($X$14:$X22=X23)*(($V$14:$V22)+($O$14:$O22)))+IF(X23=X14,$L$11,0)</f>
        <v/>
      </c>
      <c r="Z23" s="351" t="n"/>
      <c r="AA23" s="351" t="n"/>
      <c r="AB23" s="351" t="n"/>
      <c r="AC23" s="351" t="n"/>
      <c r="AD23" s="351" t="n"/>
      <c r="AE23" s="351" t="n"/>
      <c r="AF23" s="351" t="n"/>
    </row>
    <row r="24" ht="24" customHeight="1" s="348" thickBot="1">
      <c r="A24" s="154" t="inlineStr">
        <is>
          <t>On Day</t>
        </is>
      </c>
      <c r="B24" s="273" t="n"/>
      <c r="C24" s="90">
        <f>C22+1</f>
        <v/>
      </c>
      <c r="D24" s="8" t="n"/>
      <c r="E24" s="155">
        <f>IF(D24="", "",
 IF(D24=TIME(0,0,0), 0,
 IF(AND(D24&gt;=TIME(0,0,1), D24&lt;=TIME(2,0,0)), TIME(7,0,0),
 IF(AND(D24&gt;=TIME(6,0,0), D24&lt;=TIME(8,0,0)), TIME(12,0,0),
 IF(AND(D24&gt;TIME(8,0,0), D24&lt;=TIME(13,59,0)), TIME(15,0,0),
 IF(AND(D24&gt;=TIME(14,0,0), D24&lt;=TIME(17,59,0)), TIME(21,0,0),
 IF(AND(D24&gt;=TIME(18,0,0), D24&lt;=TIME(21,59,0)), TIME(0,0,0),
 IF(AND(D24&gt;=TIME(22,0,0), D24&lt;=TIME(23,59,59)), TIME(7,0,0), ""))))))))</f>
        <v/>
      </c>
      <c r="F24" s="156" t="n"/>
      <c r="G24" s="155">
        <f>IF(AND(D24&gt;=TIME(6,0,0),D24&lt;=TIME(8,0,0)),E24,"")</f>
        <v/>
      </c>
      <c r="H24" s="8" t="n"/>
      <c r="I24" s="30">
        <f>ROUND(IF(OR(D24="",E24="",E24=0),0,IF(H24="",MOD(E24-D24,1)*24,MOD(H24-D24,1)*24)),2)</f>
        <v/>
      </c>
      <c r="J24" s="157" t="n"/>
      <c r="K24" s="274" t="n"/>
      <c r="L24" s="271" t="n"/>
      <c r="M24" s="275">
        <f>MAX(0,V24-W24)</f>
        <v/>
      </c>
      <c r="N24" s="9">
        <f>(IF(OR($C24="",$D24=""),0,
 IF(OR($A24="Holiday",$A25="Holiday"),
    IF(ISNUMBER(MATCH(TRIM($B24),{"Phagwah","Good Friday","Easter Monday","Labour Day","Christmas","Eid ul Azha","Romans-2","Globe-12","Neptune P1"},0)),0,$I24),
 IF(AND(NOT(OR($A24="Annual Leave",$A25="Annual Leave")),$A24="Off day"),$I24,
  MAX(0,$I24-$V24)
  ))))+W24</f>
        <v/>
      </c>
      <c r="O24" s="9">
        <f>IF(AND(OR($A24="Holiday",$A25="Holiday"),
        ISNUMBER(MATCH(TRIM($B24),{"Phagwah","Good Friday","Easter Monday","Labour Day","Christmas","Eid ul Azha","Romans-2","Globe-12","Neptune P1"},0))),
   $I24,0)</f>
        <v/>
      </c>
      <c r="P24" s="9">
        <f>IF(OR($O$7="Canteen",$O$7="Head Office"),0,IF($I24&lt;=0,0,IF(OR(OR(TRIM($J24)="Hebrews",TRIM($J24)="Romans",TRIM($J24)="Romans-2",TRIM($J24)="Globe",TRIM($J24)="Globe-12",TRIM($J24)="Neptune P1"),AND($I25&gt;0,OR(TRIM($J25)="Hebrews",TRIM($J25)="Romans",TRIM($J25)="Romans-2",TRIM($J25)="Globe",TRIM($J25)="Globe-12",TRIM($J25)="Neptune P1"))),1,0)))</f>
        <v/>
      </c>
      <c r="Q24" s="10" t="n"/>
      <c r="R24" s="9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IF($I24&gt;0,1,0),
      0
   ),
0))</f>
        <v/>
      </c>
      <c r="S24" s="9">
        <f>IF(OR($A24="Annual Leave",$A25="Annual Leave"),IF($A24="Annual Leave",8,0),0)</f>
        <v/>
      </c>
      <c r="T24" s="91" t="n"/>
      <c r="U24" s="144">
        <f>MAX(0,40-Y24)</f>
        <v/>
      </c>
      <c r="V24" s="351">
        <f>IF(OR($C24="",$D24=""),0,
 IF(OR($A24="Holiday",$A25="Holiday"),0,
 IF(AND(NOT(OR($A24="Annual Leave",$A25="Annual Leave")),$A24="Off day"),0,
  IF($I24+$I25&gt;=8,IF($I24&gt;=8,8,$I24),$I24)
  )))</f>
        <v/>
      </c>
      <c r="W24" s="351">
        <f>MAX(0,V24-U24)</f>
        <v/>
      </c>
      <c r="X24" s="351">
        <f>IF(C24="","",C24-WEEKDAY(C24,1)+1)</f>
        <v/>
      </c>
      <c r="Y24" s="351">
        <f>SUMPRODUCT(($X$14:$X23=X24)*(($V$14:$V23)+($O$14:$O23)))+IF(X24=X14,$L$11,0)</f>
        <v/>
      </c>
      <c r="Z24" s="351" t="n"/>
      <c r="AA24" s="351" t="n"/>
      <c r="AB24" s="351" t="n"/>
      <c r="AC24" s="351" t="n"/>
      <c r="AD24" s="351" t="n"/>
      <c r="AE24" s="351" t="n"/>
      <c r="AF24" s="351" t="n"/>
    </row>
    <row r="25" ht="24" customHeight="1" s="348" thickBot="1">
      <c r="A25" s="154" t="inlineStr">
        <is>
          <t>On Day</t>
        </is>
      </c>
      <c r="B25" s="273" t="n"/>
      <c r="C25" s="90">
        <f>C24</f>
        <v/>
      </c>
      <c r="D25" s="276" t="n"/>
      <c r="E25" s="277">
        <f>IF(D25="", "",
 IF(D25=TIME(0,0,0), 0,
 IF(AND(D25&gt;=TIME(0,0,1), D25&lt;=TIME(2,0,0)), TIME(7,0,0),
 IF(AND(D25&gt;=TIME(6,0,0), D25&lt;=TIME(8,0,0)), TIME(12,0,0),
 IF(AND(D25&gt;TIME(8,0,0), D25&lt;=TIME(13,59,0)), TIME(15,0,0),
 IF(AND(D25&gt;=TIME(14,0,0), D25&lt;=TIME(17,59,0)), TIME(21,0,0),
 IF(AND(D25&gt;=TIME(18,0,0), D25&lt;=TIME(21,59,0)), TIME(0,0,0),
 IF(AND(D25&gt;=TIME(22,0,0), D25&lt;=TIME(23,59,59)), TIME(7,0,0), ""))))))))</f>
        <v/>
      </c>
      <c r="F25" s="156" t="n"/>
      <c r="G25" s="277">
        <f>IF(AND(D25&gt;=TIME(6,0,0),D25&lt;=TIME(8,0,0)),E25,"")</f>
        <v/>
      </c>
      <c r="H25" s="276" t="n"/>
      <c r="I25" s="30">
        <f>ROUND(IF(OR(D25="",E25="",E25=0),0,IF(H25="",MOD(E25-D25,1)*24,MOD(H25-D25,1)*24)),2)</f>
        <v/>
      </c>
      <c r="J25" s="158" t="n"/>
      <c r="K25" s="274" t="n"/>
      <c r="L25" s="271" t="n"/>
      <c r="M25" s="275">
        <f>MAX(0,V25-W25)</f>
        <v/>
      </c>
      <c r="N25" s="278">
        <f>(IF(OR($C25="",$D25=""),0,
 IF(OR($A24="Holiday",$A25="Holiday"),
    IF(ISNUMBER(MATCH(TRIM($B25),{"Phagwah","Good Friday","Easter Monday","Labour Day","Christmas","Eid ul Azha","Romans-2","Globe-12","Neptune P1"},0)),0,$I25),
 IF(AND(NOT(OR($A24="Annual Leave",$A25="Annual Leave")),$A25="Off day"),$I25,
  MAX(0,$I25-$V25)
  ))))+W25</f>
        <v/>
      </c>
      <c r="O25" s="278">
        <f>IF(AND(OR($A24="Holiday",$A25="Holiday"),
        ISNUMBER(MATCH(TRIM($B25),{"Phagwah","Good Friday","Easter Monday","Labour Day","Christmas","Eid ul Azha","Romans-2","Globe-12","Neptune P1"},0))),
   $I25,0)</f>
        <v/>
      </c>
      <c r="P25" s="278">
        <f>IF(OR($O$7="Canteen",$O$7="Head Office"),0,IF($I25&lt;=0,0,IF(AND($I24&lt;=0,OR(TRIM($J25)="Hebrews",TRIM($J25)="Romans",TRIM($J25)="Romans-2",TRIM($J25)="Globe",TRIM($J25)="Globe-12",TRIM($J25)="Neptune P1")),1,0)))</f>
        <v/>
      </c>
      <c r="Q25" s="279" t="n"/>
      <c r="R25" s="278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IF(AND($I24=0,$I25&gt;0),1,0),
      0
   ),
0))</f>
        <v/>
      </c>
      <c r="S25" s="278">
        <f>IF(OR($A24="Annual Leave",$A25="Annual Leave"),IF(AND($A24&lt;&gt;"Annual Leave",$A25="Annual Leave"),8,0),0)</f>
        <v/>
      </c>
      <c r="T25" s="280" t="n"/>
      <c r="U25" s="144">
        <f>MAX(0,40-Y25)</f>
        <v/>
      </c>
      <c r="V25" s="351">
        <f>IF(OR($C25="",$D25=""),0,
 IF(OR($A24="Holiday",$A25="Holiday"),0,
 IF(AND(NOT(OR($A24="Annual Leave",$A25="Annual Leave")),$A25="Off day"),0,
  IF($I24+$I25&gt;=8,IF($I24&gt;=8,0,8-$I24),$I25)
  )))</f>
        <v/>
      </c>
      <c r="W25" s="351">
        <f>MAX(0,V25-U25)</f>
        <v/>
      </c>
      <c r="X25" s="351">
        <f>IF(C25="","",C25-WEEKDAY(C25,1)+1)</f>
        <v/>
      </c>
      <c r="Y25" s="351">
        <f>SUMPRODUCT(($X$14:$X24=X25)*(($V$14:$V24)+($O$14:$O24)))+IF(X25=X14,$L$11,0)</f>
        <v/>
      </c>
      <c r="Z25" s="351" t="n"/>
      <c r="AA25" s="351" t="n"/>
      <c r="AB25" s="351" t="n"/>
      <c r="AC25" s="351" t="n"/>
      <c r="AD25" s="351" t="n"/>
      <c r="AE25" s="351" t="n"/>
      <c r="AF25" s="351" t="n"/>
    </row>
    <row r="26" ht="24" customHeight="1" s="348" thickBot="1">
      <c r="A26" s="159" t="inlineStr">
        <is>
          <t>On Day</t>
        </is>
      </c>
      <c r="B26" s="281" t="n"/>
      <c r="C26" s="92">
        <f>C24+1</f>
        <v/>
      </c>
      <c r="D26" s="31" t="n"/>
      <c r="E26" s="160">
        <f>IF(D26="", "",
 IF(D26=TIME(0,0,0), 0,
 IF(AND(D26&gt;=TIME(0,0,1), D26&lt;=TIME(2,0,0)), TIME(7,0,0),
 IF(AND(D26&gt;=TIME(6,0,0), D26&lt;=TIME(8,0,0)), TIME(12,0,0),
 IF(AND(D26&gt;TIME(8,0,0), D26&lt;=TIME(13,59,0)), TIME(15,0,0),
 IF(AND(D26&gt;=TIME(14,0,0), D26&lt;=TIME(17,59,0)), TIME(21,0,0),
 IF(AND(D26&gt;=TIME(18,0,0), D26&lt;=TIME(21,59,0)), TIME(0,0,0),
 IF(AND(D26&gt;=TIME(22,0,0), D26&lt;=TIME(23,59,59)), TIME(7,0,0), ""))))))))</f>
        <v/>
      </c>
      <c r="F26" s="161" t="n"/>
      <c r="G26" s="160">
        <f>IF(AND(D26&gt;=TIME(6,0,0),D26&lt;=TIME(8,0,0)),E26,"")</f>
        <v/>
      </c>
      <c r="H26" s="31" t="n"/>
      <c r="I26" s="32">
        <f>ROUND(IF(OR(D26="",E26="",E26=0),0,IF(H26="",MOD(E26-D26,1)*24,MOD(H26-D26,1)*24)),2)</f>
        <v/>
      </c>
      <c r="J26" s="162" t="n"/>
      <c r="K26" s="282" t="n"/>
      <c r="L26" s="271" t="n"/>
      <c r="M26" s="283">
        <f>MAX(0,V26-W26)</f>
        <v/>
      </c>
      <c r="N26" s="33">
        <f>(IF(OR($C26="",$D26=""),0,
 IF(OR($A26="Holiday",$A27="Holiday"),
    IF(ISNUMBER(MATCH(TRIM($B26),{"Phagwah","Good Friday","Easter Monday","Labour Day","Christmas","Eid ul Azha","Romans-2","Globe-12","Neptune P1"},0)),0,$I26),
 IF(AND(NOT(OR($A26="Annual Leave",$A27="Annual Leave")),$A26="Off day"),$I26,
  MAX(0,$I26-$V26)
  ))))+W26</f>
        <v/>
      </c>
      <c r="O26" s="33">
        <f>IF(AND(OR($A26="Holiday",$A27="Holiday"),
        ISNUMBER(MATCH(TRIM($B26),{"Phagwah","Good Friday","Easter Monday","Labour Day","Christmas","Eid ul Azha","Romans-2","Globe-12","Neptune P1"},0))),
   $I26,0)</f>
        <v/>
      </c>
      <c r="P26" s="33">
        <f>IF(OR($O$7="Canteen",$O$7="Head Office"),0,IF($I26&lt;=0,0,IF(OR(OR(TRIM($J26)="Hebrews",TRIM($J26)="Romans",TRIM($J26)="Romans-2",TRIM($J26)="Globe",TRIM($J26)="Globe-12",TRIM($J26)="Neptune P1"),AND($I27&gt;0,OR(TRIM($J27)="Hebrews",TRIM($J27)="Romans",TRIM($J27)="Romans-2",TRIM($J27)="Globe",TRIM($J27)="Globe-12",TRIM($J27)="Neptune P1"))),1,0)))</f>
        <v/>
      </c>
      <c r="Q26" s="34" t="n"/>
      <c r="R26" s="33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IF($I26&gt;0,1,0),
      0
   ),
0))</f>
        <v/>
      </c>
      <c r="S26" s="33">
        <f>IF(OR($A26="Annual Leave",$A27="Annual Leave"),IF($A26="Annual Leave",8,0),0)</f>
        <v/>
      </c>
      <c r="T26" s="35" t="n"/>
      <c r="U26" s="144">
        <f>MAX(0,40-Y26)</f>
        <v/>
      </c>
      <c r="V26" s="351">
        <f>IF(OR($C26="",$D26=""),0,
 IF(OR($A26="Holiday",$A27="Holiday"),0,
 IF(AND(NOT(OR($A26="Annual Leave",$A27="Annual Leave")),$A26="Off day"),0,
  IF($I26+$I27&gt;=8,IF($I26&gt;=8,8,$I26),$I26)
  )))</f>
        <v/>
      </c>
      <c r="W26" s="351">
        <f>MAX(0,V26-U26)</f>
        <v/>
      </c>
      <c r="X26" s="351">
        <f>IF(C26="","",C26-WEEKDAY(C26,1)+1)</f>
        <v/>
      </c>
      <c r="Y26" s="351">
        <f>SUMPRODUCT(($X$14:$X25=X26)*(($V$14:$V25)+($O$14:$O25)))+IF(X26=X14,$L$11,0)</f>
        <v/>
      </c>
      <c r="Z26" s="351" t="n"/>
      <c r="AA26" s="351" t="n"/>
      <c r="AB26" s="351" t="n"/>
      <c r="AC26" s="351" t="n"/>
      <c r="AD26" s="351" t="n"/>
      <c r="AE26" s="351" t="n"/>
      <c r="AF26" s="351" t="n"/>
    </row>
    <row r="27" ht="24" customHeight="1" s="348" thickBot="1">
      <c r="A27" s="159" t="inlineStr">
        <is>
          <t>On Day</t>
        </is>
      </c>
      <c r="B27" s="281" t="n"/>
      <c r="C27" s="93">
        <f>C26</f>
        <v/>
      </c>
      <c r="D27" s="36" t="n"/>
      <c r="E27" s="163">
        <f>IF(D27="", "",
 IF(D27=TIME(0,0,0), 0,
 IF(AND(D27&gt;=TIME(0,0,1), D27&lt;=TIME(2,0,0)), TIME(7,0,0),
 IF(AND(D27&gt;=TIME(6,0,0), D27&lt;=TIME(8,0,0)), TIME(12,0,0),
 IF(AND(D27&gt;TIME(8,0,0), D27&lt;=TIME(13,59,0)), TIME(15,0,0),
 IF(AND(D27&gt;=TIME(14,0,0), D27&lt;=TIME(17,59,0)), TIME(21,0,0),
 IF(AND(D27&gt;=TIME(18,0,0), D27&lt;=TIME(21,59,0)), TIME(0,0,0),
 IF(AND(D27&gt;=TIME(22,0,0), D27&lt;=TIME(23,59,59)), TIME(7,0,0), ""))))))))</f>
        <v/>
      </c>
      <c r="F27" s="164" t="n"/>
      <c r="G27" s="163">
        <f>IF(AND(D27&gt;=TIME(6,0,0),D27&lt;=TIME(8,0,0)),E27,"")</f>
        <v/>
      </c>
      <c r="H27" s="36" t="n"/>
      <c r="I27" s="37">
        <f>ROUND(IF(OR(D27="",E27="",E27=0),0,IF(H27="",MOD(E27-D27,1)*24,MOD(H27-D27,1)*24)),2)</f>
        <v/>
      </c>
      <c r="J27" s="162" t="n"/>
      <c r="K27" s="282" t="n"/>
      <c r="L27" s="271" t="n"/>
      <c r="M27" s="283">
        <f>MAX(0,V27-W27)</f>
        <v/>
      </c>
      <c r="N27" s="38">
        <f>(IF(OR($C27="",$D27=""),0,
 IF(OR($A26="Holiday",$A27="Holiday"),
    IF(ISNUMBER(MATCH(TRIM($B27),{"Phagwah","Good Friday","Easter Monday","Labour Day","Christmas","Eid ul Azha","Romans-2","Globe-12","Neptune P1"},0)),0,$I27),
 IF(AND(NOT(OR($A26="Annual Leave",$A27="Annual Leave")),$A27="Off day"),$I27,
  MAX(0,$I27-$V27)
  ))))+W27</f>
        <v/>
      </c>
      <c r="O27" s="38">
        <f>IF(AND(OR($A26="Holiday",$A27="Holiday"),
        ISNUMBER(MATCH(TRIM($B27),{"Phagwah","Good Friday","Easter Monday","Labour Day","Christmas","Eid ul Azha","Romans-2","Globe-12","Neptune P1"},0))),
   $I27,0)</f>
        <v/>
      </c>
      <c r="P27" s="38">
        <f>IF(OR($O$7="Canteen",$O$7="Head Office"),0,IF($I27&lt;=0,0,IF(AND($I26&lt;=0,OR(TRIM($J27)="Hebrews",TRIM($J27)="Romans",TRIM($J27)="Romans-2",TRIM($J27)="Globe",TRIM($J27)="Globe-12",TRIM($J27)="Neptune P1")),1,0)))</f>
        <v/>
      </c>
      <c r="Q27" s="39" t="n"/>
      <c r="R27" s="38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IF(AND($I26=0,$I27&gt;0),1,0),
      0
   ),
0))</f>
        <v/>
      </c>
      <c r="S27" s="38">
        <f>IF(OR($A26="Annual Leave",$A27="Annual Leave"),IF(AND($A26&lt;&gt;"Annual Leave",$A27="Annual Leave"),8,0),0)</f>
        <v/>
      </c>
      <c r="T27" s="40" t="n"/>
      <c r="U27" s="144">
        <f>MAX(0,40-Y27)</f>
        <v/>
      </c>
      <c r="V27" s="351">
        <f>IF(OR($C27="",$D27=""),0,
 IF(OR($A26="Holiday",$A27="Holiday"),0,
 IF(AND(NOT(OR($A26="Annual Leave",$A27="Annual Leave")),$A27="Off day"),0,
  IF($I26+$I27&gt;=8,IF($I26&gt;=8,0,8-$I26),$I27)
  )))</f>
        <v/>
      </c>
      <c r="W27" s="351">
        <f>MAX(0,V27-U27)</f>
        <v/>
      </c>
      <c r="X27" s="351">
        <f>IF(C27="","",C27-WEEKDAY(C27,1)+1)</f>
        <v/>
      </c>
      <c r="Y27" s="351">
        <f>SUMPRODUCT(($X$14:$X26=X27)*(($V$14:$V26)+($O$14:$O26)))+IF(X27=X14,$L$11,0)</f>
        <v/>
      </c>
      <c r="Z27" s="351" t="n"/>
      <c r="AA27" s="351" t="n"/>
      <c r="AB27" s="351" t="n"/>
      <c r="AC27" s="351" t="n"/>
      <c r="AD27" s="351" t="n"/>
      <c r="AE27" s="351" t="n"/>
      <c r="AF27" s="351" t="n"/>
    </row>
    <row r="28" ht="24" customHeight="1" s="348" thickBot="1">
      <c r="A28" s="176" t="n"/>
      <c r="B28" s="176" t="n"/>
      <c r="C28" s="145" t="n"/>
      <c r="D28" s="6" t="n"/>
      <c r="E28" s="14" t="n"/>
      <c r="F28" s="6" t="n"/>
      <c r="G28" s="6" t="n"/>
      <c r="H28" s="336" t="n"/>
      <c r="I28" s="351" t="n"/>
      <c r="J28" s="336" t="n"/>
      <c r="K28" s="336" t="n"/>
      <c r="L28" s="336" t="n"/>
      <c r="M28" s="99">
        <f>MAX(0,V28-W28)</f>
        <v/>
      </c>
      <c r="N28" s="99">
        <f>(IF(OR($C28="",$D28=""),0,
 IF(OR($A28="Holiday",$A29="Holiday"),
    IF(ISNUMBER(MATCH(TRIM($B28),{"Phagwah","Good Friday","Easter Monday","Labour Day","Christmas","Eid ul Azha","Romans-2","Globe-12","Neptune P1"},0)),0,$I28),
 IF(AND(NOT(OR($A28="Annual Leave",$A29="Annual Leave")),$A28="Off day"),$I28,
  MAX(0,$I28-$V28)
  ))))+W28</f>
        <v/>
      </c>
      <c r="O28" s="99">
        <f>IF(AND(OR($A28="Holiday",$A29="Holiday"),
        ISNUMBER(MATCH(TRIM($B28),{"Phagwah","Good Friday","Easter Monday","Labour Day","Christmas","Eid ul Azha","Romans-2","Globe-12","Neptune P1"},0))),
   $I28,0)</f>
        <v/>
      </c>
      <c r="P28" s="99">
        <f>IF(OR($O$7="Canteen",$O$7="Head Office"),0,IF($I28&lt;=0,0,IF(OR(OR(TRIM($J28)="Hebrews",TRIM($J28)="Romans",TRIM($J28)="Romans-2",TRIM($J28)="Globe",TRIM($J28)="Globe-12",TRIM($J28)="Neptune P1"),AND($I29&gt;0,OR(TRIM($J29)="Hebrews",TRIM($J29)="Romans",TRIM($J29)="Romans-2",TRIM($J29)="Globe",TRIM($J29)="Globe-12",TRIM($J29)="Neptune P1"))),1,0)))</f>
        <v/>
      </c>
      <c r="Q28" s="178" t="n"/>
      <c r="R28" s="15" t="n"/>
      <c r="S28" s="99">
        <f>IF(OR($A28="Annual Leave",$A29="Annual Leave"),IF($A28="Annual Leave",8,0),0)</f>
        <v/>
      </c>
      <c r="T28" s="100">
        <f>SUM(T14:T27)</f>
        <v/>
      </c>
      <c r="U28" s="144">
        <f>MAX(0,40-Y28)</f>
        <v/>
      </c>
      <c r="V28" s="351">
        <f>IF(OR($C28="",$D28=""),0,
 IF(OR($A28="Holiday",$A29="Holiday"),0,
 IF(AND(NOT(OR($A28="Annual Leave",$A29="Annual Leave")),$A28="Off day"),0,
  IF($I28+$I29&gt;=8,IF($I28&gt;=8,8,$I28),$I28)
  )))</f>
        <v/>
      </c>
      <c r="W28" s="351">
        <f>MAX(0,V28-U28)</f>
        <v/>
      </c>
      <c r="X28" s="351">
        <f>IF(C28="","",C28-WEEKDAY(C28,1)+1)</f>
        <v/>
      </c>
      <c r="Y28" s="351">
        <f>SUMPRODUCT(($X$14:$X27=X28)*(($V$14:$V27)+($O$14:$O27)))+IF(X28=X14,$L$11,0)</f>
        <v/>
      </c>
      <c r="Z28" s="351" t="n"/>
      <c r="AA28" s="351" t="n"/>
      <c r="AB28" s="351" t="n"/>
      <c r="AC28" s="351" t="n"/>
      <c r="AD28" s="351" t="n"/>
      <c r="AE28" s="351" t="n"/>
      <c r="AF28" s="351" t="n"/>
    </row>
    <row r="29" hidden="1" ht="15.75" customHeight="1" s="348" thickBot="1">
      <c r="A29" s="179" t="n"/>
      <c r="B29" s="176" t="n"/>
      <c r="C29" s="145" t="n"/>
      <c r="D29" s="6" t="n"/>
      <c r="E29" s="295">
        <f>IF(D29="", "",
 IF(D29=TIME(0,0,0), 0,
 IF(AND(D29&gt;=TIME(0,0,1), D29&lt;=TIME(2,0,0)), TIME(7,0,0),
 IF(AND(D29&gt;=TIME(6,0,0), D29&lt;=TIME(8,0,0)), TIME(12,0,0),
 IF(AND(D29&gt;TIME(8,0,0), D29&lt;=TIME(13,59,0)), TIME(15,0,0),
 IF(AND(D29&gt;=TIME(14,0,0), D29&lt;=TIME(17,59,0)), TIME(21,0,0),
 IF(AND(D29&gt;=TIME(18,0,0), D29&lt;=TIME(21,59,0)), TIME(0,0,0),
 IF(AND(D29&gt;=TIME(22,0,0), D29&lt;=TIME(23,59,59)), TIME(7,0,0), ""))))))))</f>
        <v/>
      </c>
      <c r="F29" s="6" t="n"/>
      <c r="G29" s="6" t="n"/>
      <c r="H29" s="6" t="n"/>
      <c r="I29" s="6" t="n"/>
      <c r="J29" s="6" t="n"/>
      <c r="K29" s="6" t="n"/>
      <c r="L29" s="6" t="n"/>
      <c r="M29" s="4">
        <f>MAX(0,V29-W29)</f>
        <v/>
      </c>
      <c r="N29" s="4">
        <f>(IF(OR($C29="",$D29=""),0,
 IF(OR($A28="Holiday",$A29="Holiday"),
    IF(ISNUMBER(MATCH(TRIM($B29),{"Phagwah","Good Friday","Easter Monday","Labour Day","Christmas","Eid ul Azha","Romans-2","Globe-12","Neptune P1"},0)),0,$I29),
 IF(AND(NOT(OR($A28="Annual Leave",$A29="Annual Leave")),$A29="Off day"),$I29,
  MAX(0,$I29-$V29)
  ))))+W29</f>
        <v/>
      </c>
      <c r="O29" s="4">
        <f>IF(AND(OR($A28="Holiday",$A29="Holiday"),
        ISNUMBER(MATCH(TRIM($B29),{"Phagwah","Good Friday","Easter Monday","Labour Day","Christmas","Eid ul Azha","Romans-2","Globe-12","Neptune P1"},0))),
   $I29,0)</f>
        <v/>
      </c>
      <c r="P29" s="4">
        <f>IF(OR($O$7="Canteen",$O$7="Head Office"),0,IF($I29&lt;=0,0,IF(AND($I28&lt;=0,OR(TRIM($J29)="Hebrews",TRIM($J29)="Romans",TRIM($J29)="Romans-2",TRIM($J29)="Globe",TRIM($J29)="Globe-12",TRIM($J29)="Neptune P1")),1,0)))</f>
        <v/>
      </c>
      <c r="Q29" s="6" t="n"/>
      <c r="R29" s="296">
        <f>IF(OR($O$7="Canteen",$O$7="Head Office"),0,IF(
  AND(
    SUMIFS(I:I, C:C, C29) &gt;= 8,
    COUNTIFS(C$14:C29, C29)=1,
    OR(
      TEXT(D29,"hh:mm:ss")="07:00:00",
      TEXT(D29,"hh:mm:ss")="15:00:00",
      TEXT(D29,"hh:mm:ss")="23:00:00",
      TEXT(D30,"hh:mm:ss")="07:00:00",
      TEXT(D30,"hh:mm:ss")="15:00:00",
      TEXT(D30,"hh:mm:ss")="23:00:00"
    )
  ),
  1,
  0
))</f>
        <v/>
      </c>
      <c r="S29" s="4">
        <f>IF(OR($A28="Annual Leave",$A29="Annual Leave"),IF(AND($A28&lt;&gt;"Annual Leave",$A29="Annual Leave"),8,0),0)</f>
        <v/>
      </c>
      <c r="T29" s="146" t="n"/>
      <c r="U29" s="351">
        <f>MAX(0,40-Y29)</f>
        <v/>
      </c>
      <c r="V29" s="351">
        <f>IF(OR($C29="",$D29=""),0,
 IF(OR($A28="Holiday",$A29="Holiday"),0,
 IF(AND(NOT(OR($A28="Annual Leave",$A29="Annual Leave")),$A29="Off day"),0,
  IF($I28+$I29&gt;=8,IF($I28&gt;=8,0,8-$I28),$I29)
  )))</f>
        <v/>
      </c>
      <c r="W29" s="351">
        <f>MAX(0,V29-U29)</f>
        <v/>
      </c>
      <c r="X29" s="351">
        <f>IF(C29="","",C29-WEEKDAY(C29,1)+1)</f>
        <v/>
      </c>
      <c r="Y29" s="351">
        <f>SUMPRODUCT(($X$14:$X28=X29)*(($V$14:$V28)+($O$14:$O28)))+IF(X29=X14,$L$11,0)</f>
        <v/>
      </c>
      <c r="Z29" s="351" t="n"/>
      <c r="AA29" s="351" t="n"/>
      <c r="AB29" s="351" t="n"/>
      <c r="AC29" s="351" t="n"/>
      <c r="AD29" s="351" t="n"/>
      <c r="AE29" s="351" t="n"/>
      <c r="AF29" s="351" t="n"/>
    </row>
    <row r="30" ht="24" customHeight="1" s="348" thickBot="1">
      <c r="A30" s="147" t="inlineStr">
        <is>
          <t>On Day</t>
        </is>
      </c>
      <c r="B30" s="180" t="n"/>
      <c r="C30" s="88">
        <f>C27+1</f>
        <v/>
      </c>
      <c r="D30" s="54" t="n"/>
      <c r="E30" s="148">
        <f>IF(D30="", "",
 IF(D30=TIME(0,0,0), 0,
 IF(AND(D30&gt;=TIME(0,0,1), D30&lt;=TIME(2,0,0)), TIME(7,0,0),
 IF(AND(D30&gt;=TIME(6,0,0), D30&lt;=TIME(8,0,0)), TIME(12,0,0),
 IF(AND(D30&gt;TIME(8,0,0), D30&lt;=TIME(13,59,0)), TIME(15,0,0),
 IF(AND(D30&gt;=TIME(14,0,0), D30&lt;=TIME(17,59,0)), TIME(21,0,0),
 IF(AND(D30&gt;=TIME(18,0,0), D30&lt;=TIME(21,59,0)), TIME(0,0,0),
 IF(AND(D30&gt;=TIME(22,0,0), D30&lt;=TIME(23,59,59)), TIME(7,0,0), ""))))))))</f>
        <v/>
      </c>
      <c r="F30" s="149" t="n"/>
      <c r="G30" s="148">
        <f>IF(AND(D30&gt;=TIME(6,0,0),D30&lt;=TIME(8,0,0)),E30,"")</f>
        <v/>
      </c>
      <c r="H30" s="54" t="n"/>
      <c r="I30" s="55">
        <f>ROUND(IF(OR(D30="",E30="",E30=0),0,IF(H30="",MOD(E30-D30,1)*24,MOD(H30-D30,1)*24)),2)</f>
        <v/>
      </c>
      <c r="J30" s="150" t="n"/>
      <c r="K30" s="270" t="n"/>
      <c r="L30" s="181" t="n"/>
      <c r="M30" s="272">
        <f>MAX(0,V30-W30)</f>
        <v/>
      </c>
      <c r="N30" s="56">
        <f>(IF(OR($C30="",$D30=""),0,
 IF(OR($A30="Holiday",$A31="Holiday"),
    IF(ISNUMBER(MATCH(TRIM($B30),{"Phagwah","Good Friday","Easter Monday","Labour Day","Christmas","Eid ul Azha","Romans-2","Globe-12","Neptune P1"},0)),0,$I30),
 IF(AND(NOT(OR($A30="Annual Leave",$A31="Annual Leave")),$A30="Off day"),$I30,
  MAX(0,$I30-$V30)
  ))))+W30</f>
        <v/>
      </c>
      <c r="O30" s="56">
        <f>IF(AND(OR($A30="Holiday",$A31="Holiday"),
        ISNUMBER(MATCH(TRIM($B30),{"Phagwah","Good Friday","Easter Monday","Labour Day","Christmas","Eid ul Azha","Romans-2","Globe-12","Neptune P1"},0))),
   $I30,0)</f>
        <v/>
      </c>
      <c r="P30" s="56">
        <f>IF(OR($O$7="Canteen",$O$7="Head Office"),0,IF($I30&lt;=0,0,IF(OR(OR(TRIM($J30)="Hebrews",TRIM($J30)="Romans",TRIM($J30)="Romans-2",TRIM($J30)="Globe",TRIM($J30)="Globe-12",TRIM($J30)="Neptune P1"),AND($I31&gt;0,OR(TRIM($J31)="Hebrews",TRIM($J31)="Romans",TRIM($J31)="Romans-2",TRIM($J31)="Globe",TRIM($J31)="Globe-12",TRIM($J31)="Neptune P1"))),1,0)))</f>
        <v/>
      </c>
      <c r="Q30" s="57" t="n"/>
      <c r="R30" s="56">
        <f>IF(OR($O$7="Canteen",$O$7="Head Office"),0,IF(
  AND(
    SUMIFS(I:I, C:C, C30) &gt;= 8,
    COUNTIFS(C$14:C30, C30)=1,
    OR(
      TEXT(D30,"hh:mm:ss")="07:00:00",
      TEXT(D30,"hh:mm:ss")="15:00:00",
      TEXT(D30,"hh:mm:ss")="23:00:00",
      TEXT(D31,"hh:mm:ss")="07:00:00",
      TEXT(D31,"hh:mm:ss")="15:00:00",
      TEXT(D31,"hh:mm:ss")="23:00:00"
    )
  ),
  1,
  0
))</f>
        <v/>
      </c>
      <c r="S30" s="56">
        <f>IF(OR($A30="Annual Leave",$A31="Annual Leave"),IF($A30="Annual Leave",8,0),0)</f>
        <v/>
      </c>
      <c r="T30" s="58" t="n"/>
      <c r="U30" s="144">
        <f>MAX(0,40-Y30)</f>
        <v/>
      </c>
      <c r="V30" s="151">
        <f>IF(OR($C30="",$D30=""),0,
 IF(OR($A30="Holiday",$A31="Holiday"),0,
 IF(AND(NOT(OR($A30="Annual Leave",$A31="Annual Leave")),$A30="Off day"),0,
  IF($I30+$I31&gt;=8,IF($I30&gt;=8,8,$I30),$I30)
  )))</f>
        <v/>
      </c>
      <c r="W30" s="151">
        <f>MAX(0,V30-U30)</f>
        <v/>
      </c>
      <c r="X30" s="151">
        <f>IF(C30="","",C30-WEEKDAY(C30,1)+1)</f>
        <v/>
      </c>
      <c r="Y30" s="151">
        <f>SUMPRODUCT(($X$14:$X29=X30)*(($V$14:$V29)+($O$14:$O29)))+IF(X30=X14,$L$11,0)</f>
        <v/>
      </c>
      <c r="Z30" s="151" t="n"/>
      <c r="AA30" s="151" t="n"/>
      <c r="AB30" s="151" t="n"/>
      <c r="AC30" s="351" t="n"/>
      <c r="AD30" s="351" t="n"/>
      <c r="AE30" s="351" t="n"/>
      <c r="AF30" s="351" t="n"/>
    </row>
    <row r="31" ht="24" customHeight="1" s="348" thickBot="1">
      <c r="A31" s="147" t="inlineStr">
        <is>
          <t>On Day</t>
        </is>
      </c>
      <c r="B31" s="182" t="n"/>
      <c r="C31" s="89">
        <f>C30</f>
        <v/>
      </c>
      <c r="D31" s="59" t="n"/>
      <c r="E31" s="152">
        <f>IF(D31="", "",
 IF(D31=TIME(0,0,0), 0,
 IF(AND(D31&gt;=TIME(0,0,1), D31&lt;=TIME(2,0,0)), TIME(7,0,0),
 IF(AND(D31&gt;=TIME(6,0,0), D31&lt;=TIME(8,0,0)), TIME(12,0,0),
 IF(AND(D31&gt;TIME(8,0,0), D31&lt;=TIME(13,59,0)), TIME(15,0,0),
 IF(AND(D31&gt;=TIME(14,0,0), D31&lt;=TIME(17,59,0)), TIME(21,0,0),
 IF(AND(D31&gt;=TIME(18,0,0), D31&lt;=TIME(21,59,0)), TIME(0,0,0),
 IF(AND(D31&gt;=TIME(22,0,0), D31&lt;=TIME(23,59,59)), TIME(7,0,0), ""))))))))</f>
        <v/>
      </c>
      <c r="F31" s="153" t="n"/>
      <c r="G31" s="152">
        <f>IF(AND(D31&gt;=TIME(6,0,0),D31&lt;=TIME(8,0,0)),E31,"")</f>
        <v/>
      </c>
      <c r="H31" s="59" t="n"/>
      <c r="I31" s="60">
        <f>ROUND(IF(OR(D31="",E31="",E31=0),0,IF(H31="",MOD(E31-D31,1)*24,MOD(H31-D31,1)*24)),2)</f>
        <v/>
      </c>
      <c r="J31" s="150" t="n"/>
      <c r="K31" s="270" t="n"/>
      <c r="L31" s="183" t="n"/>
      <c r="M31" s="272">
        <f>MAX(0,V31-W31)</f>
        <v/>
      </c>
      <c r="N31" s="61">
        <f>(IF(OR($C31="",$D31=""),0,
 IF(OR($A30="Holiday",$A31="Holiday"),
    IF(ISNUMBER(MATCH(TRIM($B31),{"Phagwah","Good Friday","Easter Monday","Labour Day","Christmas","Eid ul Azha","Romans-2","Globe-12","Neptune P1"},0)),0,$I31),
 IF(AND(NOT(OR($A30="Annual Leave",$A31="Annual Leave")),$A31="Off day"),$I31,
  MAX(0,$I31-$V31)
  ))))+W31</f>
        <v/>
      </c>
      <c r="O31" s="61">
        <f>IF(AND(OR($A30="Holiday",$A31="Holiday"),
        ISNUMBER(MATCH(TRIM($B31),{"Phagwah","Good Friday","Easter Monday","Labour Day","Christmas","Eid ul Azha","Romans-2","Globe-12","Neptune P1"},0))),
   $I31,0)</f>
        <v/>
      </c>
      <c r="P31" s="61">
        <f>IF(OR($O$7="Canteen",$O$7="Head Office"),0,IF($I31&lt;=0,0,IF(AND($I30&lt;=0,OR(TRIM($J31)="Hebrews",TRIM($J31)="Romans",TRIM($J31)="Romans-2",TRIM($J31)="Globe",TRIM($J31)="Globe-12",TRIM($J31)="Neptune P1")),1,0)))</f>
        <v/>
      </c>
      <c r="Q31" s="62" t="n"/>
      <c r="R31" s="61">
        <f>IF(OR($O$7="Canteen",$O$7="Head Office"),0,IF(
  AND(
    SUMIFS(I:I, C:C, C31) &gt;= 8,
    COUNTIFS(C$14:C31, C31)=1,
    OR(
      TEXT(D31,"hh:mm:ss")="07:00:00",
      TEXT(D31,"hh:mm:ss")="15:00:00",
      TEXT(D31,"hh:mm:ss")="23:00:00",
      TEXT(D32,"hh:mm:ss")="07:00:00",
      TEXT(D32,"hh:mm:ss")="15:00:00",
      TEXT(D32,"hh:mm:ss")="23:00:00"
    )
  ),
  1,
  0
))</f>
        <v/>
      </c>
      <c r="S31" s="61">
        <f>IF(OR($A30="Annual Leave",$A31="Annual Leave"),IF(AND($A30&lt;&gt;"Annual Leave",$A31="Annual Leave"),8,0),0)</f>
        <v/>
      </c>
      <c r="T31" s="63" t="n"/>
      <c r="U31" s="144">
        <f>MAX(0,40-Y31)</f>
        <v/>
      </c>
      <c r="V31" s="151">
        <f>IF(OR($C31="",$D31=""),0,
 IF(OR($A30="Holiday",$A31="Holiday"),0,
 IF(AND(NOT(OR($A30="Annual Leave",$A31="Annual Leave")),$A31="Off day"),0,
  IF($I30+$I31&gt;=8,IF($I30&gt;=8,0,8-$I30),$I31)
  )))</f>
        <v/>
      </c>
      <c r="W31" s="151">
        <f>MAX(0,V31-U31)</f>
        <v/>
      </c>
      <c r="X31" s="151">
        <f>IF(C31="","",C31-WEEKDAY(C31,1)+1)</f>
        <v/>
      </c>
      <c r="Y31" s="151">
        <f>SUMPRODUCT(($X$14:$X30=X31)*(($V$14:$V30)+($O$14:$O30)))+IF(X31=X14,$L$11,0)</f>
        <v/>
      </c>
      <c r="Z31" s="151" t="n"/>
      <c r="AA31" s="151" t="n"/>
      <c r="AB31" s="151" t="n"/>
      <c r="AC31" s="351" t="n"/>
      <c r="AD31" s="351" t="n"/>
      <c r="AE31" s="351" t="n"/>
      <c r="AF31" s="351" t="n"/>
    </row>
    <row r="32" ht="24" customHeight="1" s="348" thickBot="1">
      <c r="A32" s="184" t="inlineStr">
        <is>
          <t>On Day</t>
        </is>
      </c>
      <c r="B32" s="185" t="n"/>
      <c r="C32" s="101">
        <f>C30+1</f>
        <v/>
      </c>
      <c r="D32" s="11" t="n"/>
      <c r="E32" s="186">
        <f>IF(D32="", "",
 IF(D32=TIME(0,0,0), 0,
 IF(AND(D32&gt;=TIME(0,0,1), D32&lt;=TIME(2,0,0)), TIME(7,0,0),
 IF(AND(D32&gt;=TIME(6,0,0), D32&lt;=TIME(8,0,0)), TIME(12,0,0),
 IF(AND(D32&gt;TIME(8,0,0), D32&lt;=TIME(13,59,0)), TIME(15,0,0),
 IF(AND(D32&gt;=TIME(14,0,0), D32&lt;=TIME(17,59,0)), TIME(21,0,0),
 IF(AND(D32&gt;=TIME(18,0,0), D32&lt;=TIME(21,59,0)), TIME(0,0,0),
 IF(AND(D32&gt;=TIME(22,0,0), D32&lt;=TIME(23,59,59)), TIME(7,0,0), ""))))))))</f>
        <v/>
      </c>
      <c r="F32" s="187" t="n"/>
      <c r="G32" s="186">
        <f>IF(AND(D32&gt;=TIME(6,0,0),D32&lt;=TIME(8,0,0)),E32,"")</f>
        <v/>
      </c>
      <c r="H32" s="11" t="n"/>
      <c r="I32" s="87">
        <f>ROUND(IF(OR(D32="",E32="",E32=0),0,IF(H32="",MOD(E32-D32,1)*24,MOD(H32-D32,1)*24)),2)</f>
        <v/>
      </c>
      <c r="J32" s="188" t="n"/>
      <c r="K32" s="297" t="n"/>
      <c r="L32" s="189" t="n"/>
      <c r="M32" s="298">
        <f>MAX(0,V32-W32)</f>
        <v/>
      </c>
      <c r="N32" s="12">
        <f>(IF(OR($C32="",$D32=""),0,
 IF(OR($A32="Holiday",$A33="Holiday"),
    IF(ISNUMBER(MATCH(TRIM($B32),{"Phagwah","Good Friday","Easter Monday","Labour Day","Christmas","Eid ul Azha","Romans-2","Globe-12","Neptune P1"},0)),0,$I32),
 IF(AND(NOT(OR($A32="Annual Leave",$A33="Annual Leave")),$A32="Off day"),$I32,
  MAX(0,$I32-$V32)
  ))))+W32</f>
        <v/>
      </c>
      <c r="O32" s="12">
        <f>IF(AND(OR($A32="Holiday",$A33="Holiday"),
        ISNUMBER(MATCH(TRIM($B32),{"Phagwah","Good Friday","Easter Monday","Labour Day","Christmas","Eid ul Azha","Romans-2","Globe-12","Neptune P1"},0))),
   $I32,0)</f>
        <v/>
      </c>
      <c r="P32" s="12">
        <f>IF(OR($O$7="Canteen",$O$7="Head Office"),0,IF($I32&lt;=0,0,IF(OR(OR(TRIM($J32)="Hebrews",TRIM($J32)="Romans",TRIM($J32)="Romans-2",TRIM($J32)="Globe",TRIM($J32)="Globe-12",TRIM($J32)="Neptune P1"),AND($I33&gt;0,OR(TRIM($J33)="Hebrews",TRIM($J33)="Romans",TRIM($J33)="Romans-2",TRIM($J33)="Globe",TRIM($J33)="Globe-12",TRIM($J33)="Neptune P1"))),1,0)))</f>
        <v/>
      </c>
      <c r="Q32" s="13" t="n"/>
      <c r="R32" s="12">
        <f>IF(OR($O$7="Canteen",$O$7="Head Office"),0,IF(
  AND(
    SUMIFS(I:I, C:C, C32) &gt;= 8,
    COUNTIFS(C$14:C32, C32)=1,
    OR(
      TEXT(D32,"hh:mm:ss")="07:00:00",
      TEXT(D32,"hh:mm:ss")="15:00:00",
      TEXT(D32,"hh:mm:ss")="23:00:00",
      TEXT(D33,"hh:mm:ss")="07:00:00",
      TEXT(D33,"hh:mm:ss")="15:00:00",
      TEXT(D33,"hh:mm:ss")="23:00:00"
    )
  ),
  1,
  0
))</f>
        <v/>
      </c>
      <c r="S32" s="12">
        <f>IF(OR($A32="Annual Leave",$A33="Annual Leave"),IF($A32="Annual Leave",8,0),0)</f>
        <v/>
      </c>
      <c r="T32" s="102" t="n"/>
      <c r="U32" s="144">
        <f>MAX(0,40-Y32)</f>
        <v/>
      </c>
      <c r="V32" s="351">
        <f>IF(OR($C32="",$D32=""),0,
 IF(OR($A32="Holiday",$A33="Holiday"),0,
 IF(AND(NOT(OR($A32="Annual Leave",$A33="Annual Leave")),$A32="Off day"),0,
  IF($I32+$I33&gt;=8,IF($I32&gt;=8,8,$I32),$I32)
  )))</f>
        <v/>
      </c>
      <c r="W32" s="351">
        <f>MAX(0,V32-U32)</f>
        <v/>
      </c>
      <c r="X32" s="351">
        <f>IF(C32="","",C32-WEEKDAY(C32,1)+1)</f>
        <v/>
      </c>
      <c r="Y32" s="351">
        <f>SUMPRODUCT(($X$14:$X31=X32)*(($V$14:$V31)+($O$14:$O31)))+IF(X32=X14,$L$11,0)</f>
        <v/>
      </c>
      <c r="Z32" s="351" t="n"/>
      <c r="AA32" s="351" t="n"/>
      <c r="AB32" s="351" t="n"/>
      <c r="AC32" s="351" t="n"/>
      <c r="AD32" s="351" t="n"/>
      <c r="AE32" s="351" t="n"/>
      <c r="AF32" s="351" t="n"/>
    </row>
    <row r="33" ht="24" customHeight="1" s="348" thickBot="1">
      <c r="A33" s="184" t="inlineStr">
        <is>
          <t>On Day</t>
        </is>
      </c>
      <c r="B33" s="299" t="n"/>
      <c r="C33" s="101">
        <f>C32</f>
        <v/>
      </c>
      <c r="D33" s="300" t="n"/>
      <c r="E33" s="301">
        <f>IF(D33="", "",
 IF(D33=TIME(0,0,0), 0,
 IF(AND(D33&gt;=TIME(0,0,1), D33&lt;=TIME(2,0,0)), TIME(7,0,0),
 IF(AND(D33&gt;=TIME(6,0,0), D33&lt;=TIME(8,0,0)), TIME(12,0,0),
 IF(AND(D33&gt;TIME(8,0,0), D33&lt;=TIME(13,59,0)), TIME(15,0,0),
 IF(AND(D33&gt;=TIME(14,0,0), D33&lt;=TIME(17,59,0)), TIME(21,0,0),
 IF(AND(D33&gt;=TIME(18,0,0), D33&lt;=TIME(21,59,0)), TIME(0,0,0),
 IF(AND(D33&gt;=TIME(22,0,0), D33&lt;=TIME(23,59,59)), TIME(7,0,0), ""))))))))</f>
        <v/>
      </c>
      <c r="F33" s="187" t="n"/>
      <c r="G33" s="301">
        <f>IF(AND(D33&gt;=TIME(6,0,0),D33&lt;=TIME(8,0,0)),E33,"")</f>
        <v/>
      </c>
      <c r="H33" s="300" t="n"/>
      <c r="I33" s="87">
        <f>ROUND(IF(OR(D33="",E33="",E33=0),0,IF(H33="",MOD(E33-D33,1)*24,MOD(H33-D33,1)*24)),2)</f>
        <v/>
      </c>
      <c r="J33" s="190" t="n"/>
      <c r="K33" s="297" t="n"/>
      <c r="L33" s="189" t="n"/>
      <c r="M33" s="298">
        <f>MAX(0,V33-W33)</f>
        <v/>
      </c>
      <c r="N33" s="302">
        <f>(IF(OR($C33="",$D33=""),0,
 IF(OR($A32="Holiday",$A33="Holiday"),
    IF(ISNUMBER(MATCH(TRIM($B33),{"Phagwah","Good Friday","Easter Monday","Labour Day","Christmas","Eid ul Azha","Romans-2","Globe-12","Neptune P1"},0)),0,$I33),
 IF(AND(NOT(OR($A32="Annual Leave",$A33="Annual Leave")),$A33="Off day"),$I33,
  MAX(0,$I33-$V33)
  ))))+W33</f>
        <v/>
      </c>
      <c r="O33" s="302">
        <f>IF(AND(OR($A32="Holiday",$A33="Holiday"),
        ISNUMBER(MATCH(TRIM($B33),{"Phagwah","Good Friday","Easter Monday","Labour Day","Christmas","Eid ul Azha","Romans-2","Globe-12","Neptune P1"},0))),
   $I33,0)</f>
        <v/>
      </c>
      <c r="P33" s="302">
        <f>IF(OR($O$7="Canteen",$O$7="Head Office"),0,IF($I33&lt;=0,0,IF(AND($I32&lt;=0,OR(TRIM($J33)="Hebrews",TRIM($J33)="Romans",TRIM($J33)="Romans-2",TRIM($J33)="Globe",TRIM($J33)="Globe-12",TRIM($J33)="Neptune P1")),1,0)))</f>
        <v/>
      </c>
      <c r="Q33" s="303" t="n"/>
      <c r="R33" s="302">
        <f>IF(OR($O$7="Canteen",$O$7="Head Office"),0,IF(
  AND(
    SUMIFS(I:I, C:C, C33) &gt;= 8,
    COUNTIFS(C$14:C33, C33)=1,
    OR(
      TEXT(D33,"hh:mm:ss")="07:00:00",
      TEXT(D33,"hh:mm:ss")="15:00:00",
      TEXT(D33,"hh:mm:ss")="23:00:00",
      TEXT(D34,"hh:mm:ss")="07:00:00",
      TEXT(D34,"hh:mm:ss")="15:00:00",
      TEXT(D34,"hh:mm:ss")="23:00:00"
    )
  ),
  1,
  0
))</f>
        <v/>
      </c>
      <c r="S33" s="302">
        <f>IF(OR($A32="Annual Leave",$A33="Annual Leave"),IF(AND($A32&lt;&gt;"Annual Leave",$A33="Annual Leave"),8,0),0)</f>
        <v/>
      </c>
      <c r="T33" s="304" t="n"/>
      <c r="U33" s="144">
        <f>MAX(0,40-Y33)</f>
        <v/>
      </c>
      <c r="V33" s="351">
        <f>IF(OR($C33="",$D33=""),0,
 IF(OR($A32="Holiday",$A33="Holiday"),0,
 IF(AND(NOT(OR($A32="Annual Leave",$A33="Annual Leave")),$A33="Off day"),0,
  IF($I32+$I33&gt;=8,IF($I32&gt;=8,0,8-$I32),$I33)
  )))</f>
        <v/>
      </c>
      <c r="W33" s="351">
        <f>MAX(0,V33-U33)</f>
        <v/>
      </c>
      <c r="X33" s="351">
        <f>IF(C33="","",C33-WEEKDAY(C33,1)+1)</f>
        <v/>
      </c>
      <c r="Y33" s="351">
        <f>SUMPRODUCT(($X$14:$X32=X33)*(($V$14:$V32)+($O$14:$O32)))+IF(X33=X14,$L$11,0)</f>
        <v/>
      </c>
      <c r="Z33" s="351" t="n"/>
      <c r="AA33" s="351" t="n"/>
      <c r="AB33" s="351" t="n"/>
      <c r="AC33" s="351" t="n"/>
      <c r="AD33" s="351" t="n"/>
      <c r="AE33" s="351" t="n"/>
      <c r="AF33" s="351" t="n"/>
    </row>
    <row r="34" ht="24" customHeight="1" s="348" thickBot="1">
      <c r="A34" s="159" t="inlineStr">
        <is>
          <t>On Day</t>
        </is>
      </c>
      <c r="B34" s="191" t="n"/>
      <c r="C34" s="92">
        <f>C32+1</f>
        <v/>
      </c>
      <c r="D34" s="31" t="n"/>
      <c r="E34" s="160">
        <f>IF(D34="", "",
 IF(D34=TIME(0,0,0), 0,
 IF(AND(D34&gt;=TIME(0,0,1), D34&lt;=TIME(2,0,0)), TIME(7,0,0),
 IF(AND(D34&gt;=TIME(6,0,0), D34&lt;=TIME(8,0,0)), TIME(12,0,0),
 IF(AND(D34&gt;TIME(8,0,0), D34&lt;=TIME(13,59,0)), TIME(15,0,0),
 IF(AND(D34&gt;=TIME(14,0,0), D34&lt;=TIME(17,59,0)), TIME(21,0,0),
 IF(AND(D34&gt;=TIME(18,0,0), D34&lt;=TIME(21,59,0)), TIME(0,0,0),
 IF(AND(D34&gt;=TIME(22,0,0), D34&lt;=TIME(23,59,59)), TIME(7,0,0), ""))))))))</f>
        <v/>
      </c>
      <c r="F34" s="161" t="n"/>
      <c r="G34" s="160">
        <f>IF(AND(D34&gt;=TIME(6,0,0),D34&lt;=TIME(8,0,0)),E34,"")</f>
        <v/>
      </c>
      <c r="H34" s="31" t="n"/>
      <c r="I34" s="32">
        <f>ROUND(IF(OR(D34="",E34="",E34=0),0,IF(H34="",MOD(E34-D34,1)*24,MOD(H34-D34,1)*24)),2)</f>
        <v/>
      </c>
      <c r="J34" s="162" t="n"/>
      <c r="K34" s="282" t="n"/>
      <c r="L34" s="181" t="n"/>
      <c r="M34" s="283">
        <f>MAX(0,V34-W34)</f>
        <v/>
      </c>
      <c r="N34" s="33">
        <f>(IF(OR($C34="",$D34=""),0,
 IF(OR($A34="Holiday",$A35="Holiday"),
    IF(ISNUMBER(MATCH(TRIM($B34),{"Phagwah","Good Friday","Easter Monday","Labour Day","Christmas","Eid ul Azha","Romans-2","Globe-12","Neptune P1"},0)),0,$I34),
 IF(AND(NOT(OR($A34="Annual Leave",$A35="Annual Leave")),$A34="Off day"),$I34,
  MAX(0,$I34-$V34)
  ))))+W34</f>
        <v/>
      </c>
      <c r="O34" s="33">
        <f>IF(AND(OR($A34="Holiday",$A35="Holiday"),
        ISNUMBER(MATCH(TRIM($B34),{"Phagwah","Good Friday","Easter Monday","Labour Day","Christmas","Eid ul Azha","Romans-2","Globe-12","Neptune P1"},0))),
   $I34,0)</f>
        <v/>
      </c>
      <c r="P34" s="33">
        <f>IF(OR($O$7="Canteen",$O$7="Head Office"),0,IF($I34&lt;=0,0,IF(OR(OR(TRIM($J34)="Hebrews",TRIM($J34)="Romans",TRIM($J34)="Romans-2",TRIM($J34)="Globe",TRIM($J34)="Globe-12",TRIM($J34)="Neptune P1"),AND($I35&gt;0,OR(TRIM($J35)="Hebrews",TRIM($J35)="Romans",TRIM($J35)="Romans-2",TRIM($J35)="Globe",TRIM($J35)="Globe-12",TRIM($J35)="Neptune P1"))),1,0)))</f>
        <v/>
      </c>
      <c r="Q34" s="34" t="n"/>
      <c r="R34" s="33">
        <f>IF(OR($O$7="Canteen",$O$7="Head Office"),0,IF(
  AND(
    SUMIFS(I:I, C:C, C34) &gt;= 8,
    COUNTIFS(C$14:C34, C34)=1,
    OR(
      TEXT(D34,"hh:mm:ss")="07:00:00",
      TEXT(D34,"hh:mm:ss")="15:00:00",
      TEXT(D34,"hh:mm:ss")="23:00:00",
      TEXT(D35,"hh:mm:ss")="07:00:00",
      TEXT(D35,"hh:mm:ss")="15:00:00",
      TEXT(D35,"hh:mm:ss")="23:00:00"
    )
  ),
  1,
  0
))</f>
        <v/>
      </c>
      <c r="S34" s="33">
        <f>IF(OR($A34="Annual Leave",$A35="Annual Leave"),IF($A34="Annual Leave",8,0),0)</f>
        <v/>
      </c>
      <c r="T34" s="35" t="n"/>
      <c r="U34" s="144">
        <f>MAX(0,40-Y34)</f>
        <v/>
      </c>
      <c r="V34" s="351">
        <f>IF(OR($C34="",$D34=""),0,
 IF(OR($A34="Holiday",$A35="Holiday"),0,
 IF(AND(NOT(OR($A34="Annual Leave",$A35="Annual Leave")),$A34="Off day"),0,
  IF($I34+$I35&gt;=8,IF($I34&gt;=8,8,$I34),$I34)
  )))</f>
        <v/>
      </c>
      <c r="W34" s="351">
        <f>MAX(0,V34-U34)</f>
        <v/>
      </c>
      <c r="X34" s="351">
        <f>IF(C34="","",C34-WEEKDAY(C34,1)+1)</f>
        <v/>
      </c>
      <c r="Y34" s="351">
        <f>SUMPRODUCT(($X$14:$X33=X34)*(($V$14:$V33)+($O$14:$O33)))+IF(X34=X14,$L$11,0)</f>
        <v/>
      </c>
      <c r="Z34" s="351" t="n"/>
      <c r="AA34" s="351" t="n"/>
      <c r="AB34" s="351" t="n"/>
      <c r="AC34" s="351" t="n"/>
      <c r="AD34" s="351" t="n"/>
      <c r="AE34" s="351" t="n"/>
      <c r="AF34" s="351" t="n"/>
    </row>
    <row r="35" ht="24" customHeight="1" s="348" thickBot="1">
      <c r="A35" s="159" t="inlineStr">
        <is>
          <t>On Day</t>
        </is>
      </c>
      <c r="B35" s="192" t="n"/>
      <c r="C35" s="93">
        <f>C34</f>
        <v/>
      </c>
      <c r="D35" s="36" t="n"/>
      <c r="E35" s="163">
        <f>IF(D35="", "",
 IF(D35=TIME(0,0,0), 0,
 IF(AND(D35&gt;=TIME(0,0,1), D35&lt;=TIME(2,0,0)), TIME(7,0,0),
 IF(AND(D35&gt;=TIME(6,0,0), D35&lt;=TIME(8,0,0)), TIME(12,0,0),
 IF(AND(D35&gt;TIME(8,0,0), D35&lt;=TIME(13,59,0)), TIME(15,0,0),
 IF(AND(D35&gt;=TIME(14,0,0), D35&lt;=TIME(17,59,0)), TIME(21,0,0),
 IF(AND(D35&gt;=TIME(18,0,0), D35&lt;=TIME(21,59,0)), TIME(0,0,0),
 IF(AND(D35&gt;=TIME(22,0,0), D35&lt;=TIME(23,59,59)), TIME(7,0,0), ""))))))))</f>
        <v/>
      </c>
      <c r="F35" s="164" t="n"/>
      <c r="G35" s="163">
        <f>IF(AND(D35&gt;=TIME(6,0,0),D35&lt;=TIME(8,0,0)),E35,"")</f>
        <v/>
      </c>
      <c r="H35" s="36" t="n"/>
      <c r="I35" s="37">
        <f>ROUND(IF(OR(D35="",E35="",E35=0),0,IF(H35="",MOD(E35-D35,1)*24,MOD(H35-D35,1)*24)),2)</f>
        <v/>
      </c>
      <c r="J35" s="162" t="n"/>
      <c r="K35" s="282" t="n"/>
      <c r="L35" s="183" t="n"/>
      <c r="M35" s="283">
        <f>MAX(0,V35-W35)</f>
        <v/>
      </c>
      <c r="N35" s="38">
        <f>(IF(OR($C35="",$D35=""),0,
 IF(OR($A34="Holiday",$A35="Holiday"),
    IF(ISNUMBER(MATCH(TRIM($B35),{"Phagwah","Good Friday","Easter Monday","Labour Day","Christmas","Eid ul Azha","Romans-2","Globe-12","Neptune P1"},0)),0,$I35),
 IF(AND(NOT(OR($A34="Annual Leave",$A35="Annual Leave")),$A35="Off day"),$I35,
  MAX(0,$I35-$V35)
  ))))+W35</f>
        <v/>
      </c>
      <c r="O35" s="38">
        <f>IF(AND(OR($A34="Holiday",$A35="Holiday"),
        ISNUMBER(MATCH(TRIM($B35),{"Phagwah","Good Friday","Easter Monday","Labour Day","Christmas","Eid ul Azha","Romans-2","Globe-12","Neptune P1"},0))),
   $I35,0)</f>
        <v/>
      </c>
      <c r="P35" s="38">
        <f>IF(OR($O$7="Canteen",$O$7="Head Office"),0,IF($I35&lt;=0,0,IF(AND($I34&lt;=0,OR(TRIM($J35)="Hebrews",TRIM($J35)="Romans",TRIM($J35)="Romans-2",TRIM($J35)="Globe",TRIM($J35)="Globe-12",TRIM($J35)="Neptune P1")),1,0)))</f>
        <v/>
      </c>
      <c r="Q35" s="39" t="n"/>
      <c r="R35" s="38">
        <f>IF(OR($O$7="Canteen",$O$7="Head Office"),0,IF(
  AND(
    SUMIFS(I:I, C:C, C35) &gt;= 8,
    COUNTIFS(C$14:C35, C35)=1,
    OR(
      TEXT(D35,"hh:mm:ss")="07:00:00",
      TEXT(D35,"hh:mm:ss")="15:00:00",
      TEXT(D35,"hh:mm:ss")="23:00:00",
      TEXT(D36,"hh:mm:ss")="07:00:00",
      TEXT(D36,"hh:mm:ss")="15:00:00",
      TEXT(D36,"hh:mm:ss")="23:00:00"
    )
  ),
  1,
  0
))</f>
        <v/>
      </c>
      <c r="S35" s="38">
        <f>IF(OR($A34="Annual Leave",$A35="Annual Leave"),IF(AND($A34&lt;&gt;"Annual Leave",$A35="Annual Leave"),8,0),0)</f>
        <v/>
      </c>
      <c r="T35" s="40" t="n"/>
      <c r="U35" s="144">
        <f>MAX(0,40-Y35)</f>
        <v/>
      </c>
      <c r="V35" s="351">
        <f>IF(OR($C35="",$D35=""),0,
 IF(OR($A34="Holiday",$A35="Holiday"),0,
 IF(AND(NOT(OR($A34="Annual Leave",$A35="Annual Leave")),$A35="Off day"),0,
  IF($I34+$I35&gt;=8,IF($I34&gt;=8,0,8-$I34),$I35)
  )))</f>
        <v/>
      </c>
      <c r="W35" s="351">
        <f>MAX(0,V35-U35)</f>
        <v/>
      </c>
      <c r="X35" s="351">
        <f>IF(C35="","",C35-WEEKDAY(C35,1)+1)</f>
        <v/>
      </c>
      <c r="Y35" s="351">
        <f>SUMPRODUCT(($X$14:$X34=X35)*(($V$14:$V34)+($O$14:$O34)))+IF(X35=X14,$L$11,0)</f>
        <v/>
      </c>
      <c r="Z35" s="351" t="n"/>
      <c r="AA35" s="351" t="n"/>
      <c r="AB35" s="351" t="n"/>
      <c r="AC35" s="351" t="n"/>
      <c r="AD35" s="351" t="n"/>
      <c r="AE35" s="351" t="n"/>
      <c r="AF35" s="351" t="n"/>
    </row>
    <row r="36" ht="24" customHeight="1" s="348" thickBot="1">
      <c r="A36" s="154" t="inlineStr">
        <is>
          <t>On Day</t>
        </is>
      </c>
      <c r="B36" s="193" t="n"/>
      <c r="C36" s="90">
        <f>C34+1</f>
        <v/>
      </c>
      <c r="D36" s="8" t="n"/>
      <c r="E36" s="155">
        <f>IF(D36="", "",
 IF(D36=TIME(0,0,0), 0,
 IF(AND(D36&gt;=TIME(0,0,1), D36&lt;=TIME(2,0,0)), TIME(7,0,0),
 IF(AND(D36&gt;=TIME(6,0,0), D36&lt;=TIME(8,0,0)), TIME(12,0,0),
 IF(AND(D36&gt;TIME(8,0,0), D36&lt;=TIME(13,59,0)), TIME(15,0,0),
 IF(AND(D36&gt;=TIME(14,0,0), D36&lt;=TIME(17,59,0)), TIME(21,0,0),
 IF(AND(D36&gt;=TIME(18,0,0), D36&lt;=TIME(21,59,0)), TIME(0,0,0),
 IF(AND(D36&gt;=TIME(22,0,0), D36&lt;=TIME(23,59,59)), TIME(7,0,0), ""))))))))</f>
        <v/>
      </c>
      <c r="F36" s="156" t="n"/>
      <c r="G36" s="155">
        <f>IF(AND(D36&gt;=TIME(6,0,0),D36&lt;=TIME(8,0,0)),E36,"")</f>
        <v/>
      </c>
      <c r="H36" s="8" t="n"/>
      <c r="I36" s="30">
        <f>ROUND(IF(OR(D36="",E36="",E36=0),0,IF(H36="",MOD(E36-D36,1)*24,MOD(H36-D36,1)*24)),2)</f>
        <v/>
      </c>
      <c r="J36" s="157" t="n"/>
      <c r="K36" s="274" t="n"/>
      <c r="L36" s="189" t="n"/>
      <c r="M36" s="275">
        <f>MAX(0,V36-W36)</f>
        <v/>
      </c>
      <c r="N36" s="9">
        <f>(IF(OR($C36="",$D36=""),0,
 IF(OR($A36="Holiday",$A37="Holiday"),
    IF(ISNUMBER(MATCH(TRIM($B36),{"Phagwah","Good Friday","Easter Monday","Labour Day","Christmas","Eid ul Azha","Romans-2","Globe-12","Neptune P1"},0)),0,$I36),
 IF(AND(NOT(OR($A36="Annual Leave",$A37="Annual Leave")),$A36="Off day"),$I36,
  MAX(0,$I36-$V36)
  ))))+W36</f>
        <v/>
      </c>
      <c r="O36" s="9">
        <f>IF(AND(OR($A36="Holiday",$A37="Holiday"),
        ISNUMBER(MATCH(TRIM($B36),{"Phagwah","Good Friday","Easter Monday","Labour Day","Christmas","Eid ul Azha","Romans-2","Globe-12","Neptune P1"},0))),
   $I36,0)</f>
        <v/>
      </c>
      <c r="P36" s="9">
        <f>IF(OR($O$7="Canteen",$O$7="Head Office"),0,IF($I36&lt;=0,0,IF(OR(OR(TRIM($J36)="Hebrews",TRIM($J36)="Romans",TRIM($J36)="Romans-2",TRIM($J36)="Globe",TRIM($J36)="Globe-12",TRIM($J36)="Neptune P1"),AND($I37&gt;0,OR(TRIM($J37)="Hebrews",TRIM($J37)="Romans",TRIM($J37)="Romans-2",TRIM($J37)="Globe",TRIM($J37)="Globe-12",TRIM($J37)="Neptune P1"))),1,0)))</f>
        <v/>
      </c>
      <c r="Q36" s="10" t="n"/>
      <c r="R36" s="9">
        <f>IF(OR($O$7="Canteen",$O$7="Head Office"),0,IF(
  AND(
    SUMIFS(I:I, C:C, C36) &gt;= 8,
    COUNTIFS(C$14:C36, C36)=1,
    OR(
      TEXT(D36,"hh:mm:ss")="07:00:00",
      TEXT(D36,"hh:mm:ss")="15:00:00",
      TEXT(D36,"hh:mm:ss")="23:00:00",
      TEXT(D37,"hh:mm:ss")="07:00:00",
      TEXT(D37,"hh:mm:ss")="15:00:00",
      TEXT(D37,"hh:mm:ss")="23:00:00"
    )
  ),
  1,
  0
))</f>
        <v/>
      </c>
      <c r="S36" s="9">
        <f>IF(OR($A36="Annual Leave",$A37="Annual Leave"),IF($A36="Annual Leave",8,0),0)</f>
        <v/>
      </c>
      <c r="T36" s="91" t="n"/>
      <c r="U36" s="144">
        <f>MAX(0,40-Y36)</f>
        <v/>
      </c>
      <c r="V36" s="351">
        <f>IF(OR($C36="",$D36=""),0,
 IF(OR($A36="Holiday",$A37="Holiday"),0,
 IF(AND(NOT(OR($A36="Annual Leave",$A37="Annual Leave")),$A36="Off day"),0,
  IF($I36+$I37&gt;=8,IF($I36&gt;=8,8,$I36),$I36)
  )))</f>
        <v/>
      </c>
      <c r="W36" s="351">
        <f>MAX(0,V36-U36)</f>
        <v/>
      </c>
      <c r="X36" s="351">
        <f>IF(C36="","",C36-WEEKDAY(C36,1)+1)</f>
        <v/>
      </c>
      <c r="Y36" s="351">
        <f>SUMPRODUCT(($X$14:$X35=X36)*(($V$14:$V35)+($O$14:$O35)))+IF(X36=X14,$L$11,0)</f>
        <v/>
      </c>
      <c r="Z36" s="351" t="n"/>
      <c r="AA36" s="351" t="n"/>
      <c r="AB36" s="351" t="n"/>
      <c r="AC36" s="351" t="n"/>
      <c r="AD36" s="351" t="n"/>
      <c r="AE36" s="351" t="n"/>
      <c r="AF36" s="351" t="n"/>
    </row>
    <row r="37" ht="24" customHeight="1" s="348" thickBot="1">
      <c r="A37" s="154" t="inlineStr">
        <is>
          <t>On Day</t>
        </is>
      </c>
      <c r="B37" s="305" t="n"/>
      <c r="C37" s="90">
        <f>C36</f>
        <v/>
      </c>
      <c r="D37" s="276" t="n"/>
      <c r="E37" s="277">
        <f>IF(D37="", "",
 IF(D37=TIME(0,0,0), 0,
 IF(AND(D37&gt;=TIME(0,0,1), D37&lt;=TIME(2,0,0)), TIME(7,0,0),
 IF(AND(D37&gt;=TIME(6,0,0), D37&lt;=TIME(8,0,0)), TIME(12,0,0),
 IF(AND(D37&gt;TIME(8,0,0), D37&lt;=TIME(13,59,0)), TIME(15,0,0),
 IF(AND(D37&gt;=TIME(14,0,0), D37&lt;=TIME(17,59,0)), TIME(21,0,0),
 IF(AND(D37&gt;=TIME(18,0,0), D37&lt;=TIME(21,59,0)), TIME(0,0,0),
 IF(AND(D37&gt;=TIME(22,0,0), D37&lt;=TIME(23,59,59)), TIME(7,0,0), ""))))))))</f>
        <v/>
      </c>
      <c r="F37" s="156" t="n"/>
      <c r="G37" s="277">
        <f>IF(AND(D37&gt;=TIME(6,0,0),D37&lt;=TIME(8,0,0)),E37,"")</f>
        <v/>
      </c>
      <c r="H37" s="276" t="n"/>
      <c r="I37" s="30">
        <f>ROUND(IF(OR(D37="",E37="",E37=0),0,IF(H37="",MOD(E37-D37,1)*24,MOD(H37-D37,1)*24)),2)</f>
        <v/>
      </c>
      <c r="J37" s="158" t="n"/>
      <c r="K37" s="274" t="n"/>
      <c r="L37" s="189" t="n"/>
      <c r="M37" s="275">
        <f>MAX(0,V37-W37)</f>
        <v/>
      </c>
      <c r="N37" s="278">
        <f>(IF(OR($C37="",$D37=""),0,
 IF(OR($A36="Holiday",$A37="Holiday"),
    IF(ISNUMBER(MATCH(TRIM($B37),{"Phagwah","Good Friday","Easter Monday","Labour Day","Christmas","Eid ul Azha","Romans-2","Globe-12","Neptune P1"},0)),0,$I37),
 IF(AND(NOT(OR($A36="Annual Leave",$A37="Annual Leave")),$A37="Off day"),$I37,
  MAX(0,$I37-$V37)
  ))))+W37</f>
        <v/>
      </c>
      <c r="O37" s="278">
        <f>IF(AND(OR($A36="Holiday",$A37="Holiday"),
        ISNUMBER(MATCH(TRIM($B37),{"Phagwah","Good Friday","Easter Monday","Labour Day","Christmas","Eid ul Azha","Romans-2","Globe-12","Neptune P1"},0))),
   $I37,0)</f>
        <v/>
      </c>
      <c r="P37" s="278">
        <f>IF(OR($O$7="Canteen",$O$7="Head Office"),0,IF($I37&lt;=0,0,IF(AND($I36&lt;=0,OR(TRIM($J37)="Hebrews",TRIM($J37)="Romans",TRIM($J37)="Romans-2",TRIM($J37)="Globe",TRIM($J37)="Globe-12",TRIM($J37)="Neptune P1")),1,0)))</f>
        <v/>
      </c>
      <c r="Q37" s="279" t="n"/>
      <c r="R37" s="278">
        <f>IF(OR($O$7="Canteen",$O$7="Head Office"),0,IF(
  AND(
    SUMIFS(I:I, C:C, C37) &gt;= 8,
    COUNTIFS(C$14:C37, C37)=1,
    OR(
      TEXT(D37,"hh:mm:ss")="07:00:00",
      TEXT(D37,"hh:mm:ss")="15:00:00",
      TEXT(D37,"hh:mm:ss")="23:00:00",
      TEXT(D38,"hh:mm:ss")="07:00:00",
      TEXT(D38,"hh:mm:ss")="15:00:00",
      TEXT(D38,"hh:mm:ss")="23:00:00"
    )
  ),
  1,
  0
))</f>
        <v/>
      </c>
      <c r="S37" s="278">
        <f>IF(OR($A36="Annual Leave",$A37="Annual Leave"),IF(AND($A36&lt;&gt;"Annual Leave",$A37="Annual Leave"),8,0),0)</f>
        <v/>
      </c>
      <c r="T37" s="280" t="n"/>
      <c r="U37" s="144">
        <f>MAX(0,40-Y37)</f>
        <v/>
      </c>
      <c r="V37" s="351">
        <f>IF(OR($C37="",$D37=""),0,
 IF(OR($A36="Holiday",$A37="Holiday"),0,
 IF(AND(NOT(OR($A36="Annual Leave",$A37="Annual Leave")),$A37="Off day"),0,
  IF($I36+$I37&gt;=8,IF($I36&gt;=8,0,8-$I36),$I37)
  )))</f>
        <v/>
      </c>
      <c r="W37" s="351">
        <f>MAX(0,V37-U37)</f>
        <v/>
      </c>
      <c r="X37" s="351">
        <f>IF(C37="","",C37-WEEKDAY(C37,1)+1)</f>
        <v/>
      </c>
      <c r="Y37" s="351">
        <f>SUMPRODUCT(($X$14:$X36=X37)*(($V$14:$V36)+($O$14:$O36)))+IF(X37=X14,$L$11,0)</f>
        <v/>
      </c>
      <c r="Z37" s="351" t="n"/>
      <c r="AA37" s="351" t="n"/>
      <c r="AB37" s="351" t="n"/>
      <c r="AC37" s="351" t="n"/>
      <c r="AD37" s="351" t="n"/>
      <c r="AE37" s="351" t="n"/>
      <c r="AF37" s="351" t="n"/>
    </row>
    <row r="38" ht="24" customHeight="1" s="348" thickBot="1">
      <c r="A38" s="194" t="inlineStr">
        <is>
          <t>On Day</t>
        </is>
      </c>
      <c r="B38" s="195" t="n"/>
      <c r="C38" s="103">
        <f>C36+1</f>
        <v/>
      </c>
      <c r="D38" s="64" t="n"/>
      <c r="E38" s="196">
        <f>IF(D38="", "",
 IF(D38=TIME(0,0,0), 0,
 IF(AND(D38&gt;=TIME(0,0,1), D38&lt;=TIME(2,0,0)), TIME(7,0,0),
 IF(AND(D38&gt;=TIME(6,0,0), D38&lt;=TIME(8,0,0)), TIME(12,0,0),
 IF(AND(D38&gt;TIME(8,0,0), D38&lt;=TIME(13,59,0)), TIME(15,0,0),
 IF(AND(D38&gt;=TIME(14,0,0), D38&lt;=TIME(17,59,0)), TIME(21,0,0),
 IF(AND(D38&gt;=TIME(18,0,0), D38&lt;=TIME(21,59,0)), TIME(0,0,0),
 IF(AND(D38&gt;=TIME(22,0,0), D38&lt;=TIME(23,59,59)), TIME(7,0,0), ""))))))))</f>
        <v/>
      </c>
      <c r="F38" s="197" t="n"/>
      <c r="G38" s="196">
        <f>IF(AND(D38&gt;=TIME(6,0,0),D38&lt;=TIME(8,0,0)),E38,"")</f>
        <v/>
      </c>
      <c r="H38" s="64" t="n"/>
      <c r="I38" s="65">
        <f>ROUND(IF(OR(D38="",E38="",E38=0),0,IF(H38="",MOD(E38-D38,1)*24,MOD(H38-D38,1)*24)),2)</f>
        <v/>
      </c>
      <c r="J38" s="198" t="n"/>
      <c r="K38" s="306" t="n"/>
      <c r="L38" s="181" t="n"/>
      <c r="M38" s="307">
        <f>MAX(0,V38-W38)</f>
        <v/>
      </c>
      <c r="N38" s="66">
        <f>(IF(OR($C38="",$D38=""),0,
 IF(OR($A38="Holiday",$A39="Holiday"),
    IF(ISNUMBER(MATCH(TRIM($B38),{"Phagwah","Good Friday","Easter Monday","Labour Day","Christmas","Eid ul Azha","Romans-2","Globe-12","Neptune P1"},0)),0,$I38),
 IF(AND(NOT(OR($A38="Annual Leave",$A39="Annual Leave")),$A38="Off day"),$I38,
  MAX(0,$I38-$V38)
  ))))+W38</f>
        <v/>
      </c>
      <c r="O38" s="66">
        <f>IF(AND(OR($A38="Holiday",$A39="Holiday"),
        ISNUMBER(MATCH(TRIM($B38),{"Phagwah","Good Friday","Easter Monday","Labour Day","Christmas","Eid ul Azha","Romans-2","Globe-12","Neptune P1"},0))),
   $I38,0)</f>
        <v/>
      </c>
      <c r="P38" s="66">
        <f>IF(OR($O$7="Canteen",$O$7="Head Office"),0,IF($I38&lt;=0,0,IF(OR(OR(TRIM($J38)="Hebrews",TRIM($J38)="Romans",TRIM($J38)="Romans-2",TRIM($J38)="Globe",TRIM($J38)="Globe-12",TRIM($J38)="Neptune P1"),AND($I39&gt;0,OR(TRIM($J39)="Hebrews",TRIM($J39)="Romans",TRIM($J39)="Romans-2",TRIM($J39)="Globe",TRIM($J39)="Globe-12",TRIM($J39)="Neptune P1"))),1,0)))</f>
        <v/>
      </c>
      <c r="Q38" s="67" t="n"/>
      <c r="R38" s="66">
        <f>IF(OR($O$7="Canteen",$O$7="Head Office"),0,IF(
  AND(
    SUMIFS(I:I, C:C, C38) &gt;= 8,
    COUNTIFS(C$14:C38, C38)=1,
    OR(
      TEXT(D38,"hh:mm:ss")="07:00:00",
      TEXT(D38,"hh:mm:ss")="15:00:00",
      TEXT(D38,"hh:mm:ss")="23:00:00",
      TEXT(D39,"hh:mm:ss")="07:00:00",
      TEXT(D39,"hh:mm:ss")="15:00:00",
      TEXT(D39,"hh:mm:ss")="23:00:00"
    )
  ),
  1,
  0
))</f>
        <v/>
      </c>
      <c r="S38" s="66">
        <f>IF(OR($A38="Annual Leave",$A39="Annual Leave"),IF($A38="Annual Leave",8,0),0)</f>
        <v/>
      </c>
      <c r="T38" s="68" t="n"/>
      <c r="U38" s="144">
        <f>MAX(0,40-Y38)</f>
        <v/>
      </c>
      <c r="V38" s="351">
        <f>IF(OR($C38="",$D38=""),0,
 IF(OR($A38="Holiday",$A39="Holiday"),0,
 IF(AND(NOT(OR($A38="Annual Leave",$A39="Annual Leave")),$A38="Off day"),0,
  IF($I38+$I39&gt;=8,IF($I38&gt;=8,8,$I38),$I38)
  )))</f>
        <v/>
      </c>
      <c r="W38" s="351">
        <f>MAX(0,V38-U38)</f>
        <v/>
      </c>
      <c r="X38" s="351">
        <f>IF(C38="","",C38-WEEKDAY(C38,1)+1)</f>
        <v/>
      </c>
      <c r="Y38" s="351">
        <f>SUMPRODUCT(($X$14:$X37=X38)*(($V$14:$V37)+($O$14:$O37)))+IF(X38=X14,$L$11,0)</f>
        <v/>
      </c>
      <c r="Z38" s="351" t="n"/>
      <c r="AA38" s="351" t="n"/>
      <c r="AB38" s="351" t="n"/>
      <c r="AC38" s="351" t="n"/>
      <c r="AD38" s="351" t="n"/>
      <c r="AE38" s="351" t="n"/>
      <c r="AF38" s="351" t="n"/>
    </row>
    <row r="39" ht="24" customHeight="1" s="348" thickBot="1">
      <c r="A39" s="194" t="inlineStr">
        <is>
          <t>On Day</t>
        </is>
      </c>
      <c r="B39" s="199" t="n"/>
      <c r="C39" s="104">
        <f>C38</f>
        <v/>
      </c>
      <c r="D39" s="69" t="n"/>
      <c r="E39" s="200">
        <f>IF(D39="", "",
 IF(D39=TIME(0,0,0), 0,
 IF(AND(D39&gt;=TIME(0,0,1), D39&lt;=TIME(2,0,0)), TIME(7,0,0),
 IF(AND(D39&gt;=TIME(6,0,0), D39&lt;=TIME(8,0,0)), TIME(12,0,0),
 IF(AND(D39&gt;TIME(8,0,0), D39&lt;=TIME(13,59,0)), TIME(15,0,0),
 IF(AND(D39&gt;=TIME(14,0,0), D39&lt;=TIME(17,59,0)), TIME(21,0,0),
 IF(AND(D39&gt;=TIME(18,0,0), D39&lt;=TIME(21,59,0)), TIME(0,0,0),
 IF(AND(D39&gt;=TIME(22,0,0), D39&lt;=TIME(23,59,59)), TIME(7,0,0), ""))))))))</f>
        <v/>
      </c>
      <c r="F39" s="201" t="n"/>
      <c r="G39" s="200">
        <f>IF(AND(D39&gt;=TIME(6,0,0),D39&lt;=TIME(8,0,0)),E39,"")</f>
        <v/>
      </c>
      <c r="H39" s="69" t="n"/>
      <c r="I39" s="70">
        <f>ROUND(IF(OR(D39="",E39="",E39=0),0,IF(H39="",MOD(E39-D39,1)*24,MOD(H39-D39,1)*24)),2)</f>
        <v/>
      </c>
      <c r="J39" s="198" t="n"/>
      <c r="K39" s="306" t="n"/>
      <c r="L39" s="183" t="n"/>
      <c r="M39" s="307">
        <f>MAX(0,V39-W39)</f>
        <v/>
      </c>
      <c r="N39" s="71">
        <f>(IF(OR($C39="",$D39=""),0,
 IF(OR($A38="Holiday",$A39="Holiday"),
    IF(ISNUMBER(MATCH(TRIM($B39),{"Phagwah","Good Friday","Easter Monday","Labour Day","Christmas","Eid ul Azha","Romans-2","Globe-12","Neptune P1"},0)),0,$I39),
 IF(AND(NOT(OR($A38="Annual Leave",$A39="Annual Leave")),$A39="Off day"),$I39,
  MAX(0,$I39-$V39)
  ))))+W39</f>
        <v/>
      </c>
      <c r="O39" s="71">
        <f>IF(AND(OR($A38="Holiday",$A39="Holiday"),
        ISNUMBER(MATCH(TRIM($B39),{"Phagwah","Good Friday","Easter Monday","Labour Day","Christmas","Eid ul Azha","Romans-2","Globe-12","Neptune P1"},0))),
   $I39,0)</f>
        <v/>
      </c>
      <c r="P39" s="71">
        <f>IF(OR($O$7="Canteen",$O$7="Head Office"),0,IF($I39&lt;=0,0,IF(AND($I38&lt;=0,OR(TRIM($J39)="Hebrews",TRIM($J39)="Romans",TRIM($J39)="Romans-2",TRIM($J39)="Globe",TRIM($J39)="Globe-12",TRIM($J39)="Neptune P1")),1,0)))</f>
        <v/>
      </c>
      <c r="Q39" s="72" t="n"/>
      <c r="R39" s="71">
        <f>IF(OR($O$7="Canteen",$O$7="Head Office"),0,IF(
  AND(
    SUMIFS(I:I, C:C, C39) &gt;= 8,
    COUNTIFS(C$14:C39, C39)=1,
    OR(
      TEXT(D39,"hh:mm:ss")="07:00:00",
      TEXT(D39,"hh:mm:ss")="15:00:00",
      TEXT(D39,"hh:mm:ss")="23:00:00",
      TEXT(D40,"hh:mm:ss")="07:00:00",
      TEXT(D40,"hh:mm:ss")="15:00:00",
      TEXT(D40,"hh:mm:ss")="23:00:00"
    )
  ),
  1,
  0
))</f>
        <v/>
      </c>
      <c r="S39" s="71">
        <f>IF(OR($A38="Annual Leave",$A39="Annual Leave"),IF(AND($A38&lt;&gt;"Annual Leave",$A39="Annual Leave"),8,0),0)</f>
        <v/>
      </c>
      <c r="T39" s="73" t="n"/>
      <c r="U39" s="144">
        <f>MAX(0,40-Y39)</f>
        <v/>
      </c>
      <c r="V39" s="351">
        <f>IF(OR($C39="",$D39=""),0,
 IF(OR($A38="Holiday",$A39="Holiday"),0,
 IF(AND(NOT(OR($A38="Annual Leave",$A39="Annual Leave")),$A39="Off day"),0,
  IF($I38+$I39&gt;=8,IF($I38&gt;=8,0,8-$I38),$I39)
  )))</f>
        <v/>
      </c>
      <c r="W39" s="351">
        <f>MAX(0,V39-U39)</f>
        <v/>
      </c>
      <c r="X39" s="351">
        <f>IF(C39="","",C39-WEEKDAY(C39,1)+1)</f>
        <v/>
      </c>
      <c r="Y39" s="351">
        <f>SUMPRODUCT(($X$14:$X38=X39)*(($V$14:$V38)+($O$14:$O38)))+IF(X39=X14,$L$11,0)</f>
        <v/>
      </c>
      <c r="Z39" s="351" t="n"/>
      <c r="AA39" s="351" t="n"/>
      <c r="AB39" s="351" t="n"/>
      <c r="AC39" s="351" t="n"/>
      <c r="AD39" s="351" t="n"/>
      <c r="AE39" s="351" t="n"/>
      <c r="AF39" s="351" t="n"/>
    </row>
    <row r="40" ht="24" customHeight="1" s="348" thickBot="1">
      <c r="A40" s="202" t="inlineStr">
        <is>
          <t>On Day</t>
        </is>
      </c>
      <c r="B40" s="203" t="n"/>
      <c r="C40" s="105">
        <f>C38+1</f>
        <v/>
      </c>
      <c r="D40" s="74" t="n"/>
      <c r="E40" s="204">
        <f>IF(D40="", "",
 IF(D40=TIME(0,0,0), 0,
 IF(AND(D40&gt;=TIME(0,0,1), D40&lt;=TIME(2,0,0)), TIME(7,0,0),
 IF(AND(D40&gt;=TIME(6,0,0), D40&lt;=TIME(8,0,0)), TIME(12,0,0),
 IF(AND(D40&gt;TIME(8,0,0), D40&lt;=TIME(13,59,0)), TIME(15,0,0),
 IF(AND(D40&gt;=TIME(14,0,0), D40&lt;=TIME(17,59,0)), TIME(21,0,0),
 IF(AND(D40&gt;=TIME(18,0,0), D40&lt;=TIME(21,59,0)), TIME(0,0,0),
 IF(AND(D40&gt;=TIME(22,0,0), D40&lt;=TIME(23,59,59)), TIME(7,0,0), ""))))))))</f>
        <v/>
      </c>
      <c r="F40" s="205" t="n"/>
      <c r="G40" s="204">
        <f>IF(AND(D40&gt;=TIME(6,0,0),D40&lt;=TIME(8,0,0)),E40,"")</f>
        <v/>
      </c>
      <c r="H40" s="74" t="n"/>
      <c r="I40" s="106">
        <f>ROUND(IF(OR(D40="",E40="",E40=0),0,IF(H40="",MOD(E40-D40,1)*24,MOD(H40-D40,1)*24)),2)</f>
        <v/>
      </c>
      <c r="J40" s="206" t="n"/>
      <c r="K40" s="308" t="n"/>
      <c r="L40" s="189" t="n"/>
      <c r="M40" s="309">
        <f>MAX(0,V40-W40)</f>
        <v/>
      </c>
      <c r="N40" s="75">
        <f>(IF(OR($C40="",$D40=""),0,
 IF(OR($A40="Holiday",$A41="Holiday"),
    IF(ISNUMBER(MATCH(TRIM($B40),{"Phagwah","Good Friday","Easter Monday","Labour Day","Christmas","Eid ul Azha","Romans-2","Globe-12","Neptune P1"},0)),0,$I40),
 IF(AND(NOT(OR($A40="Annual Leave",$A41="Annual Leave")),$A40="Off day"),$I40,
  MAX(0,$I40-$V40)
  ))))+W40</f>
        <v/>
      </c>
      <c r="O40" s="75">
        <f>IF(AND(OR($A40="Holiday",$A41="Holiday"),
        ISNUMBER(MATCH(TRIM($B40),{"Phagwah","Good Friday","Easter Monday","Labour Day","Christmas","Eid ul Azha","Romans-2","Globe-12","Neptune P1"},0))),
   $I40,0)</f>
        <v/>
      </c>
      <c r="P40" s="75">
        <f>IF(OR($O$7="Canteen",$O$7="Head Office"),0,IF($I40&lt;=0,0,IF(OR(OR(TRIM($J40)="Hebrews",TRIM($J40)="Romans",TRIM($J40)="Romans-2",TRIM($J40)="Globe",TRIM($J40)="Globe-12",TRIM($J40)="Neptune P1"),AND($I41&gt;0,OR(TRIM($J41)="Hebrews",TRIM($J41)="Romans",TRIM($J41)="Romans-2",TRIM($J41)="Globe",TRIM($J41)="Globe-12",TRIM($J41)="Neptune P1"))),1,0)))</f>
        <v/>
      </c>
      <c r="Q40" s="76" t="n"/>
      <c r="R40" s="75">
        <f>IF(OR($O$7="Canteen",$O$7="Head Office"),0,IF(
  AND(
    SUMIFS(I:I, C:C, C40) &gt;= 8,
    COUNTIFS(C$14:C40, C40)=1,
    OR(
      TEXT(D40,"hh:mm:ss")="07:00:00",
      TEXT(D40,"hh:mm:ss")="15:00:00",
      TEXT(D40,"hh:mm:ss")="23:00:00",
      TEXT(D41,"hh:mm:ss")="07:00:00",
      TEXT(D41,"hh:mm:ss")="15:00:00",
      TEXT(D41,"hh:mm:ss")="23:00:00"
    )
  ),
  1,
  0
))</f>
        <v/>
      </c>
      <c r="S40" s="75">
        <f>IF(OR($A40="Annual Leave",$A41="Annual Leave"),IF($A40="Annual Leave",8,0),0)</f>
        <v/>
      </c>
      <c r="T40" s="107" t="n"/>
      <c r="U40" s="144">
        <f>MAX(0,40-Y40)</f>
        <v/>
      </c>
      <c r="V40" s="351">
        <f>IF(OR($C40="",$D40=""),0,
 IF(OR($A40="Holiday",$A41="Holiday"),0,
 IF(AND(NOT(OR($A40="Annual Leave",$A41="Annual Leave")),$A40="Off day"),0,
  IF($I40+$I41&gt;=8,IF($I40&gt;=8,8,$I40),$I40)
  )))</f>
        <v/>
      </c>
      <c r="W40" s="351">
        <f>MAX(0,V40-U40)</f>
        <v/>
      </c>
      <c r="X40" s="351">
        <f>IF(C40="","",C40-WEEKDAY(C40,1)+1)</f>
        <v/>
      </c>
      <c r="Y40" s="351">
        <f>SUMPRODUCT(($X$14:$X39=X40)*(($V$14:$V39)+($O$14:$O39)))+IF(X40=X14,$L$11,0)</f>
        <v/>
      </c>
      <c r="Z40" s="351" t="n"/>
      <c r="AA40" s="351" t="n"/>
      <c r="AB40" s="351" t="n"/>
      <c r="AC40" s="351" t="n"/>
      <c r="AD40" s="351" t="n"/>
      <c r="AE40" s="351" t="n"/>
      <c r="AF40" s="351" t="n"/>
    </row>
    <row r="41" ht="24" customHeight="1" s="348" thickBot="1">
      <c r="A41" s="202" t="inlineStr">
        <is>
          <t>On Day</t>
        </is>
      </c>
      <c r="B41" s="310" t="n"/>
      <c r="C41" s="105">
        <f>C40</f>
        <v/>
      </c>
      <c r="D41" s="311" t="n"/>
      <c r="E41" s="312">
        <f>IF(D41="", "",
 IF(D41=TIME(0,0,0), 0,
 IF(AND(D41&gt;=TIME(0,0,1), D41&lt;=TIME(2,0,0)), TIME(7,0,0),
 IF(AND(D41&gt;=TIME(6,0,0), D41&lt;=TIME(8,0,0)), TIME(12,0,0),
 IF(AND(D41&gt;TIME(8,0,0), D41&lt;=TIME(13,59,0)), TIME(15,0,0),
 IF(AND(D41&gt;=TIME(14,0,0), D41&lt;=TIME(17,59,0)), TIME(21,0,0),
 IF(AND(D41&gt;=TIME(18,0,0), D41&lt;=TIME(21,59,0)), TIME(0,0,0),
 IF(AND(D41&gt;=TIME(22,0,0), D41&lt;=TIME(23,59,59)), TIME(7,0,0), ""))))))))</f>
        <v/>
      </c>
      <c r="F41" s="205" t="n"/>
      <c r="G41" s="312">
        <f>IF(AND(D41&gt;=TIME(6,0,0),D41&lt;=TIME(8,0,0)),E41,"")</f>
        <v/>
      </c>
      <c r="H41" s="311" t="n"/>
      <c r="I41" s="106">
        <f>ROUND(IF(OR(D41="",E41="",E41=0),0,IF(H41="",MOD(E41-D41,1)*24,MOD(H41-D41,1)*24)),2)</f>
        <v/>
      </c>
      <c r="J41" s="207" t="n"/>
      <c r="K41" s="308" t="n"/>
      <c r="L41" s="189" t="n"/>
      <c r="M41" s="309">
        <f>MAX(0,V41-W41)</f>
        <v/>
      </c>
      <c r="N41" s="313">
        <f>(IF(OR($C41="",$D41=""),0,
 IF(OR($A40="Holiday",$A41="Holiday"),
    IF(ISNUMBER(MATCH(TRIM($B41),{"Phagwah","Good Friday","Easter Monday","Labour Day","Christmas","Eid ul Azha","Romans-2","Globe-12","Neptune P1"},0)),0,$I41),
 IF(AND(NOT(OR($A40="Annual Leave",$A41="Annual Leave")),$A41="Off day"),$I41,
  MAX(0,$I41-$V41)
  ))))+W41</f>
        <v/>
      </c>
      <c r="O41" s="313">
        <f>IF(AND(OR($A40="Holiday",$A41="Holiday"),
        ISNUMBER(MATCH(TRIM($B41),{"Phagwah","Good Friday","Easter Monday","Labour Day","Christmas","Eid ul Azha","Romans-2","Globe-12","Neptune P1"},0))),
   $I41,0)</f>
        <v/>
      </c>
      <c r="P41" s="313">
        <f>IF(OR($O$7="Canteen",$O$7="Head Office"),0,IF($I41&lt;=0,0,IF(AND($I40&lt;=0,OR(TRIM($J41)="Hebrews",TRIM($J41)="Romans",TRIM($J41)="Romans-2",TRIM($J41)="Globe",TRIM($J41)="Globe-12",TRIM($J41)="Neptune P1")),1,0)))</f>
        <v/>
      </c>
      <c r="Q41" s="314" t="n"/>
      <c r="R41" s="313">
        <f>IF(OR($O$7="Canteen",$O$7="Head Office"),0,IF(
  AND(
    SUMIFS(I:I, C:C, C41) &gt;= 8,
    COUNTIFS(C$14:C41, C41)=1,
    OR(
      TEXT(D41,"hh:mm:ss")="07:00:00",
      TEXT(D41,"hh:mm:ss")="15:00:00",
      TEXT(D41,"hh:mm:ss")="23:00:00",
      TEXT(D42,"hh:mm:ss")="07:00:00",
      TEXT(D42,"hh:mm:ss")="15:00:00",
      TEXT(D42,"hh:mm:ss")="23:00:00"
    )
  ),
  1,
  0
))</f>
        <v/>
      </c>
      <c r="S41" s="313">
        <f>IF(OR($A40="Annual Leave",$A41="Annual Leave"),IF(AND($A40&lt;&gt;"Annual Leave",$A41="Annual Leave"),8,0),0)</f>
        <v/>
      </c>
      <c r="T41" s="315" t="n"/>
      <c r="U41" s="144">
        <f>MAX(0,40-Y41)</f>
        <v/>
      </c>
      <c r="V41" s="351">
        <f>IF(OR($C41="",$D41=""),0,
 IF(OR($A40="Holiday",$A41="Holiday"),0,
 IF(AND(NOT(OR($A40="Annual Leave",$A41="Annual Leave")),$A41="Off day"),0,
  IF($I40+$I41&gt;=8,IF($I40&gt;=8,0,8-$I40),$I41)
  )))</f>
        <v/>
      </c>
      <c r="W41" s="351">
        <f>MAX(0,V41-U41)</f>
        <v/>
      </c>
      <c r="X41" s="351">
        <f>IF(C41="","",C41-WEEKDAY(C41,1)+1)</f>
        <v/>
      </c>
      <c r="Y41" s="351">
        <f>SUMPRODUCT(($X$14:$X40=X41)*(($V$14:$V40)+($O$14:$O40)))+IF(X41=X14,$L$11,0)</f>
        <v/>
      </c>
      <c r="Z41" s="351" t="n"/>
      <c r="AA41" s="351" t="n"/>
      <c r="AB41" s="351" t="n"/>
      <c r="AC41" s="351" t="n"/>
      <c r="AD41" s="351" t="n"/>
      <c r="AE41" s="351" t="n"/>
      <c r="AF41" s="351" t="n"/>
    </row>
    <row r="42" ht="24" customHeight="1" s="348" thickBot="1">
      <c r="A42" s="208" t="inlineStr">
        <is>
          <t>On Day</t>
        </is>
      </c>
      <c r="B42" s="209" t="n"/>
      <c r="C42" s="108">
        <f>C40+1</f>
        <v/>
      </c>
      <c r="D42" s="77" t="n"/>
      <c r="E42" s="210">
        <f>IF(D42="", "",
 IF(D42=TIME(0,0,0), 0,
 IF(AND(D42&gt;=TIME(0,0,1), D42&lt;=TIME(2,0,0)), TIME(7,0,0),
 IF(AND(D42&gt;=TIME(6,0,0), D42&lt;=TIME(8,0,0)), TIME(12,0,0),
 IF(AND(D42&gt;TIME(8,0,0), D42&lt;=TIME(13,59,0)), TIME(15,0,0),
 IF(AND(D42&gt;=TIME(14,0,0), D42&lt;=TIME(17,59,0)), TIME(21,0,0),
 IF(AND(D42&gt;=TIME(18,0,0), D42&lt;=TIME(21,59,0)), TIME(0,0,0),
 IF(AND(D42&gt;=TIME(22,0,0), D42&lt;=TIME(23,59,59)), TIME(7,0,0), ""))))))))</f>
        <v/>
      </c>
      <c r="F42" s="211" t="n"/>
      <c r="G42" s="210">
        <f>IF(AND(D42&gt;=TIME(6,0,0),D42&lt;=TIME(8,0,0)),E42,"")</f>
        <v/>
      </c>
      <c r="H42" s="77" t="n"/>
      <c r="I42" s="16">
        <f>ROUND(IF(OR(D42="",E42="",E42=0),0,IF(H42="",MOD(E42-D42,1)*24,MOD(H42-D42,1)*24)),2)</f>
        <v/>
      </c>
      <c r="J42" s="212" t="n"/>
      <c r="K42" s="316" t="n"/>
      <c r="L42" s="181" t="n"/>
      <c r="M42" s="317">
        <f>MAX(0,V42-W42)</f>
        <v/>
      </c>
      <c r="N42" s="17">
        <f>(IF(OR($C42="",$D42=""),0,
 IF(OR($A42="Holiday",$A43="Holiday"),
    IF(ISNUMBER(MATCH(TRIM($B42),{"Phagwah","Good Friday","Easter Monday","Labour Day","Christmas","Eid ul Azha","Romans-2","Globe-12","Neptune P1"},0)),0,$I42),
 IF(AND(NOT(OR($A42="Annual Leave",$A43="Annual Leave")),$A42="Off day"),$I42,
  MAX(0,$I42-$V42)
  ))))+W42</f>
        <v/>
      </c>
      <c r="O42" s="213">
        <f>IF(AND(OR($A42="Holiday",$A43="Holiday"),
        ISNUMBER(MATCH(TRIM($B42),{"Phagwah","Good Friday","Easter Monday","Labour Day","Christmas","Eid ul Azha","Romans-2","Globe-12","Neptune P1"},0))),
   $I42,0)</f>
        <v/>
      </c>
      <c r="P42" s="17">
        <f>IF(OR($O$7="Canteen",$O$7="Head Office"),0,IF($I42&lt;=0,0,IF(OR(OR(TRIM($J42)="Hebrews",TRIM($J42)="Romans",TRIM($J42)="Romans-2",TRIM($J42)="Globe",TRIM($J42)="Globe-12",TRIM($J42)="Neptune P1"),AND($I43&gt;0,OR(TRIM($J43)="Hebrews",TRIM($J43)="Romans",TRIM($J43)="Romans-2",TRIM($J43)="Globe",TRIM($J43)="Globe-12",TRIM($J43)="Neptune P1"))),1,0)))</f>
        <v/>
      </c>
      <c r="Q42" s="78" t="n"/>
      <c r="R42" s="213">
        <f>IF(OR($O$7="Canteen",$O$7="Head Office"),0,IF(
  AND(
    SUMIFS(I:I, C:C, C42) &gt;= 8,
    COUNTIFS(C$14:C42, C42)=1,
    OR(
      TEXT(D42,"hh:mm:ss")="07:00:00",
      TEXT(D42,"hh:mm:ss")="15:00:00",
      TEXT(D42,"hh:mm:ss")="23:00:00",
      TEXT(D43,"hh:mm:ss")="07:00:00",
      TEXT(D43,"hh:mm:ss")="15:00:00",
      TEXT(D43,"hh:mm:ss")="23:00:00"
    )
  ),
  1,
  0
))</f>
        <v/>
      </c>
      <c r="S42" s="213">
        <f>IF(OR($A42="Annual Leave",$A43="Annual Leave"),IF($A42="Annual Leave",8,0),0)</f>
        <v/>
      </c>
      <c r="T42" s="79" t="n"/>
      <c r="U42" s="144">
        <f>MAX(0,40-Y42)</f>
        <v/>
      </c>
      <c r="V42" s="351">
        <f>IF(OR($C42="",$D42=""),0,
 IF(OR($A42="Holiday",$A43="Holiday"),0,
 IF(AND(NOT(OR($A42="Annual Leave",$A43="Annual Leave")),$A42="Off day"),0,
  IF($I42+$I43&gt;=8,IF($I42&gt;=8,8,$I42),$I42)
  )))</f>
        <v/>
      </c>
      <c r="W42" s="351">
        <f>MAX(0,V42-U42)</f>
        <v/>
      </c>
      <c r="X42" s="351">
        <f>IF(C42="","",C42-WEEKDAY(C42,1)+1)</f>
        <v/>
      </c>
      <c r="Y42" s="351">
        <f>SUMPRODUCT(($X$14:$X41=X42)*(($V$14:$V41)+($O$14:$O41)))+IF(X42=X14,$L$11,0)</f>
        <v/>
      </c>
      <c r="Z42" s="351" t="n"/>
      <c r="AA42" s="351" t="n"/>
      <c r="AB42" s="351" t="n"/>
      <c r="AC42" s="351" t="n"/>
      <c r="AD42" s="351" t="n"/>
      <c r="AE42" s="351" t="n"/>
      <c r="AF42" s="351" t="n"/>
    </row>
    <row r="43" ht="24" customHeight="1" s="348" thickBot="1">
      <c r="A43" s="208" t="inlineStr">
        <is>
          <t>On Day</t>
        </is>
      </c>
      <c r="B43" s="214" t="n"/>
      <c r="C43" s="109">
        <f>C42</f>
        <v/>
      </c>
      <c r="D43" s="18" t="n"/>
      <c r="E43" s="215">
        <f>IF(D43="", "",
 IF(D43=TIME(0,0,0), 0,
 IF(AND(D43&gt;=TIME(0,0,1), D43&lt;=TIME(2,0,0)), TIME(7,0,0),
 IF(AND(D43&gt;=TIME(6,0,0), D43&lt;=TIME(8,0,0)), TIME(12,0,0),
 IF(AND(D43&gt;TIME(8,0,0), D43&lt;=TIME(13,59,0)), TIME(15,0,0),
 IF(AND(D43&gt;=TIME(14,0,0), D43&lt;=TIME(17,59,0)), TIME(21,0,0),
 IF(AND(D43&gt;=TIME(18,0,0), D43&lt;=TIME(21,59,0)), TIME(0,0,0),
 IF(AND(D43&gt;=TIME(22,0,0), D43&lt;=TIME(23,59,59)), TIME(7,0,0), ""))))))))</f>
        <v/>
      </c>
      <c r="F43" s="216" t="n"/>
      <c r="G43" s="215">
        <f>IF(AND(D43&gt;=TIME(6,0,0),D43&lt;=TIME(8,0,0)),E43,"")</f>
        <v/>
      </c>
      <c r="H43" s="18" t="n"/>
      <c r="I43" s="19">
        <f>ROUND(IF(OR(D43="",E43="",E43=0),0,IF(H43="",MOD(E43-D43,1)*24,MOD(H43-D43,1)*24)),2)</f>
        <v/>
      </c>
      <c r="J43" s="212" t="n"/>
      <c r="K43" s="316" t="n"/>
      <c r="L43" s="183" t="n"/>
      <c r="M43" s="317">
        <f>MAX(0,V43-W43)</f>
        <v/>
      </c>
      <c r="N43" s="20">
        <f>(IF(OR($C43="",$D43=""),0,
 IF(OR($A42="Holiday",$A43="Holiday"),
    IF(ISNUMBER(MATCH(TRIM($B43),{"Phagwah","Good Friday","Easter Monday","Labour Day","Christmas","Eid ul Azha","Romans-2","Globe-12","Neptune P1"},0)),0,$I43),
 IF(AND(NOT(OR($A42="Annual Leave",$A43="Annual Leave")),$A43="Off day"),$I43,
  MAX(0,$I43-$V43)
  ))))+W43</f>
        <v/>
      </c>
      <c r="O43" s="20">
        <f>IF(AND(OR($A42="Holiday",$A43="Holiday"),
        ISNUMBER(MATCH(TRIM($B43),{"Phagwah","Good Friday","Easter Monday","Labour Day","Christmas","Eid ul Azha","Romans-2","Globe-12","Neptune P1"},0))),
   $I43,0)</f>
        <v/>
      </c>
      <c r="P43" s="20">
        <f>IF(OR($O$7="Canteen",$O$7="Head Office"),0,IF($I43&lt;=0,0,IF(AND($I42&lt;=0,OR(TRIM($J43)="Hebrews",TRIM($J43)="Romans",TRIM($J43)="Romans-2",TRIM($J43)="Globe",TRIM($J43)="Globe-12",TRIM($J43)="Neptune P1")),1,0)))</f>
        <v/>
      </c>
      <c r="Q43" s="21" t="n"/>
      <c r="R43" s="20">
        <f>IF(OR($O$7="Canteen",$O$7="Head Office"),0,IF(
  AND(
    SUMIFS(I:I, C:C, C43) &gt;= 8,
    COUNTIFS(C$14:C43, C43)=1,
    OR(
      TEXT(D43,"hh:mm:ss")="07:00:00",
      TEXT(D43,"hh:mm:ss")="15:00:00",
      TEXT(D43,"hh:mm:ss")="23:00:00",
      TEXT(D49,"hh:mm:ss")="07:00:00",
      TEXT(D49,"hh:mm:ss")="15:00:00",
      TEXT(D49,"hh:mm:ss")="23:00:00"
    )
  ),
  1,
  0
))</f>
        <v/>
      </c>
      <c r="S43" s="20">
        <f>IF(OR($A42="Annual Leave",$A43="Annual Leave"),IF(AND($A42&lt;&gt;"Annual Leave",$A43="Annual Leave"),8,0),0)</f>
        <v/>
      </c>
      <c r="T43" s="22" t="n"/>
      <c r="U43" s="144">
        <f>MAX(0,40-Y43)</f>
        <v/>
      </c>
      <c r="V43" s="351">
        <f>IF(OR($C43="",$D43=""),0,
 IF(OR($A42="Holiday",$A43="Holiday"),0,
 IF(AND(NOT(OR($A42="Annual Leave",$A43="Annual Leave")),$A43="Off day"),0,
  IF($I42+$I43&gt;=8,IF($I42&gt;=8,0,8-$I42),$I43)
  )))</f>
        <v/>
      </c>
      <c r="W43" s="351">
        <f>MAX(0,V43-U43)</f>
        <v/>
      </c>
      <c r="X43" s="351">
        <f>IF(C43="","",C43-WEEKDAY(C43,1)+1)</f>
        <v/>
      </c>
      <c r="Y43" s="351">
        <f>SUMPRODUCT(($X$14:$X42=X43)*(($V$14:$V42)+($O$14:$O42)))+IF(X43=X14,$L$11,0)</f>
        <v/>
      </c>
      <c r="Z43" s="351" t="n"/>
      <c r="AA43" s="351" t="n"/>
      <c r="AB43" s="351" t="n"/>
      <c r="AC43" s="351" t="n"/>
      <c r="AD43" s="351" t="n"/>
      <c r="AE43" s="351" t="n"/>
      <c r="AF43" s="351" t="n"/>
    </row>
    <row r="44" ht="24" customHeight="1" s="348" thickBot="1">
      <c r="A44" s="176" t="n"/>
      <c r="B44" s="176" t="n"/>
      <c r="C44" s="217" t="n"/>
      <c r="D44" s="110" t="n"/>
      <c r="E44" s="110" t="n"/>
      <c r="F44" s="218" t="n"/>
      <c r="G44" s="110" t="n"/>
      <c r="H44" s="110" t="n"/>
      <c r="I44" s="219" t="n"/>
      <c r="J44" s="219" t="n"/>
      <c r="K44" s="219" t="n"/>
      <c r="L44" s="219" t="n"/>
      <c r="M44" s="111">
        <f>MAX(0,V44-W44)</f>
        <v/>
      </c>
      <c r="N44" s="112">
        <f>(IF(OR($C44="",$D44=""),0,
 IF(OR($A44="Holiday",$A45="Holiday"),
    IF(ISNUMBER(MATCH(TRIM($B44),{"Phagwah","Good Friday","Easter Monday","Labour Day","Christmas","Eid ul Azha","Romans-2","Globe-12","Neptune P1"},0)),0,$I44),
 IF(AND(NOT(OR($A44="Annual Leave",$A45="Annual Leave")),$A44="Off day"),$I44,
  MAX(0,$I44-$V44)
  ))))+W44</f>
        <v/>
      </c>
      <c r="O44" s="112">
        <f>IF(AND(OR($A44="Holiday",$A45="Holiday"),
        ISNUMBER(MATCH(TRIM($B44),{"Phagwah","Good Friday","Easter Monday","Labour Day","Christmas","Eid ul Azha","Romans-2","Globe-12","Neptune P1"},0))),
   $I44,0)</f>
        <v/>
      </c>
      <c r="P44" s="112">
        <f>IF(OR($O$7="Canteen",$O$7="Head Office"),0,IF($I44&lt;=0,0,IF(OR(OR(TRIM($J44)="Hebrews",TRIM($J44)="Romans",TRIM($J44)="Romans-2",TRIM($J44)="Globe",TRIM($J44)="Globe-12",TRIM($J44)="Neptune P1"),AND($I45&gt;0,OR(TRIM($J45)="Hebrews",TRIM($J45)="Romans",TRIM($J45)="Romans-2",TRIM($J45)="Globe",TRIM($J45)="Globe-12",TRIM($J45)="Neptune P1"))),1,0)))</f>
        <v/>
      </c>
      <c r="Q44" s="113" t="n"/>
      <c r="R44" s="113" t="n"/>
      <c r="S44" s="112">
        <f>IF(OR($A44="Annual Leave",$A45="Annual Leave"),IF($A44="Annual Leave",8,0),0)</f>
        <v/>
      </c>
      <c r="T44" s="114" t="n"/>
      <c r="U44" s="144">
        <f>MAX(0,40-Y44)</f>
        <v/>
      </c>
      <c r="V44" s="351">
        <f>IF(OR($C44="",$D44=""),0,
 IF(OR($A44="Holiday",$A45="Holiday"),0,
 IF(AND(NOT(OR($A44="Annual Leave",$A45="Annual Leave")),$A44="Off day"),0,
  IF($I44+$I45&gt;=8,IF($I44&gt;=8,8,$I44),$I44)
  )))</f>
        <v/>
      </c>
      <c r="W44" s="351">
        <f>MAX(0,V44-U44)</f>
        <v/>
      </c>
      <c r="X44" s="351">
        <f>IF(C44="","",C44-WEEKDAY(C44,1)+1)</f>
        <v/>
      </c>
      <c r="Y44" s="351">
        <f>SUMPRODUCT(($X$14:$X43=X44)*(($V$14:$V43)+($O$14:$O43)))+IF(X44=X14,$L$11,0)</f>
        <v/>
      </c>
      <c r="Z44" s="351" t="n"/>
      <c r="AA44" s="351" t="n"/>
      <c r="AB44" s="351" t="n"/>
      <c r="AC44" s="351" t="n"/>
      <c r="AD44" s="351" t="n"/>
      <c r="AE44" s="351" t="n"/>
      <c r="AF44" s="351" t="n"/>
    </row>
    <row r="45" ht="24" customHeight="1" s="348" thickBot="1">
      <c r="A45" s="154" t="inlineStr">
        <is>
          <t>On Day</t>
        </is>
      </c>
      <c r="B45" s="318" t="n"/>
      <c r="C45" s="115">
        <f>C42+1</f>
        <v/>
      </c>
      <c r="D45" s="319" t="n"/>
      <c r="E45" s="320">
        <f>IF(D45="", "",
 IF(D45=TIME(0,0,0), 0,
 IF(AND(D45&gt;=TIME(0,0,1), D45&lt;=TIME(2,0,0)), TIME(7,0,0),
 IF(AND(D45&gt;=TIME(6,0,0), D45&lt;=TIME(8,0,0)), TIME(12,0,0),
 IF(AND(D45&gt;TIME(8,0,0), D45&lt;=TIME(13,59,0)), TIME(15,0,0),
 IF(AND(D45&gt;=TIME(14,0,0), D45&lt;=TIME(17,59,0)), TIME(21,0,0),
 IF(AND(D45&gt;=TIME(18,0,0), D45&lt;=TIME(21,59,0)), TIME(0,0,0),
 IF(AND(D45&gt;=TIME(22,0,0), D45&lt;=TIME(23,59,59)), TIME(7,0,0), ""))))))))</f>
        <v/>
      </c>
      <c r="F45" s="321" t="n"/>
      <c r="G45" s="320">
        <f>IF(AND(D45&gt;=TIME(6,0,0),D45&lt;=TIME(8,0,0)),E45,"")</f>
        <v/>
      </c>
      <c r="H45" s="319" t="n"/>
      <c r="I45" s="30">
        <f>ROUND(IF(OR(D45="",E45="",E45=0),0,IF(H45="",MOD(E45-D45,1)*24,MOD(H45-D45,1)*24)),2)</f>
        <v/>
      </c>
      <c r="J45" s="220" t="n"/>
      <c r="K45" s="274" t="n"/>
      <c r="L45" s="181" t="n"/>
      <c r="M45" s="275">
        <f>MAX(0,V45-W45)</f>
        <v/>
      </c>
      <c r="N45" s="322">
        <f>(IF(OR($C45="",$D45=""),0,
 IF(OR($A44="Holiday",$A45="Holiday"),
    IF(ISNUMBER(MATCH(TRIM($B45),{"Phagwah","Good Friday","Easter Monday","Labour Day","Christmas","Eid ul Azha","Romans-2","Globe-12","Neptune P1"},0)),0,$I45),
 IF(AND(NOT(OR($A44="Annual Leave",$A45="Annual Leave")),$A45="Off day"),$I45,
  MAX(0,$I45-$V45)
  ))))+W45</f>
        <v/>
      </c>
      <c r="O45" s="322">
        <f>IF(AND(OR($A44="Holiday",$A45="Holiday"),
        ISNUMBER(MATCH(TRIM($B45),{"Phagwah","Good Friday","Easter Monday","Labour Day","Christmas","Eid ul Azha","Romans-2","Globe-12","Neptune P1"},0))),
   $I45,0)</f>
        <v/>
      </c>
      <c r="P45" s="322">
        <f>IF(OR($O$7="Canteen",$O$7="Head Office"),0,IF($I45&lt;=0,0,IF(AND($I44&lt;=0,OR(TRIM($J45)="Hebrews",TRIM($J45)="Romans",TRIM($J45)="Romans-2",TRIM($J45)="Globe",TRIM($J45)="Globe-12",TRIM($J45)="Neptune P1")),1,0)))</f>
        <v/>
      </c>
      <c r="Q45" s="323" t="n"/>
      <c r="R45" s="322">
        <f>IF(OR($O$7="Canteen",$O$7="Head Office"),0,IF(
  AND(
    SUMIFS(I:I, C:C, C45) &gt;= 8,
    COUNTIFS(C$14:C45, C45)=1,
    OR(
      TEXT(D45,"hh:mm:ss")="07:00:00",
      TEXT(D45,"hh:mm:ss")="15:00:00",
      TEXT(D45,"hh:mm:ss")="23:00:00",
      TEXT(D46,"hh:mm:ss")="07:00:00",
      TEXT(D46,"hh:mm:ss")="15:00:00",
      TEXT(D46,"hh:mm:ss")="23:00:00"
    )
  ),
  1,
  0
))</f>
        <v/>
      </c>
      <c r="S45" s="322">
        <f>IF(OR($A44="Annual Leave",$A45="Annual Leave"),IF(AND($A44&lt;&gt;"Annual Leave",$A45="Annual Leave"),8,0),0)</f>
        <v/>
      </c>
      <c r="T45" s="116" t="n"/>
      <c r="U45" s="144">
        <f>MAX(0,40-Y45)</f>
        <v/>
      </c>
      <c r="V45" s="351">
        <f>IF(OR($C45="",$D45=""),0,
 IF(OR($A44="Holiday",$A45="Holiday"),0,
 IF(AND(NOT(OR($A44="Annual Leave",$A45="Annual Leave")),$A45="Off day"),0,
  IF($I44+$I45&gt;=8,IF($I44&gt;=8,0,8-$I44),$I45)
  )))</f>
        <v/>
      </c>
      <c r="W45" s="351">
        <f>MAX(0,V45-U45)</f>
        <v/>
      </c>
      <c r="X45" s="351">
        <f>IF(C45="","",C45-WEEKDAY(C45,1)+1)</f>
        <v/>
      </c>
      <c r="Y45" s="351">
        <f>SUMPRODUCT(($X$14:$X44=X45)*(($V$14:$V44)+($O$14:$O44)))+IF(X45=X14,$L$11,0)</f>
        <v/>
      </c>
      <c r="Z45" s="351" t="n"/>
      <c r="AA45" s="351" t="n"/>
      <c r="AB45" s="351" t="n"/>
      <c r="AC45" s="351" t="n"/>
      <c r="AD45" s="351" t="n"/>
      <c r="AE45" s="351" t="n"/>
      <c r="AF45" s="351" t="n"/>
    </row>
    <row r="46" ht="24" customHeight="1" s="348" thickBot="1">
      <c r="A46" s="154" t="inlineStr">
        <is>
          <t>On Day</t>
        </is>
      </c>
      <c r="B46" s="305" t="n"/>
      <c r="C46" s="90">
        <f>C45</f>
        <v/>
      </c>
      <c r="D46" s="80" t="n"/>
      <c r="E46" s="221">
        <f>IF(D46="", "",
 IF(D46=TIME(0,0,0), 0,
 IF(AND(D46&gt;=TIME(0,0,1), D46&lt;=TIME(2,0,0)), TIME(7,0,0),
 IF(AND(D46&gt;=TIME(6,0,0), D46&lt;=TIME(8,0,0)), TIME(12,0,0),
 IF(AND(D46&gt;TIME(8,0,0), D46&lt;=TIME(13,59,0)), TIME(15,0,0),
 IF(AND(D46&gt;=TIME(14,0,0), D46&lt;=TIME(17,59,0)), TIME(21,0,0),
 IF(AND(D46&gt;=TIME(18,0,0), D46&lt;=TIME(21,59,0)), TIME(0,0,0),
 IF(AND(D46&gt;=TIME(22,0,0), D46&lt;=TIME(23,59,59)), TIME(7,0,0), ""))))))))</f>
        <v/>
      </c>
      <c r="F46" s="156" t="n"/>
      <c r="G46" s="221">
        <f>IF(AND(D46&gt;=TIME(6,0,0),D46&lt;=TIME(8,0,0)),E46,"")</f>
        <v/>
      </c>
      <c r="H46" s="80" t="n"/>
      <c r="I46" s="30">
        <f>ROUND(IF(OR(D46="",E46="",E46=0),0,IF(H46="",MOD(E46-D46,1)*24,MOD(H46-D46,1)*24)),2)</f>
        <v/>
      </c>
      <c r="J46" s="158" t="n"/>
      <c r="K46" s="274" t="n"/>
      <c r="L46" s="189" t="n"/>
      <c r="M46" s="275">
        <f>MAX(0,V46-W46)</f>
        <v/>
      </c>
      <c r="N46" s="81">
        <f>(IF(OR($C46="",$D46=""),0,
 IF(OR($A46="Holiday",$A47="Holiday"),
    IF(ISNUMBER(MATCH(TRIM($B46),{"Phagwah","Good Friday","Easter Monday","Labour Day","Christmas","Eid ul Azha","Romans-2","Globe-12","Neptune P1"},0)),0,$I46),
 IF(AND(NOT(OR($A46="Annual Leave",$A47="Annual Leave")),$A46="Off day"),$I46,
  MAX(0,$I46-$V46)
  ))))+W46</f>
        <v/>
      </c>
      <c r="O46" s="81">
        <f>IF(AND(OR($A46="Holiday",$A47="Holiday"),
        ISNUMBER(MATCH(TRIM($B46),{"Phagwah","Good Friday","Easter Monday","Labour Day","Christmas","Eid ul Azha","Romans-2","Globe-12","Neptune P1"},0))),
   $I46,0)</f>
        <v/>
      </c>
      <c r="P46" s="81">
        <f>IF(OR($O$7="Canteen",$O$7="Head Office"),0,IF($I46&lt;=0,0,IF(OR(OR(TRIM($J46)="Hebrews",TRIM($J46)="Romans",TRIM($J46)="Romans-2",TRIM($J46)="Globe",TRIM($J46)="Globe-12",TRIM($J46)="Neptune P1"),AND($I47&gt;0,OR(TRIM($J47)="Hebrews",TRIM($J47)="Romans",TRIM($J47)="Romans-2",TRIM($J47)="Globe",TRIM($J47)="Globe-12",TRIM($J47)="Neptune P1"))),1,0)))</f>
        <v/>
      </c>
      <c r="Q46" s="82" t="n"/>
      <c r="R46" s="81">
        <f>IF(OR($O$7="Canteen",$O$7="Head Office"),0,IF(
  AND(
    SUMIFS(I:I, C:C, C46) &gt;= 8,
    COUNTIFS(C$14:C46, C46)=1,
    OR(
      TEXT(D46,"hh:mm:ss")="07:00:00",
      TEXT(D46,"hh:mm:ss")="15:00:00",
      TEXT(D46,"hh:mm:ss")="23:00:00",
      TEXT(D51,"hh:mm:ss")="07:00:00",
      TEXT(D51,"hh:mm:ss")="15:00:00",
      TEXT(D51,"hh:mm:ss")="23:00:00"
    )
  ),
  1,
  0
))</f>
        <v/>
      </c>
      <c r="S46" s="81">
        <f>IF(OR($A46="Annual Leave",$A47="Annual Leave"),IF($A46="Annual Leave",8,0),0)</f>
        <v/>
      </c>
      <c r="T46" s="117" t="n"/>
      <c r="U46" s="144">
        <f>MAX(0,40-Y46)</f>
        <v/>
      </c>
      <c r="V46" s="351">
        <f>IF(OR($C46="",$D46=""),0,
 IF(OR($A46="Holiday",$A47="Holiday"),0,
 IF(AND(NOT(OR($A46="Annual Leave",$A47="Annual Leave")),$A46="Off day"),0,
  IF($I46+$I47&gt;=8,IF($I46&gt;=8,8,$I46),$I46)
  )))</f>
        <v/>
      </c>
      <c r="W46" s="351">
        <f>MAX(0,V46-U46)</f>
        <v/>
      </c>
      <c r="X46" s="351">
        <f>IF(C46="","",C46-WEEKDAY(C46,1)+1)</f>
        <v/>
      </c>
      <c r="Y46" s="351">
        <f>SUMPRODUCT(($X$14:$X45=X46)*(($V$14:$V45)+($O$14:$O45)))+IF(X46=X14,$L$11,0)</f>
        <v/>
      </c>
      <c r="Z46" s="351" t="n"/>
      <c r="AA46" s="351" t="n"/>
      <c r="AB46" s="351" t="n"/>
      <c r="AC46" s="351" t="n"/>
      <c r="AD46" s="351" t="n"/>
      <c r="AE46" s="351" t="n"/>
      <c r="AF46" s="351" t="n"/>
    </row>
    <row r="47" ht="24" customHeight="1" s="348" thickBot="1">
      <c r="A47" s="184" t="inlineStr">
        <is>
          <t>On Day</t>
        </is>
      </c>
      <c r="B47" s="222" t="n"/>
      <c r="C47" s="118">
        <f>C45+1</f>
        <v/>
      </c>
      <c r="D47" s="83" t="n"/>
      <c r="E47" s="223">
        <f>IF(D47="", "",
 IF(D47=TIME(0,0,0), 0,
 IF(AND(D47&gt;=TIME(0,0,1), D47&lt;=TIME(2,0,0)), TIME(7,0,0),
 IF(AND(D47&gt;=TIME(6,0,0), D47&lt;=TIME(8,0,0)), TIME(12,0,0),
 IF(AND(D47&gt;TIME(8,0,0), D47&lt;=TIME(13,59,0)), TIME(15,0,0),
 IF(AND(D47&gt;=TIME(14,0,0), D47&lt;=TIME(17,59,0)), TIME(21,0,0),
 IF(AND(D47&gt;=TIME(18,0,0), D47&lt;=TIME(21,59,0)), TIME(0,0,0),
 IF(AND(D47&gt;=TIME(22,0,0), D47&lt;=TIME(23,59,59)), TIME(7,0,0), ""))))))))</f>
        <v/>
      </c>
      <c r="F47" s="224" t="n"/>
      <c r="G47" s="223">
        <f>IF(AND(D47&gt;=TIME(6,0,0),D47&lt;=TIME(8,0,0)),E47,"")</f>
        <v/>
      </c>
      <c r="H47" s="83" t="n"/>
      <c r="I47" s="23">
        <f>ROUND(IF(OR(D47="",E47="",E47=0),0,IF(H47="",MOD(E47-D47,1)*24,MOD(H47-D47,1)*24)),2)</f>
        <v/>
      </c>
      <c r="J47" s="225" t="n"/>
      <c r="K47" s="297" t="n"/>
      <c r="L47" s="181" t="n"/>
      <c r="M47" s="298">
        <f>MAX(0,V47-W47)</f>
        <v/>
      </c>
      <c r="N47" s="84">
        <f>(IF(OR($C47="",$D47=""),0,
 IF(OR($A46="Holiday",$A47="Holiday"),
    IF(ISNUMBER(MATCH(TRIM($B47),{"Phagwah","Good Friday","Easter Monday","Labour Day","Christmas","Eid ul Azha","Romans-2","Globe-12","Neptune P1"},0)),0,$I47),
 IF(AND(NOT(OR($A46="Annual Leave",$A47="Annual Leave")),$A47="Off day"),$I47,
  MAX(0,$I47-$V47)
  ))))+W47</f>
        <v/>
      </c>
      <c r="O47" s="84">
        <f>IF(AND(OR($A46="Holiday",$A47="Holiday"),
        ISNUMBER(MATCH(TRIM($B47),{"Phagwah","Good Friday","Easter Monday","Labour Day","Christmas","Eid ul Azha","Romans-2","Globe-12","Neptune P1"},0))),
   $I47,0)</f>
        <v/>
      </c>
      <c r="P47" s="84">
        <f>IF(OR($O$7="Canteen",$O$7="Head Office"),0,IF($I47&lt;=0,0,IF(AND($I46&lt;=0,OR(TRIM($J47)="Hebrews",TRIM($J47)="Romans",TRIM($J47)="Romans-2",TRIM($J47)="Globe",TRIM($J47)="Globe-12",TRIM($J47)="Neptune P1")),1,0)))</f>
        <v/>
      </c>
      <c r="Q47" s="85" t="n"/>
      <c r="R47" s="84">
        <f>IF(OR($O$7="Canteen",$O$7="Head Office"),0,IF(
  AND(
    SUMIFS(I:I, C:C, C47) &gt;= 8,
    COUNTIFS(C$14:C47, C47)=1,
    OR(
      TEXT(D47,"hh:mm:ss")="07:00:00",
      TEXT(D47,"hh:mm:ss")="15:00:00",
      TEXT(D47,"hh:mm:ss")="23:00:00",
      TEXT(D48,"hh:mm:ss")="07:00:00",
      TEXT(D48,"hh:mm:ss")="15:00:00",
      TEXT(D48,"hh:mm:ss")="23:00:00"
    )
  ),
  1,
  0
))</f>
        <v/>
      </c>
      <c r="S47" s="84">
        <f>IF(OR($A46="Annual Leave",$A47="Annual Leave"),IF(AND($A46&lt;&gt;"Annual Leave",$A47="Annual Leave"),8,0),0)</f>
        <v/>
      </c>
      <c r="T47" s="86" t="n"/>
      <c r="U47" s="144">
        <f>MAX(0,40-Y47)</f>
        <v/>
      </c>
      <c r="V47" s="351">
        <f>IF(OR($C47="",$D47=""),0,
 IF(OR($A46="Holiday",$A47="Holiday"),0,
 IF(AND(NOT(OR($A46="Annual Leave",$A47="Annual Leave")),$A47="Off day"),0,
  IF($I46+$I47&gt;=8,IF($I46&gt;=8,0,8-$I46),$I47)
  )))</f>
        <v/>
      </c>
      <c r="W47" s="351">
        <f>MAX(0,V47-U47)</f>
        <v/>
      </c>
      <c r="X47" s="351">
        <f>IF(C47="","",C47-WEEKDAY(C47,1)+1)</f>
        <v/>
      </c>
      <c r="Y47" s="351">
        <f>SUMPRODUCT(($X$14:$X46=X47)*(($V$14:$V46)+($O$14:$O46)))+IF(X47=X14,$L$11,0)</f>
        <v/>
      </c>
      <c r="Z47" s="351" t="n"/>
      <c r="AA47" s="351" t="n"/>
      <c r="AB47" s="351" t="n"/>
      <c r="AC47" s="351" t="n"/>
      <c r="AD47" s="351" t="n"/>
      <c r="AE47" s="351" t="n"/>
      <c r="AF47" s="351" t="n"/>
    </row>
    <row r="48" ht="24" customHeight="1" s="348" thickBot="1">
      <c r="A48" s="226" t="inlineStr">
        <is>
          <t>On Day</t>
        </is>
      </c>
      <c r="B48" s="299" t="n"/>
      <c r="C48" s="119">
        <f>C47</f>
        <v/>
      </c>
      <c r="D48" s="24" t="n"/>
      <c r="E48" s="227">
        <f>IF(D48="", "",
 IF(D48=TIME(0,0,0), 0,
 IF(AND(D48&gt;=TIME(0,0,1), D48&lt;=TIME(2,0,0)), TIME(7,0,0),
 IF(AND(D48&gt;=TIME(6,0,0), D48&lt;=TIME(8,0,0)), TIME(12,0,0),
 IF(AND(D48&gt;TIME(8,0,0), D48&lt;=TIME(13,59,0)), TIME(15,0,0),
 IF(AND(D48&gt;=TIME(14,0,0), D48&lt;=TIME(17,59,0)), TIME(21,0,0),
 IF(AND(D48&gt;=TIME(18,0,0), D48&lt;=TIME(21,59,0)), TIME(0,0,0),
 IF(AND(D48&gt;=TIME(22,0,0), D48&lt;=TIME(23,59,59)), TIME(7,0,0), ""))))))))</f>
        <v/>
      </c>
      <c r="F48" s="228" t="n"/>
      <c r="G48" s="227">
        <f>IF(AND(D48&gt;=TIME(6,0,0),D48&lt;=TIME(8,0,0)),E48,"")</f>
        <v/>
      </c>
      <c r="H48" s="300" t="n"/>
      <c r="I48" s="87">
        <f>ROUND(IF(OR(D48="",E48="",E48=0),0,IF(H48="",MOD(E48-D48,1)*24,MOD(H48-D48,1)*24)),2)</f>
        <v/>
      </c>
      <c r="J48" s="190" t="n"/>
      <c r="K48" s="297" t="n"/>
      <c r="L48" s="183" t="n"/>
      <c r="M48" s="324">
        <f>MAX(0,V48-W48)</f>
        <v/>
      </c>
      <c r="N48" s="302">
        <f>(IF(OR($C48="",$D48=""),0,
 IF(OR($A48="Holiday",$A49="Holiday"),
    IF(ISNUMBER(MATCH(TRIM($B48),{"Phagwah","Good Friday","Easter Monday","Labour Day","Christmas","Eid ul Azha","Romans-2","Globe-12","Neptune P1"},0)),0,$I48),
 IF(AND(NOT(OR($A48="Annual Leave",$A49="Annual Leave")),$A48="Off day"),$I48,
  MAX(0,$I48-$V48)
  ))))+W48</f>
        <v/>
      </c>
      <c r="O48" s="303" t="n"/>
      <c r="P48" s="229">
        <f>IF(OR($O$7="Canteen",$O$7="Head Office"),0,IF($I48&lt;=0,0,IF(OR(OR(TRIM($J48)="Hebrews",TRIM($J48)="Romans",TRIM($J48)="Romans-2",TRIM($J48)="Globe",TRIM($J48)="Globe-12",TRIM($J48)="Neptune P1"),AND($I49&gt;0,OR(TRIM($J49)="Hebrews",TRIM($J49)="Romans",TRIM($J49)="Romans-2",TRIM($J49)="Globe",TRIM($J49)="Globe-12",TRIM($J49)="Neptune P1"))),1,0)))</f>
        <v/>
      </c>
      <c r="Q48" s="303" t="n"/>
      <c r="R48" s="302">
        <f>IF(OR($O$7="Canteen",$O$7="Head Office"),0,IF(
  AND(
    SUMIFS(I:I, C:C, C48) &gt;= 8,
    COUNTIFS(C$14:C48, C48)=1,
    OR(
      TEXT(D48,"hh:mm:ss")="07:00:00",
      TEXT(D48,"hh:mm:ss")="15:00:00",
      TEXT(D48,"hh:mm:ss")="23:00:00",
      TEXT(D53,"hh:mm:ss")="07:00:00",
      TEXT(D53,"hh:mm:ss")="15:00:00",
      TEXT(D53,"hh:mm:ss")="23:00:00"
    )
  ),
  1,
  0
))</f>
        <v/>
      </c>
      <c r="S48" s="303" t="n"/>
      <c r="T48" s="304" t="n"/>
      <c r="U48" s="144">
        <f>MAX(0,40-Y48)</f>
        <v/>
      </c>
      <c r="V48" s="351">
        <f>IF(OR($C48="",$D48=""),0,
 IF(OR($A48="Holiday",$A49="Holiday"),0,
 IF(AND(NOT(OR($A48="Annual Leave",$A49="Annual Leave")),$A48="Off day"),0,
  IF($I48+$I49&gt;=8,IF($I48&gt;=8,8,$I48),$I48)
  )))</f>
        <v/>
      </c>
      <c r="W48" s="351">
        <f>MAX(0,V48-U48)</f>
        <v/>
      </c>
      <c r="X48" s="351">
        <f>IF(C48="","",C48-WEEKDAY(C48,1)+1)</f>
        <v/>
      </c>
      <c r="Y48" s="351">
        <f>SUMPRODUCT(($X$14:$X47=X48)*(($V$14:$V47)+($O$14:$O47)))+IF(X48=X14,$L$11,0)</f>
        <v/>
      </c>
      <c r="Z48" s="351" t="n"/>
      <c r="AA48" s="351" t="n"/>
      <c r="AB48" s="351" t="n"/>
      <c r="AC48" s="351" t="n"/>
      <c r="AD48" s="351" t="n"/>
      <c r="AE48" s="351" t="n"/>
      <c r="AF48" s="351" t="n"/>
    </row>
    <row r="49" ht="24" customHeight="1" s="348" thickBot="1">
      <c r="A49" s="230" t="n"/>
      <c r="B49" s="355" t="n"/>
      <c r="C49" s="231" t="n"/>
      <c r="D49" s="232" t="n"/>
      <c r="E49" s="232" t="n"/>
      <c r="F49" s="232" t="n"/>
      <c r="G49" s="232" t="n"/>
      <c r="H49" s="233" t="inlineStr">
        <is>
          <t>Total Hrs:</t>
        </is>
      </c>
      <c r="I49" s="122">
        <f>SUM(I14:I48)</f>
        <v/>
      </c>
      <c r="J49" s="234" t="n"/>
      <c r="K49" s="234" t="n"/>
      <c r="L49" s="235" t="n"/>
      <c r="M49" s="120">
        <f>SUM(M14:M48)</f>
        <v/>
      </c>
      <c r="N49" s="120">
        <f>SUM(N14:N48)</f>
        <v/>
      </c>
      <c r="O49" s="120">
        <f>SUM(O14:O48)</f>
        <v/>
      </c>
      <c r="P49" s="120">
        <f>SUM(P14:P48)</f>
        <v/>
      </c>
      <c r="Q49" s="120">
        <f>IF($O$6&lt;&gt;"Armed",0,LOOKUP($Q$50,{0,1,2,3,4,5,6,7,8,9,10,11,12,13,14},{0,384,769,1153,1153,1538,1923,2307,2692,3076,3461,3846,4239,4615,5000}))</f>
        <v/>
      </c>
      <c r="R49" s="120">
        <f>SUM(R14:R48)</f>
        <v/>
      </c>
      <c r="S49" s="120">
        <f>SUM(S14:S48)</f>
        <v/>
      </c>
      <c r="T49" s="121">
        <f>SUM(T30:T43)</f>
        <v/>
      </c>
      <c r="U49" s="144">
        <f>MIN(U48,0)</f>
        <v/>
      </c>
      <c r="V49" s="351">
        <f>SUM(V14:V48)</f>
        <v/>
      </c>
      <c r="W49" s="351">
        <f>SUM(W14:W48)</f>
        <v/>
      </c>
      <c r="X49" s="351" t="n"/>
      <c r="Y49" s="351" t="n"/>
      <c r="Z49" s="351" t="n"/>
      <c r="AA49" s="351" t="n"/>
      <c r="AB49" s="351" t="n"/>
      <c r="AC49" s="351" t="n"/>
      <c r="AD49" s="351" t="n"/>
      <c r="AE49" s="351" t="n"/>
      <c r="AF49" s="351" t="n"/>
    </row>
    <row r="50" ht="24" customHeight="1" s="348">
      <c r="A50" s="351" t="n"/>
      <c r="B50" s="351" t="n"/>
      <c r="C50" s="6" t="n"/>
      <c r="D50" s="6" t="n"/>
      <c r="E50" s="6" t="n"/>
      <c r="F50" s="6" t="n"/>
      <c r="G50" s="6" t="n"/>
      <c r="H50" s="336" t="n"/>
      <c r="I50" s="351" t="n"/>
      <c r="J50" s="336" t="n"/>
      <c r="K50" s="336" t="n"/>
      <c r="L50" s="336" t="n"/>
      <c r="M50" s="28" t="n"/>
      <c r="N50" s="28" t="n"/>
      <c r="O50" s="28" t="n"/>
      <c r="P50" s="241" t="inlineStr">
        <is>
          <t>Days Worked</t>
        </is>
      </c>
      <c r="Q50" s="29">
        <f>SUM(--(SUM(I14:I15)&gt;0),--(SUM(I16:I17)&gt;0),--(SUM(I18:I19)&gt;0),--(SUM(I20:I21)&gt;0),--(SUM(I22:I23)&gt;0),--(SUM(I24:I25)&gt;0),--(SUM(I26:I27)&gt;0),--(SUM(I30:I31)&gt;0),--(SUM(I32:I33)&gt;0),--(SUM(I34:I35)&gt;0),--(SUM(I36:I37)&gt;0),--(SUM(I38:I39)&gt;0),--(SUM(I40:I41)&gt;0),--(SUM(I42:I43)&gt;0),--(SUM(I45:I46)&gt;0),--(SUM(I47:I48)&gt;0))</f>
        <v/>
      </c>
      <c r="R50" s="28" t="n"/>
      <c r="S50" s="28" t="n"/>
      <c r="T50" s="28" t="n"/>
      <c r="U50" s="144" t="n"/>
      <c r="V50" s="351" t="n"/>
      <c r="W50" s="351" t="n"/>
      <c r="X50" s="351" t="n"/>
      <c r="Y50" s="351" t="n"/>
      <c r="Z50" s="351" t="n"/>
      <c r="AA50" s="351" t="n"/>
      <c r="AB50" s="351" t="n"/>
      <c r="AC50" s="351" t="n"/>
      <c r="AD50" s="351" t="n"/>
      <c r="AE50" s="351" t="n"/>
      <c r="AF50" s="351" t="n"/>
    </row>
    <row r="51" ht="24" customHeight="1" s="348">
      <c r="A51" s="351" t="n"/>
      <c r="B51" s="351" t="n"/>
      <c r="C51" s="345" t="n"/>
      <c r="D51" s="362" t="n"/>
      <c r="E51" s="362" t="n"/>
      <c r="F51" s="334" t="n"/>
      <c r="G51" s="362" t="n"/>
      <c r="H51" s="336" t="n"/>
      <c r="I51" s="351" t="n"/>
      <c r="J51" s="336" t="n"/>
      <c r="K51" s="336" t="n"/>
      <c r="L51" s="336" t="n"/>
      <c r="M51" s="236" t="n"/>
      <c r="N51" s="236" t="n"/>
      <c r="O51" s="236" t="n"/>
      <c r="P51" s="236" t="n"/>
      <c r="Q51" s="236" t="n"/>
      <c r="R51" s="236" t="n"/>
      <c r="S51" s="236" t="n"/>
      <c r="T51" s="236" t="n"/>
      <c r="U51" s="144" t="n"/>
      <c r="V51" s="351" t="n"/>
      <c r="W51" s="351" t="n"/>
      <c r="X51" s="351" t="n"/>
      <c r="Y51" s="351" t="n"/>
      <c r="Z51" s="351" t="n"/>
      <c r="AA51" s="351" t="n"/>
      <c r="AB51" s="351" t="n"/>
      <c r="AC51" s="351" t="n"/>
      <c r="AD51" s="351" t="n"/>
      <c r="AE51" s="351" t="n"/>
      <c r="AF51" s="351" t="n"/>
    </row>
    <row r="52">
      <c r="A52" s="351" t="n"/>
      <c r="B52" s="351" t="n"/>
      <c r="C52" s="329" t="inlineStr">
        <is>
          <t>Supervisor Signature</t>
        </is>
      </c>
      <c r="D52" s="363" t="n"/>
      <c r="E52" s="363" t="n"/>
      <c r="F52" s="329" t="inlineStr">
        <is>
          <t>Date</t>
        </is>
      </c>
      <c r="G52" s="363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351" t="n"/>
      <c r="V52" s="351" t="n"/>
      <c r="W52" s="351" t="n"/>
      <c r="X52" s="351" t="n"/>
      <c r="Y52" s="351" t="n"/>
      <c r="Z52" s="351" t="n"/>
      <c r="AA52" s="351" t="n"/>
      <c r="AB52" s="351" t="n"/>
      <c r="AC52" s="351" t="n"/>
      <c r="AD52" s="351" t="n"/>
      <c r="AE52" s="351" t="n"/>
      <c r="AF52" s="351" t="n"/>
    </row>
    <row r="53" ht="26.25" customHeight="1" s="348">
      <c r="A53" s="351" t="n"/>
      <c r="B53" s="351" t="n"/>
      <c r="C53" s="345" t="n"/>
      <c r="D53" s="362" t="n"/>
      <c r="E53" s="362" t="n"/>
      <c r="F53" s="331" t="n"/>
      <c r="G53" s="362" t="n"/>
      <c r="H53" s="6" t="n"/>
      <c r="I53" s="6" t="n"/>
      <c r="J53" s="6" t="n"/>
      <c r="K53" s="6" t="n"/>
      <c r="L53" s="6" t="n"/>
      <c r="M53" s="6" t="n"/>
      <c r="N53" s="237" t="n"/>
      <c r="O53" s="238" t="n"/>
      <c r="P53" s="346" t="n"/>
      <c r="Q53" s="351" t="n"/>
      <c r="R53" s="351" t="n"/>
      <c r="S53" s="351" t="n"/>
      <c r="T53" s="351" t="n"/>
      <c r="U53" s="351" t="n"/>
      <c r="V53" s="351" t="n"/>
      <c r="W53" s="351" t="n"/>
      <c r="X53" s="351" t="n"/>
      <c r="Y53" s="351" t="n"/>
      <c r="Z53" s="351" t="n"/>
      <c r="AA53" s="351" t="n"/>
      <c r="AB53" s="351" t="n"/>
      <c r="AC53" s="351" t="n"/>
      <c r="AD53" s="351" t="n"/>
      <c r="AE53" s="351" t="n"/>
      <c r="AF53" s="351" t="n"/>
    </row>
    <row r="54">
      <c r="A54" s="351" t="n"/>
      <c r="B54" s="351" t="n"/>
      <c r="C54" s="329" t="inlineStr">
        <is>
          <t>Manager Signature</t>
        </is>
      </c>
      <c r="D54" s="363" t="n"/>
      <c r="E54" s="363" t="n"/>
      <c r="F54" s="329" t="inlineStr">
        <is>
          <t>Date</t>
        </is>
      </c>
      <c r="G54" s="363" t="n"/>
      <c r="H54" s="6" t="n"/>
      <c r="I54" s="239" t="inlineStr">
        <is>
          <t>{42}</t>
        </is>
      </c>
      <c r="J54" s="239" t="n"/>
      <c r="K54" s="239" t="n"/>
      <c r="L54" s="239" t="n"/>
      <c r="M54" s="6" t="n"/>
      <c r="N54" s="6" t="n"/>
      <c r="O54" s="6" t="n"/>
      <c r="P54" s="6" t="n"/>
      <c r="Q54" s="6" t="n"/>
      <c r="R54" s="6" t="n"/>
      <c r="S54" s="6" t="n"/>
      <c r="T54" s="6" t="n"/>
      <c r="U54" s="351" t="n"/>
      <c r="V54" s="351" t="n"/>
      <c r="W54" s="351" t="n"/>
      <c r="X54" s="351" t="n"/>
      <c r="Y54" s="351" t="n"/>
      <c r="Z54" s="351" t="n"/>
      <c r="AA54" s="351" t="n"/>
      <c r="AB54" s="351" t="n"/>
      <c r="AC54" s="351" t="n"/>
      <c r="AD54" s="351" t="n"/>
      <c r="AE54" s="351" t="n"/>
      <c r="AF54" s="351" t="n"/>
    </row>
    <row r="55">
      <c r="A55" s="351" t="n"/>
      <c r="B55" s="351" t="n"/>
      <c r="C55" s="240" t="n"/>
      <c r="D55" s="240" t="n"/>
      <c r="E55" s="240" t="n"/>
      <c r="F55" s="240" t="n"/>
      <c r="G55" s="240" t="n"/>
      <c r="H55" s="240" t="n"/>
      <c r="I55" s="240" t="n"/>
      <c r="J55" s="240" t="n"/>
      <c r="K55" s="240" t="n"/>
      <c r="L55" s="240" t="n"/>
      <c r="M55" s="240" t="n"/>
      <c r="N55" s="240" t="n"/>
      <c r="O55" s="240" t="n"/>
      <c r="P55" s="240" t="n"/>
      <c r="Q55" s="240" t="n"/>
      <c r="R55" s="240" t="n"/>
      <c r="S55" s="240" t="n"/>
      <c r="T55" s="240" t="n"/>
      <c r="U55" s="351" t="n"/>
      <c r="V55" s="351" t="n"/>
      <c r="W55" s="351" t="n"/>
      <c r="X55" s="351" t="n"/>
      <c r="Y55" s="351" t="n"/>
      <c r="Z55" s="351" t="n"/>
      <c r="AA55" s="351" t="n"/>
      <c r="AB55" s="351" t="n"/>
      <c r="AC55" s="351" t="n"/>
      <c r="AD55" s="351" t="n"/>
      <c r="AE55" s="351" t="n"/>
      <c r="AF55" s="35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45"/>
  <mergeCells count="33">
    <mergeCell ref="C54:E54"/>
    <mergeCell ref="V2:W2"/>
    <mergeCell ref="C8:F8"/>
    <mergeCell ref="F54:G54"/>
    <mergeCell ref="H10:I10"/>
    <mergeCell ref="C7:F7"/>
    <mergeCell ref="K5:L5"/>
    <mergeCell ref="M5:N5"/>
    <mergeCell ref="H50:I50"/>
    <mergeCell ref="C51:E51"/>
    <mergeCell ref="A1:T1"/>
    <mergeCell ref="C52:E52"/>
    <mergeCell ref="V3:AB3"/>
    <mergeCell ref="F51:G51"/>
    <mergeCell ref="M10:N10"/>
    <mergeCell ref="H51:I51"/>
    <mergeCell ref="C6:F6"/>
    <mergeCell ref="C5:F5"/>
    <mergeCell ref="M7:N7"/>
    <mergeCell ref="M6:N6"/>
    <mergeCell ref="C53:E53"/>
    <mergeCell ref="H7:I7"/>
    <mergeCell ref="H28:I28"/>
    <mergeCell ref="C10:F10"/>
    <mergeCell ref="M8:N8"/>
    <mergeCell ref="F52:G52"/>
    <mergeCell ref="P53:T53"/>
    <mergeCell ref="AA2:AB2"/>
    <mergeCell ref="K10:L10"/>
    <mergeCell ref="H5:I5"/>
    <mergeCell ref="K4:L4"/>
    <mergeCell ref="M4:N4"/>
    <mergeCell ref="F53:G53"/>
  </mergeCells>
  <dataValidations count="5">
    <dataValidation sqref="A14:A48" showDropDown="0" showInputMessage="0" showErrorMessage="0" allowBlank="1" type="list">
      <formula1>"On Day,Off Day,Sick,Absent,Holiday,Annual Leave"</formula1>
    </dataValidation>
    <dataValidation sqref="B14:B48" showDropDown="0" showInputMessage="0" showErrorMessage="0" allowBlank="1" type="list">
      <formula1>"Holiday Double,Phagwah,Good Friday,Easter Monday,Labour Day,Christmas,Eid ul Azha"</formula1>
    </dataValidation>
    <dataValidation sqref="J14:J48" showDropDown="0" showInputMessage="0" showErrorMessage="0" allowBlank="1" type="list">
      <formula1>_xlfn._LONGTEXT("Unico,Unico-2,Unico-42,Unico-44,Unico-46,Unico-47,Unico-48,Unico-49,Globe,Globe-12,Hebrews,Romans-2,Beacon,Numbers,Zebra-24,Sunrise,Sunrise-1,Sunflower 6,Sunset 12,Ripple,Neptune P1,Neptune P2,Neptune P3,Neptune P4,Neptune P5,Neptune P6,Neptune P7,Rainbow"," 1,Rainbow 2,Citadel,Sunset 11,Autumn,Autumn-2,Miracle,Miracle 1,Canteen,Guard Hut")</formula1>
    </dataValidation>
    <dataValidation sqref="O7" showDropDown="0" showInputMessage="0" showErrorMessage="0" allowBlank="1" type="list">
      <formula1>"Caricom,EU,UN,DMC,ARU,Head Office,Canteen"</formula1>
    </dataValidation>
    <dataValidation sqref="O6" showDropDown="0" showInputMessage="0" showErrorMessage="0" allowBlank="1" type="list">
      <formula1>"Unarmed,Armed"</formula1>
    </dataValidation>
  </dataValidations>
  <printOptions horizontalCentered="1"/>
  <pageMargins left="0.5" right="0.5" top="0.5" bottom="1" header="0.5" footer="0.5"/>
  <pageSetup orientation="portrait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AL55"/>
  <sheetViews>
    <sheetView topLeftCell="A43" workbookViewId="0">
      <selection activeCell="K54" sqref="K54"/>
    </sheetView>
  </sheetViews>
  <sheetFormatPr baseColWidth="8" defaultRowHeight="13.5"/>
  <cols>
    <col width="12.28515625" customWidth="1" style="348" min="1" max="1"/>
    <col width="15.140625" customWidth="1" style="348" min="2" max="2"/>
    <col width="12.42578125" customWidth="1" style="348" min="3" max="3"/>
    <col width="9.28515625" customWidth="1" style="348" min="4" max="4"/>
    <col hidden="1" width="9.28515625" customWidth="1" style="348" min="5" max="5"/>
    <col hidden="1" width="2" customWidth="1" style="348" min="6" max="6"/>
    <col hidden="1" width="12.5703125" customWidth="1" style="348" min="7" max="7"/>
    <col width="9.28515625" customWidth="1" style="348" min="8" max="8"/>
    <col width="6.5703125" customWidth="1" style="348" min="9" max="9"/>
    <col width="10.140625" customWidth="1" style="348" min="10" max="10"/>
    <col width="15.28515625" customWidth="1" style="348" min="11" max="11"/>
    <col width="10.5703125" customWidth="1" style="348" min="12" max="12"/>
    <col width="11" customWidth="1" style="348" min="13" max="13"/>
    <col width="9.85546875" customWidth="1" style="348" min="14" max="14"/>
    <col width="11.140625" customWidth="1" style="348" min="15" max="15"/>
    <col width="9.85546875" customWidth="1" style="348" min="16" max="16"/>
    <col width="10.28515625" customWidth="1" style="348" min="17" max="17"/>
    <col width="8.85546875" customWidth="1" style="348" min="18" max="19"/>
    <col width="45.28515625" customWidth="1" style="348" min="20" max="20"/>
    <col width="9.140625" customWidth="1" style="348" min="21" max="21"/>
    <col width="3.140625" customWidth="1" style="348" min="22" max="29"/>
    <col width="10.28515625" customWidth="1" style="348" min="30" max="30"/>
  </cols>
  <sheetData>
    <row r="1" ht="32.25" customFormat="1" customHeight="1" s="1" thickBot="1">
      <c r="A1" s="332" t="n"/>
      <c r="B1" s="354" t="n"/>
      <c r="C1" s="354" t="n"/>
      <c r="D1" s="354" t="n"/>
      <c r="E1" s="354" t="n"/>
      <c r="F1" s="354" t="n"/>
      <c r="G1" s="354" t="n"/>
      <c r="H1" s="354" t="n"/>
      <c r="I1" s="354" t="n"/>
      <c r="J1" s="354" t="n"/>
      <c r="K1" s="354" t="n"/>
      <c r="L1" s="354" t="n"/>
      <c r="M1" s="354" t="n"/>
      <c r="N1" s="354" t="n"/>
      <c r="O1" s="354" t="n"/>
      <c r="P1" s="354" t="n"/>
      <c r="Q1" s="354" t="n"/>
      <c r="R1" s="354" t="n"/>
      <c r="S1" s="354" t="n"/>
      <c r="T1" s="355" t="n"/>
      <c r="U1" s="351" t="n"/>
      <c r="V1" s="351" t="n"/>
      <c r="W1" s="351" t="n"/>
      <c r="X1" s="351" t="n"/>
      <c r="Y1" s="351" t="n"/>
      <c r="Z1" s="351" t="n"/>
      <c r="AA1" s="351" t="n"/>
      <c r="AB1" s="351" t="n"/>
      <c r="AC1" s="351" t="n"/>
      <c r="AD1" s="126" t="n"/>
      <c r="AE1" s="351" t="n"/>
      <c r="AF1" s="351" t="n"/>
    </row>
    <row r="2" ht="15" customFormat="1" customHeight="1" s="1">
      <c r="A2" s="351" t="n"/>
      <c r="B2" s="351" t="n"/>
      <c r="C2" s="127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128" t="n"/>
      <c r="U2" s="351" t="n"/>
      <c r="V2" s="343" t="n">
        <v>2025</v>
      </c>
      <c r="W2" s="356" t="n"/>
      <c r="X2" s="351" t="n"/>
      <c r="Y2" s="351" t="n"/>
      <c r="Z2" s="129" t="inlineStr">
        <is>
          <t>Month:</t>
        </is>
      </c>
      <c r="AA2" s="343" t="n">
        <v>3</v>
      </c>
      <c r="AB2" s="356" t="n"/>
      <c r="AC2" s="351" t="n"/>
      <c r="AD2" s="351" t="n"/>
      <c r="AE2" s="351" t="n"/>
      <c r="AF2" s="351" t="n"/>
    </row>
    <row r="3" ht="15.6" customHeight="1" s="348" thickBot="1">
      <c r="A3" s="351" t="n"/>
      <c r="B3" s="351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351" t="n"/>
      <c r="V3" s="333">
        <f>DATE(V2,AA2,1)</f>
        <v/>
      </c>
      <c r="W3" s="357" t="n"/>
      <c r="X3" s="357" t="n"/>
      <c r="Y3" s="357" t="n"/>
      <c r="Z3" s="357" t="n"/>
      <c r="AA3" s="357" t="n"/>
      <c r="AB3" s="358" t="n"/>
      <c r="AC3" s="351" t="n"/>
      <c r="AD3" s="351" t="n"/>
      <c r="AE3" s="351" t="n"/>
      <c r="AF3" s="249" t="n"/>
    </row>
    <row r="4" ht="21" customHeight="1" s="348" thickBot="1">
      <c r="A4" s="351" t="n"/>
      <c r="B4" s="351" t="n"/>
      <c r="C4" s="25" t="inlineStr">
        <is>
          <t>Federal Manangement Systems</t>
        </is>
      </c>
      <c r="D4" s="25" t="n"/>
      <c r="E4" s="25" t="n"/>
      <c r="F4" s="25" t="n"/>
      <c r="G4" s="25" t="n"/>
      <c r="H4" s="6" t="n"/>
      <c r="I4" s="6" t="n"/>
      <c r="J4" s="6" t="n"/>
      <c r="K4" s="330" t="inlineStr">
        <is>
          <t>Employee Number:</t>
        </is>
      </c>
      <c r="L4" s="351" t="n"/>
      <c r="M4" s="342" t="inlineStr">
        <is>
          <t>4250</t>
        </is>
      </c>
      <c r="N4" s="355" t="n"/>
      <c r="O4" s="6" t="n"/>
      <c r="P4" s="6" t="n"/>
      <c r="Q4" s="6" t="n"/>
      <c r="R4" s="6" t="n"/>
      <c r="S4" s="6" t="n"/>
      <c r="T4" s="6" t="n"/>
      <c r="U4" s="351" t="n"/>
      <c r="V4" s="130" t="inlineStr">
        <is>
          <t>Su</t>
        </is>
      </c>
      <c r="W4" s="131" t="inlineStr">
        <is>
          <t>M</t>
        </is>
      </c>
      <c r="X4" s="131" t="inlineStr">
        <is>
          <t>Tu</t>
        </is>
      </c>
      <c r="Y4" s="131" t="inlineStr">
        <is>
          <t>W</t>
        </is>
      </c>
      <c r="Z4" s="131" t="inlineStr">
        <is>
          <t>Th</t>
        </is>
      </c>
      <c r="AA4" s="131" t="inlineStr">
        <is>
          <t>F</t>
        </is>
      </c>
      <c r="AB4" s="132" t="inlineStr">
        <is>
          <t>Sa</t>
        </is>
      </c>
      <c r="AC4" s="351" t="n"/>
      <c r="AD4" s="133" t="inlineStr">
        <is>
          <t>Overtime Options</t>
        </is>
      </c>
      <c r="AE4" s="351" t="n"/>
      <c r="AF4" s="351" t="n"/>
      <c r="AJ4" s="257" t="n"/>
    </row>
    <row r="5" ht="14.1" customHeight="1" s="348" thickBot="1">
      <c r="A5" s="351" t="n"/>
      <c r="B5" s="351" t="n"/>
      <c r="C5" s="337" t="n"/>
      <c r="D5" s="351" t="n"/>
      <c r="E5" s="351" t="n"/>
      <c r="F5" s="351" t="n"/>
      <c r="G5" s="6" t="n"/>
      <c r="H5" s="340" t="n"/>
      <c r="I5" s="351" t="n"/>
      <c r="J5" s="340" t="n"/>
      <c r="K5" s="344" t="inlineStr">
        <is>
          <t>Employee Name:</t>
        </is>
      </c>
      <c r="L5" s="359" t="n"/>
      <c r="M5" s="342" t="inlineStr">
        <is>
          <t>Cockfield, Nichola Roxann</t>
        </is>
      </c>
      <c r="N5" s="355" t="n"/>
      <c r="O5" s="337" t="n"/>
      <c r="P5" s="337" t="n"/>
      <c r="Q5" s="337" t="n"/>
      <c r="R5" s="337" t="n"/>
      <c r="S5" s="337" t="n"/>
      <c r="T5" s="337" t="n"/>
      <c r="U5" s="351" t="n"/>
      <c r="V5" s="263">
        <f>IF(MONTH($V$3)&lt;&gt;MONTH($V$3-WEEKDAY($V$3,1)+(ROW(V5)-ROW($V$5))*7+(COLUMN(V5)-COLUMN($V$5)+1)),"",$V$3-WEEKDAY($V$3,1)+(ROW(V5)-ROW($V$5))*7+(COLUMN(V5)-COLUMN($V$5)+1))</f>
        <v/>
      </c>
      <c r="W5" s="263">
        <f>IF(MONTH($V$3)&lt;&gt;MONTH($V$3-WEEKDAY($V$3,1)+(ROW(W5)-ROW($V$5))*7+(COLUMN(W5)-COLUMN($V$5)+1)),"",$V$3-WEEKDAY($V$3,1)+(ROW(W5)-ROW($V$5))*7+(COLUMN(W5)-COLUMN($V$5)+1))</f>
        <v/>
      </c>
      <c r="X5" s="263">
        <f>IF(MONTH($V$3)&lt;&gt;MONTH($V$3-WEEKDAY($V$3,1)+(ROW(X5)-ROW($V$5))*7+(COLUMN(X5)-COLUMN($V$5)+1)),"",$V$3-WEEKDAY($V$3,1)+(ROW(X5)-ROW($V$5))*7+(COLUMN(X5)-COLUMN($V$5)+1))</f>
        <v/>
      </c>
      <c r="Y5" s="263">
        <f>IF(MONTH($V$3)&lt;&gt;MONTH($V$3-WEEKDAY($V$3,1)+(ROW(Y5)-ROW($V$5))*7+(COLUMN(Y5)-COLUMN($V$5)+1)),"",$V$3-WEEKDAY($V$3,1)+(ROW(Y5)-ROW($V$5))*7+(COLUMN(Y5)-COLUMN($V$5)+1))</f>
        <v/>
      </c>
      <c r="Z5" s="263">
        <f>IF(MONTH($V$3)&lt;&gt;MONTH($V$3-WEEKDAY($V$3,1)+(ROW(Z5)-ROW($V$5))*7+(COLUMN(Z5)-COLUMN($V$5)+1)),"",$V$3-WEEKDAY($V$3,1)+(ROW(Z5)-ROW($V$5))*7+(COLUMN(Z5)-COLUMN($V$5)+1))</f>
        <v/>
      </c>
      <c r="AA5" s="263">
        <f>IF(MONTH($V$3)&lt;&gt;MONTH($V$3-WEEKDAY($V$3,1)+(ROW(AA5)-ROW($V$5))*7+(COLUMN(AA5)-COLUMN($V$5)+1)),"",$V$3-WEEKDAY($V$3,1)+(ROW(AA5)-ROW($V$5))*7+(COLUMN(AA5)-COLUMN($V$5)+1))</f>
        <v/>
      </c>
      <c r="AB5" s="263">
        <f>IF(MONTH($V$3)&lt;&gt;MONTH($V$3-WEEKDAY($V$3,1)+(ROW(AB5)-ROW($V$5))*7+(COLUMN(AB5)-COLUMN($V$5)+1)),"",$V$3-WEEKDAY($V$3,1)+(ROW(AB5)-ROW($V$5))*7+(COLUMN(AB5)-COLUMN($V$5)+1))</f>
        <v/>
      </c>
      <c r="AC5" s="351" t="n"/>
      <c r="AD5" s="351" t="n"/>
      <c r="AE5" s="3" t="b">
        <v>1</v>
      </c>
      <c r="AF5" s="258" t="n"/>
      <c r="AJ5" s="350" t="n"/>
      <c r="AK5" s="350" t="n"/>
      <c r="AL5" s="350" t="n"/>
    </row>
    <row r="6" ht="14.1" customHeight="1" s="348" thickBot="1">
      <c r="A6" s="351" t="n"/>
      <c r="B6" s="351" t="n"/>
      <c r="C6" s="337" t="inlineStr">
        <is>
          <t xml:space="preserve">120 Peter Rose St </t>
        </is>
      </c>
      <c r="D6" s="351" t="n"/>
      <c r="E6" s="351" t="n"/>
      <c r="F6" s="351" t="n"/>
      <c r="G6" s="6" t="n"/>
      <c r="H6" s="6" t="n"/>
      <c r="I6" s="6" t="n"/>
      <c r="J6" s="6" t="n"/>
      <c r="K6" s="6" t="n"/>
      <c r="L6" s="6" t="n"/>
      <c r="M6" s="339" t="inlineStr">
        <is>
          <t>Armed or unarmed</t>
        </is>
      </c>
      <c r="N6" s="360" t="n"/>
      <c r="O6" s="135" t="inlineStr">
        <is>
          <t>Unarmed</t>
        </is>
      </c>
      <c r="P6" s="6" t="n"/>
      <c r="Q6" s="6" t="n"/>
      <c r="R6" s="6" t="n"/>
      <c r="S6" s="6" t="n"/>
      <c r="T6" s="6" t="n"/>
      <c r="U6" s="351" t="n"/>
      <c r="V6" s="263">
        <f>IF(MONTH($V$3)&lt;&gt;MONTH($V$3-WEEKDAY($V$3,1)+(ROW(V6)-ROW($V$5))*7+(COLUMN(V6)-COLUMN($V$5)+1)),"",$V$3-WEEKDAY($V$3,1)+(ROW(V6)-ROW($V$5))*7+(COLUMN(V6)-COLUMN($V$5)+1))</f>
        <v/>
      </c>
      <c r="W6" s="263">
        <f>IF(MONTH($V$3)&lt;&gt;MONTH($V$3-WEEKDAY($V$3,1)+(ROW(W6)-ROW($V$5))*7+(COLUMN(W6)-COLUMN($V$5)+1)),"",$V$3-WEEKDAY($V$3,1)+(ROW(W6)-ROW($V$5))*7+(COLUMN(W6)-COLUMN($V$5)+1))</f>
        <v/>
      </c>
      <c r="X6" s="263">
        <f>IF(MONTH($V$3)&lt;&gt;MONTH($V$3-WEEKDAY($V$3,1)+(ROW(X6)-ROW($V$5))*7+(COLUMN(X6)-COLUMN($V$5)+1)),"",$V$3-WEEKDAY($V$3,1)+(ROW(X6)-ROW($V$5))*7+(COLUMN(X6)-COLUMN($V$5)+1))</f>
        <v/>
      </c>
      <c r="Y6" s="263">
        <f>IF(MONTH($V$3)&lt;&gt;MONTH($V$3-WEEKDAY($V$3,1)+(ROW(Y6)-ROW($V$5))*7+(COLUMN(Y6)-COLUMN($V$5)+1)),"",$V$3-WEEKDAY($V$3,1)+(ROW(Y6)-ROW($V$5))*7+(COLUMN(Y6)-COLUMN($V$5)+1))</f>
        <v/>
      </c>
      <c r="Z6" s="263">
        <f>IF(MONTH($V$3)&lt;&gt;MONTH($V$3-WEEKDAY($V$3,1)+(ROW(Z6)-ROW($V$5))*7+(COLUMN(Z6)-COLUMN($V$5)+1)),"",$V$3-WEEKDAY($V$3,1)+(ROW(Z6)-ROW($V$5))*7+(COLUMN(Z6)-COLUMN($V$5)+1))</f>
        <v/>
      </c>
      <c r="AA6" s="263">
        <f>IF(MONTH($V$3)&lt;&gt;MONTH($V$3-WEEKDAY($V$3,1)+(ROW(AA6)-ROW($V$5))*7+(COLUMN(AA6)-COLUMN($V$5)+1)),"",$V$3-WEEKDAY($V$3,1)+(ROW(AA6)-ROW($V$5))*7+(COLUMN(AA6)-COLUMN($V$5)+1))</f>
        <v/>
      </c>
      <c r="AB6" s="263">
        <f>IF(MONTH($V$3)&lt;&gt;MONTH($V$3-WEEKDAY($V$3,1)+(ROW(AB6)-ROW($V$5))*7+(COLUMN(AB6)-COLUMN($V$5)+1)),"",$V$3-WEEKDAY($V$3,1)+(ROW(AB6)-ROW($V$5))*7+(COLUMN(AB6)-COLUMN($V$5)+1))</f>
        <v/>
      </c>
      <c r="AC6" s="351" t="n"/>
      <c r="AD6" s="136" t="inlineStr">
        <is>
          <t>After:</t>
        </is>
      </c>
      <c r="AE6" s="264" t="n">
        <v>8</v>
      </c>
      <c r="AF6" s="258" t="n"/>
      <c r="AJ6" s="350" t="n"/>
      <c r="AL6" s="251" t="n"/>
    </row>
    <row r="7" ht="14.1" customHeight="1" s="348" thickBot="1">
      <c r="A7" s="351" t="n"/>
      <c r="B7" s="351" t="n"/>
      <c r="C7" s="337" t="inlineStr">
        <is>
          <t>Queenstown</t>
        </is>
      </c>
      <c r="D7" s="351" t="n"/>
      <c r="E7" s="351" t="n"/>
      <c r="F7" s="351" t="n"/>
      <c r="G7" s="6" t="n"/>
      <c r="H7" s="340" t="n"/>
      <c r="I7" s="351" t="n"/>
      <c r="J7" s="340" t="n"/>
      <c r="K7" s="340" t="n"/>
      <c r="L7" s="340" t="n"/>
      <c r="M7" s="338" t="inlineStr">
        <is>
          <t>Agency</t>
        </is>
      </c>
      <c r="N7" s="361" t="n"/>
      <c r="O7" s="7" t="inlineStr">
        <is>
          <t>Caricom</t>
        </is>
      </c>
      <c r="P7" s="6" t="n"/>
      <c r="Q7" s="6" t="n"/>
      <c r="R7" s="6" t="n"/>
      <c r="S7" s="6" t="n"/>
      <c r="T7" s="6" t="n"/>
      <c r="U7" s="351" t="n"/>
      <c r="V7" s="263">
        <f>IF(MONTH($V$3)&lt;&gt;MONTH($V$3-WEEKDAY($V$3,1)+(ROW(V7)-ROW($V$5))*7+(COLUMN(V7)-COLUMN($V$5)+1)),"",$V$3-WEEKDAY($V$3,1)+(ROW(V7)-ROW($V$5))*7+(COLUMN(V7)-COLUMN($V$5)+1))</f>
        <v/>
      </c>
      <c r="W7" s="263">
        <f>IF(MONTH($V$3)&lt;&gt;MONTH($V$3-WEEKDAY($V$3,1)+(ROW(W7)-ROW($V$5))*7+(COLUMN(W7)-COLUMN($V$5)+1)),"",$V$3-WEEKDAY($V$3,1)+(ROW(W7)-ROW($V$5))*7+(COLUMN(W7)-COLUMN($V$5)+1))</f>
        <v/>
      </c>
      <c r="X7" s="263">
        <f>IF(MONTH($V$3)&lt;&gt;MONTH($V$3-WEEKDAY($V$3,1)+(ROW(X7)-ROW($V$5))*7+(COLUMN(X7)-COLUMN($V$5)+1)),"",$V$3-WEEKDAY($V$3,1)+(ROW(X7)-ROW($V$5))*7+(COLUMN(X7)-COLUMN($V$5)+1))</f>
        <v/>
      </c>
      <c r="Y7" s="263">
        <f>IF(MONTH($V$3)&lt;&gt;MONTH($V$3-WEEKDAY($V$3,1)+(ROW(Y7)-ROW($V$5))*7+(COLUMN(Y7)-COLUMN($V$5)+1)),"",$V$3-WEEKDAY($V$3,1)+(ROW(Y7)-ROW($V$5))*7+(COLUMN(Y7)-COLUMN($V$5)+1))</f>
        <v/>
      </c>
      <c r="Z7" s="263">
        <f>IF(MONTH($V$3)&lt;&gt;MONTH($V$3-WEEKDAY($V$3,1)+(ROW(Z7)-ROW($V$5))*7+(COLUMN(Z7)-COLUMN($V$5)+1)),"",$V$3-WEEKDAY($V$3,1)+(ROW(Z7)-ROW($V$5))*7+(COLUMN(Z7)-COLUMN($V$5)+1))</f>
        <v/>
      </c>
      <c r="AA7" s="263">
        <f>IF(MONTH($V$3)&lt;&gt;MONTH($V$3-WEEKDAY($V$3,1)+(ROW(AA7)-ROW($V$5))*7+(COLUMN(AA7)-COLUMN($V$5)+1)),"",$V$3-WEEKDAY($V$3,1)+(ROW(AA7)-ROW($V$5))*7+(COLUMN(AA7)-COLUMN($V$5)+1))</f>
        <v/>
      </c>
      <c r="AB7" s="263">
        <f>IF(MONTH($V$3)&lt;&gt;MONTH($V$3-WEEKDAY($V$3,1)+(ROW(AB7)-ROW($V$5))*7+(COLUMN(AB7)-COLUMN($V$5)+1)),"",$V$3-WEEKDAY($V$3,1)+(ROW(AB7)-ROW($V$5))*7+(COLUMN(AB7)-COLUMN($V$5)+1))</f>
        <v/>
      </c>
      <c r="AC7" s="351" t="n"/>
      <c r="AD7" s="351" t="n"/>
      <c r="AE7" s="351" t="n"/>
      <c r="AF7" s="258" t="n"/>
      <c r="AJ7" s="350" t="n"/>
      <c r="AL7" s="251" t="n"/>
    </row>
    <row r="8">
      <c r="A8" s="351" t="n"/>
      <c r="B8" s="351" t="n"/>
      <c r="C8" s="337" t="inlineStr">
        <is>
          <t>Georgetown, Guyana</t>
        </is>
      </c>
      <c r="D8" s="351" t="n"/>
      <c r="E8" s="351" t="n"/>
      <c r="F8" s="351" t="n"/>
      <c r="G8" s="6" t="n"/>
      <c r="H8" s="6" t="n"/>
      <c r="I8" s="6" t="n"/>
      <c r="J8" s="6" t="n"/>
      <c r="K8" s="6" t="n"/>
      <c r="L8" s="6" t="n"/>
      <c r="M8" s="341" t="n"/>
      <c r="N8" s="351" t="n"/>
      <c r="O8" s="351" t="n"/>
      <c r="P8" s="6" t="n"/>
      <c r="Q8" s="6" t="n"/>
      <c r="R8" s="6" t="n"/>
      <c r="S8" s="6" t="n"/>
      <c r="T8" s="6" t="n"/>
      <c r="U8" s="351" t="n"/>
      <c r="V8" s="263">
        <f>IF(MONTH($V$3)&lt;&gt;MONTH($V$3-WEEKDAY($V$3,1)+(ROW(V8)-ROW($V$5))*7+(COLUMN(V8)-COLUMN($V$5)+1)),"",$V$3-WEEKDAY($V$3,1)+(ROW(V8)-ROW($V$5))*7+(COLUMN(V8)-COLUMN($V$5)+1))</f>
        <v/>
      </c>
      <c r="W8" s="263">
        <f>IF(MONTH($V$3)&lt;&gt;MONTH($V$3-WEEKDAY($V$3,1)+(ROW(W8)-ROW($V$5))*7+(COLUMN(W8)-COLUMN($V$5)+1)),"",$V$3-WEEKDAY($V$3,1)+(ROW(W8)-ROW($V$5))*7+(COLUMN(W8)-COLUMN($V$5)+1))</f>
        <v/>
      </c>
      <c r="X8" s="263">
        <f>IF(MONTH($V$3)&lt;&gt;MONTH($V$3-WEEKDAY($V$3,1)+(ROW(X8)-ROW($V$5))*7+(COLUMN(X8)-COLUMN($V$5)+1)),"",$V$3-WEEKDAY($V$3,1)+(ROW(X8)-ROW($V$5))*7+(COLUMN(X8)-COLUMN($V$5)+1))</f>
        <v/>
      </c>
      <c r="Y8" s="263">
        <f>IF(MONTH($V$3)&lt;&gt;MONTH($V$3-WEEKDAY($V$3,1)+(ROW(Y8)-ROW($V$5))*7+(COLUMN(Y8)-COLUMN($V$5)+1)),"",$V$3-WEEKDAY($V$3,1)+(ROW(Y8)-ROW($V$5))*7+(COLUMN(Y8)-COLUMN($V$5)+1))</f>
        <v/>
      </c>
      <c r="Z8" s="263">
        <f>IF(MONTH($V$3)&lt;&gt;MONTH($V$3-WEEKDAY($V$3,1)+(ROW(Z8)-ROW($V$5))*7+(COLUMN(Z8)-COLUMN($V$5)+1)),"",$V$3-WEEKDAY($V$3,1)+(ROW(Z8)-ROW($V$5))*7+(COLUMN(Z8)-COLUMN($V$5)+1))</f>
        <v/>
      </c>
      <c r="AA8" s="263">
        <f>IF(MONTH($V$3)&lt;&gt;MONTH($V$3-WEEKDAY($V$3,1)+(ROW(AA8)-ROW($V$5))*7+(COLUMN(AA8)-COLUMN($V$5)+1)),"",$V$3-WEEKDAY($V$3,1)+(ROW(AA8)-ROW($V$5))*7+(COLUMN(AA8)-COLUMN($V$5)+1))</f>
        <v/>
      </c>
      <c r="AB8" s="263">
        <f>IF(MONTH($V$3)&lt;&gt;MONTH($V$3-WEEKDAY($V$3,1)+(ROW(AB8)-ROW($V$5))*7+(COLUMN(AB8)-COLUMN($V$5)+1)),"",$V$3-WEEKDAY($V$3,1)+(ROW(AB8)-ROW($V$5))*7+(COLUMN(AB8)-COLUMN($V$5)+1))</f>
        <v/>
      </c>
      <c r="AC8" s="351" t="n"/>
      <c r="AD8" s="351" t="n"/>
      <c r="AE8" s="3" t="b">
        <v>1</v>
      </c>
      <c r="AF8" s="258" t="n"/>
      <c r="AJ8" s="350" t="n"/>
      <c r="AL8" s="251" t="n"/>
    </row>
    <row r="9">
      <c r="A9" s="351" t="n"/>
      <c r="B9" s="351" t="n"/>
      <c r="C9" s="337" t="n"/>
      <c r="D9" s="337" t="n"/>
      <c r="E9" s="337" t="n"/>
      <c r="F9" s="337" t="n"/>
      <c r="G9" s="6" t="n"/>
      <c r="H9" s="6" t="n"/>
      <c r="I9" s="6" t="n"/>
      <c r="J9" s="6" t="n"/>
      <c r="K9" s="6" t="n"/>
      <c r="L9" s="6" t="n"/>
      <c r="M9" s="137" t="n"/>
      <c r="N9" s="137" t="n"/>
      <c r="O9" s="6" t="n"/>
      <c r="P9" s="6" t="n"/>
      <c r="Q9" s="6" t="n"/>
      <c r="R9" s="6" t="n"/>
      <c r="S9" s="6" t="n"/>
      <c r="T9" s="6" t="n"/>
      <c r="U9" s="351" t="n"/>
      <c r="V9" s="265" t="n"/>
      <c r="W9" s="265" t="n"/>
      <c r="X9" s="265" t="n"/>
      <c r="Y9" s="265" t="n"/>
      <c r="Z9" s="265" t="n"/>
      <c r="AA9" s="265" t="n"/>
      <c r="AB9" s="265" t="n"/>
      <c r="AC9" s="351" t="n"/>
      <c r="AD9" s="351" t="n"/>
      <c r="AE9" s="3" t="n"/>
      <c r="AF9" s="351" t="n"/>
      <c r="AJ9" s="350" t="n"/>
      <c r="AL9" s="251" t="n"/>
    </row>
    <row r="10">
      <c r="A10" s="351" t="n"/>
      <c r="B10" s="351" t="n"/>
      <c r="C10" s="337" t="inlineStr">
        <is>
          <t>592-223-7560</t>
        </is>
      </c>
      <c r="D10" s="351" t="n"/>
      <c r="E10" s="351" t="n"/>
      <c r="F10" s="351" t="n"/>
      <c r="G10" s="6" t="n"/>
      <c r="H10" s="340" t="n"/>
      <c r="I10" s="351" t="n"/>
      <c r="J10" s="340" t="n"/>
      <c r="K10" s="330" t="inlineStr">
        <is>
          <t>Week Starting:</t>
        </is>
      </c>
      <c r="L10" s="351" t="n"/>
      <c r="M10" s="335" t="n">
        <v>45977</v>
      </c>
      <c r="N10" s="362" t="n"/>
      <c r="O10" s="6" t="n"/>
      <c r="P10" s="6" t="n"/>
      <c r="Q10" s="6" t="n"/>
      <c r="R10" s="6" t="n"/>
      <c r="S10" s="6" t="n"/>
      <c r="T10" s="138" t="inlineStr">
        <is>
          <t>[42]</t>
        </is>
      </c>
      <c r="U10" s="351" t="n"/>
      <c r="V10" s="263">
        <f>IF(MONTH($V$3)&lt;&gt;MONTH($V$3-WEEKDAY($V$3,1)+(ROW(V10)-ROW($V$5))*7+(COLUMN(V10)-COLUMN($V$5)+1)),"",$V$3-WEEKDAY($V$3,1)+(ROW(V10)-ROW($V$5))*7+(COLUMN(V10)-COLUMN($V$5)+1))</f>
        <v/>
      </c>
      <c r="W10" s="263">
        <f>IF(MONTH($V$3)&lt;&gt;MONTH($V$3-WEEKDAY($V$3,1)+(ROW(W10)-ROW($V$5))*7+(COLUMN(W10)-COLUMN($V$5)+1)),"",$V$3-WEEKDAY($V$3,1)+(ROW(W10)-ROW($V$5))*7+(COLUMN(W10)-COLUMN($V$5)+1))</f>
        <v/>
      </c>
      <c r="X10" s="263">
        <f>IF(MONTH($V$3)&lt;&gt;MONTH($V$3-WEEKDAY($V$3,1)+(ROW(X10)-ROW($V$5))*7+(COLUMN(X10)-COLUMN($V$5)+1)),"",$V$3-WEEKDAY($V$3,1)+(ROW(X10)-ROW($V$5))*7+(COLUMN(X10)-COLUMN($V$5)+1))</f>
        <v/>
      </c>
      <c r="Y10" s="263">
        <f>IF(MONTH($V$3)&lt;&gt;MONTH($V$3-WEEKDAY($V$3,1)+(ROW(Y10)-ROW($V$5))*7+(COLUMN(Y10)-COLUMN($V$5)+1)),"",$V$3-WEEKDAY($V$3,1)+(ROW(Y10)-ROW($V$5))*7+(COLUMN(Y10)-COLUMN($V$5)+1))</f>
        <v/>
      </c>
      <c r="Z10" s="263">
        <f>IF(MONTH($V$3)&lt;&gt;MONTH($V$3-WEEKDAY($V$3,1)+(ROW(Z10)-ROW($V$5))*7+(COLUMN(Z10)-COLUMN($V$5)+1)),"",$V$3-WEEKDAY($V$3,1)+(ROW(Z10)-ROW($V$5))*7+(COLUMN(Z10)-COLUMN($V$5)+1))</f>
        <v/>
      </c>
      <c r="AA10" s="263">
        <f>IF(MONTH($V$3)&lt;&gt;MONTH($V$3-WEEKDAY($V$3,1)+(ROW(AA10)-ROW($V$5))*7+(COLUMN(AA10)-COLUMN($V$5)+1)),"",$V$3-WEEKDAY($V$3,1)+(ROW(AA10)-ROW($V$5))*7+(COLUMN(AA10)-COLUMN($V$5)+1))</f>
        <v/>
      </c>
      <c r="AB10" s="263">
        <f>IF(MONTH($V$3)&lt;&gt;MONTH($V$3-WEEKDAY($V$3,1)+(ROW(AB10)-ROW($V$5))*7+(COLUMN(AB10)-COLUMN($V$5)+1)),"",$V$3-WEEKDAY($V$3,1)+(ROW(AB10)-ROW($V$5))*7+(COLUMN(AB10)-COLUMN($V$5)+1))</f>
        <v/>
      </c>
      <c r="AC10" s="351" t="n"/>
      <c r="AD10" s="136" t="inlineStr">
        <is>
          <t>After:</t>
        </is>
      </c>
      <c r="AE10" s="264" t="n">
        <v>40</v>
      </c>
      <c r="AF10" s="250" t="n"/>
    </row>
    <row r="11" ht="15.75" customHeight="1" s="348" thickBot="1">
      <c r="A11" s="351" t="n"/>
      <c r="B11" s="351" t="n"/>
      <c r="C11" s="6" t="n"/>
      <c r="D11" s="6" t="n"/>
      <c r="E11" s="6" t="n"/>
      <c r="F11" s="6" t="n"/>
      <c r="G11" s="6" t="n"/>
      <c r="H11" s="6" t="n"/>
      <c r="I11" s="6" t="n"/>
      <c r="J11" s="6" t="n"/>
      <c r="K11" s="259" t="inlineStr">
        <is>
          <t>Carry Forward Hrs:</t>
        </is>
      </c>
      <c r="L11" s="248" t="n">
        <v>48</v>
      </c>
      <c r="M11" s="6" t="n"/>
      <c r="N11" s="6" t="n"/>
      <c r="O11" s="6" t="n"/>
      <c r="P11" s="6" t="n"/>
      <c r="Q11" s="6" t="n"/>
      <c r="R11" s="6" t="n"/>
      <c r="S11" s="6" t="n"/>
      <c r="T11" s="6" t="n"/>
      <c r="U11" s="351" t="n"/>
      <c r="V11" s="263">
        <f>IF(MONTH($V$3)&lt;&gt;MONTH($V$3-WEEKDAY($V$3,1)+(ROW(V11)-ROW($V$5))*7+(COLUMN(V11)-COLUMN($V$5)+1)),"",$V$3-WEEKDAY($V$3,1)+(ROW(V11)-ROW($V$5))*7+(COLUMN(V11)-COLUMN($V$5)+1))</f>
        <v/>
      </c>
      <c r="W11" s="263">
        <f>IF(MONTH($V$3)&lt;&gt;MONTH($V$3-WEEKDAY($V$3,1)+(ROW(W11)-ROW($V$5))*7+(COLUMN(W11)-COLUMN($V$5)+1)),"",$V$3-WEEKDAY($V$3,1)+(ROW(W11)-ROW($V$5))*7+(COLUMN(W11)-COLUMN($V$5)+1))</f>
        <v/>
      </c>
      <c r="X11" s="263">
        <f>IF(MONTH($V$3)&lt;&gt;MONTH($V$3-WEEKDAY($V$3,1)+(ROW(X11)-ROW($V$5))*7+(COLUMN(X11)-COLUMN($V$5)+1)),"",$V$3-WEEKDAY($V$3,1)+(ROW(X11)-ROW($V$5))*7+(COLUMN(X11)-COLUMN($V$5)+1))</f>
        <v/>
      </c>
      <c r="Y11" s="263">
        <f>IF(MONTH($V$3)&lt;&gt;MONTH($V$3-WEEKDAY($V$3,1)+(ROW(Y11)-ROW($V$5))*7+(COLUMN(Y11)-COLUMN($V$5)+1)),"",$V$3-WEEKDAY($V$3,1)+(ROW(Y11)-ROW($V$5))*7+(COLUMN(Y11)-COLUMN($V$5)+1))</f>
        <v/>
      </c>
      <c r="Z11" s="263">
        <f>IF(MONTH($V$3)&lt;&gt;MONTH($V$3-WEEKDAY($V$3,1)+(ROW(Z11)-ROW($V$5))*7+(COLUMN(Z11)-COLUMN($V$5)+1)),"",$V$3-WEEKDAY($V$3,1)+(ROW(Z11)-ROW($V$5))*7+(COLUMN(Z11)-COLUMN($V$5)+1))</f>
        <v/>
      </c>
      <c r="AA11" s="263">
        <f>IF(MONTH($V$3)&lt;&gt;MONTH($V$3-WEEKDAY($V$3,1)+(ROW(AA11)-ROW($V$5))*7+(COLUMN(AA11)-COLUMN($V$5)+1)),"",$V$3-WEEKDAY($V$3,1)+(ROW(AA11)-ROW($V$5))*7+(COLUMN(AA11)-COLUMN($V$5)+1))</f>
        <v/>
      </c>
      <c r="AB11" s="263">
        <f>IF(MONTH($V$3)&lt;&gt;MONTH($V$3-WEEKDAY($V$3,1)+(ROW(AB11)-ROW($V$5))*7+(COLUMN(AB11)-COLUMN($V$5)+1)),"",$V$3-WEEKDAY($V$3,1)+(ROW(AB11)-ROW($V$5))*7+(COLUMN(AB11)-COLUMN($V$5)+1))</f>
        <v/>
      </c>
      <c r="AC11" s="351" t="n"/>
      <c r="AD11" s="351" t="n"/>
      <c r="AE11" s="351" t="n"/>
      <c r="AF11" s="258" t="n"/>
      <c r="AJ11" s="252" t="n"/>
      <c r="AK11" s="252" t="n"/>
    </row>
    <row r="12" ht="27.75" customFormat="1" customHeight="1" s="2" thickBot="1">
      <c r="A12" s="266" t="inlineStr">
        <is>
          <t>Day Off</t>
        </is>
      </c>
      <c r="B12" s="267" t="inlineStr">
        <is>
          <t>Holiday Double</t>
        </is>
      </c>
      <c r="C12" s="139" t="inlineStr">
        <is>
          <t>Day of Week</t>
        </is>
      </c>
      <c r="D12" s="140" t="inlineStr">
        <is>
          <t>Time
In</t>
        </is>
      </c>
      <c r="E12" s="140" t="inlineStr">
        <is>
          <t>Time
Out</t>
        </is>
      </c>
      <c r="F12" s="141" t="n"/>
      <c r="G12" s="140" t="inlineStr">
        <is>
          <t>Time
In</t>
        </is>
      </c>
      <c r="H12" s="140" t="inlineStr">
        <is>
          <t>Time
Out</t>
        </is>
      </c>
      <c r="I12" s="142" t="inlineStr">
        <is>
          <t>Total
Hrs</t>
        </is>
      </c>
      <c r="J12" s="142" t="inlineStr">
        <is>
          <t>Location</t>
        </is>
      </c>
      <c r="K12" s="142" t="inlineStr">
        <is>
          <t>Supervisor</t>
        </is>
      </c>
      <c r="L12" s="142" t="inlineStr">
        <is>
          <t>Supervisor Approval</t>
        </is>
      </c>
      <c r="M12" s="140" t="inlineStr">
        <is>
          <t>Regular
Hrs</t>
        </is>
      </c>
      <c r="N12" s="140" t="inlineStr">
        <is>
          <t>Overtime
Hrs</t>
        </is>
      </c>
      <c r="O12" s="140" t="inlineStr">
        <is>
          <t>Hol Hrs</t>
        </is>
      </c>
      <c r="P12" s="140" t="inlineStr">
        <is>
          <t>Responsibilities</t>
        </is>
      </c>
      <c r="Q12" s="140" t="inlineStr">
        <is>
          <t>Risk</t>
        </is>
      </c>
      <c r="R12" s="140" t="inlineStr">
        <is>
          <t>Meals</t>
        </is>
      </c>
      <c r="S12" s="140" t="inlineStr">
        <is>
          <t>Vac Hrs</t>
        </is>
      </c>
      <c r="T12" s="143" t="inlineStr">
        <is>
          <t>Reason for Overtime</t>
        </is>
      </c>
      <c r="U12" s="144" t="inlineStr">
        <is>
          <t>Wkly Reg Avail</t>
        </is>
      </c>
      <c r="V12" s="351" t="inlineStr">
        <is>
          <t>Orig Reg</t>
        </is>
      </c>
      <c r="W12" s="351" t="inlineStr">
        <is>
          <t>Wkly OT Adj</t>
        </is>
      </c>
      <c r="X12" s="351" t="inlineStr">
        <is>
          <t>Week Start</t>
        </is>
      </c>
      <c r="Y12" s="351" t="inlineStr">
        <is>
          <t>Wk Hrs Before</t>
        </is>
      </c>
      <c r="Z12" s="351" t="n"/>
      <c r="AA12" s="351" t="n"/>
      <c r="AB12" s="351" t="n"/>
      <c r="AC12" s="351" t="n"/>
      <c r="AD12" s="351" t="n"/>
      <c r="AE12" s="351" t="n"/>
      <c r="AF12" s="351" t="n"/>
      <c r="AJ12" s="252" t="n"/>
      <c r="AK12" s="252" t="n"/>
    </row>
    <row r="13" hidden="1" ht="15.75" customHeight="1" s="348" thickBot="1">
      <c r="A13" s="268" t="n"/>
      <c r="B13" s="351" t="n"/>
      <c r="C13" s="145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146" t="n"/>
      <c r="U13" s="351" t="n"/>
      <c r="V13" s="351" t="n"/>
      <c r="W13" s="351" t="n"/>
      <c r="X13" s="351" t="n"/>
      <c r="Y13" s="351" t="n"/>
      <c r="Z13" s="351" t="n"/>
      <c r="AA13" s="351" t="n"/>
      <c r="AB13" s="351" t="n"/>
      <c r="AC13" s="351" t="n"/>
      <c r="AD13" s="351" t="n"/>
      <c r="AE13" s="351" t="n"/>
      <c r="AF13" s="351" t="n"/>
    </row>
    <row r="14" ht="24" customHeight="1" s="348" thickBot="1">
      <c r="A14" s="147" t="inlineStr">
        <is>
          <t>On Day</t>
        </is>
      </c>
      <c r="B14" s="269" t="n"/>
      <c r="C14" s="88">
        <f>M10</f>
        <v/>
      </c>
      <c r="D14" s="54" t="n"/>
      <c r="E14" s="148">
        <f>IF(D14="", "",
 IF(D14=TIME(0,0,0), 0,
 IF(AND(D14&gt;=TIME(0,0,1), D14&lt;=TIME(2,0,0)), TIME(7,0,0),
 IF(AND(D14&gt;=TIME(6,0,0), D14&lt;=TIME(8,0,0)), TIME(12,0,0),
 IF(AND(D14&gt;TIME(8,0,0), D14&lt;=TIME(13,59,0)), TIME(15,0,0),
 IF(AND(D14&gt;=TIME(14,0,0), D14&lt;=TIME(17,59,0)), TIME(21,0,0),
 IF(AND(D14&gt;=TIME(18,0,0), D14&lt;=TIME(21,59,0)), TIME(0,0,0),
 IF(AND(D14&gt;=TIME(22,0,0), D14&lt;=TIME(23,59,59)), TIME(7,0,0), ""))))))))</f>
        <v/>
      </c>
      <c r="F14" s="149" t="n"/>
      <c r="G14" s="148">
        <f>IF(AND(D14&gt;=TIME(6,0,0),D14&lt;=TIME(8,0,0)),E14,"")</f>
        <v/>
      </c>
      <c r="H14" s="54" t="n"/>
      <c r="I14" s="55">
        <f>ROUND(IF(OR(D14="",E14="",E14=0),0,IF(H14="",MOD(E14-D14,1)*24,MOD(H14-D14,1)*24)),2)</f>
        <v/>
      </c>
      <c r="J14" s="150" t="n"/>
      <c r="K14" s="270" t="n"/>
      <c r="L14" s="271" t="n"/>
      <c r="M14" s="272">
        <f>MAX(0,V14-W14)</f>
        <v/>
      </c>
      <c r="N14" s="56">
        <f>(IF(OR($C14="",$D14=""),0,
 IF(OR($A14="Holiday",$A15="Holiday"),
    IF(ISNUMBER(MATCH(TRIM($B14),{"Phagwah","Good Friday","Easter Monday","Labour Day","Christmas","Eid ul Azha","Romans-2","Globe-12","Neptune P1"},0)),0,$I14),
 IF(AND(NOT(OR($A14="Annual Leave",$A15="Annual Leave")),$A14="Off day"),$I14,
  MAX(0,$I14-$V14)
  ))))+W14</f>
        <v/>
      </c>
      <c r="O14" s="56">
        <f>IF(AND(OR($A14="Holiday",$A15="Holiday"),
        ISNUMBER(MATCH(TRIM($B14),{"Phagwah","Good Friday","Easter Monday","Labour Day","Christmas","Eid ul Azha","Romans-2","Globe-12","Neptune P1"},0))),
   $I14,0)</f>
        <v/>
      </c>
      <c r="P14" s="56">
        <f>IF(OR($O$7="Canteen",$O$7="Head Office"),0,IF($I14&lt;=0,0,IF(OR(OR(TRIM($J14)="Hebrews",TRIM($J14)="Romans",TRIM($J14)="Romans-2",TRIM($J14)="Globe",TRIM($J14)="Globe-12",TRIM($J14)="Neptune P1"),AND($I15&gt;0,OR(TRIM($J15)="Hebrews",TRIM($J15)="Romans",TRIM($J15)="Romans-2",TRIM($J15)="Globe",TRIM($J15)="Globe-12",TRIM($J15)="Neptune P1"))),1,0)))</f>
        <v/>
      </c>
      <c r="Q14" s="57" t="n"/>
      <c r="R14" s="56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IF($I14&gt;0,1,0),
      0
   ),
0))</f>
        <v/>
      </c>
      <c r="S14" s="56">
        <f>IF(OR($A14="Annual Leave",$A15="Annual Leave"),IF($A14="Annual Leave",8,0),0)</f>
        <v/>
      </c>
      <c r="T14" s="58" t="n"/>
      <c r="U14" s="144">
        <f>MAX(0,40-Y14)</f>
        <v/>
      </c>
      <c r="V14" s="151">
        <f>IF(OR($C14="",$D14=""),0,
 IF(OR($A14="Holiday",$A15="Holiday"),0,
 IF(AND(NOT(OR($A14="Annual Leave",$A15="Annual Leave")),$A14="Off day"),0,
  IF($I14+$I15&gt;=8,IF($I14&gt;=8,8,$I14),$I14)
  )))</f>
        <v/>
      </c>
      <c r="W14" s="151">
        <f>MAX(0,V14-U14)</f>
        <v/>
      </c>
      <c r="X14" s="151">
        <f>IF(C14="","",C14-WEEKDAY(C14,1)+1)</f>
        <v/>
      </c>
      <c r="Y14" s="151">
        <f>IF(X14=X14,$L$11,0)</f>
        <v/>
      </c>
      <c r="Z14" s="151" t="n"/>
      <c r="AA14" s="151" t="n"/>
      <c r="AB14" s="151" t="n"/>
      <c r="AC14" s="351" t="n"/>
      <c r="AD14" s="351" t="n"/>
      <c r="AE14" s="351" t="n"/>
      <c r="AF14" s="351" t="n"/>
    </row>
    <row r="15" ht="24" customHeight="1" s="348" thickBot="1">
      <c r="A15" s="147" t="inlineStr">
        <is>
          <t>On Day</t>
        </is>
      </c>
      <c r="B15" s="269" t="n"/>
      <c r="C15" s="89">
        <f>C14</f>
        <v/>
      </c>
      <c r="D15" s="59" t="n"/>
      <c r="E15" s="152">
        <f>IF(D15="", "",
 IF(D15=TIME(0,0,0), 0,
 IF(AND(D15&gt;=TIME(0,0,1), D15&lt;=TIME(2,0,0)), TIME(7,0,0),
 IF(AND(D15&gt;=TIME(6,0,0), D15&lt;=TIME(8,0,0)), TIME(12,0,0),
 IF(AND(D15&gt;TIME(8,0,0), D15&lt;=TIME(13,59,0)), TIME(15,0,0),
 IF(AND(D15&gt;=TIME(14,0,0), D15&lt;=TIME(17,59,0)), TIME(21,0,0),
 IF(AND(D15&gt;=TIME(18,0,0), D15&lt;=TIME(21,59,0)), TIME(0,0,0),
 IF(AND(D15&gt;=TIME(22,0,0), D15&lt;=TIME(23,59,59)), TIME(7,0,0), ""))))))))</f>
        <v/>
      </c>
      <c r="F15" s="153" t="n"/>
      <c r="G15" s="152">
        <f>IF(AND(D15&gt;=TIME(6,0,0),D15&lt;=TIME(8,0,0)),E15,"")</f>
        <v/>
      </c>
      <c r="H15" s="59" t="n"/>
      <c r="I15" s="60">
        <f>ROUND(IF(OR(D15="",E15="",E15=0),0,IF(H15="",MOD(E15-D15,1)*24,MOD(H15-D15,1)*24)),2)</f>
        <v/>
      </c>
      <c r="J15" s="150" t="n"/>
      <c r="K15" s="270" t="n"/>
      <c r="L15" s="271" t="n"/>
      <c r="M15" s="272">
        <f>MAX(0,V15-W15)</f>
        <v/>
      </c>
      <c r="N15" s="61">
        <f>(IF(OR($C15="",$D15=""),0,
 IF(OR($A14="Holiday",$A15="Holiday"),
    IF(ISNUMBER(MATCH(TRIM($B15),{"Phagwah","Good Friday","Easter Monday","Labour Day","Christmas","Eid ul Azha","Romans-2","Globe-12","Neptune P1"},0)),0,$I15),
 IF(AND(NOT(OR($A14="Annual Leave",$A15="Annual Leave")),$A15="Off day"),$I15,
  MAX(0,$I15-$V15)
  ))))+W15</f>
        <v/>
      </c>
      <c r="O15" s="61">
        <f>IF(AND(OR($A14="Holiday",$A15="Holiday"),
        ISNUMBER(MATCH(TRIM($B15),{"Phagwah","Good Friday","Easter Monday","Labour Day","Christmas","Eid ul Azha","Romans-2","Globe-12","Neptune P1"},0))),
   $I15,0)</f>
        <v/>
      </c>
      <c r="P15" s="61">
        <f>IF(OR($O$7="Canteen",$O$7="Head Office"),0,IF($I15&lt;=0,0,IF(AND($I14&lt;=0,OR(TRIM($J15)="Hebrews",TRIM($J15)="Romans",TRIM($J15)="Romans-2",TRIM($J15)="Globe",TRIM($J15)="Globe-12",TRIM($J15)="Neptune P1")),1,0)))</f>
        <v/>
      </c>
      <c r="Q15" s="62" t="n"/>
      <c r="R15" s="61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IF(AND($I14=0,$I15&gt;0),1,0),
      0
   ),
0))</f>
        <v/>
      </c>
      <c r="S15" s="61">
        <f>IF(OR($A14="Annual Leave",$A15="Annual Leave"),IF(AND($A14&lt;&gt;"Annual Leave",$A15="Annual Leave"),8,0),0)</f>
        <v/>
      </c>
      <c r="T15" s="63" t="n"/>
      <c r="U15" s="144">
        <f>MAX(0,40-Y15)</f>
        <v/>
      </c>
      <c r="V15" s="151">
        <f>IF(OR($C15="",$D15=""),0,
 IF(OR($A14="Holiday",$A15="Holiday"),0,
 IF(AND(NOT(OR($A14="Annual Leave",$A15="Annual Leave")),$A15="Off day"),0,
  IF($I14+$I15&gt;=8,IF($I14&gt;=8,0,8-$I14),$I15)
  )))</f>
        <v/>
      </c>
      <c r="W15" s="151">
        <f>MAX(0,V15-U15)</f>
        <v/>
      </c>
      <c r="X15" s="151">
        <f>IF(C15="","",C15-WEEKDAY(C15,1)+1)</f>
        <v/>
      </c>
      <c r="Y15" s="151">
        <f>SUMPRODUCT(($X$14:$X14=X15)*(($V$14:$V14)+($O$14:$O14)))+IF(X15=X14,$L$11,0)</f>
        <v/>
      </c>
      <c r="Z15" s="151" t="n"/>
      <c r="AA15" s="151" t="n"/>
      <c r="AB15" s="151" t="n"/>
      <c r="AC15" s="351" t="n"/>
      <c r="AD15" s="351" t="n"/>
      <c r="AE15" s="351" t="n"/>
      <c r="AF15" s="351" t="n"/>
    </row>
    <row r="16" ht="24" customHeight="1" s="348" thickBot="1">
      <c r="A16" s="154" t="inlineStr">
        <is>
          <t>On Day</t>
        </is>
      </c>
      <c r="B16" s="273" t="n"/>
      <c r="C16" s="90">
        <f>C14+1</f>
        <v/>
      </c>
      <c r="D16" s="8" t="n"/>
      <c r="E16" s="155">
        <f>IF(D16="", "",
 IF(D16=TIME(0,0,0), 0,
 IF(AND(D16&gt;=TIME(0,0,1), D16&lt;=TIME(2,0,0)), TIME(7,0,0),
 IF(AND(D16&gt;=TIME(6,0,0), D16&lt;=TIME(8,0,0)), TIME(12,0,0),
 IF(AND(D16&gt;TIME(8,0,0), D16&lt;=TIME(13,59,0)), TIME(15,0,0),
 IF(AND(D16&gt;=TIME(14,0,0), D16&lt;=TIME(17,59,0)), TIME(21,0,0),
 IF(AND(D16&gt;=TIME(18,0,0), D16&lt;=TIME(21,59,0)), TIME(0,0,0),
 IF(AND(D16&gt;=TIME(22,0,0), D16&lt;=TIME(23,59,59)), TIME(7,0,0), ""))))))))</f>
        <v/>
      </c>
      <c r="F16" s="156" t="n"/>
      <c r="G16" s="155">
        <f>IF(AND(D16&gt;=TIME(6,0,0),D16&lt;=TIME(8,0,0)),E16,"")</f>
        <v/>
      </c>
      <c r="H16" s="8" t="n"/>
      <c r="I16" s="30">
        <f>ROUND(IF(OR(D16="",E16="",E16=0),0,IF(H16="",MOD(E16-D16,1)*24,MOD(H16-D16,1)*24)),2)</f>
        <v/>
      </c>
      <c r="J16" s="157" t="n"/>
      <c r="K16" s="274" t="n"/>
      <c r="L16" s="271" t="n"/>
      <c r="M16" s="275">
        <f>MAX(0,V16-W16)</f>
        <v/>
      </c>
      <c r="N16" s="9">
        <f>(IF(OR($C16="",$D16=""),0,
 IF(OR($A16="Holiday",$A17="Holiday"),
    IF(ISNUMBER(MATCH(TRIM($B16),{"Phagwah","Good Friday","Easter Monday","Labour Day","Christmas","Eid ul Azha","Romans-2","Globe-12","Neptune P1"},0)),0,$I16),
 IF(AND(NOT(OR($A16="Annual Leave",$A17="Annual Leave")),$A16="Off day"),$I16,
  MAX(0,$I16-$V16)
  ))))+W16</f>
        <v/>
      </c>
      <c r="O16" s="9">
        <f>IF(AND(OR($A16="Holiday",$A17="Holiday"),
        ISNUMBER(MATCH(TRIM($B16),{"Phagwah","Good Friday","Easter Monday","Labour Day","Christmas","Eid ul Azha","Romans-2","Globe-12","Neptune P1"},0))),
   $I16,0)</f>
        <v/>
      </c>
      <c r="P16" s="9">
        <f>IF(OR($O$7="Canteen",$O$7="Head Office"),0,IF($I16&lt;=0,0,IF(OR(OR(TRIM($J16)="Hebrews",TRIM($J16)="Romans",TRIM($J16)="Romans-2",TRIM($J16)="Globe",TRIM($J16)="Globe-12",TRIM($J16)="Neptune P1"),AND($I17&gt;0,OR(TRIM($J17)="Hebrews",TRIM($J17)="Romans",TRIM($J17)="Romans-2",TRIM($J17)="Globe",TRIM($J17)="Globe-12",TRIM($J17)="Neptune P1"))),1,0)))</f>
        <v/>
      </c>
      <c r="Q16" s="10" t="n"/>
      <c r="R16" s="9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IF($I16&gt;0,1,0),
      0
   ),
0))</f>
        <v/>
      </c>
      <c r="S16" s="9">
        <f>IF(OR($A16="Annual Leave",$A17="Annual Leave"),IF($A16="Annual Leave",8,0),0)</f>
        <v/>
      </c>
      <c r="T16" s="91" t="n"/>
      <c r="U16" s="144">
        <f>MAX(0,40-Y16)</f>
        <v/>
      </c>
      <c r="V16" s="351">
        <f>IF(OR($C16="",$D16=""),0,
 IF(OR($A16="Holiday",$A17="Holiday"),0,
 IF(AND(NOT(OR($A16="Annual Leave",$A17="Annual Leave")),$A16="Off day"),0,
  IF($I16+$I17&gt;=8,IF($I16&gt;=8,8,$I16),$I16)
  )))</f>
        <v/>
      </c>
      <c r="W16" s="351">
        <f>MAX(0,V16-U16)</f>
        <v/>
      </c>
      <c r="X16" s="351">
        <f>IF(C16="","",C16-WEEKDAY(C16,1)+1)</f>
        <v/>
      </c>
      <c r="Y16" s="351">
        <f>SUMPRODUCT(($X$14:$X15=X16)*(($V$14:$V15)+($O$14:$O15)))+IF(X16=X14,$L$11,0)</f>
        <v/>
      </c>
      <c r="Z16" s="351" t="n"/>
      <c r="AA16" s="351" t="n"/>
      <c r="AB16" s="351" t="n"/>
      <c r="AC16" s="351" t="n"/>
      <c r="AD16" s="351" t="n"/>
      <c r="AE16" s="351" t="n"/>
      <c r="AF16" s="351" t="n"/>
    </row>
    <row r="17" ht="24" customHeight="1" s="348" thickBot="1">
      <c r="A17" s="154" t="inlineStr">
        <is>
          <t>On Day</t>
        </is>
      </c>
      <c r="B17" s="273" t="n"/>
      <c r="C17" s="90">
        <f>C16</f>
        <v/>
      </c>
      <c r="D17" s="276" t="n"/>
      <c r="E17" s="277">
        <f>IF(D17="", "",
 IF(D17=TIME(0,0,0), 0,
 IF(AND(D17&gt;=TIME(0,0,1), D17&lt;=TIME(2,0,0)), TIME(7,0,0),
 IF(AND(D17&gt;=TIME(6,0,0), D17&lt;=TIME(8,0,0)), TIME(12,0,0),
 IF(AND(D17&gt;TIME(8,0,0), D17&lt;=TIME(13,59,0)), TIME(15,0,0),
 IF(AND(D17&gt;=TIME(14,0,0), D17&lt;=TIME(17,59,0)), TIME(21,0,0),
 IF(AND(D17&gt;=TIME(18,0,0), D17&lt;=TIME(21,59,0)), TIME(0,0,0),
 IF(AND(D17&gt;=TIME(22,0,0), D17&lt;=TIME(23,59,59)), TIME(7,0,0), ""))))))))</f>
        <v/>
      </c>
      <c r="F17" s="156" t="n"/>
      <c r="G17" s="277">
        <f>IF(AND(D17&gt;=TIME(6,0,0),D17&lt;=TIME(8,0,0)),E17,"")</f>
        <v/>
      </c>
      <c r="H17" s="276" t="n"/>
      <c r="I17" s="30">
        <f>ROUND(IF(OR(D17="",E17="",E17=0),0,IF(H17="",MOD(E17-D17,1)*24,MOD(H17-D17,1)*24)),2)</f>
        <v/>
      </c>
      <c r="J17" s="158" t="n"/>
      <c r="K17" s="274" t="n"/>
      <c r="L17" s="271" t="n"/>
      <c r="M17" s="275">
        <f>MAX(0,V17-W17)</f>
        <v/>
      </c>
      <c r="N17" s="278">
        <f>(IF(OR($C17="",$D17=""),0,
 IF(OR($A16="Holiday",$A17="Holiday"),
    IF(ISNUMBER(MATCH(TRIM($B17),{"Phagwah","Good Friday","Easter Monday","Labour Day","Christmas","Eid ul Azha","Romans-2","Globe-12","Neptune P1"},0)),0,$I17),
 IF(AND(NOT(OR($A16="Annual Leave",$A17="Annual Leave")),$A17="Off day"),$I17,
  MAX(0,$I17-$V17)
  ))))+W17</f>
        <v/>
      </c>
      <c r="O17" s="278">
        <f>IF(AND(OR($A16="Holiday",$A17="Holiday"),
        ISNUMBER(MATCH(TRIM($B17),{"Phagwah","Good Friday","Easter Monday","Labour Day","Christmas","Eid ul Azha","Romans-2","Globe-12","Neptune P1"},0))),
   $I17,0)</f>
        <v/>
      </c>
      <c r="P17" s="278">
        <f>IF(OR($O$7="Canteen",$O$7="Head Office"),0,IF($I17&lt;=0,0,IF(AND($I16&lt;=0,OR(TRIM($J17)="Hebrews",TRIM($J17)="Romans",TRIM($J17)="Romans-2",TRIM($J17)="Globe",TRIM($J17)="Globe-12",TRIM($J17)="Neptune P1")),1,0)))</f>
        <v/>
      </c>
      <c r="Q17" s="279" t="n"/>
      <c r="R17" s="278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IF(AND($I16=0,$I17&gt;0),1,0),
      0
   ),
0))</f>
        <v/>
      </c>
      <c r="S17" s="278">
        <f>IF(OR($A16="Annual Leave",$A17="Annual Leave"),IF(AND($A16&lt;&gt;"Annual Leave",$A17="Annual Leave"),8,0),0)</f>
        <v/>
      </c>
      <c r="T17" s="280" t="n"/>
      <c r="U17" s="144">
        <f>MAX(0,40-Y17)</f>
        <v/>
      </c>
      <c r="V17" s="351">
        <f>IF(OR($C17="",$D17=""),0,
 IF(OR($A16="Holiday",$A17="Holiday"),0,
 IF(AND(NOT(OR($A16="Annual Leave",$A17="Annual Leave")),$A17="Off day"),0,
  IF($I16+$I17&gt;=8,IF($I16&gt;=8,0,8-$I16),$I17)
  )))</f>
        <v/>
      </c>
      <c r="W17" s="351">
        <f>MAX(0,V17-U17)</f>
        <v/>
      </c>
      <c r="X17" s="351">
        <f>IF(C17="","",C17-WEEKDAY(C17,1)+1)</f>
        <v/>
      </c>
      <c r="Y17" s="351">
        <f>SUMPRODUCT(($X$14:$X16=X17)*(($V$14:$V16)+($O$14:$O16)))+IF(X17=X14,$L$11,0)</f>
        <v/>
      </c>
      <c r="Z17" s="351" t="n"/>
      <c r="AA17" s="351" t="n"/>
      <c r="AB17" s="351" t="n"/>
      <c r="AC17" s="351" t="n"/>
      <c r="AD17" s="351" t="n"/>
      <c r="AE17" s="351" t="n"/>
      <c r="AF17" s="351" t="n"/>
    </row>
    <row r="18" ht="24" customHeight="1" s="348" thickBot="1">
      <c r="A18" s="159" t="inlineStr">
        <is>
          <t>On Day</t>
        </is>
      </c>
      <c r="B18" s="281" t="n"/>
      <c r="C18" s="92">
        <f>C16+1</f>
        <v/>
      </c>
      <c r="D18" s="31" t="n"/>
      <c r="E18" s="160">
        <f>IF(D18="", "",
 IF(D18=TIME(0,0,0), 0,
 IF(AND(D18&gt;=TIME(0,0,1), D18&lt;=TIME(2,0,0)), TIME(7,0,0),
 IF(AND(D18&gt;=TIME(6,0,0), D18&lt;=TIME(8,0,0)), TIME(12,0,0),
 IF(AND(D18&gt;TIME(8,0,0), D18&lt;=TIME(13,59,0)), TIME(15,0,0),
 IF(AND(D18&gt;=TIME(14,0,0), D18&lt;=TIME(17,59,0)), TIME(21,0,0),
 IF(AND(D18&gt;=TIME(18,0,0), D18&lt;=TIME(21,59,0)), TIME(0,0,0),
 IF(AND(D18&gt;=TIME(22,0,0), D18&lt;=TIME(23,59,59)), TIME(7,0,0), ""))))))))</f>
        <v/>
      </c>
      <c r="F18" s="161" t="n"/>
      <c r="G18" s="160">
        <f>IF(AND(D18&gt;=TIME(6,0,0),D18&lt;=TIME(8,0,0)),E18,"")</f>
        <v/>
      </c>
      <c r="H18" s="31" t="n"/>
      <c r="I18" s="32">
        <f>ROUND(IF(OR(D18="",E18="",E18=0),0,IF(H18="",MOD(E18-D18,1)*24,MOD(H18-D18,1)*24)),2)</f>
        <v/>
      </c>
      <c r="J18" s="162" t="n"/>
      <c r="K18" s="282" t="n"/>
      <c r="L18" s="271" t="n"/>
      <c r="M18" s="283">
        <f>MAX(0,V18-W18)</f>
        <v/>
      </c>
      <c r="N18" s="33">
        <f>(IF(OR($C18="",$D18=""),0,
 IF(OR($A18="Holiday",$A19="Holiday"),
    IF(ISNUMBER(MATCH(TRIM($B18),{"Phagwah","Good Friday","Easter Monday","Labour Day","Christmas","Eid ul Azha","Romans-2","Globe-12","Neptune P1"},0)),0,$I18),
 IF(AND(NOT(OR($A18="Annual Leave",$A19="Annual Leave")),$A18="Off day"),$I18,
  MAX(0,$I18-$V18)
  ))))+W18</f>
        <v/>
      </c>
      <c r="O18" s="33">
        <f>IF(AND(OR($A18="Holiday",$A19="Holiday"),
        ISNUMBER(MATCH(TRIM($B18),{"Phagwah","Good Friday","Easter Monday","Labour Day","Christmas","Eid ul Azha","Romans-2","Globe-12","Neptune P1"},0))),
   $I18,0)</f>
        <v/>
      </c>
      <c r="P18" s="33">
        <f>IF(OR($O$7="Canteen",$O$7="Head Office"),0,IF($I18&lt;=0,0,IF(OR(OR(TRIM($J18)="Hebrews",TRIM($J18)="Romans",TRIM($J18)="Romans-2",TRIM($J18)="Globe",TRIM($J18)="Globe-12",TRIM($J18)="Neptune P1"),AND($I19&gt;0,OR(TRIM($J19)="Hebrews",TRIM($J19)="Romans",TRIM($J19)="Romans-2",TRIM($J19)="Globe",TRIM($J19)="Globe-12",TRIM($J19)="Neptune P1"))),1,0)))</f>
        <v/>
      </c>
      <c r="Q18" s="34" t="n"/>
      <c r="R18" s="33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IF($I18&gt;0,1,0),
      0
   ),
0))</f>
        <v/>
      </c>
      <c r="S18" s="33">
        <f>IF(OR($A18="Annual Leave",$A19="Annual Leave"),IF($A18="Annual Leave",8,0),0)</f>
        <v/>
      </c>
      <c r="T18" s="35" t="n"/>
      <c r="U18" s="144">
        <f>MAX(0,40-Y18)</f>
        <v/>
      </c>
      <c r="V18" s="351">
        <f>IF(OR($C18="",$D18=""),0,
 IF(OR($A18="Holiday",$A19="Holiday"),0,
 IF(AND(NOT(OR($A18="Annual Leave",$A19="Annual Leave")),$A18="Off day"),0,
  IF($I18+$I19&gt;=8,IF($I18&gt;=8,8,$I18),$I18)
  )))</f>
        <v/>
      </c>
      <c r="W18" s="351">
        <f>MAX(0,V18-U18)</f>
        <v/>
      </c>
      <c r="X18" s="351">
        <f>IF(C18="","",C18-WEEKDAY(C18,1)+1)</f>
        <v/>
      </c>
      <c r="Y18" s="351">
        <f>SUMPRODUCT(($X$14:$X17=X18)*(($V$14:$V17)+($O$14:$O17)))+IF(X18=X14,$L$11,0)</f>
        <v/>
      </c>
      <c r="Z18" s="351" t="n"/>
      <c r="AA18" s="351" t="n"/>
      <c r="AB18" s="351" t="n"/>
      <c r="AC18" s="351" t="n"/>
      <c r="AD18" s="351" t="n"/>
      <c r="AE18" s="351" t="n"/>
      <c r="AF18" s="351" t="n"/>
    </row>
    <row r="19" ht="24" customHeight="1" s="348" thickBot="1">
      <c r="A19" s="159" t="inlineStr">
        <is>
          <t>On Day</t>
        </is>
      </c>
      <c r="B19" s="281" t="n"/>
      <c r="C19" s="93">
        <f>C18</f>
        <v/>
      </c>
      <c r="D19" s="36" t="n"/>
      <c r="E19" s="163">
        <f>IF(D19="", "",
 IF(D19=TIME(0,0,0), 0,
 IF(AND(D19&gt;=TIME(0,0,1), D19&lt;=TIME(2,0,0)), TIME(7,0,0),
 IF(AND(D19&gt;=TIME(6,0,0), D19&lt;=TIME(8,0,0)), TIME(12,0,0),
 IF(AND(D19&gt;TIME(8,0,0), D19&lt;=TIME(13,59,0)), TIME(15,0,0),
 IF(AND(D19&gt;=TIME(14,0,0), D19&lt;=TIME(17,59,0)), TIME(21,0,0),
 IF(AND(D19&gt;=TIME(18,0,0), D19&lt;=TIME(21,59,0)), TIME(0,0,0),
 IF(AND(D19&gt;=TIME(22,0,0), D19&lt;=TIME(23,59,59)), TIME(7,0,0), ""))))))))</f>
        <v/>
      </c>
      <c r="F19" s="164" t="n"/>
      <c r="G19" s="163">
        <f>IF(AND(D19&gt;=TIME(6,0,0),D19&lt;=TIME(8,0,0)),E19,"")</f>
        <v/>
      </c>
      <c r="H19" s="36" t="n"/>
      <c r="I19" s="37">
        <f>ROUND(IF(OR(D19="",E19="",E19=0),0,IF(H19="",MOD(E19-D19,1)*24,MOD(H19-D19,1)*24)),2)</f>
        <v/>
      </c>
      <c r="J19" s="162" t="n"/>
      <c r="K19" s="282" t="n"/>
      <c r="L19" s="271" t="n"/>
      <c r="M19" s="283">
        <f>MAX(0,V19-W19)</f>
        <v/>
      </c>
      <c r="N19" s="38">
        <f>(IF(OR($C19="",$D19=""),0,
 IF(OR($A18="Holiday",$A19="Holiday"),
    IF(ISNUMBER(MATCH(TRIM($B19),{"Phagwah","Good Friday","Easter Monday","Labour Day","Christmas","Eid ul Azha","Romans-2","Globe-12","Neptune P1"},0)),0,$I19),
 IF(AND(NOT(OR($A18="Annual Leave",$A19="Annual Leave")),$A19="Off day"),$I19,
  MAX(0,$I19-$V19)
  ))))+W19</f>
        <v/>
      </c>
      <c r="O19" s="38">
        <f>IF(AND(OR($A18="Holiday",$A19="Holiday"),
        ISNUMBER(MATCH(TRIM($B19),{"Phagwah","Good Friday","Easter Monday","Labour Day","Christmas","Eid ul Azha","Romans-2","Globe-12","Neptune P1"},0))),
   $I19,0)</f>
        <v/>
      </c>
      <c r="P19" s="38">
        <f>IF(OR($O$7="Canteen",$O$7="Head Office"),0,IF($I19&lt;=0,0,IF(AND($I18&lt;=0,OR(TRIM($J19)="Hebrews",TRIM($J19)="Romans",TRIM($J19)="Romans-2",TRIM($J19)="Globe",TRIM($J19)="Globe-12",TRIM($J19)="Neptune P1")),1,0)))</f>
        <v/>
      </c>
      <c r="Q19" s="39" t="n"/>
      <c r="R19" s="38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IF(AND($I18=0,$I19&gt;0),1,0),
      0
   ),
0))</f>
        <v/>
      </c>
      <c r="S19" s="38">
        <f>IF(OR($A18="Annual Leave",$A19="Annual Leave"),IF(AND($A18&lt;&gt;"Annual Leave",$A19="Annual Leave"),8,0),0)</f>
        <v/>
      </c>
      <c r="T19" s="40" t="n"/>
      <c r="U19" s="144">
        <f>MAX(0,40-Y19)</f>
        <v/>
      </c>
      <c r="V19" s="351">
        <f>IF(OR($C19="",$D19=""),0,
 IF(OR($A18="Holiday",$A19="Holiday"),0,
 IF(AND(NOT(OR($A18="Annual Leave",$A19="Annual Leave")),$A19="Off day"),0,
  IF($I18+$I19&gt;=8,IF($I18&gt;=8,0,8-$I18),$I19)
  )))</f>
        <v/>
      </c>
      <c r="W19" s="351">
        <f>MAX(0,V19-U19)</f>
        <v/>
      </c>
      <c r="X19" s="351">
        <f>IF(C19="","",C19-WEEKDAY(C19,1)+1)</f>
        <v/>
      </c>
      <c r="Y19" s="351">
        <f>SUMPRODUCT(($X$14:$X18=X19)*(($V$14:$V18)+($O$14:$O18)))+IF(X19=X14,$L$11,0)</f>
        <v/>
      </c>
      <c r="Z19" s="351" t="n"/>
      <c r="AA19" s="351" t="n"/>
      <c r="AB19" s="351" t="n"/>
      <c r="AC19" s="351" t="n"/>
      <c r="AD19" s="351" t="n"/>
      <c r="AE19" s="351" t="n"/>
      <c r="AF19" s="351" t="n"/>
    </row>
    <row r="20" ht="24" customHeight="1" s="348" thickBot="1">
      <c r="A20" s="165" t="inlineStr">
        <is>
          <t>On Day</t>
        </is>
      </c>
      <c r="B20" s="284" t="n"/>
      <c r="C20" s="94">
        <f>C18+1</f>
        <v/>
      </c>
      <c r="D20" s="41" t="n"/>
      <c r="E20" s="166">
        <f>IF(D20="", "",
 IF(D20=TIME(0,0,0), 0,
 IF(AND(D20&gt;=TIME(0,0,1), D20&lt;=TIME(2,0,0)), TIME(7,0,0),
 IF(AND(D20&gt;=TIME(6,0,0), D20&lt;=TIME(8,0,0)), TIME(12,0,0),
 IF(AND(D20&gt;TIME(8,0,0), D20&lt;=TIME(13,59,0)), TIME(15,0,0),
 IF(AND(D20&gt;=TIME(14,0,0), D20&lt;=TIME(17,59,0)), TIME(21,0,0),
 IF(AND(D20&gt;=TIME(18,0,0), D20&lt;=TIME(21,59,0)), TIME(0,0,0),
 IF(AND(D20&gt;=TIME(22,0,0), D20&lt;=TIME(23,59,59)), TIME(7,0,0), ""))))))))</f>
        <v/>
      </c>
      <c r="F20" s="167" t="n"/>
      <c r="G20" s="166">
        <f>IF(AND(D20&gt;=TIME(6,0,0),D20&lt;=TIME(8,0,0)),E20,"")</f>
        <v/>
      </c>
      <c r="H20" s="41" t="n"/>
      <c r="I20" s="95">
        <f>ROUND(IF(OR(D20="",E20="",E20=0),0,IF(H20="",MOD(E20-D20,1)*24,MOD(H20-D20,1)*24)),2)</f>
        <v/>
      </c>
      <c r="J20" s="168" t="n"/>
      <c r="K20" s="285" t="n"/>
      <c r="L20" s="271" t="n"/>
      <c r="M20" s="286">
        <f>MAX(0,V20-W20)</f>
        <v/>
      </c>
      <c r="N20" s="42">
        <f>(IF(OR($C20="",$D20=""),0,
 IF(OR($A20="Holiday",$A21="Holiday"),
    IF(ISNUMBER(MATCH(TRIM($B20),{"Phagwah","Good Friday","Easter Monday","Labour Day","Christmas","Eid ul Azha","Romans-2","Globe-12","Neptune P1"},0)),0,$I20),
 IF(AND(NOT(OR($A20="Annual Leave",$A21="Annual Leave")),$A20="Off day"),$I20,
  MAX(0,$I20-$V20)
  ))))+W20</f>
        <v/>
      </c>
      <c r="O20" s="42">
        <f>IF(AND(OR($A20="Holiday",$A21="Holiday"),
        ISNUMBER(MATCH(TRIM($B20),{"Phagwah","Good Friday","Easter Monday","Labour Day","Christmas","Eid ul Azha","Romans-2","Globe-12","Neptune P1"},0))),
   $I20,0)</f>
        <v/>
      </c>
      <c r="P20" s="42">
        <f>IF(OR($O$7="Canteen",$O$7="Head Office"),0,IF($I20&lt;=0,0,IF(OR(OR(TRIM($J20)="Hebrews",TRIM($J20)="Romans",TRIM($J20)="Romans-2",TRIM($J20)="Globe",TRIM($J20)="Globe-12",TRIM($J20)="Neptune P1"),AND($I21&gt;0,OR(TRIM($J21)="Hebrews",TRIM($J21)="Romans",TRIM($J21)="Romans-2",TRIM($J21)="Globe",TRIM($J21)="Globe-12",TRIM($J21)="Neptune P1"))),1,0)))</f>
        <v/>
      </c>
      <c r="Q20" s="43" t="n"/>
      <c r="R20" s="42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IF($I20&gt;0,1,0),
      0
   ),
0))</f>
        <v/>
      </c>
      <c r="S20" s="42">
        <f>IF(OR($A20="Annual Leave",$A21="Annual Leave"),IF($A20="Annual Leave",8,0),0)</f>
        <v/>
      </c>
      <c r="T20" s="96" t="n"/>
      <c r="U20" s="144">
        <f>MAX(0,40-Y20)</f>
        <v/>
      </c>
      <c r="V20" s="351">
        <f>IF(OR($C20="",$D20=""),0,
 IF(OR($A20="Holiday",$A21="Holiday"),0,
 IF(AND(NOT(OR($A20="Annual Leave",$A21="Annual Leave")),$A20="Off day"),0,
  IF($I20+$I21&gt;=8,IF($I20&gt;=8,8,$I20),$I20)
  )))</f>
        <v/>
      </c>
      <c r="W20" s="351">
        <f>MAX(0,V20-U20)</f>
        <v/>
      </c>
      <c r="X20" s="351">
        <f>IF(C20="","",C20-WEEKDAY(C20,1)+1)</f>
        <v/>
      </c>
      <c r="Y20" s="351">
        <f>SUMPRODUCT(($X$14:$X19=X20)*(($V$14:$V19)+($O$14:$O19)))+IF(X20=X14,$L$11,0)</f>
        <v/>
      </c>
      <c r="Z20" s="351" t="n"/>
      <c r="AA20" s="351" t="n"/>
      <c r="AB20" s="351" t="n"/>
      <c r="AC20" s="351" t="n"/>
      <c r="AD20" s="351" t="n"/>
      <c r="AE20" s="351" t="n"/>
      <c r="AF20" s="351" t="n"/>
    </row>
    <row r="21" ht="24" customHeight="1" s="348" thickBot="1">
      <c r="A21" s="165" t="inlineStr">
        <is>
          <t>On Day</t>
        </is>
      </c>
      <c r="B21" s="284" t="n"/>
      <c r="C21" s="94">
        <f>C20</f>
        <v/>
      </c>
      <c r="D21" s="287" t="n"/>
      <c r="E21" s="288">
        <f>IF(D21="", "",
 IF(D21=TIME(0,0,0), 0,
 IF(AND(D21&gt;=TIME(0,0,1), D21&lt;=TIME(2,0,0)), TIME(7,0,0),
 IF(AND(D21&gt;=TIME(6,0,0), D21&lt;=TIME(8,0,0)), TIME(12,0,0),
 IF(AND(D21&gt;TIME(8,0,0), D21&lt;=TIME(13,59,0)), TIME(15,0,0),
 IF(AND(D21&gt;=TIME(14,0,0), D21&lt;=TIME(17,59,0)), TIME(21,0,0),
 IF(AND(D21&gt;=TIME(18,0,0), D21&lt;=TIME(21,59,0)), TIME(0,0,0),
 IF(AND(D21&gt;=TIME(22,0,0), D21&lt;=TIME(23,59,59)), TIME(7,0,0), ""))))))))</f>
        <v/>
      </c>
      <c r="F21" s="167" t="n"/>
      <c r="G21" s="288">
        <f>IF(AND(D21&gt;=TIME(6,0,0),D21&lt;=TIME(8,0,0)),E21,"")</f>
        <v/>
      </c>
      <c r="H21" s="287" t="n"/>
      <c r="I21" s="95">
        <f>ROUND(IF(OR(D21="",E21="",E21=0),0,IF(H21="",MOD(E21-D21,1)*24,MOD(H21-D21,1)*24)),2)</f>
        <v/>
      </c>
      <c r="J21" s="169" t="n"/>
      <c r="K21" s="285" t="n"/>
      <c r="L21" s="271" t="n"/>
      <c r="M21" s="286">
        <f>MAX(0,V21-W21)</f>
        <v/>
      </c>
      <c r="N21" s="289">
        <f>(IF(OR($C21="",$D21=""),0,
 IF(OR($A20="Holiday",$A21="Holiday"),
    IF(ISNUMBER(MATCH(TRIM($B21),{"Phagwah","Good Friday","Easter Monday","Labour Day","Christmas","Eid ul Azha","Romans-2","Globe-12","Neptune P1"},0)),0,$I21),
 IF(AND(NOT(OR($A20="Annual Leave",$A21="Annual Leave")),$A21="Off day"),$I21,
  MAX(0,$I21-$V21)
  ))))+W21</f>
        <v/>
      </c>
      <c r="O21" s="289">
        <f>IF(AND(OR($A20="Holiday",$A21="Holiday"),
        ISNUMBER(MATCH(TRIM($B21),{"Phagwah","Good Friday","Easter Monday","Labour Day","Christmas","Eid ul Azha","Romans-2","Globe-12","Neptune P1"},0))),
   $I21,0)</f>
        <v/>
      </c>
      <c r="P21" s="289">
        <f>IF(OR($O$7="Canteen",$O$7="Head Office"),0,IF($I21&lt;=0,0,IF(AND($I20&lt;=0,OR(TRIM($J21)="Hebrews",TRIM($J21)="Romans",TRIM($J21)="Romans-2",TRIM($J21)="Globe",TRIM($J21)="Globe-12",TRIM($J21)="Neptune P1")),1,0)))</f>
        <v/>
      </c>
      <c r="Q21" s="290" t="n"/>
      <c r="R21" s="289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IF(AND($I20=0,$I21&gt;0),1,0),
      0
   ),
0))</f>
        <v/>
      </c>
      <c r="S21" s="289">
        <f>IF(OR($A20="Annual Leave",$A21="Annual Leave"),IF(AND($A20&lt;&gt;"Annual Leave",$A21="Annual Leave"),8,0),0)</f>
        <v/>
      </c>
      <c r="T21" s="291" t="n"/>
      <c r="U21" s="144">
        <f>MAX(0,40-Y21)</f>
        <v/>
      </c>
      <c r="V21" s="351">
        <f>IF(OR($C21="",$D21=""),0,
 IF(OR($A20="Holiday",$A21="Holiday"),0,
 IF(AND(NOT(OR($A20="Annual Leave",$A21="Annual Leave")),$A21="Off day"),0,
  IF($I20+$I21&gt;=8,IF($I20&gt;=8,0,8-$I20),$I21)
  )))</f>
        <v/>
      </c>
      <c r="W21" s="351">
        <f>MAX(0,V21-U21)</f>
        <v/>
      </c>
      <c r="X21" s="351">
        <f>IF(C21="","",C21-WEEKDAY(C21,1)+1)</f>
        <v/>
      </c>
      <c r="Y21" s="351">
        <f>SUMPRODUCT(($X$14:$X20=X21)*(($V$14:$V20)+($O$14:$O20)))+IF(X21=X14,$L$11,0)</f>
        <v/>
      </c>
      <c r="Z21" s="351" t="n"/>
      <c r="AA21" s="351" t="n"/>
      <c r="AB21" s="351" t="n"/>
      <c r="AC21" s="351" t="n"/>
      <c r="AD21" s="351" t="n"/>
      <c r="AE21" s="351" t="n"/>
      <c r="AF21" s="351" t="n"/>
    </row>
    <row r="22" ht="24" customHeight="1" s="348" thickBot="1">
      <c r="A22" s="170" t="inlineStr">
        <is>
          <t>On Day</t>
        </is>
      </c>
      <c r="B22" s="292" t="n"/>
      <c r="C22" s="97">
        <f>C20+1</f>
        <v/>
      </c>
      <c r="D22" s="44" t="n"/>
      <c r="E22" s="171">
        <f>IF(D22="", "",
 IF(D22=TIME(0,0,0), 0,
 IF(AND(D22&gt;=TIME(0,0,1), D22&lt;=TIME(2,0,0)), TIME(7,0,0),
 IF(AND(D22&gt;=TIME(6,0,0), D22&lt;=TIME(8,0,0)), TIME(12,0,0),
 IF(AND(D22&gt;TIME(8,0,0), D22&lt;=TIME(13,59,0)), TIME(15,0,0),
 IF(AND(D22&gt;=TIME(14,0,0), D22&lt;=TIME(17,59,0)), TIME(21,0,0),
 IF(AND(D22&gt;=TIME(18,0,0), D22&lt;=TIME(21,59,0)), TIME(0,0,0),
 IF(AND(D22&gt;=TIME(22,0,0), D22&lt;=TIME(23,59,59)), TIME(7,0,0), ""))))))))</f>
        <v/>
      </c>
      <c r="F22" s="172" t="n"/>
      <c r="G22" s="171">
        <f>IF(AND(D22&gt;=TIME(6,0,0),D22&lt;=TIME(8,0,0)),E22,"")</f>
        <v/>
      </c>
      <c r="H22" s="44" t="n"/>
      <c r="I22" s="45">
        <f>ROUND(IF(OR(D22="",E22="",E22=0),0,IF(H22="",MOD(E22-D22,1)*24,MOD(H22-D22,1)*24)),2)</f>
        <v/>
      </c>
      <c r="J22" s="173" t="n"/>
      <c r="K22" s="293" t="n"/>
      <c r="L22" s="271" t="n"/>
      <c r="M22" s="294">
        <f>MAX(0,V22-W22)</f>
        <v/>
      </c>
      <c r="N22" s="46">
        <f>(IF(OR($C22="",$D22=""),0,
 IF(OR($A22="Holiday",$A23="Holiday"),
    IF(ISNUMBER(MATCH(TRIM($B22),{"Phagwah","Good Friday","Easter Monday","Labour Day","Christmas","Eid ul Azha","Romans-2","Globe-12","Neptune P1"},0)),0,$I22),
 IF(AND(NOT(OR($A22="Annual Leave",$A23="Annual Leave")),$A22="Off day"),$I22,
  MAX(0,$I22-$V22)
  ))))+W22</f>
        <v/>
      </c>
      <c r="O22" s="46">
        <f>IF(AND(OR($A22="Holiday",$A23="Holiday"),
        ISNUMBER(MATCH(TRIM($B22),{"Phagwah","Good Friday","Easter Monday","Labour Day","Christmas","Eid ul Azha","Romans-2","Globe-12","Neptune P1"},0))),
   $I22,0)</f>
        <v/>
      </c>
      <c r="P22" s="46">
        <f>IF(OR($O$7="Canteen",$O$7="Head Office"),0,IF($I22&lt;=0,0,IF(OR(OR(TRIM($J22)="Hebrews",TRIM($J22)="Romans",TRIM($J22)="Romans-2",TRIM($J22)="Globe",TRIM($J22)="Globe-12",TRIM($J22)="Neptune P1"),AND($I23&gt;0,OR(TRIM($J23)="Hebrews",TRIM($J23)="Romans",TRIM($J23)="Romans-2",TRIM($J23)="Globe",TRIM($J23)="Globe-12",TRIM($J23)="Neptune P1"))),1,0)))</f>
        <v/>
      </c>
      <c r="Q22" s="47" t="n"/>
      <c r="R22" s="46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IF($I22&gt;0,1,0),
      0
   ),
0))</f>
        <v/>
      </c>
      <c r="S22" s="46">
        <f>IF(OR($A22="Annual Leave",$A23="Annual Leave"),IF($A22="Annual Leave",8,0),0)</f>
        <v/>
      </c>
      <c r="T22" s="48" t="n"/>
      <c r="U22" s="144">
        <f>MAX(0,40-Y22)</f>
        <v/>
      </c>
      <c r="V22" s="351">
        <f>IF(OR($C22="",$D22=""),0,
 IF(OR($A22="Holiday",$A23="Holiday"),0,
 IF(AND(NOT(OR($A22="Annual Leave",$A23="Annual Leave")),$A22="Off day"),0,
  IF($I22+$I23&gt;=8,IF($I22&gt;=8,8,$I22),$I22)
  )))</f>
        <v/>
      </c>
      <c r="W22" s="351">
        <f>MAX(0,V22-U22)</f>
        <v/>
      </c>
      <c r="X22" s="351">
        <f>IF(C22="","",C22-WEEKDAY(C22,1)+1)</f>
        <v/>
      </c>
      <c r="Y22" s="351">
        <f>SUMPRODUCT(($X$14:$X21=X22)*(($V$14:$V21)+($O$14:$O21)))+IF(X22=X14,$L$11,0)</f>
        <v/>
      </c>
      <c r="Z22" s="351" t="n"/>
      <c r="AA22" s="351" t="n"/>
      <c r="AB22" s="351" t="n"/>
      <c r="AC22" s="351" t="n"/>
      <c r="AD22" s="351" t="n"/>
      <c r="AE22" s="351" t="n"/>
      <c r="AF22" s="351" t="n"/>
    </row>
    <row r="23" ht="24" customHeight="1" s="348" thickBot="1">
      <c r="A23" s="170" t="inlineStr">
        <is>
          <t>On Day</t>
        </is>
      </c>
      <c r="B23" s="292" t="n"/>
      <c r="C23" s="98">
        <f>C22</f>
        <v/>
      </c>
      <c r="D23" s="49" t="n"/>
      <c r="E23" s="174">
        <f>IF(D23="", "",
 IF(D23=TIME(0,0,0), 0,
 IF(AND(D23&gt;=TIME(0,0,1), D23&lt;=TIME(2,0,0)), TIME(7,0,0),
 IF(AND(D23&gt;=TIME(6,0,0), D23&lt;=TIME(8,0,0)), TIME(12,0,0),
 IF(AND(D23&gt;TIME(8,0,0), D23&lt;=TIME(13,59,0)), TIME(15,0,0),
 IF(AND(D23&gt;=TIME(14,0,0), D23&lt;=TIME(17,59,0)), TIME(21,0,0),
 IF(AND(D23&gt;=TIME(18,0,0), D23&lt;=TIME(21,59,0)), TIME(0,0,0),
 IF(AND(D23&gt;=TIME(22,0,0), D23&lt;=TIME(23,59,59)), TIME(7,0,0), ""))))))))</f>
        <v/>
      </c>
      <c r="F23" s="175" t="n"/>
      <c r="G23" s="174">
        <f>IF(AND(D23&gt;=TIME(6,0,0),D23&lt;=TIME(8,0,0)),E23,"")</f>
        <v/>
      </c>
      <c r="H23" s="49" t="n"/>
      <c r="I23" s="50">
        <f>ROUND(IF(OR(D23="",E23="",E23=0),0,IF(H23="",MOD(E23-D23,1)*24,MOD(H23-D23,1)*24)),2)</f>
        <v/>
      </c>
      <c r="J23" s="173" t="n"/>
      <c r="K23" s="293" t="n"/>
      <c r="L23" s="271" t="n"/>
      <c r="M23" s="294">
        <f>MAX(0,V23-W23)</f>
        <v/>
      </c>
      <c r="N23" s="51">
        <f>(IF(OR($C23="",$D23=""),0,
 IF(OR($A22="Holiday",$A23="Holiday"),
    IF(ISNUMBER(MATCH(TRIM($B23),{"Phagwah","Good Friday","Easter Monday","Labour Day","Christmas","Eid ul Azha","Romans-2","Globe-12","Neptune P1"},0)),0,$I23),
 IF(AND(NOT(OR($A22="Annual Leave",$A23="Annual Leave")),$A23="Off day"),$I23,
  MAX(0,$I23-$V23)
  ))))+W23</f>
        <v/>
      </c>
      <c r="O23" s="51">
        <f>IF(AND(OR($A22="Holiday",$A23="Holiday"),
        ISNUMBER(MATCH(TRIM($B23),{"Phagwah","Good Friday","Easter Monday","Labour Day","Christmas","Eid ul Azha","Romans-2","Globe-12","Neptune P1"},0))),
   $I23,0)</f>
        <v/>
      </c>
      <c r="P23" s="51">
        <f>IF(OR($O$7="Canteen",$O$7="Head Office"),0,IF($I23&lt;=0,0,IF(AND($I22&lt;=0,OR(TRIM($J23)="Hebrews",TRIM($J23)="Romans",TRIM($J23)="Romans-2",TRIM($J23)="Globe",TRIM($J23)="Globe-12",TRIM($J23)="Neptune P1")),1,0)))</f>
        <v/>
      </c>
      <c r="Q23" s="52" t="n"/>
      <c r="R23" s="51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IF(AND($I22=0,$I23&gt;0),1,0),
      0
   ),
0))</f>
        <v/>
      </c>
      <c r="S23" s="51">
        <f>IF(OR($A22="Annual Leave",$A23="Annual Leave"),IF(AND($A22&lt;&gt;"Annual Leave",$A23="Annual Leave"),8,0),0)</f>
        <v/>
      </c>
      <c r="T23" s="53" t="n"/>
      <c r="U23" s="144">
        <f>MAX(0,40-Y23)</f>
        <v/>
      </c>
      <c r="V23" s="351">
        <f>IF(OR($C23="",$D23=""),0,
 IF(OR($A22="Holiday",$A23="Holiday"),0,
 IF(AND(NOT(OR($A22="Annual Leave",$A23="Annual Leave")),$A23="Off day"),0,
  IF($I22+$I23&gt;=8,IF($I22&gt;=8,0,8-$I22),$I23)
  )))</f>
        <v/>
      </c>
      <c r="W23" s="351">
        <f>MAX(0,V23-U23)</f>
        <v/>
      </c>
      <c r="X23" s="351">
        <f>IF(C23="","",C23-WEEKDAY(C23,1)+1)</f>
        <v/>
      </c>
      <c r="Y23" s="351">
        <f>SUMPRODUCT(($X$14:$X22=X23)*(($V$14:$V22)+($O$14:$O22)))+IF(X23=X14,$L$11,0)</f>
        <v/>
      </c>
      <c r="Z23" s="351" t="n"/>
      <c r="AA23" s="351" t="n"/>
      <c r="AB23" s="351" t="n"/>
      <c r="AC23" s="351" t="n"/>
      <c r="AD23" s="351" t="n"/>
      <c r="AE23" s="351" t="n"/>
      <c r="AF23" s="351" t="n"/>
    </row>
    <row r="24" ht="24" customHeight="1" s="348" thickBot="1">
      <c r="A24" s="154" t="inlineStr">
        <is>
          <t>On Day</t>
        </is>
      </c>
      <c r="B24" s="273" t="n"/>
      <c r="C24" s="90">
        <f>C22+1</f>
        <v/>
      </c>
      <c r="D24" s="8" t="n"/>
      <c r="E24" s="155">
        <f>IF(D24="", "",
 IF(D24=TIME(0,0,0), 0,
 IF(AND(D24&gt;=TIME(0,0,1), D24&lt;=TIME(2,0,0)), TIME(7,0,0),
 IF(AND(D24&gt;=TIME(6,0,0), D24&lt;=TIME(8,0,0)), TIME(12,0,0),
 IF(AND(D24&gt;TIME(8,0,0), D24&lt;=TIME(13,59,0)), TIME(15,0,0),
 IF(AND(D24&gt;=TIME(14,0,0), D24&lt;=TIME(17,59,0)), TIME(21,0,0),
 IF(AND(D24&gt;=TIME(18,0,0), D24&lt;=TIME(21,59,0)), TIME(0,0,0),
 IF(AND(D24&gt;=TIME(22,0,0), D24&lt;=TIME(23,59,59)), TIME(7,0,0), ""))))))))</f>
        <v/>
      </c>
      <c r="F24" s="156" t="n"/>
      <c r="G24" s="155">
        <f>IF(AND(D24&gt;=TIME(6,0,0),D24&lt;=TIME(8,0,0)),E24,"")</f>
        <v/>
      </c>
      <c r="H24" s="8" t="n"/>
      <c r="I24" s="30">
        <f>ROUND(IF(OR(D24="",E24="",E24=0),0,IF(H24="",MOD(E24-D24,1)*24,MOD(H24-D24,1)*24)),2)</f>
        <v/>
      </c>
      <c r="J24" s="157" t="n"/>
      <c r="K24" s="274" t="n"/>
      <c r="L24" s="271" t="n"/>
      <c r="M24" s="275">
        <f>MAX(0,V24-W24)</f>
        <v/>
      </c>
      <c r="N24" s="9">
        <f>(IF(OR($C24="",$D24=""),0,
 IF(OR($A24="Holiday",$A25="Holiday"),
    IF(ISNUMBER(MATCH(TRIM($B24),{"Phagwah","Good Friday","Easter Monday","Labour Day","Christmas","Eid ul Azha","Romans-2","Globe-12","Neptune P1"},0)),0,$I24),
 IF(AND(NOT(OR($A24="Annual Leave",$A25="Annual Leave")),$A24="Off day"),$I24,
  MAX(0,$I24-$V24)
  ))))+W24</f>
        <v/>
      </c>
      <c r="O24" s="9">
        <f>IF(AND(OR($A24="Holiday",$A25="Holiday"),
        ISNUMBER(MATCH(TRIM($B24),{"Phagwah","Good Friday","Easter Monday","Labour Day","Christmas","Eid ul Azha","Romans-2","Globe-12","Neptune P1"},0))),
   $I24,0)</f>
        <v/>
      </c>
      <c r="P24" s="9">
        <f>IF(OR($O$7="Canteen",$O$7="Head Office"),0,IF($I24&lt;=0,0,IF(OR(OR(TRIM($J24)="Hebrews",TRIM($J24)="Romans",TRIM($J24)="Romans-2",TRIM($J24)="Globe",TRIM($J24)="Globe-12",TRIM($J24)="Neptune P1"),AND($I25&gt;0,OR(TRIM($J25)="Hebrews",TRIM($J25)="Romans",TRIM($J25)="Romans-2",TRIM($J25)="Globe",TRIM($J25)="Globe-12",TRIM($J25)="Neptune P1"))),1,0)))</f>
        <v/>
      </c>
      <c r="Q24" s="10" t="n"/>
      <c r="R24" s="9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IF($I24&gt;0,1,0),
      0
   ),
0))</f>
        <v/>
      </c>
      <c r="S24" s="9">
        <f>IF(OR($A24="Annual Leave",$A25="Annual Leave"),IF($A24="Annual Leave",8,0),0)</f>
        <v/>
      </c>
      <c r="T24" s="91" t="n"/>
      <c r="U24" s="144">
        <f>MAX(0,40-Y24)</f>
        <v/>
      </c>
      <c r="V24" s="351">
        <f>IF(OR($C24="",$D24=""),0,
 IF(OR($A24="Holiday",$A25="Holiday"),0,
 IF(AND(NOT(OR($A24="Annual Leave",$A25="Annual Leave")),$A24="Off day"),0,
  IF($I24+$I25&gt;=8,IF($I24&gt;=8,8,$I24),$I24)
  )))</f>
        <v/>
      </c>
      <c r="W24" s="351">
        <f>MAX(0,V24-U24)</f>
        <v/>
      </c>
      <c r="X24" s="351">
        <f>IF(C24="","",C24-WEEKDAY(C24,1)+1)</f>
        <v/>
      </c>
      <c r="Y24" s="351">
        <f>SUMPRODUCT(($X$14:$X23=X24)*(($V$14:$V23)+($O$14:$O23)))+IF(X24=X14,$L$11,0)</f>
        <v/>
      </c>
      <c r="Z24" s="351" t="n"/>
      <c r="AA24" s="351" t="n"/>
      <c r="AB24" s="351" t="n"/>
      <c r="AC24" s="351" t="n"/>
      <c r="AD24" s="351" t="n"/>
      <c r="AE24" s="351" t="n"/>
      <c r="AF24" s="351" t="n"/>
    </row>
    <row r="25" ht="24" customHeight="1" s="348" thickBot="1">
      <c r="A25" s="154" t="inlineStr">
        <is>
          <t>On Day</t>
        </is>
      </c>
      <c r="B25" s="273" t="n"/>
      <c r="C25" s="90">
        <f>C24</f>
        <v/>
      </c>
      <c r="D25" s="276" t="n"/>
      <c r="E25" s="277">
        <f>IF(D25="", "",
 IF(D25=TIME(0,0,0), 0,
 IF(AND(D25&gt;=TIME(0,0,1), D25&lt;=TIME(2,0,0)), TIME(7,0,0),
 IF(AND(D25&gt;=TIME(6,0,0), D25&lt;=TIME(8,0,0)), TIME(12,0,0),
 IF(AND(D25&gt;TIME(8,0,0), D25&lt;=TIME(13,59,0)), TIME(15,0,0),
 IF(AND(D25&gt;=TIME(14,0,0), D25&lt;=TIME(17,59,0)), TIME(21,0,0),
 IF(AND(D25&gt;=TIME(18,0,0), D25&lt;=TIME(21,59,0)), TIME(0,0,0),
 IF(AND(D25&gt;=TIME(22,0,0), D25&lt;=TIME(23,59,59)), TIME(7,0,0), ""))))))))</f>
        <v/>
      </c>
      <c r="F25" s="156" t="n"/>
      <c r="G25" s="277">
        <f>IF(AND(D25&gt;=TIME(6,0,0),D25&lt;=TIME(8,0,0)),E25,"")</f>
        <v/>
      </c>
      <c r="H25" s="276" t="n"/>
      <c r="I25" s="30">
        <f>ROUND(IF(OR(D25="",E25="",E25=0),0,IF(H25="",MOD(E25-D25,1)*24,MOD(H25-D25,1)*24)),2)</f>
        <v/>
      </c>
      <c r="J25" s="158" t="n"/>
      <c r="K25" s="274" t="n"/>
      <c r="L25" s="271" t="n"/>
      <c r="M25" s="275">
        <f>MAX(0,V25-W25)</f>
        <v/>
      </c>
      <c r="N25" s="278">
        <f>(IF(OR($C25="",$D25=""),0,
 IF(OR($A24="Holiday",$A25="Holiday"),
    IF(ISNUMBER(MATCH(TRIM($B25),{"Phagwah","Good Friday","Easter Monday","Labour Day","Christmas","Eid ul Azha","Romans-2","Globe-12","Neptune P1"},0)),0,$I25),
 IF(AND(NOT(OR($A24="Annual Leave",$A25="Annual Leave")),$A25="Off day"),$I25,
  MAX(0,$I25-$V25)
  ))))+W25</f>
        <v/>
      </c>
      <c r="O25" s="278">
        <f>IF(AND(OR($A24="Holiday",$A25="Holiday"),
        ISNUMBER(MATCH(TRIM($B25),{"Phagwah","Good Friday","Easter Monday","Labour Day","Christmas","Eid ul Azha","Romans-2","Globe-12","Neptune P1"},0))),
   $I25,0)</f>
        <v/>
      </c>
      <c r="P25" s="278">
        <f>IF(OR($O$7="Canteen",$O$7="Head Office"),0,IF($I25&lt;=0,0,IF(AND($I24&lt;=0,OR(TRIM($J25)="Hebrews",TRIM($J25)="Romans",TRIM($J25)="Romans-2",TRIM($J25)="Globe",TRIM($J25)="Globe-12",TRIM($J25)="Neptune P1")),1,0)))</f>
        <v/>
      </c>
      <c r="Q25" s="279" t="n"/>
      <c r="R25" s="278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IF(AND($I24=0,$I25&gt;0),1,0),
      0
   ),
0))</f>
        <v/>
      </c>
      <c r="S25" s="278">
        <f>IF(OR($A24="Annual Leave",$A25="Annual Leave"),IF(AND($A24&lt;&gt;"Annual Leave",$A25="Annual Leave"),8,0),0)</f>
        <v/>
      </c>
      <c r="T25" s="280" t="n"/>
      <c r="U25" s="144">
        <f>MAX(0,40-Y25)</f>
        <v/>
      </c>
      <c r="V25" s="351">
        <f>IF(OR($C25="",$D25=""),0,
 IF(OR($A24="Holiday",$A25="Holiday"),0,
 IF(AND(NOT(OR($A24="Annual Leave",$A25="Annual Leave")),$A25="Off day"),0,
  IF($I24+$I25&gt;=8,IF($I24&gt;=8,0,8-$I24),$I25)
  )))</f>
        <v/>
      </c>
      <c r="W25" s="351">
        <f>MAX(0,V25-U25)</f>
        <v/>
      </c>
      <c r="X25" s="351">
        <f>IF(C25="","",C25-WEEKDAY(C25,1)+1)</f>
        <v/>
      </c>
      <c r="Y25" s="351">
        <f>SUMPRODUCT(($X$14:$X24=X25)*(($V$14:$V24)+($O$14:$O24)))+IF(X25=X14,$L$11,0)</f>
        <v/>
      </c>
      <c r="Z25" s="351" t="n"/>
      <c r="AA25" s="351" t="n"/>
      <c r="AB25" s="351" t="n"/>
      <c r="AC25" s="351" t="n"/>
      <c r="AD25" s="351" t="n"/>
      <c r="AE25" s="351" t="n"/>
      <c r="AF25" s="351" t="n"/>
    </row>
    <row r="26" ht="24" customHeight="1" s="348" thickBot="1">
      <c r="A26" s="159" t="inlineStr">
        <is>
          <t>On Day</t>
        </is>
      </c>
      <c r="B26" s="281" t="n"/>
      <c r="C26" s="92">
        <f>C24+1</f>
        <v/>
      </c>
      <c r="D26" s="31" t="n"/>
      <c r="E26" s="160">
        <f>IF(D26="", "",
 IF(D26=TIME(0,0,0), 0,
 IF(AND(D26&gt;=TIME(0,0,1), D26&lt;=TIME(2,0,0)), TIME(7,0,0),
 IF(AND(D26&gt;=TIME(6,0,0), D26&lt;=TIME(8,0,0)), TIME(12,0,0),
 IF(AND(D26&gt;TIME(8,0,0), D26&lt;=TIME(13,59,0)), TIME(15,0,0),
 IF(AND(D26&gt;=TIME(14,0,0), D26&lt;=TIME(17,59,0)), TIME(21,0,0),
 IF(AND(D26&gt;=TIME(18,0,0), D26&lt;=TIME(21,59,0)), TIME(0,0,0),
 IF(AND(D26&gt;=TIME(22,0,0), D26&lt;=TIME(23,59,59)), TIME(7,0,0), ""))))))))</f>
        <v/>
      </c>
      <c r="F26" s="161" t="n"/>
      <c r="G26" s="160">
        <f>IF(AND(D26&gt;=TIME(6,0,0),D26&lt;=TIME(8,0,0)),E26,"")</f>
        <v/>
      </c>
      <c r="H26" s="31" t="n"/>
      <c r="I26" s="32">
        <f>ROUND(IF(OR(D26="",E26="",E26=0),0,IF(H26="",MOD(E26-D26,1)*24,MOD(H26-D26,1)*24)),2)</f>
        <v/>
      </c>
      <c r="J26" s="162" t="n"/>
      <c r="K26" s="282" t="n"/>
      <c r="L26" s="271" t="n"/>
      <c r="M26" s="283">
        <f>MAX(0,V26-W26)</f>
        <v/>
      </c>
      <c r="N26" s="33">
        <f>(IF(OR($C26="",$D26=""),0,
 IF(OR($A26="Holiday",$A27="Holiday"),
    IF(ISNUMBER(MATCH(TRIM($B26),{"Phagwah","Good Friday","Easter Monday","Labour Day","Christmas","Eid ul Azha","Romans-2","Globe-12","Neptune P1"},0)),0,$I26),
 IF(AND(NOT(OR($A26="Annual Leave",$A27="Annual Leave")),$A26="Off day"),$I26,
  MAX(0,$I26-$V26)
  ))))+W26</f>
        <v/>
      </c>
      <c r="O26" s="33">
        <f>IF(AND(OR($A26="Holiday",$A27="Holiday"),
        ISNUMBER(MATCH(TRIM($B26),{"Phagwah","Good Friday","Easter Monday","Labour Day","Christmas","Eid ul Azha","Romans-2","Globe-12","Neptune P1"},0))),
   $I26,0)</f>
        <v/>
      </c>
      <c r="P26" s="33">
        <f>IF(OR($O$7="Canteen",$O$7="Head Office"),0,IF($I26&lt;=0,0,IF(OR(OR(TRIM($J26)="Hebrews",TRIM($J26)="Romans",TRIM($J26)="Romans-2",TRIM($J26)="Globe",TRIM($J26)="Globe-12",TRIM($J26)="Neptune P1"),AND($I27&gt;0,OR(TRIM($J27)="Hebrews",TRIM($J27)="Romans",TRIM($J27)="Romans-2",TRIM($J27)="Globe",TRIM($J27)="Globe-12",TRIM($J27)="Neptune P1"))),1,0)))</f>
        <v/>
      </c>
      <c r="Q26" s="34" t="n"/>
      <c r="R26" s="33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IF($I26&gt;0,1,0),
      0
   ),
0))</f>
        <v/>
      </c>
      <c r="S26" s="33">
        <f>IF(OR($A26="Annual Leave",$A27="Annual Leave"),IF($A26="Annual Leave",8,0),0)</f>
        <v/>
      </c>
      <c r="T26" s="35" t="n"/>
      <c r="U26" s="144">
        <f>MAX(0,40-Y26)</f>
        <v/>
      </c>
      <c r="V26" s="351">
        <f>IF(OR($C26="",$D26=""),0,
 IF(OR($A26="Holiday",$A27="Holiday"),0,
 IF(AND(NOT(OR($A26="Annual Leave",$A27="Annual Leave")),$A26="Off day"),0,
  IF($I26+$I27&gt;=8,IF($I26&gt;=8,8,$I26),$I26)
  )))</f>
        <v/>
      </c>
      <c r="W26" s="351">
        <f>MAX(0,V26-U26)</f>
        <v/>
      </c>
      <c r="X26" s="351">
        <f>IF(C26="","",C26-WEEKDAY(C26,1)+1)</f>
        <v/>
      </c>
      <c r="Y26" s="351">
        <f>SUMPRODUCT(($X$14:$X25=X26)*(($V$14:$V25)+($O$14:$O25)))+IF(X26=X14,$L$11,0)</f>
        <v/>
      </c>
      <c r="Z26" s="351" t="n"/>
      <c r="AA26" s="351" t="n"/>
      <c r="AB26" s="351" t="n"/>
      <c r="AC26" s="351" t="n"/>
      <c r="AD26" s="351" t="n"/>
      <c r="AE26" s="351" t="n"/>
      <c r="AF26" s="351" t="n"/>
    </row>
    <row r="27" ht="24" customHeight="1" s="348" thickBot="1">
      <c r="A27" s="159" t="inlineStr">
        <is>
          <t>On Day</t>
        </is>
      </c>
      <c r="B27" s="281" t="n"/>
      <c r="C27" s="93">
        <f>C26</f>
        <v/>
      </c>
      <c r="D27" s="36" t="n"/>
      <c r="E27" s="163">
        <f>IF(D27="", "",
 IF(D27=TIME(0,0,0), 0,
 IF(AND(D27&gt;=TIME(0,0,1), D27&lt;=TIME(2,0,0)), TIME(7,0,0),
 IF(AND(D27&gt;=TIME(6,0,0), D27&lt;=TIME(8,0,0)), TIME(12,0,0),
 IF(AND(D27&gt;TIME(8,0,0), D27&lt;=TIME(13,59,0)), TIME(15,0,0),
 IF(AND(D27&gt;=TIME(14,0,0), D27&lt;=TIME(17,59,0)), TIME(21,0,0),
 IF(AND(D27&gt;=TIME(18,0,0), D27&lt;=TIME(21,59,0)), TIME(0,0,0),
 IF(AND(D27&gt;=TIME(22,0,0), D27&lt;=TIME(23,59,59)), TIME(7,0,0), ""))))))))</f>
        <v/>
      </c>
      <c r="F27" s="164" t="n"/>
      <c r="G27" s="163">
        <f>IF(AND(D27&gt;=TIME(6,0,0),D27&lt;=TIME(8,0,0)),E27,"")</f>
        <v/>
      </c>
      <c r="H27" s="36" t="n"/>
      <c r="I27" s="37">
        <f>ROUND(IF(OR(D27="",E27="",E27=0),0,IF(H27="",MOD(E27-D27,1)*24,MOD(H27-D27,1)*24)),2)</f>
        <v/>
      </c>
      <c r="J27" s="162" t="n"/>
      <c r="K27" s="282" t="n"/>
      <c r="L27" s="271" t="n"/>
      <c r="M27" s="283">
        <f>MAX(0,V27-W27)</f>
        <v/>
      </c>
      <c r="N27" s="38">
        <f>(IF(OR($C27="",$D27=""),0,
 IF(OR($A26="Holiday",$A27="Holiday"),
    IF(ISNUMBER(MATCH(TRIM($B27),{"Phagwah","Good Friday","Easter Monday","Labour Day","Christmas","Eid ul Azha","Romans-2","Globe-12","Neptune P1"},0)),0,$I27),
 IF(AND(NOT(OR($A26="Annual Leave",$A27="Annual Leave")),$A27="Off day"),$I27,
  MAX(0,$I27-$V27)
  ))))+W27</f>
        <v/>
      </c>
      <c r="O27" s="38">
        <f>IF(AND(OR($A26="Holiday",$A27="Holiday"),
        ISNUMBER(MATCH(TRIM($B27),{"Phagwah","Good Friday","Easter Monday","Labour Day","Christmas","Eid ul Azha","Romans-2","Globe-12","Neptune P1"},0))),
   $I27,0)</f>
        <v/>
      </c>
      <c r="P27" s="38">
        <f>IF(OR($O$7="Canteen",$O$7="Head Office"),0,IF($I27&lt;=0,0,IF(AND($I26&lt;=0,OR(TRIM($J27)="Hebrews",TRIM($J27)="Romans",TRIM($J27)="Romans-2",TRIM($J27)="Globe",TRIM($J27)="Globe-12",TRIM($J27)="Neptune P1")),1,0)))</f>
        <v/>
      </c>
      <c r="Q27" s="39" t="n"/>
      <c r="R27" s="38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IF(AND($I26=0,$I27&gt;0),1,0),
      0
   ),
0))</f>
        <v/>
      </c>
      <c r="S27" s="38">
        <f>IF(OR($A26="Annual Leave",$A27="Annual Leave"),IF(AND($A26&lt;&gt;"Annual Leave",$A27="Annual Leave"),8,0),0)</f>
        <v/>
      </c>
      <c r="T27" s="40" t="n"/>
      <c r="U27" s="144">
        <f>MAX(0,40-Y27)</f>
        <v/>
      </c>
      <c r="V27" s="351">
        <f>IF(OR($C27="",$D27=""),0,
 IF(OR($A26="Holiday",$A27="Holiday"),0,
 IF(AND(NOT(OR($A26="Annual Leave",$A27="Annual Leave")),$A27="Off day"),0,
  IF($I26+$I27&gt;=8,IF($I26&gt;=8,0,8-$I26),$I27)
  )))</f>
        <v/>
      </c>
      <c r="W27" s="351">
        <f>MAX(0,V27-U27)</f>
        <v/>
      </c>
      <c r="X27" s="351">
        <f>IF(C27="","",C27-WEEKDAY(C27,1)+1)</f>
        <v/>
      </c>
      <c r="Y27" s="351">
        <f>SUMPRODUCT(($X$14:$X26=X27)*(($V$14:$V26)+($O$14:$O26)))+IF(X27=X14,$L$11,0)</f>
        <v/>
      </c>
      <c r="Z27" s="351" t="n"/>
      <c r="AA27" s="351" t="n"/>
      <c r="AB27" s="351" t="n"/>
      <c r="AC27" s="351" t="n"/>
      <c r="AD27" s="351" t="n"/>
      <c r="AE27" s="351" t="n"/>
      <c r="AF27" s="351" t="n"/>
    </row>
    <row r="28" ht="24" customHeight="1" s="348" thickBot="1">
      <c r="A28" s="176" t="n"/>
      <c r="B28" s="176" t="n"/>
      <c r="C28" s="145" t="n"/>
      <c r="D28" s="6" t="n"/>
      <c r="E28" s="14" t="n"/>
      <c r="F28" s="6" t="n"/>
      <c r="G28" s="6" t="n"/>
      <c r="H28" s="336" t="n"/>
      <c r="I28" s="351" t="n"/>
      <c r="J28" s="336" t="n"/>
      <c r="K28" s="336" t="n"/>
      <c r="L28" s="336" t="n"/>
      <c r="M28" s="99">
        <f>MAX(0,V28-W28)</f>
        <v/>
      </c>
      <c r="N28" s="99">
        <f>(IF(OR($C28="",$D28=""),0,
 IF(OR($A28="Holiday",$A29="Holiday"),
    IF(ISNUMBER(MATCH(TRIM($B28),{"Phagwah","Good Friday","Easter Monday","Labour Day","Christmas","Eid ul Azha","Romans-2","Globe-12","Neptune P1"},0)),0,$I28),
 IF(AND(NOT(OR($A28="Annual Leave",$A29="Annual Leave")),$A28="Off day"),$I28,
  MAX(0,$I28-$V28)
  ))))+W28</f>
        <v/>
      </c>
      <c r="O28" s="99">
        <f>IF(AND(OR($A28="Holiday",$A29="Holiday"),
        ISNUMBER(MATCH(TRIM($B28),{"Phagwah","Good Friday","Easter Monday","Labour Day","Christmas","Eid ul Azha","Romans-2","Globe-12","Neptune P1"},0))),
   $I28,0)</f>
        <v/>
      </c>
      <c r="P28" s="99">
        <f>IF(OR($O$7="Canteen",$O$7="Head Office"),0,IF($I28&lt;=0,0,IF(OR(OR(TRIM($J28)="Hebrews",TRIM($J28)="Romans",TRIM($J28)="Romans-2",TRIM($J28)="Globe",TRIM($J28)="Globe-12",TRIM($J28)="Neptune P1"),AND($I29&gt;0,OR(TRIM($J29)="Hebrews",TRIM($J29)="Romans",TRIM($J29)="Romans-2",TRIM($J29)="Globe",TRIM($J29)="Globe-12",TRIM($J29)="Neptune P1"))),1,0)))</f>
        <v/>
      </c>
      <c r="Q28" s="178" t="n"/>
      <c r="R28" s="15" t="n"/>
      <c r="S28" s="99">
        <f>IF(OR($A28="Annual Leave",$A29="Annual Leave"),IF($A28="Annual Leave",8,0),0)</f>
        <v/>
      </c>
      <c r="T28" s="100">
        <f>SUM(T14:T27)</f>
        <v/>
      </c>
      <c r="U28" s="144">
        <f>MAX(0,40-Y28)</f>
        <v/>
      </c>
      <c r="V28" s="351">
        <f>IF(OR($C28="",$D28=""),0,
 IF(OR($A28="Holiday",$A29="Holiday"),0,
 IF(AND(NOT(OR($A28="Annual Leave",$A29="Annual Leave")),$A28="Off day"),0,
  IF($I28+$I29&gt;=8,IF($I28&gt;=8,8,$I28),$I28)
  )))</f>
        <v/>
      </c>
      <c r="W28" s="351">
        <f>MAX(0,V28-U28)</f>
        <v/>
      </c>
      <c r="X28" s="351">
        <f>IF(C28="","",C28-WEEKDAY(C28,1)+1)</f>
        <v/>
      </c>
      <c r="Y28" s="351">
        <f>SUMPRODUCT(($X$14:$X27=X28)*(($V$14:$V27)+($O$14:$O27)))+IF(X28=X14,$L$11,0)</f>
        <v/>
      </c>
      <c r="Z28" s="351" t="n"/>
      <c r="AA28" s="351" t="n"/>
      <c r="AB28" s="351" t="n"/>
      <c r="AC28" s="351" t="n"/>
      <c r="AD28" s="351" t="n"/>
      <c r="AE28" s="351" t="n"/>
      <c r="AF28" s="351" t="n"/>
    </row>
    <row r="29" hidden="1" ht="15.75" customHeight="1" s="348" thickBot="1">
      <c r="A29" s="179" t="n"/>
      <c r="B29" s="176" t="n"/>
      <c r="C29" s="145" t="n"/>
      <c r="D29" s="6" t="n"/>
      <c r="E29" s="295">
        <f>IF(D29="", "",
 IF(D29=TIME(0,0,0), 0,
 IF(AND(D29&gt;=TIME(0,0,1), D29&lt;=TIME(2,0,0)), TIME(7,0,0),
 IF(AND(D29&gt;=TIME(6,0,0), D29&lt;=TIME(8,0,0)), TIME(12,0,0),
 IF(AND(D29&gt;TIME(8,0,0), D29&lt;=TIME(13,59,0)), TIME(15,0,0),
 IF(AND(D29&gt;=TIME(14,0,0), D29&lt;=TIME(17,59,0)), TIME(21,0,0),
 IF(AND(D29&gt;=TIME(18,0,0), D29&lt;=TIME(21,59,0)), TIME(0,0,0),
 IF(AND(D29&gt;=TIME(22,0,0), D29&lt;=TIME(23,59,59)), TIME(7,0,0), ""))))))))</f>
        <v/>
      </c>
      <c r="F29" s="6" t="n"/>
      <c r="G29" s="6" t="n"/>
      <c r="H29" s="6" t="n"/>
      <c r="I29" s="6" t="n"/>
      <c r="J29" s="6" t="n"/>
      <c r="K29" s="6" t="n"/>
      <c r="L29" s="6" t="n"/>
      <c r="M29" s="4">
        <f>MAX(0,V29-W29)</f>
        <v/>
      </c>
      <c r="N29" s="4">
        <f>(IF(OR($C29="",$D29=""),0,
 IF(OR($A28="Holiday",$A29="Holiday"),
    IF(ISNUMBER(MATCH(TRIM($B29),{"Phagwah","Good Friday","Easter Monday","Labour Day","Christmas","Eid ul Azha","Romans-2","Globe-12","Neptune P1"},0)),0,$I29),
 IF(AND(NOT(OR($A28="Annual Leave",$A29="Annual Leave")),$A29="Off day"),$I29,
  MAX(0,$I29-$V29)
  ))))+W29</f>
        <v/>
      </c>
      <c r="O29" s="4">
        <f>IF(AND(OR($A28="Holiday",$A29="Holiday"),
        ISNUMBER(MATCH(TRIM($B29),{"Phagwah","Good Friday","Easter Monday","Labour Day","Christmas","Eid ul Azha","Romans-2","Globe-12","Neptune P1"},0))),
   $I29,0)</f>
        <v/>
      </c>
      <c r="P29" s="4">
        <f>IF(OR($O$7="Canteen",$O$7="Head Office"),0,IF($I29&lt;=0,0,IF(AND($I28&lt;=0,OR(TRIM($J29)="Hebrews",TRIM($J29)="Romans",TRIM($J29)="Romans-2",TRIM($J29)="Globe",TRIM($J29)="Globe-12",TRIM($J29)="Neptune P1")),1,0)))</f>
        <v/>
      </c>
      <c r="Q29" s="6" t="n"/>
      <c r="R29" s="296">
        <f>IF(OR($O$7="Canteen",$O$7="Head Office"),0,IF(
  AND(
    SUMIFS(I:I, C:C, C29) &gt;= 8,
    COUNTIFS(C$14:C29, C29)=1,
    OR(
      TEXT(D29,"hh:mm:ss")="07:00:00",
      TEXT(D29,"hh:mm:ss")="15:00:00",
      TEXT(D29,"hh:mm:ss")="23:00:00",
      TEXT(D30,"hh:mm:ss")="07:00:00",
      TEXT(D30,"hh:mm:ss")="15:00:00",
      TEXT(D30,"hh:mm:ss")="23:00:00"
    )
  ),
  1,
  0
))</f>
        <v/>
      </c>
      <c r="S29" s="4">
        <f>IF(OR($A28="Annual Leave",$A29="Annual Leave"),IF(AND($A28&lt;&gt;"Annual Leave",$A29="Annual Leave"),8,0),0)</f>
        <v/>
      </c>
      <c r="T29" s="146" t="n"/>
      <c r="U29" s="351">
        <f>MAX(0,40-Y29)</f>
        <v/>
      </c>
      <c r="V29" s="351">
        <f>IF(OR($C29="",$D29=""),0,
 IF(OR($A28="Holiday",$A29="Holiday"),0,
 IF(AND(NOT(OR($A28="Annual Leave",$A29="Annual Leave")),$A29="Off day"),0,
  IF($I28+$I29&gt;=8,IF($I28&gt;=8,0,8-$I28),$I29)
  )))</f>
        <v/>
      </c>
      <c r="W29" s="351">
        <f>MAX(0,V29-U29)</f>
        <v/>
      </c>
      <c r="X29" s="351">
        <f>IF(C29="","",C29-WEEKDAY(C29,1)+1)</f>
        <v/>
      </c>
      <c r="Y29" s="351">
        <f>SUMPRODUCT(($X$14:$X28=X29)*(($V$14:$V28)+($O$14:$O28)))+IF(X29=X14,$L$11,0)</f>
        <v/>
      </c>
      <c r="Z29" s="351" t="n"/>
      <c r="AA29" s="351" t="n"/>
      <c r="AB29" s="351" t="n"/>
      <c r="AC29" s="351" t="n"/>
      <c r="AD29" s="351" t="n"/>
      <c r="AE29" s="351" t="n"/>
      <c r="AF29" s="351" t="n"/>
    </row>
    <row r="30" ht="24" customHeight="1" s="348" thickBot="1">
      <c r="A30" s="147" t="inlineStr">
        <is>
          <t>On Day</t>
        </is>
      </c>
      <c r="B30" s="180" t="n"/>
      <c r="C30" s="88">
        <f>C27+1</f>
        <v/>
      </c>
      <c r="D30" s="54" t="n"/>
      <c r="E30" s="148">
        <f>IF(D30="", "",
 IF(D30=TIME(0,0,0), 0,
 IF(AND(D30&gt;=TIME(0,0,1), D30&lt;=TIME(2,0,0)), TIME(7,0,0),
 IF(AND(D30&gt;=TIME(6,0,0), D30&lt;=TIME(8,0,0)), TIME(12,0,0),
 IF(AND(D30&gt;TIME(8,0,0), D30&lt;=TIME(13,59,0)), TIME(15,0,0),
 IF(AND(D30&gt;=TIME(14,0,0), D30&lt;=TIME(17,59,0)), TIME(21,0,0),
 IF(AND(D30&gt;=TIME(18,0,0), D30&lt;=TIME(21,59,0)), TIME(0,0,0),
 IF(AND(D30&gt;=TIME(22,0,0), D30&lt;=TIME(23,59,59)), TIME(7,0,0), ""))))))))</f>
        <v/>
      </c>
      <c r="F30" s="149" t="n"/>
      <c r="G30" s="148">
        <f>IF(AND(D30&gt;=TIME(6,0,0),D30&lt;=TIME(8,0,0)),E30,"")</f>
        <v/>
      </c>
      <c r="H30" s="54" t="n"/>
      <c r="I30" s="55">
        <f>ROUND(IF(OR(D30="",E30="",E30=0),0,IF(H30="",MOD(E30-D30,1)*24,MOD(H30-D30,1)*24)),2)</f>
        <v/>
      </c>
      <c r="J30" s="150" t="n"/>
      <c r="K30" s="270" t="n"/>
      <c r="L30" s="181" t="n"/>
      <c r="M30" s="272">
        <f>MAX(0,V30-W30)</f>
        <v/>
      </c>
      <c r="N30" s="56">
        <f>(IF(OR($C30="",$D30=""),0,
 IF(OR($A30="Holiday",$A31="Holiday"),
    IF(ISNUMBER(MATCH(TRIM($B30),{"Phagwah","Good Friday","Easter Monday","Labour Day","Christmas","Eid ul Azha","Romans-2","Globe-12","Neptune P1"},0)),0,$I30),
 IF(AND(NOT(OR($A30="Annual Leave",$A31="Annual Leave")),$A30="Off day"),$I30,
  MAX(0,$I30-$V30)
  ))))+W30</f>
        <v/>
      </c>
      <c r="O30" s="56">
        <f>IF(AND(OR($A30="Holiday",$A31="Holiday"),
        ISNUMBER(MATCH(TRIM($B30),{"Phagwah","Good Friday","Easter Monday","Labour Day","Christmas","Eid ul Azha","Romans-2","Globe-12","Neptune P1"},0))),
   $I30,0)</f>
        <v/>
      </c>
      <c r="P30" s="56">
        <f>IF(OR($O$7="Canteen",$O$7="Head Office"),0,IF($I30&lt;=0,0,IF(OR(OR(TRIM($J30)="Hebrews",TRIM($J30)="Romans",TRIM($J30)="Romans-2",TRIM($J30)="Globe",TRIM($J30)="Globe-12",TRIM($J30)="Neptune P1"),AND($I31&gt;0,OR(TRIM($J31)="Hebrews",TRIM($J31)="Romans",TRIM($J31)="Romans-2",TRIM($J31)="Globe",TRIM($J31)="Globe-12",TRIM($J31)="Neptune P1"))),1,0)))</f>
        <v/>
      </c>
      <c r="Q30" s="57" t="n"/>
      <c r="R30" s="56">
        <f>IF(OR($O$7="Canteen",$O$7="Head Office"),0,IF(
  AND(
    SUMIFS(I:I, C:C, C30) &gt;= 8,
    COUNTIFS(C$14:C30, C30)=1,
    OR(
      TEXT(D30,"hh:mm:ss")="07:00:00",
      TEXT(D30,"hh:mm:ss")="15:00:00",
      TEXT(D30,"hh:mm:ss")="23:00:00",
      TEXT(D31,"hh:mm:ss")="07:00:00",
      TEXT(D31,"hh:mm:ss")="15:00:00",
      TEXT(D31,"hh:mm:ss")="23:00:00"
    )
  ),
  1,
  0
))</f>
        <v/>
      </c>
      <c r="S30" s="56">
        <f>IF(OR($A30="Annual Leave",$A31="Annual Leave"),IF($A30="Annual Leave",8,0),0)</f>
        <v/>
      </c>
      <c r="T30" s="58" t="n"/>
      <c r="U30" s="144">
        <f>MAX(0,40-Y30)</f>
        <v/>
      </c>
      <c r="V30" s="151">
        <f>IF(OR($C30="",$D30=""),0,
 IF(OR($A30="Holiday",$A31="Holiday"),0,
 IF(AND(NOT(OR($A30="Annual Leave",$A31="Annual Leave")),$A30="Off day"),0,
  IF($I30+$I31&gt;=8,IF($I30&gt;=8,8,$I30),$I30)
  )))</f>
        <v/>
      </c>
      <c r="W30" s="151">
        <f>MAX(0,V30-U30)</f>
        <v/>
      </c>
      <c r="X30" s="151">
        <f>IF(C30="","",C30-WEEKDAY(C30,1)+1)</f>
        <v/>
      </c>
      <c r="Y30" s="151">
        <f>SUMPRODUCT(($X$14:$X29=X30)*(($V$14:$V29)+($O$14:$O29)))+IF(X30=X14,$L$11,0)</f>
        <v/>
      </c>
      <c r="Z30" s="151" t="n"/>
      <c r="AA30" s="151" t="n"/>
      <c r="AB30" s="151" t="n"/>
      <c r="AC30" s="351" t="n"/>
      <c r="AD30" s="351" t="n"/>
      <c r="AE30" s="351" t="n"/>
      <c r="AF30" s="351" t="n"/>
    </row>
    <row r="31" ht="24" customHeight="1" s="348" thickBot="1">
      <c r="A31" s="147" t="inlineStr">
        <is>
          <t>On Day</t>
        </is>
      </c>
      <c r="B31" s="182" t="n"/>
      <c r="C31" s="89">
        <f>C30</f>
        <v/>
      </c>
      <c r="D31" s="59" t="n"/>
      <c r="E31" s="152">
        <f>IF(D31="", "",
 IF(D31=TIME(0,0,0), 0,
 IF(AND(D31&gt;=TIME(0,0,1), D31&lt;=TIME(2,0,0)), TIME(7,0,0),
 IF(AND(D31&gt;=TIME(6,0,0), D31&lt;=TIME(8,0,0)), TIME(12,0,0),
 IF(AND(D31&gt;TIME(8,0,0), D31&lt;=TIME(13,59,0)), TIME(15,0,0),
 IF(AND(D31&gt;=TIME(14,0,0), D31&lt;=TIME(17,59,0)), TIME(21,0,0),
 IF(AND(D31&gt;=TIME(18,0,0), D31&lt;=TIME(21,59,0)), TIME(0,0,0),
 IF(AND(D31&gt;=TIME(22,0,0), D31&lt;=TIME(23,59,59)), TIME(7,0,0), ""))))))))</f>
        <v/>
      </c>
      <c r="F31" s="153" t="n"/>
      <c r="G31" s="152">
        <f>IF(AND(D31&gt;=TIME(6,0,0),D31&lt;=TIME(8,0,0)),E31,"")</f>
        <v/>
      </c>
      <c r="H31" s="59" t="n"/>
      <c r="I31" s="60">
        <f>ROUND(IF(OR(D31="",E31="",E31=0),0,IF(H31="",MOD(E31-D31,1)*24,MOD(H31-D31,1)*24)),2)</f>
        <v/>
      </c>
      <c r="J31" s="150" t="n"/>
      <c r="K31" s="270" t="n"/>
      <c r="L31" s="183" t="n"/>
      <c r="M31" s="272">
        <f>MAX(0,V31-W31)</f>
        <v/>
      </c>
      <c r="N31" s="61">
        <f>(IF(OR($C31="",$D31=""),0,
 IF(OR($A30="Holiday",$A31="Holiday"),
    IF(ISNUMBER(MATCH(TRIM($B31),{"Phagwah","Good Friday","Easter Monday","Labour Day","Christmas","Eid ul Azha","Romans-2","Globe-12","Neptune P1"},0)),0,$I31),
 IF(AND(NOT(OR($A30="Annual Leave",$A31="Annual Leave")),$A31="Off day"),$I31,
  MAX(0,$I31-$V31)
  ))))+W31</f>
        <v/>
      </c>
      <c r="O31" s="61">
        <f>IF(AND(OR($A30="Holiday",$A31="Holiday"),
        ISNUMBER(MATCH(TRIM($B31),{"Phagwah","Good Friday","Easter Monday","Labour Day","Christmas","Eid ul Azha","Romans-2","Globe-12","Neptune P1"},0))),
   $I31,0)</f>
        <v/>
      </c>
      <c r="P31" s="61">
        <f>IF(OR($O$7="Canteen",$O$7="Head Office"),0,IF($I31&lt;=0,0,IF(AND($I30&lt;=0,OR(TRIM($J31)="Hebrews",TRIM($J31)="Romans",TRIM($J31)="Romans-2",TRIM($J31)="Globe",TRIM($J31)="Globe-12",TRIM($J31)="Neptune P1")),1,0)))</f>
        <v/>
      </c>
      <c r="Q31" s="62" t="n"/>
      <c r="R31" s="61">
        <f>IF(OR($O$7="Canteen",$O$7="Head Office"),0,IF(
  AND(
    SUMIFS(I:I, C:C, C31) &gt;= 8,
    COUNTIFS(C$14:C31, C31)=1,
    OR(
      TEXT(D31,"hh:mm:ss")="07:00:00",
      TEXT(D31,"hh:mm:ss")="15:00:00",
      TEXT(D31,"hh:mm:ss")="23:00:00",
      TEXT(D32,"hh:mm:ss")="07:00:00",
      TEXT(D32,"hh:mm:ss")="15:00:00",
      TEXT(D32,"hh:mm:ss")="23:00:00"
    )
  ),
  1,
  0
))</f>
        <v/>
      </c>
      <c r="S31" s="61">
        <f>IF(OR($A30="Annual Leave",$A31="Annual Leave"),IF(AND($A30&lt;&gt;"Annual Leave",$A31="Annual Leave"),8,0),0)</f>
        <v/>
      </c>
      <c r="T31" s="63" t="n"/>
      <c r="U31" s="144">
        <f>MAX(0,40-Y31)</f>
        <v/>
      </c>
      <c r="V31" s="151">
        <f>IF(OR($C31="",$D31=""),0,
 IF(OR($A30="Holiday",$A31="Holiday"),0,
 IF(AND(NOT(OR($A30="Annual Leave",$A31="Annual Leave")),$A31="Off day"),0,
  IF($I30+$I31&gt;=8,IF($I30&gt;=8,0,8-$I30),$I31)
  )))</f>
        <v/>
      </c>
      <c r="W31" s="151">
        <f>MAX(0,V31-U31)</f>
        <v/>
      </c>
      <c r="X31" s="151">
        <f>IF(C31="","",C31-WEEKDAY(C31,1)+1)</f>
        <v/>
      </c>
      <c r="Y31" s="151">
        <f>SUMPRODUCT(($X$14:$X30=X31)*(($V$14:$V30)+($O$14:$O30)))+IF(X31=X14,$L$11,0)</f>
        <v/>
      </c>
      <c r="Z31" s="151" t="n"/>
      <c r="AA31" s="151" t="n"/>
      <c r="AB31" s="151" t="n"/>
      <c r="AC31" s="351" t="n"/>
      <c r="AD31" s="351" t="n"/>
      <c r="AE31" s="351" t="n"/>
      <c r="AF31" s="351" t="n"/>
    </row>
    <row r="32" ht="24" customHeight="1" s="348" thickBot="1">
      <c r="A32" s="184" t="inlineStr">
        <is>
          <t>On Day</t>
        </is>
      </c>
      <c r="B32" s="185" t="n"/>
      <c r="C32" s="101">
        <f>C30+1</f>
        <v/>
      </c>
      <c r="D32" s="11" t="n"/>
      <c r="E32" s="186">
        <f>IF(D32="", "",
 IF(D32=TIME(0,0,0), 0,
 IF(AND(D32&gt;=TIME(0,0,1), D32&lt;=TIME(2,0,0)), TIME(7,0,0),
 IF(AND(D32&gt;=TIME(6,0,0), D32&lt;=TIME(8,0,0)), TIME(12,0,0),
 IF(AND(D32&gt;TIME(8,0,0), D32&lt;=TIME(13,59,0)), TIME(15,0,0),
 IF(AND(D32&gt;=TIME(14,0,0), D32&lt;=TIME(17,59,0)), TIME(21,0,0),
 IF(AND(D32&gt;=TIME(18,0,0), D32&lt;=TIME(21,59,0)), TIME(0,0,0),
 IF(AND(D32&gt;=TIME(22,0,0), D32&lt;=TIME(23,59,59)), TIME(7,0,0), ""))))))))</f>
        <v/>
      </c>
      <c r="F32" s="187" t="n"/>
      <c r="G32" s="186">
        <f>IF(AND(D32&gt;=TIME(6,0,0),D32&lt;=TIME(8,0,0)),E32,"")</f>
        <v/>
      </c>
      <c r="H32" s="11" t="n"/>
      <c r="I32" s="87">
        <f>ROUND(IF(OR(D32="",E32="",E32=0),0,IF(H32="",MOD(E32-D32,1)*24,MOD(H32-D32,1)*24)),2)</f>
        <v/>
      </c>
      <c r="J32" s="188" t="n"/>
      <c r="K32" s="297" t="n"/>
      <c r="L32" s="189" t="n"/>
      <c r="M32" s="298">
        <f>MAX(0,V32-W32)</f>
        <v/>
      </c>
      <c r="N32" s="12">
        <f>(IF(OR($C32="",$D32=""),0,
 IF(OR($A32="Holiday",$A33="Holiday"),
    IF(ISNUMBER(MATCH(TRIM($B32),{"Phagwah","Good Friday","Easter Monday","Labour Day","Christmas","Eid ul Azha","Romans-2","Globe-12","Neptune P1"},0)),0,$I32),
 IF(AND(NOT(OR($A32="Annual Leave",$A33="Annual Leave")),$A32="Off day"),$I32,
  MAX(0,$I32-$V32)
  ))))+W32</f>
        <v/>
      </c>
      <c r="O32" s="12">
        <f>IF(AND(OR($A32="Holiday",$A33="Holiday"),
        ISNUMBER(MATCH(TRIM($B32),{"Phagwah","Good Friday","Easter Monday","Labour Day","Christmas","Eid ul Azha","Romans-2","Globe-12","Neptune P1"},0))),
   $I32,0)</f>
        <v/>
      </c>
      <c r="P32" s="12">
        <f>IF(OR($O$7="Canteen",$O$7="Head Office"),0,IF($I32&lt;=0,0,IF(OR(OR(TRIM($J32)="Hebrews",TRIM($J32)="Romans",TRIM($J32)="Romans-2",TRIM($J32)="Globe",TRIM($J32)="Globe-12",TRIM($J32)="Neptune P1"),AND($I33&gt;0,OR(TRIM($J33)="Hebrews",TRIM($J33)="Romans",TRIM($J33)="Romans-2",TRIM($J33)="Globe",TRIM($J33)="Globe-12",TRIM($J33)="Neptune P1"))),1,0)))</f>
        <v/>
      </c>
      <c r="Q32" s="13" t="n"/>
      <c r="R32" s="12">
        <f>IF(OR($O$7="Canteen",$O$7="Head Office"),0,IF(
  AND(
    SUMIFS(I:I, C:C, C32) &gt;= 8,
    COUNTIFS(C$14:C32, C32)=1,
    OR(
      TEXT(D32,"hh:mm:ss")="07:00:00",
      TEXT(D32,"hh:mm:ss")="15:00:00",
      TEXT(D32,"hh:mm:ss")="23:00:00",
      TEXT(D33,"hh:mm:ss")="07:00:00",
      TEXT(D33,"hh:mm:ss")="15:00:00",
      TEXT(D33,"hh:mm:ss")="23:00:00"
    )
  ),
  1,
  0
))</f>
        <v/>
      </c>
      <c r="S32" s="12">
        <f>IF(OR($A32="Annual Leave",$A33="Annual Leave"),IF($A32="Annual Leave",8,0),0)</f>
        <v/>
      </c>
      <c r="T32" s="102" t="n"/>
      <c r="U32" s="144">
        <f>MAX(0,40-Y32)</f>
        <v/>
      </c>
      <c r="V32" s="351">
        <f>IF(OR($C32="",$D32=""),0,
 IF(OR($A32="Holiday",$A33="Holiday"),0,
 IF(AND(NOT(OR($A32="Annual Leave",$A33="Annual Leave")),$A32="Off day"),0,
  IF($I32+$I33&gt;=8,IF($I32&gt;=8,8,$I32),$I32)
  )))</f>
        <v/>
      </c>
      <c r="W32" s="351">
        <f>MAX(0,V32-U32)</f>
        <v/>
      </c>
      <c r="X32" s="351">
        <f>IF(C32="","",C32-WEEKDAY(C32,1)+1)</f>
        <v/>
      </c>
      <c r="Y32" s="351">
        <f>SUMPRODUCT(($X$14:$X31=X32)*(($V$14:$V31)+($O$14:$O31)))+IF(X32=X14,$L$11,0)</f>
        <v/>
      </c>
      <c r="Z32" s="351" t="n"/>
      <c r="AA32" s="351" t="n"/>
      <c r="AB32" s="351" t="n"/>
      <c r="AC32" s="351" t="n"/>
      <c r="AD32" s="351" t="n"/>
      <c r="AE32" s="351" t="n"/>
      <c r="AF32" s="351" t="n"/>
    </row>
    <row r="33" ht="24" customHeight="1" s="348" thickBot="1">
      <c r="A33" s="184" t="inlineStr">
        <is>
          <t>On Day</t>
        </is>
      </c>
      <c r="B33" s="299" t="n"/>
      <c r="C33" s="101">
        <f>C32</f>
        <v/>
      </c>
      <c r="D33" s="300" t="n"/>
      <c r="E33" s="301">
        <f>IF(D33="", "",
 IF(D33=TIME(0,0,0), 0,
 IF(AND(D33&gt;=TIME(0,0,1), D33&lt;=TIME(2,0,0)), TIME(7,0,0),
 IF(AND(D33&gt;=TIME(6,0,0), D33&lt;=TIME(8,0,0)), TIME(12,0,0),
 IF(AND(D33&gt;TIME(8,0,0), D33&lt;=TIME(13,59,0)), TIME(15,0,0),
 IF(AND(D33&gt;=TIME(14,0,0), D33&lt;=TIME(17,59,0)), TIME(21,0,0),
 IF(AND(D33&gt;=TIME(18,0,0), D33&lt;=TIME(21,59,0)), TIME(0,0,0),
 IF(AND(D33&gt;=TIME(22,0,0), D33&lt;=TIME(23,59,59)), TIME(7,0,0), ""))))))))</f>
        <v/>
      </c>
      <c r="F33" s="187" t="n"/>
      <c r="G33" s="301">
        <f>IF(AND(D33&gt;=TIME(6,0,0),D33&lt;=TIME(8,0,0)),E33,"")</f>
        <v/>
      </c>
      <c r="H33" s="300" t="n"/>
      <c r="I33" s="87">
        <f>ROUND(IF(OR(D33="",E33="",E33=0),0,IF(H33="",MOD(E33-D33,1)*24,MOD(H33-D33,1)*24)),2)</f>
        <v/>
      </c>
      <c r="J33" s="190" t="n"/>
      <c r="K33" s="297" t="n"/>
      <c r="L33" s="189" t="n"/>
      <c r="M33" s="298">
        <f>MAX(0,V33-W33)</f>
        <v/>
      </c>
      <c r="N33" s="302">
        <f>(IF(OR($C33="",$D33=""),0,
 IF(OR($A32="Holiday",$A33="Holiday"),
    IF(ISNUMBER(MATCH(TRIM($B33),{"Phagwah","Good Friday","Easter Monday","Labour Day","Christmas","Eid ul Azha","Romans-2","Globe-12","Neptune P1"},0)),0,$I33),
 IF(AND(NOT(OR($A32="Annual Leave",$A33="Annual Leave")),$A33="Off day"),$I33,
  MAX(0,$I33-$V33)
  ))))+W33</f>
        <v/>
      </c>
      <c r="O33" s="302">
        <f>IF(AND(OR($A32="Holiday",$A33="Holiday"),
        ISNUMBER(MATCH(TRIM($B33),{"Phagwah","Good Friday","Easter Monday","Labour Day","Christmas","Eid ul Azha","Romans-2","Globe-12","Neptune P1"},0))),
   $I33,0)</f>
        <v/>
      </c>
      <c r="P33" s="302">
        <f>IF(OR($O$7="Canteen",$O$7="Head Office"),0,IF($I33&lt;=0,0,IF(AND($I32&lt;=0,OR(TRIM($J33)="Hebrews",TRIM($J33)="Romans",TRIM($J33)="Romans-2",TRIM($J33)="Globe",TRIM($J33)="Globe-12",TRIM($J33)="Neptune P1")),1,0)))</f>
        <v/>
      </c>
      <c r="Q33" s="303" t="n"/>
      <c r="R33" s="302">
        <f>IF(OR($O$7="Canteen",$O$7="Head Office"),0,IF(
  AND(
    SUMIFS(I:I, C:C, C33) &gt;= 8,
    COUNTIFS(C$14:C33, C33)=1,
    OR(
      TEXT(D33,"hh:mm:ss")="07:00:00",
      TEXT(D33,"hh:mm:ss")="15:00:00",
      TEXT(D33,"hh:mm:ss")="23:00:00",
      TEXT(D34,"hh:mm:ss")="07:00:00",
      TEXT(D34,"hh:mm:ss")="15:00:00",
      TEXT(D34,"hh:mm:ss")="23:00:00"
    )
  ),
  1,
  0
))</f>
        <v/>
      </c>
      <c r="S33" s="302">
        <f>IF(OR($A32="Annual Leave",$A33="Annual Leave"),IF(AND($A32&lt;&gt;"Annual Leave",$A33="Annual Leave"),8,0),0)</f>
        <v/>
      </c>
      <c r="T33" s="304" t="n"/>
      <c r="U33" s="144">
        <f>MAX(0,40-Y33)</f>
        <v/>
      </c>
      <c r="V33" s="351">
        <f>IF(OR($C33="",$D33=""),0,
 IF(OR($A32="Holiday",$A33="Holiday"),0,
 IF(AND(NOT(OR($A32="Annual Leave",$A33="Annual Leave")),$A33="Off day"),0,
  IF($I32+$I33&gt;=8,IF($I32&gt;=8,0,8-$I32),$I33)
  )))</f>
        <v/>
      </c>
      <c r="W33" s="351">
        <f>MAX(0,V33-U33)</f>
        <v/>
      </c>
      <c r="X33" s="351">
        <f>IF(C33="","",C33-WEEKDAY(C33,1)+1)</f>
        <v/>
      </c>
      <c r="Y33" s="351">
        <f>SUMPRODUCT(($X$14:$X32=X33)*(($V$14:$V32)+($O$14:$O32)))+IF(X33=X14,$L$11,0)</f>
        <v/>
      </c>
      <c r="Z33" s="351" t="n"/>
      <c r="AA33" s="351" t="n"/>
      <c r="AB33" s="351" t="n"/>
      <c r="AC33" s="351" t="n"/>
      <c r="AD33" s="351" t="n"/>
      <c r="AE33" s="351" t="n"/>
      <c r="AF33" s="351" t="n"/>
    </row>
    <row r="34" ht="24" customHeight="1" s="348" thickBot="1">
      <c r="A34" s="159" t="inlineStr">
        <is>
          <t>On Day</t>
        </is>
      </c>
      <c r="B34" s="191" t="n"/>
      <c r="C34" s="92">
        <f>C32+1</f>
        <v/>
      </c>
      <c r="D34" s="31" t="n"/>
      <c r="E34" s="160">
        <f>IF(D34="", "",
 IF(D34=TIME(0,0,0), 0,
 IF(AND(D34&gt;=TIME(0,0,1), D34&lt;=TIME(2,0,0)), TIME(7,0,0),
 IF(AND(D34&gt;=TIME(6,0,0), D34&lt;=TIME(8,0,0)), TIME(12,0,0),
 IF(AND(D34&gt;TIME(8,0,0), D34&lt;=TIME(13,59,0)), TIME(15,0,0),
 IF(AND(D34&gt;=TIME(14,0,0), D34&lt;=TIME(17,59,0)), TIME(21,0,0),
 IF(AND(D34&gt;=TIME(18,0,0), D34&lt;=TIME(21,59,0)), TIME(0,0,0),
 IF(AND(D34&gt;=TIME(22,0,0), D34&lt;=TIME(23,59,59)), TIME(7,0,0), ""))))))))</f>
        <v/>
      </c>
      <c r="F34" s="161" t="n"/>
      <c r="G34" s="160">
        <f>IF(AND(D34&gt;=TIME(6,0,0),D34&lt;=TIME(8,0,0)),E34,"")</f>
        <v/>
      </c>
      <c r="H34" s="31" t="n"/>
      <c r="I34" s="32">
        <f>ROUND(IF(OR(D34="",E34="",E34=0),0,IF(H34="",MOD(E34-D34,1)*24,MOD(H34-D34,1)*24)),2)</f>
        <v/>
      </c>
      <c r="J34" s="162" t="n"/>
      <c r="K34" s="282" t="n"/>
      <c r="L34" s="181" t="n"/>
      <c r="M34" s="283">
        <f>MAX(0,V34-W34)</f>
        <v/>
      </c>
      <c r="N34" s="33">
        <f>(IF(OR($C34="",$D34=""),0,
 IF(OR($A34="Holiday",$A35="Holiday"),
    IF(ISNUMBER(MATCH(TRIM($B34),{"Phagwah","Good Friday","Easter Monday","Labour Day","Christmas","Eid ul Azha","Romans-2","Globe-12","Neptune P1"},0)),0,$I34),
 IF(AND(NOT(OR($A34="Annual Leave",$A35="Annual Leave")),$A34="Off day"),$I34,
  MAX(0,$I34-$V34)
  ))))+W34</f>
        <v/>
      </c>
      <c r="O34" s="33">
        <f>IF(AND(OR($A34="Holiday",$A35="Holiday"),
        ISNUMBER(MATCH(TRIM($B34),{"Phagwah","Good Friday","Easter Monday","Labour Day","Christmas","Eid ul Azha","Romans-2","Globe-12","Neptune P1"},0))),
   $I34,0)</f>
        <v/>
      </c>
      <c r="P34" s="33">
        <f>IF(OR($O$7="Canteen",$O$7="Head Office"),0,IF($I34&lt;=0,0,IF(OR(OR(TRIM($J34)="Hebrews",TRIM($J34)="Romans",TRIM($J34)="Romans-2",TRIM($J34)="Globe",TRIM($J34)="Globe-12",TRIM($J34)="Neptune P1"),AND($I35&gt;0,OR(TRIM($J35)="Hebrews",TRIM($J35)="Romans",TRIM($J35)="Romans-2",TRIM($J35)="Globe",TRIM($J35)="Globe-12",TRIM($J35)="Neptune P1"))),1,0)))</f>
        <v/>
      </c>
      <c r="Q34" s="34" t="n"/>
      <c r="R34" s="33">
        <f>IF(OR($O$7="Canteen",$O$7="Head Office"),0,IF(
  AND(
    SUMIFS(I:I, C:C, C34) &gt;= 8,
    COUNTIFS(C$14:C34, C34)=1,
    OR(
      TEXT(D34,"hh:mm:ss")="07:00:00",
      TEXT(D34,"hh:mm:ss")="15:00:00",
      TEXT(D34,"hh:mm:ss")="23:00:00",
      TEXT(D35,"hh:mm:ss")="07:00:00",
      TEXT(D35,"hh:mm:ss")="15:00:00",
      TEXT(D35,"hh:mm:ss")="23:00:00"
    )
  ),
  1,
  0
))</f>
        <v/>
      </c>
      <c r="S34" s="33">
        <f>IF(OR($A34="Annual Leave",$A35="Annual Leave"),IF($A34="Annual Leave",8,0),0)</f>
        <v/>
      </c>
      <c r="T34" s="35" t="n"/>
      <c r="U34" s="144">
        <f>MAX(0,40-Y34)</f>
        <v/>
      </c>
      <c r="V34" s="351">
        <f>IF(OR($C34="",$D34=""),0,
 IF(OR($A34="Holiday",$A35="Holiday"),0,
 IF(AND(NOT(OR($A34="Annual Leave",$A35="Annual Leave")),$A34="Off day"),0,
  IF($I34+$I35&gt;=8,IF($I34&gt;=8,8,$I34),$I34)
  )))</f>
        <v/>
      </c>
      <c r="W34" s="351">
        <f>MAX(0,V34-U34)</f>
        <v/>
      </c>
      <c r="X34" s="351">
        <f>IF(C34="","",C34-WEEKDAY(C34,1)+1)</f>
        <v/>
      </c>
      <c r="Y34" s="351">
        <f>SUMPRODUCT(($X$14:$X33=X34)*(($V$14:$V33)+($O$14:$O33)))+IF(X34=X14,$L$11,0)</f>
        <v/>
      </c>
      <c r="Z34" s="351" t="n"/>
      <c r="AA34" s="351" t="n"/>
      <c r="AB34" s="351" t="n"/>
      <c r="AC34" s="351" t="n"/>
      <c r="AD34" s="351" t="n"/>
      <c r="AE34" s="351" t="n"/>
      <c r="AF34" s="351" t="n"/>
    </row>
    <row r="35" ht="24" customHeight="1" s="348" thickBot="1">
      <c r="A35" s="159" t="inlineStr">
        <is>
          <t>On Day</t>
        </is>
      </c>
      <c r="B35" s="192" t="n"/>
      <c r="C35" s="93">
        <f>C34</f>
        <v/>
      </c>
      <c r="D35" s="36" t="n"/>
      <c r="E35" s="163">
        <f>IF(D35="", "",
 IF(D35=TIME(0,0,0), 0,
 IF(AND(D35&gt;=TIME(0,0,1), D35&lt;=TIME(2,0,0)), TIME(7,0,0),
 IF(AND(D35&gt;=TIME(6,0,0), D35&lt;=TIME(8,0,0)), TIME(12,0,0),
 IF(AND(D35&gt;TIME(8,0,0), D35&lt;=TIME(13,59,0)), TIME(15,0,0),
 IF(AND(D35&gt;=TIME(14,0,0), D35&lt;=TIME(17,59,0)), TIME(21,0,0),
 IF(AND(D35&gt;=TIME(18,0,0), D35&lt;=TIME(21,59,0)), TIME(0,0,0),
 IF(AND(D35&gt;=TIME(22,0,0), D35&lt;=TIME(23,59,59)), TIME(7,0,0), ""))))))))</f>
        <v/>
      </c>
      <c r="F35" s="164" t="n"/>
      <c r="G35" s="163">
        <f>IF(AND(D35&gt;=TIME(6,0,0),D35&lt;=TIME(8,0,0)),E35,"")</f>
        <v/>
      </c>
      <c r="H35" s="36" t="n"/>
      <c r="I35" s="37">
        <f>ROUND(IF(OR(D35="",E35="",E35=0),0,IF(H35="",MOD(E35-D35,1)*24,MOD(H35-D35,1)*24)),2)</f>
        <v/>
      </c>
      <c r="J35" s="162" t="n"/>
      <c r="K35" s="282" t="n"/>
      <c r="L35" s="183" t="n"/>
      <c r="M35" s="283">
        <f>MAX(0,V35-W35)</f>
        <v/>
      </c>
      <c r="N35" s="38">
        <f>(IF(OR($C35="",$D35=""),0,
 IF(OR($A34="Holiday",$A35="Holiday"),
    IF(ISNUMBER(MATCH(TRIM($B35),{"Phagwah","Good Friday","Easter Monday","Labour Day","Christmas","Eid ul Azha","Romans-2","Globe-12","Neptune P1"},0)),0,$I35),
 IF(AND(NOT(OR($A34="Annual Leave",$A35="Annual Leave")),$A35="Off day"),$I35,
  MAX(0,$I35-$V35)
  ))))+W35</f>
        <v/>
      </c>
      <c r="O35" s="38">
        <f>IF(AND(OR($A34="Holiday",$A35="Holiday"),
        ISNUMBER(MATCH(TRIM($B35),{"Phagwah","Good Friday","Easter Monday","Labour Day","Christmas","Eid ul Azha","Romans-2","Globe-12","Neptune P1"},0))),
   $I35,0)</f>
        <v/>
      </c>
      <c r="P35" s="38">
        <f>IF(OR($O$7="Canteen",$O$7="Head Office"),0,IF($I35&lt;=0,0,IF(AND($I34&lt;=0,OR(TRIM($J35)="Hebrews",TRIM($J35)="Romans",TRIM($J35)="Romans-2",TRIM($J35)="Globe",TRIM($J35)="Globe-12",TRIM($J35)="Neptune P1")),1,0)))</f>
        <v/>
      </c>
      <c r="Q35" s="39" t="n"/>
      <c r="R35" s="38">
        <f>IF(OR($O$7="Canteen",$O$7="Head Office"),0,IF(
  AND(
    SUMIFS(I:I, C:C, C35) &gt;= 8,
    COUNTIFS(C$14:C35, C35)=1,
    OR(
      TEXT(D35,"hh:mm:ss")="07:00:00",
      TEXT(D35,"hh:mm:ss")="15:00:00",
      TEXT(D35,"hh:mm:ss")="23:00:00",
      TEXT(D36,"hh:mm:ss")="07:00:00",
      TEXT(D36,"hh:mm:ss")="15:00:00",
      TEXT(D36,"hh:mm:ss")="23:00:00"
    )
  ),
  1,
  0
))</f>
        <v/>
      </c>
      <c r="S35" s="38">
        <f>IF(OR($A34="Annual Leave",$A35="Annual Leave"),IF(AND($A34&lt;&gt;"Annual Leave",$A35="Annual Leave"),8,0),0)</f>
        <v/>
      </c>
      <c r="T35" s="40" t="n"/>
      <c r="U35" s="144">
        <f>MAX(0,40-Y35)</f>
        <v/>
      </c>
      <c r="V35" s="351">
        <f>IF(OR($C35="",$D35=""),0,
 IF(OR($A34="Holiday",$A35="Holiday"),0,
 IF(AND(NOT(OR($A34="Annual Leave",$A35="Annual Leave")),$A35="Off day"),0,
  IF($I34+$I35&gt;=8,IF($I34&gt;=8,0,8-$I34),$I35)
  )))</f>
        <v/>
      </c>
      <c r="W35" s="351">
        <f>MAX(0,V35-U35)</f>
        <v/>
      </c>
      <c r="X35" s="351">
        <f>IF(C35="","",C35-WEEKDAY(C35,1)+1)</f>
        <v/>
      </c>
      <c r="Y35" s="351">
        <f>SUMPRODUCT(($X$14:$X34=X35)*(($V$14:$V34)+($O$14:$O34)))+IF(X35=X14,$L$11,0)</f>
        <v/>
      </c>
      <c r="Z35" s="351" t="n"/>
      <c r="AA35" s="351" t="n"/>
      <c r="AB35" s="351" t="n"/>
      <c r="AC35" s="351" t="n"/>
      <c r="AD35" s="351" t="n"/>
      <c r="AE35" s="351" t="n"/>
      <c r="AF35" s="351" t="n"/>
    </row>
    <row r="36" ht="24" customHeight="1" s="348" thickBot="1">
      <c r="A36" s="154" t="inlineStr">
        <is>
          <t>On Day</t>
        </is>
      </c>
      <c r="B36" s="193" t="n"/>
      <c r="C36" s="90">
        <f>C34+1</f>
        <v/>
      </c>
      <c r="D36" s="8" t="n"/>
      <c r="E36" s="155">
        <f>IF(D36="", "",
 IF(D36=TIME(0,0,0), 0,
 IF(AND(D36&gt;=TIME(0,0,1), D36&lt;=TIME(2,0,0)), TIME(7,0,0),
 IF(AND(D36&gt;=TIME(6,0,0), D36&lt;=TIME(8,0,0)), TIME(12,0,0),
 IF(AND(D36&gt;TIME(8,0,0), D36&lt;=TIME(13,59,0)), TIME(15,0,0),
 IF(AND(D36&gt;=TIME(14,0,0), D36&lt;=TIME(17,59,0)), TIME(21,0,0),
 IF(AND(D36&gt;=TIME(18,0,0), D36&lt;=TIME(21,59,0)), TIME(0,0,0),
 IF(AND(D36&gt;=TIME(22,0,0), D36&lt;=TIME(23,59,59)), TIME(7,0,0), ""))))))))</f>
        <v/>
      </c>
      <c r="F36" s="156" t="n"/>
      <c r="G36" s="155">
        <f>IF(AND(D36&gt;=TIME(6,0,0),D36&lt;=TIME(8,0,0)),E36,"")</f>
        <v/>
      </c>
      <c r="H36" s="8" t="n"/>
      <c r="I36" s="30">
        <f>ROUND(IF(OR(D36="",E36="",E36=0),0,IF(H36="",MOD(E36-D36,1)*24,MOD(H36-D36,1)*24)),2)</f>
        <v/>
      </c>
      <c r="J36" s="157" t="n"/>
      <c r="K36" s="274" t="n"/>
      <c r="L36" s="189" t="n"/>
      <c r="M36" s="275">
        <f>MAX(0,V36-W36)</f>
        <v/>
      </c>
      <c r="N36" s="9">
        <f>(IF(OR($C36="",$D36=""),0,
 IF(OR($A36="Holiday",$A37="Holiday"),
    IF(ISNUMBER(MATCH(TRIM($B36),{"Phagwah","Good Friday","Easter Monday","Labour Day","Christmas","Eid ul Azha","Romans-2","Globe-12","Neptune P1"},0)),0,$I36),
 IF(AND(NOT(OR($A36="Annual Leave",$A37="Annual Leave")),$A36="Off day"),$I36,
  MAX(0,$I36-$V36)
  ))))+W36</f>
        <v/>
      </c>
      <c r="O36" s="9">
        <f>IF(AND(OR($A36="Holiday",$A37="Holiday"),
        ISNUMBER(MATCH(TRIM($B36),{"Phagwah","Good Friday","Easter Monday","Labour Day","Christmas","Eid ul Azha","Romans-2","Globe-12","Neptune P1"},0))),
   $I36,0)</f>
        <v/>
      </c>
      <c r="P36" s="9">
        <f>IF(OR($O$7="Canteen",$O$7="Head Office"),0,IF($I36&lt;=0,0,IF(OR(OR(TRIM($J36)="Hebrews",TRIM($J36)="Romans",TRIM($J36)="Romans-2",TRIM($J36)="Globe",TRIM($J36)="Globe-12",TRIM($J36)="Neptune P1"),AND($I37&gt;0,OR(TRIM($J37)="Hebrews",TRIM($J37)="Romans",TRIM($J37)="Romans-2",TRIM($J37)="Globe",TRIM($J37)="Globe-12",TRIM($J37)="Neptune P1"))),1,0)))</f>
        <v/>
      </c>
      <c r="Q36" s="10" t="n"/>
      <c r="R36" s="9">
        <f>IF(OR($O$7="Canteen",$O$7="Head Office"),0,IF(
  AND(
    SUMIFS(I:I, C:C, C36) &gt;= 8,
    COUNTIFS(C$14:C36, C36)=1,
    OR(
      TEXT(D36,"hh:mm:ss")="07:00:00",
      TEXT(D36,"hh:mm:ss")="15:00:00",
      TEXT(D36,"hh:mm:ss")="23:00:00",
      TEXT(D37,"hh:mm:ss")="07:00:00",
      TEXT(D37,"hh:mm:ss")="15:00:00",
      TEXT(D37,"hh:mm:ss")="23:00:00"
    )
  ),
  1,
  0
))</f>
        <v/>
      </c>
      <c r="S36" s="9">
        <f>IF(OR($A36="Annual Leave",$A37="Annual Leave"),IF($A36="Annual Leave",8,0),0)</f>
        <v/>
      </c>
      <c r="T36" s="91" t="n"/>
      <c r="U36" s="144">
        <f>MAX(0,40-Y36)</f>
        <v/>
      </c>
      <c r="V36" s="351">
        <f>IF(OR($C36="",$D36=""),0,
 IF(OR($A36="Holiday",$A37="Holiday"),0,
 IF(AND(NOT(OR($A36="Annual Leave",$A37="Annual Leave")),$A36="Off day"),0,
  IF($I36+$I37&gt;=8,IF($I36&gt;=8,8,$I36),$I36)
  )))</f>
        <v/>
      </c>
      <c r="W36" s="351">
        <f>MAX(0,V36-U36)</f>
        <v/>
      </c>
      <c r="X36" s="351">
        <f>IF(C36="","",C36-WEEKDAY(C36,1)+1)</f>
        <v/>
      </c>
      <c r="Y36" s="351">
        <f>SUMPRODUCT(($X$14:$X35=X36)*(($V$14:$V35)+($O$14:$O35)))+IF(X36=X14,$L$11,0)</f>
        <v/>
      </c>
      <c r="Z36" s="351" t="n"/>
      <c r="AA36" s="351" t="n"/>
      <c r="AB36" s="351" t="n"/>
      <c r="AC36" s="351" t="n"/>
      <c r="AD36" s="351" t="n"/>
      <c r="AE36" s="351" t="n"/>
      <c r="AF36" s="351" t="n"/>
    </row>
    <row r="37" ht="24" customHeight="1" s="348" thickBot="1">
      <c r="A37" s="154" t="inlineStr">
        <is>
          <t>On Day</t>
        </is>
      </c>
      <c r="B37" s="305" t="n"/>
      <c r="C37" s="90">
        <f>C36</f>
        <v/>
      </c>
      <c r="D37" s="276" t="n"/>
      <c r="E37" s="277">
        <f>IF(D37="", "",
 IF(D37=TIME(0,0,0), 0,
 IF(AND(D37&gt;=TIME(0,0,1), D37&lt;=TIME(2,0,0)), TIME(7,0,0),
 IF(AND(D37&gt;=TIME(6,0,0), D37&lt;=TIME(8,0,0)), TIME(12,0,0),
 IF(AND(D37&gt;TIME(8,0,0), D37&lt;=TIME(13,59,0)), TIME(15,0,0),
 IF(AND(D37&gt;=TIME(14,0,0), D37&lt;=TIME(17,59,0)), TIME(21,0,0),
 IF(AND(D37&gt;=TIME(18,0,0), D37&lt;=TIME(21,59,0)), TIME(0,0,0),
 IF(AND(D37&gt;=TIME(22,0,0), D37&lt;=TIME(23,59,59)), TIME(7,0,0), ""))))))))</f>
        <v/>
      </c>
      <c r="F37" s="156" t="n"/>
      <c r="G37" s="277">
        <f>IF(AND(D37&gt;=TIME(6,0,0),D37&lt;=TIME(8,0,0)),E37,"")</f>
        <v/>
      </c>
      <c r="H37" s="276" t="n"/>
      <c r="I37" s="30">
        <f>ROUND(IF(OR(D37="",E37="",E37=0),0,IF(H37="",MOD(E37-D37,1)*24,MOD(H37-D37,1)*24)),2)</f>
        <v/>
      </c>
      <c r="J37" s="158" t="n"/>
      <c r="K37" s="274" t="n"/>
      <c r="L37" s="189" t="n"/>
      <c r="M37" s="275">
        <f>MAX(0,V37-W37)</f>
        <v/>
      </c>
      <c r="N37" s="278">
        <f>(IF(OR($C37="",$D37=""),0,
 IF(OR($A36="Holiday",$A37="Holiday"),
    IF(ISNUMBER(MATCH(TRIM($B37),{"Phagwah","Good Friday","Easter Monday","Labour Day","Christmas","Eid ul Azha","Romans-2","Globe-12","Neptune P1"},0)),0,$I37),
 IF(AND(NOT(OR($A36="Annual Leave",$A37="Annual Leave")),$A37="Off day"),$I37,
  MAX(0,$I37-$V37)
  ))))+W37</f>
        <v/>
      </c>
      <c r="O37" s="278">
        <f>IF(AND(OR($A36="Holiday",$A37="Holiday"),
        ISNUMBER(MATCH(TRIM($B37),{"Phagwah","Good Friday","Easter Monday","Labour Day","Christmas","Eid ul Azha","Romans-2","Globe-12","Neptune P1"},0))),
   $I37,0)</f>
        <v/>
      </c>
      <c r="P37" s="278">
        <f>IF(OR($O$7="Canteen",$O$7="Head Office"),0,IF($I37&lt;=0,0,IF(AND($I36&lt;=0,OR(TRIM($J37)="Hebrews",TRIM($J37)="Romans",TRIM($J37)="Romans-2",TRIM($J37)="Globe",TRIM($J37)="Globe-12",TRIM($J37)="Neptune P1")),1,0)))</f>
        <v/>
      </c>
      <c r="Q37" s="279" t="n"/>
      <c r="R37" s="278">
        <f>IF(OR($O$7="Canteen",$O$7="Head Office"),0,IF(
  AND(
    SUMIFS(I:I, C:C, C37) &gt;= 8,
    COUNTIFS(C$14:C37, C37)=1,
    OR(
      TEXT(D37,"hh:mm:ss")="07:00:00",
      TEXT(D37,"hh:mm:ss")="15:00:00",
      TEXT(D37,"hh:mm:ss")="23:00:00",
      TEXT(D38,"hh:mm:ss")="07:00:00",
      TEXT(D38,"hh:mm:ss")="15:00:00",
      TEXT(D38,"hh:mm:ss")="23:00:00"
    )
  ),
  1,
  0
))</f>
        <v/>
      </c>
      <c r="S37" s="278">
        <f>IF(OR($A36="Annual Leave",$A37="Annual Leave"),IF(AND($A36&lt;&gt;"Annual Leave",$A37="Annual Leave"),8,0),0)</f>
        <v/>
      </c>
      <c r="T37" s="280" t="n"/>
      <c r="U37" s="144">
        <f>MAX(0,40-Y37)</f>
        <v/>
      </c>
      <c r="V37" s="351">
        <f>IF(OR($C37="",$D37=""),0,
 IF(OR($A36="Holiday",$A37="Holiday"),0,
 IF(AND(NOT(OR($A36="Annual Leave",$A37="Annual Leave")),$A37="Off day"),0,
  IF($I36+$I37&gt;=8,IF($I36&gt;=8,0,8-$I36),$I37)
  )))</f>
        <v/>
      </c>
      <c r="W37" s="351">
        <f>MAX(0,V37-U37)</f>
        <v/>
      </c>
      <c r="X37" s="351">
        <f>IF(C37="","",C37-WEEKDAY(C37,1)+1)</f>
        <v/>
      </c>
      <c r="Y37" s="351">
        <f>SUMPRODUCT(($X$14:$X36=X37)*(($V$14:$V36)+($O$14:$O36)))+IF(X37=X14,$L$11,0)</f>
        <v/>
      </c>
      <c r="Z37" s="351" t="n"/>
      <c r="AA37" s="351" t="n"/>
      <c r="AB37" s="351" t="n"/>
      <c r="AC37" s="351" t="n"/>
      <c r="AD37" s="351" t="n"/>
      <c r="AE37" s="351" t="n"/>
      <c r="AF37" s="351" t="n"/>
    </row>
    <row r="38" ht="24" customHeight="1" s="348" thickBot="1">
      <c r="A38" s="194" t="inlineStr">
        <is>
          <t>On Day</t>
        </is>
      </c>
      <c r="B38" s="195" t="n"/>
      <c r="C38" s="103">
        <f>C36+1</f>
        <v/>
      </c>
      <c r="D38" s="64" t="n"/>
      <c r="E38" s="196">
        <f>IF(D38="", "",
 IF(D38=TIME(0,0,0), 0,
 IF(AND(D38&gt;=TIME(0,0,1), D38&lt;=TIME(2,0,0)), TIME(7,0,0),
 IF(AND(D38&gt;=TIME(6,0,0), D38&lt;=TIME(8,0,0)), TIME(12,0,0),
 IF(AND(D38&gt;TIME(8,0,0), D38&lt;=TIME(13,59,0)), TIME(15,0,0),
 IF(AND(D38&gt;=TIME(14,0,0), D38&lt;=TIME(17,59,0)), TIME(21,0,0),
 IF(AND(D38&gt;=TIME(18,0,0), D38&lt;=TIME(21,59,0)), TIME(0,0,0),
 IF(AND(D38&gt;=TIME(22,0,0), D38&lt;=TIME(23,59,59)), TIME(7,0,0), ""))))))))</f>
        <v/>
      </c>
      <c r="F38" s="197" t="n"/>
      <c r="G38" s="196">
        <f>IF(AND(D38&gt;=TIME(6,0,0),D38&lt;=TIME(8,0,0)),E38,"")</f>
        <v/>
      </c>
      <c r="H38" s="64" t="n"/>
      <c r="I38" s="65">
        <f>ROUND(IF(OR(D38="",E38="",E38=0),0,IF(H38="",MOD(E38-D38,1)*24,MOD(H38-D38,1)*24)),2)</f>
        <v/>
      </c>
      <c r="J38" s="198" t="n"/>
      <c r="K38" s="306" t="n"/>
      <c r="L38" s="181" t="n"/>
      <c r="M38" s="307">
        <f>MAX(0,V38-W38)</f>
        <v/>
      </c>
      <c r="N38" s="66">
        <f>(IF(OR($C38="",$D38=""),0,
 IF(OR($A38="Holiday",$A39="Holiday"),
    IF(ISNUMBER(MATCH(TRIM($B38),{"Phagwah","Good Friday","Easter Monday","Labour Day","Christmas","Eid ul Azha","Romans-2","Globe-12","Neptune P1"},0)),0,$I38),
 IF(AND(NOT(OR($A38="Annual Leave",$A39="Annual Leave")),$A38="Off day"),$I38,
  MAX(0,$I38-$V38)
  ))))+W38</f>
        <v/>
      </c>
      <c r="O38" s="66">
        <f>IF(AND(OR($A38="Holiday",$A39="Holiday"),
        ISNUMBER(MATCH(TRIM($B38),{"Phagwah","Good Friday","Easter Monday","Labour Day","Christmas","Eid ul Azha","Romans-2","Globe-12","Neptune P1"},0))),
   $I38,0)</f>
        <v/>
      </c>
      <c r="P38" s="66">
        <f>IF(OR($O$7="Canteen",$O$7="Head Office"),0,IF($I38&lt;=0,0,IF(OR(OR(TRIM($J38)="Hebrews",TRIM($J38)="Romans",TRIM($J38)="Romans-2",TRIM($J38)="Globe",TRIM($J38)="Globe-12",TRIM($J38)="Neptune P1"),AND($I39&gt;0,OR(TRIM($J39)="Hebrews",TRIM($J39)="Romans",TRIM($J39)="Romans-2",TRIM($J39)="Globe",TRIM($J39)="Globe-12",TRIM($J39)="Neptune P1"))),1,0)))</f>
        <v/>
      </c>
      <c r="Q38" s="67" t="n"/>
      <c r="R38" s="66">
        <f>IF(OR($O$7="Canteen",$O$7="Head Office"),0,IF(
  AND(
    SUMIFS(I:I, C:C, C38) &gt;= 8,
    COUNTIFS(C$14:C38, C38)=1,
    OR(
      TEXT(D38,"hh:mm:ss")="07:00:00",
      TEXT(D38,"hh:mm:ss")="15:00:00",
      TEXT(D38,"hh:mm:ss")="23:00:00",
      TEXT(D39,"hh:mm:ss")="07:00:00",
      TEXT(D39,"hh:mm:ss")="15:00:00",
      TEXT(D39,"hh:mm:ss")="23:00:00"
    )
  ),
  1,
  0
))</f>
        <v/>
      </c>
      <c r="S38" s="66">
        <f>IF(OR($A38="Annual Leave",$A39="Annual Leave"),IF($A38="Annual Leave",8,0),0)</f>
        <v/>
      </c>
      <c r="T38" s="68" t="n"/>
      <c r="U38" s="144">
        <f>MAX(0,40-Y38)</f>
        <v/>
      </c>
      <c r="V38" s="351">
        <f>IF(OR($C38="",$D38=""),0,
 IF(OR($A38="Holiday",$A39="Holiday"),0,
 IF(AND(NOT(OR($A38="Annual Leave",$A39="Annual Leave")),$A38="Off day"),0,
  IF($I38+$I39&gt;=8,IF($I38&gt;=8,8,$I38),$I38)
  )))</f>
        <v/>
      </c>
      <c r="W38" s="351">
        <f>MAX(0,V38-U38)</f>
        <v/>
      </c>
      <c r="X38" s="351">
        <f>IF(C38="","",C38-WEEKDAY(C38,1)+1)</f>
        <v/>
      </c>
      <c r="Y38" s="351">
        <f>SUMPRODUCT(($X$14:$X37=X38)*(($V$14:$V37)+($O$14:$O37)))+IF(X38=X14,$L$11,0)</f>
        <v/>
      </c>
      <c r="Z38" s="351" t="n"/>
      <c r="AA38" s="351" t="n"/>
      <c r="AB38" s="351" t="n"/>
      <c r="AC38" s="351" t="n"/>
      <c r="AD38" s="351" t="n"/>
      <c r="AE38" s="351" t="n"/>
      <c r="AF38" s="351" t="n"/>
    </row>
    <row r="39" ht="24" customHeight="1" s="348" thickBot="1">
      <c r="A39" s="194" t="inlineStr">
        <is>
          <t>On Day</t>
        </is>
      </c>
      <c r="B39" s="199" t="n"/>
      <c r="C39" s="104">
        <f>C38</f>
        <v/>
      </c>
      <c r="D39" s="69" t="n"/>
      <c r="E39" s="200">
        <f>IF(D39="", "",
 IF(D39=TIME(0,0,0), 0,
 IF(AND(D39&gt;=TIME(0,0,1), D39&lt;=TIME(2,0,0)), TIME(7,0,0),
 IF(AND(D39&gt;=TIME(6,0,0), D39&lt;=TIME(8,0,0)), TIME(12,0,0),
 IF(AND(D39&gt;TIME(8,0,0), D39&lt;=TIME(13,59,0)), TIME(15,0,0),
 IF(AND(D39&gt;=TIME(14,0,0), D39&lt;=TIME(17,59,0)), TIME(21,0,0),
 IF(AND(D39&gt;=TIME(18,0,0), D39&lt;=TIME(21,59,0)), TIME(0,0,0),
 IF(AND(D39&gt;=TIME(22,0,0), D39&lt;=TIME(23,59,59)), TIME(7,0,0), ""))))))))</f>
        <v/>
      </c>
      <c r="F39" s="201" t="n"/>
      <c r="G39" s="200">
        <f>IF(AND(D39&gt;=TIME(6,0,0),D39&lt;=TIME(8,0,0)),E39,"")</f>
        <v/>
      </c>
      <c r="H39" s="69" t="n"/>
      <c r="I39" s="70">
        <f>ROUND(IF(OR(D39="",E39="",E39=0),0,IF(H39="",MOD(E39-D39,1)*24,MOD(H39-D39,1)*24)),2)</f>
        <v/>
      </c>
      <c r="J39" s="198" t="n"/>
      <c r="K39" s="306" t="n"/>
      <c r="L39" s="183" t="n"/>
      <c r="M39" s="307">
        <f>MAX(0,V39-W39)</f>
        <v/>
      </c>
      <c r="N39" s="71">
        <f>(IF(OR($C39="",$D39=""),0,
 IF(OR($A38="Holiday",$A39="Holiday"),
    IF(ISNUMBER(MATCH(TRIM($B39),{"Phagwah","Good Friday","Easter Monday","Labour Day","Christmas","Eid ul Azha","Romans-2","Globe-12","Neptune P1"},0)),0,$I39),
 IF(AND(NOT(OR($A38="Annual Leave",$A39="Annual Leave")),$A39="Off day"),$I39,
  MAX(0,$I39-$V39)
  ))))+W39</f>
        <v/>
      </c>
      <c r="O39" s="71">
        <f>IF(AND(OR($A38="Holiday",$A39="Holiday"),
        ISNUMBER(MATCH(TRIM($B39),{"Phagwah","Good Friday","Easter Monday","Labour Day","Christmas","Eid ul Azha","Romans-2","Globe-12","Neptune P1"},0))),
   $I39,0)</f>
        <v/>
      </c>
      <c r="P39" s="71">
        <f>IF(OR($O$7="Canteen",$O$7="Head Office"),0,IF($I39&lt;=0,0,IF(AND($I38&lt;=0,OR(TRIM($J39)="Hebrews",TRIM($J39)="Romans",TRIM($J39)="Romans-2",TRIM($J39)="Globe",TRIM($J39)="Globe-12",TRIM($J39)="Neptune P1")),1,0)))</f>
        <v/>
      </c>
      <c r="Q39" s="72" t="n"/>
      <c r="R39" s="71">
        <f>IF(OR($O$7="Canteen",$O$7="Head Office"),0,IF(
  AND(
    SUMIFS(I:I, C:C, C39) &gt;= 8,
    COUNTIFS(C$14:C39, C39)=1,
    OR(
      TEXT(D39,"hh:mm:ss")="07:00:00",
      TEXT(D39,"hh:mm:ss")="15:00:00",
      TEXT(D39,"hh:mm:ss")="23:00:00",
      TEXT(D40,"hh:mm:ss")="07:00:00",
      TEXT(D40,"hh:mm:ss")="15:00:00",
      TEXT(D40,"hh:mm:ss")="23:00:00"
    )
  ),
  1,
  0
))</f>
        <v/>
      </c>
      <c r="S39" s="71">
        <f>IF(OR($A38="Annual Leave",$A39="Annual Leave"),IF(AND($A38&lt;&gt;"Annual Leave",$A39="Annual Leave"),8,0),0)</f>
        <v/>
      </c>
      <c r="T39" s="73" t="n"/>
      <c r="U39" s="144">
        <f>MAX(0,40-Y39)</f>
        <v/>
      </c>
      <c r="V39" s="351">
        <f>IF(OR($C39="",$D39=""),0,
 IF(OR($A38="Holiday",$A39="Holiday"),0,
 IF(AND(NOT(OR($A38="Annual Leave",$A39="Annual Leave")),$A39="Off day"),0,
  IF($I38+$I39&gt;=8,IF($I38&gt;=8,0,8-$I38),$I39)
  )))</f>
        <v/>
      </c>
      <c r="W39" s="351">
        <f>MAX(0,V39-U39)</f>
        <v/>
      </c>
      <c r="X39" s="351">
        <f>IF(C39="","",C39-WEEKDAY(C39,1)+1)</f>
        <v/>
      </c>
      <c r="Y39" s="351">
        <f>SUMPRODUCT(($X$14:$X38=X39)*(($V$14:$V38)+($O$14:$O38)))+IF(X39=X14,$L$11,0)</f>
        <v/>
      </c>
      <c r="Z39" s="351" t="n"/>
      <c r="AA39" s="351" t="n"/>
      <c r="AB39" s="351" t="n"/>
      <c r="AC39" s="351" t="n"/>
      <c r="AD39" s="351" t="n"/>
      <c r="AE39" s="351" t="n"/>
      <c r="AF39" s="351" t="n"/>
    </row>
    <row r="40" ht="24" customHeight="1" s="348" thickBot="1">
      <c r="A40" s="202" t="inlineStr">
        <is>
          <t>On Day</t>
        </is>
      </c>
      <c r="B40" s="203" t="n"/>
      <c r="C40" s="105">
        <f>C38+1</f>
        <v/>
      </c>
      <c r="D40" s="74" t="n"/>
      <c r="E40" s="204">
        <f>IF(D40="", "",
 IF(D40=TIME(0,0,0), 0,
 IF(AND(D40&gt;=TIME(0,0,1), D40&lt;=TIME(2,0,0)), TIME(7,0,0),
 IF(AND(D40&gt;=TIME(6,0,0), D40&lt;=TIME(8,0,0)), TIME(12,0,0),
 IF(AND(D40&gt;TIME(8,0,0), D40&lt;=TIME(13,59,0)), TIME(15,0,0),
 IF(AND(D40&gt;=TIME(14,0,0), D40&lt;=TIME(17,59,0)), TIME(21,0,0),
 IF(AND(D40&gt;=TIME(18,0,0), D40&lt;=TIME(21,59,0)), TIME(0,0,0),
 IF(AND(D40&gt;=TIME(22,0,0), D40&lt;=TIME(23,59,59)), TIME(7,0,0), ""))))))))</f>
        <v/>
      </c>
      <c r="F40" s="205" t="n"/>
      <c r="G40" s="204">
        <f>IF(AND(D40&gt;=TIME(6,0,0),D40&lt;=TIME(8,0,0)),E40,"")</f>
        <v/>
      </c>
      <c r="H40" s="74" t="n"/>
      <c r="I40" s="106">
        <f>ROUND(IF(OR(D40="",E40="",E40=0),0,IF(H40="",MOD(E40-D40,1)*24,MOD(H40-D40,1)*24)),2)</f>
        <v/>
      </c>
      <c r="J40" s="206" t="n"/>
      <c r="K40" s="308" t="n"/>
      <c r="L40" s="189" t="n"/>
      <c r="M40" s="309">
        <f>MAX(0,V40-W40)</f>
        <v/>
      </c>
      <c r="N40" s="75">
        <f>(IF(OR($C40="",$D40=""),0,
 IF(OR($A40="Holiday",$A41="Holiday"),
    IF(ISNUMBER(MATCH(TRIM($B40),{"Phagwah","Good Friday","Easter Monday","Labour Day","Christmas","Eid ul Azha","Romans-2","Globe-12","Neptune P1"},0)),0,$I40),
 IF(AND(NOT(OR($A40="Annual Leave",$A41="Annual Leave")),$A40="Off day"),$I40,
  MAX(0,$I40-$V40)
  ))))+W40</f>
        <v/>
      </c>
      <c r="O40" s="75">
        <f>IF(AND(OR($A40="Holiday",$A41="Holiday"),
        ISNUMBER(MATCH(TRIM($B40),{"Phagwah","Good Friday","Easter Monday","Labour Day","Christmas","Eid ul Azha","Romans-2","Globe-12","Neptune P1"},0))),
   $I40,0)</f>
        <v/>
      </c>
      <c r="P40" s="75">
        <f>IF(OR($O$7="Canteen",$O$7="Head Office"),0,IF($I40&lt;=0,0,IF(OR(OR(TRIM($J40)="Hebrews",TRIM($J40)="Romans",TRIM($J40)="Romans-2",TRIM($J40)="Globe",TRIM($J40)="Globe-12",TRIM($J40)="Neptune P1"),AND($I41&gt;0,OR(TRIM($J41)="Hebrews",TRIM($J41)="Romans",TRIM($J41)="Romans-2",TRIM($J41)="Globe",TRIM($J41)="Globe-12",TRIM($J41)="Neptune P1"))),1,0)))</f>
        <v/>
      </c>
      <c r="Q40" s="76" t="n"/>
      <c r="R40" s="75">
        <f>IF(OR($O$7="Canteen",$O$7="Head Office"),0,IF(
  AND(
    SUMIFS(I:I, C:C, C40) &gt;= 8,
    COUNTIFS(C$14:C40, C40)=1,
    OR(
      TEXT(D40,"hh:mm:ss")="07:00:00",
      TEXT(D40,"hh:mm:ss")="15:00:00",
      TEXT(D40,"hh:mm:ss")="23:00:00",
      TEXT(D41,"hh:mm:ss")="07:00:00",
      TEXT(D41,"hh:mm:ss")="15:00:00",
      TEXT(D41,"hh:mm:ss")="23:00:00"
    )
  ),
  1,
  0
))</f>
        <v/>
      </c>
      <c r="S40" s="75">
        <f>IF(OR($A40="Annual Leave",$A41="Annual Leave"),IF($A40="Annual Leave",8,0),0)</f>
        <v/>
      </c>
      <c r="T40" s="107" t="n"/>
      <c r="U40" s="144">
        <f>MAX(0,40-Y40)</f>
        <v/>
      </c>
      <c r="V40" s="351">
        <f>IF(OR($C40="",$D40=""),0,
 IF(OR($A40="Holiday",$A41="Holiday"),0,
 IF(AND(NOT(OR($A40="Annual Leave",$A41="Annual Leave")),$A40="Off day"),0,
  IF($I40+$I41&gt;=8,IF($I40&gt;=8,8,$I40),$I40)
  )))</f>
        <v/>
      </c>
      <c r="W40" s="351">
        <f>MAX(0,V40-U40)</f>
        <v/>
      </c>
      <c r="X40" s="351">
        <f>IF(C40="","",C40-WEEKDAY(C40,1)+1)</f>
        <v/>
      </c>
      <c r="Y40" s="351">
        <f>SUMPRODUCT(($X$14:$X39=X40)*(($V$14:$V39)+($O$14:$O39)))+IF(X40=X14,$L$11,0)</f>
        <v/>
      </c>
      <c r="Z40" s="351" t="n"/>
      <c r="AA40" s="351" t="n"/>
      <c r="AB40" s="351" t="n"/>
      <c r="AC40" s="351" t="n"/>
      <c r="AD40" s="351" t="n"/>
      <c r="AE40" s="351" t="n"/>
      <c r="AF40" s="351" t="n"/>
    </row>
    <row r="41" ht="24" customHeight="1" s="348" thickBot="1">
      <c r="A41" s="202" t="inlineStr">
        <is>
          <t>On Day</t>
        </is>
      </c>
      <c r="B41" s="310" t="n"/>
      <c r="C41" s="105">
        <f>C40</f>
        <v/>
      </c>
      <c r="D41" s="311" t="n"/>
      <c r="E41" s="312">
        <f>IF(D41="", "",
 IF(D41=TIME(0,0,0), 0,
 IF(AND(D41&gt;=TIME(0,0,1), D41&lt;=TIME(2,0,0)), TIME(7,0,0),
 IF(AND(D41&gt;=TIME(6,0,0), D41&lt;=TIME(8,0,0)), TIME(12,0,0),
 IF(AND(D41&gt;TIME(8,0,0), D41&lt;=TIME(13,59,0)), TIME(15,0,0),
 IF(AND(D41&gt;=TIME(14,0,0), D41&lt;=TIME(17,59,0)), TIME(21,0,0),
 IF(AND(D41&gt;=TIME(18,0,0), D41&lt;=TIME(21,59,0)), TIME(0,0,0),
 IF(AND(D41&gt;=TIME(22,0,0), D41&lt;=TIME(23,59,59)), TIME(7,0,0), ""))))))))</f>
        <v/>
      </c>
      <c r="F41" s="205" t="n"/>
      <c r="G41" s="312">
        <f>IF(AND(D41&gt;=TIME(6,0,0),D41&lt;=TIME(8,0,0)),E41,"")</f>
        <v/>
      </c>
      <c r="H41" s="311" t="n"/>
      <c r="I41" s="106">
        <f>ROUND(IF(OR(D41="",E41="",E41=0),0,IF(H41="",MOD(E41-D41,1)*24,MOD(H41-D41,1)*24)),2)</f>
        <v/>
      </c>
      <c r="J41" s="207" t="n"/>
      <c r="K41" s="308" t="n"/>
      <c r="L41" s="189" t="n"/>
      <c r="M41" s="309">
        <f>MAX(0,V41-W41)</f>
        <v/>
      </c>
      <c r="N41" s="313">
        <f>(IF(OR($C41="",$D41=""),0,
 IF(OR($A40="Holiday",$A41="Holiday"),
    IF(ISNUMBER(MATCH(TRIM($B41),{"Phagwah","Good Friday","Easter Monday","Labour Day","Christmas","Eid ul Azha","Romans-2","Globe-12","Neptune P1"},0)),0,$I41),
 IF(AND(NOT(OR($A40="Annual Leave",$A41="Annual Leave")),$A41="Off day"),$I41,
  MAX(0,$I41-$V41)
  ))))+W41</f>
        <v/>
      </c>
      <c r="O41" s="313">
        <f>IF(AND(OR($A40="Holiday",$A41="Holiday"),
        ISNUMBER(MATCH(TRIM($B41),{"Phagwah","Good Friday","Easter Monday","Labour Day","Christmas","Eid ul Azha","Romans-2","Globe-12","Neptune P1"},0))),
   $I41,0)</f>
        <v/>
      </c>
      <c r="P41" s="313">
        <f>IF(OR($O$7="Canteen",$O$7="Head Office"),0,IF($I41&lt;=0,0,IF(AND($I40&lt;=0,OR(TRIM($J41)="Hebrews",TRIM($J41)="Romans",TRIM($J41)="Romans-2",TRIM($J41)="Globe",TRIM($J41)="Globe-12",TRIM($J41)="Neptune P1")),1,0)))</f>
        <v/>
      </c>
      <c r="Q41" s="314" t="n"/>
      <c r="R41" s="313">
        <f>IF(OR($O$7="Canteen",$O$7="Head Office"),0,IF(
  AND(
    SUMIFS(I:I, C:C, C41) &gt;= 8,
    COUNTIFS(C$14:C41, C41)=1,
    OR(
      TEXT(D41,"hh:mm:ss")="07:00:00",
      TEXT(D41,"hh:mm:ss")="15:00:00",
      TEXT(D41,"hh:mm:ss")="23:00:00",
      TEXT(D42,"hh:mm:ss")="07:00:00",
      TEXT(D42,"hh:mm:ss")="15:00:00",
      TEXT(D42,"hh:mm:ss")="23:00:00"
    )
  ),
  1,
  0
))</f>
        <v/>
      </c>
      <c r="S41" s="313">
        <f>IF(OR($A40="Annual Leave",$A41="Annual Leave"),IF(AND($A40&lt;&gt;"Annual Leave",$A41="Annual Leave"),8,0),0)</f>
        <v/>
      </c>
      <c r="T41" s="315" t="n"/>
      <c r="U41" s="144">
        <f>MAX(0,40-Y41)</f>
        <v/>
      </c>
      <c r="V41" s="351">
        <f>IF(OR($C41="",$D41=""),0,
 IF(OR($A40="Holiday",$A41="Holiday"),0,
 IF(AND(NOT(OR($A40="Annual Leave",$A41="Annual Leave")),$A41="Off day"),0,
  IF($I40+$I41&gt;=8,IF($I40&gt;=8,0,8-$I40),$I41)
  )))</f>
        <v/>
      </c>
      <c r="W41" s="351">
        <f>MAX(0,V41-U41)</f>
        <v/>
      </c>
      <c r="X41" s="351">
        <f>IF(C41="","",C41-WEEKDAY(C41,1)+1)</f>
        <v/>
      </c>
      <c r="Y41" s="351">
        <f>SUMPRODUCT(($X$14:$X40=X41)*(($V$14:$V40)+($O$14:$O40)))+IF(X41=X14,$L$11,0)</f>
        <v/>
      </c>
      <c r="Z41" s="351" t="n"/>
      <c r="AA41" s="351" t="n"/>
      <c r="AB41" s="351" t="n"/>
      <c r="AC41" s="351" t="n"/>
      <c r="AD41" s="351" t="n"/>
      <c r="AE41" s="351" t="n"/>
      <c r="AF41" s="351" t="n"/>
    </row>
    <row r="42" ht="24" customHeight="1" s="348" thickBot="1">
      <c r="A42" s="208" t="inlineStr">
        <is>
          <t>On Day</t>
        </is>
      </c>
      <c r="B42" s="209" t="n"/>
      <c r="C42" s="108">
        <f>C40+1</f>
        <v/>
      </c>
      <c r="D42" s="77" t="n"/>
      <c r="E42" s="210">
        <f>IF(D42="", "",
 IF(D42=TIME(0,0,0), 0,
 IF(AND(D42&gt;=TIME(0,0,1), D42&lt;=TIME(2,0,0)), TIME(7,0,0),
 IF(AND(D42&gt;=TIME(6,0,0), D42&lt;=TIME(8,0,0)), TIME(12,0,0),
 IF(AND(D42&gt;TIME(8,0,0), D42&lt;=TIME(13,59,0)), TIME(15,0,0),
 IF(AND(D42&gt;=TIME(14,0,0), D42&lt;=TIME(17,59,0)), TIME(21,0,0),
 IF(AND(D42&gt;=TIME(18,0,0), D42&lt;=TIME(21,59,0)), TIME(0,0,0),
 IF(AND(D42&gt;=TIME(22,0,0), D42&lt;=TIME(23,59,59)), TIME(7,0,0), ""))))))))</f>
        <v/>
      </c>
      <c r="F42" s="211" t="n"/>
      <c r="G42" s="210">
        <f>IF(AND(D42&gt;=TIME(6,0,0),D42&lt;=TIME(8,0,0)),E42,"")</f>
        <v/>
      </c>
      <c r="H42" s="77" t="n"/>
      <c r="I42" s="16">
        <f>ROUND(IF(OR(D42="",E42="",E42=0),0,IF(H42="",MOD(E42-D42,1)*24,MOD(H42-D42,1)*24)),2)</f>
        <v/>
      </c>
      <c r="J42" s="212" t="n"/>
      <c r="K42" s="316" t="n"/>
      <c r="L42" s="181" t="n"/>
      <c r="M42" s="317">
        <f>MAX(0,V42-W42)</f>
        <v/>
      </c>
      <c r="N42" s="17">
        <f>(IF(OR($C42="",$D42=""),0,
 IF(OR($A42="Holiday",$A43="Holiday"),
    IF(ISNUMBER(MATCH(TRIM($B42),{"Phagwah","Good Friday","Easter Monday","Labour Day","Christmas","Eid ul Azha","Romans-2","Globe-12","Neptune P1"},0)),0,$I42),
 IF(AND(NOT(OR($A42="Annual Leave",$A43="Annual Leave")),$A42="Off day"),$I42,
  MAX(0,$I42-$V42)
  ))))+W42</f>
        <v/>
      </c>
      <c r="O42" s="213">
        <f>IF(AND(OR($A42="Holiday",$A43="Holiday"),
        ISNUMBER(MATCH(TRIM($B42),{"Phagwah","Good Friday","Easter Monday","Labour Day","Christmas","Eid ul Azha","Romans-2","Globe-12","Neptune P1"},0))),
   $I42,0)</f>
        <v/>
      </c>
      <c r="P42" s="17">
        <f>IF(OR($O$7="Canteen",$O$7="Head Office"),0,IF($I42&lt;=0,0,IF(OR(OR(TRIM($J42)="Hebrews",TRIM($J42)="Romans",TRIM($J42)="Romans-2",TRIM($J42)="Globe",TRIM($J42)="Globe-12",TRIM($J42)="Neptune P1"),AND($I43&gt;0,OR(TRIM($J43)="Hebrews",TRIM($J43)="Romans",TRIM($J43)="Romans-2",TRIM($J43)="Globe",TRIM($J43)="Globe-12",TRIM($J43)="Neptune P1"))),1,0)))</f>
        <v/>
      </c>
      <c r="Q42" s="78" t="n"/>
      <c r="R42" s="213">
        <f>IF(OR($O$7="Canteen",$O$7="Head Office"),0,IF(
  AND(
    SUMIFS(I:I, C:C, C42) &gt;= 8,
    COUNTIFS(C$14:C42, C42)=1,
    OR(
      TEXT(D42,"hh:mm:ss")="07:00:00",
      TEXT(D42,"hh:mm:ss")="15:00:00",
      TEXT(D42,"hh:mm:ss")="23:00:00",
      TEXT(D43,"hh:mm:ss")="07:00:00",
      TEXT(D43,"hh:mm:ss")="15:00:00",
      TEXT(D43,"hh:mm:ss")="23:00:00"
    )
  ),
  1,
  0
))</f>
        <v/>
      </c>
      <c r="S42" s="213">
        <f>IF(OR($A42="Annual Leave",$A43="Annual Leave"),IF($A42="Annual Leave",8,0),0)</f>
        <v/>
      </c>
      <c r="T42" s="79" t="n"/>
      <c r="U42" s="144">
        <f>MAX(0,40-Y42)</f>
        <v/>
      </c>
      <c r="V42" s="351">
        <f>IF(OR($C42="",$D42=""),0,
 IF(OR($A42="Holiday",$A43="Holiday"),0,
 IF(AND(NOT(OR($A42="Annual Leave",$A43="Annual Leave")),$A42="Off day"),0,
  IF($I42+$I43&gt;=8,IF($I42&gt;=8,8,$I42),$I42)
  )))</f>
        <v/>
      </c>
      <c r="W42" s="351">
        <f>MAX(0,V42-U42)</f>
        <v/>
      </c>
      <c r="X42" s="351">
        <f>IF(C42="","",C42-WEEKDAY(C42,1)+1)</f>
        <v/>
      </c>
      <c r="Y42" s="351">
        <f>SUMPRODUCT(($X$14:$X41=X42)*(($V$14:$V41)+($O$14:$O41)))+IF(X42=X14,$L$11,0)</f>
        <v/>
      </c>
      <c r="Z42" s="351" t="n"/>
      <c r="AA42" s="351" t="n"/>
      <c r="AB42" s="351" t="n"/>
      <c r="AC42" s="351" t="n"/>
      <c r="AD42" s="351" t="n"/>
      <c r="AE42" s="351" t="n"/>
      <c r="AF42" s="351" t="n"/>
    </row>
    <row r="43" ht="24" customHeight="1" s="348" thickBot="1">
      <c r="A43" s="208" t="inlineStr">
        <is>
          <t>On Day</t>
        </is>
      </c>
      <c r="B43" s="214" t="n"/>
      <c r="C43" s="109">
        <f>C42</f>
        <v/>
      </c>
      <c r="D43" s="18" t="n"/>
      <c r="E43" s="215">
        <f>IF(D43="", "",
 IF(D43=TIME(0,0,0), 0,
 IF(AND(D43&gt;=TIME(0,0,1), D43&lt;=TIME(2,0,0)), TIME(7,0,0),
 IF(AND(D43&gt;=TIME(6,0,0), D43&lt;=TIME(8,0,0)), TIME(12,0,0),
 IF(AND(D43&gt;TIME(8,0,0), D43&lt;=TIME(13,59,0)), TIME(15,0,0),
 IF(AND(D43&gt;=TIME(14,0,0), D43&lt;=TIME(17,59,0)), TIME(21,0,0),
 IF(AND(D43&gt;=TIME(18,0,0), D43&lt;=TIME(21,59,0)), TIME(0,0,0),
 IF(AND(D43&gt;=TIME(22,0,0), D43&lt;=TIME(23,59,59)), TIME(7,0,0), ""))))))))</f>
        <v/>
      </c>
      <c r="F43" s="216" t="n"/>
      <c r="G43" s="215">
        <f>IF(AND(D43&gt;=TIME(6,0,0),D43&lt;=TIME(8,0,0)),E43,"")</f>
        <v/>
      </c>
      <c r="H43" s="18" t="n"/>
      <c r="I43" s="19">
        <f>ROUND(IF(OR(D43="",E43="",E43=0),0,IF(H43="",MOD(E43-D43,1)*24,MOD(H43-D43,1)*24)),2)</f>
        <v/>
      </c>
      <c r="J43" s="212" t="n"/>
      <c r="K43" s="316" t="n"/>
      <c r="L43" s="183" t="n"/>
      <c r="M43" s="317">
        <f>MAX(0,V43-W43)</f>
        <v/>
      </c>
      <c r="N43" s="20">
        <f>(IF(OR($C43="",$D43=""),0,
 IF(OR($A42="Holiday",$A43="Holiday"),
    IF(ISNUMBER(MATCH(TRIM($B43),{"Phagwah","Good Friday","Easter Monday","Labour Day","Christmas","Eid ul Azha","Romans-2","Globe-12","Neptune P1"},0)),0,$I43),
 IF(AND(NOT(OR($A42="Annual Leave",$A43="Annual Leave")),$A43="Off day"),$I43,
  MAX(0,$I43-$V43)
  ))))+W43</f>
        <v/>
      </c>
      <c r="O43" s="20">
        <f>IF(AND(OR($A42="Holiday",$A43="Holiday"),
        ISNUMBER(MATCH(TRIM($B43),{"Phagwah","Good Friday","Easter Monday","Labour Day","Christmas","Eid ul Azha","Romans-2","Globe-12","Neptune P1"},0))),
   $I43,0)</f>
        <v/>
      </c>
      <c r="P43" s="20">
        <f>IF(OR($O$7="Canteen",$O$7="Head Office"),0,IF($I43&lt;=0,0,IF(AND($I42&lt;=0,OR(TRIM($J43)="Hebrews",TRIM($J43)="Romans",TRIM($J43)="Romans-2",TRIM($J43)="Globe",TRIM($J43)="Globe-12",TRIM($J43)="Neptune P1")),1,0)))</f>
        <v/>
      </c>
      <c r="Q43" s="21" t="n"/>
      <c r="R43" s="20">
        <f>IF(OR($O$7="Canteen",$O$7="Head Office"),0,IF(
  AND(
    SUMIFS(I:I, C:C, C43) &gt;= 8,
    COUNTIFS(C$14:C43, C43)=1,
    OR(
      TEXT(D43,"hh:mm:ss")="07:00:00",
      TEXT(D43,"hh:mm:ss")="15:00:00",
      TEXT(D43,"hh:mm:ss")="23:00:00",
      TEXT(D49,"hh:mm:ss")="07:00:00",
      TEXT(D49,"hh:mm:ss")="15:00:00",
      TEXT(D49,"hh:mm:ss")="23:00:00"
    )
  ),
  1,
  0
))</f>
        <v/>
      </c>
      <c r="S43" s="20">
        <f>IF(OR($A42="Annual Leave",$A43="Annual Leave"),IF(AND($A42&lt;&gt;"Annual Leave",$A43="Annual Leave"),8,0),0)</f>
        <v/>
      </c>
      <c r="T43" s="22" t="n"/>
      <c r="U43" s="144">
        <f>MAX(0,40-Y43)</f>
        <v/>
      </c>
      <c r="V43" s="351">
        <f>IF(OR($C43="",$D43=""),0,
 IF(OR($A42="Holiday",$A43="Holiday"),0,
 IF(AND(NOT(OR($A42="Annual Leave",$A43="Annual Leave")),$A43="Off day"),0,
  IF($I42+$I43&gt;=8,IF($I42&gt;=8,0,8-$I42),$I43)
  )))</f>
        <v/>
      </c>
      <c r="W43" s="351">
        <f>MAX(0,V43-U43)</f>
        <v/>
      </c>
      <c r="X43" s="351">
        <f>IF(C43="","",C43-WEEKDAY(C43,1)+1)</f>
        <v/>
      </c>
      <c r="Y43" s="351">
        <f>SUMPRODUCT(($X$14:$X42=X43)*(($V$14:$V42)+($O$14:$O42)))+IF(X43=X14,$L$11,0)</f>
        <v/>
      </c>
      <c r="Z43" s="351" t="n"/>
      <c r="AA43" s="351" t="n"/>
      <c r="AB43" s="351" t="n"/>
      <c r="AC43" s="351" t="n"/>
      <c r="AD43" s="351" t="n"/>
      <c r="AE43" s="351" t="n"/>
      <c r="AF43" s="351" t="n"/>
    </row>
    <row r="44" ht="24" customHeight="1" s="348" thickBot="1">
      <c r="A44" s="176" t="n"/>
      <c r="B44" s="176" t="n"/>
      <c r="C44" s="217" t="n"/>
      <c r="D44" s="110" t="n"/>
      <c r="E44" s="110" t="n"/>
      <c r="F44" s="218" t="n"/>
      <c r="G44" s="110" t="n"/>
      <c r="H44" s="110" t="n"/>
      <c r="I44" s="219" t="n"/>
      <c r="J44" s="219" t="n"/>
      <c r="K44" s="219" t="n"/>
      <c r="L44" s="219" t="n"/>
      <c r="M44" s="111">
        <f>MAX(0,V44-W44)</f>
        <v/>
      </c>
      <c r="N44" s="112">
        <f>(IF(OR($C44="",$D44=""),0,
 IF(OR($A44="Holiday",$A45="Holiday"),
    IF(ISNUMBER(MATCH(TRIM($B44),{"Phagwah","Good Friday","Easter Monday","Labour Day","Christmas","Eid ul Azha","Romans-2","Globe-12","Neptune P1"},0)),0,$I44),
 IF(AND(NOT(OR($A44="Annual Leave",$A45="Annual Leave")),$A44="Off day"),$I44,
  MAX(0,$I44-$V44)
  ))))+W44</f>
        <v/>
      </c>
      <c r="O44" s="112">
        <f>IF(AND(OR($A44="Holiday",$A45="Holiday"),
        ISNUMBER(MATCH(TRIM($B44),{"Phagwah","Good Friday","Easter Monday","Labour Day","Christmas","Eid ul Azha","Romans-2","Globe-12","Neptune P1"},0))),
   $I44,0)</f>
        <v/>
      </c>
      <c r="P44" s="112">
        <f>IF(OR($O$7="Canteen",$O$7="Head Office"),0,IF($I44&lt;=0,0,IF(OR(OR(TRIM($J44)="Hebrews",TRIM($J44)="Romans",TRIM($J44)="Romans-2",TRIM($J44)="Globe",TRIM($J44)="Globe-12",TRIM($J44)="Neptune P1"),AND($I45&gt;0,OR(TRIM($J45)="Hebrews",TRIM($J45)="Romans",TRIM($J45)="Romans-2",TRIM($J45)="Globe",TRIM($J45)="Globe-12",TRIM($J45)="Neptune P1"))),1,0)))</f>
        <v/>
      </c>
      <c r="Q44" s="113" t="n"/>
      <c r="R44" s="113" t="n"/>
      <c r="S44" s="112">
        <f>IF(OR($A44="Annual Leave",$A45="Annual Leave"),IF($A44="Annual Leave",8,0),0)</f>
        <v/>
      </c>
      <c r="T44" s="114" t="n"/>
      <c r="U44" s="144">
        <f>MAX(0,40-Y44)</f>
        <v/>
      </c>
      <c r="V44" s="351">
        <f>IF(OR($C44="",$D44=""),0,
 IF(OR($A44="Holiday",$A45="Holiday"),0,
 IF(AND(NOT(OR($A44="Annual Leave",$A45="Annual Leave")),$A44="Off day"),0,
  IF($I44+$I45&gt;=8,IF($I44&gt;=8,8,$I44),$I44)
  )))</f>
        <v/>
      </c>
      <c r="W44" s="351">
        <f>MAX(0,V44-U44)</f>
        <v/>
      </c>
      <c r="X44" s="351">
        <f>IF(C44="","",C44-WEEKDAY(C44,1)+1)</f>
        <v/>
      </c>
      <c r="Y44" s="351">
        <f>SUMPRODUCT(($X$14:$X43=X44)*(($V$14:$V43)+($O$14:$O43)))+IF(X44=X14,$L$11,0)</f>
        <v/>
      </c>
      <c r="Z44" s="351" t="n"/>
      <c r="AA44" s="351" t="n"/>
      <c r="AB44" s="351" t="n"/>
      <c r="AC44" s="351" t="n"/>
      <c r="AD44" s="351" t="n"/>
      <c r="AE44" s="351" t="n"/>
      <c r="AF44" s="351" t="n"/>
    </row>
    <row r="45" ht="24" customHeight="1" s="348" thickBot="1">
      <c r="A45" s="154" t="inlineStr">
        <is>
          <t>On Day</t>
        </is>
      </c>
      <c r="B45" s="318" t="n"/>
      <c r="C45" s="115">
        <f>C42+1</f>
        <v/>
      </c>
      <c r="D45" s="319" t="n"/>
      <c r="E45" s="320">
        <f>IF(D45="", "",
 IF(D45=TIME(0,0,0), 0,
 IF(AND(D45&gt;=TIME(0,0,1), D45&lt;=TIME(2,0,0)), TIME(7,0,0),
 IF(AND(D45&gt;=TIME(6,0,0), D45&lt;=TIME(8,0,0)), TIME(12,0,0),
 IF(AND(D45&gt;TIME(8,0,0), D45&lt;=TIME(13,59,0)), TIME(15,0,0),
 IF(AND(D45&gt;=TIME(14,0,0), D45&lt;=TIME(17,59,0)), TIME(21,0,0),
 IF(AND(D45&gt;=TIME(18,0,0), D45&lt;=TIME(21,59,0)), TIME(0,0,0),
 IF(AND(D45&gt;=TIME(22,0,0), D45&lt;=TIME(23,59,59)), TIME(7,0,0), ""))))))))</f>
        <v/>
      </c>
      <c r="F45" s="321" t="n"/>
      <c r="G45" s="320">
        <f>IF(AND(D45&gt;=TIME(6,0,0),D45&lt;=TIME(8,0,0)),E45,"")</f>
        <v/>
      </c>
      <c r="H45" s="319" t="n"/>
      <c r="I45" s="30">
        <f>ROUND(IF(OR(D45="",E45="",E45=0),0,IF(H45="",MOD(E45-D45,1)*24,MOD(H45-D45,1)*24)),2)</f>
        <v/>
      </c>
      <c r="J45" s="220" t="n"/>
      <c r="K45" s="274" t="n"/>
      <c r="L45" s="181" t="n"/>
      <c r="M45" s="275">
        <f>MAX(0,V45-W45)</f>
        <v/>
      </c>
      <c r="N45" s="322">
        <f>(IF(OR($C45="",$D45=""),0,
 IF(OR($A44="Holiday",$A45="Holiday"),
    IF(ISNUMBER(MATCH(TRIM($B45),{"Phagwah","Good Friday","Easter Monday","Labour Day","Christmas","Eid ul Azha","Romans-2","Globe-12","Neptune P1"},0)),0,$I45),
 IF(AND(NOT(OR($A44="Annual Leave",$A45="Annual Leave")),$A45="Off day"),$I45,
  MAX(0,$I45-$V45)
  ))))+W45</f>
        <v/>
      </c>
      <c r="O45" s="322">
        <f>IF(AND(OR($A44="Holiday",$A45="Holiday"),
        ISNUMBER(MATCH(TRIM($B45),{"Phagwah","Good Friday","Easter Monday","Labour Day","Christmas","Eid ul Azha","Romans-2","Globe-12","Neptune P1"},0))),
   $I45,0)</f>
        <v/>
      </c>
      <c r="P45" s="322">
        <f>IF(OR($O$7="Canteen",$O$7="Head Office"),0,IF($I45&lt;=0,0,IF(AND($I44&lt;=0,OR(TRIM($J45)="Hebrews",TRIM($J45)="Romans",TRIM($J45)="Romans-2",TRIM($J45)="Globe",TRIM($J45)="Globe-12",TRIM($J45)="Neptune P1")),1,0)))</f>
        <v/>
      </c>
      <c r="Q45" s="323" t="n"/>
      <c r="R45" s="322">
        <f>IF(OR($O$7="Canteen",$O$7="Head Office"),0,IF(
  AND(
    SUMIFS(I:I, C:C, C45) &gt;= 8,
    COUNTIFS(C$14:C45, C45)=1,
    OR(
      TEXT(D45,"hh:mm:ss")="07:00:00",
      TEXT(D45,"hh:mm:ss")="15:00:00",
      TEXT(D45,"hh:mm:ss")="23:00:00",
      TEXT(D46,"hh:mm:ss")="07:00:00",
      TEXT(D46,"hh:mm:ss")="15:00:00",
      TEXT(D46,"hh:mm:ss")="23:00:00"
    )
  ),
  1,
  0
))</f>
        <v/>
      </c>
      <c r="S45" s="322">
        <f>IF(OR($A44="Annual Leave",$A45="Annual Leave"),IF(AND($A44&lt;&gt;"Annual Leave",$A45="Annual Leave"),8,0),0)</f>
        <v/>
      </c>
      <c r="T45" s="116" t="n"/>
      <c r="U45" s="144">
        <f>MAX(0,40-Y45)</f>
        <v/>
      </c>
      <c r="V45" s="351">
        <f>IF(OR($C45="",$D45=""),0,
 IF(OR($A44="Holiday",$A45="Holiday"),0,
 IF(AND(NOT(OR($A44="Annual Leave",$A45="Annual Leave")),$A45="Off day"),0,
  IF($I44+$I45&gt;=8,IF($I44&gt;=8,0,8-$I44),$I45)
  )))</f>
        <v/>
      </c>
      <c r="W45" s="351">
        <f>MAX(0,V45-U45)</f>
        <v/>
      </c>
      <c r="X45" s="351">
        <f>IF(C45="","",C45-WEEKDAY(C45,1)+1)</f>
        <v/>
      </c>
      <c r="Y45" s="351">
        <f>SUMPRODUCT(($X$14:$X44=X45)*(($V$14:$V44)+($O$14:$O44)))+IF(X45=X14,$L$11,0)</f>
        <v/>
      </c>
      <c r="Z45" s="351" t="n"/>
      <c r="AA45" s="351" t="n"/>
      <c r="AB45" s="351" t="n"/>
      <c r="AC45" s="351" t="n"/>
      <c r="AD45" s="351" t="n"/>
      <c r="AE45" s="351" t="n"/>
      <c r="AF45" s="351" t="n"/>
    </row>
    <row r="46" ht="24" customHeight="1" s="348" thickBot="1">
      <c r="A46" s="154" t="inlineStr">
        <is>
          <t>On Day</t>
        </is>
      </c>
      <c r="B46" s="305" t="n"/>
      <c r="C46" s="90">
        <f>C45</f>
        <v/>
      </c>
      <c r="D46" s="80" t="n"/>
      <c r="E46" s="221">
        <f>IF(D46="", "",
 IF(D46=TIME(0,0,0), 0,
 IF(AND(D46&gt;=TIME(0,0,1), D46&lt;=TIME(2,0,0)), TIME(7,0,0),
 IF(AND(D46&gt;=TIME(6,0,0), D46&lt;=TIME(8,0,0)), TIME(12,0,0),
 IF(AND(D46&gt;TIME(8,0,0), D46&lt;=TIME(13,59,0)), TIME(15,0,0),
 IF(AND(D46&gt;=TIME(14,0,0), D46&lt;=TIME(17,59,0)), TIME(21,0,0),
 IF(AND(D46&gt;=TIME(18,0,0), D46&lt;=TIME(21,59,0)), TIME(0,0,0),
 IF(AND(D46&gt;=TIME(22,0,0), D46&lt;=TIME(23,59,59)), TIME(7,0,0), ""))))))))</f>
        <v/>
      </c>
      <c r="F46" s="156" t="n"/>
      <c r="G46" s="221">
        <f>IF(AND(D46&gt;=TIME(6,0,0),D46&lt;=TIME(8,0,0)),E46,"")</f>
        <v/>
      </c>
      <c r="H46" s="80" t="n"/>
      <c r="I46" s="30">
        <f>ROUND(IF(OR(D46="",E46="",E46=0),0,IF(H46="",MOD(E46-D46,1)*24,MOD(H46-D46,1)*24)),2)</f>
        <v/>
      </c>
      <c r="J46" s="158" t="n"/>
      <c r="K46" s="274" t="n"/>
      <c r="L46" s="189" t="n"/>
      <c r="M46" s="275">
        <f>MAX(0,V46-W46)</f>
        <v/>
      </c>
      <c r="N46" s="81">
        <f>(IF(OR($C46="",$D46=""),0,
 IF(OR($A46="Holiday",$A47="Holiday"),
    IF(ISNUMBER(MATCH(TRIM($B46),{"Phagwah","Good Friday","Easter Monday","Labour Day","Christmas","Eid ul Azha","Romans-2","Globe-12","Neptune P1"},0)),0,$I46),
 IF(AND(NOT(OR($A46="Annual Leave",$A47="Annual Leave")),$A46="Off day"),$I46,
  MAX(0,$I46-$V46)
  ))))+W46</f>
        <v/>
      </c>
      <c r="O46" s="81">
        <f>IF(AND(OR($A46="Holiday",$A47="Holiday"),
        ISNUMBER(MATCH(TRIM($B46),{"Phagwah","Good Friday","Easter Monday","Labour Day","Christmas","Eid ul Azha","Romans-2","Globe-12","Neptune P1"},0))),
   $I46,0)</f>
        <v/>
      </c>
      <c r="P46" s="81">
        <f>IF(OR($O$7="Canteen",$O$7="Head Office"),0,IF($I46&lt;=0,0,IF(OR(OR(TRIM($J46)="Hebrews",TRIM($J46)="Romans",TRIM($J46)="Romans-2",TRIM($J46)="Globe",TRIM($J46)="Globe-12",TRIM($J46)="Neptune P1"),AND($I47&gt;0,OR(TRIM($J47)="Hebrews",TRIM($J47)="Romans",TRIM($J47)="Romans-2",TRIM($J47)="Globe",TRIM($J47)="Globe-12",TRIM($J47)="Neptune P1"))),1,0)))</f>
        <v/>
      </c>
      <c r="Q46" s="82" t="n"/>
      <c r="R46" s="81">
        <f>IF(OR($O$7="Canteen",$O$7="Head Office"),0,IF(
  AND(
    SUMIFS(I:I, C:C, C46) &gt;= 8,
    COUNTIFS(C$14:C46, C46)=1,
    OR(
      TEXT(D46,"hh:mm:ss")="07:00:00",
      TEXT(D46,"hh:mm:ss")="15:00:00",
      TEXT(D46,"hh:mm:ss")="23:00:00",
      TEXT(D51,"hh:mm:ss")="07:00:00",
      TEXT(D51,"hh:mm:ss")="15:00:00",
      TEXT(D51,"hh:mm:ss")="23:00:00"
    )
  ),
  1,
  0
))</f>
        <v/>
      </c>
      <c r="S46" s="81">
        <f>IF(OR($A46="Annual Leave",$A47="Annual Leave"),IF($A46="Annual Leave",8,0),0)</f>
        <v/>
      </c>
      <c r="T46" s="117" t="n"/>
      <c r="U46" s="144">
        <f>MAX(0,40-Y46)</f>
        <v/>
      </c>
      <c r="V46" s="351">
        <f>IF(OR($C46="",$D46=""),0,
 IF(OR($A46="Holiday",$A47="Holiday"),0,
 IF(AND(NOT(OR($A46="Annual Leave",$A47="Annual Leave")),$A46="Off day"),0,
  IF($I46+$I47&gt;=8,IF($I46&gt;=8,8,$I46),$I46)
  )))</f>
        <v/>
      </c>
      <c r="W46" s="351">
        <f>MAX(0,V46-U46)</f>
        <v/>
      </c>
      <c r="X46" s="351">
        <f>IF(C46="","",C46-WEEKDAY(C46,1)+1)</f>
        <v/>
      </c>
      <c r="Y46" s="351">
        <f>SUMPRODUCT(($X$14:$X45=X46)*(($V$14:$V45)+($O$14:$O45)))+IF(X46=X14,$L$11,0)</f>
        <v/>
      </c>
      <c r="Z46" s="351" t="n"/>
      <c r="AA46" s="351" t="n"/>
      <c r="AB46" s="351" t="n"/>
      <c r="AC46" s="351" t="n"/>
      <c r="AD46" s="351" t="n"/>
      <c r="AE46" s="351" t="n"/>
      <c r="AF46" s="351" t="n"/>
    </row>
    <row r="47" ht="24" customHeight="1" s="348" thickBot="1">
      <c r="A47" s="184" t="inlineStr">
        <is>
          <t>On Day</t>
        </is>
      </c>
      <c r="B47" s="222" t="n"/>
      <c r="C47" s="118">
        <f>C45+1</f>
        <v/>
      </c>
      <c r="D47" s="83" t="n"/>
      <c r="E47" s="223">
        <f>IF(D47="", "",
 IF(D47=TIME(0,0,0), 0,
 IF(AND(D47&gt;=TIME(0,0,1), D47&lt;=TIME(2,0,0)), TIME(7,0,0),
 IF(AND(D47&gt;=TIME(6,0,0), D47&lt;=TIME(8,0,0)), TIME(12,0,0),
 IF(AND(D47&gt;TIME(8,0,0), D47&lt;=TIME(13,59,0)), TIME(15,0,0),
 IF(AND(D47&gt;=TIME(14,0,0), D47&lt;=TIME(17,59,0)), TIME(21,0,0),
 IF(AND(D47&gt;=TIME(18,0,0), D47&lt;=TIME(21,59,0)), TIME(0,0,0),
 IF(AND(D47&gt;=TIME(22,0,0), D47&lt;=TIME(23,59,59)), TIME(7,0,0), ""))))))))</f>
        <v/>
      </c>
      <c r="F47" s="224" t="n"/>
      <c r="G47" s="223">
        <f>IF(AND(D47&gt;=TIME(6,0,0),D47&lt;=TIME(8,0,0)),E47,"")</f>
        <v/>
      </c>
      <c r="H47" s="83" t="n"/>
      <c r="I47" s="23">
        <f>ROUND(IF(OR(D47="",E47="",E47=0),0,IF(H47="",MOD(E47-D47,1)*24,MOD(H47-D47,1)*24)),2)</f>
        <v/>
      </c>
      <c r="J47" s="225" t="n"/>
      <c r="K47" s="297" t="n"/>
      <c r="L47" s="181" t="n"/>
      <c r="M47" s="298">
        <f>MAX(0,V47-W47)</f>
        <v/>
      </c>
      <c r="N47" s="84">
        <f>(IF(OR($C47="",$D47=""),0,
 IF(OR($A46="Holiday",$A47="Holiday"),
    IF(ISNUMBER(MATCH(TRIM($B47),{"Phagwah","Good Friday","Easter Monday","Labour Day","Christmas","Eid ul Azha","Romans-2","Globe-12","Neptune P1"},0)),0,$I47),
 IF(AND(NOT(OR($A46="Annual Leave",$A47="Annual Leave")),$A47="Off day"),$I47,
  MAX(0,$I47-$V47)
  ))))+W47</f>
        <v/>
      </c>
      <c r="O47" s="84">
        <f>IF(AND(OR($A46="Holiday",$A47="Holiday"),
        ISNUMBER(MATCH(TRIM($B47),{"Phagwah","Good Friday","Easter Monday","Labour Day","Christmas","Eid ul Azha","Romans-2","Globe-12","Neptune P1"},0))),
   $I47,0)</f>
        <v/>
      </c>
      <c r="P47" s="84">
        <f>IF(OR($O$7="Canteen",$O$7="Head Office"),0,IF($I47&lt;=0,0,IF(AND($I46&lt;=0,OR(TRIM($J47)="Hebrews",TRIM($J47)="Romans",TRIM($J47)="Romans-2",TRIM($J47)="Globe",TRIM($J47)="Globe-12",TRIM($J47)="Neptune P1")),1,0)))</f>
        <v/>
      </c>
      <c r="Q47" s="85" t="n"/>
      <c r="R47" s="84">
        <f>IF(OR($O$7="Canteen",$O$7="Head Office"),0,IF(
  AND(
    SUMIFS(I:I, C:C, C47) &gt;= 8,
    COUNTIFS(C$14:C47, C47)=1,
    OR(
      TEXT(D47,"hh:mm:ss")="07:00:00",
      TEXT(D47,"hh:mm:ss")="15:00:00",
      TEXT(D47,"hh:mm:ss")="23:00:00",
      TEXT(D48,"hh:mm:ss")="07:00:00",
      TEXT(D48,"hh:mm:ss")="15:00:00",
      TEXT(D48,"hh:mm:ss")="23:00:00"
    )
  ),
  1,
  0
))</f>
        <v/>
      </c>
      <c r="S47" s="84">
        <f>IF(OR($A46="Annual Leave",$A47="Annual Leave"),IF(AND($A46&lt;&gt;"Annual Leave",$A47="Annual Leave"),8,0),0)</f>
        <v/>
      </c>
      <c r="T47" s="86" t="n"/>
      <c r="U47" s="144">
        <f>MAX(0,40-Y47)</f>
        <v/>
      </c>
      <c r="V47" s="351">
        <f>IF(OR($C47="",$D47=""),0,
 IF(OR($A46="Holiday",$A47="Holiday"),0,
 IF(AND(NOT(OR($A46="Annual Leave",$A47="Annual Leave")),$A47="Off day"),0,
  IF($I46+$I47&gt;=8,IF($I46&gt;=8,0,8-$I46),$I47)
  )))</f>
        <v/>
      </c>
      <c r="W47" s="351">
        <f>MAX(0,V47-U47)</f>
        <v/>
      </c>
      <c r="X47" s="351">
        <f>IF(C47="","",C47-WEEKDAY(C47,1)+1)</f>
        <v/>
      </c>
      <c r="Y47" s="351">
        <f>SUMPRODUCT(($X$14:$X46=X47)*(($V$14:$V46)+($O$14:$O46)))+IF(X47=X14,$L$11,0)</f>
        <v/>
      </c>
      <c r="Z47" s="351" t="n"/>
      <c r="AA47" s="351" t="n"/>
      <c r="AB47" s="351" t="n"/>
      <c r="AC47" s="351" t="n"/>
      <c r="AD47" s="351" t="n"/>
      <c r="AE47" s="351" t="n"/>
      <c r="AF47" s="351" t="n"/>
    </row>
    <row r="48" ht="24" customHeight="1" s="348" thickBot="1">
      <c r="A48" s="226" t="inlineStr">
        <is>
          <t>On Day</t>
        </is>
      </c>
      <c r="B48" s="299" t="n"/>
      <c r="C48" s="119">
        <f>C47</f>
        <v/>
      </c>
      <c r="D48" s="24" t="n"/>
      <c r="E48" s="227">
        <f>IF(D48="", "",
 IF(D48=TIME(0,0,0), 0,
 IF(AND(D48&gt;=TIME(0,0,1), D48&lt;=TIME(2,0,0)), TIME(7,0,0),
 IF(AND(D48&gt;=TIME(6,0,0), D48&lt;=TIME(8,0,0)), TIME(12,0,0),
 IF(AND(D48&gt;TIME(8,0,0), D48&lt;=TIME(13,59,0)), TIME(15,0,0),
 IF(AND(D48&gt;=TIME(14,0,0), D48&lt;=TIME(17,59,0)), TIME(21,0,0),
 IF(AND(D48&gt;=TIME(18,0,0), D48&lt;=TIME(21,59,0)), TIME(0,0,0),
 IF(AND(D48&gt;=TIME(22,0,0), D48&lt;=TIME(23,59,59)), TIME(7,0,0), ""))))))))</f>
        <v/>
      </c>
      <c r="F48" s="228" t="n"/>
      <c r="G48" s="227">
        <f>IF(AND(D48&gt;=TIME(6,0,0),D48&lt;=TIME(8,0,0)),E48,"")</f>
        <v/>
      </c>
      <c r="H48" s="300" t="n"/>
      <c r="I48" s="87">
        <f>ROUND(IF(OR(D48="",E48="",E48=0),0,IF(H48="",MOD(E48-D48,1)*24,MOD(H48-D48,1)*24)),2)</f>
        <v/>
      </c>
      <c r="J48" s="190" t="n"/>
      <c r="K48" s="297" t="n"/>
      <c r="L48" s="183" t="n"/>
      <c r="M48" s="324">
        <f>MAX(0,V48-W48)</f>
        <v/>
      </c>
      <c r="N48" s="302">
        <f>(IF(OR($C48="",$D48=""),0,
 IF(OR($A48="Holiday",$A49="Holiday"),
    IF(ISNUMBER(MATCH(TRIM($B48),{"Phagwah","Good Friday","Easter Monday","Labour Day","Christmas","Eid ul Azha","Romans-2","Globe-12","Neptune P1"},0)),0,$I48),
 IF(AND(NOT(OR($A48="Annual Leave",$A49="Annual Leave")),$A48="Off day"),$I48,
  MAX(0,$I48-$V48)
  ))))+W48</f>
        <v/>
      </c>
      <c r="O48" s="303" t="n"/>
      <c r="P48" s="229">
        <f>IF(OR($O$7="Canteen",$O$7="Head Office"),0,IF($I48&lt;=0,0,IF(OR(OR(TRIM($J48)="Hebrews",TRIM($J48)="Romans",TRIM($J48)="Romans-2",TRIM($J48)="Globe",TRIM($J48)="Globe-12",TRIM($J48)="Neptune P1"),AND($I49&gt;0,OR(TRIM($J49)="Hebrews",TRIM($J49)="Romans",TRIM($J49)="Romans-2",TRIM($J49)="Globe",TRIM($J49)="Globe-12",TRIM($J49)="Neptune P1"))),1,0)))</f>
        <v/>
      </c>
      <c r="Q48" s="303" t="n"/>
      <c r="R48" s="302">
        <f>IF(OR($O$7="Canteen",$O$7="Head Office"),0,IF(
  AND(
    SUMIFS(I:I, C:C, C48) &gt;= 8,
    COUNTIFS(C$14:C48, C48)=1,
    OR(
      TEXT(D48,"hh:mm:ss")="07:00:00",
      TEXT(D48,"hh:mm:ss")="15:00:00",
      TEXT(D48,"hh:mm:ss")="23:00:00",
      TEXT(D53,"hh:mm:ss")="07:00:00",
      TEXT(D53,"hh:mm:ss")="15:00:00",
      TEXT(D53,"hh:mm:ss")="23:00:00"
    )
  ),
  1,
  0
))</f>
        <v/>
      </c>
      <c r="S48" s="303" t="n"/>
      <c r="T48" s="304" t="n"/>
      <c r="U48" s="144">
        <f>MAX(0,40-Y48)</f>
        <v/>
      </c>
      <c r="V48" s="351">
        <f>IF(OR($C48="",$D48=""),0,
 IF(OR($A48="Holiday",$A49="Holiday"),0,
 IF(AND(NOT(OR($A48="Annual Leave",$A49="Annual Leave")),$A48="Off day"),0,
  IF($I48+$I49&gt;=8,IF($I48&gt;=8,8,$I48),$I48)
  )))</f>
        <v/>
      </c>
      <c r="W48" s="351">
        <f>MAX(0,V48-U48)</f>
        <v/>
      </c>
      <c r="X48" s="351">
        <f>IF(C48="","",C48-WEEKDAY(C48,1)+1)</f>
        <v/>
      </c>
      <c r="Y48" s="351">
        <f>SUMPRODUCT(($X$14:$X47=X48)*(($V$14:$V47)+($O$14:$O47)))+IF(X48=X14,$L$11,0)</f>
        <v/>
      </c>
      <c r="Z48" s="351" t="n"/>
      <c r="AA48" s="351" t="n"/>
      <c r="AB48" s="351" t="n"/>
      <c r="AC48" s="351" t="n"/>
      <c r="AD48" s="351" t="n"/>
      <c r="AE48" s="351" t="n"/>
      <c r="AF48" s="351" t="n"/>
    </row>
    <row r="49" ht="24" customHeight="1" s="348" thickBot="1">
      <c r="A49" s="230" t="n"/>
      <c r="B49" s="355" t="n"/>
      <c r="C49" s="231" t="n"/>
      <c r="D49" s="232" t="n"/>
      <c r="E49" s="232" t="n"/>
      <c r="F49" s="232" t="n"/>
      <c r="G49" s="232" t="n"/>
      <c r="H49" s="233" t="inlineStr">
        <is>
          <t>Total Hrs:</t>
        </is>
      </c>
      <c r="I49" s="122">
        <f>SUM(I14:I48)</f>
        <v/>
      </c>
      <c r="J49" s="234" t="n"/>
      <c r="K49" s="234" t="n"/>
      <c r="L49" s="235" t="n"/>
      <c r="M49" s="120">
        <f>SUM(M14:M48)</f>
        <v/>
      </c>
      <c r="N49" s="120">
        <f>SUM(N14:N48)</f>
        <v/>
      </c>
      <c r="O49" s="120">
        <f>SUM(O14:O48)</f>
        <v/>
      </c>
      <c r="P49" s="120">
        <f>SUM(P14:P48)</f>
        <v/>
      </c>
      <c r="Q49" s="120">
        <f>IF($O$6&lt;&gt;"Armed",0,LOOKUP($Q$50,{0,1,2,3,4,5,6,7,8,9,10,11,12,13,14},{0,384,769,1153,1153,1538,1923,2307,2692,3076,3461,3846,4239,4615,5000}))</f>
        <v/>
      </c>
      <c r="R49" s="120">
        <f>SUM(R14:R48)</f>
        <v/>
      </c>
      <c r="S49" s="120">
        <f>SUM(S14:S48)</f>
        <v/>
      </c>
      <c r="T49" s="121">
        <f>SUM(T30:T43)</f>
        <v/>
      </c>
      <c r="U49" s="144">
        <f>MIN(U48,0)</f>
        <v/>
      </c>
      <c r="V49" s="351">
        <f>SUM(V14:V48)</f>
        <v/>
      </c>
      <c r="W49" s="351">
        <f>SUM(W14:W48)</f>
        <v/>
      </c>
      <c r="X49" s="351" t="n"/>
      <c r="Y49" s="351" t="n"/>
      <c r="Z49" s="351" t="n"/>
      <c r="AA49" s="351" t="n"/>
      <c r="AB49" s="351" t="n"/>
      <c r="AC49" s="351" t="n"/>
      <c r="AD49" s="351" t="n"/>
      <c r="AE49" s="351" t="n"/>
      <c r="AF49" s="351" t="n"/>
    </row>
    <row r="50" ht="24" customHeight="1" s="348">
      <c r="A50" s="351" t="n"/>
      <c r="B50" s="351" t="n"/>
      <c r="C50" s="6" t="n"/>
      <c r="D50" s="6" t="n"/>
      <c r="E50" s="6" t="n"/>
      <c r="F50" s="6" t="n"/>
      <c r="G50" s="6" t="n"/>
      <c r="H50" s="336" t="n"/>
      <c r="I50" s="351" t="n"/>
      <c r="J50" s="336" t="n"/>
      <c r="K50" s="336" t="n"/>
      <c r="L50" s="336" t="n"/>
      <c r="M50" s="28" t="n"/>
      <c r="N50" s="28" t="n"/>
      <c r="O50" s="28" t="n"/>
      <c r="P50" s="241" t="inlineStr">
        <is>
          <t>Days Worked</t>
        </is>
      </c>
      <c r="Q50" s="29">
        <f>SUM(--(SUM(I14:I15)&gt;0),--(SUM(I16:I17)&gt;0),--(SUM(I18:I19)&gt;0),--(SUM(I20:I21)&gt;0),--(SUM(I22:I23)&gt;0),--(SUM(I24:I25)&gt;0),--(SUM(I26:I27)&gt;0),--(SUM(I30:I31)&gt;0),--(SUM(I32:I33)&gt;0),--(SUM(I34:I35)&gt;0),--(SUM(I36:I37)&gt;0),--(SUM(I38:I39)&gt;0),--(SUM(I40:I41)&gt;0),--(SUM(I42:I43)&gt;0),--(SUM(I45:I46)&gt;0),--(SUM(I47:I48)&gt;0))</f>
        <v/>
      </c>
      <c r="R50" s="28" t="n"/>
      <c r="S50" s="28" t="n"/>
      <c r="T50" s="28" t="n"/>
      <c r="U50" s="144" t="n"/>
      <c r="V50" s="351" t="n"/>
      <c r="W50" s="351" t="n"/>
      <c r="X50" s="351" t="n"/>
      <c r="Y50" s="351" t="n"/>
      <c r="Z50" s="351" t="n"/>
      <c r="AA50" s="351" t="n"/>
      <c r="AB50" s="351" t="n"/>
      <c r="AC50" s="351" t="n"/>
      <c r="AD50" s="351" t="n"/>
      <c r="AE50" s="351" t="n"/>
      <c r="AF50" s="351" t="n"/>
    </row>
    <row r="51" ht="24" customHeight="1" s="348">
      <c r="A51" s="351" t="n"/>
      <c r="B51" s="351" t="n"/>
      <c r="C51" s="345" t="n"/>
      <c r="D51" s="362" t="n"/>
      <c r="E51" s="362" t="n"/>
      <c r="F51" s="334" t="n"/>
      <c r="G51" s="362" t="n"/>
      <c r="H51" s="336" t="n"/>
      <c r="I51" s="351" t="n"/>
      <c r="J51" s="336" t="n"/>
      <c r="K51" s="336" t="n"/>
      <c r="L51" s="336" t="n"/>
      <c r="M51" s="236" t="n"/>
      <c r="N51" s="236" t="n"/>
      <c r="O51" s="236" t="n"/>
      <c r="P51" s="236" t="n"/>
      <c r="Q51" s="236" t="n"/>
      <c r="R51" s="236" t="n"/>
      <c r="S51" s="236" t="n"/>
      <c r="T51" s="236" t="n"/>
      <c r="U51" s="144" t="n"/>
      <c r="V51" s="351" t="n"/>
      <c r="W51" s="351" t="n"/>
      <c r="X51" s="351" t="n"/>
      <c r="Y51" s="351" t="n"/>
      <c r="Z51" s="351" t="n"/>
      <c r="AA51" s="351" t="n"/>
      <c r="AB51" s="351" t="n"/>
      <c r="AC51" s="351" t="n"/>
      <c r="AD51" s="351" t="n"/>
      <c r="AE51" s="351" t="n"/>
      <c r="AF51" s="351" t="n"/>
    </row>
    <row r="52">
      <c r="A52" s="351" t="n"/>
      <c r="B52" s="351" t="n"/>
      <c r="C52" s="329" t="inlineStr">
        <is>
          <t>Supervisor Signature</t>
        </is>
      </c>
      <c r="D52" s="363" t="n"/>
      <c r="E52" s="363" t="n"/>
      <c r="F52" s="329" t="inlineStr">
        <is>
          <t>Date</t>
        </is>
      </c>
      <c r="G52" s="363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351" t="n"/>
      <c r="V52" s="351" t="n"/>
      <c r="W52" s="351" t="n"/>
      <c r="X52" s="351" t="n"/>
      <c r="Y52" s="351" t="n"/>
      <c r="Z52" s="351" t="n"/>
      <c r="AA52" s="351" t="n"/>
      <c r="AB52" s="351" t="n"/>
      <c r="AC52" s="351" t="n"/>
      <c r="AD52" s="351" t="n"/>
      <c r="AE52" s="351" t="n"/>
      <c r="AF52" s="351" t="n"/>
    </row>
    <row r="53" ht="26.25" customHeight="1" s="348">
      <c r="A53" s="351" t="n"/>
      <c r="B53" s="351" t="n"/>
      <c r="C53" s="345" t="n"/>
      <c r="D53" s="362" t="n"/>
      <c r="E53" s="362" t="n"/>
      <c r="F53" s="331" t="n"/>
      <c r="G53" s="362" t="n"/>
      <c r="H53" s="6" t="n"/>
      <c r="I53" s="6" t="n"/>
      <c r="J53" s="6" t="n"/>
      <c r="K53" s="6" t="n"/>
      <c r="L53" s="6" t="n"/>
      <c r="M53" s="6" t="n"/>
      <c r="N53" s="237" t="n"/>
      <c r="O53" s="238" t="n"/>
      <c r="P53" s="346" t="n"/>
      <c r="Q53" s="351" t="n"/>
      <c r="R53" s="351" t="n"/>
      <c r="S53" s="351" t="n"/>
      <c r="T53" s="351" t="n"/>
      <c r="U53" s="351" t="n"/>
      <c r="V53" s="351" t="n"/>
      <c r="W53" s="351" t="n"/>
      <c r="X53" s="351" t="n"/>
      <c r="Y53" s="351" t="n"/>
      <c r="Z53" s="351" t="n"/>
      <c r="AA53" s="351" t="n"/>
      <c r="AB53" s="351" t="n"/>
      <c r="AC53" s="351" t="n"/>
      <c r="AD53" s="351" t="n"/>
      <c r="AE53" s="351" t="n"/>
      <c r="AF53" s="351" t="n"/>
    </row>
    <row r="54">
      <c r="A54" s="351" t="n"/>
      <c r="B54" s="351" t="n"/>
      <c r="C54" s="329" t="inlineStr">
        <is>
          <t>Manager Signature</t>
        </is>
      </c>
      <c r="D54" s="363" t="n"/>
      <c r="E54" s="363" t="n"/>
      <c r="F54" s="329" t="inlineStr">
        <is>
          <t>Date</t>
        </is>
      </c>
      <c r="G54" s="363" t="n"/>
      <c r="H54" s="6" t="n"/>
      <c r="I54" s="239" t="inlineStr">
        <is>
          <t>{42}</t>
        </is>
      </c>
      <c r="J54" s="239" t="n"/>
      <c r="K54" s="239" t="n"/>
      <c r="L54" s="239" t="n"/>
      <c r="M54" s="6" t="n"/>
      <c r="N54" s="6" t="n"/>
      <c r="O54" s="6" t="n"/>
      <c r="P54" s="6" t="n"/>
      <c r="Q54" s="6" t="n"/>
      <c r="R54" s="6" t="n"/>
      <c r="S54" s="6" t="n"/>
      <c r="T54" s="6" t="n"/>
      <c r="U54" s="351" t="n"/>
      <c r="V54" s="351" t="n"/>
      <c r="W54" s="351" t="n"/>
      <c r="X54" s="351" t="n"/>
      <c r="Y54" s="351" t="n"/>
      <c r="Z54" s="351" t="n"/>
      <c r="AA54" s="351" t="n"/>
      <c r="AB54" s="351" t="n"/>
      <c r="AC54" s="351" t="n"/>
      <c r="AD54" s="351" t="n"/>
      <c r="AE54" s="351" t="n"/>
      <c r="AF54" s="351" t="n"/>
    </row>
    <row r="55">
      <c r="A55" s="351" t="n"/>
      <c r="B55" s="351" t="n"/>
      <c r="C55" s="240" t="n"/>
      <c r="D55" s="240" t="n"/>
      <c r="E55" s="240" t="n"/>
      <c r="F55" s="240" t="n"/>
      <c r="G55" s="240" t="n"/>
      <c r="H55" s="240" t="n"/>
      <c r="I55" s="240" t="n"/>
      <c r="J55" s="240" t="n"/>
      <c r="K55" s="240" t="n"/>
      <c r="L55" s="240" t="n"/>
      <c r="M55" s="240" t="n"/>
      <c r="N55" s="240" t="n"/>
      <c r="O55" s="240" t="n"/>
      <c r="P55" s="240" t="n"/>
      <c r="Q55" s="240" t="n"/>
      <c r="R55" s="240" t="n"/>
      <c r="S55" s="240" t="n"/>
      <c r="T55" s="240" t="n"/>
      <c r="U55" s="351" t="n"/>
      <c r="V55" s="351" t="n"/>
      <c r="W55" s="351" t="n"/>
      <c r="X55" s="351" t="n"/>
      <c r="Y55" s="351" t="n"/>
      <c r="Z55" s="351" t="n"/>
      <c r="AA55" s="351" t="n"/>
      <c r="AB55" s="351" t="n"/>
      <c r="AC55" s="351" t="n"/>
      <c r="AD55" s="351" t="n"/>
      <c r="AE55" s="351" t="n"/>
      <c r="AF55" s="35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45"/>
  <mergeCells count="33">
    <mergeCell ref="C54:E54"/>
    <mergeCell ref="V2:W2"/>
    <mergeCell ref="C8:F8"/>
    <mergeCell ref="F54:G54"/>
    <mergeCell ref="H10:I10"/>
    <mergeCell ref="C7:F7"/>
    <mergeCell ref="K5:L5"/>
    <mergeCell ref="M5:N5"/>
    <mergeCell ref="H50:I50"/>
    <mergeCell ref="C51:E51"/>
    <mergeCell ref="A1:T1"/>
    <mergeCell ref="C52:E52"/>
    <mergeCell ref="V3:AB3"/>
    <mergeCell ref="F51:G51"/>
    <mergeCell ref="M10:N10"/>
    <mergeCell ref="H51:I51"/>
    <mergeCell ref="C6:F6"/>
    <mergeCell ref="C5:F5"/>
    <mergeCell ref="M7:N7"/>
    <mergeCell ref="M6:N6"/>
    <mergeCell ref="C53:E53"/>
    <mergeCell ref="H7:I7"/>
    <mergeCell ref="H28:I28"/>
    <mergeCell ref="C10:F10"/>
    <mergeCell ref="M8:N8"/>
    <mergeCell ref="F52:G52"/>
    <mergeCell ref="P53:T53"/>
    <mergeCell ref="AA2:AB2"/>
    <mergeCell ref="K10:L10"/>
    <mergeCell ref="H5:I5"/>
    <mergeCell ref="K4:L4"/>
    <mergeCell ref="M4:N4"/>
    <mergeCell ref="F53:G53"/>
  </mergeCells>
  <dataValidations count="5">
    <dataValidation sqref="A14:A48" showDropDown="0" showInputMessage="0" showErrorMessage="0" allowBlank="1" type="list">
      <formula1>"On Day,Off Day,Sick,Absent,Holiday,Annual Leave"</formula1>
    </dataValidation>
    <dataValidation sqref="B14:B48" showDropDown="0" showInputMessage="0" showErrorMessage="0" allowBlank="1" type="list">
      <formula1>"Holiday Double,Phagwah,Good Friday,Easter Monday,Labour Day,Christmas,Eid ul Azha"</formula1>
    </dataValidation>
    <dataValidation sqref="J14:J48" showDropDown="0" showInputMessage="0" showErrorMessage="0" allowBlank="1" type="list">
      <formula1>_xlfn._LONGTEXT("Unico,Unico-2,Unico-42,Unico-44,Unico-46,Unico-47,Unico-48,Unico-49,Globe,Globe-12,Hebrews,Romans-2,Beacon,Numbers,Zebra-24,Sunrise,Sunrise-1,Sunflower 6,Sunset 12,Ripple,Neptune P1,Neptune P2,Neptune P3,Neptune P4,Neptune P5,Neptune P6,Neptune P7,Rainbow"," 1,Rainbow 2,Citadel,Sunset 11,Autumn,Autumn-2,Miracle,Miracle 1,Canteen,Guard Hut")</formula1>
    </dataValidation>
    <dataValidation sqref="O7" showDropDown="0" showInputMessage="0" showErrorMessage="0" allowBlank="1" type="list">
      <formula1>"Caricom,EU,UN,DMC,ARU,Head Office,Canteen"</formula1>
    </dataValidation>
    <dataValidation sqref="O6" showDropDown="0" showInputMessage="0" showErrorMessage="0" allowBlank="1" type="list">
      <formula1>"Unarmed,Armed"</formula1>
    </dataValidation>
  </dataValidations>
  <printOptions horizontalCentered="1"/>
  <pageMargins left="0.5" right="0.5" top="0.5" bottom="1" header="0.5" footer="0.5"/>
  <pageSetup orientation="portrait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AL55"/>
  <sheetViews>
    <sheetView topLeftCell="A41" workbookViewId="0">
      <selection activeCell="C52" sqref="C52:E52"/>
    </sheetView>
  </sheetViews>
  <sheetFormatPr baseColWidth="8" defaultRowHeight="13.5"/>
  <cols>
    <col width="12.28515625" customWidth="1" style="348" min="1" max="1"/>
    <col width="15.140625" customWidth="1" style="348" min="2" max="2"/>
    <col width="12.42578125" customWidth="1" style="348" min="3" max="3"/>
    <col width="9.28515625" customWidth="1" style="348" min="4" max="4"/>
    <col hidden="1" width="9.28515625" customWidth="1" style="348" min="5" max="5"/>
    <col hidden="1" width="2" customWidth="1" style="348" min="6" max="6"/>
    <col hidden="1" width="12.5703125" customWidth="1" style="348" min="7" max="7"/>
    <col width="9.28515625" customWidth="1" style="348" min="8" max="8"/>
    <col width="6.5703125" customWidth="1" style="348" min="9" max="9"/>
    <col width="10.140625" customWidth="1" style="348" min="10" max="10"/>
    <col width="15.28515625" customWidth="1" style="348" min="11" max="11"/>
    <col width="10.5703125" customWidth="1" style="348" min="12" max="12"/>
    <col width="11" customWidth="1" style="348" min="13" max="13"/>
    <col width="9.85546875" customWidth="1" style="348" min="14" max="14"/>
    <col width="11.140625" customWidth="1" style="348" min="15" max="15"/>
    <col width="9.85546875" customWidth="1" style="348" min="16" max="16"/>
    <col width="10.28515625" customWidth="1" style="348" min="17" max="17"/>
    <col width="8.85546875" customWidth="1" style="348" min="18" max="19"/>
    <col width="45.28515625" customWidth="1" style="348" min="20" max="20"/>
    <col width="9.140625" customWidth="1" style="348" min="21" max="21"/>
    <col width="3.140625" customWidth="1" style="348" min="22" max="29"/>
    <col width="10.28515625" customWidth="1" style="348" min="30" max="30"/>
  </cols>
  <sheetData>
    <row r="1" ht="32.25" customFormat="1" customHeight="1" s="1" thickBot="1">
      <c r="A1" s="332" t="n"/>
      <c r="B1" s="354" t="n"/>
      <c r="C1" s="354" t="n"/>
      <c r="D1" s="354" t="n"/>
      <c r="E1" s="354" t="n"/>
      <c r="F1" s="354" t="n"/>
      <c r="G1" s="354" t="n"/>
      <c r="H1" s="354" t="n"/>
      <c r="I1" s="354" t="n"/>
      <c r="J1" s="354" t="n"/>
      <c r="K1" s="354" t="n"/>
      <c r="L1" s="354" t="n"/>
      <c r="M1" s="354" t="n"/>
      <c r="N1" s="354" t="n"/>
      <c r="O1" s="354" t="n"/>
      <c r="P1" s="354" t="n"/>
      <c r="Q1" s="354" t="n"/>
      <c r="R1" s="354" t="n"/>
      <c r="S1" s="354" t="n"/>
      <c r="T1" s="355" t="n"/>
      <c r="U1" s="351" t="n"/>
      <c r="V1" s="351" t="n"/>
      <c r="W1" s="351" t="n"/>
      <c r="X1" s="351" t="n"/>
      <c r="Y1" s="351" t="n"/>
      <c r="Z1" s="351" t="n"/>
      <c r="AA1" s="351" t="n"/>
      <c r="AB1" s="351" t="n"/>
      <c r="AC1" s="351" t="n"/>
      <c r="AD1" s="126" t="n"/>
      <c r="AE1" s="351" t="n"/>
      <c r="AF1" s="351" t="n"/>
    </row>
    <row r="2" ht="15" customFormat="1" customHeight="1" s="1">
      <c r="A2" s="351" t="n"/>
      <c r="B2" s="351" t="n"/>
      <c r="C2" s="127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128" t="n"/>
      <c r="U2" s="351" t="n"/>
      <c r="V2" s="343" t="n">
        <v>2025</v>
      </c>
      <c r="W2" s="356" t="n"/>
      <c r="X2" s="351" t="n"/>
      <c r="Y2" s="351" t="n"/>
      <c r="Z2" s="129" t="inlineStr">
        <is>
          <t>Month:</t>
        </is>
      </c>
      <c r="AA2" s="343" t="n">
        <v>3</v>
      </c>
      <c r="AB2" s="356" t="n"/>
      <c r="AC2" s="351" t="n"/>
      <c r="AD2" s="351" t="n"/>
      <c r="AE2" s="351" t="n"/>
      <c r="AF2" s="351" t="n"/>
    </row>
    <row r="3" ht="15.6" customHeight="1" s="348" thickBot="1">
      <c r="A3" s="351" t="n"/>
      <c r="B3" s="351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351" t="n"/>
      <c r="V3" s="333">
        <f>DATE(V2,AA2,1)</f>
        <v/>
      </c>
      <c r="W3" s="357" t="n"/>
      <c r="X3" s="357" t="n"/>
      <c r="Y3" s="357" t="n"/>
      <c r="Z3" s="357" t="n"/>
      <c r="AA3" s="357" t="n"/>
      <c r="AB3" s="358" t="n"/>
      <c r="AC3" s="351" t="n"/>
      <c r="AD3" s="351" t="n"/>
      <c r="AE3" s="351" t="n"/>
      <c r="AF3" s="249" t="n"/>
    </row>
    <row r="4" ht="21" customHeight="1" s="348" thickBot="1">
      <c r="A4" s="351" t="n"/>
      <c r="B4" s="351" t="n"/>
      <c r="C4" s="25" t="inlineStr">
        <is>
          <t>Federal Manangement Systems</t>
        </is>
      </c>
      <c r="D4" s="25" t="n"/>
      <c r="E4" s="25" t="n"/>
      <c r="F4" s="25" t="n"/>
      <c r="G4" s="25" t="n"/>
      <c r="H4" s="6" t="n"/>
      <c r="I4" s="6" t="n"/>
      <c r="J4" s="6" t="n"/>
      <c r="K4" s="330" t="inlineStr">
        <is>
          <t>Employee Number:</t>
        </is>
      </c>
      <c r="L4" s="351" t="n"/>
      <c r="M4" s="342" t="inlineStr">
        <is>
          <t>3773</t>
        </is>
      </c>
      <c r="N4" s="355" t="n"/>
      <c r="O4" s="6" t="n"/>
      <c r="P4" s="6" t="n"/>
      <c r="Q4" s="6" t="n"/>
      <c r="R4" s="6" t="n"/>
      <c r="S4" s="6" t="n"/>
      <c r="T4" s="6" t="n"/>
      <c r="U4" s="351" t="n"/>
      <c r="V4" s="130" t="inlineStr">
        <is>
          <t>Su</t>
        </is>
      </c>
      <c r="W4" s="131" t="inlineStr">
        <is>
          <t>M</t>
        </is>
      </c>
      <c r="X4" s="131" t="inlineStr">
        <is>
          <t>Tu</t>
        </is>
      </c>
      <c r="Y4" s="131" t="inlineStr">
        <is>
          <t>W</t>
        </is>
      </c>
      <c r="Z4" s="131" t="inlineStr">
        <is>
          <t>Th</t>
        </is>
      </c>
      <c r="AA4" s="131" t="inlineStr">
        <is>
          <t>F</t>
        </is>
      </c>
      <c r="AB4" s="132" t="inlineStr">
        <is>
          <t>Sa</t>
        </is>
      </c>
      <c r="AC4" s="351" t="n"/>
      <c r="AD4" s="133" t="inlineStr">
        <is>
          <t>Overtime Options</t>
        </is>
      </c>
      <c r="AE4" s="351" t="n"/>
      <c r="AF4" s="351" t="n"/>
      <c r="AJ4" s="257" t="n"/>
    </row>
    <row r="5" ht="14.1" customHeight="1" s="348" thickBot="1">
      <c r="A5" s="351" t="n"/>
      <c r="B5" s="351" t="n"/>
      <c r="C5" s="337" t="n"/>
      <c r="D5" s="351" t="n"/>
      <c r="E5" s="351" t="n"/>
      <c r="F5" s="351" t="n"/>
      <c r="G5" s="6" t="n"/>
      <c r="H5" s="340" t="n"/>
      <c r="I5" s="351" t="n"/>
      <c r="J5" s="340" t="n"/>
      <c r="K5" s="344" t="inlineStr">
        <is>
          <t>Employee Name:</t>
        </is>
      </c>
      <c r="L5" s="359" t="n"/>
      <c r="M5" s="342" t="inlineStr">
        <is>
          <t>Cort, Neville Orvil</t>
        </is>
      </c>
      <c r="N5" s="355" t="n"/>
      <c r="O5" s="337" t="n"/>
      <c r="P5" s="337" t="n"/>
      <c r="Q5" s="337" t="n"/>
      <c r="R5" s="337" t="n"/>
      <c r="S5" s="337" t="n"/>
      <c r="T5" s="337" t="n"/>
      <c r="U5" s="351" t="n"/>
      <c r="V5" s="263">
        <f>IF(MONTH($V$3)&lt;&gt;MONTH($V$3-WEEKDAY($V$3,1)+(ROW(V5)-ROW($V$5))*7+(COLUMN(V5)-COLUMN($V$5)+1)),"",$V$3-WEEKDAY($V$3,1)+(ROW(V5)-ROW($V$5))*7+(COLUMN(V5)-COLUMN($V$5)+1))</f>
        <v/>
      </c>
      <c r="W5" s="263">
        <f>IF(MONTH($V$3)&lt;&gt;MONTH($V$3-WEEKDAY($V$3,1)+(ROW(W5)-ROW($V$5))*7+(COLUMN(W5)-COLUMN($V$5)+1)),"",$V$3-WEEKDAY($V$3,1)+(ROW(W5)-ROW($V$5))*7+(COLUMN(W5)-COLUMN($V$5)+1))</f>
        <v/>
      </c>
      <c r="X5" s="263">
        <f>IF(MONTH($V$3)&lt;&gt;MONTH($V$3-WEEKDAY($V$3,1)+(ROW(X5)-ROW($V$5))*7+(COLUMN(X5)-COLUMN($V$5)+1)),"",$V$3-WEEKDAY($V$3,1)+(ROW(X5)-ROW($V$5))*7+(COLUMN(X5)-COLUMN($V$5)+1))</f>
        <v/>
      </c>
      <c r="Y5" s="263">
        <f>IF(MONTH($V$3)&lt;&gt;MONTH($V$3-WEEKDAY($V$3,1)+(ROW(Y5)-ROW($V$5))*7+(COLUMN(Y5)-COLUMN($V$5)+1)),"",$V$3-WEEKDAY($V$3,1)+(ROW(Y5)-ROW($V$5))*7+(COLUMN(Y5)-COLUMN($V$5)+1))</f>
        <v/>
      </c>
      <c r="Z5" s="263">
        <f>IF(MONTH($V$3)&lt;&gt;MONTH($V$3-WEEKDAY($V$3,1)+(ROW(Z5)-ROW($V$5))*7+(COLUMN(Z5)-COLUMN($V$5)+1)),"",$V$3-WEEKDAY($V$3,1)+(ROW(Z5)-ROW($V$5))*7+(COLUMN(Z5)-COLUMN($V$5)+1))</f>
        <v/>
      </c>
      <c r="AA5" s="263">
        <f>IF(MONTH($V$3)&lt;&gt;MONTH($V$3-WEEKDAY($V$3,1)+(ROW(AA5)-ROW($V$5))*7+(COLUMN(AA5)-COLUMN($V$5)+1)),"",$V$3-WEEKDAY($V$3,1)+(ROW(AA5)-ROW($V$5))*7+(COLUMN(AA5)-COLUMN($V$5)+1))</f>
        <v/>
      </c>
      <c r="AB5" s="263">
        <f>IF(MONTH($V$3)&lt;&gt;MONTH($V$3-WEEKDAY($V$3,1)+(ROW(AB5)-ROW($V$5))*7+(COLUMN(AB5)-COLUMN($V$5)+1)),"",$V$3-WEEKDAY($V$3,1)+(ROW(AB5)-ROW($V$5))*7+(COLUMN(AB5)-COLUMN($V$5)+1))</f>
        <v/>
      </c>
      <c r="AC5" s="351" t="n"/>
      <c r="AD5" s="351" t="n"/>
      <c r="AE5" s="3" t="b">
        <v>1</v>
      </c>
      <c r="AF5" s="258" t="n"/>
      <c r="AJ5" s="350" t="n"/>
      <c r="AK5" s="350" t="n"/>
      <c r="AL5" s="350" t="n"/>
    </row>
    <row r="6" ht="14.1" customHeight="1" s="348" thickBot="1">
      <c r="A6" s="351" t="n"/>
      <c r="B6" s="351" t="n"/>
      <c r="C6" s="337" t="inlineStr">
        <is>
          <t xml:space="preserve">120 Peter Rose St </t>
        </is>
      </c>
      <c r="D6" s="351" t="n"/>
      <c r="E6" s="351" t="n"/>
      <c r="F6" s="351" t="n"/>
      <c r="G6" s="6" t="n"/>
      <c r="H6" s="6" t="n"/>
      <c r="I6" s="6" t="n"/>
      <c r="J6" s="6" t="n"/>
      <c r="K6" s="6" t="n"/>
      <c r="L6" s="6" t="n"/>
      <c r="M6" s="339" t="inlineStr">
        <is>
          <t>Armed or unarmed</t>
        </is>
      </c>
      <c r="N6" s="360" t="n"/>
      <c r="O6" s="135" t="inlineStr">
        <is>
          <t>Unarmed</t>
        </is>
      </c>
      <c r="P6" s="6" t="n"/>
      <c r="Q6" s="6" t="n"/>
      <c r="R6" s="6" t="n"/>
      <c r="S6" s="6" t="n"/>
      <c r="T6" s="6" t="n"/>
      <c r="U6" s="351" t="n"/>
      <c r="V6" s="263">
        <f>IF(MONTH($V$3)&lt;&gt;MONTH($V$3-WEEKDAY($V$3,1)+(ROW(V6)-ROW($V$5))*7+(COLUMN(V6)-COLUMN($V$5)+1)),"",$V$3-WEEKDAY($V$3,1)+(ROW(V6)-ROW($V$5))*7+(COLUMN(V6)-COLUMN($V$5)+1))</f>
        <v/>
      </c>
      <c r="W6" s="263">
        <f>IF(MONTH($V$3)&lt;&gt;MONTH($V$3-WEEKDAY($V$3,1)+(ROW(W6)-ROW($V$5))*7+(COLUMN(W6)-COLUMN($V$5)+1)),"",$V$3-WEEKDAY($V$3,1)+(ROW(W6)-ROW($V$5))*7+(COLUMN(W6)-COLUMN($V$5)+1))</f>
        <v/>
      </c>
      <c r="X6" s="263">
        <f>IF(MONTH($V$3)&lt;&gt;MONTH($V$3-WEEKDAY($V$3,1)+(ROW(X6)-ROW($V$5))*7+(COLUMN(X6)-COLUMN($V$5)+1)),"",$V$3-WEEKDAY($V$3,1)+(ROW(X6)-ROW($V$5))*7+(COLUMN(X6)-COLUMN($V$5)+1))</f>
        <v/>
      </c>
      <c r="Y6" s="263">
        <f>IF(MONTH($V$3)&lt;&gt;MONTH($V$3-WEEKDAY($V$3,1)+(ROW(Y6)-ROW($V$5))*7+(COLUMN(Y6)-COLUMN($V$5)+1)),"",$V$3-WEEKDAY($V$3,1)+(ROW(Y6)-ROW($V$5))*7+(COLUMN(Y6)-COLUMN($V$5)+1))</f>
        <v/>
      </c>
      <c r="Z6" s="263">
        <f>IF(MONTH($V$3)&lt;&gt;MONTH($V$3-WEEKDAY($V$3,1)+(ROW(Z6)-ROW($V$5))*7+(COLUMN(Z6)-COLUMN($V$5)+1)),"",$V$3-WEEKDAY($V$3,1)+(ROW(Z6)-ROW($V$5))*7+(COLUMN(Z6)-COLUMN($V$5)+1))</f>
        <v/>
      </c>
      <c r="AA6" s="263">
        <f>IF(MONTH($V$3)&lt;&gt;MONTH($V$3-WEEKDAY($V$3,1)+(ROW(AA6)-ROW($V$5))*7+(COLUMN(AA6)-COLUMN($V$5)+1)),"",$V$3-WEEKDAY($V$3,1)+(ROW(AA6)-ROW($V$5))*7+(COLUMN(AA6)-COLUMN($V$5)+1))</f>
        <v/>
      </c>
      <c r="AB6" s="263">
        <f>IF(MONTH($V$3)&lt;&gt;MONTH($V$3-WEEKDAY($V$3,1)+(ROW(AB6)-ROW($V$5))*7+(COLUMN(AB6)-COLUMN($V$5)+1)),"",$V$3-WEEKDAY($V$3,1)+(ROW(AB6)-ROW($V$5))*7+(COLUMN(AB6)-COLUMN($V$5)+1))</f>
        <v/>
      </c>
      <c r="AC6" s="351" t="n"/>
      <c r="AD6" s="136" t="inlineStr">
        <is>
          <t>After:</t>
        </is>
      </c>
      <c r="AE6" s="264" t="n">
        <v>8</v>
      </c>
      <c r="AF6" s="258" t="n"/>
      <c r="AJ6" s="350" t="n"/>
      <c r="AL6" s="251" t="n"/>
    </row>
    <row r="7" ht="14.1" customHeight="1" s="348" thickBot="1">
      <c r="A7" s="351" t="n"/>
      <c r="B7" s="351" t="n"/>
      <c r="C7" s="337" t="inlineStr">
        <is>
          <t>Queenstown</t>
        </is>
      </c>
      <c r="D7" s="351" t="n"/>
      <c r="E7" s="351" t="n"/>
      <c r="F7" s="351" t="n"/>
      <c r="G7" s="6" t="n"/>
      <c r="H7" s="340" t="n"/>
      <c r="I7" s="351" t="n"/>
      <c r="J7" s="340" t="n"/>
      <c r="K7" s="340" t="n"/>
      <c r="L7" s="340" t="n"/>
      <c r="M7" s="338" t="inlineStr">
        <is>
          <t>Agency</t>
        </is>
      </c>
      <c r="N7" s="361" t="n"/>
      <c r="O7" s="7" t="inlineStr">
        <is>
          <t>Caricom</t>
        </is>
      </c>
      <c r="P7" s="6" t="n"/>
      <c r="Q7" s="6" t="n"/>
      <c r="R7" s="6" t="n"/>
      <c r="S7" s="6" t="n"/>
      <c r="T7" s="6" t="n"/>
      <c r="U7" s="351" t="n"/>
      <c r="V7" s="263">
        <f>IF(MONTH($V$3)&lt;&gt;MONTH($V$3-WEEKDAY($V$3,1)+(ROW(V7)-ROW($V$5))*7+(COLUMN(V7)-COLUMN($V$5)+1)),"",$V$3-WEEKDAY($V$3,1)+(ROW(V7)-ROW($V$5))*7+(COLUMN(V7)-COLUMN($V$5)+1))</f>
        <v/>
      </c>
      <c r="W7" s="263">
        <f>IF(MONTH($V$3)&lt;&gt;MONTH($V$3-WEEKDAY($V$3,1)+(ROW(W7)-ROW($V$5))*7+(COLUMN(W7)-COLUMN($V$5)+1)),"",$V$3-WEEKDAY($V$3,1)+(ROW(W7)-ROW($V$5))*7+(COLUMN(W7)-COLUMN($V$5)+1))</f>
        <v/>
      </c>
      <c r="X7" s="263">
        <f>IF(MONTH($V$3)&lt;&gt;MONTH($V$3-WEEKDAY($V$3,1)+(ROW(X7)-ROW($V$5))*7+(COLUMN(X7)-COLUMN($V$5)+1)),"",$V$3-WEEKDAY($V$3,1)+(ROW(X7)-ROW($V$5))*7+(COLUMN(X7)-COLUMN($V$5)+1))</f>
        <v/>
      </c>
      <c r="Y7" s="263">
        <f>IF(MONTH($V$3)&lt;&gt;MONTH($V$3-WEEKDAY($V$3,1)+(ROW(Y7)-ROW($V$5))*7+(COLUMN(Y7)-COLUMN($V$5)+1)),"",$V$3-WEEKDAY($V$3,1)+(ROW(Y7)-ROW($V$5))*7+(COLUMN(Y7)-COLUMN($V$5)+1))</f>
        <v/>
      </c>
      <c r="Z7" s="263">
        <f>IF(MONTH($V$3)&lt;&gt;MONTH($V$3-WEEKDAY($V$3,1)+(ROW(Z7)-ROW($V$5))*7+(COLUMN(Z7)-COLUMN($V$5)+1)),"",$V$3-WEEKDAY($V$3,1)+(ROW(Z7)-ROW($V$5))*7+(COLUMN(Z7)-COLUMN($V$5)+1))</f>
        <v/>
      </c>
      <c r="AA7" s="263">
        <f>IF(MONTH($V$3)&lt;&gt;MONTH($V$3-WEEKDAY($V$3,1)+(ROW(AA7)-ROW($V$5))*7+(COLUMN(AA7)-COLUMN($V$5)+1)),"",$V$3-WEEKDAY($V$3,1)+(ROW(AA7)-ROW($V$5))*7+(COLUMN(AA7)-COLUMN($V$5)+1))</f>
        <v/>
      </c>
      <c r="AB7" s="263">
        <f>IF(MONTH($V$3)&lt;&gt;MONTH($V$3-WEEKDAY($V$3,1)+(ROW(AB7)-ROW($V$5))*7+(COLUMN(AB7)-COLUMN($V$5)+1)),"",$V$3-WEEKDAY($V$3,1)+(ROW(AB7)-ROW($V$5))*7+(COLUMN(AB7)-COLUMN($V$5)+1))</f>
        <v/>
      </c>
      <c r="AC7" s="351" t="n"/>
      <c r="AD7" s="351" t="n"/>
      <c r="AE7" s="351" t="n"/>
      <c r="AF7" s="258" t="n"/>
      <c r="AJ7" s="350" t="n"/>
      <c r="AL7" s="251" t="n"/>
    </row>
    <row r="8">
      <c r="A8" s="351" t="n"/>
      <c r="B8" s="351" t="n"/>
      <c r="C8" s="337" t="inlineStr">
        <is>
          <t>Georgetown, Guyana</t>
        </is>
      </c>
      <c r="D8" s="351" t="n"/>
      <c r="E8" s="351" t="n"/>
      <c r="F8" s="351" t="n"/>
      <c r="G8" s="6" t="n"/>
      <c r="H8" s="6" t="n"/>
      <c r="I8" s="6" t="n"/>
      <c r="J8" s="6" t="n"/>
      <c r="K8" s="6" t="n"/>
      <c r="L8" s="6" t="n"/>
      <c r="M8" s="341" t="n"/>
      <c r="N8" s="351" t="n"/>
      <c r="O8" s="351" t="n"/>
      <c r="P8" s="6" t="n"/>
      <c r="Q8" s="6" t="n"/>
      <c r="R8" s="6" t="n"/>
      <c r="S8" s="6" t="n"/>
      <c r="T8" s="6" t="n"/>
      <c r="U8" s="351" t="n"/>
      <c r="V8" s="263">
        <f>IF(MONTH($V$3)&lt;&gt;MONTH($V$3-WEEKDAY($V$3,1)+(ROW(V8)-ROW($V$5))*7+(COLUMN(V8)-COLUMN($V$5)+1)),"",$V$3-WEEKDAY($V$3,1)+(ROW(V8)-ROW($V$5))*7+(COLUMN(V8)-COLUMN($V$5)+1))</f>
        <v/>
      </c>
      <c r="W8" s="263">
        <f>IF(MONTH($V$3)&lt;&gt;MONTH($V$3-WEEKDAY($V$3,1)+(ROW(W8)-ROW($V$5))*7+(COLUMN(W8)-COLUMN($V$5)+1)),"",$V$3-WEEKDAY($V$3,1)+(ROW(W8)-ROW($V$5))*7+(COLUMN(W8)-COLUMN($V$5)+1))</f>
        <v/>
      </c>
      <c r="X8" s="263">
        <f>IF(MONTH($V$3)&lt;&gt;MONTH($V$3-WEEKDAY($V$3,1)+(ROW(X8)-ROW($V$5))*7+(COLUMN(X8)-COLUMN($V$5)+1)),"",$V$3-WEEKDAY($V$3,1)+(ROW(X8)-ROW($V$5))*7+(COLUMN(X8)-COLUMN($V$5)+1))</f>
        <v/>
      </c>
      <c r="Y8" s="263">
        <f>IF(MONTH($V$3)&lt;&gt;MONTH($V$3-WEEKDAY($V$3,1)+(ROW(Y8)-ROW($V$5))*7+(COLUMN(Y8)-COLUMN($V$5)+1)),"",$V$3-WEEKDAY($V$3,1)+(ROW(Y8)-ROW($V$5))*7+(COLUMN(Y8)-COLUMN($V$5)+1))</f>
        <v/>
      </c>
      <c r="Z8" s="263">
        <f>IF(MONTH($V$3)&lt;&gt;MONTH($V$3-WEEKDAY($V$3,1)+(ROW(Z8)-ROW($V$5))*7+(COLUMN(Z8)-COLUMN($V$5)+1)),"",$V$3-WEEKDAY($V$3,1)+(ROW(Z8)-ROW($V$5))*7+(COLUMN(Z8)-COLUMN($V$5)+1))</f>
        <v/>
      </c>
      <c r="AA8" s="263">
        <f>IF(MONTH($V$3)&lt;&gt;MONTH($V$3-WEEKDAY($V$3,1)+(ROW(AA8)-ROW($V$5))*7+(COLUMN(AA8)-COLUMN($V$5)+1)),"",$V$3-WEEKDAY($V$3,1)+(ROW(AA8)-ROW($V$5))*7+(COLUMN(AA8)-COLUMN($V$5)+1))</f>
        <v/>
      </c>
      <c r="AB8" s="263">
        <f>IF(MONTH($V$3)&lt;&gt;MONTH($V$3-WEEKDAY($V$3,1)+(ROW(AB8)-ROW($V$5))*7+(COLUMN(AB8)-COLUMN($V$5)+1)),"",$V$3-WEEKDAY($V$3,1)+(ROW(AB8)-ROW($V$5))*7+(COLUMN(AB8)-COLUMN($V$5)+1))</f>
        <v/>
      </c>
      <c r="AC8" s="351" t="n"/>
      <c r="AD8" s="351" t="n"/>
      <c r="AE8" s="3" t="b">
        <v>1</v>
      </c>
      <c r="AF8" s="258" t="n"/>
      <c r="AJ8" s="350" t="n"/>
      <c r="AL8" s="251" t="n"/>
    </row>
    <row r="9">
      <c r="A9" s="351" t="n"/>
      <c r="B9" s="351" t="n"/>
      <c r="C9" s="337" t="n"/>
      <c r="D9" s="337" t="n"/>
      <c r="E9" s="337" t="n"/>
      <c r="F9" s="337" t="n"/>
      <c r="G9" s="6" t="n"/>
      <c r="H9" s="6" t="n"/>
      <c r="I9" s="6" t="n"/>
      <c r="J9" s="6" t="n"/>
      <c r="K9" s="6" t="n"/>
      <c r="L9" s="6" t="n"/>
      <c r="M9" s="137" t="n"/>
      <c r="N9" s="137" t="n"/>
      <c r="O9" s="6" t="n"/>
      <c r="P9" s="6" t="n"/>
      <c r="Q9" s="6" t="n"/>
      <c r="R9" s="6" t="n"/>
      <c r="S9" s="6" t="n"/>
      <c r="T9" s="6" t="n"/>
      <c r="U9" s="351" t="n"/>
      <c r="V9" s="265" t="n"/>
      <c r="W9" s="265" t="n"/>
      <c r="X9" s="265" t="n"/>
      <c r="Y9" s="265" t="n"/>
      <c r="Z9" s="265" t="n"/>
      <c r="AA9" s="265" t="n"/>
      <c r="AB9" s="265" t="n"/>
      <c r="AC9" s="351" t="n"/>
      <c r="AD9" s="351" t="n"/>
      <c r="AE9" s="3" t="n"/>
      <c r="AF9" s="351" t="n"/>
      <c r="AJ9" s="350" t="n"/>
      <c r="AL9" s="251" t="n"/>
    </row>
    <row r="10">
      <c r="A10" s="351" t="n"/>
      <c r="B10" s="351" t="n"/>
      <c r="C10" s="337" t="inlineStr">
        <is>
          <t>592-223-7560</t>
        </is>
      </c>
      <c r="D10" s="351" t="n"/>
      <c r="E10" s="351" t="n"/>
      <c r="F10" s="351" t="n"/>
      <c r="G10" s="6" t="n"/>
      <c r="H10" s="340" t="n"/>
      <c r="I10" s="351" t="n"/>
      <c r="J10" s="340" t="n"/>
      <c r="K10" s="330" t="inlineStr">
        <is>
          <t>Week Starting:</t>
        </is>
      </c>
      <c r="L10" s="351" t="n"/>
      <c r="M10" s="335" t="n">
        <v>45977</v>
      </c>
      <c r="N10" s="362" t="n"/>
      <c r="O10" s="6" t="n"/>
      <c r="P10" s="6" t="n"/>
      <c r="Q10" s="6" t="n"/>
      <c r="R10" s="6" t="n"/>
      <c r="S10" s="6" t="n"/>
      <c r="T10" s="138" t="inlineStr">
        <is>
          <t>[42]</t>
        </is>
      </c>
      <c r="U10" s="351" t="n"/>
      <c r="V10" s="263">
        <f>IF(MONTH($V$3)&lt;&gt;MONTH($V$3-WEEKDAY($V$3,1)+(ROW(V10)-ROW($V$5))*7+(COLUMN(V10)-COLUMN($V$5)+1)),"",$V$3-WEEKDAY($V$3,1)+(ROW(V10)-ROW($V$5))*7+(COLUMN(V10)-COLUMN($V$5)+1))</f>
        <v/>
      </c>
      <c r="W10" s="263">
        <f>IF(MONTH($V$3)&lt;&gt;MONTH($V$3-WEEKDAY($V$3,1)+(ROW(W10)-ROW($V$5))*7+(COLUMN(W10)-COLUMN($V$5)+1)),"",$V$3-WEEKDAY($V$3,1)+(ROW(W10)-ROW($V$5))*7+(COLUMN(W10)-COLUMN($V$5)+1))</f>
        <v/>
      </c>
      <c r="X10" s="263">
        <f>IF(MONTH($V$3)&lt;&gt;MONTH($V$3-WEEKDAY($V$3,1)+(ROW(X10)-ROW($V$5))*7+(COLUMN(X10)-COLUMN($V$5)+1)),"",$V$3-WEEKDAY($V$3,1)+(ROW(X10)-ROW($V$5))*7+(COLUMN(X10)-COLUMN($V$5)+1))</f>
        <v/>
      </c>
      <c r="Y10" s="263">
        <f>IF(MONTH($V$3)&lt;&gt;MONTH($V$3-WEEKDAY($V$3,1)+(ROW(Y10)-ROW($V$5))*7+(COLUMN(Y10)-COLUMN($V$5)+1)),"",$V$3-WEEKDAY($V$3,1)+(ROW(Y10)-ROW($V$5))*7+(COLUMN(Y10)-COLUMN($V$5)+1))</f>
        <v/>
      </c>
      <c r="Z10" s="263">
        <f>IF(MONTH($V$3)&lt;&gt;MONTH($V$3-WEEKDAY($V$3,1)+(ROW(Z10)-ROW($V$5))*7+(COLUMN(Z10)-COLUMN($V$5)+1)),"",$V$3-WEEKDAY($V$3,1)+(ROW(Z10)-ROW($V$5))*7+(COLUMN(Z10)-COLUMN($V$5)+1))</f>
        <v/>
      </c>
      <c r="AA10" s="263">
        <f>IF(MONTH($V$3)&lt;&gt;MONTH($V$3-WEEKDAY($V$3,1)+(ROW(AA10)-ROW($V$5))*7+(COLUMN(AA10)-COLUMN($V$5)+1)),"",$V$3-WEEKDAY($V$3,1)+(ROW(AA10)-ROW($V$5))*7+(COLUMN(AA10)-COLUMN($V$5)+1))</f>
        <v/>
      </c>
      <c r="AB10" s="263">
        <f>IF(MONTH($V$3)&lt;&gt;MONTH($V$3-WEEKDAY($V$3,1)+(ROW(AB10)-ROW($V$5))*7+(COLUMN(AB10)-COLUMN($V$5)+1)),"",$V$3-WEEKDAY($V$3,1)+(ROW(AB10)-ROW($V$5))*7+(COLUMN(AB10)-COLUMN($V$5)+1))</f>
        <v/>
      </c>
      <c r="AC10" s="351" t="n"/>
      <c r="AD10" s="136" t="inlineStr">
        <is>
          <t>After:</t>
        </is>
      </c>
      <c r="AE10" s="264" t="n">
        <v>40</v>
      </c>
      <c r="AF10" s="250" t="n"/>
    </row>
    <row r="11" ht="15.75" customHeight="1" s="348" thickBot="1">
      <c r="A11" s="351" t="n"/>
      <c r="B11" s="351" t="n"/>
      <c r="C11" s="6" t="n"/>
      <c r="D11" s="6" t="n"/>
      <c r="E11" s="6" t="n"/>
      <c r="F11" s="6" t="n"/>
      <c r="G11" s="6" t="n"/>
      <c r="H11" s="6" t="n"/>
      <c r="I11" s="6" t="n"/>
      <c r="J11" s="6" t="n"/>
      <c r="K11" s="259" t="inlineStr">
        <is>
          <t>Carry Forward Hrs:</t>
        </is>
      </c>
      <c r="L11" s="248" t="n">
        <v>32</v>
      </c>
      <c r="M11" s="6" t="n"/>
      <c r="N11" s="6" t="n"/>
      <c r="O11" s="6" t="n"/>
      <c r="P11" s="6" t="n"/>
      <c r="Q11" s="6" t="n"/>
      <c r="R11" s="6" t="n"/>
      <c r="S11" s="6" t="n"/>
      <c r="T11" s="6" t="n"/>
      <c r="U11" s="351" t="n"/>
      <c r="V11" s="263">
        <f>IF(MONTH($V$3)&lt;&gt;MONTH($V$3-WEEKDAY($V$3,1)+(ROW(V11)-ROW($V$5))*7+(COLUMN(V11)-COLUMN($V$5)+1)),"",$V$3-WEEKDAY($V$3,1)+(ROW(V11)-ROW($V$5))*7+(COLUMN(V11)-COLUMN($V$5)+1))</f>
        <v/>
      </c>
      <c r="W11" s="263">
        <f>IF(MONTH($V$3)&lt;&gt;MONTH($V$3-WEEKDAY($V$3,1)+(ROW(W11)-ROW($V$5))*7+(COLUMN(W11)-COLUMN($V$5)+1)),"",$V$3-WEEKDAY($V$3,1)+(ROW(W11)-ROW($V$5))*7+(COLUMN(W11)-COLUMN($V$5)+1))</f>
        <v/>
      </c>
      <c r="X11" s="263">
        <f>IF(MONTH($V$3)&lt;&gt;MONTH($V$3-WEEKDAY($V$3,1)+(ROW(X11)-ROW($V$5))*7+(COLUMN(X11)-COLUMN($V$5)+1)),"",$V$3-WEEKDAY($V$3,1)+(ROW(X11)-ROW($V$5))*7+(COLUMN(X11)-COLUMN($V$5)+1))</f>
        <v/>
      </c>
      <c r="Y11" s="263">
        <f>IF(MONTH($V$3)&lt;&gt;MONTH($V$3-WEEKDAY($V$3,1)+(ROW(Y11)-ROW($V$5))*7+(COLUMN(Y11)-COLUMN($V$5)+1)),"",$V$3-WEEKDAY($V$3,1)+(ROW(Y11)-ROW($V$5))*7+(COLUMN(Y11)-COLUMN($V$5)+1))</f>
        <v/>
      </c>
      <c r="Z11" s="263">
        <f>IF(MONTH($V$3)&lt;&gt;MONTH($V$3-WEEKDAY($V$3,1)+(ROW(Z11)-ROW($V$5))*7+(COLUMN(Z11)-COLUMN($V$5)+1)),"",$V$3-WEEKDAY($V$3,1)+(ROW(Z11)-ROW($V$5))*7+(COLUMN(Z11)-COLUMN($V$5)+1))</f>
        <v/>
      </c>
      <c r="AA11" s="263">
        <f>IF(MONTH($V$3)&lt;&gt;MONTH($V$3-WEEKDAY($V$3,1)+(ROW(AA11)-ROW($V$5))*7+(COLUMN(AA11)-COLUMN($V$5)+1)),"",$V$3-WEEKDAY($V$3,1)+(ROW(AA11)-ROW($V$5))*7+(COLUMN(AA11)-COLUMN($V$5)+1))</f>
        <v/>
      </c>
      <c r="AB11" s="263">
        <f>IF(MONTH($V$3)&lt;&gt;MONTH($V$3-WEEKDAY($V$3,1)+(ROW(AB11)-ROW($V$5))*7+(COLUMN(AB11)-COLUMN($V$5)+1)),"",$V$3-WEEKDAY($V$3,1)+(ROW(AB11)-ROW($V$5))*7+(COLUMN(AB11)-COLUMN($V$5)+1))</f>
        <v/>
      </c>
      <c r="AC11" s="351" t="n"/>
      <c r="AD11" s="351" t="n"/>
      <c r="AE11" s="351" t="n"/>
      <c r="AF11" s="258" t="n"/>
      <c r="AJ11" s="252" t="n"/>
      <c r="AK11" s="252" t="n"/>
    </row>
    <row r="12" ht="27.75" customFormat="1" customHeight="1" s="2" thickBot="1">
      <c r="A12" s="266" t="inlineStr">
        <is>
          <t>Day Off</t>
        </is>
      </c>
      <c r="B12" s="267" t="inlineStr">
        <is>
          <t>Holiday Double</t>
        </is>
      </c>
      <c r="C12" s="139" t="inlineStr">
        <is>
          <t>Day of Week</t>
        </is>
      </c>
      <c r="D12" s="140" t="inlineStr">
        <is>
          <t>Time
In</t>
        </is>
      </c>
      <c r="E12" s="140" t="inlineStr">
        <is>
          <t>Time
Out</t>
        </is>
      </c>
      <c r="F12" s="141" t="n"/>
      <c r="G12" s="140" t="inlineStr">
        <is>
          <t>Time
In</t>
        </is>
      </c>
      <c r="H12" s="140" t="inlineStr">
        <is>
          <t>Time
Out</t>
        </is>
      </c>
      <c r="I12" s="142" t="inlineStr">
        <is>
          <t>Total
Hrs</t>
        </is>
      </c>
      <c r="J12" s="142" t="inlineStr">
        <is>
          <t>Location</t>
        </is>
      </c>
      <c r="K12" s="142" t="inlineStr">
        <is>
          <t>Supervisor</t>
        </is>
      </c>
      <c r="L12" s="142" t="inlineStr">
        <is>
          <t>Supervisor Approval</t>
        </is>
      </c>
      <c r="M12" s="140" t="inlineStr">
        <is>
          <t>Regular
Hrs</t>
        </is>
      </c>
      <c r="N12" s="140" t="inlineStr">
        <is>
          <t>Overtime
Hrs</t>
        </is>
      </c>
      <c r="O12" s="140" t="inlineStr">
        <is>
          <t>Hol Hrs</t>
        </is>
      </c>
      <c r="P12" s="140" t="inlineStr">
        <is>
          <t>Responsibilities</t>
        </is>
      </c>
      <c r="Q12" s="140" t="inlineStr">
        <is>
          <t>Risk</t>
        </is>
      </c>
      <c r="R12" s="140" t="inlineStr">
        <is>
          <t>Meals</t>
        </is>
      </c>
      <c r="S12" s="140" t="inlineStr">
        <is>
          <t>Vac Hrs</t>
        </is>
      </c>
      <c r="T12" s="143" t="inlineStr">
        <is>
          <t>Reason for Overtime</t>
        </is>
      </c>
      <c r="U12" s="144" t="inlineStr">
        <is>
          <t>Wkly Reg Avail</t>
        </is>
      </c>
      <c r="V12" s="351" t="inlineStr">
        <is>
          <t>Orig Reg</t>
        </is>
      </c>
      <c r="W12" s="351" t="inlineStr">
        <is>
          <t>Wkly OT Adj</t>
        </is>
      </c>
      <c r="X12" s="351" t="inlineStr">
        <is>
          <t>Week Start</t>
        </is>
      </c>
      <c r="Y12" s="351" t="inlineStr">
        <is>
          <t>Wk Hrs Before</t>
        </is>
      </c>
      <c r="Z12" s="351" t="n"/>
      <c r="AA12" s="351" t="n"/>
      <c r="AB12" s="351" t="n"/>
      <c r="AC12" s="351" t="n"/>
      <c r="AD12" s="351" t="n"/>
      <c r="AE12" s="351" t="n"/>
      <c r="AF12" s="351" t="n"/>
      <c r="AJ12" s="252" t="n"/>
      <c r="AK12" s="252" t="n"/>
    </row>
    <row r="13" hidden="1" ht="15.75" customHeight="1" s="348" thickBot="1">
      <c r="A13" s="268" t="n"/>
      <c r="B13" s="351" t="n"/>
      <c r="C13" s="145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146" t="n"/>
      <c r="U13" s="351" t="n"/>
      <c r="V13" s="351" t="n"/>
      <c r="W13" s="351" t="n"/>
      <c r="X13" s="351" t="n"/>
      <c r="Y13" s="351" t="n"/>
      <c r="Z13" s="351" t="n"/>
      <c r="AA13" s="351" t="n"/>
      <c r="AB13" s="351" t="n"/>
      <c r="AC13" s="351" t="n"/>
      <c r="AD13" s="351" t="n"/>
      <c r="AE13" s="351" t="n"/>
      <c r="AF13" s="351" t="n"/>
    </row>
    <row r="14" ht="24" customHeight="1" s="348" thickBot="1">
      <c r="A14" s="147" t="inlineStr">
        <is>
          <t>On Day</t>
        </is>
      </c>
      <c r="B14" s="269" t="n"/>
      <c r="C14" s="88">
        <f>M10</f>
        <v/>
      </c>
      <c r="D14" s="54" t="n"/>
      <c r="E14" s="148">
        <f>IF(D14="", "",
 IF(D14=TIME(0,0,0), 0,
 IF(AND(D14&gt;=TIME(0,0,1), D14&lt;=TIME(2,0,0)), TIME(7,0,0),
 IF(AND(D14&gt;=TIME(6,0,0), D14&lt;=TIME(8,0,0)), TIME(12,0,0),
 IF(AND(D14&gt;TIME(8,0,0), D14&lt;=TIME(13,59,0)), TIME(15,0,0),
 IF(AND(D14&gt;=TIME(14,0,0), D14&lt;=TIME(17,59,0)), TIME(21,0,0),
 IF(AND(D14&gt;=TIME(18,0,0), D14&lt;=TIME(21,59,0)), TIME(0,0,0),
 IF(AND(D14&gt;=TIME(22,0,0), D14&lt;=TIME(23,59,59)), TIME(7,0,0), ""))))))))</f>
        <v/>
      </c>
      <c r="F14" s="149" t="n"/>
      <c r="G14" s="148">
        <f>IF(AND(D14&gt;=TIME(6,0,0),D14&lt;=TIME(8,0,0)),E14,"")</f>
        <v/>
      </c>
      <c r="H14" s="54" t="n"/>
      <c r="I14" s="55">
        <f>ROUND(IF(OR(D14="",E14="",E14=0),0,IF(H14="",MOD(E14-D14,1)*24,MOD(H14-D14,1)*24)),2)</f>
        <v/>
      </c>
      <c r="J14" s="150" t="n"/>
      <c r="K14" s="270" t="n"/>
      <c r="L14" s="271" t="n"/>
      <c r="M14" s="272">
        <f>MAX(0,V14-W14)</f>
        <v/>
      </c>
      <c r="N14" s="56">
        <f>(IF(OR($C14="",$D14=""),0,
 IF(OR($A14="Holiday",$A15="Holiday"),
    IF(ISNUMBER(MATCH(TRIM($B14),{"Phagwah","Good Friday","Easter Monday","Labour Day","Christmas","Eid ul Azha","Romans-2","Globe-12","Neptune P1"},0)),0,$I14),
 IF(AND(NOT(OR($A14="Annual Leave",$A15="Annual Leave")),$A14="Off day"),$I14,
  MAX(0,$I14-$V14)
  ))))+W14</f>
        <v/>
      </c>
      <c r="O14" s="56">
        <f>IF(AND(OR($A14="Holiday",$A15="Holiday"),
        ISNUMBER(MATCH(TRIM($B14),{"Phagwah","Good Friday","Easter Monday","Labour Day","Christmas","Eid ul Azha","Romans-2","Globe-12","Neptune P1"},0))),
   $I14,0)</f>
        <v/>
      </c>
      <c r="P14" s="56">
        <f>IF(OR($O$7="Canteen",$O$7="Head Office"),0,IF($I14&lt;=0,0,IF(OR(OR(TRIM($J14)="Hebrews",TRIM($J14)="Romans",TRIM($J14)="Romans-2",TRIM($J14)="Globe",TRIM($J14)="Globe-12",TRIM($J14)="Neptune P1"),AND($I15&gt;0,OR(TRIM($J15)="Hebrews",TRIM($J15)="Romans",TRIM($J15)="Romans-2",TRIM($J15)="Globe",TRIM($J15)="Globe-12",TRIM($J15)="Neptune P1"))),1,0)))</f>
        <v/>
      </c>
      <c r="Q14" s="57" t="n"/>
      <c r="R14" s="56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IF($I14&gt;0,1,0),
      0
   ),
0))</f>
        <v/>
      </c>
      <c r="S14" s="56">
        <f>IF(OR($A14="Annual Leave",$A15="Annual Leave"),IF($A14="Annual Leave",8,0),0)</f>
        <v/>
      </c>
      <c r="T14" s="58" t="n"/>
      <c r="U14" s="144">
        <f>MAX(0,40-Y14)</f>
        <v/>
      </c>
      <c r="V14" s="151">
        <f>IF(OR($C14="",$D14=""),0,
 IF(OR($A14="Holiday",$A15="Holiday"),0,
 IF(AND(NOT(OR($A14="Annual Leave",$A15="Annual Leave")),$A14="Off day"),0,
  IF($I14+$I15&gt;=8,IF($I14&gt;=8,8,$I14),$I14)
  )))</f>
        <v/>
      </c>
      <c r="W14" s="151">
        <f>MAX(0,V14-U14)</f>
        <v/>
      </c>
      <c r="X14" s="151">
        <f>IF(C14="","",C14-WEEKDAY(C14,1)+1)</f>
        <v/>
      </c>
      <c r="Y14" s="151">
        <f>IF(X14=X14,$L$11,0)</f>
        <v/>
      </c>
      <c r="Z14" s="151" t="n"/>
      <c r="AA14" s="151" t="n"/>
      <c r="AB14" s="151" t="n"/>
      <c r="AC14" s="351" t="n"/>
      <c r="AD14" s="351" t="n"/>
      <c r="AE14" s="351" t="n"/>
      <c r="AF14" s="351" t="n"/>
    </row>
    <row r="15" ht="24" customHeight="1" s="348" thickBot="1">
      <c r="A15" s="147" t="inlineStr">
        <is>
          <t>On Day</t>
        </is>
      </c>
      <c r="B15" s="269" t="n"/>
      <c r="C15" s="89">
        <f>C14</f>
        <v/>
      </c>
      <c r="D15" s="59" t="n"/>
      <c r="E15" s="152">
        <f>IF(D15="", "",
 IF(D15=TIME(0,0,0), 0,
 IF(AND(D15&gt;=TIME(0,0,1), D15&lt;=TIME(2,0,0)), TIME(7,0,0),
 IF(AND(D15&gt;=TIME(6,0,0), D15&lt;=TIME(8,0,0)), TIME(12,0,0),
 IF(AND(D15&gt;TIME(8,0,0), D15&lt;=TIME(13,59,0)), TIME(15,0,0),
 IF(AND(D15&gt;=TIME(14,0,0), D15&lt;=TIME(17,59,0)), TIME(21,0,0),
 IF(AND(D15&gt;=TIME(18,0,0), D15&lt;=TIME(21,59,0)), TIME(0,0,0),
 IF(AND(D15&gt;=TIME(22,0,0), D15&lt;=TIME(23,59,59)), TIME(7,0,0), ""))))))))</f>
        <v/>
      </c>
      <c r="F15" s="153" t="n"/>
      <c r="G15" s="152">
        <f>IF(AND(D15&gt;=TIME(6,0,0),D15&lt;=TIME(8,0,0)),E15,"")</f>
        <v/>
      </c>
      <c r="H15" s="59" t="n"/>
      <c r="I15" s="60">
        <f>ROUND(IF(OR(D15="",E15="",E15=0),0,IF(H15="",MOD(E15-D15,1)*24,MOD(H15-D15,1)*24)),2)</f>
        <v/>
      </c>
      <c r="J15" s="150" t="n"/>
      <c r="K15" s="270" t="n"/>
      <c r="L15" s="271" t="n"/>
      <c r="M15" s="272">
        <f>MAX(0,V15-W15)</f>
        <v/>
      </c>
      <c r="N15" s="61">
        <f>(IF(OR($C15="",$D15=""),0,
 IF(OR($A14="Holiday",$A15="Holiday"),
    IF(ISNUMBER(MATCH(TRIM($B15),{"Phagwah","Good Friday","Easter Monday","Labour Day","Christmas","Eid ul Azha","Romans-2","Globe-12","Neptune P1"},0)),0,$I15),
 IF(AND(NOT(OR($A14="Annual Leave",$A15="Annual Leave")),$A15="Off day"),$I15,
  MAX(0,$I15-$V15)
  ))))+W15</f>
        <v/>
      </c>
      <c r="O15" s="61">
        <f>IF(AND(OR($A14="Holiday",$A15="Holiday"),
        ISNUMBER(MATCH(TRIM($B15),{"Phagwah","Good Friday","Easter Monday","Labour Day","Christmas","Eid ul Azha","Romans-2","Globe-12","Neptune P1"},0))),
   $I15,0)</f>
        <v/>
      </c>
      <c r="P15" s="61">
        <f>IF(OR($O$7="Canteen",$O$7="Head Office"),0,IF($I15&lt;=0,0,IF(AND($I14&lt;=0,OR(TRIM($J15)="Hebrews",TRIM($J15)="Romans",TRIM($J15)="Romans-2",TRIM($J15)="Globe",TRIM($J15)="Globe-12",TRIM($J15)="Neptune P1")),1,0)))</f>
        <v/>
      </c>
      <c r="Q15" s="62" t="n"/>
      <c r="R15" s="61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IF(AND($I14=0,$I15&gt;0),1,0),
      0
   ),
0))</f>
        <v/>
      </c>
      <c r="S15" s="61">
        <f>IF(OR($A14="Annual Leave",$A15="Annual Leave"),IF(AND($A14&lt;&gt;"Annual Leave",$A15="Annual Leave"),8,0),0)</f>
        <v/>
      </c>
      <c r="T15" s="63" t="n"/>
      <c r="U15" s="144">
        <f>MAX(0,40-Y15)</f>
        <v/>
      </c>
      <c r="V15" s="151">
        <f>IF(OR($C15="",$D15=""),0,
 IF(OR($A14="Holiday",$A15="Holiday"),0,
 IF(AND(NOT(OR($A14="Annual Leave",$A15="Annual Leave")),$A15="Off day"),0,
  IF($I14+$I15&gt;=8,IF($I14&gt;=8,0,8-$I14),$I15)
  )))</f>
        <v/>
      </c>
      <c r="W15" s="151">
        <f>MAX(0,V15-U15)</f>
        <v/>
      </c>
      <c r="X15" s="151">
        <f>IF(C15="","",C15-WEEKDAY(C15,1)+1)</f>
        <v/>
      </c>
      <c r="Y15" s="151">
        <f>SUMPRODUCT(($X$14:$X14=X15)*(($V$14:$V14)+($O$14:$O14)))+IF(X15=X14,$L$11,0)</f>
        <v/>
      </c>
      <c r="Z15" s="151" t="n"/>
      <c r="AA15" s="151" t="n"/>
      <c r="AB15" s="151" t="n"/>
      <c r="AC15" s="351" t="n"/>
      <c r="AD15" s="351" t="n"/>
      <c r="AE15" s="351" t="n"/>
      <c r="AF15" s="351" t="n"/>
    </row>
    <row r="16" ht="24" customHeight="1" s="348" thickBot="1">
      <c r="A16" s="154" t="inlineStr">
        <is>
          <t>On Day</t>
        </is>
      </c>
      <c r="B16" s="273" t="n"/>
      <c r="C16" s="90">
        <f>C14+1</f>
        <v/>
      </c>
      <c r="D16" s="8" t="n"/>
      <c r="E16" s="155">
        <f>IF(D16="", "",
 IF(D16=TIME(0,0,0), 0,
 IF(AND(D16&gt;=TIME(0,0,1), D16&lt;=TIME(2,0,0)), TIME(7,0,0),
 IF(AND(D16&gt;=TIME(6,0,0), D16&lt;=TIME(8,0,0)), TIME(12,0,0),
 IF(AND(D16&gt;TIME(8,0,0), D16&lt;=TIME(13,59,0)), TIME(15,0,0),
 IF(AND(D16&gt;=TIME(14,0,0), D16&lt;=TIME(17,59,0)), TIME(21,0,0),
 IF(AND(D16&gt;=TIME(18,0,0), D16&lt;=TIME(21,59,0)), TIME(0,0,0),
 IF(AND(D16&gt;=TIME(22,0,0), D16&lt;=TIME(23,59,59)), TIME(7,0,0), ""))))))))</f>
        <v/>
      </c>
      <c r="F16" s="156" t="n"/>
      <c r="G16" s="155">
        <f>IF(AND(D16&gt;=TIME(6,0,0),D16&lt;=TIME(8,0,0)),E16,"")</f>
        <v/>
      </c>
      <c r="H16" s="8" t="n"/>
      <c r="I16" s="30">
        <f>ROUND(IF(OR(D16="",E16="",E16=0),0,IF(H16="",MOD(E16-D16,1)*24,MOD(H16-D16,1)*24)),2)</f>
        <v/>
      </c>
      <c r="J16" s="157" t="n"/>
      <c r="K16" s="274" t="n"/>
      <c r="L16" s="271" t="n"/>
      <c r="M16" s="275">
        <f>MAX(0,V16-W16)</f>
        <v/>
      </c>
      <c r="N16" s="9">
        <f>(IF(OR($C16="",$D16=""),0,
 IF(OR($A16="Holiday",$A17="Holiday"),
    IF(ISNUMBER(MATCH(TRIM($B16),{"Phagwah","Good Friday","Easter Monday","Labour Day","Christmas","Eid ul Azha","Romans-2","Globe-12","Neptune P1"},0)),0,$I16),
 IF(AND(NOT(OR($A16="Annual Leave",$A17="Annual Leave")),$A16="Off day"),$I16,
  MAX(0,$I16-$V16)
  ))))+W16</f>
        <v/>
      </c>
      <c r="O16" s="9">
        <f>IF(AND(OR($A16="Holiday",$A17="Holiday"),
        ISNUMBER(MATCH(TRIM($B16),{"Phagwah","Good Friday","Easter Monday","Labour Day","Christmas","Eid ul Azha","Romans-2","Globe-12","Neptune P1"},0))),
   $I16,0)</f>
        <v/>
      </c>
      <c r="P16" s="9">
        <f>IF(OR($O$7="Canteen",$O$7="Head Office"),0,IF($I16&lt;=0,0,IF(OR(OR(TRIM($J16)="Hebrews",TRIM($J16)="Romans",TRIM($J16)="Romans-2",TRIM($J16)="Globe",TRIM($J16)="Globe-12",TRIM($J16)="Neptune P1"),AND($I17&gt;0,OR(TRIM($J17)="Hebrews",TRIM($J17)="Romans",TRIM($J17)="Romans-2",TRIM($J17)="Globe",TRIM($J17)="Globe-12",TRIM($J17)="Neptune P1"))),1,0)))</f>
        <v/>
      </c>
      <c r="Q16" s="10" t="n"/>
      <c r="R16" s="9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IF($I16&gt;0,1,0),
      0
   ),
0))</f>
        <v/>
      </c>
      <c r="S16" s="9">
        <f>IF(OR($A16="Annual Leave",$A17="Annual Leave"),IF($A16="Annual Leave",8,0),0)</f>
        <v/>
      </c>
      <c r="T16" s="91" t="n"/>
      <c r="U16" s="144">
        <f>MAX(0,40-Y16)</f>
        <v/>
      </c>
      <c r="V16" s="351">
        <f>IF(OR($C16="",$D16=""),0,
 IF(OR($A16="Holiday",$A17="Holiday"),0,
 IF(AND(NOT(OR($A16="Annual Leave",$A17="Annual Leave")),$A16="Off day"),0,
  IF($I16+$I17&gt;=8,IF($I16&gt;=8,8,$I16),$I16)
  )))</f>
        <v/>
      </c>
      <c r="W16" s="351">
        <f>MAX(0,V16-U16)</f>
        <v/>
      </c>
      <c r="X16" s="351">
        <f>IF(C16="","",C16-WEEKDAY(C16,1)+1)</f>
        <v/>
      </c>
      <c r="Y16" s="351">
        <f>SUMPRODUCT(($X$14:$X15=X16)*(($V$14:$V15)+($O$14:$O15)))+IF(X16=X14,$L$11,0)</f>
        <v/>
      </c>
      <c r="Z16" s="351" t="n"/>
      <c r="AA16" s="351" t="n"/>
      <c r="AB16" s="351" t="n"/>
      <c r="AC16" s="351" t="n"/>
      <c r="AD16" s="351" t="n"/>
      <c r="AE16" s="351" t="n"/>
      <c r="AF16" s="351" t="n"/>
    </row>
    <row r="17" ht="24" customHeight="1" s="348" thickBot="1">
      <c r="A17" s="154" t="inlineStr">
        <is>
          <t>On Day</t>
        </is>
      </c>
      <c r="B17" s="273" t="n"/>
      <c r="C17" s="90">
        <f>C16</f>
        <v/>
      </c>
      <c r="D17" s="276" t="n"/>
      <c r="E17" s="277">
        <f>IF(D17="", "",
 IF(D17=TIME(0,0,0), 0,
 IF(AND(D17&gt;=TIME(0,0,1), D17&lt;=TIME(2,0,0)), TIME(7,0,0),
 IF(AND(D17&gt;=TIME(6,0,0), D17&lt;=TIME(8,0,0)), TIME(12,0,0),
 IF(AND(D17&gt;TIME(8,0,0), D17&lt;=TIME(13,59,0)), TIME(15,0,0),
 IF(AND(D17&gt;=TIME(14,0,0), D17&lt;=TIME(17,59,0)), TIME(21,0,0),
 IF(AND(D17&gt;=TIME(18,0,0), D17&lt;=TIME(21,59,0)), TIME(0,0,0),
 IF(AND(D17&gt;=TIME(22,0,0), D17&lt;=TIME(23,59,59)), TIME(7,0,0), ""))))))))</f>
        <v/>
      </c>
      <c r="F17" s="156" t="n"/>
      <c r="G17" s="277">
        <f>IF(AND(D17&gt;=TIME(6,0,0),D17&lt;=TIME(8,0,0)),E17,"")</f>
        <v/>
      </c>
      <c r="H17" s="276" t="n"/>
      <c r="I17" s="30">
        <f>ROUND(IF(OR(D17="",E17="",E17=0),0,IF(H17="",MOD(E17-D17,1)*24,MOD(H17-D17,1)*24)),2)</f>
        <v/>
      </c>
      <c r="J17" s="158" t="n"/>
      <c r="K17" s="274" t="n"/>
      <c r="L17" s="271" t="n"/>
      <c r="M17" s="275">
        <f>MAX(0,V17-W17)</f>
        <v/>
      </c>
      <c r="N17" s="278">
        <f>(IF(OR($C17="",$D17=""),0,
 IF(OR($A16="Holiday",$A17="Holiday"),
    IF(ISNUMBER(MATCH(TRIM($B17),{"Phagwah","Good Friday","Easter Monday","Labour Day","Christmas","Eid ul Azha","Romans-2","Globe-12","Neptune P1"},0)),0,$I17),
 IF(AND(NOT(OR($A16="Annual Leave",$A17="Annual Leave")),$A17="Off day"),$I17,
  MAX(0,$I17-$V17)
  ))))+W17</f>
        <v/>
      </c>
      <c r="O17" s="278">
        <f>IF(AND(OR($A16="Holiday",$A17="Holiday"),
        ISNUMBER(MATCH(TRIM($B17),{"Phagwah","Good Friday","Easter Monday","Labour Day","Christmas","Eid ul Azha","Romans-2","Globe-12","Neptune P1"},0))),
   $I17,0)</f>
        <v/>
      </c>
      <c r="P17" s="278">
        <f>IF(OR($O$7="Canteen",$O$7="Head Office"),0,IF($I17&lt;=0,0,IF(AND($I16&lt;=0,OR(TRIM($J17)="Hebrews",TRIM($J17)="Romans",TRIM($J17)="Romans-2",TRIM($J17)="Globe",TRIM($J17)="Globe-12",TRIM($J17)="Neptune P1")),1,0)))</f>
        <v/>
      </c>
      <c r="Q17" s="279" t="n"/>
      <c r="R17" s="278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IF(AND($I16=0,$I17&gt;0),1,0),
      0
   ),
0))</f>
        <v/>
      </c>
      <c r="S17" s="278">
        <f>IF(OR($A16="Annual Leave",$A17="Annual Leave"),IF(AND($A16&lt;&gt;"Annual Leave",$A17="Annual Leave"),8,0),0)</f>
        <v/>
      </c>
      <c r="T17" s="280" t="n"/>
      <c r="U17" s="144">
        <f>MAX(0,40-Y17)</f>
        <v/>
      </c>
      <c r="V17" s="351">
        <f>IF(OR($C17="",$D17=""),0,
 IF(OR($A16="Holiday",$A17="Holiday"),0,
 IF(AND(NOT(OR($A16="Annual Leave",$A17="Annual Leave")),$A17="Off day"),0,
  IF($I16+$I17&gt;=8,IF($I16&gt;=8,0,8-$I16),$I17)
  )))</f>
        <v/>
      </c>
      <c r="W17" s="351">
        <f>MAX(0,V17-U17)</f>
        <v/>
      </c>
      <c r="X17" s="351">
        <f>IF(C17="","",C17-WEEKDAY(C17,1)+1)</f>
        <v/>
      </c>
      <c r="Y17" s="351">
        <f>SUMPRODUCT(($X$14:$X16=X17)*(($V$14:$V16)+($O$14:$O16)))+IF(X17=X14,$L$11,0)</f>
        <v/>
      </c>
      <c r="Z17" s="351" t="n"/>
      <c r="AA17" s="351" t="n"/>
      <c r="AB17" s="351" t="n"/>
      <c r="AC17" s="351" t="n"/>
      <c r="AD17" s="351" t="n"/>
      <c r="AE17" s="351" t="n"/>
      <c r="AF17" s="351" t="n"/>
    </row>
    <row r="18" ht="24" customHeight="1" s="348" thickBot="1">
      <c r="A18" s="159" t="inlineStr">
        <is>
          <t>On Day</t>
        </is>
      </c>
      <c r="B18" s="281" t="n"/>
      <c r="C18" s="92">
        <f>C16+1</f>
        <v/>
      </c>
      <c r="D18" s="31" t="n"/>
      <c r="E18" s="160">
        <f>IF(D18="", "",
 IF(D18=TIME(0,0,0), 0,
 IF(AND(D18&gt;=TIME(0,0,1), D18&lt;=TIME(2,0,0)), TIME(7,0,0),
 IF(AND(D18&gt;=TIME(6,0,0), D18&lt;=TIME(8,0,0)), TIME(12,0,0),
 IF(AND(D18&gt;TIME(8,0,0), D18&lt;=TIME(13,59,0)), TIME(15,0,0),
 IF(AND(D18&gt;=TIME(14,0,0), D18&lt;=TIME(17,59,0)), TIME(21,0,0),
 IF(AND(D18&gt;=TIME(18,0,0), D18&lt;=TIME(21,59,0)), TIME(0,0,0),
 IF(AND(D18&gt;=TIME(22,0,0), D18&lt;=TIME(23,59,59)), TIME(7,0,0), ""))))))))</f>
        <v/>
      </c>
      <c r="F18" s="161" t="n"/>
      <c r="G18" s="160">
        <f>IF(AND(D18&gt;=TIME(6,0,0),D18&lt;=TIME(8,0,0)),E18,"")</f>
        <v/>
      </c>
      <c r="H18" s="31" t="n"/>
      <c r="I18" s="32">
        <f>ROUND(IF(OR(D18="",E18="",E18=0),0,IF(H18="",MOD(E18-D18,1)*24,MOD(H18-D18,1)*24)),2)</f>
        <v/>
      </c>
      <c r="J18" s="162" t="n"/>
      <c r="K18" s="282" t="n"/>
      <c r="L18" s="271" t="n"/>
      <c r="M18" s="283">
        <f>MAX(0,V18-W18)</f>
        <v/>
      </c>
      <c r="N18" s="33">
        <f>(IF(OR($C18="",$D18=""),0,
 IF(OR($A18="Holiday",$A19="Holiday"),
    IF(ISNUMBER(MATCH(TRIM($B18),{"Phagwah","Good Friday","Easter Monday","Labour Day","Christmas","Eid ul Azha","Romans-2","Globe-12","Neptune P1"},0)),0,$I18),
 IF(AND(NOT(OR($A18="Annual Leave",$A19="Annual Leave")),$A18="Off day"),$I18,
  MAX(0,$I18-$V18)
  ))))+W18</f>
        <v/>
      </c>
      <c r="O18" s="33">
        <f>IF(AND(OR($A18="Holiday",$A19="Holiday"),
        ISNUMBER(MATCH(TRIM($B18),{"Phagwah","Good Friday","Easter Monday","Labour Day","Christmas","Eid ul Azha","Romans-2","Globe-12","Neptune P1"},0))),
   $I18,0)</f>
        <v/>
      </c>
      <c r="P18" s="33">
        <f>IF(OR($O$7="Canteen",$O$7="Head Office"),0,IF($I18&lt;=0,0,IF(OR(OR(TRIM($J18)="Hebrews",TRIM($J18)="Romans",TRIM($J18)="Romans-2",TRIM($J18)="Globe",TRIM($J18)="Globe-12",TRIM($J18)="Neptune P1"),AND($I19&gt;0,OR(TRIM($J19)="Hebrews",TRIM($J19)="Romans",TRIM($J19)="Romans-2",TRIM($J19)="Globe",TRIM($J19)="Globe-12",TRIM($J19)="Neptune P1"))),1,0)))</f>
        <v/>
      </c>
      <c r="Q18" s="34" t="n"/>
      <c r="R18" s="33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IF($I18&gt;0,1,0),
      0
   ),
0))</f>
        <v/>
      </c>
      <c r="S18" s="33">
        <f>IF(OR($A18="Annual Leave",$A19="Annual Leave"),IF($A18="Annual Leave",8,0),0)</f>
        <v/>
      </c>
      <c r="T18" s="35" t="n"/>
      <c r="U18" s="144">
        <f>MAX(0,40-Y18)</f>
        <v/>
      </c>
      <c r="V18" s="351">
        <f>IF(OR($C18="",$D18=""),0,
 IF(OR($A18="Holiday",$A19="Holiday"),0,
 IF(AND(NOT(OR($A18="Annual Leave",$A19="Annual Leave")),$A18="Off day"),0,
  IF($I18+$I19&gt;=8,IF($I18&gt;=8,8,$I18),$I18)
  )))</f>
        <v/>
      </c>
      <c r="W18" s="351">
        <f>MAX(0,V18-U18)</f>
        <v/>
      </c>
      <c r="X18" s="351">
        <f>IF(C18="","",C18-WEEKDAY(C18,1)+1)</f>
        <v/>
      </c>
      <c r="Y18" s="351">
        <f>SUMPRODUCT(($X$14:$X17=X18)*(($V$14:$V17)+($O$14:$O17)))+IF(X18=X14,$L$11,0)</f>
        <v/>
      </c>
      <c r="Z18" s="351" t="n"/>
      <c r="AA18" s="351" t="n"/>
      <c r="AB18" s="351" t="n"/>
      <c r="AC18" s="351" t="n"/>
      <c r="AD18" s="351" t="n"/>
      <c r="AE18" s="351" t="n"/>
      <c r="AF18" s="351" t="n"/>
    </row>
    <row r="19" ht="24" customHeight="1" s="348" thickBot="1">
      <c r="A19" s="159" t="inlineStr">
        <is>
          <t>On Day</t>
        </is>
      </c>
      <c r="B19" s="281" t="n"/>
      <c r="C19" s="93">
        <f>C18</f>
        <v/>
      </c>
      <c r="D19" s="36" t="n"/>
      <c r="E19" s="163">
        <f>IF(D19="", "",
 IF(D19=TIME(0,0,0), 0,
 IF(AND(D19&gt;=TIME(0,0,1), D19&lt;=TIME(2,0,0)), TIME(7,0,0),
 IF(AND(D19&gt;=TIME(6,0,0), D19&lt;=TIME(8,0,0)), TIME(12,0,0),
 IF(AND(D19&gt;TIME(8,0,0), D19&lt;=TIME(13,59,0)), TIME(15,0,0),
 IF(AND(D19&gt;=TIME(14,0,0), D19&lt;=TIME(17,59,0)), TIME(21,0,0),
 IF(AND(D19&gt;=TIME(18,0,0), D19&lt;=TIME(21,59,0)), TIME(0,0,0),
 IF(AND(D19&gt;=TIME(22,0,0), D19&lt;=TIME(23,59,59)), TIME(7,0,0), ""))))))))</f>
        <v/>
      </c>
      <c r="F19" s="164" t="n"/>
      <c r="G19" s="163">
        <f>IF(AND(D19&gt;=TIME(6,0,0),D19&lt;=TIME(8,0,0)),E19,"")</f>
        <v/>
      </c>
      <c r="H19" s="36" t="n"/>
      <c r="I19" s="37">
        <f>ROUND(IF(OR(D19="",E19="",E19=0),0,IF(H19="",MOD(E19-D19,1)*24,MOD(H19-D19,1)*24)),2)</f>
        <v/>
      </c>
      <c r="J19" s="162" t="n"/>
      <c r="K19" s="282" t="n"/>
      <c r="L19" s="271" t="n"/>
      <c r="M19" s="283">
        <f>MAX(0,V19-W19)</f>
        <v/>
      </c>
      <c r="N19" s="38">
        <f>(IF(OR($C19="",$D19=""),0,
 IF(OR($A18="Holiday",$A19="Holiday"),
    IF(ISNUMBER(MATCH(TRIM($B19),{"Phagwah","Good Friday","Easter Monday","Labour Day","Christmas","Eid ul Azha","Romans-2","Globe-12","Neptune P1"},0)),0,$I19),
 IF(AND(NOT(OR($A18="Annual Leave",$A19="Annual Leave")),$A19="Off day"),$I19,
  MAX(0,$I19-$V19)
  ))))+W19</f>
        <v/>
      </c>
      <c r="O19" s="38">
        <f>IF(AND(OR($A18="Holiday",$A19="Holiday"),
        ISNUMBER(MATCH(TRIM($B19),{"Phagwah","Good Friday","Easter Monday","Labour Day","Christmas","Eid ul Azha","Romans-2","Globe-12","Neptune P1"},0))),
   $I19,0)</f>
        <v/>
      </c>
      <c r="P19" s="38">
        <f>IF(OR($O$7="Canteen",$O$7="Head Office"),0,IF($I19&lt;=0,0,IF(AND($I18&lt;=0,OR(TRIM($J19)="Hebrews",TRIM($J19)="Romans",TRIM($J19)="Romans-2",TRIM($J19)="Globe",TRIM($J19)="Globe-12",TRIM($J19)="Neptune P1")),1,0)))</f>
        <v/>
      </c>
      <c r="Q19" s="39" t="n"/>
      <c r="R19" s="38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IF(AND($I18=0,$I19&gt;0),1,0),
      0
   ),
0))</f>
        <v/>
      </c>
      <c r="S19" s="38">
        <f>IF(OR($A18="Annual Leave",$A19="Annual Leave"),IF(AND($A18&lt;&gt;"Annual Leave",$A19="Annual Leave"),8,0),0)</f>
        <v/>
      </c>
      <c r="T19" s="40" t="n"/>
      <c r="U19" s="144">
        <f>MAX(0,40-Y19)</f>
        <v/>
      </c>
      <c r="V19" s="351">
        <f>IF(OR($C19="",$D19=""),0,
 IF(OR($A18="Holiday",$A19="Holiday"),0,
 IF(AND(NOT(OR($A18="Annual Leave",$A19="Annual Leave")),$A19="Off day"),0,
  IF($I18+$I19&gt;=8,IF($I18&gt;=8,0,8-$I18),$I19)
  )))</f>
        <v/>
      </c>
      <c r="W19" s="351">
        <f>MAX(0,V19-U19)</f>
        <v/>
      </c>
      <c r="X19" s="351">
        <f>IF(C19="","",C19-WEEKDAY(C19,1)+1)</f>
        <v/>
      </c>
      <c r="Y19" s="351">
        <f>SUMPRODUCT(($X$14:$X18=X19)*(($V$14:$V18)+($O$14:$O18)))+IF(X19=X14,$L$11,0)</f>
        <v/>
      </c>
      <c r="Z19" s="351" t="n"/>
      <c r="AA19" s="351" t="n"/>
      <c r="AB19" s="351" t="n"/>
      <c r="AC19" s="351" t="n"/>
      <c r="AD19" s="351" t="n"/>
      <c r="AE19" s="351" t="n"/>
      <c r="AF19" s="351" t="n"/>
    </row>
    <row r="20" ht="24" customHeight="1" s="348" thickBot="1">
      <c r="A20" s="165" t="inlineStr">
        <is>
          <t>On Day</t>
        </is>
      </c>
      <c r="B20" s="284" t="n"/>
      <c r="C20" s="94">
        <f>C18+1</f>
        <v/>
      </c>
      <c r="D20" s="41" t="n"/>
      <c r="E20" s="166">
        <f>IF(D20="", "",
 IF(D20=TIME(0,0,0), 0,
 IF(AND(D20&gt;=TIME(0,0,1), D20&lt;=TIME(2,0,0)), TIME(7,0,0),
 IF(AND(D20&gt;=TIME(6,0,0), D20&lt;=TIME(8,0,0)), TIME(12,0,0),
 IF(AND(D20&gt;TIME(8,0,0), D20&lt;=TIME(13,59,0)), TIME(15,0,0),
 IF(AND(D20&gt;=TIME(14,0,0), D20&lt;=TIME(17,59,0)), TIME(21,0,0),
 IF(AND(D20&gt;=TIME(18,0,0), D20&lt;=TIME(21,59,0)), TIME(0,0,0),
 IF(AND(D20&gt;=TIME(22,0,0), D20&lt;=TIME(23,59,59)), TIME(7,0,0), ""))))))))</f>
        <v/>
      </c>
      <c r="F20" s="167" t="n"/>
      <c r="G20" s="166">
        <f>IF(AND(D20&gt;=TIME(6,0,0),D20&lt;=TIME(8,0,0)),E20,"")</f>
        <v/>
      </c>
      <c r="H20" s="41" t="n"/>
      <c r="I20" s="95">
        <f>ROUND(IF(OR(D20="",E20="",E20=0),0,IF(H20="",MOD(E20-D20,1)*24,MOD(H20-D20,1)*24)),2)</f>
        <v/>
      </c>
      <c r="J20" s="168" t="n"/>
      <c r="K20" s="285" t="n"/>
      <c r="L20" s="271" t="n"/>
      <c r="M20" s="286">
        <f>MAX(0,V20-W20)</f>
        <v/>
      </c>
      <c r="N20" s="42">
        <f>(IF(OR($C20="",$D20=""),0,
 IF(OR($A20="Holiday",$A21="Holiday"),
    IF(ISNUMBER(MATCH(TRIM($B20),{"Phagwah","Good Friday","Easter Monday","Labour Day","Christmas","Eid ul Azha","Romans-2","Globe-12","Neptune P1"},0)),0,$I20),
 IF(AND(NOT(OR($A20="Annual Leave",$A21="Annual Leave")),$A20="Off day"),$I20,
  MAX(0,$I20-$V20)
  ))))+W20</f>
        <v/>
      </c>
      <c r="O20" s="42">
        <f>IF(AND(OR($A20="Holiday",$A21="Holiday"),
        ISNUMBER(MATCH(TRIM($B20),{"Phagwah","Good Friday","Easter Monday","Labour Day","Christmas","Eid ul Azha","Romans-2","Globe-12","Neptune P1"},0))),
   $I20,0)</f>
        <v/>
      </c>
      <c r="P20" s="42">
        <f>IF(OR($O$7="Canteen",$O$7="Head Office"),0,IF($I20&lt;=0,0,IF(OR(OR(TRIM($J20)="Hebrews",TRIM($J20)="Romans",TRIM($J20)="Romans-2",TRIM($J20)="Globe",TRIM($J20)="Globe-12",TRIM($J20)="Neptune P1"),AND($I21&gt;0,OR(TRIM($J21)="Hebrews",TRIM($J21)="Romans",TRIM($J21)="Romans-2",TRIM($J21)="Globe",TRIM($J21)="Globe-12",TRIM($J21)="Neptune P1"))),1,0)))</f>
        <v/>
      </c>
      <c r="Q20" s="43" t="n"/>
      <c r="R20" s="42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IF($I20&gt;0,1,0),
      0
   ),
0))</f>
        <v/>
      </c>
      <c r="S20" s="42">
        <f>IF(OR($A20="Annual Leave",$A21="Annual Leave"),IF($A20="Annual Leave",8,0),0)</f>
        <v/>
      </c>
      <c r="T20" s="96" t="n"/>
      <c r="U20" s="144">
        <f>MAX(0,40-Y20)</f>
        <v/>
      </c>
      <c r="V20" s="351">
        <f>IF(OR($C20="",$D20=""),0,
 IF(OR($A20="Holiday",$A21="Holiday"),0,
 IF(AND(NOT(OR($A20="Annual Leave",$A21="Annual Leave")),$A20="Off day"),0,
  IF($I20+$I21&gt;=8,IF($I20&gt;=8,8,$I20),$I20)
  )))</f>
        <v/>
      </c>
      <c r="W20" s="351">
        <f>MAX(0,V20-U20)</f>
        <v/>
      </c>
      <c r="X20" s="351">
        <f>IF(C20="","",C20-WEEKDAY(C20,1)+1)</f>
        <v/>
      </c>
      <c r="Y20" s="351">
        <f>SUMPRODUCT(($X$14:$X19=X20)*(($V$14:$V19)+($O$14:$O19)))+IF(X20=X14,$L$11,0)</f>
        <v/>
      </c>
      <c r="Z20" s="351" t="n"/>
      <c r="AA20" s="351" t="n"/>
      <c r="AB20" s="351" t="n"/>
      <c r="AC20" s="351" t="n"/>
      <c r="AD20" s="351" t="n"/>
      <c r="AE20" s="351" t="n"/>
      <c r="AF20" s="351" t="n"/>
    </row>
    <row r="21" ht="24" customHeight="1" s="348" thickBot="1">
      <c r="A21" s="165" t="inlineStr">
        <is>
          <t>On Day</t>
        </is>
      </c>
      <c r="B21" s="284" t="n"/>
      <c r="C21" s="94">
        <f>C20</f>
        <v/>
      </c>
      <c r="D21" s="287" t="n"/>
      <c r="E21" s="288">
        <f>IF(D21="", "",
 IF(D21=TIME(0,0,0), 0,
 IF(AND(D21&gt;=TIME(0,0,1), D21&lt;=TIME(2,0,0)), TIME(7,0,0),
 IF(AND(D21&gt;=TIME(6,0,0), D21&lt;=TIME(8,0,0)), TIME(12,0,0),
 IF(AND(D21&gt;TIME(8,0,0), D21&lt;=TIME(13,59,0)), TIME(15,0,0),
 IF(AND(D21&gt;=TIME(14,0,0), D21&lt;=TIME(17,59,0)), TIME(21,0,0),
 IF(AND(D21&gt;=TIME(18,0,0), D21&lt;=TIME(21,59,0)), TIME(0,0,0),
 IF(AND(D21&gt;=TIME(22,0,0), D21&lt;=TIME(23,59,59)), TIME(7,0,0), ""))))))))</f>
        <v/>
      </c>
      <c r="F21" s="167" t="n"/>
      <c r="G21" s="288">
        <f>IF(AND(D21&gt;=TIME(6,0,0),D21&lt;=TIME(8,0,0)),E21,"")</f>
        <v/>
      </c>
      <c r="H21" s="287" t="n"/>
      <c r="I21" s="95">
        <f>ROUND(IF(OR(D21="",E21="",E21=0),0,IF(H21="",MOD(E21-D21,1)*24,MOD(H21-D21,1)*24)),2)</f>
        <v/>
      </c>
      <c r="J21" s="169" t="n"/>
      <c r="K21" s="285" t="n"/>
      <c r="L21" s="271" t="n"/>
      <c r="M21" s="286">
        <f>MAX(0,V21-W21)</f>
        <v/>
      </c>
      <c r="N21" s="289">
        <f>(IF(OR($C21="",$D21=""),0,
 IF(OR($A20="Holiday",$A21="Holiday"),
    IF(ISNUMBER(MATCH(TRIM($B21),{"Phagwah","Good Friday","Easter Monday","Labour Day","Christmas","Eid ul Azha","Romans-2","Globe-12","Neptune P1"},0)),0,$I21),
 IF(AND(NOT(OR($A20="Annual Leave",$A21="Annual Leave")),$A21="Off day"),$I21,
  MAX(0,$I21-$V21)
  ))))+W21</f>
        <v/>
      </c>
      <c r="O21" s="289">
        <f>IF(AND(OR($A20="Holiday",$A21="Holiday"),
        ISNUMBER(MATCH(TRIM($B21),{"Phagwah","Good Friday","Easter Monday","Labour Day","Christmas","Eid ul Azha","Romans-2","Globe-12","Neptune P1"},0))),
   $I21,0)</f>
        <v/>
      </c>
      <c r="P21" s="289">
        <f>IF(OR($O$7="Canteen",$O$7="Head Office"),0,IF($I21&lt;=0,0,IF(AND($I20&lt;=0,OR(TRIM($J21)="Hebrews",TRIM($J21)="Romans",TRIM($J21)="Romans-2",TRIM($J21)="Globe",TRIM($J21)="Globe-12",TRIM($J21)="Neptune P1")),1,0)))</f>
        <v/>
      </c>
      <c r="Q21" s="290" t="n"/>
      <c r="R21" s="289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IF(AND($I20=0,$I21&gt;0),1,0),
      0
   ),
0))</f>
        <v/>
      </c>
      <c r="S21" s="289">
        <f>IF(OR($A20="Annual Leave",$A21="Annual Leave"),IF(AND($A20&lt;&gt;"Annual Leave",$A21="Annual Leave"),8,0),0)</f>
        <v/>
      </c>
      <c r="T21" s="291" t="n"/>
      <c r="U21" s="144">
        <f>MAX(0,40-Y21)</f>
        <v/>
      </c>
      <c r="V21" s="351">
        <f>IF(OR($C21="",$D21=""),0,
 IF(OR($A20="Holiday",$A21="Holiday"),0,
 IF(AND(NOT(OR($A20="Annual Leave",$A21="Annual Leave")),$A21="Off day"),0,
  IF($I20+$I21&gt;=8,IF($I20&gt;=8,0,8-$I20),$I21)
  )))</f>
        <v/>
      </c>
      <c r="W21" s="351">
        <f>MAX(0,V21-U21)</f>
        <v/>
      </c>
      <c r="X21" s="351">
        <f>IF(C21="","",C21-WEEKDAY(C21,1)+1)</f>
        <v/>
      </c>
      <c r="Y21" s="351">
        <f>SUMPRODUCT(($X$14:$X20=X21)*(($V$14:$V20)+($O$14:$O20)))+IF(X21=X14,$L$11,0)</f>
        <v/>
      </c>
      <c r="Z21" s="351" t="n"/>
      <c r="AA21" s="351" t="n"/>
      <c r="AB21" s="351" t="n"/>
      <c r="AC21" s="351" t="n"/>
      <c r="AD21" s="351" t="n"/>
      <c r="AE21" s="351" t="n"/>
      <c r="AF21" s="351" t="n"/>
    </row>
    <row r="22" ht="24" customHeight="1" s="348" thickBot="1">
      <c r="A22" s="170" t="inlineStr">
        <is>
          <t>On Day</t>
        </is>
      </c>
      <c r="B22" s="292" t="n"/>
      <c r="C22" s="97">
        <f>C20+1</f>
        <v/>
      </c>
      <c r="D22" s="44" t="n"/>
      <c r="E22" s="171">
        <f>IF(D22="", "",
 IF(D22=TIME(0,0,0), 0,
 IF(AND(D22&gt;=TIME(0,0,1), D22&lt;=TIME(2,0,0)), TIME(7,0,0),
 IF(AND(D22&gt;=TIME(6,0,0), D22&lt;=TIME(8,0,0)), TIME(12,0,0),
 IF(AND(D22&gt;TIME(8,0,0), D22&lt;=TIME(13,59,0)), TIME(15,0,0),
 IF(AND(D22&gt;=TIME(14,0,0), D22&lt;=TIME(17,59,0)), TIME(21,0,0),
 IF(AND(D22&gt;=TIME(18,0,0), D22&lt;=TIME(21,59,0)), TIME(0,0,0),
 IF(AND(D22&gt;=TIME(22,0,0), D22&lt;=TIME(23,59,59)), TIME(7,0,0), ""))))))))</f>
        <v/>
      </c>
      <c r="F22" s="172" t="n"/>
      <c r="G22" s="171">
        <f>IF(AND(D22&gt;=TIME(6,0,0),D22&lt;=TIME(8,0,0)),E22,"")</f>
        <v/>
      </c>
      <c r="H22" s="44" t="n"/>
      <c r="I22" s="45">
        <f>ROUND(IF(OR(D22="",E22="",E22=0),0,IF(H22="",MOD(E22-D22,1)*24,MOD(H22-D22,1)*24)),2)</f>
        <v/>
      </c>
      <c r="J22" s="173" t="n"/>
      <c r="K22" s="293" t="n"/>
      <c r="L22" s="271" t="n"/>
      <c r="M22" s="294">
        <f>MAX(0,V22-W22)</f>
        <v/>
      </c>
      <c r="N22" s="46">
        <f>(IF(OR($C22="",$D22=""),0,
 IF(OR($A22="Holiday",$A23="Holiday"),
    IF(ISNUMBER(MATCH(TRIM($B22),{"Phagwah","Good Friday","Easter Monday","Labour Day","Christmas","Eid ul Azha","Romans-2","Globe-12","Neptune P1"},0)),0,$I22),
 IF(AND(NOT(OR($A22="Annual Leave",$A23="Annual Leave")),$A22="Off day"),$I22,
  MAX(0,$I22-$V22)
  ))))+W22</f>
        <v/>
      </c>
      <c r="O22" s="46">
        <f>IF(AND(OR($A22="Holiday",$A23="Holiday"),
        ISNUMBER(MATCH(TRIM($B22),{"Phagwah","Good Friday","Easter Monday","Labour Day","Christmas","Eid ul Azha","Romans-2","Globe-12","Neptune P1"},0))),
   $I22,0)</f>
        <v/>
      </c>
      <c r="P22" s="46">
        <f>IF(OR($O$7="Canteen",$O$7="Head Office"),0,IF($I22&lt;=0,0,IF(OR(OR(TRIM($J22)="Hebrews",TRIM($J22)="Romans",TRIM($J22)="Romans-2",TRIM($J22)="Globe",TRIM($J22)="Globe-12",TRIM($J22)="Neptune P1"),AND($I23&gt;0,OR(TRIM($J23)="Hebrews",TRIM($J23)="Romans",TRIM($J23)="Romans-2",TRIM($J23)="Globe",TRIM($J23)="Globe-12",TRIM($J23)="Neptune P1"))),1,0)))</f>
        <v/>
      </c>
      <c r="Q22" s="47" t="n"/>
      <c r="R22" s="46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IF($I22&gt;0,1,0),
      0
   ),
0))</f>
        <v/>
      </c>
      <c r="S22" s="46">
        <f>IF(OR($A22="Annual Leave",$A23="Annual Leave"),IF($A22="Annual Leave",8,0),0)</f>
        <v/>
      </c>
      <c r="T22" s="48" t="n"/>
      <c r="U22" s="144">
        <f>MAX(0,40-Y22)</f>
        <v/>
      </c>
      <c r="V22" s="351">
        <f>IF(OR($C22="",$D22=""),0,
 IF(OR($A22="Holiday",$A23="Holiday"),0,
 IF(AND(NOT(OR($A22="Annual Leave",$A23="Annual Leave")),$A22="Off day"),0,
  IF($I22+$I23&gt;=8,IF($I22&gt;=8,8,$I22),$I22)
  )))</f>
        <v/>
      </c>
      <c r="W22" s="351">
        <f>MAX(0,V22-U22)</f>
        <v/>
      </c>
      <c r="X22" s="351">
        <f>IF(C22="","",C22-WEEKDAY(C22,1)+1)</f>
        <v/>
      </c>
      <c r="Y22" s="351">
        <f>SUMPRODUCT(($X$14:$X21=X22)*(($V$14:$V21)+($O$14:$O21)))+IF(X22=X14,$L$11,0)</f>
        <v/>
      </c>
      <c r="Z22" s="351" t="n"/>
      <c r="AA22" s="351" t="n"/>
      <c r="AB22" s="351" t="n"/>
      <c r="AC22" s="351" t="n"/>
      <c r="AD22" s="351" t="n"/>
      <c r="AE22" s="351" t="n"/>
      <c r="AF22" s="351" t="n"/>
    </row>
    <row r="23" ht="24" customHeight="1" s="348" thickBot="1">
      <c r="A23" s="170" t="inlineStr">
        <is>
          <t>On Day</t>
        </is>
      </c>
      <c r="B23" s="292" t="n"/>
      <c r="C23" s="98">
        <f>C22</f>
        <v/>
      </c>
      <c r="D23" s="49" t="n"/>
      <c r="E23" s="174">
        <f>IF(D23="", "",
 IF(D23=TIME(0,0,0), 0,
 IF(AND(D23&gt;=TIME(0,0,1), D23&lt;=TIME(2,0,0)), TIME(7,0,0),
 IF(AND(D23&gt;=TIME(6,0,0), D23&lt;=TIME(8,0,0)), TIME(12,0,0),
 IF(AND(D23&gt;TIME(8,0,0), D23&lt;=TIME(13,59,0)), TIME(15,0,0),
 IF(AND(D23&gt;=TIME(14,0,0), D23&lt;=TIME(17,59,0)), TIME(21,0,0),
 IF(AND(D23&gt;=TIME(18,0,0), D23&lt;=TIME(21,59,0)), TIME(0,0,0),
 IF(AND(D23&gt;=TIME(22,0,0), D23&lt;=TIME(23,59,59)), TIME(7,0,0), ""))))))))</f>
        <v/>
      </c>
      <c r="F23" s="175" t="n"/>
      <c r="G23" s="174">
        <f>IF(AND(D23&gt;=TIME(6,0,0),D23&lt;=TIME(8,0,0)),E23,"")</f>
        <v/>
      </c>
      <c r="H23" s="49" t="n"/>
      <c r="I23" s="50">
        <f>ROUND(IF(OR(D23="",E23="",E23=0),0,IF(H23="",MOD(E23-D23,1)*24,MOD(H23-D23,1)*24)),2)</f>
        <v/>
      </c>
      <c r="J23" s="173" t="n"/>
      <c r="K23" s="293" t="n"/>
      <c r="L23" s="271" t="n"/>
      <c r="M23" s="294">
        <f>MAX(0,V23-W23)</f>
        <v/>
      </c>
      <c r="N23" s="51">
        <f>(IF(OR($C23="",$D23=""),0,
 IF(OR($A22="Holiday",$A23="Holiday"),
    IF(ISNUMBER(MATCH(TRIM($B23),{"Phagwah","Good Friday","Easter Monday","Labour Day","Christmas","Eid ul Azha","Romans-2","Globe-12","Neptune P1"},0)),0,$I23),
 IF(AND(NOT(OR($A22="Annual Leave",$A23="Annual Leave")),$A23="Off day"),$I23,
  MAX(0,$I23-$V23)
  ))))+W23</f>
        <v/>
      </c>
      <c r="O23" s="51">
        <f>IF(AND(OR($A22="Holiday",$A23="Holiday"),
        ISNUMBER(MATCH(TRIM($B23),{"Phagwah","Good Friday","Easter Monday","Labour Day","Christmas","Eid ul Azha","Romans-2","Globe-12","Neptune P1"},0))),
   $I23,0)</f>
        <v/>
      </c>
      <c r="P23" s="51">
        <f>IF(OR($O$7="Canteen",$O$7="Head Office"),0,IF($I23&lt;=0,0,IF(AND($I22&lt;=0,OR(TRIM($J23)="Hebrews",TRIM($J23)="Romans",TRIM($J23)="Romans-2",TRIM($J23)="Globe",TRIM($J23)="Globe-12",TRIM($J23)="Neptune P1")),1,0)))</f>
        <v/>
      </c>
      <c r="Q23" s="52" t="n"/>
      <c r="R23" s="51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IF(AND($I22=0,$I23&gt;0),1,0),
      0
   ),
0))</f>
        <v/>
      </c>
      <c r="S23" s="51">
        <f>IF(OR($A22="Annual Leave",$A23="Annual Leave"),IF(AND($A22&lt;&gt;"Annual Leave",$A23="Annual Leave"),8,0),0)</f>
        <v/>
      </c>
      <c r="T23" s="53" t="n"/>
      <c r="U23" s="144">
        <f>MAX(0,40-Y23)</f>
        <v/>
      </c>
      <c r="V23" s="351">
        <f>IF(OR($C23="",$D23=""),0,
 IF(OR($A22="Holiday",$A23="Holiday"),0,
 IF(AND(NOT(OR($A22="Annual Leave",$A23="Annual Leave")),$A23="Off day"),0,
  IF($I22+$I23&gt;=8,IF($I22&gt;=8,0,8-$I22),$I23)
  )))</f>
        <v/>
      </c>
      <c r="W23" s="351">
        <f>MAX(0,V23-U23)</f>
        <v/>
      </c>
      <c r="X23" s="351">
        <f>IF(C23="","",C23-WEEKDAY(C23,1)+1)</f>
        <v/>
      </c>
      <c r="Y23" s="351">
        <f>SUMPRODUCT(($X$14:$X22=X23)*(($V$14:$V22)+($O$14:$O22)))+IF(X23=X14,$L$11,0)</f>
        <v/>
      </c>
      <c r="Z23" s="351" t="n"/>
      <c r="AA23" s="351" t="n"/>
      <c r="AB23" s="351" t="n"/>
      <c r="AC23" s="351" t="n"/>
      <c r="AD23" s="351" t="n"/>
      <c r="AE23" s="351" t="n"/>
      <c r="AF23" s="351" t="n"/>
    </row>
    <row r="24" ht="24" customHeight="1" s="348" thickBot="1">
      <c r="A24" s="154" t="inlineStr">
        <is>
          <t>On Day</t>
        </is>
      </c>
      <c r="B24" s="273" t="n"/>
      <c r="C24" s="90">
        <f>C22+1</f>
        <v/>
      </c>
      <c r="D24" s="8" t="n"/>
      <c r="E24" s="155">
        <f>IF(D24="", "",
 IF(D24=TIME(0,0,0), 0,
 IF(AND(D24&gt;=TIME(0,0,1), D24&lt;=TIME(2,0,0)), TIME(7,0,0),
 IF(AND(D24&gt;=TIME(6,0,0), D24&lt;=TIME(8,0,0)), TIME(12,0,0),
 IF(AND(D24&gt;TIME(8,0,0), D24&lt;=TIME(13,59,0)), TIME(15,0,0),
 IF(AND(D24&gt;=TIME(14,0,0), D24&lt;=TIME(17,59,0)), TIME(21,0,0),
 IF(AND(D24&gt;=TIME(18,0,0), D24&lt;=TIME(21,59,0)), TIME(0,0,0),
 IF(AND(D24&gt;=TIME(22,0,0), D24&lt;=TIME(23,59,59)), TIME(7,0,0), ""))))))))</f>
        <v/>
      </c>
      <c r="F24" s="156" t="n"/>
      <c r="G24" s="155">
        <f>IF(AND(D24&gt;=TIME(6,0,0),D24&lt;=TIME(8,0,0)),E24,"")</f>
        <v/>
      </c>
      <c r="H24" s="8" t="n"/>
      <c r="I24" s="30">
        <f>ROUND(IF(OR(D24="",E24="",E24=0),0,IF(H24="",MOD(E24-D24,1)*24,MOD(H24-D24,1)*24)),2)</f>
        <v/>
      </c>
      <c r="J24" s="157" t="n"/>
      <c r="K24" s="274" t="n"/>
      <c r="L24" s="271" t="n"/>
      <c r="M24" s="275">
        <f>MAX(0,V24-W24)</f>
        <v/>
      </c>
      <c r="N24" s="9">
        <f>(IF(OR($C24="",$D24=""),0,
 IF(OR($A24="Holiday",$A25="Holiday"),
    IF(ISNUMBER(MATCH(TRIM($B24),{"Phagwah","Good Friday","Easter Monday","Labour Day","Christmas","Eid ul Azha","Romans-2","Globe-12","Neptune P1"},0)),0,$I24),
 IF(AND(NOT(OR($A24="Annual Leave",$A25="Annual Leave")),$A24="Off day"),$I24,
  MAX(0,$I24-$V24)
  ))))+W24</f>
        <v/>
      </c>
      <c r="O24" s="9">
        <f>IF(AND(OR($A24="Holiday",$A25="Holiday"),
        ISNUMBER(MATCH(TRIM($B24),{"Phagwah","Good Friday","Easter Monday","Labour Day","Christmas","Eid ul Azha","Romans-2","Globe-12","Neptune P1"},0))),
   $I24,0)</f>
        <v/>
      </c>
      <c r="P24" s="9">
        <f>IF(OR($O$7="Canteen",$O$7="Head Office"),0,IF($I24&lt;=0,0,IF(OR(OR(TRIM($J24)="Hebrews",TRIM($J24)="Romans",TRIM($J24)="Romans-2",TRIM($J24)="Globe",TRIM($J24)="Globe-12",TRIM($J24)="Neptune P1"),AND($I25&gt;0,OR(TRIM($J25)="Hebrews",TRIM($J25)="Romans",TRIM($J25)="Romans-2",TRIM($J25)="Globe",TRIM($J25)="Globe-12",TRIM($J25)="Neptune P1"))),1,0)))</f>
        <v/>
      </c>
      <c r="Q24" s="10" t="n"/>
      <c r="R24" s="9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IF($I24&gt;0,1,0),
      0
   ),
0))</f>
        <v/>
      </c>
      <c r="S24" s="9">
        <f>IF(OR($A24="Annual Leave",$A25="Annual Leave"),IF($A24="Annual Leave",8,0),0)</f>
        <v/>
      </c>
      <c r="T24" s="91" t="n"/>
      <c r="U24" s="144">
        <f>MAX(0,40-Y24)</f>
        <v/>
      </c>
      <c r="V24" s="351">
        <f>IF(OR($C24="",$D24=""),0,
 IF(OR($A24="Holiday",$A25="Holiday"),0,
 IF(AND(NOT(OR($A24="Annual Leave",$A25="Annual Leave")),$A24="Off day"),0,
  IF($I24+$I25&gt;=8,IF($I24&gt;=8,8,$I24),$I24)
  )))</f>
        <v/>
      </c>
      <c r="W24" s="351">
        <f>MAX(0,V24-U24)</f>
        <v/>
      </c>
      <c r="X24" s="351">
        <f>IF(C24="","",C24-WEEKDAY(C24,1)+1)</f>
        <v/>
      </c>
      <c r="Y24" s="351">
        <f>SUMPRODUCT(($X$14:$X23=X24)*(($V$14:$V23)+($O$14:$O23)))+IF(X24=X14,$L$11,0)</f>
        <v/>
      </c>
      <c r="Z24" s="351" t="n"/>
      <c r="AA24" s="351" t="n"/>
      <c r="AB24" s="351" t="n"/>
      <c r="AC24" s="351" t="n"/>
      <c r="AD24" s="351" t="n"/>
      <c r="AE24" s="351" t="n"/>
      <c r="AF24" s="351" t="n"/>
    </row>
    <row r="25" ht="24" customHeight="1" s="348" thickBot="1">
      <c r="A25" s="154" t="inlineStr">
        <is>
          <t>On Day</t>
        </is>
      </c>
      <c r="B25" s="273" t="n"/>
      <c r="C25" s="90">
        <f>C24</f>
        <v/>
      </c>
      <c r="D25" s="276" t="n"/>
      <c r="E25" s="277">
        <f>IF(D25="", "",
 IF(D25=TIME(0,0,0), 0,
 IF(AND(D25&gt;=TIME(0,0,1), D25&lt;=TIME(2,0,0)), TIME(7,0,0),
 IF(AND(D25&gt;=TIME(6,0,0), D25&lt;=TIME(8,0,0)), TIME(12,0,0),
 IF(AND(D25&gt;TIME(8,0,0), D25&lt;=TIME(13,59,0)), TIME(15,0,0),
 IF(AND(D25&gt;=TIME(14,0,0), D25&lt;=TIME(17,59,0)), TIME(21,0,0),
 IF(AND(D25&gt;=TIME(18,0,0), D25&lt;=TIME(21,59,0)), TIME(0,0,0),
 IF(AND(D25&gt;=TIME(22,0,0), D25&lt;=TIME(23,59,59)), TIME(7,0,0), ""))))))))</f>
        <v/>
      </c>
      <c r="F25" s="156" t="n"/>
      <c r="G25" s="277">
        <f>IF(AND(D25&gt;=TIME(6,0,0),D25&lt;=TIME(8,0,0)),E25,"")</f>
        <v/>
      </c>
      <c r="H25" s="276" t="n"/>
      <c r="I25" s="30">
        <f>ROUND(IF(OR(D25="",E25="",E25=0),0,IF(H25="",MOD(E25-D25,1)*24,MOD(H25-D25,1)*24)),2)</f>
        <v/>
      </c>
      <c r="J25" s="158" t="n"/>
      <c r="K25" s="274" t="n"/>
      <c r="L25" s="271" t="n"/>
      <c r="M25" s="275">
        <f>MAX(0,V25-W25)</f>
        <v/>
      </c>
      <c r="N25" s="278">
        <f>(IF(OR($C25="",$D25=""),0,
 IF(OR($A24="Holiday",$A25="Holiday"),
    IF(ISNUMBER(MATCH(TRIM($B25),{"Phagwah","Good Friday","Easter Monday","Labour Day","Christmas","Eid ul Azha","Romans-2","Globe-12","Neptune P1"},0)),0,$I25),
 IF(AND(NOT(OR($A24="Annual Leave",$A25="Annual Leave")),$A25="Off day"),$I25,
  MAX(0,$I25-$V25)
  ))))+W25</f>
        <v/>
      </c>
      <c r="O25" s="278">
        <f>IF(AND(OR($A24="Holiday",$A25="Holiday"),
        ISNUMBER(MATCH(TRIM($B25),{"Phagwah","Good Friday","Easter Monday","Labour Day","Christmas","Eid ul Azha","Romans-2","Globe-12","Neptune P1"},0))),
   $I25,0)</f>
        <v/>
      </c>
      <c r="P25" s="278">
        <f>IF(OR($O$7="Canteen",$O$7="Head Office"),0,IF($I25&lt;=0,0,IF(AND($I24&lt;=0,OR(TRIM($J25)="Hebrews",TRIM($J25)="Romans",TRIM($J25)="Romans-2",TRIM($J25)="Globe",TRIM($J25)="Globe-12",TRIM($J25)="Neptune P1")),1,0)))</f>
        <v/>
      </c>
      <c r="Q25" s="279" t="n"/>
      <c r="R25" s="278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IF(AND($I24=0,$I25&gt;0),1,0),
      0
   ),
0))</f>
        <v/>
      </c>
      <c r="S25" s="278">
        <f>IF(OR($A24="Annual Leave",$A25="Annual Leave"),IF(AND($A24&lt;&gt;"Annual Leave",$A25="Annual Leave"),8,0),0)</f>
        <v/>
      </c>
      <c r="T25" s="280" t="n"/>
      <c r="U25" s="144">
        <f>MAX(0,40-Y25)</f>
        <v/>
      </c>
      <c r="V25" s="351">
        <f>IF(OR($C25="",$D25=""),0,
 IF(OR($A24="Holiday",$A25="Holiday"),0,
 IF(AND(NOT(OR($A24="Annual Leave",$A25="Annual Leave")),$A25="Off day"),0,
  IF($I24+$I25&gt;=8,IF($I24&gt;=8,0,8-$I24),$I25)
  )))</f>
        <v/>
      </c>
      <c r="W25" s="351">
        <f>MAX(0,V25-U25)</f>
        <v/>
      </c>
      <c r="X25" s="351">
        <f>IF(C25="","",C25-WEEKDAY(C25,1)+1)</f>
        <v/>
      </c>
      <c r="Y25" s="351">
        <f>SUMPRODUCT(($X$14:$X24=X25)*(($V$14:$V24)+($O$14:$O24)))+IF(X25=X14,$L$11,0)</f>
        <v/>
      </c>
      <c r="Z25" s="351" t="n"/>
      <c r="AA25" s="351" t="n"/>
      <c r="AB25" s="351" t="n"/>
      <c r="AC25" s="351" t="n"/>
      <c r="AD25" s="351" t="n"/>
      <c r="AE25" s="351" t="n"/>
      <c r="AF25" s="351" t="n"/>
    </row>
    <row r="26" ht="24" customHeight="1" s="348" thickBot="1">
      <c r="A26" s="159" t="inlineStr">
        <is>
          <t>On Day</t>
        </is>
      </c>
      <c r="B26" s="281" t="n"/>
      <c r="C26" s="92">
        <f>C24+1</f>
        <v/>
      </c>
      <c r="D26" s="31" t="n"/>
      <c r="E26" s="160">
        <f>IF(D26="", "",
 IF(D26=TIME(0,0,0), 0,
 IF(AND(D26&gt;=TIME(0,0,1), D26&lt;=TIME(2,0,0)), TIME(7,0,0),
 IF(AND(D26&gt;=TIME(6,0,0), D26&lt;=TIME(8,0,0)), TIME(12,0,0),
 IF(AND(D26&gt;TIME(8,0,0), D26&lt;=TIME(13,59,0)), TIME(15,0,0),
 IF(AND(D26&gt;=TIME(14,0,0), D26&lt;=TIME(17,59,0)), TIME(21,0,0),
 IF(AND(D26&gt;=TIME(18,0,0), D26&lt;=TIME(21,59,0)), TIME(0,0,0),
 IF(AND(D26&gt;=TIME(22,0,0), D26&lt;=TIME(23,59,59)), TIME(7,0,0), ""))))))))</f>
        <v/>
      </c>
      <c r="F26" s="161" t="n"/>
      <c r="G26" s="160">
        <f>IF(AND(D26&gt;=TIME(6,0,0),D26&lt;=TIME(8,0,0)),E26,"")</f>
        <v/>
      </c>
      <c r="H26" s="31" t="n"/>
      <c r="I26" s="32">
        <f>ROUND(IF(OR(D26="",E26="",E26=0),0,IF(H26="",MOD(E26-D26,1)*24,MOD(H26-D26,1)*24)),2)</f>
        <v/>
      </c>
      <c r="J26" s="162" t="n"/>
      <c r="K26" s="282" t="n"/>
      <c r="L26" s="271" t="n"/>
      <c r="M26" s="283">
        <f>MAX(0,V26-W26)</f>
        <v/>
      </c>
      <c r="N26" s="33">
        <f>(IF(OR($C26="",$D26=""),0,
 IF(OR($A26="Holiday",$A27="Holiday"),
    IF(ISNUMBER(MATCH(TRIM($B26),{"Phagwah","Good Friday","Easter Monday","Labour Day","Christmas","Eid ul Azha","Romans-2","Globe-12","Neptune P1"},0)),0,$I26),
 IF(AND(NOT(OR($A26="Annual Leave",$A27="Annual Leave")),$A26="Off day"),$I26,
  MAX(0,$I26-$V26)
  ))))+W26</f>
        <v/>
      </c>
      <c r="O26" s="33">
        <f>IF(AND(OR($A26="Holiday",$A27="Holiday"),
        ISNUMBER(MATCH(TRIM($B26),{"Phagwah","Good Friday","Easter Monday","Labour Day","Christmas","Eid ul Azha","Romans-2","Globe-12","Neptune P1"},0))),
   $I26,0)</f>
        <v/>
      </c>
      <c r="P26" s="33">
        <f>IF(OR($O$7="Canteen",$O$7="Head Office"),0,IF($I26&lt;=0,0,IF(OR(OR(TRIM($J26)="Hebrews",TRIM($J26)="Romans",TRIM($J26)="Romans-2",TRIM($J26)="Globe",TRIM($J26)="Globe-12",TRIM($J26)="Neptune P1"),AND($I27&gt;0,OR(TRIM($J27)="Hebrews",TRIM($J27)="Romans",TRIM($J27)="Romans-2",TRIM($J27)="Globe",TRIM($J27)="Globe-12",TRIM($J27)="Neptune P1"))),1,0)))</f>
        <v/>
      </c>
      <c r="Q26" s="34" t="n"/>
      <c r="R26" s="33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IF($I26&gt;0,1,0),
      0
   ),
0))</f>
        <v/>
      </c>
      <c r="S26" s="33">
        <f>IF(OR($A26="Annual Leave",$A27="Annual Leave"),IF($A26="Annual Leave",8,0),0)</f>
        <v/>
      </c>
      <c r="T26" s="35" t="n"/>
      <c r="U26" s="144">
        <f>MAX(0,40-Y26)</f>
        <v/>
      </c>
      <c r="V26" s="351">
        <f>IF(OR($C26="",$D26=""),0,
 IF(OR($A26="Holiday",$A27="Holiday"),0,
 IF(AND(NOT(OR($A26="Annual Leave",$A27="Annual Leave")),$A26="Off day"),0,
  IF($I26+$I27&gt;=8,IF($I26&gt;=8,8,$I26),$I26)
  )))</f>
        <v/>
      </c>
      <c r="W26" s="351">
        <f>MAX(0,V26-U26)</f>
        <v/>
      </c>
      <c r="X26" s="351">
        <f>IF(C26="","",C26-WEEKDAY(C26,1)+1)</f>
        <v/>
      </c>
      <c r="Y26" s="351">
        <f>SUMPRODUCT(($X$14:$X25=X26)*(($V$14:$V25)+($O$14:$O25)))+IF(X26=X14,$L$11,0)</f>
        <v/>
      </c>
      <c r="Z26" s="351" t="n"/>
      <c r="AA26" s="351" t="n"/>
      <c r="AB26" s="351" t="n"/>
      <c r="AC26" s="351" t="n"/>
      <c r="AD26" s="351" t="n"/>
      <c r="AE26" s="351" t="n"/>
      <c r="AF26" s="351" t="n"/>
    </row>
    <row r="27" ht="24" customHeight="1" s="348" thickBot="1">
      <c r="A27" s="159" t="inlineStr">
        <is>
          <t>On Day</t>
        </is>
      </c>
      <c r="B27" s="281" t="n"/>
      <c r="C27" s="93">
        <f>C26</f>
        <v/>
      </c>
      <c r="D27" s="36" t="n"/>
      <c r="E27" s="163">
        <f>IF(D27="", "",
 IF(D27=TIME(0,0,0), 0,
 IF(AND(D27&gt;=TIME(0,0,1), D27&lt;=TIME(2,0,0)), TIME(7,0,0),
 IF(AND(D27&gt;=TIME(6,0,0), D27&lt;=TIME(8,0,0)), TIME(12,0,0),
 IF(AND(D27&gt;TIME(8,0,0), D27&lt;=TIME(13,59,0)), TIME(15,0,0),
 IF(AND(D27&gt;=TIME(14,0,0), D27&lt;=TIME(17,59,0)), TIME(21,0,0),
 IF(AND(D27&gt;=TIME(18,0,0), D27&lt;=TIME(21,59,0)), TIME(0,0,0),
 IF(AND(D27&gt;=TIME(22,0,0), D27&lt;=TIME(23,59,59)), TIME(7,0,0), ""))))))))</f>
        <v/>
      </c>
      <c r="F27" s="164" t="n"/>
      <c r="G27" s="163">
        <f>IF(AND(D27&gt;=TIME(6,0,0),D27&lt;=TIME(8,0,0)),E27,"")</f>
        <v/>
      </c>
      <c r="H27" s="36" t="n"/>
      <c r="I27" s="37">
        <f>ROUND(IF(OR(D27="",E27="",E27=0),0,IF(H27="",MOD(E27-D27,1)*24,MOD(H27-D27,1)*24)),2)</f>
        <v/>
      </c>
      <c r="J27" s="162" t="n"/>
      <c r="K27" s="282" t="n"/>
      <c r="L27" s="271" t="n"/>
      <c r="M27" s="283">
        <f>MAX(0,V27-W27)</f>
        <v/>
      </c>
      <c r="N27" s="38">
        <f>(IF(OR($C27="",$D27=""),0,
 IF(OR($A26="Holiday",$A27="Holiday"),
    IF(ISNUMBER(MATCH(TRIM($B27),{"Phagwah","Good Friday","Easter Monday","Labour Day","Christmas","Eid ul Azha","Romans-2","Globe-12","Neptune P1"},0)),0,$I27),
 IF(AND(NOT(OR($A26="Annual Leave",$A27="Annual Leave")),$A27="Off day"),$I27,
  MAX(0,$I27-$V27)
  ))))+W27</f>
        <v/>
      </c>
      <c r="O27" s="38">
        <f>IF(AND(OR($A26="Holiday",$A27="Holiday"),
        ISNUMBER(MATCH(TRIM($B27),{"Phagwah","Good Friday","Easter Monday","Labour Day","Christmas","Eid ul Azha","Romans-2","Globe-12","Neptune P1"},0))),
   $I27,0)</f>
        <v/>
      </c>
      <c r="P27" s="38">
        <f>IF(OR($O$7="Canteen",$O$7="Head Office"),0,IF($I27&lt;=0,0,IF(AND($I26&lt;=0,OR(TRIM($J27)="Hebrews",TRIM($J27)="Romans",TRIM($J27)="Romans-2",TRIM($J27)="Globe",TRIM($J27)="Globe-12",TRIM($J27)="Neptune P1")),1,0)))</f>
        <v/>
      </c>
      <c r="Q27" s="39" t="n"/>
      <c r="R27" s="38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IF(AND($I26=0,$I27&gt;0),1,0),
      0
   ),
0))</f>
        <v/>
      </c>
      <c r="S27" s="38">
        <f>IF(OR($A26="Annual Leave",$A27="Annual Leave"),IF(AND($A26&lt;&gt;"Annual Leave",$A27="Annual Leave"),8,0),0)</f>
        <v/>
      </c>
      <c r="T27" s="40" t="n"/>
      <c r="U27" s="144">
        <f>MAX(0,40-Y27)</f>
        <v/>
      </c>
      <c r="V27" s="351">
        <f>IF(OR($C27="",$D27=""),0,
 IF(OR($A26="Holiday",$A27="Holiday"),0,
 IF(AND(NOT(OR($A26="Annual Leave",$A27="Annual Leave")),$A27="Off day"),0,
  IF($I26+$I27&gt;=8,IF($I26&gt;=8,0,8-$I26),$I27)
  )))</f>
        <v/>
      </c>
      <c r="W27" s="351">
        <f>MAX(0,V27-U27)</f>
        <v/>
      </c>
      <c r="X27" s="351">
        <f>IF(C27="","",C27-WEEKDAY(C27,1)+1)</f>
        <v/>
      </c>
      <c r="Y27" s="351">
        <f>SUMPRODUCT(($X$14:$X26=X27)*(($V$14:$V26)+($O$14:$O26)))+IF(X27=X14,$L$11,0)</f>
        <v/>
      </c>
      <c r="Z27" s="351" t="n"/>
      <c r="AA27" s="351" t="n"/>
      <c r="AB27" s="351" t="n"/>
      <c r="AC27" s="351" t="n"/>
      <c r="AD27" s="351" t="n"/>
      <c r="AE27" s="351" t="n"/>
      <c r="AF27" s="351" t="n"/>
    </row>
    <row r="28" ht="24" customHeight="1" s="348" thickBot="1">
      <c r="A28" s="176" t="n"/>
      <c r="B28" s="176" t="n"/>
      <c r="C28" s="145" t="n"/>
      <c r="D28" s="6" t="n"/>
      <c r="E28" s="14" t="n"/>
      <c r="F28" s="6" t="n"/>
      <c r="G28" s="6" t="n"/>
      <c r="H28" s="336" t="n"/>
      <c r="I28" s="351" t="n"/>
      <c r="J28" s="336" t="n"/>
      <c r="K28" s="336" t="n"/>
      <c r="L28" s="336" t="n"/>
      <c r="M28" s="99">
        <f>MAX(0,V28-W28)</f>
        <v/>
      </c>
      <c r="N28" s="99">
        <f>(IF(OR($C28="",$D28=""),0,
 IF(OR($A28="Holiday",$A29="Holiday"),
    IF(ISNUMBER(MATCH(TRIM($B28),{"Phagwah","Good Friday","Easter Monday","Labour Day","Christmas","Eid ul Azha","Romans-2","Globe-12","Neptune P1"},0)),0,$I28),
 IF(AND(NOT(OR($A28="Annual Leave",$A29="Annual Leave")),$A28="Off day"),$I28,
  MAX(0,$I28-$V28)
  ))))+W28</f>
        <v/>
      </c>
      <c r="O28" s="99">
        <f>IF(AND(OR($A28="Holiday",$A29="Holiday"),
        ISNUMBER(MATCH(TRIM($B28),{"Phagwah","Good Friday","Easter Monday","Labour Day","Christmas","Eid ul Azha","Romans-2","Globe-12","Neptune P1"},0))),
   $I28,0)</f>
        <v/>
      </c>
      <c r="P28" s="99">
        <f>IF(OR($O$7="Canteen",$O$7="Head Office"),0,IF($I28&lt;=0,0,IF(OR(OR(TRIM($J28)="Hebrews",TRIM($J28)="Romans",TRIM($J28)="Romans-2",TRIM($J28)="Globe",TRIM($J28)="Globe-12",TRIM($J28)="Neptune P1"),AND($I29&gt;0,OR(TRIM($J29)="Hebrews",TRIM($J29)="Romans",TRIM($J29)="Romans-2",TRIM($J29)="Globe",TRIM($J29)="Globe-12",TRIM($J29)="Neptune P1"))),1,0)))</f>
        <v/>
      </c>
      <c r="Q28" s="178" t="n"/>
      <c r="R28" s="15" t="n"/>
      <c r="S28" s="99">
        <f>IF(OR($A28="Annual Leave",$A29="Annual Leave"),IF($A28="Annual Leave",8,0),0)</f>
        <v/>
      </c>
      <c r="T28" s="100">
        <f>SUM(T14:T27)</f>
        <v/>
      </c>
      <c r="U28" s="144">
        <f>MAX(0,40-Y28)</f>
        <v/>
      </c>
      <c r="V28" s="351">
        <f>IF(OR($C28="",$D28=""),0,
 IF(OR($A28="Holiday",$A29="Holiday"),0,
 IF(AND(NOT(OR($A28="Annual Leave",$A29="Annual Leave")),$A28="Off day"),0,
  IF($I28+$I29&gt;=8,IF($I28&gt;=8,8,$I28),$I28)
  )))</f>
        <v/>
      </c>
      <c r="W28" s="351">
        <f>MAX(0,V28-U28)</f>
        <v/>
      </c>
      <c r="X28" s="351">
        <f>IF(C28="","",C28-WEEKDAY(C28,1)+1)</f>
        <v/>
      </c>
      <c r="Y28" s="351">
        <f>SUMPRODUCT(($X$14:$X27=X28)*(($V$14:$V27)+($O$14:$O27)))+IF(X28=X14,$L$11,0)</f>
        <v/>
      </c>
      <c r="Z28" s="351" t="n"/>
      <c r="AA28" s="351" t="n"/>
      <c r="AB28" s="351" t="n"/>
      <c r="AC28" s="351" t="n"/>
      <c r="AD28" s="351" t="n"/>
      <c r="AE28" s="351" t="n"/>
      <c r="AF28" s="351" t="n"/>
    </row>
    <row r="29" hidden="1" ht="15.75" customHeight="1" s="348" thickBot="1">
      <c r="A29" s="179" t="n"/>
      <c r="B29" s="176" t="n"/>
      <c r="C29" s="145" t="n"/>
      <c r="D29" s="6" t="n"/>
      <c r="E29" s="295">
        <f>IF(D29="", "",
 IF(D29=TIME(0,0,0), 0,
 IF(AND(D29&gt;=TIME(0,0,1), D29&lt;=TIME(2,0,0)), TIME(7,0,0),
 IF(AND(D29&gt;=TIME(6,0,0), D29&lt;=TIME(8,0,0)), TIME(12,0,0),
 IF(AND(D29&gt;TIME(8,0,0), D29&lt;=TIME(13,59,0)), TIME(15,0,0),
 IF(AND(D29&gt;=TIME(14,0,0), D29&lt;=TIME(17,59,0)), TIME(21,0,0),
 IF(AND(D29&gt;=TIME(18,0,0), D29&lt;=TIME(21,59,0)), TIME(0,0,0),
 IF(AND(D29&gt;=TIME(22,0,0), D29&lt;=TIME(23,59,59)), TIME(7,0,0), ""))))))))</f>
        <v/>
      </c>
      <c r="F29" s="6" t="n"/>
      <c r="G29" s="6" t="n"/>
      <c r="H29" s="6" t="n"/>
      <c r="I29" s="6" t="n"/>
      <c r="J29" s="6" t="n"/>
      <c r="K29" s="6" t="n"/>
      <c r="L29" s="6" t="n"/>
      <c r="M29" s="4">
        <f>MAX(0,V29-W29)</f>
        <v/>
      </c>
      <c r="N29" s="4">
        <f>(IF(OR($C29="",$D29=""),0,
 IF(OR($A28="Holiday",$A29="Holiday"),
    IF(ISNUMBER(MATCH(TRIM($B29),{"Phagwah","Good Friday","Easter Monday","Labour Day","Christmas","Eid ul Azha","Romans-2","Globe-12","Neptune P1"},0)),0,$I29),
 IF(AND(NOT(OR($A28="Annual Leave",$A29="Annual Leave")),$A29="Off day"),$I29,
  MAX(0,$I29-$V29)
  ))))+W29</f>
        <v/>
      </c>
      <c r="O29" s="4">
        <f>IF(AND(OR($A28="Holiday",$A29="Holiday"),
        ISNUMBER(MATCH(TRIM($B29),{"Phagwah","Good Friday","Easter Monday","Labour Day","Christmas","Eid ul Azha","Romans-2","Globe-12","Neptune P1"},0))),
   $I29,0)</f>
        <v/>
      </c>
      <c r="P29" s="4">
        <f>IF(OR($O$7="Canteen",$O$7="Head Office"),0,IF($I29&lt;=0,0,IF(AND($I28&lt;=0,OR(TRIM($J29)="Hebrews",TRIM($J29)="Romans",TRIM($J29)="Romans-2",TRIM($J29)="Globe",TRIM($J29)="Globe-12",TRIM($J29)="Neptune P1")),1,0)))</f>
        <v/>
      </c>
      <c r="Q29" s="6" t="n"/>
      <c r="R29" s="296">
        <f>IF(OR($O$7="Canteen",$O$7="Head Office"),0,IF(
  AND(
    SUMIFS(I:I, C:C, C29) &gt;= 8,
    COUNTIFS(C$14:C29, C29)=1,
    OR(
      TEXT(D29,"hh:mm:ss")="07:00:00",
      TEXT(D29,"hh:mm:ss")="15:00:00",
      TEXT(D29,"hh:mm:ss")="23:00:00",
      TEXT(D30,"hh:mm:ss")="07:00:00",
      TEXT(D30,"hh:mm:ss")="15:00:00",
      TEXT(D30,"hh:mm:ss")="23:00:00"
    )
  ),
  1,
  0
))</f>
        <v/>
      </c>
      <c r="S29" s="4">
        <f>IF(OR($A28="Annual Leave",$A29="Annual Leave"),IF(AND($A28&lt;&gt;"Annual Leave",$A29="Annual Leave"),8,0),0)</f>
        <v/>
      </c>
      <c r="T29" s="146" t="n"/>
      <c r="U29" s="351">
        <f>MAX(0,40-Y29)</f>
        <v/>
      </c>
      <c r="V29" s="351">
        <f>IF(OR($C29="",$D29=""),0,
 IF(OR($A28="Holiday",$A29="Holiday"),0,
 IF(AND(NOT(OR($A28="Annual Leave",$A29="Annual Leave")),$A29="Off day"),0,
  IF($I28+$I29&gt;=8,IF($I28&gt;=8,0,8-$I28),$I29)
  )))</f>
        <v/>
      </c>
      <c r="W29" s="351">
        <f>MAX(0,V29-U29)</f>
        <v/>
      </c>
      <c r="X29" s="351">
        <f>IF(C29="","",C29-WEEKDAY(C29,1)+1)</f>
        <v/>
      </c>
      <c r="Y29" s="351">
        <f>SUMPRODUCT(($X$14:$X28=X29)*(($V$14:$V28)+($O$14:$O28)))+IF(X29=X14,$L$11,0)</f>
        <v/>
      </c>
      <c r="Z29" s="351" t="n"/>
      <c r="AA29" s="351" t="n"/>
      <c r="AB29" s="351" t="n"/>
      <c r="AC29" s="351" t="n"/>
      <c r="AD29" s="351" t="n"/>
      <c r="AE29" s="351" t="n"/>
      <c r="AF29" s="351" t="n"/>
    </row>
    <row r="30" ht="24" customHeight="1" s="348" thickBot="1">
      <c r="A30" s="147" t="inlineStr">
        <is>
          <t>On Day</t>
        </is>
      </c>
      <c r="B30" s="180" t="n"/>
      <c r="C30" s="88">
        <f>C27+1</f>
        <v/>
      </c>
      <c r="D30" s="54" t="n"/>
      <c r="E30" s="148">
        <f>IF(D30="", "",
 IF(D30=TIME(0,0,0), 0,
 IF(AND(D30&gt;=TIME(0,0,1), D30&lt;=TIME(2,0,0)), TIME(7,0,0),
 IF(AND(D30&gt;=TIME(6,0,0), D30&lt;=TIME(8,0,0)), TIME(12,0,0),
 IF(AND(D30&gt;TIME(8,0,0), D30&lt;=TIME(13,59,0)), TIME(15,0,0),
 IF(AND(D30&gt;=TIME(14,0,0), D30&lt;=TIME(17,59,0)), TIME(21,0,0),
 IF(AND(D30&gt;=TIME(18,0,0), D30&lt;=TIME(21,59,0)), TIME(0,0,0),
 IF(AND(D30&gt;=TIME(22,0,0), D30&lt;=TIME(23,59,59)), TIME(7,0,0), ""))))))))</f>
        <v/>
      </c>
      <c r="F30" s="149" t="n"/>
      <c r="G30" s="148">
        <f>IF(AND(D30&gt;=TIME(6,0,0),D30&lt;=TIME(8,0,0)),E30,"")</f>
        <v/>
      </c>
      <c r="H30" s="54" t="n"/>
      <c r="I30" s="55">
        <f>ROUND(IF(OR(D30="",E30="",E30=0),0,IF(H30="",MOD(E30-D30,1)*24,MOD(H30-D30,1)*24)),2)</f>
        <v/>
      </c>
      <c r="J30" s="150" t="n"/>
      <c r="K30" s="270" t="n"/>
      <c r="L30" s="181" t="n"/>
      <c r="M30" s="272">
        <f>MAX(0,V30-W30)</f>
        <v/>
      </c>
      <c r="N30" s="56">
        <f>(IF(OR($C30="",$D30=""),0,
 IF(OR($A30="Holiday",$A31="Holiday"),
    IF(ISNUMBER(MATCH(TRIM($B30),{"Phagwah","Good Friday","Easter Monday","Labour Day","Christmas","Eid ul Azha","Romans-2","Globe-12","Neptune P1"},0)),0,$I30),
 IF(AND(NOT(OR($A30="Annual Leave",$A31="Annual Leave")),$A30="Off day"),$I30,
  MAX(0,$I30-$V30)
  ))))+W30</f>
        <v/>
      </c>
      <c r="O30" s="56">
        <f>IF(AND(OR($A30="Holiday",$A31="Holiday"),
        ISNUMBER(MATCH(TRIM($B30),{"Phagwah","Good Friday","Easter Monday","Labour Day","Christmas","Eid ul Azha","Romans-2","Globe-12","Neptune P1"},0))),
   $I30,0)</f>
        <v/>
      </c>
      <c r="P30" s="56">
        <f>IF(OR($O$7="Canteen",$O$7="Head Office"),0,IF($I30&lt;=0,0,IF(OR(OR(TRIM($J30)="Hebrews",TRIM($J30)="Romans",TRIM($J30)="Romans-2",TRIM($J30)="Globe",TRIM($J30)="Globe-12",TRIM($J30)="Neptune P1"),AND($I31&gt;0,OR(TRIM($J31)="Hebrews",TRIM($J31)="Romans",TRIM($J31)="Romans-2",TRIM($J31)="Globe",TRIM($J31)="Globe-12",TRIM($J31)="Neptune P1"))),1,0)))</f>
        <v/>
      </c>
      <c r="Q30" s="57" t="n"/>
      <c r="R30" s="56">
        <f>IF(OR($O$7="Canteen",$O$7="Head Office"),0,IF(
  AND(
    SUMIFS(I:I, C:C, C30) &gt;= 8,
    COUNTIFS(C$14:C30, C30)=1,
    OR(
      TEXT(D30,"hh:mm:ss")="07:00:00",
      TEXT(D30,"hh:mm:ss")="15:00:00",
      TEXT(D30,"hh:mm:ss")="23:00:00",
      TEXT(D31,"hh:mm:ss")="07:00:00",
      TEXT(D31,"hh:mm:ss")="15:00:00",
      TEXT(D31,"hh:mm:ss")="23:00:00"
    )
  ),
  1,
  0
))</f>
        <v/>
      </c>
      <c r="S30" s="56">
        <f>IF(OR($A30="Annual Leave",$A31="Annual Leave"),IF($A30="Annual Leave",8,0),0)</f>
        <v/>
      </c>
      <c r="T30" s="58" t="n"/>
      <c r="U30" s="144">
        <f>MAX(0,40-Y30)</f>
        <v/>
      </c>
      <c r="V30" s="151">
        <f>IF(OR($C30="",$D30=""),0,
 IF(OR($A30="Holiday",$A31="Holiday"),0,
 IF(AND(NOT(OR($A30="Annual Leave",$A31="Annual Leave")),$A30="Off day"),0,
  IF($I30+$I31&gt;=8,IF($I30&gt;=8,8,$I30),$I30)
  )))</f>
        <v/>
      </c>
      <c r="W30" s="151">
        <f>MAX(0,V30-U30)</f>
        <v/>
      </c>
      <c r="X30" s="151">
        <f>IF(C30="","",C30-WEEKDAY(C30,1)+1)</f>
        <v/>
      </c>
      <c r="Y30" s="151">
        <f>SUMPRODUCT(($X$14:$X29=X30)*(($V$14:$V29)+($O$14:$O29)))+IF(X30=X14,$L$11,0)</f>
        <v/>
      </c>
      <c r="Z30" s="151" t="n"/>
      <c r="AA30" s="151" t="n"/>
      <c r="AB30" s="151" t="n"/>
      <c r="AC30" s="351" t="n"/>
      <c r="AD30" s="351" t="n"/>
      <c r="AE30" s="351" t="n"/>
      <c r="AF30" s="351" t="n"/>
    </row>
    <row r="31" ht="24" customHeight="1" s="348" thickBot="1">
      <c r="A31" s="147" t="inlineStr">
        <is>
          <t>On Day</t>
        </is>
      </c>
      <c r="B31" s="182" t="n"/>
      <c r="C31" s="89">
        <f>C30</f>
        <v/>
      </c>
      <c r="D31" s="59" t="n"/>
      <c r="E31" s="152">
        <f>IF(D31="", "",
 IF(D31=TIME(0,0,0), 0,
 IF(AND(D31&gt;=TIME(0,0,1), D31&lt;=TIME(2,0,0)), TIME(7,0,0),
 IF(AND(D31&gt;=TIME(6,0,0), D31&lt;=TIME(8,0,0)), TIME(12,0,0),
 IF(AND(D31&gt;TIME(8,0,0), D31&lt;=TIME(13,59,0)), TIME(15,0,0),
 IF(AND(D31&gt;=TIME(14,0,0), D31&lt;=TIME(17,59,0)), TIME(21,0,0),
 IF(AND(D31&gt;=TIME(18,0,0), D31&lt;=TIME(21,59,0)), TIME(0,0,0),
 IF(AND(D31&gt;=TIME(22,0,0), D31&lt;=TIME(23,59,59)), TIME(7,0,0), ""))))))))</f>
        <v/>
      </c>
      <c r="F31" s="153" t="n"/>
      <c r="G31" s="152">
        <f>IF(AND(D31&gt;=TIME(6,0,0),D31&lt;=TIME(8,0,0)),E31,"")</f>
        <v/>
      </c>
      <c r="H31" s="59" t="n"/>
      <c r="I31" s="60">
        <f>ROUND(IF(OR(D31="",E31="",E31=0),0,IF(H31="",MOD(E31-D31,1)*24,MOD(H31-D31,1)*24)),2)</f>
        <v/>
      </c>
      <c r="J31" s="150" t="n"/>
      <c r="K31" s="270" t="n"/>
      <c r="L31" s="183" t="n"/>
      <c r="M31" s="272">
        <f>MAX(0,V31-W31)</f>
        <v/>
      </c>
      <c r="N31" s="61">
        <f>(IF(OR($C31="",$D31=""),0,
 IF(OR($A30="Holiday",$A31="Holiday"),
    IF(ISNUMBER(MATCH(TRIM($B31),{"Phagwah","Good Friday","Easter Monday","Labour Day","Christmas","Eid ul Azha","Romans-2","Globe-12","Neptune P1"},0)),0,$I31),
 IF(AND(NOT(OR($A30="Annual Leave",$A31="Annual Leave")),$A31="Off day"),$I31,
  MAX(0,$I31-$V31)
  ))))+W31</f>
        <v/>
      </c>
      <c r="O31" s="61">
        <f>IF(AND(OR($A30="Holiday",$A31="Holiday"),
        ISNUMBER(MATCH(TRIM($B31),{"Phagwah","Good Friday","Easter Monday","Labour Day","Christmas","Eid ul Azha","Romans-2","Globe-12","Neptune P1"},0))),
   $I31,0)</f>
        <v/>
      </c>
      <c r="P31" s="61">
        <f>IF(OR($O$7="Canteen",$O$7="Head Office"),0,IF($I31&lt;=0,0,IF(AND($I30&lt;=0,OR(TRIM($J31)="Hebrews",TRIM($J31)="Romans",TRIM($J31)="Romans-2",TRIM($J31)="Globe",TRIM($J31)="Globe-12",TRIM($J31)="Neptune P1")),1,0)))</f>
        <v/>
      </c>
      <c r="Q31" s="62" t="n"/>
      <c r="R31" s="61">
        <f>IF(OR($O$7="Canteen",$O$7="Head Office"),0,IF(
  AND(
    SUMIFS(I:I, C:C, C31) &gt;= 8,
    COUNTIFS(C$14:C31, C31)=1,
    OR(
      TEXT(D31,"hh:mm:ss")="07:00:00",
      TEXT(D31,"hh:mm:ss")="15:00:00",
      TEXT(D31,"hh:mm:ss")="23:00:00",
      TEXT(D32,"hh:mm:ss")="07:00:00",
      TEXT(D32,"hh:mm:ss")="15:00:00",
      TEXT(D32,"hh:mm:ss")="23:00:00"
    )
  ),
  1,
  0
))</f>
        <v/>
      </c>
      <c r="S31" s="61">
        <f>IF(OR($A30="Annual Leave",$A31="Annual Leave"),IF(AND($A30&lt;&gt;"Annual Leave",$A31="Annual Leave"),8,0),0)</f>
        <v/>
      </c>
      <c r="T31" s="63" t="n"/>
      <c r="U31" s="144">
        <f>MAX(0,40-Y31)</f>
        <v/>
      </c>
      <c r="V31" s="151">
        <f>IF(OR($C31="",$D31=""),0,
 IF(OR($A30="Holiday",$A31="Holiday"),0,
 IF(AND(NOT(OR($A30="Annual Leave",$A31="Annual Leave")),$A31="Off day"),0,
  IF($I30+$I31&gt;=8,IF($I30&gt;=8,0,8-$I30),$I31)
  )))</f>
        <v/>
      </c>
      <c r="W31" s="151">
        <f>MAX(0,V31-U31)</f>
        <v/>
      </c>
      <c r="X31" s="151">
        <f>IF(C31="","",C31-WEEKDAY(C31,1)+1)</f>
        <v/>
      </c>
      <c r="Y31" s="151">
        <f>SUMPRODUCT(($X$14:$X30=X31)*(($V$14:$V30)+($O$14:$O30)))+IF(X31=X14,$L$11,0)</f>
        <v/>
      </c>
      <c r="Z31" s="151" t="n"/>
      <c r="AA31" s="151" t="n"/>
      <c r="AB31" s="151" t="n"/>
      <c r="AC31" s="351" t="n"/>
      <c r="AD31" s="351" t="n"/>
      <c r="AE31" s="351" t="n"/>
      <c r="AF31" s="351" t="n"/>
    </row>
    <row r="32" ht="24" customHeight="1" s="348" thickBot="1">
      <c r="A32" s="184" t="inlineStr">
        <is>
          <t>On Day</t>
        </is>
      </c>
      <c r="B32" s="185" t="n"/>
      <c r="C32" s="101">
        <f>C30+1</f>
        <v/>
      </c>
      <c r="D32" s="11" t="n"/>
      <c r="E32" s="186">
        <f>IF(D32="", "",
 IF(D32=TIME(0,0,0), 0,
 IF(AND(D32&gt;=TIME(0,0,1), D32&lt;=TIME(2,0,0)), TIME(7,0,0),
 IF(AND(D32&gt;=TIME(6,0,0), D32&lt;=TIME(8,0,0)), TIME(12,0,0),
 IF(AND(D32&gt;TIME(8,0,0), D32&lt;=TIME(13,59,0)), TIME(15,0,0),
 IF(AND(D32&gt;=TIME(14,0,0), D32&lt;=TIME(17,59,0)), TIME(21,0,0),
 IF(AND(D32&gt;=TIME(18,0,0), D32&lt;=TIME(21,59,0)), TIME(0,0,0),
 IF(AND(D32&gt;=TIME(22,0,0), D32&lt;=TIME(23,59,59)), TIME(7,0,0), ""))))))))</f>
        <v/>
      </c>
      <c r="F32" s="187" t="n"/>
      <c r="G32" s="186">
        <f>IF(AND(D32&gt;=TIME(6,0,0),D32&lt;=TIME(8,0,0)),E32,"")</f>
        <v/>
      </c>
      <c r="H32" s="11" t="n"/>
      <c r="I32" s="87">
        <f>ROUND(IF(OR(D32="",E32="",E32=0),0,IF(H32="",MOD(E32-D32,1)*24,MOD(H32-D32,1)*24)),2)</f>
        <v/>
      </c>
      <c r="J32" s="188" t="n"/>
      <c r="K32" s="297" t="n"/>
      <c r="L32" s="189" t="n"/>
      <c r="M32" s="298">
        <f>MAX(0,V32-W32)</f>
        <v/>
      </c>
      <c r="N32" s="12">
        <f>(IF(OR($C32="",$D32=""),0,
 IF(OR($A32="Holiday",$A33="Holiday"),
    IF(ISNUMBER(MATCH(TRIM($B32),{"Phagwah","Good Friday","Easter Monday","Labour Day","Christmas","Eid ul Azha","Romans-2","Globe-12","Neptune P1"},0)),0,$I32),
 IF(AND(NOT(OR($A32="Annual Leave",$A33="Annual Leave")),$A32="Off day"),$I32,
  MAX(0,$I32-$V32)
  ))))+W32</f>
        <v/>
      </c>
      <c r="O32" s="12">
        <f>IF(AND(OR($A32="Holiday",$A33="Holiday"),
        ISNUMBER(MATCH(TRIM($B32),{"Phagwah","Good Friday","Easter Monday","Labour Day","Christmas","Eid ul Azha","Romans-2","Globe-12","Neptune P1"},0))),
   $I32,0)</f>
        <v/>
      </c>
      <c r="P32" s="12">
        <f>IF(OR($O$7="Canteen",$O$7="Head Office"),0,IF($I32&lt;=0,0,IF(OR(OR(TRIM($J32)="Hebrews",TRIM($J32)="Romans",TRIM($J32)="Romans-2",TRIM($J32)="Globe",TRIM($J32)="Globe-12",TRIM($J32)="Neptune P1"),AND($I33&gt;0,OR(TRIM($J33)="Hebrews",TRIM($J33)="Romans",TRIM($J33)="Romans-2",TRIM($J33)="Globe",TRIM($J33)="Globe-12",TRIM($J33)="Neptune P1"))),1,0)))</f>
        <v/>
      </c>
      <c r="Q32" s="13" t="n"/>
      <c r="R32" s="12">
        <f>IF(OR($O$7="Canteen",$O$7="Head Office"),0,IF(
  AND(
    SUMIFS(I:I, C:C, C32) &gt;= 8,
    COUNTIFS(C$14:C32, C32)=1,
    OR(
      TEXT(D32,"hh:mm:ss")="07:00:00",
      TEXT(D32,"hh:mm:ss")="15:00:00",
      TEXT(D32,"hh:mm:ss")="23:00:00",
      TEXT(D33,"hh:mm:ss")="07:00:00",
      TEXT(D33,"hh:mm:ss")="15:00:00",
      TEXT(D33,"hh:mm:ss")="23:00:00"
    )
  ),
  1,
  0
))</f>
        <v/>
      </c>
      <c r="S32" s="12">
        <f>IF(OR($A32="Annual Leave",$A33="Annual Leave"),IF($A32="Annual Leave",8,0),0)</f>
        <v/>
      </c>
      <c r="T32" s="102" t="n"/>
      <c r="U32" s="144">
        <f>MAX(0,40-Y32)</f>
        <v/>
      </c>
      <c r="V32" s="351">
        <f>IF(OR($C32="",$D32=""),0,
 IF(OR($A32="Holiday",$A33="Holiday"),0,
 IF(AND(NOT(OR($A32="Annual Leave",$A33="Annual Leave")),$A32="Off day"),0,
  IF($I32+$I33&gt;=8,IF($I32&gt;=8,8,$I32),$I32)
  )))</f>
        <v/>
      </c>
      <c r="W32" s="351">
        <f>MAX(0,V32-U32)</f>
        <v/>
      </c>
      <c r="X32" s="351">
        <f>IF(C32="","",C32-WEEKDAY(C32,1)+1)</f>
        <v/>
      </c>
      <c r="Y32" s="351">
        <f>SUMPRODUCT(($X$14:$X31=X32)*(($V$14:$V31)+($O$14:$O31)))+IF(X32=X14,$L$11,0)</f>
        <v/>
      </c>
      <c r="Z32" s="351" t="n"/>
      <c r="AA32" s="351" t="n"/>
      <c r="AB32" s="351" t="n"/>
      <c r="AC32" s="351" t="n"/>
      <c r="AD32" s="351" t="n"/>
      <c r="AE32" s="351" t="n"/>
      <c r="AF32" s="351" t="n"/>
    </row>
    <row r="33" ht="24" customHeight="1" s="348" thickBot="1">
      <c r="A33" s="184" t="inlineStr">
        <is>
          <t>On Day</t>
        </is>
      </c>
      <c r="B33" s="299" t="n"/>
      <c r="C33" s="101">
        <f>C32</f>
        <v/>
      </c>
      <c r="D33" s="300" t="n"/>
      <c r="E33" s="301">
        <f>IF(D33="", "",
 IF(D33=TIME(0,0,0), 0,
 IF(AND(D33&gt;=TIME(0,0,1), D33&lt;=TIME(2,0,0)), TIME(7,0,0),
 IF(AND(D33&gt;=TIME(6,0,0), D33&lt;=TIME(8,0,0)), TIME(12,0,0),
 IF(AND(D33&gt;TIME(8,0,0), D33&lt;=TIME(13,59,0)), TIME(15,0,0),
 IF(AND(D33&gt;=TIME(14,0,0), D33&lt;=TIME(17,59,0)), TIME(21,0,0),
 IF(AND(D33&gt;=TIME(18,0,0), D33&lt;=TIME(21,59,0)), TIME(0,0,0),
 IF(AND(D33&gt;=TIME(22,0,0), D33&lt;=TIME(23,59,59)), TIME(7,0,0), ""))))))))</f>
        <v/>
      </c>
      <c r="F33" s="187" t="n"/>
      <c r="G33" s="301">
        <f>IF(AND(D33&gt;=TIME(6,0,0),D33&lt;=TIME(8,0,0)),E33,"")</f>
        <v/>
      </c>
      <c r="H33" s="300" t="n"/>
      <c r="I33" s="87">
        <f>ROUND(IF(OR(D33="",E33="",E33=0),0,IF(H33="",MOD(E33-D33,1)*24,MOD(H33-D33,1)*24)),2)</f>
        <v/>
      </c>
      <c r="J33" s="190" t="n"/>
      <c r="K33" s="297" t="n"/>
      <c r="L33" s="189" t="n"/>
      <c r="M33" s="298">
        <f>MAX(0,V33-W33)</f>
        <v/>
      </c>
      <c r="N33" s="302">
        <f>(IF(OR($C33="",$D33=""),0,
 IF(OR($A32="Holiday",$A33="Holiday"),
    IF(ISNUMBER(MATCH(TRIM($B33),{"Phagwah","Good Friday","Easter Monday","Labour Day","Christmas","Eid ul Azha","Romans-2","Globe-12","Neptune P1"},0)),0,$I33),
 IF(AND(NOT(OR($A32="Annual Leave",$A33="Annual Leave")),$A33="Off day"),$I33,
  MAX(0,$I33-$V33)
  ))))+W33</f>
        <v/>
      </c>
      <c r="O33" s="302">
        <f>IF(AND(OR($A32="Holiday",$A33="Holiday"),
        ISNUMBER(MATCH(TRIM($B33),{"Phagwah","Good Friday","Easter Monday","Labour Day","Christmas","Eid ul Azha","Romans-2","Globe-12","Neptune P1"},0))),
   $I33,0)</f>
        <v/>
      </c>
      <c r="P33" s="302">
        <f>IF(OR($O$7="Canteen",$O$7="Head Office"),0,IF($I33&lt;=0,0,IF(AND($I32&lt;=0,OR(TRIM($J33)="Hebrews",TRIM($J33)="Romans",TRIM($J33)="Romans-2",TRIM($J33)="Globe",TRIM($J33)="Globe-12",TRIM($J33)="Neptune P1")),1,0)))</f>
        <v/>
      </c>
      <c r="Q33" s="303" t="n"/>
      <c r="R33" s="302">
        <f>IF(OR($O$7="Canteen",$O$7="Head Office"),0,IF(
  AND(
    SUMIFS(I:I, C:C, C33) &gt;= 8,
    COUNTIFS(C$14:C33, C33)=1,
    OR(
      TEXT(D33,"hh:mm:ss")="07:00:00",
      TEXT(D33,"hh:mm:ss")="15:00:00",
      TEXT(D33,"hh:mm:ss")="23:00:00",
      TEXT(D34,"hh:mm:ss")="07:00:00",
      TEXT(D34,"hh:mm:ss")="15:00:00",
      TEXT(D34,"hh:mm:ss")="23:00:00"
    )
  ),
  1,
  0
))</f>
        <v/>
      </c>
      <c r="S33" s="302">
        <f>IF(OR($A32="Annual Leave",$A33="Annual Leave"),IF(AND($A32&lt;&gt;"Annual Leave",$A33="Annual Leave"),8,0),0)</f>
        <v/>
      </c>
      <c r="T33" s="304" t="n"/>
      <c r="U33" s="144">
        <f>MAX(0,40-Y33)</f>
        <v/>
      </c>
      <c r="V33" s="351">
        <f>IF(OR($C33="",$D33=""),0,
 IF(OR($A32="Holiday",$A33="Holiday"),0,
 IF(AND(NOT(OR($A32="Annual Leave",$A33="Annual Leave")),$A33="Off day"),0,
  IF($I32+$I33&gt;=8,IF($I32&gt;=8,0,8-$I32),$I33)
  )))</f>
        <v/>
      </c>
      <c r="W33" s="351">
        <f>MAX(0,V33-U33)</f>
        <v/>
      </c>
      <c r="X33" s="351">
        <f>IF(C33="","",C33-WEEKDAY(C33,1)+1)</f>
        <v/>
      </c>
      <c r="Y33" s="351">
        <f>SUMPRODUCT(($X$14:$X32=X33)*(($V$14:$V32)+($O$14:$O32)))+IF(X33=X14,$L$11,0)</f>
        <v/>
      </c>
      <c r="Z33" s="351" t="n"/>
      <c r="AA33" s="351" t="n"/>
      <c r="AB33" s="351" t="n"/>
      <c r="AC33" s="351" t="n"/>
      <c r="AD33" s="351" t="n"/>
      <c r="AE33" s="351" t="n"/>
      <c r="AF33" s="351" t="n"/>
    </row>
    <row r="34" ht="24" customHeight="1" s="348" thickBot="1">
      <c r="A34" s="159" t="inlineStr">
        <is>
          <t>On Day</t>
        </is>
      </c>
      <c r="B34" s="191" t="n"/>
      <c r="C34" s="92">
        <f>C32+1</f>
        <v/>
      </c>
      <c r="D34" s="31" t="n"/>
      <c r="E34" s="160">
        <f>IF(D34="", "",
 IF(D34=TIME(0,0,0), 0,
 IF(AND(D34&gt;=TIME(0,0,1), D34&lt;=TIME(2,0,0)), TIME(7,0,0),
 IF(AND(D34&gt;=TIME(6,0,0), D34&lt;=TIME(8,0,0)), TIME(12,0,0),
 IF(AND(D34&gt;TIME(8,0,0), D34&lt;=TIME(13,59,0)), TIME(15,0,0),
 IF(AND(D34&gt;=TIME(14,0,0), D34&lt;=TIME(17,59,0)), TIME(21,0,0),
 IF(AND(D34&gt;=TIME(18,0,0), D34&lt;=TIME(21,59,0)), TIME(0,0,0),
 IF(AND(D34&gt;=TIME(22,0,0), D34&lt;=TIME(23,59,59)), TIME(7,0,0), ""))))))))</f>
        <v/>
      </c>
      <c r="F34" s="161" t="n"/>
      <c r="G34" s="160">
        <f>IF(AND(D34&gt;=TIME(6,0,0),D34&lt;=TIME(8,0,0)),E34,"")</f>
        <v/>
      </c>
      <c r="H34" s="31" t="n"/>
      <c r="I34" s="32">
        <f>ROUND(IF(OR(D34="",E34="",E34=0),0,IF(H34="",MOD(E34-D34,1)*24,MOD(H34-D34,1)*24)),2)</f>
        <v/>
      </c>
      <c r="J34" s="162" t="n"/>
      <c r="K34" s="282" t="n"/>
      <c r="L34" s="181" t="n"/>
      <c r="M34" s="283">
        <f>MAX(0,V34-W34)</f>
        <v/>
      </c>
      <c r="N34" s="33">
        <f>(IF(OR($C34="",$D34=""),0,
 IF(OR($A34="Holiday",$A35="Holiday"),
    IF(ISNUMBER(MATCH(TRIM($B34),{"Phagwah","Good Friday","Easter Monday","Labour Day","Christmas","Eid ul Azha","Romans-2","Globe-12","Neptune P1"},0)),0,$I34),
 IF(AND(NOT(OR($A34="Annual Leave",$A35="Annual Leave")),$A34="Off day"),$I34,
  MAX(0,$I34-$V34)
  ))))+W34</f>
        <v/>
      </c>
      <c r="O34" s="33">
        <f>IF(AND(OR($A34="Holiday",$A35="Holiday"),
        ISNUMBER(MATCH(TRIM($B34),{"Phagwah","Good Friday","Easter Monday","Labour Day","Christmas","Eid ul Azha","Romans-2","Globe-12","Neptune P1"},0))),
   $I34,0)</f>
        <v/>
      </c>
      <c r="P34" s="33">
        <f>IF(OR($O$7="Canteen",$O$7="Head Office"),0,IF($I34&lt;=0,0,IF(OR(OR(TRIM($J34)="Hebrews",TRIM($J34)="Romans",TRIM($J34)="Romans-2",TRIM($J34)="Globe",TRIM($J34)="Globe-12",TRIM($J34)="Neptune P1"),AND($I35&gt;0,OR(TRIM($J35)="Hebrews",TRIM($J35)="Romans",TRIM($J35)="Romans-2",TRIM($J35)="Globe",TRIM($J35)="Globe-12",TRIM($J35)="Neptune P1"))),1,0)))</f>
        <v/>
      </c>
      <c r="Q34" s="34" t="n"/>
      <c r="R34" s="33">
        <f>IF(OR($O$7="Canteen",$O$7="Head Office"),0,IF(
  AND(
    SUMIFS(I:I, C:C, C34) &gt;= 8,
    COUNTIFS(C$14:C34, C34)=1,
    OR(
      TEXT(D34,"hh:mm:ss")="07:00:00",
      TEXT(D34,"hh:mm:ss")="15:00:00",
      TEXT(D34,"hh:mm:ss")="23:00:00",
      TEXT(D35,"hh:mm:ss")="07:00:00",
      TEXT(D35,"hh:mm:ss")="15:00:00",
      TEXT(D35,"hh:mm:ss")="23:00:00"
    )
  ),
  1,
  0
))</f>
        <v/>
      </c>
      <c r="S34" s="33">
        <f>IF(OR($A34="Annual Leave",$A35="Annual Leave"),IF($A34="Annual Leave",8,0),0)</f>
        <v/>
      </c>
      <c r="T34" s="35" t="n"/>
      <c r="U34" s="144">
        <f>MAX(0,40-Y34)</f>
        <v/>
      </c>
      <c r="V34" s="351">
        <f>IF(OR($C34="",$D34=""),0,
 IF(OR($A34="Holiday",$A35="Holiday"),0,
 IF(AND(NOT(OR($A34="Annual Leave",$A35="Annual Leave")),$A34="Off day"),0,
  IF($I34+$I35&gt;=8,IF($I34&gt;=8,8,$I34),$I34)
  )))</f>
        <v/>
      </c>
      <c r="W34" s="351">
        <f>MAX(0,V34-U34)</f>
        <v/>
      </c>
      <c r="X34" s="351">
        <f>IF(C34="","",C34-WEEKDAY(C34,1)+1)</f>
        <v/>
      </c>
      <c r="Y34" s="351">
        <f>SUMPRODUCT(($X$14:$X33=X34)*(($V$14:$V33)+($O$14:$O33)))+IF(X34=X14,$L$11,0)</f>
        <v/>
      </c>
      <c r="Z34" s="351" t="n"/>
      <c r="AA34" s="351" t="n"/>
      <c r="AB34" s="351" t="n"/>
      <c r="AC34" s="351" t="n"/>
      <c r="AD34" s="351" t="n"/>
      <c r="AE34" s="351" t="n"/>
      <c r="AF34" s="351" t="n"/>
    </row>
    <row r="35" ht="24" customHeight="1" s="348" thickBot="1">
      <c r="A35" s="159" t="inlineStr">
        <is>
          <t>On Day</t>
        </is>
      </c>
      <c r="B35" s="192" t="n"/>
      <c r="C35" s="93">
        <f>C34</f>
        <v/>
      </c>
      <c r="D35" s="36" t="n"/>
      <c r="E35" s="163">
        <f>IF(D35="", "",
 IF(D35=TIME(0,0,0), 0,
 IF(AND(D35&gt;=TIME(0,0,1), D35&lt;=TIME(2,0,0)), TIME(7,0,0),
 IF(AND(D35&gt;=TIME(6,0,0), D35&lt;=TIME(8,0,0)), TIME(12,0,0),
 IF(AND(D35&gt;TIME(8,0,0), D35&lt;=TIME(13,59,0)), TIME(15,0,0),
 IF(AND(D35&gt;=TIME(14,0,0), D35&lt;=TIME(17,59,0)), TIME(21,0,0),
 IF(AND(D35&gt;=TIME(18,0,0), D35&lt;=TIME(21,59,0)), TIME(0,0,0),
 IF(AND(D35&gt;=TIME(22,0,0), D35&lt;=TIME(23,59,59)), TIME(7,0,0), ""))))))))</f>
        <v/>
      </c>
      <c r="F35" s="164" t="n"/>
      <c r="G35" s="163">
        <f>IF(AND(D35&gt;=TIME(6,0,0),D35&lt;=TIME(8,0,0)),E35,"")</f>
        <v/>
      </c>
      <c r="H35" s="36" t="n"/>
      <c r="I35" s="37">
        <f>ROUND(IF(OR(D35="",E35="",E35=0),0,IF(H35="",MOD(E35-D35,1)*24,MOD(H35-D35,1)*24)),2)</f>
        <v/>
      </c>
      <c r="J35" s="162" t="n"/>
      <c r="K35" s="282" t="n"/>
      <c r="L35" s="183" t="n"/>
      <c r="M35" s="283">
        <f>MAX(0,V35-W35)</f>
        <v/>
      </c>
      <c r="N35" s="38">
        <f>(IF(OR($C35="",$D35=""),0,
 IF(OR($A34="Holiday",$A35="Holiday"),
    IF(ISNUMBER(MATCH(TRIM($B35),{"Phagwah","Good Friday","Easter Monday","Labour Day","Christmas","Eid ul Azha","Romans-2","Globe-12","Neptune P1"},0)),0,$I35),
 IF(AND(NOT(OR($A34="Annual Leave",$A35="Annual Leave")),$A35="Off day"),$I35,
  MAX(0,$I35-$V35)
  ))))+W35</f>
        <v/>
      </c>
      <c r="O35" s="38">
        <f>IF(AND(OR($A34="Holiday",$A35="Holiday"),
        ISNUMBER(MATCH(TRIM($B35),{"Phagwah","Good Friday","Easter Monday","Labour Day","Christmas","Eid ul Azha","Romans-2","Globe-12","Neptune P1"},0))),
   $I35,0)</f>
        <v/>
      </c>
      <c r="P35" s="38">
        <f>IF(OR($O$7="Canteen",$O$7="Head Office"),0,IF($I35&lt;=0,0,IF(AND($I34&lt;=0,OR(TRIM($J35)="Hebrews",TRIM($J35)="Romans",TRIM($J35)="Romans-2",TRIM($J35)="Globe",TRIM($J35)="Globe-12",TRIM($J35)="Neptune P1")),1,0)))</f>
        <v/>
      </c>
      <c r="Q35" s="39" t="n"/>
      <c r="R35" s="38">
        <f>IF(OR($O$7="Canteen",$O$7="Head Office"),0,IF(
  AND(
    SUMIFS(I:I, C:C, C35) &gt;= 8,
    COUNTIFS(C$14:C35, C35)=1,
    OR(
      TEXT(D35,"hh:mm:ss")="07:00:00",
      TEXT(D35,"hh:mm:ss")="15:00:00",
      TEXT(D35,"hh:mm:ss")="23:00:00",
      TEXT(D36,"hh:mm:ss")="07:00:00",
      TEXT(D36,"hh:mm:ss")="15:00:00",
      TEXT(D36,"hh:mm:ss")="23:00:00"
    )
  ),
  1,
  0
))</f>
        <v/>
      </c>
      <c r="S35" s="38">
        <f>IF(OR($A34="Annual Leave",$A35="Annual Leave"),IF(AND($A34&lt;&gt;"Annual Leave",$A35="Annual Leave"),8,0),0)</f>
        <v/>
      </c>
      <c r="T35" s="40" t="n"/>
      <c r="U35" s="144">
        <f>MAX(0,40-Y35)</f>
        <v/>
      </c>
      <c r="V35" s="351">
        <f>IF(OR($C35="",$D35=""),0,
 IF(OR($A34="Holiday",$A35="Holiday"),0,
 IF(AND(NOT(OR($A34="Annual Leave",$A35="Annual Leave")),$A35="Off day"),0,
  IF($I34+$I35&gt;=8,IF($I34&gt;=8,0,8-$I34),$I35)
  )))</f>
        <v/>
      </c>
      <c r="W35" s="351">
        <f>MAX(0,V35-U35)</f>
        <v/>
      </c>
      <c r="X35" s="351">
        <f>IF(C35="","",C35-WEEKDAY(C35,1)+1)</f>
        <v/>
      </c>
      <c r="Y35" s="351">
        <f>SUMPRODUCT(($X$14:$X34=X35)*(($V$14:$V34)+($O$14:$O34)))+IF(X35=X14,$L$11,0)</f>
        <v/>
      </c>
      <c r="Z35" s="351" t="n"/>
      <c r="AA35" s="351" t="n"/>
      <c r="AB35" s="351" t="n"/>
      <c r="AC35" s="351" t="n"/>
      <c r="AD35" s="351" t="n"/>
      <c r="AE35" s="351" t="n"/>
      <c r="AF35" s="351" t="n"/>
    </row>
    <row r="36" ht="24" customHeight="1" s="348" thickBot="1">
      <c r="A36" s="154" t="inlineStr">
        <is>
          <t>On Day</t>
        </is>
      </c>
      <c r="B36" s="193" t="n"/>
      <c r="C36" s="90">
        <f>C34+1</f>
        <v/>
      </c>
      <c r="D36" s="8" t="n"/>
      <c r="E36" s="155">
        <f>IF(D36="", "",
 IF(D36=TIME(0,0,0), 0,
 IF(AND(D36&gt;=TIME(0,0,1), D36&lt;=TIME(2,0,0)), TIME(7,0,0),
 IF(AND(D36&gt;=TIME(6,0,0), D36&lt;=TIME(8,0,0)), TIME(12,0,0),
 IF(AND(D36&gt;TIME(8,0,0), D36&lt;=TIME(13,59,0)), TIME(15,0,0),
 IF(AND(D36&gt;=TIME(14,0,0), D36&lt;=TIME(17,59,0)), TIME(21,0,0),
 IF(AND(D36&gt;=TIME(18,0,0), D36&lt;=TIME(21,59,0)), TIME(0,0,0),
 IF(AND(D36&gt;=TIME(22,0,0), D36&lt;=TIME(23,59,59)), TIME(7,0,0), ""))))))))</f>
        <v/>
      </c>
      <c r="F36" s="156" t="n"/>
      <c r="G36" s="155">
        <f>IF(AND(D36&gt;=TIME(6,0,0),D36&lt;=TIME(8,0,0)),E36,"")</f>
        <v/>
      </c>
      <c r="H36" s="8" t="n"/>
      <c r="I36" s="30">
        <f>ROUND(IF(OR(D36="",E36="",E36=0),0,IF(H36="",MOD(E36-D36,1)*24,MOD(H36-D36,1)*24)),2)</f>
        <v/>
      </c>
      <c r="J36" s="157" t="n"/>
      <c r="K36" s="274" t="n"/>
      <c r="L36" s="189" t="n"/>
      <c r="M36" s="275">
        <f>MAX(0,V36-W36)</f>
        <v/>
      </c>
      <c r="N36" s="9">
        <f>(IF(OR($C36="",$D36=""),0,
 IF(OR($A36="Holiday",$A37="Holiday"),
    IF(ISNUMBER(MATCH(TRIM($B36),{"Phagwah","Good Friday","Easter Monday","Labour Day","Christmas","Eid ul Azha","Romans-2","Globe-12","Neptune P1"},0)),0,$I36),
 IF(AND(NOT(OR($A36="Annual Leave",$A37="Annual Leave")),$A36="Off day"),$I36,
  MAX(0,$I36-$V36)
  ))))+W36</f>
        <v/>
      </c>
      <c r="O36" s="9">
        <f>IF(AND(OR($A36="Holiday",$A37="Holiday"),
        ISNUMBER(MATCH(TRIM($B36),{"Phagwah","Good Friday","Easter Monday","Labour Day","Christmas","Eid ul Azha","Romans-2","Globe-12","Neptune P1"},0))),
   $I36,0)</f>
        <v/>
      </c>
      <c r="P36" s="9">
        <f>IF(OR($O$7="Canteen",$O$7="Head Office"),0,IF($I36&lt;=0,0,IF(OR(OR(TRIM($J36)="Hebrews",TRIM($J36)="Romans",TRIM($J36)="Romans-2",TRIM($J36)="Globe",TRIM($J36)="Globe-12",TRIM($J36)="Neptune P1"),AND($I37&gt;0,OR(TRIM($J37)="Hebrews",TRIM($J37)="Romans",TRIM($J37)="Romans-2",TRIM($J37)="Globe",TRIM($J37)="Globe-12",TRIM($J37)="Neptune P1"))),1,0)))</f>
        <v/>
      </c>
      <c r="Q36" s="10" t="n"/>
      <c r="R36" s="9">
        <f>IF(OR($O$7="Canteen",$O$7="Head Office"),0,IF(
  AND(
    SUMIFS(I:I, C:C, C36) &gt;= 8,
    COUNTIFS(C$14:C36, C36)=1,
    OR(
      TEXT(D36,"hh:mm:ss")="07:00:00",
      TEXT(D36,"hh:mm:ss")="15:00:00",
      TEXT(D36,"hh:mm:ss")="23:00:00",
      TEXT(D37,"hh:mm:ss")="07:00:00",
      TEXT(D37,"hh:mm:ss")="15:00:00",
      TEXT(D37,"hh:mm:ss")="23:00:00"
    )
  ),
  1,
  0
))</f>
        <v/>
      </c>
      <c r="S36" s="9">
        <f>IF(OR($A36="Annual Leave",$A37="Annual Leave"),IF($A36="Annual Leave",8,0),0)</f>
        <v/>
      </c>
      <c r="T36" s="91" t="n"/>
      <c r="U36" s="144">
        <f>MAX(0,40-Y36)</f>
        <v/>
      </c>
      <c r="V36" s="351">
        <f>IF(OR($C36="",$D36=""),0,
 IF(OR($A36="Holiday",$A37="Holiday"),0,
 IF(AND(NOT(OR($A36="Annual Leave",$A37="Annual Leave")),$A36="Off day"),0,
  IF($I36+$I37&gt;=8,IF($I36&gt;=8,8,$I36),$I36)
  )))</f>
        <v/>
      </c>
      <c r="W36" s="351">
        <f>MAX(0,V36-U36)</f>
        <v/>
      </c>
      <c r="X36" s="351">
        <f>IF(C36="","",C36-WEEKDAY(C36,1)+1)</f>
        <v/>
      </c>
      <c r="Y36" s="351">
        <f>SUMPRODUCT(($X$14:$X35=X36)*(($V$14:$V35)+($O$14:$O35)))+IF(X36=X14,$L$11,0)</f>
        <v/>
      </c>
      <c r="Z36" s="351" t="n"/>
      <c r="AA36" s="351" t="n"/>
      <c r="AB36" s="351" t="n"/>
      <c r="AC36" s="351" t="n"/>
      <c r="AD36" s="351" t="n"/>
      <c r="AE36" s="351" t="n"/>
      <c r="AF36" s="351" t="n"/>
    </row>
    <row r="37" ht="24" customHeight="1" s="348" thickBot="1">
      <c r="A37" s="154" t="inlineStr">
        <is>
          <t>On Day</t>
        </is>
      </c>
      <c r="B37" s="305" t="n"/>
      <c r="C37" s="90">
        <f>C36</f>
        <v/>
      </c>
      <c r="D37" s="276" t="n"/>
      <c r="E37" s="277">
        <f>IF(D37="", "",
 IF(D37=TIME(0,0,0), 0,
 IF(AND(D37&gt;=TIME(0,0,1), D37&lt;=TIME(2,0,0)), TIME(7,0,0),
 IF(AND(D37&gt;=TIME(6,0,0), D37&lt;=TIME(8,0,0)), TIME(12,0,0),
 IF(AND(D37&gt;TIME(8,0,0), D37&lt;=TIME(13,59,0)), TIME(15,0,0),
 IF(AND(D37&gt;=TIME(14,0,0), D37&lt;=TIME(17,59,0)), TIME(21,0,0),
 IF(AND(D37&gt;=TIME(18,0,0), D37&lt;=TIME(21,59,0)), TIME(0,0,0),
 IF(AND(D37&gt;=TIME(22,0,0), D37&lt;=TIME(23,59,59)), TIME(7,0,0), ""))))))))</f>
        <v/>
      </c>
      <c r="F37" s="156" t="n"/>
      <c r="G37" s="277">
        <f>IF(AND(D37&gt;=TIME(6,0,0),D37&lt;=TIME(8,0,0)),E37,"")</f>
        <v/>
      </c>
      <c r="H37" s="276" t="n"/>
      <c r="I37" s="30">
        <f>ROUND(IF(OR(D37="",E37="",E37=0),0,IF(H37="",MOD(E37-D37,1)*24,MOD(H37-D37,1)*24)),2)</f>
        <v/>
      </c>
      <c r="J37" s="158" t="n"/>
      <c r="K37" s="274" t="n"/>
      <c r="L37" s="189" t="n"/>
      <c r="M37" s="275">
        <f>MAX(0,V37-W37)</f>
        <v/>
      </c>
      <c r="N37" s="278">
        <f>(IF(OR($C37="",$D37=""),0,
 IF(OR($A36="Holiday",$A37="Holiday"),
    IF(ISNUMBER(MATCH(TRIM($B37),{"Phagwah","Good Friday","Easter Monday","Labour Day","Christmas","Eid ul Azha","Romans-2","Globe-12","Neptune P1"},0)),0,$I37),
 IF(AND(NOT(OR($A36="Annual Leave",$A37="Annual Leave")),$A37="Off day"),$I37,
  MAX(0,$I37-$V37)
  ))))+W37</f>
        <v/>
      </c>
      <c r="O37" s="278">
        <f>IF(AND(OR($A36="Holiday",$A37="Holiday"),
        ISNUMBER(MATCH(TRIM($B37),{"Phagwah","Good Friday","Easter Monday","Labour Day","Christmas","Eid ul Azha","Romans-2","Globe-12","Neptune P1"},0))),
   $I37,0)</f>
        <v/>
      </c>
      <c r="P37" s="278">
        <f>IF(OR($O$7="Canteen",$O$7="Head Office"),0,IF($I37&lt;=0,0,IF(AND($I36&lt;=0,OR(TRIM($J37)="Hebrews",TRIM($J37)="Romans",TRIM($J37)="Romans-2",TRIM($J37)="Globe",TRIM($J37)="Globe-12",TRIM($J37)="Neptune P1")),1,0)))</f>
        <v/>
      </c>
      <c r="Q37" s="279" t="n"/>
      <c r="R37" s="278">
        <f>IF(OR($O$7="Canteen",$O$7="Head Office"),0,IF(
  AND(
    SUMIFS(I:I, C:C, C37) &gt;= 8,
    COUNTIFS(C$14:C37, C37)=1,
    OR(
      TEXT(D37,"hh:mm:ss")="07:00:00",
      TEXT(D37,"hh:mm:ss")="15:00:00",
      TEXT(D37,"hh:mm:ss")="23:00:00",
      TEXT(D38,"hh:mm:ss")="07:00:00",
      TEXT(D38,"hh:mm:ss")="15:00:00",
      TEXT(D38,"hh:mm:ss")="23:00:00"
    )
  ),
  1,
  0
))</f>
        <v/>
      </c>
      <c r="S37" s="278">
        <f>IF(OR($A36="Annual Leave",$A37="Annual Leave"),IF(AND($A36&lt;&gt;"Annual Leave",$A37="Annual Leave"),8,0),0)</f>
        <v/>
      </c>
      <c r="T37" s="280" t="n"/>
      <c r="U37" s="144">
        <f>MAX(0,40-Y37)</f>
        <v/>
      </c>
      <c r="V37" s="351">
        <f>IF(OR($C37="",$D37=""),0,
 IF(OR($A36="Holiday",$A37="Holiday"),0,
 IF(AND(NOT(OR($A36="Annual Leave",$A37="Annual Leave")),$A37="Off day"),0,
  IF($I36+$I37&gt;=8,IF($I36&gt;=8,0,8-$I36),$I37)
  )))</f>
        <v/>
      </c>
      <c r="W37" s="351">
        <f>MAX(0,V37-U37)</f>
        <v/>
      </c>
      <c r="X37" s="351">
        <f>IF(C37="","",C37-WEEKDAY(C37,1)+1)</f>
        <v/>
      </c>
      <c r="Y37" s="351">
        <f>SUMPRODUCT(($X$14:$X36=X37)*(($V$14:$V36)+($O$14:$O36)))+IF(X37=X14,$L$11,0)</f>
        <v/>
      </c>
      <c r="Z37" s="351" t="n"/>
      <c r="AA37" s="351" t="n"/>
      <c r="AB37" s="351" t="n"/>
      <c r="AC37" s="351" t="n"/>
      <c r="AD37" s="351" t="n"/>
      <c r="AE37" s="351" t="n"/>
      <c r="AF37" s="351" t="n"/>
    </row>
    <row r="38" ht="24" customHeight="1" s="348" thickBot="1">
      <c r="A38" s="194" t="inlineStr">
        <is>
          <t>On Day</t>
        </is>
      </c>
      <c r="B38" s="195" t="n"/>
      <c r="C38" s="103">
        <f>C36+1</f>
        <v/>
      </c>
      <c r="D38" s="64" t="n"/>
      <c r="E38" s="196">
        <f>IF(D38="", "",
 IF(D38=TIME(0,0,0), 0,
 IF(AND(D38&gt;=TIME(0,0,1), D38&lt;=TIME(2,0,0)), TIME(7,0,0),
 IF(AND(D38&gt;=TIME(6,0,0), D38&lt;=TIME(8,0,0)), TIME(12,0,0),
 IF(AND(D38&gt;TIME(8,0,0), D38&lt;=TIME(13,59,0)), TIME(15,0,0),
 IF(AND(D38&gt;=TIME(14,0,0), D38&lt;=TIME(17,59,0)), TIME(21,0,0),
 IF(AND(D38&gt;=TIME(18,0,0), D38&lt;=TIME(21,59,0)), TIME(0,0,0),
 IF(AND(D38&gt;=TIME(22,0,0), D38&lt;=TIME(23,59,59)), TIME(7,0,0), ""))))))))</f>
        <v/>
      </c>
      <c r="F38" s="197" t="n"/>
      <c r="G38" s="196">
        <f>IF(AND(D38&gt;=TIME(6,0,0),D38&lt;=TIME(8,0,0)),E38,"")</f>
        <v/>
      </c>
      <c r="H38" s="64" t="n"/>
      <c r="I38" s="65">
        <f>ROUND(IF(OR(D38="",E38="",E38=0),0,IF(H38="",MOD(E38-D38,1)*24,MOD(H38-D38,1)*24)),2)</f>
        <v/>
      </c>
      <c r="J38" s="198" t="n"/>
      <c r="K38" s="306" t="n"/>
      <c r="L38" s="181" t="n"/>
      <c r="M38" s="307">
        <f>MAX(0,V38-W38)</f>
        <v/>
      </c>
      <c r="N38" s="66">
        <f>(IF(OR($C38="",$D38=""),0,
 IF(OR($A38="Holiday",$A39="Holiday"),
    IF(ISNUMBER(MATCH(TRIM($B38),{"Phagwah","Good Friday","Easter Monday","Labour Day","Christmas","Eid ul Azha","Romans-2","Globe-12","Neptune P1"},0)),0,$I38),
 IF(AND(NOT(OR($A38="Annual Leave",$A39="Annual Leave")),$A38="Off day"),$I38,
  MAX(0,$I38-$V38)
  ))))+W38</f>
        <v/>
      </c>
      <c r="O38" s="66">
        <f>IF(AND(OR($A38="Holiday",$A39="Holiday"),
        ISNUMBER(MATCH(TRIM($B38),{"Phagwah","Good Friday","Easter Monday","Labour Day","Christmas","Eid ul Azha","Romans-2","Globe-12","Neptune P1"},0))),
   $I38,0)</f>
        <v/>
      </c>
      <c r="P38" s="66">
        <f>IF(OR($O$7="Canteen",$O$7="Head Office"),0,IF($I38&lt;=0,0,IF(OR(OR(TRIM($J38)="Hebrews",TRIM($J38)="Romans",TRIM($J38)="Romans-2",TRIM($J38)="Globe",TRIM($J38)="Globe-12",TRIM($J38)="Neptune P1"),AND($I39&gt;0,OR(TRIM($J39)="Hebrews",TRIM($J39)="Romans",TRIM($J39)="Romans-2",TRIM($J39)="Globe",TRIM($J39)="Globe-12",TRIM($J39)="Neptune P1"))),1,0)))</f>
        <v/>
      </c>
      <c r="Q38" s="67" t="n"/>
      <c r="R38" s="66">
        <f>IF(OR($O$7="Canteen",$O$7="Head Office"),0,IF(
  AND(
    SUMIFS(I:I, C:C, C38) &gt;= 8,
    COUNTIFS(C$14:C38, C38)=1,
    OR(
      TEXT(D38,"hh:mm:ss")="07:00:00",
      TEXT(D38,"hh:mm:ss")="15:00:00",
      TEXT(D38,"hh:mm:ss")="23:00:00",
      TEXT(D39,"hh:mm:ss")="07:00:00",
      TEXT(D39,"hh:mm:ss")="15:00:00",
      TEXT(D39,"hh:mm:ss")="23:00:00"
    )
  ),
  1,
  0
))</f>
        <v/>
      </c>
      <c r="S38" s="66">
        <f>IF(OR($A38="Annual Leave",$A39="Annual Leave"),IF($A38="Annual Leave",8,0),0)</f>
        <v/>
      </c>
      <c r="T38" s="68" t="n"/>
      <c r="U38" s="144">
        <f>MAX(0,40-Y38)</f>
        <v/>
      </c>
      <c r="V38" s="351">
        <f>IF(OR($C38="",$D38=""),0,
 IF(OR($A38="Holiday",$A39="Holiday"),0,
 IF(AND(NOT(OR($A38="Annual Leave",$A39="Annual Leave")),$A38="Off day"),0,
  IF($I38+$I39&gt;=8,IF($I38&gt;=8,8,$I38),$I38)
  )))</f>
        <v/>
      </c>
      <c r="W38" s="351">
        <f>MAX(0,V38-U38)</f>
        <v/>
      </c>
      <c r="X38" s="351">
        <f>IF(C38="","",C38-WEEKDAY(C38,1)+1)</f>
        <v/>
      </c>
      <c r="Y38" s="351">
        <f>SUMPRODUCT(($X$14:$X37=X38)*(($V$14:$V37)+($O$14:$O37)))+IF(X38=X14,$L$11,0)</f>
        <v/>
      </c>
      <c r="Z38" s="351" t="n"/>
      <c r="AA38" s="351" t="n"/>
      <c r="AB38" s="351" t="n"/>
      <c r="AC38" s="351" t="n"/>
      <c r="AD38" s="351" t="n"/>
      <c r="AE38" s="351" t="n"/>
      <c r="AF38" s="351" t="n"/>
    </row>
    <row r="39" ht="24" customHeight="1" s="348" thickBot="1">
      <c r="A39" s="194" t="inlineStr">
        <is>
          <t>On Day</t>
        </is>
      </c>
      <c r="B39" s="199" t="n"/>
      <c r="C39" s="104">
        <f>C38</f>
        <v/>
      </c>
      <c r="D39" s="69" t="n"/>
      <c r="E39" s="200">
        <f>IF(D39="", "",
 IF(D39=TIME(0,0,0), 0,
 IF(AND(D39&gt;=TIME(0,0,1), D39&lt;=TIME(2,0,0)), TIME(7,0,0),
 IF(AND(D39&gt;=TIME(6,0,0), D39&lt;=TIME(8,0,0)), TIME(12,0,0),
 IF(AND(D39&gt;TIME(8,0,0), D39&lt;=TIME(13,59,0)), TIME(15,0,0),
 IF(AND(D39&gt;=TIME(14,0,0), D39&lt;=TIME(17,59,0)), TIME(21,0,0),
 IF(AND(D39&gt;=TIME(18,0,0), D39&lt;=TIME(21,59,0)), TIME(0,0,0),
 IF(AND(D39&gt;=TIME(22,0,0), D39&lt;=TIME(23,59,59)), TIME(7,0,0), ""))))))))</f>
        <v/>
      </c>
      <c r="F39" s="201" t="n"/>
      <c r="G39" s="200">
        <f>IF(AND(D39&gt;=TIME(6,0,0),D39&lt;=TIME(8,0,0)),E39,"")</f>
        <v/>
      </c>
      <c r="H39" s="69" t="n"/>
      <c r="I39" s="70">
        <f>ROUND(IF(OR(D39="",E39="",E39=0),0,IF(H39="",MOD(E39-D39,1)*24,MOD(H39-D39,1)*24)),2)</f>
        <v/>
      </c>
      <c r="J39" s="198" t="n"/>
      <c r="K39" s="306" t="n"/>
      <c r="L39" s="183" t="n"/>
      <c r="M39" s="307">
        <f>MAX(0,V39-W39)</f>
        <v/>
      </c>
      <c r="N39" s="71">
        <f>(IF(OR($C39="",$D39=""),0,
 IF(OR($A38="Holiday",$A39="Holiday"),
    IF(ISNUMBER(MATCH(TRIM($B39),{"Phagwah","Good Friday","Easter Monday","Labour Day","Christmas","Eid ul Azha","Romans-2","Globe-12","Neptune P1"},0)),0,$I39),
 IF(AND(NOT(OR($A38="Annual Leave",$A39="Annual Leave")),$A39="Off day"),$I39,
  MAX(0,$I39-$V39)
  ))))+W39</f>
        <v/>
      </c>
      <c r="O39" s="71">
        <f>IF(AND(OR($A38="Holiday",$A39="Holiday"),
        ISNUMBER(MATCH(TRIM($B39),{"Phagwah","Good Friday","Easter Monday","Labour Day","Christmas","Eid ul Azha","Romans-2","Globe-12","Neptune P1"},0))),
   $I39,0)</f>
        <v/>
      </c>
      <c r="P39" s="71">
        <f>IF(OR($O$7="Canteen",$O$7="Head Office"),0,IF($I39&lt;=0,0,IF(AND($I38&lt;=0,OR(TRIM($J39)="Hebrews",TRIM($J39)="Romans",TRIM($J39)="Romans-2",TRIM($J39)="Globe",TRIM($J39)="Globe-12",TRIM($J39)="Neptune P1")),1,0)))</f>
        <v/>
      </c>
      <c r="Q39" s="72" t="n"/>
      <c r="R39" s="71">
        <f>IF(OR($O$7="Canteen",$O$7="Head Office"),0,IF(
  AND(
    SUMIFS(I:I, C:C, C39) &gt;= 8,
    COUNTIFS(C$14:C39, C39)=1,
    OR(
      TEXT(D39,"hh:mm:ss")="07:00:00",
      TEXT(D39,"hh:mm:ss")="15:00:00",
      TEXT(D39,"hh:mm:ss")="23:00:00",
      TEXT(D40,"hh:mm:ss")="07:00:00",
      TEXT(D40,"hh:mm:ss")="15:00:00",
      TEXT(D40,"hh:mm:ss")="23:00:00"
    )
  ),
  1,
  0
))</f>
        <v/>
      </c>
      <c r="S39" s="71">
        <f>IF(OR($A38="Annual Leave",$A39="Annual Leave"),IF(AND($A38&lt;&gt;"Annual Leave",$A39="Annual Leave"),8,0),0)</f>
        <v/>
      </c>
      <c r="T39" s="73" t="n"/>
      <c r="U39" s="144">
        <f>MAX(0,40-Y39)</f>
        <v/>
      </c>
      <c r="V39" s="351">
        <f>IF(OR($C39="",$D39=""),0,
 IF(OR($A38="Holiday",$A39="Holiday"),0,
 IF(AND(NOT(OR($A38="Annual Leave",$A39="Annual Leave")),$A39="Off day"),0,
  IF($I38+$I39&gt;=8,IF($I38&gt;=8,0,8-$I38),$I39)
  )))</f>
        <v/>
      </c>
      <c r="W39" s="351">
        <f>MAX(0,V39-U39)</f>
        <v/>
      </c>
      <c r="X39" s="351">
        <f>IF(C39="","",C39-WEEKDAY(C39,1)+1)</f>
        <v/>
      </c>
      <c r="Y39" s="351">
        <f>SUMPRODUCT(($X$14:$X38=X39)*(($V$14:$V38)+($O$14:$O38)))+IF(X39=X14,$L$11,0)</f>
        <v/>
      </c>
      <c r="Z39" s="351" t="n"/>
      <c r="AA39" s="351" t="n"/>
      <c r="AB39" s="351" t="n"/>
      <c r="AC39" s="351" t="n"/>
      <c r="AD39" s="351" t="n"/>
      <c r="AE39" s="351" t="n"/>
      <c r="AF39" s="351" t="n"/>
    </row>
    <row r="40" ht="24" customHeight="1" s="348" thickBot="1">
      <c r="A40" s="202" t="inlineStr">
        <is>
          <t>On Day</t>
        </is>
      </c>
      <c r="B40" s="203" t="n"/>
      <c r="C40" s="105">
        <f>C38+1</f>
        <v/>
      </c>
      <c r="D40" s="74" t="n"/>
      <c r="E40" s="204">
        <f>IF(D40="", "",
 IF(D40=TIME(0,0,0), 0,
 IF(AND(D40&gt;=TIME(0,0,1), D40&lt;=TIME(2,0,0)), TIME(7,0,0),
 IF(AND(D40&gt;=TIME(6,0,0), D40&lt;=TIME(8,0,0)), TIME(12,0,0),
 IF(AND(D40&gt;TIME(8,0,0), D40&lt;=TIME(13,59,0)), TIME(15,0,0),
 IF(AND(D40&gt;=TIME(14,0,0), D40&lt;=TIME(17,59,0)), TIME(21,0,0),
 IF(AND(D40&gt;=TIME(18,0,0), D40&lt;=TIME(21,59,0)), TIME(0,0,0),
 IF(AND(D40&gt;=TIME(22,0,0), D40&lt;=TIME(23,59,59)), TIME(7,0,0), ""))))))))</f>
        <v/>
      </c>
      <c r="F40" s="205" t="n"/>
      <c r="G40" s="204">
        <f>IF(AND(D40&gt;=TIME(6,0,0),D40&lt;=TIME(8,0,0)),E40,"")</f>
        <v/>
      </c>
      <c r="H40" s="74" t="n"/>
      <c r="I40" s="106">
        <f>ROUND(IF(OR(D40="",E40="",E40=0),0,IF(H40="",MOD(E40-D40,1)*24,MOD(H40-D40,1)*24)),2)</f>
        <v/>
      </c>
      <c r="J40" s="206" t="n"/>
      <c r="K40" s="308" t="n"/>
      <c r="L40" s="189" t="n"/>
      <c r="M40" s="309">
        <f>MAX(0,V40-W40)</f>
        <v/>
      </c>
      <c r="N40" s="75">
        <f>(IF(OR($C40="",$D40=""),0,
 IF(OR($A40="Holiday",$A41="Holiday"),
    IF(ISNUMBER(MATCH(TRIM($B40),{"Phagwah","Good Friday","Easter Monday","Labour Day","Christmas","Eid ul Azha","Romans-2","Globe-12","Neptune P1"},0)),0,$I40),
 IF(AND(NOT(OR($A40="Annual Leave",$A41="Annual Leave")),$A40="Off day"),$I40,
  MAX(0,$I40-$V40)
  ))))+W40</f>
        <v/>
      </c>
      <c r="O40" s="75">
        <f>IF(AND(OR($A40="Holiday",$A41="Holiday"),
        ISNUMBER(MATCH(TRIM($B40),{"Phagwah","Good Friday","Easter Monday","Labour Day","Christmas","Eid ul Azha","Romans-2","Globe-12","Neptune P1"},0))),
   $I40,0)</f>
        <v/>
      </c>
      <c r="P40" s="75">
        <f>IF(OR($O$7="Canteen",$O$7="Head Office"),0,IF($I40&lt;=0,0,IF(OR(OR(TRIM($J40)="Hebrews",TRIM($J40)="Romans",TRIM($J40)="Romans-2",TRIM($J40)="Globe",TRIM($J40)="Globe-12",TRIM($J40)="Neptune P1"),AND($I41&gt;0,OR(TRIM($J41)="Hebrews",TRIM($J41)="Romans",TRIM($J41)="Romans-2",TRIM($J41)="Globe",TRIM($J41)="Globe-12",TRIM($J41)="Neptune P1"))),1,0)))</f>
        <v/>
      </c>
      <c r="Q40" s="76" t="n"/>
      <c r="R40" s="75">
        <f>IF(OR($O$7="Canteen",$O$7="Head Office"),0,IF(
  AND(
    SUMIFS(I:I, C:C, C40) &gt;= 8,
    COUNTIFS(C$14:C40, C40)=1,
    OR(
      TEXT(D40,"hh:mm:ss")="07:00:00",
      TEXT(D40,"hh:mm:ss")="15:00:00",
      TEXT(D40,"hh:mm:ss")="23:00:00",
      TEXT(D41,"hh:mm:ss")="07:00:00",
      TEXT(D41,"hh:mm:ss")="15:00:00",
      TEXT(D41,"hh:mm:ss")="23:00:00"
    )
  ),
  1,
  0
))</f>
        <v/>
      </c>
      <c r="S40" s="75">
        <f>IF(OR($A40="Annual Leave",$A41="Annual Leave"),IF($A40="Annual Leave",8,0),0)</f>
        <v/>
      </c>
      <c r="T40" s="107" t="n"/>
      <c r="U40" s="144">
        <f>MAX(0,40-Y40)</f>
        <v/>
      </c>
      <c r="V40" s="351">
        <f>IF(OR($C40="",$D40=""),0,
 IF(OR($A40="Holiday",$A41="Holiday"),0,
 IF(AND(NOT(OR($A40="Annual Leave",$A41="Annual Leave")),$A40="Off day"),0,
  IF($I40+$I41&gt;=8,IF($I40&gt;=8,8,$I40),$I40)
  )))</f>
        <v/>
      </c>
      <c r="W40" s="351">
        <f>MAX(0,V40-U40)</f>
        <v/>
      </c>
      <c r="X40" s="351">
        <f>IF(C40="","",C40-WEEKDAY(C40,1)+1)</f>
        <v/>
      </c>
      <c r="Y40" s="351">
        <f>SUMPRODUCT(($X$14:$X39=X40)*(($V$14:$V39)+($O$14:$O39)))+IF(X40=X14,$L$11,0)</f>
        <v/>
      </c>
      <c r="Z40" s="351" t="n"/>
      <c r="AA40" s="351" t="n"/>
      <c r="AB40" s="351" t="n"/>
      <c r="AC40" s="351" t="n"/>
      <c r="AD40" s="351" t="n"/>
      <c r="AE40" s="351" t="n"/>
      <c r="AF40" s="351" t="n"/>
    </row>
    <row r="41" ht="24" customHeight="1" s="348" thickBot="1">
      <c r="A41" s="202" t="inlineStr">
        <is>
          <t>On Day</t>
        </is>
      </c>
      <c r="B41" s="310" t="n"/>
      <c r="C41" s="105">
        <f>C40</f>
        <v/>
      </c>
      <c r="D41" s="311" t="n"/>
      <c r="E41" s="312">
        <f>IF(D41="", "",
 IF(D41=TIME(0,0,0), 0,
 IF(AND(D41&gt;=TIME(0,0,1), D41&lt;=TIME(2,0,0)), TIME(7,0,0),
 IF(AND(D41&gt;=TIME(6,0,0), D41&lt;=TIME(8,0,0)), TIME(12,0,0),
 IF(AND(D41&gt;TIME(8,0,0), D41&lt;=TIME(13,59,0)), TIME(15,0,0),
 IF(AND(D41&gt;=TIME(14,0,0), D41&lt;=TIME(17,59,0)), TIME(21,0,0),
 IF(AND(D41&gt;=TIME(18,0,0), D41&lt;=TIME(21,59,0)), TIME(0,0,0),
 IF(AND(D41&gt;=TIME(22,0,0), D41&lt;=TIME(23,59,59)), TIME(7,0,0), ""))))))))</f>
        <v/>
      </c>
      <c r="F41" s="205" t="n"/>
      <c r="G41" s="312">
        <f>IF(AND(D41&gt;=TIME(6,0,0),D41&lt;=TIME(8,0,0)),E41,"")</f>
        <v/>
      </c>
      <c r="H41" s="311" t="n"/>
      <c r="I41" s="106">
        <f>ROUND(IF(OR(D41="",E41="",E41=0),0,IF(H41="",MOD(E41-D41,1)*24,MOD(H41-D41,1)*24)),2)</f>
        <v/>
      </c>
      <c r="J41" s="207" t="n"/>
      <c r="K41" s="308" t="n"/>
      <c r="L41" s="189" t="n"/>
      <c r="M41" s="309">
        <f>MAX(0,V41-W41)</f>
        <v/>
      </c>
      <c r="N41" s="313">
        <f>(IF(OR($C41="",$D41=""),0,
 IF(OR($A40="Holiday",$A41="Holiday"),
    IF(ISNUMBER(MATCH(TRIM($B41),{"Phagwah","Good Friday","Easter Monday","Labour Day","Christmas","Eid ul Azha","Romans-2","Globe-12","Neptune P1"},0)),0,$I41),
 IF(AND(NOT(OR($A40="Annual Leave",$A41="Annual Leave")),$A41="Off day"),$I41,
  MAX(0,$I41-$V41)
  ))))+W41</f>
        <v/>
      </c>
      <c r="O41" s="313">
        <f>IF(AND(OR($A40="Holiday",$A41="Holiday"),
        ISNUMBER(MATCH(TRIM($B41),{"Phagwah","Good Friday","Easter Monday","Labour Day","Christmas","Eid ul Azha","Romans-2","Globe-12","Neptune P1"},0))),
   $I41,0)</f>
        <v/>
      </c>
      <c r="P41" s="313">
        <f>IF(OR($O$7="Canteen",$O$7="Head Office"),0,IF($I41&lt;=0,0,IF(AND($I40&lt;=0,OR(TRIM($J41)="Hebrews",TRIM($J41)="Romans",TRIM($J41)="Romans-2",TRIM($J41)="Globe",TRIM($J41)="Globe-12",TRIM($J41)="Neptune P1")),1,0)))</f>
        <v/>
      </c>
      <c r="Q41" s="314" t="n"/>
      <c r="R41" s="313">
        <f>IF(OR($O$7="Canteen",$O$7="Head Office"),0,IF(
  AND(
    SUMIFS(I:I, C:C, C41) &gt;= 8,
    COUNTIFS(C$14:C41, C41)=1,
    OR(
      TEXT(D41,"hh:mm:ss")="07:00:00",
      TEXT(D41,"hh:mm:ss")="15:00:00",
      TEXT(D41,"hh:mm:ss")="23:00:00",
      TEXT(D42,"hh:mm:ss")="07:00:00",
      TEXT(D42,"hh:mm:ss")="15:00:00",
      TEXT(D42,"hh:mm:ss")="23:00:00"
    )
  ),
  1,
  0
))</f>
        <v/>
      </c>
      <c r="S41" s="313">
        <f>IF(OR($A40="Annual Leave",$A41="Annual Leave"),IF(AND($A40&lt;&gt;"Annual Leave",$A41="Annual Leave"),8,0),0)</f>
        <v/>
      </c>
      <c r="T41" s="315" t="n"/>
      <c r="U41" s="144">
        <f>MAX(0,40-Y41)</f>
        <v/>
      </c>
      <c r="V41" s="351">
        <f>IF(OR($C41="",$D41=""),0,
 IF(OR($A40="Holiday",$A41="Holiday"),0,
 IF(AND(NOT(OR($A40="Annual Leave",$A41="Annual Leave")),$A41="Off day"),0,
  IF($I40+$I41&gt;=8,IF($I40&gt;=8,0,8-$I40),$I41)
  )))</f>
        <v/>
      </c>
      <c r="W41" s="351">
        <f>MAX(0,V41-U41)</f>
        <v/>
      </c>
      <c r="X41" s="351">
        <f>IF(C41="","",C41-WEEKDAY(C41,1)+1)</f>
        <v/>
      </c>
      <c r="Y41" s="351">
        <f>SUMPRODUCT(($X$14:$X40=X41)*(($V$14:$V40)+($O$14:$O40)))+IF(X41=X14,$L$11,0)</f>
        <v/>
      </c>
      <c r="Z41" s="351" t="n"/>
      <c r="AA41" s="351" t="n"/>
      <c r="AB41" s="351" t="n"/>
      <c r="AC41" s="351" t="n"/>
      <c r="AD41" s="351" t="n"/>
      <c r="AE41" s="351" t="n"/>
      <c r="AF41" s="351" t="n"/>
    </row>
    <row r="42" ht="24" customHeight="1" s="348" thickBot="1">
      <c r="A42" s="208" t="inlineStr">
        <is>
          <t>On Day</t>
        </is>
      </c>
      <c r="B42" s="209" t="n"/>
      <c r="C42" s="108">
        <f>C40+1</f>
        <v/>
      </c>
      <c r="D42" s="77" t="n"/>
      <c r="E42" s="210">
        <f>IF(D42="", "",
 IF(D42=TIME(0,0,0), 0,
 IF(AND(D42&gt;=TIME(0,0,1), D42&lt;=TIME(2,0,0)), TIME(7,0,0),
 IF(AND(D42&gt;=TIME(6,0,0), D42&lt;=TIME(8,0,0)), TIME(12,0,0),
 IF(AND(D42&gt;TIME(8,0,0), D42&lt;=TIME(13,59,0)), TIME(15,0,0),
 IF(AND(D42&gt;=TIME(14,0,0), D42&lt;=TIME(17,59,0)), TIME(21,0,0),
 IF(AND(D42&gt;=TIME(18,0,0), D42&lt;=TIME(21,59,0)), TIME(0,0,0),
 IF(AND(D42&gt;=TIME(22,0,0), D42&lt;=TIME(23,59,59)), TIME(7,0,0), ""))))))))</f>
        <v/>
      </c>
      <c r="F42" s="211" t="n"/>
      <c r="G42" s="210">
        <f>IF(AND(D42&gt;=TIME(6,0,0),D42&lt;=TIME(8,0,0)),E42,"")</f>
        <v/>
      </c>
      <c r="H42" s="77" t="n"/>
      <c r="I42" s="16">
        <f>ROUND(IF(OR(D42="",E42="",E42=0),0,IF(H42="",MOD(E42-D42,1)*24,MOD(H42-D42,1)*24)),2)</f>
        <v/>
      </c>
      <c r="J42" s="212" t="n"/>
      <c r="K42" s="316" t="n"/>
      <c r="L42" s="181" t="n"/>
      <c r="M42" s="317">
        <f>MAX(0,V42-W42)</f>
        <v/>
      </c>
      <c r="N42" s="17">
        <f>(IF(OR($C42="",$D42=""),0,
 IF(OR($A42="Holiday",$A43="Holiday"),
    IF(ISNUMBER(MATCH(TRIM($B42),{"Phagwah","Good Friday","Easter Monday","Labour Day","Christmas","Eid ul Azha","Romans-2","Globe-12","Neptune P1"},0)),0,$I42),
 IF(AND(NOT(OR($A42="Annual Leave",$A43="Annual Leave")),$A42="Off day"),$I42,
  MAX(0,$I42-$V42)
  ))))+W42</f>
        <v/>
      </c>
      <c r="O42" s="213">
        <f>IF(AND(OR($A42="Holiday",$A43="Holiday"),
        ISNUMBER(MATCH(TRIM($B42),{"Phagwah","Good Friday","Easter Monday","Labour Day","Christmas","Eid ul Azha","Romans-2","Globe-12","Neptune P1"},0))),
   $I42,0)</f>
        <v/>
      </c>
      <c r="P42" s="17">
        <f>IF(OR($O$7="Canteen",$O$7="Head Office"),0,IF($I42&lt;=0,0,IF(OR(OR(TRIM($J42)="Hebrews",TRIM($J42)="Romans",TRIM($J42)="Romans-2",TRIM($J42)="Globe",TRIM($J42)="Globe-12",TRIM($J42)="Neptune P1"),AND($I43&gt;0,OR(TRIM($J43)="Hebrews",TRIM($J43)="Romans",TRIM($J43)="Romans-2",TRIM($J43)="Globe",TRIM($J43)="Globe-12",TRIM($J43)="Neptune P1"))),1,0)))</f>
        <v/>
      </c>
      <c r="Q42" s="78" t="n"/>
      <c r="R42" s="213">
        <f>IF(OR($O$7="Canteen",$O$7="Head Office"),0,IF(
  AND(
    SUMIFS(I:I, C:C, C42) &gt;= 8,
    COUNTIFS(C$14:C42, C42)=1,
    OR(
      TEXT(D42,"hh:mm:ss")="07:00:00",
      TEXT(D42,"hh:mm:ss")="15:00:00",
      TEXT(D42,"hh:mm:ss")="23:00:00",
      TEXT(D43,"hh:mm:ss")="07:00:00",
      TEXT(D43,"hh:mm:ss")="15:00:00",
      TEXT(D43,"hh:mm:ss")="23:00:00"
    )
  ),
  1,
  0
))</f>
        <v/>
      </c>
      <c r="S42" s="213">
        <f>IF(OR($A42="Annual Leave",$A43="Annual Leave"),IF($A42="Annual Leave",8,0),0)</f>
        <v/>
      </c>
      <c r="T42" s="79" t="n"/>
      <c r="U42" s="144">
        <f>MAX(0,40-Y42)</f>
        <v/>
      </c>
      <c r="V42" s="351">
        <f>IF(OR($C42="",$D42=""),0,
 IF(OR($A42="Holiday",$A43="Holiday"),0,
 IF(AND(NOT(OR($A42="Annual Leave",$A43="Annual Leave")),$A42="Off day"),0,
  IF($I42+$I43&gt;=8,IF($I42&gt;=8,8,$I42),$I42)
  )))</f>
        <v/>
      </c>
      <c r="W42" s="351">
        <f>MAX(0,V42-U42)</f>
        <v/>
      </c>
      <c r="X42" s="351">
        <f>IF(C42="","",C42-WEEKDAY(C42,1)+1)</f>
        <v/>
      </c>
      <c r="Y42" s="351">
        <f>SUMPRODUCT(($X$14:$X41=X42)*(($V$14:$V41)+($O$14:$O41)))+IF(X42=X14,$L$11,0)</f>
        <v/>
      </c>
      <c r="Z42" s="351" t="n"/>
      <c r="AA42" s="351" t="n"/>
      <c r="AB42" s="351" t="n"/>
      <c r="AC42" s="351" t="n"/>
      <c r="AD42" s="351" t="n"/>
      <c r="AE42" s="351" t="n"/>
      <c r="AF42" s="351" t="n"/>
    </row>
    <row r="43" ht="24" customHeight="1" s="348" thickBot="1">
      <c r="A43" s="208" t="inlineStr">
        <is>
          <t>On Day</t>
        </is>
      </c>
      <c r="B43" s="214" t="n"/>
      <c r="C43" s="109">
        <f>C42</f>
        <v/>
      </c>
      <c r="D43" s="18" t="n"/>
      <c r="E43" s="215">
        <f>IF(D43="", "",
 IF(D43=TIME(0,0,0), 0,
 IF(AND(D43&gt;=TIME(0,0,1), D43&lt;=TIME(2,0,0)), TIME(7,0,0),
 IF(AND(D43&gt;=TIME(6,0,0), D43&lt;=TIME(8,0,0)), TIME(12,0,0),
 IF(AND(D43&gt;TIME(8,0,0), D43&lt;=TIME(13,59,0)), TIME(15,0,0),
 IF(AND(D43&gt;=TIME(14,0,0), D43&lt;=TIME(17,59,0)), TIME(21,0,0),
 IF(AND(D43&gt;=TIME(18,0,0), D43&lt;=TIME(21,59,0)), TIME(0,0,0),
 IF(AND(D43&gt;=TIME(22,0,0), D43&lt;=TIME(23,59,59)), TIME(7,0,0), ""))))))))</f>
        <v/>
      </c>
      <c r="F43" s="216" t="n"/>
      <c r="G43" s="215">
        <f>IF(AND(D43&gt;=TIME(6,0,0),D43&lt;=TIME(8,0,0)),E43,"")</f>
        <v/>
      </c>
      <c r="H43" s="18" t="n"/>
      <c r="I43" s="19">
        <f>ROUND(IF(OR(D43="",E43="",E43=0),0,IF(H43="",MOD(E43-D43,1)*24,MOD(H43-D43,1)*24)),2)</f>
        <v/>
      </c>
      <c r="J43" s="212" t="n"/>
      <c r="K43" s="316" t="n"/>
      <c r="L43" s="183" t="n"/>
      <c r="M43" s="317">
        <f>MAX(0,V43-W43)</f>
        <v/>
      </c>
      <c r="N43" s="20">
        <f>(IF(OR($C43="",$D43=""),0,
 IF(OR($A42="Holiday",$A43="Holiday"),
    IF(ISNUMBER(MATCH(TRIM($B43),{"Phagwah","Good Friday","Easter Monday","Labour Day","Christmas","Eid ul Azha","Romans-2","Globe-12","Neptune P1"},0)),0,$I43),
 IF(AND(NOT(OR($A42="Annual Leave",$A43="Annual Leave")),$A43="Off day"),$I43,
  MAX(0,$I43-$V43)
  ))))+W43</f>
        <v/>
      </c>
      <c r="O43" s="20">
        <f>IF(AND(OR($A42="Holiday",$A43="Holiday"),
        ISNUMBER(MATCH(TRIM($B43),{"Phagwah","Good Friday","Easter Monday","Labour Day","Christmas","Eid ul Azha","Romans-2","Globe-12","Neptune P1"},0))),
   $I43,0)</f>
        <v/>
      </c>
      <c r="P43" s="20">
        <f>IF(OR($O$7="Canteen",$O$7="Head Office"),0,IF($I43&lt;=0,0,IF(AND($I42&lt;=0,OR(TRIM($J43)="Hebrews",TRIM($J43)="Romans",TRIM($J43)="Romans-2",TRIM($J43)="Globe",TRIM($J43)="Globe-12",TRIM($J43)="Neptune P1")),1,0)))</f>
        <v/>
      </c>
      <c r="Q43" s="21" t="n"/>
      <c r="R43" s="20">
        <f>IF(OR($O$7="Canteen",$O$7="Head Office"),0,IF(
  AND(
    SUMIFS(I:I, C:C, C43) &gt;= 8,
    COUNTIFS(C$14:C43, C43)=1,
    OR(
      TEXT(D43,"hh:mm:ss")="07:00:00",
      TEXT(D43,"hh:mm:ss")="15:00:00",
      TEXT(D43,"hh:mm:ss")="23:00:00",
      TEXT(D49,"hh:mm:ss")="07:00:00",
      TEXT(D49,"hh:mm:ss")="15:00:00",
      TEXT(D49,"hh:mm:ss")="23:00:00"
    )
  ),
  1,
  0
))</f>
        <v/>
      </c>
      <c r="S43" s="20">
        <f>IF(OR($A42="Annual Leave",$A43="Annual Leave"),IF(AND($A42&lt;&gt;"Annual Leave",$A43="Annual Leave"),8,0),0)</f>
        <v/>
      </c>
      <c r="T43" s="22" t="n"/>
      <c r="U43" s="144">
        <f>MAX(0,40-Y43)</f>
        <v/>
      </c>
      <c r="V43" s="351">
        <f>IF(OR($C43="",$D43=""),0,
 IF(OR($A42="Holiday",$A43="Holiday"),0,
 IF(AND(NOT(OR($A42="Annual Leave",$A43="Annual Leave")),$A43="Off day"),0,
  IF($I42+$I43&gt;=8,IF($I42&gt;=8,0,8-$I42),$I43)
  )))</f>
        <v/>
      </c>
      <c r="W43" s="351">
        <f>MAX(0,V43-U43)</f>
        <v/>
      </c>
      <c r="X43" s="351">
        <f>IF(C43="","",C43-WEEKDAY(C43,1)+1)</f>
        <v/>
      </c>
      <c r="Y43" s="351">
        <f>SUMPRODUCT(($X$14:$X42=X43)*(($V$14:$V42)+($O$14:$O42)))+IF(X43=X14,$L$11,0)</f>
        <v/>
      </c>
      <c r="Z43" s="351" t="n"/>
      <c r="AA43" s="351" t="n"/>
      <c r="AB43" s="351" t="n"/>
      <c r="AC43" s="351" t="n"/>
      <c r="AD43" s="351" t="n"/>
      <c r="AE43" s="351" t="n"/>
      <c r="AF43" s="351" t="n"/>
    </row>
    <row r="44" ht="24" customHeight="1" s="348" thickBot="1">
      <c r="A44" s="176" t="n"/>
      <c r="B44" s="176" t="n"/>
      <c r="C44" s="217" t="n"/>
      <c r="D44" s="110" t="n"/>
      <c r="E44" s="110" t="n"/>
      <c r="F44" s="218" t="n"/>
      <c r="G44" s="110" t="n"/>
      <c r="H44" s="110" t="n"/>
      <c r="I44" s="219" t="n"/>
      <c r="J44" s="219" t="n"/>
      <c r="K44" s="219" t="n"/>
      <c r="L44" s="219" t="n"/>
      <c r="M44" s="111">
        <f>MAX(0,V44-W44)</f>
        <v/>
      </c>
      <c r="N44" s="112">
        <f>(IF(OR($C44="",$D44=""),0,
 IF(OR($A44="Holiday",$A45="Holiday"),
    IF(ISNUMBER(MATCH(TRIM($B44),{"Phagwah","Good Friday","Easter Monday","Labour Day","Christmas","Eid ul Azha","Romans-2","Globe-12","Neptune P1"},0)),0,$I44),
 IF(AND(NOT(OR($A44="Annual Leave",$A45="Annual Leave")),$A44="Off day"),$I44,
  MAX(0,$I44-$V44)
  ))))+W44</f>
        <v/>
      </c>
      <c r="O44" s="112">
        <f>IF(AND(OR($A44="Holiday",$A45="Holiday"),
        ISNUMBER(MATCH(TRIM($B44),{"Phagwah","Good Friday","Easter Monday","Labour Day","Christmas","Eid ul Azha","Romans-2","Globe-12","Neptune P1"},0))),
   $I44,0)</f>
        <v/>
      </c>
      <c r="P44" s="112">
        <f>IF(OR($O$7="Canteen",$O$7="Head Office"),0,IF($I44&lt;=0,0,IF(OR(OR(TRIM($J44)="Hebrews",TRIM($J44)="Romans",TRIM($J44)="Romans-2",TRIM($J44)="Globe",TRIM($J44)="Globe-12",TRIM($J44)="Neptune P1"),AND($I45&gt;0,OR(TRIM($J45)="Hebrews",TRIM($J45)="Romans",TRIM($J45)="Romans-2",TRIM($J45)="Globe",TRIM($J45)="Globe-12",TRIM($J45)="Neptune P1"))),1,0)))</f>
        <v/>
      </c>
      <c r="Q44" s="113" t="n"/>
      <c r="R44" s="113" t="n"/>
      <c r="S44" s="112">
        <f>IF(OR($A44="Annual Leave",$A45="Annual Leave"),IF($A44="Annual Leave",8,0),0)</f>
        <v/>
      </c>
      <c r="T44" s="114" t="n"/>
      <c r="U44" s="144">
        <f>MAX(0,40-Y44)</f>
        <v/>
      </c>
      <c r="V44" s="351">
        <f>IF(OR($C44="",$D44=""),0,
 IF(OR($A44="Holiday",$A45="Holiday"),0,
 IF(AND(NOT(OR($A44="Annual Leave",$A45="Annual Leave")),$A44="Off day"),0,
  IF($I44+$I45&gt;=8,IF($I44&gt;=8,8,$I44),$I44)
  )))</f>
        <v/>
      </c>
      <c r="W44" s="351">
        <f>MAX(0,V44-U44)</f>
        <v/>
      </c>
      <c r="X44" s="351">
        <f>IF(C44="","",C44-WEEKDAY(C44,1)+1)</f>
        <v/>
      </c>
      <c r="Y44" s="351">
        <f>SUMPRODUCT(($X$14:$X43=X44)*(($V$14:$V43)+($O$14:$O43)))+IF(X44=X14,$L$11,0)</f>
        <v/>
      </c>
      <c r="Z44" s="351" t="n"/>
      <c r="AA44" s="351" t="n"/>
      <c r="AB44" s="351" t="n"/>
      <c r="AC44" s="351" t="n"/>
      <c r="AD44" s="351" t="n"/>
      <c r="AE44" s="351" t="n"/>
      <c r="AF44" s="351" t="n"/>
    </row>
    <row r="45" ht="24" customHeight="1" s="348" thickBot="1">
      <c r="A45" s="154" t="inlineStr">
        <is>
          <t>On Day</t>
        </is>
      </c>
      <c r="B45" s="318" t="n"/>
      <c r="C45" s="115">
        <f>C42+1</f>
        <v/>
      </c>
      <c r="D45" s="319" t="n"/>
      <c r="E45" s="320">
        <f>IF(D45="", "",
 IF(D45=TIME(0,0,0), 0,
 IF(AND(D45&gt;=TIME(0,0,1), D45&lt;=TIME(2,0,0)), TIME(7,0,0),
 IF(AND(D45&gt;=TIME(6,0,0), D45&lt;=TIME(8,0,0)), TIME(12,0,0),
 IF(AND(D45&gt;TIME(8,0,0), D45&lt;=TIME(13,59,0)), TIME(15,0,0),
 IF(AND(D45&gt;=TIME(14,0,0), D45&lt;=TIME(17,59,0)), TIME(21,0,0),
 IF(AND(D45&gt;=TIME(18,0,0), D45&lt;=TIME(21,59,0)), TIME(0,0,0),
 IF(AND(D45&gt;=TIME(22,0,0), D45&lt;=TIME(23,59,59)), TIME(7,0,0), ""))))))))</f>
        <v/>
      </c>
      <c r="F45" s="321" t="n"/>
      <c r="G45" s="320">
        <f>IF(AND(D45&gt;=TIME(6,0,0),D45&lt;=TIME(8,0,0)),E45,"")</f>
        <v/>
      </c>
      <c r="H45" s="319" t="n"/>
      <c r="I45" s="30">
        <f>ROUND(IF(OR(D45="",E45="",E45=0),0,IF(H45="",MOD(E45-D45,1)*24,MOD(H45-D45,1)*24)),2)</f>
        <v/>
      </c>
      <c r="J45" s="220" t="n"/>
      <c r="K45" s="274" t="n"/>
      <c r="L45" s="181" t="n"/>
      <c r="M45" s="275">
        <f>MAX(0,V45-W45)</f>
        <v/>
      </c>
      <c r="N45" s="322">
        <f>(IF(OR($C45="",$D45=""),0,
 IF(OR($A44="Holiday",$A45="Holiday"),
    IF(ISNUMBER(MATCH(TRIM($B45),{"Phagwah","Good Friday","Easter Monday","Labour Day","Christmas","Eid ul Azha","Romans-2","Globe-12","Neptune P1"},0)),0,$I45),
 IF(AND(NOT(OR($A44="Annual Leave",$A45="Annual Leave")),$A45="Off day"),$I45,
  MAX(0,$I45-$V45)
  ))))+W45</f>
        <v/>
      </c>
      <c r="O45" s="322">
        <f>IF(AND(OR($A44="Holiday",$A45="Holiday"),
        ISNUMBER(MATCH(TRIM($B45),{"Phagwah","Good Friday","Easter Monday","Labour Day","Christmas","Eid ul Azha","Romans-2","Globe-12","Neptune P1"},0))),
   $I45,0)</f>
        <v/>
      </c>
      <c r="P45" s="322">
        <f>IF(OR($O$7="Canteen",$O$7="Head Office"),0,IF($I45&lt;=0,0,IF(AND($I44&lt;=0,OR(TRIM($J45)="Hebrews",TRIM($J45)="Romans",TRIM($J45)="Romans-2",TRIM($J45)="Globe",TRIM($J45)="Globe-12",TRIM($J45)="Neptune P1")),1,0)))</f>
        <v/>
      </c>
      <c r="Q45" s="323" t="n"/>
      <c r="R45" s="322">
        <f>IF(OR($O$7="Canteen",$O$7="Head Office"),0,IF(
  AND(
    SUMIFS(I:I, C:C, C45) &gt;= 8,
    COUNTIFS(C$14:C45, C45)=1,
    OR(
      TEXT(D45,"hh:mm:ss")="07:00:00",
      TEXT(D45,"hh:mm:ss")="15:00:00",
      TEXT(D45,"hh:mm:ss")="23:00:00",
      TEXT(D46,"hh:mm:ss")="07:00:00",
      TEXT(D46,"hh:mm:ss")="15:00:00",
      TEXT(D46,"hh:mm:ss")="23:00:00"
    )
  ),
  1,
  0
))</f>
        <v/>
      </c>
      <c r="S45" s="322">
        <f>IF(OR($A44="Annual Leave",$A45="Annual Leave"),IF(AND($A44&lt;&gt;"Annual Leave",$A45="Annual Leave"),8,0),0)</f>
        <v/>
      </c>
      <c r="T45" s="116" t="n"/>
      <c r="U45" s="144">
        <f>MAX(0,40-Y45)</f>
        <v/>
      </c>
      <c r="V45" s="351">
        <f>IF(OR($C45="",$D45=""),0,
 IF(OR($A44="Holiday",$A45="Holiday"),0,
 IF(AND(NOT(OR($A44="Annual Leave",$A45="Annual Leave")),$A45="Off day"),0,
  IF($I44+$I45&gt;=8,IF($I44&gt;=8,0,8-$I44),$I45)
  )))</f>
        <v/>
      </c>
      <c r="W45" s="351">
        <f>MAX(0,V45-U45)</f>
        <v/>
      </c>
      <c r="X45" s="351">
        <f>IF(C45="","",C45-WEEKDAY(C45,1)+1)</f>
        <v/>
      </c>
      <c r="Y45" s="351">
        <f>SUMPRODUCT(($X$14:$X44=X45)*(($V$14:$V44)+($O$14:$O44)))+IF(X45=X14,$L$11,0)</f>
        <v/>
      </c>
      <c r="Z45" s="351" t="n"/>
      <c r="AA45" s="351" t="n"/>
      <c r="AB45" s="351" t="n"/>
      <c r="AC45" s="351" t="n"/>
      <c r="AD45" s="351" t="n"/>
      <c r="AE45" s="351" t="n"/>
      <c r="AF45" s="351" t="n"/>
    </row>
    <row r="46" ht="24" customHeight="1" s="348" thickBot="1">
      <c r="A46" s="154" t="inlineStr">
        <is>
          <t>On Day</t>
        </is>
      </c>
      <c r="B46" s="305" t="n"/>
      <c r="C46" s="90">
        <f>C45</f>
        <v/>
      </c>
      <c r="D46" s="80" t="n"/>
      <c r="E46" s="221">
        <f>IF(D46="", "",
 IF(D46=TIME(0,0,0), 0,
 IF(AND(D46&gt;=TIME(0,0,1), D46&lt;=TIME(2,0,0)), TIME(7,0,0),
 IF(AND(D46&gt;=TIME(6,0,0), D46&lt;=TIME(8,0,0)), TIME(12,0,0),
 IF(AND(D46&gt;TIME(8,0,0), D46&lt;=TIME(13,59,0)), TIME(15,0,0),
 IF(AND(D46&gt;=TIME(14,0,0), D46&lt;=TIME(17,59,0)), TIME(21,0,0),
 IF(AND(D46&gt;=TIME(18,0,0), D46&lt;=TIME(21,59,0)), TIME(0,0,0),
 IF(AND(D46&gt;=TIME(22,0,0), D46&lt;=TIME(23,59,59)), TIME(7,0,0), ""))))))))</f>
        <v/>
      </c>
      <c r="F46" s="156" t="n"/>
      <c r="G46" s="221">
        <f>IF(AND(D46&gt;=TIME(6,0,0),D46&lt;=TIME(8,0,0)),E46,"")</f>
        <v/>
      </c>
      <c r="H46" s="80" t="n"/>
      <c r="I46" s="30">
        <f>ROUND(IF(OR(D46="",E46="",E46=0),0,IF(H46="",MOD(E46-D46,1)*24,MOD(H46-D46,1)*24)),2)</f>
        <v/>
      </c>
      <c r="J46" s="158" t="n"/>
      <c r="K46" s="274" t="n"/>
      <c r="L46" s="189" t="n"/>
      <c r="M46" s="275">
        <f>MAX(0,V46-W46)</f>
        <v/>
      </c>
      <c r="N46" s="81">
        <f>(IF(OR($C46="",$D46=""),0,
 IF(OR($A46="Holiday",$A47="Holiday"),
    IF(ISNUMBER(MATCH(TRIM($B46),{"Phagwah","Good Friday","Easter Monday","Labour Day","Christmas","Eid ul Azha","Romans-2","Globe-12","Neptune P1"},0)),0,$I46),
 IF(AND(NOT(OR($A46="Annual Leave",$A47="Annual Leave")),$A46="Off day"),$I46,
  MAX(0,$I46-$V46)
  ))))+W46</f>
        <v/>
      </c>
      <c r="O46" s="81">
        <f>IF(AND(OR($A46="Holiday",$A47="Holiday"),
        ISNUMBER(MATCH(TRIM($B46),{"Phagwah","Good Friday","Easter Monday","Labour Day","Christmas","Eid ul Azha","Romans-2","Globe-12","Neptune P1"},0))),
   $I46,0)</f>
        <v/>
      </c>
      <c r="P46" s="81">
        <f>IF(OR($O$7="Canteen",$O$7="Head Office"),0,IF($I46&lt;=0,0,IF(OR(OR(TRIM($J46)="Hebrews",TRIM($J46)="Romans",TRIM($J46)="Romans-2",TRIM($J46)="Globe",TRIM($J46)="Globe-12",TRIM($J46)="Neptune P1"),AND($I47&gt;0,OR(TRIM($J47)="Hebrews",TRIM($J47)="Romans",TRIM($J47)="Romans-2",TRIM($J47)="Globe",TRIM($J47)="Globe-12",TRIM($J47)="Neptune P1"))),1,0)))</f>
        <v/>
      </c>
      <c r="Q46" s="82" t="n"/>
      <c r="R46" s="81">
        <f>IF(OR($O$7="Canteen",$O$7="Head Office"),0,IF(
  AND(
    SUMIFS(I:I, C:C, C46) &gt;= 8,
    COUNTIFS(C$14:C46, C46)=1,
    OR(
      TEXT(D46,"hh:mm:ss")="07:00:00",
      TEXT(D46,"hh:mm:ss")="15:00:00",
      TEXT(D46,"hh:mm:ss")="23:00:00",
      TEXT(D51,"hh:mm:ss")="07:00:00",
      TEXT(D51,"hh:mm:ss")="15:00:00",
      TEXT(D51,"hh:mm:ss")="23:00:00"
    )
  ),
  1,
  0
))</f>
        <v/>
      </c>
      <c r="S46" s="81">
        <f>IF(OR($A46="Annual Leave",$A47="Annual Leave"),IF($A46="Annual Leave",8,0),0)</f>
        <v/>
      </c>
      <c r="T46" s="117" t="n"/>
      <c r="U46" s="144">
        <f>MAX(0,40-Y46)</f>
        <v/>
      </c>
      <c r="V46" s="351">
        <f>IF(OR($C46="",$D46=""),0,
 IF(OR($A46="Holiday",$A47="Holiday"),0,
 IF(AND(NOT(OR($A46="Annual Leave",$A47="Annual Leave")),$A46="Off day"),0,
  IF($I46+$I47&gt;=8,IF($I46&gt;=8,8,$I46),$I46)
  )))</f>
        <v/>
      </c>
      <c r="W46" s="351">
        <f>MAX(0,V46-U46)</f>
        <v/>
      </c>
      <c r="X46" s="351">
        <f>IF(C46="","",C46-WEEKDAY(C46,1)+1)</f>
        <v/>
      </c>
      <c r="Y46" s="351">
        <f>SUMPRODUCT(($X$14:$X45=X46)*(($V$14:$V45)+($O$14:$O45)))+IF(X46=X14,$L$11,0)</f>
        <v/>
      </c>
      <c r="Z46" s="351" t="n"/>
      <c r="AA46" s="351" t="n"/>
      <c r="AB46" s="351" t="n"/>
      <c r="AC46" s="351" t="n"/>
      <c r="AD46" s="351" t="n"/>
      <c r="AE46" s="351" t="n"/>
      <c r="AF46" s="351" t="n"/>
    </row>
    <row r="47" ht="24" customHeight="1" s="348" thickBot="1">
      <c r="A47" s="184" t="inlineStr">
        <is>
          <t>On Day</t>
        </is>
      </c>
      <c r="B47" s="222" t="n"/>
      <c r="C47" s="118">
        <f>C45+1</f>
        <v/>
      </c>
      <c r="D47" s="83" t="n"/>
      <c r="E47" s="223">
        <f>IF(D47="", "",
 IF(D47=TIME(0,0,0), 0,
 IF(AND(D47&gt;=TIME(0,0,1), D47&lt;=TIME(2,0,0)), TIME(7,0,0),
 IF(AND(D47&gt;=TIME(6,0,0), D47&lt;=TIME(8,0,0)), TIME(12,0,0),
 IF(AND(D47&gt;TIME(8,0,0), D47&lt;=TIME(13,59,0)), TIME(15,0,0),
 IF(AND(D47&gt;=TIME(14,0,0), D47&lt;=TIME(17,59,0)), TIME(21,0,0),
 IF(AND(D47&gt;=TIME(18,0,0), D47&lt;=TIME(21,59,0)), TIME(0,0,0),
 IF(AND(D47&gt;=TIME(22,0,0), D47&lt;=TIME(23,59,59)), TIME(7,0,0), ""))))))))</f>
        <v/>
      </c>
      <c r="F47" s="224" t="n"/>
      <c r="G47" s="223">
        <f>IF(AND(D47&gt;=TIME(6,0,0),D47&lt;=TIME(8,0,0)),E47,"")</f>
        <v/>
      </c>
      <c r="H47" s="83" t="n"/>
      <c r="I47" s="23">
        <f>ROUND(IF(OR(D47="",E47="",E47=0),0,IF(H47="",MOD(E47-D47,1)*24,MOD(H47-D47,1)*24)),2)</f>
        <v/>
      </c>
      <c r="J47" s="225" t="n"/>
      <c r="K47" s="297" t="n"/>
      <c r="L47" s="181" t="n"/>
      <c r="M47" s="298">
        <f>MAX(0,V47-W47)</f>
        <v/>
      </c>
      <c r="N47" s="84">
        <f>(IF(OR($C47="",$D47=""),0,
 IF(OR($A46="Holiday",$A47="Holiday"),
    IF(ISNUMBER(MATCH(TRIM($B47),{"Phagwah","Good Friday","Easter Monday","Labour Day","Christmas","Eid ul Azha","Romans-2","Globe-12","Neptune P1"},0)),0,$I47),
 IF(AND(NOT(OR($A46="Annual Leave",$A47="Annual Leave")),$A47="Off day"),$I47,
  MAX(0,$I47-$V47)
  ))))+W47</f>
        <v/>
      </c>
      <c r="O47" s="84">
        <f>IF(AND(OR($A46="Holiday",$A47="Holiday"),
        ISNUMBER(MATCH(TRIM($B47),{"Phagwah","Good Friday","Easter Monday","Labour Day","Christmas","Eid ul Azha","Romans-2","Globe-12","Neptune P1"},0))),
   $I47,0)</f>
        <v/>
      </c>
      <c r="P47" s="84">
        <f>IF(OR($O$7="Canteen",$O$7="Head Office"),0,IF($I47&lt;=0,0,IF(AND($I46&lt;=0,OR(TRIM($J47)="Hebrews",TRIM($J47)="Romans",TRIM($J47)="Romans-2",TRIM($J47)="Globe",TRIM($J47)="Globe-12",TRIM($J47)="Neptune P1")),1,0)))</f>
        <v/>
      </c>
      <c r="Q47" s="85" t="n"/>
      <c r="R47" s="84">
        <f>IF(OR($O$7="Canteen",$O$7="Head Office"),0,IF(
  AND(
    SUMIFS(I:I, C:C, C47) &gt;= 8,
    COUNTIFS(C$14:C47, C47)=1,
    OR(
      TEXT(D47,"hh:mm:ss")="07:00:00",
      TEXT(D47,"hh:mm:ss")="15:00:00",
      TEXT(D47,"hh:mm:ss")="23:00:00",
      TEXT(D48,"hh:mm:ss")="07:00:00",
      TEXT(D48,"hh:mm:ss")="15:00:00",
      TEXT(D48,"hh:mm:ss")="23:00:00"
    )
  ),
  1,
  0
))</f>
        <v/>
      </c>
      <c r="S47" s="84">
        <f>IF(OR($A46="Annual Leave",$A47="Annual Leave"),IF(AND($A46&lt;&gt;"Annual Leave",$A47="Annual Leave"),8,0),0)</f>
        <v/>
      </c>
      <c r="T47" s="86" t="n"/>
      <c r="U47" s="144">
        <f>MAX(0,40-Y47)</f>
        <v/>
      </c>
      <c r="V47" s="351">
        <f>IF(OR($C47="",$D47=""),0,
 IF(OR($A46="Holiday",$A47="Holiday"),0,
 IF(AND(NOT(OR($A46="Annual Leave",$A47="Annual Leave")),$A47="Off day"),0,
  IF($I46+$I47&gt;=8,IF($I46&gt;=8,0,8-$I46),$I47)
  )))</f>
        <v/>
      </c>
      <c r="W47" s="351">
        <f>MAX(0,V47-U47)</f>
        <v/>
      </c>
      <c r="X47" s="351">
        <f>IF(C47="","",C47-WEEKDAY(C47,1)+1)</f>
        <v/>
      </c>
      <c r="Y47" s="351">
        <f>SUMPRODUCT(($X$14:$X46=X47)*(($V$14:$V46)+($O$14:$O46)))+IF(X47=X14,$L$11,0)</f>
        <v/>
      </c>
      <c r="Z47" s="351" t="n"/>
      <c r="AA47" s="351" t="n"/>
      <c r="AB47" s="351" t="n"/>
      <c r="AC47" s="351" t="n"/>
      <c r="AD47" s="351" t="n"/>
      <c r="AE47" s="351" t="n"/>
      <c r="AF47" s="351" t="n"/>
    </row>
    <row r="48" ht="24" customHeight="1" s="348" thickBot="1">
      <c r="A48" s="226" t="inlineStr">
        <is>
          <t>On Day</t>
        </is>
      </c>
      <c r="B48" s="299" t="n"/>
      <c r="C48" s="119">
        <f>C47</f>
        <v/>
      </c>
      <c r="D48" s="24" t="n"/>
      <c r="E48" s="227">
        <f>IF(D48="", "",
 IF(D48=TIME(0,0,0), 0,
 IF(AND(D48&gt;=TIME(0,0,1), D48&lt;=TIME(2,0,0)), TIME(7,0,0),
 IF(AND(D48&gt;=TIME(6,0,0), D48&lt;=TIME(8,0,0)), TIME(12,0,0),
 IF(AND(D48&gt;TIME(8,0,0), D48&lt;=TIME(13,59,0)), TIME(15,0,0),
 IF(AND(D48&gt;=TIME(14,0,0), D48&lt;=TIME(17,59,0)), TIME(21,0,0),
 IF(AND(D48&gt;=TIME(18,0,0), D48&lt;=TIME(21,59,0)), TIME(0,0,0),
 IF(AND(D48&gt;=TIME(22,0,0), D48&lt;=TIME(23,59,59)), TIME(7,0,0), ""))))))))</f>
        <v/>
      </c>
      <c r="F48" s="228" t="n"/>
      <c r="G48" s="227">
        <f>IF(AND(D48&gt;=TIME(6,0,0),D48&lt;=TIME(8,0,0)),E48,"")</f>
        <v/>
      </c>
      <c r="H48" s="300" t="n"/>
      <c r="I48" s="87">
        <f>ROUND(IF(OR(D48="",E48="",E48=0),0,IF(H48="",MOD(E48-D48,1)*24,MOD(H48-D48,1)*24)),2)</f>
        <v/>
      </c>
      <c r="J48" s="190" t="n"/>
      <c r="K48" s="297" t="n"/>
      <c r="L48" s="183" t="n"/>
      <c r="M48" s="324">
        <f>MAX(0,V48-W48)</f>
        <v/>
      </c>
      <c r="N48" s="302">
        <f>(IF(OR($C48="",$D48=""),0,
 IF(OR($A48="Holiday",$A49="Holiday"),
    IF(ISNUMBER(MATCH(TRIM($B48),{"Phagwah","Good Friday","Easter Monday","Labour Day","Christmas","Eid ul Azha","Romans-2","Globe-12","Neptune P1"},0)),0,$I48),
 IF(AND(NOT(OR($A48="Annual Leave",$A49="Annual Leave")),$A48="Off day"),$I48,
  MAX(0,$I48-$V48)
  ))))+W48</f>
        <v/>
      </c>
      <c r="O48" s="303" t="n"/>
      <c r="P48" s="229">
        <f>IF(OR($O$7="Canteen",$O$7="Head Office"),0,IF($I48&lt;=0,0,IF(OR(OR(TRIM($J48)="Hebrews",TRIM($J48)="Romans",TRIM($J48)="Romans-2",TRIM($J48)="Globe",TRIM($J48)="Globe-12",TRIM($J48)="Neptune P1"),AND($I49&gt;0,OR(TRIM($J49)="Hebrews",TRIM($J49)="Romans",TRIM($J49)="Romans-2",TRIM($J49)="Globe",TRIM($J49)="Globe-12",TRIM($J49)="Neptune P1"))),1,0)))</f>
        <v/>
      </c>
      <c r="Q48" s="303" t="n"/>
      <c r="R48" s="302">
        <f>IF(OR($O$7="Canteen",$O$7="Head Office"),0,IF(
  AND(
    SUMIFS(I:I, C:C, C48) &gt;= 8,
    COUNTIFS(C$14:C48, C48)=1,
    OR(
      TEXT(D48,"hh:mm:ss")="07:00:00",
      TEXT(D48,"hh:mm:ss")="15:00:00",
      TEXT(D48,"hh:mm:ss")="23:00:00",
      TEXT(D53,"hh:mm:ss")="07:00:00",
      TEXT(D53,"hh:mm:ss")="15:00:00",
      TEXT(D53,"hh:mm:ss")="23:00:00"
    )
  ),
  1,
  0
))</f>
        <v/>
      </c>
      <c r="S48" s="303" t="n"/>
      <c r="T48" s="304" t="n"/>
      <c r="U48" s="144">
        <f>MAX(0,40-Y48)</f>
        <v/>
      </c>
      <c r="V48" s="351">
        <f>IF(OR($C48="",$D48=""),0,
 IF(OR($A48="Holiday",$A49="Holiday"),0,
 IF(AND(NOT(OR($A48="Annual Leave",$A49="Annual Leave")),$A48="Off day"),0,
  IF($I48+$I49&gt;=8,IF($I48&gt;=8,8,$I48),$I48)
  )))</f>
        <v/>
      </c>
      <c r="W48" s="351">
        <f>MAX(0,V48-U48)</f>
        <v/>
      </c>
      <c r="X48" s="351">
        <f>IF(C48="","",C48-WEEKDAY(C48,1)+1)</f>
        <v/>
      </c>
      <c r="Y48" s="351">
        <f>SUMPRODUCT(($X$14:$X47=X48)*(($V$14:$V47)+($O$14:$O47)))+IF(X48=X14,$L$11,0)</f>
        <v/>
      </c>
      <c r="Z48" s="351" t="n"/>
      <c r="AA48" s="351" t="n"/>
      <c r="AB48" s="351" t="n"/>
      <c r="AC48" s="351" t="n"/>
      <c r="AD48" s="351" t="n"/>
      <c r="AE48" s="351" t="n"/>
      <c r="AF48" s="351" t="n"/>
    </row>
    <row r="49" ht="24" customHeight="1" s="348" thickBot="1">
      <c r="A49" s="230" t="n"/>
      <c r="B49" s="355" t="n"/>
      <c r="C49" s="231" t="n"/>
      <c r="D49" s="232" t="n"/>
      <c r="E49" s="232" t="n"/>
      <c r="F49" s="232" t="n"/>
      <c r="G49" s="232" t="n"/>
      <c r="H49" s="233" t="inlineStr">
        <is>
          <t>Total Hrs:</t>
        </is>
      </c>
      <c r="I49" s="122">
        <f>SUM(I14:I48)</f>
        <v/>
      </c>
      <c r="J49" s="234" t="n"/>
      <c r="K49" s="234" t="n"/>
      <c r="L49" s="235" t="n"/>
      <c r="M49" s="120">
        <f>SUM(M14:M48)</f>
        <v/>
      </c>
      <c r="N49" s="120">
        <f>SUM(N14:N48)</f>
        <v/>
      </c>
      <c r="O49" s="120">
        <f>SUM(O14:O48)</f>
        <v/>
      </c>
      <c r="P49" s="120">
        <f>SUM(P14:P48)</f>
        <v/>
      </c>
      <c r="Q49" s="120">
        <f>IF($O$6&lt;&gt;"Armed",0,LOOKUP($Q$50,{0,1,2,3,4,5,6,7,8,9,10,11,12,13,14},{0,384,769,1153,1153,1538,1923,2307,2692,3076,3461,3846,4239,4615,5000}))</f>
        <v/>
      </c>
      <c r="R49" s="120">
        <f>SUM(R14:R48)</f>
        <v/>
      </c>
      <c r="S49" s="120">
        <f>SUM(S14:S48)</f>
        <v/>
      </c>
      <c r="T49" s="121">
        <f>SUM(T30:T43)</f>
        <v/>
      </c>
      <c r="U49" s="144">
        <f>MIN(U48,0)</f>
        <v/>
      </c>
      <c r="V49" s="351">
        <f>SUM(V14:V48)</f>
        <v/>
      </c>
      <c r="W49" s="351">
        <f>SUM(W14:W48)</f>
        <v/>
      </c>
      <c r="X49" s="351" t="n"/>
      <c r="Y49" s="351" t="n"/>
      <c r="Z49" s="351" t="n"/>
      <c r="AA49" s="351" t="n"/>
      <c r="AB49" s="351" t="n"/>
      <c r="AC49" s="351" t="n"/>
      <c r="AD49" s="351" t="n"/>
      <c r="AE49" s="351" t="n"/>
      <c r="AF49" s="351" t="n"/>
    </row>
    <row r="50" ht="24" customHeight="1" s="348">
      <c r="A50" s="351" t="n"/>
      <c r="B50" s="351" t="n"/>
      <c r="C50" s="6" t="n"/>
      <c r="D50" s="6" t="n"/>
      <c r="E50" s="6" t="n"/>
      <c r="F50" s="6" t="n"/>
      <c r="G50" s="6" t="n"/>
      <c r="H50" s="336" t="n"/>
      <c r="I50" s="351" t="n"/>
      <c r="J50" s="336" t="n"/>
      <c r="K50" s="336" t="n"/>
      <c r="L50" s="336" t="n"/>
      <c r="M50" s="28" t="n"/>
      <c r="N50" s="28" t="n"/>
      <c r="O50" s="28" t="n"/>
      <c r="P50" s="241" t="inlineStr">
        <is>
          <t>Days Worked</t>
        </is>
      </c>
      <c r="Q50" s="29">
        <f>SUM(--(SUM(I14:I15)&gt;0),--(SUM(I16:I17)&gt;0),--(SUM(I18:I19)&gt;0),--(SUM(I20:I21)&gt;0),--(SUM(I22:I23)&gt;0),--(SUM(I24:I25)&gt;0),--(SUM(I26:I27)&gt;0),--(SUM(I30:I31)&gt;0),--(SUM(I32:I33)&gt;0),--(SUM(I34:I35)&gt;0),--(SUM(I36:I37)&gt;0),--(SUM(I38:I39)&gt;0),--(SUM(I40:I41)&gt;0),--(SUM(I42:I43)&gt;0),--(SUM(I45:I46)&gt;0),--(SUM(I47:I48)&gt;0))</f>
        <v/>
      </c>
      <c r="R50" s="28" t="n"/>
      <c r="S50" s="28" t="n"/>
      <c r="T50" s="28" t="n"/>
      <c r="U50" s="144" t="n"/>
      <c r="V50" s="351" t="n"/>
      <c r="W50" s="351" t="n"/>
      <c r="X50" s="351" t="n"/>
      <c r="Y50" s="351" t="n"/>
      <c r="Z50" s="351" t="n"/>
      <c r="AA50" s="351" t="n"/>
      <c r="AB50" s="351" t="n"/>
      <c r="AC50" s="351" t="n"/>
      <c r="AD50" s="351" t="n"/>
      <c r="AE50" s="351" t="n"/>
      <c r="AF50" s="351" t="n"/>
    </row>
    <row r="51" ht="24" customHeight="1" s="348">
      <c r="A51" s="351" t="n"/>
      <c r="B51" s="351" t="n"/>
      <c r="C51" s="345" t="n"/>
      <c r="D51" s="362" t="n"/>
      <c r="E51" s="362" t="n"/>
      <c r="F51" s="334" t="n"/>
      <c r="G51" s="362" t="n"/>
      <c r="H51" s="336" t="n"/>
      <c r="I51" s="351" t="n"/>
      <c r="J51" s="336" t="n"/>
      <c r="K51" s="336" t="n"/>
      <c r="L51" s="336" t="n"/>
      <c r="M51" s="236" t="n"/>
      <c r="N51" s="236" t="n"/>
      <c r="O51" s="236" t="n"/>
      <c r="P51" s="236" t="n"/>
      <c r="Q51" s="236" t="n"/>
      <c r="R51" s="236" t="n"/>
      <c r="S51" s="236" t="n"/>
      <c r="T51" s="236" t="n"/>
      <c r="U51" s="144" t="n"/>
      <c r="V51" s="351" t="n"/>
      <c r="W51" s="351" t="n"/>
      <c r="X51" s="351" t="n"/>
      <c r="Y51" s="351" t="n"/>
      <c r="Z51" s="351" t="n"/>
      <c r="AA51" s="351" t="n"/>
      <c r="AB51" s="351" t="n"/>
      <c r="AC51" s="351" t="n"/>
      <c r="AD51" s="351" t="n"/>
      <c r="AE51" s="351" t="n"/>
      <c r="AF51" s="351" t="n"/>
    </row>
    <row r="52">
      <c r="A52" s="351" t="n"/>
      <c r="B52" s="351" t="n"/>
      <c r="C52" s="329" t="inlineStr">
        <is>
          <t>Supervisor Signature</t>
        </is>
      </c>
      <c r="D52" s="363" t="n"/>
      <c r="E52" s="363" t="n"/>
      <c r="F52" s="329" t="inlineStr">
        <is>
          <t>Date</t>
        </is>
      </c>
      <c r="G52" s="363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351" t="n"/>
      <c r="V52" s="351" t="n"/>
      <c r="W52" s="351" t="n"/>
      <c r="X52" s="351" t="n"/>
      <c r="Y52" s="351" t="n"/>
      <c r="Z52" s="351" t="n"/>
      <c r="AA52" s="351" t="n"/>
      <c r="AB52" s="351" t="n"/>
      <c r="AC52" s="351" t="n"/>
      <c r="AD52" s="351" t="n"/>
      <c r="AE52" s="351" t="n"/>
      <c r="AF52" s="351" t="n"/>
    </row>
    <row r="53" ht="26.25" customHeight="1" s="348">
      <c r="A53" s="351" t="n"/>
      <c r="B53" s="351" t="n"/>
      <c r="C53" s="345" t="n"/>
      <c r="D53" s="362" t="n"/>
      <c r="E53" s="362" t="n"/>
      <c r="F53" s="331" t="n"/>
      <c r="G53" s="362" t="n"/>
      <c r="H53" s="6" t="n"/>
      <c r="I53" s="6" t="n"/>
      <c r="J53" s="6" t="n"/>
      <c r="K53" s="6" t="n"/>
      <c r="L53" s="6" t="n"/>
      <c r="M53" s="6" t="n"/>
      <c r="N53" s="237" t="n"/>
      <c r="O53" s="238" t="n"/>
      <c r="P53" s="346" t="n"/>
      <c r="Q53" s="351" t="n"/>
      <c r="R53" s="351" t="n"/>
      <c r="S53" s="351" t="n"/>
      <c r="T53" s="351" t="n"/>
      <c r="U53" s="351" t="n"/>
      <c r="V53" s="351" t="n"/>
      <c r="W53" s="351" t="n"/>
      <c r="X53" s="351" t="n"/>
      <c r="Y53" s="351" t="n"/>
      <c r="Z53" s="351" t="n"/>
      <c r="AA53" s="351" t="n"/>
      <c r="AB53" s="351" t="n"/>
      <c r="AC53" s="351" t="n"/>
      <c r="AD53" s="351" t="n"/>
      <c r="AE53" s="351" t="n"/>
      <c r="AF53" s="351" t="n"/>
    </row>
    <row r="54">
      <c r="A54" s="351" t="n"/>
      <c r="B54" s="351" t="n"/>
      <c r="C54" s="329" t="inlineStr">
        <is>
          <t>Manager Signature</t>
        </is>
      </c>
      <c r="D54" s="363" t="n"/>
      <c r="E54" s="363" t="n"/>
      <c r="F54" s="329" t="inlineStr">
        <is>
          <t>Date</t>
        </is>
      </c>
      <c r="G54" s="363" t="n"/>
      <c r="H54" s="6" t="n"/>
      <c r="I54" s="239" t="inlineStr">
        <is>
          <t>{42}</t>
        </is>
      </c>
      <c r="J54" s="239" t="n"/>
      <c r="K54" s="239" t="n"/>
      <c r="L54" s="239" t="n"/>
      <c r="M54" s="6" t="n"/>
      <c r="N54" s="6" t="n"/>
      <c r="O54" s="6" t="n"/>
      <c r="P54" s="6" t="n"/>
      <c r="Q54" s="6" t="n"/>
      <c r="R54" s="6" t="n"/>
      <c r="S54" s="6" t="n"/>
      <c r="T54" s="6" t="n"/>
      <c r="U54" s="351" t="n"/>
      <c r="V54" s="351" t="n"/>
      <c r="W54" s="351" t="n"/>
      <c r="X54" s="351" t="n"/>
      <c r="Y54" s="351" t="n"/>
      <c r="Z54" s="351" t="n"/>
      <c r="AA54" s="351" t="n"/>
      <c r="AB54" s="351" t="n"/>
      <c r="AC54" s="351" t="n"/>
      <c r="AD54" s="351" t="n"/>
      <c r="AE54" s="351" t="n"/>
      <c r="AF54" s="351" t="n"/>
    </row>
    <row r="55">
      <c r="A55" s="351" t="n"/>
      <c r="B55" s="351" t="n"/>
      <c r="C55" s="240" t="n"/>
      <c r="D55" s="240" t="n"/>
      <c r="E55" s="240" t="n"/>
      <c r="F55" s="240" t="n"/>
      <c r="G55" s="240" t="n"/>
      <c r="H55" s="240" t="n"/>
      <c r="I55" s="240" t="n"/>
      <c r="J55" s="240" t="n"/>
      <c r="K55" s="240" t="n"/>
      <c r="L55" s="240" t="n"/>
      <c r="M55" s="240" t="n"/>
      <c r="N55" s="240" t="n"/>
      <c r="O55" s="240" t="n"/>
      <c r="P55" s="240" t="n"/>
      <c r="Q55" s="240" t="n"/>
      <c r="R55" s="240" t="n"/>
      <c r="S55" s="240" t="n"/>
      <c r="T55" s="240" t="n"/>
      <c r="U55" s="351" t="n"/>
      <c r="V55" s="351" t="n"/>
      <c r="W55" s="351" t="n"/>
      <c r="X55" s="351" t="n"/>
      <c r="Y55" s="351" t="n"/>
      <c r="Z55" s="351" t="n"/>
      <c r="AA55" s="351" t="n"/>
      <c r="AB55" s="351" t="n"/>
      <c r="AC55" s="351" t="n"/>
      <c r="AD55" s="351" t="n"/>
      <c r="AE55" s="351" t="n"/>
      <c r="AF55" s="35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45"/>
  <mergeCells count="33">
    <mergeCell ref="C54:E54"/>
    <mergeCell ref="V2:W2"/>
    <mergeCell ref="C8:F8"/>
    <mergeCell ref="F54:G54"/>
    <mergeCell ref="H10:I10"/>
    <mergeCell ref="C7:F7"/>
    <mergeCell ref="K5:L5"/>
    <mergeCell ref="M5:N5"/>
    <mergeCell ref="H50:I50"/>
    <mergeCell ref="C51:E51"/>
    <mergeCell ref="A1:T1"/>
    <mergeCell ref="C52:E52"/>
    <mergeCell ref="V3:AB3"/>
    <mergeCell ref="F51:G51"/>
    <mergeCell ref="M10:N10"/>
    <mergeCell ref="H51:I51"/>
    <mergeCell ref="C6:F6"/>
    <mergeCell ref="C5:F5"/>
    <mergeCell ref="M7:N7"/>
    <mergeCell ref="M6:N6"/>
    <mergeCell ref="C53:E53"/>
    <mergeCell ref="H7:I7"/>
    <mergeCell ref="H28:I28"/>
    <mergeCell ref="C10:F10"/>
    <mergeCell ref="M8:N8"/>
    <mergeCell ref="F52:G52"/>
    <mergeCell ref="P53:T53"/>
    <mergeCell ref="AA2:AB2"/>
    <mergeCell ref="K10:L10"/>
    <mergeCell ref="H5:I5"/>
    <mergeCell ref="K4:L4"/>
    <mergeCell ref="M4:N4"/>
    <mergeCell ref="F53:G53"/>
  </mergeCells>
  <dataValidations count="5">
    <dataValidation sqref="A14:A48" showDropDown="0" showInputMessage="0" showErrorMessage="0" allowBlank="1" type="list">
      <formula1>"On Day,Off Day,Sick,Absent,Holiday,Annual Leave"</formula1>
    </dataValidation>
    <dataValidation sqref="B14:B48" showDropDown="0" showInputMessage="0" showErrorMessage="0" allowBlank="1" type="list">
      <formula1>"Holiday Double,Phagwah,Good Friday,Easter Monday,Labour Day,Christmas,Eid ul Azha"</formula1>
    </dataValidation>
    <dataValidation sqref="J14:J48" showDropDown="0" showInputMessage="0" showErrorMessage="0" allowBlank="1" type="list">
      <formula1>_xlfn._LONGTEXT("Unico,Unico-2,Unico-42,Unico-44,Unico-46,Unico-47,Unico-48,Unico-49,Globe,Globe-12,Hebrews,Romans-2,Beacon,Numbers,Zebra-24,Sunrise,Sunrise-1,Sunflower 6,Sunset 12,Ripple,Neptune P1,Neptune P2,Neptune P3,Neptune P4,Neptune P5,Neptune P6,Neptune P7,Rainbow"," 1,Rainbow 2,Citadel,Sunset 11,Autumn,Autumn-2,Miracle,Miracle 1,Canteen,Guard Hut")</formula1>
    </dataValidation>
    <dataValidation sqref="O7" showDropDown="0" showInputMessage="0" showErrorMessage="0" allowBlank="1" type="list">
      <formula1>"Caricom,EU,UN,DMC,ARU,Head Office,Canteen"</formula1>
    </dataValidation>
    <dataValidation sqref="O6" showDropDown="0" showInputMessage="0" showErrorMessage="0" allowBlank="1" type="list">
      <formula1>"Unarmed,Armed"</formula1>
    </dataValidation>
  </dataValidations>
  <printOptions horizontalCentered="1"/>
  <pageMargins left="0.5" right="0.5" top="0.5" bottom="1" header="0.5" footer="0.5"/>
  <pageSetup orientation="portrait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AL55"/>
  <sheetViews>
    <sheetView topLeftCell="A15" workbookViewId="0">
      <selection activeCell="K51" sqref="K51"/>
    </sheetView>
  </sheetViews>
  <sheetFormatPr baseColWidth="8" defaultRowHeight="13.5"/>
  <cols>
    <col width="12.28515625" customWidth="1" style="348" min="1" max="1"/>
    <col width="15.140625" customWidth="1" style="348" min="2" max="2"/>
    <col width="12.42578125" customWidth="1" style="348" min="3" max="3"/>
    <col width="9.28515625" customWidth="1" style="348" min="4" max="4"/>
    <col hidden="1" width="9.28515625" customWidth="1" style="348" min="5" max="5"/>
    <col hidden="1" width="2" customWidth="1" style="348" min="6" max="6"/>
    <col hidden="1" width="12.5703125" customWidth="1" style="348" min="7" max="7"/>
    <col width="9.28515625" customWidth="1" style="348" min="8" max="8"/>
    <col width="6.5703125" customWidth="1" style="348" min="9" max="9"/>
    <col width="10.140625" customWidth="1" style="348" min="10" max="10"/>
    <col width="15.28515625" customWidth="1" style="348" min="11" max="11"/>
    <col width="10.5703125" customWidth="1" style="348" min="12" max="12"/>
    <col width="11" customWidth="1" style="348" min="13" max="13"/>
    <col width="9.85546875" customWidth="1" style="348" min="14" max="14"/>
    <col width="11.140625" customWidth="1" style="348" min="15" max="15"/>
    <col width="9.85546875" customWidth="1" style="348" min="16" max="16"/>
    <col width="10.28515625" customWidth="1" style="348" min="17" max="17"/>
    <col width="8.85546875" customWidth="1" style="348" min="18" max="19"/>
    <col width="45.28515625" customWidth="1" style="348" min="20" max="20"/>
    <col width="9.140625" customWidth="1" style="348" min="21" max="21"/>
    <col width="3.140625" customWidth="1" style="348" min="22" max="29"/>
    <col width="10.28515625" customWidth="1" style="348" min="30" max="30"/>
  </cols>
  <sheetData>
    <row r="1" ht="32.25" customFormat="1" customHeight="1" s="1" thickBot="1">
      <c r="A1" s="332" t="n"/>
      <c r="B1" s="354" t="n"/>
      <c r="C1" s="354" t="n"/>
      <c r="D1" s="354" t="n"/>
      <c r="E1" s="354" t="n"/>
      <c r="F1" s="354" t="n"/>
      <c r="G1" s="354" t="n"/>
      <c r="H1" s="354" t="n"/>
      <c r="I1" s="354" t="n"/>
      <c r="J1" s="354" t="n"/>
      <c r="K1" s="354" t="n"/>
      <c r="L1" s="354" t="n"/>
      <c r="M1" s="354" t="n"/>
      <c r="N1" s="354" t="n"/>
      <c r="O1" s="354" t="n"/>
      <c r="P1" s="354" t="n"/>
      <c r="Q1" s="354" t="n"/>
      <c r="R1" s="354" t="n"/>
      <c r="S1" s="354" t="n"/>
      <c r="T1" s="355" t="n"/>
      <c r="U1" s="351" t="n"/>
      <c r="V1" s="351" t="n"/>
      <c r="W1" s="351" t="n"/>
      <c r="X1" s="351" t="n"/>
      <c r="Y1" s="351" t="n"/>
      <c r="Z1" s="351" t="n"/>
      <c r="AA1" s="351" t="n"/>
      <c r="AB1" s="351" t="n"/>
      <c r="AC1" s="351" t="n"/>
      <c r="AD1" s="126" t="n"/>
      <c r="AE1" s="351" t="n"/>
      <c r="AF1" s="351" t="n"/>
    </row>
    <row r="2" ht="15" customFormat="1" customHeight="1" s="1">
      <c r="A2" s="351" t="n"/>
      <c r="B2" s="351" t="n"/>
      <c r="C2" s="127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128" t="n"/>
      <c r="U2" s="351" t="n"/>
      <c r="V2" s="343" t="n">
        <v>2025</v>
      </c>
      <c r="W2" s="356" t="n"/>
      <c r="X2" s="351" t="n"/>
      <c r="Y2" s="351" t="n"/>
      <c r="Z2" s="129" t="inlineStr">
        <is>
          <t>Month:</t>
        </is>
      </c>
      <c r="AA2" s="343" t="n">
        <v>3</v>
      </c>
      <c r="AB2" s="356" t="n"/>
      <c r="AC2" s="351" t="n"/>
      <c r="AD2" s="351" t="n"/>
      <c r="AE2" s="351" t="n"/>
      <c r="AF2" s="351" t="n"/>
    </row>
    <row r="3" ht="15.6" customHeight="1" s="348" thickBot="1">
      <c r="A3" s="351" t="n"/>
      <c r="B3" s="351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351" t="n"/>
      <c r="V3" s="333">
        <f>DATE(V2,AA2,1)</f>
        <v/>
      </c>
      <c r="W3" s="357" t="n"/>
      <c r="X3" s="357" t="n"/>
      <c r="Y3" s="357" t="n"/>
      <c r="Z3" s="357" t="n"/>
      <c r="AA3" s="357" t="n"/>
      <c r="AB3" s="358" t="n"/>
      <c r="AC3" s="351" t="n"/>
      <c r="AD3" s="351" t="n"/>
      <c r="AE3" s="351" t="n"/>
      <c r="AF3" s="249" t="n"/>
    </row>
    <row r="4" ht="21" customHeight="1" s="348" thickBot="1">
      <c r="A4" s="351" t="n"/>
      <c r="B4" s="351" t="n"/>
      <c r="C4" s="25" t="inlineStr">
        <is>
          <t>Federal Manangement Systems</t>
        </is>
      </c>
      <c r="D4" s="25" t="n"/>
      <c r="E4" s="25" t="n"/>
      <c r="F4" s="25" t="n"/>
      <c r="G4" s="25" t="n"/>
      <c r="H4" s="6" t="n"/>
      <c r="I4" s="6" t="n"/>
      <c r="J4" s="6" t="n"/>
      <c r="K4" s="330" t="inlineStr">
        <is>
          <t>Employee Number:</t>
        </is>
      </c>
      <c r="L4" s="351" t="n"/>
      <c r="M4" s="342" t="inlineStr">
        <is>
          <t>1973</t>
        </is>
      </c>
      <c r="N4" s="355" t="n"/>
      <c r="O4" s="6" t="n"/>
      <c r="P4" s="6" t="n"/>
      <c r="Q4" s="6" t="n"/>
      <c r="R4" s="6" t="n"/>
      <c r="S4" s="6" t="n"/>
      <c r="T4" s="6" t="n"/>
      <c r="U4" s="351" t="n"/>
      <c r="V4" s="130" t="inlineStr">
        <is>
          <t>Su</t>
        </is>
      </c>
      <c r="W4" s="131" t="inlineStr">
        <is>
          <t>M</t>
        </is>
      </c>
      <c r="X4" s="131" t="inlineStr">
        <is>
          <t>Tu</t>
        </is>
      </c>
      <c r="Y4" s="131" t="inlineStr">
        <is>
          <t>W</t>
        </is>
      </c>
      <c r="Z4" s="131" t="inlineStr">
        <is>
          <t>Th</t>
        </is>
      </c>
      <c r="AA4" s="131" t="inlineStr">
        <is>
          <t>F</t>
        </is>
      </c>
      <c r="AB4" s="132" t="inlineStr">
        <is>
          <t>Sa</t>
        </is>
      </c>
      <c r="AC4" s="351" t="n"/>
      <c r="AD4" s="133" t="inlineStr">
        <is>
          <t>Overtime Options</t>
        </is>
      </c>
      <c r="AE4" s="351" t="n"/>
      <c r="AF4" s="351" t="n"/>
      <c r="AJ4" s="257" t="n"/>
    </row>
    <row r="5" ht="14.1" customHeight="1" s="348" thickBot="1">
      <c r="A5" s="351" t="n"/>
      <c r="B5" s="351" t="n"/>
      <c r="C5" s="337" t="n"/>
      <c r="D5" s="351" t="n"/>
      <c r="E5" s="351" t="n"/>
      <c r="F5" s="351" t="n"/>
      <c r="G5" s="6" t="n"/>
      <c r="H5" s="340" t="n"/>
      <c r="I5" s="351" t="n"/>
      <c r="J5" s="340" t="n"/>
      <c r="K5" s="344" t="inlineStr">
        <is>
          <t>Employee Name:</t>
        </is>
      </c>
      <c r="L5" s="359" t="n"/>
      <c r="M5" s="342" t="inlineStr">
        <is>
          <t>Crandon, Andrea Lorette</t>
        </is>
      </c>
      <c r="N5" s="355" t="n"/>
      <c r="O5" s="337" t="n"/>
      <c r="P5" s="337" t="n"/>
      <c r="Q5" s="337" t="n"/>
      <c r="R5" s="337" t="n"/>
      <c r="S5" s="337" t="n"/>
      <c r="T5" s="337" t="n"/>
      <c r="U5" s="351" t="n"/>
      <c r="V5" s="263">
        <f>IF(MONTH($V$3)&lt;&gt;MONTH($V$3-WEEKDAY($V$3,1)+(ROW(V5)-ROW($V$5))*7+(COLUMN(V5)-COLUMN($V$5)+1)),"",$V$3-WEEKDAY($V$3,1)+(ROW(V5)-ROW($V$5))*7+(COLUMN(V5)-COLUMN($V$5)+1))</f>
        <v/>
      </c>
      <c r="W5" s="263">
        <f>IF(MONTH($V$3)&lt;&gt;MONTH($V$3-WEEKDAY($V$3,1)+(ROW(W5)-ROW($V$5))*7+(COLUMN(W5)-COLUMN($V$5)+1)),"",$V$3-WEEKDAY($V$3,1)+(ROW(W5)-ROW($V$5))*7+(COLUMN(W5)-COLUMN($V$5)+1))</f>
        <v/>
      </c>
      <c r="X5" s="263">
        <f>IF(MONTH($V$3)&lt;&gt;MONTH($V$3-WEEKDAY($V$3,1)+(ROW(X5)-ROW($V$5))*7+(COLUMN(X5)-COLUMN($V$5)+1)),"",$V$3-WEEKDAY($V$3,1)+(ROW(X5)-ROW($V$5))*7+(COLUMN(X5)-COLUMN($V$5)+1))</f>
        <v/>
      </c>
      <c r="Y5" s="263">
        <f>IF(MONTH($V$3)&lt;&gt;MONTH($V$3-WEEKDAY($V$3,1)+(ROW(Y5)-ROW($V$5))*7+(COLUMN(Y5)-COLUMN($V$5)+1)),"",$V$3-WEEKDAY($V$3,1)+(ROW(Y5)-ROW($V$5))*7+(COLUMN(Y5)-COLUMN($V$5)+1))</f>
        <v/>
      </c>
      <c r="Z5" s="263">
        <f>IF(MONTH($V$3)&lt;&gt;MONTH($V$3-WEEKDAY($V$3,1)+(ROW(Z5)-ROW($V$5))*7+(COLUMN(Z5)-COLUMN($V$5)+1)),"",$V$3-WEEKDAY($V$3,1)+(ROW(Z5)-ROW($V$5))*7+(COLUMN(Z5)-COLUMN($V$5)+1))</f>
        <v/>
      </c>
      <c r="AA5" s="263">
        <f>IF(MONTH($V$3)&lt;&gt;MONTH($V$3-WEEKDAY($V$3,1)+(ROW(AA5)-ROW($V$5))*7+(COLUMN(AA5)-COLUMN($V$5)+1)),"",$V$3-WEEKDAY($V$3,1)+(ROW(AA5)-ROW($V$5))*7+(COLUMN(AA5)-COLUMN($V$5)+1))</f>
        <v/>
      </c>
      <c r="AB5" s="263">
        <f>IF(MONTH($V$3)&lt;&gt;MONTH($V$3-WEEKDAY($V$3,1)+(ROW(AB5)-ROW($V$5))*7+(COLUMN(AB5)-COLUMN($V$5)+1)),"",$V$3-WEEKDAY($V$3,1)+(ROW(AB5)-ROW($V$5))*7+(COLUMN(AB5)-COLUMN($V$5)+1))</f>
        <v/>
      </c>
      <c r="AC5" s="351" t="n"/>
      <c r="AD5" s="351" t="n"/>
      <c r="AE5" s="3" t="b">
        <v>1</v>
      </c>
      <c r="AF5" s="258" t="n"/>
      <c r="AJ5" s="350" t="n"/>
      <c r="AK5" s="350" t="n"/>
      <c r="AL5" s="350" t="n"/>
    </row>
    <row r="6" ht="14.1" customHeight="1" s="348" thickBot="1">
      <c r="A6" s="351" t="n"/>
      <c r="B6" s="351" t="n"/>
      <c r="C6" s="337" t="inlineStr">
        <is>
          <t xml:space="preserve">120 Peter Rose St </t>
        </is>
      </c>
      <c r="D6" s="351" t="n"/>
      <c r="E6" s="351" t="n"/>
      <c r="F6" s="351" t="n"/>
      <c r="G6" s="6" t="n"/>
      <c r="H6" s="6" t="n"/>
      <c r="I6" s="6" t="n"/>
      <c r="J6" s="6" t="n"/>
      <c r="K6" s="6" t="n"/>
      <c r="L6" s="6" t="n"/>
      <c r="M6" s="339" t="inlineStr">
        <is>
          <t>Armed or unarmed</t>
        </is>
      </c>
      <c r="N6" s="360" t="n"/>
      <c r="O6" s="135" t="inlineStr">
        <is>
          <t>Unarmed</t>
        </is>
      </c>
      <c r="P6" s="6" t="n"/>
      <c r="Q6" s="6" t="n"/>
      <c r="R6" s="6" t="n"/>
      <c r="S6" s="6" t="n"/>
      <c r="T6" s="6" t="n"/>
      <c r="U6" s="351" t="n"/>
      <c r="V6" s="263">
        <f>IF(MONTH($V$3)&lt;&gt;MONTH($V$3-WEEKDAY($V$3,1)+(ROW(V6)-ROW($V$5))*7+(COLUMN(V6)-COLUMN($V$5)+1)),"",$V$3-WEEKDAY($V$3,1)+(ROW(V6)-ROW($V$5))*7+(COLUMN(V6)-COLUMN($V$5)+1))</f>
        <v/>
      </c>
      <c r="W6" s="263">
        <f>IF(MONTH($V$3)&lt;&gt;MONTH($V$3-WEEKDAY($V$3,1)+(ROW(W6)-ROW($V$5))*7+(COLUMN(W6)-COLUMN($V$5)+1)),"",$V$3-WEEKDAY($V$3,1)+(ROW(W6)-ROW($V$5))*7+(COLUMN(W6)-COLUMN($V$5)+1))</f>
        <v/>
      </c>
      <c r="X6" s="263">
        <f>IF(MONTH($V$3)&lt;&gt;MONTH($V$3-WEEKDAY($V$3,1)+(ROW(X6)-ROW($V$5))*7+(COLUMN(X6)-COLUMN($V$5)+1)),"",$V$3-WEEKDAY($V$3,1)+(ROW(X6)-ROW($V$5))*7+(COLUMN(X6)-COLUMN($V$5)+1))</f>
        <v/>
      </c>
      <c r="Y6" s="263">
        <f>IF(MONTH($V$3)&lt;&gt;MONTH($V$3-WEEKDAY($V$3,1)+(ROW(Y6)-ROW($V$5))*7+(COLUMN(Y6)-COLUMN($V$5)+1)),"",$V$3-WEEKDAY($V$3,1)+(ROW(Y6)-ROW($V$5))*7+(COLUMN(Y6)-COLUMN($V$5)+1))</f>
        <v/>
      </c>
      <c r="Z6" s="263">
        <f>IF(MONTH($V$3)&lt;&gt;MONTH($V$3-WEEKDAY($V$3,1)+(ROW(Z6)-ROW($V$5))*7+(COLUMN(Z6)-COLUMN($V$5)+1)),"",$V$3-WEEKDAY($V$3,1)+(ROW(Z6)-ROW($V$5))*7+(COLUMN(Z6)-COLUMN($V$5)+1))</f>
        <v/>
      </c>
      <c r="AA6" s="263">
        <f>IF(MONTH($V$3)&lt;&gt;MONTH($V$3-WEEKDAY($V$3,1)+(ROW(AA6)-ROW($V$5))*7+(COLUMN(AA6)-COLUMN($V$5)+1)),"",$V$3-WEEKDAY($V$3,1)+(ROW(AA6)-ROW($V$5))*7+(COLUMN(AA6)-COLUMN($V$5)+1))</f>
        <v/>
      </c>
      <c r="AB6" s="263">
        <f>IF(MONTH($V$3)&lt;&gt;MONTH($V$3-WEEKDAY($V$3,1)+(ROW(AB6)-ROW($V$5))*7+(COLUMN(AB6)-COLUMN($V$5)+1)),"",$V$3-WEEKDAY($V$3,1)+(ROW(AB6)-ROW($V$5))*7+(COLUMN(AB6)-COLUMN($V$5)+1))</f>
        <v/>
      </c>
      <c r="AC6" s="351" t="n"/>
      <c r="AD6" s="136" t="inlineStr">
        <is>
          <t>After:</t>
        </is>
      </c>
      <c r="AE6" s="264" t="n">
        <v>8</v>
      </c>
      <c r="AF6" s="258" t="n"/>
      <c r="AJ6" s="350" t="n"/>
      <c r="AL6" s="251" t="n"/>
    </row>
    <row r="7" ht="14.1" customHeight="1" s="348" thickBot="1">
      <c r="A7" s="351" t="n"/>
      <c r="B7" s="351" t="n"/>
      <c r="C7" s="337" t="inlineStr">
        <is>
          <t>Queenstown</t>
        </is>
      </c>
      <c r="D7" s="351" t="n"/>
      <c r="E7" s="351" t="n"/>
      <c r="F7" s="351" t="n"/>
      <c r="G7" s="6" t="n"/>
      <c r="H7" s="340" t="n"/>
      <c r="I7" s="351" t="n"/>
      <c r="J7" s="340" t="n"/>
      <c r="K7" s="340" t="n"/>
      <c r="L7" s="340" t="n"/>
      <c r="M7" s="338" t="inlineStr">
        <is>
          <t>Agency</t>
        </is>
      </c>
      <c r="N7" s="361" t="n"/>
      <c r="O7" s="7" t="inlineStr">
        <is>
          <t>Caricom</t>
        </is>
      </c>
      <c r="P7" s="6" t="n"/>
      <c r="Q7" s="6" t="n"/>
      <c r="R7" s="6" t="n"/>
      <c r="S7" s="6" t="n"/>
      <c r="T7" s="6" t="n"/>
      <c r="U7" s="351" t="n"/>
      <c r="V7" s="263">
        <f>IF(MONTH($V$3)&lt;&gt;MONTH($V$3-WEEKDAY($V$3,1)+(ROW(V7)-ROW($V$5))*7+(COLUMN(V7)-COLUMN($V$5)+1)),"",$V$3-WEEKDAY($V$3,1)+(ROW(V7)-ROW($V$5))*7+(COLUMN(V7)-COLUMN($V$5)+1))</f>
        <v/>
      </c>
      <c r="W7" s="263">
        <f>IF(MONTH($V$3)&lt;&gt;MONTH($V$3-WEEKDAY($V$3,1)+(ROW(W7)-ROW($V$5))*7+(COLUMN(W7)-COLUMN($V$5)+1)),"",$V$3-WEEKDAY($V$3,1)+(ROW(W7)-ROW($V$5))*7+(COLUMN(W7)-COLUMN($V$5)+1))</f>
        <v/>
      </c>
      <c r="X7" s="263">
        <f>IF(MONTH($V$3)&lt;&gt;MONTH($V$3-WEEKDAY($V$3,1)+(ROW(X7)-ROW($V$5))*7+(COLUMN(X7)-COLUMN($V$5)+1)),"",$V$3-WEEKDAY($V$3,1)+(ROW(X7)-ROW($V$5))*7+(COLUMN(X7)-COLUMN($V$5)+1))</f>
        <v/>
      </c>
      <c r="Y7" s="263">
        <f>IF(MONTH($V$3)&lt;&gt;MONTH($V$3-WEEKDAY($V$3,1)+(ROW(Y7)-ROW($V$5))*7+(COLUMN(Y7)-COLUMN($V$5)+1)),"",$V$3-WEEKDAY($V$3,1)+(ROW(Y7)-ROW($V$5))*7+(COLUMN(Y7)-COLUMN($V$5)+1))</f>
        <v/>
      </c>
      <c r="Z7" s="263">
        <f>IF(MONTH($V$3)&lt;&gt;MONTH($V$3-WEEKDAY($V$3,1)+(ROW(Z7)-ROW($V$5))*7+(COLUMN(Z7)-COLUMN($V$5)+1)),"",$V$3-WEEKDAY($V$3,1)+(ROW(Z7)-ROW($V$5))*7+(COLUMN(Z7)-COLUMN($V$5)+1))</f>
        <v/>
      </c>
      <c r="AA7" s="263">
        <f>IF(MONTH($V$3)&lt;&gt;MONTH($V$3-WEEKDAY($V$3,1)+(ROW(AA7)-ROW($V$5))*7+(COLUMN(AA7)-COLUMN($V$5)+1)),"",$V$3-WEEKDAY($V$3,1)+(ROW(AA7)-ROW($V$5))*7+(COLUMN(AA7)-COLUMN($V$5)+1))</f>
        <v/>
      </c>
      <c r="AB7" s="263">
        <f>IF(MONTH($V$3)&lt;&gt;MONTH($V$3-WEEKDAY($V$3,1)+(ROW(AB7)-ROW($V$5))*7+(COLUMN(AB7)-COLUMN($V$5)+1)),"",$V$3-WEEKDAY($V$3,1)+(ROW(AB7)-ROW($V$5))*7+(COLUMN(AB7)-COLUMN($V$5)+1))</f>
        <v/>
      </c>
      <c r="AC7" s="351" t="n"/>
      <c r="AD7" s="351" t="n"/>
      <c r="AE7" s="351" t="n"/>
      <c r="AF7" s="258" t="n"/>
      <c r="AJ7" s="350" t="n"/>
      <c r="AL7" s="251" t="n"/>
    </row>
    <row r="8">
      <c r="A8" s="351" t="n"/>
      <c r="B8" s="351" t="n"/>
      <c r="C8" s="337" t="inlineStr">
        <is>
          <t>Georgetown, Guyana</t>
        </is>
      </c>
      <c r="D8" s="351" t="n"/>
      <c r="E8" s="351" t="n"/>
      <c r="F8" s="351" t="n"/>
      <c r="G8" s="6" t="n"/>
      <c r="H8" s="6" t="n"/>
      <c r="I8" s="6" t="n"/>
      <c r="J8" s="6" t="n"/>
      <c r="K8" s="6" t="n"/>
      <c r="L8" s="6" t="n"/>
      <c r="M8" s="341" t="n"/>
      <c r="N8" s="351" t="n"/>
      <c r="O8" s="351" t="n"/>
      <c r="P8" s="6" t="n"/>
      <c r="Q8" s="6" t="n"/>
      <c r="R8" s="6" t="n"/>
      <c r="S8" s="6" t="n"/>
      <c r="T8" s="6" t="n"/>
      <c r="U8" s="351" t="n"/>
      <c r="V8" s="263">
        <f>IF(MONTH($V$3)&lt;&gt;MONTH($V$3-WEEKDAY($V$3,1)+(ROW(V8)-ROW($V$5))*7+(COLUMN(V8)-COLUMN($V$5)+1)),"",$V$3-WEEKDAY($V$3,1)+(ROW(V8)-ROW($V$5))*7+(COLUMN(V8)-COLUMN($V$5)+1))</f>
        <v/>
      </c>
      <c r="W8" s="263">
        <f>IF(MONTH($V$3)&lt;&gt;MONTH($V$3-WEEKDAY($V$3,1)+(ROW(W8)-ROW($V$5))*7+(COLUMN(W8)-COLUMN($V$5)+1)),"",$V$3-WEEKDAY($V$3,1)+(ROW(W8)-ROW($V$5))*7+(COLUMN(W8)-COLUMN($V$5)+1))</f>
        <v/>
      </c>
      <c r="X8" s="263">
        <f>IF(MONTH($V$3)&lt;&gt;MONTH($V$3-WEEKDAY($V$3,1)+(ROW(X8)-ROW($V$5))*7+(COLUMN(X8)-COLUMN($V$5)+1)),"",$V$3-WEEKDAY($V$3,1)+(ROW(X8)-ROW($V$5))*7+(COLUMN(X8)-COLUMN($V$5)+1))</f>
        <v/>
      </c>
      <c r="Y8" s="263">
        <f>IF(MONTH($V$3)&lt;&gt;MONTH($V$3-WEEKDAY($V$3,1)+(ROW(Y8)-ROW($V$5))*7+(COLUMN(Y8)-COLUMN($V$5)+1)),"",$V$3-WEEKDAY($V$3,1)+(ROW(Y8)-ROW($V$5))*7+(COLUMN(Y8)-COLUMN($V$5)+1))</f>
        <v/>
      </c>
      <c r="Z8" s="263">
        <f>IF(MONTH($V$3)&lt;&gt;MONTH($V$3-WEEKDAY($V$3,1)+(ROW(Z8)-ROW($V$5))*7+(COLUMN(Z8)-COLUMN($V$5)+1)),"",$V$3-WEEKDAY($V$3,1)+(ROW(Z8)-ROW($V$5))*7+(COLUMN(Z8)-COLUMN($V$5)+1))</f>
        <v/>
      </c>
      <c r="AA8" s="263">
        <f>IF(MONTH($V$3)&lt;&gt;MONTH($V$3-WEEKDAY($V$3,1)+(ROW(AA8)-ROW($V$5))*7+(COLUMN(AA8)-COLUMN($V$5)+1)),"",$V$3-WEEKDAY($V$3,1)+(ROW(AA8)-ROW($V$5))*7+(COLUMN(AA8)-COLUMN($V$5)+1))</f>
        <v/>
      </c>
      <c r="AB8" s="263">
        <f>IF(MONTH($V$3)&lt;&gt;MONTH($V$3-WEEKDAY($V$3,1)+(ROW(AB8)-ROW($V$5))*7+(COLUMN(AB8)-COLUMN($V$5)+1)),"",$V$3-WEEKDAY($V$3,1)+(ROW(AB8)-ROW($V$5))*7+(COLUMN(AB8)-COLUMN($V$5)+1))</f>
        <v/>
      </c>
      <c r="AC8" s="351" t="n"/>
      <c r="AD8" s="351" t="n"/>
      <c r="AE8" s="3" t="b">
        <v>1</v>
      </c>
      <c r="AF8" s="258" t="n"/>
      <c r="AJ8" s="350" t="n"/>
      <c r="AL8" s="251" t="n"/>
    </row>
    <row r="9">
      <c r="A9" s="351" t="n"/>
      <c r="B9" s="351" t="n"/>
      <c r="C9" s="337" t="n"/>
      <c r="D9" s="337" t="n"/>
      <c r="E9" s="337" t="n"/>
      <c r="F9" s="337" t="n"/>
      <c r="G9" s="6" t="n"/>
      <c r="H9" s="6" t="n"/>
      <c r="I9" s="6" t="n"/>
      <c r="J9" s="6" t="n"/>
      <c r="K9" s="6" t="n"/>
      <c r="L9" s="6" t="n"/>
      <c r="M9" s="137" t="n"/>
      <c r="N9" s="137" t="n"/>
      <c r="O9" s="6" t="n"/>
      <c r="P9" s="6" t="n"/>
      <c r="Q9" s="6" t="n"/>
      <c r="R9" s="6" t="n"/>
      <c r="S9" s="6" t="n"/>
      <c r="T9" s="6" t="n"/>
      <c r="U9" s="351" t="n"/>
      <c r="V9" s="265" t="n"/>
      <c r="W9" s="265" t="n"/>
      <c r="X9" s="265" t="n"/>
      <c r="Y9" s="265" t="n"/>
      <c r="Z9" s="265" t="n"/>
      <c r="AA9" s="265" t="n"/>
      <c r="AB9" s="265" t="n"/>
      <c r="AC9" s="351" t="n"/>
      <c r="AD9" s="351" t="n"/>
      <c r="AE9" s="3" t="n"/>
      <c r="AF9" s="351" t="n"/>
      <c r="AJ9" s="350" t="n"/>
      <c r="AL9" s="251" t="n"/>
    </row>
    <row r="10">
      <c r="A10" s="351" t="n"/>
      <c r="B10" s="351" t="n"/>
      <c r="C10" s="337" t="inlineStr">
        <is>
          <t>592-223-7560</t>
        </is>
      </c>
      <c r="D10" s="351" t="n"/>
      <c r="E10" s="351" t="n"/>
      <c r="F10" s="351" t="n"/>
      <c r="G10" s="6" t="n"/>
      <c r="H10" s="340" t="n"/>
      <c r="I10" s="351" t="n"/>
      <c r="J10" s="340" t="n"/>
      <c r="K10" s="330" t="inlineStr">
        <is>
          <t>Week Starting:</t>
        </is>
      </c>
      <c r="L10" s="351" t="n"/>
      <c r="M10" s="335" t="n">
        <v>45977</v>
      </c>
      <c r="N10" s="362" t="n"/>
      <c r="O10" s="6" t="n"/>
      <c r="P10" s="6" t="n"/>
      <c r="Q10" s="6" t="n"/>
      <c r="R10" s="6" t="n"/>
      <c r="S10" s="6" t="n"/>
      <c r="T10" s="138" t="inlineStr">
        <is>
          <t>[42]</t>
        </is>
      </c>
      <c r="U10" s="351" t="n"/>
      <c r="V10" s="263">
        <f>IF(MONTH($V$3)&lt;&gt;MONTH($V$3-WEEKDAY($V$3,1)+(ROW(V10)-ROW($V$5))*7+(COLUMN(V10)-COLUMN($V$5)+1)),"",$V$3-WEEKDAY($V$3,1)+(ROW(V10)-ROW($V$5))*7+(COLUMN(V10)-COLUMN($V$5)+1))</f>
        <v/>
      </c>
      <c r="W10" s="263">
        <f>IF(MONTH($V$3)&lt;&gt;MONTH($V$3-WEEKDAY($V$3,1)+(ROW(W10)-ROW($V$5))*7+(COLUMN(W10)-COLUMN($V$5)+1)),"",$V$3-WEEKDAY($V$3,1)+(ROW(W10)-ROW($V$5))*7+(COLUMN(W10)-COLUMN($V$5)+1))</f>
        <v/>
      </c>
      <c r="X10" s="263">
        <f>IF(MONTH($V$3)&lt;&gt;MONTH($V$3-WEEKDAY($V$3,1)+(ROW(X10)-ROW($V$5))*7+(COLUMN(X10)-COLUMN($V$5)+1)),"",$V$3-WEEKDAY($V$3,1)+(ROW(X10)-ROW($V$5))*7+(COLUMN(X10)-COLUMN($V$5)+1))</f>
        <v/>
      </c>
      <c r="Y10" s="263">
        <f>IF(MONTH($V$3)&lt;&gt;MONTH($V$3-WEEKDAY($V$3,1)+(ROW(Y10)-ROW($V$5))*7+(COLUMN(Y10)-COLUMN($V$5)+1)),"",$V$3-WEEKDAY($V$3,1)+(ROW(Y10)-ROW($V$5))*7+(COLUMN(Y10)-COLUMN($V$5)+1))</f>
        <v/>
      </c>
      <c r="Z10" s="263">
        <f>IF(MONTH($V$3)&lt;&gt;MONTH($V$3-WEEKDAY($V$3,1)+(ROW(Z10)-ROW($V$5))*7+(COLUMN(Z10)-COLUMN($V$5)+1)),"",$V$3-WEEKDAY($V$3,1)+(ROW(Z10)-ROW($V$5))*7+(COLUMN(Z10)-COLUMN($V$5)+1))</f>
        <v/>
      </c>
      <c r="AA10" s="263">
        <f>IF(MONTH($V$3)&lt;&gt;MONTH($V$3-WEEKDAY($V$3,1)+(ROW(AA10)-ROW($V$5))*7+(COLUMN(AA10)-COLUMN($V$5)+1)),"",$V$3-WEEKDAY($V$3,1)+(ROW(AA10)-ROW($V$5))*7+(COLUMN(AA10)-COLUMN($V$5)+1))</f>
        <v/>
      </c>
      <c r="AB10" s="263">
        <f>IF(MONTH($V$3)&lt;&gt;MONTH($V$3-WEEKDAY($V$3,1)+(ROW(AB10)-ROW($V$5))*7+(COLUMN(AB10)-COLUMN($V$5)+1)),"",$V$3-WEEKDAY($V$3,1)+(ROW(AB10)-ROW($V$5))*7+(COLUMN(AB10)-COLUMN($V$5)+1))</f>
        <v/>
      </c>
      <c r="AC10" s="351" t="n"/>
      <c r="AD10" s="136" t="inlineStr">
        <is>
          <t>After:</t>
        </is>
      </c>
      <c r="AE10" s="264" t="n">
        <v>40</v>
      </c>
      <c r="AF10" s="250" t="n"/>
    </row>
    <row r="11" ht="15.75" customHeight="1" s="348" thickBot="1">
      <c r="A11" s="351" t="n"/>
      <c r="B11" s="351" t="n"/>
      <c r="C11" s="6" t="n"/>
      <c r="D11" s="6" t="n"/>
      <c r="E11" s="6" t="n"/>
      <c r="F11" s="6" t="n"/>
      <c r="G11" s="6" t="n"/>
      <c r="H11" s="6" t="n"/>
      <c r="I11" s="6" t="n"/>
      <c r="J11" s="6" t="n"/>
      <c r="K11" s="259" t="inlineStr">
        <is>
          <t>Carry Forward Hrs:</t>
        </is>
      </c>
      <c r="L11" s="248" t="n">
        <v>40</v>
      </c>
      <c r="M11" s="6" t="n"/>
      <c r="N11" s="6" t="n"/>
      <c r="O11" s="6" t="n"/>
      <c r="P11" s="6" t="n"/>
      <c r="Q11" s="6" t="n"/>
      <c r="R11" s="6" t="n"/>
      <c r="S11" s="6" t="n"/>
      <c r="T11" s="6" t="n"/>
      <c r="U11" s="351" t="n"/>
      <c r="V11" s="263">
        <f>IF(MONTH($V$3)&lt;&gt;MONTH($V$3-WEEKDAY($V$3,1)+(ROW(V11)-ROW($V$5))*7+(COLUMN(V11)-COLUMN($V$5)+1)),"",$V$3-WEEKDAY($V$3,1)+(ROW(V11)-ROW($V$5))*7+(COLUMN(V11)-COLUMN($V$5)+1))</f>
        <v/>
      </c>
      <c r="W11" s="263">
        <f>IF(MONTH($V$3)&lt;&gt;MONTH($V$3-WEEKDAY($V$3,1)+(ROW(W11)-ROW($V$5))*7+(COLUMN(W11)-COLUMN($V$5)+1)),"",$V$3-WEEKDAY($V$3,1)+(ROW(W11)-ROW($V$5))*7+(COLUMN(W11)-COLUMN($V$5)+1))</f>
        <v/>
      </c>
      <c r="X11" s="263">
        <f>IF(MONTH($V$3)&lt;&gt;MONTH($V$3-WEEKDAY($V$3,1)+(ROW(X11)-ROW($V$5))*7+(COLUMN(X11)-COLUMN($V$5)+1)),"",$V$3-WEEKDAY($V$3,1)+(ROW(X11)-ROW($V$5))*7+(COLUMN(X11)-COLUMN($V$5)+1))</f>
        <v/>
      </c>
      <c r="Y11" s="263">
        <f>IF(MONTH($V$3)&lt;&gt;MONTH($V$3-WEEKDAY($V$3,1)+(ROW(Y11)-ROW($V$5))*7+(COLUMN(Y11)-COLUMN($V$5)+1)),"",$V$3-WEEKDAY($V$3,1)+(ROW(Y11)-ROW($V$5))*7+(COLUMN(Y11)-COLUMN($V$5)+1))</f>
        <v/>
      </c>
      <c r="Z11" s="263">
        <f>IF(MONTH($V$3)&lt;&gt;MONTH($V$3-WEEKDAY($V$3,1)+(ROW(Z11)-ROW($V$5))*7+(COLUMN(Z11)-COLUMN($V$5)+1)),"",$V$3-WEEKDAY($V$3,1)+(ROW(Z11)-ROW($V$5))*7+(COLUMN(Z11)-COLUMN($V$5)+1))</f>
        <v/>
      </c>
      <c r="AA11" s="263">
        <f>IF(MONTH($V$3)&lt;&gt;MONTH($V$3-WEEKDAY($V$3,1)+(ROW(AA11)-ROW($V$5))*7+(COLUMN(AA11)-COLUMN($V$5)+1)),"",$V$3-WEEKDAY($V$3,1)+(ROW(AA11)-ROW($V$5))*7+(COLUMN(AA11)-COLUMN($V$5)+1))</f>
        <v/>
      </c>
      <c r="AB11" s="263">
        <f>IF(MONTH($V$3)&lt;&gt;MONTH($V$3-WEEKDAY($V$3,1)+(ROW(AB11)-ROW($V$5))*7+(COLUMN(AB11)-COLUMN($V$5)+1)),"",$V$3-WEEKDAY($V$3,1)+(ROW(AB11)-ROW($V$5))*7+(COLUMN(AB11)-COLUMN($V$5)+1))</f>
        <v/>
      </c>
      <c r="AC11" s="351" t="n"/>
      <c r="AD11" s="351" t="n"/>
      <c r="AE11" s="351" t="n"/>
      <c r="AF11" s="258" t="n"/>
      <c r="AJ11" s="252" t="n"/>
      <c r="AK11" s="252" t="n"/>
    </row>
    <row r="12" ht="27.75" customFormat="1" customHeight="1" s="2" thickBot="1">
      <c r="A12" s="266" t="inlineStr">
        <is>
          <t>Day Off</t>
        </is>
      </c>
      <c r="B12" s="267" t="inlineStr">
        <is>
          <t>Holiday Double</t>
        </is>
      </c>
      <c r="C12" s="139" t="inlineStr">
        <is>
          <t>Day of Week</t>
        </is>
      </c>
      <c r="D12" s="140" t="inlineStr">
        <is>
          <t>Time
In</t>
        </is>
      </c>
      <c r="E12" s="140" t="inlineStr">
        <is>
          <t>Time
Out</t>
        </is>
      </c>
      <c r="F12" s="141" t="n"/>
      <c r="G12" s="140" t="inlineStr">
        <is>
          <t>Time
In</t>
        </is>
      </c>
      <c r="H12" s="140" t="inlineStr">
        <is>
          <t>Time
Out</t>
        </is>
      </c>
      <c r="I12" s="142" t="inlineStr">
        <is>
          <t>Total
Hrs</t>
        </is>
      </c>
      <c r="J12" s="142" t="inlineStr">
        <is>
          <t>Location</t>
        </is>
      </c>
      <c r="K12" s="142" t="inlineStr">
        <is>
          <t>Supervisor</t>
        </is>
      </c>
      <c r="L12" s="142" t="inlineStr">
        <is>
          <t>Supervisor Approval</t>
        </is>
      </c>
      <c r="M12" s="140" t="inlineStr">
        <is>
          <t>Regular
Hrs</t>
        </is>
      </c>
      <c r="N12" s="140" t="inlineStr">
        <is>
          <t>Overtime
Hrs</t>
        </is>
      </c>
      <c r="O12" s="140" t="inlineStr">
        <is>
          <t>Hol Hrs</t>
        </is>
      </c>
      <c r="P12" s="140" t="inlineStr">
        <is>
          <t>Responsibilities</t>
        </is>
      </c>
      <c r="Q12" s="140" t="inlineStr">
        <is>
          <t>Risk</t>
        </is>
      </c>
      <c r="R12" s="140" t="inlineStr">
        <is>
          <t>Meals</t>
        </is>
      </c>
      <c r="S12" s="140" t="inlineStr">
        <is>
          <t>Vac Hrs</t>
        </is>
      </c>
      <c r="T12" s="143" t="inlineStr">
        <is>
          <t>Reason for Overtime</t>
        </is>
      </c>
      <c r="U12" s="144" t="inlineStr">
        <is>
          <t>Wkly Reg Avail</t>
        </is>
      </c>
      <c r="V12" s="351" t="inlineStr">
        <is>
          <t>Orig Reg</t>
        </is>
      </c>
      <c r="W12" s="351" t="inlineStr">
        <is>
          <t>Wkly OT Adj</t>
        </is>
      </c>
      <c r="X12" s="351" t="inlineStr">
        <is>
          <t>Week Start</t>
        </is>
      </c>
      <c r="Y12" s="351" t="inlineStr">
        <is>
          <t>Wk Hrs Before</t>
        </is>
      </c>
      <c r="Z12" s="351" t="n"/>
      <c r="AA12" s="351" t="n"/>
      <c r="AB12" s="351" t="n"/>
      <c r="AC12" s="351" t="n"/>
      <c r="AD12" s="351" t="n"/>
      <c r="AE12" s="351" t="n"/>
      <c r="AF12" s="351" t="n"/>
      <c r="AJ12" s="252" t="n"/>
      <c r="AK12" s="252" t="n"/>
    </row>
    <row r="13" hidden="1" ht="15.75" customHeight="1" s="348" thickBot="1">
      <c r="A13" s="268" t="n"/>
      <c r="B13" s="351" t="n"/>
      <c r="C13" s="145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146" t="n"/>
      <c r="U13" s="351" t="n"/>
      <c r="V13" s="351" t="n"/>
      <c r="W13" s="351" t="n"/>
      <c r="X13" s="351" t="n"/>
      <c r="Y13" s="351" t="n"/>
      <c r="Z13" s="351" t="n"/>
      <c r="AA13" s="351" t="n"/>
      <c r="AB13" s="351" t="n"/>
      <c r="AC13" s="351" t="n"/>
      <c r="AD13" s="351" t="n"/>
      <c r="AE13" s="351" t="n"/>
      <c r="AF13" s="351" t="n"/>
    </row>
    <row r="14" ht="24" customHeight="1" s="348" thickBot="1">
      <c r="A14" s="147" t="inlineStr">
        <is>
          <t>On Day</t>
        </is>
      </c>
      <c r="B14" s="269" t="n"/>
      <c r="C14" s="88">
        <f>M10</f>
        <v/>
      </c>
      <c r="D14" s="54" t="n"/>
      <c r="E14" s="148">
        <f>IF(D14="", "",
 IF(D14=TIME(0,0,0), 0,
 IF(AND(D14&gt;=TIME(0,0,1), D14&lt;=TIME(2,0,0)), TIME(7,0,0),
 IF(AND(D14&gt;=TIME(6,0,0), D14&lt;=TIME(8,0,0)), TIME(12,0,0),
 IF(AND(D14&gt;TIME(8,0,0), D14&lt;=TIME(13,59,0)), TIME(15,0,0),
 IF(AND(D14&gt;=TIME(14,0,0), D14&lt;=TIME(17,59,0)), TIME(21,0,0),
 IF(AND(D14&gt;=TIME(18,0,0), D14&lt;=TIME(21,59,0)), TIME(0,0,0),
 IF(AND(D14&gt;=TIME(22,0,0), D14&lt;=TIME(23,59,59)), TIME(7,0,0), ""))))))))</f>
        <v/>
      </c>
      <c r="F14" s="149" t="n"/>
      <c r="G14" s="148">
        <f>IF(AND(D14&gt;=TIME(6,0,0),D14&lt;=TIME(8,0,0)),E14,"")</f>
        <v/>
      </c>
      <c r="H14" s="54" t="n"/>
      <c r="I14" s="55">
        <f>ROUND(IF(OR(D14="",E14="",E14=0),0,IF(H14="",MOD(E14-D14,1)*24,MOD(H14-D14,1)*24)),2)</f>
        <v/>
      </c>
      <c r="J14" s="150" t="n"/>
      <c r="K14" s="270" t="n"/>
      <c r="L14" s="271" t="n"/>
      <c r="M14" s="272">
        <f>MAX(0,V14-W14)</f>
        <v/>
      </c>
      <c r="N14" s="56">
        <f>(IF(OR($C14="",$D14=""),0,
 IF(OR($A14="Holiday",$A15="Holiday"),
    IF(ISNUMBER(MATCH(TRIM($B14),{"Phagwah","Good Friday","Easter Monday","Labour Day","Christmas","Eid ul Azha","Romans-2","Globe-12","Neptune P1"},0)),0,$I14),
 IF(AND(NOT(OR($A14="Annual Leave",$A15="Annual Leave")),$A14="Off day"),$I14,
  MAX(0,$I14-$V14)
  ))))+W14</f>
        <v/>
      </c>
      <c r="O14" s="56">
        <f>IF(AND(OR($A14="Holiday",$A15="Holiday"),
        ISNUMBER(MATCH(TRIM($B14),{"Phagwah","Good Friday","Easter Monday","Labour Day","Christmas","Eid ul Azha","Romans-2","Globe-12","Neptune P1"},0))),
   $I14,0)</f>
        <v/>
      </c>
      <c r="P14" s="56">
        <f>IF(OR($O$7="Canteen",$O$7="Head Office"),0,IF($I14&lt;=0,0,IF(OR(OR(TRIM($J14)="Hebrews",TRIM($J14)="Romans",TRIM($J14)="Romans-2",TRIM($J14)="Globe",TRIM($J14)="Globe-12",TRIM($J14)="Neptune P1"),AND($I15&gt;0,OR(TRIM($J15)="Hebrews",TRIM($J15)="Romans",TRIM($J15)="Romans-2",TRIM($J15)="Globe",TRIM($J15)="Globe-12",TRIM($J15)="Neptune P1"))),1,0)))</f>
        <v/>
      </c>
      <c r="Q14" s="57" t="n"/>
      <c r="R14" s="56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IF($I14&gt;0,1,0),
      0
   ),
0))</f>
        <v/>
      </c>
      <c r="S14" s="56">
        <f>IF(OR($A14="Annual Leave",$A15="Annual Leave"),IF($A14="Annual Leave",8,0),0)</f>
        <v/>
      </c>
      <c r="T14" s="58" t="n"/>
      <c r="U14" s="144">
        <f>MAX(0,40-Y14)</f>
        <v/>
      </c>
      <c r="V14" s="151">
        <f>IF(OR($C14="",$D14=""),0,
 IF(OR($A14="Holiday",$A15="Holiday"),0,
 IF(AND(NOT(OR($A14="Annual Leave",$A15="Annual Leave")),$A14="Off day"),0,
  IF($I14+$I15&gt;=8,IF($I14&gt;=8,8,$I14),$I14)
  )))</f>
        <v/>
      </c>
      <c r="W14" s="151">
        <f>MAX(0,V14-U14)</f>
        <v/>
      </c>
      <c r="X14" s="151">
        <f>IF(C14="","",C14-WEEKDAY(C14,1)+1)</f>
        <v/>
      </c>
      <c r="Y14" s="151">
        <f>IF(X14=X14,$L$11,0)</f>
        <v/>
      </c>
      <c r="Z14" s="151" t="n"/>
      <c r="AA14" s="151" t="n"/>
      <c r="AB14" s="151" t="n"/>
      <c r="AC14" s="351" t="n"/>
      <c r="AD14" s="351" t="n"/>
      <c r="AE14" s="351" t="n"/>
      <c r="AF14" s="351" t="n"/>
    </row>
    <row r="15" ht="24" customHeight="1" s="348" thickBot="1">
      <c r="A15" s="147" t="inlineStr">
        <is>
          <t>On Day</t>
        </is>
      </c>
      <c r="B15" s="269" t="n"/>
      <c r="C15" s="89">
        <f>C14</f>
        <v/>
      </c>
      <c r="D15" s="59" t="n"/>
      <c r="E15" s="152">
        <f>IF(D15="", "",
 IF(D15=TIME(0,0,0), 0,
 IF(AND(D15&gt;=TIME(0,0,1), D15&lt;=TIME(2,0,0)), TIME(7,0,0),
 IF(AND(D15&gt;=TIME(6,0,0), D15&lt;=TIME(8,0,0)), TIME(12,0,0),
 IF(AND(D15&gt;TIME(8,0,0), D15&lt;=TIME(13,59,0)), TIME(15,0,0),
 IF(AND(D15&gt;=TIME(14,0,0), D15&lt;=TIME(17,59,0)), TIME(21,0,0),
 IF(AND(D15&gt;=TIME(18,0,0), D15&lt;=TIME(21,59,0)), TIME(0,0,0),
 IF(AND(D15&gt;=TIME(22,0,0), D15&lt;=TIME(23,59,59)), TIME(7,0,0), ""))))))))</f>
        <v/>
      </c>
      <c r="F15" s="153" t="n"/>
      <c r="G15" s="152">
        <f>IF(AND(D15&gt;=TIME(6,0,0),D15&lt;=TIME(8,0,0)),E15,"")</f>
        <v/>
      </c>
      <c r="H15" s="59" t="n"/>
      <c r="I15" s="60">
        <f>ROUND(IF(OR(D15="",E15="",E15=0),0,IF(H15="",MOD(E15-D15,1)*24,MOD(H15-D15,1)*24)),2)</f>
        <v/>
      </c>
      <c r="J15" s="150" t="n"/>
      <c r="K15" s="270" t="n"/>
      <c r="L15" s="271" t="n"/>
      <c r="M15" s="272">
        <f>MAX(0,V15-W15)</f>
        <v/>
      </c>
      <c r="N15" s="61">
        <f>(IF(OR($C15="",$D15=""),0,
 IF(OR($A14="Holiday",$A15="Holiday"),
    IF(ISNUMBER(MATCH(TRIM($B15),{"Phagwah","Good Friday","Easter Monday","Labour Day","Christmas","Eid ul Azha","Romans-2","Globe-12","Neptune P1"},0)),0,$I15),
 IF(AND(NOT(OR($A14="Annual Leave",$A15="Annual Leave")),$A15="Off day"),$I15,
  MAX(0,$I15-$V15)
  ))))+W15</f>
        <v/>
      </c>
      <c r="O15" s="61">
        <f>IF(AND(OR($A14="Holiday",$A15="Holiday"),
        ISNUMBER(MATCH(TRIM($B15),{"Phagwah","Good Friday","Easter Monday","Labour Day","Christmas","Eid ul Azha","Romans-2","Globe-12","Neptune P1"},0))),
   $I15,0)</f>
        <v/>
      </c>
      <c r="P15" s="61">
        <f>IF(OR($O$7="Canteen",$O$7="Head Office"),0,IF($I15&lt;=0,0,IF(AND($I14&lt;=0,OR(TRIM($J15)="Hebrews",TRIM($J15)="Romans",TRIM($J15)="Romans-2",TRIM($J15)="Globe",TRIM($J15)="Globe-12",TRIM($J15)="Neptune P1")),1,0)))</f>
        <v/>
      </c>
      <c r="Q15" s="62" t="n"/>
      <c r="R15" s="61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IF(AND($I14=0,$I15&gt;0),1,0),
      0
   ),
0))</f>
        <v/>
      </c>
      <c r="S15" s="61">
        <f>IF(OR($A14="Annual Leave",$A15="Annual Leave"),IF(AND($A14&lt;&gt;"Annual Leave",$A15="Annual Leave"),8,0),0)</f>
        <v/>
      </c>
      <c r="T15" s="63" t="n"/>
      <c r="U15" s="144">
        <f>MAX(0,40-Y15)</f>
        <v/>
      </c>
      <c r="V15" s="151">
        <f>IF(OR($C15="",$D15=""),0,
 IF(OR($A14="Holiday",$A15="Holiday"),0,
 IF(AND(NOT(OR($A14="Annual Leave",$A15="Annual Leave")),$A15="Off day"),0,
  IF($I14+$I15&gt;=8,IF($I14&gt;=8,0,8-$I14),$I15)
  )))</f>
        <v/>
      </c>
      <c r="W15" s="151">
        <f>MAX(0,V15-U15)</f>
        <v/>
      </c>
      <c r="X15" s="151">
        <f>IF(C15="","",C15-WEEKDAY(C15,1)+1)</f>
        <v/>
      </c>
      <c r="Y15" s="151">
        <f>SUMPRODUCT(($X$14:$X14=X15)*(($V$14:$V14)+($O$14:$O14)))+IF(X15=X14,$L$11,0)</f>
        <v/>
      </c>
      <c r="Z15" s="151" t="n"/>
      <c r="AA15" s="151" t="n"/>
      <c r="AB15" s="151" t="n"/>
      <c r="AC15" s="351" t="n"/>
      <c r="AD15" s="351" t="n"/>
      <c r="AE15" s="351" t="n"/>
      <c r="AF15" s="351" t="n"/>
    </row>
    <row r="16" ht="24" customHeight="1" s="348" thickBot="1">
      <c r="A16" s="154" t="inlineStr">
        <is>
          <t>On Day</t>
        </is>
      </c>
      <c r="B16" s="273" t="n"/>
      <c r="C16" s="90">
        <f>C14+1</f>
        <v/>
      </c>
      <c r="D16" s="8" t="n"/>
      <c r="E16" s="155">
        <f>IF(D16="", "",
 IF(D16=TIME(0,0,0), 0,
 IF(AND(D16&gt;=TIME(0,0,1), D16&lt;=TIME(2,0,0)), TIME(7,0,0),
 IF(AND(D16&gt;=TIME(6,0,0), D16&lt;=TIME(8,0,0)), TIME(12,0,0),
 IF(AND(D16&gt;TIME(8,0,0), D16&lt;=TIME(13,59,0)), TIME(15,0,0),
 IF(AND(D16&gt;=TIME(14,0,0), D16&lt;=TIME(17,59,0)), TIME(21,0,0),
 IF(AND(D16&gt;=TIME(18,0,0), D16&lt;=TIME(21,59,0)), TIME(0,0,0),
 IF(AND(D16&gt;=TIME(22,0,0), D16&lt;=TIME(23,59,59)), TIME(7,0,0), ""))))))))</f>
        <v/>
      </c>
      <c r="F16" s="156" t="n"/>
      <c r="G16" s="155">
        <f>IF(AND(D16&gt;=TIME(6,0,0),D16&lt;=TIME(8,0,0)),E16,"")</f>
        <v/>
      </c>
      <c r="H16" s="8" t="n"/>
      <c r="I16" s="30">
        <f>ROUND(IF(OR(D16="",E16="",E16=0),0,IF(H16="",MOD(E16-D16,1)*24,MOD(H16-D16,1)*24)),2)</f>
        <v/>
      </c>
      <c r="J16" s="157" t="n"/>
      <c r="K16" s="274" t="n"/>
      <c r="L16" s="271" t="n"/>
      <c r="M16" s="275">
        <f>MAX(0,V16-W16)</f>
        <v/>
      </c>
      <c r="N16" s="9">
        <f>(IF(OR($C16="",$D16=""),0,
 IF(OR($A16="Holiday",$A17="Holiday"),
    IF(ISNUMBER(MATCH(TRIM($B16),{"Phagwah","Good Friday","Easter Monday","Labour Day","Christmas","Eid ul Azha","Romans-2","Globe-12","Neptune P1"},0)),0,$I16),
 IF(AND(NOT(OR($A16="Annual Leave",$A17="Annual Leave")),$A16="Off day"),$I16,
  MAX(0,$I16-$V16)
  ))))+W16</f>
        <v/>
      </c>
      <c r="O16" s="9">
        <f>IF(AND(OR($A16="Holiday",$A17="Holiday"),
        ISNUMBER(MATCH(TRIM($B16),{"Phagwah","Good Friday","Easter Monday","Labour Day","Christmas","Eid ul Azha","Romans-2","Globe-12","Neptune P1"},0))),
   $I16,0)</f>
        <v/>
      </c>
      <c r="P16" s="9">
        <f>IF(OR($O$7="Canteen",$O$7="Head Office"),0,IF($I16&lt;=0,0,IF(OR(OR(TRIM($J16)="Hebrews",TRIM($J16)="Romans",TRIM($J16)="Romans-2",TRIM($J16)="Globe",TRIM($J16)="Globe-12",TRIM($J16)="Neptune P1"),AND($I17&gt;0,OR(TRIM($J17)="Hebrews",TRIM($J17)="Romans",TRIM($J17)="Romans-2",TRIM($J17)="Globe",TRIM($J17)="Globe-12",TRIM($J17)="Neptune P1"))),1,0)))</f>
        <v/>
      </c>
      <c r="Q16" s="10" t="n"/>
      <c r="R16" s="9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IF($I16&gt;0,1,0),
      0
   ),
0))</f>
        <v/>
      </c>
      <c r="S16" s="9">
        <f>IF(OR($A16="Annual Leave",$A17="Annual Leave"),IF($A16="Annual Leave",8,0),0)</f>
        <v/>
      </c>
      <c r="T16" s="91" t="n"/>
      <c r="U16" s="144">
        <f>MAX(0,40-Y16)</f>
        <v/>
      </c>
      <c r="V16" s="351">
        <f>IF(OR($C16="",$D16=""),0,
 IF(OR($A16="Holiday",$A17="Holiday"),0,
 IF(AND(NOT(OR($A16="Annual Leave",$A17="Annual Leave")),$A16="Off day"),0,
  IF($I16+$I17&gt;=8,IF($I16&gt;=8,8,$I16),$I16)
  )))</f>
        <v/>
      </c>
      <c r="W16" s="351">
        <f>MAX(0,V16-U16)</f>
        <v/>
      </c>
      <c r="X16" s="351">
        <f>IF(C16="","",C16-WEEKDAY(C16,1)+1)</f>
        <v/>
      </c>
      <c r="Y16" s="351">
        <f>SUMPRODUCT(($X$14:$X15=X16)*(($V$14:$V15)+($O$14:$O15)))+IF(X16=X14,$L$11,0)</f>
        <v/>
      </c>
      <c r="Z16" s="351" t="n"/>
      <c r="AA16" s="351" t="n"/>
      <c r="AB16" s="351" t="n"/>
      <c r="AC16" s="351" t="n"/>
      <c r="AD16" s="351" t="n"/>
      <c r="AE16" s="351" t="n"/>
      <c r="AF16" s="351" t="n"/>
    </row>
    <row r="17" ht="24" customHeight="1" s="348" thickBot="1">
      <c r="A17" s="154" t="inlineStr">
        <is>
          <t>On Day</t>
        </is>
      </c>
      <c r="B17" s="273" t="n"/>
      <c r="C17" s="90">
        <f>C16</f>
        <v/>
      </c>
      <c r="D17" s="276" t="n"/>
      <c r="E17" s="277">
        <f>IF(D17="", "",
 IF(D17=TIME(0,0,0), 0,
 IF(AND(D17&gt;=TIME(0,0,1), D17&lt;=TIME(2,0,0)), TIME(7,0,0),
 IF(AND(D17&gt;=TIME(6,0,0), D17&lt;=TIME(8,0,0)), TIME(12,0,0),
 IF(AND(D17&gt;TIME(8,0,0), D17&lt;=TIME(13,59,0)), TIME(15,0,0),
 IF(AND(D17&gt;=TIME(14,0,0), D17&lt;=TIME(17,59,0)), TIME(21,0,0),
 IF(AND(D17&gt;=TIME(18,0,0), D17&lt;=TIME(21,59,0)), TIME(0,0,0),
 IF(AND(D17&gt;=TIME(22,0,0), D17&lt;=TIME(23,59,59)), TIME(7,0,0), ""))))))))</f>
        <v/>
      </c>
      <c r="F17" s="156" t="n"/>
      <c r="G17" s="277">
        <f>IF(AND(D17&gt;=TIME(6,0,0),D17&lt;=TIME(8,0,0)),E17,"")</f>
        <v/>
      </c>
      <c r="H17" s="276" t="n"/>
      <c r="I17" s="30">
        <f>ROUND(IF(OR(D17="",E17="",E17=0),0,IF(H17="",MOD(E17-D17,1)*24,MOD(H17-D17,1)*24)),2)</f>
        <v/>
      </c>
      <c r="J17" s="158" t="n"/>
      <c r="K17" s="274" t="n"/>
      <c r="L17" s="271" t="n"/>
      <c r="M17" s="275">
        <f>MAX(0,V17-W17)</f>
        <v/>
      </c>
      <c r="N17" s="278">
        <f>(IF(OR($C17="",$D17=""),0,
 IF(OR($A16="Holiday",$A17="Holiday"),
    IF(ISNUMBER(MATCH(TRIM($B17),{"Phagwah","Good Friday","Easter Monday","Labour Day","Christmas","Eid ul Azha","Romans-2","Globe-12","Neptune P1"},0)),0,$I17),
 IF(AND(NOT(OR($A16="Annual Leave",$A17="Annual Leave")),$A17="Off day"),$I17,
  MAX(0,$I17-$V17)
  ))))+W17</f>
        <v/>
      </c>
      <c r="O17" s="278">
        <f>IF(AND(OR($A16="Holiday",$A17="Holiday"),
        ISNUMBER(MATCH(TRIM($B17),{"Phagwah","Good Friday","Easter Monday","Labour Day","Christmas","Eid ul Azha","Romans-2","Globe-12","Neptune P1"},0))),
   $I17,0)</f>
        <v/>
      </c>
      <c r="P17" s="278">
        <f>IF(OR($O$7="Canteen",$O$7="Head Office"),0,IF($I17&lt;=0,0,IF(AND($I16&lt;=0,OR(TRIM($J17)="Hebrews",TRIM($J17)="Romans",TRIM($J17)="Romans-2",TRIM($J17)="Globe",TRIM($J17)="Globe-12",TRIM($J17)="Neptune P1")),1,0)))</f>
        <v/>
      </c>
      <c r="Q17" s="279" t="n"/>
      <c r="R17" s="278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IF(AND($I16=0,$I17&gt;0),1,0),
      0
   ),
0))</f>
        <v/>
      </c>
      <c r="S17" s="278">
        <f>IF(OR($A16="Annual Leave",$A17="Annual Leave"),IF(AND($A16&lt;&gt;"Annual Leave",$A17="Annual Leave"),8,0),0)</f>
        <v/>
      </c>
      <c r="T17" s="280" t="n"/>
      <c r="U17" s="144">
        <f>MAX(0,40-Y17)</f>
        <v/>
      </c>
      <c r="V17" s="351">
        <f>IF(OR($C17="",$D17=""),0,
 IF(OR($A16="Holiday",$A17="Holiday"),0,
 IF(AND(NOT(OR($A16="Annual Leave",$A17="Annual Leave")),$A17="Off day"),0,
  IF($I16+$I17&gt;=8,IF($I16&gt;=8,0,8-$I16),$I17)
  )))</f>
        <v/>
      </c>
      <c r="W17" s="351">
        <f>MAX(0,V17-U17)</f>
        <v/>
      </c>
      <c r="X17" s="351">
        <f>IF(C17="","",C17-WEEKDAY(C17,1)+1)</f>
        <v/>
      </c>
      <c r="Y17" s="351">
        <f>SUMPRODUCT(($X$14:$X16=X17)*(($V$14:$V16)+($O$14:$O16)))+IF(X17=X14,$L$11,0)</f>
        <v/>
      </c>
      <c r="Z17" s="351" t="n"/>
      <c r="AA17" s="351" t="n"/>
      <c r="AB17" s="351" t="n"/>
      <c r="AC17" s="351" t="n"/>
      <c r="AD17" s="351" t="n"/>
      <c r="AE17" s="351" t="n"/>
      <c r="AF17" s="351" t="n"/>
    </row>
    <row r="18" ht="24" customHeight="1" s="348" thickBot="1">
      <c r="A18" s="159" t="inlineStr">
        <is>
          <t>On Day</t>
        </is>
      </c>
      <c r="B18" s="281" t="n"/>
      <c r="C18" s="92">
        <f>C16+1</f>
        <v/>
      </c>
      <c r="D18" s="31" t="n"/>
      <c r="E18" s="160">
        <f>IF(D18="", "",
 IF(D18=TIME(0,0,0), 0,
 IF(AND(D18&gt;=TIME(0,0,1), D18&lt;=TIME(2,0,0)), TIME(7,0,0),
 IF(AND(D18&gt;=TIME(6,0,0), D18&lt;=TIME(8,0,0)), TIME(12,0,0),
 IF(AND(D18&gt;TIME(8,0,0), D18&lt;=TIME(13,59,0)), TIME(15,0,0),
 IF(AND(D18&gt;=TIME(14,0,0), D18&lt;=TIME(17,59,0)), TIME(21,0,0),
 IF(AND(D18&gt;=TIME(18,0,0), D18&lt;=TIME(21,59,0)), TIME(0,0,0),
 IF(AND(D18&gt;=TIME(22,0,0), D18&lt;=TIME(23,59,59)), TIME(7,0,0), ""))))))))</f>
        <v/>
      </c>
      <c r="F18" s="161" t="n"/>
      <c r="G18" s="160">
        <f>IF(AND(D18&gt;=TIME(6,0,0),D18&lt;=TIME(8,0,0)),E18,"")</f>
        <v/>
      </c>
      <c r="H18" s="31" t="n"/>
      <c r="I18" s="32">
        <f>ROUND(IF(OR(D18="",E18="",E18=0),0,IF(H18="",MOD(E18-D18,1)*24,MOD(H18-D18,1)*24)),2)</f>
        <v/>
      </c>
      <c r="J18" s="162" t="n"/>
      <c r="K18" s="282" t="n"/>
      <c r="L18" s="271" t="n"/>
      <c r="M18" s="283">
        <f>MAX(0,V18-W18)</f>
        <v/>
      </c>
      <c r="N18" s="33">
        <f>(IF(OR($C18="",$D18=""),0,
 IF(OR($A18="Holiday",$A19="Holiday"),
    IF(ISNUMBER(MATCH(TRIM($B18),{"Phagwah","Good Friday","Easter Monday","Labour Day","Christmas","Eid ul Azha","Romans-2","Globe-12","Neptune P1"},0)),0,$I18),
 IF(AND(NOT(OR($A18="Annual Leave",$A19="Annual Leave")),$A18="Off day"),$I18,
  MAX(0,$I18-$V18)
  ))))+W18</f>
        <v/>
      </c>
      <c r="O18" s="33">
        <f>IF(AND(OR($A18="Holiday",$A19="Holiday"),
        ISNUMBER(MATCH(TRIM($B18),{"Phagwah","Good Friday","Easter Monday","Labour Day","Christmas","Eid ul Azha","Romans-2","Globe-12","Neptune P1"},0))),
   $I18,0)</f>
        <v/>
      </c>
      <c r="P18" s="33">
        <f>IF(OR($O$7="Canteen",$O$7="Head Office"),0,IF($I18&lt;=0,0,IF(OR(OR(TRIM($J18)="Hebrews",TRIM($J18)="Romans",TRIM($J18)="Romans-2",TRIM($J18)="Globe",TRIM($J18)="Globe-12",TRIM($J18)="Neptune P1"),AND($I19&gt;0,OR(TRIM($J19)="Hebrews",TRIM($J19)="Romans",TRIM($J19)="Romans-2",TRIM($J19)="Globe",TRIM($J19)="Globe-12",TRIM($J19)="Neptune P1"))),1,0)))</f>
        <v/>
      </c>
      <c r="Q18" s="34" t="n"/>
      <c r="R18" s="33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IF($I18&gt;0,1,0),
      0
   ),
0))</f>
        <v/>
      </c>
      <c r="S18" s="33">
        <f>IF(OR($A18="Annual Leave",$A19="Annual Leave"),IF($A18="Annual Leave",8,0),0)</f>
        <v/>
      </c>
      <c r="T18" s="35" t="n"/>
      <c r="U18" s="144">
        <f>MAX(0,40-Y18)</f>
        <v/>
      </c>
      <c r="V18" s="351">
        <f>IF(OR($C18="",$D18=""),0,
 IF(OR($A18="Holiday",$A19="Holiday"),0,
 IF(AND(NOT(OR($A18="Annual Leave",$A19="Annual Leave")),$A18="Off day"),0,
  IF($I18+$I19&gt;=8,IF($I18&gt;=8,8,$I18),$I18)
  )))</f>
        <v/>
      </c>
      <c r="W18" s="351">
        <f>MAX(0,V18-U18)</f>
        <v/>
      </c>
      <c r="X18" s="351">
        <f>IF(C18="","",C18-WEEKDAY(C18,1)+1)</f>
        <v/>
      </c>
      <c r="Y18" s="351">
        <f>SUMPRODUCT(($X$14:$X17=X18)*(($V$14:$V17)+($O$14:$O17)))+IF(X18=X14,$L$11,0)</f>
        <v/>
      </c>
      <c r="Z18" s="351" t="n"/>
      <c r="AA18" s="351" t="n"/>
      <c r="AB18" s="351" t="n"/>
      <c r="AC18" s="351" t="n"/>
      <c r="AD18" s="351" t="n"/>
      <c r="AE18" s="351" t="n"/>
      <c r="AF18" s="351" t="n"/>
    </row>
    <row r="19" ht="24" customHeight="1" s="348" thickBot="1">
      <c r="A19" s="159" t="inlineStr">
        <is>
          <t>On Day</t>
        </is>
      </c>
      <c r="B19" s="281" t="n"/>
      <c r="C19" s="93">
        <f>C18</f>
        <v/>
      </c>
      <c r="D19" s="36" t="n"/>
      <c r="E19" s="163">
        <f>IF(D19="", "",
 IF(D19=TIME(0,0,0), 0,
 IF(AND(D19&gt;=TIME(0,0,1), D19&lt;=TIME(2,0,0)), TIME(7,0,0),
 IF(AND(D19&gt;=TIME(6,0,0), D19&lt;=TIME(8,0,0)), TIME(12,0,0),
 IF(AND(D19&gt;TIME(8,0,0), D19&lt;=TIME(13,59,0)), TIME(15,0,0),
 IF(AND(D19&gt;=TIME(14,0,0), D19&lt;=TIME(17,59,0)), TIME(21,0,0),
 IF(AND(D19&gt;=TIME(18,0,0), D19&lt;=TIME(21,59,0)), TIME(0,0,0),
 IF(AND(D19&gt;=TIME(22,0,0), D19&lt;=TIME(23,59,59)), TIME(7,0,0), ""))))))))</f>
        <v/>
      </c>
      <c r="F19" s="164" t="n"/>
      <c r="G19" s="163">
        <f>IF(AND(D19&gt;=TIME(6,0,0),D19&lt;=TIME(8,0,0)),E19,"")</f>
        <v/>
      </c>
      <c r="H19" s="36" t="n"/>
      <c r="I19" s="37">
        <f>ROUND(IF(OR(D19="",E19="",E19=0),0,IF(H19="",MOD(E19-D19,1)*24,MOD(H19-D19,1)*24)),2)</f>
        <v/>
      </c>
      <c r="J19" s="162" t="n"/>
      <c r="K19" s="282" t="n"/>
      <c r="L19" s="271" t="n"/>
      <c r="M19" s="283">
        <f>MAX(0,V19-W19)</f>
        <v/>
      </c>
      <c r="N19" s="38">
        <f>(IF(OR($C19="",$D19=""),0,
 IF(OR($A18="Holiday",$A19="Holiday"),
    IF(ISNUMBER(MATCH(TRIM($B19),{"Phagwah","Good Friday","Easter Monday","Labour Day","Christmas","Eid ul Azha","Romans-2","Globe-12","Neptune P1"},0)),0,$I19),
 IF(AND(NOT(OR($A18="Annual Leave",$A19="Annual Leave")),$A19="Off day"),$I19,
  MAX(0,$I19-$V19)
  ))))+W19</f>
        <v/>
      </c>
      <c r="O19" s="38">
        <f>IF(AND(OR($A18="Holiday",$A19="Holiday"),
        ISNUMBER(MATCH(TRIM($B19),{"Phagwah","Good Friday","Easter Monday","Labour Day","Christmas","Eid ul Azha","Romans-2","Globe-12","Neptune P1"},0))),
   $I19,0)</f>
        <v/>
      </c>
      <c r="P19" s="38">
        <f>IF(OR($O$7="Canteen",$O$7="Head Office"),0,IF($I19&lt;=0,0,IF(AND($I18&lt;=0,OR(TRIM($J19)="Hebrews",TRIM($J19)="Romans",TRIM($J19)="Romans-2",TRIM($J19)="Globe",TRIM($J19)="Globe-12",TRIM($J19)="Neptune P1")),1,0)))</f>
        <v/>
      </c>
      <c r="Q19" s="39" t="n"/>
      <c r="R19" s="38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IF(AND($I18=0,$I19&gt;0),1,0),
      0
   ),
0))</f>
        <v/>
      </c>
      <c r="S19" s="38">
        <f>IF(OR($A18="Annual Leave",$A19="Annual Leave"),IF(AND($A18&lt;&gt;"Annual Leave",$A19="Annual Leave"),8,0),0)</f>
        <v/>
      </c>
      <c r="T19" s="40" t="n"/>
      <c r="U19" s="144">
        <f>MAX(0,40-Y19)</f>
        <v/>
      </c>
      <c r="V19" s="351">
        <f>IF(OR($C19="",$D19=""),0,
 IF(OR($A18="Holiday",$A19="Holiday"),0,
 IF(AND(NOT(OR($A18="Annual Leave",$A19="Annual Leave")),$A19="Off day"),0,
  IF($I18+$I19&gt;=8,IF($I18&gt;=8,0,8-$I18),$I19)
  )))</f>
        <v/>
      </c>
      <c r="W19" s="351">
        <f>MAX(0,V19-U19)</f>
        <v/>
      </c>
      <c r="X19" s="351">
        <f>IF(C19="","",C19-WEEKDAY(C19,1)+1)</f>
        <v/>
      </c>
      <c r="Y19" s="351">
        <f>SUMPRODUCT(($X$14:$X18=X19)*(($V$14:$V18)+($O$14:$O18)))+IF(X19=X14,$L$11,0)</f>
        <v/>
      </c>
      <c r="Z19" s="351" t="n"/>
      <c r="AA19" s="351" t="n"/>
      <c r="AB19" s="351" t="n"/>
      <c r="AC19" s="351" t="n"/>
      <c r="AD19" s="351" t="n"/>
      <c r="AE19" s="351" t="n"/>
      <c r="AF19" s="351" t="n"/>
    </row>
    <row r="20" ht="24" customHeight="1" s="348" thickBot="1">
      <c r="A20" s="165" t="inlineStr">
        <is>
          <t>On Day</t>
        </is>
      </c>
      <c r="B20" s="284" t="n"/>
      <c r="C20" s="94">
        <f>C18+1</f>
        <v/>
      </c>
      <c r="D20" s="41" t="n"/>
      <c r="E20" s="166">
        <f>IF(D20="", "",
 IF(D20=TIME(0,0,0), 0,
 IF(AND(D20&gt;=TIME(0,0,1), D20&lt;=TIME(2,0,0)), TIME(7,0,0),
 IF(AND(D20&gt;=TIME(6,0,0), D20&lt;=TIME(8,0,0)), TIME(12,0,0),
 IF(AND(D20&gt;TIME(8,0,0), D20&lt;=TIME(13,59,0)), TIME(15,0,0),
 IF(AND(D20&gt;=TIME(14,0,0), D20&lt;=TIME(17,59,0)), TIME(21,0,0),
 IF(AND(D20&gt;=TIME(18,0,0), D20&lt;=TIME(21,59,0)), TIME(0,0,0),
 IF(AND(D20&gt;=TIME(22,0,0), D20&lt;=TIME(23,59,59)), TIME(7,0,0), ""))))))))</f>
        <v/>
      </c>
      <c r="F20" s="167" t="n"/>
      <c r="G20" s="166">
        <f>IF(AND(D20&gt;=TIME(6,0,0),D20&lt;=TIME(8,0,0)),E20,"")</f>
        <v/>
      </c>
      <c r="H20" s="41" t="n"/>
      <c r="I20" s="95">
        <f>ROUND(IF(OR(D20="",E20="",E20=0),0,IF(H20="",MOD(E20-D20,1)*24,MOD(H20-D20,1)*24)),2)</f>
        <v/>
      </c>
      <c r="J20" s="168" t="n"/>
      <c r="K20" s="285" t="n"/>
      <c r="L20" s="271" t="n"/>
      <c r="M20" s="286">
        <f>MAX(0,V20-W20)</f>
        <v/>
      </c>
      <c r="N20" s="42">
        <f>(IF(OR($C20="",$D20=""),0,
 IF(OR($A20="Holiday",$A21="Holiday"),
    IF(ISNUMBER(MATCH(TRIM($B20),{"Phagwah","Good Friday","Easter Monday","Labour Day","Christmas","Eid ul Azha","Romans-2","Globe-12","Neptune P1"},0)),0,$I20),
 IF(AND(NOT(OR($A20="Annual Leave",$A21="Annual Leave")),$A20="Off day"),$I20,
  MAX(0,$I20-$V20)
  ))))+W20</f>
        <v/>
      </c>
      <c r="O20" s="42">
        <f>IF(AND(OR($A20="Holiday",$A21="Holiday"),
        ISNUMBER(MATCH(TRIM($B20),{"Phagwah","Good Friday","Easter Monday","Labour Day","Christmas","Eid ul Azha","Romans-2","Globe-12","Neptune P1"},0))),
   $I20,0)</f>
        <v/>
      </c>
      <c r="P20" s="42">
        <f>IF(OR($O$7="Canteen",$O$7="Head Office"),0,IF($I20&lt;=0,0,IF(OR(OR(TRIM($J20)="Hebrews",TRIM($J20)="Romans",TRIM($J20)="Romans-2",TRIM($J20)="Globe",TRIM($J20)="Globe-12",TRIM($J20)="Neptune P1"),AND($I21&gt;0,OR(TRIM($J21)="Hebrews",TRIM($J21)="Romans",TRIM($J21)="Romans-2",TRIM($J21)="Globe",TRIM($J21)="Globe-12",TRIM($J21)="Neptune P1"))),1,0)))</f>
        <v/>
      </c>
      <c r="Q20" s="43" t="n"/>
      <c r="R20" s="42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IF($I20&gt;0,1,0),
      0
   ),
0))</f>
        <v/>
      </c>
      <c r="S20" s="42">
        <f>IF(OR($A20="Annual Leave",$A21="Annual Leave"),IF($A20="Annual Leave",8,0),0)</f>
        <v/>
      </c>
      <c r="T20" s="96" t="n"/>
      <c r="U20" s="144">
        <f>MAX(0,40-Y20)</f>
        <v/>
      </c>
      <c r="V20" s="351">
        <f>IF(OR($C20="",$D20=""),0,
 IF(OR($A20="Holiday",$A21="Holiday"),0,
 IF(AND(NOT(OR($A20="Annual Leave",$A21="Annual Leave")),$A20="Off day"),0,
  IF($I20+$I21&gt;=8,IF($I20&gt;=8,8,$I20),$I20)
  )))</f>
        <v/>
      </c>
      <c r="W20" s="351">
        <f>MAX(0,V20-U20)</f>
        <v/>
      </c>
      <c r="X20" s="351">
        <f>IF(C20="","",C20-WEEKDAY(C20,1)+1)</f>
        <v/>
      </c>
      <c r="Y20" s="351">
        <f>SUMPRODUCT(($X$14:$X19=X20)*(($V$14:$V19)+($O$14:$O19)))+IF(X20=X14,$L$11,0)</f>
        <v/>
      </c>
      <c r="Z20" s="351" t="n"/>
      <c r="AA20" s="351" t="n"/>
      <c r="AB20" s="351" t="n"/>
      <c r="AC20" s="351" t="n"/>
      <c r="AD20" s="351" t="n"/>
      <c r="AE20" s="351" t="n"/>
      <c r="AF20" s="351" t="n"/>
    </row>
    <row r="21" ht="24" customHeight="1" s="348" thickBot="1">
      <c r="A21" s="165" t="inlineStr">
        <is>
          <t>On Day</t>
        </is>
      </c>
      <c r="B21" s="284" t="n"/>
      <c r="C21" s="94">
        <f>C20</f>
        <v/>
      </c>
      <c r="D21" s="287" t="n"/>
      <c r="E21" s="288">
        <f>IF(D21="", "",
 IF(D21=TIME(0,0,0), 0,
 IF(AND(D21&gt;=TIME(0,0,1), D21&lt;=TIME(2,0,0)), TIME(7,0,0),
 IF(AND(D21&gt;=TIME(6,0,0), D21&lt;=TIME(8,0,0)), TIME(12,0,0),
 IF(AND(D21&gt;TIME(8,0,0), D21&lt;=TIME(13,59,0)), TIME(15,0,0),
 IF(AND(D21&gt;=TIME(14,0,0), D21&lt;=TIME(17,59,0)), TIME(21,0,0),
 IF(AND(D21&gt;=TIME(18,0,0), D21&lt;=TIME(21,59,0)), TIME(0,0,0),
 IF(AND(D21&gt;=TIME(22,0,0), D21&lt;=TIME(23,59,59)), TIME(7,0,0), ""))))))))</f>
        <v/>
      </c>
      <c r="F21" s="167" t="n"/>
      <c r="G21" s="288">
        <f>IF(AND(D21&gt;=TIME(6,0,0),D21&lt;=TIME(8,0,0)),E21,"")</f>
        <v/>
      </c>
      <c r="H21" s="287" t="n"/>
      <c r="I21" s="95">
        <f>ROUND(IF(OR(D21="",E21="",E21=0),0,IF(H21="",MOD(E21-D21,1)*24,MOD(H21-D21,1)*24)),2)</f>
        <v/>
      </c>
      <c r="J21" s="169" t="n"/>
      <c r="K21" s="285" t="n"/>
      <c r="L21" s="271" t="n"/>
      <c r="M21" s="286">
        <f>MAX(0,V21-W21)</f>
        <v/>
      </c>
      <c r="N21" s="289">
        <f>(IF(OR($C21="",$D21=""),0,
 IF(OR($A20="Holiday",$A21="Holiday"),
    IF(ISNUMBER(MATCH(TRIM($B21),{"Phagwah","Good Friday","Easter Monday","Labour Day","Christmas","Eid ul Azha","Romans-2","Globe-12","Neptune P1"},0)),0,$I21),
 IF(AND(NOT(OR($A20="Annual Leave",$A21="Annual Leave")),$A21="Off day"),$I21,
  MAX(0,$I21-$V21)
  ))))+W21</f>
        <v/>
      </c>
      <c r="O21" s="289">
        <f>IF(AND(OR($A20="Holiday",$A21="Holiday"),
        ISNUMBER(MATCH(TRIM($B21),{"Phagwah","Good Friday","Easter Monday","Labour Day","Christmas","Eid ul Azha","Romans-2","Globe-12","Neptune P1"},0))),
   $I21,0)</f>
        <v/>
      </c>
      <c r="P21" s="289">
        <f>IF(OR($O$7="Canteen",$O$7="Head Office"),0,IF($I21&lt;=0,0,IF(AND($I20&lt;=0,OR(TRIM($J21)="Hebrews",TRIM($J21)="Romans",TRIM($J21)="Romans-2",TRIM($J21)="Globe",TRIM($J21)="Globe-12",TRIM($J21)="Neptune P1")),1,0)))</f>
        <v/>
      </c>
      <c r="Q21" s="290" t="n"/>
      <c r="R21" s="289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IF(AND($I20=0,$I21&gt;0),1,0),
      0
   ),
0))</f>
        <v/>
      </c>
      <c r="S21" s="289">
        <f>IF(OR($A20="Annual Leave",$A21="Annual Leave"),IF(AND($A20&lt;&gt;"Annual Leave",$A21="Annual Leave"),8,0),0)</f>
        <v/>
      </c>
      <c r="T21" s="291" t="n"/>
      <c r="U21" s="144">
        <f>MAX(0,40-Y21)</f>
        <v/>
      </c>
      <c r="V21" s="351">
        <f>IF(OR($C21="",$D21=""),0,
 IF(OR($A20="Holiday",$A21="Holiday"),0,
 IF(AND(NOT(OR($A20="Annual Leave",$A21="Annual Leave")),$A21="Off day"),0,
  IF($I20+$I21&gt;=8,IF($I20&gt;=8,0,8-$I20),$I21)
  )))</f>
        <v/>
      </c>
      <c r="W21" s="351">
        <f>MAX(0,V21-U21)</f>
        <v/>
      </c>
      <c r="X21" s="351">
        <f>IF(C21="","",C21-WEEKDAY(C21,1)+1)</f>
        <v/>
      </c>
      <c r="Y21" s="351">
        <f>SUMPRODUCT(($X$14:$X20=X21)*(($V$14:$V20)+($O$14:$O20)))+IF(X21=X14,$L$11,0)</f>
        <v/>
      </c>
      <c r="Z21" s="351" t="n"/>
      <c r="AA21" s="351" t="n"/>
      <c r="AB21" s="351" t="n"/>
      <c r="AC21" s="351" t="n"/>
      <c r="AD21" s="351" t="n"/>
      <c r="AE21" s="351" t="n"/>
      <c r="AF21" s="351" t="n"/>
    </row>
    <row r="22" ht="24" customHeight="1" s="348" thickBot="1">
      <c r="A22" s="170" t="inlineStr">
        <is>
          <t>On Day</t>
        </is>
      </c>
      <c r="B22" s="292" t="n"/>
      <c r="C22" s="97">
        <f>C20+1</f>
        <v/>
      </c>
      <c r="D22" s="44" t="n"/>
      <c r="E22" s="171">
        <f>IF(D22="", "",
 IF(D22=TIME(0,0,0), 0,
 IF(AND(D22&gt;=TIME(0,0,1), D22&lt;=TIME(2,0,0)), TIME(7,0,0),
 IF(AND(D22&gt;=TIME(6,0,0), D22&lt;=TIME(8,0,0)), TIME(12,0,0),
 IF(AND(D22&gt;TIME(8,0,0), D22&lt;=TIME(13,59,0)), TIME(15,0,0),
 IF(AND(D22&gt;=TIME(14,0,0), D22&lt;=TIME(17,59,0)), TIME(21,0,0),
 IF(AND(D22&gt;=TIME(18,0,0), D22&lt;=TIME(21,59,0)), TIME(0,0,0),
 IF(AND(D22&gt;=TIME(22,0,0), D22&lt;=TIME(23,59,59)), TIME(7,0,0), ""))))))))</f>
        <v/>
      </c>
      <c r="F22" s="172" t="n"/>
      <c r="G22" s="171">
        <f>IF(AND(D22&gt;=TIME(6,0,0),D22&lt;=TIME(8,0,0)),E22,"")</f>
        <v/>
      </c>
      <c r="H22" s="44" t="n"/>
      <c r="I22" s="45">
        <f>ROUND(IF(OR(D22="",E22="",E22=0),0,IF(H22="",MOD(E22-D22,1)*24,MOD(H22-D22,1)*24)),2)</f>
        <v/>
      </c>
      <c r="J22" s="173" t="n"/>
      <c r="K22" s="293" t="n"/>
      <c r="L22" s="271" t="n"/>
      <c r="M22" s="294">
        <f>MAX(0,V22-W22)</f>
        <v/>
      </c>
      <c r="N22" s="46">
        <f>(IF(OR($C22="",$D22=""),0,
 IF(OR($A22="Holiday",$A23="Holiday"),
    IF(ISNUMBER(MATCH(TRIM($B22),{"Phagwah","Good Friday","Easter Monday","Labour Day","Christmas","Eid ul Azha","Romans-2","Globe-12","Neptune P1"},0)),0,$I22),
 IF(AND(NOT(OR($A22="Annual Leave",$A23="Annual Leave")),$A22="Off day"),$I22,
  MAX(0,$I22-$V22)
  ))))+W22</f>
        <v/>
      </c>
      <c r="O22" s="46">
        <f>IF(AND(OR($A22="Holiday",$A23="Holiday"),
        ISNUMBER(MATCH(TRIM($B22),{"Phagwah","Good Friday","Easter Monday","Labour Day","Christmas","Eid ul Azha","Romans-2","Globe-12","Neptune P1"},0))),
   $I22,0)</f>
        <v/>
      </c>
      <c r="P22" s="46">
        <f>IF(OR($O$7="Canteen",$O$7="Head Office"),0,IF($I22&lt;=0,0,IF(OR(OR(TRIM($J22)="Hebrews",TRIM($J22)="Romans",TRIM($J22)="Romans-2",TRIM($J22)="Globe",TRIM($J22)="Globe-12",TRIM($J22)="Neptune P1"),AND($I23&gt;0,OR(TRIM($J23)="Hebrews",TRIM($J23)="Romans",TRIM($J23)="Romans-2",TRIM($J23)="Globe",TRIM($J23)="Globe-12",TRIM($J23)="Neptune P1"))),1,0)))</f>
        <v/>
      </c>
      <c r="Q22" s="47" t="n"/>
      <c r="R22" s="46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IF($I22&gt;0,1,0),
      0
   ),
0))</f>
        <v/>
      </c>
      <c r="S22" s="46">
        <f>IF(OR($A22="Annual Leave",$A23="Annual Leave"),IF($A22="Annual Leave",8,0),0)</f>
        <v/>
      </c>
      <c r="T22" s="48" t="n"/>
      <c r="U22" s="144">
        <f>MAX(0,40-Y22)</f>
        <v/>
      </c>
      <c r="V22" s="351">
        <f>IF(OR($C22="",$D22=""),0,
 IF(OR($A22="Holiday",$A23="Holiday"),0,
 IF(AND(NOT(OR($A22="Annual Leave",$A23="Annual Leave")),$A22="Off day"),0,
  IF($I22+$I23&gt;=8,IF($I22&gt;=8,8,$I22),$I22)
  )))</f>
        <v/>
      </c>
      <c r="W22" s="351">
        <f>MAX(0,V22-U22)</f>
        <v/>
      </c>
      <c r="X22" s="351">
        <f>IF(C22="","",C22-WEEKDAY(C22,1)+1)</f>
        <v/>
      </c>
      <c r="Y22" s="351">
        <f>SUMPRODUCT(($X$14:$X21=X22)*(($V$14:$V21)+($O$14:$O21)))+IF(X22=X14,$L$11,0)</f>
        <v/>
      </c>
      <c r="Z22" s="351" t="n"/>
      <c r="AA22" s="351" t="n"/>
      <c r="AB22" s="351" t="n"/>
      <c r="AC22" s="351" t="n"/>
      <c r="AD22" s="351" t="n"/>
      <c r="AE22" s="351" t="n"/>
      <c r="AF22" s="351" t="n"/>
    </row>
    <row r="23" ht="24" customHeight="1" s="348" thickBot="1">
      <c r="A23" s="170" t="inlineStr">
        <is>
          <t>On Day</t>
        </is>
      </c>
      <c r="B23" s="292" t="n"/>
      <c r="C23" s="98">
        <f>C22</f>
        <v/>
      </c>
      <c r="D23" s="49" t="n"/>
      <c r="E23" s="174">
        <f>IF(D23="", "",
 IF(D23=TIME(0,0,0), 0,
 IF(AND(D23&gt;=TIME(0,0,1), D23&lt;=TIME(2,0,0)), TIME(7,0,0),
 IF(AND(D23&gt;=TIME(6,0,0), D23&lt;=TIME(8,0,0)), TIME(12,0,0),
 IF(AND(D23&gt;TIME(8,0,0), D23&lt;=TIME(13,59,0)), TIME(15,0,0),
 IF(AND(D23&gt;=TIME(14,0,0), D23&lt;=TIME(17,59,0)), TIME(21,0,0),
 IF(AND(D23&gt;=TIME(18,0,0), D23&lt;=TIME(21,59,0)), TIME(0,0,0),
 IF(AND(D23&gt;=TIME(22,0,0), D23&lt;=TIME(23,59,59)), TIME(7,0,0), ""))))))))</f>
        <v/>
      </c>
      <c r="F23" s="175" t="n"/>
      <c r="G23" s="174">
        <f>IF(AND(D23&gt;=TIME(6,0,0),D23&lt;=TIME(8,0,0)),E23,"")</f>
        <v/>
      </c>
      <c r="H23" s="49" t="n"/>
      <c r="I23" s="50">
        <f>ROUND(IF(OR(D23="",E23="",E23=0),0,IF(H23="",MOD(E23-D23,1)*24,MOD(H23-D23,1)*24)),2)</f>
        <v/>
      </c>
      <c r="J23" s="173" t="n"/>
      <c r="K23" s="293" t="n"/>
      <c r="L23" s="271" t="n"/>
      <c r="M23" s="294">
        <f>MAX(0,V23-W23)</f>
        <v/>
      </c>
      <c r="N23" s="51">
        <f>(IF(OR($C23="",$D23=""),0,
 IF(OR($A22="Holiday",$A23="Holiday"),
    IF(ISNUMBER(MATCH(TRIM($B23),{"Phagwah","Good Friday","Easter Monday","Labour Day","Christmas","Eid ul Azha","Romans-2","Globe-12","Neptune P1"},0)),0,$I23),
 IF(AND(NOT(OR($A22="Annual Leave",$A23="Annual Leave")),$A23="Off day"),$I23,
  MAX(0,$I23-$V23)
  ))))+W23</f>
        <v/>
      </c>
      <c r="O23" s="51">
        <f>IF(AND(OR($A22="Holiday",$A23="Holiday"),
        ISNUMBER(MATCH(TRIM($B23),{"Phagwah","Good Friday","Easter Monday","Labour Day","Christmas","Eid ul Azha","Romans-2","Globe-12","Neptune P1"},0))),
   $I23,0)</f>
        <v/>
      </c>
      <c r="P23" s="51">
        <f>IF(OR($O$7="Canteen",$O$7="Head Office"),0,IF($I23&lt;=0,0,IF(AND($I22&lt;=0,OR(TRIM($J23)="Hebrews",TRIM($J23)="Romans",TRIM($J23)="Romans-2",TRIM($J23)="Globe",TRIM($J23)="Globe-12",TRIM($J23)="Neptune P1")),1,0)))</f>
        <v/>
      </c>
      <c r="Q23" s="52" t="n"/>
      <c r="R23" s="51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IF(AND($I22=0,$I23&gt;0),1,0),
      0
   ),
0))</f>
        <v/>
      </c>
      <c r="S23" s="51">
        <f>IF(OR($A22="Annual Leave",$A23="Annual Leave"),IF(AND($A22&lt;&gt;"Annual Leave",$A23="Annual Leave"),8,0),0)</f>
        <v/>
      </c>
      <c r="T23" s="53" t="n"/>
      <c r="U23" s="144">
        <f>MAX(0,40-Y23)</f>
        <v/>
      </c>
      <c r="V23" s="351">
        <f>IF(OR($C23="",$D23=""),0,
 IF(OR($A22="Holiday",$A23="Holiday"),0,
 IF(AND(NOT(OR($A22="Annual Leave",$A23="Annual Leave")),$A23="Off day"),0,
  IF($I22+$I23&gt;=8,IF($I22&gt;=8,0,8-$I22),$I23)
  )))</f>
        <v/>
      </c>
      <c r="W23" s="351">
        <f>MAX(0,V23-U23)</f>
        <v/>
      </c>
      <c r="X23" s="351">
        <f>IF(C23="","",C23-WEEKDAY(C23,1)+1)</f>
        <v/>
      </c>
      <c r="Y23" s="351">
        <f>SUMPRODUCT(($X$14:$X22=X23)*(($V$14:$V22)+($O$14:$O22)))+IF(X23=X14,$L$11,0)</f>
        <v/>
      </c>
      <c r="Z23" s="351" t="n"/>
      <c r="AA23" s="351" t="n"/>
      <c r="AB23" s="351" t="n"/>
      <c r="AC23" s="351" t="n"/>
      <c r="AD23" s="351" t="n"/>
      <c r="AE23" s="351" t="n"/>
      <c r="AF23" s="351" t="n"/>
    </row>
    <row r="24" ht="24" customHeight="1" s="348" thickBot="1">
      <c r="A24" s="154" t="inlineStr">
        <is>
          <t>On Day</t>
        </is>
      </c>
      <c r="B24" s="273" t="n"/>
      <c r="C24" s="90">
        <f>C22+1</f>
        <v/>
      </c>
      <c r="D24" s="8" t="n"/>
      <c r="E24" s="155">
        <f>IF(D24="", "",
 IF(D24=TIME(0,0,0), 0,
 IF(AND(D24&gt;=TIME(0,0,1), D24&lt;=TIME(2,0,0)), TIME(7,0,0),
 IF(AND(D24&gt;=TIME(6,0,0), D24&lt;=TIME(8,0,0)), TIME(12,0,0),
 IF(AND(D24&gt;TIME(8,0,0), D24&lt;=TIME(13,59,0)), TIME(15,0,0),
 IF(AND(D24&gt;=TIME(14,0,0), D24&lt;=TIME(17,59,0)), TIME(21,0,0),
 IF(AND(D24&gt;=TIME(18,0,0), D24&lt;=TIME(21,59,0)), TIME(0,0,0),
 IF(AND(D24&gt;=TIME(22,0,0), D24&lt;=TIME(23,59,59)), TIME(7,0,0), ""))))))))</f>
        <v/>
      </c>
      <c r="F24" s="156" t="n"/>
      <c r="G24" s="155">
        <f>IF(AND(D24&gt;=TIME(6,0,0),D24&lt;=TIME(8,0,0)),E24,"")</f>
        <v/>
      </c>
      <c r="H24" s="8" t="n"/>
      <c r="I24" s="30">
        <f>ROUND(IF(OR(D24="",E24="",E24=0),0,IF(H24="",MOD(E24-D24,1)*24,MOD(H24-D24,1)*24)),2)</f>
        <v/>
      </c>
      <c r="J24" s="157" t="n"/>
      <c r="K24" s="274" t="n"/>
      <c r="L24" s="271" t="n"/>
      <c r="M24" s="275">
        <f>MAX(0,V24-W24)</f>
        <v/>
      </c>
      <c r="N24" s="9">
        <f>(IF(OR($C24="",$D24=""),0,
 IF(OR($A24="Holiday",$A25="Holiday"),
    IF(ISNUMBER(MATCH(TRIM($B24),{"Phagwah","Good Friday","Easter Monday","Labour Day","Christmas","Eid ul Azha","Romans-2","Globe-12","Neptune P1"},0)),0,$I24),
 IF(AND(NOT(OR($A24="Annual Leave",$A25="Annual Leave")),$A24="Off day"),$I24,
  MAX(0,$I24-$V24)
  ))))+W24</f>
        <v/>
      </c>
      <c r="O24" s="9">
        <f>IF(AND(OR($A24="Holiday",$A25="Holiday"),
        ISNUMBER(MATCH(TRIM($B24),{"Phagwah","Good Friday","Easter Monday","Labour Day","Christmas","Eid ul Azha","Romans-2","Globe-12","Neptune P1"},0))),
   $I24,0)</f>
        <v/>
      </c>
      <c r="P24" s="9">
        <f>IF(OR($O$7="Canteen",$O$7="Head Office"),0,IF($I24&lt;=0,0,IF(OR(OR(TRIM($J24)="Hebrews",TRIM($J24)="Romans",TRIM($J24)="Romans-2",TRIM($J24)="Globe",TRIM($J24)="Globe-12",TRIM($J24)="Neptune P1"),AND($I25&gt;0,OR(TRIM($J25)="Hebrews",TRIM($J25)="Romans",TRIM($J25)="Romans-2",TRIM($J25)="Globe",TRIM($J25)="Globe-12",TRIM($J25)="Neptune P1"))),1,0)))</f>
        <v/>
      </c>
      <c r="Q24" s="10" t="n"/>
      <c r="R24" s="9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IF($I24&gt;0,1,0),
      0
   ),
0))</f>
        <v/>
      </c>
      <c r="S24" s="9">
        <f>IF(OR($A24="Annual Leave",$A25="Annual Leave"),IF($A24="Annual Leave",8,0),0)</f>
        <v/>
      </c>
      <c r="T24" s="91" t="n"/>
      <c r="U24" s="144">
        <f>MAX(0,40-Y24)</f>
        <v/>
      </c>
      <c r="V24" s="351">
        <f>IF(OR($C24="",$D24=""),0,
 IF(OR($A24="Holiday",$A25="Holiday"),0,
 IF(AND(NOT(OR($A24="Annual Leave",$A25="Annual Leave")),$A24="Off day"),0,
  IF($I24+$I25&gt;=8,IF($I24&gt;=8,8,$I24),$I24)
  )))</f>
        <v/>
      </c>
      <c r="W24" s="351">
        <f>MAX(0,V24-U24)</f>
        <v/>
      </c>
      <c r="X24" s="351">
        <f>IF(C24="","",C24-WEEKDAY(C24,1)+1)</f>
        <v/>
      </c>
      <c r="Y24" s="351">
        <f>SUMPRODUCT(($X$14:$X23=X24)*(($V$14:$V23)+($O$14:$O23)))+IF(X24=X14,$L$11,0)</f>
        <v/>
      </c>
      <c r="Z24" s="351" t="n"/>
      <c r="AA24" s="351" t="n"/>
      <c r="AB24" s="351" t="n"/>
      <c r="AC24" s="351" t="n"/>
      <c r="AD24" s="351" t="n"/>
      <c r="AE24" s="351" t="n"/>
      <c r="AF24" s="351" t="n"/>
    </row>
    <row r="25" ht="24" customHeight="1" s="348" thickBot="1">
      <c r="A25" s="154" t="inlineStr">
        <is>
          <t>On Day</t>
        </is>
      </c>
      <c r="B25" s="273" t="n"/>
      <c r="C25" s="90">
        <f>C24</f>
        <v/>
      </c>
      <c r="D25" s="276" t="n"/>
      <c r="E25" s="277">
        <f>IF(D25="", "",
 IF(D25=TIME(0,0,0), 0,
 IF(AND(D25&gt;=TIME(0,0,1), D25&lt;=TIME(2,0,0)), TIME(7,0,0),
 IF(AND(D25&gt;=TIME(6,0,0), D25&lt;=TIME(8,0,0)), TIME(12,0,0),
 IF(AND(D25&gt;TIME(8,0,0), D25&lt;=TIME(13,59,0)), TIME(15,0,0),
 IF(AND(D25&gt;=TIME(14,0,0), D25&lt;=TIME(17,59,0)), TIME(21,0,0),
 IF(AND(D25&gt;=TIME(18,0,0), D25&lt;=TIME(21,59,0)), TIME(0,0,0),
 IF(AND(D25&gt;=TIME(22,0,0), D25&lt;=TIME(23,59,59)), TIME(7,0,0), ""))))))))</f>
        <v/>
      </c>
      <c r="F25" s="156" t="n"/>
      <c r="G25" s="277">
        <f>IF(AND(D25&gt;=TIME(6,0,0),D25&lt;=TIME(8,0,0)),E25,"")</f>
        <v/>
      </c>
      <c r="H25" s="276" t="n"/>
      <c r="I25" s="30">
        <f>ROUND(IF(OR(D25="",E25="",E25=0),0,IF(H25="",MOD(E25-D25,1)*24,MOD(H25-D25,1)*24)),2)</f>
        <v/>
      </c>
      <c r="J25" s="158" t="n"/>
      <c r="K25" s="274" t="n"/>
      <c r="L25" s="271" t="n"/>
      <c r="M25" s="275">
        <f>MAX(0,V25-W25)</f>
        <v/>
      </c>
      <c r="N25" s="278">
        <f>(IF(OR($C25="",$D25=""),0,
 IF(OR($A24="Holiday",$A25="Holiday"),
    IF(ISNUMBER(MATCH(TRIM($B25),{"Phagwah","Good Friday","Easter Monday","Labour Day","Christmas","Eid ul Azha","Romans-2","Globe-12","Neptune P1"},0)),0,$I25),
 IF(AND(NOT(OR($A24="Annual Leave",$A25="Annual Leave")),$A25="Off day"),$I25,
  MAX(0,$I25-$V25)
  ))))+W25</f>
        <v/>
      </c>
      <c r="O25" s="278">
        <f>IF(AND(OR($A24="Holiday",$A25="Holiday"),
        ISNUMBER(MATCH(TRIM($B25),{"Phagwah","Good Friday","Easter Monday","Labour Day","Christmas","Eid ul Azha","Romans-2","Globe-12","Neptune P1"},0))),
   $I25,0)</f>
        <v/>
      </c>
      <c r="P25" s="278">
        <f>IF(OR($O$7="Canteen",$O$7="Head Office"),0,IF($I25&lt;=0,0,IF(AND($I24&lt;=0,OR(TRIM($J25)="Hebrews",TRIM($J25)="Romans",TRIM($J25)="Romans-2",TRIM($J25)="Globe",TRIM($J25)="Globe-12",TRIM($J25)="Neptune P1")),1,0)))</f>
        <v/>
      </c>
      <c r="Q25" s="279" t="n"/>
      <c r="R25" s="278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IF(AND($I24=0,$I25&gt;0),1,0),
      0
   ),
0))</f>
        <v/>
      </c>
      <c r="S25" s="278">
        <f>IF(OR($A24="Annual Leave",$A25="Annual Leave"),IF(AND($A24&lt;&gt;"Annual Leave",$A25="Annual Leave"),8,0),0)</f>
        <v/>
      </c>
      <c r="T25" s="280" t="n"/>
      <c r="U25" s="144">
        <f>MAX(0,40-Y25)</f>
        <v/>
      </c>
      <c r="V25" s="351">
        <f>IF(OR($C25="",$D25=""),0,
 IF(OR($A24="Holiday",$A25="Holiday"),0,
 IF(AND(NOT(OR($A24="Annual Leave",$A25="Annual Leave")),$A25="Off day"),0,
  IF($I24+$I25&gt;=8,IF($I24&gt;=8,0,8-$I24),$I25)
  )))</f>
        <v/>
      </c>
      <c r="W25" s="351">
        <f>MAX(0,V25-U25)</f>
        <v/>
      </c>
      <c r="X25" s="351">
        <f>IF(C25="","",C25-WEEKDAY(C25,1)+1)</f>
        <v/>
      </c>
      <c r="Y25" s="351">
        <f>SUMPRODUCT(($X$14:$X24=X25)*(($V$14:$V24)+($O$14:$O24)))+IF(X25=X14,$L$11,0)</f>
        <v/>
      </c>
      <c r="Z25" s="351" t="n"/>
      <c r="AA25" s="351" t="n"/>
      <c r="AB25" s="351" t="n"/>
      <c r="AC25" s="351" t="n"/>
      <c r="AD25" s="351" t="n"/>
      <c r="AE25" s="351" t="n"/>
      <c r="AF25" s="351" t="n"/>
    </row>
    <row r="26" ht="24" customHeight="1" s="348" thickBot="1">
      <c r="A26" s="159" t="inlineStr">
        <is>
          <t>On Day</t>
        </is>
      </c>
      <c r="B26" s="281" t="n"/>
      <c r="C26" s="92">
        <f>C24+1</f>
        <v/>
      </c>
      <c r="D26" s="31" t="n"/>
      <c r="E26" s="160">
        <f>IF(D26="", "",
 IF(D26=TIME(0,0,0), 0,
 IF(AND(D26&gt;=TIME(0,0,1), D26&lt;=TIME(2,0,0)), TIME(7,0,0),
 IF(AND(D26&gt;=TIME(6,0,0), D26&lt;=TIME(8,0,0)), TIME(12,0,0),
 IF(AND(D26&gt;TIME(8,0,0), D26&lt;=TIME(13,59,0)), TIME(15,0,0),
 IF(AND(D26&gt;=TIME(14,0,0), D26&lt;=TIME(17,59,0)), TIME(21,0,0),
 IF(AND(D26&gt;=TIME(18,0,0), D26&lt;=TIME(21,59,0)), TIME(0,0,0),
 IF(AND(D26&gt;=TIME(22,0,0), D26&lt;=TIME(23,59,59)), TIME(7,0,0), ""))))))))</f>
        <v/>
      </c>
      <c r="F26" s="161" t="n"/>
      <c r="G26" s="160">
        <f>IF(AND(D26&gt;=TIME(6,0,0),D26&lt;=TIME(8,0,0)),E26,"")</f>
        <v/>
      </c>
      <c r="H26" s="31" t="n"/>
      <c r="I26" s="32">
        <f>ROUND(IF(OR(D26="",E26="",E26=0),0,IF(H26="",MOD(E26-D26,1)*24,MOD(H26-D26,1)*24)),2)</f>
        <v/>
      </c>
      <c r="J26" s="162" t="n"/>
      <c r="K26" s="282" t="n"/>
      <c r="L26" s="271" t="n"/>
      <c r="M26" s="283">
        <f>MAX(0,V26-W26)</f>
        <v/>
      </c>
      <c r="N26" s="33">
        <f>(IF(OR($C26="",$D26=""),0,
 IF(OR($A26="Holiday",$A27="Holiday"),
    IF(ISNUMBER(MATCH(TRIM($B26),{"Phagwah","Good Friday","Easter Monday","Labour Day","Christmas","Eid ul Azha","Romans-2","Globe-12","Neptune P1"},0)),0,$I26),
 IF(AND(NOT(OR($A26="Annual Leave",$A27="Annual Leave")),$A26="Off day"),$I26,
  MAX(0,$I26-$V26)
  ))))+W26</f>
        <v/>
      </c>
      <c r="O26" s="33">
        <f>IF(AND(OR($A26="Holiday",$A27="Holiday"),
        ISNUMBER(MATCH(TRIM($B26),{"Phagwah","Good Friday","Easter Monday","Labour Day","Christmas","Eid ul Azha","Romans-2","Globe-12","Neptune P1"},0))),
   $I26,0)</f>
        <v/>
      </c>
      <c r="P26" s="33">
        <f>IF(OR($O$7="Canteen",$O$7="Head Office"),0,IF($I26&lt;=0,0,IF(OR(OR(TRIM($J26)="Hebrews",TRIM($J26)="Romans",TRIM($J26)="Romans-2",TRIM($J26)="Globe",TRIM($J26)="Globe-12",TRIM($J26)="Neptune P1"),AND($I27&gt;0,OR(TRIM($J27)="Hebrews",TRIM($J27)="Romans",TRIM($J27)="Romans-2",TRIM($J27)="Globe",TRIM($J27)="Globe-12",TRIM($J27)="Neptune P1"))),1,0)))</f>
        <v/>
      </c>
      <c r="Q26" s="34" t="n"/>
      <c r="R26" s="33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IF($I26&gt;0,1,0),
      0
   ),
0))</f>
        <v/>
      </c>
      <c r="S26" s="33">
        <f>IF(OR($A26="Annual Leave",$A27="Annual Leave"),IF($A26="Annual Leave",8,0),0)</f>
        <v/>
      </c>
      <c r="T26" s="35" t="n"/>
      <c r="U26" s="144">
        <f>MAX(0,40-Y26)</f>
        <v/>
      </c>
      <c r="V26" s="351">
        <f>IF(OR($C26="",$D26=""),0,
 IF(OR($A26="Holiday",$A27="Holiday"),0,
 IF(AND(NOT(OR($A26="Annual Leave",$A27="Annual Leave")),$A26="Off day"),0,
  IF($I26+$I27&gt;=8,IF($I26&gt;=8,8,$I26),$I26)
  )))</f>
        <v/>
      </c>
      <c r="W26" s="351">
        <f>MAX(0,V26-U26)</f>
        <v/>
      </c>
      <c r="X26" s="351">
        <f>IF(C26="","",C26-WEEKDAY(C26,1)+1)</f>
        <v/>
      </c>
      <c r="Y26" s="351">
        <f>SUMPRODUCT(($X$14:$X25=X26)*(($V$14:$V25)+($O$14:$O25)))+IF(X26=X14,$L$11,0)</f>
        <v/>
      </c>
      <c r="Z26" s="351" t="n"/>
      <c r="AA26" s="351" t="n"/>
      <c r="AB26" s="351" t="n"/>
      <c r="AC26" s="351" t="n"/>
      <c r="AD26" s="351" t="n"/>
      <c r="AE26" s="351" t="n"/>
      <c r="AF26" s="351" t="n"/>
    </row>
    <row r="27" ht="24" customHeight="1" s="348" thickBot="1">
      <c r="A27" s="159" t="inlineStr">
        <is>
          <t>On Day</t>
        </is>
      </c>
      <c r="B27" s="281" t="n"/>
      <c r="C27" s="93">
        <f>C26</f>
        <v/>
      </c>
      <c r="D27" s="36" t="n"/>
      <c r="E27" s="163">
        <f>IF(D27="", "",
 IF(D27=TIME(0,0,0), 0,
 IF(AND(D27&gt;=TIME(0,0,1), D27&lt;=TIME(2,0,0)), TIME(7,0,0),
 IF(AND(D27&gt;=TIME(6,0,0), D27&lt;=TIME(8,0,0)), TIME(12,0,0),
 IF(AND(D27&gt;TIME(8,0,0), D27&lt;=TIME(13,59,0)), TIME(15,0,0),
 IF(AND(D27&gt;=TIME(14,0,0), D27&lt;=TIME(17,59,0)), TIME(21,0,0),
 IF(AND(D27&gt;=TIME(18,0,0), D27&lt;=TIME(21,59,0)), TIME(0,0,0),
 IF(AND(D27&gt;=TIME(22,0,0), D27&lt;=TIME(23,59,59)), TIME(7,0,0), ""))))))))</f>
        <v/>
      </c>
      <c r="F27" s="164" t="n"/>
      <c r="G27" s="163">
        <f>IF(AND(D27&gt;=TIME(6,0,0),D27&lt;=TIME(8,0,0)),E27,"")</f>
        <v/>
      </c>
      <c r="H27" s="36" t="n"/>
      <c r="I27" s="37">
        <f>ROUND(IF(OR(D27="",E27="",E27=0),0,IF(H27="",MOD(E27-D27,1)*24,MOD(H27-D27,1)*24)),2)</f>
        <v/>
      </c>
      <c r="J27" s="162" t="n"/>
      <c r="K27" s="282" t="n"/>
      <c r="L27" s="271" t="n"/>
      <c r="M27" s="283">
        <f>MAX(0,V27-W27)</f>
        <v/>
      </c>
      <c r="N27" s="38">
        <f>(IF(OR($C27="",$D27=""),0,
 IF(OR($A26="Holiday",$A27="Holiday"),
    IF(ISNUMBER(MATCH(TRIM($B27),{"Phagwah","Good Friday","Easter Monday","Labour Day","Christmas","Eid ul Azha","Romans-2","Globe-12","Neptune P1"},0)),0,$I27),
 IF(AND(NOT(OR($A26="Annual Leave",$A27="Annual Leave")),$A27="Off day"),$I27,
  MAX(0,$I27-$V27)
  ))))+W27</f>
        <v/>
      </c>
      <c r="O27" s="38">
        <f>IF(AND(OR($A26="Holiday",$A27="Holiday"),
        ISNUMBER(MATCH(TRIM($B27),{"Phagwah","Good Friday","Easter Monday","Labour Day","Christmas","Eid ul Azha","Romans-2","Globe-12","Neptune P1"},0))),
   $I27,0)</f>
        <v/>
      </c>
      <c r="P27" s="38">
        <f>IF(OR($O$7="Canteen",$O$7="Head Office"),0,IF($I27&lt;=0,0,IF(AND($I26&lt;=0,OR(TRIM($J27)="Hebrews",TRIM($J27)="Romans",TRIM($J27)="Romans-2",TRIM($J27)="Globe",TRIM($J27)="Globe-12",TRIM($J27)="Neptune P1")),1,0)))</f>
        <v/>
      </c>
      <c r="Q27" s="39" t="n"/>
      <c r="R27" s="38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IF(AND($I26=0,$I27&gt;0),1,0),
      0
   ),
0))</f>
        <v/>
      </c>
      <c r="S27" s="38">
        <f>IF(OR($A26="Annual Leave",$A27="Annual Leave"),IF(AND($A26&lt;&gt;"Annual Leave",$A27="Annual Leave"),8,0),0)</f>
        <v/>
      </c>
      <c r="T27" s="40" t="n"/>
      <c r="U27" s="144">
        <f>MAX(0,40-Y27)</f>
        <v/>
      </c>
      <c r="V27" s="351">
        <f>IF(OR($C27="",$D27=""),0,
 IF(OR($A26="Holiday",$A27="Holiday"),0,
 IF(AND(NOT(OR($A26="Annual Leave",$A27="Annual Leave")),$A27="Off day"),0,
  IF($I26+$I27&gt;=8,IF($I26&gt;=8,0,8-$I26),$I27)
  )))</f>
        <v/>
      </c>
      <c r="W27" s="351">
        <f>MAX(0,V27-U27)</f>
        <v/>
      </c>
      <c r="X27" s="351">
        <f>IF(C27="","",C27-WEEKDAY(C27,1)+1)</f>
        <v/>
      </c>
      <c r="Y27" s="351">
        <f>SUMPRODUCT(($X$14:$X26=X27)*(($V$14:$V26)+($O$14:$O26)))+IF(X27=X14,$L$11,0)</f>
        <v/>
      </c>
      <c r="Z27" s="351" t="n"/>
      <c r="AA27" s="351" t="n"/>
      <c r="AB27" s="351" t="n"/>
      <c r="AC27" s="351" t="n"/>
      <c r="AD27" s="351" t="n"/>
      <c r="AE27" s="351" t="n"/>
      <c r="AF27" s="351" t="n"/>
    </row>
    <row r="28" ht="24" customHeight="1" s="348" thickBot="1">
      <c r="A28" s="176" t="n"/>
      <c r="B28" s="176" t="n"/>
      <c r="C28" s="145" t="n"/>
      <c r="D28" s="6" t="n"/>
      <c r="E28" s="14" t="n"/>
      <c r="F28" s="6" t="n"/>
      <c r="G28" s="6" t="n"/>
      <c r="H28" s="336" t="n"/>
      <c r="I28" s="351" t="n"/>
      <c r="J28" s="336" t="n"/>
      <c r="K28" s="336" t="n"/>
      <c r="L28" s="336" t="n"/>
      <c r="M28" s="99">
        <f>MAX(0,V28-W28)</f>
        <v/>
      </c>
      <c r="N28" s="99">
        <f>(IF(OR($C28="",$D28=""),0,
 IF(OR($A28="Holiday",$A29="Holiday"),
    IF(ISNUMBER(MATCH(TRIM($B28),{"Phagwah","Good Friday","Easter Monday","Labour Day","Christmas","Eid ul Azha","Romans-2","Globe-12","Neptune P1"},0)),0,$I28),
 IF(AND(NOT(OR($A28="Annual Leave",$A29="Annual Leave")),$A28="Off day"),$I28,
  MAX(0,$I28-$V28)
  ))))+W28</f>
        <v/>
      </c>
      <c r="O28" s="99">
        <f>IF(AND(OR($A28="Holiday",$A29="Holiday"),
        ISNUMBER(MATCH(TRIM($B28),{"Phagwah","Good Friday","Easter Monday","Labour Day","Christmas","Eid ul Azha","Romans-2","Globe-12","Neptune P1"},0))),
   $I28,0)</f>
        <v/>
      </c>
      <c r="P28" s="99">
        <f>IF(OR($O$7="Canteen",$O$7="Head Office"),0,IF($I28&lt;=0,0,IF(OR(OR(TRIM($J28)="Hebrews",TRIM($J28)="Romans",TRIM($J28)="Romans-2",TRIM($J28)="Globe",TRIM($J28)="Globe-12",TRIM($J28)="Neptune P1"),AND($I29&gt;0,OR(TRIM($J29)="Hebrews",TRIM($J29)="Romans",TRIM($J29)="Romans-2",TRIM($J29)="Globe",TRIM($J29)="Globe-12",TRIM($J29)="Neptune P1"))),1,0)))</f>
        <v/>
      </c>
      <c r="Q28" s="178" t="n"/>
      <c r="R28" s="15" t="n"/>
      <c r="S28" s="99">
        <f>IF(OR($A28="Annual Leave",$A29="Annual Leave"),IF($A28="Annual Leave",8,0),0)</f>
        <v/>
      </c>
      <c r="T28" s="100">
        <f>SUM(T14:T27)</f>
        <v/>
      </c>
      <c r="U28" s="144">
        <f>MAX(0,40-Y28)</f>
        <v/>
      </c>
      <c r="V28" s="351">
        <f>IF(OR($C28="",$D28=""),0,
 IF(OR($A28="Holiday",$A29="Holiday"),0,
 IF(AND(NOT(OR($A28="Annual Leave",$A29="Annual Leave")),$A28="Off day"),0,
  IF($I28+$I29&gt;=8,IF($I28&gt;=8,8,$I28),$I28)
  )))</f>
        <v/>
      </c>
      <c r="W28" s="351">
        <f>MAX(0,V28-U28)</f>
        <v/>
      </c>
      <c r="X28" s="351">
        <f>IF(C28="","",C28-WEEKDAY(C28,1)+1)</f>
        <v/>
      </c>
      <c r="Y28" s="351">
        <f>SUMPRODUCT(($X$14:$X27=X28)*(($V$14:$V27)+($O$14:$O27)))+IF(X28=X14,$L$11,0)</f>
        <v/>
      </c>
      <c r="Z28" s="351" t="n"/>
      <c r="AA28" s="351" t="n"/>
      <c r="AB28" s="351" t="n"/>
      <c r="AC28" s="351" t="n"/>
      <c r="AD28" s="351" t="n"/>
      <c r="AE28" s="351" t="n"/>
      <c r="AF28" s="351" t="n"/>
    </row>
    <row r="29" hidden="1" ht="15.75" customHeight="1" s="348" thickBot="1">
      <c r="A29" s="179" t="n"/>
      <c r="B29" s="176" t="n"/>
      <c r="C29" s="145" t="n"/>
      <c r="D29" s="6" t="n"/>
      <c r="E29" s="295">
        <f>IF(D29="", "",
 IF(D29=TIME(0,0,0), 0,
 IF(AND(D29&gt;=TIME(0,0,1), D29&lt;=TIME(2,0,0)), TIME(7,0,0),
 IF(AND(D29&gt;=TIME(6,0,0), D29&lt;=TIME(8,0,0)), TIME(12,0,0),
 IF(AND(D29&gt;TIME(8,0,0), D29&lt;=TIME(13,59,0)), TIME(15,0,0),
 IF(AND(D29&gt;=TIME(14,0,0), D29&lt;=TIME(17,59,0)), TIME(21,0,0),
 IF(AND(D29&gt;=TIME(18,0,0), D29&lt;=TIME(21,59,0)), TIME(0,0,0),
 IF(AND(D29&gt;=TIME(22,0,0), D29&lt;=TIME(23,59,59)), TIME(7,0,0), ""))))))))</f>
        <v/>
      </c>
      <c r="F29" s="6" t="n"/>
      <c r="G29" s="6" t="n"/>
      <c r="H29" s="6" t="n"/>
      <c r="I29" s="6" t="n"/>
      <c r="J29" s="6" t="n"/>
      <c r="K29" s="6" t="n"/>
      <c r="L29" s="6" t="n"/>
      <c r="M29" s="4">
        <f>MAX(0,V29-W29)</f>
        <v/>
      </c>
      <c r="N29" s="4">
        <f>(IF(OR($C29="",$D29=""),0,
 IF(OR($A28="Holiday",$A29="Holiday"),
    IF(ISNUMBER(MATCH(TRIM($B29),{"Phagwah","Good Friday","Easter Monday","Labour Day","Christmas","Eid ul Azha","Romans-2","Globe-12","Neptune P1"},0)),0,$I29),
 IF(AND(NOT(OR($A28="Annual Leave",$A29="Annual Leave")),$A29="Off day"),$I29,
  MAX(0,$I29-$V29)
  ))))+W29</f>
        <v/>
      </c>
      <c r="O29" s="4">
        <f>IF(AND(OR($A28="Holiday",$A29="Holiday"),
        ISNUMBER(MATCH(TRIM($B29),{"Phagwah","Good Friday","Easter Monday","Labour Day","Christmas","Eid ul Azha","Romans-2","Globe-12","Neptune P1"},0))),
   $I29,0)</f>
        <v/>
      </c>
      <c r="P29" s="4">
        <f>IF(OR($O$7="Canteen",$O$7="Head Office"),0,IF($I29&lt;=0,0,IF(AND($I28&lt;=0,OR(TRIM($J29)="Hebrews",TRIM($J29)="Romans",TRIM($J29)="Romans-2",TRIM($J29)="Globe",TRIM($J29)="Globe-12",TRIM($J29)="Neptune P1")),1,0)))</f>
        <v/>
      </c>
      <c r="Q29" s="6" t="n"/>
      <c r="R29" s="296">
        <f>IF(OR($O$7="Canteen",$O$7="Head Office"),0,IF(
  AND(
    SUMIFS(I:I, C:C, C29) &gt;= 8,
    COUNTIFS(C$14:C29, C29)=1,
    OR(
      TEXT(D29,"hh:mm:ss")="07:00:00",
      TEXT(D29,"hh:mm:ss")="15:00:00",
      TEXT(D29,"hh:mm:ss")="23:00:00",
      TEXT(D30,"hh:mm:ss")="07:00:00",
      TEXT(D30,"hh:mm:ss")="15:00:00",
      TEXT(D30,"hh:mm:ss")="23:00:00"
    )
  ),
  1,
  0
))</f>
        <v/>
      </c>
      <c r="S29" s="4">
        <f>IF(OR($A28="Annual Leave",$A29="Annual Leave"),IF(AND($A28&lt;&gt;"Annual Leave",$A29="Annual Leave"),8,0),0)</f>
        <v/>
      </c>
      <c r="T29" s="146" t="n"/>
      <c r="U29" s="351">
        <f>MAX(0,40-Y29)</f>
        <v/>
      </c>
      <c r="V29" s="351">
        <f>IF(OR($C29="",$D29=""),0,
 IF(OR($A28="Holiday",$A29="Holiday"),0,
 IF(AND(NOT(OR($A28="Annual Leave",$A29="Annual Leave")),$A29="Off day"),0,
  IF($I28+$I29&gt;=8,IF($I28&gt;=8,0,8-$I28),$I29)
  )))</f>
        <v/>
      </c>
      <c r="W29" s="351">
        <f>MAX(0,V29-U29)</f>
        <v/>
      </c>
      <c r="X29" s="351">
        <f>IF(C29="","",C29-WEEKDAY(C29,1)+1)</f>
        <v/>
      </c>
      <c r="Y29" s="351">
        <f>SUMPRODUCT(($X$14:$X28=X29)*(($V$14:$V28)+($O$14:$O28)))+IF(X29=X14,$L$11,0)</f>
        <v/>
      </c>
      <c r="Z29" s="351" t="n"/>
      <c r="AA29" s="351" t="n"/>
      <c r="AB29" s="351" t="n"/>
      <c r="AC29" s="351" t="n"/>
      <c r="AD29" s="351" t="n"/>
      <c r="AE29" s="351" t="n"/>
      <c r="AF29" s="351" t="n"/>
    </row>
    <row r="30" ht="24" customHeight="1" s="348" thickBot="1">
      <c r="A30" s="147" t="inlineStr">
        <is>
          <t>On Day</t>
        </is>
      </c>
      <c r="B30" s="180" t="n"/>
      <c r="C30" s="88">
        <f>C27+1</f>
        <v/>
      </c>
      <c r="D30" s="54" t="n"/>
      <c r="E30" s="148">
        <f>IF(D30="", "",
 IF(D30=TIME(0,0,0), 0,
 IF(AND(D30&gt;=TIME(0,0,1), D30&lt;=TIME(2,0,0)), TIME(7,0,0),
 IF(AND(D30&gt;=TIME(6,0,0), D30&lt;=TIME(8,0,0)), TIME(12,0,0),
 IF(AND(D30&gt;TIME(8,0,0), D30&lt;=TIME(13,59,0)), TIME(15,0,0),
 IF(AND(D30&gt;=TIME(14,0,0), D30&lt;=TIME(17,59,0)), TIME(21,0,0),
 IF(AND(D30&gt;=TIME(18,0,0), D30&lt;=TIME(21,59,0)), TIME(0,0,0),
 IF(AND(D30&gt;=TIME(22,0,0), D30&lt;=TIME(23,59,59)), TIME(7,0,0), ""))))))))</f>
        <v/>
      </c>
      <c r="F30" s="149" t="n"/>
      <c r="G30" s="148">
        <f>IF(AND(D30&gt;=TIME(6,0,0),D30&lt;=TIME(8,0,0)),E30,"")</f>
        <v/>
      </c>
      <c r="H30" s="54" t="n"/>
      <c r="I30" s="55">
        <f>ROUND(IF(OR(D30="",E30="",E30=0),0,IF(H30="",MOD(E30-D30,1)*24,MOD(H30-D30,1)*24)),2)</f>
        <v/>
      </c>
      <c r="J30" s="150" t="n"/>
      <c r="K30" s="270" t="n"/>
      <c r="L30" s="181" t="n"/>
      <c r="M30" s="272">
        <f>MAX(0,V30-W30)</f>
        <v/>
      </c>
      <c r="N30" s="56">
        <f>(IF(OR($C30="",$D30=""),0,
 IF(OR($A30="Holiday",$A31="Holiday"),
    IF(ISNUMBER(MATCH(TRIM($B30),{"Phagwah","Good Friday","Easter Monday","Labour Day","Christmas","Eid ul Azha","Romans-2","Globe-12","Neptune P1"},0)),0,$I30),
 IF(AND(NOT(OR($A30="Annual Leave",$A31="Annual Leave")),$A30="Off day"),$I30,
  MAX(0,$I30-$V30)
  ))))+W30</f>
        <v/>
      </c>
      <c r="O30" s="56">
        <f>IF(AND(OR($A30="Holiday",$A31="Holiday"),
        ISNUMBER(MATCH(TRIM($B30),{"Phagwah","Good Friday","Easter Monday","Labour Day","Christmas","Eid ul Azha","Romans-2","Globe-12","Neptune P1"},0))),
   $I30,0)</f>
        <v/>
      </c>
      <c r="P30" s="56">
        <f>IF(OR($O$7="Canteen",$O$7="Head Office"),0,IF($I30&lt;=0,0,IF(OR(OR(TRIM($J30)="Hebrews",TRIM($J30)="Romans",TRIM($J30)="Romans-2",TRIM($J30)="Globe",TRIM($J30)="Globe-12",TRIM($J30)="Neptune P1"),AND($I31&gt;0,OR(TRIM($J31)="Hebrews",TRIM($J31)="Romans",TRIM($J31)="Romans-2",TRIM($J31)="Globe",TRIM($J31)="Globe-12",TRIM($J31)="Neptune P1"))),1,0)))</f>
        <v/>
      </c>
      <c r="Q30" s="57" t="n"/>
      <c r="R30" s="56">
        <f>IF(OR($O$7="Canteen",$O$7="Head Office"),0,IF(
  AND(
    SUMIFS(I:I, C:C, C30) &gt;= 8,
    COUNTIFS(C$14:C30, C30)=1,
    OR(
      TEXT(D30,"hh:mm:ss")="07:00:00",
      TEXT(D30,"hh:mm:ss")="15:00:00",
      TEXT(D30,"hh:mm:ss")="23:00:00",
      TEXT(D31,"hh:mm:ss")="07:00:00",
      TEXT(D31,"hh:mm:ss")="15:00:00",
      TEXT(D31,"hh:mm:ss")="23:00:00"
    )
  ),
  1,
  0
))</f>
        <v/>
      </c>
      <c r="S30" s="56">
        <f>IF(OR($A30="Annual Leave",$A31="Annual Leave"),IF($A30="Annual Leave",8,0),0)</f>
        <v/>
      </c>
      <c r="T30" s="58" t="n"/>
      <c r="U30" s="144">
        <f>MAX(0,40-Y30)</f>
        <v/>
      </c>
      <c r="V30" s="151">
        <f>IF(OR($C30="",$D30=""),0,
 IF(OR($A30="Holiday",$A31="Holiday"),0,
 IF(AND(NOT(OR($A30="Annual Leave",$A31="Annual Leave")),$A30="Off day"),0,
  IF($I30+$I31&gt;=8,IF($I30&gt;=8,8,$I30),$I30)
  )))</f>
        <v/>
      </c>
      <c r="W30" s="151">
        <f>MAX(0,V30-U30)</f>
        <v/>
      </c>
      <c r="X30" s="151">
        <f>IF(C30="","",C30-WEEKDAY(C30,1)+1)</f>
        <v/>
      </c>
      <c r="Y30" s="151">
        <f>SUMPRODUCT(($X$14:$X29=X30)*(($V$14:$V29)+($O$14:$O29)))+IF(X30=X14,$L$11,0)</f>
        <v/>
      </c>
      <c r="Z30" s="151" t="n"/>
      <c r="AA30" s="151" t="n"/>
      <c r="AB30" s="151" t="n"/>
      <c r="AC30" s="351" t="n"/>
      <c r="AD30" s="351" t="n"/>
      <c r="AE30" s="351" t="n"/>
      <c r="AF30" s="351" t="n"/>
    </row>
    <row r="31" ht="24" customHeight="1" s="348" thickBot="1">
      <c r="A31" s="147" t="inlineStr">
        <is>
          <t>On Day</t>
        </is>
      </c>
      <c r="B31" s="182" t="n"/>
      <c r="C31" s="89">
        <f>C30</f>
        <v/>
      </c>
      <c r="D31" s="59" t="n"/>
      <c r="E31" s="152">
        <f>IF(D31="", "",
 IF(D31=TIME(0,0,0), 0,
 IF(AND(D31&gt;=TIME(0,0,1), D31&lt;=TIME(2,0,0)), TIME(7,0,0),
 IF(AND(D31&gt;=TIME(6,0,0), D31&lt;=TIME(8,0,0)), TIME(12,0,0),
 IF(AND(D31&gt;TIME(8,0,0), D31&lt;=TIME(13,59,0)), TIME(15,0,0),
 IF(AND(D31&gt;=TIME(14,0,0), D31&lt;=TIME(17,59,0)), TIME(21,0,0),
 IF(AND(D31&gt;=TIME(18,0,0), D31&lt;=TIME(21,59,0)), TIME(0,0,0),
 IF(AND(D31&gt;=TIME(22,0,0), D31&lt;=TIME(23,59,59)), TIME(7,0,0), ""))))))))</f>
        <v/>
      </c>
      <c r="F31" s="153" t="n"/>
      <c r="G31" s="152">
        <f>IF(AND(D31&gt;=TIME(6,0,0),D31&lt;=TIME(8,0,0)),E31,"")</f>
        <v/>
      </c>
      <c r="H31" s="59" t="n"/>
      <c r="I31" s="60">
        <f>ROUND(IF(OR(D31="",E31="",E31=0),0,IF(H31="",MOD(E31-D31,1)*24,MOD(H31-D31,1)*24)),2)</f>
        <v/>
      </c>
      <c r="J31" s="150" t="n"/>
      <c r="K31" s="270" t="n"/>
      <c r="L31" s="183" t="n"/>
      <c r="M31" s="272">
        <f>MAX(0,V31-W31)</f>
        <v/>
      </c>
      <c r="N31" s="61">
        <f>(IF(OR($C31="",$D31=""),0,
 IF(OR($A30="Holiday",$A31="Holiday"),
    IF(ISNUMBER(MATCH(TRIM($B31),{"Phagwah","Good Friday","Easter Monday","Labour Day","Christmas","Eid ul Azha","Romans-2","Globe-12","Neptune P1"},0)),0,$I31),
 IF(AND(NOT(OR($A30="Annual Leave",$A31="Annual Leave")),$A31="Off day"),$I31,
  MAX(0,$I31-$V31)
  ))))+W31</f>
        <v/>
      </c>
      <c r="O31" s="61">
        <f>IF(AND(OR($A30="Holiday",$A31="Holiday"),
        ISNUMBER(MATCH(TRIM($B31),{"Phagwah","Good Friday","Easter Monday","Labour Day","Christmas","Eid ul Azha","Romans-2","Globe-12","Neptune P1"},0))),
   $I31,0)</f>
        <v/>
      </c>
      <c r="P31" s="61">
        <f>IF(OR($O$7="Canteen",$O$7="Head Office"),0,IF($I31&lt;=0,0,IF(AND($I30&lt;=0,OR(TRIM($J31)="Hebrews",TRIM($J31)="Romans",TRIM($J31)="Romans-2",TRIM($J31)="Globe",TRIM($J31)="Globe-12",TRIM($J31)="Neptune P1")),1,0)))</f>
        <v/>
      </c>
      <c r="Q31" s="62" t="n"/>
      <c r="R31" s="61">
        <f>IF(OR($O$7="Canteen",$O$7="Head Office"),0,IF(
  AND(
    SUMIFS(I:I, C:C, C31) &gt;= 8,
    COUNTIFS(C$14:C31, C31)=1,
    OR(
      TEXT(D31,"hh:mm:ss")="07:00:00",
      TEXT(D31,"hh:mm:ss")="15:00:00",
      TEXT(D31,"hh:mm:ss")="23:00:00",
      TEXT(D32,"hh:mm:ss")="07:00:00",
      TEXT(D32,"hh:mm:ss")="15:00:00",
      TEXT(D32,"hh:mm:ss")="23:00:00"
    )
  ),
  1,
  0
))</f>
        <v/>
      </c>
      <c r="S31" s="61">
        <f>IF(OR($A30="Annual Leave",$A31="Annual Leave"),IF(AND($A30&lt;&gt;"Annual Leave",$A31="Annual Leave"),8,0),0)</f>
        <v/>
      </c>
      <c r="T31" s="63" t="n"/>
      <c r="U31" s="144">
        <f>MAX(0,40-Y31)</f>
        <v/>
      </c>
      <c r="V31" s="151">
        <f>IF(OR($C31="",$D31=""),0,
 IF(OR($A30="Holiday",$A31="Holiday"),0,
 IF(AND(NOT(OR($A30="Annual Leave",$A31="Annual Leave")),$A31="Off day"),0,
  IF($I30+$I31&gt;=8,IF($I30&gt;=8,0,8-$I30),$I31)
  )))</f>
        <v/>
      </c>
      <c r="W31" s="151">
        <f>MAX(0,V31-U31)</f>
        <v/>
      </c>
      <c r="X31" s="151">
        <f>IF(C31="","",C31-WEEKDAY(C31,1)+1)</f>
        <v/>
      </c>
      <c r="Y31" s="151">
        <f>SUMPRODUCT(($X$14:$X30=X31)*(($V$14:$V30)+($O$14:$O30)))+IF(X31=X14,$L$11,0)</f>
        <v/>
      </c>
      <c r="Z31" s="151" t="n"/>
      <c r="AA31" s="151" t="n"/>
      <c r="AB31" s="151" t="n"/>
      <c r="AC31" s="351" t="n"/>
      <c r="AD31" s="351" t="n"/>
      <c r="AE31" s="351" t="n"/>
      <c r="AF31" s="351" t="n"/>
    </row>
    <row r="32" ht="24" customHeight="1" s="348" thickBot="1">
      <c r="A32" s="184" t="inlineStr">
        <is>
          <t>On Day</t>
        </is>
      </c>
      <c r="B32" s="185" t="n"/>
      <c r="C32" s="101">
        <f>C30+1</f>
        <v/>
      </c>
      <c r="D32" s="11" t="n"/>
      <c r="E32" s="186">
        <f>IF(D32="", "",
 IF(D32=TIME(0,0,0), 0,
 IF(AND(D32&gt;=TIME(0,0,1), D32&lt;=TIME(2,0,0)), TIME(7,0,0),
 IF(AND(D32&gt;=TIME(6,0,0), D32&lt;=TIME(8,0,0)), TIME(12,0,0),
 IF(AND(D32&gt;TIME(8,0,0), D32&lt;=TIME(13,59,0)), TIME(15,0,0),
 IF(AND(D32&gt;=TIME(14,0,0), D32&lt;=TIME(17,59,0)), TIME(21,0,0),
 IF(AND(D32&gt;=TIME(18,0,0), D32&lt;=TIME(21,59,0)), TIME(0,0,0),
 IF(AND(D32&gt;=TIME(22,0,0), D32&lt;=TIME(23,59,59)), TIME(7,0,0), ""))))))))</f>
        <v/>
      </c>
      <c r="F32" s="187" t="n"/>
      <c r="G32" s="186">
        <f>IF(AND(D32&gt;=TIME(6,0,0),D32&lt;=TIME(8,0,0)),E32,"")</f>
        <v/>
      </c>
      <c r="H32" s="11" t="n"/>
      <c r="I32" s="87">
        <f>ROUND(IF(OR(D32="",E32="",E32=0),0,IF(H32="",MOD(E32-D32,1)*24,MOD(H32-D32,1)*24)),2)</f>
        <v/>
      </c>
      <c r="J32" s="188" t="n"/>
      <c r="K32" s="297" t="n"/>
      <c r="L32" s="189" t="n"/>
      <c r="M32" s="298">
        <f>MAX(0,V32-W32)</f>
        <v/>
      </c>
      <c r="N32" s="12">
        <f>(IF(OR($C32="",$D32=""),0,
 IF(OR($A32="Holiday",$A33="Holiday"),
    IF(ISNUMBER(MATCH(TRIM($B32),{"Phagwah","Good Friday","Easter Monday","Labour Day","Christmas","Eid ul Azha","Romans-2","Globe-12","Neptune P1"},0)),0,$I32),
 IF(AND(NOT(OR($A32="Annual Leave",$A33="Annual Leave")),$A32="Off day"),$I32,
  MAX(0,$I32-$V32)
  ))))+W32</f>
        <v/>
      </c>
      <c r="O32" s="12">
        <f>IF(AND(OR($A32="Holiday",$A33="Holiday"),
        ISNUMBER(MATCH(TRIM($B32),{"Phagwah","Good Friday","Easter Monday","Labour Day","Christmas","Eid ul Azha","Romans-2","Globe-12","Neptune P1"},0))),
   $I32,0)</f>
        <v/>
      </c>
      <c r="P32" s="12">
        <f>IF(OR($O$7="Canteen",$O$7="Head Office"),0,IF($I32&lt;=0,0,IF(OR(OR(TRIM($J32)="Hebrews",TRIM($J32)="Romans",TRIM($J32)="Romans-2",TRIM($J32)="Globe",TRIM($J32)="Globe-12",TRIM($J32)="Neptune P1"),AND($I33&gt;0,OR(TRIM($J33)="Hebrews",TRIM($J33)="Romans",TRIM($J33)="Romans-2",TRIM($J33)="Globe",TRIM($J33)="Globe-12",TRIM($J33)="Neptune P1"))),1,0)))</f>
        <v/>
      </c>
      <c r="Q32" s="13" t="n"/>
      <c r="R32" s="12">
        <f>IF(OR($O$7="Canteen",$O$7="Head Office"),0,IF(
  AND(
    SUMIFS(I:I, C:C, C32) &gt;= 8,
    COUNTIFS(C$14:C32, C32)=1,
    OR(
      TEXT(D32,"hh:mm:ss")="07:00:00",
      TEXT(D32,"hh:mm:ss")="15:00:00",
      TEXT(D32,"hh:mm:ss")="23:00:00",
      TEXT(D33,"hh:mm:ss")="07:00:00",
      TEXT(D33,"hh:mm:ss")="15:00:00",
      TEXT(D33,"hh:mm:ss")="23:00:00"
    )
  ),
  1,
  0
))</f>
        <v/>
      </c>
      <c r="S32" s="12">
        <f>IF(OR($A32="Annual Leave",$A33="Annual Leave"),IF($A32="Annual Leave",8,0),0)</f>
        <v/>
      </c>
      <c r="T32" s="102" t="n"/>
      <c r="U32" s="144">
        <f>MAX(0,40-Y32)</f>
        <v/>
      </c>
      <c r="V32" s="351">
        <f>IF(OR($C32="",$D32=""),0,
 IF(OR($A32="Holiday",$A33="Holiday"),0,
 IF(AND(NOT(OR($A32="Annual Leave",$A33="Annual Leave")),$A32="Off day"),0,
  IF($I32+$I33&gt;=8,IF($I32&gt;=8,8,$I32),$I32)
  )))</f>
        <v/>
      </c>
      <c r="W32" s="351">
        <f>MAX(0,V32-U32)</f>
        <v/>
      </c>
      <c r="X32" s="351">
        <f>IF(C32="","",C32-WEEKDAY(C32,1)+1)</f>
        <v/>
      </c>
      <c r="Y32" s="351">
        <f>SUMPRODUCT(($X$14:$X31=X32)*(($V$14:$V31)+($O$14:$O31)))+IF(X32=X14,$L$11,0)</f>
        <v/>
      </c>
      <c r="Z32" s="351" t="n"/>
      <c r="AA32" s="351" t="n"/>
      <c r="AB32" s="351" t="n"/>
      <c r="AC32" s="351" t="n"/>
      <c r="AD32" s="351" t="n"/>
      <c r="AE32" s="351" t="n"/>
      <c r="AF32" s="351" t="n"/>
    </row>
    <row r="33" ht="24" customHeight="1" s="348" thickBot="1">
      <c r="A33" s="184" t="inlineStr">
        <is>
          <t>On Day</t>
        </is>
      </c>
      <c r="B33" s="299" t="n"/>
      <c r="C33" s="101">
        <f>C32</f>
        <v/>
      </c>
      <c r="D33" s="300" t="n"/>
      <c r="E33" s="301">
        <f>IF(D33="", "",
 IF(D33=TIME(0,0,0), 0,
 IF(AND(D33&gt;=TIME(0,0,1), D33&lt;=TIME(2,0,0)), TIME(7,0,0),
 IF(AND(D33&gt;=TIME(6,0,0), D33&lt;=TIME(8,0,0)), TIME(12,0,0),
 IF(AND(D33&gt;TIME(8,0,0), D33&lt;=TIME(13,59,0)), TIME(15,0,0),
 IF(AND(D33&gt;=TIME(14,0,0), D33&lt;=TIME(17,59,0)), TIME(21,0,0),
 IF(AND(D33&gt;=TIME(18,0,0), D33&lt;=TIME(21,59,0)), TIME(0,0,0),
 IF(AND(D33&gt;=TIME(22,0,0), D33&lt;=TIME(23,59,59)), TIME(7,0,0), ""))))))))</f>
        <v/>
      </c>
      <c r="F33" s="187" t="n"/>
      <c r="G33" s="301">
        <f>IF(AND(D33&gt;=TIME(6,0,0),D33&lt;=TIME(8,0,0)),E33,"")</f>
        <v/>
      </c>
      <c r="H33" s="300" t="n"/>
      <c r="I33" s="87">
        <f>ROUND(IF(OR(D33="",E33="",E33=0),0,IF(H33="",MOD(E33-D33,1)*24,MOD(H33-D33,1)*24)),2)</f>
        <v/>
      </c>
      <c r="J33" s="190" t="n"/>
      <c r="K33" s="297" t="n"/>
      <c r="L33" s="189" t="n"/>
      <c r="M33" s="298">
        <f>MAX(0,V33-W33)</f>
        <v/>
      </c>
      <c r="N33" s="302">
        <f>(IF(OR($C33="",$D33=""),0,
 IF(OR($A32="Holiday",$A33="Holiday"),
    IF(ISNUMBER(MATCH(TRIM($B33),{"Phagwah","Good Friday","Easter Monday","Labour Day","Christmas","Eid ul Azha","Romans-2","Globe-12","Neptune P1"},0)),0,$I33),
 IF(AND(NOT(OR($A32="Annual Leave",$A33="Annual Leave")),$A33="Off day"),$I33,
  MAX(0,$I33-$V33)
  ))))+W33</f>
        <v/>
      </c>
      <c r="O33" s="302">
        <f>IF(AND(OR($A32="Holiday",$A33="Holiday"),
        ISNUMBER(MATCH(TRIM($B33),{"Phagwah","Good Friday","Easter Monday","Labour Day","Christmas","Eid ul Azha","Romans-2","Globe-12","Neptune P1"},0))),
   $I33,0)</f>
        <v/>
      </c>
      <c r="P33" s="302">
        <f>IF(OR($O$7="Canteen",$O$7="Head Office"),0,IF($I33&lt;=0,0,IF(AND($I32&lt;=0,OR(TRIM($J33)="Hebrews",TRIM($J33)="Romans",TRIM($J33)="Romans-2",TRIM($J33)="Globe",TRIM($J33)="Globe-12",TRIM($J33)="Neptune P1")),1,0)))</f>
        <v/>
      </c>
      <c r="Q33" s="303" t="n"/>
      <c r="R33" s="302">
        <f>IF(OR($O$7="Canteen",$O$7="Head Office"),0,IF(
  AND(
    SUMIFS(I:I, C:C, C33) &gt;= 8,
    COUNTIFS(C$14:C33, C33)=1,
    OR(
      TEXT(D33,"hh:mm:ss")="07:00:00",
      TEXT(D33,"hh:mm:ss")="15:00:00",
      TEXT(D33,"hh:mm:ss")="23:00:00",
      TEXT(D34,"hh:mm:ss")="07:00:00",
      TEXT(D34,"hh:mm:ss")="15:00:00",
      TEXT(D34,"hh:mm:ss")="23:00:00"
    )
  ),
  1,
  0
))</f>
        <v/>
      </c>
      <c r="S33" s="302">
        <f>IF(OR($A32="Annual Leave",$A33="Annual Leave"),IF(AND($A32&lt;&gt;"Annual Leave",$A33="Annual Leave"),8,0),0)</f>
        <v/>
      </c>
      <c r="T33" s="304" t="n"/>
      <c r="U33" s="144">
        <f>MAX(0,40-Y33)</f>
        <v/>
      </c>
      <c r="V33" s="351">
        <f>IF(OR($C33="",$D33=""),0,
 IF(OR($A32="Holiday",$A33="Holiday"),0,
 IF(AND(NOT(OR($A32="Annual Leave",$A33="Annual Leave")),$A33="Off day"),0,
  IF($I32+$I33&gt;=8,IF($I32&gt;=8,0,8-$I32),$I33)
  )))</f>
        <v/>
      </c>
      <c r="W33" s="351">
        <f>MAX(0,V33-U33)</f>
        <v/>
      </c>
      <c r="X33" s="351">
        <f>IF(C33="","",C33-WEEKDAY(C33,1)+1)</f>
        <v/>
      </c>
      <c r="Y33" s="351">
        <f>SUMPRODUCT(($X$14:$X32=X33)*(($V$14:$V32)+($O$14:$O32)))+IF(X33=X14,$L$11,0)</f>
        <v/>
      </c>
      <c r="Z33" s="351" t="n"/>
      <c r="AA33" s="351" t="n"/>
      <c r="AB33" s="351" t="n"/>
      <c r="AC33" s="351" t="n"/>
      <c r="AD33" s="351" t="n"/>
      <c r="AE33" s="351" t="n"/>
      <c r="AF33" s="351" t="n"/>
    </row>
    <row r="34" ht="24" customHeight="1" s="348" thickBot="1">
      <c r="A34" s="159" t="inlineStr">
        <is>
          <t>On Day</t>
        </is>
      </c>
      <c r="B34" s="191" t="n"/>
      <c r="C34" s="92">
        <f>C32+1</f>
        <v/>
      </c>
      <c r="D34" s="31" t="n"/>
      <c r="E34" s="160">
        <f>IF(D34="", "",
 IF(D34=TIME(0,0,0), 0,
 IF(AND(D34&gt;=TIME(0,0,1), D34&lt;=TIME(2,0,0)), TIME(7,0,0),
 IF(AND(D34&gt;=TIME(6,0,0), D34&lt;=TIME(8,0,0)), TIME(12,0,0),
 IF(AND(D34&gt;TIME(8,0,0), D34&lt;=TIME(13,59,0)), TIME(15,0,0),
 IF(AND(D34&gt;=TIME(14,0,0), D34&lt;=TIME(17,59,0)), TIME(21,0,0),
 IF(AND(D34&gt;=TIME(18,0,0), D34&lt;=TIME(21,59,0)), TIME(0,0,0),
 IF(AND(D34&gt;=TIME(22,0,0), D34&lt;=TIME(23,59,59)), TIME(7,0,0), ""))))))))</f>
        <v/>
      </c>
      <c r="F34" s="161" t="n"/>
      <c r="G34" s="160">
        <f>IF(AND(D34&gt;=TIME(6,0,0),D34&lt;=TIME(8,0,0)),E34,"")</f>
        <v/>
      </c>
      <c r="H34" s="31" t="n"/>
      <c r="I34" s="32">
        <f>ROUND(IF(OR(D34="",E34="",E34=0),0,IF(H34="",MOD(E34-D34,1)*24,MOD(H34-D34,1)*24)),2)</f>
        <v/>
      </c>
      <c r="J34" s="162" t="n"/>
      <c r="K34" s="282" t="n"/>
      <c r="L34" s="181" t="n"/>
      <c r="M34" s="283">
        <f>MAX(0,V34-W34)</f>
        <v/>
      </c>
      <c r="N34" s="33">
        <f>(IF(OR($C34="",$D34=""),0,
 IF(OR($A34="Holiday",$A35="Holiday"),
    IF(ISNUMBER(MATCH(TRIM($B34),{"Phagwah","Good Friday","Easter Monday","Labour Day","Christmas","Eid ul Azha","Romans-2","Globe-12","Neptune P1"},0)),0,$I34),
 IF(AND(NOT(OR($A34="Annual Leave",$A35="Annual Leave")),$A34="Off day"),$I34,
  MAX(0,$I34-$V34)
  ))))+W34</f>
        <v/>
      </c>
      <c r="O34" s="33">
        <f>IF(AND(OR($A34="Holiday",$A35="Holiday"),
        ISNUMBER(MATCH(TRIM($B34),{"Phagwah","Good Friday","Easter Monday","Labour Day","Christmas","Eid ul Azha","Romans-2","Globe-12","Neptune P1"},0))),
   $I34,0)</f>
        <v/>
      </c>
      <c r="P34" s="33">
        <f>IF(OR($O$7="Canteen",$O$7="Head Office"),0,IF($I34&lt;=0,0,IF(OR(OR(TRIM($J34)="Hebrews",TRIM($J34)="Romans",TRIM($J34)="Romans-2",TRIM($J34)="Globe",TRIM($J34)="Globe-12",TRIM($J34)="Neptune P1"),AND($I35&gt;0,OR(TRIM($J35)="Hebrews",TRIM($J35)="Romans",TRIM($J35)="Romans-2",TRIM($J35)="Globe",TRIM($J35)="Globe-12",TRIM($J35)="Neptune P1"))),1,0)))</f>
        <v/>
      </c>
      <c r="Q34" s="34" t="n"/>
      <c r="R34" s="33">
        <f>IF(OR($O$7="Canteen",$O$7="Head Office"),0,IF(
  AND(
    SUMIFS(I:I, C:C, C34) &gt;= 8,
    COUNTIFS(C$14:C34, C34)=1,
    OR(
      TEXT(D34,"hh:mm:ss")="07:00:00",
      TEXT(D34,"hh:mm:ss")="15:00:00",
      TEXT(D34,"hh:mm:ss")="23:00:00",
      TEXT(D35,"hh:mm:ss")="07:00:00",
      TEXT(D35,"hh:mm:ss")="15:00:00",
      TEXT(D35,"hh:mm:ss")="23:00:00"
    )
  ),
  1,
  0
))</f>
        <v/>
      </c>
      <c r="S34" s="33">
        <f>IF(OR($A34="Annual Leave",$A35="Annual Leave"),IF($A34="Annual Leave",8,0),0)</f>
        <v/>
      </c>
      <c r="T34" s="35" t="n"/>
      <c r="U34" s="144">
        <f>MAX(0,40-Y34)</f>
        <v/>
      </c>
      <c r="V34" s="351">
        <f>IF(OR($C34="",$D34=""),0,
 IF(OR($A34="Holiday",$A35="Holiday"),0,
 IF(AND(NOT(OR($A34="Annual Leave",$A35="Annual Leave")),$A34="Off day"),0,
  IF($I34+$I35&gt;=8,IF($I34&gt;=8,8,$I34),$I34)
  )))</f>
        <v/>
      </c>
      <c r="W34" s="351">
        <f>MAX(0,V34-U34)</f>
        <v/>
      </c>
      <c r="X34" s="351">
        <f>IF(C34="","",C34-WEEKDAY(C34,1)+1)</f>
        <v/>
      </c>
      <c r="Y34" s="351">
        <f>SUMPRODUCT(($X$14:$X33=X34)*(($V$14:$V33)+($O$14:$O33)))+IF(X34=X14,$L$11,0)</f>
        <v/>
      </c>
      <c r="Z34" s="351" t="n"/>
      <c r="AA34" s="351" t="n"/>
      <c r="AB34" s="351" t="n"/>
      <c r="AC34" s="351" t="n"/>
      <c r="AD34" s="351" t="n"/>
      <c r="AE34" s="351" t="n"/>
      <c r="AF34" s="351" t="n"/>
    </row>
    <row r="35" ht="24" customHeight="1" s="348" thickBot="1">
      <c r="A35" s="159" t="inlineStr">
        <is>
          <t>On Day</t>
        </is>
      </c>
      <c r="B35" s="192" t="n"/>
      <c r="C35" s="93">
        <f>C34</f>
        <v/>
      </c>
      <c r="D35" s="36" t="n"/>
      <c r="E35" s="163">
        <f>IF(D35="", "",
 IF(D35=TIME(0,0,0), 0,
 IF(AND(D35&gt;=TIME(0,0,1), D35&lt;=TIME(2,0,0)), TIME(7,0,0),
 IF(AND(D35&gt;=TIME(6,0,0), D35&lt;=TIME(8,0,0)), TIME(12,0,0),
 IF(AND(D35&gt;TIME(8,0,0), D35&lt;=TIME(13,59,0)), TIME(15,0,0),
 IF(AND(D35&gt;=TIME(14,0,0), D35&lt;=TIME(17,59,0)), TIME(21,0,0),
 IF(AND(D35&gt;=TIME(18,0,0), D35&lt;=TIME(21,59,0)), TIME(0,0,0),
 IF(AND(D35&gt;=TIME(22,0,0), D35&lt;=TIME(23,59,59)), TIME(7,0,0), ""))))))))</f>
        <v/>
      </c>
      <c r="F35" s="164" t="n"/>
      <c r="G35" s="163">
        <f>IF(AND(D35&gt;=TIME(6,0,0),D35&lt;=TIME(8,0,0)),E35,"")</f>
        <v/>
      </c>
      <c r="H35" s="36" t="n"/>
      <c r="I35" s="37">
        <f>ROUND(IF(OR(D35="",E35="",E35=0),0,IF(H35="",MOD(E35-D35,1)*24,MOD(H35-D35,1)*24)),2)</f>
        <v/>
      </c>
      <c r="J35" s="162" t="n"/>
      <c r="K35" s="282" t="n"/>
      <c r="L35" s="183" t="n"/>
      <c r="M35" s="283">
        <f>MAX(0,V35-W35)</f>
        <v/>
      </c>
      <c r="N35" s="38">
        <f>(IF(OR($C35="",$D35=""),0,
 IF(OR($A34="Holiday",$A35="Holiday"),
    IF(ISNUMBER(MATCH(TRIM($B35),{"Phagwah","Good Friday","Easter Monday","Labour Day","Christmas","Eid ul Azha","Romans-2","Globe-12","Neptune P1"},0)),0,$I35),
 IF(AND(NOT(OR($A34="Annual Leave",$A35="Annual Leave")),$A35="Off day"),$I35,
  MAX(0,$I35-$V35)
  ))))+W35</f>
        <v/>
      </c>
      <c r="O35" s="38">
        <f>IF(AND(OR($A34="Holiday",$A35="Holiday"),
        ISNUMBER(MATCH(TRIM($B35),{"Phagwah","Good Friday","Easter Monday","Labour Day","Christmas","Eid ul Azha","Romans-2","Globe-12","Neptune P1"},0))),
   $I35,0)</f>
        <v/>
      </c>
      <c r="P35" s="38">
        <f>IF(OR($O$7="Canteen",$O$7="Head Office"),0,IF($I35&lt;=0,0,IF(AND($I34&lt;=0,OR(TRIM($J35)="Hebrews",TRIM($J35)="Romans",TRIM($J35)="Romans-2",TRIM($J35)="Globe",TRIM($J35)="Globe-12",TRIM($J35)="Neptune P1")),1,0)))</f>
        <v/>
      </c>
      <c r="Q35" s="39" t="n"/>
      <c r="R35" s="38">
        <f>IF(OR($O$7="Canteen",$O$7="Head Office"),0,IF(
  AND(
    SUMIFS(I:I, C:C, C35) &gt;= 8,
    COUNTIFS(C$14:C35, C35)=1,
    OR(
      TEXT(D35,"hh:mm:ss")="07:00:00",
      TEXT(D35,"hh:mm:ss")="15:00:00",
      TEXT(D35,"hh:mm:ss")="23:00:00",
      TEXT(D36,"hh:mm:ss")="07:00:00",
      TEXT(D36,"hh:mm:ss")="15:00:00",
      TEXT(D36,"hh:mm:ss")="23:00:00"
    )
  ),
  1,
  0
))</f>
        <v/>
      </c>
      <c r="S35" s="38">
        <f>IF(OR($A34="Annual Leave",$A35="Annual Leave"),IF(AND($A34&lt;&gt;"Annual Leave",$A35="Annual Leave"),8,0),0)</f>
        <v/>
      </c>
      <c r="T35" s="40" t="n"/>
      <c r="U35" s="144">
        <f>MAX(0,40-Y35)</f>
        <v/>
      </c>
      <c r="V35" s="351">
        <f>IF(OR($C35="",$D35=""),0,
 IF(OR($A34="Holiday",$A35="Holiday"),0,
 IF(AND(NOT(OR($A34="Annual Leave",$A35="Annual Leave")),$A35="Off day"),0,
  IF($I34+$I35&gt;=8,IF($I34&gt;=8,0,8-$I34),$I35)
  )))</f>
        <v/>
      </c>
      <c r="W35" s="351">
        <f>MAX(0,V35-U35)</f>
        <v/>
      </c>
      <c r="X35" s="351">
        <f>IF(C35="","",C35-WEEKDAY(C35,1)+1)</f>
        <v/>
      </c>
      <c r="Y35" s="351">
        <f>SUMPRODUCT(($X$14:$X34=X35)*(($V$14:$V34)+($O$14:$O34)))+IF(X35=X14,$L$11,0)</f>
        <v/>
      </c>
      <c r="Z35" s="351" t="n"/>
      <c r="AA35" s="351" t="n"/>
      <c r="AB35" s="351" t="n"/>
      <c r="AC35" s="351" t="n"/>
      <c r="AD35" s="351" t="n"/>
      <c r="AE35" s="351" t="n"/>
      <c r="AF35" s="351" t="n"/>
    </row>
    <row r="36" ht="24" customHeight="1" s="348" thickBot="1">
      <c r="A36" s="154" t="inlineStr">
        <is>
          <t>On Day</t>
        </is>
      </c>
      <c r="B36" s="193" t="n"/>
      <c r="C36" s="90">
        <f>C34+1</f>
        <v/>
      </c>
      <c r="D36" s="8" t="n"/>
      <c r="E36" s="155">
        <f>IF(D36="", "",
 IF(D36=TIME(0,0,0), 0,
 IF(AND(D36&gt;=TIME(0,0,1), D36&lt;=TIME(2,0,0)), TIME(7,0,0),
 IF(AND(D36&gt;=TIME(6,0,0), D36&lt;=TIME(8,0,0)), TIME(12,0,0),
 IF(AND(D36&gt;TIME(8,0,0), D36&lt;=TIME(13,59,0)), TIME(15,0,0),
 IF(AND(D36&gt;=TIME(14,0,0), D36&lt;=TIME(17,59,0)), TIME(21,0,0),
 IF(AND(D36&gt;=TIME(18,0,0), D36&lt;=TIME(21,59,0)), TIME(0,0,0),
 IF(AND(D36&gt;=TIME(22,0,0), D36&lt;=TIME(23,59,59)), TIME(7,0,0), ""))))))))</f>
        <v/>
      </c>
      <c r="F36" s="156" t="n"/>
      <c r="G36" s="155">
        <f>IF(AND(D36&gt;=TIME(6,0,0),D36&lt;=TIME(8,0,0)),E36,"")</f>
        <v/>
      </c>
      <c r="H36" s="8" t="n"/>
      <c r="I36" s="30">
        <f>ROUND(IF(OR(D36="",E36="",E36=0),0,IF(H36="",MOD(E36-D36,1)*24,MOD(H36-D36,1)*24)),2)</f>
        <v/>
      </c>
      <c r="J36" s="157" t="n"/>
      <c r="K36" s="274" t="n"/>
      <c r="L36" s="189" t="n"/>
      <c r="M36" s="275">
        <f>MAX(0,V36-W36)</f>
        <v/>
      </c>
      <c r="N36" s="9">
        <f>(IF(OR($C36="",$D36=""),0,
 IF(OR($A36="Holiday",$A37="Holiday"),
    IF(ISNUMBER(MATCH(TRIM($B36),{"Phagwah","Good Friday","Easter Monday","Labour Day","Christmas","Eid ul Azha","Romans-2","Globe-12","Neptune P1"},0)),0,$I36),
 IF(AND(NOT(OR($A36="Annual Leave",$A37="Annual Leave")),$A36="Off day"),$I36,
  MAX(0,$I36-$V36)
  ))))+W36</f>
        <v/>
      </c>
      <c r="O36" s="9">
        <f>IF(AND(OR($A36="Holiday",$A37="Holiday"),
        ISNUMBER(MATCH(TRIM($B36),{"Phagwah","Good Friday","Easter Monday","Labour Day","Christmas","Eid ul Azha","Romans-2","Globe-12","Neptune P1"},0))),
   $I36,0)</f>
        <v/>
      </c>
      <c r="P36" s="9">
        <f>IF(OR($O$7="Canteen",$O$7="Head Office"),0,IF($I36&lt;=0,0,IF(OR(OR(TRIM($J36)="Hebrews",TRIM($J36)="Romans",TRIM($J36)="Romans-2",TRIM($J36)="Globe",TRIM($J36)="Globe-12",TRIM($J36)="Neptune P1"),AND($I37&gt;0,OR(TRIM($J37)="Hebrews",TRIM($J37)="Romans",TRIM($J37)="Romans-2",TRIM($J37)="Globe",TRIM($J37)="Globe-12",TRIM($J37)="Neptune P1"))),1,0)))</f>
        <v/>
      </c>
      <c r="Q36" s="10" t="n"/>
      <c r="R36" s="9">
        <f>IF(OR($O$7="Canteen",$O$7="Head Office"),0,IF(
  AND(
    SUMIFS(I:I, C:C, C36) &gt;= 8,
    COUNTIFS(C$14:C36, C36)=1,
    OR(
      TEXT(D36,"hh:mm:ss")="07:00:00",
      TEXT(D36,"hh:mm:ss")="15:00:00",
      TEXT(D36,"hh:mm:ss")="23:00:00",
      TEXT(D37,"hh:mm:ss")="07:00:00",
      TEXT(D37,"hh:mm:ss")="15:00:00",
      TEXT(D37,"hh:mm:ss")="23:00:00"
    )
  ),
  1,
  0
))</f>
        <v/>
      </c>
      <c r="S36" s="9">
        <f>IF(OR($A36="Annual Leave",$A37="Annual Leave"),IF($A36="Annual Leave",8,0),0)</f>
        <v/>
      </c>
      <c r="T36" s="91" t="n"/>
      <c r="U36" s="144">
        <f>MAX(0,40-Y36)</f>
        <v/>
      </c>
      <c r="V36" s="351">
        <f>IF(OR($C36="",$D36=""),0,
 IF(OR($A36="Holiday",$A37="Holiday"),0,
 IF(AND(NOT(OR($A36="Annual Leave",$A37="Annual Leave")),$A36="Off day"),0,
  IF($I36+$I37&gt;=8,IF($I36&gt;=8,8,$I36),$I36)
  )))</f>
        <v/>
      </c>
      <c r="W36" s="351">
        <f>MAX(0,V36-U36)</f>
        <v/>
      </c>
      <c r="X36" s="351">
        <f>IF(C36="","",C36-WEEKDAY(C36,1)+1)</f>
        <v/>
      </c>
      <c r="Y36" s="351">
        <f>SUMPRODUCT(($X$14:$X35=X36)*(($V$14:$V35)+($O$14:$O35)))+IF(X36=X14,$L$11,0)</f>
        <v/>
      </c>
      <c r="Z36" s="351" t="n"/>
      <c r="AA36" s="351" t="n"/>
      <c r="AB36" s="351" t="n"/>
      <c r="AC36" s="351" t="n"/>
      <c r="AD36" s="351" t="n"/>
      <c r="AE36" s="351" t="n"/>
      <c r="AF36" s="351" t="n"/>
    </row>
    <row r="37" ht="24" customHeight="1" s="348" thickBot="1">
      <c r="A37" s="154" t="inlineStr">
        <is>
          <t>On Day</t>
        </is>
      </c>
      <c r="B37" s="305" t="n"/>
      <c r="C37" s="90">
        <f>C36</f>
        <v/>
      </c>
      <c r="D37" s="276" t="n"/>
      <c r="E37" s="277">
        <f>IF(D37="", "",
 IF(D37=TIME(0,0,0), 0,
 IF(AND(D37&gt;=TIME(0,0,1), D37&lt;=TIME(2,0,0)), TIME(7,0,0),
 IF(AND(D37&gt;=TIME(6,0,0), D37&lt;=TIME(8,0,0)), TIME(12,0,0),
 IF(AND(D37&gt;TIME(8,0,0), D37&lt;=TIME(13,59,0)), TIME(15,0,0),
 IF(AND(D37&gt;=TIME(14,0,0), D37&lt;=TIME(17,59,0)), TIME(21,0,0),
 IF(AND(D37&gt;=TIME(18,0,0), D37&lt;=TIME(21,59,0)), TIME(0,0,0),
 IF(AND(D37&gt;=TIME(22,0,0), D37&lt;=TIME(23,59,59)), TIME(7,0,0), ""))))))))</f>
        <v/>
      </c>
      <c r="F37" s="156" t="n"/>
      <c r="G37" s="277">
        <f>IF(AND(D37&gt;=TIME(6,0,0),D37&lt;=TIME(8,0,0)),E37,"")</f>
        <v/>
      </c>
      <c r="H37" s="276" t="n"/>
      <c r="I37" s="30">
        <f>ROUND(IF(OR(D37="",E37="",E37=0),0,IF(H37="",MOD(E37-D37,1)*24,MOD(H37-D37,1)*24)),2)</f>
        <v/>
      </c>
      <c r="J37" s="158" t="n"/>
      <c r="K37" s="274" t="n"/>
      <c r="L37" s="189" t="n"/>
      <c r="M37" s="275">
        <f>MAX(0,V37-W37)</f>
        <v/>
      </c>
      <c r="N37" s="278">
        <f>(IF(OR($C37="",$D37=""),0,
 IF(OR($A36="Holiday",$A37="Holiday"),
    IF(ISNUMBER(MATCH(TRIM($B37),{"Phagwah","Good Friday","Easter Monday","Labour Day","Christmas","Eid ul Azha","Romans-2","Globe-12","Neptune P1"},0)),0,$I37),
 IF(AND(NOT(OR($A36="Annual Leave",$A37="Annual Leave")),$A37="Off day"),$I37,
  MAX(0,$I37-$V37)
  ))))+W37</f>
        <v/>
      </c>
      <c r="O37" s="278">
        <f>IF(AND(OR($A36="Holiday",$A37="Holiday"),
        ISNUMBER(MATCH(TRIM($B37),{"Phagwah","Good Friday","Easter Monday","Labour Day","Christmas","Eid ul Azha","Romans-2","Globe-12","Neptune P1"},0))),
   $I37,0)</f>
        <v/>
      </c>
      <c r="P37" s="278">
        <f>IF(OR($O$7="Canteen",$O$7="Head Office"),0,IF($I37&lt;=0,0,IF(AND($I36&lt;=0,OR(TRIM($J37)="Hebrews",TRIM($J37)="Romans",TRIM($J37)="Romans-2",TRIM($J37)="Globe",TRIM($J37)="Globe-12",TRIM($J37)="Neptune P1")),1,0)))</f>
        <v/>
      </c>
      <c r="Q37" s="279" t="n"/>
      <c r="R37" s="278">
        <f>IF(OR($O$7="Canteen",$O$7="Head Office"),0,IF(
  AND(
    SUMIFS(I:I, C:C, C37) &gt;= 8,
    COUNTIFS(C$14:C37, C37)=1,
    OR(
      TEXT(D37,"hh:mm:ss")="07:00:00",
      TEXT(D37,"hh:mm:ss")="15:00:00",
      TEXT(D37,"hh:mm:ss")="23:00:00",
      TEXT(D38,"hh:mm:ss")="07:00:00",
      TEXT(D38,"hh:mm:ss")="15:00:00",
      TEXT(D38,"hh:mm:ss")="23:00:00"
    )
  ),
  1,
  0
))</f>
        <v/>
      </c>
      <c r="S37" s="278">
        <f>IF(OR($A36="Annual Leave",$A37="Annual Leave"),IF(AND($A36&lt;&gt;"Annual Leave",$A37="Annual Leave"),8,0),0)</f>
        <v/>
      </c>
      <c r="T37" s="280" t="n"/>
      <c r="U37" s="144">
        <f>MAX(0,40-Y37)</f>
        <v/>
      </c>
      <c r="V37" s="351">
        <f>IF(OR($C37="",$D37=""),0,
 IF(OR($A36="Holiday",$A37="Holiday"),0,
 IF(AND(NOT(OR($A36="Annual Leave",$A37="Annual Leave")),$A37="Off day"),0,
  IF($I36+$I37&gt;=8,IF($I36&gt;=8,0,8-$I36),$I37)
  )))</f>
        <v/>
      </c>
      <c r="W37" s="351">
        <f>MAX(0,V37-U37)</f>
        <v/>
      </c>
      <c r="X37" s="351">
        <f>IF(C37="","",C37-WEEKDAY(C37,1)+1)</f>
        <v/>
      </c>
      <c r="Y37" s="351">
        <f>SUMPRODUCT(($X$14:$X36=X37)*(($V$14:$V36)+($O$14:$O36)))+IF(X37=X14,$L$11,0)</f>
        <v/>
      </c>
      <c r="Z37" s="351" t="n"/>
      <c r="AA37" s="351" t="n"/>
      <c r="AB37" s="351" t="n"/>
      <c r="AC37" s="351" t="n"/>
      <c r="AD37" s="351" t="n"/>
      <c r="AE37" s="351" t="n"/>
      <c r="AF37" s="351" t="n"/>
    </row>
    <row r="38" ht="24" customHeight="1" s="348" thickBot="1">
      <c r="A38" s="194" t="inlineStr">
        <is>
          <t>On Day</t>
        </is>
      </c>
      <c r="B38" s="195" t="n"/>
      <c r="C38" s="103">
        <f>C36+1</f>
        <v/>
      </c>
      <c r="D38" s="64" t="n"/>
      <c r="E38" s="196">
        <f>IF(D38="", "",
 IF(D38=TIME(0,0,0), 0,
 IF(AND(D38&gt;=TIME(0,0,1), D38&lt;=TIME(2,0,0)), TIME(7,0,0),
 IF(AND(D38&gt;=TIME(6,0,0), D38&lt;=TIME(8,0,0)), TIME(12,0,0),
 IF(AND(D38&gt;TIME(8,0,0), D38&lt;=TIME(13,59,0)), TIME(15,0,0),
 IF(AND(D38&gt;=TIME(14,0,0), D38&lt;=TIME(17,59,0)), TIME(21,0,0),
 IF(AND(D38&gt;=TIME(18,0,0), D38&lt;=TIME(21,59,0)), TIME(0,0,0),
 IF(AND(D38&gt;=TIME(22,0,0), D38&lt;=TIME(23,59,59)), TIME(7,0,0), ""))))))))</f>
        <v/>
      </c>
      <c r="F38" s="197" t="n"/>
      <c r="G38" s="196">
        <f>IF(AND(D38&gt;=TIME(6,0,0),D38&lt;=TIME(8,0,0)),E38,"")</f>
        <v/>
      </c>
      <c r="H38" s="64" t="n"/>
      <c r="I38" s="65">
        <f>ROUND(IF(OR(D38="",E38="",E38=0),0,IF(H38="",MOD(E38-D38,1)*24,MOD(H38-D38,1)*24)),2)</f>
        <v/>
      </c>
      <c r="J38" s="198" t="n"/>
      <c r="K38" s="306" t="n"/>
      <c r="L38" s="181" t="n"/>
      <c r="M38" s="307">
        <f>MAX(0,V38-W38)</f>
        <v/>
      </c>
      <c r="N38" s="66">
        <f>(IF(OR($C38="",$D38=""),0,
 IF(OR($A38="Holiday",$A39="Holiday"),
    IF(ISNUMBER(MATCH(TRIM($B38),{"Phagwah","Good Friday","Easter Monday","Labour Day","Christmas","Eid ul Azha","Romans-2","Globe-12","Neptune P1"},0)),0,$I38),
 IF(AND(NOT(OR($A38="Annual Leave",$A39="Annual Leave")),$A38="Off day"),$I38,
  MAX(0,$I38-$V38)
  ))))+W38</f>
        <v/>
      </c>
      <c r="O38" s="66">
        <f>IF(AND(OR($A38="Holiday",$A39="Holiday"),
        ISNUMBER(MATCH(TRIM($B38),{"Phagwah","Good Friday","Easter Monday","Labour Day","Christmas","Eid ul Azha","Romans-2","Globe-12","Neptune P1"},0))),
   $I38,0)</f>
        <v/>
      </c>
      <c r="P38" s="66">
        <f>IF(OR($O$7="Canteen",$O$7="Head Office"),0,IF($I38&lt;=0,0,IF(OR(OR(TRIM($J38)="Hebrews",TRIM($J38)="Romans",TRIM($J38)="Romans-2",TRIM($J38)="Globe",TRIM($J38)="Globe-12",TRIM($J38)="Neptune P1"),AND($I39&gt;0,OR(TRIM($J39)="Hebrews",TRIM($J39)="Romans",TRIM($J39)="Romans-2",TRIM($J39)="Globe",TRIM($J39)="Globe-12",TRIM($J39)="Neptune P1"))),1,0)))</f>
        <v/>
      </c>
      <c r="Q38" s="67" t="n"/>
      <c r="R38" s="66">
        <f>IF(OR($O$7="Canteen",$O$7="Head Office"),0,IF(
  AND(
    SUMIFS(I:I, C:C, C38) &gt;= 8,
    COUNTIFS(C$14:C38, C38)=1,
    OR(
      TEXT(D38,"hh:mm:ss")="07:00:00",
      TEXT(D38,"hh:mm:ss")="15:00:00",
      TEXT(D38,"hh:mm:ss")="23:00:00",
      TEXT(D39,"hh:mm:ss")="07:00:00",
      TEXT(D39,"hh:mm:ss")="15:00:00",
      TEXT(D39,"hh:mm:ss")="23:00:00"
    )
  ),
  1,
  0
))</f>
        <v/>
      </c>
      <c r="S38" s="66">
        <f>IF(OR($A38="Annual Leave",$A39="Annual Leave"),IF($A38="Annual Leave",8,0),0)</f>
        <v/>
      </c>
      <c r="T38" s="68" t="n"/>
      <c r="U38" s="144">
        <f>MAX(0,40-Y38)</f>
        <v/>
      </c>
      <c r="V38" s="351">
        <f>IF(OR($C38="",$D38=""),0,
 IF(OR($A38="Holiday",$A39="Holiday"),0,
 IF(AND(NOT(OR($A38="Annual Leave",$A39="Annual Leave")),$A38="Off day"),0,
  IF($I38+$I39&gt;=8,IF($I38&gt;=8,8,$I38),$I38)
  )))</f>
        <v/>
      </c>
      <c r="W38" s="351">
        <f>MAX(0,V38-U38)</f>
        <v/>
      </c>
      <c r="X38" s="351">
        <f>IF(C38="","",C38-WEEKDAY(C38,1)+1)</f>
        <v/>
      </c>
      <c r="Y38" s="351">
        <f>SUMPRODUCT(($X$14:$X37=X38)*(($V$14:$V37)+($O$14:$O37)))+IF(X38=X14,$L$11,0)</f>
        <v/>
      </c>
      <c r="Z38" s="351" t="n"/>
      <c r="AA38" s="351" t="n"/>
      <c r="AB38" s="351" t="n"/>
      <c r="AC38" s="351" t="n"/>
      <c r="AD38" s="351" t="n"/>
      <c r="AE38" s="351" t="n"/>
      <c r="AF38" s="351" t="n"/>
    </row>
    <row r="39" ht="24" customHeight="1" s="348" thickBot="1">
      <c r="A39" s="194" t="inlineStr">
        <is>
          <t>On Day</t>
        </is>
      </c>
      <c r="B39" s="199" t="n"/>
      <c r="C39" s="104">
        <f>C38</f>
        <v/>
      </c>
      <c r="D39" s="69" t="n"/>
      <c r="E39" s="200">
        <f>IF(D39="", "",
 IF(D39=TIME(0,0,0), 0,
 IF(AND(D39&gt;=TIME(0,0,1), D39&lt;=TIME(2,0,0)), TIME(7,0,0),
 IF(AND(D39&gt;=TIME(6,0,0), D39&lt;=TIME(8,0,0)), TIME(12,0,0),
 IF(AND(D39&gt;TIME(8,0,0), D39&lt;=TIME(13,59,0)), TIME(15,0,0),
 IF(AND(D39&gt;=TIME(14,0,0), D39&lt;=TIME(17,59,0)), TIME(21,0,0),
 IF(AND(D39&gt;=TIME(18,0,0), D39&lt;=TIME(21,59,0)), TIME(0,0,0),
 IF(AND(D39&gt;=TIME(22,0,0), D39&lt;=TIME(23,59,59)), TIME(7,0,0), ""))))))))</f>
        <v/>
      </c>
      <c r="F39" s="201" t="n"/>
      <c r="G39" s="200">
        <f>IF(AND(D39&gt;=TIME(6,0,0),D39&lt;=TIME(8,0,0)),E39,"")</f>
        <v/>
      </c>
      <c r="H39" s="69" t="n"/>
      <c r="I39" s="70">
        <f>ROUND(IF(OR(D39="",E39="",E39=0),0,IF(H39="",MOD(E39-D39,1)*24,MOD(H39-D39,1)*24)),2)</f>
        <v/>
      </c>
      <c r="J39" s="198" t="n"/>
      <c r="K39" s="306" t="n"/>
      <c r="L39" s="183" t="n"/>
      <c r="M39" s="307">
        <f>MAX(0,V39-W39)</f>
        <v/>
      </c>
      <c r="N39" s="71">
        <f>(IF(OR($C39="",$D39=""),0,
 IF(OR($A38="Holiday",$A39="Holiday"),
    IF(ISNUMBER(MATCH(TRIM($B39),{"Phagwah","Good Friday","Easter Monday","Labour Day","Christmas","Eid ul Azha","Romans-2","Globe-12","Neptune P1"},0)),0,$I39),
 IF(AND(NOT(OR($A38="Annual Leave",$A39="Annual Leave")),$A39="Off day"),$I39,
  MAX(0,$I39-$V39)
  ))))+W39</f>
        <v/>
      </c>
      <c r="O39" s="71">
        <f>IF(AND(OR($A38="Holiday",$A39="Holiday"),
        ISNUMBER(MATCH(TRIM($B39),{"Phagwah","Good Friday","Easter Monday","Labour Day","Christmas","Eid ul Azha","Romans-2","Globe-12","Neptune P1"},0))),
   $I39,0)</f>
        <v/>
      </c>
      <c r="P39" s="71">
        <f>IF(OR($O$7="Canteen",$O$7="Head Office"),0,IF($I39&lt;=0,0,IF(AND($I38&lt;=0,OR(TRIM($J39)="Hebrews",TRIM($J39)="Romans",TRIM($J39)="Romans-2",TRIM($J39)="Globe",TRIM($J39)="Globe-12",TRIM($J39)="Neptune P1")),1,0)))</f>
        <v/>
      </c>
      <c r="Q39" s="72" t="n"/>
      <c r="R39" s="71">
        <f>IF(OR($O$7="Canteen",$O$7="Head Office"),0,IF(
  AND(
    SUMIFS(I:I, C:C, C39) &gt;= 8,
    COUNTIFS(C$14:C39, C39)=1,
    OR(
      TEXT(D39,"hh:mm:ss")="07:00:00",
      TEXT(D39,"hh:mm:ss")="15:00:00",
      TEXT(D39,"hh:mm:ss")="23:00:00",
      TEXT(D40,"hh:mm:ss")="07:00:00",
      TEXT(D40,"hh:mm:ss")="15:00:00",
      TEXT(D40,"hh:mm:ss")="23:00:00"
    )
  ),
  1,
  0
))</f>
        <v/>
      </c>
      <c r="S39" s="71">
        <f>IF(OR($A38="Annual Leave",$A39="Annual Leave"),IF(AND($A38&lt;&gt;"Annual Leave",$A39="Annual Leave"),8,0),0)</f>
        <v/>
      </c>
      <c r="T39" s="73" t="n"/>
      <c r="U39" s="144">
        <f>MAX(0,40-Y39)</f>
        <v/>
      </c>
      <c r="V39" s="351">
        <f>IF(OR($C39="",$D39=""),0,
 IF(OR($A38="Holiday",$A39="Holiday"),0,
 IF(AND(NOT(OR($A38="Annual Leave",$A39="Annual Leave")),$A39="Off day"),0,
  IF($I38+$I39&gt;=8,IF($I38&gt;=8,0,8-$I38),$I39)
  )))</f>
        <v/>
      </c>
      <c r="W39" s="351">
        <f>MAX(0,V39-U39)</f>
        <v/>
      </c>
      <c r="X39" s="351">
        <f>IF(C39="","",C39-WEEKDAY(C39,1)+1)</f>
        <v/>
      </c>
      <c r="Y39" s="351">
        <f>SUMPRODUCT(($X$14:$X38=X39)*(($V$14:$V38)+($O$14:$O38)))+IF(X39=X14,$L$11,0)</f>
        <v/>
      </c>
      <c r="Z39" s="351" t="n"/>
      <c r="AA39" s="351" t="n"/>
      <c r="AB39" s="351" t="n"/>
      <c r="AC39" s="351" t="n"/>
      <c r="AD39" s="351" t="n"/>
      <c r="AE39" s="351" t="n"/>
      <c r="AF39" s="351" t="n"/>
    </row>
    <row r="40" ht="24" customHeight="1" s="348" thickBot="1">
      <c r="A40" s="202" t="inlineStr">
        <is>
          <t>On Day</t>
        </is>
      </c>
      <c r="B40" s="203" t="n"/>
      <c r="C40" s="105">
        <f>C38+1</f>
        <v/>
      </c>
      <c r="D40" s="74" t="n"/>
      <c r="E40" s="204">
        <f>IF(D40="", "",
 IF(D40=TIME(0,0,0), 0,
 IF(AND(D40&gt;=TIME(0,0,1), D40&lt;=TIME(2,0,0)), TIME(7,0,0),
 IF(AND(D40&gt;=TIME(6,0,0), D40&lt;=TIME(8,0,0)), TIME(12,0,0),
 IF(AND(D40&gt;TIME(8,0,0), D40&lt;=TIME(13,59,0)), TIME(15,0,0),
 IF(AND(D40&gt;=TIME(14,0,0), D40&lt;=TIME(17,59,0)), TIME(21,0,0),
 IF(AND(D40&gt;=TIME(18,0,0), D40&lt;=TIME(21,59,0)), TIME(0,0,0),
 IF(AND(D40&gt;=TIME(22,0,0), D40&lt;=TIME(23,59,59)), TIME(7,0,0), ""))))))))</f>
        <v/>
      </c>
      <c r="F40" s="205" t="n"/>
      <c r="G40" s="204">
        <f>IF(AND(D40&gt;=TIME(6,0,0),D40&lt;=TIME(8,0,0)),E40,"")</f>
        <v/>
      </c>
      <c r="H40" s="74" t="n"/>
      <c r="I40" s="106">
        <f>ROUND(IF(OR(D40="",E40="",E40=0),0,IF(H40="",MOD(E40-D40,1)*24,MOD(H40-D40,1)*24)),2)</f>
        <v/>
      </c>
      <c r="J40" s="206" t="n"/>
      <c r="K40" s="308" t="n"/>
      <c r="L40" s="189" t="n"/>
      <c r="M40" s="309">
        <f>MAX(0,V40-W40)</f>
        <v/>
      </c>
      <c r="N40" s="75">
        <f>(IF(OR($C40="",$D40=""),0,
 IF(OR($A40="Holiday",$A41="Holiday"),
    IF(ISNUMBER(MATCH(TRIM($B40),{"Phagwah","Good Friday","Easter Monday","Labour Day","Christmas","Eid ul Azha","Romans-2","Globe-12","Neptune P1"},0)),0,$I40),
 IF(AND(NOT(OR($A40="Annual Leave",$A41="Annual Leave")),$A40="Off day"),$I40,
  MAX(0,$I40-$V40)
  ))))+W40</f>
        <v/>
      </c>
      <c r="O40" s="75">
        <f>IF(AND(OR($A40="Holiday",$A41="Holiday"),
        ISNUMBER(MATCH(TRIM($B40),{"Phagwah","Good Friday","Easter Monday","Labour Day","Christmas","Eid ul Azha","Romans-2","Globe-12","Neptune P1"},0))),
   $I40,0)</f>
        <v/>
      </c>
      <c r="P40" s="75">
        <f>IF(OR($O$7="Canteen",$O$7="Head Office"),0,IF($I40&lt;=0,0,IF(OR(OR(TRIM($J40)="Hebrews",TRIM($J40)="Romans",TRIM($J40)="Romans-2",TRIM($J40)="Globe",TRIM($J40)="Globe-12",TRIM($J40)="Neptune P1"),AND($I41&gt;0,OR(TRIM($J41)="Hebrews",TRIM($J41)="Romans",TRIM($J41)="Romans-2",TRIM($J41)="Globe",TRIM($J41)="Globe-12",TRIM($J41)="Neptune P1"))),1,0)))</f>
        <v/>
      </c>
      <c r="Q40" s="76" t="n"/>
      <c r="R40" s="75">
        <f>IF(OR($O$7="Canteen",$O$7="Head Office"),0,IF(
  AND(
    SUMIFS(I:I, C:C, C40) &gt;= 8,
    COUNTIFS(C$14:C40, C40)=1,
    OR(
      TEXT(D40,"hh:mm:ss")="07:00:00",
      TEXT(D40,"hh:mm:ss")="15:00:00",
      TEXT(D40,"hh:mm:ss")="23:00:00",
      TEXT(D41,"hh:mm:ss")="07:00:00",
      TEXT(D41,"hh:mm:ss")="15:00:00",
      TEXT(D41,"hh:mm:ss")="23:00:00"
    )
  ),
  1,
  0
))</f>
        <v/>
      </c>
      <c r="S40" s="75">
        <f>IF(OR($A40="Annual Leave",$A41="Annual Leave"),IF($A40="Annual Leave",8,0),0)</f>
        <v/>
      </c>
      <c r="T40" s="107" t="n"/>
      <c r="U40" s="144">
        <f>MAX(0,40-Y40)</f>
        <v/>
      </c>
      <c r="V40" s="351">
        <f>IF(OR($C40="",$D40=""),0,
 IF(OR($A40="Holiday",$A41="Holiday"),0,
 IF(AND(NOT(OR($A40="Annual Leave",$A41="Annual Leave")),$A40="Off day"),0,
  IF($I40+$I41&gt;=8,IF($I40&gt;=8,8,$I40),$I40)
  )))</f>
        <v/>
      </c>
      <c r="W40" s="351">
        <f>MAX(0,V40-U40)</f>
        <v/>
      </c>
      <c r="X40" s="351">
        <f>IF(C40="","",C40-WEEKDAY(C40,1)+1)</f>
        <v/>
      </c>
      <c r="Y40" s="351">
        <f>SUMPRODUCT(($X$14:$X39=X40)*(($V$14:$V39)+($O$14:$O39)))+IF(X40=X14,$L$11,0)</f>
        <v/>
      </c>
      <c r="Z40" s="351" t="n"/>
      <c r="AA40" s="351" t="n"/>
      <c r="AB40" s="351" t="n"/>
      <c r="AC40" s="351" t="n"/>
      <c r="AD40" s="351" t="n"/>
      <c r="AE40" s="351" t="n"/>
      <c r="AF40" s="351" t="n"/>
    </row>
    <row r="41" ht="24" customHeight="1" s="348" thickBot="1">
      <c r="A41" s="202" t="inlineStr">
        <is>
          <t>On Day</t>
        </is>
      </c>
      <c r="B41" s="310" t="n"/>
      <c r="C41" s="105">
        <f>C40</f>
        <v/>
      </c>
      <c r="D41" s="311" t="n"/>
      <c r="E41" s="312">
        <f>IF(D41="", "",
 IF(D41=TIME(0,0,0), 0,
 IF(AND(D41&gt;=TIME(0,0,1), D41&lt;=TIME(2,0,0)), TIME(7,0,0),
 IF(AND(D41&gt;=TIME(6,0,0), D41&lt;=TIME(8,0,0)), TIME(12,0,0),
 IF(AND(D41&gt;TIME(8,0,0), D41&lt;=TIME(13,59,0)), TIME(15,0,0),
 IF(AND(D41&gt;=TIME(14,0,0), D41&lt;=TIME(17,59,0)), TIME(21,0,0),
 IF(AND(D41&gt;=TIME(18,0,0), D41&lt;=TIME(21,59,0)), TIME(0,0,0),
 IF(AND(D41&gt;=TIME(22,0,0), D41&lt;=TIME(23,59,59)), TIME(7,0,0), ""))))))))</f>
        <v/>
      </c>
      <c r="F41" s="205" t="n"/>
      <c r="G41" s="312">
        <f>IF(AND(D41&gt;=TIME(6,0,0),D41&lt;=TIME(8,0,0)),E41,"")</f>
        <v/>
      </c>
      <c r="H41" s="311" t="n"/>
      <c r="I41" s="106">
        <f>ROUND(IF(OR(D41="",E41="",E41=0),0,IF(H41="",MOD(E41-D41,1)*24,MOD(H41-D41,1)*24)),2)</f>
        <v/>
      </c>
      <c r="J41" s="207" t="n"/>
      <c r="K41" s="308" t="n"/>
      <c r="L41" s="189" t="n"/>
      <c r="M41" s="309">
        <f>MAX(0,V41-W41)</f>
        <v/>
      </c>
      <c r="N41" s="313">
        <f>(IF(OR($C41="",$D41=""),0,
 IF(OR($A40="Holiday",$A41="Holiday"),
    IF(ISNUMBER(MATCH(TRIM($B41),{"Phagwah","Good Friday","Easter Monday","Labour Day","Christmas","Eid ul Azha","Romans-2","Globe-12","Neptune P1"},0)),0,$I41),
 IF(AND(NOT(OR($A40="Annual Leave",$A41="Annual Leave")),$A41="Off day"),$I41,
  MAX(0,$I41-$V41)
  ))))+W41</f>
        <v/>
      </c>
      <c r="O41" s="313">
        <f>IF(AND(OR($A40="Holiday",$A41="Holiday"),
        ISNUMBER(MATCH(TRIM($B41),{"Phagwah","Good Friday","Easter Monday","Labour Day","Christmas","Eid ul Azha","Romans-2","Globe-12","Neptune P1"},0))),
   $I41,0)</f>
        <v/>
      </c>
      <c r="P41" s="313">
        <f>IF(OR($O$7="Canteen",$O$7="Head Office"),0,IF($I41&lt;=0,0,IF(AND($I40&lt;=0,OR(TRIM($J41)="Hebrews",TRIM($J41)="Romans",TRIM($J41)="Romans-2",TRIM($J41)="Globe",TRIM($J41)="Globe-12",TRIM($J41)="Neptune P1")),1,0)))</f>
        <v/>
      </c>
      <c r="Q41" s="314" t="n"/>
      <c r="R41" s="313">
        <f>IF(OR($O$7="Canteen",$O$7="Head Office"),0,IF(
  AND(
    SUMIFS(I:I, C:C, C41) &gt;= 8,
    COUNTIFS(C$14:C41, C41)=1,
    OR(
      TEXT(D41,"hh:mm:ss")="07:00:00",
      TEXT(D41,"hh:mm:ss")="15:00:00",
      TEXT(D41,"hh:mm:ss")="23:00:00",
      TEXT(D42,"hh:mm:ss")="07:00:00",
      TEXT(D42,"hh:mm:ss")="15:00:00",
      TEXT(D42,"hh:mm:ss")="23:00:00"
    )
  ),
  1,
  0
))</f>
        <v/>
      </c>
      <c r="S41" s="313">
        <f>IF(OR($A40="Annual Leave",$A41="Annual Leave"),IF(AND($A40&lt;&gt;"Annual Leave",$A41="Annual Leave"),8,0),0)</f>
        <v/>
      </c>
      <c r="T41" s="315" t="n"/>
      <c r="U41" s="144">
        <f>MAX(0,40-Y41)</f>
        <v/>
      </c>
      <c r="V41" s="351">
        <f>IF(OR($C41="",$D41=""),0,
 IF(OR($A40="Holiday",$A41="Holiday"),0,
 IF(AND(NOT(OR($A40="Annual Leave",$A41="Annual Leave")),$A41="Off day"),0,
  IF($I40+$I41&gt;=8,IF($I40&gt;=8,0,8-$I40),$I41)
  )))</f>
        <v/>
      </c>
      <c r="W41" s="351">
        <f>MAX(0,V41-U41)</f>
        <v/>
      </c>
      <c r="X41" s="351">
        <f>IF(C41="","",C41-WEEKDAY(C41,1)+1)</f>
        <v/>
      </c>
      <c r="Y41" s="351">
        <f>SUMPRODUCT(($X$14:$X40=X41)*(($V$14:$V40)+($O$14:$O40)))+IF(X41=X14,$L$11,0)</f>
        <v/>
      </c>
      <c r="Z41" s="351" t="n"/>
      <c r="AA41" s="351" t="n"/>
      <c r="AB41" s="351" t="n"/>
      <c r="AC41" s="351" t="n"/>
      <c r="AD41" s="351" t="n"/>
      <c r="AE41" s="351" t="n"/>
      <c r="AF41" s="351" t="n"/>
    </row>
    <row r="42" ht="24" customHeight="1" s="348" thickBot="1">
      <c r="A42" s="208" t="inlineStr">
        <is>
          <t>On Day</t>
        </is>
      </c>
      <c r="B42" s="209" t="n"/>
      <c r="C42" s="108">
        <f>C40+1</f>
        <v/>
      </c>
      <c r="D42" s="77" t="n"/>
      <c r="E42" s="210">
        <f>IF(D42="", "",
 IF(D42=TIME(0,0,0), 0,
 IF(AND(D42&gt;=TIME(0,0,1), D42&lt;=TIME(2,0,0)), TIME(7,0,0),
 IF(AND(D42&gt;=TIME(6,0,0), D42&lt;=TIME(8,0,0)), TIME(12,0,0),
 IF(AND(D42&gt;TIME(8,0,0), D42&lt;=TIME(13,59,0)), TIME(15,0,0),
 IF(AND(D42&gt;=TIME(14,0,0), D42&lt;=TIME(17,59,0)), TIME(21,0,0),
 IF(AND(D42&gt;=TIME(18,0,0), D42&lt;=TIME(21,59,0)), TIME(0,0,0),
 IF(AND(D42&gt;=TIME(22,0,0), D42&lt;=TIME(23,59,59)), TIME(7,0,0), ""))))))))</f>
        <v/>
      </c>
      <c r="F42" s="211" t="n"/>
      <c r="G42" s="210">
        <f>IF(AND(D42&gt;=TIME(6,0,0),D42&lt;=TIME(8,0,0)),E42,"")</f>
        <v/>
      </c>
      <c r="H42" s="77" t="n"/>
      <c r="I42" s="16">
        <f>ROUND(IF(OR(D42="",E42="",E42=0),0,IF(H42="",MOD(E42-D42,1)*24,MOD(H42-D42,1)*24)),2)</f>
        <v/>
      </c>
      <c r="J42" s="212" t="n"/>
      <c r="K42" s="316" t="n"/>
      <c r="L42" s="181" t="n"/>
      <c r="M42" s="317">
        <f>MAX(0,V42-W42)</f>
        <v/>
      </c>
      <c r="N42" s="17">
        <f>(IF(OR($C42="",$D42=""),0,
 IF(OR($A42="Holiday",$A43="Holiday"),
    IF(ISNUMBER(MATCH(TRIM($B42),{"Phagwah","Good Friday","Easter Monday","Labour Day","Christmas","Eid ul Azha","Romans-2","Globe-12","Neptune P1"},0)),0,$I42),
 IF(AND(NOT(OR($A42="Annual Leave",$A43="Annual Leave")),$A42="Off day"),$I42,
  MAX(0,$I42-$V42)
  ))))+W42</f>
        <v/>
      </c>
      <c r="O42" s="213">
        <f>IF(AND(OR($A42="Holiday",$A43="Holiday"),
        ISNUMBER(MATCH(TRIM($B42),{"Phagwah","Good Friday","Easter Monday","Labour Day","Christmas","Eid ul Azha","Romans-2","Globe-12","Neptune P1"},0))),
   $I42,0)</f>
        <v/>
      </c>
      <c r="P42" s="17">
        <f>IF(OR($O$7="Canteen",$O$7="Head Office"),0,IF($I42&lt;=0,0,IF(OR(OR(TRIM($J42)="Hebrews",TRIM($J42)="Romans",TRIM($J42)="Romans-2",TRIM($J42)="Globe",TRIM($J42)="Globe-12",TRIM($J42)="Neptune P1"),AND($I43&gt;0,OR(TRIM($J43)="Hebrews",TRIM($J43)="Romans",TRIM($J43)="Romans-2",TRIM($J43)="Globe",TRIM($J43)="Globe-12",TRIM($J43)="Neptune P1"))),1,0)))</f>
        <v/>
      </c>
      <c r="Q42" s="78" t="n"/>
      <c r="R42" s="213">
        <f>IF(OR($O$7="Canteen",$O$7="Head Office"),0,IF(
  AND(
    SUMIFS(I:I, C:C, C42) &gt;= 8,
    COUNTIFS(C$14:C42, C42)=1,
    OR(
      TEXT(D42,"hh:mm:ss")="07:00:00",
      TEXT(D42,"hh:mm:ss")="15:00:00",
      TEXT(D42,"hh:mm:ss")="23:00:00",
      TEXT(D43,"hh:mm:ss")="07:00:00",
      TEXT(D43,"hh:mm:ss")="15:00:00",
      TEXT(D43,"hh:mm:ss")="23:00:00"
    )
  ),
  1,
  0
))</f>
        <v/>
      </c>
      <c r="S42" s="213">
        <f>IF(OR($A42="Annual Leave",$A43="Annual Leave"),IF($A42="Annual Leave",8,0),0)</f>
        <v/>
      </c>
      <c r="T42" s="79" t="n"/>
      <c r="U42" s="144">
        <f>MAX(0,40-Y42)</f>
        <v/>
      </c>
      <c r="V42" s="351">
        <f>IF(OR($C42="",$D42=""),0,
 IF(OR($A42="Holiday",$A43="Holiday"),0,
 IF(AND(NOT(OR($A42="Annual Leave",$A43="Annual Leave")),$A42="Off day"),0,
  IF($I42+$I43&gt;=8,IF($I42&gt;=8,8,$I42),$I42)
  )))</f>
        <v/>
      </c>
      <c r="W42" s="351">
        <f>MAX(0,V42-U42)</f>
        <v/>
      </c>
      <c r="X42" s="351">
        <f>IF(C42="","",C42-WEEKDAY(C42,1)+1)</f>
        <v/>
      </c>
      <c r="Y42" s="351">
        <f>SUMPRODUCT(($X$14:$X41=X42)*(($V$14:$V41)+($O$14:$O41)))+IF(X42=X14,$L$11,0)</f>
        <v/>
      </c>
      <c r="Z42" s="351" t="n"/>
      <c r="AA42" s="351" t="n"/>
      <c r="AB42" s="351" t="n"/>
      <c r="AC42" s="351" t="n"/>
      <c r="AD42" s="351" t="n"/>
      <c r="AE42" s="351" t="n"/>
      <c r="AF42" s="351" t="n"/>
    </row>
    <row r="43" ht="24" customHeight="1" s="348" thickBot="1">
      <c r="A43" s="208" t="inlineStr">
        <is>
          <t>On Day</t>
        </is>
      </c>
      <c r="B43" s="214" t="n"/>
      <c r="C43" s="109">
        <f>C42</f>
        <v/>
      </c>
      <c r="D43" s="18" t="n"/>
      <c r="E43" s="215">
        <f>IF(D43="", "",
 IF(D43=TIME(0,0,0), 0,
 IF(AND(D43&gt;=TIME(0,0,1), D43&lt;=TIME(2,0,0)), TIME(7,0,0),
 IF(AND(D43&gt;=TIME(6,0,0), D43&lt;=TIME(8,0,0)), TIME(12,0,0),
 IF(AND(D43&gt;TIME(8,0,0), D43&lt;=TIME(13,59,0)), TIME(15,0,0),
 IF(AND(D43&gt;=TIME(14,0,0), D43&lt;=TIME(17,59,0)), TIME(21,0,0),
 IF(AND(D43&gt;=TIME(18,0,0), D43&lt;=TIME(21,59,0)), TIME(0,0,0),
 IF(AND(D43&gt;=TIME(22,0,0), D43&lt;=TIME(23,59,59)), TIME(7,0,0), ""))))))))</f>
        <v/>
      </c>
      <c r="F43" s="216" t="n"/>
      <c r="G43" s="215">
        <f>IF(AND(D43&gt;=TIME(6,0,0),D43&lt;=TIME(8,0,0)),E43,"")</f>
        <v/>
      </c>
      <c r="H43" s="18" t="n"/>
      <c r="I43" s="19">
        <f>ROUND(IF(OR(D43="",E43="",E43=0),0,IF(H43="",MOD(E43-D43,1)*24,MOD(H43-D43,1)*24)),2)</f>
        <v/>
      </c>
      <c r="J43" s="212" t="n"/>
      <c r="K43" s="316" t="n"/>
      <c r="L43" s="183" t="n"/>
      <c r="M43" s="317">
        <f>MAX(0,V43-W43)</f>
        <v/>
      </c>
      <c r="N43" s="20">
        <f>(IF(OR($C43="",$D43=""),0,
 IF(OR($A42="Holiday",$A43="Holiday"),
    IF(ISNUMBER(MATCH(TRIM($B43),{"Phagwah","Good Friday","Easter Monday","Labour Day","Christmas","Eid ul Azha","Romans-2","Globe-12","Neptune P1"},0)),0,$I43),
 IF(AND(NOT(OR($A42="Annual Leave",$A43="Annual Leave")),$A43="Off day"),$I43,
  MAX(0,$I43-$V43)
  ))))+W43</f>
        <v/>
      </c>
      <c r="O43" s="20">
        <f>IF(AND(OR($A42="Holiday",$A43="Holiday"),
        ISNUMBER(MATCH(TRIM($B43),{"Phagwah","Good Friday","Easter Monday","Labour Day","Christmas","Eid ul Azha","Romans-2","Globe-12","Neptune P1"},0))),
   $I43,0)</f>
        <v/>
      </c>
      <c r="P43" s="20">
        <f>IF(OR($O$7="Canteen",$O$7="Head Office"),0,IF($I43&lt;=0,0,IF(AND($I42&lt;=0,OR(TRIM($J43)="Hebrews",TRIM($J43)="Romans",TRIM($J43)="Romans-2",TRIM($J43)="Globe",TRIM($J43)="Globe-12",TRIM($J43)="Neptune P1")),1,0)))</f>
        <v/>
      </c>
      <c r="Q43" s="21" t="n"/>
      <c r="R43" s="20">
        <f>IF(OR($O$7="Canteen",$O$7="Head Office"),0,IF(
  AND(
    SUMIFS(I:I, C:C, C43) &gt;= 8,
    COUNTIFS(C$14:C43, C43)=1,
    OR(
      TEXT(D43,"hh:mm:ss")="07:00:00",
      TEXT(D43,"hh:mm:ss")="15:00:00",
      TEXT(D43,"hh:mm:ss")="23:00:00",
      TEXT(D49,"hh:mm:ss")="07:00:00",
      TEXT(D49,"hh:mm:ss")="15:00:00",
      TEXT(D49,"hh:mm:ss")="23:00:00"
    )
  ),
  1,
  0
))</f>
        <v/>
      </c>
      <c r="S43" s="20">
        <f>IF(OR($A42="Annual Leave",$A43="Annual Leave"),IF(AND($A42&lt;&gt;"Annual Leave",$A43="Annual Leave"),8,0),0)</f>
        <v/>
      </c>
      <c r="T43" s="22" t="n"/>
      <c r="U43" s="144">
        <f>MAX(0,40-Y43)</f>
        <v/>
      </c>
      <c r="V43" s="351">
        <f>IF(OR($C43="",$D43=""),0,
 IF(OR($A42="Holiday",$A43="Holiday"),0,
 IF(AND(NOT(OR($A42="Annual Leave",$A43="Annual Leave")),$A43="Off day"),0,
  IF($I42+$I43&gt;=8,IF($I42&gt;=8,0,8-$I42),$I43)
  )))</f>
        <v/>
      </c>
      <c r="W43" s="351">
        <f>MAX(0,V43-U43)</f>
        <v/>
      </c>
      <c r="X43" s="351">
        <f>IF(C43="","",C43-WEEKDAY(C43,1)+1)</f>
        <v/>
      </c>
      <c r="Y43" s="351">
        <f>SUMPRODUCT(($X$14:$X42=X43)*(($V$14:$V42)+($O$14:$O42)))+IF(X43=X14,$L$11,0)</f>
        <v/>
      </c>
      <c r="Z43" s="351" t="n"/>
      <c r="AA43" s="351" t="n"/>
      <c r="AB43" s="351" t="n"/>
      <c r="AC43" s="351" t="n"/>
      <c r="AD43" s="351" t="n"/>
      <c r="AE43" s="351" t="n"/>
      <c r="AF43" s="351" t="n"/>
    </row>
    <row r="44" ht="24" customHeight="1" s="348" thickBot="1">
      <c r="A44" s="176" t="n"/>
      <c r="B44" s="176" t="n"/>
      <c r="C44" s="217" t="n"/>
      <c r="D44" s="110" t="n"/>
      <c r="E44" s="110" t="n"/>
      <c r="F44" s="218" t="n"/>
      <c r="G44" s="110" t="n"/>
      <c r="H44" s="110" t="n"/>
      <c r="I44" s="219" t="n"/>
      <c r="J44" s="219" t="n"/>
      <c r="K44" s="219" t="n"/>
      <c r="L44" s="219" t="n"/>
      <c r="M44" s="111">
        <f>MAX(0,V44-W44)</f>
        <v/>
      </c>
      <c r="N44" s="112">
        <f>(IF(OR($C44="",$D44=""),0,
 IF(OR($A44="Holiday",$A45="Holiday"),
    IF(ISNUMBER(MATCH(TRIM($B44),{"Phagwah","Good Friday","Easter Monday","Labour Day","Christmas","Eid ul Azha","Romans-2","Globe-12","Neptune P1"},0)),0,$I44),
 IF(AND(NOT(OR($A44="Annual Leave",$A45="Annual Leave")),$A44="Off day"),$I44,
  MAX(0,$I44-$V44)
  ))))+W44</f>
        <v/>
      </c>
      <c r="O44" s="112">
        <f>IF(AND(OR($A44="Holiday",$A45="Holiday"),
        ISNUMBER(MATCH(TRIM($B44),{"Phagwah","Good Friday","Easter Monday","Labour Day","Christmas","Eid ul Azha","Romans-2","Globe-12","Neptune P1"},0))),
   $I44,0)</f>
        <v/>
      </c>
      <c r="P44" s="112">
        <f>IF(OR($O$7="Canteen",$O$7="Head Office"),0,IF($I44&lt;=0,0,IF(OR(OR(TRIM($J44)="Hebrews",TRIM($J44)="Romans",TRIM($J44)="Romans-2",TRIM($J44)="Globe",TRIM($J44)="Globe-12",TRIM($J44)="Neptune P1"),AND($I45&gt;0,OR(TRIM($J45)="Hebrews",TRIM($J45)="Romans",TRIM($J45)="Romans-2",TRIM($J45)="Globe",TRIM($J45)="Globe-12",TRIM($J45)="Neptune P1"))),1,0)))</f>
        <v/>
      </c>
      <c r="Q44" s="113" t="n"/>
      <c r="R44" s="113" t="n"/>
      <c r="S44" s="112">
        <f>IF(OR($A44="Annual Leave",$A45="Annual Leave"),IF($A44="Annual Leave",8,0),0)</f>
        <v/>
      </c>
      <c r="T44" s="114" t="n"/>
      <c r="U44" s="144">
        <f>MAX(0,40-Y44)</f>
        <v/>
      </c>
      <c r="V44" s="351">
        <f>IF(OR($C44="",$D44=""),0,
 IF(OR($A44="Holiday",$A45="Holiday"),0,
 IF(AND(NOT(OR($A44="Annual Leave",$A45="Annual Leave")),$A44="Off day"),0,
  IF($I44+$I45&gt;=8,IF($I44&gt;=8,8,$I44),$I44)
  )))</f>
        <v/>
      </c>
      <c r="W44" s="351">
        <f>MAX(0,V44-U44)</f>
        <v/>
      </c>
      <c r="X44" s="351">
        <f>IF(C44="","",C44-WEEKDAY(C44,1)+1)</f>
        <v/>
      </c>
      <c r="Y44" s="351">
        <f>SUMPRODUCT(($X$14:$X43=X44)*(($V$14:$V43)+($O$14:$O43)))+IF(X44=X14,$L$11,0)</f>
        <v/>
      </c>
      <c r="Z44" s="351" t="n"/>
      <c r="AA44" s="351" t="n"/>
      <c r="AB44" s="351" t="n"/>
      <c r="AC44" s="351" t="n"/>
      <c r="AD44" s="351" t="n"/>
      <c r="AE44" s="351" t="n"/>
      <c r="AF44" s="351" t="n"/>
    </row>
    <row r="45" ht="24" customHeight="1" s="348" thickBot="1">
      <c r="A45" s="154" t="inlineStr">
        <is>
          <t>On Day</t>
        </is>
      </c>
      <c r="B45" s="318" t="n"/>
      <c r="C45" s="115">
        <f>C42+1</f>
        <v/>
      </c>
      <c r="D45" s="319" t="n"/>
      <c r="E45" s="320">
        <f>IF(D45="", "",
 IF(D45=TIME(0,0,0), 0,
 IF(AND(D45&gt;=TIME(0,0,1), D45&lt;=TIME(2,0,0)), TIME(7,0,0),
 IF(AND(D45&gt;=TIME(6,0,0), D45&lt;=TIME(8,0,0)), TIME(12,0,0),
 IF(AND(D45&gt;TIME(8,0,0), D45&lt;=TIME(13,59,0)), TIME(15,0,0),
 IF(AND(D45&gt;=TIME(14,0,0), D45&lt;=TIME(17,59,0)), TIME(21,0,0),
 IF(AND(D45&gt;=TIME(18,0,0), D45&lt;=TIME(21,59,0)), TIME(0,0,0),
 IF(AND(D45&gt;=TIME(22,0,0), D45&lt;=TIME(23,59,59)), TIME(7,0,0), ""))))))))</f>
        <v/>
      </c>
      <c r="F45" s="321" t="n"/>
      <c r="G45" s="320">
        <f>IF(AND(D45&gt;=TIME(6,0,0),D45&lt;=TIME(8,0,0)),E45,"")</f>
        <v/>
      </c>
      <c r="H45" s="319" t="n"/>
      <c r="I45" s="30">
        <f>ROUND(IF(OR(D45="",E45="",E45=0),0,IF(H45="",MOD(E45-D45,1)*24,MOD(H45-D45,1)*24)),2)</f>
        <v/>
      </c>
      <c r="J45" s="220" t="n"/>
      <c r="K45" s="274" t="n"/>
      <c r="L45" s="181" t="n"/>
      <c r="M45" s="275">
        <f>MAX(0,V45-W45)</f>
        <v/>
      </c>
      <c r="N45" s="322">
        <f>(IF(OR($C45="",$D45=""),0,
 IF(OR($A44="Holiday",$A45="Holiday"),
    IF(ISNUMBER(MATCH(TRIM($B45),{"Phagwah","Good Friday","Easter Monday","Labour Day","Christmas","Eid ul Azha","Romans-2","Globe-12","Neptune P1"},0)),0,$I45),
 IF(AND(NOT(OR($A44="Annual Leave",$A45="Annual Leave")),$A45="Off day"),$I45,
  MAX(0,$I45-$V45)
  ))))+W45</f>
        <v/>
      </c>
      <c r="O45" s="322">
        <f>IF(AND(OR($A44="Holiday",$A45="Holiday"),
        ISNUMBER(MATCH(TRIM($B45),{"Phagwah","Good Friday","Easter Monday","Labour Day","Christmas","Eid ul Azha","Romans-2","Globe-12","Neptune P1"},0))),
   $I45,0)</f>
        <v/>
      </c>
      <c r="P45" s="322">
        <f>IF(OR($O$7="Canteen",$O$7="Head Office"),0,IF($I45&lt;=0,0,IF(AND($I44&lt;=0,OR(TRIM($J45)="Hebrews",TRIM($J45)="Romans",TRIM($J45)="Romans-2",TRIM($J45)="Globe",TRIM($J45)="Globe-12",TRIM($J45)="Neptune P1")),1,0)))</f>
        <v/>
      </c>
      <c r="Q45" s="323" t="n"/>
      <c r="R45" s="322">
        <f>IF(OR($O$7="Canteen",$O$7="Head Office"),0,IF(
  AND(
    SUMIFS(I:I, C:C, C45) &gt;= 8,
    COUNTIFS(C$14:C45, C45)=1,
    OR(
      TEXT(D45,"hh:mm:ss")="07:00:00",
      TEXT(D45,"hh:mm:ss")="15:00:00",
      TEXT(D45,"hh:mm:ss")="23:00:00",
      TEXT(D46,"hh:mm:ss")="07:00:00",
      TEXT(D46,"hh:mm:ss")="15:00:00",
      TEXT(D46,"hh:mm:ss")="23:00:00"
    )
  ),
  1,
  0
))</f>
        <v/>
      </c>
      <c r="S45" s="322">
        <f>IF(OR($A44="Annual Leave",$A45="Annual Leave"),IF(AND($A44&lt;&gt;"Annual Leave",$A45="Annual Leave"),8,0),0)</f>
        <v/>
      </c>
      <c r="T45" s="116" t="n"/>
      <c r="U45" s="144">
        <f>MAX(0,40-Y45)</f>
        <v/>
      </c>
      <c r="V45" s="351">
        <f>IF(OR($C45="",$D45=""),0,
 IF(OR($A44="Holiday",$A45="Holiday"),0,
 IF(AND(NOT(OR($A44="Annual Leave",$A45="Annual Leave")),$A45="Off day"),0,
  IF($I44+$I45&gt;=8,IF($I44&gt;=8,0,8-$I44),$I45)
  )))</f>
        <v/>
      </c>
      <c r="W45" s="351">
        <f>MAX(0,V45-U45)</f>
        <v/>
      </c>
      <c r="X45" s="351">
        <f>IF(C45="","",C45-WEEKDAY(C45,1)+1)</f>
        <v/>
      </c>
      <c r="Y45" s="351">
        <f>SUMPRODUCT(($X$14:$X44=X45)*(($V$14:$V44)+($O$14:$O44)))+IF(X45=X14,$L$11,0)</f>
        <v/>
      </c>
      <c r="Z45" s="351" t="n"/>
      <c r="AA45" s="351" t="n"/>
      <c r="AB45" s="351" t="n"/>
      <c r="AC45" s="351" t="n"/>
      <c r="AD45" s="351" t="n"/>
      <c r="AE45" s="351" t="n"/>
      <c r="AF45" s="351" t="n"/>
    </row>
    <row r="46" ht="24" customHeight="1" s="348" thickBot="1">
      <c r="A46" s="154" t="inlineStr">
        <is>
          <t>On Day</t>
        </is>
      </c>
      <c r="B46" s="305" t="n"/>
      <c r="C46" s="90">
        <f>C45</f>
        <v/>
      </c>
      <c r="D46" s="80" t="n"/>
      <c r="E46" s="221">
        <f>IF(D46="", "",
 IF(D46=TIME(0,0,0), 0,
 IF(AND(D46&gt;=TIME(0,0,1), D46&lt;=TIME(2,0,0)), TIME(7,0,0),
 IF(AND(D46&gt;=TIME(6,0,0), D46&lt;=TIME(8,0,0)), TIME(12,0,0),
 IF(AND(D46&gt;TIME(8,0,0), D46&lt;=TIME(13,59,0)), TIME(15,0,0),
 IF(AND(D46&gt;=TIME(14,0,0), D46&lt;=TIME(17,59,0)), TIME(21,0,0),
 IF(AND(D46&gt;=TIME(18,0,0), D46&lt;=TIME(21,59,0)), TIME(0,0,0),
 IF(AND(D46&gt;=TIME(22,0,0), D46&lt;=TIME(23,59,59)), TIME(7,0,0), ""))))))))</f>
        <v/>
      </c>
      <c r="F46" s="156" t="n"/>
      <c r="G46" s="221">
        <f>IF(AND(D46&gt;=TIME(6,0,0),D46&lt;=TIME(8,0,0)),E46,"")</f>
        <v/>
      </c>
      <c r="H46" s="80" t="n"/>
      <c r="I46" s="30">
        <f>ROUND(IF(OR(D46="",E46="",E46=0),0,IF(H46="",MOD(E46-D46,1)*24,MOD(H46-D46,1)*24)),2)</f>
        <v/>
      </c>
      <c r="J46" s="158" t="n"/>
      <c r="K46" s="274" t="n"/>
      <c r="L46" s="189" t="n"/>
      <c r="M46" s="275">
        <f>MAX(0,V46-W46)</f>
        <v/>
      </c>
      <c r="N46" s="81">
        <f>(IF(OR($C46="",$D46=""),0,
 IF(OR($A46="Holiday",$A47="Holiday"),
    IF(ISNUMBER(MATCH(TRIM($B46),{"Phagwah","Good Friday","Easter Monday","Labour Day","Christmas","Eid ul Azha","Romans-2","Globe-12","Neptune P1"},0)),0,$I46),
 IF(AND(NOT(OR($A46="Annual Leave",$A47="Annual Leave")),$A46="Off day"),$I46,
  MAX(0,$I46-$V46)
  ))))+W46</f>
        <v/>
      </c>
      <c r="O46" s="81">
        <f>IF(AND(OR($A46="Holiday",$A47="Holiday"),
        ISNUMBER(MATCH(TRIM($B46),{"Phagwah","Good Friday","Easter Monday","Labour Day","Christmas","Eid ul Azha","Romans-2","Globe-12","Neptune P1"},0))),
   $I46,0)</f>
        <v/>
      </c>
      <c r="P46" s="81">
        <f>IF(OR($O$7="Canteen",$O$7="Head Office"),0,IF($I46&lt;=0,0,IF(OR(OR(TRIM($J46)="Hebrews",TRIM($J46)="Romans",TRIM($J46)="Romans-2",TRIM($J46)="Globe",TRIM($J46)="Globe-12",TRIM($J46)="Neptune P1"),AND($I47&gt;0,OR(TRIM($J47)="Hebrews",TRIM($J47)="Romans",TRIM($J47)="Romans-2",TRIM($J47)="Globe",TRIM($J47)="Globe-12",TRIM($J47)="Neptune P1"))),1,0)))</f>
        <v/>
      </c>
      <c r="Q46" s="82" t="n"/>
      <c r="R46" s="81">
        <f>IF(OR($O$7="Canteen",$O$7="Head Office"),0,IF(
  AND(
    SUMIFS(I:I, C:C, C46) &gt;= 8,
    COUNTIFS(C$14:C46, C46)=1,
    OR(
      TEXT(D46,"hh:mm:ss")="07:00:00",
      TEXT(D46,"hh:mm:ss")="15:00:00",
      TEXT(D46,"hh:mm:ss")="23:00:00",
      TEXT(D51,"hh:mm:ss")="07:00:00",
      TEXT(D51,"hh:mm:ss")="15:00:00",
      TEXT(D51,"hh:mm:ss")="23:00:00"
    )
  ),
  1,
  0
))</f>
        <v/>
      </c>
      <c r="S46" s="81">
        <f>IF(OR($A46="Annual Leave",$A47="Annual Leave"),IF($A46="Annual Leave",8,0),0)</f>
        <v/>
      </c>
      <c r="T46" s="117" t="n"/>
      <c r="U46" s="144">
        <f>MAX(0,40-Y46)</f>
        <v/>
      </c>
      <c r="V46" s="351">
        <f>IF(OR($C46="",$D46=""),0,
 IF(OR($A46="Holiday",$A47="Holiday"),0,
 IF(AND(NOT(OR($A46="Annual Leave",$A47="Annual Leave")),$A46="Off day"),0,
  IF($I46+$I47&gt;=8,IF($I46&gt;=8,8,$I46),$I46)
  )))</f>
        <v/>
      </c>
      <c r="W46" s="351">
        <f>MAX(0,V46-U46)</f>
        <v/>
      </c>
      <c r="X46" s="351">
        <f>IF(C46="","",C46-WEEKDAY(C46,1)+1)</f>
        <v/>
      </c>
      <c r="Y46" s="351">
        <f>SUMPRODUCT(($X$14:$X45=X46)*(($V$14:$V45)+($O$14:$O45)))+IF(X46=X14,$L$11,0)</f>
        <v/>
      </c>
      <c r="Z46" s="351" t="n"/>
      <c r="AA46" s="351" t="n"/>
      <c r="AB46" s="351" t="n"/>
      <c r="AC46" s="351" t="n"/>
      <c r="AD46" s="351" t="n"/>
      <c r="AE46" s="351" t="n"/>
      <c r="AF46" s="351" t="n"/>
    </row>
    <row r="47" ht="24" customHeight="1" s="348" thickBot="1">
      <c r="A47" s="184" t="inlineStr">
        <is>
          <t>On Day</t>
        </is>
      </c>
      <c r="B47" s="222" t="n"/>
      <c r="C47" s="118">
        <f>C45+1</f>
        <v/>
      </c>
      <c r="D47" s="83" t="n"/>
      <c r="E47" s="223">
        <f>IF(D47="", "",
 IF(D47=TIME(0,0,0), 0,
 IF(AND(D47&gt;=TIME(0,0,1), D47&lt;=TIME(2,0,0)), TIME(7,0,0),
 IF(AND(D47&gt;=TIME(6,0,0), D47&lt;=TIME(8,0,0)), TIME(12,0,0),
 IF(AND(D47&gt;TIME(8,0,0), D47&lt;=TIME(13,59,0)), TIME(15,0,0),
 IF(AND(D47&gt;=TIME(14,0,0), D47&lt;=TIME(17,59,0)), TIME(21,0,0),
 IF(AND(D47&gt;=TIME(18,0,0), D47&lt;=TIME(21,59,0)), TIME(0,0,0),
 IF(AND(D47&gt;=TIME(22,0,0), D47&lt;=TIME(23,59,59)), TIME(7,0,0), ""))))))))</f>
        <v/>
      </c>
      <c r="F47" s="224" t="n"/>
      <c r="G47" s="223">
        <f>IF(AND(D47&gt;=TIME(6,0,0),D47&lt;=TIME(8,0,0)),E47,"")</f>
        <v/>
      </c>
      <c r="H47" s="83" t="n"/>
      <c r="I47" s="23">
        <f>ROUND(IF(OR(D47="",E47="",E47=0),0,IF(H47="",MOD(E47-D47,1)*24,MOD(H47-D47,1)*24)),2)</f>
        <v/>
      </c>
      <c r="J47" s="225" t="n"/>
      <c r="K47" s="297" t="n"/>
      <c r="L47" s="181" t="n"/>
      <c r="M47" s="298">
        <f>MAX(0,V47-W47)</f>
        <v/>
      </c>
      <c r="N47" s="84">
        <f>(IF(OR($C47="",$D47=""),0,
 IF(OR($A46="Holiday",$A47="Holiday"),
    IF(ISNUMBER(MATCH(TRIM($B47),{"Phagwah","Good Friday","Easter Monday","Labour Day","Christmas","Eid ul Azha","Romans-2","Globe-12","Neptune P1"},0)),0,$I47),
 IF(AND(NOT(OR($A46="Annual Leave",$A47="Annual Leave")),$A47="Off day"),$I47,
  MAX(0,$I47-$V47)
  ))))+W47</f>
        <v/>
      </c>
      <c r="O47" s="84">
        <f>IF(AND(OR($A46="Holiday",$A47="Holiday"),
        ISNUMBER(MATCH(TRIM($B47),{"Phagwah","Good Friday","Easter Monday","Labour Day","Christmas","Eid ul Azha","Romans-2","Globe-12","Neptune P1"},0))),
   $I47,0)</f>
        <v/>
      </c>
      <c r="P47" s="84">
        <f>IF(OR($O$7="Canteen",$O$7="Head Office"),0,IF($I47&lt;=0,0,IF(AND($I46&lt;=0,OR(TRIM($J47)="Hebrews",TRIM($J47)="Romans",TRIM($J47)="Romans-2",TRIM($J47)="Globe",TRIM($J47)="Globe-12",TRIM($J47)="Neptune P1")),1,0)))</f>
        <v/>
      </c>
      <c r="Q47" s="85" t="n"/>
      <c r="R47" s="84">
        <f>IF(OR($O$7="Canteen",$O$7="Head Office"),0,IF(
  AND(
    SUMIFS(I:I, C:C, C47) &gt;= 8,
    COUNTIFS(C$14:C47, C47)=1,
    OR(
      TEXT(D47,"hh:mm:ss")="07:00:00",
      TEXT(D47,"hh:mm:ss")="15:00:00",
      TEXT(D47,"hh:mm:ss")="23:00:00",
      TEXT(D48,"hh:mm:ss")="07:00:00",
      TEXT(D48,"hh:mm:ss")="15:00:00",
      TEXT(D48,"hh:mm:ss")="23:00:00"
    )
  ),
  1,
  0
))</f>
        <v/>
      </c>
      <c r="S47" s="84">
        <f>IF(OR($A46="Annual Leave",$A47="Annual Leave"),IF(AND($A46&lt;&gt;"Annual Leave",$A47="Annual Leave"),8,0),0)</f>
        <v/>
      </c>
      <c r="T47" s="86" t="n"/>
      <c r="U47" s="144">
        <f>MAX(0,40-Y47)</f>
        <v/>
      </c>
      <c r="V47" s="351">
        <f>IF(OR($C47="",$D47=""),0,
 IF(OR($A46="Holiday",$A47="Holiday"),0,
 IF(AND(NOT(OR($A46="Annual Leave",$A47="Annual Leave")),$A47="Off day"),0,
  IF($I46+$I47&gt;=8,IF($I46&gt;=8,0,8-$I46),$I47)
  )))</f>
        <v/>
      </c>
      <c r="W47" s="351">
        <f>MAX(0,V47-U47)</f>
        <v/>
      </c>
      <c r="X47" s="351">
        <f>IF(C47="","",C47-WEEKDAY(C47,1)+1)</f>
        <v/>
      </c>
      <c r="Y47" s="351">
        <f>SUMPRODUCT(($X$14:$X46=X47)*(($V$14:$V46)+($O$14:$O46)))+IF(X47=X14,$L$11,0)</f>
        <v/>
      </c>
      <c r="Z47" s="351" t="n"/>
      <c r="AA47" s="351" t="n"/>
      <c r="AB47" s="351" t="n"/>
      <c r="AC47" s="351" t="n"/>
      <c r="AD47" s="351" t="n"/>
      <c r="AE47" s="351" t="n"/>
      <c r="AF47" s="351" t="n"/>
    </row>
    <row r="48" ht="24" customHeight="1" s="348" thickBot="1">
      <c r="A48" s="226" t="inlineStr">
        <is>
          <t>On Day</t>
        </is>
      </c>
      <c r="B48" s="299" t="n"/>
      <c r="C48" s="119">
        <f>C47</f>
        <v/>
      </c>
      <c r="D48" s="24" t="n"/>
      <c r="E48" s="227">
        <f>IF(D48="", "",
 IF(D48=TIME(0,0,0), 0,
 IF(AND(D48&gt;=TIME(0,0,1), D48&lt;=TIME(2,0,0)), TIME(7,0,0),
 IF(AND(D48&gt;=TIME(6,0,0), D48&lt;=TIME(8,0,0)), TIME(12,0,0),
 IF(AND(D48&gt;TIME(8,0,0), D48&lt;=TIME(13,59,0)), TIME(15,0,0),
 IF(AND(D48&gt;=TIME(14,0,0), D48&lt;=TIME(17,59,0)), TIME(21,0,0),
 IF(AND(D48&gt;=TIME(18,0,0), D48&lt;=TIME(21,59,0)), TIME(0,0,0),
 IF(AND(D48&gt;=TIME(22,0,0), D48&lt;=TIME(23,59,59)), TIME(7,0,0), ""))))))))</f>
        <v/>
      </c>
      <c r="F48" s="228" t="n"/>
      <c r="G48" s="227">
        <f>IF(AND(D48&gt;=TIME(6,0,0),D48&lt;=TIME(8,0,0)),E48,"")</f>
        <v/>
      </c>
      <c r="H48" s="300" t="n"/>
      <c r="I48" s="87">
        <f>ROUND(IF(OR(D48="",E48="",E48=0),0,IF(H48="",MOD(E48-D48,1)*24,MOD(H48-D48,1)*24)),2)</f>
        <v/>
      </c>
      <c r="J48" s="190" t="n"/>
      <c r="K48" s="297" t="n"/>
      <c r="L48" s="183" t="n"/>
      <c r="M48" s="324">
        <f>MAX(0,V48-W48)</f>
        <v/>
      </c>
      <c r="N48" s="302">
        <f>(IF(OR($C48="",$D48=""),0,
 IF(OR($A48="Holiday",$A49="Holiday"),
    IF(ISNUMBER(MATCH(TRIM($B48),{"Phagwah","Good Friday","Easter Monday","Labour Day","Christmas","Eid ul Azha","Romans-2","Globe-12","Neptune P1"},0)),0,$I48),
 IF(AND(NOT(OR($A48="Annual Leave",$A49="Annual Leave")),$A48="Off day"),$I48,
  MAX(0,$I48-$V48)
  ))))+W48</f>
        <v/>
      </c>
      <c r="O48" s="303" t="n"/>
      <c r="P48" s="229">
        <f>IF(OR($O$7="Canteen",$O$7="Head Office"),0,IF($I48&lt;=0,0,IF(OR(OR(TRIM($J48)="Hebrews",TRIM($J48)="Romans",TRIM($J48)="Romans-2",TRIM($J48)="Globe",TRIM($J48)="Globe-12",TRIM($J48)="Neptune P1"),AND($I49&gt;0,OR(TRIM($J49)="Hebrews",TRIM($J49)="Romans",TRIM($J49)="Romans-2",TRIM($J49)="Globe",TRIM($J49)="Globe-12",TRIM($J49)="Neptune P1"))),1,0)))</f>
        <v/>
      </c>
      <c r="Q48" s="303" t="n"/>
      <c r="R48" s="302">
        <f>IF(OR($O$7="Canteen",$O$7="Head Office"),0,IF(
  AND(
    SUMIFS(I:I, C:C, C48) &gt;= 8,
    COUNTIFS(C$14:C48, C48)=1,
    OR(
      TEXT(D48,"hh:mm:ss")="07:00:00",
      TEXT(D48,"hh:mm:ss")="15:00:00",
      TEXT(D48,"hh:mm:ss")="23:00:00",
      TEXT(D53,"hh:mm:ss")="07:00:00",
      TEXT(D53,"hh:mm:ss")="15:00:00",
      TEXT(D53,"hh:mm:ss")="23:00:00"
    )
  ),
  1,
  0
))</f>
        <v/>
      </c>
      <c r="S48" s="303" t="n"/>
      <c r="T48" s="304" t="n"/>
      <c r="U48" s="144">
        <f>MAX(0,40-Y48)</f>
        <v/>
      </c>
      <c r="V48" s="351">
        <f>IF(OR($C48="",$D48=""),0,
 IF(OR($A48="Holiday",$A49="Holiday"),0,
 IF(AND(NOT(OR($A48="Annual Leave",$A49="Annual Leave")),$A48="Off day"),0,
  IF($I48+$I49&gt;=8,IF($I48&gt;=8,8,$I48),$I48)
  )))</f>
        <v/>
      </c>
      <c r="W48" s="351">
        <f>MAX(0,V48-U48)</f>
        <v/>
      </c>
      <c r="X48" s="351">
        <f>IF(C48="","",C48-WEEKDAY(C48,1)+1)</f>
        <v/>
      </c>
      <c r="Y48" s="351">
        <f>SUMPRODUCT(($X$14:$X47=X48)*(($V$14:$V47)+($O$14:$O47)))+IF(X48=X14,$L$11,0)</f>
        <v/>
      </c>
      <c r="Z48" s="351" t="n"/>
      <c r="AA48" s="351" t="n"/>
      <c r="AB48" s="351" t="n"/>
      <c r="AC48" s="351" t="n"/>
      <c r="AD48" s="351" t="n"/>
      <c r="AE48" s="351" t="n"/>
      <c r="AF48" s="351" t="n"/>
    </row>
    <row r="49" ht="24" customHeight="1" s="348" thickBot="1">
      <c r="A49" s="230" t="n"/>
      <c r="B49" s="355" t="n"/>
      <c r="C49" s="231" t="n"/>
      <c r="D49" s="232" t="n"/>
      <c r="E49" s="232" t="n"/>
      <c r="F49" s="232" t="n"/>
      <c r="G49" s="232" t="n"/>
      <c r="H49" s="233" t="inlineStr">
        <is>
          <t>Total Hrs:</t>
        </is>
      </c>
      <c r="I49" s="122">
        <f>SUM(I14:I48)</f>
        <v/>
      </c>
      <c r="J49" s="234" t="n"/>
      <c r="K49" s="234" t="n"/>
      <c r="L49" s="235" t="n"/>
      <c r="M49" s="120">
        <f>SUM(M14:M48)</f>
        <v/>
      </c>
      <c r="N49" s="120">
        <f>SUM(N14:N48)</f>
        <v/>
      </c>
      <c r="O49" s="120">
        <f>SUM(O14:O48)</f>
        <v/>
      </c>
      <c r="P49" s="120">
        <f>SUM(P14:P48)</f>
        <v/>
      </c>
      <c r="Q49" s="120">
        <f>IF($O$6&lt;&gt;"Armed",0,LOOKUP($Q$50,{0,1,2,3,4,5,6,7,8,9,10,11,12,13,14},{0,384,769,1153,1153,1538,1923,2307,2692,3076,3461,3846,4239,4615,5000}))</f>
        <v/>
      </c>
      <c r="R49" s="120">
        <f>SUM(R14:R48)</f>
        <v/>
      </c>
      <c r="S49" s="120">
        <f>SUM(S14:S48)</f>
        <v/>
      </c>
      <c r="T49" s="121">
        <f>SUM(T30:T43)</f>
        <v/>
      </c>
      <c r="U49" s="144">
        <f>MIN(U48,0)</f>
        <v/>
      </c>
      <c r="V49" s="351">
        <f>SUM(V14:V48)</f>
        <v/>
      </c>
      <c r="W49" s="351">
        <f>SUM(W14:W48)</f>
        <v/>
      </c>
      <c r="X49" s="351" t="n"/>
      <c r="Y49" s="351" t="n"/>
      <c r="Z49" s="351" t="n"/>
      <c r="AA49" s="351" t="n"/>
      <c r="AB49" s="351" t="n"/>
      <c r="AC49" s="351" t="n"/>
      <c r="AD49" s="351" t="n"/>
      <c r="AE49" s="351" t="n"/>
      <c r="AF49" s="351" t="n"/>
    </row>
    <row r="50" ht="24" customHeight="1" s="348">
      <c r="A50" s="351" t="n"/>
      <c r="B50" s="351" t="n"/>
      <c r="C50" s="6" t="n"/>
      <c r="D50" s="6" t="n"/>
      <c r="E50" s="6" t="n"/>
      <c r="F50" s="6" t="n"/>
      <c r="G50" s="6" t="n"/>
      <c r="H50" s="336" t="n"/>
      <c r="I50" s="351" t="n"/>
      <c r="J50" s="336" t="n"/>
      <c r="K50" s="336" t="n"/>
      <c r="L50" s="336" t="n"/>
      <c r="M50" s="28" t="n"/>
      <c r="N50" s="28" t="n"/>
      <c r="O50" s="28" t="n"/>
      <c r="P50" s="241" t="inlineStr">
        <is>
          <t>Days Worked</t>
        </is>
      </c>
      <c r="Q50" s="29">
        <f>SUM(--(SUM(I14:I15)&gt;0),--(SUM(I16:I17)&gt;0),--(SUM(I18:I19)&gt;0),--(SUM(I20:I21)&gt;0),--(SUM(I22:I23)&gt;0),--(SUM(I24:I25)&gt;0),--(SUM(I26:I27)&gt;0),--(SUM(I30:I31)&gt;0),--(SUM(I32:I33)&gt;0),--(SUM(I34:I35)&gt;0),--(SUM(I36:I37)&gt;0),--(SUM(I38:I39)&gt;0),--(SUM(I40:I41)&gt;0),--(SUM(I42:I43)&gt;0),--(SUM(I45:I46)&gt;0),--(SUM(I47:I48)&gt;0))</f>
        <v/>
      </c>
      <c r="R50" s="28" t="n"/>
      <c r="S50" s="28" t="n"/>
      <c r="T50" s="28" t="n"/>
      <c r="U50" s="144" t="n"/>
      <c r="V50" s="351" t="n"/>
      <c r="W50" s="351" t="n"/>
      <c r="X50" s="351" t="n"/>
      <c r="Y50" s="351" t="n"/>
      <c r="Z50" s="351" t="n"/>
      <c r="AA50" s="351" t="n"/>
      <c r="AB50" s="351" t="n"/>
      <c r="AC50" s="351" t="n"/>
      <c r="AD50" s="351" t="n"/>
      <c r="AE50" s="351" t="n"/>
      <c r="AF50" s="351" t="n"/>
    </row>
    <row r="51" ht="24" customHeight="1" s="348">
      <c r="A51" s="351" t="n"/>
      <c r="B51" s="351" t="n"/>
      <c r="C51" s="345" t="n"/>
      <c r="D51" s="362" t="n"/>
      <c r="E51" s="362" t="n"/>
      <c r="F51" s="334" t="n"/>
      <c r="G51" s="362" t="n"/>
      <c r="H51" s="336" t="n"/>
      <c r="I51" s="351" t="n"/>
      <c r="J51" s="336" t="n"/>
      <c r="K51" s="336" t="n"/>
      <c r="L51" s="336" t="n"/>
      <c r="M51" s="236" t="n"/>
      <c r="N51" s="236" t="n"/>
      <c r="O51" s="236" t="n"/>
      <c r="P51" s="236" t="n"/>
      <c r="Q51" s="236" t="n"/>
      <c r="R51" s="236" t="n"/>
      <c r="S51" s="236" t="n"/>
      <c r="T51" s="236" t="n"/>
      <c r="U51" s="144" t="n"/>
      <c r="V51" s="351" t="n"/>
      <c r="W51" s="351" t="n"/>
      <c r="X51" s="351" t="n"/>
      <c r="Y51" s="351" t="n"/>
      <c r="Z51" s="351" t="n"/>
      <c r="AA51" s="351" t="n"/>
      <c r="AB51" s="351" t="n"/>
      <c r="AC51" s="351" t="n"/>
      <c r="AD51" s="351" t="n"/>
      <c r="AE51" s="351" t="n"/>
      <c r="AF51" s="351" t="n"/>
    </row>
    <row r="52">
      <c r="A52" s="351" t="n"/>
      <c r="B52" s="351" t="n"/>
      <c r="C52" s="329" t="inlineStr">
        <is>
          <t>Supervisor Signature</t>
        </is>
      </c>
      <c r="D52" s="363" t="n"/>
      <c r="E52" s="363" t="n"/>
      <c r="F52" s="329" t="inlineStr">
        <is>
          <t>Date</t>
        </is>
      </c>
      <c r="G52" s="363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351" t="n"/>
      <c r="V52" s="351" t="n"/>
      <c r="W52" s="351" t="n"/>
      <c r="X52" s="351" t="n"/>
      <c r="Y52" s="351" t="n"/>
      <c r="Z52" s="351" t="n"/>
      <c r="AA52" s="351" t="n"/>
      <c r="AB52" s="351" t="n"/>
      <c r="AC52" s="351" t="n"/>
      <c r="AD52" s="351" t="n"/>
      <c r="AE52" s="351" t="n"/>
      <c r="AF52" s="351" t="n"/>
    </row>
    <row r="53" ht="26.25" customHeight="1" s="348">
      <c r="A53" s="351" t="n"/>
      <c r="B53" s="351" t="n"/>
      <c r="C53" s="345" t="n"/>
      <c r="D53" s="362" t="n"/>
      <c r="E53" s="362" t="n"/>
      <c r="F53" s="331" t="n"/>
      <c r="G53" s="362" t="n"/>
      <c r="H53" s="6" t="n"/>
      <c r="I53" s="6" t="n"/>
      <c r="J53" s="6" t="n"/>
      <c r="K53" s="6" t="n"/>
      <c r="L53" s="6" t="n"/>
      <c r="M53" s="6" t="n"/>
      <c r="N53" s="237" t="n"/>
      <c r="O53" s="238" t="n"/>
      <c r="P53" s="346" t="n"/>
      <c r="Q53" s="351" t="n"/>
      <c r="R53" s="351" t="n"/>
      <c r="S53" s="351" t="n"/>
      <c r="T53" s="351" t="n"/>
      <c r="U53" s="351" t="n"/>
      <c r="V53" s="351" t="n"/>
      <c r="W53" s="351" t="n"/>
      <c r="X53" s="351" t="n"/>
      <c r="Y53" s="351" t="n"/>
      <c r="Z53" s="351" t="n"/>
      <c r="AA53" s="351" t="n"/>
      <c r="AB53" s="351" t="n"/>
      <c r="AC53" s="351" t="n"/>
      <c r="AD53" s="351" t="n"/>
      <c r="AE53" s="351" t="n"/>
      <c r="AF53" s="351" t="n"/>
    </row>
    <row r="54">
      <c r="A54" s="351" t="n"/>
      <c r="B54" s="351" t="n"/>
      <c r="C54" s="329" t="inlineStr">
        <is>
          <t>Manager Signature</t>
        </is>
      </c>
      <c r="D54" s="363" t="n"/>
      <c r="E54" s="363" t="n"/>
      <c r="F54" s="329" t="inlineStr">
        <is>
          <t>Date</t>
        </is>
      </c>
      <c r="G54" s="363" t="n"/>
      <c r="H54" s="6" t="n"/>
      <c r="I54" s="239" t="inlineStr">
        <is>
          <t>{42}</t>
        </is>
      </c>
      <c r="J54" s="239" t="n"/>
      <c r="K54" s="239" t="n"/>
      <c r="L54" s="239" t="n"/>
      <c r="M54" s="6" t="n"/>
      <c r="N54" s="6" t="n"/>
      <c r="O54" s="6" t="n"/>
      <c r="P54" s="6" t="n"/>
      <c r="Q54" s="6" t="n"/>
      <c r="R54" s="6" t="n"/>
      <c r="S54" s="6" t="n"/>
      <c r="T54" s="6" t="n"/>
      <c r="U54" s="351" t="n"/>
      <c r="V54" s="351" t="n"/>
      <c r="W54" s="351" t="n"/>
      <c r="X54" s="351" t="n"/>
      <c r="Y54" s="351" t="n"/>
      <c r="Z54" s="351" t="n"/>
      <c r="AA54" s="351" t="n"/>
      <c r="AB54" s="351" t="n"/>
      <c r="AC54" s="351" t="n"/>
      <c r="AD54" s="351" t="n"/>
      <c r="AE54" s="351" t="n"/>
      <c r="AF54" s="351" t="n"/>
    </row>
    <row r="55">
      <c r="A55" s="351" t="n"/>
      <c r="B55" s="351" t="n"/>
      <c r="C55" s="240" t="n"/>
      <c r="D55" s="240" t="n"/>
      <c r="E55" s="240" t="n"/>
      <c r="F55" s="240" t="n"/>
      <c r="G55" s="240" t="n"/>
      <c r="H55" s="240" t="n"/>
      <c r="I55" s="240" t="n"/>
      <c r="J55" s="240" t="n"/>
      <c r="K55" s="240" t="n"/>
      <c r="L55" s="240" t="n"/>
      <c r="M55" s="240" t="n"/>
      <c r="N55" s="240" t="n"/>
      <c r="O55" s="240" t="n"/>
      <c r="P55" s="240" t="n"/>
      <c r="Q55" s="240" t="n"/>
      <c r="R55" s="240" t="n"/>
      <c r="S55" s="240" t="n"/>
      <c r="T55" s="240" t="n"/>
      <c r="U55" s="351" t="n"/>
      <c r="V55" s="351" t="n"/>
      <c r="W55" s="351" t="n"/>
      <c r="X55" s="351" t="n"/>
      <c r="Y55" s="351" t="n"/>
      <c r="Z55" s="351" t="n"/>
      <c r="AA55" s="351" t="n"/>
      <c r="AB55" s="351" t="n"/>
      <c r="AC55" s="351" t="n"/>
      <c r="AD55" s="351" t="n"/>
      <c r="AE55" s="351" t="n"/>
      <c r="AF55" s="35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45"/>
  <mergeCells count="33">
    <mergeCell ref="C54:E54"/>
    <mergeCell ref="V2:W2"/>
    <mergeCell ref="C8:F8"/>
    <mergeCell ref="F54:G54"/>
    <mergeCell ref="H10:I10"/>
    <mergeCell ref="C7:F7"/>
    <mergeCell ref="K5:L5"/>
    <mergeCell ref="M5:N5"/>
    <mergeCell ref="H50:I50"/>
    <mergeCell ref="C51:E51"/>
    <mergeCell ref="A1:T1"/>
    <mergeCell ref="C52:E52"/>
    <mergeCell ref="V3:AB3"/>
    <mergeCell ref="F51:G51"/>
    <mergeCell ref="M10:N10"/>
    <mergeCell ref="H51:I51"/>
    <mergeCell ref="C6:F6"/>
    <mergeCell ref="C5:F5"/>
    <mergeCell ref="M7:N7"/>
    <mergeCell ref="M6:N6"/>
    <mergeCell ref="C53:E53"/>
    <mergeCell ref="H7:I7"/>
    <mergeCell ref="H28:I28"/>
    <mergeCell ref="C10:F10"/>
    <mergeCell ref="M8:N8"/>
    <mergeCell ref="F52:G52"/>
    <mergeCell ref="P53:T53"/>
    <mergeCell ref="AA2:AB2"/>
    <mergeCell ref="K10:L10"/>
    <mergeCell ref="H5:I5"/>
    <mergeCell ref="K4:L4"/>
    <mergeCell ref="M4:N4"/>
    <mergeCell ref="F53:G53"/>
  </mergeCells>
  <dataValidations count="5">
    <dataValidation sqref="A14:A48" showDropDown="0" showInputMessage="0" showErrorMessage="0" allowBlank="1" type="list">
      <formula1>"On Day,Off Day,Sick,Absent,Holiday,Annual Leave"</formula1>
    </dataValidation>
    <dataValidation sqref="B14:B48" showDropDown="0" showInputMessage="0" showErrorMessage="0" allowBlank="1" type="list">
      <formula1>"Holiday Double,Phagwah,Good Friday,Easter Monday,Labour Day,Christmas,Eid ul Azha"</formula1>
    </dataValidation>
    <dataValidation sqref="J14:J48" showDropDown="0" showInputMessage="0" showErrorMessage="0" allowBlank="1" type="list">
      <formula1>_xlfn._LONGTEXT("Unico,Unico-2,Unico-42,Unico-44,Unico-46,Unico-47,Unico-48,Unico-49,Globe,Globe-12,Hebrews,Romans-2,Beacon,Numbers,Zebra-24,Sunrise,Sunrise-1,Sunflower 6,Sunset 12,Ripple,Neptune P1,Neptune P2,Neptune P3,Neptune P4,Neptune P5,Neptune P6,Neptune P7,Rainbow"," 1,Rainbow 2,Citadel,Sunset 11,Autumn,Autumn-2,Miracle,Miracle 1,Canteen,Guard Hut")</formula1>
    </dataValidation>
    <dataValidation sqref="O7" showDropDown="0" showInputMessage="0" showErrorMessage="0" allowBlank="1" type="list">
      <formula1>"Caricom,EU,UN,DMC,ARU,Head Office,Canteen"</formula1>
    </dataValidation>
    <dataValidation sqref="O6" showDropDown="0" showInputMessage="0" showErrorMessage="0" allowBlank="1" type="list">
      <formula1>"Unarmed,Armed"</formula1>
    </dataValidation>
  </dataValidations>
  <printOptions horizontalCentered="1"/>
  <pageMargins left="0.5" right="0.5" top="0.5" bottom="1" header="0.5" footer="0.5"/>
  <pageSetup orientation="portrait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AL55"/>
  <sheetViews>
    <sheetView topLeftCell="A18" workbookViewId="0">
      <selection activeCell="A14" sqref="A14"/>
    </sheetView>
  </sheetViews>
  <sheetFormatPr baseColWidth="8" defaultRowHeight="13.5"/>
  <cols>
    <col width="12.28515625" customWidth="1" style="348" min="1" max="1"/>
    <col width="15.140625" customWidth="1" style="348" min="2" max="2"/>
    <col width="12.42578125" customWidth="1" style="348" min="3" max="3"/>
    <col width="9.28515625" customWidth="1" style="348" min="4" max="4"/>
    <col hidden="1" width="9.28515625" customWidth="1" style="348" min="5" max="5"/>
    <col hidden="1" width="2" customWidth="1" style="348" min="6" max="6"/>
    <col hidden="1" width="12.5703125" customWidth="1" style="348" min="7" max="7"/>
    <col width="9.28515625" customWidth="1" style="348" min="8" max="8"/>
    <col width="6.5703125" customWidth="1" style="348" min="9" max="9"/>
    <col width="10.140625" customWidth="1" style="348" min="10" max="10"/>
    <col width="15.28515625" customWidth="1" style="348" min="11" max="11"/>
    <col width="10.5703125" customWidth="1" style="348" min="12" max="12"/>
    <col width="11" customWidth="1" style="348" min="13" max="13"/>
    <col width="9.85546875" customWidth="1" style="348" min="14" max="14"/>
    <col width="11.140625" customWidth="1" style="348" min="15" max="15"/>
    <col width="9.85546875" customWidth="1" style="348" min="16" max="16"/>
    <col width="10.28515625" customWidth="1" style="348" min="17" max="17"/>
    <col width="8.85546875" customWidth="1" style="348" min="18" max="19"/>
    <col width="45.28515625" customWidth="1" style="348" min="20" max="20"/>
    <col width="9.140625" customWidth="1" style="348" min="21" max="21"/>
    <col width="3.140625" customWidth="1" style="348" min="22" max="29"/>
    <col width="10.28515625" customWidth="1" style="348" min="30" max="30"/>
  </cols>
  <sheetData>
    <row r="1" ht="32.25" customFormat="1" customHeight="1" s="1" thickBot="1">
      <c r="A1" s="332" t="n"/>
      <c r="B1" s="354" t="n"/>
      <c r="C1" s="354" t="n"/>
      <c r="D1" s="354" t="n"/>
      <c r="E1" s="354" t="n"/>
      <c r="F1" s="354" t="n"/>
      <c r="G1" s="354" t="n"/>
      <c r="H1" s="354" t="n"/>
      <c r="I1" s="354" t="n"/>
      <c r="J1" s="354" t="n"/>
      <c r="K1" s="354" t="n"/>
      <c r="L1" s="354" t="n"/>
      <c r="M1" s="354" t="n"/>
      <c r="N1" s="354" t="n"/>
      <c r="O1" s="354" t="n"/>
      <c r="P1" s="354" t="n"/>
      <c r="Q1" s="354" t="n"/>
      <c r="R1" s="354" t="n"/>
      <c r="S1" s="354" t="n"/>
      <c r="T1" s="355" t="n"/>
      <c r="U1" s="351" t="n"/>
      <c r="V1" s="351" t="n"/>
      <c r="W1" s="351" t="n"/>
      <c r="X1" s="351" t="n"/>
      <c r="Y1" s="351" t="n"/>
      <c r="Z1" s="351" t="n"/>
      <c r="AA1" s="351" t="n"/>
      <c r="AB1" s="351" t="n"/>
      <c r="AC1" s="351" t="n"/>
      <c r="AD1" s="126" t="n"/>
      <c r="AE1" s="351" t="n"/>
      <c r="AF1" s="351" t="n"/>
    </row>
    <row r="2" ht="15" customFormat="1" customHeight="1" s="1">
      <c r="A2" s="351" t="n"/>
      <c r="B2" s="351" t="n"/>
      <c r="C2" s="127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128" t="n"/>
      <c r="U2" s="351" t="n"/>
      <c r="V2" s="343" t="n">
        <v>2025</v>
      </c>
      <c r="W2" s="356" t="n"/>
      <c r="X2" s="351" t="n"/>
      <c r="Y2" s="351" t="n"/>
      <c r="Z2" s="129" t="inlineStr">
        <is>
          <t>Month:</t>
        </is>
      </c>
      <c r="AA2" s="343" t="n">
        <v>3</v>
      </c>
      <c r="AB2" s="356" t="n"/>
      <c r="AC2" s="351" t="n"/>
      <c r="AD2" s="351" t="n"/>
      <c r="AE2" s="351" t="n"/>
      <c r="AF2" s="351" t="n"/>
    </row>
    <row r="3" ht="15.6" customHeight="1" s="348" thickBot="1">
      <c r="A3" s="351" t="n"/>
      <c r="B3" s="351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351" t="n"/>
      <c r="V3" s="333">
        <f>DATE(V2,AA2,1)</f>
        <v/>
      </c>
      <c r="W3" s="357" t="n"/>
      <c r="X3" s="357" t="n"/>
      <c r="Y3" s="357" t="n"/>
      <c r="Z3" s="357" t="n"/>
      <c r="AA3" s="357" t="n"/>
      <c r="AB3" s="358" t="n"/>
      <c r="AC3" s="351" t="n"/>
      <c r="AD3" s="351" t="n"/>
      <c r="AE3" s="351" t="n"/>
      <c r="AF3" s="249" t="n"/>
    </row>
    <row r="4" ht="21" customHeight="1" s="348" thickBot="1">
      <c r="A4" s="351" t="n"/>
      <c r="B4" s="351" t="n"/>
      <c r="C4" s="25" t="inlineStr">
        <is>
          <t>Federal Manangement Systems</t>
        </is>
      </c>
      <c r="D4" s="25" t="n"/>
      <c r="E4" s="25" t="n"/>
      <c r="F4" s="25" t="n"/>
      <c r="G4" s="25" t="n"/>
      <c r="H4" s="6" t="n"/>
      <c r="I4" s="6" t="n"/>
      <c r="J4" s="6" t="n"/>
      <c r="K4" s="330" t="inlineStr">
        <is>
          <t>Employee Number:</t>
        </is>
      </c>
      <c r="L4" s="351" t="n"/>
      <c r="M4" s="342" t="inlineStr">
        <is>
          <t>1641</t>
        </is>
      </c>
      <c r="N4" s="355" t="n"/>
      <c r="O4" s="6" t="n"/>
      <c r="P4" s="6" t="n"/>
      <c r="Q4" s="6" t="n"/>
      <c r="R4" s="6" t="n"/>
      <c r="S4" s="6" t="n"/>
      <c r="T4" s="6" t="n"/>
      <c r="U4" s="351" t="n"/>
      <c r="V4" s="130" t="inlineStr">
        <is>
          <t>Su</t>
        </is>
      </c>
      <c r="W4" s="131" t="inlineStr">
        <is>
          <t>M</t>
        </is>
      </c>
      <c r="X4" s="131" t="inlineStr">
        <is>
          <t>Tu</t>
        </is>
      </c>
      <c r="Y4" s="131" t="inlineStr">
        <is>
          <t>W</t>
        </is>
      </c>
      <c r="Z4" s="131" t="inlineStr">
        <is>
          <t>Th</t>
        </is>
      </c>
      <c r="AA4" s="131" t="inlineStr">
        <is>
          <t>F</t>
        </is>
      </c>
      <c r="AB4" s="132" t="inlineStr">
        <is>
          <t>Sa</t>
        </is>
      </c>
      <c r="AC4" s="351" t="n"/>
      <c r="AD4" s="133" t="inlineStr">
        <is>
          <t>Overtime Options</t>
        </is>
      </c>
      <c r="AE4" s="351" t="n"/>
      <c r="AF4" s="351" t="n"/>
      <c r="AJ4" s="257" t="n"/>
    </row>
    <row r="5" ht="14.1" customHeight="1" s="348" thickBot="1">
      <c r="A5" s="351" t="n"/>
      <c r="B5" s="351" t="n"/>
      <c r="C5" s="337" t="n"/>
      <c r="D5" s="351" t="n"/>
      <c r="E5" s="351" t="n"/>
      <c r="F5" s="351" t="n"/>
      <c r="G5" s="6" t="n"/>
      <c r="H5" s="340" t="n"/>
      <c r="I5" s="351" t="n"/>
      <c r="J5" s="340" t="n"/>
      <c r="K5" s="344" t="inlineStr">
        <is>
          <t>Employee Name:</t>
        </is>
      </c>
      <c r="L5" s="359" t="n"/>
      <c r="M5" s="342" t="inlineStr">
        <is>
          <t>De Santos, Sandra</t>
        </is>
      </c>
      <c r="N5" s="355" t="n"/>
      <c r="O5" s="337" t="n"/>
      <c r="P5" s="337" t="n"/>
      <c r="Q5" s="337" t="n"/>
      <c r="R5" s="337" t="n"/>
      <c r="S5" s="337" t="n"/>
      <c r="T5" s="337" t="n"/>
      <c r="U5" s="351" t="n"/>
      <c r="V5" s="263">
        <f>IF(MONTH($V$3)&lt;&gt;MONTH($V$3-WEEKDAY($V$3,1)+(ROW(V5)-ROW($V$5))*7+(COLUMN(V5)-COLUMN($V$5)+1)),"",$V$3-WEEKDAY($V$3,1)+(ROW(V5)-ROW($V$5))*7+(COLUMN(V5)-COLUMN($V$5)+1))</f>
        <v/>
      </c>
      <c r="W5" s="263">
        <f>IF(MONTH($V$3)&lt;&gt;MONTH($V$3-WEEKDAY($V$3,1)+(ROW(W5)-ROW($V$5))*7+(COLUMN(W5)-COLUMN($V$5)+1)),"",$V$3-WEEKDAY($V$3,1)+(ROW(W5)-ROW($V$5))*7+(COLUMN(W5)-COLUMN($V$5)+1))</f>
        <v/>
      </c>
      <c r="X5" s="263">
        <f>IF(MONTH($V$3)&lt;&gt;MONTH($V$3-WEEKDAY($V$3,1)+(ROW(X5)-ROW($V$5))*7+(COLUMN(X5)-COLUMN($V$5)+1)),"",$V$3-WEEKDAY($V$3,1)+(ROW(X5)-ROW($V$5))*7+(COLUMN(X5)-COLUMN($V$5)+1))</f>
        <v/>
      </c>
      <c r="Y5" s="263">
        <f>IF(MONTH($V$3)&lt;&gt;MONTH($V$3-WEEKDAY($V$3,1)+(ROW(Y5)-ROW($V$5))*7+(COLUMN(Y5)-COLUMN($V$5)+1)),"",$V$3-WEEKDAY($V$3,1)+(ROW(Y5)-ROW($V$5))*7+(COLUMN(Y5)-COLUMN($V$5)+1))</f>
        <v/>
      </c>
      <c r="Z5" s="263">
        <f>IF(MONTH($V$3)&lt;&gt;MONTH($V$3-WEEKDAY($V$3,1)+(ROW(Z5)-ROW($V$5))*7+(COLUMN(Z5)-COLUMN($V$5)+1)),"",$V$3-WEEKDAY($V$3,1)+(ROW(Z5)-ROW($V$5))*7+(COLUMN(Z5)-COLUMN($V$5)+1))</f>
        <v/>
      </c>
      <c r="AA5" s="263">
        <f>IF(MONTH($V$3)&lt;&gt;MONTH($V$3-WEEKDAY($V$3,1)+(ROW(AA5)-ROW($V$5))*7+(COLUMN(AA5)-COLUMN($V$5)+1)),"",$V$3-WEEKDAY($V$3,1)+(ROW(AA5)-ROW($V$5))*7+(COLUMN(AA5)-COLUMN($V$5)+1))</f>
        <v/>
      </c>
      <c r="AB5" s="263">
        <f>IF(MONTH($V$3)&lt;&gt;MONTH($V$3-WEEKDAY($V$3,1)+(ROW(AB5)-ROW($V$5))*7+(COLUMN(AB5)-COLUMN($V$5)+1)),"",$V$3-WEEKDAY($V$3,1)+(ROW(AB5)-ROW($V$5))*7+(COLUMN(AB5)-COLUMN($V$5)+1))</f>
        <v/>
      </c>
      <c r="AC5" s="351" t="n"/>
      <c r="AD5" s="351" t="n"/>
      <c r="AE5" s="3" t="b">
        <v>1</v>
      </c>
      <c r="AF5" s="258" t="n"/>
      <c r="AJ5" s="350" t="n"/>
      <c r="AK5" s="350" t="n"/>
      <c r="AL5" s="350" t="n"/>
    </row>
    <row r="6" ht="14.1" customHeight="1" s="348" thickBot="1">
      <c r="A6" s="351" t="n"/>
      <c r="B6" s="351" t="n"/>
      <c r="C6" s="337" t="inlineStr">
        <is>
          <t xml:space="preserve">120 Peter Rose St </t>
        </is>
      </c>
      <c r="D6" s="351" t="n"/>
      <c r="E6" s="351" t="n"/>
      <c r="F6" s="351" t="n"/>
      <c r="G6" s="6" t="n"/>
      <c r="H6" s="6" t="n"/>
      <c r="I6" s="6" t="n"/>
      <c r="J6" s="6" t="n"/>
      <c r="K6" s="6" t="n"/>
      <c r="L6" s="6" t="n"/>
      <c r="M6" s="339" t="inlineStr">
        <is>
          <t>Armed or unarmed</t>
        </is>
      </c>
      <c r="N6" s="360" t="n"/>
      <c r="O6" s="135" t="inlineStr">
        <is>
          <t>Unarmed</t>
        </is>
      </c>
      <c r="P6" s="6" t="n"/>
      <c r="Q6" s="6" t="n"/>
      <c r="R6" s="6" t="n"/>
      <c r="S6" s="6" t="n"/>
      <c r="T6" s="6" t="n"/>
      <c r="U6" s="351" t="n"/>
      <c r="V6" s="263">
        <f>IF(MONTH($V$3)&lt;&gt;MONTH($V$3-WEEKDAY($V$3,1)+(ROW(V6)-ROW($V$5))*7+(COLUMN(V6)-COLUMN($V$5)+1)),"",$V$3-WEEKDAY($V$3,1)+(ROW(V6)-ROW($V$5))*7+(COLUMN(V6)-COLUMN($V$5)+1))</f>
        <v/>
      </c>
      <c r="W6" s="263">
        <f>IF(MONTH($V$3)&lt;&gt;MONTH($V$3-WEEKDAY($V$3,1)+(ROW(W6)-ROW($V$5))*7+(COLUMN(W6)-COLUMN($V$5)+1)),"",$V$3-WEEKDAY($V$3,1)+(ROW(W6)-ROW($V$5))*7+(COLUMN(W6)-COLUMN($V$5)+1))</f>
        <v/>
      </c>
      <c r="X6" s="263">
        <f>IF(MONTH($V$3)&lt;&gt;MONTH($V$3-WEEKDAY($V$3,1)+(ROW(X6)-ROW($V$5))*7+(COLUMN(X6)-COLUMN($V$5)+1)),"",$V$3-WEEKDAY($V$3,1)+(ROW(X6)-ROW($V$5))*7+(COLUMN(X6)-COLUMN($V$5)+1))</f>
        <v/>
      </c>
      <c r="Y6" s="263">
        <f>IF(MONTH($V$3)&lt;&gt;MONTH($V$3-WEEKDAY($V$3,1)+(ROW(Y6)-ROW($V$5))*7+(COLUMN(Y6)-COLUMN($V$5)+1)),"",$V$3-WEEKDAY($V$3,1)+(ROW(Y6)-ROW($V$5))*7+(COLUMN(Y6)-COLUMN($V$5)+1))</f>
        <v/>
      </c>
      <c r="Z6" s="263">
        <f>IF(MONTH($V$3)&lt;&gt;MONTH($V$3-WEEKDAY($V$3,1)+(ROW(Z6)-ROW($V$5))*7+(COLUMN(Z6)-COLUMN($V$5)+1)),"",$V$3-WEEKDAY($V$3,1)+(ROW(Z6)-ROW($V$5))*7+(COLUMN(Z6)-COLUMN($V$5)+1))</f>
        <v/>
      </c>
      <c r="AA6" s="263">
        <f>IF(MONTH($V$3)&lt;&gt;MONTH($V$3-WEEKDAY($V$3,1)+(ROW(AA6)-ROW($V$5))*7+(COLUMN(AA6)-COLUMN($V$5)+1)),"",$V$3-WEEKDAY($V$3,1)+(ROW(AA6)-ROW($V$5))*7+(COLUMN(AA6)-COLUMN($V$5)+1))</f>
        <v/>
      </c>
      <c r="AB6" s="263">
        <f>IF(MONTH($V$3)&lt;&gt;MONTH($V$3-WEEKDAY($V$3,1)+(ROW(AB6)-ROW($V$5))*7+(COLUMN(AB6)-COLUMN($V$5)+1)),"",$V$3-WEEKDAY($V$3,1)+(ROW(AB6)-ROW($V$5))*7+(COLUMN(AB6)-COLUMN($V$5)+1))</f>
        <v/>
      </c>
      <c r="AC6" s="351" t="n"/>
      <c r="AD6" s="136" t="inlineStr">
        <is>
          <t>After:</t>
        </is>
      </c>
      <c r="AE6" s="264" t="n">
        <v>8</v>
      </c>
      <c r="AF6" s="258" t="n"/>
      <c r="AJ6" s="350" t="n"/>
      <c r="AL6" s="251" t="n"/>
    </row>
    <row r="7" ht="14.1" customHeight="1" s="348" thickBot="1">
      <c r="A7" s="351" t="n"/>
      <c r="B7" s="351" t="n"/>
      <c r="C7" s="337" t="inlineStr">
        <is>
          <t>Queenstown</t>
        </is>
      </c>
      <c r="D7" s="351" t="n"/>
      <c r="E7" s="351" t="n"/>
      <c r="F7" s="351" t="n"/>
      <c r="G7" s="6" t="n"/>
      <c r="H7" s="340" t="n"/>
      <c r="I7" s="351" t="n"/>
      <c r="J7" s="340" t="n"/>
      <c r="K7" s="340" t="n"/>
      <c r="L7" s="340" t="n"/>
      <c r="M7" s="338" t="inlineStr">
        <is>
          <t>Agency</t>
        </is>
      </c>
      <c r="N7" s="361" t="n"/>
      <c r="O7" s="7" t="inlineStr">
        <is>
          <t>Caricom</t>
        </is>
      </c>
      <c r="P7" s="6" t="n"/>
      <c r="Q7" s="6" t="n"/>
      <c r="R7" s="6" t="n"/>
      <c r="S7" s="6" t="n"/>
      <c r="T7" s="6" t="n"/>
      <c r="U7" s="351" t="n"/>
      <c r="V7" s="263">
        <f>IF(MONTH($V$3)&lt;&gt;MONTH($V$3-WEEKDAY($V$3,1)+(ROW(V7)-ROW($V$5))*7+(COLUMN(V7)-COLUMN($V$5)+1)),"",$V$3-WEEKDAY($V$3,1)+(ROW(V7)-ROW($V$5))*7+(COLUMN(V7)-COLUMN($V$5)+1))</f>
        <v/>
      </c>
      <c r="W7" s="263">
        <f>IF(MONTH($V$3)&lt;&gt;MONTH($V$3-WEEKDAY($V$3,1)+(ROW(W7)-ROW($V$5))*7+(COLUMN(W7)-COLUMN($V$5)+1)),"",$V$3-WEEKDAY($V$3,1)+(ROW(W7)-ROW($V$5))*7+(COLUMN(W7)-COLUMN($V$5)+1))</f>
        <v/>
      </c>
      <c r="X7" s="263">
        <f>IF(MONTH($V$3)&lt;&gt;MONTH($V$3-WEEKDAY($V$3,1)+(ROW(X7)-ROW($V$5))*7+(COLUMN(X7)-COLUMN($V$5)+1)),"",$V$3-WEEKDAY($V$3,1)+(ROW(X7)-ROW($V$5))*7+(COLUMN(X7)-COLUMN($V$5)+1))</f>
        <v/>
      </c>
      <c r="Y7" s="263">
        <f>IF(MONTH($V$3)&lt;&gt;MONTH($V$3-WEEKDAY($V$3,1)+(ROW(Y7)-ROW($V$5))*7+(COLUMN(Y7)-COLUMN($V$5)+1)),"",$V$3-WEEKDAY($V$3,1)+(ROW(Y7)-ROW($V$5))*7+(COLUMN(Y7)-COLUMN($V$5)+1))</f>
        <v/>
      </c>
      <c r="Z7" s="263">
        <f>IF(MONTH($V$3)&lt;&gt;MONTH($V$3-WEEKDAY($V$3,1)+(ROW(Z7)-ROW($V$5))*7+(COLUMN(Z7)-COLUMN($V$5)+1)),"",$V$3-WEEKDAY($V$3,1)+(ROW(Z7)-ROW($V$5))*7+(COLUMN(Z7)-COLUMN($V$5)+1))</f>
        <v/>
      </c>
      <c r="AA7" s="263">
        <f>IF(MONTH($V$3)&lt;&gt;MONTH($V$3-WEEKDAY($V$3,1)+(ROW(AA7)-ROW($V$5))*7+(COLUMN(AA7)-COLUMN($V$5)+1)),"",$V$3-WEEKDAY($V$3,1)+(ROW(AA7)-ROW($V$5))*7+(COLUMN(AA7)-COLUMN($V$5)+1))</f>
        <v/>
      </c>
      <c r="AB7" s="263">
        <f>IF(MONTH($V$3)&lt;&gt;MONTH($V$3-WEEKDAY($V$3,1)+(ROW(AB7)-ROW($V$5))*7+(COLUMN(AB7)-COLUMN($V$5)+1)),"",$V$3-WEEKDAY($V$3,1)+(ROW(AB7)-ROW($V$5))*7+(COLUMN(AB7)-COLUMN($V$5)+1))</f>
        <v/>
      </c>
      <c r="AC7" s="351" t="n"/>
      <c r="AD7" s="351" t="n"/>
      <c r="AE7" s="351" t="n"/>
      <c r="AF7" s="258" t="n"/>
      <c r="AJ7" s="350" t="n"/>
      <c r="AL7" s="251" t="n"/>
    </row>
    <row r="8">
      <c r="A8" s="351" t="n"/>
      <c r="B8" s="351" t="n"/>
      <c r="C8" s="337" t="inlineStr">
        <is>
          <t>Georgetown, Guyana</t>
        </is>
      </c>
      <c r="D8" s="351" t="n"/>
      <c r="E8" s="351" t="n"/>
      <c r="F8" s="351" t="n"/>
      <c r="G8" s="6" t="n"/>
      <c r="H8" s="6" t="n"/>
      <c r="I8" s="6" t="n"/>
      <c r="J8" s="6" t="n"/>
      <c r="K8" s="6" t="n"/>
      <c r="L8" s="6" t="n"/>
      <c r="M8" s="341" t="n"/>
      <c r="N8" s="351" t="n"/>
      <c r="O8" s="351" t="n"/>
      <c r="P8" s="6" t="n"/>
      <c r="Q8" s="6" t="n"/>
      <c r="R8" s="6" t="n"/>
      <c r="S8" s="6" t="n"/>
      <c r="T8" s="6" t="n"/>
      <c r="U8" s="351" t="n"/>
      <c r="V8" s="263">
        <f>IF(MONTH($V$3)&lt;&gt;MONTH($V$3-WEEKDAY($V$3,1)+(ROW(V8)-ROW($V$5))*7+(COLUMN(V8)-COLUMN($V$5)+1)),"",$V$3-WEEKDAY($V$3,1)+(ROW(V8)-ROW($V$5))*7+(COLUMN(V8)-COLUMN($V$5)+1))</f>
        <v/>
      </c>
      <c r="W8" s="263">
        <f>IF(MONTH($V$3)&lt;&gt;MONTH($V$3-WEEKDAY($V$3,1)+(ROW(W8)-ROW($V$5))*7+(COLUMN(W8)-COLUMN($V$5)+1)),"",$V$3-WEEKDAY($V$3,1)+(ROW(W8)-ROW($V$5))*7+(COLUMN(W8)-COLUMN($V$5)+1))</f>
        <v/>
      </c>
      <c r="X8" s="263">
        <f>IF(MONTH($V$3)&lt;&gt;MONTH($V$3-WEEKDAY($V$3,1)+(ROW(X8)-ROW($V$5))*7+(COLUMN(X8)-COLUMN($V$5)+1)),"",$V$3-WEEKDAY($V$3,1)+(ROW(X8)-ROW($V$5))*7+(COLUMN(X8)-COLUMN($V$5)+1))</f>
        <v/>
      </c>
      <c r="Y8" s="263">
        <f>IF(MONTH($V$3)&lt;&gt;MONTH($V$3-WEEKDAY($V$3,1)+(ROW(Y8)-ROW($V$5))*7+(COLUMN(Y8)-COLUMN($V$5)+1)),"",$V$3-WEEKDAY($V$3,1)+(ROW(Y8)-ROW($V$5))*7+(COLUMN(Y8)-COLUMN($V$5)+1))</f>
        <v/>
      </c>
      <c r="Z8" s="263">
        <f>IF(MONTH($V$3)&lt;&gt;MONTH($V$3-WEEKDAY($V$3,1)+(ROW(Z8)-ROW($V$5))*7+(COLUMN(Z8)-COLUMN($V$5)+1)),"",$V$3-WEEKDAY($V$3,1)+(ROW(Z8)-ROW($V$5))*7+(COLUMN(Z8)-COLUMN($V$5)+1))</f>
        <v/>
      </c>
      <c r="AA8" s="263">
        <f>IF(MONTH($V$3)&lt;&gt;MONTH($V$3-WEEKDAY($V$3,1)+(ROW(AA8)-ROW($V$5))*7+(COLUMN(AA8)-COLUMN($V$5)+1)),"",$V$3-WEEKDAY($V$3,1)+(ROW(AA8)-ROW($V$5))*7+(COLUMN(AA8)-COLUMN($V$5)+1))</f>
        <v/>
      </c>
      <c r="AB8" s="263">
        <f>IF(MONTH($V$3)&lt;&gt;MONTH($V$3-WEEKDAY($V$3,1)+(ROW(AB8)-ROW($V$5))*7+(COLUMN(AB8)-COLUMN($V$5)+1)),"",$V$3-WEEKDAY($V$3,1)+(ROW(AB8)-ROW($V$5))*7+(COLUMN(AB8)-COLUMN($V$5)+1))</f>
        <v/>
      </c>
      <c r="AC8" s="351" t="n"/>
      <c r="AD8" s="351" t="n"/>
      <c r="AE8" s="3" t="b">
        <v>1</v>
      </c>
      <c r="AF8" s="258" t="n"/>
      <c r="AJ8" s="350" t="n"/>
      <c r="AL8" s="251" t="n"/>
    </row>
    <row r="9">
      <c r="A9" s="351" t="n"/>
      <c r="B9" s="351" t="n"/>
      <c r="C9" s="337" t="n"/>
      <c r="D9" s="337" t="n"/>
      <c r="E9" s="337" t="n"/>
      <c r="F9" s="337" t="n"/>
      <c r="G9" s="6" t="n"/>
      <c r="H9" s="6" t="n"/>
      <c r="I9" s="6" t="n"/>
      <c r="J9" s="6" t="n"/>
      <c r="K9" s="6" t="n"/>
      <c r="L9" s="6" t="n"/>
      <c r="M9" s="137" t="n"/>
      <c r="N9" s="137" t="n"/>
      <c r="O9" s="6" t="n"/>
      <c r="P9" s="6" t="n"/>
      <c r="Q9" s="6" t="n"/>
      <c r="R9" s="6" t="n"/>
      <c r="S9" s="6" t="n"/>
      <c r="T9" s="6" t="n"/>
      <c r="U9" s="351" t="n"/>
      <c r="V9" s="265" t="n"/>
      <c r="W9" s="265" t="n"/>
      <c r="X9" s="265" t="n"/>
      <c r="Y9" s="265" t="n"/>
      <c r="Z9" s="265" t="n"/>
      <c r="AA9" s="265" t="n"/>
      <c r="AB9" s="265" t="n"/>
      <c r="AC9" s="351" t="n"/>
      <c r="AD9" s="351" t="n"/>
      <c r="AE9" s="3" t="n"/>
      <c r="AF9" s="351" t="n"/>
      <c r="AJ9" s="350" t="n"/>
      <c r="AL9" s="251" t="n"/>
    </row>
    <row r="10">
      <c r="A10" s="351" t="n"/>
      <c r="B10" s="351" t="n"/>
      <c r="C10" s="337" t="inlineStr">
        <is>
          <t>592-223-7560</t>
        </is>
      </c>
      <c r="D10" s="351" t="n"/>
      <c r="E10" s="351" t="n"/>
      <c r="F10" s="351" t="n"/>
      <c r="G10" s="6" t="n"/>
      <c r="H10" s="340" t="n"/>
      <c r="I10" s="351" t="n"/>
      <c r="J10" s="340" t="n"/>
      <c r="K10" s="330" t="inlineStr">
        <is>
          <t>Week Starting:</t>
        </is>
      </c>
      <c r="L10" s="351" t="n"/>
      <c r="M10" s="335" t="n">
        <v>45977</v>
      </c>
      <c r="N10" s="362" t="n"/>
      <c r="O10" s="6" t="n"/>
      <c r="P10" s="6" t="n"/>
      <c r="Q10" s="6" t="n"/>
      <c r="R10" s="6" t="n"/>
      <c r="S10" s="6" t="n"/>
      <c r="T10" s="138" t="inlineStr">
        <is>
          <t>[42]</t>
        </is>
      </c>
      <c r="U10" s="351" t="n"/>
      <c r="V10" s="263">
        <f>IF(MONTH($V$3)&lt;&gt;MONTH($V$3-WEEKDAY($V$3,1)+(ROW(V10)-ROW($V$5))*7+(COLUMN(V10)-COLUMN($V$5)+1)),"",$V$3-WEEKDAY($V$3,1)+(ROW(V10)-ROW($V$5))*7+(COLUMN(V10)-COLUMN($V$5)+1))</f>
        <v/>
      </c>
      <c r="W10" s="263">
        <f>IF(MONTH($V$3)&lt;&gt;MONTH($V$3-WEEKDAY($V$3,1)+(ROW(W10)-ROW($V$5))*7+(COLUMN(W10)-COLUMN($V$5)+1)),"",$V$3-WEEKDAY($V$3,1)+(ROW(W10)-ROW($V$5))*7+(COLUMN(W10)-COLUMN($V$5)+1))</f>
        <v/>
      </c>
      <c r="X10" s="263">
        <f>IF(MONTH($V$3)&lt;&gt;MONTH($V$3-WEEKDAY($V$3,1)+(ROW(X10)-ROW($V$5))*7+(COLUMN(X10)-COLUMN($V$5)+1)),"",$V$3-WEEKDAY($V$3,1)+(ROW(X10)-ROW($V$5))*7+(COLUMN(X10)-COLUMN($V$5)+1))</f>
        <v/>
      </c>
      <c r="Y10" s="263">
        <f>IF(MONTH($V$3)&lt;&gt;MONTH($V$3-WEEKDAY($V$3,1)+(ROW(Y10)-ROW($V$5))*7+(COLUMN(Y10)-COLUMN($V$5)+1)),"",$V$3-WEEKDAY($V$3,1)+(ROW(Y10)-ROW($V$5))*7+(COLUMN(Y10)-COLUMN($V$5)+1))</f>
        <v/>
      </c>
      <c r="Z10" s="263">
        <f>IF(MONTH($V$3)&lt;&gt;MONTH($V$3-WEEKDAY($V$3,1)+(ROW(Z10)-ROW($V$5))*7+(COLUMN(Z10)-COLUMN($V$5)+1)),"",$V$3-WEEKDAY($V$3,1)+(ROW(Z10)-ROW($V$5))*7+(COLUMN(Z10)-COLUMN($V$5)+1))</f>
        <v/>
      </c>
      <c r="AA10" s="263">
        <f>IF(MONTH($V$3)&lt;&gt;MONTH($V$3-WEEKDAY($V$3,1)+(ROW(AA10)-ROW($V$5))*7+(COLUMN(AA10)-COLUMN($V$5)+1)),"",$V$3-WEEKDAY($V$3,1)+(ROW(AA10)-ROW($V$5))*7+(COLUMN(AA10)-COLUMN($V$5)+1))</f>
        <v/>
      </c>
      <c r="AB10" s="263">
        <f>IF(MONTH($V$3)&lt;&gt;MONTH($V$3-WEEKDAY($V$3,1)+(ROW(AB10)-ROW($V$5))*7+(COLUMN(AB10)-COLUMN($V$5)+1)),"",$V$3-WEEKDAY($V$3,1)+(ROW(AB10)-ROW($V$5))*7+(COLUMN(AB10)-COLUMN($V$5)+1))</f>
        <v/>
      </c>
      <c r="AC10" s="351" t="n"/>
      <c r="AD10" s="136" t="inlineStr">
        <is>
          <t>After:</t>
        </is>
      </c>
      <c r="AE10" s="264" t="n">
        <v>40</v>
      </c>
      <c r="AF10" s="250" t="n"/>
    </row>
    <row r="11" ht="15.75" customHeight="1" s="348" thickBot="1">
      <c r="A11" s="351" t="n"/>
      <c r="B11" s="351" t="n"/>
      <c r="C11" s="6" t="n"/>
      <c r="D11" s="6" t="n"/>
      <c r="E11" s="6" t="n"/>
      <c r="F11" s="6" t="n"/>
      <c r="G11" s="6" t="n"/>
      <c r="H11" s="6" t="n"/>
      <c r="I11" s="6" t="n"/>
      <c r="J11" s="6" t="n"/>
      <c r="K11" s="259" t="inlineStr">
        <is>
          <t>Carry Forward Hrs:</t>
        </is>
      </c>
      <c r="L11" s="248" t="n">
        <v>60</v>
      </c>
      <c r="M11" s="6" t="n"/>
      <c r="N11" s="6" t="n"/>
      <c r="O11" s="6" t="n"/>
      <c r="P11" s="6" t="n"/>
      <c r="Q11" s="6" t="n"/>
      <c r="R11" s="6" t="n"/>
      <c r="S11" s="6" t="n"/>
      <c r="T11" s="6" t="n"/>
      <c r="U11" s="351" t="n"/>
      <c r="V11" s="263">
        <f>IF(MONTH($V$3)&lt;&gt;MONTH($V$3-WEEKDAY($V$3,1)+(ROW(V11)-ROW($V$5))*7+(COLUMN(V11)-COLUMN($V$5)+1)),"",$V$3-WEEKDAY($V$3,1)+(ROW(V11)-ROW($V$5))*7+(COLUMN(V11)-COLUMN($V$5)+1))</f>
        <v/>
      </c>
      <c r="W11" s="263">
        <f>IF(MONTH($V$3)&lt;&gt;MONTH($V$3-WEEKDAY($V$3,1)+(ROW(W11)-ROW($V$5))*7+(COLUMN(W11)-COLUMN($V$5)+1)),"",$V$3-WEEKDAY($V$3,1)+(ROW(W11)-ROW($V$5))*7+(COLUMN(W11)-COLUMN($V$5)+1))</f>
        <v/>
      </c>
      <c r="X11" s="263">
        <f>IF(MONTH($V$3)&lt;&gt;MONTH($V$3-WEEKDAY($V$3,1)+(ROW(X11)-ROW($V$5))*7+(COLUMN(X11)-COLUMN($V$5)+1)),"",$V$3-WEEKDAY($V$3,1)+(ROW(X11)-ROW($V$5))*7+(COLUMN(X11)-COLUMN($V$5)+1))</f>
        <v/>
      </c>
      <c r="Y11" s="263">
        <f>IF(MONTH($V$3)&lt;&gt;MONTH($V$3-WEEKDAY($V$3,1)+(ROW(Y11)-ROW($V$5))*7+(COLUMN(Y11)-COLUMN($V$5)+1)),"",$V$3-WEEKDAY($V$3,1)+(ROW(Y11)-ROW($V$5))*7+(COLUMN(Y11)-COLUMN($V$5)+1))</f>
        <v/>
      </c>
      <c r="Z11" s="263">
        <f>IF(MONTH($V$3)&lt;&gt;MONTH($V$3-WEEKDAY($V$3,1)+(ROW(Z11)-ROW($V$5))*7+(COLUMN(Z11)-COLUMN($V$5)+1)),"",$V$3-WEEKDAY($V$3,1)+(ROW(Z11)-ROW($V$5))*7+(COLUMN(Z11)-COLUMN($V$5)+1))</f>
        <v/>
      </c>
      <c r="AA11" s="263">
        <f>IF(MONTH($V$3)&lt;&gt;MONTH($V$3-WEEKDAY($V$3,1)+(ROW(AA11)-ROW($V$5))*7+(COLUMN(AA11)-COLUMN($V$5)+1)),"",$V$3-WEEKDAY($V$3,1)+(ROW(AA11)-ROW($V$5))*7+(COLUMN(AA11)-COLUMN($V$5)+1))</f>
        <v/>
      </c>
      <c r="AB11" s="263">
        <f>IF(MONTH($V$3)&lt;&gt;MONTH($V$3-WEEKDAY($V$3,1)+(ROW(AB11)-ROW($V$5))*7+(COLUMN(AB11)-COLUMN($V$5)+1)),"",$V$3-WEEKDAY($V$3,1)+(ROW(AB11)-ROW($V$5))*7+(COLUMN(AB11)-COLUMN($V$5)+1))</f>
        <v/>
      </c>
      <c r="AC11" s="351" t="n"/>
      <c r="AD11" s="351" t="n"/>
      <c r="AE11" s="351" t="n"/>
      <c r="AF11" s="258" t="n"/>
      <c r="AJ11" s="252" t="n"/>
      <c r="AK11" s="252" t="n"/>
    </row>
    <row r="12" ht="27.75" customFormat="1" customHeight="1" s="2" thickBot="1">
      <c r="A12" s="266" t="inlineStr">
        <is>
          <t>Day Off</t>
        </is>
      </c>
      <c r="B12" s="267" t="inlineStr">
        <is>
          <t>Holiday Double</t>
        </is>
      </c>
      <c r="C12" s="139" t="inlineStr">
        <is>
          <t>Day of Week</t>
        </is>
      </c>
      <c r="D12" s="140" t="inlineStr">
        <is>
          <t>Time
In</t>
        </is>
      </c>
      <c r="E12" s="140" t="inlineStr">
        <is>
          <t>Time
Out</t>
        </is>
      </c>
      <c r="F12" s="141" t="n"/>
      <c r="G12" s="140" t="inlineStr">
        <is>
          <t>Time
In</t>
        </is>
      </c>
      <c r="H12" s="140" t="inlineStr">
        <is>
          <t>Time
Out</t>
        </is>
      </c>
      <c r="I12" s="142" t="inlineStr">
        <is>
          <t>Total
Hrs</t>
        </is>
      </c>
      <c r="J12" s="142" t="inlineStr">
        <is>
          <t>Location</t>
        </is>
      </c>
      <c r="K12" s="142" t="inlineStr">
        <is>
          <t>Supervisor</t>
        </is>
      </c>
      <c r="L12" s="142" t="inlineStr">
        <is>
          <t>Supervisor Approval</t>
        </is>
      </c>
      <c r="M12" s="140" t="inlineStr">
        <is>
          <t>Regular
Hrs</t>
        </is>
      </c>
      <c r="N12" s="140" t="inlineStr">
        <is>
          <t>Overtime
Hrs</t>
        </is>
      </c>
      <c r="O12" s="140" t="inlineStr">
        <is>
          <t>Hol Hrs</t>
        </is>
      </c>
      <c r="P12" s="140" t="inlineStr">
        <is>
          <t>Responsibilities</t>
        </is>
      </c>
      <c r="Q12" s="140" t="inlineStr">
        <is>
          <t>Risk</t>
        </is>
      </c>
      <c r="R12" s="140" t="inlineStr">
        <is>
          <t>Meals</t>
        </is>
      </c>
      <c r="S12" s="140" t="inlineStr">
        <is>
          <t>Vac Hrs</t>
        </is>
      </c>
      <c r="T12" s="143" t="inlineStr">
        <is>
          <t>Reason for Overtime</t>
        </is>
      </c>
      <c r="U12" s="144" t="inlineStr">
        <is>
          <t>Wkly Reg Avail</t>
        </is>
      </c>
      <c r="V12" s="351" t="inlineStr">
        <is>
          <t>Orig Reg</t>
        </is>
      </c>
      <c r="W12" s="351" t="inlineStr">
        <is>
          <t>Wkly OT Adj</t>
        </is>
      </c>
      <c r="X12" s="351" t="inlineStr">
        <is>
          <t>Week Start</t>
        </is>
      </c>
      <c r="Y12" s="351" t="inlineStr">
        <is>
          <t>Wk Hrs Before</t>
        </is>
      </c>
      <c r="Z12" s="351" t="n"/>
      <c r="AA12" s="351" t="n"/>
      <c r="AB12" s="351" t="n"/>
      <c r="AC12" s="351" t="n"/>
      <c r="AD12" s="351" t="n"/>
      <c r="AE12" s="351" t="n"/>
      <c r="AF12" s="351" t="n"/>
      <c r="AJ12" s="252" t="n"/>
      <c r="AK12" s="252" t="n"/>
    </row>
    <row r="13" hidden="1" ht="15.75" customHeight="1" s="348" thickBot="1">
      <c r="A13" s="268" t="n"/>
      <c r="B13" s="351" t="n"/>
      <c r="C13" s="145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146" t="n"/>
      <c r="U13" s="351" t="n"/>
      <c r="V13" s="351" t="n"/>
      <c r="W13" s="351" t="n"/>
      <c r="X13" s="351" t="n"/>
      <c r="Y13" s="351" t="n"/>
      <c r="Z13" s="351" t="n"/>
      <c r="AA13" s="351" t="n"/>
      <c r="AB13" s="351" t="n"/>
      <c r="AC13" s="351" t="n"/>
      <c r="AD13" s="351" t="n"/>
      <c r="AE13" s="351" t="n"/>
      <c r="AF13" s="351" t="n"/>
    </row>
    <row r="14" ht="24" customHeight="1" s="348" thickBot="1">
      <c r="A14" s="147" t="inlineStr">
        <is>
          <t>On Day</t>
        </is>
      </c>
      <c r="B14" s="269" t="n"/>
      <c r="C14" s="88">
        <f>M10</f>
        <v/>
      </c>
      <c r="D14" s="54" t="n"/>
      <c r="E14" s="148">
        <f>IF(D14="", "",
 IF(D14=TIME(0,0,0), 0,
 IF(AND(D14&gt;=TIME(0,0,1), D14&lt;=TIME(2,0,0)), TIME(7,0,0),
 IF(AND(D14&gt;=TIME(6,0,0), D14&lt;=TIME(8,0,0)), TIME(12,0,0),
 IF(AND(D14&gt;TIME(8,0,0), D14&lt;=TIME(13,59,0)), TIME(15,0,0),
 IF(AND(D14&gt;=TIME(14,0,0), D14&lt;=TIME(17,59,0)), TIME(21,0,0),
 IF(AND(D14&gt;=TIME(18,0,0), D14&lt;=TIME(21,59,0)), TIME(0,0,0),
 IF(AND(D14&gt;=TIME(22,0,0), D14&lt;=TIME(23,59,59)), TIME(7,0,0), ""))))))))</f>
        <v/>
      </c>
      <c r="F14" s="149" t="n"/>
      <c r="G14" s="148">
        <f>IF(AND(D14&gt;=TIME(6,0,0),D14&lt;=TIME(8,0,0)),E14,"")</f>
        <v/>
      </c>
      <c r="H14" s="54" t="n"/>
      <c r="I14" s="55">
        <f>ROUND(IF(OR(D14="",E14="",E14=0),0,IF(H14="",MOD(E14-D14,1)*24,MOD(H14-D14,1)*24)),2)</f>
        <v/>
      </c>
      <c r="J14" s="150" t="n"/>
      <c r="K14" s="270" t="n"/>
      <c r="L14" s="271" t="n"/>
      <c r="M14" s="272">
        <f>MAX(0,V14-W14)</f>
        <v/>
      </c>
      <c r="N14" s="56">
        <f>(IF(OR($C14="",$D14=""),0,
 IF(OR($A14="Holiday",$A15="Holiday"),
    IF(ISNUMBER(MATCH(TRIM($B14),{"Phagwah","Good Friday","Easter Monday","Labour Day","Christmas","Eid ul Azha","Romans-2","Globe-12","Neptune P1"},0)),0,$I14),
 IF(AND(NOT(OR($A14="Annual Leave",$A15="Annual Leave")),$A14="Off day"),$I14,
  MAX(0,$I14-$V14)
  ))))+W14</f>
        <v/>
      </c>
      <c r="O14" s="56">
        <f>IF(AND(OR($A14="Holiday",$A15="Holiday"),
        ISNUMBER(MATCH(TRIM($B14),{"Phagwah","Good Friday","Easter Monday","Labour Day","Christmas","Eid ul Azha","Romans-2","Globe-12","Neptune P1"},0))),
   $I14,0)</f>
        <v/>
      </c>
      <c r="P14" s="56">
        <f>IF(OR($O$7="Canteen",$O$7="Head Office"),0,IF($I14&lt;=0,0,IF(OR(OR(TRIM($J14)="Hebrews",TRIM($J14)="Romans",TRIM($J14)="Romans-2",TRIM($J14)="Globe",TRIM($J14)="Globe-12",TRIM($J14)="Neptune P1"),AND($I15&gt;0,OR(TRIM($J15)="Hebrews",TRIM($J15)="Romans",TRIM($J15)="Romans-2",TRIM($J15)="Globe",TRIM($J15)="Globe-12",TRIM($J15)="Neptune P1"))),1,0)))</f>
        <v/>
      </c>
      <c r="Q14" s="57" t="n"/>
      <c r="R14" s="56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IF($I14&gt;0,1,0),
      0
   ),
0))</f>
        <v/>
      </c>
      <c r="S14" s="56">
        <f>IF(OR($A14="Annual Leave",$A15="Annual Leave"),IF($A14="Annual Leave",8,0),0)</f>
        <v/>
      </c>
      <c r="T14" s="58" t="n"/>
      <c r="U14" s="144">
        <f>MAX(0,40-Y14)</f>
        <v/>
      </c>
      <c r="V14" s="151">
        <f>IF(OR($C14="",$D14=""),0,
 IF(OR($A14="Holiday",$A15="Holiday"),0,
 IF(AND(NOT(OR($A14="Annual Leave",$A15="Annual Leave")),$A14="Off day"),0,
  IF($I14+$I15&gt;=8,IF($I14&gt;=8,8,$I14),$I14)
  )))</f>
        <v/>
      </c>
      <c r="W14" s="151">
        <f>MAX(0,V14-U14)</f>
        <v/>
      </c>
      <c r="X14" s="151">
        <f>IF(C14="","",C14-WEEKDAY(C14,1)+1)</f>
        <v/>
      </c>
      <c r="Y14" s="151">
        <f>IF(X14=X14,$L$11,0)</f>
        <v/>
      </c>
      <c r="Z14" s="151" t="n"/>
      <c r="AA14" s="151" t="n"/>
      <c r="AB14" s="151" t="n"/>
      <c r="AC14" s="351" t="n"/>
      <c r="AD14" s="351" t="n"/>
      <c r="AE14" s="351" t="n"/>
      <c r="AF14" s="351" t="n"/>
    </row>
    <row r="15" ht="24" customHeight="1" s="348" thickBot="1">
      <c r="A15" s="147" t="inlineStr">
        <is>
          <t>On Day</t>
        </is>
      </c>
      <c r="B15" s="269" t="n"/>
      <c r="C15" s="89">
        <f>C14</f>
        <v/>
      </c>
      <c r="D15" s="59" t="n"/>
      <c r="E15" s="152">
        <f>IF(D15="", "",
 IF(D15=TIME(0,0,0), 0,
 IF(AND(D15&gt;=TIME(0,0,1), D15&lt;=TIME(2,0,0)), TIME(7,0,0),
 IF(AND(D15&gt;=TIME(6,0,0), D15&lt;=TIME(8,0,0)), TIME(12,0,0),
 IF(AND(D15&gt;TIME(8,0,0), D15&lt;=TIME(13,59,0)), TIME(15,0,0),
 IF(AND(D15&gt;=TIME(14,0,0), D15&lt;=TIME(17,59,0)), TIME(21,0,0),
 IF(AND(D15&gt;=TIME(18,0,0), D15&lt;=TIME(21,59,0)), TIME(0,0,0),
 IF(AND(D15&gt;=TIME(22,0,0), D15&lt;=TIME(23,59,59)), TIME(7,0,0), ""))))))))</f>
        <v/>
      </c>
      <c r="F15" s="153" t="n"/>
      <c r="G15" s="152">
        <f>IF(AND(D15&gt;=TIME(6,0,0),D15&lt;=TIME(8,0,0)),E15,"")</f>
        <v/>
      </c>
      <c r="H15" s="59" t="n"/>
      <c r="I15" s="60">
        <f>ROUND(IF(OR(D15="",E15="",E15=0),0,IF(H15="",MOD(E15-D15,1)*24,MOD(H15-D15,1)*24)),2)</f>
        <v/>
      </c>
      <c r="J15" s="150" t="n"/>
      <c r="K15" s="270" t="n"/>
      <c r="L15" s="271" t="n"/>
      <c r="M15" s="272">
        <f>MAX(0,V15-W15)</f>
        <v/>
      </c>
      <c r="N15" s="61">
        <f>(IF(OR($C15="",$D15=""),0,
 IF(OR($A14="Holiday",$A15="Holiday"),
    IF(ISNUMBER(MATCH(TRIM($B15),{"Phagwah","Good Friday","Easter Monday","Labour Day","Christmas","Eid ul Azha","Romans-2","Globe-12","Neptune P1"},0)),0,$I15),
 IF(AND(NOT(OR($A14="Annual Leave",$A15="Annual Leave")),$A15="Off day"),$I15,
  MAX(0,$I15-$V15)
  ))))+W15</f>
        <v/>
      </c>
      <c r="O15" s="61">
        <f>IF(AND(OR($A14="Holiday",$A15="Holiday"),
        ISNUMBER(MATCH(TRIM($B15),{"Phagwah","Good Friday","Easter Monday","Labour Day","Christmas","Eid ul Azha","Romans-2","Globe-12","Neptune P1"},0))),
   $I15,0)</f>
        <v/>
      </c>
      <c r="P15" s="61">
        <f>IF(OR($O$7="Canteen",$O$7="Head Office"),0,IF($I15&lt;=0,0,IF(AND($I14&lt;=0,OR(TRIM($J15)="Hebrews",TRIM($J15)="Romans",TRIM($J15)="Romans-2",TRIM($J15)="Globe",TRIM($J15)="Globe-12",TRIM($J15)="Neptune P1")),1,0)))</f>
        <v/>
      </c>
      <c r="Q15" s="62" t="n"/>
      <c r="R15" s="61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IF(AND($I14=0,$I15&gt;0),1,0),
      0
   ),
0))</f>
        <v/>
      </c>
      <c r="S15" s="61">
        <f>IF(OR($A14="Annual Leave",$A15="Annual Leave"),IF(AND($A14&lt;&gt;"Annual Leave",$A15="Annual Leave"),8,0),0)</f>
        <v/>
      </c>
      <c r="T15" s="63" t="n"/>
      <c r="U15" s="144">
        <f>MAX(0,40-Y15)</f>
        <v/>
      </c>
      <c r="V15" s="151">
        <f>IF(OR($C15="",$D15=""),0,
 IF(OR($A14="Holiday",$A15="Holiday"),0,
 IF(AND(NOT(OR($A14="Annual Leave",$A15="Annual Leave")),$A15="Off day"),0,
  IF($I14+$I15&gt;=8,IF($I14&gt;=8,0,8-$I14),$I15)
  )))</f>
        <v/>
      </c>
      <c r="W15" s="151">
        <f>MAX(0,V15-U15)</f>
        <v/>
      </c>
      <c r="X15" s="151">
        <f>IF(C15="","",C15-WEEKDAY(C15,1)+1)</f>
        <v/>
      </c>
      <c r="Y15" s="151">
        <f>SUMPRODUCT(($X$14:$X14=X15)*(($V$14:$V14)+($O$14:$O14)))+IF(X15=X14,$L$11,0)</f>
        <v/>
      </c>
      <c r="Z15" s="151" t="n"/>
      <c r="AA15" s="151" t="n"/>
      <c r="AB15" s="151" t="n"/>
      <c r="AC15" s="351" t="n"/>
      <c r="AD15" s="351" t="n"/>
      <c r="AE15" s="351" t="n"/>
      <c r="AF15" s="351" t="n"/>
    </row>
    <row r="16" ht="24" customHeight="1" s="348" thickBot="1">
      <c r="A16" s="154" t="inlineStr">
        <is>
          <t>On Day</t>
        </is>
      </c>
      <c r="B16" s="273" t="n"/>
      <c r="C16" s="90">
        <f>C14+1</f>
        <v/>
      </c>
      <c r="D16" s="8" t="n"/>
      <c r="E16" s="155">
        <f>IF(D16="", "",
 IF(D16=TIME(0,0,0), 0,
 IF(AND(D16&gt;=TIME(0,0,1), D16&lt;=TIME(2,0,0)), TIME(7,0,0),
 IF(AND(D16&gt;=TIME(6,0,0), D16&lt;=TIME(8,0,0)), TIME(12,0,0),
 IF(AND(D16&gt;TIME(8,0,0), D16&lt;=TIME(13,59,0)), TIME(15,0,0),
 IF(AND(D16&gt;=TIME(14,0,0), D16&lt;=TIME(17,59,0)), TIME(21,0,0),
 IF(AND(D16&gt;=TIME(18,0,0), D16&lt;=TIME(21,59,0)), TIME(0,0,0),
 IF(AND(D16&gt;=TIME(22,0,0), D16&lt;=TIME(23,59,59)), TIME(7,0,0), ""))))))))</f>
        <v/>
      </c>
      <c r="F16" s="156" t="n"/>
      <c r="G16" s="155">
        <f>IF(AND(D16&gt;=TIME(6,0,0),D16&lt;=TIME(8,0,0)),E16,"")</f>
        <v/>
      </c>
      <c r="H16" s="8" t="n"/>
      <c r="I16" s="30">
        <f>ROUND(IF(OR(D16="",E16="",E16=0),0,IF(H16="",MOD(E16-D16,1)*24,MOD(H16-D16,1)*24)),2)</f>
        <v/>
      </c>
      <c r="J16" s="157" t="n"/>
      <c r="K16" s="274" t="n"/>
      <c r="L16" s="271" t="n"/>
      <c r="M16" s="275">
        <f>MAX(0,V16-W16)</f>
        <v/>
      </c>
      <c r="N16" s="9">
        <f>(IF(OR($C16="",$D16=""),0,
 IF(OR($A16="Holiday",$A17="Holiday"),
    IF(ISNUMBER(MATCH(TRIM($B16),{"Phagwah","Good Friday","Easter Monday","Labour Day","Christmas","Eid ul Azha","Romans-2","Globe-12","Neptune P1"},0)),0,$I16),
 IF(AND(NOT(OR($A16="Annual Leave",$A17="Annual Leave")),$A16="Off day"),$I16,
  MAX(0,$I16-$V16)
  ))))+W16</f>
        <v/>
      </c>
      <c r="O16" s="9">
        <f>IF(AND(OR($A16="Holiday",$A17="Holiday"),
        ISNUMBER(MATCH(TRIM($B16),{"Phagwah","Good Friday","Easter Monday","Labour Day","Christmas","Eid ul Azha","Romans-2","Globe-12","Neptune P1"},0))),
   $I16,0)</f>
        <v/>
      </c>
      <c r="P16" s="9">
        <f>IF(OR($O$7="Canteen",$O$7="Head Office"),0,IF($I16&lt;=0,0,IF(OR(OR(TRIM($J16)="Hebrews",TRIM($J16)="Romans",TRIM($J16)="Romans-2",TRIM($J16)="Globe",TRIM($J16)="Globe-12",TRIM($J16)="Neptune P1"),AND($I17&gt;0,OR(TRIM($J17)="Hebrews",TRIM($J17)="Romans",TRIM($J17)="Romans-2",TRIM($J17)="Globe",TRIM($J17)="Globe-12",TRIM($J17)="Neptune P1"))),1,0)))</f>
        <v/>
      </c>
      <c r="Q16" s="10" t="n"/>
      <c r="R16" s="9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IF($I16&gt;0,1,0),
      0
   ),
0))</f>
        <v/>
      </c>
      <c r="S16" s="9">
        <f>IF(OR($A16="Annual Leave",$A17="Annual Leave"),IF($A16="Annual Leave",8,0),0)</f>
        <v/>
      </c>
      <c r="T16" s="91" t="n"/>
      <c r="U16" s="144">
        <f>MAX(0,40-Y16)</f>
        <v/>
      </c>
      <c r="V16" s="351">
        <f>IF(OR($C16="",$D16=""),0,
 IF(OR($A16="Holiday",$A17="Holiday"),0,
 IF(AND(NOT(OR($A16="Annual Leave",$A17="Annual Leave")),$A16="Off day"),0,
  IF($I16+$I17&gt;=8,IF($I16&gt;=8,8,$I16),$I16)
  )))</f>
        <v/>
      </c>
      <c r="W16" s="351">
        <f>MAX(0,V16-U16)</f>
        <v/>
      </c>
      <c r="X16" s="351">
        <f>IF(C16="","",C16-WEEKDAY(C16,1)+1)</f>
        <v/>
      </c>
      <c r="Y16" s="351">
        <f>SUMPRODUCT(($X$14:$X15=X16)*(($V$14:$V15)+($O$14:$O15)))+IF(X16=X14,$L$11,0)</f>
        <v/>
      </c>
      <c r="Z16" s="351" t="n"/>
      <c r="AA16" s="351" t="n"/>
      <c r="AB16" s="351" t="n"/>
      <c r="AC16" s="351" t="n"/>
      <c r="AD16" s="351" t="n"/>
      <c r="AE16" s="351" t="n"/>
      <c r="AF16" s="351" t="n"/>
    </row>
    <row r="17" ht="24" customHeight="1" s="348" thickBot="1">
      <c r="A17" s="154" t="inlineStr">
        <is>
          <t>On Day</t>
        </is>
      </c>
      <c r="B17" s="273" t="n"/>
      <c r="C17" s="90">
        <f>C16</f>
        <v/>
      </c>
      <c r="D17" s="276" t="n"/>
      <c r="E17" s="277">
        <f>IF(D17="", "",
 IF(D17=TIME(0,0,0), 0,
 IF(AND(D17&gt;=TIME(0,0,1), D17&lt;=TIME(2,0,0)), TIME(7,0,0),
 IF(AND(D17&gt;=TIME(6,0,0), D17&lt;=TIME(8,0,0)), TIME(12,0,0),
 IF(AND(D17&gt;TIME(8,0,0), D17&lt;=TIME(13,59,0)), TIME(15,0,0),
 IF(AND(D17&gt;=TIME(14,0,0), D17&lt;=TIME(17,59,0)), TIME(21,0,0),
 IF(AND(D17&gt;=TIME(18,0,0), D17&lt;=TIME(21,59,0)), TIME(0,0,0),
 IF(AND(D17&gt;=TIME(22,0,0), D17&lt;=TIME(23,59,59)), TIME(7,0,0), ""))))))))</f>
        <v/>
      </c>
      <c r="F17" s="156" t="n"/>
      <c r="G17" s="277">
        <f>IF(AND(D17&gt;=TIME(6,0,0),D17&lt;=TIME(8,0,0)),E17,"")</f>
        <v/>
      </c>
      <c r="H17" s="276" t="n"/>
      <c r="I17" s="30">
        <f>ROUND(IF(OR(D17="",E17="",E17=0),0,IF(H17="",MOD(E17-D17,1)*24,MOD(H17-D17,1)*24)),2)</f>
        <v/>
      </c>
      <c r="J17" s="158" t="n"/>
      <c r="K17" s="274" t="n"/>
      <c r="L17" s="271" t="n"/>
      <c r="M17" s="275">
        <f>MAX(0,V17-W17)</f>
        <v/>
      </c>
      <c r="N17" s="278">
        <f>(IF(OR($C17="",$D17=""),0,
 IF(OR($A16="Holiday",$A17="Holiday"),
    IF(ISNUMBER(MATCH(TRIM($B17),{"Phagwah","Good Friday","Easter Monday","Labour Day","Christmas","Eid ul Azha","Romans-2","Globe-12","Neptune P1"},0)),0,$I17),
 IF(AND(NOT(OR($A16="Annual Leave",$A17="Annual Leave")),$A17="Off day"),$I17,
  MAX(0,$I17-$V17)
  ))))+W17</f>
        <v/>
      </c>
      <c r="O17" s="278">
        <f>IF(AND(OR($A16="Holiday",$A17="Holiday"),
        ISNUMBER(MATCH(TRIM($B17),{"Phagwah","Good Friday","Easter Monday","Labour Day","Christmas","Eid ul Azha","Romans-2","Globe-12","Neptune P1"},0))),
   $I17,0)</f>
        <v/>
      </c>
      <c r="P17" s="278">
        <f>IF(OR($O$7="Canteen",$O$7="Head Office"),0,IF($I17&lt;=0,0,IF(AND($I16&lt;=0,OR(TRIM($J17)="Hebrews",TRIM($J17)="Romans",TRIM($J17)="Romans-2",TRIM($J17)="Globe",TRIM($J17)="Globe-12",TRIM($J17)="Neptune P1")),1,0)))</f>
        <v/>
      </c>
      <c r="Q17" s="279" t="n"/>
      <c r="R17" s="278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IF(AND($I16=0,$I17&gt;0),1,0),
      0
   ),
0))</f>
        <v/>
      </c>
      <c r="S17" s="278">
        <f>IF(OR($A16="Annual Leave",$A17="Annual Leave"),IF(AND($A16&lt;&gt;"Annual Leave",$A17="Annual Leave"),8,0),0)</f>
        <v/>
      </c>
      <c r="T17" s="280" t="n"/>
      <c r="U17" s="144">
        <f>MAX(0,40-Y17)</f>
        <v/>
      </c>
      <c r="V17" s="351">
        <f>IF(OR($C17="",$D17=""),0,
 IF(OR($A16="Holiday",$A17="Holiday"),0,
 IF(AND(NOT(OR($A16="Annual Leave",$A17="Annual Leave")),$A17="Off day"),0,
  IF($I16+$I17&gt;=8,IF($I16&gt;=8,0,8-$I16),$I17)
  )))</f>
        <v/>
      </c>
      <c r="W17" s="351">
        <f>MAX(0,V17-U17)</f>
        <v/>
      </c>
      <c r="X17" s="351">
        <f>IF(C17="","",C17-WEEKDAY(C17,1)+1)</f>
        <v/>
      </c>
      <c r="Y17" s="351">
        <f>SUMPRODUCT(($X$14:$X16=X17)*(($V$14:$V16)+($O$14:$O16)))+IF(X17=X14,$L$11,0)</f>
        <v/>
      </c>
      <c r="Z17" s="351" t="n"/>
      <c r="AA17" s="351" t="n"/>
      <c r="AB17" s="351" t="n"/>
      <c r="AC17" s="351" t="n"/>
      <c r="AD17" s="351" t="n"/>
      <c r="AE17" s="351" t="n"/>
      <c r="AF17" s="351" t="n"/>
    </row>
    <row r="18" ht="24" customHeight="1" s="348" thickBot="1">
      <c r="A18" s="159" t="inlineStr">
        <is>
          <t>On Day</t>
        </is>
      </c>
      <c r="B18" s="281" t="n"/>
      <c r="C18" s="92">
        <f>C16+1</f>
        <v/>
      </c>
      <c r="D18" s="31" t="n"/>
      <c r="E18" s="160">
        <f>IF(D18="", "",
 IF(D18=TIME(0,0,0), 0,
 IF(AND(D18&gt;=TIME(0,0,1), D18&lt;=TIME(2,0,0)), TIME(7,0,0),
 IF(AND(D18&gt;=TIME(6,0,0), D18&lt;=TIME(8,0,0)), TIME(12,0,0),
 IF(AND(D18&gt;TIME(8,0,0), D18&lt;=TIME(13,59,0)), TIME(15,0,0),
 IF(AND(D18&gt;=TIME(14,0,0), D18&lt;=TIME(17,59,0)), TIME(21,0,0),
 IF(AND(D18&gt;=TIME(18,0,0), D18&lt;=TIME(21,59,0)), TIME(0,0,0),
 IF(AND(D18&gt;=TIME(22,0,0), D18&lt;=TIME(23,59,59)), TIME(7,0,0), ""))))))))</f>
        <v/>
      </c>
      <c r="F18" s="161" t="n"/>
      <c r="G18" s="160">
        <f>IF(AND(D18&gt;=TIME(6,0,0),D18&lt;=TIME(8,0,0)),E18,"")</f>
        <v/>
      </c>
      <c r="H18" s="31" t="n"/>
      <c r="I18" s="32">
        <f>ROUND(IF(OR(D18="",E18="",E18=0),0,IF(H18="",MOD(E18-D18,1)*24,MOD(H18-D18,1)*24)),2)</f>
        <v/>
      </c>
      <c r="J18" s="162" t="n"/>
      <c r="K18" s="282" t="n"/>
      <c r="L18" s="271" t="n"/>
      <c r="M18" s="283">
        <f>MAX(0,V18-W18)</f>
        <v/>
      </c>
      <c r="N18" s="33">
        <f>(IF(OR($C18="",$D18=""),0,
 IF(OR($A18="Holiday",$A19="Holiday"),
    IF(ISNUMBER(MATCH(TRIM($B18),{"Phagwah","Good Friday","Easter Monday","Labour Day","Christmas","Eid ul Azha","Romans-2","Globe-12","Neptune P1"},0)),0,$I18),
 IF(AND(NOT(OR($A18="Annual Leave",$A19="Annual Leave")),$A18="Off day"),$I18,
  MAX(0,$I18-$V18)
  ))))+W18</f>
        <v/>
      </c>
      <c r="O18" s="33">
        <f>IF(AND(OR($A18="Holiday",$A19="Holiday"),
        ISNUMBER(MATCH(TRIM($B18),{"Phagwah","Good Friday","Easter Monday","Labour Day","Christmas","Eid ul Azha","Romans-2","Globe-12","Neptune P1"},0))),
   $I18,0)</f>
        <v/>
      </c>
      <c r="P18" s="33">
        <f>IF(OR($O$7="Canteen",$O$7="Head Office"),0,IF($I18&lt;=0,0,IF(OR(OR(TRIM($J18)="Hebrews",TRIM($J18)="Romans",TRIM($J18)="Romans-2",TRIM($J18)="Globe",TRIM($J18)="Globe-12",TRIM($J18)="Neptune P1"),AND($I19&gt;0,OR(TRIM($J19)="Hebrews",TRIM($J19)="Romans",TRIM($J19)="Romans-2",TRIM($J19)="Globe",TRIM($J19)="Globe-12",TRIM($J19)="Neptune P1"))),1,0)))</f>
        <v/>
      </c>
      <c r="Q18" s="34" t="n"/>
      <c r="R18" s="33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IF($I18&gt;0,1,0),
      0
   ),
0))</f>
        <v/>
      </c>
      <c r="S18" s="33">
        <f>IF(OR($A18="Annual Leave",$A19="Annual Leave"),IF($A18="Annual Leave",8,0),0)</f>
        <v/>
      </c>
      <c r="T18" s="35" t="n"/>
      <c r="U18" s="144">
        <f>MAX(0,40-Y18)</f>
        <v/>
      </c>
      <c r="V18" s="351">
        <f>IF(OR($C18="",$D18=""),0,
 IF(OR($A18="Holiday",$A19="Holiday"),0,
 IF(AND(NOT(OR($A18="Annual Leave",$A19="Annual Leave")),$A18="Off day"),0,
  IF($I18+$I19&gt;=8,IF($I18&gt;=8,8,$I18),$I18)
  )))</f>
        <v/>
      </c>
      <c r="W18" s="351">
        <f>MAX(0,V18-U18)</f>
        <v/>
      </c>
      <c r="X18" s="351">
        <f>IF(C18="","",C18-WEEKDAY(C18,1)+1)</f>
        <v/>
      </c>
      <c r="Y18" s="351">
        <f>SUMPRODUCT(($X$14:$X17=X18)*(($V$14:$V17)+($O$14:$O17)))+IF(X18=X14,$L$11,0)</f>
        <v/>
      </c>
      <c r="Z18" s="351" t="n"/>
      <c r="AA18" s="351" t="n"/>
      <c r="AB18" s="351" t="n"/>
      <c r="AC18" s="351" t="n"/>
      <c r="AD18" s="351" t="n"/>
      <c r="AE18" s="351" t="n"/>
      <c r="AF18" s="351" t="n"/>
    </row>
    <row r="19" ht="24" customHeight="1" s="348" thickBot="1">
      <c r="A19" s="159" t="inlineStr">
        <is>
          <t>On Day</t>
        </is>
      </c>
      <c r="B19" s="281" t="n"/>
      <c r="C19" s="93">
        <f>C18</f>
        <v/>
      </c>
      <c r="D19" s="36" t="n"/>
      <c r="E19" s="163">
        <f>IF(D19="", "",
 IF(D19=TIME(0,0,0), 0,
 IF(AND(D19&gt;=TIME(0,0,1), D19&lt;=TIME(2,0,0)), TIME(7,0,0),
 IF(AND(D19&gt;=TIME(6,0,0), D19&lt;=TIME(8,0,0)), TIME(12,0,0),
 IF(AND(D19&gt;TIME(8,0,0), D19&lt;=TIME(13,59,0)), TIME(15,0,0),
 IF(AND(D19&gt;=TIME(14,0,0), D19&lt;=TIME(17,59,0)), TIME(21,0,0),
 IF(AND(D19&gt;=TIME(18,0,0), D19&lt;=TIME(21,59,0)), TIME(0,0,0),
 IF(AND(D19&gt;=TIME(22,0,0), D19&lt;=TIME(23,59,59)), TIME(7,0,0), ""))))))))</f>
        <v/>
      </c>
      <c r="F19" s="164" t="n"/>
      <c r="G19" s="163">
        <f>IF(AND(D19&gt;=TIME(6,0,0),D19&lt;=TIME(8,0,0)),E19,"")</f>
        <v/>
      </c>
      <c r="H19" s="36" t="n"/>
      <c r="I19" s="37">
        <f>ROUND(IF(OR(D19="",E19="",E19=0),0,IF(H19="",MOD(E19-D19,1)*24,MOD(H19-D19,1)*24)),2)</f>
        <v/>
      </c>
      <c r="J19" s="162" t="n"/>
      <c r="K19" s="282" t="n"/>
      <c r="L19" s="271" t="n"/>
      <c r="M19" s="283">
        <f>MAX(0,V19-W19)</f>
        <v/>
      </c>
      <c r="N19" s="38">
        <f>(IF(OR($C19="",$D19=""),0,
 IF(OR($A18="Holiday",$A19="Holiday"),
    IF(ISNUMBER(MATCH(TRIM($B19),{"Phagwah","Good Friday","Easter Monday","Labour Day","Christmas","Eid ul Azha","Romans-2","Globe-12","Neptune P1"},0)),0,$I19),
 IF(AND(NOT(OR($A18="Annual Leave",$A19="Annual Leave")),$A19="Off day"),$I19,
  MAX(0,$I19-$V19)
  ))))+W19</f>
        <v/>
      </c>
      <c r="O19" s="38">
        <f>IF(AND(OR($A18="Holiday",$A19="Holiday"),
        ISNUMBER(MATCH(TRIM($B19),{"Phagwah","Good Friday","Easter Monday","Labour Day","Christmas","Eid ul Azha","Romans-2","Globe-12","Neptune P1"},0))),
   $I19,0)</f>
        <v/>
      </c>
      <c r="P19" s="38">
        <f>IF(OR($O$7="Canteen",$O$7="Head Office"),0,IF($I19&lt;=0,0,IF(AND($I18&lt;=0,OR(TRIM($J19)="Hebrews",TRIM($J19)="Romans",TRIM($J19)="Romans-2",TRIM($J19)="Globe",TRIM($J19)="Globe-12",TRIM($J19)="Neptune P1")),1,0)))</f>
        <v/>
      </c>
      <c r="Q19" s="39" t="n"/>
      <c r="R19" s="38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IF(AND($I18=0,$I19&gt;0),1,0),
      0
   ),
0))</f>
        <v/>
      </c>
      <c r="S19" s="38">
        <f>IF(OR($A18="Annual Leave",$A19="Annual Leave"),IF(AND($A18&lt;&gt;"Annual Leave",$A19="Annual Leave"),8,0),0)</f>
        <v/>
      </c>
      <c r="T19" s="40" t="n"/>
      <c r="U19" s="144">
        <f>MAX(0,40-Y19)</f>
        <v/>
      </c>
      <c r="V19" s="351">
        <f>IF(OR($C19="",$D19=""),0,
 IF(OR($A18="Holiday",$A19="Holiday"),0,
 IF(AND(NOT(OR($A18="Annual Leave",$A19="Annual Leave")),$A19="Off day"),0,
  IF($I18+$I19&gt;=8,IF($I18&gt;=8,0,8-$I18),$I19)
  )))</f>
        <v/>
      </c>
      <c r="W19" s="351">
        <f>MAX(0,V19-U19)</f>
        <v/>
      </c>
      <c r="X19" s="351">
        <f>IF(C19="","",C19-WEEKDAY(C19,1)+1)</f>
        <v/>
      </c>
      <c r="Y19" s="351">
        <f>SUMPRODUCT(($X$14:$X18=X19)*(($V$14:$V18)+($O$14:$O18)))+IF(X19=X14,$L$11,0)</f>
        <v/>
      </c>
      <c r="Z19" s="351" t="n"/>
      <c r="AA19" s="351" t="n"/>
      <c r="AB19" s="351" t="n"/>
      <c r="AC19" s="351" t="n"/>
      <c r="AD19" s="351" t="n"/>
      <c r="AE19" s="351" t="n"/>
      <c r="AF19" s="351" t="n"/>
    </row>
    <row r="20" ht="24" customHeight="1" s="348" thickBot="1">
      <c r="A20" s="165" t="inlineStr">
        <is>
          <t>On Day</t>
        </is>
      </c>
      <c r="B20" s="284" t="n"/>
      <c r="C20" s="94">
        <f>C18+1</f>
        <v/>
      </c>
      <c r="D20" s="41" t="n"/>
      <c r="E20" s="166">
        <f>IF(D20="", "",
 IF(D20=TIME(0,0,0), 0,
 IF(AND(D20&gt;=TIME(0,0,1), D20&lt;=TIME(2,0,0)), TIME(7,0,0),
 IF(AND(D20&gt;=TIME(6,0,0), D20&lt;=TIME(8,0,0)), TIME(12,0,0),
 IF(AND(D20&gt;TIME(8,0,0), D20&lt;=TIME(13,59,0)), TIME(15,0,0),
 IF(AND(D20&gt;=TIME(14,0,0), D20&lt;=TIME(17,59,0)), TIME(21,0,0),
 IF(AND(D20&gt;=TIME(18,0,0), D20&lt;=TIME(21,59,0)), TIME(0,0,0),
 IF(AND(D20&gt;=TIME(22,0,0), D20&lt;=TIME(23,59,59)), TIME(7,0,0), ""))))))))</f>
        <v/>
      </c>
      <c r="F20" s="167" t="n"/>
      <c r="G20" s="166">
        <f>IF(AND(D20&gt;=TIME(6,0,0),D20&lt;=TIME(8,0,0)),E20,"")</f>
        <v/>
      </c>
      <c r="H20" s="41" t="n"/>
      <c r="I20" s="95">
        <f>ROUND(IF(OR(D20="",E20="",E20=0),0,IF(H20="",MOD(E20-D20,1)*24,MOD(H20-D20,1)*24)),2)</f>
        <v/>
      </c>
      <c r="J20" s="168" t="n"/>
      <c r="K20" s="285" t="n"/>
      <c r="L20" s="271" t="n"/>
      <c r="M20" s="286">
        <f>MAX(0,V20-W20)</f>
        <v/>
      </c>
      <c r="N20" s="42">
        <f>(IF(OR($C20="",$D20=""),0,
 IF(OR($A20="Holiday",$A21="Holiday"),
    IF(ISNUMBER(MATCH(TRIM($B20),{"Phagwah","Good Friday","Easter Monday","Labour Day","Christmas","Eid ul Azha","Romans-2","Globe-12","Neptune P1"},0)),0,$I20),
 IF(AND(NOT(OR($A20="Annual Leave",$A21="Annual Leave")),$A20="Off day"),$I20,
  MAX(0,$I20-$V20)
  ))))+W20</f>
        <v/>
      </c>
      <c r="O20" s="42">
        <f>IF(AND(OR($A20="Holiday",$A21="Holiday"),
        ISNUMBER(MATCH(TRIM($B20),{"Phagwah","Good Friday","Easter Monday","Labour Day","Christmas","Eid ul Azha","Romans-2","Globe-12","Neptune P1"},0))),
   $I20,0)</f>
        <v/>
      </c>
      <c r="P20" s="42">
        <f>IF(OR($O$7="Canteen",$O$7="Head Office"),0,IF($I20&lt;=0,0,IF(OR(OR(TRIM($J20)="Hebrews",TRIM($J20)="Romans",TRIM($J20)="Romans-2",TRIM($J20)="Globe",TRIM($J20)="Globe-12",TRIM($J20)="Neptune P1"),AND($I21&gt;0,OR(TRIM($J21)="Hebrews",TRIM($J21)="Romans",TRIM($J21)="Romans-2",TRIM($J21)="Globe",TRIM($J21)="Globe-12",TRIM($J21)="Neptune P1"))),1,0)))</f>
        <v/>
      </c>
      <c r="Q20" s="43" t="n"/>
      <c r="R20" s="42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IF($I20&gt;0,1,0),
      0
   ),
0))</f>
        <v/>
      </c>
      <c r="S20" s="42">
        <f>IF(OR($A20="Annual Leave",$A21="Annual Leave"),IF($A20="Annual Leave",8,0),0)</f>
        <v/>
      </c>
      <c r="T20" s="96" t="n"/>
      <c r="U20" s="144">
        <f>MAX(0,40-Y20)</f>
        <v/>
      </c>
      <c r="V20" s="351">
        <f>IF(OR($C20="",$D20=""),0,
 IF(OR($A20="Holiday",$A21="Holiday"),0,
 IF(AND(NOT(OR($A20="Annual Leave",$A21="Annual Leave")),$A20="Off day"),0,
  IF($I20+$I21&gt;=8,IF($I20&gt;=8,8,$I20),$I20)
  )))</f>
        <v/>
      </c>
      <c r="W20" s="351">
        <f>MAX(0,V20-U20)</f>
        <v/>
      </c>
      <c r="X20" s="351">
        <f>IF(C20="","",C20-WEEKDAY(C20,1)+1)</f>
        <v/>
      </c>
      <c r="Y20" s="351">
        <f>SUMPRODUCT(($X$14:$X19=X20)*(($V$14:$V19)+($O$14:$O19)))+IF(X20=X14,$L$11,0)</f>
        <v/>
      </c>
      <c r="Z20" s="351" t="n"/>
      <c r="AA20" s="351" t="n"/>
      <c r="AB20" s="351" t="n"/>
      <c r="AC20" s="351" t="n"/>
      <c r="AD20" s="351" t="n"/>
      <c r="AE20" s="351" t="n"/>
      <c r="AF20" s="351" t="n"/>
    </row>
    <row r="21" ht="24" customHeight="1" s="348" thickBot="1">
      <c r="A21" s="165" t="inlineStr">
        <is>
          <t>On Day</t>
        </is>
      </c>
      <c r="B21" s="284" t="n"/>
      <c r="C21" s="94">
        <f>C20</f>
        <v/>
      </c>
      <c r="D21" s="287" t="n"/>
      <c r="E21" s="288">
        <f>IF(D21="", "",
 IF(D21=TIME(0,0,0), 0,
 IF(AND(D21&gt;=TIME(0,0,1), D21&lt;=TIME(2,0,0)), TIME(7,0,0),
 IF(AND(D21&gt;=TIME(6,0,0), D21&lt;=TIME(8,0,0)), TIME(12,0,0),
 IF(AND(D21&gt;TIME(8,0,0), D21&lt;=TIME(13,59,0)), TIME(15,0,0),
 IF(AND(D21&gt;=TIME(14,0,0), D21&lt;=TIME(17,59,0)), TIME(21,0,0),
 IF(AND(D21&gt;=TIME(18,0,0), D21&lt;=TIME(21,59,0)), TIME(0,0,0),
 IF(AND(D21&gt;=TIME(22,0,0), D21&lt;=TIME(23,59,59)), TIME(7,0,0), ""))))))))</f>
        <v/>
      </c>
      <c r="F21" s="167" t="n"/>
      <c r="G21" s="288">
        <f>IF(AND(D21&gt;=TIME(6,0,0),D21&lt;=TIME(8,0,0)),E21,"")</f>
        <v/>
      </c>
      <c r="H21" s="287" t="n"/>
      <c r="I21" s="95">
        <f>ROUND(IF(OR(D21="",E21="",E21=0),0,IF(H21="",MOD(E21-D21,1)*24,MOD(H21-D21,1)*24)),2)</f>
        <v/>
      </c>
      <c r="J21" s="169" t="n"/>
      <c r="K21" s="285" t="n"/>
      <c r="L21" s="271" t="n"/>
      <c r="M21" s="286">
        <f>MAX(0,V21-W21)</f>
        <v/>
      </c>
      <c r="N21" s="289">
        <f>(IF(OR($C21="",$D21=""),0,
 IF(OR($A20="Holiday",$A21="Holiday"),
    IF(ISNUMBER(MATCH(TRIM($B21),{"Phagwah","Good Friday","Easter Monday","Labour Day","Christmas","Eid ul Azha","Romans-2","Globe-12","Neptune P1"},0)),0,$I21),
 IF(AND(NOT(OR($A20="Annual Leave",$A21="Annual Leave")),$A21="Off day"),$I21,
  MAX(0,$I21-$V21)
  ))))+W21</f>
        <v/>
      </c>
      <c r="O21" s="289">
        <f>IF(AND(OR($A20="Holiday",$A21="Holiday"),
        ISNUMBER(MATCH(TRIM($B21),{"Phagwah","Good Friday","Easter Monday","Labour Day","Christmas","Eid ul Azha","Romans-2","Globe-12","Neptune P1"},0))),
   $I21,0)</f>
        <v/>
      </c>
      <c r="P21" s="289">
        <f>IF(OR($O$7="Canteen",$O$7="Head Office"),0,IF($I21&lt;=0,0,IF(AND($I20&lt;=0,OR(TRIM($J21)="Hebrews",TRIM($J21)="Romans",TRIM($J21)="Romans-2",TRIM($J21)="Globe",TRIM($J21)="Globe-12",TRIM($J21)="Neptune P1")),1,0)))</f>
        <v/>
      </c>
      <c r="Q21" s="290" t="n"/>
      <c r="R21" s="289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IF(AND($I20=0,$I21&gt;0),1,0),
      0
   ),
0))</f>
        <v/>
      </c>
      <c r="S21" s="289">
        <f>IF(OR($A20="Annual Leave",$A21="Annual Leave"),IF(AND($A20&lt;&gt;"Annual Leave",$A21="Annual Leave"),8,0),0)</f>
        <v/>
      </c>
      <c r="T21" s="291" t="n"/>
      <c r="U21" s="144">
        <f>MAX(0,40-Y21)</f>
        <v/>
      </c>
      <c r="V21" s="351">
        <f>IF(OR($C21="",$D21=""),0,
 IF(OR($A20="Holiday",$A21="Holiday"),0,
 IF(AND(NOT(OR($A20="Annual Leave",$A21="Annual Leave")),$A21="Off day"),0,
  IF($I20+$I21&gt;=8,IF($I20&gt;=8,0,8-$I20),$I21)
  )))</f>
        <v/>
      </c>
      <c r="W21" s="351">
        <f>MAX(0,V21-U21)</f>
        <v/>
      </c>
      <c r="X21" s="351">
        <f>IF(C21="","",C21-WEEKDAY(C21,1)+1)</f>
        <v/>
      </c>
      <c r="Y21" s="351">
        <f>SUMPRODUCT(($X$14:$X20=X21)*(($V$14:$V20)+($O$14:$O20)))+IF(X21=X14,$L$11,0)</f>
        <v/>
      </c>
      <c r="Z21" s="351" t="n"/>
      <c r="AA21" s="351" t="n"/>
      <c r="AB21" s="351" t="n"/>
      <c r="AC21" s="351" t="n"/>
      <c r="AD21" s="351" t="n"/>
      <c r="AE21" s="351" t="n"/>
      <c r="AF21" s="351" t="n"/>
    </row>
    <row r="22" ht="24" customHeight="1" s="348" thickBot="1">
      <c r="A22" s="170" t="inlineStr">
        <is>
          <t>On Day</t>
        </is>
      </c>
      <c r="B22" s="292" t="n"/>
      <c r="C22" s="97">
        <f>C20+1</f>
        <v/>
      </c>
      <c r="D22" s="44" t="n"/>
      <c r="E22" s="171">
        <f>IF(D22="", "",
 IF(D22=TIME(0,0,0), 0,
 IF(AND(D22&gt;=TIME(0,0,1), D22&lt;=TIME(2,0,0)), TIME(7,0,0),
 IF(AND(D22&gt;=TIME(6,0,0), D22&lt;=TIME(8,0,0)), TIME(12,0,0),
 IF(AND(D22&gt;TIME(8,0,0), D22&lt;=TIME(13,59,0)), TIME(15,0,0),
 IF(AND(D22&gt;=TIME(14,0,0), D22&lt;=TIME(17,59,0)), TIME(21,0,0),
 IF(AND(D22&gt;=TIME(18,0,0), D22&lt;=TIME(21,59,0)), TIME(0,0,0),
 IF(AND(D22&gt;=TIME(22,0,0), D22&lt;=TIME(23,59,59)), TIME(7,0,0), ""))))))))</f>
        <v/>
      </c>
      <c r="F22" s="172" t="n"/>
      <c r="G22" s="171">
        <f>IF(AND(D22&gt;=TIME(6,0,0),D22&lt;=TIME(8,0,0)),E22,"")</f>
        <v/>
      </c>
      <c r="H22" s="44" t="n"/>
      <c r="I22" s="45">
        <f>ROUND(IF(OR(D22="",E22="",E22=0),0,IF(H22="",MOD(E22-D22,1)*24,MOD(H22-D22,1)*24)),2)</f>
        <v/>
      </c>
      <c r="J22" s="173" t="n"/>
      <c r="K22" s="293" t="n"/>
      <c r="L22" s="271" t="n"/>
      <c r="M22" s="294">
        <f>MAX(0,V22-W22)</f>
        <v/>
      </c>
      <c r="N22" s="46">
        <f>(IF(OR($C22="",$D22=""),0,
 IF(OR($A22="Holiday",$A23="Holiday"),
    IF(ISNUMBER(MATCH(TRIM($B22),{"Phagwah","Good Friday","Easter Monday","Labour Day","Christmas","Eid ul Azha","Romans-2","Globe-12","Neptune P1"},0)),0,$I22),
 IF(AND(NOT(OR($A22="Annual Leave",$A23="Annual Leave")),$A22="Off day"),$I22,
  MAX(0,$I22-$V22)
  ))))+W22</f>
        <v/>
      </c>
      <c r="O22" s="46">
        <f>IF(AND(OR($A22="Holiday",$A23="Holiday"),
        ISNUMBER(MATCH(TRIM($B22),{"Phagwah","Good Friday","Easter Monday","Labour Day","Christmas","Eid ul Azha","Romans-2","Globe-12","Neptune P1"},0))),
   $I22,0)</f>
        <v/>
      </c>
      <c r="P22" s="46">
        <f>IF(OR($O$7="Canteen",$O$7="Head Office"),0,IF($I22&lt;=0,0,IF(OR(OR(TRIM($J22)="Hebrews",TRIM($J22)="Romans",TRIM($J22)="Romans-2",TRIM($J22)="Globe",TRIM($J22)="Globe-12",TRIM($J22)="Neptune P1"),AND($I23&gt;0,OR(TRIM($J23)="Hebrews",TRIM($J23)="Romans",TRIM($J23)="Romans-2",TRIM($J23)="Globe",TRIM($J23)="Globe-12",TRIM($J23)="Neptune P1"))),1,0)))</f>
        <v/>
      </c>
      <c r="Q22" s="47" t="n"/>
      <c r="R22" s="46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IF($I22&gt;0,1,0),
      0
   ),
0))</f>
        <v/>
      </c>
      <c r="S22" s="46">
        <f>IF(OR($A22="Annual Leave",$A23="Annual Leave"),IF($A22="Annual Leave",8,0),0)</f>
        <v/>
      </c>
      <c r="T22" s="48" t="n"/>
      <c r="U22" s="144">
        <f>MAX(0,40-Y22)</f>
        <v/>
      </c>
      <c r="V22" s="351">
        <f>IF(OR($C22="",$D22=""),0,
 IF(OR($A22="Holiday",$A23="Holiday"),0,
 IF(AND(NOT(OR($A22="Annual Leave",$A23="Annual Leave")),$A22="Off day"),0,
  IF($I22+$I23&gt;=8,IF($I22&gt;=8,8,$I22),$I22)
  )))</f>
        <v/>
      </c>
      <c r="W22" s="351">
        <f>MAX(0,V22-U22)</f>
        <v/>
      </c>
      <c r="X22" s="351">
        <f>IF(C22="","",C22-WEEKDAY(C22,1)+1)</f>
        <v/>
      </c>
      <c r="Y22" s="351">
        <f>SUMPRODUCT(($X$14:$X21=X22)*(($V$14:$V21)+($O$14:$O21)))+IF(X22=X14,$L$11,0)</f>
        <v/>
      </c>
      <c r="Z22" s="351" t="n"/>
      <c r="AA22" s="351" t="n"/>
      <c r="AB22" s="351" t="n"/>
      <c r="AC22" s="351" t="n"/>
      <c r="AD22" s="351" t="n"/>
      <c r="AE22" s="351" t="n"/>
      <c r="AF22" s="351" t="n"/>
    </row>
    <row r="23" ht="24" customHeight="1" s="348" thickBot="1">
      <c r="A23" s="170" t="inlineStr">
        <is>
          <t>On Day</t>
        </is>
      </c>
      <c r="B23" s="292" t="n"/>
      <c r="C23" s="98">
        <f>C22</f>
        <v/>
      </c>
      <c r="D23" s="49" t="n"/>
      <c r="E23" s="174">
        <f>IF(D23="", "",
 IF(D23=TIME(0,0,0), 0,
 IF(AND(D23&gt;=TIME(0,0,1), D23&lt;=TIME(2,0,0)), TIME(7,0,0),
 IF(AND(D23&gt;=TIME(6,0,0), D23&lt;=TIME(8,0,0)), TIME(12,0,0),
 IF(AND(D23&gt;TIME(8,0,0), D23&lt;=TIME(13,59,0)), TIME(15,0,0),
 IF(AND(D23&gt;=TIME(14,0,0), D23&lt;=TIME(17,59,0)), TIME(21,0,0),
 IF(AND(D23&gt;=TIME(18,0,0), D23&lt;=TIME(21,59,0)), TIME(0,0,0),
 IF(AND(D23&gt;=TIME(22,0,0), D23&lt;=TIME(23,59,59)), TIME(7,0,0), ""))))))))</f>
        <v/>
      </c>
      <c r="F23" s="175" t="n"/>
      <c r="G23" s="174">
        <f>IF(AND(D23&gt;=TIME(6,0,0),D23&lt;=TIME(8,0,0)),E23,"")</f>
        <v/>
      </c>
      <c r="H23" s="49" t="n"/>
      <c r="I23" s="50">
        <f>ROUND(IF(OR(D23="",E23="",E23=0),0,IF(H23="",MOD(E23-D23,1)*24,MOD(H23-D23,1)*24)),2)</f>
        <v/>
      </c>
      <c r="J23" s="173" t="n"/>
      <c r="K23" s="293" t="n"/>
      <c r="L23" s="271" t="n"/>
      <c r="M23" s="294">
        <f>MAX(0,V23-W23)</f>
        <v/>
      </c>
      <c r="N23" s="51">
        <f>(IF(OR($C23="",$D23=""),0,
 IF(OR($A22="Holiday",$A23="Holiday"),
    IF(ISNUMBER(MATCH(TRIM($B23),{"Phagwah","Good Friday","Easter Monday","Labour Day","Christmas","Eid ul Azha","Romans-2","Globe-12","Neptune P1"},0)),0,$I23),
 IF(AND(NOT(OR($A22="Annual Leave",$A23="Annual Leave")),$A23="Off day"),$I23,
  MAX(0,$I23-$V23)
  ))))+W23</f>
        <v/>
      </c>
      <c r="O23" s="51">
        <f>IF(AND(OR($A22="Holiday",$A23="Holiday"),
        ISNUMBER(MATCH(TRIM($B23),{"Phagwah","Good Friday","Easter Monday","Labour Day","Christmas","Eid ul Azha","Romans-2","Globe-12","Neptune P1"},0))),
   $I23,0)</f>
        <v/>
      </c>
      <c r="P23" s="51">
        <f>IF(OR($O$7="Canteen",$O$7="Head Office"),0,IF($I23&lt;=0,0,IF(AND($I22&lt;=0,OR(TRIM($J23)="Hebrews",TRIM($J23)="Romans",TRIM($J23)="Romans-2",TRIM($J23)="Globe",TRIM($J23)="Globe-12",TRIM($J23)="Neptune P1")),1,0)))</f>
        <v/>
      </c>
      <c r="Q23" s="52" t="n"/>
      <c r="R23" s="51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IF(AND($I22=0,$I23&gt;0),1,0),
      0
   ),
0))</f>
        <v/>
      </c>
      <c r="S23" s="51">
        <f>IF(OR($A22="Annual Leave",$A23="Annual Leave"),IF(AND($A22&lt;&gt;"Annual Leave",$A23="Annual Leave"),8,0),0)</f>
        <v/>
      </c>
      <c r="T23" s="53" t="n"/>
      <c r="U23" s="144">
        <f>MAX(0,40-Y23)</f>
        <v/>
      </c>
      <c r="V23" s="351">
        <f>IF(OR($C23="",$D23=""),0,
 IF(OR($A22="Holiday",$A23="Holiday"),0,
 IF(AND(NOT(OR($A22="Annual Leave",$A23="Annual Leave")),$A23="Off day"),0,
  IF($I22+$I23&gt;=8,IF($I22&gt;=8,0,8-$I22),$I23)
  )))</f>
        <v/>
      </c>
      <c r="W23" s="351">
        <f>MAX(0,V23-U23)</f>
        <v/>
      </c>
      <c r="X23" s="351">
        <f>IF(C23="","",C23-WEEKDAY(C23,1)+1)</f>
        <v/>
      </c>
      <c r="Y23" s="351">
        <f>SUMPRODUCT(($X$14:$X22=X23)*(($V$14:$V22)+($O$14:$O22)))+IF(X23=X14,$L$11,0)</f>
        <v/>
      </c>
      <c r="Z23" s="351" t="n"/>
      <c r="AA23" s="351" t="n"/>
      <c r="AB23" s="351" t="n"/>
      <c r="AC23" s="351" t="n"/>
      <c r="AD23" s="351" t="n"/>
      <c r="AE23" s="351" t="n"/>
      <c r="AF23" s="351" t="n"/>
    </row>
    <row r="24" ht="24" customHeight="1" s="348" thickBot="1">
      <c r="A24" s="154" t="inlineStr">
        <is>
          <t>On Day</t>
        </is>
      </c>
      <c r="B24" s="273" t="n"/>
      <c r="C24" s="90">
        <f>C22+1</f>
        <v/>
      </c>
      <c r="D24" s="8" t="n"/>
      <c r="E24" s="155">
        <f>IF(D24="", "",
 IF(D24=TIME(0,0,0), 0,
 IF(AND(D24&gt;=TIME(0,0,1), D24&lt;=TIME(2,0,0)), TIME(7,0,0),
 IF(AND(D24&gt;=TIME(6,0,0), D24&lt;=TIME(8,0,0)), TIME(12,0,0),
 IF(AND(D24&gt;TIME(8,0,0), D24&lt;=TIME(13,59,0)), TIME(15,0,0),
 IF(AND(D24&gt;=TIME(14,0,0), D24&lt;=TIME(17,59,0)), TIME(21,0,0),
 IF(AND(D24&gt;=TIME(18,0,0), D24&lt;=TIME(21,59,0)), TIME(0,0,0),
 IF(AND(D24&gt;=TIME(22,0,0), D24&lt;=TIME(23,59,59)), TIME(7,0,0), ""))))))))</f>
        <v/>
      </c>
      <c r="F24" s="156" t="n"/>
      <c r="G24" s="155">
        <f>IF(AND(D24&gt;=TIME(6,0,0),D24&lt;=TIME(8,0,0)),E24,"")</f>
        <v/>
      </c>
      <c r="H24" s="8" t="n"/>
      <c r="I24" s="30">
        <f>ROUND(IF(OR(D24="",E24="",E24=0),0,IF(H24="",MOD(E24-D24,1)*24,MOD(H24-D24,1)*24)),2)</f>
        <v/>
      </c>
      <c r="J24" s="157" t="n"/>
      <c r="K24" s="274" t="n"/>
      <c r="L24" s="271" t="n"/>
      <c r="M24" s="275">
        <f>MAX(0,V24-W24)</f>
        <v/>
      </c>
      <c r="N24" s="9">
        <f>(IF(OR($C24="",$D24=""),0,
 IF(OR($A24="Holiday",$A25="Holiday"),
    IF(ISNUMBER(MATCH(TRIM($B24),{"Phagwah","Good Friday","Easter Monday","Labour Day","Christmas","Eid ul Azha","Romans-2","Globe-12","Neptune P1"},0)),0,$I24),
 IF(AND(NOT(OR($A24="Annual Leave",$A25="Annual Leave")),$A24="Off day"),$I24,
  MAX(0,$I24-$V24)
  ))))+W24</f>
        <v/>
      </c>
      <c r="O24" s="9">
        <f>IF(AND(OR($A24="Holiday",$A25="Holiday"),
        ISNUMBER(MATCH(TRIM($B24),{"Phagwah","Good Friday","Easter Monday","Labour Day","Christmas","Eid ul Azha","Romans-2","Globe-12","Neptune P1"},0))),
   $I24,0)</f>
        <v/>
      </c>
      <c r="P24" s="9">
        <f>IF(OR($O$7="Canteen",$O$7="Head Office"),0,IF($I24&lt;=0,0,IF(OR(OR(TRIM($J24)="Hebrews",TRIM($J24)="Romans",TRIM($J24)="Romans-2",TRIM($J24)="Globe",TRIM($J24)="Globe-12",TRIM($J24)="Neptune P1"),AND($I25&gt;0,OR(TRIM($J25)="Hebrews",TRIM($J25)="Romans",TRIM($J25)="Romans-2",TRIM($J25)="Globe",TRIM($J25)="Globe-12",TRIM($J25)="Neptune P1"))),1,0)))</f>
        <v/>
      </c>
      <c r="Q24" s="10" t="n"/>
      <c r="R24" s="9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IF($I24&gt;0,1,0),
      0
   ),
0))</f>
        <v/>
      </c>
      <c r="S24" s="9">
        <f>IF(OR($A24="Annual Leave",$A25="Annual Leave"),IF($A24="Annual Leave",8,0),0)</f>
        <v/>
      </c>
      <c r="T24" s="91" t="n"/>
      <c r="U24" s="144">
        <f>MAX(0,40-Y24)</f>
        <v/>
      </c>
      <c r="V24" s="351">
        <f>IF(OR($C24="",$D24=""),0,
 IF(OR($A24="Holiday",$A25="Holiday"),0,
 IF(AND(NOT(OR($A24="Annual Leave",$A25="Annual Leave")),$A24="Off day"),0,
  IF($I24+$I25&gt;=8,IF($I24&gt;=8,8,$I24),$I24)
  )))</f>
        <v/>
      </c>
      <c r="W24" s="351">
        <f>MAX(0,V24-U24)</f>
        <v/>
      </c>
      <c r="X24" s="351">
        <f>IF(C24="","",C24-WEEKDAY(C24,1)+1)</f>
        <v/>
      </c>
      <c r="Y24" s="351">
        <f>SUMPRODUCT(($X$14:$X23=X24)*(($V$14:$V23)+($O$14:$O23)))+IF(X24=X14,$L$11,0)</f>
        <v/>
      </c>
      <c r="Z24" s="351" t="n"/>
      <c r="AA24" s="351" t="n"/>
      <c r="AB24" s="351" t="n"/>
      <c r="AC24" s="351" t="n"/>
      <c r="AD24" s="351" t="n"/>
      <c r="AE24" s="351" t="n"/>
      <c r="AF24" s="351" t="n"/>
    </row>
    <row r="25" ht="24" customHeight="1" s="348" thickBot="1">
      <c r="A25" s="154" t="inlineStr">
        <is>
          <t>On Day</t>
        </is>
      </c>
      <c r="B25" s="273" t="n"/>
      <c r="C25" s="90">
        <f>C24</f>
        <v/>
      </c>
      <c r="D25" s="276" t="n"/>
      <c r="E25" s="277">
        <f>IF(D25="", "",
 IF(D25=TIME(0,0,0), 0,
 IF(AND(D25&gt;=TIME(0,0,1), D25&lt;=TIME(2,0,0)), TIME(7,0,0),
 IF(AND(D25&gt;=TIME(6,0,0), D25&lt;=TIME(8,0,0)), TIME(12,0,0),
 IF(AND(D25&gt;TIME(8,0,0), D25&lt;=TIME(13,59,0)), TIME(15,0,0),
 IF(AND(D25&gt;=TIME(14,0,0), D25&lt;=TIME(17,59,0)), TIME(21,0,0),
 IF(AND(D25&gt;=TIME(18,0,0), D25&lt;=TIME(21,59,0)), TIME(0,0,0),
 IF(AND(D25&gt;=TIME(22,0,0), D25&lt;=TIME(23,59,59)), TIME(7,0,0), ""))))))))</f>
        <v/>
      </c>
      <c r="F25" s="156" t="n"/>
      <c r="G25" s="277">
        <f>IF(AND(D25&gt;=TIME(6,0,0),D25&lt;=TIME(8,0,0)),E25,"")</f>
        <v/>
      </c>
      <c r="H25" s="276" t="n"/>
      <c r="I25" s="30">
        <f>ROUND(IF(OR(D25="",E25="",E25=0),0,IF(H25="",MOD(E25-D25,1)*24,MOD(H25-D25,1)*24)),2)</f>
        <v/>
      </c>
      <c r="J25" s="158" t="n"/>
      <c r="K25" s="274" t="n"/>
      <c r="L25" s="271" t="n"/>
      <c r="M25" s="275">
        <f>MAX(0,V25-W25)</f>
        <v/>
      </c>
      <c r="N25" s="278">
        <f>(IF(OR($C25="",$D25=""),0,
 IF(OR($A24="Holiday",$A25="Holiday"),
    IF(ISNUMBER(MATCH(TRIM($B25),{"Phagwah","Good Friday","Easter Monday","Labour Day","Christmas","Eid ul Azha","Romans-2","Globe-12","Neptune P1"},0)),0,$I25),
 IF(AND(NOT(OR($A24="Annual Leave",$A25="Annual Leave")),$A25="Off day"),$I25,
  MAX(0,$I25-$V25)
  ))))+W25</f>
        <v/>
      </c>
      <c r="O25" s="278">
        <f>IF(AND(OR($A24="Holiday",$A25="Holiday"),
        ISNUMBER(MATCH(TRIM($B25),{"Phagwah","Good Friday","Easter Monday","Labour Day","Christmas","Eid ul Azha","Romans-2","Globe-12","Neptune P1"},0))),
   $I25,0)</f>
        <v/>
      </c>
      <c r="P25" s="278">
        <f>IF(OR($O$7="Canteen",$O$7="Head Office"),0,IF($I25&lt;=0,0,IF(AND($I24&lt;=0,OR(TRIM($J25)="Hebrews",TRIM($J25)="Romans",TRIM($J25)="Romans-2",TRIM($J25)="Globe",TRIM($J25)="Globe-12",TRIM($J25)="Neptune P1")),1,0)))</f>
        <v/>
      </c>
      <c r="Q25" s="279" t="n"/>
      <c r="R25" s="278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IF(AND($I24=0,$I25&gt;0),1,0),
      0
   ),
0))</f>
        <v/>
      </c>
      <c r="S25" s="278">
        <f>IF(OR($A24="Annual Leave",$A25="Annual Leave"),IF(AND($A24&lt;&gt;"Annual Leave",$A25="Annual Leave"),8,0),0)</f>
        <v/>
      </c>
      <c r="T25" s="280" t="n"/>
      <c r="U25" s="144">
        <f>MAX(0,40-Y25)</f>
        <v/>
      </c>
      <c r="V25" s="351">
        <f>IF(OR($C25="",$D25=""),0,
 IF(OR($A24="Holiday",$A25="Holiday"),0,
 IF(AND(NOT(OR($A24="Annual Leave",$A25="Annual Leave")),$A25="Off day"),0,
  IF($I24+$I25&gt;=8,IF($I24&gt;=8,0,8-$I24),$I25)
  )))</f>
        <v/>
      </c>
      <c r="W25" s="351">
        <f>MAX(0,V25-U25)</f>
        <v/>
      </c>
      <c r="X25" s="351">
        <f>IF(C25="","",C25-WEEKDAY(C25,1)+1)</f>
        <v/>
      </c>
      <c r="Y25" s="351">
        <f>SUMPRODUCT(($X$14:$X24=X25)*(($V$14:$V24)+($O$14:$O24)))+IF(X25=X14,$L$11,0)</f>
        <v/>
      </c>
      <c r="Z25" s="351" t="n"/>
      <c r="AA25" s="351" t="n"/>
      <c r="AB25" s="351" t="n"/>
      <c r="AC25" s="351" t="n"/>
      <c r="AD25" s="351" t="n"/>
      <c r="AE25" s="351" t="n"/>
      <c r="AF25" s="351" t="n"/>
    </row>
    <row r="26" ht="24" customHeight="1" s="348" thickBot="1">
      <c r="A26" s="159" t="inlineStr">
        <is>
          <t>On Day</t>
        </is>
      </c>
      <c r="B26" s="281" t="n"/>
      <c r="C26" s="92">
        <f>C24+1</f>
        <v/>
      </c>
      <c r="D26" s="31" t="n"/>
      <c r="E26" s="160">
        <f>IF(D26="", "",
 IF(D26=TIME(0,0,0), 0,
 IF(AND(D26&gt;=TIME(0,0,1), D26&lt;=TIME(2,0,0)), TIME(7,0,0),
 IF(AND(D26&gt;=TIME(6,0,0), D26&lt;=TIME(8,0,0)), TIME(12,0,0),
 IF(AND(D26&gt;TIME(8,0,0), D26&lt;=TIME(13,59,0)), TIME(15,0,0),
 IF(AND(D26&gt;=TIME(14,0,0), D26&lt;=TIME(17,59,0)), TIME(21,0,0),
 IF(AND(D26&gt;=TIME(18,0,0), D26&lt;=TIME(21,59,0)), TIME(0,0,0),
 IF(AND(D26&gt;=TIME(22,0,0), D26&lt;=TIME(23,59,59)), TIME(7,0,0), ""))))))))</f>
        <v/>
      </c>
      <c r="F26" s="161" t="n"/>
      <c r="G26" s="160">
        <f>IF(AND(D26&gt;=TIME(6,0,0),D26&lt;=TIME(8,0,0)),E26,"")</f>
        <v/>
      </c>
      <c r="H26" s="31" t="n"/>
      <c r="I26" s="32">
        <f>ROUND(IF(OR(D26="",E26="",E26=0),0,IF(H26="",MOD(E26-D26,1)*24,MOD(H26-D26,1)*24)),2)</f>
        <v/>
      </c>
      <c r="J26" s="162" t="n"/>
      <c r="K26" s="282" t="n"/>
      <c r="L26" s="271" t="n"/>
      <c r="M26" s="283">
        <f>MAX(0,V26-W26)</f>
        <v/>
      </c>
      <c r="N26" s="33">
        <f>(IF(OR($C26="",$D26=""),0,
 IF(OR($A26="Holiday",$A27="Holiday"),
    IF(ISNUMBER(MATCH(TRIM($B26),{"Phagwah","Good Friday","Easter Monday","Labour Day","Christmas","Eid ul Azha","Romans-2","Globe-12","Neptune P1"},0)),0,$I26),
 IF(AND(NOT(OR($A26="Annual Leave",$A27="Annual Leave")),$A26="Off day"),$I26,
  MAX(0,$I26-$V26)
  ))))+W26</f>
        <v/>
      </c>
      <c r="O26" s="33">
        <f>IF(AND(OR($A26="Holiday",$A27="Holiday"),
        ISNUMBER(MATCH(TRIM($B26),{"Phagwah","Good Friday","Easter Monday","Labour Day","Christmas","Eid ul Azha","Romans-2","Globe-12","Neptune P1"},0))),
   $I26,0)</f>
        <v/>
      </c>
      <c r="P26" s="33">
        <f>IF(OR($O$7="Canteen",$O$7="Head Office"),0,IF($I26&lt;=0,0,IF(OR(OR(TRIM($J26)="Hebrews",TRIM($J26)="Romans",TRIM($J26)="Romans-2",TRIM($J26)="Globe",TRIM($J26)="Globe-12",TRIM($J26)="Neptune P1"),AND($I27&gt;0,OR(TRIM($J27)="Hebrews",TRIM($J27)="Romans",TRIM($J27)="Romans-2",TRIM($J27)="Globe",TRIM($J27)="Globe-12",TRIM($J27)="Neptune P1"))),1,0)))</f>
        <v/>
      </c>
      <c r="Q26" s="34" t="n"/>
      <c r="R26" s="33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IF($I26&gt;0,1,0),
      0
   ),
0))</f>
        <v/>
      </c>
      <c r="S26" s="33">
        <f>IF(OR($A26="Annual Leave",$A27="Annual Leave"),IF($A26="Annual Leave",8,0),0)</f>
        <v/>
      </c>
      <c r="T26" s="35" t="n"/>
      <c r="U26" s="144">
        <f>MAX(0,40-Y26)</f>
        <v/>
      </c>
      <c r="V26" s="351">
        <f>IF(OR($C26="",$D26=""),0,
 IF(OR($A26="Holiday",$A27="Holiday"),0,
 IF(AND(NOT(OR($A26="Annual Leave",$A27="Annual Leave")),$A26="Off day"),0,
  IF($I26+$I27&gt;=8,IF($I26&gt;=8,8,$I26),$I26)
  )))</f>
        <v/>
      </c>
      <c r="W26" s="351">
        <f>MAX(0,V26-U26)</f>
        <v/>
      </c>
      <c r="X26" s="351">
        <f>IF(C26="","",C26-WEEKDAY(C26,1)+1)</f>
        <v/>
      </c>
      <c r="Y26" s="351">
        <f>SUMPRODUCT(($X$14:$X25=X26)*(($V$14:$V25)+($O$14:$O25)))+IF(X26=X14,$L$11,0)</f>
        <v/>
      </c>
      <c r="Z26" s="351" t="n"/>
      <c r="AA26" s="351" t="n"/>
      <c r="AB26" s="351" t="n"/>
      <c r="AC26" s="351" t="n"/>
      <c r="AD26" s="351" t="n"/>
      <c r="AE26" s="351" t="n"/>
      <c r="AF26" s="351" t="n"/>
    </row>
    <row r="27" ht="24" customHeight="1" s="348" thickBot="1">
      <c r="A27" s="159" t="inlineStr">
        <is>
          <t>On Day</t>
        </is>
      </c>
      <c r="B27" s="281" t="n"/>
      <c r="C27" s="93">
        <f>C26</f>
        <v/>
      </c>
      <c r="D27" s="36" t="n"/>
      <c r="E27" s="163">
        <f>IF(D27="", "",
 IF(D27=TIME(0,0,0), 0,
 IF(AND(D27&gt;=TIME(0,0,1), D27&lt;=TIME(2,0,0)), TIME(7,0,0),
 IF(AND(D27&gt;=TIME(6,0,0), D27&lt;=TIME(8,0,0)), TIME(12,0,0),
 IF(AND(D27&gt;TIME(8,0,0), D27&lt;=TIME(13,59,0)), TIME(15,0,0),
 IF(AND(D27&gt;=TIME(14,0,0), D27&lt;=TIME(17,59,0)), TIME(21,0,0),
 IF(AND(D27&gt;=TIME(18,0,0), D27&lt;=TIME(21,59,0)), TIME(0,0,0),
 IF(AND(D27&gt;=TIME(22,0,0), D27&lt;=TIME(23,59,59)), TIME(7,0,0), ""))))))))</f>
        <v/>
      </c>
      <c r="F27" s="164" t="n"/>
      <c r="G27" s="163">
        <f>IF(AND(D27&gt;=TIME(6,0,0),D27&lt;=TIME(8,0,0)),E27,"")</f>
        <v/>
      </c>
      <c r="H27" s="36" t="n"/>
      <c r="I27" s="37">
        <f>ROUND(IF(OR(D27="",E27="",E27=0),0,IF(H27="",MOD(E27-D27,1)*24,MOD(H27-D27,1)*24)),2)</f>
        <v/>
      </c>
      <c r="J27" s="162" t="n"/>
      <c r="K27" s="282" t="n"/>
      <c r="L27" s="271" t="n"/>
      <c r="M27" s="283">
        <f>MAX(0,V27-W27)</f>
        <v/>
      </c>
      <c r="N27" s="38">
        <f>(IF(OR($C27="",$D27=""),0,
 IF(OR($A26="Holiday",$A27="Holiday"),
    IF(ISNUMBER(MATCH(TRIM($B27),{"Phagwah","Good Friday","Easter Monday","Labour Day","Christmas","Eid ul Azha","Romans-2","Globe-12","Neptune P1"},0)),0,$I27),
 IF(AND(NOT(OR($A26="Annual Leave",$A27="Annual Leave")),$A27="Off day"),$I27,
  MAX(0,$I27-$V27)
  ))))+W27</f>
        <v/>
      </c>
      <c r="O27" s="38">
        <f>IF(AND(OR($A26="Holiday",$A27="Holiday"),
        ISNUMBER(MATCH(TRIM($B27),{"Phagwah","Good Friday","Easter Monday","Labour Day","Christmas","Eid ul Azha","Romans-2","Globe-12","Neptune P1"},0))),
   $I27,0)</f>
        <v/>
      </c>
      <c r="P27" s="38">
        <f>IF(OR($O$7="Canteen",$O$7="Head Office"),0,IF($I27&lt;=0,0,IF(AND($I26&lt;=0,OR(TRIM($J27)="Hebrews",TRIM($J27)="Romans",TRIM($J27)="Romans-2",TRIM($J27)="Globe",TRIM($J27)="Globe-12",TRIM($J27)="Neptune P1")),1,0)))</f>
        <v/>
      </c>
      <c r="Q27" s="39" t="n"/>
      <c r="R27" s="38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IF(AND($I26=0,$I27&gt;0),1,0),
      0
   ),
0))</f>
        <v/>
      </c>
      <c r="S27" s="38">
        <f>IF(OR($A26="Annual Leave",$A27="Annual Leave"),IF(AND($A26&lt;&gt;"Annual Leave",$A27="Annual Leave"),8,0),0)</f>
        <v/>
      </c>
      <c r="T27" s="40" t="n"/>
      <c r="U27" s="144">
        <f>MAX(0,40-Y27)</f>
        <v/>
      </c>
      <c r="V27" s="351">
        <f>IF(OR($C27="",$D27=""),0,
 IF(OR($A26="Holiday",$A27="Holiday"),0,
 IF(AND(NOT(OR($A26="Annual Leave",$A27="Annual Leave")),$A27="Off day"),0,
  IF($I26+$I27&gt;=8,IF($I26&gt;=8,0,8-$I26),$I27)
  )))</f>
        <v/>
      </c>
      <c r="W27" s="351">
        <f>MAX(0,V27-U27)</f>
        <v/>
      </c>
      <c r="X27" s="351">
        <f>IF(C27="","",C27-WEEKDAY(C27,1)+1)</f>
        <v/>
      </c>
      <c r="Y27" s="351">
        <f>SUMPRODUCT(($X$14:$X26=X27)*(($V$14:$V26)+($O$14:$O26)))+IF(X27=X14,$L$11,0)</f>
        <v/>
      </c>
      <c r="Z27" s="351" t="n"/>
      <c r="AA27" s="351" t="n"/>
      <c r="AB27" s="351" t="n"/>
      <c r="AC27" s="351" t="n"/>
      <c r="AD27" s="351" t="n"/>
      <c r="AE27" s="351" t="n"/>
      <c r="AF27" s="351" t="n"/>
    </row>
    <row r="28" ht="24" customHeight="1" s="348" thickBot="1">
      <c r="A28" s="176" t="n"/>
      <c r="B28" s="176" t="n"/>
      <c r="C28" s="145" t="n"/>
      <c r="D28" s="6" t="n"/>
      <c r="E28" s="14" t="n"/>
      <c r="F28" s="6" t="n"/>
      <c r="G28" s="6" t="n"/>
      <c r="H28" s="336" t="n"/>
      <c r="I28" s="351" t="n"/>
      <c r="J28" s="336" t="n"/>
      <c r="K28" s="336" t="n"/>
      <c r="L28" s="336" t="n"/>
      <c r="M28" s="99">
        <f>MAX(0,V28-W28)</f>
        <v/>
      </c>
      <c r="N28" s="99">
        <f>(IF(OR($C28="",$D28=""),0,
 IF(OR($A28="Holiday",$A29="Holiday"),
    IF(ISNUMBER(MATCH(TRIM($B28),{"Phagwah","Good Friday","Easter Monday","Labour Day","Christmas","Eid ul Azha","Romans-2","Globe-12","Neptune P1"},0)),0,$I28),
 IF(AND(NOT(OR($A28="Annual Leave",$A29="Annual Leave")),$A28="Off day"),$I28,
  MAX(0,$I28-$V28)
  ))))+W28</f>
        <v/>
      </c>
      <c r="O28" s="99">
        <f>IF(AND(OR($A28="Holiday",$A29="Holiday"),
        ISNUMBER(MATCH(TRIM($B28),{"Phagwah","Good Friday","Easter Monday","Labour Day","Christmas","Eid ul Azha","Romans-2","Globe-12","Neptune P1"},0))),
   $I28,0)</f>
        <v/>
      </c>
      <c r="P28" s="99">
        <f>IF(OR($O$7="Canteen",$O$7="Head Office"),0,IF($I28&lt;=0,0,IF(OR(OR(TRIM($J28)="Hebrews",TRIM($J28)="Romans",TRIM($J28)="Romans-2",TRIM($J28)="Globe",TRIM($J28)="Globe-12",TRIM($J28)="Neptune P1"),AND($I29&gt;0,OR(TRIM($J29)="Hebrews",TRIM($J29)="Romans",TRIM($J29)="Romans-2",TRIM($J29)="Globe",TRIM($J29)="Globe-12",TRIM($J29)="Neptune P1"))),1,0)))</f>
        <v/>
      </c>
      <c r="Q28" s="178" t="n"/>
      <c r="R28" s="15" t="n"/>
      <c r="S28" s="99">
        <f>IF(OR($A28="Annual Leave",$A29="Annual Leave"),IF($A28="Annual Leave",8,0),0)</f>
        <v/>
      </c>
      <c r="T28" s="100">
        <f>SUM(T14:T27)</f>
        <v/>
      </c>
      <c r="U28" s="144">
        <f>MAX(0,40-Y28)</f>
        <v/>
      </c>
      <c r="V28" s="351">
        <f>IF(OR($C28="",$D28=""),0,
 IF(OR($A28="Holiday",$A29="Holiday"),0,
 IF(AND(NOT(OR($A28="Annual Leave",$A29="Annual Leave")),$A28="Off day"),0,
  IF($I28+$I29&gt;=8,IF($I28&gt;=8,8,$I28),$I28)
  )))</f>
        <v/>
      </c>
      <c r="W28" s="351">
        <f>MAX(0,V28-U28)</f>
        <v/>
      </c>
      <c r="X28" s="351">
        <f>IF(C28="","",C28-WEEKDAY(C28,1)+1)</f>
        <v/>
      </c>
      <c r="Y28" s="351">
        <f>SUMPRODUCT(($X$14:$X27=X28)*(($V$14:$V27)+($O$14:$O27)))+IF(X28=X14,$L$11,0)</f>
        <v/>
      </c>
      <c r="Z28" s="351" t="n"/>
      <c r="AA28" s="351" t="n"/>
      <c r="AB28" s="351" t="n"/>
      <c r="AC28" s="351" t="n"/>
      <c r="AD28" s="351" t="n"/>
      <c r="AE28" s="351" t="n"/>
      <c r="AF28" s="351" t="n"/>
    </row>
    <row r="29" hidden="1" ht="15.75" customHeight="1" s="348" thickBot="1">
      <c r="A29" s="179" t="n"/>
      <c r="B29" s="176" t="n"/>
      <c r="C29" s="145" t="n"/>
      <c r="D29" s="6" t="n"/>
      <c r="E29" s="295">
        <f>IF(D29="", "",
 IF(D29=TIME(0,0,0), 0,
 IF(AND(D29&gt;=TIME(0,0,1), D29&lt;=TIME(2,0,0)), TIME(7,0,0),
 IF(AND(D29&gt;=TIME(6,0,0), D29&lt;=TIME(8,0,0)), TIME(12,0,0),
 IF(AND(D29&gt;TIME(8,0,0), D29&lt;=TIME(13,59,0)), TIME(15,0,0),
 IF(AND(D29&gt;=TIME(14,0,0), D29&lt;=TIME(17,59,0)), TIME(21,0,0),
 IF(AND(D29&gt;=TIME(18,0,0), D29&lt;=TIME(21,59,0)), TIME(0,0,0),
 IF(AND(D29&gt;=TIME(22,0,0), D29&lt;=TIME(23,59,59)), TIME(7,0,0), ""))))))))</f>
        <v/>
      </c>
      <c r="F29" s="6" t="n"/>
      <c r="G29" s="6" t="n"/>
      <c r="H29" s="6" t="n"/>
      <c r="I29" s="6" t="n"/>
      <c r="J29" s="6" t="n"/>
      <c r="K29" s="6" t="n"/>
      <c r="L29" s="6" t="n"/>
      <c r="M29" s="4">
        <f>MAX(0,V29-W29)</f>
        <v/>
      </c>
      <c r="N29" s="4">
        <f>(IF(OR($C29="",$D29=""),0,
 IF(OR($A28="Holiday",$A29="Holiday"),
    IF(ISNUMBER(MATCH(TRIM($B29),{"Phagwah","Good Friday","Easter Monday","Labour Day","Christmas","Eid ul Azha","Romans-2","Globe-12","Neptune P1"},0)),0,$I29),
 IF(AND(NOT(OR($A28="Annual Leave",$A29="Annual Leave")),$A29="Off day"),$I29,
  MAX(0,$I29-$V29)
  ))))+W29</f>
        <v/>
      </c>
      <c r="O29" s="4">
        <f>IF(AND(OR($A28="Holiday",$A29="Holiday"),
        ISNUMBER(MATCH(TRIM($B29),{"Phagwah","Good Friday","Easter Monday","Labour Day","Christmas","Eid ul Azha","Romans-2","Globe-12","Neptune P1"},0))),
   $I29,0)</f>
        <v/>
      </c>
      <c r="P29" s="4">
        <f>IF(OR($O$7="Canteen",$O$7="Head Office"),0,IF($I29&lt;=0,0,IF(AND($I28&lt;=0,OR(TRIM($J29)="Hebrews",TRIM($J29)="Romans",TRIM($J29)="Romans-2",TRIM($J29)="Globe",TRIM($J29)="Globe-12",TRIM($J29)="Neptune P1")),1,0)))</f>
        <v/>
      </c>
      <c r="Q29" s="6" t="n"/>
      <c r="R29" s="296">
        <f>IF(OR($O$7="Canteen",$O$7="Head Office"),0,IF(
  AND(
    SUMIFS(I:I, C:C, C29) &gt;= 8,
    COUNTIFS(C$14:C29, C29)=1,
    OR(
      TEXT(D29,"hh:mm:ss")="07:00:00",
      TEXT(D29,"hh:mm:ss")="15:00:00",
      TEXT(D29,"hh:mm:ss")="23:00:00",
      TEXT(D30,"hh:mm:ss")="07:00:00",
      TEXT(D30,"hh:mm:ss")="15:00:00",
      TEXT(D30,"hh:mm:ss")="23:00:00"
    )
  ),
  1,
  0
))</f>
        <v/>
      </c>
      <c r="S29" s="4">
        <f>IF(OR($A28="Annual Leave",$A29="Annual Leave"),IF(AND($A28&lt;&gt;"Annual Leave",$A29="Annual Leave"),8,0),0)</f>
        <v/>
      </c>
      <c r="T29" s="146" t="n"/>
      <c r="U29" s="351">
        <f>MAX(0,40-Y29)</f>
        <v/>
      </c>
      <c r="V29" s="351">
        <f>IF(OR($C29="",$D29=""),0,
 IF(OR($A28="Holiday",$A29="Holiday"),0,
 IF(AND(NOT(OR($A28="Annual Leave",$A29="Annual Leave")),$A29="Off day"),0,
  IF($I28+$I29&gt;=8,IF($I28&gt;=8,0,8-$I28),$I29)
  )))</f>
        <v/>
      </c>
      <c r="W29" s="351">
        <f>MAX(0,V29-U29)</f>
        <v/>
      </c>
      <c r="X29" s="351">
        <f>IF(C29="","",C29-WEEKDAY(C29,1)+1)</f>
        <v/>
      </c>
      <c r="Y29" s="351">
        <f>SUMPRODUCT(($X$14:$X28=X29)*(($V$14:$V28)+($O$14:$O28)))+IF(X29=X14,$L$11,0)</f>
        <v/>
      </c>
      <c r="Z29" s="351" t="n"/>
      <c r="AA29" s="351" t="n"/>
      <c r="AB29" s="351" t="n"/>
      <c r="AC29" s="351" t="n"/>
      <c r="AD29" s="351" t="n"/>
      <c r="AE29" s="351" t="n"/>
      <c r="AF29" s="351" t="n"/>
    </row>
    <row r="30" ht="24" customHeight="1" s="348" thickBot="1">
      <c r="A30" s="147" t="inlineStr">
        <is>
          <t>On Day</t>
        </is>
      </c>
      <c r="B30" s="180" t="n"/>
      <c r="C30" s="88">
        <f>C27+1</f>
        <v/>
      </c>
      <c r="D30" s="54" t="n"/>
      <c r="E30" s="148">
        <f>IF(D30="", "",
 IF(D30=TIME(0,0,0), 0,
 IF(AND(D30&gt;=TIME(0,0,1), D30&lt;=TIME(2,0,0)), TIME(7,0,0),
 IF(AND(D30&gt;=TIME(6,0,0), D30&lt;=TIME(8,0,0)), TIME(12,0,0),
 IF(AND(D30&gt;TIME(8,0,0), D30&lt;=TIME(13,59,0)), TIME(15,0,0),
 IF(AND(D30&gt;=TIME(14,0,0), D30&lt;=TIME(17,59,0)), TIME(21,0,0),
 IF(AND(D30&gt;=TIME(18,0,0), D30&lt;=TIME(21,59,0)), TIME(0,0,0),
 IF(AND(D30&gt;=TIME(22,0,0), D30&lt;=TIME(23,59,59)), TIME(7,0,0), ""))))))))</f>
        <v/>
      </c>
      <c r="F30" s="149" t="n"/>
      <c r="G30" s="148">
        <f>IF(AND(D30&gt;=TIME(6,0,0),D30&lt;=TIME(8,0,0)),E30,"")</f>
        <v/>
      </c>
      <c r="H30" s="54" t="n"/>
      <c r="I30" s="55">
        <f>ROUND(IF(OR(D30="",E30="",E30=0),0,IF(H30="",MOD(E30-D30,1)*24,MOD(H30-D30,1)*24)),2)</f>
        <v/>
      </c>
      <c r="J30" s="150" t="n"/>
      <c r="K30" s="270" t="n"/>
      <c r="L30" s="181" t="n"/>
      <c r="M30" s="272">
        <f>MAX(0,V30-W30)</f>
        <v/>
      </c>
      <c r="N30" s="56">
        <f>(IF(OR($C30="",$D30=""),0,
 IF(OR($A30="Holiday",$A31="Holiday"),
    IF(ISNUMBER(MATCH(TRIM($B30),{"Phagwah","Good Friday","Easter Monday","Labour Day","Christmas","Eid ul Azha","Romans-2","Globe-12","Neptune P1"},0)),0,$I30),
 IF(AND(NOT(OR($A30="Annual Leave",$A31="Annual Leave")),$A30="Off day"),$I30,
  MAX(0,$I30-$V30)
  ))))+W30</f>
        <v/>
      </c>
      <c r="O30" s="56">
        <f>IF(AND(OR($A30="Holiday",$A31="Holiday"),
        ISNUMBER(MATCH(TRIM($B30),{"Phagwah","Good Friday","Easter Monday","Labour Day","Christmas","Eid ul Azha","Romans-2","Globe-12","Neptune P1"},0))),
   $I30,0)</f>
        <v/>
      </c>
      <c r="P30" s="56">
        <f>IF(OR($O$7="Canteen",$O$7="Head Office"),0,IF($I30&lt;=0,0,IF(OR(OR(TRIM($J30)="Hebrews",TRIM($J30)="Romans",TRIM($J30)="Romans-2",TRIM($J30)="Globe",TRIM($J30)="Globe-12",TRIM($J30)="Neptune P1"),AND($I31&gt;0,OR(TRIM($J31)="Hebrews",TRIM($J31)="Romans",TRIM($J31)="Romans-2",TRIM($J31)="Globe",TRIM($J31)="Globe-12",TRIM($J31)="Neptune P1"))),1,0)))</f>
        <v/>
      </c>
      <c r="Q30" s="57" t="n"/>
      <c r="R30" s="56">
        <f>IF(OR($O$7="Canteen",$O$7="Head Office"),0,IF(
  AND(
    SUMIFS(I:I, C:C, C30) &gt;= 8,
    COUNTIFS(C$14:C30, C30)=1,
    OR(
      TEXT(D30,"hh:mm:ss")="07:00:00",
      TEXT(D30,"hh:mm:ss")="15:00:00",
      TEXT(D30,"hh:mm:ss")="23:00:00",
      TEXT(D31,"hh:mm:ss")="07:00:00",
      TEXT(D31,"hh:mm:ss")="15:00:00",
      TEXT(D31,"hh:mm:ss")="23:00:00"
    )
  ),
  1,
  0
))</f>
        <v/>
      </c>
      <c r="S30" s="56">
        <f>IF(OR($A30="Annual Leave",$A31="Annual Leave"),IF($A30="Annual Leave",8,0),0)</f>
        <v/>
      </c>
      <c r="T30" s="58" t="n"/>
      <c r="U30" s="144">
        <f>MAX(0,40-Y30)</f>
        <v/>
      </c>
      <c r="V30" s="151">
        <f>IF(OR($C30="",$D30=""),0,
 IF(OR($A30="Holiday",$A31="Holiday"),0,
 IF(AND(NOT(OR($A30="Annual Leave",$A31="Annual Leave")),$A30="Off day"),0,
  IF($I30+$I31&gt;=8,IF($I30&gt;=8,8,$I30),$I30)
  )))</f>
        <v/>
      </c>
      <c r="W30" s="151">
        <f>MAX(0,V30-U30)</f>
        <v/>
      </c>
      <c r="X30" s="151">
        <f>IF(C30="","",C30-WEEKDAY(C30,1)+1)</f>
        <v/>
      </c>
      <c r="Y30" s="151">
        <f>SUMPRODUCT(($X$14:$X29=X30)*(($V$14:$V29)+($O$14:$O29)))+IF(X30=X14,$L$11,0)</f>
        <v/>
      </c>
      <c r="Z30" s="151" t="n"/>
      <c r="AA30" s="151" t="n"/>
      <c r="AB30" s="151" t="n"/>
      <c r="AC30" s="351" t="n"/>
      <c r="AD30" s="351" t="n"/>
      <c r="AE30" s="351" t="n"/>
      <c r="AF30" s="351" t="n"/>
    </row>
    <row r="31" ht="24" customHeight="1" s="348" thickBot="1">
      <c r="A31" s="147" t="inlineStr">
        <is>
          <t>On Day</t>
        </is>
      </c>
      <c r="B31" s="182" t="n"/>
      <c r="C31" s="89">
        <f>C30</f>
        <v/>
      </c>
      <c r="D31" s="59" t="n"/>
      <c r="E31" s="152">
        <f>IF(D31="", "",
 IF(D31=TIME(0,0,0), 0,
 IF(AND(D31&gt;=TIME(0,0,1), D31&lt;=TIME(2,0,0)), TIME(7,0,0),
 IF(AND(D31&gt;=TIME(6,0,0), D31&lt;=TIME(8,0,0)), TIME(12,0,0),
 IF(AND(D31&gt;TIME(8,0,0), D31&lt;=TIME(13,59,0)), TIME(15,0,0),
 IF(AND(D31&gt;=TIME(14,0,0), D31&lt;=TIME(17,59,0)), TIME(21,0,0),
 IF(AND(D31&gt;=TIME(18,0,0), D31&lt;=TIME(21,59,0)), TIME(0,0,0),
 IF(AND(D31&gt;=TIME(22,0,0), D31&lt;=TIME(23,59,59)), TIME(7,0,0), ""))))))))</f>
        <v/>
      </c>
      <c r="F31" s="153" t="n"/>
      <c r="G31" s="152">
        <f>IF(AND(D31&gt;=TIME(6,0,0),D31&lt;=TIME(8,0,0)),E31,"")</f>
        <v/>
      </c>
      <c r="H31" s="59" t="n"/>
      <c r="I31" s="60">
        <f>ROUND(IF(OR(D31="",E31="",E31=0),0,IF(H31="",MOD(E31-D31,1)*24,MOD(H31-D31,1)*24)),2)</f>
        <v/>
      </c>
      <c r="J31" s="150" t="n"/>
      <c r="K31" s="270" t="n"/>
      <c r="L31" s="183" t="n"/>
      <c r="M31" s="272">
        <f>MAX(0,V31-W31)</f>
        <v/>
      </c>
      <c r="N31" s="61">
        <f>(IF(OR($C31="",$D31=""),0,
 IF(OR($A30="Holiday",$A31="Holiday"),
    IF(ISNUMBER(MATCH(TRIM($B31),{"Phagwah","Good Friday","Easter Monday","Labour Day","Christmas","Eid ul Azha","Romans-2","Globe-12","Neptune P1"},0)),0,$I31),
 IF(AND(NOT(OR($A30="Annual Leave",$A31="Annual Leave")),$A31="Off day"),$I31,
  MAX(0,$I31-$V31)
  ))))+W31</f>
        <v/>
      </c>
      <c r="O31" s="61">
        <f>IF(AND(OR($A30="Holiday",$A31="Holiday"),
        ISNUMBER(MATCH(TRIM($B31),{"Phagwah","Good Friday","Easter Monday","Labour Day","Christmas","Eid ul Azha","Romans-2","Globe-12","Neptune P1"},0))),
   $I31,0)</f>
        <v/>
      </c>
      <c r="P31" s="61">
        <f>IF(OR($O$7="Canteen",$O$7="Head Office"),0,IF($I31&lt;=0,0,IF(AND($I30&lt;=0,OR(TRIM($J31)="Hebrews",TRIM($J31)="Romans",TRIM($J31)="Romans-2",TRIM($J31)="Globe",TRIM($J31)="Globe-12",TRIM($J31)="Neptune P1")),1,0)))</f>
        <v/>
      </c>
      <c r="Q31" s="62" t="n"/>
      <c r="R31" s="61">
        <f>IF(OR($O$7="Canteen",$O$7="Head Office"),0,IF(
  AND(
    SUMIFS(I:I, C:C, C31) &gt;= 8,
    COUNTIFS(C$14:C31, C31)=1,
    OR(
      TEXT(D31,"hh:mm:ss")="07:00:00",
      TEXT(D31,"hh:mm:ss")="15:00:00",
      TEXT(D31,"hh:mm:ss")="23:00:00",
      TEXT(D32,"hh:mm:ss")="07:00:00",
      TEXT(D32,"hh:mm:ss")="15:00:00",
      TEXT(D32,"hh:mm:ss")="23:00:00"
    )
  ),
  1,
  0
))</f>
        <v/>
      </c>
      <c r="S31" s="61">
        <f>IF(OR($A30="Annual Leave",$A31="Annual Leave"),IF(AND($A30&lt;&gt;"Annual Leave",$A31="Annual Leave"),8,0),0)</f>
        <v/>
      </c>
      <c r="T31" s="63" t="n"/>
      <c r="U31" s="144">
        <f>MAX(0,40-Y31)</f>
        <v/>
      </c>
      <c r="V31" s="151">
        <f>IF(OR($C31="",$D31=""),0,
 IF(OR($A30="Holiday",$A31="Holiday"),0,
 IF(AND(NOT(OR($A30="Annual Leave",$A31="Annual Leave")),$A31="Off day"),0,
  IF($I30+$I31&gt;=8,IF($I30&gt;=8,0,8-$I30),$I31)
  )))</f>
        <v/>
      </c>
      <c r="W31" s="151">
        <f>MAX(0,V31-U31)</f>
        <v/>
      </c>
      <c r="X31" s="151">
        <f>IF(C31="","",C31-WEEKDAY(C31,1)+1)</f>
        <v/>
      </c>
      <c r="Y31" s="151">
        <f>SUMPRODUCT(($X$14:$X30=X31)*(($V$14:$V30)+($O$14:$O30)))+IF(X31=X14,$L$11,0)</f>
        <v/>
      </c>
      <c r="Z31" s="151" t="n"/>
      <c r="AA31" s="151" t="n"/>
      <c r="AB31" s="151" t="n"/>
      <c r="AC31" s="351" t="n"/>
      <c r="AD31" s="351" t="n"/>
      <c r="AE31" s="351" t="n"/>
      <c r="AF31" s="351" t="n"/>
    </row>
    <row r="32" ht="24" customHeight="1" s="348" thickBot="1">
      <c r="A32" s="184" t="inlineStr">
        <is>
          <t>On Day</t>
        </is>
      </c>
      <c r="B32" s="185" t="n"/>
      <c r="C32" s="101">
        <f>C30+1</f>
        <v/>
      </c>
      <c r="D32" s="11" t="n"/>
      <c r="E32" s="186">
        <f>IF(D32="", "",
 IF(D32=TIME(0,0,0), 0,
 IF(AND(D32&gt;=TIME(0,0,1), D32&lt;=TIME(2,0,0)), TIME(7,0,0),
 IF(AND(D32&gt;=TIME(6,0,0), D32&lt;=TIME(8,0,0)), TIME(12,0,0),
 IF(AND(D32&gt;TIME(8,0,0), D32&lt;=TIME(13,59,0)), TIME(15,0,0),
 IF(AND(D32&gt;=TIME(14,0,0), D32&lt;=TIME(17,59,0)), TIME(21,0,0),
 IF(AND(D32&gt;=TIME(18,0,0), D32&lt;=TIME(21,59,0)), TIME(0,0,0),
 IF(AND(D32&gt;=TIME(22,0,0), D32&lt;=TIME(23,59,59)), TIME(7,0,0), ""))))))))</f>
        <v/>
      </c>
      <c r="F32" s="187" t="n"/>
      <c r="G32" s="186">
        <f>IF(AND(D32&gt;=TIME(6,0,0),D32&lt;=TIME(8,0,0)),E32,"")</f>
        <v/>
      </c>
      <c r="H32" s="11" t="n"/>
      <c r="I32" s="87">
        <f>ROUND(IF(OR(D32="",E32="",E32=0),0,IF(H32="",MOD(E32-D32,1)*24,MOD(H32-D32,1)*24)),2)</f>
        <v/>
      </c>
      <c r="J32" s="188" t="n"/>
      <c r="K32" s="297" t="n"/>
      <c r="L32" s="189" t="n"/>
      <c r="M32" s="298">
        <f>MAX(0,V32-W32)</f>
        <v/>
      </c>
      <c r="N32" s="12">
        <f>(IF(OR($C32="",$D32=""),0,
 IF(OR($A32="Holiday",$A33="Holiday"),
    IF(ISNUMBER(MATCH(TRIM($B32),{"Phagwah","Good Friday","Easter Monday","Labour Day","Christmas","Eid ul Azha","Romans-2","Globe-12","Neptune P1"},0)),0,$I32),
 IF(AND(NOT(OR($A32="Annual Leave",$A33="Annual Leave")),$A32="Off day"),$I32,
  MAX(0,$I32-$V32)
  ))))+W32</f>
        <v/>
      </c>
      <c r="O32" s="12">
        <f>IF(AND(OR($A32="Holiday",$A33="Holiday"),
        ISNUMBER(MATCH(TRIM($B32),{"Phagwah","Good Friday","Easter Monday","Labour Day","Christmas","Eid ul Azha","Romans-2","Globe-12","Neptune P1"},0))),
   $I32,0)</f>
        <v/>
      </c>
      <c r="P32" s="12">
        <f>IF(OR($O$7="Canteen",$O$7="Head Office"),0,IF($I32&lt;=0,0,IF(OR(OR(TRIM($J32)="Hebrews",TRIM($J32)="Romans",TRIM($J32)="Romans-2",TRIM($J32)="Globe",TRIM($J32)="Globe-12",TRIM($J32)="Neptune P1"),AND($I33&gt;0,OR(TRIM($J33)="Hebrews",TRIM($J33)="Romans",TRIM($J33)="Romans-2",TRIM($J33)="Globe",TRIM($J33)="Globe-12",TRIM($J33)="Neptune P1"))),1,0)))</f>
        <v/>
      </c>
      <c r="Q32" s="13" t="n"/>
      <c r="R32" s="12">
        <f>IF(OR($O$7="Canteen",$O$7="Head Office"),0,IF(
  AND(
    SUMIFS(I:I, C:C, C32) &gt;= 8,
    COUNTIFS(C$14:C32, C32)=1,
    OR(
      TEXT(D32,"hh:mm:ss")="07:00:00",
      TEXT(D32,"hh:mm:ss")="15:00:00",
      TEXT(D32,"hh:mm:ss")="23:00:00",
      TEXT(D33,"hh:mm:ss")="07:00:00",
      TEXT(D33,"hh:mm:ss")="15:00:00",
      TEXT(D33,"hh:mm:ss")="23:00:00"
    )
  ),
  1,
  0
))</f>
        <v/>
      </c>
      <c r="S32" s="12">
        <f>IF(OR($A32="Annual Leave",$A33="Annual Leave"),IF($A32="Annual Leave",8,0),0)</f>
        <v/>
      </c>
      <c r="T32" s="102" t="n"/>
      <c r="U32" s="144">
        <f>MAX(0,40-Y32)</f>
        <v/>
      </c>
      <c r="V32" s="351">
        <f>IF(OR($C32="",$D32=""),0,
 IF(OR($A32="Holiday",$A33="Holiday"),0,
 IF(AND(NOT(OR($A32="Annual Leave",$A33="Annual Leave")),$A32="Off day"),0,
  IF($I32+$I33&gt;=8,IF($I32&gt;=8,8,$I32),$I32)
  )))</f>
        <v/>
      </c>
      <c r="W32" s="351">
        <f>MAX(0,V32-U32)</f>
        <v/>
      </c>
      <c r="X32" s="351">
        <f>IF(C32="","",C32-WEEKDAY(C32,1)+1)</f>
        <v/>
      </c>
      <c r="Y32" s="351">
        <f>SUMPRODUCT(($X$14:$X31=X32)*(($V$14:$V31)+($O$14:$O31)))+IF(X32=X14,$L$11,0)</f>
        <v/>
      </c>
      <c r="Z32" s="351" t="n"/>
      <c r="AA32" s="351" t="n"/>
      <c r="AB32" s="351" t="n"/>
      <c r="AC32" s="351" t="n"/>
      <c r="AD32" s="351" t="n"/>
      <c r="AE32" s="351" t="n"/>
      <c r="AF32" s="351" t="n"/>
    </row>
    <row r="33" ht="24" customHeight="1" s="348" thickBot="1">
      <c r="A33" s="184" t="inlineStr">
        <is>
          <t>On Day</t>
        </is>
      </c>
      <c r="B33" s="299" t="n"/>
      <c r="C33" s="101">
        <f>C32</f>
        <v/>
      </c>
      <c r="D33" s="300" t="n"/>
      <c r="E33" s="301">
        <f>IF(D33="", "",
 IF(D33=TIME(0,0,0), 0,
 IF(AND(D33&gt;=TIME(0,0,1), D33&lt;=TIME(2,0,0)), TIME(7,0,0),
 IF(AND(D33&gt;=TIME(6,0,0), D33&lt;=TIME(8,0,0)), TIME(12,0,0),
 IF(AND(D33&gt;TIME(8,0,0), D33&lt;=TIME(13,59,0)), TIME(15,0,0),
 IF(AND(D33&gt;=TIME(14,0,0), D33&lt;=TIME(17,59,0)), TIME(21,0,0),
 IF(AND(D33&gt;=TIME(18,0,0), D33&lt;=TIME(21,59,0)), TIME(0,0,0),
 IF(AND(D33&gt;=TIME(22,0,0), D33&lt;=TIME(23,59,59)), TIME(7,0,0), ""))))))))</f>
        <v/>
      </c>
      <c r="F33" s="187" t="n"/>
      <c r="G33" s="301">
        <f>IF(AND(D33&gt;=TIME(6,0,0),D33&lt;=TIME(8,0,0)),E33,"")</f>
        <v/>
      </c>
      <c r="H33" s="300" t="n"/>
      <c r="I33" s="87">
        <f>ROUND(IF(OR(D33="",E33="",E33=0),0,IF(H33="",MOD(E33-D33,1)*24,MOD(H33-D33,1)*24)),2)</f>
        <v/>
      </c>
      <c r="J33" s="190" t="n"/>
      <c r="K33" s="297" t="n"/>
      <c r="L33" s="189" t="n"/>
      <c r="M33" s="298">
        <f>MAX(0,V33-W33)</f>
        <v/>
      </c>
      <c r="N33" s="302">
        <f>(IF(OR($C33="",$D33=""),0,
 IF(OR($A32="Holiday",$A33="Holiday"),
    IF(ISNUMBER(MATCH(TRIM($B33),{"Phagwah","Good Friday","Easter Monday","Labour Day","Christmas","Eid ul Azha","Romans-2","Globe-12","Neptune P1"},0)),0,$I33),
 IF(AND(NOT(OR($A32="Annual Leave",$A33="Annual Leave")),$A33="Off day"),$I33,
  MAX(0,$I33-$V33)
  ))))+W33</f>
        <v/>
      </c>
      <c r="O33" s="302">
        <f>IF(AND(OR($A32="Holiday",$A33="Holiday"),
        ISNUMBER(MATCH(TRIM($B33),{"Phagwah","Good Friday","Easter Monday","Labour Day","Christmas","Eid ul Azha","Romans-2","Globe-12","Neptune P1"},0))),
   $I33,0)</f>
        <v/>
      </c>
      <c r="P33" s="302">
        <f>IF(OR($O$7="Canteen",$O$7="Head Office"),0,IF($I33&lt;=0,0,IF(AND($I32&lt;=0,OR(TRIM($J33)="Hebrews",TRIM($J33)="Romans",TRIM($J33)="Romans-2",TRIM($J33)="Globe",TRIM($J33)="Globe-12",TRIM($J33)="Neptune P1")),1,0)))</f>
        <v/>
      </c>
      <c r="Q33" s="303" t="n"/>
      <c r="R33" s="302">
        <f>IF(OR($O$7="Canteen",$O$7="Head Office"),0,IF(
  AND(
    SUMIFS(I:I, C:C, C33) &gt;= 8,
    COUNTIFS(C$14:C33, C33)=1,
    OR(
      TEXT(D33,"hh:mm:ss")="07:00:00",
      TEXT(D33,"hh:mm:ss")="15:00:00",
      TEXT(D33,"hh:mm:ss")="23:00:00",
      TEXT(D34,"hh:mm:ss")="07:00:00",
      TEXT(D34,"hh:mm:ss")="15:00:00",
      TEXT(D34,"hh:mm:ss")="23:00:00"
    )
  ),
  1,
  0
))</f>
        <v/>
      </c>
      <c r="S33" s="302">
        <f>IF(OR($A32="Annual Leave",$A33="Annual Leave"),IF(AND($A32&lt;&gt;"Annual Leave",$A33="Annual Leave"),8,0),0)</f>
        <v/>
      </c>
      <c r="T33" s="304" t="n"/>
      <c r="U33" s="144">
        <f>MAX(0,40-Y33)</f>
        <v/>
      </c>
      <c r="V33" s="351">
        <f>IF(OR($C33="",$D33=""),0,
 IF(OR($A32="Holiday",$A33="Holiday"),0,
 IF(AND(NOT(OR($A32="Annual Leave",$A33="Annual Leave")),$A33="Off day"),0,
  IF($I32+$I33&gt;=8,IF($I32&gt;=8,0,8-$I32),$I33)
  )))</f>
        <v/>
      </c>
      <c r="W33" s="351">
        <f>MAX(0,V33-U33)</f>
        <v/>
      </c>
      <c r="X33" s="351">
        <f>IF(C33="","",C33-WEEKDAY(C33,1)+1)</f>
        <v/>
      </c>
      <c r="Y33" s="351">
        <f>SUMPRODUCT(($X$14:$X32=X33)*(($V$14:$V32)+($O$14:$O32)))+IF(X33=X14,$L$11,0)</f>
        <v/>
      </c>
      <c r="Z33" s="351" t="n"/>
      <c r="AA33" s="351" t="n"/>
      <c r="AB33" s="351" t="n"/>
      <c r="AC33" s="351" t="n"/>
      <c r="AD33" s="351" t="n"/>
      <c r="AE33" s="351" t="n"/>
      <c r="AF33" s="351" t="n"/>
    </row>
    <row r="34" ht="24" customHeight="1" s="348" thickBot="1">
      <c r="A34" s="159" t="inlineStr">
        <is>
          <t>On Day</t>
        </is>
      </c>
      <c r="B34" s="191" t="n"/>
      <c r="C34" s="92">
        <f>C32+1</f>
        <v/>
      </c>
      <c r="D34" s="31" t="n"/>
      <c r="E34" s="160">
        <f>IF(D34="", "",
 IF(D34=TIME(0,0,0), 0,
 IF(AND(D34&gt;=TIME(0,0,1), D34&lt;=TIME(2,0,0)), TIME(7,0,0),
 IF(AND(D34&gt;=TIME(6,0,0), D34&lt;=TIME(8,0,0)), TIME(12,0,0),
 IF(AND(D34&gt;TIME(8,0,0), D34&lt;=TIME(13,59,0)), TIME(15,0,0),
 IF(AND(D34&gt;=TIME(14,0,0), D34&lt;=TIME(17,59,0)), TIME(21,0,0),
 IF(AND(D34&gt;=TIME(18,0,0), D34&lt;=TIME(21,59,0)), TIME(0,0,0),
 IF(AND(D34&gt;=TIME(22,0,0), D34&lt;=TIME(23,59,59)), TIME(7,0,0), ""))))))))</f>
        <v/>
      </c>
      <c r="F34" s="161" t="n"/>
      <c r="G34" s="160">
        <f>IF(AND(D34&gt;=TIME(6,0,0),D34&lt;=TIME(8,0,0)),E34,"")</f>
        <v/>
      </c>
      <c r="H34" s="31" t="n"/>
      <c r="I34" s="32">
        <f>ROUND(IF(OR(D34="",E34="",E34=0),0,IF(H34="",MOD(E34-D34,1)*24,MOD(H34-D34,1)*24)),2)</f>
        <v/>
      </c>
      <c r="J34" s="162" t="n"/>
      <c r="K34" s="282" t="n"/>
      <c r="L34" s="181" t="n"/>
      <c r="M34" s="283">
        <f>MAX(0,V34-W34)</f>
        <v/>
      </c>
      <c r="N34" s="33">
        <f>(IF(OR($C34="",$D34=""),0,
 IF(OR($A34="Holiday",$A35="Holiday"),
    IF(ISNUMBER(MATCH(TRIM($B34),{"Phagwah","Good Friday","Easter Monday","Labour Day","Christmas","Eid ul Azha","Romans-2","Globe-12","Neptune P1"},0)),0,$I34),
 IF(AND(NOT(OR($A34="Annual Leave",$A35="Annual Leave")),$A34="Off day"),$I34,
  MAX(0,$I34-$V34)
  ))))+W34</f>
        <v/>
      </c>
      <c r="O34" s="33">
        <f>IF(AND(OR($A34="Holiday",$A35="Holiday"),
        ISNUMBER(MATCH(TRIM($B34),{"Phagwah","Good Friday","Easter Monday","Labour Day","Christmas","Eid ul Azha","Romans-2","Globe-12","Neptune P1"},0))),
   $I34,0)</f>
        <v/>
      </c>
      <c r="P34" s="33">
        <f>IF(OR($O$7="Canteen",$O$7="Head Office"),0,IF($I34&lt;=0,0,IF(OR(OR(TRIM($J34)="Hebrews",TRIM($J34)="Romans",TRIM($J34)="Romans-2",TRIM($J34)="Globe",TRIM($J34)="Globe-12",TRIM($J34)="Neptune P1"),AND($I35&gt;0,OR(TRIM($J35)="Hebrews",TRIM($J35)="Romans",TRIM($J35)="Romans-2",TRIM($J35)="Globe",TRIM($J35)="Globe-12",TRIM($J35)="Neptune P1"))),1,0)))</f>
        <v/>
      </c>
      <c r="Q34" s="34" t="n"/>
      <c r="R34" s="33">
        <f>IF(OR($O$7="Canteen",$O$7="Head Office"),0,IF(
  AND(
    SUMIFS(I:I, C:C, C34) &gt;= 8,
    COUNTIFS(C$14:C34, C34)=1,
    OR(
      TEXT(D34,"hh:mm:ss")="07:00:00",
      TEXT(D34,"hh:mm:ss")="15:00:00",
      TEXT(D34,"hh:mm:ss")="23:00:00",
      TEXT(D35,"hh:mm:ss")="07:00:00",
      TEXT(D35,"hh:mm:ss")="15:00:00",
      TEXT(D35,"hh:mm:ss")="23:00:00"
    )
  ),
  1,
  0
))</f>
        <v/>
      </c>
      <c r="S34" s="33">
        <f>IF(OR($A34="Annual Leave",$A35="Annual Leave"),IF($A34="Annual Leave",8,0),0)</f>
        <v/>
      </c>
      <c r="T34" s="35" t="n"/>
      <c r="U34" s="144">
        <f>MAX(0,40-Y34)</f>
        <v/>
      </c>
      <c r="V34" s="351">
        <f>IF(OR($C34="",$D34=""),0,
 IF(OR($A34="Holiday",$A35="Holiday"),0,
 IF(AND(NOT(OR($A34="Annual Leave",$A35="Annual Leave")),$A34="Off day"),0,
  IF($I34+$I35&gt;=8,IF($I34&gt;=8,8,$I34),$I34)
  )))</f>
        <v/>
      </c>
      <c r="W34" s="351">
        <f>MAX(0,V34-U34)</f>
        <v/>
      </c>
      <c r="X34" s="351">
        <f>IF(C34="","",C34-WEEKDAY(C34,1)+1)</f>
        <v/>
      </c>
      <c r="Y34" s="351">
        <f>SUMPRODUCT(($X$14:$X33=X34)*(($V$14:$V33)+($O$14:$O33)))+IF(X34=X14,$L$11,0)</f>
        <v/>
      </c>
      <c r="Z34" s="351" t="n"/>
      <c r="AA34" s="351" t="n"/>
      <c r="AB34" s="351" t="n"/>
      <c r="AC34" s="351" t="n"/>
      <c r="AD34" s="351" t="n"/>
      <c r="AE34" s="351" t="n"/>
      <c r="AF34" s="351" t="n"/>
    </row>
    <row r="35" ht="24" customHeight="1" s="348" thickBot="1">
      <c r="A35" s="159" t="inlineStr">
        <is>
          <t>On Day</t>
        </is>
      </c>
      <c r="B35" s="192" t="n"/>
      <c r="C35" s="93">
        <f>C34</f>
        <v/>
      </c>
      <c r="D35" s="36" t="n"/>
      <c r="E35" s="163">
        <f>IF(D35="", "",
 IF(D35=TIME(0,0,0), 0,
 IF(AND(D35&gt;=TIME(0,0,1), D35&lt;=TIME(2,0,0)), TIME(7,0,0),
 IF(AND(D35&gt;=TIME(6,0,0), D35&lt;=TIME(8,0,0)), TIME(12,0,0),
 IF(AND(D35&gt;TIME(8,0,0), D35&lt;=TIME(13,59,0)), TIME(15,0,0),
 IF(AND(D35&gt;=TIME(14,0,0), D35&lt;=TIME(17,59,0)), TIME(21,0,0),
 IF(AND(D35&gt;=TIME(18,0,0), D35&lt;=TIME(21,59,0)), TIME(0,0,0),
 IF(AND(D35&gt;=TIME(22,0,0), D35&lt;=TIME(23,59,59)), TIME(7,0,0), ""))))))))</f>
        <v/>
      </c>
      <c r="F35" s="164" t="n"/>
      <c r="G35" s="163">
        <f>IF(AND(D35&gt;=TIME(6,0,0),D35&lt;=TIME(8,0,0)),E35,"")</f>
        <v/>
      </c>
      <c r="H35" s="36" t="n"/>
      <c r="I35" s="37">
        <f>ROUND(IF(OR(D35="",E35="",E35=0),0,IF(H35="",MOD(E35-D35,1)*24,MOD(H35-D35,1)*24)),2)</f>
        <v/>
      </c>
      <c r="J35" s="162" t="n"/>
      <c r="K35" s="282" t="n"/>
      <c r="L35" s="183" t="n"/>
      <c r="M35" s="283">
        <f>MAX(0,V35-W35)</f>
        <v/>
      </c>
      <c r="N35" s="38">
        <f>(IF(OR($C35="",$D35=""),0,
 IF(OR($A34="Holiday",$A35="Holiday"),
    IF(ISNUMBER(MATCH(TRIM($B35),{"Phagwah","Good Friday","Easter Monday","Labour Day","Christmas","Eid ul Azha","Romans-2","Globe-12","Neptune P1"},0)),0,$I35),
 IF(AND(NOT(OR($A34="Annual Leave",$A35="Annual Leave")),$A35="Off day"),$I35,
  MAX(0,$I35-$V35)
  ))))+W35</f>
        <v/>
      </c>
      <c r="O35" s="38">
        <f>IF(AND(OR($A34="Holiday",$A35="Holiday"),
        ISNUMBER(MATCH(TRIM($B35),{"Phagwah","Good Friday","Easter Monday","Labour Day","Christmas","Eid ul Azha","Romans-2","Globe-12","Neptune P1"},0))),
   $I35,0)</f>
        <v/>
      </c>
      <c r="P35" s="38">
        <f>IF(OR($O$7="Canteen",$O$7="Head Office"),0,IF($I35&lt;=0,0,IF(AND($I34&lt;=0,OR(TRIM($J35)="Hebrews",TRIM($J35)="Romans",TRIM($J35)="Romans-2",TRIM($J35)="Globe",TRIM($J35)="Globe-12",TRIM($J35)="Neptune P1")),1,0)))</f>
        <v/>
      </c>
      <c r="Q35" s="39" t="n"/>
      <c r="R35" s="38">
        <f>IF(OR($O$7="Canteen",$O$7="Head Office"),0,IF(
  AND(
    SUMIFS(I:I, C:C, C35) &gt;= 8,
    COUNTIFS(C$14:C35, C35)=1,
    OR(
      TEXT(D35,"hh:mm:ss")="07:00:00",
      TEXT(D35,"hh:mm:ss")="15:00:00",
      TEXT(D35,"hh:mm:ss")="23:00:00",
      TEXT(D36,"hh:mm:ss")="07:00:00",
      TEXT(D36,"hh:mm:ss")="15:00:00",
      TEXT(D36,"hh:mm:ss")="23:00:00"
    )
  ),
  1,
  0
))</f>
        <v/>
      </c>
      <c r="S35" s="38">
        <f>IF(OR($A34="Annual Leave",$A35="Annual Leave"),IF(AND($A34&lt;&gt;"Annual Leave",$A35="Annual Leave"),8,0),0)</f>
        <v/>
      </c>
      <c r="T35" s="40" t="n"/>
      <c r="U35" s="144">
        <f>MAX(0,40-Y35)</f>
        <v/>
      </c>
      <c r="V35" s="351">
        <f>IF(OR($C35="",$D35=""),0,
 IF(OR($A34="Holiday",$A35="Holiday"),0,
 IF(AND(NOT(OR($A34="Annual Leave",$A35="Annual Leave")),$A35="Off day"),0,
  IF($I34+$I35&gt;=8,IF($I34&gt;=8,0,8-$I34),$I35)
  )))</f>
        <v/>
      </c>
      <c r="W35" s="351">
        <f>MAX(0,V35-U35)</f>
        <v/>
      </c>
      <c r="X35" s="351">
        <f>IF(C35="","",C35-WEEKDAY(C35,1)+1)</f>
        <v/>
      </c>
      <c r="Y35" s="351">
        <f>SUMPRODUCT(($X$14:$X34=X35)*(($V$14:$V34)+($O$14:$O34)))+IF(X35=X14,$L$11,0)</f>
        <v/>
      </c>
      <c r="Z35" s="351" t="n"/>
      <c r="AA35" s="351" t="n"/>
      <c r="AB35" s="351" t="n"/>
      <c r="AC35" s="351" t="n"/>
      <c r="AD35" s="351" t="n"/>
      <c r="AE35" s="351" t="n"/>
      <c r="AF35" s="351" t="n"/>
    </row>
    <row r="36" ht="24" customHeight="1" s="348" thickBot="1">
      <c r="A36" s="154" t="inlineStr">
        <is>
          <t>On Day</t>
        </is>
      </c>
      <c r="B36" s="193" t="n"/>
      <c r="C36" s="90">
        <f>C34+1</f>
        <v/>
      </c>
      <c r="D36" s="8" t="n"/>
      <c r="E36" s="155">
        <f>IF(D36="", "",
 IF(D36=TIME(0,0,0), 0,
 IF(AND(D36&gt;=TIME(0,0,1), D36&lt;=TIME(2,0,0)), TIME(7,0,0),
 IF(AND(D36&gt;=TIME(6,0,0), D36&lt;=TIME(8,0,0)), TIME(12,0,0),
 IF(AND(D36&gt;TIME(8,0,0), D36&lt;=TIME(13,59,0)), TIME(15,0,0),
 IF(AND(D36&gt;=TIME(14,0,0), D36&lt;=TIME(17,59,0)), TIME(21,0,0),
 IF(AND(D36&gt;=TIME(18,0,0), D36&lt;=TIME(21,59,0)), TIME(0,0,0),
 IF(AND(D36&gt;=TIME(22,0,0), D36&lt;=TIME(23,59,59)), TIME(7,0,0), ""))))))))</f>
        <v/>
      </c>
      <c r="F36" s="156" t="n"/>
      <c r="G36" s="155">
        <f>IF(AND(D36&gt;=TIME(6,0,0),D36&lt;=TIME(8,0,0)),E36,"")</f>
        <v/>
      </c>
      <c r="H36" s="8" t="n"/>
      <c r="I36" s="30">
        <f>ROUND(IF(OR(D36="",E36="",E36=0),0,IF(H36="",MOD(E36-D36,1)*24,MOD(H36-D36,1)*24)),2)</f>
        <v/>
      </c>
      <c r="J36" s="157" t="n"/>
      <c r="K36" s="274" t="n"/>
      <c r="L36" s="189" t="n"/>
      <c r="M36" s="275">
        <f>MAX(0,V36-W36)</f>
        <v/>
      </c>
      <c r="N36" s="9">
        <f>(IF(OR($C36="",$D36=""),0,
 IF(OR($A36="Holiday",$A37="Holiday"),
    IF(ISNUMBER(MATCH(TRIM($B36),{"Phagwah","Good Friday","Easter Monday","Labour Day","Christmas","Eid ul Azha","Romans-2","Globe-12","Neptune P1"},0)),0,$I36),
 IF(AND(NOT(OR($A36="Annual Leave",$A37="Annual Leave")),$A36="Off day"),$I36,
  MAX(0,$I36-$V36)
  ))))+W36</f>
        <v/>
      </c>
      <c r="O36" s="9">
        <f>IF(AND(OR($A36="Holiday",$A37="Holiday"),
        ISNUMBER(MATCH(TRIM($B36),{"Phagwah","Good Friday","Easter Monday","Labour Day","Christmas","Eid ul Azha","Romans-2","Globe-12","Neptune P1"},0))),
   $I36,0)</f>
        <v/>
      </c>
      <c r="P36" s="9">
        <f>IF(OR($O$7="Canteen",$O$7="Head Office"),0,IF($I36&lt;=0,0,IF(OR(OR(TRIM($J36)="Hebrews",TRIM($J36)="Romans",TRIM($J36)="Romans-2",TRIM($J36)="Globe",TRIM($J36)="Globe-12",TRIM($J36)="Neptune P1"),AND($I37&gt;0,OR(TRIM($J37)="Hebrews",TRIM($J37)="Romans",TRIM($J37)="Romans-2",TRIM($J37)="Globe",TRIM($J37)="Globe-12",TRIM($J37)="Neptune P1"))),1,0)))</f>
        <v/>
      </c>
      <c r="Q36" s="10" t="n"/>
      <c r="R36" s="9">
        <f>IF(OR($O$7="Canteen",$O$7="Head Office"),0,IF(
  AND(
    SUMIFS(I:I, C:C, C36) &gt;= 8,
    COUNTIFS(C$14:C36, C36)=1,
    OR(
      TEXT(D36,"hh:mm:ss")="07:00:00",
      TEXT(D36,"hh:mm:ss")="15:00:00",
      TEXT(D36,"hh:mm:ss")="23:00:00",
      TEXT(D37,"hh:mm:ss")="07:00:00",
      TEXT(D37,"hh:mm:ss")="15:00:00",
      TEXT(D37,"hh:mm:ss")="23:00:00"
    )
  ),
  1,
  0
))</f>
        <v/>
      </c>
      <c r="S36" s="9">
        <f>IF(OR($A36="Annual Leave",$A37="Annual Leave"),IF($A36="Annual Leave",8,0),0)</f>
        <v/>
      </c>
      <c r="T36" s="91" t="n"/>
      <c r="U36" s="144">
        <f>MAX(0,40-Y36)</f>
        <v/>
      </c>
      <c r="V36" s="351">
        <f>IF(OR($C36="",$D36=""),0,
 IF(OR($A36="Holiday",$A37="Holiday"),0,
 IF(AND(NOT(OR($A36="Annual Leave",$A37="Annual Leave")),$A36="Off day"),0,
  IF($I36+$I37&gt;=8,IF($I36&gt;=8,8,$I36),$I36)
  )))</f>
        <v/>
      </c>
      <c r="W36" s="351">
        <f>MAX(0,V36-U36)</f>
        <v/>
      </c>
      <c r="X36" s="351">
        <f>IF(C36="","",C36-WEEKDAY(C36,1)+1)</f>
        <v/>
      </c>
      <c r="Y36" s="351">
        <f>SUMPRODUCT(($X$14:$X35=X36)*(($V$14:$V35)+($O$14:$O35)))+IF(X36=X14,$L$11,0)</f>
        <v/>
      </c>
      <c r="Z36" s="351" t="n"/>
      <c r="AA36" s="351" t="n"/>
      <c r="AB36" s="351" t="n"/>
      <c r="AC36" s="351" t="n"/>
      <c r="AD36" s="351" t="n"/>
      <c r="AE36" s="351" t="n"/>
      <c r="AF36" s="351" t="n"/>
    </row>
    <row r="37" ht="24" customHeight="1" s="348" thickBot="1">
      <c r="A37" s="154" t="inlineStr">
        <is>
          <t>On Day</t>
        </is>
      </c>
      <c r="B37" s="305" t="n"/>
      <c r="C37" s="90">
        <f>C36</f>
        <v/>
      </c>
      <c r="D37" s="276" t="n"/>
      <c r="E37" s="277">
        <f>IF(D37="", "",
 IF(D37=TIME(0,0,0), 0,
 IF(AND(D37&gt;=TIME(0,0,1), D37&lt;=TIME(2,0,0)), TIME(7,0,0),
 IF(AND(D37&gt;=TIME(6,0,0), D37&lt;=TIME(8,0,0)), TIME(12,0,0),
 IF(AND(D37&gt;TIME(8,0,0), D37&lt;=TIME(13,59,0)), TIME(15,0,0),
 IF(AND(D37&gt;=TIME(14,0,0), D37&lt;=TIME(17,59,0)), TIME(21,0,0),
 IF(AND(D37&gt;=TIME(18,0,0), D37&lt;=TIME(21,59,0)), TIME(0,0,0),
 IF(AND(D37&gt;=TIME(22,0,0), D37&lt;=TIME(23,59,59)), TIME(7,0,0), ""))))))))</f>
        <v/>
      </c>
      <c r="F37" s="156" t="n"/>
      <c r="G37" s="277">
        <f>IF(AND(D37&gt;=TIME(6,0,0),D37&lt;=TIME(8,0,0)),E37,"")</f>
        <v/>
      </c>
      <c r="H37" s="276" t="n"/>
      <c r="I37" s="30">
        <f>ROUND(IF(OR(D37="",E37="",E37=0),0,IF(H37="",MOD(E37-D37,1)*24,MOD(H37-D37,1)*24)),2)</f>
        <v/>
      </c>
      <c r="J37" s="158" t="n"/>
      <c r="K37" s="274" t="n"/>
      <c r="L37" s="189" t="n"/>
      <c r="M37" s="275">
        <f>MAX(0,V37-W37)</f>
        <v/>
      </c>
      <c r="N37" s="278">
        <f>(IF(OR($C37="",$D37=""),0,
 IF(OR($A36="Holiday",$A37="Holiday"),
    IF(ISNUMBER(MATCH(TRIM($B37),{"Phagwah","Good Friday","Easter Monday","Labour Day","Christmas","Eid ul Azha","Romans-2","Globe-12","Neptune P1"},0)),0,$I37),
 IF(AND(NOT(OR($A36="Annual Leave",$A37="Annual Leave")),$A37="Off day"),$I37,
  MAX(0,$I37-$V37)
  ))))+W37</f>
        <v/>
      </c>
      <c r="O37" s="278">
        <f>IF(AND(OR($A36="Holiday",$A37="Holiday"),
        ISNUMBER(MATCH(TRIM($B37),{"Phagwah","Good Friday","Easter Monday","Labour Day","Christmas","Eid ul Azha","Romans-2","Globe-12","Neptune P1"},0))),
   $I37,0)</f>
        <v/>
      </c>
      <c r="P37" s="278">
        <f>IF(OR($O$7="Canteen",$O$7="Head Office"),0,IF($I37&lt;=0,0,IF(AND($I36&lt;=0,OR(TRIM($J37)="Hebrews",TRIM($J37)="Romans",TRIM($J37)="Romans-2",TRIM($J37)="Globe",TRIM($J37)="Globe-12",TRIM($J37)="Neptune P1")),1,0)))</f>
        <v/>
      </c>
      <c r="Q37" s="279" t="n"/>
      <c r="R37" s="278">
        <f>IF(OR($O$7="Canteen",$O$7="Head Office"),0,IF(
  AND(
    SUMIFS(I:I, C:C, C37) &gt;= 8,
    COUNTIFS(C$14:C37, C37)=1,
    OR(
      TEXT(D37,"hh:mm:ss")="07:00:00",
      TEXT(D37,"hh:mm:ss")="15:00:00",
      TEXT(D37,"hh:mm:ss")="23:00:00",
      TEXT(D38,"hh:mm:ss")="07:00:00",
      TEXT(D38,"hh:mm:ss")="15:00:00",
      TEXT(D38,"hh:mm:ss")="23:00:00"
    )
  ),
  1,
  0
))</f>
        <v/>
      </c>
      <c r="S37" s="278">
        <f>IF(OR($A36="Annual Leave",$A37="Annual Leave"),IF(AND($A36&lt;&gt;"Annual Leave",$A37="Annual Leave"),8,0),0)</f>
        <v/>
      </c>
      <c r="T37" s="280" t="n"/>
      <c r="U37" s="144">
        <f>MAX(0,40-Y37)</f>
        <v/>
      </c>
      <c r="V37" s="351">
        <f>IF(OR($C37="",$D37=""),0,
 IF(OR($A36="Holiday",$A37="Holiday"),0,
 IF(AND(NOT(OR($A36="Annual Leave",$A37="Annual Leave")),$A37="Off day"),0,
  IF($I36+$I37&gt;=8,IF($I36&gt;=8,0,8-$I36),$I37)
  )))</f>
        <v/>
      </c>
      <c r="W37" s="351">
        <f>MAX(0,V37-U37)</f>
        <v/>
      </c>
      <c r="X37" s="351">
        <f>IF(C37="","",C37-WEEKDAY(C37,1)+1)</f>
        <v/>
      </c>
      <c r="Y37" s="351">
        <f>SUMPRODUCT(($X$14:$X36=X37)*(($V$14:$V36)+($O$14:$O36)))+IF(X37=X14,$L$11,0)</f>
        <v/>
      </c>
      <c r="Z37" s="351" t="n"/>
      <c r="AA37" s="351" t="n"/>
      <c r="AB37" s="351" t="n"/>
      <c r="AC37" s="351" t="n"/>
      <c r="AD37" s="351" t="n"/>
      <c r="AE37" s="351" t="n"/>
      <c r="AF37" s="351" t="n"/>
    </row>
    <row r="38" ht="24" customHeight="1" s="348" thickBot="1">
      <c r="A38" s="194" t="inlineStr">
        <is>
          <t>On Day</t>
        </is>
      </c>
      <c r="B38" s="195" t="n"/>
      <c r="C38" s="103">
        <f>C36+1</f>
        <v/>
      </c>
      <c r="D38" s="64" t="n"/>
      <c r="E38" s="196">
        <f>IF(D38="", "",
 IF(D38=TIME(0,0,0), 0,
 IF(AND(D38&gt;=TIME(0,0,1), D38&lt;=TIME(2,0,0)), TIME(7,0,0),
 IF(AND(D38&gt;=TIME(6,0,0), D38&lt;=TIME(8,0,0)), TIME(12,0,0),
 IF(AND(D38&gt;TIME(8,0,0), D38&lt;=TIME(13,59,0)), TIME(15,0,0),
 IF(AND(D38&gt;=TIME(14,0,0), D38&lt;=TIME(17,59,0)), TIME(21,0,0),
 IF(AND(D38&gt;=TIME(18,0,0), D38&lt;=TIME(21,59,0)), TIME(0,0,0),
 IF(AND(D38&gt;=TIME(22,0,0), D38&lt;=TIME(23,59,59)), TIME(7,0,0), ""))))))))</f>
        <v/>
      </c>
      <c r="F38" s="197" t="n"/>
      <c r="G38" s="196">
        <f>IF(AND(D38&gt;=TIME(6,0,0),D38&lt;=TIME(8,0,0)),E38,"")</f>
        <v/>
      </c>
      <c r="H38" s="64" t="n"/>
      <c r="I38" s="65">
        <f>ROUND(IF(OR(D38="",E38="",E38=0),0,IF(H38="",MOD(E38-D38,1)*24,MOD(H38-D38,1)*24)),2)</f>
        <v/>
      </c>
      <c r="J38" s="198" t="n"/>
      <c r="K38" s="306" t="n"/>
      <c r="L38" s="181" t="n"/>
      <c r="M38" s="307">
        <f>MAX(0,V38-W38)</f>
        <v/>
      </c>
      <c r="N38" s="66">
        <f>(IF(OR($C38="",$D38=""),0,
 IF(OR($A38="Holiday",$A39="Holiday"),
    IF(ISNUMBER(MATCH(TRIM($B38),{"Phagwah","Good Friday","Easter Monday","Labour Day","Christmas","Eid ul Azha","Romans-2","Globe-12","Neptune P1"},0)),0,$I38),
 IF(AND(NOT(OR($A38="Annual Leave",$A39="Annual Leave")),$A38="Off day"),$I38,
  MAX(0,$I38-$V38)
  ))))+W38</f>
        <v/>
      </c>
      <c r="O38" s="66">
        <f>IF(AND(OR($A38="Holiday",$A39="Holiday"),
        ISNUMBER(MATCH(TRIM($B38),{"Phagwah","Good Friday","Easter Monday","Labour Day","Christmas","Eid ul Azha","Romans-2","Globe-12","Neptune P1"},0))),
   $I38,0)</f>
        <v/>
      </c>
      <c r="P38" s="66">
        <f>IF(OR($O$7="Canteen",$O$7="Head Office"),0,IF($I38&lt;=0,0,IF(OR(OR(TRIM($J38)="Hebrews",TRIM($J38)="Romans",TRIM($J38)="Romans-2",TRIM($J38)="Globe",TRIM($J38)="Globe-12",TRIM($J38)="Neptune P1"),AND($I39&gt;0,OR(TRIM($J39)="Hebrews",TRIM($J39)="Romans",TRIM($J39)="Romans-2",TRIM($J39)="Globe",TRIM($J39)="Globe-12",TRIM($J39)="Neptune P1"))),1,0)))</f>
        <v/>
      </c>
      <c r="Q38" s="67" t="n"/>
      <c r="R38" s="66">
        <f>IF(OR($O$7="Canteen",$O$7="Head Office"),0,IF(
  AND(
    SUMIFS(I:I, C:C, C38) &gt;= 8,
    COUNTIFS(C$14:C38, C38)=1,
    OR(
      TEXT(D38,"hh:mm:ss")="07:00:00",
      TEXT(D38,"hh:mm:ss")="15:00:00",
      TEXT(D38,"hh:mm:ss")="23:00:00",
      TEXT(D39,"hh:mm:ss")="07:00:00",
      TEXT(D39,"hh:mm:ss")="15:00:00",
      TEXT(D39,"hh:mm:ss")="23:00:00"
    )
  ),
  1,
  0
))</f>
        <v/>
      </c>
      <c r="S38" s="66">
        <f>IF(OR($A38="Annual Leave",$A39="Annual Leave"),IF($A38="Annual Leave",8,0),0)</f>
        <v/>
      </c>
      <c r="T38" s="68" t="n"/>
      <c r="U38" s="144">
        <f>MAX(0,40-Y38)</f>
        <v/>
      </c>
      <c r="V38" s="351">
        <f>IF(OR($C38="",$D38=""),0,
 IF(OR($A38="Holiday",$A39="Holiday"),0,
 IF(AND(NOT(OR($A38="Annual Leave",$A39="Annual Leave")),$A38="Off day"),0,
  IF($I38+$I39&gt;=8,IF($I38&gt;=8,8,$I38),$I38)
  )))</f>
        <v/>
      </c>
      <c r="W38" s="351">
        <f>MAX(0,V38-U38)</f>
        <v/>
      </c>
      <c r="X38" s="351">
        <f>IF(C38="","",C38-WEEKDAY(C38,1)+1)</f>
        <v/>
      </c>
      <c r="Y38" s="351">
        <f>SUMPRODUCT(($X$14:$X37=X38)*(($V$14:$V37)+($O$14:$O37)))+IF(X38=X14,$L$11,0)</f>
        <v/>
      </c>
      <c r="Z38" s="351" t="n"/>
      <c r="AA38" s="351" t="n"/>
      <c r="AB38" s="351" t="n"/>
      <c r="AC38" s="351" t="n"/>
      <c r="AD38" s="351" t="n"/>
      <c r="AE38" s="351" t="n"/>
      <c r="AF38" s="351" t="n"/>
    </row>
    <row r="39" ht="24" customHeight="1" s="348" thickBot="1">
      <c r="A39" s="194" t="inlineStr">
        <is>
          <t>On Day</t>
        </is>
      </c>
      <c r="B39" s="199" t="n"/>
      <c r="C39" s="104">
        <f>C38</f>
        <v/>
      </c>
      <c r="D39" s="69" t="n"/>
      <c r="E39" s="200">
        <f>IF(D39="", "",
 IF(D39=TIME(0,0,0), 0,
 IF(AND(D39&gt;=TIME(0,0,1), D39&lt;=TIME(2,0,0)), TIME(7,0,0),
 IF(AND(D39&gt;=TIME(6,0,0), D39&lt;=TIME(8,0,0)), TIME(12,0,0),
 IF(AND(D39&gt;TIME(8,0,0), D39&lt;=TIME(13,59,0)), TIME(15,0,0),
 IF(AND(D39&gt;=TIME(14,0,0), D39&lt;=TIME(17,59,0)), TIME(21,0,0),
 IF(AND(D39&gt;=TIME(18,0,0), D39&lt;=TIME(21,59,0)), TIME(0,0,0),
 IF(AND(D39&gt;=TIME(22,0,0), D39&lt;=TIME(23,59,59)), TIME(7,0,0), ""))))))))</f>
        <v/>
      </c>
      <c r="F39" s="201" t="n"/>
      <c r="G39" s="200">
        <f>IF(AND(D39&gt;=TIME(6,0,0),D39&lt;=TIME(8,0,0)),E39,"")</f>
        <v/>
      </c>
      <c r="H39" s="69" t="n"/>
      <c r="I39" s="70">
        <f>ROUND(IF(OR(D39="",E39="",E39=0),0,IF(H39="",MOD(E39-D39,1)*24,MOD(H39-D39,1)*24)),2)</f>
        <v/>
      </c>
      <c r="J39" s="198" t="n"/>
      <c r="K39" s="306" t="n"/>
      <c r="L39" s="183" t="n"/>
      <c r="M39" s="307">
        <f>MAX(0,V39-W39)</f>
        <v/>
      </c>
      <c r="N39" s="71">
        <f>(IF(OR($C39="",$D39=""),0,
 IF(OR($A38="Holiday",$A39="Holiday"),
    IF(ISNUMBER(MATCH(TRIM($B39),{"Phagwah","Good Friday","Easter Monday","Labour Day","Christmas","Eid ul Azha","Romans-2","Globe-12","Neptune P1"},0)),0,$I39),
 IF(AND(NOT(OR($A38="Annual Leave",$A39="Annual Leave")),$A39="Off day"),$I39,
  MAX(0,$I39-$V39)
  ))))+W39</f>
        <v/>
      </c>
      <c r="O39" s="71">
        <f>IF(AND(OR($A38="Holiday",$A39="Holiday"),
        ISNUMBER(MATCH(TRIM($B39),{"Phagwah","Good Friday","Easter Monday","Labour Day","Christmas","Eid ul Azha","Romans-2","Globe-12","Neptune P1"},0))),
   $I39,0)</f>
        <v/>
      </c>
      <c r="P39" s="71">
        <f>IF(OR($O$7="Canteen",$O$7="Head Office"),0,IF($I39&lt;=0,0,IF(AND($I38&lt;=0,OR(TRIM($J39)="Hebrews",TRIM($J39)="Romans",TRIM($J39)="Romans-2",TRIM($J39)="Globe",TRIM($J39)="Globe-12",TRIM($J39)="Neptune P1")),1,0)))</f>
        <v/>
      </c>
      <c r="Q39" s="72" t="n"/>
      <c r="R39" s="71">
        <f>IF(OR($O$7="Canteen",$O$7="Head Office"),0,IF(
  AND(
    SUMIFS(I:I, C:C, C39) &gt;= 8,
    COUNTIFS(C$14:C39, C39)=1,
    OR(
      TEXT(D39,"hh:mm:ss")="07:00:00",
      TEXT(D39,"hh:mm:ss")="15:00:00",
      TEXT(D39,"hh:mm:ss")="23:00:00",
      TEXT(D40,"hh:mm:ss")="07:00:00",
      TEXT(D40,"hh:mm:ss")="15:00:00",
      TEXT(D40,"hh:mm:ss")="23:00:00"
    )
  ),
  1,
  0
))</f>
        <v/>
      </c>
      <c r="S39" s="71">
        <f>IF(OR($A38="Annual Leave",$A39="Annual Leave"),IF(AND($A38&lt;&gt;"Annual Leave",$A39="Annual Leave"),8,0),0)</f>
        <v/>
      </c>
      <c r="T39" s="73" t="n"/>
      <c r="U39" s="144">
        <f>MAX(0,40-Y39)</f>
        <v/>
      </c>
      <c r="V39" s="351">
        <f>IF(OR($C39="",$D39=""),0,
 IF(OR($A38="Holiday",$A39="Holiday"),0,
 IF(AND(NOT(OR($A38="Annual Leave",$A39="Annual Leave")),$A39="Off day"),0,
  IF($I38+$I39&gt;=8,IF($I38&gt;=8,0,8-$I38),$I39)
  )))</f>
        <v/>
      </c>
      <c r="W39" s="351">
        <f>MAX(0,V39-U39)</f>
        <v/>
      </c>
      <c r="X39" s="351">
        <f>IF(C39="","",C39-WEEKDAY(C39,1)+1)</f>
        <v/>
      </c>
      <c r="Y39" s="351">
        <f>SUMPRODUCT(($X$14:$X38=X39)*(($V$14:$V38)+($O$14:$O38)))+IF(X39=X14,$L$11,0)</f>
        <v/>
      </c>
      <c r="Z39" s="351" t="n"/>
      <c r="AA39" s="351" t="n"/>
      <c r="AB39" s="351" t="n"/>
      <c r="AC39" s="351" t="n"/>
      <c r="AD39" s="351" t="n"/>
      <c r="AE39" s="351" t="n"/>
      <c r="AF39" s="351" t="n"/>
    </row>
    <row r="40" ht="24" customHeight="1" s="348" thickBot="1">
      <c r="A40" s="202" t="inlineStr">
        <is>
          <t>On Day</t>
        </is>
      </c>
      <c r="B40" s="203" t="n"/>
      <c r="C40" s="105">
        <f>C38+1</f>
        <v/>
      </c>
      <c r="D40" s="74" t="n"/>
      <c r="E40" s="204">
        <f>IF(D40="", "",
 IF(D40=TIME(0,0,0), 0,
 IF(AND(D40&gt;=TIME(0,0,1), D40&lt;=TIME(2,0,0)), TIME(7,0,0),
 IF(AND(D40&gt;=TIME(6,0,0), D40&lt;=TIME(8,0,0)), TIME(12,0,0),
 IF(AND(D40&gt;TIME(8,0,0), D40&lt;=TIME(13,59,0)), TIME(15,0,0),
 IF(AND(D40&gt;=TIME(14,0,0), D40&lt;=TIME(17,59,0)), TIME(21,0,0),
 IF(AND(D40&gt;=TIME(18,0,0), D40&lt;=TIME(21,59,0)), TIME(0,0,0),
 IF(AND(D40&gt;=TIME(22,0,0), D40&lt;=TIME(23,59,59)), TIME(7,0,0), ""))))))))</f>
        <v/>
      </c>
      <c r="F40" s="205" t="n"/>
      <c r="G40" s="204">
        <f>IF(AND(D40&gt;=TIME(6,0,0),D40&lt;=TIME(8,0,0)),E40,"")</f>
        <v/>
      </c>
      <c r="H40" s="74" t="n"/>
      <c r="I40" s="106">
        <f>ROUND(IF(OR(D40="",E40="",E40=0),0,IF(H40="",MOD(E40-D40,1)*24,MOD(H40-D40,1)*24)),2)</f>
        <v/>
      </c>
      <c r="J40" s="206" t="n"/>
      <c r="K40" s="308" t="n"/>
      <c r="L40" s="189" t="n"/>
      <c r="M40" s="309">
        <f>MAX(0,V40-W40)</f>
        <v/>
      </c>
      <c r="N40" s="75">
        <f>(IF(OR($C40="",$D40=""),0,
 IF(OR($A40="Holiday",$A41="Holiday"),
    IF(ISNUMBER(MATCH(TRIM($B40),{"Phagwah","Good Friday","Easter Monday","Labour Day","Christmas","Eid ul Azha","Romans-2","Globe-12","Neptune P1"},0)),0,$I40),
 IF(AND(NOT(OR($A40="Annual Leave",$A41="Annual Leave")),$A40="Off day"),$I40,
  MAX(0,$I40-$V40)
  ))))+W40</f>
        <v/>
      </c>
      <c r="O40" s="75">
        <f>IF(AND(OR($A40="Holiday",$A41="Holiday"),
        ISNUMBER(MATCH(TRIM($B40),{"Phagwah","Good Friday","Easter Monday","Labour Day","Christmas","Eid ul Azha","Romans-2","Globe-12","Neptune P1"},0))),
   $I40,0)</f>
        <v/>
      </c>
      <c r="P40" s="75">
        <f>IF(OR($O$7="Canteen",$O$7="Head Office"),0,IF($I40&lt;=0,0,IF(OR(OR(TRIM($J40)="Hebrews",TRIM($J40)="Romans",TRIM($J40)="Romans-2",TRIM($J40)="Globe",TRIM($J40)="Globe-12",TRIM($J40)="Neptune P1"),AND($I41&gt;0,OR(TRIM($J41)="Hebrews",TRIM($J41)="Romans",TRIM($J41)="Romans-2",TRIM($J41)="Globe",TRIM($J41)="Globe-12",TRIM($J41)="Neptune P1"))),1,0)))</f>
        <v/>
      </c>
      <c r="Q40" s="76" t="n"/>
      <c r="R40" s="75">
        <f>IF(OR($O$7="Canteen",$O$7="Head Office"),0,IF(
  AND(
    SUMIFS(I:I, C:C, C40) &gt;= 8,
    COUNTIFS(C$14:C40, C40)=1,
    OR(
      TEXT(D40,"hh:mm:ss")="07:00:00",
      TEXT(D40,"hh:mm:ss")="15:00:00",
      TEXT(D40,"hh:mm:ss")="23:00:00",
      TEXT(D41,"hh:mm:ss")="07:00:00",
      TEXT(D41,"hh:mm:ss")="15:00:00",
      TEXT(D41,"hh:mm:ss")="23:00:00"
    )
  ),
  1,
  0
))</f>
        <v/>
      </c>
      <c r="S40" s="75">
        <f>IF(OR($A40="Annual Leave",$A41="Annual Leave"),IF($A40="Annual Leave",8,0),0)</f>
        <v/>
      </c>
      <c r="T40" s="107" t="n"/>
      <c r="U40" s="144">
        <f>MAX(0,40-Y40)</f>
        <v/>
      </c>
      <c r="V40" s="351">
        <f>IF(OR($C40="",$D40=""),0,
 IF(OR($A40="Holiday",$A41="Holiday"),0,
 IF(AND(NOT(OR($A40="Annual Leave",$A41="Annual Leave")),$A40="Off day"),0,
  IF($I40+$I41&gt;=8,IF($I40&gt;=8,8,$I40),$I40)
  )))</f>
        <v/>
      </c>
      <c r="W40" s="351">
        <f>MAX(0,V40-U40)</f>
        <v/>
      </c>
      <c r="X40" s="351">
        <f>IF(C40="","",C40-WEEKDAY(C40,1)+1)</f>
        <v/>
      </c>
      <c r="Y40" s="351">
        <f>SUMPRODUCT(($X$14:$X39=X40)*(($V$14:$V39)+($O$14:$O39)))+IF(X40=X14,$L$11,0)</f>
        <v/>
      </c>
      <c r="Z40" s="351" t="n"/>
      <c r="AA40" s="351" t="n"/>
      <c r="AB40" s="351" t="n"/>
      <c r="AC40" s="351" t="n"/>
      <c r="AD40" s="351" t="n"/>
      <c r="AE40" s="351" t="n"/>
      <c r="AF40" s="351" t="n"/>
    </row>
    <row r="41" ht="24" customHeight="1" s="348" thickBot="1">
      <c r="A41" s="202" t="inlineStr">
        <is>
          <t>On Day</t>
        </is>
      </c>
      <c r="B41" s="310" t="n"/>
      <c r="C41" s="105">
        <f>C40</f>
        <v/>
      </c>
      <c r="D41" s="311" t="n"/>
      <c r="E41" s="312">
        <f>IF(D41="", "",
 IF(D41=TIME(0,0,0), 0,
 IF(AND(D41&gt;=TIME(0,0,1), D41&lt;=TIME(2,0,0)), TIME(7,0,0),
 IF(AND(D41&gt;=TIME(6,0,0), D41&lt;=TIME(8,0,0)), TIME(12,0,0),
 IF(AND(D41&gt;TIME(8,0,0), D41&lt;=TIME(13,59,0)), TIME(15,0,0),
 IF(AND(D41&gt;=TIME(14,0,0), D41&lt;=TIME(17,59,0)), TIME(21,0,0),
 IF(AND(D41&gt;=TIME(18,0,0), D41&lt;=TIME(21,59,0)), TIME(0,0,0),
 IF(AND(D41&gt;=TIME(22,0,0), D41&lt;=TIME(23,59,59)), TIME(7,0,0), ""))))))))</f>
        <v/>
      </c>
      <c r="F41" s="205" t="n"/>
      <c r="G41" s="312">
        <f>IF(AND(D41&gt;=TIME(6,0,0),D41&lt;=TIME(8,0,0)),E41,"")</f>
        <v/>
      </c>
      <c r="H41" s="311" t="n"/>
      <c r="I41" s="106">
        <f>ROUND(IF(OR(D41="",E41="",E41=0),0,IF(H41="",MOD(E41-D41,1)*24,MOD(H41-D41,1)*24)),2)</f>
        <v/>
      </c>
      <c r="J41" s="207" t="n"/>
      <c r="K41" s="308" t="n"/>
      <c r="L41" s="189" t="n"/>
      <c r="M41" s="309">
        <f>MAX(0,V41-W41)</f>
        <v/>
      </c>
      <c r="N41" s="313">
        <f>(IF(OR($C41="",$D41=""),0,
 IF(OR($A40="Holiday",$A41="Holiday"),
    IF(ISNUMBER(MATCH(TRIM($B41),{"Phagwah","Good Friday","Easter Monday","Labour Day","Christmas","Eid ul Azha","Romans-2","Globe-12","Neptune P1"},0)),0,$I41),
 IF(AND(NOT(OR($A40="Annual Leave",$A41="Annual Leave")),$A41="Off day"),$I41,
  MAX(0,$I41-$V41)
  ))))+W41</f>
        <v/>
      </c>
      <c r="O41" s="313">
        <f>IF(AND(OR($A40="Holiday",$A41="Holiday"),
        ISNUMBER(MATCH(TRIM($B41),{"Phagwah","Good Friday","Easter Monday","Labour Day","Christmas","Eid ul Azha","Romans-2","Globe-12","Neptune P1"},0))),
   $I41,0)</f>
        <v/>
      </c>
      <c r="P41" s="313">
        <f>IF(OR($O$7="Canteen",$O$7="Head Office"),0,IF($I41&lt;=0,0,IF(AND($I40&lt;=0,OR(TRIM($J41)="Hebrews",TRIM($J41)="Romans",TRIM($J41)="Romans-2",TRIM($J41)="Globe",TRIM($J41)="Globe-12",TRIM($J41)="Neptune P1")),1,0)))</f>
        <v/>
      </c>
      <c r="Q41" s="314" t="n"/>
      <c r="R41" s="313">
        <f>IF(OR($O$7="Canteen",$O$7="Head Office"),0,IF(
  AND(
    SUMIFS(I:I, C:C, C41) &gt;= 8,
    COUNTIFS(C$14:C41, C41)=1,
    OR(
      TEXT(D41,"hh:mm:ss")="07:00:00",
      TEXT(D41,"hh:mm:ss")="15:00:00",
      TEXT(D41,"hh:mm:ss")="23:00:00",
      TEXT(D42,"hh:mm:ss")="07:00:00",
      TEXT(D42,"hh:mm:ss")="15:00:00",
      TEXT(D42,"hh:mm:ss")="23:00:00"
    )
  ),
  1,
  0
))</f>
        <v/>
      </c>
      <c r="S41" s="313">
        <f>IF(OR($A40="Annual Leave",$A41="Annual Leave"),IF(AND($A40&lt;&gt;"Annual Leave",$A41="Annual Leave"),8,0),0)</f>
        <v/>
      </c>
      <c r="T41" s="315" t="n"/>
      <c r="U41" s="144">
        <f>MAX(0,40-Y41)</f>
        <v/>
      </c>
      <c r="V41" s="351">
        <f>IF(OR($C41="",$D41=""),0,
 IF(OR($A40="Holiday",$A41="Holiday"),0,
 IF(AND(NOT(OR($A40="Annual Leave",$A41="Annual Leave")),$A41="Off day"),0,
  IF($I40+$I41&gt;=8,IF($I40&gt;=8,0,8-$I40),$I41)
  )))</f>
        <v/>
      </c>
      <c r="W41" s="351">
        <f>MAX(0,V41-U41)</f>
        <v/>
      </c>
      <c r="X41" s="351">
        <f>IF(C41="","",C41-WEEKDAY(C41,1)+1)</f>
        <v/>
      </c>
      <c r="Y41" s="351">
        <f>SUMPRODUCT(($X$14:$X40=X41)*(($V$14:$V40)+($O$14:$O40)))+IF(X41=X14,$L$11,0)</f>
        <v/>
      </c>
      <c r="Z41" s="351" t="n"/>
      <c r="AA41" s="351" t="n"/>
      <c r="AB41" s="351" t="n"/>
      <c r="AC41" s="351" t="n"/>
      <c r="AD41" s="351" t="n"/>
      <c r="AE41" s="351" t="n"/>
      <c r="AF41" s="351" t="n"/>
    </row>
    <row r="42" ht="24" customHeight="1" s="348" thickBot="1">
      <c r="A42" s="208" t="inlineStr">
        <is>
          <t>On Day</t>
        </is>
      </c>
      <c r="B42" s="209" t="n"/>
      <c r="C42" s="108">
        <f>C40+1</f>
        <v/>
      </c>
      <c r="D42" s="77" t="n"/>
      <c r="E42" s="210">
        <f>IF(D42="", "",
 IF(D42=TIME(0,0,0), 0,
 IF(AND(D42&gt;=TIME(0,0,1), D42&lt;=TIME(2,0,0)), TIME(7,0,0),
 IF(AND(D42&gt;=TIME(6,0,0), D42&lt;=TIME(8,0,0)), TIME(12,0,0),
 IF(AND(D42&gt;TIME(8,0,0), D42&lt;=TIME(13,59,0)), TIME(15,0,0),
 IF(AND(D42&gt;=TIME(14,0,0), D42&lt;=TIME(17,59,0)), TIME(21,0,0),
 IF(AND(D42&gt;=TIME(18,0,0), D42&lt;=TIME(21,59,0)), TIME(0,0,0),
 IF(AND(D42&gt;=TIME(22,0,0), D42&lt;=TIME(23,59,59)), TIME(7,0,0), ""))))))))</f>
        <v/>
      </c>
      <c r="F42" s="211" t="n"/>
      <c r="G42" s="210">
        <f>IF(AND(D42&gt;=TIME(6,0,0),D42&lt;=TIME(8,0,0)),E42,"")</f>
        <v/>
      </c>
      <c r="H42" s="77" t="n"/>
      <c r="I42" s="16">
        <f>ROUND(IF(OR(D42="",E42="",E42=0),0,IF(H42="",MOD(E42-D42,1)*24,MOD(H42-D42,1)*24)),2)</f>
        <v/>
      </c>
      <c r="J42" s="212" t="n"/>
      <c r="K42" s="316" t="n"/>
      <c r="L42" s="181" t="n"/>
      <c r="M42" s="317">
        <f>MAX(0,V42-W42)</f>
        <v/>
      </c>
      <c r="N42" s="17">
        <f>(IF(OR($C42="",$D42=""),0,
 IF(OR($A42="Holiday",$A43="Holiday"),
    IF(ISNUMBER(MATCH(TRIM($B42),{"Phagwah","Good Friday","Easter Monday","Labour Day","Christmas","Eid ul Azha","Romans-2","Globe-12","Neptune P1"},0)),0,$I42),
 IF(AND(NOT(OR($A42="Annual Leave",$A43="Annual Leave")),$A42="Off day"),$I42,
  MAX(0,$I42-$V42)
  ))))+W42</f>
        <v/>
      </c>
      <c r="O42" s="213">
        <f>IF(AND(OR($A42="Holiday",$A43="Holiday"),
        ISNUMBER(MATCH(TRIM($B42),{"Phagwah","Good Friday","Easter Monday","Labour Day","Christmas","Eid ul Azha","Romans-2","Globe-12","Neptune P1"},0))),
   $I42,0)</f>
        <v/>
      </c>
      <c r="P42" s="17">
        <f>IF(OR($O$7="Canteen",$O$7="Head Office"),0,IF($I42&lt;=0,0,IF(OR(OR(TRIM($J42)="Hebrews",TRIM($J42)="Romans",TRIM($J42)="Romans-2",TRIM($J42)="Globe",TRIM($J42)="Globe-12",TRIM($J42)="Neptune P1"),AND($I43&gt;0,OR(TRIM($J43)="Hebrews",TRIM($J43)="Romans",TRIM($J43)="Romans-2",TRIM($J43)="Globe",TRIM($J43)="Globe-12",TRIM($J43)="Neptune P1"))),1,0)))</f>
        <v/>
      </c>
      <c r="Q42" s="78" t="n"/>
      <c r="R42" s="213">
        <f>IF(OR($O$7="Canteen",$O$7="Head Office"),0,IF(
  AND(
    SUMIFS(I:I, C:C, C42) &gt;= 8,
    COUNTIFS(C$14:C42, C42)=1,
    OR(
      TEXT(D42,"hh:mm:ss")="07:00:00",
      TEXT(D42,"hh:mm:ss")="15:00:00",
      TEXT(D42,"hh:mm:ss")="23:00:00",
      TEXT(D43,"hh:mm:ss")="07:00:00",
      TEXT(D43,"hh:mm:ss")="15:00:00",
      TEXT(D43,"hh:mm:ss")="23:00:00"
    )
  ),
  1,
  0
))</f>
        <v/>
      </c>
      <c r="S42" s="213">
        <f>IF(OR($A42="Annual Leave",$A43="Annual Leave"),IF($A42="Annual Leave",8,0),0)</f>
        <v/>
      </c>
      <c r="T42" s="79" t="n"/>
      <c r="U42" s="144">
        <f>MAX(0,40-Y42)</f>
        <v/>
      </c>
      <c r="V42" s="351">
        <f>IF(OR($C42="",$D42=""),0,
 IF(OR($A42="Holiday",$A43="Holiday"),0,
 IF(AND(NOT(OR($A42="Annual Leave",$A43="Annual Leave")),$A42="Off day"),0,
  IF($I42+$I43&gt;=8,IF($I42&gt;=8,8,$I42),$I42)
  )))</f>
        <v/>
      </c>
      <c r="W42" s="351">
        <f>MAX(0,V42-U42)</f>
        <v/>
      </c>
      <c r="X42" s="351">
        <f>IF(C42="","",C42-WEEKDAY(C42,1)+1)</f>
        <v/>
      </c>
      <c r="Y42" s="351">
        <f>SUMPRODUCT(($X$14:$X41=X42)*(($V$14:$V41)+($O$14:$O41)))+IF(X42=X14,$L$11,0)</f>
        <v/>
      </c>
      <c r="Z42" s="351" t="n"/>
      <c r="AA42" s="351" t="n"/>
      <c r="AB42" s="351" t="n"/>
      <c r="AC42" s="351" t="n"/>
      <c r="AD42" s="351" t="n"/>
      <c r="AE42" s="351" t="n"/>
      <c r="AF42" s="351" t="n"/>
    </row>
    <row r="43" ht="24" customHeight="1" s="348" thickBot="1">
      <c r="A43" s="208" t="inlineStr">
        <is>
          <t>On Day</t>
        </is>
      </c>
      <c r="B43" s="214" t="n"/>
      <c r="C43" s="109">
        <f>C42</f>
        <v/>
      </c>
      <c r="D43" s="18" t="n"/>
      <c r="E43" s="215">
        <f>IF(D43="", "",
 IF(D43=TIME(0,0,0), 0,
 IF(AND(D43&gt;=TIME(0,0,1), D43&lt;=TIME(2,0,0)), TIME(7,0,0),
 IF(AND(D43&gt;=TIME(6,0,0), D43&lt;=TIME(8,0,0)), TIME(12,0,0),
 IF(AND(D43&gt;TIME(8,0,0), D43&lt;=TIME(13,59,0)), TIME(15,0,0),
 IF(AND(D43&gt;=TIME(14,0,0), D43&lt;=TIME(17,59,0)), TIME(21,0,0),
 IF(AND(D43&gt;=TIME(18,0,0), D43&lt;=TIME(21,59,0)), TIME(0,0,0),
 IF(AND(D43&gt;=TIME(22,0,0), D43&lt;=TIME(23,59,59)), TIME(7,0,0), ""))))))))</f>
        <v/>
      </c>
      <c r="F43" s="216" t="n"/>
      <c r="G43" s="215">
        <f>IF(AND(D43&gt;=TIME(6,0,0),D43&lt;=TIME(8,0,0)),E43,"")</f>
        <v/>
      </c>
      <c r="H43" s="18" t="n"/>
      <c r="I43" s="19">
        <f>ROUND(IF(OR(D43="",E43="",E43=0),0,IF(H43="",MOD(E43-D43,1)*24,MOD(H43-D43,1)*24)),2)</f>
        <v/>
      </c>
      <c r="J43" s="212" t="n"/>
      <c r="K43" s="316" t="n"/>
      <c r="L43" s="183" t="n"/>
      <c r="M43" s="317">
        <f>MAX(0,V43-W43)</f>
        <v/>
      </c>
      <c r="N43" s="20">
        <f>(IF(OR($C43="",$D43=""),0,
 IF(OR($A42="Holiday",$A43="Holiday"),
    IF(ISNUMBER(MATCH(TRIM($B43),{"Phagwah","Good Friday","Easter Monday","Labour Day","Christmas","Eid ul Azha","Romans-2","Globe-12","Neptune P1"},0)),0,$I43),
 IF(AND(NOT(OR($A42="Annual Leave",$A43="Annual Leave")),$A43="Off day"),$I43,
  MAX(0,$I43-$V43)
  ))))+W43</f>
        <v/>
      </c>
      <c r="O43" s="20">
        <f>IF(AND(OR($A42="Holiday",$A43="Holiday"),
        ISNUMBER(MATCH(TRIM($B43),{"Phagwah","Good Friday","Easter Monday","Labour Day","Christmas","Eid ul Azha","Romans-2","Globe-12","Neptune P1"},0))),
   $I43,0)</f>
        <v/>
      </c>
      <c r="P43" s="20">
        <f>IF(OR($O$7="Canteen",$O$7="Head Office"),0,IF($I43&lt;=0,0,IF(AND($I42&lt;=0,OR(TRIM($J43)="Hebrews",TRIM($J43)="Romans",TRIM($J43)="Romans-2",TRIM($J43)="Globe",TRIM($J43)="Globe-12",TRIM($J43)="Neptune P1")),1,0)))</f>
        <v/>
      </c>
      <c r="Q43" s="21" t="n"/>
      <c r="R43" s="20">
        <f>IF(OR($O$7="Canteen",$O$7="Head Office"),0,IF(
  AND(
    SUMIFS(I:I, C:C, C43) &gt;= 8,
    COUNTIFS(C$14:C43, C43)=1,
    OR(
      TEXT(D43,"hh:mm:ss")="07:00:00",
      TEXT(D43,"hh:mm:ss")="15:00:00",
      TEXT(D43,"hh:mm:ss")="23:00:00",
      TEXT(D49,"hh:mm:ss")="07:00:00",
      TEXT(D49,"hh:mm:ss")="15:00:00",
      TEXT(D49,"hh:mm:ss")="23:00:00"
    )
  ),
  1,
  0
))</f>
        <v/>
      </c>
      <c r="S43" s="20">
        <f>IF(OR($A42="Annual Leave",$A43="Annual Leave"),IF(AND($A42&lt;&gt;"Annual Leave",$A43="Annual Leave"),8,0),0)</f>
        <v/>
      </c>
      <c r="T43" s="22" t="n"/>
      <c r="U43" s="144">
        <f>MAX(0,40-Y43)</f>
        <v/>
      </c>
      <c r="V43" s="351">
        <f>IF(OR($C43="",$D43=""),0,
 IF(OR($A42="Holiday",$A43="Holiday"),0,
 IF(AND(NOT(OR($A42="Annual Leave",$A43="Annual Leave")),$A43="Off day"),0,
  IF($I42+$I43&gt;=8,IF($I42&gt;=8,0,8-$I42),$I43)
  )))</f>
        <v/>
      </c>
      <c r="W43" s="351">
        <f>MAX(0,V43-U43)</f>
        <v/>
      </c>
      <c r="X43" s="351">
        <f>IF(C43="","",C43-WEEKDAY(C43,1)+1)</f>
        <v/>
      </c>
      <c r="Y43" s="351">
        <f>SUMPRODUCT(($X$14:$X42=X43)*(($V$14:$V42)+($O$14:$O42)))+IF(X43=X14,$L$11,0)</f>
        <v/>
      </c>
      <c r="Z43" s="351" t="n"/>
      <c r="AA43" s="351" t="n"/>
      <c r="AB43" s="351" t="n"/>
      <c r="AC43" s="351" t="n"/>
      <c r="AD43" s="351" t="n"/>
      <c r="AE43" s="351" t="n"/>
      <c r="AF43" s="351" t="n"/>
    </row>
    <row r="44" ht="24" customHeight="1" s="348" thickBot="1">
      <c r="A44" s="176" t="n"/>
      <c r="B44" s="176" t="n"/>
      <c r="C44" s="217" t="n"/>
      <c r="D44" s="110" t="n"/>
      <c r="E44" s="110" t="n"/>
      <c r="F44" s="218" t="n"/>
      <c r="G44" s="110" t="n"/>
      <c r="H44" s="110" t="n"/>
      <c r="I44" s="219" t="n"/>
      <c r="J44" s="219" t="n"/>
      <c r="K44" s="219" t="n"/>
      <c r="L44" s="219" t="n"/>
      <c r="M44" s="111">
        <f>MAX(0,V44-W44)</f>
        <v/>
      </c>
      <c r="N44" s="112">
        <f>(IF(OR($C44="",$D44=""),0,
 IF(OR($A44="Holiday",$A45="Holiday"),
    IF(ISNUMBER(MATCH(TRIM($B44),{"Phagwah","Good Friday","Easter Monday","Labour Day","Christmas","Eid ul Azha","Romans-2","Globe-12","Neptune P1"},0)),0,$I44),
 IF(AND(NOT(OR($A44="Annual Leave",$A45="Annual Leave")),$A44="Off day"),$I44,
  MAX(0,$I44-$V44)
  ))))+W44</f>
        <v/>
      </c>
      <c r="O44" s="112">
        <f>IF(AND(OR($A44="Holiday",$A45="Holiday"),
        ISNUMBER(MATCH(TRIM($B44),{"Phagwah","Good Friday","Easter Monday","Labour Day","Christmas","Eid ul Azha","Romans-2","Globe-12","Neptune P1"},0))),
   $I44,0)</f>
        <v/>
      </c>
      <c r="P44" s="112">
        <f>IF(OR($O$7="Canteen",$O$7="Head Office"),0,IF($I44&lt;=0,0,IF(OR(OR(TRIM($J44)="Hebrews",TRIM($J44)="Romans",TRIM($J44)="Romans-2",TRIM($J44)="Globe",TRIM($J44)="Globe-12",TRIM($J44)="Neptune P1"),AND($I45&gt;0,OR(TRIM($J45)="Hebrews",TRIM($J45)="Romans",TRIM($J45)="Romans-2",TRIM($J45)="Globe",TRIM($J45)="Globe-12",TRIM($J45)="Neptune P1"))),1,0)))</f>
        <v/>
      </c>
      <c r="Q44" s="113" t="n"/>
      <c r="R44" s="113" t="n"/>
      <c r="S44" s="112">
        <f>IF(OR($A44="Annual Leave",$A45="Annual Leave"),IF($A44="Annual Leave",8,0),0)</f>
        <v/>
      </c>
      <c r="T44" s="114" t="n"/>
      <c r="U44" s="144">
        <f>MAX(0,40-Y44)</f>
        <v/>
      </c>
      <c r="V44" s="351">
        <f>IF(OR($C44="",$D44=""),0,
 IF(OR($A44="Holiday",$A45="Holiday"),0,
 IF(AND(NOT(OR($A44="Annual Leave",$A45="Annual Leave")),$A44="Off day"),0,
  IF($I44+$I45&gt;=8,IF($I44&gt;=8,8,$I44),$I44)
  )))</f>
        <v/>
      </c>
      <c r="W44" s="351">
        <f>MAX(0,V44-U44)</f>
        <v/>
      </c>
      <c r="X44" s="351">
        <f>IF(C44="","",C44-WEEKDAY(C44,1)+1)</f>
        <v/>
      </c>
      <c r="Y44" s="351">
        <f>SUMPRODUCT(($X$14:$X43=X44)*(($V$14:$V43)+($O$14:$O43)))+IF(X44=X14,$L$11,0)</f>
        <v/>
      </c>
      <c r="Z44" s="351" t="n"/>
      <c r="AA44" s="351" t="n"/>
      <c r="AB44" s="351" t="n"/>
      <c r="AC44" s="351" t="n"/>
      <c r="AD44" s="351" t="n"/>
      <c r="AE44" s="351" t="n"/>
      <c r="AF44" s="351" t="n"/>
    </row>
    <row r="45" ht="24" customHeight="1" s="348" thickBot="1">
      <c r="A45" s="154" t="inlineStr">
        <is>
          <t>On Day</t>
        </is>
      </c>
      <c r="B45" s="318" t="n"/>
      <c r="C45" s="115">
        <f>C42+1</f>
        <v/>
      </c>
      <c r="D45" s="319" t="n"/>
      <c r="E45" s="320">
        <f>IF(D45="", "",
 IF(D45=TIME(0,0,0), 0,
 IF(AND(D45&gt;=TIME(0,0,1), D45&lt;=TIME(2,0,0)), TIME(7,0,0),
 IF(AND(D45&gt;=TIME(6,0,0), D45&lt;=TIME(8,0,0)), TIME(12,0,0),
 IF(AND(D45&gt;TIME(8,0,0), D45&lt;=TIME(13,59,0)), TIME(15,0,0),
 IF(AND(D45&gt;=TIME(14,0,0), D45&lt;=TIME(17,59,0)), TIME(21,0,0),
 IF(AND(D45&gt;=TIME(18,0,0), D45&lt;=TIME(21,59,0)), TIME(0,0,0),
 IF(AND(D45&gt;=TIME(22,0,0), D45&lt;=TIME(23,59,59)), TIME(7,0,0), ""))))))))</f>
        <v/>
      </c>
      <c r="F45" s="321" t="n"/>
      <c r="G45" s="320">
        <f>IF(AND(D45&gt;=TIME(6,0,0),D45&lt;=TIME(8,0,0)),E45,"")</f>
        <v/>
      </c>
      <c r="H45" s="319" t="n"/>
      <c r="I45" s="30">
        <f>ROUND(IF(OR(D45="",E45="",E45=0),0,IF(H45="",MOD(E45-D45,1)*24,MOD(H45-D45,1)*24)),2)</f>
        <v/>
      </c>
      <c r="J45" s="220" t="n"/>
      <c r="K45" s="274" t="n"/>
      <c r="L45" s="181" t="n"/>
      <c r="M45" s="275">
        <f>MAX(0,V45-W45)</f>
        <v/>
      </c>
      <c r="N45" s="322">
        <f>(IF(OR($C45="",$D45=""),0,
 IF(OR($A44="Holiday",$A45="Holiday"),
    IF(ISNUMBER(MATCH(TRIM($B45),{"Phagwah","Good Friday","Easter Monday","Labour Day","Christmas","Eid ul Azha","Romans-2","Globe-12","Neptune P1"},0)),0,$I45),
 IF(AND(NOT(OR($A44="Annual Leave",$A45="Annual Leave")),$A45="Off day"),$I45,
  MAX(0,$I45-$V45)
  ))))+W45</f>
        <v/>
      </c>
      <c r="O45" s="322">
        <f>IF(AND(OR($A44="Holiday",$A45="Holiday"),
        ISNUMBER(MATCH(TRIM($B45),{"Phagwah","Good Friday","Easter Monday","Labour Day","Christmas","Eid ul Azha","Romans-2","Globe-12","Neptune P1"},0))),
   $I45,0)</f>
        <v/>
      </c>
      <c r="P45" s="322">
        <f>IF(OR($O$7="Canteen",$O$7="Head Office"),0,IF($I45&lt;=0,0,IF(AND($I44&lt;=0,OR(TRIM($J45)="Hebrews",TRIM($J45)="Romans",TRIM($J45)="Romans-2",TRIM($J45)="Globe",TRIM($J45)="Globe-12",TRIM($J45)="Neptune P1")),1,0)))</f>
        <v/>
      </c>
      <c r="Q45" s="323" t="n"/>
      <c r="R45" s="322">
        <f>IF(OR($O$7="Canteen",$O$7="Head Office"),0,IF(
  AND(
    SUMIFS(I:I, C:C, C45) &gt;= 8,
    COUNTIFS(C$14:C45, C45)=1,
    OR(
      TEXT(D45,"hh:mm:ss")="07:00:00",
      TEXT(D45,"hh:mm:ss")="15:00:00",
      TEXT(D45,"hh:mm:ss")="23:00:00",
      TEXT(D46,"hh:mm:ss")="07:00:00",
      TEXT(D46,"hh:mm:ss")="15:00:00",
      TEXT(D46,"hh:mm:ss")="23:00:00"
    )
  ),
  1,
  0
))</f>
        <v/>
      </c>
      <c r="S45" s="322">
        <f>IF(OR($A44="Annual Leave",$A45="Annual Leave"),IF(AND($A44&lt;&gt;"Annual Leave",$A45="Annual Leave"),8,0),0)</f>
        <v/>
      </c>
      <c r="T45" s="116" t="n"/>
      <c r="U45" s="144">
        <f>MAX(0,40-Y45)</f>
        <v/>
      </c>
      <c r="V45" s="351">
        <f>IF(OR($C45="",$D45=""),0,
 IF(OR($A44="Holiday",$A45="Holiday"),0,
 IF(AND(NOT(OR($A44="Annual Leave",$A45="Annual Leave")),$A45="Off day"),0,
  IF($I44+$I45&gt;=8,IF($I44&gt;=8,0,8-$I44),$I45)
  )))</f>
        <v/>
      </c>
      <c r="W45" s="351">
        <f>MAX(0,V45-U45)</f>
        <v/>
      </c>
      <c r="X45" s="351">
        <f>IF(C45="","",C45-WEEKDAY(C45,1)+1)</f>
        <v/>
      </c>
      <c r="Y45" s="351">
        <f>SUMPRODUCT(($X$14:$X44=X45)*(($V$14:$V44)+($O$14:$O44)))+IF(X45=X14,$L$11,0)</f>
        <v/>
      </c>
      <c r="Z45" s="351" t="n"/>
      <c r="AA45" s="351" t="n"/>
      <c r="AB45" s="351" t="n"/>
      <c r="AC45" s="351" t="n"/>
      <c r="AD45" s="351" t="n"/>
      <c r="AE45" s="351" t="n"/>
      <c r="AF45" s="351" t="n"/>
    </row>
    <row r="46" ht="24" customHeight="1" s="348" thickBot="1">
      <c r="A46" s="154" t="inlineStr">
        <is>
          <t>On Day</t>
        </is>
      </c>
      <c r="B46" s="305" t="n"/>
      <c r="C46" s="90">
        <f>C45</f>
        <v/>
      </c>
      <c r="D46" s="80" t="n"/>
      <c r="E46" s="221">
        <f>IF(D46="", "",
 IF(D46=TIME(0,0,0), 0,
 IF(AND(D46&gt;=TIME(0,0,1), D46&lt;=TIME(2,0,0)), TIME(7,0,0),
 IF(AND(D46&gt;=TIME(6,0,0), D46&lt;=TIME(8,0,0)), TIME(12,0,0),
 IF(AND(D46&gt;TIME(8,0,0), D46&lt;=TIME(13,59,0)), TIME(15,0,0),
 IF(AND(D46&gt;=TIME(14,0,0), D46&lt;=TIME(17,59,0)), TIME(21,0,0),
 IF(AND(D46&gt;=TIME(18,0,0), D46&lt;=TIME(21,59,0)), TIME(0,0,0),
 IF(AND(D46&gt;=TIME(22,0,0), D46&lt;=TIME(23,59,59)), TIME(7,0,0), ""))))))))</f>
        <v/>
      </c>
      <c r="F46" s="156" t="n"/>
      <c r="G46" s="221">
        <f>IF(AND(D46&gt;=TIME(6,0,0),D46&lt;=TIME(8,0,0)),E46,"")</f>
        <v/>
      </c>
      <c r="H46" s="80" t="n"/>
      <c r="I46" s="30">
        <f>ROUND(IF(OR(D46="",E46="",E46=0),0,IF(H46="",MOD(E46-D46,1)*24,MOD(H46-D46,1)*24)),2)</f>
        <v/>
      </c>
      <c r="J46" s="158" t="n"/>
      <c r="K46" s="274" t="n"/>
      <c r="L46" s="189" t="n"/>
      <c r="M46" s="275">
        <f>MAX(0,V46-W46)</f>
        <v/>
      </c>
      <c r="N46" s="81">
        <f>(IF(OR($C46="",$D46=""),0,
 IF(OR($A46="Holiday",$A47="Holiday"),
    IF(ISNUMBER(MATCH(TRIM($B46),{"Phagwah","Good Friday","Easter Monday","Labour Day","Christmas","Eid ul Azha","Romans-2","Globe-12","Neptune P1"},0)),0,$I46),
 IF(AND(NOT(OR($A46="Annual Leave",$A47="Annual Leave")),$A46="Off day"),$I46,
  MAX(0,$I46-$V46)
  ))))+W46</f>
        <v/>
      </c>
      <c r="O46" s="81">
        <f>IF(AND(OR($A46="Holiday",$A47="Holiday"),
        ISNUMBER(MATCH(TRIM($B46),{"Phagwah","Good Friday","Easter Monday","Labour Day","Christmas","Eid ul Azha","Romans-2","Globe-12","Neptune P1"},0))),
   $I46,0)</f>
        <v/>
      </c>
      <c r="P46" s="81">
        <f>IF(OR($O$7="Canteen",$O$7="Head Office"),0,IF($I46&lt;=0,0,IF(OR(OR(TRIM($J46)="Hebrews",TRIM($J46)="Romans",TRIM($J46)="Romans-2",TRIM($J46)="Globe",TRIM($J46)="Globe-12",TRIM($J46)="Neptune P1"),AND($I47&gt;0,OR(TRIM($J47)="Hebrews",TRIM($J47)="Romans",TRIM($J47)="Romans-2",TRIM($J47)="Globe",TRIM($J47)="Globe-12",TRIM($J47)="Neptune P1"))),1,0)))</f>
        <v/>
      </c>
      <c r="Q46" s="82" t="n"/>
      <c r="R46" s="81">
        <f>IF(OR($O$7="Canteen",$O$7="Head Office"),0,IF(
  AND(
    SUMIFS(I:I, C:C, C46) &gt;= 8,
    COUNTIFS(C$14:C46, C46)=1,
    OR(
      TEXT(D46,"hh:mm:ss")="07:00:00",
      TEXT(D46,"hh:mm:ss")="15:00:00",
      TEXT(D46,"hh:mm:ss")="23:00:00",
      TEXT(D51,"hh:mm:ss")="07:00:00",
      TEXT(D51,"hh:mm:ss")="15:00:00",
      TEXT(D51,"hh:mm:ss")="23:00:00"
    )
  ),
  1,
  0
))</f>
        <v/>
      </c>
      <c r="S46" s="81">
        <f>IF(OR($A46="Annual Leave",$A47="Annual Leave"),IF($A46="Annual Leave",8,0),0)</f>
        <v/>
      </c>
      <c r="T46" s="117" t="n"/>
      <c r="U46" s="144">
        <f>MAX(0,40-Y46)</f>
        <v/>
      </c>
      <c r="V46" s="351">
        <f>IF(OR($C46="",$D46=""),0,
 IF(OR($A46="Holiday",$A47="Holiday"),0,
 IF(AND(NOT(OR($A46="Annual Leave",$A47="Annual Leave")),$A46="Off day"),0,
  IF($I46+$I47&gt;=8,IF($I46&gt;=8,8,$I46),$I46)
  )))</f>
        <v/>
      </c>
      <c r="W46" s="351">
        <f>MAX(0,V46-U46)</f>
        <v/>
      </c>
      <c r="X46" s="351">
        <f>IF(C46="","",C46-WEEKDAY(C46,1)+1)</f>
        <v/>
      </c>
      <c r="Y46" s="351">
        <f>SUMPRODUCT(($X$14:$X45=X46)*(($V$14:$V45)+($O$14:$O45)))+IF(X46=X14,$L$11,0)</f>
        <v/>
      </c>
      <c r="Z46" s="351" t="n"/>
      <c r="AA46" s="351" t="n"/>
      <c r="AB46" s="351" t="n"/>
      <c r="AC46" s="351" t="n"/>
      <c r="AD46" s="351" t="n"/>
      <c r="AE46" s="351" t="n"/>
      <c r="AF46" s="351" t="n"/>
    </row>
    <row r="47" ht="24" customHeight="1" s="348" thickBot="1">
      <c r="A47" s="184" t="inlineStr">
        <is>
          <t>On Day</t>
        </is>
      </c>
      <c r="B47" s="222" t="n"/>
      <c r="C47" s="118">
        <f>C45+1</f>
        <v/>
      </c>
      <c r="D47" s="83" t="n"/>
      <c r="E47" s="223">
        <f>IF(D47="", "",
 IF(D47=TIME(0,0,0), 0,
 IF(AND(D47&gt;=TIME(0,0,1), D47&lt;=TIME(2,0,0)), TIME(7,0,0),
 IF(AND(D47&gt;=TIME(6,0,0), D47&lt;=TIME(8,0,0)), TIME(12,0,0),
 IF(AND(D47&gt;TIME(8,0,0), D47&lt;=TIME(13,59,0)), TIME(15,0,0),
 IF(AND(D47&gt;=TIME(14,0,0), D47&lt;=TIME(17,59,0)), TIME(21,0,0),
 IF(AND(D47&gt;=TIME(18,0,0), D47&lt;=TIME(21,59,0)), TIME(0,0,0),
 IF(AND(D47&gt;=TIME(22,0,0), D47&lt;=TIME(23,59,59)), TIME(7,0,0), ""))))))))</f>
        <v/>
      </c>
      <c r="F47" s="224" t="n"/>
      <c r="G47" s="223">
        <f>IF(AND(D47&gt;=TIME(6,0,0),D47&lt;=TIME(8,0,0)),E47,"")</f>
        <v/>
      </c>
      <c r="H47" s="83" t="n"/>
      <c r="I47" s="23">
        <f>ROUND(IF(OR(D47="",E47="",E47=0),0,IF(H47="",MOD(E47-D47,1)*24,MOD(H47-D47,1)*24)),2)</f>
        <v/>
      </c>
      <c r="J47" s="225" t="n"/>
      <c r="K47" s="297" t="n"/>
      <c r="L47" s="181" t="n"/>
      <c r="M47" s="298">
        <f>MAX(0,V47-W47)</f>
        <v/>
      </c>
      <c r="N47" s="84">
        <f>(IF(OR($C47="",$D47=""),0,
 IF(OR($A46="Holiday",$A47="Holiday"),
    IF(ISNUMBER(MATCH(TRIM($B47),{"Phagwah","Good Friday","Easter Monday","Labour Day","Christmas","Eid ul Azha","Romans-2","Globe-12","Neptune P1"},0)),0,$I47),
 IF(AND(NOT(OR($A46="Annual Leave",$A47="Annual Leave")),$A47="Off day"),$I47,
  MAX(0,$I47-$V47)
  ))))+W47</f>
        <v/>
      </c>
      <c r="O47" s="84">
        <f>IF(AND(OR($A46="Holiday",$A47="Holiday"),
        ISNUMBER(MATCH(TRIM($B47),{"Phagwah","Good Friday","Easter Monday","Labour Day","Christmas","Eid ul Azha","Romans-2","Globe-12","Neptune P1"},0))),
   $I47,0)</f>
        <v/>
      </c>
      <c r="P47" s="84">
        <f>IF(OR($O$7="Canteen",$O$7="Head Office"),0,IF($I47&lt;=0,0,IF(AND($I46&lt;=0,OR(TRIM($J47)="Hebrews",TRIM($J47)="Romans",TRIM($J47)="Romans-2",TRIM($J47)="Globe",TRIM($J47)="Globe-12",TRIM($J47)="Neptune P1")),1,0)))</f>
        <v/>
      </c>
      <c r="Q47" s="85" t="n"/>
      <c r="R47" s="84">
        <f>IF(OR($O$7="Canteen",$O$7="Head Office"),0,IF(
  AND(
    SUMIFS(I:I, C:C, C47) &gt;= 8,
    COUNTIFS(C$14:C47, C47)=1,
    OR(
      TEXT(D47,"hh:mm:ss")="07:00:00",
      TEXT(D47,"hh:mm:ss")="15:00:00",
      TEXT(D47,"hh:mm:ss")="23:00:00",
      TEXT(D48,"hh:mm:ss")="07:00:00",
      TEXT(D48,"hh:mm:ss")="15:00:00",
      TEXT(D48,"hh:mm:ss")="23:00:00"
    )
  ),
  1,
  0
))</f>
        <v/>
      </c>
      <c r="S47" s="84">
        <f>IF(OR($A46="Annual Leave",$A47="Annual Leave"),IF(AND($A46&lt;&gt;"Annual Leave",$A47="Annual Leave"),8,0),0)</f>
        <v/>
      </c>
      <c r="T47" s="86" t="n"/>
      <c r="U47" s="144">
        <f>MAX(0,40-Y47)</f>
        <v/>
      </c>
      <c r="V47" s="351">
        <f>IF(OR($C47="",$D47=""),0,
 IF(OR($A46="Holiday",$A47="Holiday"),0,
 IF(AND(NOT(OR($A46="Annual Leave",$A47="Annual Leave")),$A47="Off day"),0,
  IF($I46+$I47&gt;=8,IF($I46&gt;=8,0,8-$I46),$I47)
  )))</f>
        <v/>
      </c>
      <c r="W47" s="351">
        <f>MAX(0,V47-U47)</f>
        <v/>
      </c>
      <c r="X47" s="351">
        <f>IF(C47="","",C47-WEEKDAY(C47,1)+1)</f>
        <v/>
      </c>
      <c r="Y47" s="351">
        <f>SUMPRODUCT(($X$14:$X46=X47)*(($V$14:$V46)+($O$14:$O46)))+IF(X47=X14,$L$11,0)</f>
        <v/>
      </c>
      <c r="Z47" s="351" t="n"/>
      <c r="AA47" s="351" t="n"/>
      <c r="AB47" s="351" t="n"/>
      <c r="AC47" s="351" t="n"/>
      <c r="AD47" s="351" t="n"/>
      <c r="AE47" s="351" t="n"/>
      <c r="AF47" s="351" t="n"/>
    </row>
    <row r="48" ht="24" customHeight="1" s="348" thickBot="1">
      <c r="A48" s="226" t="inlineStr">
        <is>
          <t>On Day</t>
        </is>
      </c>
      <c r="B48" s="299" t="n"/>
      <c r="C48" s="119">
        <f>C47</f>
        <v/>
      </c>
      <c r="D48" s="24" t="n"/>
      <c r="E48" s="227">
        <f>IF(D48="", "",
 IF(D48=TIME(0,0,0), 0,
 IF(AND(D48&gt;=TIME(0,0,1), D48&lt;=TIME(2,0,0)), TIME(7,0,0),
 IF(AND(D48&gt;=TIME(6,0,0), D48&lt;=TIME(8,0,0)), TIME(12,0,0),
 IF(AND(D48&gt;TIME(8,0,0), D48&lt;=TIME(13,59,0)), TIME(15,0,0),
 IF(AND(D48&gt;=TIME(14,0,0), D48&lt;=TIME(17,59,0)), TIME(21,0,0),
 IF(AND(D48&gt;=TIME(18,0,0), D48&lt;=TIME(21,59,0)), TIME(0,0,0),
 IF(AND(D48&gt;=TIME(22,0,0), D48&lt;=TIME(23,59,59)), TIME(7,0,0), ""))))))))</f>
        <v/>
      </c>
      <c r="F48" s="228" t="n"/>
      <c r="G48" s="227">
        <f>IF(AND(D48&gt;=TIME(6,0,0),D48&lt;=TIME(8,0,0)),E48,"")</f>
        <v/>
      </c>
      <c r="H48" s="300" t="n"/>
      <c r="I48" s="87">
        <f>ROUND(IF(OR(D48="",E48="",E48=0),0,IF(H48="",MOD(E48-D48,1)*24,MOD(H48-D48,1)*24)),2)</f>
        <v/>
      </c>
      <c r="J48" s="190" t="n"/>
      <c r="K48" s="297" t="n"/>
      <c r="L48" s="183" t="n"/>
      <c r="M48" s="324">
        <f>MAX(0,V48-W48)</f>
        <v/>
      </c>
      <c r="N48" s="302">
        <f>(IF(OR($C48="",$D48=""),0,
 IF(OR($A48="Holiday",$A49="Holiday"),
    IF(ISNUMBER(MATCH(TRIM($B48),{"Phagwah","Good Friday","Easter Monday","Labour Day","Christmas","Eid ul Azha","Romans-2","Globe-12","Neptune P1"},0)),0,$I48),
 IF(AND(NOT(OR($A48="Annual Leave",$A49="Annual Leave")),$A48="Off day"),$I48,
  MAX(0,$I48-$V48)
  ))))+W48</f>
        <v/>
      </c>
      <c r="O48" s="303" t="n"/>
      <c r="P48" s="229">
        <f>IF(OR($O$7="Canteen",$O$7="Head Office"),0,IF($I48&lt;=0,0,IF(OR(OR(TRIM($J48)="Hebrews",TRIM($J48)="Romans",TRIM($J48)="Romans-2",TRIM($J48)="Globe",TRIM($J48)="Globe-12",TRIM($J48)="Neptune P1"),AND($I49&gt;0,OR(TRIM($J49)="Hebrews",TRIM($J49)="Romans",TRIM($J49)="Romans-2",TRIM($J49)="Globe",TRIM($J49)="Globe-12",TRIM($J49)="Neptune P1"))),1,0)))</f>
        <v/>
      </c>
      <c r="Q48" s="303" t="n"/>
      <c r="R48" s="302">
        <f>IF(OR($O$7="Canteen",$O$7="Head Office"),0,IF(
  AND(
    SUMIFS(I:I, C:C, C48) &gt;= 8,
    COUNTIFS(C$14:C48, C48)=1,
    OR(
      TEXT(D48,"hh:mm:ss")="07:00:00",
      TEXT(D48,"hh:mm:ss")="15:00:00",
      TEXT(D48,"hh:mm:ss")="23:00:00",
      TEXT(D53,"hh:mm:ss")="07:00:00",
      TEXT(D53,"hh:mm:ss")="15:00:00",
      TEXT(D53,"hh:mm:ss")="23:00:00"
    )
  ),
  1,
  0
))</f>
        <v/>
      </c>
      <c r="S48" s="303" t="n"/>
      <c r="T48" s="304" t="n"/>
      <c r="U48" s="144">
        <f>MAX(0,40-Y48)</f>
        <v/>
      </c>
      <c r="V48" s="351">
        <f>IF(OR($C48="",$D48=""),0,
 IF(OR($A48="Holiday",$A49="Holiday"),0,
 IF(AND(NOT(OR($A48="Annual Leave",$A49="Annual Leave")),$A48="Off day"),0,
  IF($I48+$I49&gt;=8,IF($I48&gt;=8,8,$I48),$I48)
  )))</f>
        <v/>
      </c>
      <c r="W48" s="351">
        <f>MAX(0,V48-U48)</f>
        <v/>
      </c>
      <c r="X48" s="351">
        <f>IF(C48="","",C48-WEEKDAY(C48,1)+1)</f>
        <v/>
      </c>
      <c r="Y48" s="351">
        <f>SUMPRODUCT(($X$14:$X47=X48)*(($V$14:$V47)+($O$14:$O47)))+IF(X48=X14,$L$11,0)</f>
        <v/>
      </c>
      <c r="Z48" s="351" t="n"/>
      <c r="AA48" s="351" t="n"/>
      <c r="AB48" s="351" t="n"/>
      <c r="AC48" s="351" t="n"/>
      <c r="AD48" s="351" t="n"/>
      <c r="AE48" s="351" t="n"/>
      <c r="AF48" s="351" t="n"/>
    </row>
    <row r="49" ht="24" customHeight="1" s="348" thickBot="1">
      <c r="A49" s="230" t="n"/>
      <c r="B49" s="355" t="n"/>
      <c r="C49" s="231" t="n"/>
      <c r="D49" s="232" t="n"/>
      <c r="E49" s="232" t="n"/>
      <c r="F49" s="232" t="n"/>
      <c r="G49" s="232" t="n"/>
      <c r="H49" s="233" t="inlineStr">
        <is>
          <t>Total Hrs:</t>
        </is>
      </c>
      <c r="I49" s="122">
        <f>SUM(I14:I48)</f>
        <v/>
      </c>
      <c r="J49" s="234" t="n"/>
      <c r="K49" s="234" t="n"/>
      <c r="L49" s="235" t="n"/>
      <c r="M49" s="120">
        <f>SUM(M14:M48)</f>
        <v/>
      </c>
      <c r="N49" s="120">
        <f>SUM(N14:N48)</f>
        <v/>
      </c>
      <c r="O49" s="120">
        <f>SUM(O14:O48)</f>
        <v/>
      </c>
      <c r="P49" s="120">
        <f>SUM(P14:P48)</f>
        <v/>
      </c>
      <c r="Q49" s="120">
        <f>IF($O$6&lt;&gt;"Armed",0,LOOKUP($Q$50,{0,1,2,3,4,5,6,7,8,9,10,11,12,13,14},{0,384,769,1153,1153,1538,1923,2307,2692,3076,3461,3846,4239,4615,5000}))</f>
        <v/>
      </c>
      <c r="R49" s="120">
        <f>SUM(R14:R48)</f>
        <v/>
      </c>
      <c r="S49" s="120">
        <f>SUM(S14:S48)</f>
        <v/>
      </c>
      <c r="T49" s="121">
        <f>SUM(T30:T43)</f>
        <v/>
      </c>
      <c r="U49" s="144">
        <f>MIN(U48,0)</f>
        <v/>
      </c>
      <c r="V49" s="351">
        <f>SUM(V14:V48)</f>
        <v/>
      </c>
      <c r="W49" s="351">
        <f>SUM(W14:W48)</f>
        <v/>
      </c>
      <c r="X49" s="351" t="n"/>
      <c r="Y49" s="351" t="n"/>
      <c r="Z49" s="351" t="n"/>
      <c r="AA49" s="351" t="n"/>
      <c r="AB49" s="351" t="n"/>
      <c r="AC49" s="351" t="n"/>
      <c r="AD49" s="351" t="n"/>
      <c r="AE49" s="351" t="n"/>
      <c r="AF49" s="351" t="n"/>
    </row>
    <row r="50" ht="24" customHeight="1" s="348">
      <c r="A50" s="351" t="n"/>
      <c r="B50" s="351" t="n"/>
      <c r="C50" s="6" t="n"/>
      <c r="D50" s="6" t="n"/>
      <c r="E50" s="6" t="n"/>
      <c r="F50" s="6" t="n"/>
      <c r="G50" s="6" t="n"/>
      <c r="H50" s="336" t="n"/>
      <c r="I50" s="351" t="n"/>
      <c r="J50" s="336" t="n"/>
      <c r="K50" s="336" t="n"/>
      <c r="L50" s="336" t="n"/>
      <c r="M50" s="28" t="n"/>
      <c r="N50" s="28" t="n"/>
      <c r="O50" s="28" t="n"/>
      <c r="P50" s="241" t="inlineStr">
        <is>
          <t>Days Worked</t>
        </is>
      </c>
      <c r="Q50" s="29">
        <f>SUM(--(SUM(I14:I15)&gt;0),--(SUM(I16:I17)&gt;0),--(SUM(I18:I19)&gt;0),--(SUM(I20:I21)&gt;0),--(SUM(I22:I23)&gt;0),--(SUM(I24:I25)&gt;0),--(SUM(I26:I27)&gt;0),--(SUM(I30:I31)&gt;0),--(SUM(I32:I33)&gt;0),--(SUM(I34:I35)&gt;0),--(SUM(I36:I37)&gt;0),--(SUM(I38:I39)&gt;0),--(SUM(I40:I41)&gt;0),--(SUM(I42:I43)&gt;0),--(SUM(I45:I46)&gt;0),--(SUM(I47:I48)&gt;0))</f>
        <v/>
      </c>
      <c r="R50" s="28" t="n"/>
      <c r="S50" s="28" t="n"/>
      <c r="T50" s="28" t="n"/>
      <c r="U50" s="144" t="n"/>
      <c r="V50" s="351" t="n"/>
      <c r="W50" s="351" t="n"/>
      <c r="X50" s="351" t="n"/>
      <c r="Y50" s="351" t="n"/>
      <c r="Z50" s="351" t="n"/>
      <c r="AA50" s="351" t="n"/>
      <c r="AB50" s="351" t="n"/>
      <c r="AC50" s="351" t="n"/>
      <c r="AD50" s="351" t="n"/>
      <c r="AE50" s="351" t="n"/>
      <c r="AF50" s="351" t="n"/>
    </row>
    <row r="51" ht="24" customHeight="1" s="348">
      <c r="A51" s="351" t="n"/>
      <c r="B51" s="351" t="n"/>
      <c r="C51" s="345" t="n"/>
      <c r="D51" s="362" t="n"/>
      <c r="E51" s="362" t="n"/>
      <c r="F51" s="334" t="n"/>
      <c r="G51" s="362" t="n"/>
      <c r="H51" s="336" t="n"/>
      <c r="I51" s="351" t="n"/>
      <c r="J51" s="336" t="n"/>
      <c r="K51" s="336" t="n"/>
      <c r="L51" s="336" t="n"/>
      <c r="M51" s="236" t="n"/>
      <c r="N51" s="236" t="n"/>
      <c r="O51" s="236" t="n"/>
      <c r="P51" s="236" t="n"/>
      <c r="Q51" s="236" t="n"/>
      <c r="R51" s="236" t="n"/>
      <c r="S51" s="236" t="n"/>
      <c r="T51" s="236" t="n"/>
      <c r="U51" s="144" t="n"/>
      <c r="V51" s="351" t="n"/>
      <c r="W51" s="351" t="n"/>
      <c r="X51" s="351" t="n"/>
      <c r="Y51" s="351" t="n"/>
      <c r="Z51" s="351" t="n"/>
      <c r="AA51" s="351" t="n"/>
      <c r="AB51" s="351" t="n"/>
      <c r="AC51" s="351" t="n"/>
      <c r="AD51" s="351" t="n"/>
      <c r="AE51" s="351" t="n"/>
      <c r="AF51" s="351" t="n"/>
    </row>
    <row r="52">
      <c r="A52" s="351" t="n"/>
      <c r="B52" s="351" t="n"/>
      <c r="C52" s="329" t="inlineStr">
        <is>
          <t>Supervisor Signature</t>
        </is>
      </c>
      <c r="D52" s="363" t="n"/>
      <c r="E52" s="363" t="n"/>
      <c r="F52" s="329" t="inlineStr">
        <is>
          <t>Date</t>
        </is>
      </c>
      <c r="G52" s="363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351" t="n"/>
      <c r="V52" s="351" t="n"/>
      <c r="W52" s="351" t="n"/>
      <c r="X52" s="351" t="n"/>
      <c r="Y52" s="351" t="n"/>
      <c r="Z52" s="351" t="n"/>
      <c r="AA52" s="351" t="n"/>
      <c r="AB52" s="351" t="n"/>
      <c r="AC52" s="351" t="n"/>
      <c r="AD52" s="351" t="n"/>
      <c r="AE52" s="351" t="n"/>
      <c r="AF52" s="351" t="n"/>
    </row>
    <row r="53" ht="26.25" customHeight="1" s="348">
      <c r="A53" s="351" t="n"/>
      <c r="B53" s="351" t="n"/>
      <c r="C53" s="345" t="n"/>
      <c r="D53" s="362" t="n"/>
      <c r="E53" s="362" t="n"/>
      <c r="F53" s="331" t="n"/>
      <c r="G53" s="362" t="n"/>
      <c r="H53" s="6" t="n"/>
      <c r="I53" s="6" t="n"/>
      <c r="J53" s="6" t="n"/>
      <c r="K53" s="6" t="n"/>
      <c r="L53" s="6" t="n"/>
      <c r="M53" s="6" t="n"/>
      <c r="N53" s="237" t="n"/>
      <c r="O53" s="238" t="n"/>
      <c r="P53" s="346" t="n"/>
      <c r="Q53" s="351" t="n"/>
      <c r="R53" s="351" t="n"/>
      <c r="S53" s="351" t="n"/>
      <c r="T53" s="351" t="n"/>
      <c r="U53" s="351" t="n"/>
      <c r="V53" s="351" t="n"/>
      <c r="W53" s="351" t="n"/>
      <c r="X53" s="351" t="n"/>
      <c r="Y53" s="351" t="n"/>
      <c r="Z53" s="351" t="n"/>
      <c r="AA53" s="351" t="n"/>
      <c r="AB53" s="351" t="n"/>
      <c r="AC53" s="351" t="n"/>
      <c r="AD53" s="351" t="n"/>
      <c r="AE53" s="351" t="n"/>
      <c r="AF53" s="351" t="n"/>
    </row>
    <row r="54">
      <c r="A54" s="351" t="n"/>
      <c r="B54" s="351" t="n"/>
      <c r="C54" s="329" t="inlineStr">
        <is>
          <t>Manager Signature</t>
        </is>
      </c>
      <c r="D54" s="363" t="n"/>
      <c r="E54" s="363" t="n"/>
      <c r="F54" s="329" t="inlineStr">
        <is>
          <t>Date</t>
        </is>
      </c>
      <c r="G54" s="363" t="n"/>
      <c r="H54" s="6" t="n"/>
      <c r="I54" s="239" t="inlineStr">
        <is>
          <t>{42}</t>
        </is>
      </c>
      <c r="J54" s="239" t="n"/>
      <c r="K54" s="239" t="n"/>
      <c r="L54" s="239" t="n"/>
      <c r="M54" s="6" t="n"/>
      <c r="N54" s="6" t="n"/>
      <c r="O54" s="6" t="n"/>
      <c r="P54" s="6" t="n"/>
      <c r="Q54" s="6" t="n"/>
      <c r="R54" s="6" t="n"/>
      <c r="S54" s="6" t="n"/>
      <c r="T54" s="6" t="n"/>
      <c r="U54" s="351" t="n"/>
      <c r="V54" s="351" t="n"/>
      <c r="W54" s="351" t="n"/>
      <c r="X54" s="351" t="n"/>
      <c r="Y54" s="351" t="n"/>
      <c r="Z54" s="351" t="n"/>
      <c r="AA54" s="351" t="n"/>
      <c r="AB54" s="351" t="n"/>
      <c r="AC54" s="351" t="n"/>
      <c r="AD54" s="351" t="n"/>
      <c r="AE54" s="351" t="n"/>
      <c r="AF54" s="351" t="n"/>
    </row>
    <row r="55">
      <c r="A55" s="351" t="n"/>
      <c r="B55" s="351" t="n"/>
      <c r="C55" s="240" t="n"/>
      <c r="D55" s="240" t="n"/>
      <c r="E55" s="240" t="n"/>
      <c r="F55" s="240" t="n"/>
      <c r="G55" s="240" t="n"/>
      <c r="H55" s="240" t="n"/>
      <c r="I55" s="240" t="n"/>
      <c r="J55" s="240" t="n"/>
      <c r="K55" s="240" t="n"/>
      <c r="L55" s="240" t="n"/>
      <c r="M55" s="240" t="n"/>
      <c r="N55" s="240" t="n"/>
      <c r="O55" s="240" t="n"/>
      <c r="P55" s="240" t="n"/>
      <c r="Q55" s="240" t="n"/>
      <c r="R55" s="240" t="n"/>
      <c r="S55" s="240" t="n"/>
      <c r="T55" s="240" t="n"/>
      <c r="U55" s="351" t="n"/>
      <c r="V55" s="351" t="n"/>
      <c r="W55" s="351" t="n"/>
      <c r="X55" s="351" t="n"/>
      <c r="Y55" s="351" t="n"/>
      <c r="Z55" s="351" t="n"/>
      <c r="AA55" s="351" t="n"/>
      <c r="AB55" s="351" t="n"/>
      <c r="AC55" s="351" t="n"/>
      <c r="AD55" s="351" t="n"/>
      <c r="AE55" s="351" t="n"/>
      <c r="AF55" s="35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45"/>
  <mergeCells count="33">
    <mergeCell ref="C54:E54"/>
    <mergeCell ref="V2:W2"/>
    <mergeCell ref="C8:F8"/>
    <mergeCell ref="F54:G54"/>
    <mergeCell ref="H10:I10"/>
    <mergeCell ref="C7:F7"/>
    <mergeCell ref="K5:L5"/>
    <mergeCell ref="M5:N5"/>
    <mergeCell ref="H50:I50"/>
    <mergeCell ref="C51:E51"/>
    <mergeCell ref="A1:T1"/>
    <mergeCell ref="C52:E52"/>
    <mergeCell ref="V3:AB3"/>
    <mergeCell ref="F51:G51"/>
    <mergeCell ref="M10:N10"/>
    <mergeCell ref="H51:I51"/>
    <mergeCell ref="C6:F6"/>
    <mergeCell ref="C5:F5"/>
    <mergeCell ref="M7:N7"/>
    <mergeCell ref="M6:N6"/>
    <mergeCell ref="C53:E53"/>
    <mergeCell ref="H7:I7"/>
    <mergeCell ref="H28:I28"/>
    <mergeCell ref="C10:F10"/>
    <mergeCell ref="M8:N8"/>
    <mergeCell ref="F52:G52"/>
    <mergeCell ref="P53:T53"/>
    <mergeCell ref="AA2:AB2"/>
    <mergeCell ref="K10:L10"/>
    <mergeCell ref="H5:I5"/>
    <mergeCell ref="K4:L4"/>
    <mergeCell ref="M4:N4"/>
    <mergeCell ref="F53:G53"/>
  </mergeCells>
  <dataValidations count="5">
    <dataValidation sqref="A14:A48" showDropDown="0" showInputMessage="0" showErrorMessage="0" allowBlank="1" type="list">
      <formula1>"On Day,Off Day,Sick,Absent,Holiday,Annual Leave"</formula1>
    </dataValidation>
    <dataValidation sqref="B14:B48" showDropDown="0" showInputMessage="0" showErrorMessage="0" allowBlank="1" type="list">
      <formula1>"Holiday Double,Phagwah,Good Friday,Easter Monday,Labour Day,Christmas,Eid ul Azha"</formula1>
    </dataValidation>
    <dataValidation sqref="J14:J48" showDropDown="0" showInputMessage="0" showErrorMessage="0" allowBlank="1" type="list">
      <formula1>_xlfn._LONGTEXT("Unico,Unico-2,Unico-42,Unico-44,Unico-46,Unico-47,Unico-48,Unico-49,Globe,Globe-12,Hebrews,Romans-2,Beacon,Numbers,Zebra-24,Sunrise,Sunrise-1,Sunflower 6,Sunset 12,Ripple,Neptune P1,Neptune P2,Neptune P3,Neptune P4,Neptune P5,Neptune P6,Neptune P7,Rainbow"," 1,Rainbow 2,Citadel,Sunset 11,Autumn,Autumn-2,Miracle,Miracle 1,Canteen,Guard Hut")</formula1>
    </dataValidation>
    <dataValidation sqref="O7" showDropDown="0" showInputMessage="0" showErrorMessage="0" allowBlank="1" type="list">
      <formula1>"Caricom,EU,UN,DMC,ARU,Head Office,Canteen"</formula1>
    </dataValidation>
    <dataValidation sqref="O6" showDropDown="0" showInputMessage="0" showErrorMessage="0" allowBlank="1" type="list">
      <formula1>"Unarmed,Armed"</formula1>
    </dataValidation>
  </dataValidations>
  <printOptions horizontalCentered="1"/>
  <pageMargins left="0.5" right="0.5" top="0.5" bottom="1" header="0.5" footer="0.5"/>
  <pageSetup orientation="portrait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AL55"/>
  <sheetViews>
    <sheetView workbookViewId="0">
      <selection activeCell="A14" sqref="A14"/>
    </sheetView>
  </sheetViews>
  <sheetFormatPr baseColWidth="8" defaultRowHeight="13.5"/>
  <cols>
    <col width="12.28515625" customWidth="1" style="348" min="1" max="1"/>
    <col width="15.140625" customWidth="1" style="348" min="2" max="2"/>
    <col width="12.42578125" customWidth="1" style="348" min="3" max="3"/>
    <col width="9.28515625" customWidth="1" style="348" min="4" max="4"/>
    <col hidden="1" width="9.28515625" customWidth="1" style="348" min="5" max="5"/>
    <col hidden="1" width="2" customWidth="1" style="348" min="6" max="6"/>
    <col hidden="1" width="12.5703125" customWidth="1" style="348" min="7" max="7"/>
    <col width="9.28515625" customWidth="1" style="348" min="8" max="8"/>
    <col width="6.5703125" customWidth="1" style="348" min="9" max="9"/>
    <col width="10.140625" customWidth="1" style="348" min="10" max="10"/>
    <col width="15.28515625" customWidth="1" style="348" min="11" max="11"/>
    <col width="10.5703125" customWidth="1" style="348" min="12" max="12"/>
    <col width="11" customWidth="1" style="348" min="13" max="13"/>
    <col width="9.85546875" customWidth="1" style="348" min="14" max="14"/>
    <col width="11.140625" customWidth="1" style="348" min="15" max="15"/>
    <col width="9.85546875" customWidth="1" style="348" min="16" max="16"/>
    <col width="10.28515625" customWidth="1" style="348" min="17" max="17"/>
    <col width="8.85546875" customWidth="1" style="348" min="18" max="19"/>
    <col width="45.28515625" customWidth="1" style="348" min="20" max="20"/>
    <col width="9.140625" customWidth="1" style="348" min="21" max="21"/>
    <col width="3.140625" customWidth="1" style="348" min="22" max="29"/>
    <col width="10.28515625" customWidth="1" style="348" min="30" max="30"/>
  </cols>
  <sheetData>
    <row r="1" ht="32.25" customFormat="1" customHeight="1" s="1" thickBot="1">
      <c r="A1" s="332" t="n"/>
      <c r="B1" s="354" t="n"/>
      <c r="C1" s="354" t="n"/>
      <c r="D1" s="354" t="n"/>
      <c r="E1" s="354" t="n"/>
      <c r="F1" s="354" t="n"/>
      <c r="G1" s="354" t="n"/>
      <c r="H1" s="354" t="n"/>
      <c r="I1" s="354" t="n"/>
      <c r="J1" s="354" t="n"/>
      <c r="K1" s="354" t="n"/>
      <c r="L1" s="354" t="n"/>
      <c r="M1" s="354" t="n"/>
      <c r="N1" s="354" t="n"/>
      <c r="O1" s="354" t="n"/>
      <c r="P1" s="354" t="n"/>
      <c r="Q1" s="354" t="n"/>
      <c r="R1" s="354" t="n"/>
      <c r="S1" s="354" t="n"/>
      <c r="T1" s="355" t="n"/>
      <c r="U1" s="351" t="n"/>
      <c r="V1" s="351" t="n"/>
      <c r="W1" s="351" t="n"/>
      <c r="X1" s="351" t="n"/>
      <c r="Y1" s="351" t="n"/>
      <c r="Z1" s="351" t="n"/>
      <c r="AA1" s="351" t="n"/>
      <c r="AB1" s="351" t="n"/>
      <c r="AC1" s="351" t="n"/>
      <c r="AD1" s="126" t="n"/>
      <c r="AE1" s="351" t="n"/>
      <c r="AF1" s="351" t="n"/>
    </row>
    <row r="2" ht="15" customFormat="1" customHeight="1" s="1">
      <c r="A2" s="351" t="n"/>
      <c r="B2" s="351" t="n"/>
      <c r="C2" s="127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128" t="n"/>
      <c r="U2" s="351" t="n"/>
      <c r="V2" s="343" t="n">
        <v>2025</v>
      </c>
      <c r="W2" s="356" t="n"/>
      <c r="X2" s="351" t="n"/>
      <c r="Y2" s="351" t="n"/>
      <c r="Z2" s="129" t="inlineStr">
        <is>
          <t>Month:</t>
        </is>
      </c>
      <c r="AA2" s="343" t="n">
        <v>3</v>
      </c>
      <c r="AB2" s="356" t="n"/>
      <c r="AC2" s="351" t="n"/>
      <c r="AD2" s="351" t="n"/>
      <c r="AE2" s="351" t="n"/>
      <c r="AF2" s="351" t="n"/>
    </row>
    <row r="3" ht="15.6" customHeight="1" s="348" thickBot="1">
      <c r="A3" s="351" t="n"/>
      <c r="B3" s="351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351" t="n"/>
      <c r="V3" s="333">
        <f>DATE(V2,AA2,1)</f>
        <v/>
      </c>
      <c r="W3" s="357" t="n"/>
      <c r="X3" s="357" t="n"/>
      <c r="Y3" s="357" t="n"/>
      <c r="Z3" s="357" t="n"/>
      <c r="AA3" s="357" t="n"/>
      <c r="AB3" s="358" t="n"/>
      <c r="AC3" s="351" t="n"/>
      <c r="AD3" s="351" t="n"/>
      <c r="AE3" s="351" t="n"/>
      <c r="AF3" s="249" t="n"/>
    </row>
    <row r="4" ht="21" customHeight="1" s="348" thickBot="1">
      <c r="A4" s="351" t="n"/>
      <c r="B4" s="351" t="n"/>
      <c r="C4" s="25" t="inlineStr">
        <is>
          <t>Federal Manangement Systems</t>
        </is>
      </c>
      <c r="D4" s="25" t="n"/>
      <c r="E4" s="25" t="n"/>
      <c r="F4" s="25" t="n"/>
      <c r="G4" s="25" t="n"/>
      <c r="H4" s="6" t="n"/>
      <c r="I4" s="6" t="n"/>
      <c r="J4" s="6" t="n"/>
      <c r="K4" s="330" t="inlineStr">
        <is>
          <t>Employee Number:</t>
        </is>
      </c>
      <c r="L4" s="351" t="n"/>
      <c r="M4" s="342" t="inlineStr">
        <is>
          <t>5462</t>
        </is>
      </c>
      <c r="N4" s="355" t="n"/>
      <c r="O4" s="6" t="n"/>
      <c r="P4" s="6" t="n"/>
      <c r="Q4" s="6" t="n"/>
      <c r="R4" s="6" t="n"/>
      <c r="S4" s="6" t="n"/>
      <c r="T4" s="6" t="n"/>
      <c r="U4" s="351" t="n"/>
      <c r="V4" s="130" t="inlineStr">
        <is>
          <t>Su</t>
        </is>
      </c>
      <c r="W4" s="131" t="inlineStr">
        <is>
          <t>M</t>
        </is>
      </c>
      <c r="X4" s="131" t="inlineStr">
        <is>
          <t>Tu</t>
        </is>
      </c>
      <c r="Y4" s="131" t="inlineStr">
        <is>
          <t>W</t>
        </is>
      </c>
      <c r="Z4" s="131" t="inlineStr">
        <is>
          <t>Th</t>
        </is>
      </c>
      <c r="AA4" s="131" t="inlineStr">
        <is>
          <t>F</t>
        </is>
      </c>
      <c r="AB4" s="132" t="inlineStr">
        <is>
          <t>Sa</t>
        </is>
      </c>
      <c r="AC4" s="351" t="n"/>
      <c r="AD4" s="133" t="inlineStr">
        <is>
          <t>Overtime Options</t>
        </is>
      </c>
      <c r="AE4" s="351" t="n"/>
      <c r="AF4" s="351" t="n"/>
      <c r="AJ4" s="257" t="n"/>
    </row>
    <row r="5" ht="14.1" customHeight="1" s="348" thickBot="1">
      <c r="A5" s="351" t="n"/>
      <c r="B5" s="351" t="n"/>
      <c r="C5" s="337" t="n"/>
      <c r="D5" s="351" t="n"/>
      <c r="E5" s="351" t="n"/>
      <c r="F5" s="351" t="n"/>
      <c r="G5" s="6" t="n"/>
      <c r="H5" s="340" t="n"/>
      <c r="I5" s="351" t="n"/>
      <c r="J5" s="340" t="n"/>
      <c r="K5" s="344" t="inlineStr">
        <is>
          <t>Employee Name:</t>
        </is>
      </c>
      <c r="L5" s="359" t="n"/>
      <c r="M5" s="342" t="inlineStr">
        <is>
          <t>Douglas, Nicola Onica</t>
        </is>
      </c>
      <c r="N5" s="355" t="n"/>
      <c r="O5" s="337" t="n"/>
      <c r="P5" s="337" t="n"/>
      <c r="Q5" s="337" t="n"/>
      <c r="R5" s="337" t="n"/>
      <c r="S5" s="337" t="n"/>
      <c r="T5" s="337" t="n"/>
      <c r="U5" s="351" t="n"/>
      <c r="V5" s="263">
        <f>IF(MONTH($V$3)&lt;&gt;MONTH($V$3-WEEKDAY($V$3,1)+(ROW(V5)-ROW($V$5))*7+(COLUMN(V5)-COLUMN($V$5)+1)),"",$V$3-WEEKDAY($V$3,1)+(ROW(V5)-ROW($V$5))*7+(COLUMN(V5)-COLUMN($V$5)+1))</f>
        <v/>
      </c>
      <c r="W5" s="263">
        <f>IF(MONTH($V$3)&lt;&gt;MONTH($V$3-WEEKDAY($V$3,1)+(ROW(W5)-ROW($V$5))*7+(COLUMN(W5)-COLUMN($V$5)+1)),"",$V$3-WEEKDAY($V$3,1)+(ROW(W5)-ROW($V$5))*7+(COLUMN(W5)-COLUMN($V$5)+1))</f>
        <v/>
      </c>
      <c r="X5" s="263">
        <f>IF(MONTH($V$3)&lt;&gt;MONTH($V$3-WEEKDAY($V$3,1)+(ROW(X5)-ROW($V$5))*7+(COLUMN(X5)-COLUMN($V$5)+1)),"",$V$3-WEEKDAY($V$3,1)+(ROW(X5)-ROW($V$5))*7+(COLUMN(X5)-COLUMN($V$5)+1))</f>
        <v/>
      </c>
      <c r="Y5" s="263">
        <f>IF(MONTH($V$3)&lt;&gt;MONTH($V$3-WEEKDAY($V$3,1)+(ROW(Y5)-ROW($V$5))*7+(COLUMN(Y5)-COLUMN($V$5)+1)),"",$V$3-WEEKDAY($V$3,1)+(ROW(Y5)-ROW($V$5))*7+(COLUMN(Y5)-COLUMN($V$5)+1))</f>
        <v/>
      </c>
      <c r="Z5" s="263">
        <f>IF(MONTH($V$3)&lt;&gt;MONTH($V$3-WEEKDAY($V$3,1)+(ROW(Z5)-ROW($V$5))*7+(COLUMN(Z5)-COLUMN($V$5)+1)),"",$V$3-WEEKDAY($V$3,1)+(ROW(Z5)-ROW($V$5))*7+(COLUMN(Z5)-COLUMN($V$5)+1))</f>
        <v/>
      </c>
      <c r="AA5" s="263">
        <f>IF(MONTH($V$3)&lt;&gt;MONTH($V$3-WEEKDAY($V$3,1)+(ROW(AA5)-ROW($V$5))*7+(COLUMN(AA5)-COLUMN($V$5)+1)),"",$V$3-WEEKDAY($V$3,1)+(ROW(AA5)-ROW($V$5))*7+(COLUMN(AA5)-COLUMN($V$5)+1))</f>
        <v/>
      </c>
      <c r="AB5" s="263">
        <f>IF(MONTH($V$3)&lt;&gt;MONTH($V$3-WEEKDAY($V$3,1)+(ROW(AB5)-ROW($V$5))*7+(COLUMN(AB5)-COLUMN($V$5)+1)),"",$V$3-WEEKDAY($V$3,1)+(ROW(AB5)-ROW($V$5))*7+(COLUMN(AB5)-COLUMN($V$5)+1))</f>
        <v/>
      </c>
      <c r="AC5" s="351" t="n"/>
      <c r="AD5" s="351" t="n"/>
      <c r="AE5" s="3" t="b">
        <v>1</v>
      </c>
      <c r="AF5" s="258" t="n"/>
      <c r="AJ5" s="350" t="n"/>
      <c r="AK5" s="350" t="n"/>
      <c r="AL5" s="350" t="n"/>
    </row>
    <row r="6" ht="14.1" customHeight="1" s="348" thickBot="1">
      <c r="A6" s="351" t="n"/>
      <c r="B6" s="351" t="n"/>
      <c r="C6" s="337" t="inlineStr">
        <is>
          <t xml:space="preserve">120 Peter Rose St </t>
        </is>
      </c>
      <c r="D6" s="351" t="n"/>
      <c r="E6" s="351" t="n"/>
      <c r="F6" s="351" t="n"/>
      <c r="G6" s="6" t="n"/>
      <c r="H6" s="6" t="n"/>
      <c r="I6" s="6" t="n"/>
      <c r="J6" s="6" t="n"/>
      <c r="K6" s="6" t="n"/>
      <c r="L6" s="6" t="n"/>
      <c r="M6" s="339" t="inlineStr">
        <is>
          <t>Armed or unarmed</t>
        </is>
      </c>
      <c r="N6" s="360" t="n"/>
      <c r="O6" s="135" t="inlineStr">
        <is>
          <t>Unarmed</t>
        </is>
      </c>
      <c r="P6" s="6" t="n"/>
      <c r="Q6" s="6" t="n"/>
      <c r="R6" s="6" t="n"/>
      <c r="S6" s="6" t="n"/>
      <c r="T6" s="6" t="n"/>
      <c r="U6" s="351" t="n"/>
      <c r="V6" s="263">
        <f>IF(MONTH($V$3)&lt;&gt;MONTH($V$3-WEEKDAY($V$3,1)+(ROW(V6)-ROW($V$5))*7+(COLUMN(V6)-COLUMN($V$5)+1)),"",$V$3-WEEKDAY($V$3,1)+(ROW(V6)-ROW($V$5))*7+(COLUMN(V6)-COLUMN($V$5)+1))</f>
        <v/>
      </c>
      <c r="W6" s="263">
        <f>IF(MONTH($V$3)&lt;&gt;MONTH($V$3-WEEKDAY($V$3,1)+(ROW(W6)-ROW($V$5))*7+(COLUMN(W6)-COLUMN($V$5)+1)),"",$V$3-WEEKDAY($V$3,1)+(ROW(W6)-ROW($V$5))*7+(COLUMN(W6)-COLUMN($V$5)+1))</f>
        <v/>
      </c>
      <c r="X6" s="263">
        <f>IF(MONTH($V$3)&lt;&gt;MONTH($V$3-WEEKDAY($V$3,1)+(ROW(X6)-ROW($V$5))*7+(COLUMN(X6)-COLUMN($V$5)+1)),"",$V$3-WEEKDAY($V$3,1)+(ROW(X6)-ROW($V$5))*7+(COLUMN(X6)-COLUMN($V$5)+1))</f>
        <v/>
      </c>
      <c r="Y6" s="263">
        <f>IF(MONTH($V$3)&lt;&gt;MONTH($V$3-WEEKDAY($V$3,1)+(ROW(Y6)-ROW($V$5))*7+(COLUMN(Y6)-COLUMN($V$5)+1)),"",$V$3-WEEKDAY($V$3,1)+(ROW(Y6)-ROW($V$5))*7+(COLUMN(Y6)-COLUMN($V$5)+1))</f>
        <v/>
      </c>
      <c r="Z6" s="263">
        <f>IF(MONTH($V$3)&lt;&gt;MONTH($V$3-WEEKDAY($V$3,1)+(ROW(Z6)-ROW($V$5))*7+(COLUMN(Z6)-COLUMN($V$5)+1)),"",$V$3-WEEKDAY($V$3,1)+(ROW(Z6)-ROW($V$5))*7+(COLUMN(Z6)-COLUMN($V$5)+1))</f>
        <v/>
      </c>
      <c r="AA6" s="263">
        <f>IF(MONTH($V$3)&lt;&gt;MONTH($V$3-WEEKDAY($V$3,1)+(ROW(AA6)-ROW($V$5))*7+(COLUMN(AA6)-COLUMN($V$5)+1)),"",$V$3-WEEKDAY($V$3,1)+(ROW(AA6)-ROW($V$5))*7+(COLUMN(AA6)-COLUMN($V$5)+1))</f>
        <v/>
      </c>
      <c r="AB6" s="263">
        <f>IF(MONTH($V$3)&lt;&gt;MONTH($V$3-WEEKDAY($V$3,1)+(ROW(AB6)-ROW($V$5))*7+(COLUMN(AB6)-COLUMN($V$5)+1)),"",$V$3-WEEKDAY($V$3,1)+(ROW(AB6)-ROW($V$5))*7+(COLUMN(AB6)-COLUMN($V$5)+1))</f>
        <v/>
      </c>
      <c r="AC6" s="351" t="n"/>
      <c r="AD6" s="136" t="inlineStr">
        <is>
          <t>After:</t>
        </is>
      </c>
      <c r="AE6" s="264" t="n">
        <v>8</v>
      </c>
      <c r="AF6" s="258" t="n"/>
      <c r="AJ6" s="350" t="n"/>
      <c r="AL6" s="251" t="n"/>
    </row>
    <row r="7" ht="14.1" customHeight="1" s="348" thickBot="1">
      <c r="A7" s="351" t="n"/>
      <c r="B7" s="351" t="n"/>
      <c r="C7" s="337" t="inlineStr">
        <is>
          <t>Queenstown</t>
        </is>
      </c>
      <c r="D7" s="351" t="n"/>
      <c r="E7" s="351" t="n"/>
      <c r="F7" s="351" t="n"/>
      <c r="G7" s="6" t="n"/>
      <c r="H7" s="340" t="n"/>
      <c r="I7" s="351" t="n"/>
      <c r="J7" s="340" t="n"/>
      <c r="K7" s="340" t="n"/>
      <c r="L7" s="340" t="n"/>
      <c r="M7" s="338" t="inlineStr">
        <is>
          <t>Agency</t>
        </is>
      </c>
      <c r="N7" s="361" t="n"/>
      <c r="O7" s="7" t="inlineStr">
        <is>
          <t>Caricom</t>
        </is>
      </c>
      <c r="P7" s="6" t="n"/>
      <c r="Q7" s="6" t="n"/>
      <c r="R7" s="6" t="n"/>
      <c r="S7" s="6" t="n"/>
      <c r="T7" s="6" t="n"/>
      <c r="U7" s="351" t="n"/>
      <c r="V7" s="263">
        <f>IF(MONTH($V$3)&lt;&gt;MONTH($V$3-WEEKDAY($V$3,1)+(ROW(V7)-ROW($V$5))*7+(COLUMN(V7)-COLUMN($V$5)+1)),"",$V$3-WEEKDAY($V$3,1)+(ROW(V7)-ROW($V$5))*7+(COLUMN(V7)-COLUMN($V$5)+1))</f>
        <v/>
      </c>
      <c r="W7" s="263">
        <f>IF(MONTH($V$3)&lt;&gt;MONTH($V$3-WEEKDAY($V$3,1)+(ROW(W7)-ROW($V$5))*7+(COLUMN(W7)-COLUMN($V$5)+1)),"",$V$3-WEEKDAY($V$3,1)+(ROW(W7)-ROW($V$5))*7+(COLUMN(W7)-COLUMN($V$5)+1))</f>
        <v/>
      </c>
      <c r="X7" s="263">
        <f>IF(MONTH($V$3)&lt;&gt;MONTH($V$3-WEEKDAY($V$3,1)+(ROW(X7)-ROW($V$5))*7+(COLUMN(X7)-COLUMN($V$5)+1)),"",$V$3-WEEKDAY($V$3,1)+(ROW(X7)-ROW($V$5))*7+(COLUMN(X7)-COLUMN($V$5)+1))</f>
        <v/>
      </c>
      <c r="Y7" s="263">
        <f>IF(MONTH($V$3)&lt;&gt;MONTH($V$3-WEEKDAY($V$3,1)+(ROW(Y7)-ROW($V$5))*7+(COLUMN(Y7)-COLUMN($V$5)+1)),"",$V$3-WEEKDAY($V$3,1)+(ROW(Y7)-ROW($V$5))*7+(COLUMN(Y7)-COLUMN($V$5)+1))</f>
        <v/>
      </c>
      <c r="Z7" s="263">
        <f>IF(MONTH($V$3)&lt;&gt;MONTH($V$3-WEEKDAY($V$3,1)+(ROW(Z7)-ROW($V$5))*7+(COLUMN(Z7)-COLUMN($V$5)+1)),"",$V$3-WEEKDAY($V$3,1)+(ROW(Z7)-ROW($V$5))*7+(COLUMN(Z7)-COLUMN($V$5)+1))</f>
        <v/>
      </c>
      <c r="AA7" s="263">
        <f>IF(MONTH($V$3)&lt;&gt;MONTH($V$3-WEEKDAY($V$3,1)+(ROW(AA7)-ROW($V$5))*7+(COLUMN(AA7)-COLUMN($V$5)+1)),"",$V$3-WEEKDAY($V$3,1)+(ROW(AA7)-ROW($V$5))*7+(COLUMN(AA7)-COLUMN($V$5)+1))</f>
        <v/>
      </c>
      <c r="AB7" s="263">
        <f>IF(MONTH($V$3)&lt;&gt;MONTH($V$3-WEEKDAY($V$3,1)+(ROW(AB7)-ROW($V$5))*7+(COLUMN(AB7)-COLUMN($V$5)+1)),"",$V$3-WEEKDAY($V$3,1)+(ROW(AB7)-ROW($V$5))*7+(COLUMN(AB7)-COLUMN($V$5)+1))</f>
        <v/>
      </c>
      <c r="AC7" s="351" t="n"/>
      <c r="AD7" s="351" t="n"/>
      <c r="AE7" s="351" t="n"/>
      <c r="AF7" s="258" t="n"/>
      <c r="AJ7" s="350" t="n"/>
      <c r="AL7" s="251" t="n"/>
    </row>
    <row r="8">
      <c r="A8" s="351" t="n"/>
      <c r="B8" s="351" t="n"/>
      <c r="C8" s="337" t="inlineStr">
        <is>
          <t>Georgetown, Guyana</t>
        </is>
      </c>
      <c r="D8" s="351" t="n"/>
      <c r="E8" s="351" t="n"/>
      <c r="F8" s="351" t="n"/>
      <c r="G8" s="6" t="n"/>
      <c r="H8" s="6" t="n"/>
      <c r="I8" s="6" t="n"/>
      <c r="J8" s="6" t="n"/>
      <c r="K8" s="6" t="n"/>
      <c r="L8" s="6" t="n"/>
      <c r="M8" s="341" t="n"/>
      <c r="N8" s="351" t="n"/>
      <c r="O8" s="351" t="n"/>
      <c r="P8" s="6" t="n"/>
      <c r="Q8" s="6" t="n"/>
      <c r="R8" s="6" t="n"/>
      <c r="S8" s="6" t="n"/>
      <c r="T8" s="6" t="n"/>
      <c r="U8" s="351" t="n"/>
      <c r="V8" s="263">
        <f>IF(MONTH($V$3)&lt;&gt;MONTH($V$3-WEEKDAY($V$3,1)+(ROW(V8)-ROW($V$5))*7+(COLUMN(V8)-COLUMN($V$5)+1)),"",$V$3-WEEKDAY($V$3,1)+(ROW(V8)-ROW($V$5))*7+(COLUMN(V8)-COLUMN($V$5)+1))</f>
        <v/>
      </c>
      <c r="W8" s="263">
        <f>IF(MONTH($V$3)&lt;&gt;MONTH($V$3-WEEKDAY($V$3,1)+(ROW(W8)-ROW($V$5))*7+(COLUMN(W8)-COLUMN($V$5)+1)),"",$V$3-WEEKDAY($V$3,1)+(ROW(W8)-ROW($V$5))*7+(COLUMN(W8)-COLUMN($V$5)+1))</f>
        <v/>
      </c>
      <c r="X8" s="263">
        <f>IF(MONTH($V$3)&lt;&gt;MONTH($V$3-WEEKDAY($V$3,1)+(ROW(X8)-ROW($V$5))*7+(COLUMN(X8)-COLUMN($V$5)+1)),"",$V$3-WEEKDAY($V$3,1)+(ROW(X8)-ROW($V$5))*7+(COLUMN(X8)-COLUMN($V$5)+1))</f>
        <v/>
      </c>
      <c r="Y8" s="263">
        <f>IF(MONTH($V$3)&lt;&gt;MONTH($V$3-WEEKDAY($V$3,1)+(ROW(Y8)-ROW($V$5))*7+(COLUMN(Y8)-COLUMN($V$5)+1)),"",$V$3-WEEKDAY($V$3,1)+(ROW(Y8)-ROW($V$5))*7+(COLUMN(Y8)-COLUMN($V$5)+1))</f>
        <v/>
      </c>
      <c r="Z8" s="263">
        <f>IF(MONTH($V$3)&lt;&gt;MONTH($V$3-WEEKDAY($V$3,1)+(ROW(Z8)-ROW($V$5))*7+(COLUMN(Z8)-COLUMN($V$5)+1)),"",$V$3-WEEKDAY($V$3,1)+(ROW(Z8)-ROW($V$5))*7+(COLUMN(Z8)-COLUMN($V$5)+1))</f>
        <v/>
      </c>
      <c r="AA8" s="263">
        <f>IF(MONTH($V$3)&lt;&gt;MONTH($V$3-WEEKDAY($V$3,1)+(ROW(AA8)-ROW($V$5))*7+(COLUMN(AA8)-COLUMN($V$5)+1)),"",$V$3-WEEKDAY($V$3,1)+(ROW(AA8)-ROW($V$5))*7+(COLUMN(AA8)-COLUMN($V$5)+1))</f>
        <v/>
      </c>
      <c r="AB8" s="263">
        <f>IF(MONTH($V$3)&lt;&gt;MONTH($V$3-WEEKDAY($V$3,1)+(ROW(AB8)-ROW($V$5))*7+(COLUMN(AB8)-COLUMN($V$5)+1)),"",$V$3-WEEKDAY($V$3,1)+(ROW(AB8)-ROW($V$5))*7+(COLUMN(AB8)-COLUMN($V$5)+1))</f>
        <v/>
      </c>
      <c r="AC8" s="351" t="n"/>
      <c r="AD8" s="351" t="n"/>
      <c r="AE8" s="3" t="b">
        <v>1</v>
      </c>
      <c r="AF8" s="258" t="n"/>
      <c r="AJ8" s="350" t="n"/>
      <c r="AL8" s="251" t="n"/>
    </row>
    <row r="9">
      <c r="A9" s="351" t="n"/>
      <c r="B9" s="351" t="n"/>
      <c r="C9" s="337" t="n"/>
      <c r="D9" s="337" t="n"/>
      <c r="E9" s="337" t="n"/>
      <c r="F9" s="337" t="n"/>
      <c r="G9" s="6" t="n"/>
      <c r="H9" s="6" t="n"/>
      <c r="I9" s="6" t="n"/>
      <c r="J9" s="6" t="n"/>
      <c r="K9" s="6" t="n"/>
      <c r="L9" s="6" t="n"/>
      <c r="M9" s="137" t="n"/>
      <c r="N9" s="137" t="n"/>
      <c r="O9" s="6" t="n"/>
      <c r="P9" s="6" t="n"/>
      <c r="Q9" s="6" t="n"/>
      <c r="R9" s="6" t="n"/>
      <c r="S9" s="6" t="n"/>
      <c r="T9" s="6" t="n"/>
      <c r="U9" s="351" t="n"/>
      <c r="V9" s="265" t="n"/>
      <c r="W9" s="265" t="n"/>
      <c r="X9" s="265" t="n"/>
      <c r="Y9" s="265" t="n"/>
      <c r="Z9" s="265" t="n"/>
      <c r="AA9" s="265" t="n"/>
      <c r="AB9" s="265" t="n"/>
      <c r="AC9" s="351" t="n"/>
      <c r="AD9" s="351" t="n"/>
      <c r="AE9" s="3" t="n"/>
      <c r="AF9" s="351" t="n"/>
      <c r="AJ9" s="350" t="n"/>
      <c r="AL9" s="251" t="n"/>
    </row>
    <row r="10">
      <c r="A10" s="351" t="n"/>
      <c r="B10" s="351" t="n"/>
      <c r="C10" s="337" t="inlineStr">
        <is>
          <t>592-223-7560</t>
        </is>
      </c>
      <c r="D10" s="351" t="n"/>
      <c r="E10" s="351" t="n"/>
      <c r="F10" s="351" t="n"/>
      <c r="G10" s="6" t="n"/>
      <c r="H10" s="340" t="n"/>
      <c r="I10" s="351" t="n"/>
      <c r="J10" s="340" t="n"/>
      <c r="K10" s="330" t="inlineStr">
        <is>
          <t>Week Starting:</t>
        </is>
      </c>
      <c r="L10" s="351" t="n"/>
      <c r="M10" s="335" t="n">
        <v>45977</v>
      </c>
      <c r="N10" s="362" t="n"/>
      <c r="O10" s="6" t="n"/>
      <c r="P10" s="6" t="n"/>
      <c r="Q10" s="6" t="n"/>
      <c r="R10" s="6" t="n"/>
      <c r="S10" s="6" t="n"/>
      <c r="T10" s="138" t="inlineStr">
        <is>
          <t>[42]</t>
        </is>
      </c>
      <c r="U10" s="351" t="n"/>
      <c r="V10" s="263">
        <f>IF(MONTH($V$3)&lt;&gt;MONTH($V$3-WEEKDAY($V$3,1)+(ROW(V10)-ROW($V$5))*7+(COLUMN(V10)-COLUMN($V$5)+1)),"",$V$3-WEEKDAY($V$3,1)+(ROW(V10)-ROW($V$5))*7+(COLUMN(V10)-COLUMN($V$5)+1))</f>
        <v/>
      </c>
      <c r="W10" s="263">
        <f>IF(MONTH($V$3)&lt;&gt;MONTH($V$3-WEEKDAY($V$3,1)+(ROW(W10)-ROW($V$5))*7+(COLUMN(W10)-COLUMN($V$5)+1)),"",$V$3-WEEKDAY($V$3,1)+(ROW(W10)-ROW($V$5))*7+(COLUMN(W10)-COLUMN($V$5)+1))</f>
        <v/>
      </c>
      <c r="X10" s="263">
        <f>IF(MONTH($V$3)&lt;&gt;MONTH($V$3-WEEKDAY($V$3,1)+(ROW(X10)-ROW($V$5))*7+(COLUMN(X10)-COLUMN($V$5)+1)),"",$V$3-WEEKDAY($V$3,1)+(ROW(X10)-ROW($V$5))*7+(COLUMN(X10)-COLUMN($V$5)+1))</f>
        <v/>
      </c>
      <c r="Y10" s="263">
        <f>IF(MONTH($V$3)&lt;&gt;MONTH($V$3-WEEKDAY($V$3,1)+(ROW(Y10)-ROW($V$5))*7+(COLUMN(Y10)-COLUMN($V$5)+1)),"",$V$3-WEEKDAY($V$3,1)+(ROW(Y10)-ROW($V$5))*7+(COLUMN(Y10)-COLUMN($V$5)+1))</f>
        <v/>
      </c>
      <c r="Z10" s="263">
        <f>IF(MONTH($V$3)&lt;&gt;MONTH($V$3-WEEKDAY($V$3,1)+(ROW(Z10)-ROW($V$5))*7+(COLUMN(Z10)-COLUMN($V$5)+1)),"",$V$3-WEEKDAY($V$3,1)+(ROW(Z10)-ROW($V$5))*7+(COLUMN(Z10)-COLUMN($V$5)+1))</f>
        <v/>
      </c>
      <c r="AA10" s="263">
        <f>IF(MONTH($V$3)&lt;&gt;MONTH($V$3-WEEKDAY($V$3,1)+(ROW(AA10)-ROW($V$5))*7+(COLUMN(AA10)-COLUMN($V$5)+1)),"",$V$3-WEEKDAY($V$3,1)+(ROW(AA10)-ROW($V$5))*7+(COLUMN(AA10)-COLUMN($V$5)+1))</f>
        <v/>
      </c>
      <c r="AB10" s="263">
        <f>IF(MONTH($V$3)&lt;&gt;MONTH($V$3-WEEKDAY($V$3,1)+(ROW(AB10)-ROW($V$5))*7+(COLUMN(AB10)-COLUMN($V$5)+1)),"",$V$3-WEEKDAY($V$3,1)+(ROW(AB10)-ROW($V$5))*7+(COLUMN(AB10)-COLUMN($V$5)+1))</f>
        <v/>
      </c>
      <c r="AC10" s="351" t="n"/>
      <c r="AD10" s="136" t="inlineStr">
        <is>
          <t>After:</t>
        </is>
      </c>
      <c r="AE10" s="264" t="n">
        <v>40</v>
      </c>
      <c r="AF10" s="250" t="n"/>
    </row>
    <row r="11" ht="15.75" customHeight="1" s="348" thickBot="1">
      <c r="A11" s="351" t="n"/>
      <c r="B11" s="351" t="n"/>
      <c r="C11" s="6" t="n"/>
      <c r="D11" s="6" t="n"/>
      <c r="E11" s="6" t="n"/>
      <c r="F11" s="6" t="n"/>
      <c r="G11" s="6" t="n"/>
      <c r="H11" s="6" t="n"/>
      <c r="I11" s="6" t="n"/>
      <c r="J11" s="6" t="n"/>
      <c r="K11" s="259" t="inlineStr">
        <is>
          <t>Carry Forward Hrs:</t>
        </is>
      </c>
      <c r="L11" s="248" t="n">
        <v>48</v>
      </c>
      <c r="M11" s="6" t="n"/>
      <c r="N11" s="6" t="n"/>
      <c r="O11" s="6" t="n"/>
      <c r="P11" s="6" t="n"/>
      <c r="Q11" s="6" t="n"/>
      <c r="R11" s="6" t="n"/>
      <c r="S11" s="6" t="n"/>
      <c r="T11" s="6" t="n"/>
      <c r="U11" s="351" t="n"/>
      <c r="V11" s="263">
        <f>IF(MONTH($V$3)&lt;&gt;MONTH($V$3-WEEKDAY($V$3,1)+(ROW(V11)-ROW($V$5))*7+(COLUMN(V11)-COLUMN($V$5)+1)),"",$V$3-WEEKDAY($V$3,1)+(ROW(V11)-ROW($V$5))*7+(COLUMN(V11)-COLUMN($V$5)+1))</f>
        <v/>
      </c>
      <c r="W11" s="263">
        <f>IF(MONTH($V$3)&lt;&gt;MONTH($V$3-WEEKDAY($V$3,1)+(ROW(W11)-ROW($V$5))*7+(COLUMN(W11)-COLUMN($V$5)+1)),"",$V$3-WEEKDAY($V$3,1)+(ROW(W11)-ROW($V$5))*7+(COLUMN(W11)-COLUMN($V$5)+1))</f>
        <v/>
      </c>
      <c r="X11" s="263">
        <f>IF(MONTH($V$3)&lt;&gt;MONTH($V$3-WEEKDAY($V$3,1)+(ROW(X11)-ROW($V$5))*7+(COLUMN(X11)-COLUMN($V$5)+1)),"",$V$3-WEEKDAY($V$3,1)+(ROW(X11)-ROW($V$5))*7+(COLUMN(X11)-COLUMN($V$5)+1))</f>
        <v/>
      </c>
      <c r="Y11" s="263">
        <f>IF(MONTH($V$3)&lt;&gt;MONTH($V$3-WEEKDAY($V$3,1)+(ROW(Y11)-ROW($V$5))*7+(COLUMN(Y11)-COLUMN($V$5)+1)),"",$V$3-WEEKDAY($V$3,1)+(ROW(Y11)-ROW($V$5))*7+(COLUMN(Y11)-COLUMN($V$5)+1))</f>
        <v/>
      </c>
      <c r="Z11" s="263">
        <f>IF(MONTH($V$3)&lt;&gt;MONTH($V$3-WEEKDAY($V$3,1)+(ROW(Z11)-ROW($V$5))*7+(COLUMN(Z11)-COLUMN($V$5)+1)),"",$V$3-WEEKDAY($V$3,1)+(ROW(Z11)-ROW($V$5))*7+(COLUMN(Z11)-COLUMN($V$5)+1))</f>
        <v/>
      </c>
      <c r="AA11" s="263">
        <f>IF(MONTH($V$3)&lt;&gt;MONTH($V$3-WEEKDAY($V$3,1)+(ROW(AA11)-ROW($V$5))*7+(COLUMN(AA11)-COLUMN($V$5)+1)),"",$V$3-WEEKDAY($V$3,1)+(ROW(AA11)-ROW($V$5))*7+(COLUMN(AA11)-COLUMN($V$5)+1))</f>
        <v/>
      </c>
      <c r="AB11" s="263">
        <f>IF(MONTH($V$3)&lt;&gt;MONTH($V$3-WEEKDAY($V$3,1)+(ROW(AB11)-ROW($V$5))*7+(COLUMN(AB11)-COLUMN($V$5)+1)),"",$V$3-WEEKDAY($V$3,1)+(ROW(AB11)-ROW($V$5))*7+(COLUMN(AB11)-COLUMN($V$5)+1))</f>
        <v/>
      </c>
      <c r="AC11" s="351" t="n"/>
      <c r="AD11" s="351" t="n"/>
      <c r="AE11" s="351" t="n"/>
      <c r="AF11" s="258" t="n"/>
      <c r="AJ11" s="252" t="n"/>
      <c r="AK11" s="252" t="n"/>
    </row>
    <row r="12" ht="27.75" customFormat="1" customHeight="1" s="2" thickBot="1">
      <c r="A12" s="266" t="inlineStr">
        <is>
          <t>Day Off</t>
        </is>
      </c>
      <c r="B12" s="267" t="inlineStr">
        <is>
          <t>Holiday Double</t>
        </is>
      </c>
      <c r="C12" s="139" t="inlineStr">
        <is>
          <t>Day of Week</t>
        </is>
      </c>
      <c r="D12" s="140" t="inlineStr">
        <is>
          <t>Time
In</t>
        </is>
      </c>
      <c r="E12" s="140" t="inlineStr">
        <is>
          <t>Time
Out</t>
        </is>
      </c>
      <c r="F12" s="141" t="n"/>
      <c r="G12" s="140" t="inlineStr">
        <is>
          <t>Time
In</t>
        </is>
      </c>
      <c r="H12" s="140" t="inlineStr">
        <is>
          <t>Time
Out</t>
        </is>
      </c>
      <c r="I12" s="142" t="inlineStr">
        <is>
          <t>Total
Hrs</t>
        </is>
      </c>
      <c r="J12" s="142" t="inlineStr">
        <is>
          <t>Location</t>
        </is>
      </c>
      <c r="K12" s="142" t="inlineStr">
        <is>
          <t>Supervisor</t>
        </is>
      </c>
      <c r="L12" s="142" t="inlineStr">
        <is>
          <t>Supervisor Approval</t>
        </is>
      </c>
      <c r="M12" s="140" t="inlineStr">
        <is>
          <t>Regular
Hrs</t>
        </is>
      </c>
      <c r="N12" s="140" t="inlineStr">
        <is>
          <t>Overtime
Hrs</t>
        </is>
      </c>
      <c r="O12" s="140" t="inlineStr">
        <is>
          <t>Hol Hrs</t>
        </is>
      </c>
      <c r="P12" s="140" t="inlineStr">
        <is>
          <t>Responsibilities</t>
        </is>
      </c>
      <c r="Q12" s="140" t="inlineStr">
        <is>
          <t>Risk</t>
        </is>
      </c>
      <c r="R12" s="140" t="inlineStr">
        <is>
          <t>Meals</t>
        </is>
      </c>
      <c r="S12" s="140" t="inlineStr">
        <is>
          <t>Vac Hrs</t>
        </is>
      </c>
      <c r="T12" s="143" t="inlineStr">
        <is>
          <t>Reason for Overtime</t>
        </is>
      </c>
      <c r="U12" s="144" t="inlineStr">
        <is>
          <t>Wkly Reg Avail</t>
        </is>
      </c>
      <c r="V12" s="351" t="inlineStr">
        <is>
          <t>Orig Reg</t>
        </is>
      </c>
      <c r="W12" s="351" t="inlineStr">
        <is>
          <t>Wkly OT Adj</t>
        </is>
      </c>
      <c r="X12" s="351" t="inlineStr">
        <is>
          <t>Week Start</t>
        </is>
      </c>
      <c r="Y12" s="351" t="inlineStr">
        <is>
          <t>Wk Hrs Before</t>
        </is>
      </c>
      <c r="Z12" s="351" t="n"/>
      <c r="AA12" s="351" t="n"/>
      <c r="AB12" s="351" t="n"/>
      <c r="AC12" s="351" t="n"/>
      <c r="AD12" s="351" t="n"/>
      <c r="AE12" s="351" t="n"/>
      <c r="AF12" s="351" t="n"/>
      <c r="AJ12" s="252" t="n"/>
      <c r="AK12" s="252" t="n"/>
    </row>
    <row r="13" hidden="1" ht="15.75" customHeight="1" s="348" thickBot="1">
      <c r="A13" s="268" t="n"/>
      <c r="B13" s="351" t="n"/>
      <c r="C13" s="145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146" t="n"/>
      <c r="U13" s="351" t="n"/>
      <c r="V13" s="351" t="n"/>
      <c r="W13" s="351" t="n"/>
      <c r="X13" s="351" t="n"/>
      <c r="Y13" s="351" t="n"/>
      <c r="Z13" s="351" t="n"/>
      <c r="AA13" s="351" t="n"/>
      <c r="AB13" s="351" t="n"/>
      <c r="AC13" s="351" t="n"/>
      <c r="AD13" s="351" t="n"/>
      <c r="AE13" s="351" t="n"/>
      <c r="AF13" s="351" t="n"/>
    </row>
    <row r="14" ht="24" customHeight="1" s="348" thickBot="1">
      <c r="A14" s="147" t="inlineStr">
        <is>
          <t>On Day</t>
        </is>
      </c>
      <c r="B14" s="269" t="n"/>
      <c r="C14" s="88">
        <f>M10</f>
        <v/>
      </c>
      <c r="D14" s="54" t="n"/>
      <c r="E14" s="148">
        <f>IF(D14="", "",
 IF(D14=TIME(0,0,0), 0,
 IF(AND(D14&gt;=TIME(0,0,1), D14&lt;=TIME(2,0,0)), TIME(7,0,0),
 IF(AND(D14&gt;=TIME(6,0,0), D14&lt;=TIME(8,0,0)), TIME(12,0,0),
 IF(AND(D14&gt;TIME(8,0,0), D14&lt;=TIME(13,59,0)), TIME(15,0,0),
 IF(AND(D14&gt;=TIME(14,0,0), D14&lt;=TIME(17,59,0)), TIME(21,0,0),
 IF(AND(D14&gt;=TIME(18,0,0), D14&lt;=TIME(21,59,0)), TIME(0,0,0),
 IF(AND(D14&gt;=TIME(22,0,0), D14&lt;=TIME(23,59,59)), TIME(7,0,0), ""))))))))</f>
        <v/>
      </c>
      <c r="F14" s="149" t="n"/>
      <c r="G14" s="148">
        <f>IF(AND(D14&gt;=TIME(6,0,0),D14&lt;=TIME(8,0,0)),E14,"")</f>
        <v/>
      </c>
      <c r="H14" s="54" t="n"/>
      <c r="I14" s="55">
        <f>ROUND(IF(OR(D14="",E14="",E14=0),0,IF(H14="",MOD(E14-D14,1)*24,MOD(H14-D14,1)*24)),2)</f>
        <v/>
      </c>
      <c r="J14" s="150" t="n"/>
      <c r="K14" s="270" t="n"/>
      <c r="L14" s="271" t="n"/>
      <c r="M14" s="272">
        <f>MAX(0,V14-W14)</f>
        <v/>
      </c>
      <c r="N14" s="56">
        <f>(IF(OR($C14="",$D14=""),0,
 IF(OR($A14="Holiday",$A15="Holiday"),
    IF(ISNUMBER(MATCH(TRIM($B14),{"Phagwah","Good Friday","Easter Monday","Labour Day","Christmas","Eid ul Azha","Romans-2","Globe-12","Neptune P1"},0)),0,$I14),
 IF(AND(NOT(OR($A14="Annual Leave",$A15="Annual Leave")),$A14="Off day"),$I14,
  MAX(0,$I14-$V14)
  ))))+W14</f>
        <v/>
      </c>
      <c r="O14" s="56">
        <f>IF(AND(OR($A14="Holiday",$A15="Holiday"),
        ISNUMBER(MATCH(TRIM($B14),{"Phagwah","Good Friday","Easter Monday","Labour Day","Christmas","Eid ul Azha","Romans-2","Globe-12","Neptune P1"},0))),
   $I14,0)</f>
        <v/>
      </c>
      <c r="P14" s="56">
        <f>IF(OR($O$7="Canteen",$O$7="Head Office"),0,IF($I14&lt;=0,0,IF(OR(OR(TRIM($J14)="Hebrews",TRIM($J14)="Romans",TRIM($J14)="Romans-2",TRIM($J14)="Globe",TRIM($J14)="Globe-12",TRIM($J14)="Neptune P1"),AND($I15&gt;0,OR(TRIM($J15)="Hebrews",TRIM($J15)="Romans",TRIM($J15)="Romans-2",TRIM($J15)="Globe",TRIM($J15)="Globe-12",TRIM($J15)="Neptune P1"))),1,0)))</f>
        <v/>
      </c>
      <c r="Q14" s="57" t="n"/>
      <c r="R14" s="56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IF($I14&gt;0,1,0),
      0
   ),
0))</f>
        <v/>
      </c>
      <c r="S14" s="56">
        <f>IF(OR($A14="Annual Leave",$A15="Annual Leave"),IF($A14="Annual Leave",8,0),0)</f>
        <v/>
      </c>
      <c r="T14" s="58" t="n"/>
      <c r="U14" s="144">
        <f>MAX(0,40-Y14)</f>
        <v/>
      </c>
      <c r="V14" s="151">
        <f>IF(OR($C14="",$D14=""),0,
 IF(OR($A14="Holiday",$A15="Holiday"),0,
 IF(AND(NOT(OR($A14="Annual Leave",$A15="Annual Leave")),$A14="Off day"),0,
  IF($I14+$I15&gt;=8,IF($I14&gt;=8,8,$I14),$I14)
  )))</f>
        <v/>
      </c>
      <c r="W14" s="151">
        <f>MAX(0,V14-U14)</f>
        <v/>
      </c>
      <c r="X14" s="151">
        <f>IF(C14="","",C14-WEEKDAY(C14,1)+1)</f>
        <v/>
      </c>
      <c r="Y14" s="151">
        <f>IF(X14=X14,$L$11,0)</f>
        <v/>
      </c>
      <c r="Z14" s="151" t="n"/>
      <c r="AA14" s="151" t="n"/>
      <c r="AB14" s="151" t="n"/>
      <c r="AC14" s="351" t="n"/>
      <c r="AD14" s="351" t="n"/>
      <c r="AE14" s="351" t="n"/>
      <c r="AF14" s="351" t="n"/>
    </row>
    <row r="15" ht="24" customHeight="1" s="348" thickBot="1">
      <c r="A15" s="147" t="inlineStr">
        <is>
          <t>On Day</t>
        </is>
      </c>
      <c r="B15" s="269" t="n"/>
      <c r="C15" s="89">
        <f>C14</f>
        <v/>
      </c>
      <c r="D15" s="59" t="n"/>
      <c r="E15" s="152">
        <f>IF(D15="", "",
 IF(D15=TIME(0,0,0), 0,
 IF(AND(D15&gt;=TIME(0,0,1), D15&lt;=TIME(2,0,0)), TIME(7,0,0),
 IF(AND(D15&gt;=TIME(6,0,0), D15&lt;=TIME(8,0,0)), TIME(12,0,0),
 IF(AND(D15&gt;TIME(8,0,0), D15&lt;=TIME(13,59,0)), TIME(15,0,0),
 IF(AND(D15&gt;=TIME(14,0,0), D15&lt;=TIME(17,59,0)), TIME(21,0,0),
 IF(AND(D15&gt;=TIME(18,0,0), D15&lt;=TIME(21,59,0)), TIME(0,0,0),
 IF(AND(D15&gt;=TIME(22,0,0), D15&lt;=TIME(23,59,59)), TIME(7,0,0), ""))))))))</f>
        <v/>
      </c>
      <c r="F15" s="153" t="n"/>
      <c r="G15" s="152">
        <f>IF(AND(D15&gt;=TIME(6,0,0),D15&lt;=TIME(8,0,0)),E15,"")</f>
        <v/>
      </c>
      <c r="H15" s="59" t="n"/>
      <c r="I15" s="60">
        <f>ROUND(IF(OR(D15="",E15="",E15=0),0,IF(H15="",MOD(E15-D15,1)*24,MOD(H15-D15,1)*24)),2)</f>
        <v/>
      </c>
      <c r="J15" s="150" t="n"/>
      <c r="K15" s="270" t="n"/>
      <c r="L15" s="271" t="n"/>
      <c r="M15" s="272">
        <f>MAX(0,V15-W15)</f>
        <v/>
      </c>
      <c r="N15" s="61">
        <f>(IF(OR($C15="",$D15=""),0,
 IF(OR($A14="Holiday",$A15="Holiday"),
    IF(ISNUMBER(MATCH(TRIM($B15),{"Phagwah","Good Friday","Easter Monday","Labour Day","Christmas","Eid ul Azha","Romans-2","Globe-12","Neptune P1"},0)),0,$I15),
 IF(AND(NOT(OR($A14="Annual Leave",$A15="Annual Leave")),$A15="Off day"),$I15,
  MAX(0,$I15-$V15)
  ))))+W15</f>
        <v/>
      </c>
      <c r="O15" s="61">
        <f>IF(AND(OR($A14="Holiday",$A15="Holiday"),
        ISNUMBER(MATCH(TRIM($B15),{"Phagwah","Good Friday","Easter Monday","Labour Day","Christmas","Eid ul Azha","Romans-2","Globe-12","Neptune P1"},0))),
   $I15,0)</f>
        <v/>
      </c>
      <c r="P15" s="61">
        <f>IF(OR($O$7="Canteen",$O$7="Head Office"),0,IF($I15&lt;=0,0,IF(AND($I14&lt;=0,OR(TRIM($J15)="Hebrews",TRIM($J15)="Romans",TRIM($J15)="Romans-2",TRIM($J15)="Globe",TRIM($J15)="Globe-12",TRIM($J15)="Neptune P1")),1,0)))</f>
        <v/>
      </c>
      <c r="Q15" s="62" t="n"/>
      <c r="R15" s="61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IF(AND($I14=0,$I15&gt;0),1,0),
      0
   ),
0))</f>
        <v/>
      </c>
      <c r="S15" s="61">
        <f>IF(OR($A14="Annual Leave",$A15="Annual Leave"),IF(AND($A14&lt;&gt;"Annual Leave",$A15="Annual Leave"),8,0),0)</f>
        <v/>
      </c>
      <c r="T15" s="63" t="n"/>
      <c r="U15" s="144">
        <f>MAX(0,40-Y15)</f>
        <v/>
      </c>
      <c r="V15" s="151">
        <f>IF(OR($C15="",$D15=""),0,
 IF(OR($A14="Holiday",$A15="Holiday"),0,
 IF(AND(NOT(OR($A14="Annual Leave",$A15="Annual Leave")),$A15="Off day"),0,
  IF($I14+$I15&gt;=8,IF($I14&gt;=8,0,8-$I14),$I15)
  )))</f>
        <v/>
      </c>
      <c r="W15" s="151">
        <f>MAX(0,V15-U15)</f>
        <v/>
      </c>
      <c r="X15" s="151">
        <f>IF(C15="","",C15-WEEKDAY(C15,1)+1)</f>
        <v/>
      </c>
      <c r="Y15" s="151">
        <f>SUMPRODUCT(($X$14:$X14=X15)*(($V$14:$V14)+($O$14:$O14)))+IF(X15=X14,$L$11,0)</f>
        <v/>
      </c>
      <c r="Z15" s="151" t="n"/>
      <c r="AA15" s="151" t="n"/>
      <c r="AB15" s="151" t="n"/>
      <c r="AC15" s="351" t="n"/>
      <c r="AD15" s="351" t="n"/>
      <c r="AE15" s="351" t="n"/>
      <c r="AF15" s="351" t="n"/>
    </row>
    <row r="16" ht="24" customHeight="1" s="348" thickBot="1">
      <c r="A16" s="154" t="inlineStr">
        <is>
          <t>On Day</t>
        </is>
      </c>
      <c r="B16" s="273" t="n"/>
      <c r="C16" s="90">
        <f>C14+1</f>
        <v/>
      </c>
      <c r="D16" s="8" t="n"/>
      <c r="E16" s="155">
        <f>IF(D16="", "",
 IF(D16=TIME(0,0,0), 0,
 IF(AND(D16&gt;=TIME(0,0,1), D16&lt;=TIME(2,0,0)), TIME(7,0,0),
 IF(AND(D16&gt;=TIME(6,0,0), D16&lt;=TIME(8,0,0)), TIME(12,0,0),
 IF(AND(D16&gt;TIME(8,0,0), D16&lt;=TIME(13,59,0)), TIME(15,0,0),
 IF(AND(D16&gt;=TIME(14,0,0), D16&lt;=TIME(17,59,0)), TIME(21,0,0),
 IF(AND(D16&gt;=TIME(18,0,0), D16&lt;=TIME(21,59,0)), TIME(0,0,0),
 IF(AND(D16&gt;=TIME(22,0,0), D16&lt;=TIME(23,59,59)), TIME(7,0,0), ""))))))))</f>
        <v/>
      </c>
      <c r="F16" s="156" t="n"/>
      <c r="G16" s="155">
        <f>IF(AND(D16&gt;=TIME(6,0,0),D16&lt;=TIME(8,0,0)),E16,"")</f>
        <v/>
      </c>
      <c r="H16" s="8" t="n"/>
      <c r="I16" s="30">
        <f>ROUND(IF(OR(D16="",E16="",E16=0),0,IF(H16="",MOD(E16-D16,1)*24,MOD(H16-D16,1)*24)),2)</f>
        <v/>
      </c>
      <c r="J16" s="157" t="n"/>
      <c r="K16" s="274" t="n"/>
      <c r="L16" s="271" t="n"/>
      <c r="M16" s="275">
        <f>MAX(0,V16-W16)</f>
        <v/>
      </c>
      <c r="N16" s="9">
        <f>(IF(OR($C16="",$D16=""),0,
 IF(OR($A16="Holiday",$A17="Holiday"),
    IF(ISNUMBER(MATCH(TRIM($B16),{"Phagwah","Good Friday","Easter Monday","Labour Day","Christmas","Eid ul Azha","Romans-2","Globe-12","Neptune P1"},0)),0,$I16),
 IF(AND(NOT(OR($A16="Annual Leave",$A17="Annual Leave")),$A16="Off day"),$I16,
  MAX(0,$I16-$V16)
  ))))+W16</f>
        <v/>
      </c>
      <c r="O16" s="9">
        <f>IF(AND(OR($A16="Holiday",$A17="Holiday"),
        ISNUMBER(MATCH(TRIM($B16),{"Phagwah","Good Friday","Easter Monday","Labour Day","Christmas","Eid ul Azha","Romans-2","Globe-12","Neptune P1"},0))),
   $I16,0)</f>
        <v/>
      </c>
      <c r="P16" s="9">
        <f>IF(OR($O$7="Canteen",$O$7="Head Office"),0,IF($I16&lt;=0,0,IF(OR(OR(TRIM($J16)="Hebrews",TRIM($J16)="Romans",TRIM($J16)="Romans-2",TRIM($J16)="Globe",TRIM($J16)="Globe-12",TRIM($J16)="Neptune P1"),AND($I17&gt;0,OR(TRIM($J17)="Hebrews",TRIM($J17)="Romans",TRIM($J17)="Romans-2",TRIM($J17)="Globe",TRIM($J17)="Globe-12",TRIM($J17)="Neptune P1"))),1,0)))</f>
        <v/>
      </c>
      <c r="Q16" s="10" t="n"/>
      <c r="R16" s="9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IF($I16&gt;0,1,0),
      0
   ),
0))</f>
        <v/>
      </c>
      <c r="S16" s="9">
        <f>IF(OR($A16="Annual Leave",$A17="Annual Leave"),IF($A16="Annual Leave",8,0),0)</f>
        <v/>
      </c>
      <c r="T16" s="91" t="n"/>
      <c r="U16" s="144">
        <f>MAX(0,40-Y16)</f>
        <v/>
      </c>
      <c r="V16" s="351">
        <f>IF(OR($C16="",$D16=""),0,
 IF(OR($A16="Holiday",$A17="Holiday"),0,
 IF(AND(NOT(OR($A16="Annual Leave",$A17="Annual Leave")),$A16="Off day"),0,
  IF($I16+$I17&gt;=8,IF($I16&gt;=8,8,$I16),$I16)
  )))</f>
        <v/>
      </c>
      <c r="W16" s="351">
        <f>MAX(0,V16-U16)</f>
        <v/>
      </c>
      <c r="X16" s="351">
        <f>IF(C16="","",C16-WEEKDAY(C16,1)+1)</f>
        <v/>
      </c>
      <c r="Y16" s="351">
        <f>SUMPRODUCT(($X$14:$X15=X16)*(($V$14:$V15)+($O$14:$O15)))+IF(X16=X14,$L$11,0)</f>
        <v/>
      </c>
      <c r="Z16" s="351" t="n"/>
      <c r="AA16" s="351" t="n"/>
      <c r="AB16" s="351" t="n"/>
      <c r="AC16" s="351" t="n"/>
      <c r="AD16" s="351" t="n"/>
      <c r="AE16" s="351" t="n"/>
      <c r="AF16" s="351" t="n"/>
    </row>
    <row r="17" ht="24" customHeight="1" s="348" thickBot="1">
      <c r="A17" s="154" t="inlineStr">
        <is>
          <t>On Day</t>
        </is>
      </c>
      <c r="B17" s="273" t="n"/>
      <c r="C17" s="90">
        <f>C16</f>
        <v/>
      </c>
      <c r="D17" s="276" t="n"/>
      <c r="E17" s="277">
        <f>IF(D17="", "",
 IF(D17=TIME(0,0,0), 0,
 IF(AND(D17&gt;=TIME(0,0,1), D17&lt;=TIME(2,0,0)), TIME(7,0,0),
 IF(AND(D17&gt;=TIME(6,0,0), D17&lt;=TIME(8,0,0)), TIME(12,0,0),
 IF(AND(D17&gt;TIME(8,0,0), D17&lt;=TIME(13,59,0)), TIME(15,0,0),
 IF(AND(D17&gt;=TIME(14,0,0), D17&lt;=TIME(17,59,0)), TIME(21,0,0),
 IF(AND(D17&gt;=TIME(18,0,0), D17&lt;=TIME(21,59,0)), TIME(0,0,0),
 IF(AND(D17&gt;=TIME(22,0,0), D17&lt;=TIME(23,59,59)), TIME(7,0,0), ""))))))))</f>
        <v/>
      </c>
      <c r="F17" s="156" t="n"/>
      <c r="G17" s="277">
        <f>IF(AND(D17&gt;=TIME(6,0,0),D17&lt;=TIME(8,0,0)),E17,"")</f>
        <v/>
      </c>
      <c r="H17" s="276" t="n"/>
      <c r="I17" s="30">
        <f>ROUND(IF(OR(D17="",E17="",E17=0),0,IF(H17="",MOD(E17-D17,1)*24,MOD(H17-D17,1)*24)),2)</f>
        <v/>
      </c>
      <c r="J17" s="158" t="n"/>
      <c r="K17" s="274" t="n"/>
      <c r="L17" s="271" t="n"/>
      <c r="M17" s="275">
        <f>MAX(0,V17-W17)</f>
        <v/>
      </c>
      <c r="N17" s="278">
        <f>(IF(OR($C17="",$D17=""),0,
 IF(OR($A16="Holiday",$A17="Holiday"),
    IF(ISNUMBER(MATCH(TRIM($B17),{"Phagwah","Good Friday","Easter Monday","Labour Day","Christmas","Eid ul Azha","Romans-2","Globe-12","Neptune P1"},0)),0,$I17),
 IF(AND(NOT(OR($A16="Annual Leave",$A17="Annual Leave")),$A17="Off day"),$I17,
  MAX(0,$I17-$V17)
  ))))+W17</f>
        <v/>
      </c>
      <c r="O17" s="278">
        <f>IF(AND(OR($A16="Holiday",$A17="Holiday"),
        ISNUMBER(MATCH(TRIM($B17),{"Phagwah","Good Friday","Easter Monday","Labour Day","Christmas","Eid ul Azha","Romans-2","Globe-12","Neptune P1"},0))),
   $I17,0)</f>
        <v/>
      </c>
      <c r="P17" s="278">
        <f>IF(OR($O$7="Canteen",$O$7="Head Office"),0,IF($I17&lt;=0,0,IF(AND($I16&lt;=0,OR(TRIM($J17)="Hebrews",TRIM($J17)="Romans",TRIM($J17)="Romans-2",TRIM($J17)="Globe",TRIM($J17)="Globe-12",TRIM($J17)="Neptune P1")),1,0)))</f>
        <v/>
      </c>
      <c r="Q17" s="279" t="n"/>
      <c r="R17" s="278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IF(AND($I16=0,$I17&gt;0),1,0),
      0
   ),
0))</f>
        <v/>
      </c>
      <c r="S17" s="278">
        <f>IF(OR($A16="Annual Leave",$A17="Annual Leave"),IF(AND($A16&lt;&gt;"Annual Leave",$A17="Annual Leave"),8,0),0)</f>
        <v/>
      </c>
      <c r="T17" s="280" t="n"/>
      <c r="U17" s="144">
        <f>MAX(0,40-Y17)</f>
        <v/>
      </c>
      <c r="V17" s="351">
        <f>IF(OR($C17="",$D17=""),0,
 IF(OR($A16="Holiday",$A17="Holiday"),0,
 IF(AND(NOT(OR($A16="Annual Leave",$A17="Annual Leave")),$A17="Off day"),0,
  IF($I16+$I17&gt;=8,IF($I16&gt;=8,0,8-$I16),$I17)
  )))</f>
        <v/>
      </c>
      <c r="W17" s="351">
        <f>MAX(0,V17-U17)</f>
        <v/>
      </c>
      <c r="X17" s="351">
        <f>IF(C17="","",C17-WEEKDAY(C17,1)+1)</f>
        <v/>
      </c>
      <c r="Y17" s="351">
        <f>SUMPRODUCT(($X$14:$X16=X17)*(($V$14:$V16)+($O$14:$O16)))+IF(X17=X14,$L$11,0)</f>
        <v/>
      </c>
      <c r="Z17" s="351" t="n"/>
      <c r="AA17" s="351" t="n"/>
      <c r="AB17" s="351" t="n"/>
      <c r="AC17" s="351" t="n"/>
      <c r="AD17" s="351" t="n"/>
      <c r="AE17" s="351" t="n"/>
      <c r="AF17" s="351" t="n"/>
    </row>
    <row r="18" ht="24" customHeight="1" s="348" thickBot="1">
      <c r="A18" s="159" t="inlineStr">
        <is>
          <t>On Day</t>
        </is>
      </c>
      <c r="B18" s="281" t="n"/>
      <c r="C18" s="92">
        <f>C16+1</f>
        <v/>
      </c>
      <c r="D18" s="31" t="n"/>
      <c r="E18" s="160">
        <f>IF(D18="", "",
 IF(D18=TIME(0,0,0), 0,
 IF(AND(D18&gt;=TIME(0,0,1), D18&lt;=TIME(2,0,0)), TIME(7,0,0),
 IF(AND(D18&gt;=TIME(6,0,0), D18&lt;=TIME(8,0,0)), TIME(12,0,0),
 IF(AND(D18&gt;TIME(8,0,0), D18&lt;=TIME(13,59,0)), TIME(15,0,0),
 IF(AND(D18&gt;=TIME(14,0,0), D18&lt;=TIME(17,59,0)), TIME(21,0,0),
 IF(AND(D18&gt;=TIME(18,0,0), D18&lt;=TIME(21,59,0)), TIME(0,0,0),
 IF(AND(D18&gt;=TIME(22,0,0), D18&lt;=TIME(23,59,59)), TIME(7,0,0), ""))))))))</f>
        <v/>
      </c>
      <c r="F18" s="161" t="n"/>
      <c r="G18" s="160">
        <f>IF(AND(D18&gt;=TIME(6,0,0),D18&lt;=TIME(8,0,0)),E18,"")</f>
        <v/>
      </c>
      <c r="H18" s="31" t="n"/>
      <c r="I18" s="32">
        <f>ROUND(IF(OR(D18="",E18="",E18=0),0,IF(H18="",MOD(E18-D18,1)*24,MOD(H18-D18,1)*24)),2)</f>
        <v/>
      </c>
      <c r="J18" s="162" t="n"/>
      <c r="K18" s="282" t="n"/>
      <c r="L18" s="271" t="n"/>
      <c r="M18" s="283">
        <f>MAX(0,V18-W18)</f>
        <v/>
      </c>
      <c r="N18" s="33">
        <f>(IF(OR($C18="",$D18=""),0,
 IF(OR($A18="Holiday",$A19="Holiday"),
    IF(ISNUMBER(MATCH(TRIM($B18),{"Phagwah","Good Friday","Easter Monday","Labour Day","Christmas","Eid ul Azha","Romans-2","Globe-12","Neptune P1"},0)),0,$I18),
 IF(AND(NOT(OR($A18="Annual Leave",$A19="Annual Leave")),$A18="Off day"),$I18,
  MAX(0,$I18-$V18)
  ))))+W18</f>
        <v/>
      </c>
      <c r="O18" s="33">
        <f>IF(AND(OR($A18="Holiday",$A19="Holiday"),
        ISNUMBER(MATCH(TRIM($B18),{"Phagwah","Good Friday","Easter Monday","Labour Day","Christmas","Eid ul Azha","Romans-2","Globe-12","Neptune P1"},0))),
   $I18,0)</f>
        <v/>
      </c>
      <c r="P18" s="33">
        <f>IF(OR($O$7="Canteen",$O$7="Head Office"),0,IF($I18&lt;=0,0,IF(OR(OR(TRIM($J18)="Hebrews",TRIM($J18)="Romans",TRIM($J18)="Romans-2",TRIM($J18)="Globe",TRIM($J18)="Globe-12",TRIM($J18)="Neptune P1"),AND($I19&gt;0,OR(TRIM($J19)="Hebrews",TRIM($J19)="Romans",TRIM($J19)="Romans-2",TRIM($J19)="Globe",TRIM($J19)="Globe-12",TRIM($J19)="Neptune P1"))),1,0)))</f>
        <v/>
      </c>
      <c r="Q18" s="34" t="n"/>
      <c r="R18" s="33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IF($I18&gt;0,1,0),
      0
   ),
0))</f>
        <v/>
      </c>
      <c r="S18" s="33">
        <f>IF(OR($A18="Annual Leave",$A19="Annual Leave"),IF($A18="Annual Leave",8,0),0)</f>
        <v/>
      </c>
      <c r="T18" s="35" t="n"/>
      <c r="U18" s="144">
        <f>MAX(0,40-Y18)</f>
        <v/>
      </c>
      <c r="V18" s="351">
        <f>IF(OR($C18="",$D18=""),0,
 IF(OR($A18="Holiday",$A19="Holiday"),0,
 IF(AND(NOT(OR($A18="Annual Leave",$A19="Annual Leave")),$A18="Off day"),0,
  IF($I18+$I19&gt;=8,IF($I18&gt;=8,8,$I18),$I18)
  )))</f>
        <v/>
      </c>
      <c r="W18" s="351">
        <f>MAX(0,V18-U18)</f>
        <v/>
      </c>
      <c r="X18" s="351">
        <f>IF(C18="","",C18-WEEKDAY(C18,1)+1)</f>
        <v/>
      </c>
      <c r="Y18" s="351">
        <f>SUMPRODUCT(($X$14:$X17=X18)*(($V$14:$V17)+($O$14:$O17)))+IF(X18=X14,$L$11,0)</f>
        <v/>
      </c>
      <c r="Z18" s="351" t="n"/>
      <c r="AA18" s="351" t="n"/>
      <c r="AB18" s="351" t="n"/>
      <c r="AC18" s="351" t="n"/>
      <c r="AD18" s="351" t="n"/>
      <c r="AE18" s="351" t="n"/>
      <c r="AF18" s="351" t="n"/>
    </row>
    <row r="19" ht="24" customHeight="1" s="348" thickBot="1">
      <c r="A19" s="159" t="inlineStr">
        <is>
          <t>On Day</t>
        </is>
      </c>
      <c r="B19" s="281" t="n"/>
      <c r="C19" s="93">
        <f>C18</f>
        <v/>
      </c>
      <c r="D19" s="36" t="n"/>
      <c r="E19" s="163">
        <f>IF(D19="", "",
 IF(D19=TIME(0,0,0), 0,
 IF(AND(D19&gt;=TIME(0,0,1), D19&lt;=TIME(2,0,0)), TIME(7,0,0),
 IF(AND(D19&gt;=TIME(6,0,0), D19&lt;=TIME(8,0,0)), TIME(12,0,0),
 IF(AND(D19&gt;TIME(8,0,0), D19&lt;=TIME(13,59,0)), TIME(15,0,0),
 IF(AND(D19&gt;=TIME(14,0,0), D19&lt;=TIME(17,59,0)), TIME(21,0,0),
 IF(AND(D19&gt;=TIME(18,0,0), D19&lt;=TIME(21,59,0)), TIME(0,0,0),
 IF(AND(D19&gt;=TIME(22,0,0), D19&lt;=TIME(23,59,59)), TIME(7,0,0), ""))))))))</f>
        <v/>
      </c>
      <c r="F19" s="164" t="n"/>
      <c r="G19" s="163">
        <f>IF(AND(D19&gt;=TIME(6,0,0),D19&lt;=TIME(8,0,0)),E19,"")</f>
        <v/>
      </c>
      <c r="H19" s="36" t="n"/>
      <c r="I19" s="37">
        <f>ROUND(IF(OR(D19="",E19="",E19=0),0,IF(H19="",MOD(E19-D19,1)*24,MOD(H19-D19,1)*24)),2)</f>
        <v/>
      </c>
      <c r="J19" s="162" t="n"/>
      <c r="K19" s="282" t="n"/>
      <c r="L19" s="271" t="n"/>
      <c r="M19" s="283">
        <f>MAX(0,V19-W19)</f>
        <v/>
      </c>
      <c r="N19" s="38">
        <f>(IF(OR($C19="",$D19=""),0,
 IF(OR($A18="Holiday",$A19="Holiday"),
    IF(ISNUMBER(MATCH(TRIM($B19),{"Phagwah","Good Friday","Easter Monday","Labour Day","Christmas","Eid ul Azha","Romans-2","Globe-12","Neptune P1"},0)),0,$I19),
 IF(AND(NOT(OR($A18="Annual Leave",$A19="Annual Leave")),$A19="Off day"),$I19,
  MAX(0,$I19-$V19)
  ))))+W19</f>
        <v/>
      </c>
      <c r="O19" s="38">
        <f>IF(AND(OR($A18="Holiday",$A19="Holiday"),
        ISNUMBER(MATCH(TRIM($B19),{"Phagwah","Good Friday","Easter Monday","Labour Day","Christmas","Eid ul Azha","Romans-2","Globe-12","Neptune P1"},0))),
   $I19,0)</f>
        <v/>
      </c>
      <c r="P19" s="38">
        <f>IF(OR($O$7="Canteen",$O$7="Head Office"),0,IF($I19&lt;=0,0,IF(AND($I18&lt;=0,OR(TRIM($J19)="Hebrews",TRIM($J19)="Romans",TRIM($J19)="Romans-2",TRIM($J19)="Globe",TRIM($J19)="Globe-12",TRIM($J19)="Neptune P1")),1,0)))</f>
        <v/>
      </c>
      <c r="Q19" s="39" t="n"/>
      <c r="R19" s="38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IF(AND($I18=0,$I19&gt;0),1,0),
      0
   ),
0))</f>
        <v/>
      </c>
      <c r="S19" s="38">
        <f>IF(OR($A18="Annual Leave",$A19="Annual Leave"),IF(AND($A18&lt;&gt;"Annual Leave",$A19="Annual Leave"),8,0),0)</f>
        <v/>
      </c>
      <c r="T19" s="40" t="n"/>
      <c r="U19" s="144">
        <f>MAX(0,40-Y19)</f>
        <v/>
      </c>
      <c r="V19" s="351">
        <f>IF(OR($C19="",$D19=""),0,
 IF(OR($A18="Holiday",$A19="Holiday"),0,
 IF(AND(NOT(OR($A18="Annual Leave",$A19="Annual Leave")),$A19="Off day"),0,
  IF($I18+$I19&gt;=8,IF($I18&gt;=8,0,8-$I18),$I19)
  )))</f>
        <v/>
      </c>
      <c r="W19" s="351">
        <f>MAX(0,V19-U19)</f>
        <v/>
      </c>
      <c r="X19" s="351">
        <f>IF(C19="","",C19-WEEKDAY(C19,1)+1)</f>
        <v/>
      </c>
      <c r="Y19" s="351">
        <f>SUMPRODUCT(($X$14:$X18=X19)*(($V$14:$V18)+($O$14:$O18)))+IF(X19=X14,$L$11,0)</f>
        <v/>
      </c>
      <c r="Z19" s="351" t="n"/>
      <c r="AA19" s="351" t="n"/>
      <c r="AB19" s="351" t="n"/>
      <c r="AC19" s="351" t="n"/>
      <c r="AD19" s="351" t="n"/>
      <c r="AE19" s="351" t="n"/>
      <c r="AF19" s="351" t="n"/>
    </row>
    <row r="20" ht="24" customHeight="1" s="348" thickBot="1">
      <c r="A20" s="165" t="inlineStr">
        <is>
          <t>On Day</t>
        </is>
      </c>
      <c r="B20" s="284" t="n"/>
      <c r="C20" s="94">
        <f>C18+1</f>
        <v/>
      </c>
      <c r="D20" s="41" t="n"/>
      <c r="E20" s="166">
        <f>IF(D20="", "",
 IF(D20=TIME(0,0,0), 0,
 IF(AND(D20&gt;=TIME(0,0,1), D20&lt;=TIME(2,0,0)), TIME(7,0,0),
 IF(AND(D20&gt;=TIME(6,0,0), D20&lt;=TIME(8,0,0)), TIME(12,0,0),
 IF(AND(D20&gt;TIME(8,0,0), D20&lt;=TIME(13,59,0)), TIME(15,0,0),
 IF(AND(D20&gt;=TIME(14,0,0), D20&lt;=TIME(17,59,0)), TIME(21,0,0),
 IF(AND(D20&gt;=TIME(18,0,0), D20&lt;=TIME(21,59,0)), TIME(0,0,0),
 IF(AND(D20&gt;=TIME(22,0,0), D20&lt;=TIME(23,59,59)), TIME(7,0,0), ""))))))))</f>
        <v/>
      </c>
      <c r="F20" s="167" t="n"/>
      <c r="G20" s="166">
        <f>IF(AND(D20&gt;=TIME(6,0,0),D20&lt;=TIME(8,0,0)),E20,"")</f>
        <v/>
      </c>
      <c r="H20" s="41" t="n"/>
      <c r="I20" s="95">
        <f>ROUND(IF(OR(D20="",E20="",E20=0),0,IF(H20="",MOD(E20-D20,1)*24,MOD(H20-D20,1)*24)),2)</f>
        <v/>
      </c>
      <c r="J20" s="168" t="n"/>
      <c r="K20" s="285" t="n"/>
      <c r="L20" s="271" t="n"/>
      <c r="M20" s="286">
        <f>MAX(0,V20-W20)</f>
        <v/>
      </c>
      <c r="N20" s="42">
        <f>(IF(OR($C20="",$D20=""),0,
 IF(OR($A20="Holiday",$A21="Holiday"),
    IF(ISNUMBER(MATCH(TRIM($B20),{"Phagwah","Good Friday","Easter Monday","Labour Day","Christmas","Eid ul Azha","Romans-2","Globe-12","Neptune P1"},0)),0,$I20),
 IF(AND(NOT(OR($A20="Annual Leave",$A21="Annual Leave")),$A20="Off day"),$I20,
  MAX(0,$I20-$V20)
  ))))+W20</f>
        <v/>
      </c>
      <c r="O20" s="42">
        <f>IF(AND(OR($A20="Holiday",$A21="Holiday"),
        ISNUMBER(MATCH(TRIM($B20),{"Phagwah","Good Friday","Easter Monday","Labour Day","Christmas","Eid ul Azha","Romans-2","Globe-12","Neptune P1"},0))),
   $I20,0)</f>
        <v/>
      </c>
      <c r="P20" s="42">
        <f>IF(OR($O$7="Canteen",$O$7="Head Office"),0,IF($I20&lt;=0,0,IF(OR(OR(TRIM($J20)="Hebrews",TRIM($J20)="Romans",TRIM($J20)="Romans-2",TRIM($J20)="Globe",TRIM($J20)="Globe-12",TRIM($J20)="Neptune P1"),AND($I21&gt;0,OR(TRIM($J21)="Hebrews",TRIM($J21)="Romans",TRIM($J21)="Romans-2",TRIM($J21)="Globe",TRIM($J21)="Globe-12",TRIM($J21)="Neptune P1"))),1,0)))</f>
        <v/>
      </c>
      <c r="Q20" s="43" t="n"/>
      <c r="R20" s="42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IF($I20&gt;0,1,0),
      0
   ),
0))</f>
        <v/>
      </c>
      <c r="S20" s="42">
        <f>IF(OR($A20="Annual Leave",$A21="Annual Leave"),IF($A20="Annual Leave",8,0),0)</f>
        <v/>
      </c>
      <c r="T20" s="96" t="n"/>
      <c r="U20" s="144">
        <f>MAX(0,40-Y20)</f>
        <v/>
      </c>
      <c r="V20" s="351">
        <f>IF(OR($C20="",$D20=""),0,
 IF(OR($A20="Holiday",$A21="Holiday"),0,
 IF(AND(NOT(OR($A20="Annual Leave",$A21="Annual Leave")),$A20="Off day"),0,
  IF($I20+$I21&gt;=8,IF($I20&gt;=8,8,$I20),$I20)
  )))</f>
        <v/>
      </c>
      <c r="W20" s="351">
        <f>MAX(0,V20-U20)</f>
        <v/>
      </c>
      <c r="X20" s="351">
        <f>IF(C20="","",C20-WEEKDAY(C20,1)+1)</f>
        <v/>
      </c>
      <c r="Y20" s="351">
        <f>SUMPRODUCT(($X$14:$X19=X20)*(($V$14:$V19)+($O$14:$O19)))+IF(X20=X14,$L$11,0)</f>
        <v/>
      </c>
      <c r="Z20" s="351" t="n"/>
      <c r="AA20" s="351" t="n"/>
      <c r="AB20" s="351" t="n"/>
      <c r="AC20" s="351" t="n"/>
      <c r="AD20" s="351" t="n"/>
      <c r="AE20" s="351" t="n"/>
      <c r="AF20" s="351" t="n"/>
    </row>
    <row r="21" ht="24" customHeight="1" s="348" thickBot="1">
      <c r="A21" s="165" t="inlineStr">
        <is>
          <t>On Day</t>
        </is>
      </c>
      <c r="B21" s="284" t="n"/>
      <c r="C21" s="94">
        <f>C20</f>
        <v/>
      </c>
      <c r="D21" s="287" t="n"/>
      <c r="E21" s="288">
        <f>IF(D21="", "",
 IF(D21=TIME(0,0,0), 0,
 IF(AND(D21&gt;=TIME(0,0,1), D21&lt;=TIME(2,0,0)), TIME(7,0,0),
 IF(AND(D21&gt;=TIME(6,0,0), D21&lt;=TIME(8,0,0)), TIME(12,0,0),
 IF(AND(D21&gt;TIME(8,0,0), D21&lt;=TIME(13,59,0)), TIME(15,0,0),
 IF(AND(D21&gt;=TIME(14,0,0), D21&lt;=TIME(17,59,0)), TIME(21,0,0),
 IF(AND(D21&gt;=TIME(18,0,0), D21&lt;=TIME(21,59,0)), TIME(0,0,0),
 IF(AND(D21&gt;=TIME(22,0,0), D21&lt;=TIME(23,59,59)), TIME(7,0,0), ""))))))))</f>
        <v/>
      </c>
      <c r="F21" s="167" t="n"/>
      <c r="G21" s="288">
        <f>IF(AND(D21&gt;=TIME(6,0,0),D21&lt;=TIME(8,0,0)),E21,"")</f>
        <v/>
      </c>
      <c r="H21" s="287" t="n"/>
      <c r="I21" s="95">
        <f>ROUND(IF(OR(D21="",E21="",E21=0),0,IF(H21="",MOD(E21-D21,1)*24,MOD(H21-D21,1)*24)),2)</f>
        <v/>
      </c>
      <c r="J21" s="169" t="n"/>
      <c r="K21" s="285" t="n"/>
      <c r="L21" s="271" t="n"/>
      <c r="M21" s="286">
        <f>MAX(0,V21-W21)</f>
        <v/>
      </c>
      <c r="N21" s="289">
        <f>(IF(OR($C21="",$D21=""),0,
 IF(OR($A20="Holiday",$A21="Holiday"),
    IF(ISNUMBER(MATCH(TRIM($B21),{"Phagwah","Good Friday","Easter Monday","Labour Day","Christmas","Eid ul Azha","Romans-2","Globe-12","Neptune P1"},0)),0,$I21),
 IF(AND(NOT(OR($A20="Annual Leave",$A21="Annual Leave")),$A21="Off day"),$I21,
  MAX(0,$I21-$V21)
  ))))+W21</f>
        <v/>
      </c>
      <c r="O21" s="289">
        <f>IF(AND(OR($A20="Holiday",$A21="Holiday"),
        ISNUMBER(MATCH(TRIM($B21),{"Phagwah","Good Friday","Easter Monday","Labour Day","Christmas","Eid ul Azha","Romans-2","Globe-12","Neptune P1"},0))),
   $I21,0)</f>
        <v/>
      </c>
      <c r="P21" s="289">
        <f>IF(OR($O$7="Canteen",$O$7="Head Office"),0,IF($I21&lt;=0,0,IF(AND($I20&lt;=0,OR(TRIM($J21)="Hebrews",TRIM($J21)="Romans",TRIM($J21)="Romans-2",TRIM($J21)="Globe",TRIM($J21)="Globe-12",TRIM($J21)="Neptune P1")),1,0)))</f>
        <v/>
      </c>
      <c r="Q21" s="290" t="n"/>
      <c r="R21" s="289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IF(AND($I20=0,$I21&gt;0),1,0),
      0
   ),
0))</f>
        <v/>
      </c>
      <c r="S21" s="289">
        <f>IF(OR($A20="Annual Leave",$A21="Annual Leave"),IF(AND($A20&lt;&gt;"Annual Leave",$A21="Annual Leave"),8,0),0)</f>
        <v/>
      </c>
      <c r="T21" s="291" t="n"/>
      <c r="U21" s="144">
        <f>MAX(0,40-Y21)</f>
        <v/>
      </c>
      <c r="V21" s="351">
        <f>IF(OR($C21="",$D21=""),0,
 IF(OR($A20="Holiday",$A21="Holiday"),0,
 IF(AND(NOT(OR($A20="Annual Leave",$A21="Annual Leave")),$A21="Off day"),0,
  IF($I20+$I21&gt;=8,IF($I20&gt;=8,0,8-$I20),$I21)
  )))</f>
        <v/>
      </c>
      <c r="W21" s="351">
        <f>MAX(0,V21-U21)</f>
        <v/>
      </c>
      <c r="X21" s="351">
        <f>IF(C21="","",C21-WEEKDAY(C21,1)+1)</f>
        <v/>
      </c>
      <c r="Y21" s="351">
        <f>SUMPRODUCT(($X$14:$X20=X21)*(($V$14:$V20)+($O$14:$O20)))+IF(X21=X14,$L$11,0)</f>
        <v/>
      </c>
      <c r="Z21" s="351" t="n"/>
      <c r="AA21" s="351" t="n"/>
      <c r="AB21" s="351" t="n"/>
      <c r="AC21" s="351" t="n"/>
      <c r="AD21" s="351" t="n"/>
      <c r="AE21" s="351" t="n"/>
      <c r="AF21" s="351" t="n"/>
    </row>
    <row r="22" ht="24" customHeight="1" s="348" thickBot="1">
      <c r="A22" s="170" t="inlineStr">
        <is>
          <t>On Day</t>
        </is>
      </c>
      <c r="B22" s="292" t="n"/>
      <c r="C22" s="97">
        <f>C20+1</f>
        <v/>
      </c>
      <c r="D22" s="44" t="n"/>
      <c r="E22" s="171">
        <f>IF(D22="", "",
 IF(D22=TIME(0,0,0), 0,
 IF(AND(D22&gt;=TIME(0,0,1), D22&lt;=TIME(2,0,0)), TIME(7,0,0),
 IF(AND(D22&gt;=TIME(6,0,0), D22&lt;=TIME(8,0,0)), TIME(12,0,0),
 IF(AND(D22&gt;TIME(8,0,0), D22&lt;=TIME(13,59,0)), TIME(15,0,0),
 IF(AND(D22&gt;=TIME(14,0,0), D22&lt;=TIME(17,59,0)), TIME(21,0,0),
 IF(AND(D22&gt;=TIME(18,0,0), D22&lt;=TIME(21,59,0)), TIME(0,0,0),
 IF(AND(D22&gt;=TIME(22,0,0), D22&lt;=TIME(23,59,59)), TIME(7,0,0), ""))))))))</f>
        <v/>
      </c>
      <c r="F22" s="172" t="n"/>
      <c r="G22" s="171">
        <f>IF(AND(D22&gt;=TIME(6,0,0),D22&lt;=TIME(8,0,0)),E22,"")</f>
        <v/>
      </c>
      <c r="H22" s="44" t="n"/>
      <c r="I22" s="45">
        <f>ROUND(IF(OR(D22="",E22="",E22=0),0,IF(H22="",MOD(E22-D22,1)*24,MOD(H22-D22,1)*24)),2)</f>
        <v/>
      </c>
      <c r="J22" s="173" t="n"/>
      <c r="K22" s="293" t="n"/>
      <c r="L22" s="271" t="n"/>
      <c r="M22" s="294">
        <f>MAX(0,V22-W22)</f>
        <v/>
      </c>
      <c r="N22" s="46">
        <f>(IF(OR($C22="",$D22=""),0,
 IF(OR($A22="Holiday",$A23="Holiday"),
    IF(ISNUMBER(MATCH(TRIM($B22),{"Phagwah","Good Friday","Easter Monday","Labour Day","Christmas","Eid ul Azha","Romans-2","Globe-12","Neptune P1"},0)),0,$I22),
 IF(AND(NOT(OR($A22="Annual Leave",$A23="Annual Leave")),$A22="Off day"),$I22,
  MAX(0,$I22-$V22)
  ))))+W22</f>
        <v/>
      </c>
      <c r="O22" s="46">
        <f>IF(AND(OR($A22="Holiday",$A23="Holiday"),
        ISNUMBER(MATCH(TRIM($B22),{"Phagwah","Good Friday","Easter Monday","Labour Day","Christmas","Eid ul Azha","Romans-2","Globe-12","Neptune P1"},0))),
   $I22,0)</f>
        <v/>
      </c>
      <c r="P22" s="46">
        <f>IF(OR($O$7="Canteen",$O$7="Head Office"),0,IF($I22&lt;=0,0,IF(OR(OR(TRIM($J22)="Hebrews",TRIM($J22)="Romans",TRIM($J22)="Romans-2",TRIM($J22)="Globe",TRIM($J22)="Globe-12",TRIM($J22)="Neptune P1"),AND($I23&gt;0,OR(TRIM($J23)="Hebrews",TRIM($J23)="Romans",TRIM($J23)="Romans-2",TRIM($J23)="Globe",TRIM($J23)="Globe-12",TRIM($J23)="Neptune P1"))),1,0)))</f>
        <v/>
      </c>
      <c r="Q22" s="47" t="n"/>
      <c r="R22" s="46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IF($I22&gt;0,1,0),
      0
   ),
0))</f>
        <v/>
      </c>
      <c r="S22" s="46">
        <f>IF(OR($A22="Annual Leave",$A23="Annual Leave"),IF($A22="Annual Leave",8,0),0)</f>
        <v/>
      </c>
      <c r="T22" s="48" t="n"/>
      <c r="U22" s="144">
        <f>MAX(0,40-Y22)</f>
        <v/>
      </c>
      <c r="V22" s="351">
        <f>IF(OR($C22="",$D22=""),0,
 IF(OR($A22="Holiday",$A23="Holiday"),0,
 IF(AND(NOT(OR($A22="Annual Leave",$A23="Annual Leave")),$A22="Off day"),0,
  IF($I22+$I23&gt;=8,IF($I22&gt;=8,8,$I22),$I22)
  )))</f>
        <v/>
      </c>
      <c r="W22" s="351">
        <f>MAX(0,V22-U22)</f>
        <v/>
      </c>
      <c r="X22" s="351">
        <f>IF(C22="","",C22-WEEKDAY(C22,1)+1)</f>
        <v/>
      </c>
      <c r="Y22" s="351">
        <f>SUMPRODUCT(($X$14:$X21=X22)*(($V$14:$V21)+($O$14:$O21)))+IF(X22=X14,$L$11,0)</f>
        <v/>
      </c>
      <c r="Z22" s="351" t="n"/>
      <c r="AA22" s="351" t="n"/>
      <c r="AB22" s="351" t="n"/>
      <c r="AC22" s="351" t="n"/>
      <c r="AD22" s="351" t="n"/>
      <c r="AE22" s="351" t="n"/>
      <c r="AF22" s="351" t="n"/>
    </row>
    <row r="23" ht="24" customHeight="1" s="348" thickBot="1">
      <c r="A23" s="170" t="inlineStr">
        <is>
          <t>On Day</t>
        </is>
      </c>
      <c r="B23" s="292" t="n"/>
      <c r="C23" s="98">
        <f>C22</f>
        <v/>
      </c>
      <c r="D23" s="49" t="n"/>
      <c r="E23" s="174">
        <f>IF(D23="", "",
 IF(D23=TIME(0,0,0), 0,
 IF(AND(D23&gt;=TIME(0,0,1), D23&lt;=TIME(2,0,0)), TIME(7,0,0),
 IF(AND(D23&gt;=TIME(6,0,0), D23&lt;=TIME(8,0,0)), TIME(12,0,0),
 IF(AND(D23&gt;TIME(8,0,0), D23&lt;=TIME(13,59,0)), TIME(15,0,0),
 IF(AND(D23&gt;=TIME(14,0,0), D23&lt;=TIME(17,59,0)), TIME(21,0,0),
 IF(AND(D23&gt;=TIME(18,0,0), D23&lt;=TIME(21,59,0)), TIME(0,0,0),
 IF(AND(D23&gt;=TIME(22,0,0), D23&lt;=TIME(23,59,59)), TIME(7,0,0), ""))))))))</f>
        <v/>
      </c>
      <c r="F23" s="175" t="n"/>
      <c r="G23" s="174">
        <f>IF(AND(D23&gt;=TIME(6,0,0),D23&lt;=TIME(8,0,0)),E23,"")</f>
        <v/>
      </c>
      <c r="H23" s="49" t="n"/>
      <c r="I23" s="50">
        <f>ROUND(IF(OR(D23="",E23="",E23=0),0,IF(H23="",MOD(E23-D23,1)*24,MOD(H23-D23,1)*24)),2)</f>
        <v/>
      </c>
      <c r="J23" s="173" t="n"/>
      <c r="K23" s="293" t="n"/>
      <c r="L23" s="271" t="n"/>
      <c r="M23" s="294">
        <f>MAX(0,V23-W23)</f>
        <v/>
      </c>
      <c r="N23" s="51">
        <f>(IF(OR($C23="",$D23=""),0,
 IF(OR($A22="Holiday",$A23="Holiday"),
    IF(ISNUMBER(MATCH(TRIM($B23),{"Phagwah","Good Friday","Easter Monday","Labour Day","Christmas","Eid ul Azha","Romans-2","Globe-12","Neptune P1"},0)),0,$I23),
 IF(AND(NOT(OR($A22="Annual Leave",$A23="Annual Leave")),$A23="Off day"),$I23,
  MAX(0,$I23-$V23)
  ))))+W23</f>
        <v/>
      </c>
      <c r="O23" s="51">
        <f>IF(AND(OR($A22="Holiday",$A23="Holiday"),
        ISNUMBER(MATCH(TRIM($B23),{"Phagwah","Good Friday","Easter Monday","Labour Day","Christmas","Eid ul Azha","Romans-2","Globe-12","Neptune P1"},0))),
   $I23,0)</f>
        <v/>
      </c>
      <c r="P23" s="51">
        <f>IF(OR($O$7="Canteen",$O$7="Head Office"),0,IF($I23&lt;=0,0,IF(AND($I22&lt;=0,OR(TRIM($J23)="Hebrews",TRIM($J23)="Romans",TRIM($J23)="Romans-2",TRIM($J23)="Globe",TRIM($J23)="Globe-12",TRIM($J23)="Neptune P1")),1,0)))</f>
        <v/>
      </c>
      <c r="Q23" s="52" t="n"/>
      <c r="R23" s="51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IF(AND($I22=0,$I23&gt;0),1,0),
      0
   ),
0))</f>
        <v/>
      </c>
      <c r="S23" s="51">
        <f>IF(OR($A22="Annual Leave",$A23="Annual Leave"),IF(AND($A22&lt;&gt;"Annual Leave",$A23="Annual Leave"),8,0),0)</f>
        <v/>
      </c>
      <c r="T23" s="53" t="n"/>
      <c r="U23" s="144">
        <f>MAX(0,40-Y23)</f>
        <v/>
      </c>
      <c r="V23" s="351">
        <f>IF(OR($C23="",$D23=""),0,
 IF(OR($A22="Holiday",$A23="Holiday"),0,
 IF(AND(NOT(OR($A22="Annual Leave",$A23="Annual Leave")),$A23="Off day"),0,
  IF($I22+$I23&gt;=8,IF($I22&gt;=8,0,8-$I22),$I23)
  )))</f>
        <v/>
      </c>
      <c r="W23" s="351">
        <f>MAX(0,V23-U23)</f>
        <v/>
      </c>
      <c r="X23" s="351">
        <f>IF(C23="","",C23-WEEKDAY(C23,1)+1)</f>
        <v/>
      </c>
      <c r="Y23" s="351">
        <f>SUMPRODUCT(($X$14:$X22=X23)*(($V$14:$V22)+($O$14:$O22)))+IF(X23=X14,$L$11,0)</f>
        <v/>
      </c>
      <c r="Z23" s="351" t="n"/>
      <c r="AA23" s="351" t="n"/>
      <c r="AB23" s="351" t="n"/>
      <c r="AC23" s="351" t="n"/>
      <c r="AD23" s="351" t="n"/>
      <c r="AE23" s="351" t="n"/>
      <c r="AF23" s="351" t="n"/>
    </row>
    <row r="24" ht="24" customHeight="1" s="348" thickBot="1">
      <c r="A24" s="154" t="inlineStr">
        <is>
          <t>On Day</t>
        </is>
      </c>
      <c r="B24" s="273" t="n"/>
      <c r="C24" s="90">
        <f>C22+1</f>
        <v/>
      </c>
      <c r="D24" s="8" t="n"/>
      <c r="E24" s="155">
        <f>IF(D24="", "",
 IF(D24=TIME(0,0,0), 0,
 IF(AND(D24&gt;=TIME(0,0,1), D24&lt;=TIME(2,0,0)), TIME(7,0,0),
 IF(AND(D24&gt;=TIME(6,0,0), D24&lt;=TIME(8,0,0)), TIME(12,0,0),
 IF(AND(D24&gt;TIME(8,0,0), D24&lt;=TIME(13,59,0)), TIME(15,0,0),
 IF(AND(D24&gt;=TIME(14,0,0), D24&lt;=TIME(17,59,0)), TIME(21,0,0),
 IF(AND(D24&gt;=TIME(18,0,0), D24&lt;=TIME(21,59,0)), TIME(0,0,0),
 IF(AND(D24&gt;=TIME(22,0,0), D24&lt;=TIME(23,59,59)), TIME(7,0,0), ""))))))))</f>
        <v/>
      </c>
      <c r="F24" s="156" t="n"/>
      <c r="G24" s="155">
        <f>IF(AND(D24&gt;=TIME(6,0,0),D24&lt;=TIME(8,0,0)),E24,"")</f>
        <v/>
      </c>
      <c r="H24" s="8" t="n"/>
      <c r="I24" s="30">
        <f>ROUND(IF(OR(D24="",E24="",E24=0),0,IF(H24="",MOD(E24-D24,1)*24,MOD(H24-D24,1)*24)),2)</f>
        <v/>
      </c>
      <c r="J24" s="157" t="n"/>
      <c r="K24" s="274" t="n"/>
      <c r="L24" s="271" t="n"/>
      <c r="M24" s="275">
        <f>MAX(0,V24-W24)</f>
        <v/>
      </c>
      <c r="N24" s="9">
        <f>(IF(OR($C24="",$D24=""),0,
 IF(OR($A24="Holiday",$A25="Holiday"),
    IF(ISNUMBER(MATCH(TRIM($B24),{"Phagwah","Good Friday","Easter Monday","Labour Day","Christmas","Eid ul Azha","Romans-2","Globe-12","Neptune P1"},0)),0,$I24),
 IF(AND(NOT(OR($A24="Annual Leave",$A25="Annual Leave")),$A24="Off day"),$I24,
  MAX(0,$I24-$V24)
  ))))+W24</f>
        <v/>
      </c>
      <c r="O24" s="9">
        <f>IF(AND(OR($A24="Holiday",$A25="Holiday"),
        ISNUMBER(MATCH(TRIM($B24),{"Phagwah","Good Friday","Easter Monday","Labour Day","Christmas","Eid ul Azha","Romans-2","Globe-12","Neptune P1"},0))),
   $I24,0)</f>
        <v/>
      </c>
      <c r="P24" s="9">
        <f>IF(OR($O$7="Canteen",$O$7="Head Office"),0,IF($I24&lt;=0,0,IF(OR(OR(TRIM($J24)="Hebrews",TRIM($J24)="Romans",TRIM($J24)="Romans-2",TRIM($J24)="Globe",TRIM($J24)="Globe-12",TRIM($J24)="Neptune P1"),AND($I25&gt;0,OR(TRIM($J25)="Hebrews",TRIM($J25)="Romans",TRIM($J25)="Romans-2",TRIM($J25)="Globe",TRIM($J25)="Globe-12",TRIM($J25)="Neptune P1"))),1,0)))</f>
        <v/>
      </c>
      <c r="Q24" s="10" t="n"/>
      <c r="R24" s="9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IF($I24&gt;0,1,0),
      0
   ),
0))</f>
        <v/>
      </c>
      <c r="S24" s="9">
        <f>IF(OR($A24="Annual Leave",$A25="Annual Leave"),IF($A24="Annual Leave",8,0),0)</f>
        <v/>
      </c>
      <c r="T24" s="91" t="n"/>
      <c r="U24" s="144">
        <f>MAX(0,40-Y24)</f>
        <v/>
      </c>
      <c r="V24" s="351">
        <f>IF(OR($C24="",$D24=""),0,
 IF(OR($A24="Holiday",$A25="Holiday"),0,
 IF(AND(NOT(OR($A24="Annual Leave",$A25="Annual Leave")),$A24="Off day"),0,
  IF($I24+$I25&gt;=8,IF($I24&gt;=8,8,$I24),$I24)
  )))</f>
        <v/>
      </c>
      <c r="W24" s="351">
        <f>MAX(0,V24-U24)</f>
        <v/>
      </c>
      <c r="X24" s="351">
        <f>IF(C24="","",C24-WEEKDAY(C24,1)+1)</f>
        <v/>
      </c>
      <c r="Y24" s="351">
        <f>SUMPRODUCT(($X$14:$X23=X24)*(($V$14:$V23)+($O$14:$O23)))+IF(X24=X14,$L$11,0)</f>
        <v/>
      </c>
      <c r="Z24" s="351" t="n"/>
      <c r="AA24" s="351" t="n"/>
      <c r="AB24" s="351" t="n"/>
      <c r="AC24" s="351" t="n"/>
      <c r="AD24" s="351" t="n"/>
      <c r="AE24" s="351" t="n"/>
      <c r="AF24" s="351" t="n"/>
    </row>
    <row r="25" ht="24" customHeight="1" s="348" thickBot="1">
      <c r="A25" s="154" t="inlineStr">
        <is>
          <t>On Day</t>
        </is>
      </c>
      <c r="B25" s="273" t="n"/>
      <c r="C25" s="90">
        <f>C24</f>
        <v/>
      </c>
      <c r="D25" s="276" t="n"/>
      <c r="E25" s="277">
        <f>IF(D25="", "",
 IF(D25=TIME(0,0,0), 0,
 IF(AND(D25&gt;=TIME(0,0,1), D25&lt;=TIME(2,0,0)), TIME(7,0,0),
 IF(AND(D25&gt;=TIME(6,0,0), D25&lt;=TIME(8,0,0)), TIME(12,0,0),
 IF(AND(D25&gt;TIME(8,0,0), D25&lt;=TIME(13,59,0)), TIME(15,0,0),
 IF(AND(D25&gt;=TIME(14,0,0), D25&lt;=TIME(17,59,0)), TIME(21,0,0),
 IF(AND(D25&gt;=TIME(18,0,0), D25&lt;=TIME(21,59,0)), TIME(0,0,0),
 IF(AND(D25&gt;=TIME(22,0,0), D25&lt;=TIME(23,59,59)), TIME(7,0,0), ""))))))))</f>
        <v/>
      </c>
      <c r="F25" s="156" t="n"/>
      <c r="G25" s="277">
        <f>IF(AND(D25&gt;=TIME(6,0,0),D25&lt;=TIME(8,0,0)),E25,"")</f>
        <v/>
      </c>
      <c r="H25" s="276" t="n"/>
      <c r="I25" s="30">
        <f>ROUND(IF(OR(D25="",E25="",E25=0),0,IF(H25="",MOD(E25-D25,1)*24,MOD(H25-D25,1)*24)),2)</f>
        <v/>
      </c>
      <c r="J25" s="158" t="n"/>
      <c r="K25" s="274" t="n"/>
      <c r="L25" s="271" t="n"/>
      <c r="M25" s="275">
        <f>MAX(0,V25-W25)</f>
        <v/>
      </c>
      <c r="N25" s="278">
        <f>(IF(OR($C25="",$D25=""),0,
 IF(OR($A24="Holiday",$A25="Holiday"),
    IF(ISNUMBER(MATCH(TRIM($B25),{"Phagwah","Good Friday","Easter Monday","Labour Day","Christmas","Eid ul Azha","Romans-2","Globe-12","Neptune P1"},0)),0,$I25),
 IF(AND(NOT(OR($A24="Annual Leave",$A25="Annual Leave")),$A25="Off day"),$I25,
  MAX(0,$I25-$V25)
  ))))+W25</f>
        <v/>
      </c>
      <c r="O25" s="278">
        <f>IF(AND(OR($A24="Holiday",$A25="Holiday"),
        ISNUMBER(MATCH(TRIM($B25),{"Phagwah","Good Friday","Easter Monday","Labour Day","Christmas","Eid ul Azha","Romans-2","Globe-12","Neptune P1"},0))),
   $I25,0)</f>
        <v/>
      </c>
      <c r="P25" s="278">
        <f>IF(OR($O$7="Canteen",$O$7="Head Office"),0,IF($I25&lt;=0,0,IF(AND($I24&lt;=0,OR(TRIM($J25)="Hebrews",TRIM($J25)="Romans",TRIM($J25)="Romans-2",TRIM($J25)="Globe",TRIM($J25)="Globe-12",TRIM($J25)="Neptune P1")),1,0)))</f>
        <v/>
      </c>
      <c r="Q25" s="279" t="n"/>
      <c r="R25" s="278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IF(AND($I24=0,$I25&gt;0),1,0),
      0
   ),
0))</f>
        <v/>
      </c>
      <c r="S25" s="278">
        <f>IF(OR($A24="Annual Leave",$A25="Annual Leave"),IF(AND($A24&lt;&gt;"Annual Leave",$A25="Annual Leave"),8,0),0)</f>
        <v/>
      </c>
      <c r="T25" s="280" t="n"/>
      <c r="U25" s="144">
        <f>MAX(0,40-Y25)</f>
        <v/>
      </c>
      <c r="V25" s="351">
        <f>IF(OR($C25="",$D25=""),0,
 IF(OR($A24="Holiday",$A25="Holiday"),0,
 IF(AND(NOT(OR($A24="Annual Leave",$A25="Annual Leave")),$A25="Off day"),0,
  IF($I24+$I25&gt;=8,IF($I24&gt;=8,0,8-$I24),$I25)
  )))</f>
        <v/>
      </c>
      <c r="W25" s="351">
        <f>MAX(0,V25-U25)</f>
        <v/>
      </c>
      <c r="X25" s="351">
        <f>IF(C25="","",C25-WEEKDAY(C25,1)+1)</f>
        <v/>
      </c>
      <c r="Y25" s="351">
        <f>SUMPRODUCT(($X$14:$X24=X25)*(($V$14:$V24)+($O$14:$O24)))+IF(X25=X14,$L$11,0)</f>
        <v/>
      </c>
      <c r="Z25" s="351" t="n"/>
      <c r="AA25" s="351" t="n"/>
      <c r="AB25" s="351" t="n"/>
      <c r="AC25" s="351" t="n"/>
      <c r="AD25" s="351" t="n"/>
      <c r="AE25" s="351" t="n"/>
      <c r="AF25" s="351" t="n"/>
    </row>
    <row r="26" ht="24" customHeight="1" s="348" thickBot="1">
      <c r="A26" s="159" t="inlineStr">
        <is>
          <t>On Day</t>
        </is>
      </c>
      <c r="B26" s="281" t="n"/>
      <c r="C26" s="92">
        <f>C24+1</f>
        <v/>
      </c>
      <c r="D26" s="31" t="n"/>
      <c r="E26" s="160">
        <f>IF(D26="", "",
 IF(D26=TIME(0,0,0), 0,
 IF(AND(D26&gt;=TIME(0,0,1), D26&lt;=TIME(2,0,0)), TIME(7,0,0),
 IF(AND(D26&gt;=TIME(6,0,0), D26&lt;=TIME(8,0,0)), TIME(12,0,0),
 IF(AND(D26&gt;TIME(8,0,0), D26&lt;=TIME(13,59,0)), TIME(15,0,0),
 IF(AND(D26&gt;=TIME(14,0,0), D26&lt;=TIME(17,59,0)), TIME(21,0,0),
 IF(AND(D26&gt;=TIME(18,0,0), D26&lt;=TIME(21,59,0)), TIME(0,0,0),
 IF(AND(D26&gt;=TIME(22,0,0), D26&lt;=TIME(23,59,59)), TIME(7,0,0), ""))))))))</f>
        <v/>
      </c>
      <c r="F26" s="161" t="n"/>
      <c r="G26" s="160">
        <f>IF(AND(D26&gt;=TIME(6,0,0),D26&lt;=TIME(8,0,0)),E26,"")</f>
        <v/>
      </c>
      <c r="H26" s="31" t="n"/>
      <c r="I26" s="32">
        <f>ROUND(IF(OR(D26="",E26="",E26=0),0,IF(H26="",MOD(E26-D26,1)*24,MOD(H26-D26,1)*24)),2)</f>
        <v/>
      </c>
      <c r="J26" s="162" t="n"/>
      <c r="K26" s="282" t="n"/>
      <c r="L26" s="271" t="n"/>
      <c r="M26" s="283">
        <f>MAX(0,V26-W26)</f>
        <v/>
      </c>
      <c r="N26" s="33">
        <f>(IF(OR($C26="",$D26=""),0,
 IF(OR($A26="Holiday",$A27="Holiday"),
    IF(ISNUMBER(MATCH(TRIM($B26),{"Phagwah","Good Friday","Easter Monday","Labour Day","Christmas","Eid ul Azha","Romans-2","Globe-12","Neptune P1"},0)),0,$I26),
 IF(AND(NOT(OR($A26="Annual Leave",$A27="Annual Leave")),$A26="Off day"),$I26,
  MAX(0,$I26-$V26)
  ))))+W26</f>
        <v/>
      </c>
      <c r="O26" s="33">
        <f>IF(AND(OR($A26="Holiday",$A27="Holiday"),
        ISNUMBER(MATCH(TRIM($B26),{"Phagwah","Good Friday","Easter Monday","Labour Day","Christmas","Eid ul Azha","Romans-2","Globe-12","Neptune P1"},0))),
   $I26,0)</f>
        <v/>
      </c>
      <c r="P26" s="33">
        <f>IF(OR($O$7="Canteen",$O$7="Head Office"),0,IF($I26&lt;=0,0,IF(OR(OR(TRIM($J26)="Hebrews",TRIM($J26)="Romans",TRIM($J26)="Romans-2",TRIM($J26)="Globe",TRIM($J26)="Globe-12",TRIM($J26)="Neptune P1"),AND($I27&gt;0,OR(TRIM($J27)="Hebrews",TRIM($J27)="Romans",TRIM($J27)="Romans-2",TRIM($J27)="Globe",TRIM($J27)="Globe-12",TRIM($J27)="Neptune P1"))),1,0)))</f>
        <v/>
      </c>
      <c r="Q26" s="34" t="n"/>
      <c r="R26" s="33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IF($I26&gt;0,1,0),
      0
   ),
0))</f>
        <v/>
      </c>
      <c r="S26" s="33">
        <f>IF(OR($A26="Annual Leave",$A27="Annual Leave"),IF($A26="Annual Leave",8,0),0)</f>
        <v/>
      </c>
      <c r="T26" s="35" t="n"/>
      <c r="U26" s="144">
        <f>MAX(0,40-Y26)</f>
        <v/>
      </c>
      <c r="V26" s="351">
        <f>IF(OR($C26="",$D26=""),0,
 IF(OR($A26="Holiday",$A27="Holiday"),0,
 IF(AND(NOT(OR($A26="Annual Leave",$A27="Annual Leave")),$A26="Off day"),0,
  IF($I26+$I27&gt;=8,IF($I26&gt;=8,8,$I26),$I26)
  )))</f>
        <v/>
      </c>
      <c r="W26" s="351">
        <f>MAX(0,V26-U26)</f>
        <v/>
      </c>
      <c r="X26" s="351">
        <f>IF(C26="","",C26-WEEKDAY(C26,1)+1)</f>
        <v/>
      </c>
      <c r="Y26" s="351">
        <f>SUMPRODUCT(($X$14:$X25=X26)*(($V$14:$V25)+($O$14:$O25)))+IF(X26=X14,$L$11,0)</f>
        <v/>
      </c>
      <c r="Z26" s="351" t="n"/>
      <c r="AA26" s="351" t="n"/>
      <c r="AB26" s="351" t="n"/>
      <c r="AC26" s="351" t="n"/>
      <c r="AD26" s="351" t="n"/>
      <c r="AE26" s="351" t="n"/>
      <c r="AF26" s="351" t="n"/>
    </row>
    <row r="27" ht="24" customHeight="1" s="348" thickBot="1">
      <c r="A27" s="159" t="inlineStr">
        <is>
          <t>On Day</t>
        </is>
      </c>
      <c r="B27" s="281" t="n"/>
      <c r="C27" s="93">
        <f>C26</f>
        <v/>
      </c>
      <c r="D27" s="36" t="n"/>
      <c r="E27" s="163">
        <f>IF(D27="", "",
 IF(D27=TIME(0,0,0), 0,
 IF(AND(D27&gt;=TIME(0,0,1), D27&lt;=TIME(2,0,0)), TIME(7,0,0),
 IF(AND(D27&gt;=TIME(6,0,0), D27&lt;=TIME(8,0,0)), TIME(12,0,0),
 IF(AND(D27&gt;TIME(8,0,0), D27&lt;=TIME(13,59,0)), TIME(15,0,0),
 IF(AND(D27&gt;=TIME(14,0,0), D27&lt;=TIME(17,59,0)), TIME(21,0,0),
 IF(AND(D27&gt;=TIME(18,0,0), D27&lt;=TIME(21,59,0)), TIME(0,0,0),
 IF(AND(D27&gt;=TIME(22,0,0), D27&lt;=TIME(23,59,59)), TIME(7,0,0), ""))))))))</f>
        <v/>
      </c>
      <c r="F27" s="164" t="n"/>
      <c r="G27" s="163">
        <f>IF(AND(D27&gt;=TIME(6,0,0),D27&lt;=TIME(8,0,0)),E27,"")</f>
        <v/>
      </c>
      <c r="H27" s="36" t="n"/>
      <c r="I27" s="37">
        <f>ROUND(IF(OR(D27="",E27="",E27=0),0,IF(H27="",MOD(E27-D27,1)*24,MOD(H27-D27,1)*24)),2)</f>
        <v/>
      </c>
      <c r="J27" s="162" t="n"/>
      <c r="K27" s="282" t="n"/>
      <c r="L27" s="271" t="n"/>
      <c r="M27" s="283">
        <f>MAX(0,V27-W27)</f>
        <v/>
      </c>
      <c r="N27" s="38">
        <f>(IF(OR($C27="",$D27=""),0,
 IF(OR($A26="Holiday",$A27="Holiday"),
    IF(ISNUMBER(MATCH(TRIM($B27),{"Phagwah","Good Friday","Easter Monday","Labour Day","Christmas","Eid ul Azha","Romans-2","Globe-12","Neptune P1"},0)),0,$I27),
 IF(AND(NOT(OR($A26="Annual Leave",$A27="Annual Leave")),$A27="Off day"),$I27,
  MAX(0,$I27-$V27)
  ))))+W27</f>
        <v/>
      </c>
      <c r="O27" s="38">
        <f>IF(AND(OR($A26="Holiday",$A27="Holiday"),
        ISNUMBER(MATCH(TRIM($B27),{"Phagwah","Good Friday","Easter Monday","Labour Day","Christmas","Eid ul Azha","Romans-2","Globe-12","Neptune P1"},0))),
   $I27,0)</f>
        <v/>
      </c>
      <c r="P27" s="38">
        <f>IF(OR($O$7="Canteen",$O$7="Head Office"),0,IF($I27&lt;=0,0,IF(AND($I26&lt;=0,OR(TRIM($J27)="Hebrews",TRIM($J27)="Romans",TRIM($J27)="Romans-2",TRIM($J27)="Globe",TRIM($J27)="Globe-12",TRIM($J27)="Neptune P1")),1,0)))</f>
        <v/>
      </c>
      <c r="Q27" s="39" t="n"/>
      <c r="R27" s="38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IF(AND($I26=0,$I27&gt;0),1,0),
      0
   ),
0))</f>
        <v/>
      </c>
      <c r="S27" s="38">
        <f>IF(OR($A26="Annual Leave",$A27="Annual Leave"),IF(AND($A26&lt;&gt;"Annual Leave",$A27="Annual Leave"),8,0),0)</f>
        <v/>
      </c>
      <c r="T27" s="40" t="n"/>
      <c r="U27" s="144">
        <f>MAX(0,40-Y27)</f>
        <v/>
      </c>
      <c r="V27" s="351">
        <f>IF(OR($C27="",$D27=""),0,
 IF(OR($A26="Holiday",$A27="Holiday"),0,
 IF(AND(NOT(OR($A26="Annual Leave",$A27="Annual Leave")),$A27="Off day"),0,
  IF($I26+$I27&gt;=8,IF($I26&gt;=8,0,8-$I26),$I27)
  )))</f>
        <v/>
      </c>
      <c r="W27" s="351">
        <f>MAX(0,V27-U27)</f>
        <v/>
      </c>
      <c r="X27" s="351">
        <f>IF(C27="","",C27-WEEKDAY(C27,1)+1)</f>
        <v/>
      </c>
      <c r="Y27" s="351">
        <f>SUMPRODUCT(($X$14:$X26=X27)*(($V$14:$V26)+($O$14:$O26)))+IF(X27=X14,$L$11,0)</f>
        <v/>
      </c>
      <c r="Z27" s="351" t="n"/>
      <c r="AA27" s="351" t="n"/>
      <c r="AB27" s="351" t="n"/>
      <c r="AC27" s="351" t="n"/>
      <c r="AD27" s="351" t="n"/>
      <c r="AE27" s="351" t="n"/>
      <c r="AF27" s="351" t="n"/>
    </row>
    <row r="28" ht="24" customHeight="1" s="348" thickBot="1">
      <c r="A28" s="176" t="n"/>
      <c r="B28" s="176" t="n"/>
      <c r="C28" s="145" t="n"/>
      <c r="D28" s="6" t="n"/>
      <c r="E28" s="14" t="n"/>
      <c r="F28" s="6" t="n"/>
      <c r="G28" s="6" t="n"/>
      <c r="H28" s="336" t="n"/>
      <c r="I28" s="351" t="n"/>
      <c r="J28" s="336" t="n"/>
      <c r="K28" s="336" t="n"/>
      <c r="L28" s="336" t="n"/>
      <c r="M28" s="99">
        <f>MAX(0,V28-W28)</f>
        <v/>
      </c>
      <c r="N28" s="99">
        <f>(IF(OR($C28="",$D28=""),0,
 IF(OR($A28="Holiday",$A29="Holiday"),
    IF(ISNUMBER(MATCH(TRIM($B28),{"Phagwah","Good Friday","Easter Monday","Labour Day","Christmas","Eid ul Azha","Romans-2","Globe-12","Neptune P1"},0)),0,$I28),
 IF(AND(NOT(OR($A28="Annual Leave",$A29="Annual Leave")),$A28="Off day"),$I28,
  MAX(0,$I28-$V28)
  ))))+W28</f>
        <v/>
      </c>
      <c r="O28" s="99">
        <f>IF(AND(OR($A28="Holiday",$A29="Holiday"),
        ISNUMBER(MATCH(TRIM($B28),{"Phagwah","Good Friday","Easter Monday","Labour Day","Christmas","Eid ul Azha","Romans-2","Globe-12","Neptune P1"},0))),
   $I28,0)</f>
        <v/>
      </c>
      <c r="P28" s="99">
        <f>IF(OR($O$7="Canteen",$O$7="Head Office"),0,IF($I28&lt;=0,0,IF(OR(OR(TRIM($J28)="Hebrews",TRIM($J28)="Romans",TRIM($J28)="Romans-2",TRIM($J28)="Globe",TRIM($J28)="Globe-12",TRIM($J28)="Neptune P1"),AND($I29&gt;0,OR(TRIM($J29)="Hebrews",TRIM($J29)="Romans",TRIM($J29)="Romans-2",TRIM($J29)="Globe",TRIM($J29)="Globe-12",TRIM($J29)="Neptune P1"))),1,0)))</f>
        <v/>
      </c>
      <c r="Q28" s="178" t="n"/>
      <c r="R28" s="15" t="n"/>
      <c r="S28" s="99">
        <f>IF(OR($A28="Annual Leave",$A29="Annual Leave"),IF($A28="Annual Leave",8,0),0)</f>
        <v/>
      </c>
      <c r="T28" s="100">
        <f>SUM(T14:T27)</f>
        <v/>
      </c>
      <c r="U28" s="144">
        <f>MAX(0,40-Y28)</f>
        <v/>
      </c>
      <c r="V28" s="351">
        <f>IF(OR($C28="",$D28=""),0,
 IF(OR($A28="Holiday",$A29="Holiday"),0,
 IF(AND(NOT(OR($A28="Annual Leave",$A29="Annual Leave")),$A28="Off day"),0,
  IF($I28+$I29&gt;=8,IF($I28&gt;=8,8,$I28),$I28)
  )))</f>
        <v/>
      </c>
      <c r="W28" s="351">
        <f>MAX(0,V28-U28)</f>
        <v/>
      </c>
      <c r="X28" s="351">
        <f>IF(C28="","",C28-WEEKDAY(C28,1)+1)</f>
        <v/>
      </c>
      <c r="Y28" s="351">
        <f>SUMPRODUCT(($X$14:$X27=X28)*(($V$14:$V27)+($O$14:$O27)))+IF(X28=X14,$L$11,0)</f>
        <v/>
      </c>
      <c r="Z28" s="351" t="n"/>
      <c r="AA28" s="351" t="n"/>
      <c r="AB28" s="351" t="n"/>
      <c r="AC28" s="351" t="n"/>
      <c r="AD28" s="351" t="n"/>
      <c r="AE28" s="351" t="n"/>
      <c r="AF28" s="351" t="n"/>
    </row>
    <row r="29" hidden="1" ht="15.75" customHeight="1" s="348" thickBot="1">
      <c r="A29" s="179" t="n"/>
      <c r="B29" s="176" t="n"/>
      <c r="C29" s="145" t="n"/>
      <c r="D29" s="6" t="n"/>
      <c r="E29" s="295">
        <f>IF(D29="", "",
 IF(D29=TIME(0,0,0), 0,
 IF(AND(D29&gt;=TIME(0,0,1), D29&lt;=TIME(2,0,0)), TIME(7,0,0),
 IF(AND(D29&gt;=TIME(6,0,0), D29&lt;=TIME(8,0,0)), TIME(12,0,0),
 IF(AND(D29&gt;TIME(8,0,0), D29&lt;=TIME(13,59,0)), TIME(15,0,0),
 IF(AND(D29&gt;=TIME(14,0,0), D29&lt;=TIME(17,59,0)), TIME(21,0,0),
 IF(AND(D29&gt;=TIME(18,0,0), D29&lt;=TIME(21,59,0)), TIME(0,0,0),
 IF(AND(D29&gt;=TIME(22,0,0), D29&lt;=TIME(23,59,59)), TIME(7,0,0), ""))))))))</f>
        <v/>
      </c>
      <c r="F29" s="6" t="n"/>
      <c r="G29" s="6" t="n"/>
      <c r="H29" s="6" t="n"/>
      <c r="I29" s="6" t="n"/>
      <c r="J29" s="6" t="n"/>
      <c r="K29" s="6" t="n"/>
      <c r="L29" s="6" t="n"/>
      <c r="M29" s="4">
        <f>MAX(0,V29-W29)</f>
        <v/>
      </c>
      <c r="N29" s="4">
        <f>(IF(OR($C29="",$D29=""),0,
 IF(OR($A28="Holiday",$A29="Holiday"),
    IF(ISNUMBER(MATCH(TRIM($B29),{"Phagwah","Good Friday","Easter Monday","Labour Day","Christmas","Eid ul Azha","Romans-2","Globe-12","Neptune P1"},0)),0,$I29),
 IF(AND(NOT(OR($A28="Annual Leave",$A29="Annual Leave")),$A29="Off day"),$I29,
  MAX(0,$I29-$V29)
  ))))+W29</f>
        <v/>
      </c>
      <c r="O29" s="4">
        <f>IF(AND(OR($A28="Holiday",$A29="Holiday"),
        ISNUMBER(MATCH(TRIM($B29),{"Phagwah","Good Friday","Easter Monday","Labour Day","Christmas","Eid ul Azha","Romans-2","Globe-12","Neptune P1"},0))),
   $I29,0)</f>
        <v/>
      </c>
      <c r="P29" s="4">
        <f>IF(OR($O$7="Canteen",$O$7="Head Office"),0,IF($I29&lt;=0,0,IF(AND($I28&lt;=0,OR(TRIM($J29)="Hebrews",TRIM($J29)="Romans",TRIM($J29)="Romans-2",TRIM($J29)="Globe",TRIM($J29)="Globe-12",TRIM($J29)="Neptune P1")),1,0)))</f>
        <v/>
      </c>
      <c r="Q29" s="6" t="n"/>
      <c r="R29" s="296">
        <f>IF(OR($O$7="Canteen",$O$7="Head Office"),0,IF(
  AND(
    SUMIFS(I:I, C:C, C29) &gt;= 8,
    COUNTIFS(C$14:C29, C29)=1,
    OR(
      TEXT(D29,"hh:mm:ss")="07:00:00",
      TEXT(D29,"hh:mm:ss")="15:00:00",
      TEXT(D29,"hh:mm:ss")="23:00:00",
      TEXT(D30,"hh:mm:ss")="07:00:00",
      TEXT(D30,"hh:mm:ss")="15:00:00",
      TEXT(D30,"hh:mm:ss")="23:00:00"
    )
  ),
  1,
  0
))</f>
        <v/>
      </c>
      <c r="S29" s="4">
        <f>IF(OR($A28="Annual Leave",$A29="Annual Leave"),IF(AND($A28&lt;&gt;"Annual Leave",$A29="Annual Leave"),8,0),0)</f>
        <v/>
      </c>
      <c r="T29" s="146" t="n"/>
      <c r="U29" s="351">
        <f>MAX(0,40-Y29)</f>
        <v/>
      </c>
      <c r="V29" s="351">
        <f>IF(OR($C29="",$D29=""),0,
 IF(OR($A28="Holiday",$A29="Holiday"),0,
 IF(AND(NOT(OR($A28="Annual Leave",$A29="Annual Leave")),$A29="Off day"),0,
  IF($I28+$I29&gt;=8,IF($I28&gt;=8,0,8-$I28),$I29)
  )))</f>
        <v/>
      </c>
      <c r="W29" s="351">
        <f>MAX(0,V29-U29)</f>
        <v/>
      </c>
      <c r="X29" s="351">
        <f>IF(C29="","",C29-WEEKDAY(C29,1)+1)</f>
        <v/>
      </c>
      <c r="Y29" s="351">
        <f>SUMPRODUCT(($X$14:$X28=X29)*(($V$14:$V28)+($O$14:$O28)))+IF(X29=X14,$L$11,0)</f>
        <v/>
      </c>
      <c r="Z29" s="351" t="n"/>
      <c r="AA29" s="351" t="n"/>
      <c r="AB29" s="351" t="n"/>
      <c r="AC29" s="351" t="n"/>
      <c r="AD29" s="351" t="n"/>
      <c r="AE29" s="351" t="n"/>
      <c r="AF29" s="351" t="n"/>
    </row>
    <row r="30" ht="24" customHeight="1" s="348" thickBot="1">
      <c r="A30" s="147" t="inlineStr">
        <is>
          <t>On Day</t>
        </is>
      </c>
      <c r="B30" s="180" t="n"/>
      <c r="C30" s="88">
        <f>C27+1</f>
        <v/>
      </c>
      <c r="D30" s="54" t="n"/>
      <c r="E30" s="148">
        <f>IF(D30="", "",
 IF(D30=TIME(0,0,0), 0,
 IF(AND(D30&gt;=TIME(0,0,1), D30&lt;=TIME(2,0,0)), TIME(7,0,0),
 IF(AND(D30&gt;=TIME(6,0,0), D30&lt;=TIME(8,0,0)), TIME(12,0,0),
 IF(AND(D30&gt;TIME(8,0,0), D30&lt;=TIME(13,59,0)), TIME(15,0,0),
 IF(AND(D30&gt;=TIME(14,0,0), D30&lt;=TIME(17,59,0)), TIME(21,0,0),
 IF(AND(D30&gt;=TIME(18,0,0), D30&lt;=TIME(21,59,0)), TIME(0,0,0),
 IF(AND(D30&gt;=TIME(22,0,0), D30&lt;=TIME(23,59,59)), TIME(7,0,0), ""))))))))</f>
        <v/>
      </c>
      <c r="F30" s="149" t="n"/>
      <c r="G30" s="148">
        <f>IF(AND(D30&gt;=TIME(6,0,0),D30&lt;=TIME(8,0,0)),E30,"")</f>
        <v/>
      </c>
      <c r="H30" s="54" t="n"/>
      <c r="I30" s="55">
        <f>ROUND(IF(OR(D30="",E30="",E30=0),0,IF(H30="",MOD(E30-D30,1)*24,MOD(H30-D30,1)*24)),2)</f>
        <v/>
      </c>
      <c r="J30" s="150" t="n"/>
      <c r="K30" s="270" t="n"/>
      <c r="L30" s="181" t="n"/>
      <c r="M30" s="272">
        <f>MAX(0,V30-W30)</f>
        <v/>
      </c>
      <c r="N30" s="56">
        <f>(IF(OR($C30="",$D30=""),0,
 IF(OR($A30="Holiday",$A31="Holiday"),
    IF(ISNUMBER(MATCH(TRIM($B30),{"Phagwah","Good Friday","Easter Monday","Labour Day","Christmas","Eid ul Azha","Romans-2","Globe-12","Neptune P1"},0)),0,$I30),
 IF(AND(NOT(OR($A30="Annual Leave",$A31="Annual Leave")),$A30="Off day"),$I30,
  MAX(0,$I30-$V30)
  ))))+W30</f>
        <v/>
      </c>
      <c r="O30" s="56">
        <f>IF(AND(OR($A30="Holiday",$A31="Holiday"),
        ISNUMBER(MATCH(TRIM($B30),{"Phagwah","Good Friday","Easter Monday","Labour Day","Christmas","Eid ul Azha","Romans-2","Globe-12","Neptune P1"},0))),
   $I30,0)</f>
        <v/>
      </c>
      <c r="P30" s="56">
        <f>IF(OR($O$7="Canteen",$O$7="Head Office"),0,IF($I30&lt;=0,0,IF(OR(OR(TRIM($J30)="Hebrews",TRIM($J30)="Romans",TRIM($J30)="Romans-2",TRIM($J30)="Globe",TRIM($J30)="Globe-12",TRIM($J30)="Neptune P1"),AND($I31&gt;0,OR(TRIM($J31)="Hebrews",TRIM($J31)="Romans",TRIM($J31)="Romans-2",TRIM($J31)="Globe",TRIM($J31)="Globe-12",TRIM($J31)="Neptune P1"))),1,0)))</f>
        <v/>
      </c>
      <c r="Q30" s="57" t="n"/>
      <c r="R30" s="56">
        <f>IF(OR($O$7="Canteen",$O$7="Head Office"),0,IF(
  AND(
    SUMIFS(I:I, C:C, C30) &gt;= 8,
    COUNTIFS(C$14:C30, C30)=1,
    OR(
      TEXT(D30,"hh:mm:ss")="07:00:00",
      TEXT(D30,"hh:mm:ss")="15:00:00",
      TEXT(D30,"hh:mm:ss")="23:00:00",
      TEXT(D31,"hh:mm:ss")="07:00:00",
      TEXT(D31,"hh:mm:ss")="15:00:00",
      TEXT(D31,"hh:mm:ss")="23:00:00"
    )
  ),
  1,
  0
))</f>
        <v/>
      </c>
      <c r="S30" s="56">
        <f>IF(OR($A30="Annual Leave",$A31="Annual Leave"),IF($A30="Annual Leave",8,0),0)</f>
        <v/>
      </c>
      <c r="T30" s="58" t="n"/>
      <c r="U30" s="144">
        <f>MAX(0,40-Y30)</f>
        <v/>
      </c>
      <c r="V30" s="151">
        <f>IF(OR($C30="",$D30=""),0,
 IF(OR($A30="Holiday",$A31="Holiday"),0,
 IF(AND(NOT(OR($A30="Annual Leave",$A31="Annual Leave")),$A30="Off day"),0,
  IF($I30+$I31&gt;=8,IF($I30&gt;=8,8,$I30),$I30)
  )))</f>
        <v/>
      </c>
      <c r="W30" s="151">
        <f>MAX(0,V30-U30)</f>
        <v/>
      </c>
      <c r="X30" s="151">
        <f>IF(C30="","",C30-WEEKDAY(C30,1)+1)</f>
        <v/>
      </c>
      <c r="Y30" s="151">
        <f>SUMPRODUCT(($X$14:$X29=X30)*(($V$14:$V29)+($O$14:$O29)))+IF(X30=X14,$L$11,0)</f>
        <v/>
      </c>
      <c r="Z30" s="151" t="n"/>
      <c r="AA30" s="151" t="n"/>
      <c r="AB30" s="151" t="n"/>
      <c r="AC30" s="351" t="n"/>
      <c r="AD30" s="351" t="n"/>
      <c r="AE30" s="351" t="n"/>
      <c r="AF30" s="351" t="n"/>
    </row>
    <row r="31" ht="24" customHeight="1" s="348" thickBot="1">
      <c r="A31" s="147" t="inlineStr">
        <is>
          <t>On Day</t>
        </is>
      </c>
      <c r="B31" s="182" t="n"/>
      <c r="C31" s="89">
        <f>C30</f>
        <v/>
      </c>
      <c r="D31" s="59" t="n"/>
      <c r="E31" s="152">
        <f>IF(D31="", "",
 IF(D31=TIME(0,0,0), 0,
 IF(AND(D31&gt;=TIME(0,0,1), D31&lt;=TIME(2,0,0)), TIME(7,0,0),
 IF(AND(D31&gt;=TIME(6,0,0), D31&lt;=TIME(8,0,0)), TIME(12,0,0),
 IF(AND(D31&gt;TIME(8,0,0), D31&lt;=TIME(13,59,0)), TIME(15,0,0),
 IF(AND(D31&gt;=TIME(14,0,0), D31&lt;=TIME(17,59,0)), TIME(21,0,0),
 IF(AND(D31&gt;=TIME(18,0,0), D31&lt;=TIME(21,59,0)), TIME(0,0,0),
 IF(AND(D31&gt;=TIME(22,0,0), D31&lt;=TIME(23,59,59)), TIME(7,0,0), ""))))))))</f>
        <v/>
      </c>
      <c r="F31" s="153" t="n"/>
      <c r="G31" s="152">
        <f>IF(AND(D31&gt;=TIME(6,0,0),D31&lt;=TIME(8,0,0)),E31,"")</f>
        <v/>
      </c>
      <c r="H31" s="59" t="n"/>
      <c r="I31" s="60">
        <f>ROUND(IF(OR(D31="",E31="",E31=0),0,IF(H31="",MOD(E31-D31,1)*24,MOD(H31-D31,1)*24)),2)</f>
        <v/>
      </c>
      <c r="J31" s="150" t="n"/>
      <c r="K31" s="270" t="n"/>
      <c r="L31" s="183" t="n"/>
      <c r="M31" s="272">
        <f>MAX(0,V31-W31)</f>
        <v/>
      </c>
      <c r="N31" s="61">
        <f>(IF(OR($C31="",$D31=""),0,
 IF(OR($A30="Holiday",$A31="Holiday"),
    IF(ISNUMBER(MATCH(TRIM($B31),{"Phagwah","Good Friday","Easter Monday","Labour Day","Christmas","Eid ul Azha","Romans-2","Globe-12","Neptune P1"},0)),0,$I31),
 IF(AND(NOT(OR($A30="Annual Leave",$A31="Annual Leave")),$A31="Off day"),$I31,
  MAX(0,$I31-$V31)
  ))))+W31</f>
        <v/>
      </c>
      <c r="O31" s="61">
        <f>IF(AND(OR($A30="Holiday",$A31="Holiday"),
        ISNUMBER(MATCH(TRIM($B31),{"Phagwah","Good Friday","Easter Monday","Labour Day","Christmas","Eid ul Azha","Romans-2","Globe-12","Neptune P1"},0))),
   $I31,0)</f>
        <v/>
      </c>
      <c r="P31" s="61">
        <f>IF(OR($O$7="Canteen",$O$7="Head Office"),0,IF($I31&lt;=0,0,IF(AND($I30&lt;=0,OR(TRIM($J31)="Hebrews",TRIM($J31)="Romans",TRIM($J31)="Romans-2",TRIM($J31)="Globe",TRIM($J31)="Globe-12",TRIM($J31)="Neptune P1")),1,0)))</f>
        <v/>
      </c>
      <c r="Q31" s="62" t="n"/>
      <c r="R31" s="61">
        <f>IF(OR($O$7="Canteen",$O$7="Head Office"),0,IF(
  AND(
    SUMIFS(I:I, C:C, C31) &gt;= 8,
    COUNTIFS(C$14:C31, C31)=1,
    OR(
      TEXT(D31,"hh:mm:ss")="07:00:00",
      TEXT(D31,"hh:mm:ss")="15:00:00",
      TEXT(D31,"hh:mm:ss")="23:00:00",
      TEXT(D32,"hh:mm:ss")="07:00:00",
      TEXT(D32,"hh:mm:ss")="15:00:00",
      TEXT(D32,"hh:mm:ss")="23:00:00"
    )
  ),
  1,
  0
))</f>
        <v/>
      </c>
      <c r="S31" s="61">
        <f>IF(OR($A30="Annual Leave",$A31="Annual Leave"),IF(AND($A30&lt;&gt;"Annual Leave",$A31="Annual Leave"),8,0),0)</f>
        <v/>
      </c>
      <c r="T31" s="63" t="n"/>
      <c r="U31" s="144">
        <f>MAX(0,40-Y31)</f>
        <v/>
      </c>
      <c r="V31" s="151">
        <f>IF(OR($C31="",$D31=""),0,
 IF(OR($A30="Holiday",$A31="Holiday"),0,
 IF(AND(NOT(OR($A30="Annual Leave",$A31="Annual Leave")),$A31="Off day"),0,
  IF($I30+$I31&gt;=8,IF($I30&gt;=8,0,8-$I30),$I31)
  )))</f>
        <v/>
      </c>
      <c r="W31" s="151">
        <f>MAX(0,V31-U31)</f>
        <v/>
      </c>
      <c r="X31" s="151">
        <f>IF(C31="","",C31-WEEKDAY(C31,1)+1)</f>
        <v/>
      </c>
      <c r="Y31" s="151">
        <f>SUMPRODUCT(($X$14:$X30=X31)*(($V$14:$V30)+($O$14:$O30)))+IF(X31=X14,$L$11,0)</f>
        <v/>
      </c>
      <c r="Z31" s="151" t="n"/>
      <c r="AA31" s="151" t="n"/>
      <c r="AB31" s="151" t="n"/>
      <c r="AC31" s="351" t="n"/>
      <c r="AD31" s="351" t="n"/>
      <c r="AE31" s="351" t="n"/>
      <c r="AF31" s="351" t="n"/>
    </row>
    <row r="32" ht="24" customHeight="1" s="348" thickBot="1">
      <c r="A32" s="184" t="inlineStr">
        <is>
          <t>On Day</t>
        </is>
      </c>
      <c r="B32" s="185" t="n"/>
      <c r="C32" s="101">
        <f>C30+1</f>
        <v/>
      </c>
      <c r="D32" s="11" t="n"/>
      <c r="E32" s="186">
        <f>IF(D32="", "",
 IF(D32=TIME(0,0,0), 0,
 IF(AND(D32&gt;=TIME(0,0,1), D32&lt;=TIME(2,0,0)), TIME(7,0,0),
 IF(AND(D32&gt;=TIME(6,0,0), D32&lt;=TIME(8,0,0)), TIME(12,0,0),
 IF(AND(D32&gt;TIME(8,0,0), D32&lt;=TIME(13,59,0)), TIME(15,0,0),
 IF(AND(D32&gt;=TIME(14,0,0), D32&lt;=TIME(17,59,0)), TIME(21,0,0),
 IF(AND(D32&gt;=TIME(18,0,0), D32&lt;=TIME(21,59,0)), TIME(0,0,0),
 IF(AND(D32&gt;=TIME(22,0,0), D32&lt;=TIME(23,59,59)), TIME(7,0,0), ""))))))))</f>
        <v/>
      </c>
      <c r="F32" s="187" t="n"/>
      <c r="G32" s="186">
        <f>IF(AND(D32&gt;=TIME(6,0,0),D32&lt;=TIME(8,0,0)),E32,"")</f>
        <v/>
      </c>
      <c r="H32" s="11" t="n"/>
      <c r="I32" s="87">
        <f>ROUND(IF(OR(D32="",E32="",E32=0),0,IF(H32="",MOD(E32-D32,1)*24,MOD(H32-D32,1)*24)),2)</f>
        <v/>
      </c>
      <c r="J32" s="188" t="n"/>
      <c r="K32" s="297" t="n"/>
      <c r="L32" s="189" t="n"/>
      <c r="M32" s="298">
        <f>MAX(0,V32-W32)</f>
        <v/>
      </c>
      <c r="N32" s="12">
        <f>(IF(OR($C32="",$D32=""),0,
 IF(OR($A32="Holiday",$A33="Holiday"),
    IF(ISNUMBER(MATCH(TRIM($B32),{"Phagwah","Good Friday","Easter Monday","Labour Day","Christmas","Eid ul Azha","Romans-2","Globe-12","Neptune P1"},0)),0,$I32),
 IF(AND(NOT(OR($A32="Annual Leave",$A33="Annual Leave")),$A32="Off day"),$I32,
  MAX(0,$I32-$V32)
  ))))+W32</f>
        <v/>
      </c>
      <c r="O32" s="12">
        <f>IF(AND(OR($A32="Holiday",$A33="Holiday"),
        ISNUMBER(MATCH(TRIM($B32),{"Phagwah","Good Friday","Easter Monday","Labour Day","Christmas","Eid ul Azha","Romans-2","Globe-12","Neptune P1"},0))),
   $I32,0)</f>
        <v/>
      </c>
      <c r="P32" s="12">
        <f>IF(OR($O$7="Canteen",$O$7="Head Office"),0,IF($I32&lt;=0,0,IF(OR(OR(TRIM($J32)="Hebrews",TRIM($J32)="Romans",TRIM($J32)="Romans-2",TRIM($J32)="Globe",TRIM($J32)="Globe-12",TRIM($J32)="Neptune P1"),AND($I33&gt;0,OR(TRIM($J33)="Hebrews",TRIM($J33)="Romans",TRIM($J33)="Romans-2",TRIM($J33)="Globe",TRIM($J33)="Globe-12",TRIM($J33)="Neptune P1"))),1,0)))</f>
        <v/>
      </c>
      <c r="Q32" s="13" t="n"/>
      <c r="R32" s="12">
        <f>IF(OR($O$7="Canteen",$O$7="Head Office"),0,IF(
  AND(
    SUMIFS(I:I, C:C, C32) &gt;= 8,
    COUNTIFS(C$14:C32, C32)=1,
    OR(
      TEXT(D32,"hh:mm:ss")="07:00:00",
      TEXT(D32,"hh:mm:ss")="15:00:00",
      TEXT(D32,"hh:mm:ss")="23:00:00",
      TEXT(D33,"hh:mm:ss")="07:00:00",
      TEXT(D33,"hh:mm:ss")="15:00:00",
      TEXT(D33,"hh:mm:ss")="23:00:00"
    )
  ),
  1,
  0
))</f>
        <v/>
      </c>
      <c r="S32" s="12">
        <f>IF(OR($A32="Annual Leave",$A33="Annual Leave"),IF($A32="Annual Leave",8,0),0)</f>
        <v/>
      </c>
      <c r="T32" s="102" t="n"/>
      <c r="U32" s="144">
        <f>MAX(0,40-Y32)</f>
        <v/>
      </c>
      <c r="V32" s="351">
        <f>IF(OR($C32="",$D32=""),0,
 IF(OR($A32="Holiday",$A33="Holiday"),0,
 IF(AND(NOT(OR($A32="Annual Leave",$A33="Annual Leave")),$A32="Off day"),0,
  IF($I32+$I33&gt;=8,IF($I32&gt;=8,8,$I32),$I32)
  )))</f>
        <v/>
      </c>
      <c r="W32" s="351">
        <f>MAX(0,V32-U32)</f>
        <v/>
      </c>
      <c r="X32" s="351">
        <f>IF(C32="","",C32-WEEKDAY(C32,1)+1)</f>
        <v/>
      </c>
      <c r="Y32" s="351">
        <f>SUMPRODUCT(($X$14:$X31=X32)*(($V$14:$V31)+($O$14:$O31)))+IF(X32=X14,$L$11,0)</f>
        <v/>
      </c>
      <c r="Z32" s="351" t="n"/>
      <c r="AA32" s="351" t="n"/>
      <c r="AB32" s="351" t="n"/>
      <c r="AC32" s="351" t="n"/>
      <c r="AD32" s="351" t="n"/>
      <c r="AE32" s="351" t="n"/>
      <c r="AF32" s="351" t="n"/>
    </row>
    <row r="33" ht="24" customHeight="1" s="348" thickBot="1">
      <c r="A33" s="184" t="inlineStr">
        <is>
          <t>On Day</t>
        </is>
      </c>
      <c r="B33" s="299" t="n"/>
      <c r="C33" s="101">
        <f>C32</f>
        <v/>
      </c>
      <c r="D33" s="300" t="n"/>
      <c r="E33" s="301">
        <f>IF(D33="", "",
 IF(D33=TIME(0,0,0), 0,
 IF(AND(D33&gt;=TIME(0,0,1), D33&lt;=TIME(2,0,0)), TIME(7,0,0),
 IF(AND(D33&gt;=TIME(6,0,0), D33&lt;=TIME(8,0,0)), TIME(12,0,0),
 IF(AND(D33&gt;TIME(8,0,0), D33&lt;=TIME(13,59,0)), TIME(15,0,0),
 IF(AND(D33&gt;=TIME(14,0,0), D33&lt;=TIME(17,59,0)), TIME(21,0,0),
 IF(AND(D33&gt;=TIME(18,0,0), D33&lt;=TIME(21,59,0)), TIME(0,0,0),
 IF(AND(D33&gt;=TIME(22,0,0), D33&lt;=TIME(23,59,59)), TIME(7,0,0), ""))))))))</f>
        <v/>
      </c>
      <c r="F33" s="187" t="n"/>
      <c r="G33" s="301">
        <f>IF(AND(D33&gt;=TIME(6,0,0),D33&lt;=TIME(8,0,0)),E33,"")</f>
        <v/>
      </c>
      <c r="H33" s="300" t="n"/>
      <c r="I33" s="87">
        <f>ROUND(IF(OR(D33="",E33="",E33=0),0,IF(H33="",MOD(E33-D33,1)*24,MOD(H33-D33,1)*24)),2)</f>
        <v/>
      </c>
      <c r="J33" s="190" t="n"/>
      <c r="K33" s="297" t="n"/>
      <c r="L33" s="189" t="n"/>
      <c r="M33" s="298">
        <f>MAX(0,V33-W33)</f>
        <v/>
      </c>
      <c r="N33" s="302">
        <f>(IF(OR($C33="",$D33=""),0,
 IF(OR($A32="Holiday",$A33="Holiday"),
    IF(ISNUMBER(MATCH(TRIM($B33),{"Phagwah","Good Friday","Easter Monday","Labour Day","Christmas","Eid ul Azha","Romans-2","Globe-12","Neptune P1"},0)),0,$I33),
 IF(AND(NOT(OR($A32="Annual Leave",$A33="Annual Leave")),$A33="Off day"),$I33,
  MAX(0,$I33-$V33)
  ))))+W33</f>
        <v/>
      </c>
      <c r="O33" s="302">
        <f>IF(AND(OR($A32="Holiday",$A33="Holiday"),
        ISNUMBER(MATCH(TRIM($B33),{"Phagwah","Good Friday","Easter Monday","Labour Day","Christmas","Eid ul Azha","Romans-2","Globe-12","Neptune P1"},0))),
   $I33,0)</f>
        <v/>
      </c>
      <c r="P33" s="302">
        <f>IF(OR($O$7="Canteen",$O$7="Head Office"),0,IF($I33&lt;=0,0,IF(AND($I32&lt;=0,OR(TRIM($J33)="Hebrews",TRIM($J33)="Romans",TRIM($J33)="Romans-2",TRIM($J33)="Globe",TRIM($J33)="Globe-12",TRIM($J33)="Neptune P1")),1,0)))</f>
        <v/>
      </c>
      <c r="Q33" s="303" t="n"/>
      <c r="R33" s="302">
        <f>IF(OR($O$7="Canteen",$O$7="Head Office"),0,IF(
  AND(
    SUMIFS(I:I, C:C, C33) &gt;= 8,
    COUNTIFS(C$14:C33, C33)=1,
    OR(
      TEXT(D33,"hh:mm:ss")="07:00:00",
      TEXT(D33,"hh:mm:ss")="15:00:00",
      TEXT(D33,"hh:mm:ss")="23:00:00",
      TEXT(D34,"hh:mm:ss")="07:00:00",
      TEXT(D34,"hh:mm:ss")="15:00:00",
      TEXT(D34,"hh:mm:ss")="23:00:00"
    )
  ),
  1,
  0
))</f>
        <v/>
      </c>
      <c r="S33" s="302">
        <f>IF(OR($A32="Annual Leave",$A33="Annual Leave"),IF(AND($A32&lt;&gt;"Annual Leave",$A33="Annual Leave"),8,0),0)</f>
        <v/>
      </c>
      <c r="T33" s="304" t="n"/>
      <c r="U33" s="144">
        <f>MAX(0,40-Y33)</f>
        <v/>
      </c>
      <c r="V33" s="351">
        <f>IF(OR($C33="",$D33=""),0,
 IF(OR($A32="Holiday",$A33="Holiday"),0,
 IF(AND(NOT(OR($A32="Annual Leave",$A33="Annual Leave")),$A33="Off day"),0,
  IF($I32+$I33&gt;=8,IF($I32&gt;=8,0,8-$I32),$I33)
  )))</f>
        <v/>
      </c>
      <c r="W33" s="351">
        <f>MAX(0,V33-U33)</f>
        <v/>
      </c>
      <c r="X33" s="351">
        <f>IF(C33="","",C33-WEEKDAY(C33,1)+1)</f>
        <v/>
      </c>
      <c r="Y33" s="351">
        <f>SUMPRODUCT(($X$14:$X32=X33)*(($V$14:$V32)+($O$14:$O32)))+IF(X33=X14,$L$11,0)</f>
        <v/>
      </c>
      <c r="Z33" s="351" t="n"/>
      <c r="AA33" s="351" t="n"/>
      <c r="AB33" s="351" t="n"/>
      <c r="AC33" s="351" t="n"/>
      <c r="AD33" s="351" t="n"/>
      <c r="AE33" s="351" t="n"/>
      <c r="AF33" s="351" t="n"/>
    </row>
    <row r="34" ht="24" customHeight="1" s="348" thickBot="1">
      <c r="A34" s="159" t="inlineStr">
        <is>
          <t>On Day</t>
        </is>
      </c>
      <c r="B34" s="191" t="n"/>
      <c r="C34" s="92">
        <f>C32+1</f>
        <v/>
      </c>
      <c r="D34" s="31" t="n"/>
      <c r="E34" s="160">
        <f>IF(D34="", "",
 IF(D34=TIME(0,0,0), 0,
 IF(AND(D34&gt;=TIME(0,0,1), D34&lt;=TIME(2,0,0)), TIME(7,0,0),
 IF(AND(D34&gt;=TIME(6,0,0), D34&lt;=TIME(8,0,0)), TIME(12,0,0),
 IF(AND(D34&gt;TIME(8,0,0), D34&lt;=TIME(13,59,0)), TIME(15,0,0),
 IF(AND(D34&gt;=TIME(14,0,0), D34&lt;=TIME(17,59,0)), TIME(21,0,0),
 IF(AND(D34&gt;=TIME(18,0,0), D34&lt;=TIME(21,59,0)), TIME(0,0,0),
 IF(AND(D34&gt;=TIME(22,0,0), D34&lt;=TIME(23,59,59)), TIME(7,0,0), ""))))))))</f>
        <v/>
      </c>
      <c r="F34" s="161" t="n"/>
      <c r="G34" s="160">
        <f>IF(AND(D34&gt;=TIME(6,0,0),D34&lt;=TIME(8,0,0)),E34,"")</f>
        <v/>
      </c>
      <c r="H34" s="31" t="n"/>
      <c r="I34" s="32">
        <f>ROUND(IF(OR(D34="",E34="",E34=0),0,IF(H34="",MOD(E34-D34,1)*24,MOD(H34-D34,1)*24)),2)</f>
        <v/>
      </c>
      <c r="J34" s="162" t="n"/>
      <c r="K34" s="282" t="n"/>
      <c r="L34" s="181" t="n"/>
      <c r="M34" s="283">
        <f>MAX(0,V34-W34)</f>
        <v/>
      </c>
      <c r="N34" s="33">
        <f>(IF(OR($C34="",$D34=""),0,
 IF(OR($A34="Holiday",$A35="Holiday"),
    IF(ISNUMBER(MATCH(TRIM($B34),{"Phagwah","Good Friday","Easter Monday","Labour Day","Christmas","Eid ul Azha","Romans-2","Globe-12","Neptune P1"},0)),0,$I34),
 IF(AND(NOT(OR($A34="Annual Leave",$A35="Annual Leave")),$A34="Off day"),$I34,
  MAX(0,$I34-$V34)
  ))))+W34</f>
        <v/>
      </c>
      <c r="O34" s="33">
        <f>IF(AND(OR($A34="Holiday",$A35="Holiday"),
        ISNUMBER(MATCH(TRIM($B34),{"Phagwah","Good Friday","Easter Monday","Labour Day","Christmas","Eid ul Azha","Romans-2","Globe-12","Neptune P1"},0))),
   $I34,0)</f>
        <v/>
      </c>
      <c r="P34" s="33">
        <f>IF(OR($O$7="Canteen",$O$7="Head Office"),0,IF($I34&lt;=0,0,IF(OR(OR(TRIM($J34)="Hebrews",TRIM($J34)="Romans",TRIM($J34)="Romans-2",TRIM($J34)="Globe",TRIM($J34)="Globe-12",TRIM($J34)="Neptune P1"),AND($I35&gt;0,OR(TRIM($J35)="Hebrews",TRIM($J35)="Romans",TRIM($J35)="Romans-2",TRIM($J35)="Globe",TRIM($J35)="Globe-12",TRIM($J35)="Neptune P1"))),1,0)))</f>
        <v/>
      </c>
      <c r="Q34" s="34" t="n"/>
      <c r="R34" s="33">
        <f>IF(OR($O$7="Canteen",$O$7="Head Office"),0,IF(
  AND(
    SUMIFS(I:I, C:C, C34) &gt;= 8,
    COUNTIFS(C$14:C34, C34)=1,
    OR(
      TEXT(D34,"hh:mm:ss")="07:00:00",
      TEXT(D34,"hh:mm:ss")="15:00:00",
      TEXT(D34,"hh:mm:ss")="23:00:00",
      TEXT(D35,"hh:mm:ss")="07:00:00",
      TEXT(D35,"hh:mm:ss")="15:00:00",
      TEXT(D35,"hh:mm:ss")="23:00:00"
    )
  ),
  1,
  0
))</f>
        <v/>
      </c>
      <c r="S34" s="33">
        <f>IF(OR($A34="Annual Leave",$A35="Annual Leave"),IF($A34="Annual Leave",8,0),0)</f>
        <v/>
      </c>
      <c r="T34" s="35" t="n"/>
      <c r="U34" s="144">
        <f>MAX(0,40-Y34)</f>
        <v/>
      </c>
      <c r="V34" s="351">
        <f>IF(OR($C34="",$D34=""),0,
 IF(OR($A34="Holiday",$A35="Holiday"),0,
 IF(AND(NOT(OR($A34="Annual Leave",$A35="Annual Leave")),$A34="Off day"),0,
  IF($I34+$I35&gt;=8,IF($I34&gt;=8,8,$I34),$I34)
  )))</f>
        <v/>
      </c>
      <c r="W34" s="351">
        <f>MAX(0,V34-U34)</f>
        <v/>
      </c>
      <c r="X34" s="351">
        <f>IF(C34="","",C34-WEEKDAY(C34,1)+1)</f>
        <v/>
      </c>
      <c r="Y34" s="351">
        <f>SUMPRODUCT(($X$14:$X33=X34)*(($V$14:$V33)+($O$14:$O33)))+IF(X34=X14,$L$11,0)</f>
        <v/>
      </c>
      <c r="Z34" s="351" t="n"/>
      <c r="AA34" s="351" t="n"/>
      <c r="AB34" s="351" t="n"/>
      <c r="AC34" s="351" t="n"/>
      <c r="AD34" s="351" t="n"/>
      <c r="AE34" s="351" t="n"/>
      <c r="AF34" s="351" t="n"/>
    </row>
    <row r="35" ht="24" customHeight="1" s="348" thickBot="1">
      <c r="A35" s="159" t="inlineStr">
        <is>
          <t>On Day</t>
        </is>
      </c>
      <c r="B35" s="192" t="n"/>
      <c r="C35" s="93">
        <f>C34</f>
        <v/>
      </c>
      <c r="D35" s="36" t="n"/>
      <c r="E35" s="163">
        <f>IF(D35="", "",
 IF(D35=TIME(0,0,0), 0,
 IF(AND(D35&gt;=TIME(0,0,1), D35&lt;=TIME(2,0,0)), TIME(7,0,0),
 IF(AND(D35&gt;=TIME(6,0,0), D35&lt;=TIME(8,0,0)), TIME(12,0,0),
 IF(AND(D35&gt;TIME(8,0,0), D35&lt;=TIME(13,59,0)), TIME(15,0,0),
 IF(AND(D35&gt;=TIME(14,0,0), D35&lt;=TIME(17,59,0)), TIME(21,0,0),
 IF(AND(D35&gt;=TIME(18,0,0), D35&lt;=TIME(21,59,0)), TIME(0,0,0),
 IF(AND(D35&gt;=TIME(22,0,0), D35&lt;=TIME(23,59,59)), TIME(7,0,0), ""))))))))</f>
        <v/>
      </c>
      <c r="F35" s="164" t="n"/>
      <c r="G35" s="163">
        <f>IF(AND(D35&gt;=TIME(6,0,0),D35&lt;=TIME(8,0,0)),E35,"")</f>
        <v/>
      </c>
      <c r="H35" s="36" t="n"/>
      <c r="I35" s="37">
        <f>ROUND(IF(OR(D35="",E35="",E35=0),0,IF(H35="",MOD(E35-D35,1)*24,MOD(H35-D35,1)*24)),2)</f>
        <v/>
      </c>
      <c r="J35" s="162" t="n"/>
      <c r="K35" s="282" t="n"/>
      <c r="L35" s="183" t="n"/>
      <c r="M35" s="283">
        <f>MAX(0,V35-W35)</f>
        <v/>
      </c>
      <c r="N35" s="38">
        <f>(IF(OR($C35="",$D35=""),0,
 IF(OR($A34="Holiday",$A35="Holiday"),
    IF(ISNUMBER(MATCH(TRIM($B35),{"Phagwah","Good Friday","Easter Monday","Labour Day","Christmas","Eid ul Azha","Romans-2","Globe-12","Neptune P1"},0)),0,$I35),
 IF(AND(NOT(OR($A34="Annual Leave",$A35="Annual Leave")),$A35="Off day"),$I35,
  MAX(0,$I35-$V35)
  ))))+W35</f>
        <v/>
      </c>
      <c r="O35" s="38">
        <f>IF(AND(OR($A34="Holiday",$A35="Holiday"),
        ISNUMBER(MATCH(TRIM($B35),{"Phagwah","Good Friday","Easter Monday","Labour Day","Christmas","Eid ul Azha","Romans-2","Globe-12","Neptune P1"},0))),
   $I35,0)</f>
        <v/>
      </c>
      <c r="P35" s="38">
        <f>IF(OR($O$7="Canteen",$O$7="Head Office"),0,IF($I35&lt;=0,0,IF(AND($I34&lt;=0,OR(TRIM($J35)="Hebrews",TRIM($J35)="Romans",TRIM($J35)="Romans-2",TRIM($J35)="Globe",TRIM($J35)="Globe-12",TRIM($J35)="Neptune P1")),1,0)))</f>
        <v/>
      </c>
      <c r="Q35" s="39" t="n"/>
      <c r="R35" s="38">
        <f>IF(OR($O$7="Canteen",$O$7="Head Office"),0,IF(
  AND(
    SUMIFS(I:I, C:C, C35) &gt;= 8,
    COUNTIFS(C$14:C35, C35)=1,
    OR(
      TEXT(D35,"hh:mm:ss")="07:00:00",
      TEXT(D35,"hh:mm:ss")="15:00:00",
      TEXT(D35,"hh:mm:ss")="23:00:00",
      TEXT(D36,"hh:mm:ss")="07:00:00",
      TEXT(D36,"hh:mm:ss")="15:00:00",
      TEXT(D36,"hh:mm:ss")="23:00:00"
    )
  ),
  1,
  0
))</f>
        <v/>
      </c>
      <c r="S35" s="38">
        <f>IF(OR($A34="Annual Leave",$A35="Annual Leave"),IF(AND($A34&lt;&gt;"Annual Leave",$A35="Annual Leave"),8,0),0)</f>
        <v/>
      </c>
      <c r="T35" s="40" t="n"/>
      <c r="U35" s="144">
        <f>MAX(0,40-Y35)</f>
        <v/>
      </c>
      <c r="V35" s="351">
        <f>IF(OR($C35="",$D35=""),0,
 IF(OR($A34="Holiday",$A35="Holiday"),0,
 IF(AND(NOT(OR($A34="Annual Leave",$A35="Annual Leave")),$A35="Off day"),0,
  IF($I34+$I35&gt;=8,IF($I34&gt;=8,0,8-$I34),$I35)
  )))</f>
        <v/>
      </c>
      <c r="W35" s="351">
        <f>MAX(0,V35-U35)</f>
        <v/>
      </c>
      <c r="X35" s="351">
        <f>IF(C35="","",C35-WEEKDAY(C35,1)+1)</f>
        <v/>
      </c>
      <c r="Y35" s="351">
        <f>SUMPRODUCT(($X$14:$X34=X35)*(($V$14:$V34)+($O$14:$O34)))+IF(X35=X14,$L$11,0)</f>
        <v/>
      </c>
      <c r="Z35" s="351" t="n"/>
      <c r="AA35" s="351" t="n"/>
      <c r="AB35" s="351" t="n"/>
      <c r="AC35" s="351" t="n"/>
      <c r="AD35" s="351" t="n"/>
      <c r="AE35" s="351" t="n"/>
      <c r="AF35" s="351" t="n"/>
    </row>
    <row r="36" ht="24" customHeight="1" s="348" thickBot="1">
      <c r="A36" s="154" t="inlineStr">
        <is>
          <t>On Day</t>
        </is>
      </c>
      <c r="B36" s="193" t="n"/>
      <c r="C36" s="90">
        <f>C34+1</f>
        <v/>
      </c>
      <c r="D36" s="8" t="n"/>
      <c r="E36" s="155">
        <f>IF(D36="", "",
 IF(D36=TIME(0,0,0), 0,
 IF(AND(D36&gt;=TIME(0,0,1), D36&lt;=TIME(2,0,0)), TIME(7,0,0),
 IF(AND(D36&gt;=TIME(6,0,0), D36&lt;=TIME(8,0,0)), TIME(12,0,0),
 IF(AND(D36&gt;TIME(8,0,0), D36&lt;=TIME(13,59,0)), TIME(15,0,0),
 IF(AND(D36&gt;=TIME(14,0,0), D36&lt;=TIME(17,59,0)), TIME(21,0,0),
 IF(AND(D36&gt;=TIME(18,0,0), D36&lt;=TIME(21,59,0)), TIME(0,0,0),
 IF(AND(D36&gt;=TIME(22,0,0), D36&lt;=TIME(23,59,59)), TIME(7,0,0), ""))))))))</f>
        <v/>
      </c>
      <c r="F36" s="156" t="n"/>
      <c r="G36" s="155">
        <f>IF(AND(D36&gt;=TIME(6,0,0),D36&lt;=TIME(8,0,0)),E36,"")</f>
        <v/>
      </c>
      <c r="H36" s="8" t="n"/>
      <c r="I36" s="30">
        <f>ROUND(IF(OR(D36="",E36="",E36=0),0,IF(H36="",MOD(E36-D36,1)*24,MOD(H36-D36,1)*24)),2)</f>
        <v/>
      </c>
      <c r="J36" s="157" t="n"/>
      <c r="K36" s="274" t="n"/>
      <c r="L36" s="189" t="n"/>
      <c r="M36" s="275">
        <f>MAX(0,V36-W36)</f>
        <v/>
      </c>
      <c r="N36" s="9">
        <f>(IF(OR($C36="",$D36=""),0,
 IF(OR($A36="Holiday",$A37="Holiday"),
    IF(ISNUMBER(MATCH(TRIM($B36),{"Phagwah","Good Friday","Easter Monday","Labour Day","Christmas","Eid ul Azha","Romans-2","Globe-12","Neptune P1"},0)),0,$I36),
 IF(AND(NOT(OR($A36="Annual Leave",$A37="Annual Leave")),$A36="Off day"),$I36,
  MAX(0,$I36-$V36)
  ))))+W36</f>
        <v/>
      </c>
      <c r="O36" s="9">
        <f>IF(AND(OR($A36="Holiday",$A37="Holiday"),
        ISNUMBER(MATCH(TRIM($B36),{"Phagwah","Good Friday","Easter Monday","Labour Day","Christmas","Eid ul Azha","Romans-2","Globe-12","Neptune P1"},0))),
   $I36,0)</f>
        <v/>
      </c>
      <c r="P36" s="9">
        <f>IF(OR($O$7="Canteen",$O$7="Head Office"),0,IF($I36&lt;=0,0,IF(OR(OR(TRIM($J36)="Hebrews",TRIM($J36)="Romans",TRIM($J36)="Romans-2",TRIM($J36)="Globe",TRIM($J36)="Globe-12",TRIM($J36)="Neptune P1"),AND($I37&gt;0,OR(TRIM($J37)="Hebrews",TRIM($J37)="Romans",TRIM($J37)="Romans-2",TRIM($J37)="Globe",TRIM($J37)="Globe-12",TRIM($J37)="Neptune P1"))),1,0)))</f>
        <v/>
      </c>
      <c r="Q36" s="10" t="n"/>
      <c r="R36" s="9">
        <f>IF(OR($O$7="Canteen",$O$7="Head Office"),0,IF(
  AND(
    SUMIFS(I:I, C:C, C36) &gt;= 8,
    COUNTIFS(C$14:C36, C36)=1,
    OR(
      TEXT(D36,"hh:mm:ss")="07:00:00",
      TEXT(D36,"hh:mm:ss")="15:00:00",
      TEXT(D36,"hh:mm:ss")="23:00:00",
      TEXT(D37,"hh:mm:ss")="07:00:00",
      TEXT(D37,"hh:mm:ss")="15:00:00",
      TEXT(D37,"hh:mm:ss")="23:00:00"
    )
  ),
  1,
  0
))</f>
        <v/>
      </c>
      <c r="S36" s="9">
        <f>IF(OR($A36="Annual Leave",$A37="Annual Leave"),IF($A36="Annual Leave",8,0),0)</f>
        <v/>
      </c>
      <c r="T36" s="91" t="n"/>
      <c r="U36" s="144">
        <f>MAX(0,40-Y36)</f>
        <v/>
      </c>
      <c r="V36" s="351">
        <f>IF(OR($C36="",$D36=""),0,
 IF(OR($A36="Holiday",$A37="Holiday"),0,
 IF(AND(NOT(OR($A36="Annual Leave",$A37="Annual Leave")),$A36="Off day"),0,
  IF($I36+$I37&gt;=8,IF($I36&gt;=8,8,$I36),$I36)
  )))</f>
        <v/>
      </c>
      <c r="W36" s="351">
        <f>MAX(0,V36-U36)</f>
        <v/>
      </c>
      <c r="X36" s="351">
        <f>IF(C36="","",C36-WEEKDAY(C36,1)+1)</f>
        <v/>
      </c>
      <c r="Y36" s="351">
        <f>SUMPRODUCT(($X$14:$X35=X36)*(($V$14:$V35)+($O$14:$O35)))+IF(X36=X14,$L$11,0)</f>
        <v/>
      </c>
      <c r="Z36" s="351" t="n"/>
      <c r="AA36" s="351" t="n"/>
      <c r="AB36" s="351" t="n"/>
      <c r="AC36" s="351" t="n"/>
      <c r="AD36" s="351" t="n"/>
      <c r="AE36" s="351" t="n"/>
      <c r="AF36" s="351" t="n"/>
    </row>
    <row r="37" ht="24" customHeight="1" s="348" thickBot="1">
      <c r="A37" s="154" t="inlineStr">
        <is>
          <t>On Day</t>
        </is>
      </c>
      <c r="B37" s="305" t="n"/>
      <c r="C37" s="90">
        <f>C36</f>
        <v/>
      </c>
      <c r="D37" s="276" t="n"/>
      <c r="E37" s="277">
        <f>IF(D37="", "",
 IF(D37=TIME(0,0,0), 0,
 IF(AND(D37&gt;=TIME(0,0,1), D37&lt;=TIME(2,0,0)), TIME(7,0,0),
 IF(AND(D37&gt;=TIME(6,0,0), D37&lt;=TIME(8,0,0)), TIME(12,0,0),
 IF(AND(D37&gt;TIME(8,0,0), D37&lt;=TIME(13,59,0)), TIME(15,0,0),
 IF(AND(D37&gt;=TIME(14,0,0), D37&lt;=TIME(17,59,0)), TIME(21,0,0),
 IF(AND(D37&gt;=TIME(18,0,0), D37&lt;=TIME(21,59,0)), TIME(0,0,0),
 IF(AND(D37&gt;=TIME(22,0,0), D37&lt;=TIME(23,59,59)), TIME(7,0,0), ""))))))))</f>
        <v/>
      </c>
      <c r="F37" s="156" t="n"/>
      <c r="G37" s="277">
        <f>IF(AND(D37&gt;=TIME(6,0,0),D37&lt;=TIME(8,0,0)),E37,"")</f>
        <v/>
      </c>
      <c r="H37" s="276" t="n"/>
      <c r="I37" s="30">
        <f>ROUND(IF(OR(D37="",E37="",E37=0),0,IF(H37="",MOD(E37-D37,1)*24,MOD(H37-D37,1)*24)),2)</f>
        <v/>
      </c>
      <c r="J37" s="158" t="n"/>
      <c r="K37" s="274" t="n"/>
      <c r="L37" s="189" t="n"/>
      <c r="M37" s="275">
        <f>MAX(0,V37-W37)</f>
        <v/>
      </c>
      <c r="N37" s="278">
        <f>(IF(OR($C37="",$D37=""),0,
 IF(OR($A36="Holiday",$A37="Holiday"),
    IF(ISNUMBER(MATCH(TRIM($B37),{"Phagwah","Good Friday","Easter Monday","Labour Day","Christmas","Eid ul Azha","Romans-2","Globe-12","Neptune P1"},0)),0,$I37),
 IF(AND(NOT(OR($A36="Annual Leave",$A37="Annual Leave")),$A37="Off day"),$I37,
  MAX(0,$I37-$V37)
  ))))+W37</f>
        <v/>
      </c>
      <c r="O37" s="278">
        <f>IF(AND(OR($A36="Holiday",$A37="Holiday"),
        ISNUMBER(MATCH(TRIM($B37),{"Phagwah","Good Friday","Easter Monday","Labour Day","Christmas","Eid ul Azha","Romans-2","Globe-12","Neptune P1"},0))),
   $I37,0)</f>
        <v/>
      </c>
      <c r="P37" s="278">
        <f>IF(OR($O$7="Canteen",$O$7="Head Office"),0,IF($I37&lt;=0,0,IF(AND($I36&lt;=0,OR(TRIM($J37)="Hebrews",TRIM($J37)="Romans",TRIM($J37)="Romans-2",TRIM($J37)="Globe",TRIM($J37)="Globe-12",TRIM($J37)="Neptune P1")),1,0)))</f>
        <v/>
      </c>
      <c r="Q37" s="279" t="n"/>
      <c r="R37" s="278">
        <f>IF(OR($O$7="Canteen",$O$7="Head Office"),0,IF(
  AND(
    SUMIFS(I:I, C:C, C37) &gt;= 8,
    COUNTIFS(C$14:C37, C37)=1,
    OR(
      TEXT(D37,"hh:mm:ss")="07:00:00",
      TEXT(D37,"hh:mm:ss")="15:00:00",
      TEXT(D37,"hh:mm:ss")="23:00:00",
      TEXT(D38,"hh:mm:ss")="07:00:00",
      TEXT(D38,"hh:mm:ss")="15:00:00",
      TEXT(D38,"hh:mm:ss")="23:00:00"
    )
  ),
  1,
  0
))</f>
        <v/>
      </c>
      <c r="S37" s="278">
        <f>IF(OR($A36="Annual Leave",$A37="Annual Leave"),IF(AND($A36&lt;&gt;"Annual Leave",$A37="Annual Leave"),8,0),0)</f>
        <v/>
      </c>
      <c r="T37" s="280" t="n"/>
      <c r="U37" s="144">
        <f>MAX(0,40-Y37)</f>
        <v/>
      </c>
      <c r="V37" s="351">
        <f>IF(OR($C37="",$D37=""),0,
 IF(OR($A36="Holiday",$A37="Holiday"),0,
 IF(AND(NOT(OR($A36="Annual Leave",$A37="Annual Leave")),$A37="Off day"),0,
  IF($I36+$I37&gt;=8,IF($I36&gt;=8,0,8-$I36),$I37)
  )))</f>
        <v/>
      </c>
      <c r="W37" s="351">
        <f>MAX(0,V37-U37)</f>
        <v/>
      </c>
      <c r="X37" s="351">
        <f>IF(C37="","",C37-WEEKDAY(C37,1)+1)</f>
        <v/>
      </c>
      <c r="Y37" s="351">
        <f>SUMPRODUCT(($X$14:$X36=X37)*(($V$14:$V36)+($O$14:$O36)))+IF(X37=X14,$L$11,0)</f>
        <v/>
      </c>
      <c r="Z37" s="351" t="n"/>
      <c r="AA37" s="351" t="n"/>
      <c r="AB37" s="351" t="n"/>
      <c r="AC37" s="351" t="n"/>
      <c r="AD37" s="351" t="n"/>
      <c r="AE37" s="351" t="n"/>
      <c r="AF37" s="351" t="n"/>
    </row>
    <row r="38" ht="24" customHeight="1" s="348" thickBot="1">
      <c r="A38" s="194" t="inlineStr">
        <is>
          <t>On Day</t>
        </is>
      </c>
      <c r="B38" s="195" t="n"/>
      <c r="C38" s="103">
        <f>C36+1</f>
        <v/>
      </c>
      <c r="D38" s="64" t="n"/>
      <c r="E38" s="196">
        <f>IF(D38="", "",
 IF(D38=TIME(0,0,0), 0,
 IF(AND(D38&gt;=TIME(0,0,1), D38&lt;=TIME(2,0,0)), TIME(7,0,0),
 IF(AND(D38&gt;=TIME(6,0,0), D38&lt;=TIME(8,0,0)), TIME(12,0,0),
 IF(AND(D38&gt;TIME(8,0,0), D38&lt;=TIME(13,59,0)), TIME(15,0,0),
 IF(AND(D38&gt;=TIME(14,0,0), D38&lt;=TIME(17,59,0)), TIME(21,0,0),
 IF(AND(D38&gt;=TIME(18,0,0), D38&lt;=TIME(21,59,0)), TIME(0,0,0),
 IF(AND(D38&gt;=TIME(22,0,0), D38&lt;=TIME(23,59,59)), TIME(7,0,0), ""))))))))</f>
        <v/>
      </c>
      <c r="F38" s="197" t="n"/>
      <c r="G38" s="196">
        <f>IF(AND(D38&gt;=TIME(6,0,0),D38&lt;=TIME(8,0,0)),E38,"")</f>
        <v/>
      </c>
      <c r="H38" s="64" t="n"/>
      <c r="I38" s="65">
        <f>ROUND(IF(OR(D38="",E38="",E38=0),0,IF(H38="",MOD(E38-D38,1)*24,MOD(H38-D38,1)*24)),2)</f>
        <v/>
      </c>
      <c r="J38" s="198" t="n"/>
      <c r="K38" s="306" t="n"/>
      <c r="L38" s="181" t="n"/>
      <c r="M38" s="307">
        <f>MAX(0,V38-W38)</f>
        <v/>
      </c>
      <c r="N38" s="66">
        <f>(IF(OR($C38="",$D38=""),0,
 IF(OR($A38="Holiday",$A39="Holiday"),
    IF(ISNUMBER(MATCH(TRIM($B38),{"Phagwah","Good Friday","Easter Monday","Labour Day","Christmas","Eid ul Azha","Romans-2","Globe-12","Neptune P1"},0)),0,$I38),
 IF(AND(NOT(OR($A38="Annual Leave",$A39="Annual Leave")),$A38="Off day"),$I38,
  MAX(0,$I38-$V38)
  ))))+W38</f>
        <v/>
      </c>
      <c r="O38" s="66">
        <f>IF(AND(OR($A38="Holiday",$A39="Holiday"),
        ISNUMBER(MATCH(TRIM($B38),{"Phagwah","Good Friday","Easter Monday","Labour Day","Christmas","Eid ul Azha","Romans-2","Globe-12","Neptune P1"},0))),
   $I38,0)</f>
        <v/>
      </c>
      <c r="P38" s="66">
        <f>IF(OR($O$7="Canteen",$O$7="Head Office"),0,IF($I38&lt;=0,0,IF(OR(OR(TRIM($J38)="Hebrews",TRIM($J38)="Romans",TRIM($J38)="Romans-2",TRIM($J38)="Globe",TRIM($J38)="Globe-12",TRIM($J38)="Neptune P1"),AND($I39&gt;0,OR(TRIM($J39)="Hebrews",TRIM($J39)="Romans",TRIM($J39)="Romans-2",TRIM($J39)="Globe",TRIM($J39)="Globe-12",TRIM($J39)="Neptune P1"))),1,0)))</f>
        <v/>
      </c>
      <c r="Q38" s="67" t="n"/>
      <c r="R38" s="66">
        <f>IF(OR($O$7="Canteen",$O$7="Head Office"),0,IF(
  AND(
    SUMIFS(I:I, C:C, C38) &gt;= 8,
    COUNTIFS(C$14:C38, C38)=1,
    OR(
      TEXT(D38,"hh:mm:ss")="07:00:00",
      TEXT(D38,"hh:mm:ss")="15:00:00",
      TEXT(D38,"hh:mm:ss")="23:00:00",
      TEXT(D39,"hh:mm:ss")="07:00:00",
      TEXT(D39,"hh:mm:ss")="15:00:00",
      TEXT(D39,"hh:mm:ss")="23:00:00"
    )
  ),
  1,
  0
))</f>
        <v/>
      </c>
      <c r="S38" s="66">
        <f>IF(OR($A38="Annual Leave",$A39="Annual Leave"),IF($A38="Annual Leave",8,0),0)</f>
        <v/>
      </c>
      <c r="T38" s="68" t="n"/>
      <c r="U38" s="144">
        <f>MAX(0,40-Y38)</f>
        <v/>
      </c>
      <c r="V38" s="351">
        <f>IF(OR($C38="",$D38=""),0,
 IF(OR($A38="Holiday",$A39="Holiday"),0,
 IF(AND(NOT(OR($A38="Annual Leave",$A39="Annual Leave")),$A38="Off day"),0,
  IF($I38+$I39&gt;=8,IF($I38&gt;=8,8,$I38),$I38)
  )))</f>
        <v/>
      </c>
      <c r="W38" s="351">
        <f>MAX(0,V38-U38)</f>
        <v/>
      </c>
      <c r="X38" s="351">
        <f>IF(C38="","",C38-WEEKDAY(C38,1)+1)</f>
        <v/>
      </c>
      <c r="Y38" s="351">
        <f>SUMPRODUCT(($X$14:$X37=X38)*(($V$14:$V37)+($O$14:$O37)))+IF(X38=X14,$L$11,0)</f>
        <v/>
      </c>
      <c r="Z38" s="351" t="n"/>
      <c r="AA38" s="351" t="n"/>
      <c r="AB38" s="351" t="n"/>
      <c r="AC38" s="351" t="n"/>
      <c r="AD38" s="351" t="n"/>
      <c r="AE38" s="351" t="n"/>
      <c r="AF38" s="351" t="n"/>
    </row>
    <row r="39" ht="24" customHeight="1" s="348" thickBot="1">
      <c r="A39" s="194" t="inlineStr">
        <is>
          <t>On Day</t>
        </is>
      </c>
      <c r="B39" s="199" t="n"/>
      <c r="C39" s="104">
        <f>C38</f>
        <v/>
      </c>
      <c r="D39" s="69" t="n"/>
      <c r="E39" s="200">
        <f>IF(D39="", "",
 IF(D39=TIME(0,0,0), 0,
 IF(AND(D39&gt;=TIME(0,0,1), D39&lt;=TIME(2,0,0)), TIME(7,0,0),
 IF(AND(D39&gt;=TIME(6,0,0), D39&lt;=TIME(8,0,0)), TIME(12,0,0),
 IF(AND(D39&gt;TIME(8,0,0), D39&lt;=TIME(13,59,0)), TIME(15,0,0),
 IF(AND(D39&gt;=TIME(14,0,0), D39&lt;=TIME(17,59,0)), TIME(21,0,0),
 IF(AND(D39&gt;=TIME(18,0,0), D39&lt;=TIME(21,59,0)), TIME(0,0,0),
 IF(AND(D39&gt;=TIME(22,0,0), D39&lt;=TIME(23,59,59)), TIME(7,0,0), ""))))))))</f>
        <v/>
      </c>
      <c r="F39" s="201" t="n"/>
      <c r="G39" s="200">
        <f>IF(AND(D39&gt;=TIME(6,0,0),D39&lt;=TIME(8,0,0)),E39,"")</f>
        <v/>
      </c>
      <c r="H39" s="69" t="n"/>
      <c r="I39" s="70">
        <f>ROUND(IF(OR(D39="",E39="",E39=0),0,IF(H39="",MOD(E39-D39,1)*24,MOD(H39-D39,1)*24)),2)</f>
        <v/>
      </c>
      <c r="J39" s="198" t="n"/>
      <c r="K39" s="306" t="n"/>
      <c r="L39" s="183" t="n"/>
      <c r="M39" s="307">
        <f>MAX(0,V39-W39)</f>
        <v/>
      </c>
      <c r="N39" s="71">
        <f>(IF(OR($C39="",$D39=""),0,
 IF(OR($A38="Holiday",$A39="Holiday"),
    IF(ISNUMBER(MATCH(TRIM($B39),{"Phagwah","Good Friday","Easter Monday","Labour Day","Christmas","Eid ul Azha","Romans-2","Globe-12","Neptune P1"},0)),0,$I39),
 IF(AND(NOT(OR($A38="Annual Leave",$A39="Annual Leave")),$A39="Off day"),$I39,
  MAX(0,$I39-$V39)
  ))))+W39</f>
        <v/>
      </c>
      <c r="O39" s="71">
        <f>IF(AND(OR($A38="Holiday",$A39="Holiday"),
        ISNUMBER(MATCH(TRIM($B39),{"Phagwah","Good Friday","Easter Monday","Labour Day","Christmas","Eid ul Azha","Romans-2","Globe-12","Neptune P1"},0))),
   $I39,0)</f>
        <v/>
      </c>
      <c r="P39" s="71">
        <f>IF(OR($O$7="Canteen",$O$7="Head Office"),0,IF($I39&lt;=0,0,IF(AND($I38&lt;=0,OR(TRIM($J39)="Hebrews",TRIM($J39)="Romans",TRIM($J39)="Romans-2",TRIM($J39)="Globe",TRIM($J39)="Globe-12",TRIM($J39)="Neptune P1")),1,0)))</f>
        <v/>
      </c>
      <c r="Q39" s="72" t="n"/>
      <c r="R39" s="71">
        <f>IF(OR($O$7="Canteen",$O$7="Head Office"),0,IF(
  AND(
    SUMIFS(I:I, C:C, C39) &gt;= 8,
    COUNTIFS(C$14:C39, C39)=1,
    OR(
      TEXT(D39,"hh:mm:ss")="07:00:00",
      TEXT(D39,"hh:mm:ss")="15:00:00",
      TEXT(D39,"hh:mm:ss")="23:00:00",
      TEXT(D40,"hh:mm:ss")="07:00:00",
      TEXT(D40,"hh:mm:ss")="15:00:00",
      TEXT(D40,"hh:mm:ss")="23:00:00"
    )
  ),
  1,
  0
))</f>
        <v/>
      </c>
      <c r="S39" s="71">
        <f>IF(OR($A38="Annual Leave",$A39="Annual Leave"),IF(AND($A38&lt;&gt;"Annual Leave",$A39="Annual Leave"),8,0),0)</f>
        <v/>
      </c>
      <c r="T39" s="73" t="n"/>
      <c r="U39" s="144">
        <f>MAX(0,40-Y39)</f>
        <v/>
      </c>
      <c r="V39" s="351">
        <f>IF(OR($C39="",$D39=""),0,
 IF(OR($A38="Holiday",$A39="Holiday"),0,
 IF(AND(NOT(OR($A38="Annual Leave",$A39="Annual Leave")),$A39="Off day"),0,
  IF($I38+$I39&gt;=8,IF($I38&gt;=8,0,8-$I38),$I39)
  )))</f>
        <v/>
      </c>
      <c r="W39" s="351">
        <f>MAX(0,V39-U39)</f>
        <v/>
      </c>
      <c r="X39" s="351">
        <f>IF(C39="","",C39-WEEKDAY(C39,1)+1)</f>
        <v/>
      </c>
      <c r="Y39" s="351">
        <f>SUMPRODUCT(($X$14:$X38=X39)*(($V$14:$V38)+($O$14:$O38)))+IF(X39=X14,$L$11,0)</f>
        <v/>
      </c>
      <c r="Z39" s="351" t="n"/>
      <c r="AA39" s="351" t="n"/>
      <c r="AB39" s="351" t="n"/>
      <c r="AC39" s="351" t="n"/>
      <c r="AD39" s="351" t="n"/>
      <c r="AE39" s="351" t="n"/>
      <c r="AF39" s="351" t="n"/>
    </row>
    <row r="40" ht="24" customHeight="1" s="348" thickBot="1">
      <c r="A40" s="202" t="inlineStr">
        <is>
          <t>On Day</t>
        </is>
      </c>
      <c r="B40" s="203" t="n"/>
      <c r="C40" s="105">
        <f>C38+1</f>
        <v/>
      </c>
      <c r="D40" s="74" t="n"/>
      <c r="E40" s="204">
        <f>IF(D40="", "",
 IF(D40=TIME(0,0,0), 0,
 IF(AND(D40&gt;=TIME(0,0,1), D40&lt;=TIME(2,0,0)), TIME(7,0,0),
 IF(AND(D40&gt;=TIME(6,0,0), D40&lt;=TIME(8,0,0)), TIME(12,0,0),
 IF(AND(D40&gt;TIME(8,0,0), D40&lt;=TIME(13,59,0)), TIME(15,0,0),
 IF(AND(D40&gt;=TIME(14,0,0), D40&lt;=TIME(17,59,0)), TIME(21,0,0),
 IF(AND(D40&gt;=TIME(18,0,0), D40&lt;=TIME(21,59,0)), TIME(0,0,0),
 IF(AND(D40&gt;=TIME(22,0,0), D40&lt;=TIME(23,59,59)), TIME(7,0,0), ""))))))))</f>
        <v/>
      </c>
      <c r="F40" s="205" t="n"/>
      <c r="G40" s="204">
        <f>IF(AND(D40&gt;=TIME(6,0,0),D40&lt;=TIME(8,0,0)),E40,"")</f>
        <v/>
      </c>
      <c r="H40" s="74" t="n"/>
      <c r="I40" s="106">
        <f>ROUND(IF(OR(D40="",E40="",E40=0),0,IF(H40="",MOD(E40-D40,1)*24,MOD(H40-D40,1)*24)),2)</f>
        <v/>
      </c>
      <c r="J40" s="206" t="n"/>
      <c r="K40" s="308" t="n"/>
      <c r="L40" s="189" t="n"/>
      <c r="M40" s="309">
        <f>MAX(0,V40-W40)</f>
        <v/>
      </c>
      <c r="N40" s="75">
        <f>(IF(OR($C40="",$D40=""),0,
 IF(OR($A40="Holiday",$A41="Holiday"),
    IF(ISNUMBER(MATCH(TRIM($B40),{"Phagwah","Good Friday","Easter Monday","Labour Day","Christmas","Eid ul Azha","Romans-2","Globe-12","Neptune P1"},0)),0,$I40),
 IF(AND(NOT(OR($A40="Annual Leave",$A41="Annual Leave")),$A40="Off day"),$I40,
  MAX(0,$I40-$V40)
  ))))+W40</f>
        <v/>
      </c>
      <c r="O40" s="75">
        <f>IF(AND(OR($A40="Holiday",$A41="Holiday"),
        ISNUMBER(MATCH(TRIM($B40),{"Phagwah","Good Friday","Easter Monday","Labour Day","Christmas","Eid ul Azha","Romans-2","Globe-12","Neptune P1"},0))),
   $I40,0)</f>
        <v/>
      </c>
      <c r="P40" s="75">
        <f>IF(OR($O$7="Canteen",$O$7="Head Office"),0,IF($I40&lt;=0,0,IF(OR(OR(TRIM($J40)="Hebrews",TRIM($J40)="Romans",TRIM($J40)="Romans-2",TRIM($J40)="Globe",TRIM($J40)="Globe-12",TRIM($J40)="Neptune P1"),AND($I41&gt;0,OR(TRIM($J41)="Hebrews",TRIM($J41)="Romans",TRIM($J41)="Romans-2",TRIM($J41)="Globe",TRIM($J41)="Globe-12",TRIM($J41)="Neptune P1"))),1,0)))</f>
        <v/>
      </c>
      <c r="Q40" s="76" t="n"/>
      <c r="R40" s="75">
        <f>IF(OR($O$7="Canteen",$O$7="Head Office"),0,IF(
  AND(
    SUMIFS(I:I, C:C, C40) &gt;= 8,
    COUNTIFS(C$14:C40, C40)=1,
    OR(
      TEXT(D40,"hh:mm:ss")="07:00:00",
      TEXT(D40,"hh:mm:ss")="15:00:00",
      TEXT(D40,"hh:mm:ss")="23:00:00",
      TEXT(D41,"hh:mm:ss")="07:00:00",
      TEXT(D41,"hh:mm:ss")="15:00:00",
      TEXT(D41,"hh:mm:ss")="23:00:00"
    )
  ),
  1,
  0
))</f>
        <v/>
      </c>
      <c r="S40" s="75">
        <f>IF(OR($A40="Annual Leave",$A41="Annual Leave"),IF($A40="Annual Leave",8,0),0)</f>
        <v/>
      </c>
      <c r="T40" s="107" t="n"/>
      <c r="U40" s="144">
        <f>MAX(0,40-Y40)</f>
        <v/>
      </c>
      <c r="V40" s="351">
        <f>IF(OR($C40="",$D40=""),0,
 IF(OR($A40="Holiday",$A41="Holiday"),0,
 IF(AND(NOT(OR($A40="Annual Leave",$A41="Annual Leave")),$A40="Off day"),0,
  IF($I40+$I41&gt;=8,IF($I40&gt;=8,8,$I40),$I40)
  )))</f>
        <v/>
      </c>
      <c r="W40" s="351">
        <f>MAX(0,V40-U40)</f>
        <v/>
      </c>
      <c r="X40" s="351">
        <f>IF(C40="","",C40-WEEKDAY(C40,1)+1)</f>
        <v/>
      </c>
      <c r="Y40" s="351">
        <f>SUMPRODUCT(($X$14:$X39=X40)*(($V$14:$V39)+($O$14:$O39)))+IF(X40=X14,$L$11,0)</f>
        <v/>
      </c>
      <c r="Z40" s="351" t="n"/>
      <c r="AA40" s="351" t="n"/>
      <c r="AB40" s="351" t="n"/>
      <c r="AC40" s="351" t="n"/>
      <c r="AD40" s="351" t="n"/>
      <c r="AE40" s="351" t="n"/>
      <c r="AF40" s="351" t="n"/>
    </row>
    <row r="41" ht="24" customHeight="1" s="348" thickBot="1">
      <c r="A41" s="202" t="inlineStr">
        <is>
          <t>On Day</t>
        </is>
      </c>
      <c r="B41" s="310" t="n"/>
      <c r="C41" s="105">
        <f>C40</f>
        <v/>
      </c>
      <c r="D41" s="311" t="n"/>
      <c r="E41" s="312">
        <f>IF(D41="", "",
 IF(D41=TIME(0,0,0), 0,
 IF(AND(D41&gt;=TIME(0,0,1), D41&lt;=TIME(2,0,0)), TIME(7,0,0),
 IF(AND(D41&gt;=TIME(6,0,0), D41&lt;=TIME(8,0,0)), TIME(12,0,0),
 IF(AND(D41&gt;TIME(8,0,0), D41&lt;=TIME(13,59,0)), TIME(15,0,0),
 IF(AND(D41&gt;=TIME(14,0,0), D41&lt;=TIME(17,59,0)), TIME(21,0,0),
 IF(AND(D41&gt;=TIME(18,0,0), D41&lt;=TIME(21,59,0)), TIME(0,0,0),
 IF(AND(D41&gt;=TIME(22,0,0), D41&lt;=TIME(23,59,59)), TIME(7,0,0), ""))))))))</f>
        <v/>
      </c>
      <c r="F41" s="205" t="n"/>
      <c r="G41" s="312">
        <f>IF(AND(D41&gt;=TIME(6,0,0),D41&lt;=TIME(8,0,0)),E41,"")</f>
        <v/>
      </c>
      <c r="H41" s="311" t="n"/>
      <c r="I41" s="106">
        <f>ROUND(IF(OR(D41="",E41="",E41=0),0,IF(H41="",MOD(E41-D41,1)*24,MOD(H41-D41,1)*24)),2)</f>
        <v/>
      </c>
      <c r="J41" s="207" t="n"/>
      <c r="K41" s="308" t="n"/>
      <c r="L41" s="189" t="n"/>
      <c r="M41" s="309">
        <f>MAX(0,V41-W41)</f>
        <v/>
      </c>
      <c r="N41" s="313">
        <f>(IF(OR($C41="",$D41=""),0,
 IF(OR($A40="Holiday",$A41="Holiday"),
    IF(ISNUMBER(MATCH(TRIM($B41),{"Phagwah","Good Friday","Easter Monday","Labour Day","Christmas","Eid ul Azha","Romans-2","Globe-12","Neptune P1"},0)),0,$I41),
 IF(AND(NOT(OR($A40="Annual Leave",$A41="Annual Leave")),$A41="Off day"),$I41,
  MAX(0,$I41-$V41)
  ))))+W41</f>
        <v/>
      </c>
      <c r="O41" s="313">
        <f>IF(AND(OR($A40="Holiday",$A41="Holiday"),
        ISNUMBER(MATCH(TRIM($B41),{"Phagwah","Good Friday","Easter Monday","Labour Day","Christmas","Eid ul Azha","Romans-2","Globe-12","Neptune P1"},0))),
   $I41,0)</f>
        <v/>
      </c>
      <c r="P41" s="313">
        <f>IF(OR($O$7="Canteen",$O$7="Head Office"),0,IF($I41&lt;=0,0,IF(AND($I40&lt;=0,OR(TRIM($J41)="Hebrews",TRIM($J41)="Romans",TRIM($J41)="Romans-2",TRIM($J41)="Globe",TRIM($J41)="Globe-12",TRIM($J41)="Neptune P1")),1,0)))</f>
        <v/>
      </c>
      <c r="Q41" s="314" t="n"/>
      <c r="R41" s="313">
        <f>IF(OR($O$7="Canteen",$O$7="Head Office"),0,IF(
  AND(
    SUMIFS(I:I, C:C, C41) &gt;= 8,
    COUNTIFS(C$14:C41, C41)=1,
    OR(
      TEXT(D41,"hh:mm:ss")="07:00:00",
      TEXT(D41,"hh:mm:ss")="15:00:00",
      TEXT(D41,"hh:mm:ss")="23:00:00",
      TEXT(D42,"hh:mm:ss")="07:00:00",
      TEXT(D42,"hh:mm:ss")="15:00:00",
      TEXT(D42,"hh:mm:ss")="23:00:00"
    )
  ),
  1,
  0
))</f>
        <v/>
      </c>
      <c r="S41" s="313">
        <f>IF(OR($A40="Annual Leave",$A41="Annual Leave"),IF(AND($A40&lt;&gt;"Annual Leave",$A41="Annual Leave"),8,0),0)</f>
        <v/>
      </c>
      <c r="T41" s="315" t="n"/>
      <c r="U41" s="144">
        <f>MAX(0,40-Y41)</f>
        <v/>
      </c>
      <c r="V41" s="351">
        <f>IF(OR($C41="",$D41=""),0,
 IF(OR($A40="Holiday",$A41="Holiday"),0,
 IF(AND(NOT(OR($A40="Annual Leave",$A41="Annual Leave")),$A41="Off day"),0,
  IF($I40+$I41&gt;=8,IF($I40&gt;=8,0,8-$I40),$I41)
  )))</f>
        <v/>
      </c>
      <c r="W41" s="351">
        <f>MAX(0,V41-U41)</f>
        <v/>
      </c>
      <c r="X41" s="351">
        <f>IF(C41="","",C41-WEEKDAY(C41,1)+1)</f>
        <v/>
      </c>
      <c r="Y41" s="351">
        <f>SUMPRODUCT(($X$14:$X40=X41)*(($V$14:$V40)+($O$14:$O40)))+IF(X41=X14,$L$11,0)</f>
        <v/>
      </c>
      <c r="Z41" s="351" t="n"/>
      <c r="AA41" s="351" t="n"/>
      <c r="AB41" s="351" t="n"/>
      <c r="AC41" s="351" t="n"/>
      <c r="AD41" s="351" t="n"/>
      <c r="AE41" s="351" t="n"/>
      <c r="AF41" s="351" t="n"/>
    </row>
    <row r="42" ht="24" customHeight="1" s="348" thickBot="1">
      <c r="A42" s="208" t="inlineStr">
        <is>
          <t>On Day</t>
        </is>
      </c>
      <c r="B42" s="209" t="n"/>
      <c r="C42" s="108">
        <f>C40+1</f>
        <v/>
      </c>
      <c r="D42" s="77" t="n"/>
      <c r="E42" s="210">
        <f>IF(D42="", "",
 IF(D42=TIME(0,0,0), 0,
 IF(AND(D42&gt;=TIME(0,0,1), D42&lt;=TIME(2,0,0)), TIME(7,0,0),
 IF(AND(D42&gt;=TIME(6,0,0), D42&lt;=TIME(8,0,0)), TIME(12,0,0),
 IF(AND(D42&gt;TIME(8,0,0), D42&lt;=TIME(13,59,0)), TIME(15,0,0),
 IF(AND(D42&gt;=TIME(14,0,0), D42&lt;=TIME(17,59,0)), TIME(21,0,0),
 IF(AND(D42&gt;=TIME(18,0,0), D42&lt;=TIME(21,59,0)), TIME(0,0,0),
 IF(AND(D42&gt;=TIME(22,0,0), D42&lt;=TIME(23,59,59)), TIME(7,0,0), ""))))))))</f>
        <v/>
      </c>
      <c r="F42" s="211" t="n"/>
      <c r="G42" s="210">
        <f>IF(AND(D42&gt;=TIME(6,0,0),D42&lt;=TIME(8,0,0)),E42,"")</f>
        <v/>
      </c>
      <c r="H42" s="77" t="n"/>
      <c r="I42" s="16">
        <f>ROUND(IF(OR(D42="",E42="",E42=0),0,IF(H42="",MOD(E42-D42,1)*24,MOD(H42-D42,1)*24)),2)</f>
        <v/>
      </c>
      <c r="J42" s="212" t="n"/>
      <c r="K42" s="316" t="n"/>
      <c r="L42" s="181" t="n"/>
      <c r="M42" s="317">
        <f>MAX(0,V42-W42)</f>
        <v/>
      </c>
      <c r="N42" s="17">
        <f>(IF(OR($C42="",$D42=""),0,
 IF(OR($A42="Holiday",$A43="Holiday"),
    IF(ISNUMBER(MATCH(TRIM($B42),{"Phagwah","Good Friday","Easter Monday","Labour Day","Christmas","Eid ul Azha","Romans-2","Globe-12","Neptune P1"},0)),0,$I42),
 IF(AND(NOT(OR($A42="Annual Leave",$A43="Annual Leave")),$A42="Off day"),$I42,
  MAX(0,$I42-$V42)
  ))))+W42</f>
        <v/>
      </c>
      <c r="O42" s="213">
        <f>IF(AND(OR($A42="Holiday",$A43="Holiday"),
        ISNUMBER(MATCH(TRIM($B42),{"Phagwah","Good Friday","Easter Monday","Labour Day","Christmas","Eid ul Azha","Romans-2","Globe-12","Neptune P1"},0))),
   $I42,0)</f>
        <v/>
      </c>
      <c r="P42" s="17">
        <f>IF(OR($O$7="Canteen",$O$7="Head Office"),0,IF($I42&lt;=0,0,IF(OR(OR(TRIM($J42)="Hebrews",TRIM($J42)="Romans",TRIM($J42)="Romans-2",TRIM($J42)="Globe",TRIM($J42)="Globe-12",TRIM($J42)="Neptune P1"),AND($I43&gt;0,OR(TRIM($J43)="Hebrews",TRIM($J43)="Romans",TRIM($J43)="Romans-2",TRIM($J43)="Globe",TRIM($J43)="Globe-12",TRIM($J43)="Neptune P1"))),1,0)))</f>
        <v/>
      </c>
      <c r="Q42" s="78" t="n"/>
      <c r="R42" s="213">
        <f>IF(OR($O$7="Canteen",$O$7="Head Office"),0,IF(
  AND(
    SUMIFS(I:I, C:C, C42) &gt;= 8,
    COUNTIFS(C$14:C42, C42)=1,
    OR(
      TEXT(D42,"hh:mm:ss")="07:00:00",
      TEXT(D42,"hh:mm:ss")="15:00:00",
      TEXT(D42,"hh:mm:ss")="23:00:00",
      TEXT(D43,"hh:mm:ss")="07:00:00",
      TEXT(D43,"hh:mm:ss")="15:00:00",
      TEXT(D43,"hh:mm:ss")="23:00:00"
    )
  ),
  1,
  0
))</f>
        <v/>
      </c>
      <c r="S42" s="213">
        <f>IF(OR($A42="Annual Leave",$A43="Annual Leave"),IF($A42="Annual Leave",8,0),0)</f>
        <v/>
      </c>
      <c r="T42" s="79" t="n"/>
      <c r="U42" s="144">
        <f>MAX(0,40-Y42)</f>
        <v/>
      </c>
      <c r="V42" s="351">
        <f>IF(OR($C42="",$D42=""),0,
 IF(OR($A42="Holiday",$A43="Holiday"),0,
 IF(AND(NOT(OR($A42="Annual Leave",$A43="Annual Leave")),$A42="Off day"),0,
  IF($I42+$I43&gt;=8,IF($I42&gt;=8,8,$I42),$I42)
  )))</f>
        <v/>
      </c>
      <c r="W42" s="351">
        <f>MAX(0,V42-U42)</f>
        <v/>
      </c>
      <c r="X42" s="351">
        <f>IF(C42="","",C42-WEEKDAY(C42,1)+1)</f>
        <v/>
      </c>
      <c r="Y42" s="351">
        <f>SUMPRODUCT(($X$14:$X41=X42)*(($V$14:$V41)+($O$14:$O41)))+IF(X42=X14,$L$11,0)</f>
        <v/>
      </c>
      <c r="Z42" s="351" t="n"/>
      <c r="AA42" s="351" t="n"/>
      <c r="AB42" s="351" t="n"/>
      <c r="AC42" s="351" t="n"/>
      <c r="AD42" s="351" t="n"/>
      <c r="AE42" s="351" t="n"/>
      <c r="AF42" s="351" t="n"/>
    </row>
    <row r="43" ht="24" customHeight="1" s="348" thickBot="1">
      <c r="A43" s="208" t="inlineStr">
        <is>
          <t>On Day</t>
        </is>
      </c>
      <c r="B43" s="214" t="n"/>
      <c r="C43" s="109">
        <f>C42</f>
        <v/>
      </c>
      <c r="D43" s="18" t="n"/>
      <c r="E43" s="215">
        <f>IF(D43="", "",
 IF(D43=TIME(0,0,0), 0,
 IF(AND(D43&gt;=TIME(0,0,1), D43&lt;=TIME(2,0,0)), TIME(7,0,0),
 IF(AND(D43&gt;=TIME(6,0,0), D43&lt;=TIME(8,0,0)), TIME(12,0,0),
 IF(AND(D43&gt;TIME(8,0,0), D43&lt;=TIME(13,59,0)), TIME(15,0,0),
 IF(AND(D43&gt;=TIME(14,0,0), D43&lt;=TIME(17,59,0)), TIME(21,0,0),
 IF(AND(D43&gt;=TIME(18,0,0), D43&lt;=TIME(21,59,0)), TIME(0,0,0),
 IF(AND(D43&gt;=TIME(22,0,0), D43&lt;=TIME(23,59,59)), TIME(7,0,0), ""))))))))</f>
        <v/>
      </c>
      <c r="F43" s="216" t="n"/>
      <c r="G43" s="215">
        <f>IF(AND(D43&gt;=TIME(6,0,0),D43&lt;=TIME(8,0,0)),E43,"")</f>
        <v/>
      </c>
      <c r="H43" s="18" t="n"/>
      <c r="I43" s="19">
        <f>ROUND(IF(OR(D43="",E43="",E43=0),0,IF(H43="",MOD(E43-D43,1)*24,MOD(H43-D43,1)*24)),2)</f>
        <v/>
      </c>
      <c r="J43" s="212" t="n"/>
      <c r="K43" s="316" t="n"/>
      <c r="L43" s="183" t="n"/>
      <c r="M43" s="317">
        <f>MAX(0,V43-W43)</f>
        <v/>
      </c>
      <c r="N43" s="20">
        <f>(IF(OR($C43="",$D43=""),0,
 IF(OR($A42="Holiday",$A43="Holiday"),
    IF(ISNUMBER(MATCH(TRIM($B43),{"Phagwah","Good Friday","Easter Monday","Labour Day","Christmas","Eid ul Azha","Romans-2","Globe-12","Neptune P1"},0)),0,$I43),
 IF(AND(NOT(OR($A42="Annual Leave",$A43="Annual Leave")),$A43="Off day"),$I43,
  MAX(0,$I43-$V43)
  ))))+W43</f>
        <v/>
      </c>
      <c r="O43" s="20">
        <f>IF(AND(OR($A42="Holiday",$A43="Holiday"),
        ISNUMBER(MATCH(TRIM($B43),{"Phagwah","Good Friday","Easter Monday","Labour Day","Christmas","Eid ul Azha","Romans-2","Globe-12","Neptune P1"},0))),
   $I43,0)</f>
        <v/>
      </c>
      <c r="P43" s="20">
        <f>IF(OR($O$7="Canteen",$O$7="Head Office"),0,IF($I43&lt;=0,0,IF(AND($I42&lt;=0,OR(TRIM($J43)="Hebrews",TRIM($J43)="Romans",TRIM($J43)="Romans-2",TRIM($J43)="Globe",TRIM($J43)="Globe-12",TRIM($J43)="Neptune P1")),1,0)))</f>
        <v/>
      </c>
      <c r="Q43" s="21" t="n"/>
      <c r="R43" s="20">
        <f>IF(OR($O$7="Canteen",$O$7="Head Office"),0,IF(
  AND(
    SUMIFS(I:I, C:C, C43) &gt;= 8,
    COUNTIFS(C$14:C43, C43)=1,
    OR(
      TEXT(D43,"hh:mm:ss")="07:00:00",
      TEXT(D43,"hh:mm:ss")="15:00:00",
      TEXT(D43,"hh:mm:ss")="23:00:00",
      TEXT(D49,"hh:mm:ss")="07:00:00",
      TEXT(D49,"hh:mm:ss")="15:00:00",
      TEXT(D49,"hh:mm:ss")="23:00:00"
    )
  ),
  1,
  0
))</f>
        <v/>
      </c>
      <c r="S43" s="20">
        <f>IF(OR($A42="Annual Leave",$A43="Annual Leave"),IF(AND($A42&lt;&gt;"Annual Leave",$A43="Annual Leave"),8,0),0)</f>
        <v/>
      </c>
      <c r="T43" s="22" t="n"/>
      <c r="U43" s="144">
        <f>MAX(0,40-Y43)</f>
        <v/>
      </c>
      <c r="V43" s="351">
        <f>IF(OR($C43="",$D43=""),0,
 IF(OR($A42="Holiday",$A43="Holiday"),0,
 IF(AND(NOT(OR($A42="Annual Leave",$A43="Annual Leave")),$A43="Off day"),0,
  IF($I42+$I43&gt;=8,IF($I42&gt;=8,0,8-$I42),$I43)
  )))</f>
        <v/>
      </c>
      <c r="W43" s="351">
        <f>MAX(0,V43-U43)</f>
        <v/>
      </c>
      <c r="X43" s="351">
        <f>IF(C43="","",C43-WEEKDAY(C43,1)+1)</f>
        <v/>
      </c>
      <c r="Y43" s="351">
        <f>SUMPRODUCT(($X$14:$X42=X43)*(($V$14:$V42)+($O$14:$O42)))+IF(X43=X14,$L$11,0)</f>
        <v/>
      </c>
      <c r="Z43" s="351" t="n"/>
      <c r="AA43" s="351" t="n"/>
      <c r="AB43" s="351" t="n"/>
      <c r="AC43" s="351" t="n"/>
      <c r="AD43" s="351" t="n"/>
      <c r="AE43" s="351" t="n"/>
      <c r="AF43" s="351" t="n"/>
    </row>
    <row r="44" ht="24" customHeight="1" s="348" thickBot="1">
      <c r="A44" s="176" t="n"/>
      <c r="B44" s="176" t="n"/>
      <c r="C44" s="217" t="n"/>
      <c r="D44" s="110" t="n"/>
      <c r="E44" s="110" t="n"/>
      <c r="F44" s="218" t="n"/>
      <c r="G44" s="110" t="n"/>
      <c r="H44" s="110" t="n"/>
      <c r="I44" s="219" t="n"/>
      <c r="J44" s="219" t="n"/>
      <c r="K44" s="219" t="n"/>
      <c r="L44" s="219" t="n"/>
      <c r="M44" s="111">
        <f>MAX(0,V44-W44)</f>
        <v/>
      </c>
      <c r="N44" s="112">
        <f>(IF(OR($C44="",$D44=""),0,
 IF(OR($A44="Holiday",$A45="Holiday"),
    IF(ISNUMBER(MATCH(TRIM($B44),{"Phagwah","Good Friday","Easter Monday","Labour Day","Christmas","Eid ul Azha","Romans-2","Globe-12","Neptune P1"},0)),0,$I44),
 IF(AND(NOT(OR($A44="Annual Leave",$A45="Annual Leave")),$A44="Off day"),$I44,
  MAX(0,$I44-$V44)
  ))))+W44</f>
        <v/>
      </c>
      <c r="O44" s="112">
        <f>IF(AND(OR($A44="Holiday",$A45="Holiday"),
        ISNUMBER(MATCH(TRIM($B44),{"Phagwah","Good Friday","Easter Monday","Labour Day","Christmas","Eid ul Azha","Romans-2","Globe-12","Neptune P1"},0))),
   $I44,0)</f>
        <v/>
      </c>
      <c r="P44" s="112">
        <f>IF(OR($O$7="Canteen",$O$7="Head Office"),0,IF($I44&lt;=0,0,IF(OR(OR(TRIM($J44)="Hebrews",TRIM($J44)="Romans",TRIM($J44)="Romans-2",TRIM($J44)="Globe",TRIM($J44)="Globe-12",TRIM($J44)="Neptune P1"),AND($I45&gt;0,OR(TRIM($J45)="Hebrews",TRIM($J45)="Romans",TRIM($J45)="Romans-2",TRIM($J45)="Globe",TRIM($J45)="Globe-12",TRIM($J45)="Neptune P1"))),1,0)))</f>
        <v/>
      </c>
      <c r="Q44" s="113" t="n"/>
      <c r="R44" s="113" t="n"/>
      <c r="S44" s="112">
        <f>IF(OR($A44="Annual Leave",$A45="Annual Leave"),IF($A44="Annual Leave",8,0),0)</f>
        <v/>
      </c>
      <c r="T44" s="114" t="n"/>
      <c r="U44" s="144">
        <f>MAX(0,40-Y44)</f>
        <v/>
      </c>
      <c r="V44" s="351">
        <f>IF(OR($C44="",$D44=""),0,
 IF(OR($A44="Holiday",$A45="Holiday"),0,
 IF(AND(NOT(OR($A44="Annual Leave",$A45="Annual Leave")),$A44="Off day"),0,
  IF($I44+$I45&gt;=8,IF($I44&gt;=8,8,$I44),$I44)
  )))</f>
        <v/>
      </c>
      <c r="W44" s="351">
        <f>MAX(0,V44-U44)</f>
        <v/>
      </c>
      <c r="X44" s="351">
        <f>IF(C44="","",C44-WEEKDAY(C44,1)+1)</f>
        <v/>
      </c>
      <c r="Y44" s="351">
        <f>SUMPRODUCT(($X$14:$X43=X44)*(($V$14:$V43)+($O$14:$O43)))+IF(X44=X14,$L$11,0)</f>
        <v/>
      </c>
      <c r="Z44" s="351" t="n"/>
      <c r="AA44" s="351" t="n"/>
      <c r="AB44" s="351" t="n"/>
      <c r="AC44" s="351" t="n"/>
      <c r="AD44" s="351" t="n"/>
      <c r="AE44" s="351" t="n"/>
      <c r="AF44" s="351" t="n"/>
    </row>
    <row r="45" ht="24" customHeight="1" s="348" thickBot="1">
      <c r="A45" s="154" t="inlineStr">
        <is>
          <t>On Day</t>
        </is>
      </c>
      <c r="B45" s="318" t="n"/>
      <c r="C45" s="115">
        <f>C42+1</f>
        <v/>
      </c>
      <c r="D45" s="319" t="n"/>
      <c r="E45" s="320">
        <f>IF(D45="", "",
 IF(D45=TIME(0,0,0), 0,
 IF(AND(D45&gt;=TIME(0,0,1), D45&lt;=TIME(2,0,0)), TIME(7,0,0),
 IF(AND(D45&gt;=TIME(6,0,0), D45&lt;=TIME(8,0,0)), TIME(12,0,0),
 IF(AND(D45&gt;TIME(8,0,0), D45&lt;=TIME(13,59,0)), TIME(15,0,0),
 IF(AND(D45&gt;=TIME(14,0,0), D45&lt;=TIME(17,59,0)), TIME(21,0,0),
 IF(AND(D45&gt;=TIME(18,0,0), D45&lt;=TIME(21,59,0)), TIME(0,0,0),
 IF(AND(D45&gt;=TIME(22,0,0), D45&lt;=TIME(23,59,59)), TIME(7,0,0), ""))))))))</f>
        <v/>
      </c>
      <c r="F45" s="321" t="n"/>
      <c r="G45" s="320">
        <f>IF(AND(D45&gt;=TIME(6,0,0),D45&lt;=TIME(8,0,0)),E45,"")</f>
        <v/>
      </c>
      <c r="H45" s="319" t="n"/>
      <c r="I45" s="30">
        <f>ROUND(IF(OR(D45="",E45="",E45=0),0,IF(H45="",MOD(E45-D45,1)*24,MOD(H45-D45,1)*24)),2)</f>
        <v/>
      </c>
      <c r="J45" s="220" t="n"/>
      <c r="K45" s="274" t="n"/>
      <c r="L45" s="181" t="n"/>
      <c r="M45" s="275">
        <f>MAX(0,V45-W45)</f>
        <v/>
      </c>
      <c r="N45" s="322">
        <f>(IF(OR($C45="",$D45=""),0,
 IF(OR($A44="Holiday",$A45="Holiday"),
    IF(ISNUMBER(MATCH(TRIM($B45),{"Phagwah","Good Friday","Easter Monday","Labour Day","Christmas","Eid ul Azha","Romans-2","Globe-12","Neptune P1"},0)),0,$I45),
 IF(AND(NOT(OR($A44="Annual Leave",$A45="Annual Leave")),$A45="Off day"),$I45,
  MAX(0,$I45-$V45)
  ))))+W45</f>
        <v/>
      </c>
      <c r="O45" s="322">
        <f>IF(AND(OR($A44="Holiday",$A45="Holiday"),
        ISNUMBER(MATCH(TRIM($B45),{"Phagwah","Good Friday","Easter Monday","Labour Day","Christmas","Eid ul Azha","Romans-2","Globe-12","Neptune P1"},0))),
   $I45,0)</f>
        <v/>
      </c>
      <c r="P45" s="322">
        <f>IF(OR($O$7="Canteen",$O$7="Head Office"),0,IF($I45&lt;=0,0,IF(AND($I44&lt;=0,OR(TRIM($J45)="Hebrews",TRIM($J45)="Romans",TRIM($J45)="Romans-2",TRIM($J45)="Globe",TRIM($J45)="Globe-12",TRIM($J45)="Neptune P1")),1,0)))</f>
        <v/>
      </c>
      <c r="Q45" s="323" t="n"/>
      <c r="R45" s="322">
        <f>IF(OR($O$7="Canteen",$O$7="Head Office"),0,IF(
  AND(
    SUMIFS(I:I, C:C, C45) &gt;= 8,
    COUNTIFS(C$14:C45, C45)=1,
    OR(
      TEXT(D45,"hh:mm:ss")="07:00:00",
      TEXT(D45,"hh:mm:ss")="15:00:00",
      TEXT(D45,"hh:mm:ss")="23:00:00",
      TEXT(D46,"hh:mm:ss")="07:00:00",
      TEXT(D46,"hh:mm:ss")="15:00:00",
      TEXT(D46,"hh:mm:ss")="23:00:00"
    )
  ),
  1,
  0
))</f>
        <v/>
      </c>
      <c r="S45" s="322">
        <f>IF(OR($A44="Annual Leave",$A45="Annual Leave"),IF(AND($A44&lt;&gt;"Annual Leave",$A45="Annual Leave"),8,0),0)</f>
        <v/>
      </c>
      <c r="T45" s="116" t="n"/>
      <c r="U45" s="144">
        <f>MAX(0,40-Y45)</f>
        <v/>
      </c>
      <c r="V45" s="351">
        <f>IF(OR($C45="",$D45=""),0,
 IF(OR($A44="Holiday",$A45="Holiday"),0,
 IF(AND(NOT(OR($A44="Annual Leave",$A45="Annual Leave")),$A45="Off day"),0,
  IF($I44+$I45&gt;=8,IF($I44&gt;=8,0,8-$I44),$I45)
  )))</f>
        <v/>
      </c>
      <c r="W45" s="351">
        <f>MAX(0,V45-U45)</f>
        <v/>
      </c>
      <c r="X45" s="351">
        <f>IF(C45="","",C45-WEEKDAY(C45,1)+1)</f>
        <v/>
      </c>
      <c r="Y45" s="351">
        <f>SUMPRODUCT(($X$14:$X44=X45)*(($V$14:$V44)+($O$14:$O44)))+IF(X45=X14,$L$11,0)</f>
        <v/>
      </c>
      <c r="Z45" s="351" t="n"/>
      <c r="AA45" s="351" t="n"/>
      <c r="AB45" s="351" t="n"/>
      <c r="AC45" s="351" t="n"/>
      <c r="AD45" s="351" t="n"/>
      <c r="AE45" s="351" t="n"/>
      <c r="AF45" s="351" t="n"/>
    </row>
    <row r="46" ht="24" customHeight="1" s="348" thickBot="1">
      <c r="A46" s="154" t="inlineStr">
        <is>
          <t>On Day</t>
        </is>
      </c>
      <c r="B46" s="305" t="n"/>
      <c r="C46" s="90">
        <f>C45</f>
        <v/>
      </c>
      <c r="D46" s="80" t="n"/>
      <c r="E46" s="221">
        <f>IF(D46="", "",
 IF(D46=TIME(0,0,0), 0,
 IF(AND(D46&gt;=TIME(0,0,1), D46&lt;=TIME(2,0,0)), TIME(7,0,0),
 IF(AND(D46&gt;=TIME(6,0,0), D46&lt;=TIME(8,0,0)), TIME(12,0,0),
 IF(AND(D46&gt;TIME(8,0,0), D46&lt;=TIME(13,59,0)), TIME(15,0,0),
 IF(AND(D46&gt;=TIME(14,0,0), D46&lt;=TIME(17,59,0)), TIME(21,0,0),
 IF(AND(D46&gt;=TIME(18,0,0), D46&lt;=TIME(21,59,0)), TIME(0,0,0),
 IF(AND(D46&gt;=TIME(22,0,0), D46&lt;=TIME(23,59,59)), TIME(7,0,0), ""))))))))</f>
        <v/>
      </c>
      <c r="F46" s="156" t="n"/>
      <c r="G46" s="221">
        <f>IF(AND(D46&gt;=TIME(6,0,0),D46&lt;=TIME(8,0,0)),E46,"")</f>
        <v/>
      </c>
      <c r="H46" s="80" t="n"/>
      <c r="I46" s="30">
        <f>ROUND(IF(OR(D46="",E46="",E46=0),0,IF(H46="",MOD(E46-D46,1)*24,MOD(H46-D46,1)*24)),2)</f>
        <v/>
      </c>
      <c r="J46" s="158" t="n"/>
      <c r="K46" s="274" t="n"/>
      <c r="L46" s="189" t="n"/>
      <c r="M46" s="275">
        <f>MAX(0,V46-W46)</f>
        <v/>
      </c>
      <c r="N46" s="81">
        <f>(IF(OR($C46="",$D46=""),0,
 IF(OR($A46="Holiday",$A47="Holiday"),
    IF(ISNUMBER(MATCH(TRIM($B46),{"Phagwah","Good Friday","Easter Monday","Labour Day","Christmas","Eid ul Azha","Romans-2","Globe-12","Neptune P1"},0)),0,$I46),
 IF(AND(NOT(OR($A46="Annual Leave",$A47="Annual Leave")),$A46="Off day"),$I46,
  MAX(0,$I46-$V46)
  ))))+W46</f>
        <v/>
      </c>
      <c r="O46" s="81">
        <f>IF(AND(OR($A46="Holiday",$A47="Holiday"),
        ISNUMBER(MATCH(TRIM($B46),{"Phagwah","Good Friday","Easter Monday","Labour Day","Christmas","Eid ul Azha","Romans-2","Globe-12","Neptune P1"},0))),
   $I46,0)</f>
        <v/>
      </c>
      <c r="P46" s="81">
        <f>IF(OR($O$7="Canteen",$O$7="Head Office"),0,IF($I46&lt;=0,0,IF(OR(OR(TRIM($J46)="Hebrews",TRIM($J46)="Romans",TRIM($J46)="Romans-2",TRIM($J46)="Globe",TRIM($J46)="Globe-12",TRIM($J46)="Neptune P1"),AND($I47&gt;0,OR(TRIM($J47)="Hebrews",TRIM($J47)="Romans",TRIM($J47)="Romans-2",TRIM($J47)="Globe",TRIM($J47)="Globe-12",TRIM($J47)="Neptune P1"))),1,0)))</f>
        <v/>
      </c>
      <c r="Q46" s="82" t="n"/>
      <c r="R46" s="81">
        <f>IF(OR($O$7="Canteen",$O$7="Head Office"),0,IF(
  AND(
    SUMIFS(I:I, C:C, C46) &gt;= 8,
    COUNTIFS(C$14:C46, C46)=1,
    OR(
      TEXT(D46,"hh:mm:ss")="07:00:00",
      TEXT(D46,"hh:mm:ss")="15:00:00",
      TEXT(D46,"hh:mm:ss")="23:00:00",
      TEXT(D51,"hh:mm:ss")="07:00:00",
      TEXT(D51,"hh:mm:ss")="15:00:00",
      TEXT(D51,"hh:mm:ss")="23:00:00"
    )
  ),
  1,
  0
))</f>
        <v/>
      </c>
      <c r="S46" s="81">
        <f>IF(OR($A46="Annual Leave",$A47="Annual Leave"),IF($A46="Annual Leave",8,0),0)</f>
        <v/>
      </c>
      <c r="T46" s="117" t="n"/>
      <c r="U46" s="144">
        <f>MAX(0,40-Y46)</f>
        <v/>
      </c>
      <c r="V46" s="351">
        <f>IF(OR($C46="",$D46=""),0,
 IF(OR($A46="Holiday",$A47="Holiday"),0,
 IF(AND(NOT(OR($A46="Annual Leave",$A47="Annual Leave")),$A46="Off day"),0,
  IF($I46+$I47&gt;=8,IF($I46&gt;=8,8,$I46),$I46)
  )))</f>
        <v/>
      </c>
      <c r="W46" s="351">
        <f>MAX(0,V46-U46)</f>
        <v/>
      </c>
      <c r="X46" s="351">
        <f>IF(C46="","",C46-WEEKDAY(C46,1)+1)</f>
        <v/>
      </c>
      <c r="Y46" s="351">
        <f>SUMPRODUCT(($X$14:$X45=X46)*(($V$14:$V45)+($O$14:$O45)))+IF(X46=X14,$L$11,0)</f>
        <v/>
      </c>
      <c r="Z46" s="351" t="n"/>
      <c r="AA46" s="351" t="n"/>
      <c r="AB46" s="351" t="n"/>
      <c r="AC46" s="351" t="n"/>
      <c r="AD46" s="351" t="n"/>
      <c r="AE46" s="351" t="n"/>
      <c r="AF46" s="351" t="n"/>
    </row>
    <row r="47" ht="24" customHeight="1" s="348" thickBot="1">
      <c r="A47" s="184" t="inlineStr">
        <is>
          <t>On Day</t>
        </is>
      </c>
      <c r="B47" s="222" t="n"/>
      <c r="C47" s="118">
        <f>C45+1</f>
        <v/>
      </c>
      <c r="D47" s="83" t="n"/>
      <c r="E47" s="223">
        <f>IF(D47="", "",
 IF(D47=TIME(0,0,0), 0,
 IF(AND(D47&gt;=TIME(0,0,1), D47&lt;=TIME(2,0,0)), TIME(7,0,0),
 IF(AND(D47&gt;=TIME(6,0,0), D47&lt;=TIME(8,0,0)), TIME(12,0,0),
 IF(AND(D47&gt;TIME(8,0,0), D47&lt;=TIME(13,59,0)), TIME(15,0,0),
 IF(AND(D47&gt;=TIME(14,0,0), D47&lt;=TIME(17,59,0)), TIME(21,0,0),
 IF(AND(D47&gt;=TIME(18,0,0), D47&lt;=TIME(21,59,0)), TIME(0,0,0),
 IF(AND(D47&gt;=TIME(22,0,0), D47&lt;=TIME(23,59,59)), TIME(7,0,0), ""))))))))</f>
        <v/>
      </c>
      <c r="F47" s="224" t="n"/>
      <c r="G47" s="223">
        <f>IF(AND(D47&gt;=TIME(6,0,0),D47&lt;=TIME(8,0,0)),E47,"")</f>
        <v/>
      </c>
      <c r="H47" s="83" t="n"/>
      <c r="I47" s="23">
        <f>ROUND(IF(OR(D47="",E47="",E47=0),0,IF(H47="",MOD(E47-D47,1)*24,MOD(H47-D47,1)*24)),2)</f>
        <v/>
      </c>
      <c r="J47" s="225" t="n"/>
      <c r="K47" s="297" t="n"/>
      <c r="L47" s="181" t="n"/>
      <c r="M47" s="298">
        <f>MAX(0,V47-W47)</f>
        <v/>
      </c>
      <c r="N47" s="84">
        <f>(IF(OR($C47="",$D47=""),0,
 IF(OR($A46="Holiday",$A47="Holiday"),
    IF(ISNUMBER(MATCH(TRIM($B47),{"Phagwah","Good Friday","Easter Monday","Labour Day","Christmas","Eid ul Azha","Romans-2","Globe-12","Neptune P1"},0)),0,$I47),
 IF(AND(NOT(OR($A46="Annual Leave",$A47="Annual Leave")),$A47="Off day"),$I47,
  MAX(0,$I47-$V47)
  ))))+W47</f>
        <v/>
      </c>
      <c r="O47" s="84">
        <f>IF(AND(OR($A46="Holiday",$A47="Holiday"),
        ISNUMBER(MATCH(TRIM($B47),{"Phagwah","Good Friday","Easter Monday","Labour Day","Christmas","Eid ul Azha","Romans-2","Globe-12","Neptune P1"},0))),
   $I47,0)</f>
        <v/>
      </c>
      <c r="P47" s="84">
        <f>IF(OR($O$7="Canteen",$O$7="Head Office"),0,IF($I47&lt;=0,0,IF(AND($I46&lt;=0,OR(TRIM($J47)="Hebrews",TRIM($J47)="Romans",TRIM($J47)="Romans-2",TRIM($J47)="Globe",TRIM($J47)="Globe-12",TRIM($J47)="Neptune P1")),1,0)))</f>
        <v/>
      </c>
      <c r="Q47" s="85" t="n"/>
      <c r="R47" s="84">
        <f>IF(OR($O$7="Canteen",$O$7="Head Office"),0,IF(
  AND(
    SUMIFS(I:I, C:C, C47) &gt;= 8,
    COUNTIFS(C$14:C47, C47)=1,
    OR(
      TEXT(D47,"hh:mm:ss")="07:00:00",
      TEXT(D47,"hh:mm:ss")="15:00:00",
      TEXT(D47,"hh:mm:ss")="23:00:00",
      TEXT(D48,"hh:mm:ss")="07:00:00",
      TEXT(D48,"hh:mm:ss")="15:00:00",
      TEXT(D48,"hh:mm:ss")="23:00:00"
    )
  ),
  1,
  0
))</f>
        <v/>
      </c>
      <c r="S47" s="84">
        <f>IF(OR($A46="Annual Leave",$A47="Annual Leave"),IF(AND($A46&lt;&gt;"Annual Leave",$A47="Annual Leave"),8,0),0)</f>
        <v/>
      </c>
      <c r="T47" s="86" t="n"/>
      <c r="U47" s="144">
        <f>MAX(0,40-Y47)</f>
        <v/>
      </c>
      <c r="V47" s="351">
        <f>IF(OR($C47="",$D47=""),0,
 IF(OR($A46="Holiday",$A47="Holiday"),0,
 IF(AND(NOT(OR($A46="Annual Leave",$A47="Annual Leave")),$A47="Off day"),0,
  IF($I46+$I47&gt;=8,IF($I46&gt;=8,0,8-$I46),$I47)
  )))</f>
        <v/>
      </c>
      <c r="W47" s="351">
        <f>MAX(0,V47-U47)</f>
        <v/>
      </c>
      <c r="X47" s="351">
        <f>IF(C47="","",C47-WEEKDAY(C47,1)+1)</f>
        <v/>
      </c>
      <c r="Y47" s="351">
        <f>SUMPRODUCT(($X$14:$X46=X47)*(($V$14:$V46)+($O$14:$O46)))+IF(X47=X14,$L$11,0)</f>
        <v/>
      </c>
      <c r="Z47" s="351" t="n"/>
      <c r="AA47" s="351" t="n"/>
      <c r="AB47" s="351" t="n"/>
      <c r="AC47" s="351" t="n"/>
      <c r="AD47" s="351" t="n"/>
      <c r="AE47" s="351" t="n"/>
      <c r="AF47" s="351" t="n"/>
    </row>
    <row r="48" ht="24" customHeight="1" s="348" thickBot="1">
      <c r="A48" s="226" t="inlineStr">
        <is>
          <t>On Day</t>
        </is>
      </c>
      <c r="B48" s="299" t="n"/>
      <c r="C48" s="119">
        <f>C47</f>
        <v/>
      </c>
      <c r="D48" s="24" t="n"/>
      <c r="E48" s="227">
        <f>IF(D48="", "",
 IF(D48=TIME(0,0,0), 0,
 IF(AND(D48&gt;=TIME(0,0,1), D48&lt;=TIME(2,0,0)), TIME(7,0,0),
 IF(AND(D48&gt;=TIME(6,0,0), D48&lt;=TIME(8,0,0)), TIME(12,0,0),
 IF(AND(D48&gt;TIME(8,0,0), D48&lt;=TIME(13,59,0)), TIME(15,0,0),
 IF(AND(D48&gt;=TIME(14,0,0), D48&lt;=TIME(17,59,0)), TIME(21,0,0),
 IF(AND(D48&gt;=TIME(18,0,0), D48&lt;=TIME(21,59,0)), TIME(0,0,0),
 IF(AND(D48&gt;=TIME(22,0,0), D48&lt;=TIME(23,59,59)), TIME(7,0,0), ""))))))))</f>
        <v/>
      </c>
      <c r="F48" s="228" t="n"/>
      <c r="G48" s="227">
        <f>IF(AND(D48&gt;=TIME(6,0,0),D48&lt;=TIME(8,0,0)),E48,"")</f>
        <v/>
      </c>
      <c r="H48" s="300" t="n"/>
      <c r="I48" s="87">
        <f>ROUND(IF(OR(D48="",E48="",E48=0),0,IF(H48="",MOD(E48-D48,1)*24,MOD(H48-D48,1)*24)),2)</f>
        <v/>
      </c>
      <c r="J48" s="190" t="n"/>
      <c r="K48" s="297" t="n"/>
      <c r="L48" s="183" t="n"/>
      <c r="M48" s="324">
        <f>MAX(0,V48-W48)</f>
        <v/>
      </c>
      <c r="N48" s="302">
        <f>(IF(OR($C48="",$D48=""),0,
 IF(OR($A48="Holiday",$A49="Holiday"),
    IF(ISNUMBER(MATCH(TRIM($B48),{"Phagwah","Good Friday","Easter Monday","Labour Day","Christmas","Eid ul Azha","Romans-2","Globe-12","Neptune P1"},0)),0,$I48),
 IF(AND(NOT(OR($A48="Annual Leave",$A49="Annual Leave")),$A48="Off day"),$I48,
  MAX(0,$I48-$V48)
  ))))+W48</f>
        <v/>
      </c>
      <c r="O48" s="303" t="n"/>
      <c r="P48" s="229">
        <f>IF(OR($O$7="Canteen",$O$7="Head Office"),0,IF($I48&lt;=0,0,IF(OR(OR(TRIM($J48)="Hebrews",TRIM($J48)="Romans",TRIM($J48)="Romans-2",TRIM($J48)="Globe",TRIM($J48)="Globe-12",TRIM($J48)="Neptune P1"),AND($I49&gt;0,OR(TRIM($J49)="Hebrews",TRIM($J49)="Romans",TRIM($J49)="Romans-2",TRIM($J49)="Globe",TRIM($J49)="Globe-12",TRIM($J49)="Neptune P1"))),1,0)))</f>
        <v/>
      </c>
      <c r="Q48" s="303" t="n"/>
      <c r="R48" s="302">
        <f>IF(OR($O$7="Canteen",$O$7="Head Office"),0,IF(
  AND(
    SUMIFS(I:I, C:C, C48) &gt;= 8,
    COUNTIFS(C$14:C48, C48)=1,
    OR(
      TEXT(D48,"hh:mm:ss")="07:00:00",
      TEXT(D48,"hh:mm:ss")="15:00:00",
      TEXT(D48,"hh:mm:ss")="23:00:00",
      TEXT(D53,"hh:mm:ss")="07:00:00",
      TEXT(D53,"hh:mm:ss")="15:00:00",
      TEXT(D53,"hh:mm:ss")="23:00:00"
    )
  ),
  1,
  0
))</f>
        <v/>
      </c>
      <c r="S48" s="303" t="n"/>
      <c r="T48" s="304" t="n"/>
      <c r="U48" s="144">
        <f>MAX(0,40-Y48)</f>
        <v/>
      </c>
      <c r="V48" s="351">
        <f>IF(OR($C48="",$D48=""),0,
 IF(OR($A48="Holiday",$A49="Holiday"),0,
 IF(AND(NOT(OR($A48="Annual Leave",$A49="Annual Leave")),$A48="Off day"),0,
  IF($I48+$I49&gt;=8,IF($I48&gt;=8,8,$I48),$I48)
  )))</f>
        <v/>
      </c>
      <c r="W48" s="351">
        <f>MAX(0,V48-U48)</f>
        <v/>
      </c>
      <c r="X48" s="351">
        <f>IF(C48="","",C48-WEEKDAY(C48,1)+1)</f>
        <v/>
      </c>
      <c r="Y48" s="351">
        <f>SUMPRODUCT(($X$14:$X47=X48)*(($V$14:$V47)+($O$14:$O47)))+IF(X48=X14,$L$11,0)</f>
        <v/>
      </c>
      <c r="Z48" s="351" t="n"/>
      <c r="AA48" s="351" t="n"/>
      <c r="AB48" s="351" t="n"/>
      <c r="AC48" s="351" t="n"/>
      <c r="AD48" s="351" t="n"/>
      <c r="AE48" s="351" t="n"/>
      <c r="AF48" s="351" t="n"/>
    </row>
    <row r="49" ht="24" customHeight="1" s="348" thickBot="1">
      <c r="A49" s="230" t="n"/>
      <c r="B49" s="355" t="n"/>
      <c r="C49" s="231" t="n"/>
      <c r="D49" s="232" t="n"/>
      <c r="E49" s="232" t="n"/>
      <c r="F49" s="232" t="n"/>
      <c r="G49" s="232" t="n"/>
      <c r="H49" s="233" t="inlineStr">
        <is>
          <t>Total Hrs:</t>
        </is>
      </c>
      <c r="I49" s="122">
        <f>SUM(I14:I48)</f>
        <v/>
      </c>
      <c r="J49" s="234" t="n"/>
      <c r="K49" s="234" t="n"/>
      <c r="L49" s="235" t="n"/>
      <c r="M49" s="120">
        <f>SUM(M14:M48)</f>
        <v/>
      </c>
      <c r="N49" s="120">
        <f>SUM(N14:N48)</f>
        <v/>
      </c>
      <c r="O49" s="120">
        <f>SUM(O14:O48)</f>
        <v/>
      </c>
      <c r="P49" s="120">
        <f>SUM(P14:P48)</f>
        <v/>
      </c>
      <c r="Q49" s="120">
        <f>IF($O$6&lt;&gt;"Armed",0,LOOKUP($Q$50,{0,1,2,3,4,5,6,7,8,9,10,11,12,13,14},{0,384,769,1153,1153,1538,1923,2307,2692,3076,3461,3846,4239,4615,5000}))</f>
        <v/>
      </c>
      <c r="R49" s="120">
        <f>SUM(R14:R48)</f>
        <v/>
      </c>
      <c r="S49" s="120">
        <f>SUM(S14:S48)</f>
        <v/>
      </c>
      <c r="T49" s="121">
        <f>SUM(T30:T43)</f>
        <v/>
      </c>
      <c r="U49" s="144">
        <f>MIN(U48,0)</f>
        <v/>
      </c>
      <c r="V49" s="351">
        <f>SUM(V14:V48)</f>
        <v/>
      </c>
      <c r="W49" s="351">
        <f>SUM(W14:W48)</f>
        <v/>
      </c>
      <c r="X49" s="351" t="n"/>
      <c r="Y49" s="351" t="n"/>
      <c r="Z49" s="351" t="n"/>
      <c r="AA49" s="351" t="n"/>
      <c r="AB49" s="351" t="n"/>
      <c r="AC49" s="351" t="n"/>
      <c r="AD49" s="351" t="n"/>
      <c r="AE49" s="351" t="n"/>
      <c r="AF49" s="351" t="n"/>
    </row>
    <row r="50" ht="24" customHeight="1" s="348">
      <c r="A50" s="351" t="n"/>
      <c r="B50" s="351" t="n"/>
      <c r="C50" s="6" t="n"/>
      <c r="D50" s="6" t="n"/>
      <c r="E50" s="6" t="n"/>
      <c r="F50" s="6" t="n"/>
      <c r="G50" s="6" t="n"/>
      <c r="H50" s="336" t="n"/>
      <c r="I50" s="351" t="n"/>
      <c r="J50" s="336" t="n"/>
      <c r="K50" s="336" t="n"/>
      <c r="L50" s="336" t="n"/>
      <c r="M50" s="28" t="n"/>
      <c r="N50" s="28" t="n"/>
      <c r="O50" s="28" t="n"/>
      <c r="P50" s="241" t="inlineStr">
        <is>
          <t>Days Worked</t>
        </is>
      </c>
      <c r="Q50" s="29">
        <f>SUM(--(SUM(I14:I15)&gt;0),--(SUM(I16:I17)&gt;0),--(SUM(I18:I19)&gt;0),--(SUM(I20:I21)&gt;0),--(SUM(I22:I23)&gt;0),--(SUM(I24:I25)&gt;0),--(SUM(I26:I27)&gt;0),--(SUM(I30:I31)&gt;0),--(SUM(I32:I33)&gt;0),--(SUM(I34:I35)&gt;0),--(SUM(I36:I37)&gt;0),--(SUM(I38:I39)&gt;0),--(SUM(I40:I41)&gt;0),--(SUM(I42:I43)&gt;0),--(SUM(I45:I46)&gt;0),--(SUM(I47:I48)&gt;0))</f>
        <v/>
      </c>
      <c r="R50" s="28" t="n"/>
      <c r="S50" s="28" t="n"/>
      <c r="T50" s="28" t="n"/>
      <c r="U50" s="144" t="n"/>
      <c r="V50" s="351" t="n"/>
      <c r="W50" s="351" t="n"/>
      <c r="X50" s="351" t="n"/>
      <c r="Y50" s="351" t="n"/>
      <c r="Z50" s="351" t="n"/>
      <c r="AA50" s="351" t="n"/>
      <c r="AB50" s="351" t="n"/>
      <c r="AC50" s="351" t="n"/>
      <c r="AD50" s="351" t="n"/>
      <c r="AE50" s="351" t="n"/>
      <c r="AF50" s="351" t="n"/>
    </row>
    <row r="51" ht="24" customHeight="1" s="348">
      <c r="A51" s="351" t="n"/>
      <c r="B51" s="351" t="n"/>
      <c r="C51" s="345" t="n"/>
      <c r="D51" s="362" t="n"/>
      <c r="E51" s="362" t="n"/>
      <c r="F51" s="334" t="n"/>
      <c r="G51" s="362" t="n"/>
      <c r="H51" s="336" t="n"/>
      <c r="I51" s="351" t="n"/>
      <c r="J51" s="336" t="n"/>
      <c r="K51" s="336" t="n"/>
      <c r="L51" s="336" t="n"/>
      <c r="M51" s="236" t="n"/>
      <c r="N51" s="236" t="n"/>
      <c r="O51" s="236" t="n"/>
      <c r="P51" s="236" t="n"/>
      <c r="Q51" s="236" t="n"/>
      <c r="R51" s="236" t="n"/>
      <c r="S51" s="236" t="n"/>
      <c r="T51" s="236" t="n"/>
      <c r="U51" s="144" t="n"/>
      <c r="V51" s="351" t="n"/>
      <c r="W51" s="351" t="n"/>
      <c r="X51" s="351" t="n"/>
      <c r="Y51" s="351" t="n"/>
      <c r="Z51" s="351" t="n"/>
      <c r="AA51" s="351" t="n"/>
      <c r="AB51" s="351" t="n"/>
      <c r="AC51" s="351" t="n"/>
      <c r="AD51" s="351" t="n"/>
      <c r="AE51" s="351" t="n"/>
      <c r="AF51" s="351" t="n"/>
    </row>
    <row r="52">
      <c r="A52" s="351" t="n"/>
      <c r="B52" s="351" t="n"/>
      <c r="C52" s="329" t="inlineStr">
        <is>
          <t>Supervisor Signature</t>
        </is>
      </c>
      <c r="D52" s="363" t="n"/>
      <c r="E52" s="363" t="n"/>
      <c r="F52" s="329" t="inlineStr">
        <is>
          <t>Date</t>
        </is>
      </c>
      <c r="G52" s="363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351" t="n"/>
      <c r="V52" s="351" t="n"/>
      <c r="W52" s="351" t="n"/>
      <c r="X52" s="351" t="n"/>
      <c r="Y52" s="351" t="n"/>
      <c r="Z52" s="351" t="n"/>
      <c r="AA52" s="351" t="n"/>
      <c r="AB52" s="351" t="n"/>
      <c r="AC52" s="351" t="n"/>
      <c r="AD52" s="351" t="n"/>
      <c r="AE52" s="351" t="n"/>
      <c r="AF52" s="351" t="n"/>
    </row>
    <row r="53" ht="26.25" customHeight="1" s="348">
      <c r="A53" s="351" t="n"/>
      <c r="B53" s="351" t="n"/>
      <c r="C53" s="345" t="n"/>
      <c r="D53" s="362" t="n"/>
      <c r="E53" s="362" t="n"/>
      <c r="F53" s="331" t="n"/>
      <c r="G53" s="362" t="n"/>
      <c r="H53" s="6" t="n"/>
      <c r="I53" s="6" t="n"/>
      <c r="J53" s="6" t="n"/>
      <c r="K53" s="6" t="n"/>
      <c r="L53" s="6" t="n"/>
      <c r="M53" s="6" t="n"/>
      <c r="N53" s="237" t="n"/>
      <c r="O53" s="238" t="n"/>
      <c r="P53" s="346" t="n"/>
      <c r="Q53" s="351" t="n"/>
      <c r="R53" s="351" t="n"/>
      <c r="S53" s="351" t="n"/>
      <c r="T53" s="351" t="n"/>
      <c r="U53" s="351" t="n"/>
      <c r="V53" s="351" t="n"/>
      <c r="W53" s="351" t="n"/>
      <c r="X53" s="351" t="n"/>
      <c r="Y53" s="351" t="n"/>
      <c r="Z53" s="351" t="n"/>
      <c r="AA53" s="351" t="n"/>
      <c r="AB53" s="351" t="n"/>
      <c r="AC53" s="351" t="n"/>
      <c r="AD53" s="351" t="n"/>
      <c r="AE53" s="351" t="n"/>
      <c r="AF53" s="351" t="n"/>
    </row>
    <row r="54">
      <c r="A54" s="351" t="n"/>
      <c r="B54" s="351" t="n"/>
      <c r="C54" s="329" t="inlineStr">
        <is>
          <t>Manager Signature</t>
        </is>
      </c>
      <c r="D54" s="363" t="n"/>
      <c r="E54" s="363" t="n"/>
      <c r="F54" s="329" t="inlineStr">
        <is>
          <t>Date</t>
        </is>
      </c>
      <c r="G54" s="363" t="n"/>
      <c r="H54" s="6" t="n"/>
      <c r="I54" s="239" t="inlineStr">
        <is>
          <t>{42}</t>
        </is>
      </c>
      <c r="J54" s="239" t="n"/>
      <c r="K54" s="239" t="n"/>
      <c r="L54" s="239" t="n"/>
      <c r="M54" s="6" t="n"/>
      <c r="N54" s="6" t="n"/>
      <c r="O54" s="6" t="n"/>
      <c r="P54" s="6" t="n"/>
      <c r="Q54" s="6" t="n"/>
      <c r="R54" s="6" t="n"/>
      <c r="S54" s="6" t="n"/>
      <c r="T54" s="6" t="n"/>
      <c r="U54" s="351" t="n"/>
      <c r="V54" s="351" t="n"/>
      <c r="W54" s="351" t="n"/>
      <c r="X54" s="351" t="n"/>
      <c r="Y54" s="351" t="n"/>
      <c r="Z54" s="351" t="n"/>
      <c r="AA54" s="351" t="n"/>
      <c r="AB54" s="351" t="n"/>
      <c r="AC54" s="351" t="n"/>
      <c r="AD54" s="351" t="n"/>
      <c r="AE54" s="351" t="n"/>
      <c r="AF54" s="351" t="n"/>
    </row>
    <row r="55">
      <c r="A55" s="351" t="n"/>
      <c r="B55" s="351" t="n"/>
      <c r="C55" s="240" t="n"/>
      <c r="D55" s="240" t="n"/>
      <c r="E55" s="240" t="n"/>
      <c r="F55" s="240" t="n"/>
      <c r="G55" s="240" t="n"/>
      <c r="H55" s="240" t="n"/>
      <c r="I55" s="240" t="n"/>
      <c r="J55" s="240" t="n"/>
      <c r="K55" s="240" t="n"/>
      <c r="L55" s="240" t="n"/>
      <c r="M55" s="240" t="n"/>
      <c r="N55" s="240" t="n"/>
      <c r="O55" s="240" t="n"/>
      <c r="P55" s="240" t="n"/>
      <c r="Q55" s="240" t="n"/>
      <c r="R55" s="240" t="n"/>
      <c r="S55" s="240" t="n"/>
      <c r="T55" s="240" t="n"/>
      <c r="U55" s="351" t="n"/>
      <c r="V55" s="351" t="n"/>
      <c r="W55" s="351" t="n"/>
      <c r="X55" s="351" t="n"/>
      <c r="Y55" s="351" t="n"/>
      <c r="Z55" s="351" t="n"/>
      <c r="AA55" s="351" t="n"/>
      <c r="AB55" s="351" t="n"/>
      <c r="AC55" s="351" t="n"/>
      <c r="AD55" s="351" t="n"/>
      <c r="AE55" s="351" t="n"/>
      <c r="AF55" s="35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45"/>
  <mergeCells count="33">
    <mergeCell ref="C54:E54"/>
    <mergeCell ref="V2:W2"/>
    <mergeCell ref="C8:F8"/>
    <mergeCell ref="F54:G54"/>
    <mergeCell ref="H10:I10"/>
    <mergeCell ref="C7:F7"/>
    <mergeCell ref="K5:L5"/>
    <mergeCell ref="M5:N5"/>
    <mergeCell ref="H50:I50"/>
    <mergeCell ref="C51:E51"/>
    <mergeCell ref="A1:T1"/>
    <mergeCell ref="C52:E52"/>
    <mergeCell ref="V3:AB3"/>
    <mergeCell ref="F51:G51"/>
    <mergeCell ref="M10:N10"/>
    <mergeCell ref="H51:I51"/>
    <mergeCell ref="C6:F6"/>
    <mergeCell ref="C5:F5"/>
    <mergeCell ref="M7:N7"/>
    <mergeCell ref="M6:N6"/>
    <mergeCell ref="C53:E53"/>
    <mergeCell ref="H7:I7"/>
    <mergeCell ref="H28:I28"/>
    <mergeCell ref="C10:F10"/>
    <mergeCell ref="M8:N8"/>
    <mergeCell ref="F52:G52"/>
    <mergeCell ref="P53:T53"/>
    <mergeCell ref="AA2:AB2"/>
    <mergeCell ref="K10:L10"/>
    <mergeCell ref="H5:I5"/>
    <mergeCell ref="K4:L4"/>
    <mergeCell ref="M4:N4"/>
    <mergeCell ref="F53:G53"/>
  </mergeCells>
  <dataValidations count="5">
    <dataValidation sqref="A14:A48" showDropDown="0" showInputMessage="0" showErrorMessage="0" allowBlank="1" type="list">
      <formula1>"On Day,Off Day,Sick,Absent,Holiday,Annual Leave"</formula1>
    </dataValidation>
    <dataValidation sqref="B14:B48" showDropDown="0" showInputMessage="0" showErrorMessage="0" allowBlank="1" type="list">
      <formula1>"Holiday Double,Phagwah,Good Friday,Easter Monday,Labour Day,Christmas,Eid ul Azha"</formula1>
    </dataValidation>
    <dataValidation sqref="J14:J48" showDropDown="0" showInputMessage="0" showErrorMessage="0" allowBlank="1" type="list">
      <formula1>_xlfn._LONGTEXT("Unico,Unico-2,Unico-42,Unico-44,Unico-46,Unico-47,Unico-48,Unico-49,Globe,Globe-12,Hebrews,Romans-2,Beacon,Numbers,Zebra-24,Sunrise,Sunrise-1,Sunflower 6,Sunset 12,Ripple,Neptune P1,Neptune P2,Neptune P3,Neptune P4,Neptune P5,Neptune P6,Neptune P7,Rainbow"," 1,Rainbow 2,Citadel,Sunset 11,Autumn,Autumn-2,Miracle,Miracle 1,Canteen,Guard Hut")</formula1>
    </dataValidation>
    <dataValidation sqref="O7" showDropDown="0" showInputMessage="0" showErrorMessage="0" allowBlank="1" type="list">
      <formula1>"Caricom,EU,UN,DMC,ARU,Head Office,Canteen"</formula1>
    </dataValidation>
    <dataValidation sqref="O6" showDropDown="0" showInputMessage="0" showErrorMessage="0" allowBlank="1" type="list">
      <formula1>"Unarmed,Armed"</formula1>
    </dataValidation>
  </dataValidations>
  <printOptions horizontalCentered="1"/>
  <pageMargins left="0.5" right="0.5" top="0.5" bottom="1" header="0.5" footer="0.5"/>
  <pageSetup orientation="portrait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AL55"/>
  <sheetViews>
    <sheetView topLeftCell="A12" workbookViewId="0">
      <selection activeCell="A14" sqref="A14"/>
    </sheetView>
  </sheetViews>
  <sheetFormatPr baseColWidth="8" defaultRowHeight="13.5"/>
  <cols>
    <col width="12.28515625" customWidth="1" style="348" min="1" max="1"/>
    <col width="15.140625" customWidth="1" style="348" min="2" max="2"/>
    <col width="12.42578125" customWidth="1" style="348" min="3" max="3"/>
    <col width="9.28515625" customWidth="1" style="348" min="4" max="4"/>
    <col hidden="1" width="9.28515625" customWidth="1" style="348" min="5" max="5"/>
    <col hidden="1" width="2" customWidth="1" style="348" min="6" max="6"/>
    <col hidden="1" width="12.5703125" customWidth="1" style="348" min="7" max="7"/>
    <col width="9.28515625" customWidth="1" style="348" min="8" max="8"/>
    <col width="6.5703125" customWidth="1" style="348" min="9" max="9"/>
    <col width="10.140625" customWidth="1" style="348" min="10" max="10"/>
    <col width="15.28515625" customWidth="1" style="348" min="11" max="11"/>
    <col width="10.5703125" customWidth="1" style="348" min="12" max="12"/>
    <col width="11" customWidth="1" style="348" min="13" max="13"/>
    <col width="9.85546875" customWidth="1" style="348" min="14" max="14"/>
    <col width="11.140625" customWidth="1" style="348" min="15" max="15"/>
    <col width="9.85546875" customWidth="1" style="348" min="16" max="16"/>
    <col width="10.28515625" customWidth="1" style="348" min="17" max="17"/>
    <col width="8.85546875" customWidth="1" style="348" min="18" max="19"/>
    <col width="45.28515625" customWidth="1" style="348" min="20" max="20"/>
    <col width="9.140625" customWidth="1" style="348" min="21" max="21"/>
    <col width="3.140625" customWidth="1" style="348" min="22" max="29"/>
    <col width="10.28515625" customWidth="1" style="348" min="30" max="30"/>
  </cols>
  <sheetData>
    <row r="1" ht="32.25" customFormat="1" customHeight="1" s="1" thickBot="1">
      <c r="A1" s="332" t="n"/>
      <c r="B1" s="354" t="n"/>
      <c r="C1" s="354" t="n"/>
      <c r="D1" s="354" t="n"/>
      <c r="E1" s="354" t="n"/>
      <c r="F1" s="354" t="n"/>
      <c r="G1" s="354" t="n"/>
      <c r="H1" s="354" t="n"/>
      <c r="I1" s="354" t="n"/>
      <c r="J1" s="354" t="n"/>
      <c r="K1" s="354" t="n"/>
      <c r="L1" s="354" t="n"/>
      <c r="M1" s="354" t="n"/>
      <c r="N1" s="354" t="n"/>
      <c r="O1" s="354" t="n"/>
      <c r="P1" s="354" t="n"/>
      <c r="Q1" s="354" t="n"/>
      <c r="R1" s="354" t="n"/>
      <c r="S1" s="354" t="n"/>
      <c r="T1" s="355" t="n"/>
      <c r="U1" s="351" t="n"/>
      <c r="V1" s="351" t="n"/>
      <c r="W1" s="351" t="n"/>
      <c r="X1" s="351" t="n"/>
      <c r="Y1" s="351" t="n"/>
      <c r="Z1" s="351" t="n"/>
      <c r="AA1" s="351" t="n"/>
      <c r="AB1" s="351" t="n"/>
      <c r="AC1" s="351" t="n"/>
      <c r="AD1" s="126" t="n"/>
      <c r="AE1" s="351" t="n"/>
      <c r="AF1" s="351" t="n"/>
    </row>
    <row r="2" ht="15" customFormat="1" customHeight="1" s="1">
      <c r="A2" s="351" t="n"/>
      <c r="B2" s="351" t="n"/>
      <c r="C2" s="127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128" t="n"/>
      <c r="U2" s="351" t="n"/>
      <c r="V2" s="343" t="n">
        <v>2025</v>
      </c>
      <c r="W2" s="356" t="n"/>
      <c r="X2" s="351" t="n"/>
      <c r="Y2" s="351" t="n"/>
      <c r="Z2" s="129" t="inlineStr">
        <is>
          <t>Month:</t>
        </is>
      </c>
      <c r="AA2" s="343" t="n">
        <v>3</v>
      </c>
      <c r="AB2" s="356" t="n"/>
      <c r="AC2" s="351" t="n"/>
      <c r="AD2" s="351" t="n"/>
      <c r="AE2" s="351" t="n"/>
      <c r="AF2" s="351" t="n"/>
    </row>
    <row r="3" ht="15.6" customHeight="1" s="348" thickBot="1">
      <c r="A3" s="351" t="n"/>
      <c r="B3" s="351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351" t="n"/>
      <c r="V3" s="333">
        <f>DATE(V2,AA2,1)</f>
        <v/>
      </c>
      <c r="W3" s="357" t="n"/>
      <c r="X3" s="357" t="n"/>
      <c r="Y3" s="357" t="n"/>
      <c r="Z3" s="357" t="n"/>
      <c r="AA3" s="357" t="n"/>
      <c r="AB3" s="358" t="n"/>
      <c r="AC3" s="351" t="n"/>
      <c r="AD3" s="351" t="n"/>
      <c r="AE3" s="351" t="n"/>
      <c r="AF3" s="249" t="n"/>
    </row>
    <row r="4" ht="21" customHeight="1" s="348" thickBot="1">
      <c r="A4" s="351" t="n"/>
      <c r="B4" s="351" t="n"/>
      <c r="C4" s="25" t="inlineStr">
        <is>
          <t>Federal Manangement Systems</t>
        </is>
      </c>
      <c r="D4" s="25" t="n"/>
      <c r="E4" s="25" t="n"/>
      <c r="F4" s="25" t="n"/>
      <c r="G4" s="25" t="n"/>
      <c r="H4" s="6" t="n"/>
      <c r="I4" s="6" t="n"/>
      <c r="J4" s="6" t="n"/>
      <c r="K4" s="330" t="inlineStr">
        <is>
          <t>Employee Number:</t>
        </is>
      </c>
      <c r="L4" s="351" t="n"/>
      <c r="M4" s="342" t="inlineStr">
        <is>
          <t>3750</t>
        </is>
      </c>
      <c r="N4" s="355" t="n"/>
      <c r="O4" s="6" t="n"/>
      <c r="P4" s="6" t="n"/>
      <c r="Q4" s="6" t="n"/>
      <c r="R4" s="6" t="n"/>
      <c r="S4" s="6" t="n"/>
      <c r="T4" s="6" t="n"/>
      <c r="U4" s="351" t="n"/>
      <c r="V4" s="130" t="inlineStr">
        <is>
          <t>Su</t>
        </is>
      </c>
      <c r="W4" s="131" t="inlineStr">
        <is>
          <t>M</t>
        </is>
      </c>
      <c r="X4" s="131" t="inlineStr">
        <is>
          <t>Tu</t>
        </is>
      </c>
      <c r="Y4" s="131" t="inlineStr">
        <is>
          <t>W</t>
        </is>
      </c>
      <c r="Z4" s="131" t="inlineStr">
        <is>
          <t>Th</t>
        </is>
      </c>
      <c r="AA4" s="131" t="inlineStr">
        <is>
          <t>F</t>
        </is>
      </c>
      <c r="AB4" s="132" t="inlineStr">
        <is>
          <t>Sa</t>
        </is>
      </c>
      <c r="AC4" s="351" t="n"/>
      <c r="AD4" s="133" t="inlineStr">
        <is>
          <t>Overtime Options</t>
        </is>
      </c>
      <c r="AE4" s="351" t="n"/>
      <c r="AF4" s="351" t="n"/>
      <c r="AJ4" s="257" t="n"/>
    </row>
    <row r="5" ht="14.1" customHeight="1" s="348" thickBot="1">
      <c r="A5" s="351" t="n"/>
      <c r="B5" s="351" t="n"/>
      <c r="C5" s="337" t="n"/>
      <c r="D5" s="351" t="n"/>
      <c r="E5" s="351" t="n"/>
      <c r="F5" s="351" t="n"/>
      <c r="G5" s="6" t="n"/>
      <c r="H5" s="340" t="n"/>
      <c r="I5" s="351" t="n"/>
      <c r="J5" s="340" t="n"/>
      <c r="K5" s="344" t="inlineStr">
        <is>
          <t>Employee Name:</t>
        </is>
      </c>
      <c r="L5" s="359" t="n"/>
      <c r="M5" s="342" t="inlineStr">
        <is>
          <t>Dyer, Roxanne</t>
        </is>
      </c>
      <c r="N5" s="355" t="n"/>
      <c r="O5" s="337" t="n"/>
      <c r="P5" s="337" t="n"/>
      <c r="Q5" s="337" t="n"/>
      <c r="R5" s="337" t="n"/>
      <c r="S5" s="337" t="n"/>
      <c r="T5" s="337" t="n"/>
      <c r="U5" s="351" t="n"/>
      <c r="V5" s="263">
        <f>IF(MONTH($V$3)&lt;&gt;MONTH($V$3-WEEKDAY($V$3,1)+(ROW(V5)-ROW($V$5))*7+(COLUMN(V5)-COLUMN($V$5)+1)),"",$V$3-WEEKDAY($V$3,1)+(ROW(V5)-ROW($V$5))*7+(COLUMN(V5)-COLUMN($V$5)+1))</f>
        <v/>
      </c>
      <c r="W5" s="263">
        <f>IF(MONTH($V$3)&lt;&gt;MONTH($V$3-WEEKDAY($V$3,1)+(ROW(W5)-ROW($V$5))*7+(COLUMN(W5)-COLUMN($V$5)+1)),"",$V$3-WEEKDAY($V$3,1)+(ROW(W5)-ROW($V$5))*7+(COLUMN(W5)-COLUMN($V$5)+1))</f>
        <v/>
      </c>
      <c r="X5" s="263">
        <f>IF(MONTH($V$3)&lt;&gt;MONTH($V$3-WEEKDAY($V$3,1)+(ROW(X5)-ROW($V$5))*7+(COLUMN(X5)-COLUMN($V$5)+1)),"",$V$3-WEEKDAY($V$3,1)+(ROW(X5)-ROW($V$5))*7+(COLUMN(X5)-COLUMN($V$5)+1))</f>
        <v/>
      </c>
      <c r="Y5" s="263">
        <f>IF(MONTH($V$3)&lt;&gt;MONTH($V$3-WEEKDAY($V$3,1)+(ROW(Y5)-ROW($V$5))*7+(COLUMN(Y5)-COLUMN($V$5)+1)),"",$V$3-WEEKDAY($V$3,1)+(ROW(Y5)-ROW($V$5))*7+(COLUMN(Y5)-COLUMN($V$5)+1))</f>
        <v/>
      </c>
      <c r="Z5" s="263">
        <f>IF(MONTH($V$3)&lt;&gt;MONTH($V$3-WEEKDAY($V$3,1)+(ROW(Z5)-ROW($V$5))*7+(COLUMN(Z5)-COLUMN($V$5)+1)),"",$V$3-WEEKDAY($V$3,1)+(ROW(Z5)-ROW($V$5))*7+(COLUMN(Z5)-COLUMN($V$5)+1))</f>
        <v/>
      </c>
      <c r="AA5" s="263">
        <f>IF(MONTH($V$3)&lt;&gt;MONTH($V$3-WEEKDAY($V$3,1)+(ROW(AA5)-ROW($V$5))*7+(COLUMN(AA5)-COLUMN($V$5)+1)),"",$V$3-WEEKDAY($V$3,1)+(ROW(AA5)-ROW($V$5))*7+(COLUMN(AA5)-COLUMN($V$5)+1))</f>
        <v/>
      </c>
      <c r="AB5" s="263">
        <f>IF(MONTH($V$3)&lt;&gt;MONTH($V$3-WEEKDAY($V$3,1)+(ROW(AB5)-ROW($V$5))*7+(COLUMN(AB5)-COLUMN($V$5)+1)),"",$V$3-WEEKDAY($V$3,1)+(ROW(AB5)-ROW($V$5))*7+(COLUMN(AB5)-COLUMN($V$5)+1))</f>
        <v/>
      </c>
      <c r="AC5" s="351" t="n"/>
      <c r="AD5" s="351" t="n"/>
      <c r="AE5" s="3" t="b">
        <v>1</v>
      </c>
      <c r="AF5" s="258" t="n"/>
      <c r="AJ5" s="350" t="n"/>
      <c r="AK5" s="350" t="n"/>
      <c r="AL5" s="350" t="n"/>
    </row>
    <row r="6" ht="14.1" customHeight="1" s="348" thickBot="1">
      <c r="A6" s="351" t="n"/>
      <c r="B6" s="351" t="n"/>
      <c r="C6" s="337" t="inlineStr">
        <is>
          <t xml:space="preserve">120 Peter Rose St </t>
        </is>
      </c>
      <c r="D6" s="351" t="n"/>
      <c r="E6" s="351" t="n"/>
      <c r="F6" s="351" t="n"/>
      <c r="G6" s="6" t="n"/>
      <c r="H6" s="6" t="n"/>
      <c r="I6" s="6" t="n"/>
      <c r="J6" s="6" t="n"/>
      <c r="K6" s="6" t="n"/>
      <c r="L6" s="6" t="n"/>
      <c r="M6" s="339" t="inlineStr">
        <is>
          <t>Armed or unarmed</t>
        </is>
      </c>
      <c r="N6" s="360" t="n"/>
      <c r="O6" s="135" t="inlineStr">
        <is>
          <t>Unarmed</t>
        </is>
      </c>
      <c r="P6" s="6" t="n"/>
      <c r="Q6" s="6" t="n"/>
      <c r="R6" s="6" t="n"/>
      <c r="S6" s="6" t="n"/>
      <c r="T6" s="6" t="n"/>
      <c r="U6" s="351" t="n"/>
      <c r="V6" s="263">
        <f>IF(MONTH($V$3)&lt;&gt;MONTH($V$3-WEEKDAY($V$3,1)+(ROW(V6)-ROW($V$5))*7+(COLUMN(V6)-COLUMN($V$5)+1)),"",$V$3-WEEKDAY($V$3,1)+(ROW(V6)-ROW($V$5))*7+(COLUMN(V6)-COLUMN($V$5)+1))</f>
        <v/>
      </c>
      <c r="W6" s="263">
        <f>IF(MONTH($V$3)&lt;&gt;MONTH($V$3-WEEKDAY($V$3,1)+(ROW(W6)-ROW($V$5))*7+(COLUMN(W6)-COLUMN($V$5)+1)),"",$V$3-WEEKDAY($V$3,1)+(ROW(W6)-ROW($V$5))*7+(COLUMN(W6)-COLUMN($V$5)+1))</f>
        <v/>
      </c>
      <c r="X6" s="263">
        <f>IF(MONTH($V$3)&lt;&gt;MONTH($V$3-WEEKDAY($V$3,1)+(ROW(X6)-ROW($V$5))*7+(COLUMN(X6)-COLUMN($V$5)+1)),"",$V$3-WEEKDAY($V$3,1)+(ROW(X6)-ROW($V$5))*7+(COLUMN(X6)-COLUMN($V$5)+1))</f>
        <v/>
      </c>
      <c r="Y6" s="263">
        <f>IF(MONTH($V$3)&lt;&gt;MONTH($V$3-WEEKDAY($V$3,1)+(ROW(Y6)-ROW($V$5))*7+(COLUMN(Y6)-COLUMN($V$5)+1)),"",$V$3-WEEKDAY($V$3,1)+(ROW(Y6)-ROW($V$5))*7+(COLUMN(Y6)-COLUMN($V$5)+1))</f>
        <v/>
      </c>
      <c r="Z6" s="263">
        <f>IF(MONTH($V$3)&lt;&gt;MONTH($V$3-WEEKDAY($V$3,1)+(ROW(Z6)-ROW($V$5))*7+(COLUMN(Z6)-COLUMN($V$5)+1)),"",$V$3-WEEKDAY($V$3,1)+(ROW(Z6)-ROW($V$5))*7+(COLUMN(Z6)-COLUMN($V$5)+1))</f>
        <v/>
      </c>
      <c r="AA6" s="263">
        <f>IF(MONTH($V$3)&lt;&gt;MONTH($V$3-WEEKDAY($V$3,1)+(ROW(AA6)-ROW($V$5))*7+(COLUMN(AA6)-COLUMN($V$5)+1)),"",$V$3-WEEKDAY($V$3,1)+(ROW(AA6)-ROW($V$5))*7+(COLUMN(AA6)-COLUMN($V$5)+1))</f>
        <v/>
      </c>
      <c r="AB6" s="263">
        <f>IF(MONTH($V$3)&lt;&gt;MONTH($V$3-WEEKDAY($V$3,1)+(ROW(AB6)-ROW($V$5))*7+(COLUMN(AB6)-COLUMN($V$5)+1)),"",$V$3-WEEKDAY($V$3,1)+(ROW(AB6)-ROW($V$5))*7+(COLUMN(AB6)-COLUMN($V$5)+1))</f>
        <v/>
      </c>
      <c r="AC6" s="351" t="n"/>
      <c r="AD6" s="136" t="inlineStr">
        <is>
          <t>After:</t>
        </is>
      </c>
      <c r="AE6" s="264" t="n">
        <v>8</v>
      </c>
      <c r="AF6" s="258" t="n"/>
      <c r="AJ6" s="350" t="n"/>
      <c r="AL6" s="251" t="n"/>
    </row>
    <row r="7" ht="14.1" customHeight="1" s="348" thickBot="1">
      <c r="A7" s="351" t="n"/>
      <c r="B7" s="351" t="n"/>
      <c r="C7" s="337" t="inlineStr">
        <is>
          <t>Queenstown</t>
        </is>
      </c>
      <c r="D7" s="351" t="n"/>
      <c r="E7" s="351" t="n"/>
      <c r="F7" s="351" t="n"/>
      <c r="G7" s="6" t="n"/>
      <c r="H7" s="340" t="n"/>
      <c r="I7" s="351" t="n"/>
      <c r="J7" s="340" t="n"/>
      <c r="K7" s="340" t="n"/>
      <c r="L7" s="340" t="n"/>
      <c r="M7" s="338" t="inlineStr">
        <is>
          <t>Agency</t>
        </is>
      </c>
      <c r="N7" s="361" t="n"/>
      <c r="O7" s="7" t="inlineStr">
        <is>
          <t>Caricom</t>
        </is>
      </c>
      <c r="P7" s="6" t="n"/>
      <c r="Q7" s="6" t="n"/>
      <c r="R7" s="6" t="n"/>
      <c r="S7" s="6" t="n"/>
      <c r="T7" s="6" t="n"/>
      <c r="U7" s="351" t="n"/>
      <c r="V7" s="263">
        <f>IF(MONTH($V$3)&lt;&gt;MONTH($V$3-WEEKDAY($V$3,1)+(ROW(V7)-ROW($V$5))*7+(COLUMN(V7)-COLUMN($V$5)+1)),"",$V$3-WEEKDAY($V$3,1)+(ROW(V7)-ROW($V$5))*7+(COLUMN(V7)-COLUMN($V$5)+1))</f>
        <v/>
      </c>
      <c r="W7" s="263">
        <f>IF(MONTH($V$3)&lt;&gt;MONTH($V$3-WEEKDAY($V$3,1)+(ROW(W7)-ROW($V$5))*7+(COLUMN(W7)-COLUMN($V$5)+1)),"",$V$3-WEEKDAY($V$3,1)+(ROW(W7)-ROW($V$5))*7+(COLUMN(W7)-COLUMN($V$5)+1))</f>
        <v/>
      </c>
      <c r="X7" s="263">
        <f>IF(MONTH($V$3)&lt;&gt;MONTH($V$3-WEEKDAY($V$3,1)+(ROW(X7)-ROW($V$5))*7+(COLUMN(X7)-COLUMN($V$5)+1)),"",$V$3-WEEKDAY($V$3,1)+(ROW(X7)-ROW($V$5))*7+(COLUMN(X7)-COLUMN($V$5)+1))</f>
        <v/>
      </c>
      <c r="Y7" s="263">
        <f>IF(MONTH($V$3)&lt;&gt;MONTH($V$3-WEEKDAY($V$3,1)+(ROW(Y7)-ROW($V$5))*7+(COLUMN(Y7)-COLUMN($V$5)+1)),"",$V$3-WEEKDAY($V$3,1)+(ROW(Y7)-ROW($V$5))*7+(COLUMN(Y7)-COLUMN($V$5)+1))</f>
        <v/>
      </c>
      <c r="Z7" s="263">
        <f>IF(MONTH($V$3)&lt;&gt;MONTH($V$3-WEEKDAY($V$3,1)+(ROW(Z7)-ROW($V$5))*7+(COLUMN(Z7)-COLUMN($V$5)+1)),"",$V$3-WEEKDAY($V$3,1)+(ROW(Z7)-ROW($V$5))*7+(COLUMN(Z7)-COLUMN($V$5)+1))</f>
        <v/>
      </c>
      <c r="AA7" s="263">
        <f>IF(MONTH($V$3)&lt;&gt;MONTH($V$3-WEEKDAY($V$3,1)+(ROW(AA7)-ROW($V$5))*7+(COLUMN(AA7)-COLUMN($V$5)+1)),"",$V$3-WEEKDAY($V$3,1)+(ROW(AA7)-ROW($V$5))*7+(COLUMN(AA7)-COLUMN($V$5)+1))</f>
        <v/>
      </c>
      <c r="AB7" s="263">
        <f>IF(MONTH($V$3)&lt;&gt;MONTH($V$3-WEEKDAY($V$3,1)+(ROW(AB7)-ROW($V$5))*7+(COLUMN(AB7)-COLUMN($V$5)+1)),"",$V$3-WEEKDAY($V$3,1)+(ROW(AB7)-ROW($V$5))*7+(COLUMN(AB7)-COLUMN($V$5)+1))</f>
        <v/>
      </c>
      <c r="AC7" s="351" t="n"/>
      <c r="AD7" s="351" t="n"/>
      <c r="AE7" s="351" t="n"/>
      <c r="AF7" s="258" t="n"/>
      <c r="AJ7" s="350" t="n"/>
      <c r="AL7" s="251" t="n"/>
    </row>
    <row r="8">
      <c r="A8" s="351" t="n"/>
      <c r="B8" s="351" t="n"/>
      <c r="C8" s="337" t="inlineStr">
        <is>
          <t>Georgetown, Guyana</t>
        </is>
      </c>
      <c r="D8" s="351" t="n"/>
      <c r="E8" s="351" t="n"/>
      <c r="F8" s="351" t="n"/>
      <c r="G8" s="6" t="n"/>
      <c r="H8" s="6" t="n"/>
      <c r="I8" s="6" t="n"/>
      <c r="J8" s="6" t="n"/>
      <c r="K8" s="6" t="n"/>
      <c r="L8" s="6" t="n"/>
      <c r="M8" s="341" t="n"/>
      <c r="N8" s="351" t="n"/>
      <c r="O8" s="351" t="n"/>
      <c r="P8" s="6" t="n"/>
      <c r="Q8" s="6" t="n"/>
      <c r="R8" s="6" t="n"/>
      <c r="S8" s="6" t="n"/>
      <c r="T8" s="6" t="n"/>
      <c r="U8" s="351" t="n"/>
      <c r="V8" s="263">
        <f>IF(MONTH($V$3)&lt;&gt;MONTH($V$3-WEEKDAY($V$3,1)+(ROW(V8)-ROW($V$5))*7+(COLUMN(V8)-COLUMN($V$5)+1)),"",$V$3-WEEKDAY($V$3,1)+(ROW(V8)-ROW($V$5))*7+(COLUMN(V8)-COLUMN($V$5)+1))</f>
        <v/>
      </c>
      <c r="W8" s="263">
        <f>IF(MONTH($V$3)&lt;&gt;MONTH($V$3-WEEKDAY($V$3,1)+(ROW(W8)-ROW($V$5))*7+(COLUMN(W8)-COLUMN($V$5)+1)),"",$V$3-WEEKDAY($V$3,1)+(ROW(W8)-ROW($V$5))*7+(COLUMN(W8)-COLUMN($V$5)+1))</f>
        <v/>
      </c>
      <c r="X8" s="263">
        <f>IF(MONTH($V$3)&lt;&gt;MONTH($V$3-WEEKDAY($V$3,1)+(ROW(X8)-ROW($V$5))*7+(COLUMN(X8)-COLUMN($V$5)+1)),"",$V$3-WEEKDAY($V$3,1)+(ROW(X8)-ROW($V$5))*7+(COLUMN(X8)-COLUMN($V$5)+1))</f>
        <v/>
      </c>
      <c r="Y8" s="263">
        <f>IF(MONTH($V$3)&lt;&gt;MONTH($V$3-WEEKDAY($V$3,1)+(ROW(Y8)-ROW($V$5))*7+(COLUMN(Y8)-COLUMN($V$5)+1)),"",$V$3-WEEKDAY($V$3,1)+(ROW(Y8)-ROW($V$5))*7+(COLUMN(Y8)-COLUMN($V$5)+1))</f>
        <v/>
      </c>
      <c r="Z8" s="263">
        <f>IF(MONTH($V$3)&lt;&gt;MONTH($V$3-WEEKDAY($V$3,1)+(ROW(Z8)-ROW($V$5))*7+(COLUMN(Z8)-COLUMN($V$5)+1)),"",$V$3-WEEKDAY($V$3,1)+(ROW(Z8)-ROW($V$5))*7+(COLUMN(Z8)-COLUMN($V$5)+1))</f>
        <v/>
      </c>
      <c r="AA8" s="263">
        <f>IF(MONTH($V$3)&lt;&gt;MONTH($V$3-WEEKDAY($V$3,1)+(ROW(AA8)-ROW($V$5))*7+(COLUMN(AA8)-COLUMN($V$5)+1)),"",$V$3-WEEKDAY($V$3,1)+(ROW(AA8)-ROW($V$5))*7+(COLUMN(AA8)-COLUMN($V$5)+1))</f>
        <v/>
      </c>
      <c r="AB8" s="263">
        <f>IF(MONTH($V$3)&lt;&gt;MONTH($V$3-WEEKDAY($V$3,1)+(ROW(AB8)-ROW($V$5))*7+(COLUMN(AB8)-COLUMN($V$5)+1)),"",$V$3-WEEKDAY($V$3,1)+(ROW(AB8)-ROW($V$5))*7+(COLUMN(AB8)-COLUMN($V$5)+1))</f>
        <v/>
      </c>
      <c r="AC8" s="351" t="n"/>
      <c r="AD8" s="351" t="n"/>
      <c r="AE8" s="3" t="b">
        <v>1</v>
      </c>
      <c r="AF8" s="258" t="n"/>
      <c r="AJ8" s="350" t="n"/>
      <c r="AL8" s="251" t="n"/>
    </row>
    <row r="9">
      <c r="A9" s="351" t="n"/>
      <c r="B9" s="351" t="n"/>
      <c r="C9" s="337" t="n"/>
      <c r="D9" s="337" t="n"/>
      <c r="E9" s="337" t="n"/>
      <c r="F9" s="337" t="n"/>
      <c r="G9" s="6" t="n"/>
      <c r="H9" s="6" t="n"/>
      <c r="I9" s="6" t="n"/>
      <c r="J9" s="6" t="n"/>
      <c r="K9" s="6" t="n"/>
      <c r="L9" s="6" t="n"/>
      <c r="M9" s="137" t="n"/>
      <c r="N9" s="137" t="n"/>
      <c r="O9" s="6" t="n"/>
      <c r="P9" s="6" t="n"/>
      <c r="Q9" s="6" t="n"/>
      <c r="R9" s="6" t="n"/>
      <c r="S9" s="6" t="n"/>
      <c r="T9" s="6" t="n"/>
      <c r="U9" s="351" t="n"/>
      <c r="V9" s="265" t="n"/>
      <c r="W9" s="265" t="n"/>
      <c r="X9" s="265" t="n"/>
      <c r="Y9" s="265" t="n"/>
      <c r="Z9" s="265" t="n"/>
      <c r="AA9" s="265" t="n"/>
      <c r="AB9" s="265" t="n"/>
      <c r="AC9" s="351" t="n"/>
      <c r="AD9" s="351" t="n"/>
      <c r="AE9" s="3" t="n"/>
      <c r="AF9" s="351" t="n"/>
      <c r="AJ9" s="350" t="n"/>
      <c r="AL9" s="251" t="n"/>
    </row>
    <row r="10">
      <c r="A10" s="351" t="n"/>
      <c r="B10" s="351" t="n"/>
      <c r="C10" s="337" t="inlineStr">
        <is>
          <t>592-223-7560</t>
        </is>
      </c>
      <c r="D10" s="351" t="n"/>
      <c r="E10" s="351" t="n"/>
      <c r="F10" s="351" t="n"/>
      <c r="G10" s="6" t="n"/>
      <c r="H10" s="340" t="n"/>
      <c r="I10" s="351" t="n"/>
      <c r="J10" s="340" t="n"/>
      <c r="K10" s="330" t="inlineStr">
        <is>
          <t>Week Starting:</t>
        </is>
      </c>
      <c r="L10" s="351" t="n"/>
      <c r="M10" s="335" t="n">
        <v>45977</v>
      </c>
      <c r="N10" s="362" t="n"/>
      <c r="O10" s="6" t="n"/>
      <c r="P10" s="6" t="n"/>
      <c r="Q10" s="6" t="n"/>
      <c r="R10" s="6" t="n"/>
      <c r="S10" s="6" t="n"/>
      <c r="T10" s="138" t="inlineStr">
        <is>
          <t>[42]</t>
        </is>
      </c>
      <c r="U10" s="351" t="n"/>
      <c r="V10" s="263">
        <f>IF(MONTH($V$3)&lt;&gt;MONTH($V$3-WEEKDAY($V$3,1)+(ROW(V10)-ROW($V$5))*7+(COLUMN(V10)-COLUMN($V$5)+1)),"",$V$3-WEEKDAY($V$3,1)+(ROW(V10)-ROW($V$5))*7+(COLUMN(V10)-COLUMN($V$5)+1))</f>
        <v/>
      </c>
      <c r="W10" s="263">
        <f>IF(MONTH($V$3)&lt;&gt;MONTH($V$3-WEEKDAY($V$3,1)+(ROW(W10)-ROW($V$5))*7+(COLUMN(W10)-COLUMN($V$5)+1)),"",$V$3-WEEKDAY($V$3,1)+(ROW(W10)-ROW($V$5))*7+(COLUMN(W10)-COLUMN($V$5)+1))</f>
        <v/>
      </c>
      <c r="X10" s="263">
        <f>IF(MONTH($V$3)&lt;&gt;MONTH($V$3-WEEKDAY($V$3,1)+(ROW(X10)-ROW($V$5))*7+(COLUMN(X10)-COLUMN($V$5)+1)),"",$V$3-WEEKDAY($V$3,1)+(ROW(X10)-ROW($V$5))*7+(COLUMN(X10)-COLUMN($V$5)+1))</f>
        <v/>
      </c>
      <c r="Y10" s="263">
        <f>IF(MONTH($V$3)&lt;&gt;MONTH($V$3-WEEKDAY($V$3,1)+(ROW(Y10)-ROW($V$5))*7+(COLUMN(Y10)-COLUMN($V$5)+1)),"",$V$3-WEEKDAY($V$3,1)+(ROW(Y10)-ROW($V$5))*7+(COLUMN(Y10)-COLUMN($V$5)+1))</f>
        <v/>
      </c>
      <c r="Z10" s="263">
        <f>IF(MONTH($V$3)&lt;&gt;MONTH($V$3-WEEKDAY($V$3,1)+(ROW(Z10)-ROW($V$5))*7+(COLUMN(Z10)-COLUMN($V$5)+1)),"",$V$3-WEEKDAY($V$3,1)+(ROW(Z10)-ROW($V$5))*7+(COLUMN(Z10)-COLUMN($V$5)+1))</f>
        <v/>
      </c>
      <c r="AA10" s="263">
        <f>IF(MONTH($V$3)&lt;&gt;MONTH($V$3-WEEKDAY($V$3,1)+(ROW(AA10)-ROW($V$5))*7+(COLUMN(AA10)-COLUMN($V$5)+1)),"",$V$3-WEEKDAY($V$3,1)+(ROW(AA10)-ROW($V$5))*7+(COLUMN(AA10)-COLUMN($V$5)+1))</f>
        <v/>
      </c>
      <c r="AB10" s="263">
        <f>IF(MONTH($V$3)&lt;&gt;MONTH($V$3-WEEKDAY($V$3,1)+(ROW(AB10)-ROW($V$5))*7+(COLUMN(AB10)-COLUMN($V$5)+1)),"",$V$3-WEEKDAY($V$3,1)+(ROW(AB10)-ROW($V$5))*7+(COLUMN(AB10)-COLUMN($V$5)+1))</f>
        <v/>
      </c>
      <c r="AC10" s="351" t="n"/>
      <c r="AD10" s="136" t="inlineStr">
        <is>
          <t>After:</t>
        </is>
      </c>
      <c r="AE10" s="264" t="n">
        <v>40</v>
      </c>
      <c r="AF10" s="250" t="n"/>
    </row>
    <row r="11" ht="15.75" customHeight="1" s="348" thickBot="1">
      <c r="A11" s="351" t="n"/>
      <c r="B11" s="351" t="n"/>
      <c r="C11" s="6" t="n"/>
      <c r="D11" s="6" t="n"/>
      <c r="E11" s="6" t="n"/>
      <c r="F11" s="6" t="n"/>
      <c r="G11" s="6" t="n"/>
      <c r="H11" s="6" t="n"/>
      <c r="I11" s="6" t="n"/>
      <c r="J11" s="6" t="n"/>
      <c r="K11" s="259" t="inlineStr">
        <is>
          <t>Carry Forward Hrs:</t>
        </is>
      </c>
      <c r="L11" s="248" t="n">
        <v>24</v>
      </c>
      <c r="M11" s="6" t="n"/>
      <c r="N11" s="6" t="n"/>
      <c r="O11" s="6" t="n"/>
      <c r="P11" s="6" t="n"/>
      <c r="Q11" s="6" t="n"/>
      <c r="R11" s="6" t="n"/>
      <c r="S11" s="6" t="n"/>
      <c r="T11" s="6" t="n"/>
      <c r="U11" s="351" t="n"/>
      <c r="V11" s="263">
        <f>IF(MONTH($V$3)&lt;&gt;MONTH($V$3-WEEKDAY($V$3,1)+(ROW(V11)-ROW($V$5))*7+(COLUMN(V11)-COLUMN($V$5)+1)),"",$V$3-WEEKDAY($V$3,1)+(ROW(V11)-ROW($V$5))*7+(COLUMN(V11)-COLUMN($V$5)+1))</f>
        <v/>
      </c>
      <c r="W11" s="263">
        <f>IF(MONTH($V$3)&lt;&gt;MONTH($V$3-WEEKDAY($V$3,1)+(ROW(W11)-ROW($V$5))*7+(COLUMN(W11)-COLUMN($V$5)+1)),"",$V$3-WEEKDAY($V$3,1)+(ROW(W11)-ROW($V$5))*7+(COLUMN(W11)-COLUMN($V$5)+1))</f>
        <v/>
      </c>
      <c r="X11" s="263">
        <f>IF(MONTH($V$3)&lt;&gt;MONTH($V$3-WEEKDAY($V$3,1)+(ROW(X11)-ROW($V$5))*7+(COLUMN(X11)-COLUMN($V$5)+1)),"",$V$3-WEEKDAY($V$3,1)+(ROW(X11)-ROW($V$5))*7+(COLUMN(X11)-COLUMN($V$5)+1))</f>
        <v/>
      </c>
      <c r="Y11" s="263">
        <f>IF(MONTH($V$3)&lt;&gt;MONTH($V$3-WEEKDAY($V$3,1)+(ROW(Y11)-ROW($V$5))*7+(COLUMN(Y11)-COLUMN($V$5)+1)),"",$V$3-WEEKDAY($V$3,1)+(ROW(Y11)-ROW($V$5))*7+(COLUMN(Y11)-COLUMN($V$5)+1))</f>
        <v/>
      </c>
      <c r="Z11" s="263">
        <f>IF(MONTH($V$3)&lt;&gt;MONTH($V$3-WEEKDAY($V$3,1)+(ROW(Z11)-ROW($V$5))*7+(COLUMN(Z11)-COLUMN($V$5)+1)),"",$V$3-WEEKDAY($V$3,1)+(ROW(Z11)-ROW($V$5))*7+(COLUMN(Z11)-COLUMN($V$5)+1))</f>
        <v/>
      </c>
      <c r="AA11" s="263">
        <f>IF(MONTH($V$3)&lt;&gt;MONTH($V$3-WEEKDAY($V$3,1)+(ROW(AA11)-ROW($V$5))*7+(COLUMN(AA11)-COLUMN($V$5)+1)),"",$V$3-WEEKDAY($V$3,1)+(ROW(AA11)-ROW($V$5))*7+(COLUMN(AA11)-COLUMN($V$5)+1))</f>
        <v/>
      </c>
      <c r="AB11" s="263">
        <f>IF(MONTH($V$3)&lt;&gt;MONTH($V$3-WEEKDAY($V$3,1)+(ROW(AB11)-ROW($V$5))*7+(COLUMN(AB11)-COLUMN($V$5)+1)),"",$V$3-WEEKDAY($V$3,1)+(ROW(AB11)-ROW($V$5))*7+(COLUMN(AB11)-COLUMN($V$5)+1))</f>
        <v/>
      </c>
      <c r="AC11" s="351" t="n"/>
      <c r="AD11" s="351" t="n"/>
      <c r="AE11" s="351" t="n"/>
      <c r="AF11" s="258" t="n"/>
      <c r="AJ11" s="252" t="n"/>
      <c r="AK11" s="252" t="n"/>
    </row>
    <row r="12" ht="27.75" customFormat="1" customHeight="1" s="2" thickBot="1">
      <c r="A12" s="266" t="inlineStr">
        <is>
          <t>Day Off</t>
        </is>
      </c>
      <c r="B12" s="267" t="inlineStr">
        <is>
          <t>Holiday Double</t>
        </is>
      </c>
      <c r="C12" s="139" t="inlineStr">
        <is>
          <t>Day of Week</t>
        </is>
      </c>
      <c r="D12" s="140" t="inlineStr">
        <is>
          <t>Time
In</t>
        </is>
      </c>
      <c r="E12" s="140" t="inlineStr">
        <is>
          <t>Time
Out</t>
        </is>
      </c>
      <c r="F12" s="141" t="n"/>
      <c r="G12" s="140" t="inlineStr">
        <is>
          <t>Time
In</t>
        </is>
      </c>
      <c r="H12" s="140" t="inlineStr">
        <is>
          <t>Time
Out</t>
        </is>
      </c>
      <c r="I12" s="142" t="inlineStr">
        <is>
          <t>Total
Hrs</t>
        </is>
      </c>
      <c r="J12" s="142" t="inlineStr">
        <is>
          <t>Location</t>
        </is>
      </c>
      <c r="K12" s="142" t="inlineStr">
        <is>
          <t>Supervisor</t>
        </is>
      </c>
      <c r="L12" s="142" t="inlineStr">
        <is>
          <t>Supervisor Approval</t>
        </is>
      </c>
      <c r="M12" s="140" t="inlineStr">
        <is>
          <t>Regular
Hrs</t>
        </is>
      </c>
      <c r="N12" s="140" t="inlineStr">
        <is>
          <t>Overtime
Hrs</t>
        </is>
      </c>
      <c r="O12" s="140" t="inlineStr">
        <is>
          <t>Hol Hrs</t>
        </is>
      </c>
      <c r="P12" s="140" t="inlineStr">
        <is>
          <t>Responsibilities</t>
        </is>
      </c>
      <c r="Q12" s="140" t="inlineStr">
        <is>
          <t>Risk</t>
        </is>
      </c>
      <c r="R12" s="140" t="inlineStr">
        <is>
          <t>Meals</t>
        </is>
      </c>
      <c r="S12" s="140" t="inlineStr">
        <is>
          <t>Vac Hrs</t>
        </is>
      </c>
      <c r="T12" s="143" t="inlineStr">
        <is>
          <t>Reason for Overtime</t>
        </is>
      </c>
      <c r="U12" s="144" t="inlineStr">
        <is>
          <t>Wkly Reg Avail</t>
        </is>
      </c>
      <c r="V12" s="351" t="inlineStr">
        <is>
          <t>Orig Reg</t>
        </is>
      </c>
      <c r="W12" s="351" t="inlineStr">
        <is>
          <t>Wkly OT Adj</t>
        </is>
      </c>
      <c r="X12" s="351" t="inlineStr">
        <is>
          <t>Week Start</t>
        </is>
      </c>
      <c r="Y12" s="351" t="inlineStr">
        <is>
          <t>Wk Hrs Before</t>
        </is>
      </c>
      <c r="Z12" s="351" t="n"/>
      <c r="AA12" s="351" t="n"/>
      <c r="AB12" s="351" t="n"/>
      <c r="AC12" s="351" t="n"/>
      <c r="AD12" s="351" t="n"/>
      <c r="AE12" s="351" t="n"/>
      <c r="AF12" s="351" t="n"/>
      <c r="AJ12" s="252" t="n"/>
      <c r="AK12" s="252" t="n"/>
    </row>
    <row r="13" hidden="1" ht="15.75" customHeight="1" s="348" thickBot="1">
      <c r="A13" s="268" t="n"/>
      <c r="B13" s="351" t="n"/>
      <c r="C13" s="145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146" t="n"/>
      <c r="U13" s="351" t="n"/>
      <c r="V13" s="351" t="n"/>
      <c r="W13" s="351" t="n"/>
      <c r="X13" s="351" t="n"/>
      <c r="Y13" s="351" t="n"/>
      <c r="Z13" s="351" t="n"/>
      <c r="AA13" s="351" t="n"/>
      <c r="AB13" s="351" t="n"/>
      <c r="AC13" s="351" t="n"/>
      <c r="AD13" s="351" t="n"/>
      <c r="AE13" s="351" t="n"/>
      <c r="AF13" s="351" t="n"/>
    </row>
    <row r="14" ht="24" customHeight="1" s="348" thickBot="1">
      <c r="A14" s="147" t="inlineStr">
        <is>
          <t>On Day</t>
        </is>
      </c>
      <c r="B14" s="269" t="n"/>
      <c r="C14" s="88">
        <f>M10</f>
        <v/>
      </c>
      <c r="D14" s="54" t="n"/>
      <c r="E14" s="148">
        <f>IF(D14="", "",
 IF(D14=TIME(0,0,0), 0,
 IF(AND(D14&gt;=TIME(0,0,1), D14&lt;=TIME(2,0,0)), TIME(7,0,0),
 IF(AND(D14&gt;=TIME(6,0,0), D14&lt;=TIME(8,0,0)), TIME(12,0,0),
 IF(AND(D14&gt;TIME(8,0,0), D14&lt;=TIME(13,59,0)), TIME(15,0,0),
 IF(AND(D14&gt;=TIME(14,0,0), D14&lt;=TIME(17,59,0)), TIME(21,0,0),
 IF(AND(D14&gt;=TIME(18,0,0), D14&lt;=TIME(21,59,0)), TIME(0,0,0),
 IF(AND(D14&gt;=TIME(22,0,0), D14&lt;=TIME(23,59,59)), TIME(7,0,0), ""))))))))</f>
        <v/>
      </c>
      <c r="F14" s="149" t="n"/>
      <c r="G14" s="148">
        <f>IF(AND(D14&gt;=TIME(6,0,0),D14&lt;=TIME(8,0,0)),E14,"")</f>
        <v/>
      </c>
      <c r="H14" s="54" t="n"/>
      <c r="I14" s="55">
        <f>ROUND(IF(OR(D14="",E14="",E14=0),0,IF(H14="",MOD(E14-D14,1)*24,MOD(H14-D14,1)*24)),2)</f>
        <v/>
      </c>
      <c r="J14" s="150" t="inlineStr">
        <is>
          <t>Nept P1</t>
        </is>
      </c>
      <c r="K14" s="270" t="inlineStr">
        <is>
          <t>John Daniels</t>
        </is>
      </c>
      <c r="L14" s="271" t="n"/>
      <c r="M14" s="272">
        <f>MAX(0,V14-W14)</f>
        <v/>
      </c>
      <c r="N14" s="56">
        <f>(IF(OR($C14="",$D14=""),0,
 IF(OR($A14="Holiday",$A15="Holiday"),
    IF(ISNUMBER(MATCH(TRIM($B14),{"Phagwah","Good Friday","Easter Monday","Labour Day","Christmas","Eid ul Azha","Romans-2","Globe-12","Neptune P1"},0)),0,$I14),
 IF(AND(NOT(OR($A14="Annual Leave",$A15="Annual Leave")),$A14="Off day"),$I14,
  MAX(0,$I14-$V14)
  ))))+W14</f>
        <v/>
      </c>
      <c r="O14" s="56">
        <f>IF(AND(OR($A14="Holiday",$A15="Holiday"),
        ISNUMBER(MATCH(TRIM($B14),{"Phagwah","Good Friday","Easter Monday","Labour Day","Christmas","Eid ul Azha","Romans-2","Globe-12","Neptune P1"},0))),
   $I14,0)</f>
        <v/>
      </c>
      <c r="P14" s="56">
        <f>IF(OR($O$7="Canteen",$O$7="Head Office"),0,IF($I14&lt;=0,0,IF(OR(OR(TRIM($J14)="Hebrews",TRIM($J14)="Romans",TRIM($J14)="Romans-2",TRIM($J14)="Globe",TRIM($J14)="Globe-12",TRIM($J14)="Neptune P1"),AND($I15&gt;0,OR(TRIM($J15)="Hebrews",TRIM($J15)="Romans",TRIM($J15)="Romans-2",TRIM($J15)="Globe",TRIM($J15)="Globe-12",TRIM($J15)="Neptune P1"))),1,0)))</f>
        <v/>
      </c>
      <c r="Q14" s="57" t="n"/>
      <c r="R14" s="56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IF($I14&gt;0,1,0),
      0
   ),
0))</f>
        <v/>
      </c>
      <c r="S14" s="56">
        <f>IF(OR($A14="Annual Leave",$A15="Annual Leave"),IF($A14="Annual Leave",8,0),0)</f>
        <v/>
      </c>
      <c r="T14" s="58" t="n"/>
      <c r="U14" s="144">
        <f>MAX(0,40-Y14)</f>
        <v/>
      </c>
      <c r="V14" s="151">
        <f>IF(OR($C14="",$D14=""),0,
 IF(OR($A14="Holiday",$A15="Holiday"),0,
 IF(AND(NOT(OR($A14="Annual Leave",$A15="Annual Leave")),$A14="Off day"),0,
  IF($I14+$I15&gt;=8,IF($I14&gt;=8,8,$I14),$I14)
  )))</f>
        <v/>
      </c>
      <c r="W14" s="151">
        <f>MAX(0,V14-U14)</f>
        <v/>
      </c>
      <c r="X14" s="151">
        <f>IF(C14="","",C14-WEEKDAY(C14,1)+1)</f>
        <v/>
      </c>
      <c r="Y14" s="151">
        <f>IF(X14=X14,$L$11,0)</f>
        <v/>
      </c>
      <c r="Z14" s="151" t="n"/>
      <c r="AA14" s="151" t="n"/>
      <c r="AB14" s="151" t="n"/>
      <c r="AC14" s="351" t="n"/>
      <c r="AD14" s="351" t="n"/>
      <c r="AE14" s="351" t="n"/>
      <c r="AF14" s="351" t="n"/>
    </row>
    <row r="15" ht="24" customHeight="1" s="348" thickBot="1">
      <c r="A15" s="147" t="inlineStr">
        <is>
          <t>On Day</t>
        </is>
      </c>
      <c r="B15" s="269" t="n"/>
      <c r="C15" s="89">
        <f>C14</f>
        <v/>
      </c>
      <c r="D15" s="59" t="n"/>
      <c r="E15" s="152">
        <f>IF(D15="", "",
 IF(D15=TIME(0,0,0), 0,
 IF(AND(D15&gt;=TIME(0,0,1), D15&lt;=TIME(2,0,0)), TIME(7,0,0),
 IF(AND(D15&gt;=TIME(6,0,0), D15&lt;=TIME(8,0,0)), TIME(12,0,0),
 IF(AND(D15&gt;TIME(8,0,0), D15&lt;=TIME(13,59,0)), TIME(15,0,0),
 IF(AND(D15&gt;=TIME(14,0,0), D15&lt;=TIME(17,59,0)), TIME(21,0,0),
 IF(AND(D15&gt;=TIME(18,0,0), D15&lt;=TIME(21,59,0)), TIME(0,0,0),
 IF(AND(D15&gt;=TIME(22,0,0), D15&lt;=TIME(23,59,59)), TIME(7,0,0), ""))))))))</f>
        <v/>
      </c>
      <c r="F15" s="153" t="n"/>
      <c r="G15" s="152">
        <f>IF(AND(D15&gt;=TIME(6,0,0),D15&lt;=TIME(8,0,0)),E15,"")</f>
        <v/>
      </c>
      <c r="H15" s="59" t="n"/>
      <c r="I15" s="60">
        <f>ROUND(IF(OR(D15="",E15="",E15=0),0,IF(H15="",MOD(E15-D15,1)*24,MOD(H15-D15,1)*24)),2)</f>
        <v/>
      </c>
      <c r="J15" s="150" t="n"/>
      <c r="K15" s="270" t="n"/>
      <c r="L15" s="271" t="n"/>
      <c r="M15" s="272">
        <f>MAX(0,V15-W15)</f>
        <v/>
      </c>
      <c r="N15" s="61">
        <f>(IF(OR($C15="",$D15=""),0,
 IF(OR($A14="Holiday",$A15="Holiday"),
    IF(ISNUMBER(MATCH(TRIM($B15),{"Phagwah","Good Friday","Easter Monday","Labour Day","Christmas","Eid ul Azha","Romans-2","Globe-12","Neptune P1"},0)),0,$I15),
 IF(AND(NOT(OR($A14="Annual Leave",$A15="Annual Leave")),$A15="Off day"),$I15,
  MAX(0,$I15-$V15)
  ))))+W15</f>
        <v/>
      </c>
      <c r="O15" s="61">
        <f>IF(AND(OR($A14="Holiday",$A15="Holiday"),
        ISNUMBER(MATCH(TRIM($B15),{"Phagwah","Good Friday","Easter Monday","Labour Day","Christmas","Eid ul Azha","Romans-2","Globe-12","Neptune P1"},0))),
   $I15,0)</f>
        <v/>
      </c>
      <c r="P15" s="61">
        <f>IF(OR($O$7="Canteen",$O$7="Head Office"),0,IF($I15&lt;=0,0,IF(AND($I14&lt;=0,OR(TRIM($J15)="Hebrews",TRIM($J15)="Romans",TRIM($J15)="Romans-2",TRIM($J15)="Globe",TRIM($J15)="Globe-12",TRIM($J15)="Neptune P1")),1,0)))</f>
        <v/>
      </c>
      <c r="Q15" s="62" t="n"/>
      <c r="R15" s="61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IF(AND($I14=0,$I15&gt;0),1,0),
      0
   ),
0))</f>
        <v/>
      </c>
      <c r="S15" s="61">
        <f>IF(OR($A14="Annual Leave",$A15="Annual Leave"),IF(AND($A14&lt;&gt;"Annual Leave",$A15="Annual Leave"),8,0),0)</f>
        <v/>
      </c>
      <c r="T15" s="63" t="n"/>
      <c r="U15" s="144">
        <f>MAX(0,40-Y15)</f>
        <v/>
      </c>
      <c r="V15" s="151">
        <f>IF(OR($C15="",$D15=""),0,
 IF(OR($A14="Holiday",$A15="Holiday"),0,
 IF(AND(NOT(OR($A14="Annual Leave",$A15="Annual Leave")),$A15="Off day"),0,
  IF($I14+$I15&gt;=8,IF($I14&gt;=8,0,8-$I14),$I15)
  )))</f>
        <v/>
      </c>
      <c r="W15" s="151">
        <f>MAX(0,V15-U15)</f>
        <v/>
      </c>
      <c r="X15" s="151">
        <f>IF(C15="","",C15-WEEKDAY(C15,1)+1)</f>
        <v/>
      </c>
      <c r="Y15" s="151">
        <f>SUMPRODUCT(($X$14:$X14=X15)*(($V$14:$V14)+($O$14:$O14)))+IF(X15=X14,$L$11,0)</f>
        <v/>
      </c>
      <c r="Z15" s="151" t="n"/>
      <c r="AA15" s="151" t="n"/>
      <c r="AB15" s="151" t="n"/>
      <c r="AC15" s="351" t="n"/>
      <c r="AD15" s="351" t="n"/>
      <c r="AE15" s="351" t="n"/>
      <c r="AF15" s="351" t="n"/>
    </row>
    <row r="16" ht="24" customHeight="1" s="348" thickBot="1">
      <c r="A16" s="154" t="inlineStr">
        <is>
          <t>On Day</t>
        </is>
      </c>
      <c r="B16" s="273" t="n"/>
      <c r="C16" s="90">
        <f>C14+1</f>
        <v/>
      </c>
      <c r="D16" s="8" t="n"/>
      <c r="E16" s="155">
        <f>IF(D16="", "",
 IF(D16=TIME(0,0,0), 0,
 IF(AND(D16&gt;=TIME(0,0,1), D16&lt;=TIME(2,0,0)), TIME(7,0,0),
 IF(AND(D16&gt;=TIME(6,0,0), D16&lt;=TIME(8,0,0)), TIME(12,0,0),
 IF(AND(D16&gt;TIME(8,0,0), D16&lt;=TIME(13,59,0)), TIME(15,0,0),
 IF(AND(D16&gt;=TIME(14,0,0), D16&lt;=TIME(17,59,0)), TIME(21,0,0),
 IF(AND(D16&gt;=TIME(18,0,0), D16&lt;=TIME(21,59,0)), TIME(0,0,0),
 IF(AND(D16&gt;=TIME(22,0,0), D16&lt;=TIME(23,59,59)), TIME(7,0,0), ""))))))))</f>
        <v/>
      </c>
      <c r="F16" s="156" t="n"/>
      <c r="G16" s="155">
        <f>IF(AND(D16&gt;=TIME(6,0,0),D16&lt;=TIME(8,0,0)),E16,"")</f>
        <v/>
      </c>
      <c r="H16" s="8" t="n"/>
      <c r="I16" s="30">
        <f>ROUND(IF(OR(D16="",E16="",E16=0),0,IF(H16="",MOD(E16-D16,1)*24,MOD(H16-D16,1)*24)),2)</f>
        <v/>
      </c>
      <c r="J16" s="157" t="n"/>
      <c r="K16" s="274" t="n"/>
      <c r="L16" s="271" t="n"/>
      <c r="M16" s="275">
        <f>MAX(0,V16-W16)</f>
        <v/>
      </c>
      <c r="N16" s="9">
        <f>(IF(OR($C16="",$D16=""),0,
 IF(OR($A16="Holiday",$A17="Holiday"),
    IF(ISNUMBER(MATCH(TRIM($B16),{"Phagwah","Good Friday","Easter Monday","Labour Day","Christmas","Eid ul Azha","Romans-2","Globe-12","Neptune P1"},0)),0,$I16),
 IF(AND(NOT(OR($A16="Annual Leave",$A17="Annual Leave")),$A16="Off day"),$I16,
  MAX(0,$I16-$V16)
  ))))+W16</f>
        <v/>
      </c>
      <c r="O16" s="9">
        <f>IF(AND(OR($A16="Holiday",$A17="Holiday"),
        ISNUMBER(MATCH(TRIM($B16),{"Phagwah","Good Friday","Easter Monday","Labour Day","Christmas","Eid ul Azha","Romans-2","Globe-12","Neptune P1"},0))),
   $I16,0)</f>
        <v/>
      </c>
      <c r="P16" s="9">
        <f>IF(OR($O$7="Canteen",$O$7="Head Office"),0,IF($I16&lt;=0,0,IF(OR(OR(TRIM($J16)="Hebrews",TRIM($J16)="Romans",TRIM($J16)="Romans-2",TRIM($J16)="Globe",TRIM($J16)="Globe-12",TRIM($J16)="Neptune P1"),AND($I17&gt;0,OR(TRIM($J17)="Hebrews",TRIM($J17)="Romans",TRIM($J17)="Romans-2",TRIM($J17)="Globe",TRIM($J17)="Globe-12",TRIM($J17)="Neptune P1"))),1,0)))</f>
        <v/>
      </c>
      <c r="Q16" s="10" t="n"/>
      <c r="R16" s="9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IF($I16&gt;0,1,0),
      0
   ),
0))</f>
        <v/>
      </c>
      <c r="S16" s="9">
        <f>IF(OR($A16="Annual Leave",$A17="Annual Leave"),IF($A16="Annual Leave",8,0),0)</f>
        <v/>
      </c>
      <c r="T16" s="91" t="n"/>
      <c r="U16" s="144">
        <f>MAX(0,40-Y16)</f>
        <v/>
      </c>
      <c r="V16" s="351">
        <f>IF(OR($C16="",$D16=""),0,
 IF(OR($A16="Holiday",$A17="Holiday"),0,
 IF(AND(NOT(OR($A16="Annual Leave",$A17="Annual Leave")),$A16="Off day"),0,
  IF($I16+$I17&gt;=8,IF($I16&gt;=8,8,$I16),$I16)
  )))</f>
        <v/>
      </c>
      <c r="W16" s="351">
        <f>MAX(0,V16-U16)</f>
        <v/>
      </c>
      <c r="X16" s="351">
        <f>IF(C16="","",C16-WEEKDAY(C16,1)+1)</f>
        <v/>
      </c>
      <c r="Y16" s="351">
        <f>SUMPRODUCT(($X$14:$X15=X16)*(($V$14:$V15)+($O$14:$O15)))+IF(X16=X14,$L$11,0)</f>
        <v/>
      </c>
      <c r="Z16" s="351" t="n"/>
      <c r="AA16" s="351" t="n"/>
      <c r="AB16" s="351" t="n"/>
      <c r="AC16" s="351" t="n"/>
      <c r="AD16" s="351" t="n"/>
      <c r="AE16" s="351" t="n"/>
      <c r="AF16" s="351" t="n"/>
    </row>
    <row r="17" ht="24" customHeight="1" s="348" thickBot="1">
      <c r="A17" s="154" t="inlineStr">
        <is>
          <t>On Day</t>
        </is>
      </c>
      <c r="B17" s="273" t="n"/>
      <c r="C17" s="90">
        <f>C16</f>
        <v/>
      </c>
      <c r="D17" s="276" t="n"/>
      <c r="E17" s="277">
        <f>IF(D17="", "",
 IF(D17=TIME(0,0,0), 0,
 IF(AND(D17&gt;=TIME(0,0,1), D17&lt;=TIME(2,0,0)), TIME(7,0,0),
 IF(AND(D17&gt;=TIME(6,0,0), D17&lt;=TIME(8,0,0)), TIME(12,0,0),
 IF(AND(D17&gt;TIME(8,0,0), D17&lt;=TIME(13,59,0)), TIME(15,0,0),
 IF(AND(D17&gt;=TIME(14,0,0), D17&lt;=TIME(17,59,0)), TIME(21,0,0),
 IF(AND(D17&gt;=TIME(18,0,0), D17&lt;=TIME(21,59,0)), TIME(0,0,0),
 IF(AND(D17&gt;=TIME(22,0,0), D17&lt;=TIME(23,59,59)), TIME(7,0,0), ""))))))))</f>
        <v/>
      </c>
      <c r="F17" s="156" t="n"/>
      <c r="G17" s="277">
        <f>IF(AND(D17&gt;=TIME(6,0,0),D17&lt;=TIME(8,0,0)),E17,"")</f>
        <v/>
      </c>
      <c r="H17" s="276" t="n"/>
      <c r="I17" s="30">
        <f>ROUND(IF(OR(D17="",E17="",E17=0),0,IF(H17="",MOD(E17-D17,1)*24,MOD(H17-D17,1)*24)),2)</f>
        <v/>
      </c>
      <c r="J17" s="158" t="n"/>
      <c r="K17" s="274" t="n"/>
      <c r="L17" s="271" t="n"/>
      <c r="M17" s="275">
        <f>MAX(0,V17-W17)</f>
        <v/>
      </c>
      <c r="N17" s="278">
        <f>(IF(OR($C17="",$D17=""),0,
 IF(OR($A16="Holiday",$A17="Holiday"),
    IF(ISNUMBER(MATCH(TRIM($B17),{"Phagwah","Good Friday","Easter Monday","Labour Day","Christmas","Eid ul Azha","Romans-2","Globe-12","Neptune P1"},0)),0,$I17),
 IF(AND(NOT(OR($A16="Annual Leave",$A17="Annual Leave")),$A17="Off day"),$I17,
  MAX(0,$I17-$V17)
  ))))+W17</f>
        <v/>
      </c>
      <c r="O17" s="278">
        <f>IF(AND(OR($A16="Holiday",$A17="Holiday"),
        ISNUMBER(MATCH(TRIM($B17),{"Phagwah","Good Friday","Easter Monday","Labour Day","Christmas","Eid ul Azha","Romans-2","Globe-12","Neptune P1"},0))),
   $I17,0)</f>
        <v/>
      </c>
      <c r="P17" s="278">
        <f>IF(OR($O$7="Canteen",$O$7="Head Office"),0,IF($I17&lt;=0,0,IF(AND($I16&lt;=0,OR(TRIM($J17)="Hebrews",TRIM($J17)="Romans",TRIM($J17)="Romans-2",TRIM($J17)="Globe",TRIM($J17)="Globe-12",TRIM($J17)="Neptune P1")),1,0)))</f>
        <v/>
      </c>
      <c r="Q17" s="279" t="n"/>
      <c r="R17" s="278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IF(AND($I16=0,$I17&gt;0),1,0),
      0
   ),
0))</f>
        <v/>
      </c>
      <c r="S17" s="278">
        <f>IF(OR($A16="Annual Leave",$A17="Annual Leave"),IF(AND($A16&lt;&gt;"Annual Leave",$A17="Annual Leave"),8,0),0)</f>
        <v/>
      </c>
      <c r="T17" s="280" t="n"/>
      <c r="U17" s="144">
        <f>MAX(0,40-Y17)</f>
        <v/>
      </c>
      <c r="V17" s="351">
        <f>IF(OR($C17="",$D17=""),0,
 IF(OR($A16="Holiday",$A17="Holiday"),0,
 IF(AND(NOT(OR($A16="Annual Leave",$A17="Annual Leave")),$A17="Off day"),0,
  IF($I16+$I17&gt;=8,IF($I16&gt;=8,0,8-$I16),$I17)
  )))</f>
        <v/>
      </c>
      <c r="W17" s="351">
        <f>MAX(0,V17-U17)</f>
        <v/>
      </c>
      <c r="X17" s="351">
        <f>IF(C17="","",C17-WEEKDAY(C17,1)+1)</f>
        <v/>
      </c>
      <c r="Y17" s="351">
        <f>SUMPRODUCT(($X$14:$X16=X17)*(($V$14:$V16)+($O$14:$O16)))+IF(X17=X14,$L$11,0)</f>
        <v/>
      </c>
      <c r="Z17" s="351" t="n"/>
      <c r="AA17" s="351" t="n"/>
      <c r="AB17" s="351" t="n"/>
      <c r="AC17" s="351" t="n"/>
      <c r="AD17" s="351" t="n"/>
      <c r="AE17" s="351" t="n"/>
      <c r="AF17" s="351" t="n"/>
    </row>
    <row r="18" ht="24" customHeight="1" s="348" thickBot="1">
      <c r="A18" s="159" t="inlineStr">
        <is>
          <t>On Day</t>
        </is>
      </c>
      <c r="B18" s="281" t="n"/>
      <c r="C18" s="92">
        <f>C16+1</f>
        <v/>
      </c>
      <c r="D18" s="31" t="n"/>
      <c r="E18" s="160">
        <f>IF(D18="", "",
 IF(D18=TIME(0,0,0), 0,
 IF(AND(D18&gt;=TIME(0,0,1), D18&lt;=TIME(2,0,0)), TIME(7,0,0),
 IF(AND(D18&gt;=TIME(6,0,0), D18&lt;=TIME(8,0,0)), TIME(12,0,0),
 IF(AND(D18&gt;TIME(8,0,0), D18&lt;=TIME(13,59,0)), TIME(15,0,0),
 IF(AND(D18&gt;=TIME(14,0,0), D18&lt;=TIME(17,59,0)), TIME(21,0,0),
 IF(AND(D18&gt;=TIME(18,0,0), D18&lt;=TIME(21,59,0)), TIME(0,0,0),
 IF(AND(D18&gt;=TIME(22,0,0), D18&lt;=TIME(23,59,59)), TIME(7,0,0), ""))))))))</f>
        <v/>
      </c>
      <c r="F18" s="161" t="n"/>
      <c r="G18" s="160">
        <f>IF(AND(D18&gt;=TIME(6,0,0),D18&lt;=TIME(8,0,0)),E18,"")</f>
        <v/>
      </c>
      <c r="H18" s="31" t="n"/>
      <c r="I18" s="32">
        <f>ROUND(IF(OR(D18="",E18="",E18=0),0,IF(H18="",MOD(E18-D18,1)*24,MOD(H18-D18,1)*24)),2)</f>
        <v/>
      </c>
      <c r="J18" s="162" t="n"/>
      <c r="K18" s="282" t="n"/>
      <c r="L18" s="271" t="n"/>
      <c r="M18" s="283">
        <f>MAX(0,V18-W18)</f>
        <v/>
      </c>
      <c r="N18" s="33">
        <f>(IF(OR($C18="",$D18=""),0,
 IF(OR($A18="Holiday",$A19="Holiday"),
    IF(ISNUMBER(MATCH(TRIM($B18),{"Phagwah","Good Friday","Easter Monday","Labour Day","Christmas","Eid ul Azha","Romans-2","Globe-12","Neptune P1"},0)),0,$I18),
 IF(AND(NOT(OR($A18="Annual Leave",$A19="Annual Leave")),$A18="Off day"),$I18,
  MAX(0,$I18-$V18)
  ))))+W18</f>
        <v/>
      </c>
      <c r="O18" s="33">
        <f>IF(AND(OR($A18="Holiday",$A19="Holiday"),
        ISNUMBER(MATCH(TRIM($B18),{"Phagwah","Good Friday","Easter Monday","Labour Day","Christmas","Eid ul Azha","Romans-2","Globe-12","Neptune P1"},0))),
   $I18,0)</f>
        <v/>
      </c>
      <c r="P18" s="33">
        <f>IF(OR($O$7="Canteen",$O$7="Head Office"),0,IF($I18&lt;=0,0,IF(OR(OR(TRIM($J18)="Hebrews",TRIM($J18)="Romans",TRIM($J18)="Romans-2",TRIM($J18)="Globe",TRIM($J18)="Globe-12",TRIM($J18)="Neptune P1"),AND($I19&gt;0,OR(TRIM($J19)="Hebrews",TRIM($J19)="Romans",TRIM($J19)="Romans-2",TRIM($J19)="Globe",TRIM($J19)="Globe-12",TRIM($J19)="Neptune P1"))),1,0)))</f>
        <v/>
      </c>
      <c r="Q18" s="34" t="n"/>
      <c r="R18" s="33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IF($I18&gt;0,1,0),
      0
   ),
0))</f>
        <v/>
      </c>
      <c r="S18" s="33">
        <f>IF(OR($A18="Annual Leave",$A19="Annual Leave"),IF($A18="Annual Leave",8,0),0)</f>
        <v/>
      </c>
      <c r="T18" s="35" t="n"/>
      <c r="U18" s="144">
        <f>MAX(0,40-Y18)</f>
        <v/>
      </c>
      <c r="V18" s="351">
        <f>IF(OR($C18="",$D18=""),0,
 IF(OR($A18="Holiday",$A19="Holiday"),0,
 IF(AND(NOT(OR($A18="Annual Leave",$A19="Annual Leave")),$A18="Off day"),0,
  IF($I18+$I19&gt;=8,IF($I18&gt;=8,8,$I18),$I18)
  )))</f>
        <v/>
      </c>
      <c r="W18" s="351">
        <f>MAX(0,V18-U18)</f>
        <v/>
      </c>
      <c r="X18" s="351">
        <f>IF(C18="","",C18-WEEKDAY(C18,1)+1)</f>
        <v/>
      </c>
      <c r="Y18" s="351">
        <f>SUMPRODUCT(($X$14:$X17=X18)*(($V$14:$V17)+($O$14:$O17)))+IF(X18=X14,$L$11,0)</f>
        <v/>
      </c>
      <c r="Z18" s="351" t="n"/>
      <c r="AA18" s="351" t="n"/>
      <c r="AB18" s="351" t="n"/>
      <c r="AC18" s="351" t="n"/>
      <c r="AD18" s="351" t="n"/>
      <c r="AE18" s="351" t="n"/>
      <c r="AF18" s="351" t="n"/>
    </row>
    <row r="19" ht="24" customHeight="1" s="348" thickBot="1">
      <c r="A19" s="159" t="inlineStr">
        <is>
          <t>On Day</t>
        </is>
      </c>
      <c r="B19" s="281" t="n"/>
      <c r="C19" s="93">
        <f>C18</f>
        <v/>
      </c>
      <c r="D19" s="36" t="n"/>
      <c r="E19" s="163">
        <f>IF(D19="", "",
 IF(D19=TIME(0,0,0), 0,
 IF(AND(D19&gt;=TIME(0,0,1), D19&lt;=TIME(2,0,0)), TIME(7,0,0),
 IF(AND(D19&gt;=TIME(6,0,0), D19&lt;=TIME(8,0,0)), TIME(12,0,0),
 IF(AND(D19&gt;TIME(8,0,0), D19&lt;=TIME(13,59,0)), TIME(15,0,0),
 IF(AND(D19&gt;=TIME(14,0,0), D19&lt;=TIME(17,59,0)), TIME(21,0,0),
 IF(AND(D19&gt;=TIME(18,0,0), D19&lt;=TIME(21,59,0)), TIME(0,0,0),
 IF(AND(D19&gt;=TIME(22,0,0), D19&lt;=TIME(23,59,59)), TIME(7,0,0), ""))))))))</f>
        <v/>
      </c>
      <c r="F19" s="164" t="n"/>
      <c r="G19" s="163">
        <f>IF(AND(D19&gt;=TIME(6,0,0),D19&lt;=TIME(8,0,0)),E19,"")</f>
        <v/>
      </c>
      <c r="H19" s="36" t="n"/>
      <c r="I19" s="37">
        <f>ROUND(IF(OR(D19="",E19="",E19=0),0,IF(H19="",MOD(E19-D19,1)*24,MOD(H19-D19,1)*24)),2)</f>
        <v/>
      </c>
      <c r="J19" s="162" t="n"/>
      <c r="K19" s="282" t="n"/>
      <c r="L19" s="271" t="n"/>
      <c r="M19" s="283">
        <f>MAX(0,V19-W19)</f>
        <v/>
      </c>
      <c r="N19" s="38">
        <f>(IF(OR($C19="",$D19=""),0,
 IF(OR($A18="Holiday",$A19="Holiday"),
    IF(ISNUMBER(MATCH(TRIM($B19),{"Phagwah","Good Friday","Easter Monday","Labour Day","Christmas","Eid ul Azha","Romans-2","Globe-12","Neptune P1"},0)),0,$I19),
 IF(AND(NOT(OR($A18="Annual Leave",$A19="Annual Leave")),$A19="Off day"),$I19,
  MAX(0,$I19-$V19)
  ))))+W19</f>
        <v/>
      </c>
      <c r="O19" s="38">
        <f>IF(AND(OR($A18="Holiday",$A19="Holiday"),
        ISNUMBER(MATCH(TRIM($B19),{"Phagwah","Good Friday","Easter Monday","Labour Day","Christmas","Eid ul Azha","Romans-2","Globe-12","Neptune P1"},0))),
   $I19,0)</f>
        <v/>
      </c>
      <c r="P19" s="38">
        <f>IF(OR($O$7="Canteen",$O$7="Head Office"),0,IF($I19&lt;=0,0,IF(AND($I18&lt;=0,OR(TRIM($J19)="Hebrews",TRIM($J19)="Romans",TRIM($J19)="Romans-2",TRIM($J19)="Globe",TRIM($J19)="Globe-12",TRIM($J19)="Neptune P1")),1,0)))</f>
        <v/>
      </c>
      <c r="Q19" s="39" t="n"/>
      <c r="R19" s="38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IF(AND($I18=0,$I19&gt;0),1,0),
      0
   ),
0))</f>
        <v/>
      </c>
      <c r="S19" s="38">
        <f>IF(OR($A18="Annual Leave",$A19="Annual Leave"),IF(AND($A18&lt;&gt;"Annual Leave",$A19="Annual Leave"),8,0),0)</f>
        <v/>
      </c>
      <c r="T19" s="40" t="n"/>
      <c r="U19" s="144">
        <f>MAX(0,40-Y19)</f>
        <v/>
      </c>
      <c r="V19" s="351">
        <f>IF(OR($C19="",$D19=""),0,
 IF(OR($A18="Holiday",$A19="Holiday"),0,
 IF(AND(NOT(OR($A18="Annual Leave",$A19="Annual Leave")),$A19="Off day"),0,
  IF($I18+$I19&gt;=8,IF($I18&gt;=8,0,8-$I18),$I19)
  )))</f>
        <v/>
      </c>
      <c r="W19" s="351">
        <f>MAX(0,V19-U19)</f>
        <v/>
      </c>
      <c r="X19" s="351">
        <f>IF(C19="","",C19-WEEKDAY(C19,1)+1)</f>
        <v/>
      </c>
      <c r="Y19" s="351">
        <f>SUMPRODUCT(($X$14:$X18=X19)*(($V$14:$V18)+($O$14:$O18)))+IF(X19=X14,$L$11,0)</f>
        <v/>
      </c>
      <c r="Z19" s="351" t="n"/>
      <c r="AA19" s="351" t="n"/>
      <c r="AB19" s="351" t="n"/>
      <c r="AC19" s="351" t="n"/>
      <c r="AD19" s="351" t="n"/>
      <c r="AE19" s="351" t="n"/>
      <c r="AF19" s="351" t="n"/>
    </row>
    <row r="20" ht="24" customHeight="1" s="348" thickBot="1">
      <c r="A20" s="165" t="inlineStr">
        <is>
          <t>On Day</t>
        </is>
      </c>
      <c r="B20" s="284" t="n"/>
      <c r="C20" s="94">
        <f>C18+1</f>
        <v/>
      </c>
      <c r="D20" s="41" t="n"/>
      <c r="E20" s="166">
        <f>IF(D20="", "",
 IF(D20=TIME(0,0,0), 0,
 IF(AND(D20&gt;=TIME(0,0,1), D20&lt;=TIME(2,0,0)), TIME(7,0,0),
 IF(AND(D20&gt;=TIME(6,0,0), D20&lt;=TIME(8,0,0)), TIME(12,0,0),
 IF(AND(D20&gt;TIME(8,0,0), D20&lt;=TIME(13,59,0)), TIME(15,0,0),
 IF(AND(D20&gt;=TIME(14,0,0), D20&lt;=TIME(17,59,0)), TIME(21,0,0),
 IF(AND(D20&gt;=TIME(18,0,0), D20&lt;=TIME(21,59,0)), TIME(0,0,0),
 IF(AND(D20&gt;=TIME(22,0,0), D20&lt;=TIME(23,59,59)), TIME(7,0,0), ""))))))))</f>
        <v/>
      </c>
      <c r="F20" s="167" t="n"/>
      <c r="G20" s="166">
        <f>IF(AND(D20&gt;=TIME(6,0,0),D20&lt;=TIME(8,0,0)),E20,"")</f>
        <v/>
      </c>
      <c r="H20" s="41" t="n"/>
      <c r="I20" s="95">
        <f>ROUND(IF(OR(D20="",E20="",E20=0),0,IF(H20="",MOD(E20-D20,1)*24,MOD(H20-D20,1)*24)),2)</f>
        <v/>
      </c>
      <c r="J20" s="168" t="n"/>
      <c r="K20" s="285" t="n"/>
      <c r="L20" s="271" t="n"/>
      <c r="M20" s="286">
        <f>MAX(0,V20-W20)</f>
        <v/>
      </c>
      <c r="N20" s="42">
        <f>(IF(OR($C20="",$D20=""),0,
 IF(OR($A20="Holiday",$A21="Holiday"),
    IF(ISNUMBER(MATCH(TRIM($B20),{"Phagwah","Good Friday","Easter Monday","Labour Day","Christmas","Eid ul Azha","Romans-2","Globe-12","Neptune P1"},0)),0,$I20),
 IF(AND(NOT(OR($A20="Annual Leave",$A21="Annual Leave")),$A20="Off day"),$I20,
  MAX(0,$I20-$V20)
  ))))+W20</f>
        <v/>
      </c>
      <c r="O20" s="42">
        <f>IF(AND(OR($A20="Holiday",$A21="Holiday"),
        ISNUMBER(MATCH(TRIM($B20),{"Phagwah","Good Friday","Easter Monday","Labour Day","Christmas","Eid ul Azha","Romans-2","Globe-12","Neptune P1"},0))),
   $I20,0)</f>
        <v/>
      </c>
      <c r="P20" s="42">
        <f>IF(OR($O$7="Canteen",$O$7="Head Office"),0,IF($I20&lt;=0,0,IF(OR(OR(TRIM($J20)="Hebrews",TRIM($J20)="Romans",TRIM($J20)="Romans-2",TRIM($J20)="Globe",TRIM($J20)="Globe-12",TRIM($J20)="Neptune P1"),AND($I21&gt;0,OR(TRIM($J21)="Hebrews",TRIM($J21)="Romans",TRIM($J21)="Romans-2",TRIM($J21)="Globe",TRIM($J21)="Globe-12",TRIM($J21)="Neptune P1"))),1,0)))</f>
        <v/>
      </c>
      <c r="Q20" s="43" t="n"/>
      <c r="R20" s="42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IF($I20&gt;0,1,0),
      0
   ),
0))</f>
        <v/>
      </c>
      <c r="S20" s="42">
        <f>IF(OR($A20="Annual Leave",$A21="Annual Leave"),IF($A20="Annual Leave",8,0),0)</f>
        <v/>
      </c>
      <c r="T20" s="96" t="n"/>
      <c r="U20" s="144">
        <f>MAX(0,40-Y20)</f>
        <v/>
      </c>
      <c r="V20" s="351">
        <f>IF(OR($C20="",$D20=""),0,
 IF(OR($A20="Holiday",$A21="Holiday"),0,
 IF(AND(NOT(OR($A20="Annual Leave",$A21="Annual Leave")),$A20="Off day"),0,
  IF($I20+$I21&gt;=8,IF($I20&gt;=8,8,$I20),$I20)
  )))</f>
        <v/>
      </c>
      <c r="W20" s="351">
        <f>MAX(0,V20-U20)</f>
        <v/>
      </c>
      <c r="X20" s="351">
        <f>IF(C20="","",C20-WEEKDAY(C20,1)+1)</f>
        <v/>
      </c>
      <c r="Y20" s="351">
        <f>SUMPRODUCT(($X$14:$X19=X20)*(($V$14:$V19)+($O$14:$O19)))+IF(X20=X14,$L$11,0)</f>
        <v/>
      </c>
      <c r="Z20" s="351" t="n"/>
      <c r="AA20" s="351" t="n"/>
      <c r="AB20" s="351" t="n"/>
      <c r="AC20" s="351" t="n"/>
      <c r="AD20" s="351" t="n"/>
      <c r="AE20" s="351" t="n"/>
      <c r="AF20" s="351" t="n"/>
    </row>
    <row r="21" ht="24" customHeight="1" s="348" thickBot="1">
      <c r="A21" s="165" t="inlineStr">
        <is>
          <t>On Day</t>
        </is>
      </c>
      <c r="B21" s="284" t="n"/>
      <c r="C21" s="94">
        <f>C20</f>
        <v/>
      </c>
      <c r="D21" s="287" t="n"/>
      <c r="E21" s="288">
        <f>IF(D21="", "",
 IF(D21=TIME(0,0,0), 0,
 IF(AND(D21&gt;=TIME(0,0,1), D21&lt;=TIME(2,0,0)), TIME(7,0,0),
 IF(AND(D21&gt;=TIME(6,0,0), D21&lt;=TIME(8,0,0)), TIME(12,0,0),
 IF(AND(D21&gt;TIME(8,0,0), D21&lt;=TIME(13,59,0)), TIME(15,0,0),
 IF(AND(D21&gt;=TIME(14,0,0), D21&lt;=TIME(17,59,0)), TIME(21,0,0),
 IF(AND(D21&gt;=TIME(18,0,0), D21&lt;=TIME(21,59,0)), TIME(0,0,0),
 IF(AND(D21&gt;=TIME(22,0,0), D21&lt;=TIME(23,59,59)), TIME(7,0,0), ""))))))))</f>
        <v/>
      </c>
      <c r="F21" s="167" t="n"/>
      <c r="G21" s="288">
        <f>IF(AND(D21&gt;=TIME(6,0,0),D21&lt;=TIME(8,0,0)),E21,"")</f>
        <v/>
      </c>
      <c r="H21" s="287" t="n"/>
      <c r="I21" s="95">
        <f>ROUND(IF(OR(D21="",E21="",E21=0),0,IF(H21="",MOD(E21-D21,1)*24,MOD(H21-D21,1)*24)),2)</f>
        <v/>
      </c>
      <c r="J21" s="169" t="n"/>
      <c r="K21" s="285" t="n"/>
      <c r="L21" s="271" t="n"/>
      <c r="M21" s="286">
        <f>MAX(0,V21-W21)</f>
        <v/>
      </c>
      <c r="N21" s="289">
        <f>(IF(OR($C21="",$D21=""),0,
 IF(OR($A20="Holiday",$A21="Holiday"),
    IF(ISNUMBER(MATCH(TRIM($B21),{"Phagwah","Good Friday","Easter Monday","Labour Day","Christmas","Eid ul Azha","Romans-2","Globe-12","Neptune P1"},0)),0,$I21),
 IF(AND(NOT(OR($A20="Annual Leave",$A21="Annual Leave")),$A21="Off day"),$I21,
  MAX(0,$I21-$V21)
  ))))+W21</f>
        <v/>
      </c>
      <c r="O21" s="289">
        <f>IF(AND(OR($A20="Holiday",$A21="Holiday"),
        ISNUMBER(MATCH(TRIM($B21),{"Phagwah","Good Friday","Easter Monday","Labour Day","Christmas","Eid ul Azha","Romans-2","Globe-12","Neptune P1"},0))),
   $I21,0)</f>
        <v/>
      </c>
      <c r="P21" s="289">
        <f>IF(OR($O$7="Canteen",$O$7="Head Office"),0,IF($I21&lt;=0,0,IF(AND($I20&lt;=0,OR(TRIM($J21)="Hebrews",TRIM($J21)="Romans",TRIM($J21)="Romans-2",TRIM($J21)="Globe",TRIM($J21)="Globe-12",TRIM($J21)="Neptune P1")),1,0)))</f>
        <v/>
      </c>
      <c r="Q21" s="290" t="n"/>
      <c r="R21" s="289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IF(AND($I20=0,$I21&gt;0),1,0),
      0
   ),
0))</f>
        <v/>
      </c>
      <c r="S21" s="289">
        <f>IF(OR($A20="Annual Leave",$A21="Annual Leave"),IF(AND($A20&lt;&gt;"Annual Leave",$A21="Annual Leave"),8,0),0)</f>
        <v/>
      </c>
      <c r="T21" s="291" t="n"/>
      <c r="U21" s="144">
        <f>MAX(0,40-Y21)</f>
        <v/>
      </c>
      <c r="V21" s="351">
        <f>IF(OR($C21="",$D21=""),0,
 IF(OR($A20="Holiday",$A21="Holiday"),0,
 IF(AND(NOT(OR($A20="Annual Leave",$A21="Annual Leave")),$A21="Off day"),0,
  IF($I20+$I21&gt;=8,IF($I20&gt;=8,0,8-$I20),$I21)
  )))</f>
        <v/>
      </c>
      <c r="W21" s="351">
        <f>MAX(0,V21-U21)</f>
        <v/>
      </c>
      <c r="X21" s="351">
        <f>IF(C21="","",C21-WEEKDAY(C21,1)+1)</f>
        <v/>
      </c>
      <c r="Y21" s="351">
        <f>SUMPRODUCT(($X$14:$X20=X21)*(($V$14:$V20)+($O$14:$O20)))+IF(X21=X14,$L$11,0)</f>
        <v/>
      </c>
      <c r="Z21" s="351" t="n"/>
      <c r="AA21" s="351" t="n"/>
      <c r="AB21" s="351" t="n"/>
      <c r="AC21" s="351" t="n"/>
      <c r="AD21" s="351" t="n"/>
      <c r="AE21" s="351" t="n"/>
      <c r="AF21" s="351" t="n"/>
    </row>
    <row r="22" ht="24" customHeight="1" s="348" thickBot="1">
      <c r="A22" s="170" t="inlineStr">
        <is>
          <t>On Day</t>
        </is>
      </c>
      <c r="B22" s="292" t="n"/>
      <c r="C22" s="97">
        <f>C20+1</f>
        <v/>
      </c>
      <c r="D22" s="44" t="n"/>
      <c r="E22" s="171">
        <f>IF(D22="", "",
 IF(D22=TIME(0,0,0), 0,
 IF(AND(D22&gt;=TIME(0,0,1), D22&lt;=TIME(2,0,0)), TIME(7,0,0),
 IF(AND(D22&gt;=TIME(6,0,0), D22&lt;=TIME(8,0,0)), TIME(12,0,0),
 IF(AND(D22&gt;TIME(8,0,0), D22&lt;=TIME(13,59,0)), TIME(15,0,0),
 IF(AND(D22&gt;=TIME(14,0,0), D22&lt;=TIME(17,59,0)), TIME(21,0,0),
 IF(AND(D22&gt;=TIME(18,0,0), D22&lt;=TIME(21,59,0)), TIME(0,0,0),
 IF(AND(D22&gt;=TIME(22,0,0), D22&lt;=TIME(23,59,59)), TIME(7,0,0), ""))))))))</f>
        <v/>
      </c>
      <c r="F22" s="172" t="n"/>
      <c r="G22" s="171">
        <f>IF(AND(D22&gt;=TIME(6,0,0),D22&lt;=TIME(8,0,0)),E22,"")</f>
        <v/>
      </c>
      <c r="H22" s="44" t="n"/>
      <c r="I22" s="45">
        <f>ROUND(IF(OR(D22="",E22="",E22=0),0,IF(H22="",MOD(E22-D22,1)*24,MOD(H22-D22,1)*24)),2)</f>
        <v/>
      </c>
      <c r="J22" s="173" t="n"/>
      <c r="K22" s="293" t="n"/>
      <c r="L22" s="271" t="n"/>
      <c r="M22" s="294">
        <f>MAX(0,V22-W22)</f>
        <v/>
      </c>
      <c r="N22" s="46">
        <f>(IF(OR($C22="",$D22=""),0,
 IF(OR($A22="Holiday",$A23="Holiday"),
    IF(ISNUMBER(MATCH(TRIM($B22),{"Phagwah","Good Friday","Easter Monday","Labour Day","Christmas","Eid ul Azha","Romans-2","Globe-12","Neptune P1"},0)),0,$I22),
 IF(AND(NOT(OR($A22="Annual Leave",$A23="Annual Leave")),$A22="Off day"),$I22,
  MAX(0,$I22-$V22)
  ))))+W22</f>
        <v/>
      </c>
      <c r="O22" s="46">
        <f>IF(AND(OR($A22="Holiday",$A23="Holiday"),
        ISNUMBER(MATCH(TRIM($B22),{"Phagwah","Good Friday","Easter Monday","Labour Day","Christmas","Eid ul Azha","Romans-2","Globe-12","Neptune P1"},0))),
   $I22,0)</f>
        <v/>
      </c>
      <c r="P22" s="46">
        <f>IF(OR($O$7="Canteen",$O$7="Head Office"),0,IF($I22&lt;=0,0,IF(OR(OR(TRIM($J22)="Hebrews",TRIM($J22)="Romans",TRIM($J22)="Romans-2",TRIM($J22)="Globe",TRIM($J22)="Globe-12",TRIM($J22)="Neptune P1"),AND($I23&gt;0,OR(TRIM($J23)="Hebrews",TRIM($J23)="Romans",TRIM($J23)="Romans-2",TRIM($J23)="Globe",TRIM($J23)="Globe-12",TRIM($J23)="Neptune P1"))),1,0)))</f>
        <v/>
      </c>
      <c r="Q22" s="47" t="n"/>
      <c r="R22" s="46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IF($I22&gt;0,1,0),
      0
   ),
0))</f>
        <v/>
      </c>
      <c r="S22" s="46">
        <f>IF(OR($A22="Annual Leave",$A23="Annual Leave"),IF($A22="Annual Leave",8,0),0)</f>
        <v/>
      </c>
      <c r="T22" s="48" t="n"/>
      <c r="U22" s="144">
        <f>MAX(0,40-Y22)</f>
        <v/>
      </c>
      <c r="V22" s="351">
        <f>IF(OR($C22="",$D22=""),0,
 IF(OR($A22="Holiday",$A23="Holiday"),0,
 IF(AND(NOT(OR($A22="Annual Leave",$A23="Annual Leave")),$A22="Off day"),0,
  IF($I22+$I23&gt;=8,IF($I22&gt;=8,8,$I22),$I22)
  )))</f>
        <v/>
      </c>
      <c r="W22" s="351">
        <f>MAX(0,V22-U22)</f>
        <v/>
      </c>
      <c r="X22" s="351">
        <f>IF(C22="","",C22-WEEKDAY(C22,1)+1)</f>
        <v/>
      </c>
      <c r="Y22" s="351">
        <f>SUMPRODUCT(($X$14:$X21=X22)*(($V$14:$V21)+($O$14:$O21)))+IF(X22=X14,$L$11,0)</f>
        <v/>
      </c>
      <c r="Z22" s="351" t="n"/>
      <c r="AA22" s="351" t="n"/>
      <c r="AB22" s="351" t="n"/>
      <c r="AC22" s="351" t="n"/>
      <c r="AD22" s="351" t="n"/>
      <c r="AE22" s="351" t="n"/>
      <c r="AF22" s="351" t="n"/>
    </row>
    <row r="23" ht="24" customHeight="1" s="348" thickBot="1">
      <c r="A23" s="170" t="inlineStr">
        <is>
          <t>On Day</t>
        </is>
      </c>
      <c r="B23" s="292" t="n"/>
      <c r="C23" s="98">
        <f>C22</f>
        <v/>
      </c>
      <c r="D23" s="49" t="n"/>
      <c r="E23" s="174">
        <f>IF(D23="", "",
 IF(D23=TIME(0,0,0), 0,
 IF(AND(D23&gt;=TIME(0,0,1), D23&lt;=TIME(2,0,0)), TIME(7,0,0),
 IF(AND(D23&gt;=TIME(6,0,0), D23&lt;=TIME(8,0,0)), TIME(12,0,0),
 IF(AND(D23&gt;TIME(8,0,0), D23&lt;=TIME(13,59,0)), TIME(15,0,0),
 IF(AND(D23&gt;=TIME(14,0,0), D23&lt;=TIME(17,59,0)), TIME(21,0,0),
 IF(AND(D23&gt;=TIME(18,0,0), D23&lt;=TIME(21,59,0)), TIME(0,0,0),
 IF(AND(D23&gt;=TIME(22,0,0), D23&lt;=TIME(23,59,59)), TIME(7,0,0), ""))))))))</f>
        <v/>
      </c>
      <c r="F23" s="175" t="n"/>
      <c r="G23" s="174">
        <f>IF(AND(D23&gt;=TIME(6,0,0),D23&lt;=TIME(8,0,0)),E23,"")</f>
        <v/>
      </c>
      <c r="H23" s="49" t="n"/>
      <c r="I23" s="50">
        <f>ROUND(IF(OR(D23="",E23="",E23=0),0,IF(H23="",MOD(E23-D23,1)*24,MOD(H23-D23,1)*24)),2)</f>
        <v/>
      </c>
      <c r="J23" s="173" t="n"/>
      <c r="K23" s="293" t="n"/>
      <c r="L23" s="271" t="n"/>
      <c r="M23" s="294">
        <f>MAX(0,V23-W23)</f>
        <v/>
      </c>
      <c r="N23" s="51">
        <f>(IF(OR($C23="",$D23=""),0,
 IF(OR($A22="Holiday",$A23="Holiday"),
    IF(ISNUMBER(MATCH(TRIM($B23),{"Phagwah","Good Friday","Easter Monday","Labour Day","Christmas","Eid ul Azha","Romans-2","Globe-12","Neptune P1"},0)),0,$I23),
 IF(AND(NOT(OR($A22="Annual Leave",$A23="Annual Leave")),$A23="Off day"),$I23,
  MAX(0,$I23-$V23)
  ))))+W23</f>
        <v/>
      </c>
      <c r="O23" s="51">
        <f>IF(AND(OR($A22="Holiday",$A23="Holiday"),
        ISNUMBER(MATCH(TRIM($B23),{"Phagwah","Good Friday","Easter Monday","Labour Day","Christmas","Eid ul Azha","Romans-2","Globe-12","Neptune P1"},0))),
   $I23,0)</f>
        <v/>
      </c>
      <c r="P23" s="51">
        <f>IF(OR($O$7="Canteen",$O$7="Head Office"),0,IF($I23&lt;=0,0,IF(AND($I22&lt;=0,OR(TRIM($J23)="Hebrews",TRIM($J23)="Romans",TRIM($J23)="Romans-2",TRIM($J23)="Globe",TRIM($J23)="Globe-12",TRIM($J23)="Neptune P1")),1,0)))</f>
        <v/>
      </c>
      <c r="Q23" s="52" t="n"/>
      <c r="R23" s="51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IF(AND($I22=0,$I23&gt;0),1,0),
      0
   ),
0))</f>
        <v/>
      </c>
      <c r="S23" s="51">
        <f>IF(OR($A22="Annual Leave",$A23="Annual Leave"),IF(AND($A22&lt;&gt;"Annual Leave",$A23="Annual Leave"),8,0),0)</f>
        <v/>
      </c>
      <c r="T23" s="53" t="n"/>
      <c r="U23" s="144">
        <f>MAX(0,40-Y23)</f>
        <v/>
      </c>
      <c r="V23" s="351">
        <f>IF(OR($C23="",$D23=""),0,
 IF(OR($A22="Holiday",$A23="Holiday"),0,
 IF(AND(NOT(OR($A22="Annual Leave",$A23="Annual Leave")),$A23="Off day"),0,
  IF($I22+$I23&gt;=8,IF($I22&gt;=8,0,8-$I22),$I23)
  )))</f>
        <v/>
      </c>
      <c r="W23" s="351">
        <f>MAX(0,V23-U23)</f>
        <v/>
      </c>
      <c r="X23" s="351">
        <f>IF(C23="","",C23-WEEKDAY(C23,1)+1)</f>
        <v/>
      </c>
      <c r="Y23" s="351">
        <f>SUMPRODUCT(($X$14:$X22=X23)*(($V$14:$V22)+($O$14:$O22)))+IF(X23=X14,$L$11,0)</f>
        <v/>
      </c>
      <c r="Z23" s="351" t="n"/>
      <c r="AA23" s="351" t="n"/>
      <c r="AB23" s="351" t="n"/>
      <c r="AC23" s="351" t="n"/>
      <c r="AD23" s="351" t="n"/>
      <c r="AE23" s="351" t="n"/>
      <c r="AF23" s="351" t="n"/>
    </row>
    <row r="24" ht="24" customHeight="1" s="348" thickBot="1">
      <c r="A24" s="154" t="inlineStr">
        <is>
          <t>On Day</t>
        </is>
      </c>
      <c r="B24" s="273" t="n"/>
      <c r="C24" s="90">
        <f>C22+1</f>
        <v/>
      </c>
      <c r="D24" s="8" t="n"/>
      <c r="E24" s="155">
        <f>IF(D24="", "",
 IF(D24=TIME(0,0,0), 0,
 IF(AND(D24&gt;=TIME(0,0,1), D24&lt;=TIME(2,0,0)), TIME(7,0,0),
 IF(AND(D24&gt;=TIME(6,0,0), D24&lt;=TIME(8,0,0)), TIME(12,0,0),
 IF(AND(D24&gt;TIME(8,0,0), D24&lt;=TIME(13,59,0)), TIME(15,0,0),
 IF(AND(D24&gt;=TIME(14,0,0), D24&lt;=TIME(17,59,0)), TIME(21,0,0),
 IF(AND(D24&gt;=TIME(18,0,0), D24&lt;=TIME(21,59,0)), TIME(0,0,0),
 IF(AND(D24&gt;=TIME(22,0,0), D24&lt;=TIME(23,59,59)), TIME(7,0,0), ""))))))))</f>
        <v/>
      </c>
      <c r="F24" s="156" t="n"/>
      <c r="G24" s="155">
        <f>IF(AND(D24&gt;=TIME(6,0,0),D24&lt;=TIME(8,0,0)),E24,"")</f>
        <v/>
      </c>
      <c r="H24" s="8" t="n"/>
      <c r="I24" s="30">
        <f>ROUND(IF(OR(D24="",E24="",E24=0),0,IF(H24="",MOD(E24-D24,1)*24,MOD(H24-D24,1)*24)),2)</f>
        <v/>
      </c>
      <c r="J24" s="157" t="n"/>
      <c r="K24" s="274" t="n"/>
      <c r="L24" s="271" t="n"/>
      <c r="M24" s="275">
        <f>MAX(0,V24-W24)</f>
        <v/>
      </c>
      <c r="N24" s="9">
        <f>(IF(OR($C24="",$D24=""),0,
 IF(OR($A24="Holiday",$A25="Holiday"),
    IF(ISNUMBER(MATCH(TRIM($B24),{"Phagwah","Good Friday","Easter Monday","Labour Day","Christmas","Eid ul Azha","Romans-2","Globe-12","Neptune P1"},0)),0,$I24),
 IF(AND(NOT(OR($A24="Annual Leave",$A25="Annual Leave")),$A24="Off day"),$I24,
  MAX(0,$I24-$V24)
  ))))+W24</f>
        <v/>
      </c>
      <c r="O24" s="9">
        <f>IF(AND(OR($A24="Holiday",$A25="Holiday"),
        ISNUMBER(MATCH(TRIM($B24),{"Phagwah","Good Friday","Easter Monday","Labour Day","Christmas","Eid ul Azha","Romans-2","Globe-12","Neptune P1"},0))),
   $I24,0)</f>
        <v/>
      </c>
      <c r="P24" s="9">
        <f>IF(OR($O$7="Canteen",$O$7="Head Office"),0,IF($I24&lt;=0,0,IF(OR(OR(TRIM($J24)="Hebrews",TRIM($J24)="Romans",TRIM($J24)="Romans-2",TRIM($J24)="Globe",TRIM($J24)="Globe-12",TRIM($J24)="Neptune P1"),AND($I25&gt;0,OR(TRIM($J25)="Hebrews",TRIM($J25)="Romans",TRIM($J25)="Romans-2",TRIM($J25)="Globe",TRIM($J25)="Globe-12",TRIM($J25)="Neptune P1"))),1,0)))</f>
        <v/>
      </c>
      <c r="Q24" s="10" t="n"/>
      <c r="R24" s="9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IF($I24&gt;0,1,0),
      0
   ),
0))</f>
        <v/>
      </c>
      <c r="S24" s="9">
        <f>IF(OR($A24="Annual Leave",$A25="Annual Leave"),IF($A24="Annual Leave",8,0),0)</f>
        <v/>
      </c>
      <c r="T24" s="91" t="n"/>
      <c r="U24" s="144">
        <f>MAX(0,40-Y24)</f>
        <v/>
      </c>
      <c r="V24" s="351">
        <f>IF(OR($C24="",$D24=""),0,
 IF(OR($A24="Holiday",$A25="Holiday"),0,
 IF(AND(NOT(OR($A24="Annual Leave",$A25="Annual Leave")),$A24="Off day"),0,
  IF($I24+$I25&gt;=8,IF($I24&gt;=8,8,$I24),$I24)
  )))</f>
        <v/>
      </c>
      <c r="W24" s="351">
        <f>MAX(0,V24-U24)</f>
        <v/>
      </c>
      <c r="X24" s="351">
        <f>IF(C24="","",C24-WEEKDAY(C24,1)+1)</f>
        <v/>
      </c>
      <c r="Y24" s="351">
        <f>SUMPRODUCT(($X$14:$X23=X24)*(($V$14:$V23)+($O$14:$O23)))+IF(X24=X14,$L$11,0)</f>
        <v/>
      </c>
      <c r="Z24" s="351" t="n"/>
      <c r="AA24" s="351" t="n"/>
      <c r="AB24" s="351" t="n"/>
      <c r="AC24" s="351" t="n"/>
      <c r="AD24" s="351" t="n"/>
      <c r="AE24" s="351" t="n"/>
      <c r="AF24" s="351" t="n"/>
    </row>
    <row r="25" ht="24" customHeight="1" s="348" thickBot="1">
      <c r="A25" s="154" t="inlineStr">
        <is>
          <t>On Day</t>
        </is>
      </c>
      <c r="B25" s="273" t="n"/>
      <c r="C25" s="90">
        <f>C24</f>
        <v/>
      </c>
      <c r="D25" s="276" t="n"/>
      <c r="E25" s="277">
        <f>IF(D25="", "",
 IF(D25=TIME(0,0,0), 0,
 IF(AND(D25&gt;=TIME(0,0,1), D25&lt;=TIME(2,0,0)), TIME(7,0,0),
 IF(AND(D25&gt;=TIME(6,0,0), D25&lt;=TIME(8,0,0)), TIME(12,0,0),
 IF(AND(D25&gt;TIME(8,0,0), D25&lt;=TIME(13,59,0)), TIME(15,0,0),
 IF(AND(D25&gt;=TIME(14,0,0), D25&lt;=TIME(17,59,0)), TIME(21,0,0),
 IF(AND(D25&gt;=TIME(18,0,0), D25&lt;=TIME(21,59,0)), TIME(0,0,0),
 IF(AND(D25&gt;=TIME(22,0,0), D25&lt;=TIME(23,59,59)), TIME(7,0,0), ""))))))))</f>
        <v/>
      </c>
      <c r="F25" s="156" t="n"/>
      <c r="G25" s="277">
        <f>IF(AND(D25&gt;=TIME(6,0,0),D25&lt;=TIME(8,0,0)),E25,"")</f>
        <v/>
      </c>
      <c r="H25" s="276" t="n"/>
      <c r="I25" s="30">
        <f>ROUND(IF(OR(D25="",E25="",E25=0),0,IF(H25="",MOD(E25-D25,1)*24,MOD(H25-D25,1)*24)),2)</f>
        <v/>
      </c>
      <c r="J25" s="158" t="n"/>
      <c r="K25" s="274" t="n"/>
      <c r="L25" s="271" t="n"/>
      <c r="M25" s="275">
        <f>MAX(0,V25-W25)</f>
        <v/>
      </c>
      <c r="N25" s="278">
        <f>(IF(OR($C25="",$D25=""),0,
 IF(OR($A24="Holiday",$A25="Holiday"),
    IF(ISNUMBER(MATCH(TRIM($B25),{"Phagwah","Good Friday","Easter Monday","Labour Day","Christmas","Eid ul Azha","Romans-2","Globe-12","Neptune P1"},0)),0,$I25),
 IF(AND(NOT(OR($A24="Annual Leave",$A25="Annual Leave")),$A25="Off day"),$I25,
  MAX(0,$I25-$V25)
  ))))+W25</f>
        <v/>
      </c>
      <c r="O25" s="278">
        <f>IF(AND(OR($A24="Holiday",$A25="Holiday"),
        ISNUMBER(MATCH(TRIM($B25),{"Phagwah","Good Friday","Easter Monday","Labour Day","Christmas","Eid ul Azha","Romans-2","Globe-12","Neptune P1"},0))),
   $I25,0)</f>
        <v/>
      </c>
      <c r="P25" s="278">
        <f>IF(OR($O$7="Canteen",$O$7="Head Office"),0,IF($I25&lt;=0,0,IF(AND($I24&lt;=0,OR(TRIM($J25)="Hebrews",TRIM($J25)="Romans",TRIM($J25)="Romans-2",TRIM($J25)="Globe",TRIM($J25)="Globe-12",TRIM($J25)="Neptune P1")),1,0)))</f>
        <v/>
      </c>
      <c r="Q25" s="279" t="n"/>
      <c r="R25" s="278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IF(AND($I24=0,$I25&gt;0),1,0),
      0
   ),
0))</f>
        <v/>
      </c>
      <c r="S25" s="278">
        <f>IF(OR($A24="Annual Leave",$A25="Annual Leave"),IF(AND($A24&lt;&gt;"Annual Leave",$A25="Annual Leave"),8,0),0)</f>
        <v/>
      </c>
      <c r="T25" s="280" t="n"/>
      <c r="U25" s="144">
        <f>MAX(0,40-Y25)</f>
        <v/>
      </c>
      <c r="V25" s="351">
        <f>IF(OR($C25="",$D25=""),0,
 IF(OR($A24="Holiday",$A25="Holiday"),0,
 IF(AND(NOT(OR($A24="Annual Leave",$A25="Annual Leave")),$A25="Off day"),0,
  IF($I24+$I25&gt;=8,IF($I24&gt;=8,0,8-$I24),$I25)
  )))</f>
        <v/>
      </c>
      <c r="W25" s="351">
        <f>MAX(0,V25-U25)</f>
        <v/>
      </c>
      <c r="X25" s="351">
        <f>IF(C25="","",C25-WEEKDAY(C25,1)+1)</f>
        <v/>
      </c>
      <c r="Y25" s="351">
        <f>SUMPRODUCT(($X$14:$X24=X25)*(($V$14:$V24)+($O$14:$O24)))+IF(X25=X14,$L$11,0)</f>
        <v/>
      </c>
      <c r="Z25" s="351" t="n"/>
      <c r="AA25" s="351" t="n"/>
      <c r="AB25" s="351" t="n"/>
      <c r="AC25" s="351" t="n"/>
      <c r="AD25" s="351" t="n"/>
      <c r="AE25" s="351" t="n"/>
      <c r="AF25" s="351" t="n"/>
    </row>
    <row r="26" ht="24" customHeight="1" s="348" thickBot="1">
      <c r="A26" s="159" t="inlineStr">
        <is>
          <t>On Day</t>
        </is>
      </c>
      <c r="B26" s="281" t="n"/>
      <c r="C26" s="92">
        <f>C24+1</f>
        <v/>
      </c>
      <c r="D26" s="31" t="n"/>
      <c r="E26" s="160">
        <f>IF(D26="", "",
 IF(D26=TIME(0,0,0), 0,
 IF(AND(D26&gt;=TIME(0,0,1), D26&lt;=TIME(2,0,0)), TIME(7,0,0),
 IF(AND(D26&gt;=TIME(6,0,0), D26&lt;=TIME(8,0,0)), TIME(12,0,0),
 IF(AND(D26&gt;TIME(8,0,0), D26&lt;=TIME(13,59,0)), TIME(15,0,0),
 IF(AND(D26&gt;=TIME(14,0,0), D26&lt;=TIME(17,59,0)), TIME(21,0,0),
 IF(AND(D26&gt;=TIME(18,0,0), D26&lt;=TIME(21,59,0)), TIME(0,0,0),
 IF(AND(D26&gt;=TIME(22,0,0), D26&lt;=TIME(23,59,59)), TIME(7,0,0), ""))))))))</f>
        <v/>
      </c>
      <c r="F26" s="161" t="n"/>
      <c r="G26" s="160">
        <f>IF(AND(D26&gt;=TIME(6,0,0),D26&lt;=TIME(8,0,0)),E26,"")</f>
        <v/>
      </c>
      <c r="H26" s="31" t="n"/>
      <c r="I26" s="32">
        <f>ROUND(IF(OR(D26="",E26="",E26=0),0,IF(H26="",MOD(E26-D26,1)*24,MOD(H26-D26,1)*24)),2)</f>
        <v/>
      </c>
      <c r="J26" s="162" t="n"/>
      <c r="K26" s="282" t="n"/>
      <c r="L26" s="271" t="n"/>
      <c r="M26" s="283">
        <f>MAX(0,V26-W26)</f>
        <v/>
      </c>
      <c r="N26" s="33">
        <f>(IF(OR($C26="",$D26=""),0,
 IF(OR($A26="Holiday",$A27="Holiday"),
    IF(ISNUMBER(MATCH(TRIM($B26),{"Phagwah","Good Friday","Easter Monday","Labour Day","Christmas","Eid ul Azha","Romans-2","Globe-12","Neptune P1"},0)),0,$I26),
 IF(AND(NOT(OR($A26="Annual Leave",$A27="Annual Leave")),$A26="Off day"),$I26,
  MAX(0,$I26-$V26)
  ))))+W26</f>
        <v/>
      </c>
      <c r="O26" s="33">
        <f>IF(AND(OR($A26="Holiday",$A27="Holiday"),
        ISNUMBER(MATCH(TRIM($B26),{"Phagwah","Good Friday","Easter Monday","Labour Day","Christmas","Eid ul Azha","Romans-2","Globe-12","Neptune P1"},0))),
   $I26,0)</f>
        <v/>
      </c>
      <c r="P26" s="33">
        <f>IF(OR($O$7="Canteen",$O$7="Head Office"),0,IF($I26&lt;=0,0,IF(OR(OR(TRIM($J26)="Hebrews",TRIM($J26)="Romans",TRIM($J26)="Romans-2",TRIM($J26)="Globe",TRIM($J26)="Globe-12",TRIM($J26)="Neptune P1"),AND($I27&gt;0,OR(TRIM($J27)="Hebrews",TRIM($J27)="Romans",TRIM($J27)="Romans-2",TRIM($J27)="Globe",TRIM($J27)="Globe-12",TRIM($J27)="Neptune P1"))),1,0)))</f>
        <v/>
      </c>
      <c r="Q26" s="34" t="n"/>
      <c r="R26" s="33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IF($I26&gt;0,1,0),
      0
   ),
0))</f>
        <v/>
      </c>
      <c r="S26" s="33">
        <f>IF(OR($A26="Annual Leave",$A27="Annual Leave"),IF($A26="Annual Leave",8,0),0)</f>
        <v/>
      </c>
      <c r="T26" s="35" t="n"/>
      <c r="U26" s="144">
        <f>MAX(0,40-Y26)</f>
        <v/>
      </c>
      <c r="V26" s="351">
        <f>IF(OR($C26="",$D26=""),0,
 IF(OR($A26="Holiday",$A27="Holiday"),0,
 IF(AND(NOT(OR($A26="Annual Leave",$A27="Annual Leave")),$A26="Off day"),0,
  IF($I26+$I27&gt;=8,IF($I26&gt;=8,8,$I26),$I26)
  )))</f>
        <v/>
      </c>
      <c r="W26" s="351">
        <f>MAX(0,V26-U26)</f>
        <v/>
      </c>
      <c r="X26" s="351">
        <f>IF(C26="","",C26-WEEKDAY(C26,1)+1)</f>
        <v/>
      </c>
      <c r="Y26" s="351">
        <f>SUMPRODUCT(($X$14:$X25=X26)*(($V$14:$V25)+($O$14:$O25)))+IF(X26=X14,$L$11,0)</f>
        <v/>
      </c>
      <c r="Z26" s="351" t="n"/>
      <c r="AA26" s="351" t="n"/>
      <c r="AB26" s="351" t="n"/>
      <c r="AC26" s="351" t="n"/>
      <c r="AD26" s="351" t="n"/>
      <c r="AE26" s="351" t="n"/>
      <c r="AF26" s="351" t="n"/>
    </row>
    <row r="27" ht="24" customHeight="1" s="348" thickBot="1">
      <c r="A27" s="159" t="inlineStr">
        <is>
          <t>On Day</t>
        </is>
      </c>
      <c r="B27" s="281" t="n"/>
      <c r="C27" s="93">
        <f>C26</f>
        <v/>
      </c>
      <c r="D27" s="36" t="n"/>
      <c r="E27" s="163">
        <f>IF(D27="", "",
 IF(D27=TIME(0,0,0), 0,
 IF(AND(D27&gt;=TIME(0,0,1), D27&lt;=TIME(2,0,0)), TIME(7,0,0),
 IF(AND(D27&gt;=TIME(6,0,0), D27&lt;=TIME(8,0,0)), TIME(12,0,0),
 IF(AND(D27&gt;TIME(8,0,0), D27&lt;=TIME(13,59,0)), TIME(15,0,0),
 IF(AND(D27&gt;=TIME(14,0,0), D27&lt;=TIME(17,59,0)), TIME(21,0,0),
 IF(AND(D27&gt;=TIME(18,0,0), D27&lt;=TIME(21,59,0)), TIME(0,0,0),
 IF(AND(D27&gt;=TIME(22,0,0), D27&lt;=TIME(23,59,59)), TIME(7,0,0), ""))))))))</f>
        <v/>
      </c>
      <c r="F27" s="164" t="n"/>
      <c r="G27" s="163">
        <f>IF(AND(D27&gt;=TIME(6,0,0),D27&lt;=TIME(8,0,0)),E27,"")</f>
        <v/>
      </c>
      <c r="H27" s="36" t="n"/>
      <c r="I27" s="37">
        <f>ROUND(IF(OR(D27="",E27="",E27=0),0,IF(H27="",MOD(E27-D27,1)*24,MOD(H27-D27,1)*24)),2)</f>
        <v/>
      </c>
      <c r="J27" s="162" t="n"/>
      <c r="K27" s="282" t="n"/>
      <c r="L27" s="271" t="n"/>
      <c r="M27" s="283">
        <f>MAX(0,V27-W27)</f>
        <v/>
      </c>
      <c r="N27" s="38">
        <f>(IF(OR($C27="",$D27=""),0,
 IF(OR($A26="Holiday",$A27="Holiday"),
    IF(ISNUMBER(MATCH(TRIM($B27),{"Phagwah","Good Friday","Easter Monday","Labour Day","Christmas","Eid ul Azha","Romans-2","Globe-12","Neptune P1"},0)),0,$I27),
 IF(AND(NOT(OR($A26="Annual Leave",$A27="Annual Leave")),$A27="Off day"),$I27,
  MAX(0,$I27-$V27)
  ))))+W27</f>
        <v/>
      </c>
      <c r="O27" s="38">
        <f>IF(AND(OR($A26="Holiday",$A27="Holiday"),
        ISNUMBER(MATCH(TRIM($B27),{"Phagwah","Good Friday","Easter Monday","Labour Day","Christmas","Eid ul Azha","Romans-2","Globe-12","Neptune P1"},0))),
   $I27,0)</f>
        <v/>
      </c>
      <c r="P27" s="38">
        <f>IF(OR($O$7="Canteen",$O$7="Head Office"),0,IF($I27&lt;=0,0,IF(AND($I26&lt;=0,OR(TRIM($J27)="Hebrews",TRIM($J27)="Romans",TRIM($J27)="Romans-2",TRIM($J27)="Globe",TRIM($J27)="Globe-12",TRIM($J27)="Neptune P1")),1,0)))</f>
        <v/>
      </c>
      <c r="Q27" s="39" t="n"/>
      <c r="R27" s="38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IF(AND($I26=0,$I27&gt;0),1,0),
      0
   ),
0))</f>
        <v/>
      </c>
      <c r="S27" s="38">
        <f>IF(OR($A26="Annual Leave",$A27="Annual Leave"),IF(AND($A26&lt;&gt;"Annual Leave",$A27="Annual Leave"),8,0),0)</f>
        <v/>
      </c>
      <c r="T27" s="40" t="n"/>
      <c r="U27" s="144">
        <f>MAX(0,40-Y27)</f>
        <v/>
      </c>
      <c r="V27" s="351">
        <f>IF(OR($C27="",$D27=""),0,
 IF(OR($A26="Holiday",$A27="Holiday"),0,
 IF(AND(NOT(OR($A26="Annual Leave",$A27="Annual Leave")),$A27="Off day"),0,
  IF($I26+$I27&gt;=8,IF($I26&gt;=8,0,8-$I26),$I27)
  )))</f>
        <v/>
      </c>
      <c r="W27" s="351">
        <f>MAX(0,V27-U27)</f>
        <v/>
      </c>
      <c r="X27" s="351">
        <f>IF(C27="","",C27-WEEKDAY(C27,1)+1)</f>
        <v/>
      </c>
      <c r="Y27" s="351">
        <f>SUMPRODUCT(($X$14:$X26=X27)*(($V$14:$V26)+($O$14:$O26)))+IF(X27=X14,$L$11,0)</f>
        <v/>
      </c>
      <c r="Z27" s="351" t="n"/>
      <c r="AA27" s="351" t="n"/>
      <c r="AB27" s="351" t="n"/>
      <c r="AC27" s="351" t="n"/>
      <c r="AD27" s="351" t="n"/>
      <c r="AE27" s="351" t="n"/>
      <c r="AF27" s="351" t="n"/>
    </row>
    <row r="28" ht="24" customHeight="1" s="348" thickBot="1">
      <c r="A28" s="176" t="n"/>
      <c r="B28" s="176" t="n"/>
      <c r="C28" s="145" t="n"/>
      <c r="D28" s="6" t="n"/>
      <c r="E28" s="14" t="n"/>
      <c r="F28" s="6" t="n"/>
      <c r="G28" s="6" t="n"/>
      <c r="H28" s="336" t="n"/>
      <c r="I28" s="351" t="n"/>
      <c r="J28" s="336" t="n"/>
      <c r="K28" s="336" t="n"/>
      <c r="L28" s="336" t="n"/>
      <c r="M28" s="99">
        <f>MAX(0,V28-W28)</f>
        <v/>
      </c>
      <c r="N28" s="99">
        <f>(IF(OR($C28="",$D28=""),0,
 IF(OR($A28="Holiday",$A29="Holiday"),
    IF(ISNUMBER(MATCH(TRIM($B28),{"Phagwah","Good Friday","Easter Monday","Labour Day","Christmas","Eid ul Azha","Romans-2","Globe-12","Neptune P1"},0)),0,$I28),
 IF(AND(NOT(OR($A28="Annual Leave",$A29="Annual Leave")),$A28="Off day"),$I28,
  MAX(0,$I28-$V28)
  ))))+W28</f>
        <v/>
      </c>
      <c r="O28" s="99">
        <f>IF(AND(OR($A28="Holiday",$A29="Holiday"),
        ISNUMBER(MATCH(TRIM($B28),{"Phagwah","Good Friday","Easter Monday","Labour Day","Christmas","Eid ul Azha","Romans-2","Globe-12","Neptune P1"},0))),
   $I28,0)</f>
        <v/>
      </c>
      <c r="P28" s="99">
        <f>IF(OR($O$7="Canteen",$O$7="Head Office"),0,IF($I28&lt;=0,0,IF(OR(OR(TRIM($J28)="Hebrews",TRIM($J28)="Romans",TRIM($J28)="Romans-2",TRIM($J28)="Globe",TRIM($J28)="Globe-12",TRIM($J28)="Neptune P1"),AND($I29&gt;0,OR(TRIM($J29)="Hebrews",TRIM($J29)="Romans",TRIM($J29)="Romans-2",TRIM($J29)="Globe",TRIM($J29)="Globe-12",TRIM($J29)="Neptune P1"))),1,0)))</f>
        <v/>
      </c>
      <c r="Q28" s="178" t="n"/>
      <c r="R28" s="15" t="n"/>
      <c r="S28" s="99">
        <f>IF(OR($A28="Annual Leave",$A29="Annual Leave"),IF($A28="Annual Leave",8,0),0)</f>
        <v/>
      </c>
      <c r="T28" s="100">
        <f>SUM(T14:T27)</f>
        <v/>
      </c>
      <c r="U28" s="144">
        <f>MAX(0,40-Y28)</f>
        <v/>
      </c>
      <c r="V28" s="351">
        <f>IF(OR($C28="",$D28=""),0,
 IF(OR($A28="Holiday",$A29="Holiday"),0,
 IF(AND(NOT(OR($A28="Annual Leave",$A29="Annual Leave")),$A28="Off day"),0,
  IF($I28+$I29&gt;=8,IF($I28&gt;=8,8,$I28),$I28)
  )))</f>
        <v/>
      </c>
      <c r="W28" s="351">
        <f>MAX(0,V28-U28)</f>
        <v/>
      </c>
      <c r="X28" s="351">
        <f>IF(C28="","",C28-WEEKDAY(C28,1)+1)</f>
        <v/>
      </c>
      <c r="Y28" s="351">
        <f>SUMPRODUCT(($X$14:$X27=X28)*(($V$14:$V27)+($O$14:$O27)))+IF(X28=X14,$L$11,0)</f>
        <v/>
      </c>
      <c r="Z28" s="351" t="n"/>
      <c r="AA28" s="351" t="n"/>
      <c r="AB28" s="351" t="n"/>
      <c r="AC28" s="351" t="n"/>
      <c r="AD28" s="351" t="n"/>
      <c r="AE28" s="351" t="n"/>
      <c r="AF28" s="351" t="n"/>
    </row>
    <row r="29" hidden="1" ht="15.75" customHeight="1" s="348" thickBot="1">
      <c r="A29" s="179" t="n"/>
      <c r="B29" s="176" t="n"/>
      <c r="C29" s="145" t="n"/>
      <c r="D29" s="6" t="n"/>
      <c r="E29" s="295">
        <f>IF(D29="", "",
 IF(D29=TIME(0,0,0), 0,
 IF(AND(D29&gt;=TIME(0,0,1), D29&lt;=TIME(2,0,0)), TIME(7,0,0),
 IF(AND(D29&gt;=TIME(6,0,0), D29&lt;=TIME(8,0,0)), TIME(12,0,0),
 IF(AND(D29&gt;TIME(8,0,0), D29&lt;=TIME(13,59,0)), TIME(15,0,0),
 IF(AND(D29&gt;=TIME(14,0,0), D29&lt;=TIME(17,59,0)), TIME(21,0,0),
 IF(AND(D29&gt;=TIME(18,0,0), D29&lt;=TIME(21,59,0)), TIME(0,0,0),
 IF(AND(D29&gt;=TIME(22,0,0), D29&lt;=TIME(23,59,59)), TIME(7,0,0), ""))))))))</f>
        <v/>
      </c>
      <c r="F29" s="6" t="n"/>
      <c r="G29" s="6" t="n"/>
      <c r="H29" s="6" t="n"/>
      <c r="I29" s="6" t="n"/>
      <c r="J29" s="6" t="n"/>
      <c r="K29" s="6" t="n"/>
      <c r="L29" s="6" t="n"/>
      <c r="M29" s="4">
        <f>MAX(0,V29-W29)</f>
        <v/>
      </c>
      <c r="N29" s="4">
        <f>(IF(OR($C29="",$D29=""),0,
 IF(OR($A28="Holiday",$A29="Holiday"),
    IF(ISNUMBER(MATCH(TRIM($B29),{"Phagwah","Good Friday","Easter Monday","Labour Day","Christmas","Eid ul Azha","Romans-2","Globe-12","Neptune P1"},0)),0,$I29),
 IF(AND(NOT(OR($A28="Annual Leave",$A29="Annual Leave")),$A29="Off day"),$I29,
  MAX(0,$I29-$V29)
  ))))+W29</f>
        <v/>
      </c>
      <c r="O29" s="4">
        <f>IF(AND(OR($A28="Holiday",$A29="Holiday"),
        ISNUMBER(MATCH(TRIM($B29),{"Phagwah","Good Friday","Easter Monday","Labour Day","Christmas","Eid ul Azha","Romans-2","Globe-12","Neptune P1"},0))),
   $I29,0)</f>
        <v/>
      </c>
      <c r="P29" s="4">
        <f>IF(OR($O$7="Canteen",$O$7="Head Office"),0,IF($I29&lt;=0,0,IF(AND($I28&lt;=0,OR(TRIM($J29)="Hebrews",TRIM($J29)="Romans",TRIM($J29)="Romans-2",TRIM($J29)="Globe",TRIM($J29)="Globe-12",TRIM($J29)="Neptune P1")),1,0)))</f>
        <v/>
      </c>
      <c r="Q29" s="6" t="n"/>
      <c r="R29" s="296">
        <f>IF(OR($O$7="Canteen",$O$7="Head Office"),0,IF(
  AND(
    SUMIFS(I:I, C:C, C29) &gt;= 8,
    COUNTIFS(C$14:C29, C29)=1,
    OR(
      TEXT(D29,"hh:mm:ss")="07:00:00",
      TEXT(D29,"hh:mm:ss")="15:00:00",
      TEXT(D29,"hh:mm:ss")="23:00:00",
      TEXT(D30,"hh:mm:ss")="07:00:00",
      TEXT(D30,"hh:mm:ss")="15:00:00",
      TEXT(D30,"hh:mm:ss")="23:00:00"
    )
  ),
  1,
  0
))</f>
        <v/>
      </c>
      <c r="S29" s="4">
        <f>IF(OR($A28="Annual Leave",$A29="Annual Leave"),IF(AND($A28&lt;&gt;"Annual Leave",$A29="Annual Leave"),8,0),0)</f>
        <v/>
      </c>
      <c r="T29" s="146" t="n"/>
      <c r="U29" s="351">
        <f>MAX(0,40-Y29)</f>
        <v/>
      </c>
      <c r="V29" s="351">
        <f>IF(OR($C29="",$D29=""),0,
 IF(OR($A28="Holiday",$A29="Holiday"),0,
 IF(AND(NOT(OR($A28="Annual Leave",$A29="Annual Leave")),$A29="Off day"),0,
  IF($I28+$I29&gt;=8,IF($I28&gt;=8,0,8-$I28),$I29)
  )))</f>
        <v/>
      </c>
      <c r="W29" s="351">
        <f>MAX(0,V29-U29)</f>
        <v/>
      </c>
      <c r="X29" s="351">
        <f>IF(C29="","",C29-WEEKDAY(C29,1)+1)</f>
        <v/>
      </c>
      <c r="Y29" s="351">
        <f>SUMPRODUCT(($X$14:$X28=X29)*(($V$14:$V28)+($O$14:$O28)))+IF(X29=X14,$L$11,0)</f>
        <v/>
      </c>
      <c r="Z29" s="351" t="n"/>
      <c r="AA29" s="351" t="n"/>
      <c r="AB29" s="351" t="n"/>
      <c r="AC29" s="351" t="n"/>
      <c r="AD29" s="351" t="n"/>
      <c r="AE29" s="351" t="n"/>
      <c r="AF29" s="351" t="n"/>
    </row>
    <row r="30" ht="24" customHeight="1" s="348" thickBot="1">
      <c r="A30" s="147" t="inlineStr">
        <is>
          <t>On Day</t>
        </is>
      </c>
      <c r="B30" s="180" t="n"/>
      <c r="C30" s="88">
        <f>C27+1</f>
        <v/>
      </c>
      <c r="D30" s="54" t="n"/>
      <c r="E30" s="148">
        <f>IF(D30="", "",
 IF(D30=TIME(0,0,0), 0,
 IF(AND(D30&gt;=TIME(0,0,1), D30&lt;=TIME(2,0,0)), TIME(7,0,0),
 IF(AND(D30&gt;=TIME(6,0,0), D30&lt;=TIME(8,0,0)), TIME(12,0,0),
 IF(AND(D30&gt;TIME(8,0,0), D30&lt;=TIME(13,59,0)), TIME(15,0,0),
 IF(AND(D30&gt;=TIME(14,0,0), D30&lt;=TIME(17,59,0)), TIME(21,0,0),
 IF(AND(D30&gt;=TIME(18,0,0), D30&lt;=TIME(21,59,0)), TIME(0,0,0),
 IF(AND(D30&gt;=TIME(22,0,0), D30&lt;=TIME(23,59,59)), TIME(7,0,0), ""))))))))</f>
        <v/>
      </c>
      <c r="F30" s="149" t="n"/>
      <c r="G30" s="148">
        <f>IF(AND(D30&gt;=TIME(6,0,0),D30&lt;=TIME(8,0,0)),E30,"")</f>
        <v/>
      </c>
      <c r="H30" s="54" t="n"/>
      <c r="I30" s="55">
        <f>ROUND(IF(OR(D30="",E30="",E30=0),0,IF(H30="",MOD(E30-D30,1)*24,MOD(H30-D30,1)*24)),2)</f>
        <v/>
      </c>
      <c r="J30" s="150" t="n"/>
      <c r="K30" s="270" t="n"/>
      <c r="L30" s="181" t="n"/>
      <c r="M30" s="272">
        <f>MAX(0,V30-W30)</f>
        <v/>
      </c>
      <c r="N30" s="56">
        <f>(IF(OR($C30="",$D30=""),0,
 IF(OR($A30="Holiday",$A31="Holiday"),
    IF(ISNUMBER(MATCH(TRIM($B30),{"Phagwah","Good Friday","Easter Monday","Labour Day","Christmas","Eid ul Azha","Romans-2","Globe-12","Neptune P1"},0)),0,$I30),
 IF(AND(NOT(OR($A30="Annual Leave",$A31="Annual Leave")),$A30="Off day"),$I30,
  MAX(0,$I30-$V30)
  ))))+W30</f>
        <v/>
      </c>
      <c r="O30" s="56">
        <f>IF(AND(OR($A30="Holiday",$A31="Holiday"),
        ISNUMBER(MATCH(TRIM($B30),{"Phagwah","Good Friday","Easter Monday","Labour Day","Christmas","Eid ul Azha","Romans-2","Globe-12","Neptune P1"},0))),
   $I30,0)</f>
        <v/>
      </c>
      <c r="P30" s="56">
        <f>IF(OR($O$7="Canteen",$O$7="Head Office"),0,IF($I30&lt;=0,0,IF(OR(OR(TRIM($J30)="Hebrews",TRIM($J30)="Romans",TRIM($J30)="Romans-2",TRIM($J30)="Globe",TRIM($J30)="Globe-12",TRIM($J30)="Neptune P1"),AND($I31&gt;0,OR(TRIM($J31)="Hebrews",TRIM($J31)="Romans",TRIM($J31)="Romans-2",TRIM($J31)="Globe",TRIM($J31)="Globe-12",TRIM($J31)="Neptune P1"))),1,0)))</f>
        <v/>
      </c>
      <c r="Q30" s="57" t="n"/>
      <c r="R30" s="56">
        <f>IF(OR($O$7="Canteen",$O$7="Head Office"),0,IF(
  AND(
    SUMIFS(I:I, C:C, C30) &gt;= 8,
    COUNTIFS(C$14:C30, C30)=1,
    OR(
      TEXT(D30,"hh:mm:ss")="07:00:00",
      TEXT(D30,"hh:mm:ss")="15:00:00",
      TEXT(D30,"hh:mm:ss")="23:00:00",
      TEXT(D31,"hh:mm:ss")="07:00:00",
      TEXT(D31,"hh:mm:ss")="15:00:00",
      TEXT(D31,"hh:mm:ss")="23:00:00"
    )
  ),
  1,
  0
))</f>
        <v/>
      </c>
      <c r="S30" s="56">
        <f>IF(OR($A30="Annual Leave",$A31="Annual Leave"),IF($A30="Annual Leave",8,0),0)</f>
        <v/>
      </c>
      <c r="T30" s="58" t="n"/>
      <c r="U30" s="144">
        <f>MAX(0,40-Y30)</f>
        <v/>
      </c>
      <c r="V30" s="151">
        <f>IF(OR($C30="",$D30=""),0,
 IF(OR($A30="Holiday",$A31="Holiday"),0,
 IF(AND(NOT(OR($A30="Annual Leave",$A31="Annual Leave")),$A30="Off day"),0,
  IF($I30+$I31&gt;=8,IF($I30&gt;=8,8,$I30),$I30)
  )))</f>
        <v/>
      </c>
      <c r="W30" s="151">
        <f>MAX(0,V30-U30)</f>
        <v/>
      </c>
      <c r="X30" s="151">
        <f>IF(C30="","",C30-WEEKDAY(C30,1)+1)</f>
        <v/>
      </c>
      <c r="Y30" s="151">
        <f>SUMPRODUCT(($X$14:$X29=X30)*(($V$14:$V29)+($O$14:$O29)))+IF(X30=X14,$L$11,0)</f>
        <v/>
      </c>
      <c r="Z30" s="151" t="n"/>
      <c r="AA30" s="151" t="n"/>
      <c r="AB30" s="151" t="n"/>
      <c r="AC30" s="351" t="n"/>
      <c r="AD30" s="351" t="n"/>
      <c r="AE30" s="351" t="n"/>
      <c r="AF30" s="351" t="n"/>
    </row>
    <row r="31" ht="24" customHeight="1" s="348" thickBot="1">
      <c r="A31" s="147" t="inlineStr">
        <is>
          <t>On Day</t>
        </is>
      </c>
      <c r="B31" s="182" t="n"/>
      <c r="C31" s="89">
        <f>C30</f>
        <v/>
      </c>
      <c r="D31" s="59" t="n"/>
      <c r="E31" s="152">
        <f>IF(D31="", "",
 IF(D31=TIME(0,0,0), 0,
 IF(AND(D31&gt;=TIME(0,0,1), D31&lt;=TIME(2,0,0)), TIME(7,0,0),
 IF(AND(D31&gt;=TIME(6,0,0), D31&lt;=TIME(8,0,0)), TIME(12,0,0),
 IF(AND(D31&gt;TIME(8,0,0), D31&lt;=TIME(13,59,0)), TIME(15,0,0),
 IF(AND(D31&gt;=TIME(14,0,0), D31&lt;=TIME(17,59,0)), TIME(21,0,0),
 IF(AND(D31&gt;=TIME(18,0,0), D31&lt;=TIME(21,59,0)), TIME(0,0,0),
 IF(AND(D31&gt;=TIME(22,0,0), D31&lt;=TIME(23,59,59)), TIME(7,0,0), ""))))))))</f>
        <v/>
      </c>
      <c r="F31" s="153" t="n"/>
      <c r="G31" s="152">
        <f>IF(AND(D31&gt;=TIME(6,0,0),D31&lt;=TIME(8,0,0)),E31,"")</f>
        <v/>
      </c>
      <c r="H31" s="59" t="n"/>
      <c r="I31" s="60">
        <f>ROUND(IF(OR(D31="",E31="",E31=0),0,IF(H31="",MOD(E31-D31,1)*24,MOD(H31-D31,1)*24)),2)</f>
        <v/>
      </c>
      <c r="J31" s="150" t="n"/>
      <c r="K31" s="270" t="n"/>
      <c r="L31" s="183" t="n"/>
      <c r="M31" s="272">
        <f>MAX(0,V31-W31)</f>
        <v/>
      </c>
      <c r="N31" s="61">
        <f>(IF(OR($C31="",$D31=""),0,
 IF(OR($A30="Holiday",$A31="Holiday"),
    IF(ISNUMBER(MATCH(TRIM($B31),{"Phagwah","Good Friday","Easter Monday","Labour Day","Christmas","Eid ul Azha","Romans-2","Globe-12","Neptune P1"},0)),0,$I31),
 IF(AND(NOT(OR($A30="Annual Leave",$A31="Annual Leave")),$A31="Off day"),$I31,
  MAX(0,$I31-$V31)
  ))))+W31</f>
        <v/>
      </c>
      <c r="O31" s="61">
        <f>IF(AND(OR($A30="Holiday",$A31="Holiday"),
        ISNUMBER(MATCH(TRIM($B31),{"Phagwah","Good Friday","Easter Monday","Labour Day","Christmas","Eid ul Azha","Romans-2","Globe-12","Neptune P1"},0))),
   $I31,0)</f>
        <v/>
      </c>
      <c r="P31" s="61">
        <f>IF(OR($O$7="Canteen",$O$7="Head Office"),0,IF($I31&lt;=0,0,IF(AND($I30&lt;=0,OR(TRIM($J31)="Hebrews",TRIM($J31)="Romans",TRIM($J31)="Romans-2",TRIM($J31)="Globe",TRIM($J31)="Globe-12",TRIM($J31)="Neptune P1")),1,0)))</f>
        <v/>
      </c>
      <c r="Q31" s="62" t="n"/>
      <c r="R31" s="61">
        <f>IF(OR($O$7="Canteen",$O$7="Head Office"),0,IF(
  AND(
    SUMIFS(I:I, C:C, C31) &gt;= 8,
    COUNTIFS(C$14:C31, C31)=1,
    OR(
      TEXT(D31,"hh:mm:ss")="07:00:00",
      TEXT(D31,"hh:mm:ss")="15:00:00",
      TEXT(D31,"hh:mm:ss")="23:00:00",
      TEXT(D32,"hh:mm:ss")="07:00:00",
      TEXT(D32,"hh:mm:ss")="15:00:00",
      TEXT(D32,"hh:mm:ss")="23:00:00"
    )
  ),
  1,
  0
))</f>
        <v/>
      </c>
      <c r="S31" s="61">
        <f>IF(OR($A30="Annual Leave",$A31="Annual Leave"),IF(AND($A30&lt;&gt;"Annual Leave",$A31="Annual Leave"),8,0),0)</f>
        <v/>
      </c>
      <c r="T31" s="63" t="n"/>
      <c r="U31" s="144">
        <f>MAX(0,40-Y31)</f>
        <v/>
      </c>
      <c r="V31" s="151">
        <f>IF(OR($C31="",$D31=""),0,
 IF(OR($A30="Holiday",$A31="Holiday"),0,
 IF(AND(NOT(OR($A30="Annual Leave",$A31="Annual Leave")),$A31="Off day"),0,
  IF($I30+$I31&gt;=8,IF($I30&gt;=8,0,8-$I30),$I31)
  )))</f>
        <v/>
      </c>
      <c r="W31" s="151">
        <f>MAX(0,V31-U31)</f>
        <v/>
      </c>
      <c r="X31" s="151">
        <f>IF(C31="","",C31-WEEKDAY(C31,1)+1)</f>
        <v/>
      </c>
      <c r="Y31" s="151">
        <f>SUMPRODUCT(($X$14:$X30=X31)*(($V$14:$V30)+($O$14:$O30)))+IF(X31=X14,$L$11,0)</f>
        <v/>
      </c>
      <c r="Z31" s="151" t="n"/>
      <c r="AA31" s="151" t="n"/>
      <c r="AB31" s="151" t="n"/>
      <c r="AC31" s="351" t="n"/>
      <c r="AD31" s="351" t="n"/>
      <c r="AE31" s="351" t="n"/>
      <c r="AF31" s="351" t="n"/>
    </row>
    <row r="32" ht="24" customHeight="1" s="348" thickBot="1">
      <c r="A32" s="184" t="inlineStr">
        <is>
          <t>On Day</t>
        </is>
      </c>
      <c r="B32" s="185" t="n"/>
      <c r="C32" s="101">
        <f>C30+1</f>
        <v/>
      </c>
      <c r="D32" s="11" t="n"/>
      <c r="E32" s="186">
        <f>IF(D32="", "",
 IF(D32=TIME(0,0,0), 0,
 IF(AND(D32&gt;=TIME(0,0,1), D32&lt;=TIME(2,0,0)), TIME(7,0,0),
 IF(AND(D32&gt;=TIME(6,0,0), D32&lt;=TIME(8,0,0)), TIME(12,0,0),
 IF(AND(D32&gt;TIME(8,0,0), D32&lt;=TIME(13,59,0)), TIME(15,0,0),
 IF(AND(D32&gt;=TIME(14,0,0), D32&lt;=TIME(17,59,0)), TIME(21,0,0),
 IF(AND(D32&gt;=TIME(18,0,0), D32&lt;=TIME(21,59,0)), TIME(0,0,0),
 IF(AND(D32&gt;=TIME(22,0,0), D32&lt;=TIME(23,59,59)), TIME(7,0,0), ""))))))))</f>
        <v/>
      </c>
      <c r="F32" s="187" t="n"/>
      <c r="G32" s="186">
        <f>IF(AND(D32&gt;=TIME(6,0,0),D32&lt;=TIME(8,0,0)),E32,"")</f>
        <v/>
      </c>
      <c r="H32" s="11" t="n"/>
      <c r="I32" s="87">
        <f>ROUND(IF(OR(D32="",E32="",E32=0),0,IF(H32="",MOD(E32-D32,1)*24,MOD(H32-D32,1)*24)),2)</f>
        <v/>
      </c>
      <c r="J32" s="188" t="n"/>
      <c r="K32" s="297" t="n"/>
      <c r="L32" s="189" t="n"/>
      <c r="M32" s="298">
        <f>MAX(0,V32-W32)</f>
        <v/>
      </c>
      <c r="N32" s="12">
        <f>(IF(OR($C32="",$D32=""),0,
 IF(OR($A32="Holiday",$A33="Holiday"),
    IF(ISNUMBER(MATCH(TRIM($B32),{"Phagwah","Good Friday","Easter Monday","Labour Day","Christmas","Eid ul Azha","Romans-2","Globe-12","Neptune P1"},0)),0,$I32),
 IF(AND(NOT(OR($A32="Annual Leave",$A33="Annual Leave")),$A32="Off day"),$I32,
  MAX(0,$I32-$V32)
  ))))+W32</f>
        <v/>
      </c>
      <c r="O32" s="12">
        <f>IF(AND(OR($A32="Holiday",$A33="Holiday"),
        ISNUMBER(MATCH(TRIM($B32),{"Phagwah","Good Friday","Easter Monday","Labour Day","Christmas","Eid ul Azha","Romans-2","Globe-12","Neptune P1"},0))),
   $I32,0)</f>
        <v/>
      </c>
      <c r="P32" s="12">
        <f>IF(OR($O$7="Canteen",$O$7="Head Office"),0,IF($I32&lt;=0,0,IF(OR(OR(TRIM($J32)="Hebrews",TRIM($J32)="Romans",TRIM($J32)="Romans-2",TRIM($J32)="Globe",TRIM($J32)="Globe-12",TRIM($J32)="Neptune P1"),AND($I33&gt;0,OR(TRIM($J33)="Hebrews",TRIM($J33)="Romans",TRIM($J33)="Romans-2",TRIM($J33)="Globe",TRIM($J33)="Globe-12",TRIM($J33)="Neptune P1"))),1,0)))</f>
        <v/>
      </c>
      <c r="Q32" s="13" t="n"/>
      <c r="R32" s="12">
        <f>IF(OR($O$7="Canteen",$O$7="Head Office"),0,IF(
  AND(
    SUMIFS(I:I, C:C, C32) &gt;= 8,
    COUNTIFS(C$14:C32, C32)=1,
    OR(
      TEXT(D32,"hh:mm:ss")="07:00:00",
      TEXT(D32,"hh:mm:ss")="15:00:00",
      TEXT(D32,"hh:mm:ss")="23:00:00",
      TEXT(D33,"hh:mm:ss")="07:00:00",
      TEXT(D33,"hh:mm:ss")="15:00:00",
      TEXT(D33,"hh:mm:ss")="23:00:00"
    )
  ),
  1,
  0
))</f>
        <v/>
      </c>
      <c r="S32" s="12">
        <f>IF(OR($A32="Annual Leave",$A33="Annual Leave"),IF($A32="Annual Leave",8,0),0)</f>
        <v/>
      </c>
      <c r="T32" s="102" t="n"/>
      <c r="U32" s="144">
        <f>MAX(0,40-Y32)</f>
        <v/>
      </c>
      <c r="V32" s="351">
        <f>IF(OR($C32="",$D32=""),0,
 IF(OR($A32="Holiday",$A33="Holiday"),0,
 IF(AND(NOT(OR($A32="Annual Leave",$A33="Annual Leave")),$A32="Off day"),0,
  IF($I32+$I33&gt;=8,IF($I32&gt;=8,8,$I32),$I32)
  )))</f>
        <v/>
      </c>
      <c r="W32" s="351">
        <f>MAX(0,V32-U32)</f>
        <v/>
      </c>
      <c r="X32" s="351">
        <f>IF(C32="","",C32-WEEKDAY(C32,1)+1)</f>
        <v/>
      </c>
      <c r="Y32" s="351">
        <f>SUMPRODUCT(($X$14:$X31=X32)*(($V$14:$V31)+($O$14:$O31)))+IF(X32=X14,$L$11,0)</f>
        <v/>
      </c>
      <c r="Z32" s="351" t="n"/>
      <c r="AA32" s="351" t="n"/>
      <c r="AB32" s="351" t="n"/>
      <c r="AC32" s="351" t="n"/>
      <c r="AD32" s="351" t="n"/>
      <c r="AE32" s="351" t="n"/>
      <c r="AF32" s="351" t="n"/>
    </row>
    <row r="33" ht="24" customHeight="1" s="348" thickBot="1">
      <c r="A33" s="184" t="inlineStr">
        <is>
          <t>On Day</t>
        </is>
      </c>
      <c r="B33" s="299" t="n"/>
      <c r="C33" s="101">
        <f>C32</f>
        <v/>
      </c>
      <c r="D33" s="300" t="n"/>
      <c r="E33" s="301">
        <f>IF(D33="", "",
 IF(D33=TIME(0,0,0), 0,
 IF(AND(D33&gt;=TIME(0,0,1), D33&lt;=TIME(2,0,0)), TIME(7,0,0),
 IF(AND(D33&gt;=TIME(6,0,0), D33&lt;=TIME(8,0,0)), TIME(12,0,0),
 IF(AND(D33&gt;TIME(8,0,0), D33&lt;=TIME(13,59,0)), TIME(15,0,0),
 IF(AND(D33&gt;=TIME(14,0,0), D33&lt;=TIME(17,59,0)), TIME(21,0,0),
 IF(AND(D33&gt;=TIME(18,0,0), D33&lt;=TIME(21,59,0)), TIME(0,0,0),
 IF(AND(D33&gt;=TIME(22,0,0), D33&lt;=TIME(23,59,59)), TIME(7,0,0), ""))))))))</f>
        <v/>
      </c>
      <c r="F33" s="187" t="n"/>
      <c r="G33" s="301">
        <f>IF(AND(D33&gt;=TIME(6,0,0),D33&lt;=TIME(8,0,0)),E33,"")</f>
        <v/>
      </c>
      <c r="H33" s="300" t="n"/>
      <c r="I33" s="87">
        <f>ROUND(IF(OR(D33="",E33="",E33=0),0,IF(H33="",MOD(E33-D33,1)*24,MOD(H33-D33,1)*24)),2)</f>
        <v/>
      </c>
      <c r="J33" s="190" t="n"/>
      <c r="K33" s="297" t="n"/>
      <c r="L33" s="189" t="n"/>
      <c r="M33" s="298">
        <f>MAX(0,V33-W33)</f>
        <v/>
      </c>
      <c r="N33" s="302">
        <f>(IF(OR($C33="",$D33=""),0,
 IF(OR($A32="Holiday",$A33="Holiday"),
    IF(ISNUMBER(MATCH(TRIM($B33),{"Phagwah","Good Friday","Easter Monday","Labour Day","Christmas","Eid ul Azha","Romans-2","Globe-12","Neptune P1"},0)),0,$I33),
 IF(AND(NOT(OR($A32="Annual Leave",$A33="Annual Leave")),$A33="Off day"),$I33,
  MAX(0,$I33-$V33)
  ))))+W33</f>
        <v/>
      </c>
      <c r="O33" s="302">
        <f>IF(AND(OR($A32="Holiday",$A33="Holiday"),
        ISNUMBER(MATCH(TRIM($B33),{"Phagwah","Good Friday","Easter Monday","Labour Day","Christmas","Eid ul Azha","Romans-2","Globe-12","Neptune P1"},0))),
   $I33,0)</f>
        <v/>
      </c>
      <c r="P33" s="302">
        <f>IF(OR($O$7="Canteen",$O$7="Head Office"),0,IF($I33&lt;=0,0,IF(AND($I32&lt;=0,OR(TRIM($J33)="Hebrews",TRIM($J33)="Romans",TRIM($J33)="Romans-2",TRIM($J33)="Globe",TRIM($J33)="Globe-12",TRIM($J33)="Neptune P1")),1,0)))</f>
        <v/>
      </c>
      <c r="Q33" s="303" t="n"/>
      <c r="R33" s="302">
        <f>IF(OR($O$7="Canteen",$O$7="Head Office"),0,IF(
  AND(
    SUMIFS(I:I, C:C, C33) &gt;= 8,
    COUNTIFS(C$14:C33, C33)=1,
    OR(
      TEXT(D33,"hh:mm:ss")="07:00:00",
      TEXT(D33,"hh:mm:ss")="15:00:00",
      TEXT(D33,"hh:mm:ss")="23:00:00",
      TEXT(D34,"hh:mm:ss")="07:00:00",
      TEXT(D34,"hh:mm:ss")="15:00:00",
      TEXT(D34,"hh:mm:ss")="23:00:00"
    )
  ),
  1,
  0
))</f>
        <v/>
      </c>
      <c r="S33" s="302">
        <f>IF(OR($A32="Annual Leave",$A33="Annual Leave"),IF(AND($A32&lt;&gt;"Annual Leave",$A33="Annual Leave"),8,0),0)</f>
        <v/>
      </c>
      <c r="T33" s="304" t="n"/>
      <c r="U33" s="144">
        <f>MAX(0,40-Y33)</f>
        <v/>
      </c>
      <c r="V33" s="351">
        <f>IF(OR($C33="",$D33=""),0,
 IF(OR($A32="Holiday",$A33="Holiday"),0,
 IF(AND(NOT(OR($A32="Annual Leave",$A33="Annual Leave")),$A33="Off day"),0,
  IF($I32+$I33&gt;=8,IF($I32&gt;=8,0,8-$I32),$I33)
  )))</f>
        <v/>
      </c>
      <c r="W33" s="351">
        <f>MAX(0,V33-U33)</f>
        <v/>
      </c>
      <c r="X33" s="351">
        <f>IF(C33="","",C33-WEEKDAY(C33,1)+1)</f>
        <v/>
      </c>
      <c r="Y33" s="351">
        <f>SUMPRODUCT(($X$14:$X32=X33)*(($V$14:$V32)+($O$14:$O32)))+IF(X33=X14,$L$11,0)</f>
        <v/>
      </c>
      <c r="Z33" s="351" t="n"/>
      <c r="AA33" s="351" t="n"/>
      <c r="AB33" s="351" t="n"/>
      <c r="AC33" s="351" t="n"/>
      <c r="AD33" s="351" t="n"/>
      <c r="AE33" s="351" t="n"/>
      <c r="AF33" s="351" t="n"/>
    </row>
    <row r="34" ht="24" customHeight="1" s="348" thickBot="1">
      <c r="A34" s="159" t="inlineStr">
        <is>
          <t>On Day</t>
        </is>
      </c>
      <c r="B34" s="191" t="n"/>
      <c r="C34" s="92">
        <f>C32+1</f>
        <v/>
      </c>
      <c r="D34" s="31" t="n"/>
      <c r="E34" s="160">
        <f>IF(D34="", "",
 IF(D34=TIME(0,0,0), 0,
 IF(AND(D34&gt;=TIME(0,0,1), D34&lt;=TIME(2,0,0)), TIME(7,0,0),
 IF(AND(D34&gt;=TIME(6,0,0), D34&lt;=TIME(8,0,0)), TIME(12,0,0),
 IF(AND(D34&gt;TIME(8,0,0), D34&lt;=TIME(13,59,0)), TIME(15,0,0),
 IF(AND(D34&gt;=TIME(14,0,0), D34&lt;=TIME(17,59,0)), TIME(21,0,0),
 IF(AND(D34&gt;=TIME(18,0,0), D34&lt;=TIME(21,59,0)), TIME(0,0,0),
 IF(AND(D34&gt;=TIME(22,0,0), D34&lt;=TIME(23,59,59)), TIME(7,0,0), ""))))))))</f>
        <v/>
      </c>
      <c r="F34" s="161" t="n"/>
      <c r="G34" s="160">
        <f>IF(AND(D34&gt;=TIME(6,0,0),D34&lt;=TIME(8,0,0)),E34,"")</f>
        <v/>
      </c>
      <c r="H34" s="31" t="n"/>
      <c r="I34" s="32">
        <f>ROUND(IF(OR(D34="",E34="",E34=0),0,IF(H34="",MOD(E34-D34,1)*24,MOD(H34-D34,1)*24)),2)</f>
        <v/>
      </c>
      <c r="J34" s="162" t="n"/>
      <c r="K34" s="282" t="n"/>
      <c r="L34" s="181" t="n"/>
      <c r="M34" s="283">
        <f>MAX(0,V34-W34)</f>
        <v/>
      </c>
      <c r="N34" s="33">
        <f>(IF(OR($C34="",$D34=""),0,
 IF(OR($A34="Holiday",$A35="Holiday"),
    IF(ISNUMBER(MATCH(TRIM($B34),{"Phagwah","Good Friday","Easter Monday","Labour Day","Christmas","Eid ul Azha","Romans-2","Globe-12","Neptune P1"},0)),0,$I34),
 IF(AND(NOT(OR($A34="Annual Leave",$A35="Annual Leave")),$A34="Off day"),$I34,
  MAX(0,$I34-$V34)
  ))))+W34</f>
        <v/>
      </c>
      <c r="O34" s="33">
        <f>IF(AND(OR($A34="Holiday",$A35="Holiday"),
        ISNUMBER(MATCH(TRIM($B34),{"Phagwah","Good Friday","Easter Monday","Labour Day","Christmas","Eid ul Azha","Romans-2","Globe-12","Neptune P1"},0))),
   $I34,0)</f>
        <v/>
      </c>
      <c r="P34" s="33">
        <f>IF(OR($O$7="Canteen",$O$7="Head Office"),0,IF($I34&lt;=0,0,IF(OR(OR(TRIM($J34)="Hebrews",TRIM($J34)="Romans",TRIM($J34)="Romans-2",TRIM($J34)="Globe",TRIM($J34)="Globe-12",TRIM($J34)="Neptune P1"),AND($I35&gt;0,OR(TRIM($J35)="Hebrews",TRIM($J35)="Romans",TRIM($J35)="Romans-2",TRIM($J35)="Globe",TRIM($J35)="Globe-12",TRIM($J35)="Neptune P1"))),1,0)))</f>
        <v/>
      </c>
      <c r="Q34" s="34" t="n"/>
      <c r="R34" s="33">
        <f>IF(OR($O$7="Canteen",$O$7="Head Office"),0,IF(
  AND(
    SUMIFS(I:I, C:C, C34) &gt;= 8,
    COUNTIFS(C$14:C34, C34)=1,
    OR(
      TEXT(D34,"hh:mm:ss")="07:00:00",
      TEXT(D34,"hh:mm:ss")="15:00:00",
      TEXT(D34,"hh:mm:ss")="23:00:00",
      TEXT(D35,"hh:mm:ss")="07:00:00",
      TEXT(D35,"hh:mm:ss")="15:00:00",
      TEXT(D35,"hh:mm:ss")="23:00:00"
    )
  ),
  1,
  0
))</f>
        <v/>
      </c>
      <c r="S34" s="33">
        <f>IF(OR($A34="Annual Leave",$A35="Annual Leave"),IF($A34="Annual Leave",8,0),0)</f>
        <v/>
      </c>
      <c r="T34" s="35" t="n"/>
      <c r="U34" s="144">
        <f>MAX(0,40-Y34)</f>
        <v/>
      </c>
      <c r="V34" s="351">
        <f>IF(OR($C34="",$D34=""),0,
 IF(OR($A34="Holiday",$A35="Holiday"),0,
 IF(AND(NOT(OR($A34="Annual Leave",$A35="Annual Leave")),$A34="Off day"),0,
  IF($I34+$I35&gt;=8,IF($I34&gt;=8,8,$I34),$I34)
  )))</f>
        <v/>
      </c>
      <c r="W34" s="351">
        <f>MAX(0,V34-U34)</f>
        <v/>
      </c>
      <c r="X34" s="351">
        <f>IF(C34="","",C34-WEEKDAY(C34,1)+1)</f>
        <v/>
      </c>
      <c r="Y34" s="351">
        <f>SUMPRODUCT(($X$14:$X33=X34)*(($V$14:$V33)+($O$14:$O33)))+IF(X34=X14,$L$11,0)</f>
        <v/>
      </c>
      <c r="Z34" s="351" t="n"/>
      <c r="AA34" s="351" t="n"/>
      <c r="AB34" s="351" t="n"/>
      <c r="AC34" s="351" t="n"/>
      <c r="AD34" s="351" t="n"/>
      <c r="AE34" s="351" t="n"/>
      <c r="AF34" s="351" t="n"/>
    </row>
    <row r="35" ht="24" customHeight="1" s="348" thickBot="1">
      <c r="A35" s="159" t="inlineStr">
        <is>
          <t>On Day</t>
        </is>
      </c>
      <c r="B35" s="192" t="n"/>
      <c r="C35" s="93">
        <f>C34</f>
        <v/>
      </c>
      <c r="D35" s="36" t="n"/>
      <c r="E35" s="163">
        <f>IF(D35="", "",
 IF(D35=TIME(0,0,0), 0,
 IF(AND(D35&gt;=TIME(0,0,1), D35&lt;=TIME(2,0,0)), TIME(7,0,0),
 IF(AND(D35&gt;=TIME(6,0,0), D35&lt;=TIME(8,0,0)), TIME(12,0,0),
 IF(AND(D35&gt;TIME(8,0,0), D35&lt;=TIME(13,59,0)), TIME(15,0,0),
 IF(AND(D35&gt;=TIME(14,0,0), D35&lt;=TIME(17,59,0)), TIME(21,0,0),
 IF(AND(D35&gt;=TIME(18,0,0), D35&lt;=TIME(21,59,0)), TIME(0,0,0),
 IF(AND(D35&gt;=TIME(22,0,0), D35&lt;=TIME(23,59,59)), TIME(7,0,0), ""))))))))</f>
        <v/>
      </c>
      <c r="F35" s="164" t="n"/>
      <c r="G35" s="163">
        <f>IF(AND(D35&gt;=TIME(6,0,0),D35&lt;=TIME(8,0,0)),E35,"")</f>
        <v/>
      </c>
      <c r="H35" s="36" t="n"/>
      <c r="I35" s="37">
        <f>ROUND(IF(OR(D35="",E35="",E35=0),0,IF(H35="",MOD(E35-D35,1)*24,MOD(H35-D35,1)*24)),2)</f>
        <v/>
      </c>
      <c r="J35" s="162" t="n"/>
      <c r="K35" s="282" t="n"/>
      <c r="L35" s="183" t="n"/>
      <c r="M35" s="283">
        <f>MAX(0,V35-W35)</f>
        <v/>
      </c>
      <c r="N35" s="38">
        <f>(IF(OR($C35="",$D35=""),0,
 IF(OR($A34="Holiday",$A35="Holiday"),
    IF(ISNUMBER(MATCH(TRIM($B35),{"Phagwah","Good Friday","Easter Monday","Labour Day","Christmas","Eid ul Azha","Romans-2","Globe-12","Neptune P1"},0)),0,$I35),
 IF(AND(NOT(OR($A34="Annual Leave",$A35="Annual Leave")),$A35="Off day"),$I35,
  MAX(0,$I35-$V35)
  ))))+W35</f>
        <v/>
      </c>
      <c r="O35" s="38">
        <f>IF(AND(OR($A34="Holiday",$A35="Holiday"),
        ISNUMBER(MATCH(TRIM($B35),{"Phagwah","Good Friday","Easter Monday","Labour Day","Christmas","Eid ul Azha","Romans-2","Globe-12","Neptune P1"},0))),
   $I35,0)</f>
        <v/>
      </c>
      <c r="P35" s="38">
        <f>IF(OR($O$7="Canteen",$O$7="Head Office"),0,IF($I35&lt;=0,0,IF(AND($I34&lt;=0,OR(TRIM($J35)="Hebrews",TRIM($J35)="Romans",TRIM($J35)="Romans-2",TRIM($J35)="Globe",TRIM($J35)="Globe-12",TRIM($J35)="Neptune P1")),1,0)))</f>
        <v/>
      </c>
      <c r="Q35" s="39" t="n"/>
      <c r="R35" s="38">
        <f>IF(OR($O$7="Canteen",$O$7="Head Office"),0,IF(
  AND(
    SUMIFS(I:I, C:C, C35) &gt;= 8,
    COUNTIFS(C$14:C35, C35)=1,
    OR(
      TEXT(D35,"hh:mm:ss")="07:00:00",
      TEXT(D35,"hh:mm:ss")="15:00:00",
      TEXT(D35,"hh:mm:ss")="23:00:00",
      TEXT(D36,"hh:mm:ss")="07:00:00",
      TEXT(D36,"hh:mm:ss")="15:00:00",
      TEXT(D36,"hh:mm:ss")="23:00:00"
    )
  ),
  1,
  0
))</f>
        <v/>
      </c>
      <c r="S35" s="38">
        <f>IF(OR($A34="Annual Leave",$A35="Annual Leave"),IF(AND($A34&lt;&gt;"Annual Leave",$A35="Annual Leave"),8,0),0)</f>
        <v/>
      </c>
      <c r="T35" s="40" t="n"/>
      <c r="U35" s="144">
        <f>MAX(0,40-Y35)</f>
        <v/>
      </c>
      <c r="V35" s="351">
        <f>IF(OR($C35="",$D35=""),0,
 IF(OR($A34="Holiday",$A35="Holiday"),0,
 IF(AND(NOT(OR($A34="Annual Leave",$A35="Annual Leave")),$A35="Off day"),0,
  IF($I34+$I35&gt;=8,IF($I34&gt;=8,0,8-$I34),$I35)
  )))</f>
        <v/>
      </c>
      <c r="W35" s="351">
        <f>MAX(0,V35-U35)</f>
        <v/>
      </c>
      <c r="X35" s="351">
        <f>IF(C35="","",C35-WEEKDAY(C35,1)+1)</f>
        <v/>
      </c>
      <c r="Y35" s="351">
        <f>SUMPRODUCT(($X$14:$X34=X35)*(($V$14:$V34)+($O$14:$O34)))+IF(X35=X14,$L$11,0)</f>
        <v/>
      </c>
      <c r="Z35" s="351" t="n"/>
      <c r="AA35" s="351" t="n"/>
      <c r="AB35" s="351" t="n"/>
      <c r="AC35" s="351" t="n"/>
      <c r="AD35" s="351" t="n"/>
      <c r="AE35" s="351" t="n"/>
      <c r="AF35" s="351" t="n"/>
    </row>
    <row r="36" ht="24" customHeight="1" s="348" thickBot="1">
      <c r="A36" s="154" t="inlineStr">
        <is>
          <t>On Day</t>
        </is>
      </c>
      <c r="B36" s="193" t="n"/>
      <c r="C36" s="90">
        <f>C34+1</f>
        <v/>
      </c>
      <c r="D36" s="8" t="n"/>
      <c r="E36" s="155">
        <f>IF(D36="", "",
 IF(D36=TIME(0,0,0), 0,
 IF(AND(D36&gt;=TIME(0,0,1), D36&lt;=TIME(2,0,0)), TIME(7,0,0),
 IF(AND(D36&gt;=TIME(6,0,0), D36&lt;=TIME(8,0,0)), TIME(12,0,0),
 IF(AND(D36&gt;TIME(8,0,0), D36&lt;=TIME(13,59,0)), TIME(15,0,0),
 IF(AND(D36&gt;=TIME(14,0,0), D36&lt;=TIME(17,59,0)), TIME(21,0,0),
 IF(AND(D36&gt;=TIME(18,0,0), D36&lt;=TIME(21,59,0)), TIME(0,0,0),
 IF(AND(D36&gt;=TIME(22,0,0), D36&lt;=TIME(23,59,59)), TIME(7,0,0), ""))))))))</f>
        <v/>
      </c>
      <c r="F36" s="156" t="n"/>
      <c r="G36" s="155">
        <f>IF(AND(D36&gt;=TIME(6,0,0),D36&lt;=TIME(8,0,0)),E36,"")</f>
        <v/>
      </c>
      <c r="H36" s="8" t="n"/>
      <c r="I36" s="30">
        <f>ROUND(IF(OR(D36="",E36="",E36=0),0,IF(H36="",MOD(E36-D36,1)*24,MOD(H36-D36,1)*24)),2)</f>
        <v/>
      </c>
      <c r="J36" s="157" t="n"/>
      <c r="K36" s="274" t="n"/>
      <c r="L36" s="189" t="n"/>
      <c r="M36" s="275">
        <f>MAX(0,V36-W36)</f>
        <v/>
      </c>
      <c r="N36" s="9">
        <f>(IF(OR($C36="",$D36=""),0,
 IF(OR($A36="Holiday",$A37="Holiday"),
    IF(ISNUMBER(MATCH(TRIM($B36),{"Phagwah","Good Friday","Easter Monday","Labour Day","Christmas","Eid ul Azha","Romans-2","Globe-12","Neptune P1"},0)),0,$I36),
 IF(AND(NOT(OR($A36="Annual Leave",$A37="Annual Leave")),$A36="Off day"),$I36,
  MAX(0,$I36-$V36)
  ))))+W36</f>
        <v/>
      </c>
      <c r="O36" s="9">
        <f>IF(AND(OR($A36="Holiday",$A37="Holiday"),
        ISNUMBER(MATCH(TRIM($B36),{"Phagwah","Good Friday","Easter Monday","Labour Day","Christmas","Eid ul Azha","Romans-2","Globe-12","Neptune P1"},0))),
   $I36,0)</f>
        <v/>
      </c>
      <c r="P36" s="9">
        <f>IF(OR($O$7="Canteen",$O$7="Head Office"),0,IF($I36&lt;=0,0,IF(OR(OR(TRIM($J36)="Hebrews",TRIM($J36)="Romans",TRIM($J36)="Romans-2",TRIM($J36)="Globe",TRIM($J36)="Globe-12",TRIM($J36)="Neptune P1"),AND($I37&gt;0,OR(TRIM($J37)="Hebrews",TRIM($J37)="Romans",TRIM($J37)="Romans-2",TRIM($J37)="Globe",TRIM($J37)="Globe-12",TRIM($J37)="Neptune P1"))),1,0)))</f>
        <v/>
      </c>
      <c r="Q36" s="10" t="n"/>
      <c r="R36" s="9">
        <f>IF(OR($O$7="Canteen",$O$7="Head Office"),0,IF(
  AND(
    SUMIFS(I:I, C:C, C36) &gt;= 8,
    COUNTIFS(C$14:C36, C36)=1,
    OR(
      TEXT(D36,"hh:mm:ss")="07:00:00",
      TEXT(D36,"hh:mm:ss")="15:00:00",
      TEXT(D36,"hh:mm:ss")="23:00:00",
      TEXT(D37,"hh:mm:ss")="07:00:00",
      TEXT(D37,"hh:mm:ss")="15:00:00",
      TEXT(D37,"hh:mm:ss")="23:00:00"
    )
  ),
  1,
  0
))</f>
        <v/>
      </c>
      <c r="S36" s="9">
        <f>IF(OR($A36="Annual Leave",$A37="Annual Leave"),IF($A36="Annual Leave",8,0),0)</f>
        <v/>
      </c>
      <c r="T36" s="91" t="n"/>
      <c r="U36" s="144">
        <f>MAX(0,40-Y36)</f>
        <v/>
      </c>
      <c r="V36" s="351">
        <f>IF(OR($C36="",$D36=""),0,
 IF(OR($A36="Holiday",$A37="Holiday"),0,
 IF(AND(NOT(OR($A36="Annual Leave",$A37="Annual Leave")),$A36="Off day"),0,
  IF($I36+$I37&gt;=8,IF($I36&gt;=8,8,$I36),$I36)
  )))</f>
        <v/>
      </c>
      <c r="W36" s="351">
        <f>MAX(0,V36-U36)</f>
        <v/>
      </c>
      <c r="X36" s="351">
        <f>IF(C36="","",C36-WEEKDAY(C36,1)+1)</f>
        <v/>
      </c>
      <c r="Y36" s="351">
        <f>SUMPRODUCT(($X$14:$X35=X36)*(($V$14:$V35)+($O$14:$O35)))+IF(X36=X14,$L$11,0)</f>
        <v/>
      </c>
      <c r="Z36" s="351" t="n"/>
      <c r="AA36" s="351" t="n"/>
      <c r="AB36" s="351" t="n"/>
      <c r="AC36" s="351" t="n"/>
      <c r="AD36" s="351" t="n"/>
      <c r="AE36" s="351" t="n"/>
      <c r="AF36" s="351" t="n"/>
    </row>
    <row r="37" ht="24" customHeight="1" s="348" thickBot="1">
      <c r="A37" s="154" t="inlineStr">
        <is>
          <t>On Day</t>
        </is>
      </c>
      <c r="B37" s="305" t="n"/>
      <c r="C37" s="90">
        <f>C36</f>
        <v/>
      </c>
      <c r="D37" s="276" t="n"/>
      <c r="E37" s="277">
        <f>IF(D37="", "",
 IF(D37=TIME(0,0,0), 0,
 IF(AND(D37&gt;=TIME(0,0,1), D37&lt;=TIME(2,0,0)), TIME(7,0,0),
 IF(AND(D37&gt;=TIME(6,0,0), D37&lt;=TIME(8,0,0)), TIME(12,0,0),
 IF(AND(D37&gt;TIME(8,0,0), D37&lt;=TIME(13,59,0)), TIME(15,0,0),
 IF(AND(D37&gt;=TIME(14,0,0), D37&lt;=TIME(17,59,0)), TIME(21,0,0),
 IF(AND(D37&gt;=TIME(18,0,0), D37&lt;=TIME(21,59,0)), TIME(0,0,0),
 IF(AND(D37&gt;=TIME(22,0,0), D37&lt;=TIME(23,59,59)), TIME(7,0,0), ""))))))))</f>
        <v/>
      </c>
      <c r="F37" s="156" t="n"/>
      <c r="G37" s="277">
        <f>IF(AND(D37&gt;=TIME(6,0,0),D37&lt;=TIME(8,0,0)),E37,"")</f>
        <v/>
      </c>
      <c r="H37" s="276" t="n"/>
      <c r="I37" s="30">
        <f>ROUND(IF(OR(D37="",E37="",E37=0),0,IF(H37="",MOD(E37-D37,1)*24,MOD(H37-D37,1)*24)),2)</f>
        <v/>
      </c>
      <c r="J37" s="158" t="n"/>
      <c r="K37" s="274" t="n"/>
      <c r="L37" s="189" t="n"/>
      <c r="M37" s="275">
        <f>MAX(0,V37-W37)</f>
        <v/>
      </c>
      <c r="N37" s="278">
        <f>(IF(OR($C37="",$D37=""),0,
 IF(OR($A36="Holiday",$A37="Holiday"),
    IF(ISNUMBER(MATCH(TRIM($B37),{"Phagwah","Good Friday","Easter Monday","Labour Day","Christmas","Eid ul Azha","Romans-2","Globe-12","Neptune P1"},0)),0,$I37),
 IF(AND(NOT(OR($A36="Annual Leave",$A37="Annual Leave")),$A37="Off day"),$I37,
  MAX(0,$I37-$V37)
  ))))+W37</f>
        <v/>
      </c>
      <c r="O37" s="278">
        <f>IF(AND(OR($A36="Holiday",$A37="Holiday"),
        ISNUMBER(MATCH(TRIM($B37),{"Phagwah","Good Friday","Easter Monday","Labour Day","Christmas","Eid ul Azha","Romans-2","Globe-12","Neptune P1"},0))),
   $I37,0)</f>
        <v/>
      </c>
      <c r="P37" s="278">
        <f>IF(OR($O$7="Canteen",$O$7="Head Office"),0,IF($I37&lt;=0,0,IF(AND($I36&lt;=0,OR(TRIM($J37)="Hebrews",TRIM($J37)="Romans",TRIM($J37)="Romans-2",TRIM($J37)="Globe",TRIM($J37)="Globe-12",TRIM($J37)="Neptune P1")),1,0)))</f>
        <v/>
      </c>
      <c r="Q37" s="279" t="n"/>
      <c r="R37" s="278">
        <f>IF(OR($O$7="Canteen",$O$7="Head Office"),0,IF(
  AND(
    SUMIFS(I:I, C:C, C37) &gt;= 8,
    COUNTIFS(C$14:C37, C37)=1,
    OR(
      TEXT(D37,"hh:mm:ss")="07:00:00",
      TEXT(D37,"hh:mm:ss")="15:00:00",
      TEXT(D37,"hh:mm:ss")="23:00:00",
      TEXT(D38,"hh:mm:ss")="07:00:00",
      TEXT(D38,"hh:mm:ss")="15:00:00",
      TEXT(D38,"hh:mm:ss")="23:00:00"
    )
  ),
  1,
  0
))</f>
        <v/>
      </c>
      <c r="S37" s="278">
        <f>IF(OR($A36="Annual Leave",$A37="Annual Leave"),IF(AND($A36&lt;&gt;"Annual Leave",$A37="Annual Leave"),8,0),0)</f>
        <v/>
      </c>
      <c r="T37" s="280" t="n"/>
      <c r="U37" s="144">
        <f>MAX(0,40-Y37)</f>
        <v/>
      </c>
      <c r="V37" s="351">
        <f>IF(OR($C37="",$D37=""),0,
 IF(OR($A36="Holiday",$A37="Holiday"),0,
 IF(AND(NOT(OR($A36="Annual Leave",$A37="Annual Leave")),$A37="Off day"),0,
  IF($I36+$I37&gt;=8,IF($I36&gt;=8,0,8-$I36),$I37)
  )))</f>
        <v/>
      </c>
      <c r="W37" s="351">
        <f>MAX(0,V37-U37)</f>
        <v/>
      </c>
      <c r="X37" s="351">
        <f>IF(C37="","",C37-WEEKDAY(C37,1)+1)</f>
        <v/>
      </c>
      <c r="Y37" s="351">
        <f>SUMPRODUCT(($X$14:$X36=X37)*(($V$14:$V36)+($O$14:$O36)))+IF(X37=X14,$L$11,0)</f>
        <v/>
      </c>
      <c r="Z37" s="351" t="n"/>
      <c r="AA37" s="351" t="n"/>
      <c r="AB37" s="351" t="n"/>
      <c r="AC37" s="351" t="n"/>
      <c r="AD37" s="351" t="n"/>
      <c r="AE37" s="351" t="n"/>
      <c r="AF37" s="351" t="n"/>
    </row>
    <row r="38" ht="24" customHeight="1" s="348" thickBot="1">
      <c r="A38" s="194" t="inlineStr">
        <is>
          <t>On Day</t>
        </is>
      </c>
      <c r="B38" s="195" t="n"/>
      <c r="C38" s="103">
        <f>C36+1</f>
        <v/>
      </c>
      <c r="D38" s="64" t="n"/>
      <c r="E38" s="196">
        <f>IF(D38="", "",
 IF(D38=TIME(0,0,0), 0,
 IF(AND(D38&gt;=TIME(0,0,1), D38&lt;=TIME(2,0,0)), TIME(7,0,0),
 IF(AND(D38&gt;=TIME(6,0,0), D38&lt;=TIME(8,0,0)), TIME(12,0,0),
 IF(AND(D38&gt;TIME(8,0,0), D38&lt;=TIME(13,59,0)), TIME(15,0,0),
 IF(AND(D38&gt;=TIME(14,0,0), D38&lt;=TIME(17,59,0)), TIME(21,0,0),
 IF(AND(D38&gt;=TIME(18,0,0), D38&lt;=TIME(21,59,0)), TIME(0,0,0),
 IF(AND(D38&gt;=TIME(22,0,0), D38&lt;=TIME(23,59,59)), TIME(7,0,0), ""))))))))</f>
        <v/>
      </c>
      <c r="F38" s="197" t="n"/>
      <c r="G38" s="196">
        <f>IF(AND(D38&gt;=TIME(6,0,0),D38&lt;=TIME(8,0,0)),E38,"")</f>
        <v/>
      </c>
      <c r="H38" s="64" t="n"/>
      <c r="I38" s="65">
        <f>ROUND(IF(OR(D38="",E38="",E38=0),0,IF(H38="",MOD(E38-D38,1)*24,MOD(H38-D38,1)*24)),2)</f>
        <v/>
      </c>
      <c r="J38" s="198" t="n"/>
      <c r="K38" s="306" t="n"/>
      <c r="L38" s="181" t="n"/>
      <c r="M38" s="307">
        <f>MAX(0,V38-W38)</f>
        <v/>
      </c>
      <c r="N38" s="66">
        <f>(IF(OR($C38="",$D38=""),0,
 IF(OR($A38="Holiday",$A39="Holiday"),
    IF(ISNUMBER(MATCH(TRIM($B38),{"Phagwah","Good Friday","Easter Monday","Labour Day","Christmas","Eid ul Azha","Romans-2","Globe-12","Neptune P1"},0)),0,$I38),
 IF(AND(NOT(OR($A38="Annual Leave",$A39="Annual Leave")),$A38="Off day"),$I38,
  MAX(0,$I38-$V38)
  ))))+W38</f>
        <v/>
      </c>
      <c r="O38" s="66">
        <f>IF(AND(OR($A38="Holiday",$A39="Holiday"),
        ISNUMBER(MATCH(TRIM($B38),{"Phagwah","Good Friday","Easter Monday","Labour Day","Christmas","Eid ul Azha","Romans-2","Globe-12","Neptune P1"},0))),
   $I38,0)</f>
        <v/>
      </c>
      <c r="P38" s="66">
        <f>IF(OR($O$7="Canteen",$O$7="Head Office"),0,IF($I38&lt;=0,0,IF(OR(OR(TRIM($J38)="Hebrews",TRIM($J38)="Romans",TRIM($J38)="Romans-2",TRIM($J38)="Globe",TRIM($J38)="Globe-12",TRIM($J38)="Neptune P1"),AND($I39&gt;0,OR(TRIM($J39)="Hebrews",TRIM($J39)="Romans",TRIM($J39)="Romans-2",TRIM($J39)="Globe",TRIM($J39)="Globe-12",TRIM($J39)="Neptune P1"))),1,0)))</f>
        <v/>
      </c>
      <c r="Q38" s="67" t="n"/>
      <c r="R38" s="66">
        <f>IF(OR($O$7="Canteen",$O$7="Head Office"),0,IF(
  AND(
    SUMIFS(I:I, C:C, C38) &gt;= 8,
    COUNTIFS(C$14:C38, C38)=1,
    OR(
      TEXT(D38,"hh:mm:ss")="07:00:00",
      TEXT(D38,"hh:mm:ss")="15:00:00",
      TEXT(D38,"hh:mm:ss")="23:00:00",
      TEXT(D39,"hh:mm:ss")="07:00:00",
      TEXT(D39,"hh:mm:ss")="15:00:00",
      TEXT(D39,"hh:mm:ss")="23:00:00"
    )
  ),
  1,
  0
))</f>
        <v/>
      </c>
      <c r="S38" s="66">
        <f>IF(OR($A38="Annual Leave",$A39="Annual Leave"),IF($A38="Annual Leave",8,0),0)</f>
        <v/>
      </c>
      <c r="T38" s="68" t="n"/>
      <c r="U38" s="144">
        <f>MAX(0,40-Y38)</f>
        <v/>
      </c>
      <c r="V38" s="351">
        <f>IF(OR($C38="",$D38=""),0,
 IF(OR($A38="Holiday",$A39="Holiday"),0,
 IF(AND(NOT(OR($A38="Annual Leave",$A39="Annual Leave")),$A38="Off day"),0,
  IF($I38+$I39&gt;=8,IF($I38&gt;=8,8,$I38),$I38)
  )))</f>
        <v/>
      </c>
      <c r="W38" s="351">
        <f>MAX(0,V38-U38)</f>
        <v/>
      </c>
      <c r="X38" s="351">
        <f>IF(C38="","",C38-WEEKDAY(C38,1)+1)</f>
        <v/>
      </c>
      <c r="Y38" s="351">
        <f>SUMPRODUCT(($X$14:$X37=X38)*(($V$14:$V37)+($O$14:$O37)))+IF(X38=X14,$L$11,0)</f>
        <v/>
      </c>
      <c r="Z38" s="351" t="n"/>
      <c r="AA38" s="351" t="n"/>
      <c r="AB38" s="351" t="n"/>
      <c r="AC38" s="351" t="n"/>
      <c r="AD38" s="351" t="n"/>
      <c r="AE38" s="351" t="n"/>
      <c r="AF38" s="351" t="n"/>
    </row>
    <row r="39" ht="24" customHeight="1" s="348" thickBot="1">
      <c r="A39" s="194" t="inlineStr">
        <is>
          <t>On Day</t>
        </is>
      </c>
      <c r="B39" s="199" t="n"/>
      <c r="C39" s="104">
        <f>C38</f>
        <v/>
      </c>
      <c r="D39" s="69" t="n"/>
      <c r="E39" s="200">
        <f>IF(D39="", "",
 IF(D39=TIME(0,0,0), 0,
 IF(AND(D39&gt;=TIME(0,0,1), D39&lt;=TIME(2,0,0)), TIME(7,0,0),
 IF(AND(D39&gt;=TIME(6,0,0), D39&lt;=TIME(8,0,0)), TIME(12,0,0),
 IF(AND(D39&gt;TIME(8,0,0), D39&lt;=TIME(13,59,0)), TIME(15,0,0),
 IF(AND(D39&gt;=TIME(14,0,0), D39&lt;=TIME(17,59,0)), TIME(21,0,0),
 IF(AND(D39&gt;=TIME(18,0,0), D39&lt;=TIME(21,59,0)), TIME(0,0,0),
 IF(AND(D39&gt;=TIME(22,0,0), D39&lt;=TIME(23,59,59)), TIME(7,0,0), ""))))))))</f>
        <v/>
      </c>
      <c r="F39" s="201" t="n"/>
      <c r="G39" s="200">
        <f>IF(AND(D39&gt;=TIME(6,0,0),D39&lt;=TIME(8,0,0)),E39,"")</f>
        <v/>
      </c>
      <c r="H39" s="69" t="n"/>
      <c r="I39" s="70">
        <f>ROUND(IF(OR(D39="",E39="",E39=0),0,IF(H39="",MOD(E39-D39,1)*24,MOD(H39-D39,1)*24)),2)</f>
        <v/>
      </c>
      <c r="J39" s="198" t="n"/>
      <c r="K39" s="306" t="n"/>
      <c r="L39" s="183" t="n"/>
      <c r="M39" s="307">
        <f>MAX(0,V39-W39)</f>
        <v/>
      </c>
      <c r="N39" s="71">
        <f>(IF(OR($C39="",$D39=""),0,
 IF(OR($A38="Holiday",$A39="Holiday"),
    IF(ISNUMBER(MATCH(TRIM($B39),{"Phagwah","Good Friday","Easter Monday","Labour Day","Christmas","Eid ul Azha","Romans-2","Globe-12","Neptune P1"},0)),0,$I39),
 IF(AND(NOT(OR($A38="Annual Leave",$A39="Annual Leave")),$A39="Off day"),$I39,
  MAX(0,$I39-$V39)
  ))))+W39</f>
        <v/>
      </c>
      <c r="O39" s="71">
        <f>IF(AND(OR($A38="Holiday",$A39="Holiday"),
        ISNUMBER(MATCH(TRIM($B39),{"Phagwah","Good Friday","Easter Monday","Labour Day","Christmas","Eid ul Azha","Romans-2","Globe-12","Neptune P1"},0))),
   $I39,0)</f>
        <v/>
      </c>
      <c r="P39" s="71">
        <f>IF(OR($O$7="Canteen",$O$7="Head Office"),0,IF($I39&lt;=0,0,IF(AND($I38&lt;=0,OR(TRIM($J39)="Hebrews",TRIM($J39)="Romans",TRIM($J39)="Romans-2",TRIM($J39)="Globe",TRIM($J39)="Globe-12",TRIM($J39)="Neptune P1")),1,0)))</f>
        <v/>
      </c>
      <c r="Q39" s="72" t="n"/>
      <c r="R39" s="71">
        <f>IF(OR($O$7="Canteen",$O$7="Head Office"),0,IF(
  AND(
    SUMIFS(I:I, C:C, C39) &gt;= 8,
    COUNTIFS(C$14:C39, C39)=1,
    OR(
      TEXT(D39,"hh:mm:ss")="07:00:00",
      TEXT(D39,"hh:mm:ss")="15:00:00",
      TEXT(D39,"hh:mm:ss")="23:00:00",
      TEXT(D40,"hh:mm:ss")="07:00:00",
      TEXT(D40,"hh:mm:ss")="15:00:00",
      TEXT(D40,"hh:mm:ss")="23:00:00"
    )
  ),
  1,
  0
))</f>
        <v/>
      </c>
      <c r="S39" s="71">
        <f>IF(OR($A38="Annual Leave",$A39="Annual Leave"),IF(AND($A38&lt;&gt;"Annual Leave",$A39="Annual Leave"),8,0),0)</f>
        <v/>
      </c>
      <c r="T39" s="73" t="n"/>
      <c r="U39" s="144">
        <f>MAX(0,40-Y39)</f>
        <v/>
      </c>
      <c r="V39" s="351">
        <f>IF(OR($C39="",$D39=""),0,
 IF(OR($A38="Holiday",$A39="Holiday"),0,
 IF(AND(NOT(OR($A38="Annual Leave",$A39="Annual Leave")),$A39="Off day"),0,
  IF($I38+$I39&gt;=8,IF($I38&gt;=8,0,8-$I38),$I39)
  )))</f>
        <v/>
      </c>
      <c r="W39" s="351">
        <f>MAX(0,V39-U39)</f>
        <v/>
      </c>
      <c r="X39" s="351">
        <f>IF(C39="","",C39-WEEKDAY(C39,1)+1)</f>
        <v/>
      </c>
      <c r="Y39" s="351">
        <f>SUMPRODUCT(($X$14:$X38=X39)*(($V$14:$V38)+($O$14:$O38)))+IF(X39=X14,$L$11,0)</f>
        <v/>
      </c>
      <c r="Z39" s="351" t="n"/>
      <c r="AA39" s="351" t="n"/>
      <c r="AB39" s="351" t="n"/>
      <c r="AC39" s="351" t="n"/>
      <c r="AD39" s="351" t="n"/>
      <c r="AE39" s="351" t="n"/>
      <c r="AF39" s="351" t="n"/>
    </row>
    <row r="40" ht="24" customHeight="1" s="348" thickBot="1">
      <c r="A40" s="202" t="inlineStr">
        <is>
          <t>On Day</t>
        </is>
      </c>
      <c r="B40" s="203" t="n"/>
      <c r="C40" s="105">
        <f>C38+1</f>
        <v/>
      </c>
      <c r="D40" s="74" t="n"/>
      <c r="E40" s="204">
        <f>IF(D40="", "",
 IF(D40=TIME(0,0,0), 0,
 IF(AND(D40&gt;=TIME(0,0,1), D40&lt;=TIME(2,0,0)), TIME(7,0,0),
 IF(AND(D40&gt;=TIME(6,0,0), D40&lt;=TIME(8,0,0)), TIME(12,0,0),
 IF(AND(D40&gt;TIME(8,0,0), D40&lt;=TIME(13,59,0)), TIME(15,0,0),
 IF(AND(D40&gt;=TIME(14,0,0), D40&lt;=TIME(17,59,0)), TIME(21,0,0),
 IF(AND(D40&gt;=TIME(18,0,0), D40&lt;=TIME(21,59,0)), TIME(0,0,0),
 IF(AND(D40&gt;=TIME(22,0,0), D40&lt;=TIME(23,59,59)), TIME(7,0,0), ""))))))))</f>
        <v/>
      </c>
      <c r="F40" s="205" t="n"/>
      <c r="G40" s="204">
        <f>IF(AND(D40&gt;=TIME(6,0,0),D40&lt;=TIME(8,0,0)),E40,"")</f>
        <v/>
      </c>
      <c r="H40" s="74" t="n"/>
      <c r="I40" s="106">
        <f>ROUND(IF(OR(D40="",E40="",E40=0),0,IF(H40="",MOD(E40-D40,1)*24,MOD(H40-D40,1)*24)),2)</f>
        <v/>
      </c>
      <c r="J40" s="206" t="n"/>
      <c r="K40" s="308" t="n"/>
      <c r="L40" s="189" t="n"/>
      <c r="M40" s="309">
        <f>MAX(0,V40-W40)</f>
        <v/>
      </c>
      <c r="N40" s="75">
        <f>(IF(OR($C40="",$D40=""),0,
 IF(OR($A40="Holiday",$A41="Holiday"),
    IF(ISNUMBER(MATCH(TRIM($B40),{"Phagwah","Good Friday","Easter Monday","Labour Day","Christmas","Eid ul Azha","Romans-2","Globe-12","Neptune P1"},0)),0,$I40),
 IF(AND(NOT(OR($A40="Annual Leave",$A41="Annual Leave")),$A40="Off day"),$I40,
  MAX(0,$I40-$V40)
  ))))+W40</f>
        <v/>
      </c>
      <c r="O40" s="75">
        <f>IF(AND(OR($A40="Holiday",$A41="Holiday"),
        ISNUMBER(MATCH(TRIM($B40),{"Phagwah","Good Friday","Easter Monday","Labour Day","Christmas","Eid ul Azha","Romans-2","Globe-12","Neptune P1"},0))),
   $I40,0)</f>
        <v/>
      </c>
      <c r="P40" s="75">
        <f>IF(OR($O$7="Canteen",$O$7="Head Office"),0,IF($I40&lt;=0,0,IF(OR(OR(TRIM($J40)="Hebrews",TRIM($J40)="Romans",TRIM($J40)="Romans-2",TRIM($J40)="Globe",TRIM($J40)="Globe-12",TRIM($J40)="Neptune P1"),AND($I41&gt;0,OR(TRIM($J41)="Hebrews",TRIM($J41)="Romans",TRIM($J41)="Romans-2",TRIM($J41)="Globe",TRIM($J41)="Globe-12",TRIM($J41)="Neptune P1"))),1,0)))</f>
        <v/>
      </c>
      <c r="Q40" s="76" t="n"/>
      <c r="R40" s="75">
        <f>IF(OR($O$7="Canteen",$O$7="Head Office"),0,IF(
  AND(
    SUMIFS(I:I, C:C, C40) &gt;= 8,
    COUNTIFS(C$14:C40, C40)=1,
    OR(
      TEXT(D40,"hh:mm:ss")="07:00:00",
      TEXT(D40,"hh:mm:ss")="15:00:00",
      TEXT(D40,"hh:mm:ss")="23:00:00",
      TEXT(D41,"hh:mm:ss")="07:00:00",
      TEXT(D41,"hh:mm:ss")="15:00:00",
      TEXT(D41,"hh:mm:ss")="23:00:00"
    )
  ),
  1,
  0
))</f>
        <v/>
      </c>
      <c r="S40" s="75">
        <f>IF(OR($A40="Annual Leave",$A41="Annual Leave"),IF($A40="Annual Leave",8,0),0)</f>
        <v/>
      </c>
      <c r="T40" s="107" t="n"/>
      <c r="U40" s="144">
        <f>MAX(0,40-Y40)</f>
        <v/>
      </c>
      <c r="V40" s="351">
        <f>IF(OR($C40="",$D40=""),0,
 IF(OR($A40="Holiday",$A41="Holiday"),0,
 IF(AND(NOT(OR($A40="Annual Leave",$A41="Annual Leave")),$A40="Off day"),0,
  IF($I40+$I41&gt;=8,IF($I40&gt;=8,8,$I40),$I40)
  )))</f>
        <v/>
      </c>
      <c r="W40" s="351">
        <f>MAX(0,V40-U40)</f>
        <v/>
      </c>
      <c r="X40" s="351">
        <f>IF(C40="","",C40-WEEKDAY(C40,1)+1)</f>
        <v/>
      </c>
      <c r="Y40" s="351">
        <f>SUMPRODUCT(($X$14:$X39=X40)*(($V$14:$V39)+($O$14:$O39)))+IF(X40=X14,$L$11,0)</f>
        <v/>
      </c>
      <c r="Z40" s="351" t="n"/>
      <c r="AA40" s="351" t="n"/>
      <c r="AB40" s="351" t="n"/>
      <c r="AC40" s="351" t="n"/>
      <c r="AD40" s="351" t="n"/>
      <c r="AE40" s="351" t="n"/>
      <c r="AF40" s="351" t="n"/>
    </row>
    <row r="41" ht="24" customHeight="1" s="348" thickBot="1">
      <c r="A41" s="202" t="inlineStr">
        <is>
          <t>On Day</t>
        </is>
      </c>
      <c r="B41" s="310" t="n"/>
      <c r="C41" s="105">
        <f>C40</f>
        <v/>
      </c>
      <c r="D41" s="311" t="n"/>
      <c r="E41" s="312">
        <f>IF(D41="", "",
 IF(D41=TIME(0,0,0), 0,
 IF(AND(D41&gt;=TIME(0,0,1), D41&lt;=TIME(2,0,0)), TIME(7,0,0),
 IF(AND(D41&gt;=TIME(6,0,0), D41&lt;=TIME(8,0,0)), TIME(12,0,0),
 IF(AND(D41&gt;TIME(8,0,0), D41&lt;=TIME(13,59,0)), TIME(15,0,0),
 IF(AND(D41&gt;=TIME(14,0,0), D41&lt;=TIME(17,59,0)), TIME(21,0,0),
 IF(AND(D41&gt;=TIME(18,0,0), D41&lt;=TIME(21,59,0)), TIME(0,0,0),
 IF(AND(D41&gt;=TIME(22,0,0), D41&lt;=TIME(23,59,59)), TIME(7,0,0), ""))))))))</f>
        <v/>
      </c>
      <c r="F41" s="205" t="n"/>
      <c r="G41" s="312">
        <f>IF(AND(D41&gt;=TIME(6,0,0),D41&lt;=TIME(8,0,0)),E41,"")</f>
        <v/>
      </c>
      <c r="H41" s="311" t="n"/>
      <c r="I41" s="106">
        <f>ROUND(IF(OR(D41="",E41="",E41=0),0,IF(H41="",MOD(E41-D41,1)*24,MOD(H41-D41,1)*24)),2)</f>
        <v/>
      </c>
      <c r="J41" s="207" t="n"/>
      <c r="K41" s="308" t="n"/>
      <c r="L41" s="189" t="n"/>
      <c r="M41" s="309">
        <f>MAX(0,V41-W41)</f>
        <v/>
      </c>
      <c r="N41" s="313">
        <f>(IF(OR($C41="",$D41=""),0,
 IF(OR($A40="Holiday",$A41="Holiday"),
    IF(ISNUMBER(MATCH(TRIM($B41),{"Phagwah","Good Friday","Easter Monday","Labour Day","Christmas","Eid ul Azha","Romans-2","Globe-12","Neptune P1"},0)),0,$I41),
 IF(AND(NOT(OR($A40="Annual Leave",$A41="Annual Leave")),$A41="Off day"),$I41,
  MAX(0,$I41-$V41)
  ))))+W41</f>
        <v/>
      </c>
      <c r="O41" s="313">
        <f>IF(AND(OR($A40="Holiday",$A41="Holiday"),
        ISNUMBER(MATCH(TRIM($B41),{"Phagwah","Good Friday","Easter Monday","Labour Day","Christmas","Eid ul Azha","Romans-2","Globe-12","Neptune P1"},0))),
   $I41,0)</f>
        <v/>
      </c>
      <c r="P41" s="313">
        <f>IF(OR($O$7="Canteen",$O$7="Head Office"),0,IF($I41&lt;=0,0,IF(AND($I40&lt;=0,OR(TRIM($J41)="Hebrews",TRIM($J41)="Romans",TRIM($J41)="Romans-2",TRIM($J41)="Globe",TRIM($J41)="Globe-12",TRIM($J41)="Neptune P1")),1,0)))</f>
        <v/>
      </c>
      <c r="Q41" s="314" t="n"/>
      <c r="R41" s="313">
        <f>IF(OR($O$7="Canteen",$O$7="Head Office"),0,IF(
  AND(
    SUMIFS(I:I, C:C, C41) &gt;= 8,
    COUNTIFS(C$14:C41, C41)=1,
    OR(
      TEXT(D41,"hh:mm:ss")="07:00:00",
      TEXT(D41,"hh:mm:ss")="15:00:00",
      TEXT(D41,"hh:mm:ss")="23:00:00",
      TEXT(D42,"hh:mm:ss")="07:00:00",
      TEXT(D42,"hh:mm:ss")="15:00:00",
      TEXT(D42,"hh:mm:ss")="23:00:00"
    )
  ),
  1,
  0
))</f>
        <v/>
      </c>
      <c r="S41" s="313">
        <f>IF(OR($A40="Annual Leave",$A41="Annual Leave"),IF(AND($A40&lt;&gt;"Annual Leave",$A41="Annual Leave"),8,0),0)</f>
        <v/>
      </c>
      <c r="T41" s="315" t="n"/>
      <c r="U41" s="144">
        <f>MAX(0,40-Y41)</f>
        <v/>
      </c>
      <c r="V41" s="351">
        <f>IF(OR($C41="",$D41=""),0,
 IF(OR($A40="Holiday",$A41="Holiday"),0,
 IF(AND(NOT(OR($A40="Annual Leave",$A41="Annual Leave")),$A41="Off day"),0,
  IF($I40+$I41&gt;=8,IF($I40&gt;=8,0,8-$I40),$I41)
  )))</f>
        <v/>
      </c>
      <c r="W41" s="351">
        <f>MAX(0,V41-U41)</f>
        <v/>
      </c>
      <c r="X41" s="351">
        <f>IF(C41="","",C41-WEEKDAY(C41,1)+1)</f>
        <v/>
      </c>
      <c r="Y41" s="351">
        <f>SUMPRODUCT(($X$14:$X40=X41)*(($V$14:$V40)+($O$14:$O40)))+IF(X41=X14,$L$11,0)</f>
        <v/>
      </c>
      <c r="Z41" s="351" t="n"/>
      <c r="AA41" s="351" t="n"/>
      <c r="AB41" s="351" t="n"/>
      <c r="AC41" s="351" t="n"/>
      <c r="AD41" s="351" t="n"/>
      <c r="AE41" s="351" t="n"/>
      <c r="AF41" s="351" t="n"/>
    </row>
    <row r="42" ht="24" customHeight="1" s="348" thickBot="1">
      <c r="A42" s="208" t="inlineStr">
        <is>
          <t>On Day</t>
        </is>
      </c>
      <c r="B42" s="209" t="n"/>
      <c r="C42" s="108">
        <f>C40+1</f>
        <v/>
      </c>
      <c r="D42" s="77" t="n"/>
      <c r="E42" s="210">
        <f>IF(D42="", "",
 IF(D42=TIME(0,0,0), 0,
 IF(AND(D42&gt;=TIME(0,0,1), D42&lt;=TIME(2,0,0)), TIME(7,0,0),
 IF(AND(D42&gt;=TIME(6,0,0), D42&lt;=TIME(8,0,0)), TIME(12,0,0),
 IF(AND(D42&gt;TIME(8,0,0), D42&lt;=TIME(13,59,0)), TIME(15,0,0),
 IF(AND(D42&gt;=TIME(14,0,0), D42&lt;=TIME(17,59,0)), TIME(21,0,0),
 IF(AND(D42&gt;=TIME(18,0,0), D42&lt;=TIME(21,59,0)), TIME(0,0,0),
 IF(AND(D42&gt;=TIME(22,0,0), D42&lt;=TIME(23,59,59)), TIME(7,0,0), ""))))))))</f>
        <v/>
      </c>
      <c r="F42" s="211" t="n"/>
      <c r="G42" s="210">
        <f>IF(AND(D42&gt;=TIME(6,0,0),D42&lt;=TIME(8,0,0)),E42,"")</f>
        <v/>
      </c>
      <c r="H42" s="77" t="n"/>
      <c r="I42" s="16">
        <f>ROUND(IF(OR(D42="",E42="",E42=0),0,IF(H42="",MOD(E42-D42,1)*24,MOD(H42-D42,1)*24)),2)</f>
        <v/>
      </c>
      <c r="J42" s="212" t="n"/>
      <c r="K42" s="316" t="n"/>
      <c r="L42" s="181" t="n"/>
      <c r="M42" s="317">
        <f>MAX(0,V42-W42)</f>
        <v/>
      </c>
      <c r="N42" s="17">
        <f>(IF(OR($C42="",$D42=""),0,
 IF(OR($A42="Holiday",$A43="Holiday"),
    IF(ISNUMBER(MATCH(TRIM($B42),{"Phagwah","Good Friday","Easter Monday","Labour Day","Christmas","Eid ul Azha","Romans-2","Globe-12","Neptune P1"},0)),0,$I42),
 IF(AND(NOT(OR($A42="Annual Leave",$A43="Annual Leave")),$A42="Off day"),$I42,
  MAX(0,$I42-$V42)
  ))))+W42</f>
        <v/>
      </c>
      <c r="O42" s="213">
        <f>IF(AND(OR($A42="Holiday",$A43="Holiday"),
        ISNUMBER(MATCH(TRIM($B42),{"Phagwah","Good Friday","Easter Monday","Labour Day","Christmas","Eid ul Azha","Romans-2","Globe-12","Neptune P1"},0))),
   $I42,0)</f>
        <v/>
      </c>
      <c r="P42" s="17">
        <f>IF(OR($O$7="Canteen",$O$7="Head Office"),0,IF($I42&lt;=0,0,IF(OR(OR(TRIM($J42)="Hebrews",TRIM($J42)="Romans",TRIM($J42)="Romans-2",TRIM($J42)="Globe",TRIM($J42)="Globe-12",TRIM($J42)="Neptune P1"),AND($I43&gt;0,OR(TRIM($J43)="Hebrews",TRIM($J43)="Romans",TRIM($J43)="Romans-2",TRIM($J43)="Globe",TRIM($J43)="Globe-12",TRIM($J43)="Neptune P1"))),1,0)))</f>
        <v/>
      </c>
      <c r="Q42" s="78" t="n"/>
      <c r="R42" s="213">
        <f>IF(OR($O$7="Canteen",$O$7="Head Office"),0,IF(
  AND(
    SUMIFS(I:I, C:C, C42) &gt;= 8,
    COUNTIFS(C$14:C42, C42)=1,
    OR(
      TEXT(D42,"hh:mm:ss")="07:00:00",
      TEXT(D42,"hh:mm:ss")="15:00:00",
      TEXT(D42,"hh:mm:ss")="23:00:00",
      TEXT(D43,"hh:mm:ss")="07:00:00",
      TEXT(D43,"hh:mm:ss")="15:00:00",
      TEXT(D43,"hh:mm:ss")="23:00:00"
    )
  ),
  1,
  0
))</f>
        <v/>
      </c>
      <c r="S42" s="213">
        <f>IF(OR($A42="Annual Leave",$A43="Annual Leave"),IF($A42="Annual Leave",8,0),0)</f>
        <v/>
      </c>
      <c r="T42" s="79" t="n"/>
      <c r="U42" s="144">
        <f>MAX(0,40-Y42)</f>
        <v/>
      </c>
      <c r="V42" s="351">
        <f>IF(OR($C42="",$D42=""),0,
 IF(OR($A42="Holiday",$A43="Holiday"),0,
 IF(AND(NOT(OR($A42="Annual Leave",$A43="Annual Leave")),$A42="Off day"),0,
  IF($I42+$I43&gt;=8,IF($I42&gt;=8,8,$I42),$I42)
  )))</f>
        <v/>
      </c>
      <c r="W42" s="351">
        <f>MAX(0,V42-U42)</f>
        <v/>
      </c>
      <c r="X42" s="351">
        <f>IF(C42="","",C42-WEEKDAY(C42,1)+1)</f>
        <v/>
      </c>
      <c r="Y42" s="351">
        <f>SUMPRODUCT(($X$14:$X41=X42)*(($V$14:$V41)+($O$14:$O41)))+IF(X42=X14,$L$11,0)</f>
        <v/>
      </c>
      <c r="Z42" s="351" t="n"/>
      <c r="AA42" s="351" t="n"/>
      <c r="AB42" s="351" t="n"/>
      <c r="AC42" s="351" t="n"/>
      <c r="AD42" s="351" t="n"/>
      <c r="AE42" s="351" t="n"/>
      <c r="AF42" s="351" t="n"/>
    </row>
    <row r="43" ht="24" customHeight="1" s="348" thickBot="1">
      <c r="A43" s="208" t="inlineStr">
        <is>
          <t>On Day</t>
        </is>
      </c>
      <c r="B43" s="214" t="n"/>
      <c r="C43" s="109">
        <f>C42</f>
        <v/>
      </c>
      <c r="D43" s="18" t="n"/>
      <c r="E43" s="215">
        <f>IF(D43="", "",
 IF(D43=TIME(0,0,0), 0,
 IF(AND(D43&gt;=TIME(0,0,1), D43&lt;=TIME(2,0,0)), TIME(7,0,0),
 IF(AND(D43&gt;=TIME(6,0,0), D43&lt;=TIME(8,0,0)), TIME(12,0,0),
 IF(AND(D43&gt;TIME(8,0,0), D43&lt;=TIME(13,59,0)), TIME(15,0,0),
 IF(AND(D43&gt;=TIME(14,0,0), D43&lt;=TIME(17,59,0)), TIME(21,0,0),
 IF(AND(D43&gt;=TIME(18,0,0), D43&lt;=TIME(21,59,0)), TIME(0,0,0),
 IF(AND(D43&gt;=TIME(22,0,0), D43&lt;=TIME(23,59,59)), TIME(7,0,0), ""))))))))</f>
        <v/>
      </c>
      <c r="F43" s="216" t="n"/>
      <c r="G43" s="215">
        <f>IF(AND(D43&gt;=TIME(6,0,0),D43&lt;=TIME(8,0,0)),E43,"")</f>
        <v/>
      </c>
      <c r="H43" s="18" t="n"/>
      <c r="I43" s="19">
        <f>ROUND(IF(OR(D43="",E43="",E43=0),0,IF(H43="",MOD(E43-D43,1)*24,MOD(H43-D43,1)*24)),2)</f>
        <v/>
      </c>
      <c r="J43" s="212" t="n"/>
      <c r="K43" s="316" t="n"/>
      <c r="L43" s="183" t="n"/>
      <c r="M43" s="317">
        <f>MAX(0,V43-W43)</f>
        <v/>
      </c>
      <c r="N43" s="20">
        <f>(IF(OR($C43="",$D43=""),0,
 IF(OR($A42="Holiday",$A43="Holiday"),
    IF(ISNUMBER(MATCH(TRIM($B43),{"Phagwah","Good Friday","Easter Monday","Labour Day","Christmas","Eid ul Azha","Romans-2","Globe-12","Neptune P1"},0)),0,$I43),
 IF(AND(NOT(OR($A42="Annual Leave",$A43="Annual Leave")),$A43="Off day"),$I43,
  MAX(0,$I43-$V43)
  ))))+W43</f>
        <v/>
      </c>
      <c r="O43" s="20">
        <f>IF(AND(OR($A42="Holiday",$A43="Holiday"),
        ISNUMBER(MATCH(TRIM($B43),{"Phagwah","Good Friday","Easter Monday","Labour Day","Christmas","Eid ul Azha","Romans-2","Globe-12","Neptune P1"},0))),
   $I43,0)</f>
        <v/>
      </c>
      <c r="P43" s="20">
        <f>IF(OR($O$7="Canteen",$O$7="Head Office"),0,IF($I43&lt;=0,0,IF(AND($I42&lt;=0,OR(TRIM($J43)="Hebrews",TRIM($J43)="Romans",TRIM($J43)="Romans-2",TRIM($J43)="Globe",TRIM($J43)="Globe-12",TRIM($J43)="Neptune P1")),1,0)))</f>
        <v/>
      </c>
      <c r="Q43" s="21" t="n"/>
      <c r="R43" s="20">
        <f>IF(OR($O$7="Canteen",$O$7="Head Office"),0,IF(
  AND(
    SUMIFS(I:I, C:C, C43) &gt;= 8,
    COUNTIFS(C$14:C43, C43)=1,
    OR(
      TEXT(D43,"hh:mm:ss")="07:00:00",
      TEXT(D43,"hh:mm:ss")="15:00:00",
      TEXT(D43,"hh:mm:ss")="23:00:00",
      TEXT(D49,"hh:mm:ss")="07:00:00",
      TEXT(D49,"hh:mm:ss")="15:00:00",
      TEXT(D49,"hh:mm:ss")="23:00:00"
    )
  ),
  1,
  0
))</f>
        <v/>
      </c>
      <c r="S43" s="20">
        <f>IF(OR($A42="Annual Leave",$A43="Annual Leave"),IF(AND($A42&lt;&gt;"Annual Leave",$A43="Annual Leave"),8,0),0)</f>
        <v/>
      </c>
      <c r="T43" s="22" t="n"/>
      <c r="U43" s="144">
        <f>MAX(0,40-Y43)</f>
        <v/>
      </c>
      <c r="V43" s="351">
        <f>IF(OR($C43="",$D43=""),0,
 IF(OR($A42="Holiday",$A43="Holiday"),0,
 IF(AND(NOT(OR($A42="Annual Leave",$A43="Annual Leave")),$A43="Off day"),0,
  IF($I42+$I43&gt;=8,IF($I42&gt;=8,0,8-$I42),$I43)
  )))</f>
        <v/>
      </c>
      <c r="W43" s="351">
        <f>MAX(0,V43-U43)</f>
        <v/>
      </c>
      <c r="X43" s="351">
        <f>IF(C43="","",C43-WEEKDAY(C43,1)+1)</f>
        <v/>
      </c>
      <c r="Y43" s="351">
        <f>SUMPRODUCT(($X$14:$X42=X43)*(($V$14:$V42)+($O$14:$O42)))+IF(X43=X14,$L$11,0)</f>
        <v/>
      </c>
      <c r="Z43" s="351" t="n"/>
      <c r="AA43" s="351" t="n"/>
      <c r="AB43" s="351" t="n"/>
      <c r="AC43" s="351" t="n"/>
      <c r="AD43" s="351" t="n"/>
      <c r="AE43" s="351" t="n"/>
      <c r="AF43" s="351" t="n"/>
    </row>
    <row r="44" ht="24" customHeight="1" s="348" thickBot="1">
      <c r="A44" s="176" t="n"/>
      <c r="B44" s="176" t="n"/>
      <c r="C44" s="217" t="n"/>
      <c r="D44" s="110" t="n"/>
      <c r="E44" s="110" t="n"/>
      <c r="F44" s="218" t="n"/>
      <c r="G44" s="110" t="n"/>
      <c r="H44" s="110" t="n"/>
      <c r="I44" s="219" t="n"/>
      <c r="J44" s="219" t="n"/>
      <c r="K44" s="219" t="n"/>
      <c r="L44" s="219" t="n"/>
      <c r="M44" s="111">
        <f>MAX(0,V44-W44)</f>
        <v/>
      </c>
      <c r="N44" s="112">
        <f>(IF(OR($C44="",$D44=""),0,
 IF(OR($A44="Holiday",$A45="Holiday"),
    IF(ISNUMBER(MATCH(TRIM($B44),{"Phagwah","Good Friday","Easter Monday","Labour Day","Christmas","Eid ul Azha","Romans-2","Globe-12","Neptune P1"},0)),0,$I44),
 IF(AND(NOT(OR($A44="Annual Leave",$A45="Annual Leave")),$A44="Off day"),$I44,
  MAX(0,$I44-$V44)
  ))))+W44</f>
        <v/>
      </c>
      <c r="O44" s="112">
        <f>IF(AND(OR($A44="Holiday",$A45="Holiday"),
        ISNUMBER(MATCH(TRIM($B44),{"Phagwah","Good Friday","Easter Monday","Labour Day","Christmas","Eid ul Azha","Romans-2","Globe-12","Neptune P1"},0))),
   $I44,0)</f>
        <v/>
      </c>
      <c r="P44" s="112">
        <f>IF(OR($O$7="Canteen",$O$7="Head Office"),0,IF($I44&lt;=0,0,IF(OR(OR(TRIM($J44)="Hebrews",TRIM($J44)="Romans",TRIM($J44)="Romans-2",TRIM($J44)="Globe",TRIM($J44)="Globe-12",TRIM($J44)="Neptune P1"),AND($I45&gt;0,OR(TRIM($J45)="Hebrews",TRIM($J45)="Romans",TRIM($J45)="Romans-2",TRIM($J45)="Globe",TRIM($J45)="Globe-12",TRIM($J45)="Neptune P1"))),1,0)))</f>
        <v/>
      </c>
      <c r="Q44" s="113" t="n"/>
      <c r="R44" s="113" t="n"/>
      <c r="S44" s="112">
        <f>IF(OR($A44="Annual Leave",$A45="Annual Leave"),IF($A44="Annual Leave",8,0),0)</f>
        <v/>
      </c>
      <c r="T44" s="114" t="n"/>
      <c r="U44" s="144">
        <f>MAX(0,40-Y44)</f>
        <v/>
      </c>
      <c r="V44" s="351">
        <f>IF(OR($C44="",$D44=""),0,
 IF(OR($A44="Holiday",$A45="Holiday"),0,
 IF(AND(NOT(OR($A44="Annual Leave",$A45="Annual Leave")),$A44="Off day"),0,
  IF($I44+$I45&gt;=8,IF($I44&gt;=8,8,$I44),$I44)
  )))</f>
        <v/>
      </c>
      <c r="W44" s="351">
        <f>MAX(0,V44-U44)</f>
        <v/>
      </c>
      <c r="X44" s="351">
        <f>IF(C44="","",C44-WEEKDAY(C44,1)+1)</f>
        <v/>
      </c>
      <c r="Y44" s="351">
        <f>SUMPRODUCT(($X$14:$X43=X44)*(($V$14:$V43)+($O$14:$O43)))+IF(X44=X14,$L$11,0)</f>
        <v/>
      </c>
      <c r="Z44" s="351" t="n"/>
      <c r="AA44" s="351" t="n"/>
      <c r="AB44" s="351" t="n"/>
      <c r="AC44" s="351" t="n"/>
      <c r="AD44" s="351" t="n"/>
      <c r="AE44" s="351" t="n"/>
      <c r="AF44" s="351" t="n"/>
    </row>
    <row r="45" ht="24" customHeight="1" s="348" thickBot="1">
      <c r="A45" s="154" t="inlineStr">
        <is>
          <t>On Day</t>
        </is>
      </c>
      <c r="B45" s="318" t="n"/>
      <c r="C45" s="115">
        <f>C42+1</f>
        <v/>
      </c>
      <c r="D45" s="319" t="n"/>
      <c r="E45" s="320">
        <f>IF(D45="", "",
 IF(D45=TIME(0,0,0), 0,
 IF(AND(D45&gt;=TIME(0,0,1), D45&lt;=TIME(2,0,0)), TIME(7,0,0),
 IF(AND(D45&gt;=TIME(6,0,0), D45&lt;=TIME(8,0,0)), TIME(12,0,0),
 IF(AND(D45&gt;TIME(8,0,0), D45&lt;=TIME(13,59,0)), TIME(15,0,0),
 IF(AND(D45&gt;=TIME(14,0,0), D45&lt;=TIME(17,59,0)), TIME(21,0,0),
 IF(AND(D45&gt;=TIME(18,0,0), D45&lt;=TIME(21,59,0)), TIME(0,0,0),
 IF(AND(D45&gt;=TIME(22,0,0), D45&lt;=TIME(23,59,59)), TIME(7,0,0), ""))))))))</f>
        <v/>
      </c>
      <c r="F45" s="321" t="n"/>
      <c r="G45" s="320">
        <f>IF(AND(D45&gt;=TIME(6,0,0),D45&lt;=TIME(8,0,0)),E45,"")</f>
        <v/>
      </c>
      <c r="H45" s="319" t="n"/>
      <c r="I45" s="30">
        <f>ROUND(IF(OR(D45="",E45="",E45=0),0,IF(H45="",MOD(E45-D45,1)*24,MOD(H45-D45,1)*24)),2)</f>
        <v/>
      </c>
      <c r="J45" s="220" t="n"/>
      <c r="K45" s="274" t="n"/>
      <c r="L45" s="181" t="n"/>
      <c r="M45" s="275">
        <f>MAX(0,V45-W45)</f>
        <v/>
      </c>
      <c r="N45" s="322">
        <f>(IF(OR($C45="",$D45=""),0,
 IF(OR($A44="Holiday",$A45="Holiday"),
    IF(ISNUMBER(MATCH(TRIM($B45),{"Phagwah","Good Friday","Easter Monday","Labour Day","Christmas","Eid ul Azha","Romans-2","Globe-12","Neptune P1"},0)),0,$I45),
 IF(AND(NOT(OR($A44="Annual Leave",$A45="Annual Leave")),$A45="Off day"),$I45,
  MAX(0,$I45-$V45)
  ))))+W45</f>
        <v/>
      </c>
      <c r="O45" s="322">
        <f>IF(AND(OR($A44="Holiday",$A45="Holiday"),
        ISNUMBER(MATCH(TRIM($B45),{"Phagwah","Good Friday","Easter Monday","Labour Day","Christmas","Eid ul Azha","Romans-2","Globe-12","Neptune P1"},0))),
   $I45,0)</f>
        <v/>
      </c>
      <c r="P45" s="322">
        <f>IF(OR($O$7="Canteen",$O$7="Head Office"),0,IF($I45&lt;=0,0,IF(AND($I44&lt;=0,OR(TRIM($J45)="Hebrews",TRIM($J45)="Romans",TRIM($J45)="Romans-2",TRIM($J45)="Globe",TRIM($J45)="Globe-12",TRIM($J45)="Neptune P1")),1,0)))</f>
        <v/>
      </c>
      <c r="Q45" s="323" t="n"/>
      <c r="R45" s="322">
        <f>IF(OR($O$7="Canteen",$O$7="Head Office"),0,IF(
  AND(
    SUMIFS(I:I, C:C, C45) &gt;= 8,
    COUNTIFS(C$14:C45, C45)=1,
    OR(
      TEXT(D45,"hh:mm:ss")="07:00:00",
      TEXT(D45,"hh:mm:ss")="15:00:00",
      TEXT(D45,"hh:mm:ss")="23:00:00",
      TEXT(D46,"hh:mm:ss")="07:00:00",
      TEXT(D46,"hh:mm:ss")="15:00:00",
      TEXT(D46,"hh:mm:ss")="23:00:00"
    )
  ),
  1,
  0
))</f>
        <v/>
      </c>
      <c r="S45" s="322">
        <f>IF(OR($A44="Annual Leave",$A45="Annual Leave"),IF(AND($A44&lt;&gt;"Annual Leave",$A45="Annual Leave"),8,0),0)</f>
        <v/>
      </c>
      <c r="T45" s="116" t="n"/>
      <c r="U45" s="144">
        <f>MAX(0,40-Y45)</f>
        <v/>
      </c>
      <c r="V45" s="351">
        <f>IF(OR($C45="",$D45=""),0,
 IF(OR($A44="Holiday",$A45="Holiday"),0,
 IF(AND(NOT(OR($A44="Annual Leave",$A45="Annual Leave")),$A45="Off day"),0,
  IF($I44+$I45&gt;=8,IF($I44&gt;=8,0,8-$I44),$I45)
  )))</f>
        <v/>
      </c>
      <c r="W45" s="351">
        <f>MAX(0,V45-U45)</f>
        <v/>
      </c>
      <c r="X45" s="351">
        <f>IF(C45="","",C45-WEEKDAY(C45,1)+1)</f>
        <v/>
      </c>
      <c r="Y45" s="351">
        <f>SUMPRODUCT(($X$14:$X44=X45)*(($V$14:$V44)+($O$14:$O44)))+IF(X45=X14,$L$11,0)</f>
        <v/>
      </c>
      <c r="Z45" s="351" t="n"/>
      <c r="AA45" s="351" t="n"/>
      <c r="AB45" s="351" t="n"/>
      <c r="AC45" s="351" t="n"/>
      <c r="AD45" s="351" t="n"/>
      <c r="AE45" s="351" t="n"/>
      <c r="AF45" s="351" t="n"/>
    </row>
    <row r="46" ht="24" customHeight="1" s="348" thickBot="1">
      <c r="A46" s="154" t="inlineStr">
        <is>
          <t>On Day</t>
        </is>
      </c>
      <c r="B46" s="305" t="n"/>
      <c r="C46" s="90">
        <f>C45</f>
        <v/>
      </c>
      <c r="D46" s="80" t="n"/>
      <c r="E46" s="221">
        <f>IF(D46="", "",
 IF(D46=TIME(0,0,0), 0,
 IF(AND(D46&gt;=TIME(0,0,1), D46&lt;=TIME(2,0,0)), TIME(7,0,0),
 IF(AND(D46&gt;=TIME(6,0,0), D46&lt;=TIME(8,0,0)), TIME(12,0,0),
 IF(AND(D46&gt;TIME(8,0,0), D46&lt;=TIME(13,59,0)), TIME(15,0,0),
 IF(AND(D46&gt;=TIME(14,0,0), D46&lt;=TIME(17,59,0)), TIME(21,0,0),
 IF(AND(D46&gt;=TIME(18,0,0), D46&lt;=TIME(21,59,0)), TIME(0,0,0),
 IF(AND(D46&gt;=TIME(22,0,0), D46&lt;=TIME(23,59,59)), TIME(7,0,0), ""))))))))</f>
        <v/>
      </c>
      <c r="F46" s="156" t="n"/>
      <c r="G46" s="221">
        <f>IF(AND(D46&gt;=TIME(6,0,0),D46&lt;=TIME(8,0,0)),E46,"")</f>
        <v/>
      </c>
      <c r="H46" s="80" t="n"/>
      <c r="I46" s="30">
        <f>ROUND(IF(OR(D46="",E46="",E46=0),0,IF(H46="",MOD(E46-D46,1)*24,MOD(H46-D46,1)*24)),2)</f>
        <v/>
      </c>
      <c r="J46" s="158" t="n"/>
      <c r="K46" s="274" t="n"/>
      <c r="L46" s="189" t="n"/>
      <c r="M46" s="275">
        <f>MAX(0,V46-W46)</f>
        <v/>
      </c>
      <c r="N46" s="81">
        <f>(IF(OR($C46="",$D46=""),0,
 IF(OR($A46="Holiday",$A47="Holiday"),
    IF(ISNUMBER(MATCH(TRIM($B46),{"Phagwah","Good Friday","Easter Monday","Labour Day","Christmas","Eid ul Azha","Romans-2","Globe-12","Neptune P1"},0)),0,$I46),
 IF(AND(NOT(OR($A46="Annual Leave",$A47="Annual Leave")),$A46="Off day"),$I46,
  MAX(0,$I46-$V46)
  ))))+W46</f>
        <v/>
      </c>
      <c r="O46" s="81">
        <f>IF(AND(OR($A46="Holiday",$A47="Holiday"),
        ISNUMBER(MATCH(TRIM($B46),{"Phagwah","Good Friday","Easter Monday","Labour Day","Christmas","Eid ul Azha","Romans-2","Globe-12","Neptune P1"},0))),
   $I46,0)</f>
        <v/>
      </c>
      <c r="P46" s="81">
        <f>IF(OR($O$7="Canteen",$O$7="Head Office"),0,IF($I46&lt;=0,0,IF(OR(OR(TRIM($J46)="Hebrews",TRIM($J46)="Romans",TRIM($J46)="Romans-2",TRIM($J46)="Globe",TRIM($J46)="Globe-12",TRIM($J46)="Neptune P1"),AND($I47&gt;0,OR(TRIM($J47)="Hebrews",TRIM($J47)="Romans",TRIM($J47)="Romans-2",TRIM($J47)="Globe",TRIM($J47)="Globe-12",TRIM($J47)="Neptune P1"))),1,0)))</f>
        <v/>
      </c>
      <c r="Q46" s="82" t="n"/>
      <c r="R46" s="81">
        <f>IF(OR($O$7="Canteen",$O$7="Head Office"),0,IF(
  AND(
    SUMIFS(I:I, C:C, C46) &gt;= 8,
    COUNTIFS(C$14:C46, C46)=1,
    OR(
      TEXT(D46,"hh:mm:ss")="07:00:00",
      TEXT(D46,"hh:mm:ss")="15:00:00",
      TEXT(D46,"hh:mm:ss")="23:00:00",
      TEXT(D51,"hh:mm:ss")="07:00:00",
      TEXT(D51,"hh:mm:ss")="15:00:00",
      TEXT(D51,"hh:mm:ss")="23:00:00"
    )
  ),
  1,
  0
))</f>
        <v/>
      </c>
      <c r="S46" s="81">
        <f>IF(OR($A46="Annual Leave",$A47="Annual Leave"),IF($A46="Annual Leave",8,0),0)</f>
        <v/>
      </c>
      <c r="T46" s="117" t="n"/>
      <c r="U46" s="144">
        <f>MAX(0,40-Y46)</f>
        <v/>
      </c>
      <c r="V46" s="351">
        <f>IF(OR($C46="",$D46=""),0,
 IF(OR($A46="Holiday",$A47="Holiday"),0,
 IF(AND(NOT(OR($A46="Annual Leave",$A47="Annual Leave")),$A46="Off day"),0,
  IF($I46+$I47&gt;=8,IF($I46&gt;=8,8,$I46),$I46)
  )))</f>
        <v/>
      </c>
      <c r="W46" s="351">
        <f>MAX(0,V46-U46)</f>
        <v/>
      </c>
      <c r="X46" s="351">
        <f>IF(C46="","",C46-WEEKDAY(C46,1)+1)</f>
        <v/>
      </c>
      <c r="Y46" s="351">
        <f>SUMPRODUCT(($X$14:$X45=X46)*(($V$14:$V45)+($O$14:$O45)))+IF(X46=X14,$L$11,0)</f>
        <v/>
      </c>
      <c r="Z46" s="351" t="n"/>
      <c r="AA46" s="351" t="n"/>
      <c r="AB46" s="351" t="n"/>
      <c r="AC46" s="351" t="n"/>
      <c r="AD46" s="351" t="n"/>
      <c r="AE46" s="351" t="n"/>
      <c r="AF46" s="351" t="n"/>
    </row>
    <row r="47" ht="24" customHeight="1" s="348" thickBot="1">
      <c r="A47" s="184" t="inlineStr">
        <is>
          <t>On Day</t>
        </is>
      </c>
      <c r="B47" s="222" t="n"/>
      <c r="C47" s="118">
        <f>C45+1</f>
        <v/>
      </c>
      <c r="D47" s="83" t="n"/>
      <c r="E47" s="223">
        <f>IF(D47="", "",
 IF(D47=TIME(0,0,0), 0,
 IF(AND(D47&gt;=TIME(0,0,1), D47&lt;=TIME(2,0,0)), TIME(7,0,0),
 IF(AND(D47&gt;=TIME(6,0,0), D47&lt;=TIME(8,0,0)), TIME(12,0,0),
 IF(AND(D47&gt;TIME(8,0,0), D47&lt;=TIME(13,59,0)), TIME(15,0,0),
 IF(AND(D47&gt;=TIME(14,0,0), D47&lt;=TIME(17,59,0)), TIME(21,0,0),
 IF(AND(D47&gt;=TIME(18,0,0), D47&lt;=TIME(21,59,0)), TIME(0,0,0),
 IF(AND(D47&gt;=TIME(22,0,0), D47&lt;=TIME(23,59,59)), TIME(7,0,0), ""))))))))</f>
        <v/>
      </c>
      <c r="F47" s="224" t="n"/>
      <c r="G47" s="223">
        <f>IF(AND(D47&gt;=TIME(6,0,0),D47&lt;=TIME(8,0,0)),E47,"")</f>
        <v/>
      </c>
      <c r="H47" s="83" t="n"/>
      <c r="I47" s="23">
        <f>ROUND(IF(OR(D47="",E47="",E47=0),0,IF(H47="",MOD(E47-D47,1)*24,MOD(H47-D47,1)*24)),2)</f>
        <v/>
      </c>
      <c r="J47" s="225" t="n"/>
      <c r="K47" s="297" t="n"/>
      <c r="L47" s="181" t="n"/>
      <c r="M47" s="298">
        <f>MAX(0,V47-W47)</f>
        <v/>
      </c>
      <c r="N47" s="84">
        <f>(IF(OR($C47="",$D47=""),0,
 IF(OR($A46="Holiday",$A47="Holiday"),
    IF(ISNUMBER(MATCH(TRIM($B47),{"Phagwah","Good Friday","Easter Monday","Labour Day","Christmas","Eid ul Azha","Romans-2","Globe-12","Neptune P1"},0)),0,$I47),
 IF(AND(NOT(OR($A46="Annual Leave",$A47="Annual Leave")),$A47="Off day"),$I47,
  MAX(0,$I47-$V47)
  ))))+W47</f>
        <v/>
      </c>
      <c r="O47" s="84">
        <f>IF(AND(OR($A46="Holiday",$A47="Holiday"),
        ISNUMBER(MATCH(TRIM($B47),{"Phagwah","Good Friday","Easter Monday","Labour Day","Christmas","Eid ul Azha","Romans-2","Globe-12","Neptune P1"},0))),
   $I47,0)</f>
        <v/>
      </c>
      <c r="P47" s="84">
        <f>IF(OR($O$7="Canteen",$O$7="Head Office"),0,IF($I47&lt;=0,0,IF(AND($I46&lt;=0,OR(TRIM($J47)="Hebrews",TRIM($J47)="Romans",TRIM($J47)="Romans-2",TRIM($J47)="Globe",TRIM($J47)="Globe-12",TRIM($J47)="Neptune P1")),1,0)))</f>
        <v/>
      </c>
      <c r="Q47" s="85" t="n"/>
      <c r="R47" s="84">
        <f>IF(OR($O$7="Canteen",$O$7="Head Office"),0,IF(
  AND(
    SUMIFS(I:I, C:C, C47) &gt;= 8,
    COUNTIFS(C$14:C47, C47)=1,
    OR(
      TEXT(D47,"hh:mm:ss")="07:00:00",
      TEXT(D47,"hh:mm:ss")="15:00:00",
      TEXT(D47,"hh:mm:ss")="23:00:00",
      TEXT(D48,"hh:mm:ss")="07:00:00",
      TEXT(D48,"hh:mm:ss")="15:00:00",
      TEXT(D48,"hh:mm:ss")="23:00:00"
    )
  ),
  1,
  0
))</f>
        <v/>
      </c>
      <c r="S47" s="84">
        <f>IF(OR($A46="Annual Leave",$A47="Annual Leave"),IF(AND($A46&lt;&gt;"Annual Leave",$A47="Annual Leave"),8,0),0)</f>
        <v/>
      </c>
      <c r="T47" s="86" t="n"/>
      <c r="U47" s="144">
        <f>MAX(0,40-Y47)</f>
        <v/>
      </c>
      <c r="V47" s="351">
        <f>IF(OR($C47="",$D47=""),0,
 IF(OR($A46="Holiday",$A47="Holiday"),0,
 IF(AND(NOT(OR($A46="Annual Leave",$A47="Annual Leave")),$A47="Off day"),0,
  IF($I46+$I47&gt;=8,IF($I46&gt;=8,0,8-$I46),$I47)
  )))</f>
        <v/>
      </c>
      <c r="W47" s="351">
        <f>MAX(0,V47-U47)</f>
        <v/>
      </c>
      <c r="X47" s="351">
        <f>IF(C47="","",C47-WEEKDAY(C47,1)+1)</f>
        <v/>
      </c>
      <c r="Y47" s="351">
        <f>SUMPRODUCT(($X$14:$X46=X47)*(($V$14:$V46)+($O$14:$O46)))+IF(X47=X14,$L$11,0)</f>
        <v/>
      </c>
      <c r="Z47" s="351" t="n"/>
      <c r="AA47" s="351" t="n"/>
      <c r="AB47" s="351" t="n"/>
      <c r="AC47" s="351" t="n"/>
      <c r="AD47" s="351" t="n"/>
      <c r="AE47" s="351" t="n"/>
      <c r="AF47" s="351" t="n"/>
    </row>
    <row r="48" ht="24" customHeight="1" s="348" thickBot="1">
      <c r="A48" s="226" t="inlineStr">
        <is>
          <t>On Day</t>
        </is>
      </c>
      <c r="B48" s="299" t="n"/>
      <c r="C48" s="119">
        <f>C47</f>
        <v/>
      </c>
      <c r="D48" s="24" t="n"/>
      <c r="E48" s="227">
        <f>IF(D48="", "",
 IF(D48=TIME(0,0,0), 0,
 IF(AND(D48&gt;=TIME(0,0,1), D48&lt;=TIME(2,0,0)), TIME(7,0,0),
 IF(AND(D48&gt;=TIME(6,0,0), D48&lt;=TIME(8,0,0)), TIME(12,0,0),
 IF(AND(D48&gt;TIME(8,0,0), D48&lt;=TIME(13,59,0)), TIME(15,0,0),
 IF(AND(D48&gt;=TIME(14,0,0), D48&lt;=TIME(17,59,0)), TIME(21,0,0),
 IF(AND(D48&gt;=TIME(18,0,0), D48&lt;=TIME(21,59,0)), TIME(0,0,0),
 IF(AND(D48&gt;=TIME(22,0,0), D48&lt;=TIME(23,59,59)), TIME(7,0,0), ""))))))))</f>
        <v/>
      </c>
      <c r="F48" s="228" t="n"/>
      <c r="G48" s="227">
        <f>IF(AND(D48&gt;=TIME(6,0,0),D48&lt;=TIME(8,0,0)),E48,"")</f>
        <v/>
      </c>
      <c r="H48" s="300" t="n"/>
      <c r="I48" s="87">
        <f>ROUND(IF(OR(D48="",E48="",E48=0),0,IF(H48="",MOD(E48-D48,1)*24,MOD(H48-D48,1)*24)),2)</f>
        <v/>
      </c>
      <c r="J48" s="190" t="n"/>
      <c r="K48" s="297" t="n"/>
      <c r="L48" s="183" t="n"/>
      <c r="M48" s="324">
        <f>MAX(0,V48-W48)</f>
        <v/>
      </c>
      <c r="N48" s="302">
        <f>(IF(OR($C48="",$D48=""),0,
 IF(OR($A48="Holiday",$A49="Holiday"),
    IF(ISNUMBER(MATCH(TRIM($B48),{"Phagwah","Good Friday","Easter Monday","Labour Day","Christmas","Eid ul Azha","Romans-2","Globe-12","Neptune P1"},0)),0,$I48),
 IF(AND(NOT(OR($A48="Annual Leave",$A49="Annual Leave")),$A48="Off day"),$I48,
  MAX(0,$I48-$V48)
  ))))+W48</f>
        <v/>
      </c>
      <c r="O48" s="303" t="n"/>
      <c r="P48" s="229">
        <f>IF(OR($O$7="Canteen",$O$7="Head Office"),0,IF($I48&lt;=0,0,IF(OR(OR(TRIM($J48)="Hebrews",TRIM($J48)="Romans",TRIM($J48)="Romans-2",TRIM($J48)="Globe",TRIM($J48)="Globe-12",TRIM($J48)="Neptune P1"),AND($I49&gt;0,OR(TRIM($J49)="Hebrews",TRIM($J49)="Romans",TRIM($J49)="Romans-2",TRIM($J49)="Globe",TRIM($J49)="Globe-12",TRIM($J49)="Neptune P1"))),1,0)))</f>
        <v/>
      </c>
      <c r="Q48" s="303" t="n"/>
      <c r="R48" s="302">
        <f>IF(OR($O$7="Canteen",$O$7="Head Office"),0,IF(
  AND(
    SUMIFS(I:I, C:C, C48) &gt;= 8,
    COUNTIFS(C$14:C48, C48)=1,
    OR(
      TEXT(D48,"hh:mm:ss")="07:00:00",
      TEXT(D48,"hh:mm:ss")="15:00:00",
      TEXT(D48,"hh:mm:ss")="23:00:00",
      TEXT(D53,"hh:mm:ss")="07:00:00",
      TEXT(D53,"hh:mm:ss")="15:00:00",
      TEXT(D53,"hh:mm:ss")="23:00:00"
    )
  ),
  1,
  0
))</f>
        <v/>
      </c>
      <c r="S48" s="303" t="n"/>
      <c r="T48" s="304" t="n"/>
      <c r="U48" s="144">
        <f>MAX(0,40-Y48)</f>
        <v/>
      </c>
      <c r="V48" s="351">
        <f>IF(OR($C48="",$D48=""),0,
 IF(OR($A48="Holiday",$A49="Holiday"),0,
 IF(AND(NOT(OR($A48="Annual Leave",$A49="Annual Leave")),$A48="Off day"),0,
  IF($I48+$I49&gt;=8,IF($I48&gt;=8,8,$I48),$I48)
  )))</f>
        <v/>
      </c>
      <c r="W48" s="351">
        <f>MAX(0,V48-U48)</f>
        <v/>
      </c>
      <c r="X48" s="351">
        <f>IF(C48="","",C48-WEEKDAY(C48,1)+1)</f>
        <v/>
      </c>
      <c r="Y48" s="351">
        <f>SUMPRODUCT(($X$14:$X47=X48)*(($V$14:$V47)+($O$14:$O47)))+IF(X48=X14,$L$11,0)</f>
        <v/>
      </c>
      <c r="Z48" s="351" t="n"/>
      <c r="AA48" s="351" t="n"/>
      <c r="AB48" s="351" t="n"/>
      <c r="AC48" s="351" t="n"/>
      <c r="AD48" s="351" t="n"/>
      <c r="AE48" s="351" t="n"/>
      <c r="AF48" s="351" t="n"/>
    </row>
    <row r="49" ht="24" customHeight="1" s="348" thickBot="1">
      <c r="A49" s="230" t="n"/>
      <c r="B49" s="355" t="n"/>
      <c r="C49" s="231" t="n"/>
      <c r="D49" s="232" t="n"/>
      <c r="E49" s="232" t="n"/>
      <c r="F49" s="232" t="n"/>
      <c r="G49" s="232" t="n"/>
      <c r="H49" s="233" t="inlineStr">
        <is>
          <t>Total Hrs:</t>
        </is>
      </c>
      <c r="I49" s="122">
        <f>SUM(I14:I48)</f>
        <v/>
      </c>
      <c r="J49" s="234" t="n"/>
      <c r="K49" s="234" t="n"/>
      <c r="L49" s="235" t="n"/>
      <c r="M49" s="120">
        <f>SUM(M14:M48)</f>
        <v/>
      </c>
      <c r="N49" s="120">
        <f>SUM(N14:N48)</f>
        <v/>
      </c>
      <c r="O49" s="120">
        <f>SUM(O14:O48)</f>
        <v/>
      </c>
      <c r="P49" s="120">
        <f>SUM(P14:P48)</f>
        <v/>
      </c>
      <c r="Q49" s="120">
        <f>IF($O$6&lt;&gt;"Armed",0,LOOKUP($Q$50,{0,1,2,3,4,5,6,7,8,9,10,11,12,13,14},{0,384,769,1153,1153,1538,1923,2307,2692,3076,3461,3846,4239,4615,5000}))</f>
        <v/>
      </c>
      <c r="R49" s="120">
        <f>SUM(R14:R48)</f>
        <v/>
      </c>
      <c r="S49" s="120">
        <f>SUM(S14:S48)</f>
        <v/>
      </c>
      <c r="T49" s="121">
        <f>SUM(T30:T43)</f>
        <v/>
      </c>
      <c r="U49" s="144">
        <f>MIN(U48,0)</f>
        <v/>
      </c>
      <c r="V49" s="351">
        <f>SUM(V14:V48)</f>
        <v/>
      </c>
      <c r="W49" s="351">
        <f>SUM(W14:W48)</f>
        <v/>
      </c>
      <c r="X49" s="351" t="n"/>
      <c r="Y49" s="351" t="n"/>
      <c r="Z49" s="351" t="n"/>
      <c r="AA49" s="351" t="n"/>
      <c r="AB49" s="351" t="n"/>
      <c r="AC49" s="351" t="n"/>
      <c r="AD49" s="351" t="n"/>
      <c r="AE49" s="351" t="n"/>
      <c r="AF49" s="351" t="n"/>
    </row>
    <row r="50" ht="24" customHeight="1" s="348">
      <c r="A50" s="351" t="n"/>
      <c r="B50" s="351" t="n"/>
      <c r="C50" s="6" t="n"/>
      <c r="D50" s="6" t="n"/>
      <c r="E50" s="6" t="n"/>
      <c r="F50" s="6" t="n"/>
      <c r="G50" s="6" t="n"/>
      <c r="H50" s="336" t="n"/>
      <c r="I50" s="351" t="n"/>
      <c r="J50" s="336" t="n"/>
      <c r="K50" s="336" t="n"/>
      <c r="L50" s="336" t="n"/>
      <c r="M50" s="28" t="n"/>
      <c r="N50" s="28" t="n"/>
      <c r="O50" s="28" t="n"/>
      <c r="P50" s="241" t="inlineStr">
        <is>
          <t>Days Worked</t>
        </is>
      </c>
      <c r="Q50" s="29">
        <f>SUM(--(SUM(I14:I15)&gt;0),--(SUM(I16:I17)&gt;0),--(SUM(I18:I19)&gt;0),--(SUM(I20:I21)&gt;0),--(SUM(I22:I23)&gt;0),--(SUM(I24:I25)&gt;0),--(SUM(I26:I27)&gt;0),--(SUM(I30:I31)&gt;0),--(SUM(I32:I33)&gt;0),--(SUM(I34:I35)&gt;0),--(SUM(I36:I37)&gt;0),--(SUM(I38:I39)&gt;0),--(SUM(I40:I41)&gt;0),--(SUM(I42:I43)&gt;0),--(SUM(I45:I46)&gt;0),--(SUM(I47:I48)&gt;0))</f>
        <v/>
      </c>
      <c r="R50" s="28" t="n"/>
      <c r="S50" s="28" t="n"/>
      <c r="T50" s="28" t="n"/>
      <c r="U50" s="144" t="n"/>
      <c r="V50" s="351" t="n"/>
      <c r="W50" s="351" t="n"/>
      <c r="X50" s="351" t="n"/>
      <c r="Y50" s="351" t="n"/>
      <c r="Z50" s="351" t="n"/>
      <c r="AA50" s="351" t="n"/>
      <c r="AB50" s="351" t="n"/>
      <c r="AC50" s="351" t="n"/>
      <c r="AD50" s="351" t="n"/>
      <c r="AE50" s="351" t="n"/>
      <c r="AF50" s="351" t="n"/>
    </row>
    <row r="51" ht="24" customHeight="1" s="348">
      <c r="A51" s="351" t="n"/>
      <c r="B51" s="351" t="n"/>
      <c r="C51" s="345" t="n"/>
      <c r="D51" s="362" t="n"/>
      <c r="E51" s="362" t="n"/>
      <c r="F51" s="334" t="n"/>
      <c r="G51" s="362" t="n"/>
      <c r="H51" s="336" t="n"/>
      <c r="I51" s="351" t="n"/>
      <c r="J51" s="336" t="n"/>
      <c r="K51" s="336" t="n"/>
      <c r="L51" s="336" t="n"/>
      <c r="M51" s="236" t="n"/>
      <c r="N51" s="236" t="n"/>
      <c r="O51" s="236" t="n"/>
      <c r="P51" s="236" t="n"/>
      <c r="Q51" s="236" t="n"/>
      <c r="R51" s="236" t="n"/>
      <c r="S51" s="236" t="n"/>
      <c r="T51" s="236" t="n"/>
      <c r="U51" s="144" t="n"/>
      <c r="V51" s="351" t="n"/>
      <c r="W51" s="351" t="n"/>
      <c r="X51" s="351" t="n"/>
      <c r="Y51" s="351" t="n"/>
      <c r="Z51" s="351" t="n"/>
      <c r="AA51" s="351" t="n"/>
      <c r="AB51" s="351" t="n"/>
      <c r="AC51" s="351" t="n"/>
      <c r="AD51" s="351" t="n"/>
      <c r="AE51" s="351" t="n"/>
      <c r="AF51" s="351" t="n"/>
    </row>
    <row r="52">
      <c r="A52" s="351" t="n"/>
      <c r="B52" s="351" t="n"/>
      <c r="C52" s="329" t="inlineStr">
        <is>
          <t>Supervisor Signature</t>
        </is>
      </c>
      <c r="D52" s="363" t="n"/>
      <c r="E52" s="363" t="n"/>
      <c r="F52" s="329" t="inlineStr">
        <is>
          <t>Date</t>
        </is>
      </c>
      <c r="G52" s="363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351" t="n"/>
      <c r="V52" s="351" t="n"/>
      <c r="W52" s="351" t="n"/>
      <c r="X52" s="351" t="n"/>
      <c r="Y52" s="351" t="n"/>
      <c r="Z52" s="351" t="n"/>
      <c r="AA52" s="351" t="n"/>
      <c r="AB52" s="351" t="n"/>
      <c r="AC52" s="351" t="n"/>
      <c r="AD52" s="351" t="n"/>
      <c r="AE52" s="351" t="n"/>
      <c r="AF52" s="351" t="n"/>
    </row>
    <row r="53" ht="26.25" customHeight="1" s="348">
      <c r="A53" s="351" t="n"/>
      <c r="B53" s="351" t="n"/>
      <c r="C53" s="345" t="n"/>
      <c r="D53" s="362" t="n"/>
      <c r="E53" s="362" t="n"/>
      <c r="F53" s="331" t="n"/>
      <c r="G53" s="362" t="n"/>
      <c r="H53" s="6" t="n"/>
      <c r="I53" s="6" t="n"/>
      <c r="J53" s="6" t="n"/>
      <c r="K53" s="6" t="n"/>
      <c r="L53" s="6" t="n"/>
      <c r="M53" s="6" t="n"/>
      <c r="N53" s="237" t="n"/>
      <c r="O53" s="238" t="n"/>
      <c r="P53" s="346" t="n"/>
      <c r="Q53" s="351" t="n"/>
      <c r="R53" s="351" t="n"/>
      <c r="S53" s="351" t="n"/>
      <c r="T53" s="351" t="n"/>
      <c r="U53" s="351" t="n"/>
      <c r="V53" s="351" t="n"/>
      <c r="W53" s="351" t="n"/>
      <c r="X53" s="351" t="n"/>
      <c r="Y53" s="351" t="n"/>
      <c r="Z53" s="351" t="n"/>
      <c r="AA53" s="351" t="n"/>
      <c r="AB53" s="351" t="n"/>
      <c r="AC53" s="351" t="n"/>
      <c r="AD53" s="351" t="n"/>
      <c r="AE53" s="351" t="n"/>
      <c r="AF53" s="351" t="n"/>
    </row>
    <row r="54">
      <c r="A54" s="351" t="n"/>
      <c r="B54" s="351" t="n"/>
      <c r="C54" s="329" t="inlineStr">
        <is>
          <t>Manager Signature</t>
        </is>
      </c>
      <c r="D54" s="363" t="n"/>
      <c r="E54" s="363" t="n"/>
      <c r="F54" s="329" t="inlineStr">
        <is>
          <t>Date</t>
        </is>
      </c>
      <c r="G54" s="363" t="n"/>
      <c r="H54" s="6" t="n"/>
      <c r="I54" s="239" t="inlineStr">
        <is>
          <t>{42}</t>
        </is>
      </c>
      <c r="J54" s="239" t="n"/>
      <c r="K54" s="239" t="n"/>
      <c r="L54" s="239" t="n"/>
      <c r="M54" s="6" t="n"/>
      <c r="N54" s="6" t="n"/>
      <c r="O54" s="6" t="n"/>
      <c r="P54" s="6" t="n"/>
      <c r="Q54" s="6" t="n"/>
      <c r="R54" s="6" t="n"/>
      <c r="S54" s="6" t="n"/>
      <c r="T54" s="6" t="n"/>
      <c r="U54" s="351" t="n"/>
      <c r="V54" s="351" t="n"/>
      <c r="W54" s="351" t="n"/>
      <c r="X54" s="351" t="n"/>
      <c r="Y54" s="351" t="n"/>
      <c r="Z54" s="351" t="n"/>
      <c r="AA54" s="351" t="n"/>
      <c r="AB54" s="351" t="n"/>
      <c r="AC54" s="351" t="n"/>
      <c r="AD54" s="351" t="n"/>
      <c r="AE54" s="351" t="n"/>
      <c r="AF54" s="351" t="n"/>
    </row>
    <row r="55">
      <c r="A55" s="351" t="n"/>
      <c r="B55" s="351" t="n"/>
      <c r="C55" s="240" t="n"/>
      <c r="D55" s="240" t="n"/>
      <c r="E55" s="240" t="n"/>
      <c r="F55" s="240" t="n"/>
      <c r="G55" s="240" t="n"/>
      <c r="H55" s="240" t="n"/>
      <c r="I55" s="240" t="n"/>
      <c r="J55" s="240" t="n"/>
      <c r="K55" s="240" t="n"/>
      <c r="L55" s="240" t="n"/>
      <c r="M55" s="240" t="n"/>
      <c r="N55" s="240" t="n"/>
      <c r="O55" s="240" t="n"/>
      <c r="P55" s="240" t="n"/>
      <c r="Q55" s="240" t="n"/>
      <c r="R55" s="240" t="n"/>
      <c r="S55" s="240" t="n"/>
      <c r="T55" s="240" t="n"/>
      <c r="U55" s="351" t="n"/>
      <c r="V55" s="351" t="n"/>
      <c r="W55" s="351" t="n"/>
      <c r="X55" s="351" t="n"/>
      <c r="Y55" s="351" t="n"/>
      <c r="Z55" s="351" t="n"/>
      <c r="AA55" s="351" t="n"/>
      <c r="AB55" s="351" t="n"/>
      <c r="AC55" s="351" t="n"/>
      <c r="AD55" s="351" t="n"/>
      <c r="AE55" s="351" t="n"/>
      <c r="AF55" s="35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45"/>
  <mergeCells count="33">
    <mergeCell ref="C54:E54"/>
    <mergeCell ref="V2:W2"/>
    <mergeCell ref="C8:F8"/>
    <mergeCell ref="F54:G54"/>
    <mergeCell ref="H10:I10"/>
    <mergeCell ref="C7:F7"/>
    <mergeCell ref="K5:L5"/>
    <mergeCell ref="M5:N5"/>
    <mergeCell ref="H50:I50"/>
    <mergeCell ref="C51:E51"/>
    <mergeCell ref="A1:T1"/>
    <mergeCell ref="C52:E52"/>
    <mergeCell ref="V3:AB3"/>
    <mergeCell ref="F51:G51"/>
    <mergeCell ref="M10:N10"/>
    <mergeCell ref="H51:I51"/>
    <mergeCell ref="C6:F6"/>
    <mergeCell ref="C5:F5"/>
    <mergeCell ref="M7:N7"/>
    <mergeCell ref="M6:N6"/>
    <mergeCell ref="C53:E53"/>
    <mergeCell ref="H7:I7"/>
    <mergeCell ref="H28:I28"/>
    <mergeCell ref="C10:F10"/>
    <mergeCell ref="M8:N8"/>
    <mergeCell ref="F52:G52"/>
    <mergeCell ref="P53:T53"/>
    <mergeCell ref="AA2:AB2"/>
    <mergeCell ref="K10:L10"/>
    <mergeCell ref="H5:I5"/>
    <mergeCell ref="K4:L4"/>
    <mergeCell ref="M4:N4"/>
    <mergeCell ref="F53:G53"/>
  </mergeCells>
  <dataValidations count="5">
    <dataValidation sqref="A14:A48" showDropDown="0" showInputMessage="0" showErrorMessage="0" allowBlank="1" type="list">
      <formula1>"On Day,Off Day,Sick,Absent,Holiday,Annual Leave"</formula1>
    </dataValidation>
    <dataValidation sqref="B14:B48" showDropDown="0" showInputMessage="0" showErrorMessage="0" allowBlank="1" type="list">
      <formula1>"Holiday Double,Phagwah,Good Friday,Easter Monday,Labour Day,Christmas,Eid ul Azha"</formula1>
    </dataValidation>
    <dataValidation sqref="J14:J48" showDropDown="0" showInputMessage="0" showErrorMessage="0" allowBlank="1" type="list">
      <formula1>_xlfn._LONGTEXT("Unico,Unico-2,Unico-42,Unico-44,Unico-46,Unico-47,Unico-48,Unico-49,Globe,Globe-12,Hebrews,Romans-2,Beacon,Numbers,Zebra-24,Sunrise,Sunrise-1,Sunflower 6,Sunset 12,Ripple,Neptune P1,Neptune P2,Neptune P3,Neptune P4,Neptune P5,Neptune P6,Neptune P7,Rainbow"," 1,Rainbow 2,Citadel,Sunset 11,Autumn,Autumn-2,Miracle,Miracle 1,Canteen,Guard Hut")</formula1>
    </dataValidation>
    <dataValidation sqref="O7" showDropDown="0" showInputMessage="0" showErrorMessage="0" allowBlank="1" type="list">
      <formula1>"Caricom,EU,UN,DMC,ARU,Head Office,Canteen"</formula1>
    </dataValidation>
    <dataValidation sqref="O6" showDropDown="0" showInputMessage="0" showErrorMessage="0" allowBlank="1" type="list">
      <formula1>"Unarmed,Armed"</formula1>
    </dataValidation>
  </dataValidations>
  <printOptions horizontalCentered="1"/>
  <pageMargins left="0.5" right="0.5" top="0.5" bottom="1" header="0.5" footer="0.5"/>
  <pageSetup orientation="portrait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AL55"/>
  <sheetViews>
    <sheetView topLeftCell="A3" workbookViewId="0">
      <selection activeCell="J51" sqref="J51"/>
    </sheetView>
  </sheetViews>
  <sheetFormatPr baseColWidth="8" defaultRowHeight="13.5"/>
  <cols>
    <col width="12.28515625" customWidth="1" style="348" min="1" max="1"/>
    <col width="15.140625" customWidth="1" style="348" min="2" max="2"/>
    <col width="12.42578125" customWidth="1" style="348" min="3" max="3"/>
    <col width="9.28515625" customWidth="1" style="348" min="4" max="4"/>
    <col hidden="1" width="9.28515625" customWidth="1" style="348" min="5" max="5"/>
    <col hidden="1" width="2" customWidth="1" style="348" min="6" max="6"/>
    <col hidden="1" width="12.5703125" customWidth="1" style="348" min="7" max="7"/>
    <col width="9.28515625" customWidth="1" style="348" min="8" max="8"/>
    <col width="6.5703125" customWidth="1" style="348" min="9" max="9"/>
    <col width="10.140625" customWidth="1" style="348" min="10" max="10"/>
    <col width="15.28515625" customWidth="1" style="348" min="11" max="11"/>
    <col width="10.5703125" customWidth="1" style="348" min="12" max="12"/>
    <col width="11" customWidth="1" style="348" min="13" max="13"/>
    <col width="9.85546875" customWidth="1" style="348" min="14" max="14"/>
    <col width="11.140625" customWidth="1" style="348" min="15" max="15"/>
    <col width="9.85546875" customWidth="1" style="348" min="16" max="16"/>
    <col width="10.28515625" customWidth="1" style="348" min="17" max="17"/>
    <col width="8.85546875" customWidth="1" style="348" min="18" max="19"/>
    <col width="45.28515625" customWidth="1" style="348" min="20" max="20"/>
    <col width="9.140625" customWidth="1" style="348" min="21" max="21"/>
    <col width="3.140625" customWidth="1" style="348" min="22" max="29"/>
    <col width="10.28515625" customWidth="1" style="348" min="30" max="30"/>
  </cols>
  <sheetData>
    <row r="1" ht="32.25" customFormat="1" customHeight="1" s="1" thickBot="1">
      <c r="A1" s="332" t="n"/>
      <c r="B1" s="354" t="n"/>
      <c r="C1" s="354" t="n"/>
      <c r="D1" s="354" t="n"/>
      <c r="E1" s="354" t="n"/>
      <c r="F1" s="354" t="n"/>
      <c r="G1" s="354" t="n"/>
      <c r="H1" s="354" t="n"/>
      <c r="I1" s="354" t="n"/>
      <c r="J1" s="354" t="n"/>
      <c r="K1" s="354" t="n"/>
      <c r="L1" s="354" t="n"/>
      <c r="M1" s="354" t="n"/>
      <c r="N1" s="354" t="n"/>
      <c r="O1" s="354" t="n"/>
      <c r="P1" s="354" t="n"/>
      <c r="Q1" s="354" t="n"/>
      <c r="R1" s="354" t="n"/>
      <c r="S1" s="354" t="n"/>
      <c r="T1" s="355" t="n"/>
      <c r="U1" s="351" t="n"/>
      <c r="V1" s="351" t="n"/>
      <c r="W1" s="351" t="n"/>
      <c r="X1" s="351" t="n"/>
      <c r="Y1" s="351" t="n"/>
      <c r="Z1" s="351" t="n"/>
      <c r="AA1" s="351" t="n"/>
      <c r="AB1" s="351" t="n"/>
      <c r="AC1" s="351" t="n"/>
      <c r="AD1" s="126" t="n"/>
      <c r="AE1" s="351" t="n"/>
      <c r="AF1" s="351" t="n"/>
    </row>
    <row r="2" ht="15" customFormat="1" customHeight="1" s="1">
      <c r="A2" s="351" t="n"/>
      <c r="B2" s="351" t="n"/>
      <c r="C2" s="127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128" t="n"/>
      <c r="U2" s="351" t="n"/>
      <c r="V2" s="343" t="n">
        <v>2025</v>
      </c>
      <c r="W2" s="356" t="n"/>
      <c r="X2" s="351" t="n"/>
      <c r="Y2" s="351" t="n"/>
      <c r="Z2" s="129" t="inlineStr">
        <is>
          <t>Month:</t>
        </is>
      </c>
      <c r="AA2" s="343" t="n">
        <v>3</v>
      </c>
      <c r="AB2" s="356" t="n"/>
      <c r="AC2" s="351" t="n"/>
      <c r="AD2" s="351" t="n"/>
      <c r="AE2" s="351" t="n"/>
      <c r="AF2" s="351" t="n"/>
    </row>
    <row r="3" ht="15.6" customHeight="1" s="348" thickBot="1">
      <c r="A3" s="351" t="n"/>
      <c r="B3" s="351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351" t="n"/>
      <c r="V3" s="333">
        <f>DATE(V2,AA2,1)</f>
        <v/>
      </c>
      <c r="W3" s="357" t="n"/>
      <c r="X3" s="357" t="n"/>
      <c r="Y3" s="357" t="n"/>
      <c r="Z3" s="357" t="n"/>
      <c r="AA3" s="357" t="n"/>
      <c r="AB3" s="358" t="n"/>
      <c r="AC3" s="351" t="n"/>
      <c r="AD3" s="351" t="n"/>
      <c r="AE3" s="351" t="n"/>
      <c r="AF3" s="249" t="n"/>
    </row>
    <row r="4" ht="21" customHeight="1" s="348" thickBot="1">
      <c r="A4" s="351" t="n"/>
      <c r="B4" s="351" t="n"/>
      <c r="C4" s="25" t="inlineStr">
        <is>
          <t>Federal Manangement Systems</t>
        </is>
      </c>
      <c r="D4" s="25" t="n"/>
      <c r="E4" s="25" t="n"/>
      <c r="F4" s="25" t="n"/>
      <c r="G4" s="25" t="n"/>
      <c r="H4" s="6" t="n"/>
      <c r="I4" s="6" t="n"/>
      <c r="J4" s="6" t="n"/>
      <c r="K4" s="330" t="inlineStr">
        <is>
          <t>Employee Number:</t>
        </is>
      </c>
      <c r="L4" s="351" t="n"/>
      <c r="M4" s="342" t="inlineStr">
        <is>
          <t>5517</t>
        </is>
      </c>
      <c r="N4" s="355" t="n"/>
      <c r="O4" s="6" t="n"/>
      <c r="P4" s="6" t="n"/>
      <c r="Q4" s="6" t="n"/>
      <c r="R4" s="6" t="n"/>
      <c r="S4" s="6" t="n"/>
      <c r="T4" s="6" t="n"/>
      <c r="U4" s="351" t="n"/>
      <c r="V4" s="130" t="inlineStr">
        <is>
          <t>Su</t>
        </is>
      </c>
      <c r="W4" s="131" t="inlineStr">
        <is>
          <t>M</t>
        </is>
      </c>
      <c r="X4" s="131" t="inlineStr">
        <is>
          <t>Tu</t>
        </is>
      </c>
      <c r="Y4" s="131" t="inlineStr">
        <is>
          <t>W</t>
        </is>
      </c>
      <c r="Z4" s="131" t="inlineStr">
        <is>
          <t>Th</t>
        </is>
      </c>
      <c r="AA4" s="131" t="inlineStr">
        <is>
          <t>F</t>
        </is>
      </c>
      <c r="AB4" s="132" t="inlineStr">
        <is>
          <t>Sa</t>
        </is>
      </c>
      <c r="AC4" s="351" t="n"/>
      <c r="AD4" s="133" t="inlineStr">
        <is>
          <t>Overtime Options</t>
        </is>
      </c>
      <c r="AE4" s="351" t="n"/>
      <c r="AF4" s="351" t="n"/>
      <c r="AJ4" s="257" t="n"/>
    </row>
    <row r="5" ht="14.1" customHeight="1" s="348" thickBot="1">
      <c r="A5" s="351" t="n"/>
      <c r="B5" s="351" t="n"/>
      <c r="C5" s="337" t="n"/>
      <c r="D5" s="351" t="n"/>
      <c r="E5" s="351" t="n"/>
      <c r="F5" s="351" t="n"/>
      <c r="G5" s="6" t="n"/>
      <c r="H5" s="340" t="n"/>
      <c r="I5" s="351" t="n"/>
      <c r="J5" s="340" t="n"/>
      <c r="K5" s="344" t="inlineStr">
        <is>
          <t>Employee Name:</t>
        </is>
      </c>
      <c r="L5" s="359" t="n"/>
      <c r="M5" s="342" t="inlineStr">
        <is>
          <t>Greaves, George Anthony</t>
        </is>
      </c>
      <c r="N5" s="355" t="n"/>
      <c r="O5" s="337" t="n"/>
      <c r="P5" s="337" t="n"/>
      <c r="Q5" s="337" t="n"/>
      <c r="R5" s="337" t="n"/>
      <c r="S5" s="337" t="n"/>
      <c r="T5" s="337" t="n"/>
      <c r="U5" s="351" t="n"/>
      <c r="V5" s="263">
        <f>IF(MONTH($V$3)&lt;&gt;MONTH($V$3-WEEKDAY($V$3,1)+(ROW(V5)-ROW($V$5))*7+(COLUMN(V5)-COLUMN($V$5)+1)),"",$V$3-WEEKDAY($V$3,1)+(ROW(V5)-ROW($V$5))*7+(COLUMN(V5)-COLUMN($V$5)+1))</f>
        <v/>
      </c>
      <c r="W5" s="263">
        <f>IF(MONTH($V$3)&lt;&gt;MONTH($V$3-WEEKDAY($V$3,1)+(ROW(W5)-ROW($V$5))*7+(COLUMN(W5)-COLUMN($V$5)+1)),"",$V$3-WEEKDAY($V$3,1)+(ROW(W5)-ROW($V$5))*7+(COLUMN(W5)-COLUMN($V$5)+1))</f>
        <v/>
      </c>
      <c r="X5" s="263">
        <f>IF(MONTH($V$3)&lt;&gt;MONTH($V$3-WEEKDAY($V$3,1)+(ROW(X5)-ROW($V$5))*7+(COLUMN(X5)-COLUMN($V$5)+1)),"",$V$3-WEEKDAY($V$3,1)+(ROW(X5)-ROW($V$5))*7+(COLUMN(X5)-COLUMN($V$5)+1))</f>
        <v/>
      </c>
      <c r="Y5" s="263">
        <f>IF(MONTH($V$3)&lt;&gt;MONTH($V$3-WEEKDAY($V$3,1)+(ROW(Y5)-ROW($V$5))*7+(COLUMN(Y5)-COLUMN($V$5)+1)),"",$V$3-WEEKDAY($V$3,1)+(ROW(Y5)-ROW($V$5))*7+(COLUMN(Y5)-COLUMN($V$5)+1))</f>
        <v/>
      </c>
      <c r="Z5" s="263">
        <f>IF(MONTH($V$3)&lt;&gt;MONTH($V$3-WEEKDAY($V$3,1)+(ROW(Z5)-ROW($V$5))*7+(COLUMN(Z5)-COLUMN($V$5)+1)),"",$V$3-WEEKDAY($V$3,1)+(ROW(Z5)-ROW($V$5))*7+(COLUMN(Z5)-COLUMN($V$5)+1))</f>
        <v/>
      </c>
      <c r="AA5" s="263">
        <f>IF(MONTH($V$3)&lt;&gt;MONTH($V$3-WEEKDAY($V$3,1)+(ROW(AA5)-ROW($V$5))*7+(COLUMN(AA5)-COLUMN($V$5)+1)),"",$V$3-WEEKDAY($V$3,1)+(ROW(AA5)-ROW($V$5))*7+(COLUMN(AA5)-COLUMN($V$5)+1))</f>
        <v/>
      </c>
      <c r="AB5" s="263">
        <f>IF(MONTH($V$3)&lt;&gt;MONTH($V$3-WEEKDAY($V$3,1)+(ROW(AB5)-ROW($V$5))*7+(COLUMN(AB5)-COLUMN($V$5)+1)),"",$V$3-WEEKDAY($V$3,1)+(ROW(AB5)-ROW($V$5))*7+(COLUMN(AB5)-COLUMN($V$5)+1))</f>
        <v/>
      </c>
      <c r="AC5" s="351" t="n"/>
      <c r="AD5" s="351" t="n"/>
      <c r="AE5" s="3" t="b">
        <v>1</v>
      </c>
      <c r="AF5" s="258" t="n"/>
      <c r="AJ5" s="350" t="n"/>
      <c r="AK5" s="350" t="n"/>
      <c r="AL5" s="350" t="n"/>
    </row>
    <row r="6" ht="14.1" customHeight="1" s="348" thickBot="1">
      <c r="A6" s="351" t="n"/>
      <c r="B6" s="351" t="n"/>
      <c r="C6" s="337" t="inlineStr">
        <is>
          <t xml:space="preserve">120 Peter Rose St </t>
        </is>
      </c>
      <c r="D6" s="351" t="n"/>
      <c r="E6" s="351" t="n"/>
      <c r="F6" s="351" t="n"/>
      <c r="G6" s="6" t="n"/>
      <c r="H6" s="6" t="n"/>
      <c r="I6" s="6" t="n"/>
      <c r="J6" s="6" t="n"/>
      <c r="K6" s="6" t="n"/>
      <c r="L6" s="6" t="n"/>
      <c r="M6" s="339" t="inlineStr">
        <is>
          <t>Armed or unarmed</t>
        </is>
      </c>
      <c r="N6" s="360" t="n"/>
      <c r="O6" s="135" t="inlineStr">
        <is>
          <t>Unarmed</t>
        </is>
      </c>
      <c r="P6" s="6" t="n"/>
      <c r="Q6" s="6" t="n"/>
      <c r="R6" s="6" t="n"/>
      <c r="S6" s="6" t="n"/>
      <c r="T6" s="6" t="n"/>
      <c r="U6" s="351" t="n"/>
      <c r="V6" s="263">
        <f>IF(MONTH($V$3)&lt;&gt;MONTH($V$3-WEEKDAY($V$3,1)+(ROW(V6)-ROW($V$5))*7+(COLUMN(V6)-COLUMN($V$5)+1)),"",$V$3-WEEKDAY($V$3,1)+(ROW(V6)-ROW($V$5))*7+(COLUMN(V6)-COLUMN($V$5)+1))</f>
        <v/>
      </c>
      <c r="W6" s="263">
        <f>IF(MONTH($V$3)&lt;&gt;MONTH($V$3-WEEKDAY($V$3,1)+(ROW(W6)-ROW($V$5))*7+(COLUMN(W6)-COLUMN($V$5)+1)),"",$V$3-WEEKDAY($V$3,1)+(ROW(W6)-ROW($V$5))*7+(COLUMN(W6)-COLUMN($V$5)+1))</f>
        <v/>
      </c>
      <c r="X6" s="263">
        <f>IF(MONTH($V$3)&lt;&gt;MONTH($V$3-WEEKDAY($V$3,1)+(ROW(X6)-ROW($V$5))*7+(COLUMN(X6)-COLUMN($V$5)+1)),"",$V$3-WEEKDAY($V$3,1)+(ROW(X6)-ROW($V$5))*7+(COLUMN(X6)-COLUMN($V$5)+1))</f>
        <v/>
      </c>
      <c r="Y6" s="263">
        <f>IF(MONTH($V$3)&lt;&gt;MONTH($V$3-WEEKDAY($V$3,1)+(ROW(Y6)-ROW($V$5))*7+(COLUMN(Y6)-COLUMN($V$5)+1)),"",$V$3-WEEKDAY($V$3,1)+(ROW(Y6)-ROW($V$5))*7+(COLUMN(Y6)-COLUMN($V$5)+1))</f>
        <v/>
      </c>
      <c r="Z6" s="263">
        <f>IF(MONTH($V$3)&lt;&gt;MONTH($V$3-WEEKDAY($V$3,1)+(ROW(Z6)-ROW($V$5))*7+(COLUMN(Z6)-COLUMN($V$5)+1)),"",$V$3-WEEKDAY($V$3,1)+(ROW(Z6)-ROW($V$5))*7+(COLUMN(Z6)-COLUMN($V$5)+1))</f>
        <v/>
      </c>
      <c r="AA6" s="263">
        <f>IF(MONTH($V$3)&lt;&gt;MONTH($V$3-WEEKDAY($V$3,1)+(ROW(AA6)-ROW($V$5))*7+(COLUMN(AA6)-COLUMN($V$5)+1)),"",$V$3-WEEKDAY($V$3,1)+(ROW(AA6)-ROW($V$5))*7+(COLUMN(AA6)-COLUMN($V$5)+1))</f>
        <v/>
      </c>
      <c r="AB6" s="263">
        <f>IF(MONTH($V$3)&lt;&gt;MONTH($V$3-WEEKDAY($V$3,1)+(ROW(AB6)-ROW($V$5))*7+(COLUMN(AB6)-COLUMN($V$5)+1)),"",$V$3-WEEKDAY($V$3,1)+(ROW(AB6)-ROW($V$5))*7+(COLUMN(AB6)-COLUMN($V$5)+1))</f>
        <v/>
      </c>
      <c r="AC6" s="351" t="n"/>
      <c r="AD6" s="136" t="inlineStr">
        <is>
          <t>After:</t>
        </is>
      </c>
      <c r="AE6" s="264" t="n">
        <v>8</v>
      </c>
      <c r="AF6" s="258" t="n"/>
      <c r="AJ6" s="350" t="n"/>
      <c r="AL6" s="251" t="n"/>
    </row>
    <row r="7" ht="14.1" customHeight="1" s="348" thickBot="1">
      <c r="A7" s="351" t="n"/>
      <c r="B7" s="351" t="n"/>
      <c r="C7" s="337" t="inlineStr">
        <is>
          <t>Queenstown</t>
        </is>
      </c>
      <c r="D7" s="351" t="n"/>
      <c r="E7" s="351" t="n"/>
      <c r="F7" s="351" t="n"/>
      <c r="G7" s="6" t="n"/>
      <c r="H7" s="340" t="n"/>
      <c r="I7" s="351" t="n"/>
      <c r="J7" s="340" t="n"/>
      <c r="K7" s="340" t="n"/>
      <c r="L7" s="340" t="n"/>
      <c r="M7" s="338" t="inlineStr">
        <is>
          <t>Agency</t>
        </is>
      </c>
      <c r="N7" s="361" t="n"/>
      <c r="O7" s="7" t="inlineStr">
        <is>
          <t>Caricom</t>
        </is>
      </c>
      <c r="P7" s="6" t="n"/>
      <c r="Q7" s="6" t="n"/>
      <c r="R7" s="6" t="n"/>
      <c r="S7" s="6" t="n"/>
      <c r="T7" s="6" t="n"/>
      <c r="U7" s="351" t="n"/>
      <c r="V7" s="263">
        <f>IF(MONTH($V$3)&lt;&gt;MONTH($V$3-WEEKDAY($V$3,1)+(ROW(V7)-ROW($V$5))*7+(COLUMN(V7)-COLUMN($V$5)+1)),"",$V$3-WEEKDAY($V$3,1)+(ROW(V7)-ROW($V$5))*7+(COLUMN(V7)-COLUMN($V$5)+1))</f>
        <v/>
      </c>
      <c r="W7" s="263">
        <f>IF(MONTH($V$3)&lt;&gt;MONTH($V$3-WEEKDAY($V$3,1)+(ROW(W7)-ROW($V$5))*7+(COLUMN(W7)-COLUMN($V$5)+1)),"",$V$3-WEEKDAY($V$3,1)+(ROW(W7)-ROW($V$5))*7+(COLUMN(W7)-COLUMN($V$5)+1))</f>
        <v/>
      </c>
      <c r="X7" s="263">
        <f>IF(MONTH($V$3)&lt;&gt;MONTH($V$3-WEEKDAY($V$3,1)+(ROW(X7)-ROW($V$5))*7+(COLUMN(X7)-COLUMN($V$5)+1)),"",$V$3-WEEKDAY($V$3,1)+(ROW(X7)-ROW($V$5))*7+(COLUMN(X7)-COLUMN($V$5)+1))</f>
        <v/>
      </c>
      <c r="Y7" s="263">
        <f>IF(MONTH($V$3)&lt;&gt;MONTH($V$3-WEEKDAY($V$3,1)+(ROW(Y7)-ROW($V$5))*7+(COLUMN(Y7)-COLUMN($V$5)+1)),"",$V$3-WEEKDAY($V$3,1)+(ROW(Y7)-ROW($V$5))*7+(COLUMN(Y7)-COLUMN($V$5)+1))</f>
        <v/>
      </c>
      <c r="Z7" s="263">
        <f>IF(MONTH($V$3)&lt;&gt;MONTH($V$3-WEEKDAY($V$3,1)+(ROW(Z7)-ROW($V$5))*7+(COLUMN(Z7)-COLUMN($V$5)+1)),"",$V$3-WEEKDAY($V$3,1)+(ROW(Z7)-ROW($V$5))*7+(COLUMN(Z7)-COLUMN($V$5)+1))</f>
        <v/>
      </c>
      <c r="AA7" s="263">
        <f>IF(MONTH($V$3)&lt;&gt;MONTH($V$3-WEEKDAY($V$3,1)+(ROW(AA7)-ROW($V$5))*7+(COLUMN(AA7)-COLUMN($V$5)+1)),"",$V$3-WEEKDAY($V$3,1)+(ROW(AA7)-ROW($V$5))*7+(COLUMN(AA7)-COLUMN($V$5)+1))</f>
        <v/>
      </c>
      <c r="AB7" s="263">
        <f>IF(MONTH($V$3)&lt;&gt;MONTH($V$3-WEEKDAY($V$3,1)+(ROW(AB7)-ROW($V$5))*7+(COLUMN(AB7)-COLUMN($V$5)+1)),"",$V$3-WEEKDAY($V$3,1)+(ROW(AB7)-ROW($V$5))*7+(COLUMN(AB7)-COLUMN($V$5)+1))</f>
        <v/>
      </c>
      <c r="AC7" s="351" t="n"/>
      <c r="AD7" s="351" t="n"/>
      <c r="AE7" s="351" t="n"/>
      <c r="AF7" s="258" t="n"/>
      <c r="AJ7" s="350" t="n"/>
      <c r="AL7" s="251" t="n"/>
    </row>
    <row r="8">
      <c r="A8" s="351" t="n"/>
      <c r="B8" s="351" t="n"/>
      <c r="C8" s="337" t="inlineStr">
        <is>
          <t>Georgetown, Guyana</t>
        </is>
      </c>
      <c r="D8" s="351" t="n"/>
      <c r="E8" s="351" t="n"/>
      <c r="F8" s="351" t="n"/>
      <c r="G8" s="6" t="n"/>
      <c r="H8" s="6" t="n"/>
      <c r="I8" s="6" t="n"/>
      <c r="J8" s="6" t="n"/>
      <c r="K8" s="6" t="n"/>
      <c r="L8" s="6" t="n"/>
      <c r="M8" s="341" t="n"/>
      <c r="N8" s="351" t="n"/>
      <c r="O8" s="351" t="n"/>
      <c r="P8" s="6" t="n"/>
      <c r="Q8" s="6" t="n"/>
      <c r="R8" s="6" t="n"/>
      <c r="S8" s="6" t="n"/>
      <c r="T8" s="6" t="n"/>
      <c r="U8" s="351" t="n"/>
      <c r="V8" s="263">
        <f>IF(MONTH($V$3)&lt;&gt;MONTH($V$3-WEEKDAY($V$3,1)+(ROW(V8)-ROW($V$5))*7+(COLUMN(V8)-COLUMN($V$5)+1)),"",$V$3-WEEKDAY($V$3,1)+(ROW(V8)-ROW($V$5))*7+(COLUMN(V8)-COLUMN($V$5)+1))</f>
        <v/>
      </c>
      <c r="W8" s="263">
        <f>IF(MONTH($V$3)&lt;&gt;MONTH($V$3-WEEKDAY($V$3,1)+(ROW(W8)-ROW($V$5))*7+(COLUMN(W8)-COLUMN($V$5)+1)),"",$V$3-WEEKDAY($V$3,1)+(ROW(W8)-ROW($V$5))*7+(COLUMN(W8)-COLUMN($V$5)+1))</f>
        <v/>
      </c>
      <c r="X8" s="263">
        <f>IF(MONTH($V$3)&lt;&gt;MONTH($V$3-WEEKDAY($V$3,1)+(ROW(X8)-ROW($V$5))*7+(COLUMN(X8)-COLUMN($V$5)+1)),"",$V$3-WEEKDAY($V$3,1)+(ROW(X8)-ROW($V$5))*7+(COLUMN(X8)-COLUMN($V$5)+1))</f>
        <v/>
      </c>
      <c r="Y8" s="263">
        <f>IF(MONTH($V$3)&lt;&gt;MONTH($V$3-WEEKDAY($V$3,1)+(ROW(Y8)-ROW($V$5))*7+(COLUMN(Y8)-COLUMN($V$5)+1)),"",$V$3-WEEKDAY($V$3,1)+(ROW(Y8)-ROW($V$5))*7+(COLUMN(Y8)-COLUMN($V$5)+1))</f>
        <v/>
      </c>
      <c r="Z8" s="263">
        <f>IF(MONTH($V$3)&lt;&gt;MONTH($V$3-WEEKDAY($V$3,1)+(ROW(Z8)-ROW($V$5))*7+(COLUMN(Z8)-COLUMN($V$5)+1)),"",$V$3-WEEKDAY($V$3,1)+(ROW(Z8)-ROW($V$5))*7+(COLUMN(Z8)-COLUMN($V$5)+1))</f>
        <v/>
      </c>
      <c r="AA8" s="263">
        <f>IF(MONTH($V$3)&lt;&gt;MONTH($V$3-WEEKDAY($V$3,1)+(ROW(AA8)-ROW($V$5))*7+(COLUMN(AA8)-COLUMN($V$5)+1)),"",$V$3-WEEKDAY($V$3,1)+(ROW(AA8)-ROW($V$5))*7+(COLUMN(AA8)-COLUMN($V$5)+1))</f>
        <v/>
      </c>
      <c r="AB8" s="263">
        <f>IF(MONTH($V$3)&lt;&gt;MONTH($V$3-WEEKDAY($V$3,1)+(ROW(AB8)-ROW($V$5))*7+(COLUMN(AB8)-COLUMN($V$5)+1)),"",$V$3-WEEKDAY($V$3,1)+(ROW(AB8)-ROW($V$5))*7+(COLUMN(AB8)-COLUMN($V$5)+1))</f>
        <v/>
      </c>
      <c r="AC8" s="351" t="n"/>
      <c r="AD8" s="351" t="n"/>
      <c r="AE8" s="3" t="b">
        <v>1</v>
      </c>
      <c r="AF8" s="258" t="n"/>
      <c r="AJ8" s="350" t="n"/>
      <c r="AL8" s="251" t="n"/>
    </row>
    <row r="9">
      <c r="A9" s="351" t="n"/>
      <c r="B9" s="351" t="n"/>
      <c r="C9" s="337" t="n"/>
      <c r="D9" s="337" t="n"/>
      <c r="E9" s="337" t="n"/>
      <c r="F9" s="337" t="n"/>
      <c r="G9" s="6" t="n"/>
      <c r="H9" s="6" t="n"/>
      <c r="I9" s="6" t="n"/>
      <c r="J9" s="6" t="n"/>
      <c r="K9" s="6" t="n"/>
      <c r="L9" s="6" t="n"/>
      <c r="M9" s="137" t="n"/>
      <c r="N9" s="137" t="n"/>
      <c r="O9" s="6" t="n"/>
      <c r="P9" s="6" t="n"/>
      <c r="Q9" s="6" t="n"/>
      <c r="R9" s="6" t="n"/>
      <c r="S9" s="6" t="n"/>
      <c r="T9" s="6" t="n"/>
      <c r="U9" s="351" t="n"/>
      <c r="V9" s="265" t="n"/>
      <c r="W9" s="265" t="n"/>
      <c r="X9" s="265" t="n"/>
      <c r="Y9" s="265" t="n"/>
      <c r="Z9" s="265" t="n"/>
      <c r="AA9" s="265" t="n"/>
      <c r="AB9" s="265" t="n"/>
      <c r="AC9" s="351" t="n"/>
      <c r="AD9" s="351" t="n"/>
      <c r="AE9" s="3" t="n"/>
      <c r="AF9" s="351" t="n"/>
      <c r="AJ9" s="350" t="n"/>
      <c r="AL9" s="251" t="n"/>
    </row>
    <row r="10">
      <c r="A10" s="351" t="n"/>
      <c r="B10" s="351" t="n"/>
      <c r="C10" s="337" t="inlineStr">
        <is>
          <t>592-223-7560</t>
        </is>
      </c>
      <c r="D10" s="351" t="n"/>
      <c r="E10" s="351" t="n"/>
      <c r="F10" s="351" t="n"/>
      <c r="G10" s="6" t="n"/>
      <c r="H10" s="340" t="n"/>
      <c r="I10" s="351" t="n"/>
      <c r="J10" s="340" t="n"/>
      <c r="K10" s="330" t="inlineStr">
        <is>
          <t>Week Starting:</t>
        </is>
      </c>
      <c r="L10" s="351" t="n"/>
      <c r="M10" s="335" t="n">
        <v>45977</v>
      </c>
      <c r="N10" s="362" t="n"/>
      <c r="O10" s="6" t="n"/>
      <c r="P10" s="6" t="n"/>
      <c r="Q10" s="6" t="n"/>
      <c r="R10" s="6" t="n"/>
      <c r="S10" s="6" t="n"/>
      <c r="T10" s="138" t="inlineStr">
        <is>
          <t>[42]</t>
        </is>
      </c>
      <c r="U10" s="351" t="n"/>
      <c r="V10" s="263">
        <f>IF(MONTH($V$3)&lt;&gt;MONTH($V$3-WEEKDAY($V$3,1)+(ROW(V10)-ROW($V$5))*7+(COLUMN(V10)-COLUMN($V$5)+1)),"",$V$3-WEEKDAY($V$3,1)+(ROW(V10)-ROW($V$5))*7+(COLUMN(V10)-COLUMN($V$5)+1))</f>
        <v/>
      </c>
      <c r="W10" s="263">
        <f>IF(MONTH($V$3)&lt;&gt;MONTH($V$3-WEEKDAY($V$3,1)+(ROW(W10)-ROW($V$5))*7+(COLUMN(W10)-COLUMN($V$5)+1)),"",$V$3-WEEKDAY($V$3,1)+(ROW(W10)-ROW($V$5))*7+(COLUMN(W10)-COLUMN($V$5)+1))</f>
        <v/>
      </c>
      <c r="X10" s="263">
        <f>IF(MONTH($V$3)&lt;&gt;MONTH($V$3-WEEKDAY($V$3,1)+(ROW(X10)-ROW($V$5))*7+(COLUMN(X10)-COLUMN($V$5)+1)),"",$V$3-WEEKDAY($V$3,1)+(ROW(X10)-ROW($V$5))*7+(COLUMN(X10)-COLUMN($V$5)+1))</f>
        <v/>
      </c>
      <c r="Y10" s="263">
        <f>IF(MONTH($V$3)&lt;&gt;MONTH($V$3-WEEKDAY($V$3,1)+(ROW(Y10)-ROW($V$5))*7+(COLUMN(Y10)-COLUMN($V$5)+1)),"",$V$3-WEEKDAY($V$3,1)+(ROW(Y10)-ROW($V$5))*7+(COLUMN(Y10)-COLUMN($V$5)+1))</f>
        <v/>
      </c>
      <c r="Z10" s="263">
        <f>IF(MONTH($V$3)&lt;&gt;MONTH($V$3-WEEKDAY($V$3,1)+(ROW(Z10)-ROW($V$5))*7+(COLUMN(Z10)-COLUMN($V$5)+1)),"",$V$3-WEEKDAY($V$3,1)+(ROW(Z10)-ROW($V$5))*7+(COLUMN(Z10)-COLUMN($V$5)+1))</f>
        <v/>
      </c>
      <c r="AA10" s="263">
        <f>IF(MONTH($V$3)&lt;&gt;MONTH($V$3-WEEKDAY($V$3,1)+(ROW(AA10)-ROW($V$5))*7+(COLUMN(AA10)-COLUMN($V$5)+1)),"",$V$3-WEEKDAY($V$3,1)+(ROW(AA10)-ROW($V$5))*7+(COLUMN(AA10)-COLUMN($V$5)+1))</f>
        <v/>
      </c>
      <c r="AB10" s="263">
        <f>IF(MONTH($V$3)&lt;&gt;MONTH($V$3-WEEKDAY($V$3,1)+(ROW(AB10)-ROW($V$5))*7+(COLUMN(AB10)-COLUMN($V$5)+1)),"",$V$3-WEEKDAY($V$3,1)+(ROW(AB10)-ROW($V$5))*7+(COLUMN(AB10)-COLUMN($V$5)+1))</f>
        <v/>
      </c>
      <c r="AC10" s="351" t="n"/>
      <c r="AD10" s="136" t="inlineStr">
        <is>
          <t>After:</t>
        </is>
      </c>
      <c r="AE10" s="264" t="n">
        <v>40</v>
      </c>
      <c r="AF10" s="250" t="n"/>
    </row>
    <row r="11" ht="15.75" customHeight="1" s="348" thickBot="1">
      <c r="A11" s="351" t="n"/>
      <c r="B11" s="351" t="n"/>
      <c r="C11" s="6" t="n"/>
      <c r="D11" s="6" t="n"/>
      <c r="E11" s="6" t="n"/>
      <c r="F11" s="6" t="n"/>
      <c r="G11" s="6" t="n"/>
      <c r="H11" s="6" t="n"/>
      <c r="I11" s="6" t="n"/>
      <c r="J11" s="6" t="n"/>
      <c r="K11" s="259" t="inlineStr">
        <is>
          <t>Carry Forward Hrs:</t>
        </is>
      </c>
      <c r="L11" s="248" t="n">
        <v>24</v>
      </c>
      <c r="M11" s="6" t="n"/>
      <c r="N11" s="6" t="n"/>
      <c r="O11" s="6" t="n"/>
      <c r="P11" s="6" t="n"/>
      <c r="Q11" s="6" t="n"/>
      <c r="R11" s="6" t="n"/>
      <c r="S11" s="6" t="n"/>
      <c r="T11" s="6" t="n"/>
      <c r="U11" s="351" t="n"/>
      <c r="V11" s="263">
        <f>IF(MONTH($V$3)&lt;&gt;MONTH($V$3-WEEKDAY($V$3,1)+(ROW(V11)-ROW($V$5))*7+(COLUMN(V11)-COLUMN($V$5)+1)),"",$V$3-WEEKDAY($V$3,1)+(ROW(V11)-ROW($V$5))*7+(COLUMN(V11)-COLUMN($V$5)+1))</f>
        <v/>
      </c>
      <c r="W11" s="263">
        <f>IF(MONTH($V$3)&lt;&gt;MONTH($V$3-WEEKDAY($V$3,1)+(ROW(W11)-ROW($V$5))*7+(COLUMN(W11)-COLUMN($V$5)+1)),"",$V$3-WEEKDAY($V$3,1)+(ROW(W11)-ROW($V$5))*7+(COLUMN(W11)-COLUMN($V$5)+1))</f>
        <v/>
      </c>
      <c r="X11" s="263">
        <f>IF(MONTH($V$3)&lt;&gt;MONTH($V$3-WEEKDAY($V$3,1)+(ROW(X11)-ROW($V$5))*7+(COLUMN(X11)-COLUMN($V$5)+1)),"",$V$3-WEEKDAY($V$3,1)+(ROW(X11)-ROW($V$5))*7+(COLUMN(X11)-COLUMN($V$5)+1))</f>
        <v/>
      </c>
      <c r="Y11" s="263">
        <f>IF(MONTH($V$3)&lt;&gt;MONTH($V$3-WEEKDAY($V$3,1)+(ROW(Y11)-ROW($V$5))*7+(COLUMN(Y11)-COLUMN($V$5)+1)),"",$V$3-WEEKDAY($V$3,1)+(ROW(Y11)-ROW($V$5))*7+(COLUMN(Y11)-COLUMN($V$5)+1))</f>
        <v/>
      </c>
      <c r="Z11" s="263">
        <f>IF(MONTH($V$3)&lt;&gt;MONTH($V$3-WEEKDAY($V$3,1)+(ROW(Z11)-ROW($V$5))*7+(COLUMN(Z11)-COLUMN($V$5)+1)),"",$V$3-WEEKDAY($V$3,1)+(ROW(Z11)-ROW($V$5))*7+(COLUMN(Z11)-COLUMN($V$5)+1))</f>
        <v/>
      </c>
      <c r="AA11" s="263">
        <f>IF(MONTH($V$3)&lt;&gt;MONTH($V$3-WEEKDAY($V$3,1)+(ROW(AA11)-ROW($V$5))*7+(COLUMN(AA11)-COLUMN($V$5)+1)),"",$V$3-WEEKDAY($V$3,1)+(ROW(AA11)-ROW($V$5))*7+(COLUMN(AA11)-COLUMN($V$5)+1))</f>
        <v/>
      </c>
      <c r="AB11" s="263">
        <f>IF(MONTH($V$3)&lt;&gt;MONTH($V$3-WEEKDAY($V$3,1)+(ROW(AB11)-ROW($V$5))*7+(COLUMN(AB11)-COLUMN($V$5)+1)),"",$V$3-WEEKDAY($V$3,1)+(ROW(AB11)-ROW($V$5))*7+(COLUMN(AB11)-COLUMN($V$5)+1))</f>
        <v/>
      </c>
      <c r="AC11" s="351" t="n"/>
      <c r="AD11" s="351" t="n"/>
      <c r="AE11" s="351" t="n"/>
      <c r="AF11" s="258" t="n"/>
      <c r="AJ11" s="252" t="n"/>
      <c r="AK11" s="252" t="n"/>
    </row>
    <row r="12" ht="27.75" customFormat="1" customHeight="1" s="2" thickBot="1">
      <c r="A12" s="266" t="inlineStr">
        <is>
          <t>Day Off</t>
        </is>
      </c>
      <c r="B12" s="267" t="inlineStr">
        <is>
          <t>Holiday Double</t>
        </is>
      </c>
      <c r="C12" s="139" t="inlineStr">
        <is>
          <t>Day of Week</t>
        </is>
      </c>
      <c r="D12" s="140" t="inlineStr">
        <is>
          <t>Time
In</t>
        </is>
      </c>
      <c r="E12" s="140" t="inlineStr">
        <is>
          <t>Time
Out</t>
        </is>
      </c>
      <c r="F12" s="141" t="n"/>
      <c r="G12" s="140" t="inlineStr">
        <is>
          <t>Time
In</t>
        </is>
      </c>
      <c r="H12" s="140" t="inlineStr">
        <is>
          <t>Time
Out</t>
        </is>
      </c>
      <c r="I12" s="142" t="inlineStr">
        <is>
          <t>Total
Hrs</t>
        </is>
      </c>
      <c r="J12" s="142" t="inlineStr">
        <is>
          <t>Location</t>
        </is>
      </c>
      <c r="K12" s="142" t="inlineStr">
        <is>
          <t>Supervisor</t>
        </is>
      </c>
      <c r="L12" s="142" t="inlineStr">
        <is>
          <t>Supervisor Approval</t>
        </is>
      </c>
      <c r="M12" s="140" t="inlineStr">
        <is>
          <t>Regular
Hrs</t>
        </is>
      </c>
      <c r="N12" s="140" t="inlineStr">
        <is>
          <t>Overtime
Hrs</t>
        </is>
      </c>
      <c r="O12" s="140" t="inlineStr">
        <is>
          <t>Hol Hrs</t>
        </is>
      </c>
      <c r="P12" s="140" t="inlineStr">
        <is>
          <t>Responsibilities</t>
        </is>
      </c>
      <c r="Q12" s="140" t="inlineStr">
        <is>
          <t>Risk</t>
        </is>
      </c>
      <c r="R12" s="140" t="inlineStr">
        <is>
          <t>Meals</t>
        </is>
      </c>
      <c r="S12" s="140" t="inlineStr">
        <is>
          <t>Vac Hrs</t>
        </is>
      </c>
      <c r="T12" s="143" t="inlineStr">
        <is>
          <t>Reason for Overtime</t>
        </is>
      </c>
      <c r="U12" s="144" t="inlineStr">
        <is>
          <t>Wkly Reg Avail</t>
        </is>
      </c>
      <c r="V12" s="351" t="inlineStr">
        <is>
          <t>Orig Reg</t>
        </is>
      </c>
      <c r="W12" s="351" t="inlineStr">
        <is>
          <t>Wkly OT Adj</t>
        </is>
      </c>
      <c r="X12" s="351" t="inlineStr">
        <is>
          <t>Week Start</t>
        </is>
      </c>
      <c r="Y12" s="351" t="inlineStr">
        <is>
          <t>Wk Hrs Before</t>
        </is>
      </c>
      <c r="Z12" s="351" t="n"/>
      <c r="AA12" s="351" t="n"/>
      <c r="AB12" s="351" t="n"/>
      <c r="AC12" s="351" t="n"/>
      <c r="AD12" s="351" t="n"/>
      <c r="AE12" s="351" t="n"/>
      <c r="AF12" s="351" t="n"/>
      <c r="AJ12" s="252" t="n"/>
      <c r="AK12" s="252" t="n"/>
    </row>
    <row r="13" hidden="1" ht="15.75" customHeight="1" s="348" thickBot="1">
      <c r="A13" s="268" t="n"/>
      <c r="B13" s="351" t="n"/>
      <c r="C13" s="145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146" t="n"/>
      <c r="U13" s="351" t="n"/>
      <c r="V13" s="351" t="n"/>
      <c r="W13" s="351" t="n"/>
      <c r="X13" s="351" t="n"/>
      <c r="Y13" s="351" t="n"/>
      <c r="Z13" s="351" t="n"/>
      <c r="AA13" s="351" t="n"/>
      <c r="AB13" s="351" t="n"/>
      <c r="AC13" s="351" t="n"/>
      <c r="AD13" s="351" t="n"/>
      <c r="AE13" s="351" t="n"/>
      <c r="AF13" s="351" t="n"/>
    </row>
    <row r="14" ht="24" customHeight="1" s="348" thickBot="1">
      <c r="A14" s="147" t="inlineStr">
        <is>
          <t>On Day</t>
        </is>
      </c>
      <c r="B14" s="269" t="n"/>
      <c r="C14" s="88">
        <f>M10</f>
        <v/>
      </c>
      <c r="D14" s="54" t="n"/>
      <c r="E14" s="148">
        <f>IF(D14="", "",
 IF(D14=TIME(0,0,0), 0,
 IF(AND(D14&gt;=TIME(0,0,1), D14&lt;=TIME(2,0,0)), TIME(7,0,0),
 IF(AND(D14&gt;=TIME(6,0,0), D14&lt;=TIME(8,0,0)), TIME(12,0,0),
 IF(AND(D14&gt;TIME(8,0,0), D14&lt;=TIME(13,59,0)), TIME(15,0,0),
 IF(AND(D14&gt;=TIME(14,0,0), D14&lt;=TIME(17,59,0)), TIME(21,0,0),
 IF(AND(D14&gt;=TIME(18,0,0), D14&lt;=TIME(21,59,0)), TIME(0,0,0),
 IF(AND(D14&gt;=TIME(22,0,0), D14&lt;=TIME(23,59,59)), TIME(7,0,0), ""))))))))</f>
        <v/>
      </c>
      <c r="F14" s="149" t="n"/>
      <c r="G14" s="148">
        <f>IF(AND(D14&gt;=TIME(6,0,0),D14&lt;=TIME(8,0,0)),E14,"")</f>
        <v/>
      </c>
      <c r="H14" s="54" t="n"/>
      <c r="I14" s="55">
        <f>ROUND(IF(OR(D14="",E14="",E14=0),0,IF(H14="",MOD(E14-D14,1)*24,MOD(H14-D14,1)*24)),2)</f>
        <v/>
      </c>
      <c r="J14" s="150" t="n"/>
      <c r="K14" s="270" t="n"/>
      <c r="L14" s="271" t="n"/>
      <c r="M14" s="272">
        <f>MAX(0,V14-W14)</f>
        <v/>
      </c>
      <c r="N14" s="56">
        <f>(IF(OR($C14="",$D14=""),0,
 IF(OR($A14="Holiday",$A15="Holiday"),
    IF(ISNUMBER(MATCH(TRIM($B14),{"Phagwah","Good Friday","Easter Monday","Labour Day","Christmas","Eid ul Azha","Romans-2","Globe-12","Neptune P1"},0)),0,$I14),
 IF(AND(NOT(OR($A14="Annual Leave",$A15="Annual Leave")),$A14="Off day"),$I14,
  MAX(0,$I14-$V14)
  ))))+W14</f>
        <v/>
      </c>
      <c r="O14" s="56">
        <f>IF(AND(OR($A14="Holiday",$A15="Holiday"),
        ISNUMBER(MATCH(TRIM($B14),{"Phagwah","Good Friday","Easter Monday","Labour Day","Christmas","Eid ul Azha","Romans-2","Globe-12","Neptune P1"},0))),
   $I14,0)</f>
        <v/>
      </c>
      <c r="P14" s="56">
        <f>IF(OR($O$7="Canteen",$O$7="Head Office"),0,IF($I14&lt;=0,0,IF(OR(OR(TRIM($J14)="Hebrews",TRIM($J14)="Romans",TRIM($J14)="Romans-2",TRIM($J14)="Globe",TRIM($J14)="Globe-12",TRIM($J14)="Neptune P1"),AND($I15&gt;0,OR(TRIM($J15)="Hebrews",TRIM($J15)="Romans",TRIM($J15)="Romans-2",TRIM($J15)="Globe",TRIM($J15)="Globe-12",TRIM($J15)="Neptune P1"))),1,0)))</f>
        <v/>
      </c>
      <c r="Q14" s="57" t="n"/>
      <c r="R14" s="56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IF($I14&gt;0,1,0),
      0
   ),
0))</f>
        <v/>
      </c>
      <c r="S14" s="56">
        <f>IF(OR($A14="Annual Leave",$A15="Annual Leave"),IF($A14="Annual Leave",8,0),0)</f>
        <v/>
      </c>
      <c r="T14" s="58" t="n"/>
      <c r="U14" s="144">
        <f>MAX(0,40-Y14)</f>
        <v/>
      </c>
      <c r="V14" s="151">
        <f>IF(OR($C14="",$D14=""),0,
 IF(OR($A14="Holiday",$A15="Holiday"),0,
 IF(AND(NOT(OR($A14="Annual Leave",$A15="Annual Leave")),$A14="Off day"),0,
  IF($I14+$I15&gt;=8,IF($I14&gt;=8,8,$I14),$I14)
  )))</f>
        <v/>
      </c>
      <c r="W14" s="151">
        <f>MAX(0,V14-U14)</f>
        <v/>
      </c>
      <c r="X14" s="151">
        <f>IF(C14="","",C14-WEEKDAY(C14,1)+1)</f>
        <v/>
      </c>
      <c r="Y14" s="151">
        <f>IF(X14=X14,$L$11,0)</f>
        <v/>
      </c>
      <c r="Z14" s="151" t="n"/>
      <c r="AA14" s="151" t="n"/>
      <c r="AB14" s="151" t="n"/>
      <c r="AC14" s="351" t="n"/>
      <c r="AD14" s="351" t="n"/>
      <c r="AE14" s="351" t="n"/>
      <c r="AF14" s="351" t="n"/>
    </row>
    <row r="15" ht="24" customHeight="1" s="348" thickBot="1">
      <c r="A15" s="147" t="inlineStr">
        <is>
          <t>On Day</t>
        </is>
      </c>
      <c r="B15" s="269" t="n"/>
      <c r="C15" s="89">
        <f>C14</f>
        <v/>
      </c>
      <c r="D15" s="59" t="n"/>
      <c r="E15" s="152">
        <f>IF(D15="", "",
 IF(D15=TIME(0,0,0), 0,
 IF(AND(D15&gt;=TIME(0,0,1), D15&lt;=TIME(2,0,0)), TIME(7,0,0),
 IF(AND(D15&gt;=TIME(6,0,0), D15&lt;=TIME(8,0,0)), TIME(12,0,0),
 IF(AND(D15&gt;TIME(8,0,0), D15&lt;=TIME(13,59,0)), TIME(15,0,0),
 IF(AND(D15&gt;=TIME(14,0,0), D15&lt;=TIME(17,59,0)), TIME(21,0,0),
 IF(AND(D15&gt;=TIME(18,0,0), D15&lt;=TIME(21,59,0)), TIME(0,0,0),
 IF(AND(D15&gt;=TIME(22,0,0), D15&lt;=TIME(23,59,59)), TIME(7,0,0), ""))))))))</f>
        <v/>
      </c>
      <c r="F15" s="153" t="n"/>
      <c r="G15" s="152">
        <f>IF(AND(D15&gt;=TIME(6,0,0),D15&lt;=TIME(8,0,0)),E15,"")</f>
        <v/>
      </c>
      <c r="H15" s="59" t="n"/>
      <c r="I15" s="60">
        <f>ROUND(IF(OR(D15="",E15="",E15=0),0,IF(H15="",MOD(E15-D15,1)*24,MOD(H15-D15,1)*24)),2)</f>
        <v/>
      </c>
      <c r="J15" s="150" t="n"/>
      <c r="K15" s="270" t="n"/>
      <c r="L15" s="271" t="n"/>
      <c r="M15" s="272">
        <f>MAX(0,V15-W15)</f>
        <v/>
      </c>
      <c r="N15" s="61">
        <f>(IF(OR($C15="",$D15=""),0,
 IF(OR($A14="Holiday",$A15="Holiday"),
    IF(ISNUMBER(MATCH(TRIM($B15),{"Phagwah","Good Friday","Easter Monday","Labour Day","Christmas","Eid ul Azha","Romans-2","Globe-12","Neptune P1"},0)),0,$I15),
 IF(AND(NOT(OR($A14="Annual Leave",$A15="Annual Leave")),$A15="Off day"),$I15,
  MAX(0,$I15-$V15)
  ))))+W15</f>
        <v/>
      </c>
      <c r="O15" s="61">
        <f>IF(AND(OR($A14="Holiday",$A15="Holiday"),
        ISNUMBER(MATCH(TRIM($B15),{"Phagwah","Good Friday","Easter Monday","Labour Day","Christmas","Eid ul Azha","Romans-2","Globe-12","Neptune P1"},0))),
   $I15,0)</f>
        <v/>
      </c>
      <c r="P15" s="61">
        <f>IF(OR($O$7="Canteen",$O$7="Head Office"),0,IF($I15&lt;=0,0,IF(AND($I14&lt;=0,OR(TRIM($J15)="Hebrews",TRIM($J15)="Romans",TRIM($J15)="Romans-2",TRIM($J15)="Globe",TRIM($J15)="Globe-12",TRIM($J15)="Neptune P1")),1,0)))</f>
        <v/>
      </c>
      <c r="Q15" s="62" t="n"/>
      <c r="R15" s="61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IF(AND($I14=0,$I15&gt;0),1,0),
      0
   ),
0))</f>
        <v/>
      </c>
      <c r="S15" s="61">
        <f>IF(OR($A14="Annual Leave",$A15="Annual Leave"),IF(AND($A14&lt;&gt;"Annual Leave",$A15="Annual Leave"),8,0),0)</f>
        <v/>
      </c>
      <c r="T15" s="63" t="n"/>
      <c r="U15" s="144">
        <f>MAX(0,40-Y15)</f>
        <v/>
      </c>
      <c r="V15" s="151">
        <f>IF(OR($C15="",$D15=""),0,
 IF(OR($A14="Holiday",$A15="Holiday"),0,
 IF(AND(NOT(OR($A14="Annual Leave",$A15="Annual Leave")),$A15="Off day"),0,
  IF($I14+$I15&gt;=8,IF($I14&gt;=8,0,8-$I14),$I15)
  )))</f>
        <v/>
      </c>
      <c r="W15" s="151">
        <f>MAX(0,V15-U15)</f>
        <v/>
      </c>
      <c r="X15" s="151">
        <f>IF(C15="","",C15-WEEKDAY(C15,1)+1)</f>
        <v/>
      </c>
      <c r="Y15" s="151">
        <f>SUMPRODUCT(($X$14:$X14=X15)*(($V$14:$V14)+($O$14:$O14)))+IF(X15=X14,$L$11,0)</f>
        <v/>
      </c>
      <c r="Z15" s="151" t="n"/>
      <c r="AA15" s="151" t="n"/>
      <c r="AB15" s="151" t="n"/>
      <c r="AC15" s="351" t="n"/>
      <c r="AD15" s="351" t="n"/>
      <c r="AE15" s="351" t="n"/>
      <c r="AF15" s="351" t="n"/>
    </row>
    <row r="16" ht="24" customHeight="1" s="348" thickBot="1">
      <c r="A16" s="154" t="inlineStr">
        <is>
          <t>On Day</t>
        </is>
      </c>
      <c r="B16" s="273" t="n"/>
      <c r="C16" s="90">
        <f>C14+1</f>
        <v/>
      </c>
      <c r="D16" s="8" t="n"/>
      <c r="E16" s="155">
        <f>IF(D16="", "",
 IF(D16=TIME(0,0,0), 0,
 IF(AND(D16&gt;=TIME(0,0,1), D16&lt;=TIME(2,0,0)), TIME(7,0,0),
 IF(AND(D16&gt;=TIME(6,0,0), D16&lt;=TIME(8,0,0)), TIME(12,0,0),
 IF(AND(D16&gt;TIME(8,0,0), D16&lt;=TIME(13,59,0)), TIME(15,0,0),
 IF(AND(D16&gt;=TIME(14,0,0), D16&lt;=TIME(17,59,0)), TIME(21,0,0),
 IF(AND(D16&gt;=TIME(18,0,0), D16&lt;=TIME(21,59,0)), TIME(0,0,0),
 IF(AND(D16&gt;=TIME(22,0,0), D16&lt;=TIME(23,59,59)), TIME(7,0,0), ""))))))))</f>
        <v/>
      </c>
      <c r="F16" s="156" t="n"/>
      <c r="G16" s="155">
        <f>IF(AND(D16&gt;=TIME(6,0,0),D16&lt;=TIME(8,0,0)),E16,"")</f>
        <v/>
      </c>
      <c r="H16" s="8" t="n"/>
      <c r="I16" s="30">
        <f>ROUND(IF(OR(D16="",E16="",E16=0),0,IF(H16="",MOD(E16-D16,1)*24,MOD(H16-D16,1)*24)),2)</f>
        <v/>
      </c>
      <c r="J16" s="157" t="n"/>
      <c r="K16" s="274" t="n"/>
      <c r="L16" s="271" t="n"/>
      <c r="M16" s="275">
        <f>MAX(0,V16-W16)</f>
        <v/>
      </c>
      <c r="N16" s="9">
        <f>(IF(OR($C16="",$D16=""),0,
 IF(OR($A16="Holiday",$A17="Holiday"),
    IF(ISNUMBER(MATCH(TRIM($B16),{"Phagwah","Good Friday","Easter Monday","Labour Day","Christmas","Eid ul Azha","Romans-2","Globe-12","Neptune P1"},0)),0,$I16),
 IF(AND(NOT(OR($A16="Annual Leave",$A17="Annual Leave")),$A16="Off day"),$I16,
  MAX(0,$I16-$V16)
  ))))+W16</f>
        <v/>
      </c>
      <c r="O16" s="9">
        <f>IF(AND(OR($A16="Holiday",$A17="Holiday"),
        ISNUMBER(MATCH(TRIM($B16),{"Phagwah","Good Friday","Easter Monday","Labour Day","Christmas","Eid ul Azha","Romans-2","Globe-12","Neptune P1"},0))),
   $I16,0)</f>
        <v/>
      </c>
      <c r="P16" s="9">
        <f>IF(OR($O$7="Canteen",$O$7="Head Office"),0,IF($I16&lt;=0,0,IF(OR(OR(TRIM($J16)="Hebrews",TRIM($J16)="Romans",TRIM($J16)="Romans-2",TRIM($J16)="Globe",TRIM($J16)="Globe-12",TRIM($J16)="Neptune P1"),AND($I17&gt;0,OR(TRIM($J17)="Hebrews",TRIM($J17)="Romans",TRIM($J17)="Romans-2",TRIM($J17)="Globe",TRIM($J17)="Globe-12",TRIM($J17)="Neptune P1"))),1,0)))</f>
        <v/>
      </c>
      <c r="Q16" s="10" t="n"/>
      <c r="R16" s="9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IF($I16&gt;0,1,0),
      0
   ),
0))</f>
        <v/>
      </c>
      <c r="S16" s="9">
        <f>IF(OR($A16="Annual Leave",$A17="Annual Leave"),IF($A16="Annual Leave",8,0),0)</f>
        <v/>
      </c>
      <c r="T16" s="91" t="n"/>
      <c r="U16" s="144">
        <f>MAX(0,40-Y16)</f>
        <v/>
      </c>
      <c r="V16" s="351">
        <f>IF(OR($C16="",$D16=""),0,
 IF(OR($A16="Holiday",$A17="Holiday"),0,
 IF(AND(NOT(OR($A16="Annual Leave",$A17="Annual Leave")),$A16="Off day"),0,
  IF($I16+$I17&gt;=8,IF($I16&gt;=8,8,$I16),$I16)
  )))</f>
        <v/>
      </c>
      <c r="W16" s="351">
        <f>MAX(0,V16-U16)</f>
        <v/>
      </c>
      <c r="X16" s="351">
        <f>IF(C16="","",C16-WEEKDAY(C16,1)+1)</f>
        <v/>
      </c>
      <c r="Y16" s="351">
        <f>SUMPRODUCT(($X$14:$X15=X16)*(($V$14:$V15)+($O$14:$O15)))+IF(X16=X14,$L$11,0)</f>
        <v/>
      </c>
      <c r="Z16" s="351" t="n"/>
      <c r="AA16" s="351" t="n"/>
      <c r="AB16" s="351" t="n"/>
      <c r="AC16" s="351" t="n"/>
      <c r="AD16" s="351" t="n"/>
      <c r="AE16" s="351" t="n"/>
      <c r="AF16" s="351" t="n"/>
    </row>
    <row r="17" ht="24" customHeight="1" s="348" thickBot="1">
      <c r="A17" s="154" t="inlineStr">
        <is>
          <t>On Day</t>
        </is>
      </c>
      <c r="B17" s="273" t="n"/>
      <c r="C17" s="90">
        <f>C16</f>
        <v/>
      </c>
      <c r="D17" s="276" t="n"/>
      <c r="E17" s="277">
        <f>IF(D17="", "",
 IF(D17=TIME(0,0,0), 0,
 IF(AND(D17&gt;=TIME(0,0,1), D17&lt;=TIME(2,0,0)), TIME(7,0,0),
 IF(AND(D17&gt;=TIME(6,0,0), D17&lt;=TIME(8,0,0)), TIME(12,0,0),
 IF(AND(D17&gt;TIME(8,0,0), D17&lt;=TIME(13,59,0)), TIME(15,0,0),
 IF(AND(D17&gt;=TIME(14,0,0), D17&lt;=TIME(17,59,0)), TIME(21,0,0),
 IF(AND(D17&gt;=TIME(18,0,0), D17&lt;=TIME(21,59,0)), TIME(0,0,0),
 IF(AND(D17&gt;=TIME(22,0,0), D17&lt;=TIME(23,59,59)), TIME(7,0,0), ""))))))))</f>
        <v/>
      </c>
      <c r="F17" s="156" t="n"/>
      <c r="G17" s="277">
        <f>IF(AND(D17&gt;=TIME(6,0,0),D17&lt;=TIME(8,0,0)),E17,"")</f>
        <v/>
      </c>
      <c r="H17" s="276" t="n"/>
      <c r="I17" s="30">
        <f>ROUND(IF(OR(D17="",E17="",E17=0),0,IF(H17="",MOD(E17-D17,1)*24,MOD(H17-D17,1)*24)),2)</f>
        <v/>
      </c>
      <c r="J17" s="158" t="n"/>
      <c r="K17" s="274" t="n"/>
      <c r="L17" s="271" t="n"/>
      <c r="M17" s="275">
        <f>MAX(0,V17-W17)</f>
        <v/>
      </c>
      <c r="N17" s="278">
        <f>(IF(OR($C17="",$D17=""),0,
 IF(OR($A16="Holiday",$A17="Holiday"),
    IF(ISNUMBER(MATCH(TRIM($B17),{"Phagwah","Good Friday","Easter Monday","Labour Day","Christmas","Eid ul Azha","Romans-2","Globe-12","Neptune P1"},0)),0,$I17),
 IF(AND(NOT(OR($A16="Annual Leave",$A17="Annual Leave")),$A17="Off day"),$I17,
  MAX(0,$I17-$V17)
  ))))+W17</f>
        <v/>
      </c>
      <c r="O17" s="278">
        <f>IF(AND(OR($A16="Holiday",$A17="Holiday"),
        ISNUMBER(MATCH(TRIM($B17),{"Phagwah","Good Friday","Easter Monday","Labour Day","Christmas","Eid ul Azha","Romans-2","Globe-12","Neptune P1"},0))),
   $I17,0)</f>
        <v/>
      </c>
      <c r="P17" s="278">
        <f>IF(OR($O$7="Canteen",$O$7="Head Office"),0,IF($I17&lt;=0,0,IF(AND($I16&lt;=0,OR(TRIM($J17)="Hebrews",TRIM($J17)="Romans",TRIM($J17)="Romans-2",TRIM($J17)="Globe",TRIM($J17)="Globe-12",TRIM($J17)="Neptune P1")),1,0)))</f>
        <v/>
      </c>
      <c r="Q17" s="279" t="n"/>
      <c r="R17" s="278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IF(AND($I16=0,$I17&gt;0),1,0),
      0
   ),
0))</f>
        <v/>
      </c>
      <c r="S17" s="278">
        <f>IF(OR($A16="Annual Leave",$A17="Annual Leave"),IF(AND($A16&lt;&gt;"Annual Leave",$A17="Annual Leave"),8,0),0)</f>
        <v/>
      </c>
      <c r="T17" s="280" t="n"/>
      <c r="U17" s="144">
        <f>MAX(0,40-Y17)</f>
        <v/>
      </c>
      <c r="V17" s="351">
        <f>IF(OR($C17="",$D17=""),0,
 IF(OR($A16="Holiday",$A17="Holiday"),0,
 IF(AND(NOT(OR($A16="Annual Leave",$A17="Annual Leave")),$A17="Off day"),0,
  IF($I16+$I17&gt;=8,IF($I16&gt;=8,0,8-$I16),$I17)
  )))</f>
        <v/>
      </c>
      <c r="W17" s="351">
        <f>MAX(0,V17-U17)</f>
        <v/>
      </c>
      <c r="X17" s="351">
        <f>IF(C17="","",C17-WEEKDAY(C17,1)+1)</f>
        <v/>
      </c>
      <c r="Y17" s="351">
        <f>SUMPRODUCT(($X$14:$X16=X17)*(($V$14:$V16)+($O$14:$O16)))+IF(X17=X14,$L$11,0)</f>
        <v/>
      </c>
      <c r="Z17" s="351" t="n"/>
      <c r="AA17" s="351" t="n"/>
      <c r="AB17" s="351" t="n"/>
      <c r="AC17" s="351" t="n"/>
      <c r="AD17" s="351" t="n"/>
      <c r="AE17" s="351" t="n"/>
      <c r="AF17" s="351" t="n"/>
    </row>
    <row r="18" ht="24" customHeight="1" s="348" thickBot="1">
      <c r="A18" s="159" t="inlineStr">
        <is>
          <t>On Day</t>
        </is>
      </c>
      <c r="B18" s="281" t="n"/>
      <c r="C18" s="92">
        <f>C16+1</f>
        <v/>
      </c>
      <c r="D18" s="31" t="n"/>
      <c r="E18" s="160">
        <f>IF(D18="", "",
 IF(D18=TIME(0,0,0), 0,
 IF(AND(D18&gt;=TIME(0,0,1), D18&lt;=TIME(2,0,0)), TIME(7,0,0),
 IF(AND(D18&gt;=TIME(6,0,0), D18&lt;=TIME(8,0,0)), TIME(12,0,0),
 IF(AND(D18&gt;TIME(8,0,0), D18&lt;=TIME(13,59,0)), TIME(15,0,0),
 IF(AND(D18&gt;=TIME(14,0,0), D18&lt;=TIME(17,59,0)), TIME(21,0,0),
 IF(AND(D18&gt;=TIME(18,0,0), D18&lt;=TIME(21,59,0)), TIME(0,0,0),
 IF(AND(D18&gt;=TIME(22,0,0), D18&lt;=TIME(23,59,59)), TIME(7,0,0), ""))))))))</f>
        <v/>
      </c>
      <c r="F18" s="161" t="n"/>
      <c r="G18" s="160">
        <f>IF(AND(D18&gt;=TIME(6,0,0),D18&lt;=TIME(8,0,0)),E18,"")</f>
        <v/>
      </c>
      <c r="H18" s="31" t="n"/>
      <c r="I18" s="32">
        <f>ROUND(IF(OR(D18="",E18="",E18=0),0,IF(H18="",MOD(E18-D18,1)*24,MOD(H18-D18,1)*24)),2)</f>
        <v/>
      </c>
      <c r="J18" s="162" t="n"/>
      <c r="K18" s="282" t="n"/>
      <c r="L18" s="271" t="n"/>
      <c r="M18" s="283">
        <f>MAX(0,V18-W18)</f>
        <v/>
      </c>
      <c r="N18" s="33">
        <f>(IF(OR($C18="",$D18=""),0,
 IF(OR($A18="Holiday",$A19="Holiday"),
    IF(ISNUMBER(MATCH(TRIM($B18),{"Phagwah","Good Friday","Easter Monday","Labour Day","Christmas","Eid ul Azha","Romans-2","Globe-12","Neptune P1"},0)),0,$I18),
 IF(AND(NOT(OR($A18="Annual Leave",$A19="Annual Leave")),$A18="Off day"),$I18,
  MAX(0,$I18-$V18)
  ))))+W18</f>
        <v/>
      </c>
      <c r="O18" s="33">
        <f>IF(AND(OR($A18="Holiday",$A19="Holiday"),
        ISNUMBER(MATCH(TRIM($B18),{"Phagwah","Good Friday","Easter Monday","Labour Day","Christmas","Eid ul Azha","Romans-2","Globe-12","Neptune P1"},0))),
   $I18,0)</f>
        <v/>
      </c>
      <c r="P18" s="33">
        <f>IF(OR($O$7="Canteen",$O$7="Head Office"),0,IF($I18&lt;=0,0,IF(OR(OR(TRIM($J18)="Hebrews",TRIM($J18)="Romans",TRIM($J18)="Romans-2",TRIM($J18)="Globe",TRIM($J18)="Globe-12",TRIM($J18)="Neptune P1"),AND($I19&gt;0,OR(TRIM($J19)="Hebrews",TRIM($J19)="Romans",TRIM($J19)="Romans-2",TRIM($J19)="Globe",TRIM($J19)="Globe-12",TRIM($J19)="Neptune P1"))),1,0)))</f>
        <v/>
      </c>
      <c r="Q18" s="34" t="n"/>
      <c r="R18" s="33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IF($I18&gt;0,1,0),
      0
   ),
0))</f>
        <v/>
      </c>
      <c r="S18" s="33">
        <f>IF(OR($A18="Annual Leave",$A19="Annual Leave"),IF($A18="Annual Leave",8,0),0)</f>
        <v/>
      </c>
      <c r="T18" s="35" t="n"/>
      <c r="U18" s="144">
        <f>MAX(0,40-Y18)</f>
        <v/>
      </c>
      <c r="V18" s="351">
        <f>IF(OR($C18="",$D18=""),0,
 IF(OR($A18="Holiday",$A19="Holiday"),0,
 IF(AND(NOT(OR($A18="Annual Leave",$A19="Annual Leave")),$A18="Off day"),0,
  IF($I18+$I19&gt;=8,IF($I18&gt;=8,8,$I18),$I18)
  )))</f>
        <v/>
      </c>
      <c r="W18" s="351">
        <f>MAX(0,V18-U18)</f>
        <v/>
      </c>
      <c r="X18" s="351">
        <f>IF(C18="","",C18-WEEKDAY(C18,1)+1)</f>
        <v/>
      </c>
      <c r="Y18" s="351">
        <f>SUMPRODUCT(($X$14:$X17=X18)*(($V$14:$V17)+($O$14:$O17)))+IF(X18=X14,$L$11,0)</f>
        <v/>
      </c>
      <c r="Z18" s="351" t="n"/>
      <c r="AA18" s="351" t="n"/>
      <c r="AB18" s="351" t="n"/>
      <c r="AC18" s="351" t="n"/>
      <c r="AD18" s="351" t="n"/>
      <c r="AE18" s="351" t="n"/>
      <c r="AF18" s="351" t="n"/>
    </row>
    <row r="19" ht="24" customHeight="1" s="348" thickBot="1">
      <c r="A19" s="159" t="inlineStr">
        <is>
          <t>On Day</t>
        </is>
      </c>
      <c r="B19" s="281" t="n"/>
      <c r="C19" s="93">
        <f>C18</f>
        <v/>
      </c>
      <c r="D19" s="36" t="n"/>
      <c r="E19" s="163">
        <f>IF(D19="", "",
 IF(D19=TIME(0,0,0), 0,
 IF(AND(D19&gt;=TIME(0,0,1), D19&lt;=TIME(2,0,0)), TIME(7,0,0),
 IF(AND(D19&gt;=TIME(6,0,0), D19&lt;=TIME(8,0,0)), TIME(12,0,0),
 IF(AND(D19&gt;TIME(8,0,0), D19&lt;=TIME(13,59,0)), TIME(15,0,0),
 IF(AND(D19&gt;=TIME(14,0,0), D19&lt;=TIME(17,59,0)), TIME(21,0,0),
 IF(AND(D19&gt;=TIME(18,0,0), D19&lt;=TIME(21,59,0)), TIME(0,0,0),
 IF(AND(D19&gt;=TIME(22,0,0), D19&lt;=TIME(23,59,59)), TIME(7,0,0), ""))))))))</f>
        <v/>
      </c>
      <c r="F19" s="164" t="n"/>
      <c r="G19" s="163">
        <f>IF(AND(D19&gt;=TIME(6,0,0),D19&lt;=TIME(8,0,0)),E19,"")</f>
        <v/>
      </c>
      <c r="H19" s="36" t="n"/>
      <c r="I19" s="37">
        <f>ROUND(IF(OR(D19="",E19="",E19=0),0,IF(H19="",MOD(E19-D19,1)*24,MOD(H19-D19,1)*24)),2)</f>
        <v/>
      </c>
      <c r="J19" s="162" t="n"/>
      <c r="K19" s="282" t="n"/>
      <c r="L19" s="271" t="n"/>
      <c r="M19" s="283">
        <f>MAX(0,V19-W19)</f>
        <v/>
      </c>
      <c r="N19" s="38">
        <f>(IF(OR($C19="",$D19=""),0,
 IF(OR($A18="Holiday",$A19="Holiday"),
    IF(ISNUMBER(MATCH(TRIM($B19),{"Phagwah","Good Friday","Easter Monday","Labour Day","Christmas","Eid ul Azha","Romans-2","Globe-12","Neptune P1"},0)),0,$I19),
 IF(AND(NOT(OR($A18="Annual Leave",$A19="Annual Leave")),$A19="Off day"),$I19,
  MAX(0,$I19-$V19)
  ))))+W19</f>
        <v/>
      </c>
      <c r="O19" s="38">
        <f>IF(AND(OR($A18="Holiday",$A19="Holiday"),
        ISNUMBER(MATCH(TRIM($B19),{"Phagwah","Good Friday","Easter Monday","Labour Day","Christmas","Eid ul Azha","Romans-2","Globe-12","Neptune P1"},0))),
   $I19,0)</f>
        <v/>
      </c>
      <c r="P19" s="38">
        <f>IF(OR($O$7="Canteen",$O$7="Head Office"),0,IF($I19&lt;=0,0,IF(AND($I18&lt;=0,OR(TRIM($J19)="Hebrews",TRIM($J19)="Romans",TRIM($J19)="Romans-2",TRIM($J19)="Globe",TRIM($J19)="Globe-12",TRIM($J19)="Neptune P1")),1,0)))</f>
        <v/>
      </c>
      <c r="Q19" s="39" t="n"/>
      <c r="R19" s="38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IF(AND($I18=0,$I19&gt;0),1,0),
      0
   ),
0))</f>
        <v/>
      </c>
      <c r="S19" s="38">
        <f>IF(OR($A18="Annual Leave",$A19="Annual Leave"),IF(AND($A18&lt;&gt;"Annual Leave",$A19="Annual Leave"),8,0),0)</f>
        <v/>
      </c>
      <c r="T19" s="40" t="n"/>
      <c r="U19" s="144">
        <f>MAX(0,40-Y19)</f>
        <v/>
      </c>
      <c r="V19" s="351">
        <f>IF(OR($C19="",$D19=""),0,
 IF(OR($A18="Holiday",$A19="Holiday"),0,
 IF(AND(NOT(OR($A18="Annual Leave",$A19="Annual Leave")),$A19="Off day"),0,
  IF($I18+$I19&gt;=8,IF($I18&gt;=8,0,8-$I18),$I19)
  )))</f>
        <v/>
      </c>
      <c r="W19" s="351">
        <f>MAX(0,V19-U19)</f>
        <v/>
      </c>
      <c r="X19" s="351">
        <f>IF(C19="","",C19-WEEKDAY(C19,1)+1)</f>
        <v/>
      </c>
      <c r="Y19" s="351">
        <f>SUMPRODUCT(($X$14:$X18=X19)*(($V$14:$V18)+($O$14:$O18)))+IF(X19=X14,$L$11,0)</f>
        <v/>
      </c>
      <c r="Z19" s="351" t="n"/>
      <c r="AA19" s="351" t="n"/>
      <c r="AB19" s="351" t="n"/>
      <c r="AC19" s="351" t="n"/>
      <c r="AD19" s="351" t="n"/>
      <c r="AE19" s="351" t="n"/>
      <c r="AF19" s="351" t="n"/>
    </row>
    <row r="20" ht="24" customHeight="1" s="348" thickBot="1">
      <c r="A20" s="165" t="inlineStr">
        <is>
          <t>On Day</t>
        </is>
      </c>
      <c r="B20" s="284" t="n"/>
      <c r="C20" s="94">
        <f>C18+1</f>
        <v/>
      </c>
      <c r="D20" s="41" t="n"/>
      <c r="E20" s="166">
        <f>IF(D20="", "",
 IF(D20=TIME(0,0,0), 0,
 IF(AND(D20&gt;=TIME(0,0,1), D20&lt;=TIME(2,0,0)), TIME(7,0,0),
 IF(AND(D20&gt;=TIME(6,0,0), D20&lt;=TIME(8,0,0)), TIME(12,0,0),
 IF(AND(D20&gt;TIME(8,0,0), D20&lt;=TIME(13,59,0)), TIME(15,0,0),
 IF(AND(D20&gt;=TIME(14,0,0), D20&lt;=TIME(17,59,0)), TIME(21,0,0),
 IF(AND(D20&gt;=TIME(18,0,0), D20&lt;=TIME(21,59,0)), TIME(0,0,0),
 IF(AND(D20&gt;=TIME(22,0,0), D20&lt;=TIME(23,59,59)), TIME(7,0,0), ""))))))))</f>
        <v/>
      </c>
      <c r="F20" s="167" t="n"/>
      <c r="G20" s="166">
        <f>IF(AND(D20&gt;=TIME(6,0,0),D20&lt;=TIME(8,0,0)),E20,"")</f>
        <v/>
      </c>
      <c r="H20" s="41" t="n"/>
      <c r="I20" s="95">
        <f>ROUND(IF(OR(D20="",E20="",E20=0),0,IF(H20="",MOD(E20-D20,1)*24,MOD(H20-D20,1)*24)),2)</f>
        <v/>
      </c>
      <c r="J20" s="168" t="n"/>
      <c r="K20" s="285" t="n"/>
      <c r="L20" s="271" t="n"/>
      <c r="M20" s="286">
        <f>MAX(0,V20-W20)</f>
        <v/>
      </c>
      <c r="N20" s="42">
        <f>(IF(OR($C20="",$D20=""),0,
 IF(OR($A20="Holiday",$A21="Holiday"),
    IF(ISNUMBER(MATCH(TRIM($B20),{"Phagwah","Good Friday","Easter Monday","Labour Day","Christmas","Eid ul Azha","Romans-2","Globe-12","Neptune P1"},0)),0,$I20),
 IF(AND(NOT(OR($A20="Annual Leave",$A21="Annual Leave")),$A20="Off day"),$I20,
  MAX(0,$I20-$V20)
  ))))+W20</f>
        <v/>
      </c>
      <c r="O20" s="42">
        <f>IF(AND(OR($A20="Holiday",$A21="Holiday"),
        ISNUMBER(MATCH(TRIM($B20),{"Phagwah","Good Friday","Easter Monday","Labour Day","Christmas","Eid ul Azha","Romans-2","Globe-12","Neptune P1"},0))),
   $I20,0)</f>
        <v/>
      </c>
      <c r="P20" s="42">
        <f>IF(OR($O$7="Canteen",$O$7="Head Office"),0,IF($I20&lt;=0,0,IF(OR(OR(TRIM($J20)="Hebrews",TRIM($J20)="Romans",TRIM($J20)="Romans-2",TRIM($J20)="Globe",TRIM($J20)="Globe-12",TRIM($J20)="Neptune P1"),AND($I21&gt;0,OR(TRIM($J21)="Hebrews",TRIM($J21)="Romans",TRIM($J21)="Romans-2",TRIM($J21)="Globe",TRIM($J21)="Globe-12",TRIM($J21)="Neptune P1"))),1,0)))</f>
        <v/>
      </c>
      <c r="Q20" s="43" t="n"/>
      <c r="R20" s="42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IF($I20&gt;0,1,0),
      0
   ),
0))</f>
        <v/>
      </c>
      <c r="S20" s="42">
        <f>IF(OR($A20="Annual Leave",$A21="Annual Leave"),IF($A20="Annual Leave",8,0),0)</f>
        <v/>
      </c>
      <c r="T20" s="96" t="n"/>
      <c r="U20" s="144">
        <f>MAX(0,40-Y20)</f>
        <v/>
      </c>
      <c r="V20" s="351">
        <f>IF(OR($C20="",$D20=""),0,
 IF(OR($A20="Holiday",$A21="Holiday"),0,
 IF(AND(NOT(OR($A20="Annual Leave",$A21="Annual Leave")),$A20="Off day"),0,
  IF($I20+$I21&gt;=8,IF($I20&gt;=8,8,$I20),$I20)
  )))</f>
        <v/>
      </c>
      <c r="W20" s="351">
        <f>MAX(0,V20-U20)</f>
        <v/>
      </c>
      <c r="X20" s="351">
        <f>IF(C20="","",C20-WEEKDAY(C20,1)+1)</f>
        <v/>
      </c>
      <c r="Y20" s="351">
        <f>SUMPRODUCT(($X$14:$X19=X20)*(($V$14:$V19)+($O$14:$O19)))+IF(X20=X14,$L$11,0)</f>
        <v/>
      </c>
      <c r="Z20" s="351" t="n"/>
      <c r="AA20" s="351" t="n"/>
      <c r="AB20" s="351" t="n"/>
      <c r="AC20" s="351" t="n"/>
      <c r="AD20" s="351" t="n"/>
      <c r="AE20" s="351" t="n"/>
      <c r="AF20" s="351" t="n"/>
    </row>
    <row r="21" ht="24" customHeight="1" s="348" thickBot="1">
      <c r="A21" s="165" t="inlineStr">
        <is>
          <t>On Day</t>
        </is>
      </c>
      <c r="B21" s="284" t="n"/>
      <c r="C21" s="94">
        <f>C20</f>
        <v/>
      </c>
      <c r="D21" s="287" t="n"/>
      <c r="E21" s="288">
        <f>IF(D21="", "",
 IF(D21=TIME(0,0,0), 0,
 IF(AND(D21&gt;=TIME(0,0,1), D21&lt;=TIME(2,0,0)), TIME(7,0,0),
 IF(AND(D21&gt;=TIME(6,0,0), D21&lt;=TIME(8,0,0)), TIME(12,0,0),
 IF(AND(D21&gt;TIME(8,0,0), D21&lt;=TIME(13,59,0)), TIME(15,0,0),
 IF(AND(D21&gt;=TIME(14,0,0), D21&lt;=TIME(17,59,0)), TIME(21,0,0),
 IF(AND(D21&gt;=TIME(18,0,0), D21&lt;=TIME(21,59,0)), TIME(0,0,0),
 IF(AND(D21&gt;=TIME(22,0,0), D21&lt;=TIME(23,59,59)), TIME(7,0,0), ""))))))))</f>
        <v/>
      </c>
      <c r="F21" s="167" t="n"/>
      <c r="G21" s="288">
        <f>IF(AND(D21&gt;=TIME(6,0,0),D21&lt;=TIME(8,0,0)),E21,"")</f>
        <v/>
      </c>
      <c r="H21" s="287" t="n"/>
      <c r="I21" s="95">
        <f>ROUND(IF(OR(D21="",E21="",E21=0),0,IF(H21="",MOD(E21-D21,1)*24,MOD(H21-D21,1)*24)),2)</f>
        <v/>
      </c>
      <c r="J21" s="169" t="n"/>
      <c r="K21" s="285" t="n"/>
      <c r="L21" s="271" t="n"/>
      <c r="M21" s="286">
        <f>MAX(0,V21-W21)</f>
        <v/>
      </c>
      <c r="N21" s="289">
        <f>(IF(OR($C21="",$D21=""),0,
 IF(OR($A20="Holiday",$A21="Holiday"),
    IF(ISNUMBER(MATCH(TRIM($B21),{"Phagwah","Good Friday","Easter Monday","Labour Day","Christmas","Eid ul Azha","Romans-2","Globe-12","Neptune P1"},0)),0,$I21),
 IF(AND(NOT(OR($A20="Annual Leave",$A21="Annual Leave")),$A21="Off day"),$I21,
  MAX(0,$I21-$V21)
  ))))+W21</f>
        <v/>
      </c>
      <c r="O21" s="289">
        <f>IF(AND(OR($A20="Holiday",$A21="Holiday"),
        ISNUMBER(MATCH(TRIM($B21),{"Phagwah","Good Friday","Easter Monday","Labour Day","Christmas","Eid ul Azha","Romans-2","Globe-12","Neptune P1"},0))),
   $I21,0)</f>
        <v/>
      </c>
      <c r="P21" s="289">
        <f>IF(OR($O$7="Canteen",$O$7="Head Office"),0,IF($I21&lt;=0,0,IF(AND($I20&lt;=0,OR(TRIM($J21)="Hebrews",TRIM($J21)="Romans",TRIM($J21)="Romans-2",TRIM($J21)="Globe",TRIM($J21)="Globe-12",TRIM($J21)="Neptune P1")),1,0)))</f>
        <v/>
      </c>
      <c r="Q21" s="290" t="n"/>
      <c r="R21" s="289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IF(AND($I20=0,$I21&gt;0),1,0),
      0
   ),
0))</f>
        <v/>
      </c>
      <c r="S21" s="289">
        <f>IF(OR($A20="Annual Leave",$A21="Annual Leave"),IF(AND($A20&lt;&gt;"Annual Leave",$A21="Annual Leave"),8,0),0)</f>
        <v/>
      </c>
      <c r="T21" s="291" t="n"/>
      <c r="U21" s="144">
        <f>MAX(0,40-Y21)</f>
        <v/>
      </c>
      <c r="V21" s="351">
        <f>IF(OR($C21="",$D21=""),0,
 IF(OR($A20="Holiday",$A21="Holiday"),0,
 IF(AND(NOT(OR($A20="Annual Leave",$A21="Annual Leave")),$A21="Off day"),0,
  IF($I20+$I21&gt;=8,IF($I20&gt;=8,0,8-$I20),$I21)
  )))</f>
        <v/>
      </c>
      <c r="W21" s="351">
        <f>MAX(0,V21-U21)</f>
        <v/>
      </c>
      <c r="X21" s="351">
        <f>IF(C21="","",C21-WEEKDAY(C21,1)+1)</f>
        <v/>
      </c>
      <c r="Y21" s="351">
        <f>SUMPRODUCT(($X$14:$X20=X21)*(($V$14:$V20)+($O$14:$O20)))+IF(X21=X14,$L$11,0)</f>
        <v/>
      </c>
      <c r="Z21" s="351" t="n"/>
      <c r="AA21" s="351" t="n"/>
      <c r="AB21" s="351" t="n"/>
      <c r="AC21" s="351" t="n"/>
      <c r="AD21" s="351" t="n"/>
      <c r="AE21" s="351" t="n"/>
      <c r="AF21" s="351" t="n"/>
    </row>
    <row r="22" ht="24" customHeight="1" s="348" thickBot="1">
      <c r="A22" s="170" t="inlineStr">
        <is>
          <t>On Day</t>
        </is>
      </c>
      <c r="B22" s="292" t="n"/>
      <c r="C22" s="97">
        <f>C20+1</f>
        <v/>
      </c>
      <c r="D22" s="44" t="n"/>
      <c r="E22" s="171">
        <f>IF(D22="", "",
 IF(D22=TIME(0,0,0), 0,
 IF(AND(D22&gt;=TIME(0,0,1), D22&lt;=TIME(2,0,0)), TIME(7,0,0),
 IF(AND(D22&gt;=TIME(6,0,0), D22&lt;=TIME(8,0,0)), TIME(12,0,0),
 IF(AND(D22&gt;TIME(8,0,0), D22&lt;=TIME(13,59,0)), TIME(15,0,0),
 IF(AND(D22&gt;=TIME(14,0,0), D22&lt;=TIME(17,59,0)), TIME(21,0,0),
 IF(AND(D22&gt;=TIME(18,0,0), D22&lt;=TIME(21,59,0)), TIME(0,0,0),
 IF(AND(D22&gt;=TIME(22,0,0), D22&lt;=TIME(23,59,59)), TIME(7,0,0), ""))))))))</f>
        <v/>
      </c>
      <c r="F22" s="172" t="n"/>
      <c r="G22" s="171">
        <f>IF(AND(D22&gt;=TIME(6,0,0),D22&lt;=TIME(8,0,0)),E22,"")</f>
        <v/>
      </c>
      <c r="H22" s="44" t="n"/>
      <c r="I22" s="45">
        <f>ROUND(IF(OR(D22="",E22="",E22=0),0,IF(H22="",MOD(E22-D22,1)*24,MOD(H22-D22,1)*24)),2)</f>
        <v/>
      </c>
      <c r="J22" s="173" t="n"/>
      <c r="K22" s="293" t="n"/>
      <c r="L22" s="271" t="n"/>
      <c r="M22" s="294">
        <f>MAX(0,V22-W22)</f>
        <v/>
      </c>
      <c r="N22" s="46">
        <f>(IF(OR($C22="",$D22=""),0,
 IF(OR($A22="Holiday",$A23="Holiday"),
    IF(ISNUMBER(MATCH(TRIM($B22),{"Phagwah","Good Friday","Easter Monday","Labour Day","Christmas","Eid ul Azha","Romans-2","Globe-12","Neptune P1"},0)),0,$I22),
 IF(AND(NOT(OR($A22="Annual Leave",$A23="Annual Leave")),$A22="Off day"),$I22,
  MAX(0,$I22-$V22)
  ))))+W22</f>
        <v/>
      </c>
      <c r="O22" s="46">
        <f>IF(AND(OR($A22="Holiday",$A23="Holiday"),
        ISNUMBER(MATCH(TRIM($B22),{"Phagwah","Good Friday","Easter Monday","Labour Day","Christmas","Eid ul Azha","Romans-2","Globe-12","Neptune P1"},0))),
   $I22,0)</f>
        <v/>
      </c>
      <c r="P22" s="46">
        <f>IF(OR($O$7="Canteen",$O$7="Head Office"),0,IF($I22&lt;=0,0,IF(OR(OR(TRIM($J22)="Hebrews",TRIM($J22)="Romans",TRIM($J22)="Romans-2",TRIM($J22)="Globe",TRIM($J22)="Globe-12",TRIM($J22)="Neptune P1"),AND($I23&gt;0,OR(TRIM($J23)="Hebrews",TRIM($J23)="Romans",TRIM($J23)="Romans-2",TRIM($J23)="Globe",TRIM($J23)="Globe-12",TRIM($J23)="Neptune P1"))),1,0)))</f>
        <v/>
      </c>
      <c r="Q22" s="47" t="n"/>
      <c r="R22" s="46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IF($I22&gt;0,1,0),
      0
   ),
0))</f>
        <v/>
      </c>
      <c r="S22" s="46">
        <f>IF(OR($A22="Annual Leave",$A23="Annual Leave"),IF($A22="Annual Leave",8,0),0)</f>
        <v/>
      </c>
      <c r="T22" s="48" t="n"/>
      <c r="U22" s="144">
        <f>MAX(0,40-Y22)</f>
        <v/>
      </c>
      <c r="V22" s="351">
        <f>IF(OR($C22="",$D22=""),0,
 IF(OR($A22="Holiday",$A23="Holiday"),0,
 IF(AND(NOT(OR($A22="Annual Leave",$A23="Annual Leave")),$A22="Off day"),0,
  IF($I22+$I23&gt;=8,IF($I22&gt;=8,8,$I22),$I22)
  )))</f>
        <v/>
      </c>
      <c r="W22" s="351">
        <f>MAX(0,V22-U22)</f>
        <v/>
      </c>
      <c r="X22" s="351">
        <f>IF(C22="","",C22-WEEKDAY(C22,1)+1)</f>
        <v/>
      </c>
      <c r="Y22" s="351">
        <f>SUMPRODUCT(($X$14:$X21=X22)*(($V$14:$V21)+($O$14:$O21)))+IF(X22=X14,$L$11,0)</f>
        <v/>
      </c>
      <c r="Z22" s="351" t="n"/>
      <c r="AA22" s="351" t="n"/>
      <c r="AB22" s="351" t="n"/>
      <c r="AC22" s="351" t="n"/>
      <c r="AD22" s="351" t="n"/>
      <c r="AE22" s="351" t="n"/>
      <c r="AF22" s="351" t="n"/>
    </row>
    <row r="23" ht="24" customHeight="1" s="348" thickBot="1">
      <c r="A23" s="170" t="inlineStr">
        <is>
          <t>On Day</t>
        </is>
      </c>
      <c r="B23" s="292" t="n"/>
      <c r="C23" s="98">
        <f>C22</f>
        <v/>
      </c>
      <c r="D23" s="49" t="n"/>
      <c r="E23" s="174">
        <f>IF(D23="", "",
 IF(D23=TIME(0,0,0), 0,
 IF(AND(D23&gt;=TIME(0,0,1), D23&lt;=TIME(2,0,0)), TIME(7,0,0),
 IF(AND(D23&gt;=TIME(6,0,0), D23&lt;=TIME(8,0,0)), TIME(12,0,0),
 IF(AND(D23&gt;TIME(8,0,0), D23&lt;=TIME(13,59,0)), TIME(15,0,0),
 IF(AND(D23&gt;=TIME(14,0,0), D23&lt;=TIME(17,59,0)), TIME(21,0,0),
 IF(AND(D23&gt;=TIME(18,0,0), D23&lt;=TIME(21,59,0)), TIME(0,0,0),
 IF(AND(D23&gt;=TIME(22,0,0), D23&lt;=TIME(23,59,59)), TIME(7,0,0), ""))))))))</f>
        <v/>
      </c>
      <c r="F23" s="175" t="n"/>
      <c r="G23" s="174">
        <f>IF(AND(D23&gt;=TIME(6,0,0),D23&lt;=TIME(8,0,0)),E23,"")</f>
        <v/>
      </c>
      <c r="H23" s="49" t="n"/>
      <c r="I23" s="50">
        <f>ROUND(IF(OR(D23="",E23="",E23=0),0,IF(H23="",MOD(E23-D23,1)*24,MOD(H23-D23,1)*24)),2)</f>
        <v/>
      </c>
      <c r="J23" s="173" t="n"/>
      <c r="K23" s="293" t="n"/>
      <c r="L23" s="271" t="n"/>
      <c r="M23" s="294">
        <f>MAX(0,V23-W23)</f>
        <v/>
      </c>
      <c r="N23" s="51">
        <f>(IF(OR($C23="",$D23=""),0,
 IF(OR($A22="Holiday",$A23="Holiday"),
    IF(ISNUMBER(MATCH(TRIM($B23),{"Phagwah","Good Friday","Easter Monday","Labour Day","Christmas","Eid ul Azha","Romans-2","Globe-12","Neptune P1"},0)),0,$I23),
 IF(AND(NOT(OR($A22="Annual Leave",$A23="Annual Leave")),$A23="Off day"),$I23,
  MAX(0,$I23-$V23)
  ))))+W23</f>
        <v/>
      </c>
      <c r="O23" s="51">
        <f>IF(AND(OR($A22="Holiday",$A23="Holiday"),
        ISNUMBER(MATCH(TRIM($B23),{"Phagwah","Good Friday","Easter Monday","Labour Day","Christmas","Eid ul Azha","Romans-2","Globe-12","Neptune P1"},0))),
   $I23,0)</f>
        <v/>
      </c>
      <c r="P23" s="51">
        <f>IF(OR($O$7="Canteen",$O$7="Head Office"),0,IF($I23&lt;=0,0,IF(AND($I22&lt;=0,OR(TRIM($J23)="Hebrews",TRIM($J23)="Romans",TRIM($J23)="Romans-2",TRIM($J23)="Globe",TRIM($J23)="Globe-12",TRIM($J23)="Neptune P1")),1,0)))</f>
        <v/>
      </c>
      <c r="Q23" s="52" t="n"/>
      <c r="R23" s="51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IF(AND($I22=0,$I23&gt;0),1,0),
      0
   ),
0))</f>
        <v/>
      </c>
      <c r="S23" s="51">
        <f>IF(OR($A22="Annual Leave",$A23="Annual Leave"),IF(AND($A22&lt;&gt;"Annual Leave",$A23="Annual Leave"),8,0),0)</f>
        <v/>
      </c>
      <c r="T23" s="53" t="n"/>
      <c r="U23" s="144">
        <f>MAX(0,40-Y23)</f>
        <v/>
      </c>
      <c r="V23" s="351">
        <f>IF(OR($C23="",$D23=""),0,
 IF(OR($A22="Holiday",$A23="Holiday"),0,
 IF(AND(NOT(OR($A22="Annual Leave",$A23="Annual Leave")),$A23="Off day"),0,
  IF($I22+$I23&gt;=8,IF($I22&gt;=8,0,8-$I22),$I23)
  )))</f>
        <v/>
      </c>
      <c r="W23" s="351">
        <f>MAX(0,V23-U23)</f>
        <v/>
      </c>
      <c r="X23" s="351">
        <f>IF(C23="","",C23-WEEKDAY(C23,1)+1)</f>
        <v/>
      </c>
      <c r="Y23" s="351">
        <f>SUMPRODUCT(($X$14:$X22=X23)*(($V$14:$V22)+($O$14:$O22)))+IF(X23=X14,$L$11,0)</f>
        <v/>
      </c>
      <c r="Z23" s="351" t="n"/>
      <c r="AA23" s="351" t="n"/>
      <c r="AB23" s="351" t="n"/>
      <c r="AC23" s="351" t="n"/>
      <c r="AD23" s="351" t="n"/>
      <c r="AE23" s="351" t="n"/>
      <c r="AF23" s="351" t="n"/>
    </row>
    <row r="24" ht="24" customHeight="1" s="348" thickBot="1">
      <c r="A24" s="154" t="inlineStr">
        <is>
          <t>On Day</t>
        </is>
      </c>
      <c r="B24" s="273" t="n"/>
      <c r="C24" s="90">
        <f>C22+1</f>
        <v/>
      </c>
      <c r="D24" s="8" t="n"/>
      <c r="E24" s="155">
        <f>IF(D24="", "",
 IF(D24=TIME(0,0,0), 0,
 IF(AND(D24&gt;=TIME(0,0,1), D24&lt;=TIME(2,0,0)), TIME(7,0,0),
 IF(AND(D24&gt;=TIME(6,0,0), D24&lt;=TIME(8,0,0)), TIME(12,0,0),
 IF(AND(D24&gt;TIME(8,0,0), D24&lt;=TIME(13,59,0)), TIME(15,0,0),
 IF(AND(D24&gt;=TIME(14,0,0), D24&lt;=TIME(17,59,0)), TIME(21,0,0),
 IF(AND(D24&gt;=TIME(18,0,0), D24&lt;=TIME(21,59,0)), TIME(0,0,0),
 IF(AND(D24&gt;=TIME(22,0,0), D24&lt;=TIME(23,59,59)), TIME(7,0,0), ""))))))))</f>
        <v/>
      </c>
      <c r="F24" s="156" t="n"/>
      <c r="G24" s="155">
        <f>IF(AND(D24&gt;=TIME(6,0,0),D24&lt;=TIME(8,0,0)),E24,"")</f>
        <v/>
      </c>
      <c r="H24" s="8" t="n"/>
      <c r="I24" s="30">
        <f>ROUND(IF(OR(D24="",E24="",E24=0),0,IF(H24="",MOD(E24-D24,1)*24,MOD(H24-D24,1)*24)),2)</f>
        <v/>
      </c>
      <c r="J24" s="157" t="n"/>
      <c r="K24" s="274" t="n"/>
      <c r="L24" s="271" t="n"/>
      <c r="M24" s="275">
        <f>MAX(0,V24-W24)</f>
        <v/>
      </c>
      <c r="N24" s="9">
        <f>(IF(OR($C24="",$D24=""),0,
 IF(OR($A24="Holiday",$A25="Holiday"),
    IF(ISNUMBER(MATCH(TRIM($B24),{"Phagwah","Good Friday","Easter Monday","Labour Day","Christmas","Eid ul Azha","Romans-2","Globe-12","Neptune P1"},0)),0,$I24),
 IF(AND(NOT(OR($A24="Annual Leave",$A25="Annual Leave")),$A24="Off day"),$I24,
  MAX(0,$I24-$V24)
  ))))+W24</f>
        <v/>
      </c>
      <c r="O24" s="9">
        <f>IF(AND(OR($A24="Holiday",$A25="Holiday"),
        ISNUMBER(MATCH(TRIM($B24),{"Phagwah","Good Friday","Easter Monday","Labour Day","Christmas","Eid ul Azha","Romans-2","Globe-12","Neptune P1"},0))),
   $I24,0)</f>
        <v/>
      </c>
      <c r="P24" s="9">
        <f>IF(OR($O$7="Canteen",$O$7="Head Office"),0,IF($I24&lt;=0,0,IF(OR(OR(TRIM($J24)="Hebrews",TRIM($J24)="Romans",TRIM($J24)="Romans-2",TRIM($J24)="Globe",TRIM($J24)="Globe-12",TRIM($J24)="Neptune P1"),AND($I25&gt;0,OR(TRIM($J25)="Hebrews",TRIM($J25)="Romans",TRIM($J25)="Romans-2",TRIM($J25)="Globe",TRIM($J25)="Globe-12",TRIM($J25)="Neptune P1"))),1,0)))</f>
        <v/>
      </c>
      <c r="Q24" s="10" t="n"/>
      <c r="R24" s="9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IF($I24&gt;0,1,0),
      0
   ),
0))</f>
        <v/>
      </c>
      <c r="S24" s="9">
        <f>IF(OR($A24="Annual Leave",$A25="Annual Leave"),IF($A24="Annual Leave",8,0),0)</f>
        <v/>
      </c>
      <c r="T24" s="91" t="n"/>
      <c r="U24" s="144">
        <f>MAX(0,40-Y24)</f>
        <v/>
      </c>
      <c r="V24" s="351">
        <f>IF(OR($C24="",$D24=""),0,
 IF(OR($A24="Holiday",$A25="Holiday"),0,
 IF(AND(NOT(OR($A24="Annual Leave",$A25="Annual Leave")),$A24="Off day"),0,
  IF($I24+$I25&gt;=8,IF($I24&gt;=8,8,$I24),$I24)
  )))</f>
        <v/>
      </c>
      <c r="W24" s="351">
        <f>MAX(0,V24-U24)</f>
        <v/>
      </c>
      <c r="X24" s="351">
        <f>IF(C24="","",C24-WEEKDAY(C24,1)+1)</f>
        <v/>
      </c>
      <c r="Y24" s="351">
        <f>SUMPRODUCT(($X$14:$X23=X24)*(($V$14:$V23)+($O$14:$O23)))+IF(X24=X14,$L$11,0)</f>
        <v/>
      </c>
      <c r="Z24" s="351" t="n"/>
      <c r="AA24" s="351" t="n"/>
      <c r="AB24" s="351" t="n"/>
      <c r="AC24" s="351" t="n"/>
      <c r="AD24" s="351" t="n"/>
      <c r="AE24" s="351" t="n"/>
      <c r="AF24" s="351" t="n"/>
    </row>
    <row r="25" ht="24" customHeight="1" s="348" thickBot="1">
      <c r="A25" s="154" t="inlineStr">
        <is>
          <t>On Day</t>
        </is>
      </c>
      <c r="B25" s="273" t="n"/>
      <c r="C25" s="90">
        <f>C24</f>
        <v/>
      </c>
      <c r="D25" s="276" t="n"/>
      <c r="E25" s="277">
        <f>IF(D25="", "",
 IF(D25=TIME(0,0,0), 0,
 IF(AND(D25&gt;=TIME(0,0,1), D25&lt;=TIME(2,0,0)), TIME(7,0,0),
 IF(AND(D25&gt;=TIME(6,0,0), D25&lt;=TIME(8,0,0)), TIME(12,0,0),
 IF(AND(D25&gt;TIME(8,0,0), D25&lt;=TIME(13,59,0)), TIME(15,0,0),
 IF(AND(D25&gt;=TIME(14,0,0), D25&lt;=TIME(17,59,0)), TIME(21,0,0),
 IF(AND(D25&gt;=TIME(18,0,0), D25&lt;=TIME(21,59,0)), TIME(0,0,0),
 IF(AND(D25&gt;=TIME(22,0,0), D25&lt;=TIME(23,59,59)), TIME(7,0,0), ""))))))))</f>
        <v/>
      </c>
      <c r="F25" s="156" t="n"/>
      <c r="G25" s="277">
        <f>IF(AND(D25&gt;=TIME(6,0,0),D25&lt;=TIME(8,0,0)),E25,"")</f>
        <v/>
      </c>
      <c r="H25" s="276" t="n"/>
      <c r="I25" s="30">
        <f>ROUND(IF(OR(D25="",E25="",E25=0),0,IF(H25="",MOD(E25-D25,1)*24,MOD(H25-D25,1)*24)),2)</f>
        <v/>
      </c>
      <c r="J25" s="158" t="n"/>
      <c r="K25" s="274" t="n"/>
      <c r="L25" s="271" t="n"/>
      <c r="M25" s="275">
        <f>MAX(0,V25-W25)</f>
        <v/>
      </c>
      <c r="N25" s="278">
        <f>(IF(OR($C25="",$D25=""),0,
 IF(OR($A24="Holiday",$A25="Holiday"),
    IF(ISNUMBER(MATCH(TRIM($B25),{"Phagwah","Good Friday","Easter Monday","Labour Day","Christmas","Eid ul Azha","Romans-2","Globe-12","Neptune P1"},0)),0,$I25),
 IF(AND(NOT(OR($A24="Annual Leave",$A25="Annual Leave")),$A25="Off day"),$I25,
  MAX(0,$I25-$V25)
  ))))+W25</f>
        <v/>
      </c>
      <c r="O25" s="278">
        <f>IF(AND(OR($A24="Holiday",$A25="Holiday"),
        ISNUMBER(MATCH(TRIM($B25),{"Phagwah","Good Friday","Easter Monday","Labour Day","Christmas","Eid ul Azha","Romans-2","Globe-12","Neptune P1"},0))),
   $I25,0)</f>
        <v/>
      </c>
      <c r="P25" s="278">
        <f>IF(OR($O$7="Canteen",$O$7="Head Office"),0,IF($I25&lt;=0,0,IF(AND($I24&lt;=0,OR(TRIM($J25)="Hebrews",TRIM($J25)="Romans",TRIM($J25)="Romans-2",TRIM($J25)="Globe",TRIM($J25)="Globe-12",TRIM($J25)="Neptune P1")),1,0)))</f>
        <v/>
      </c>
      <c r="Q25" s="279" t="n"/>
      <c r="R25" s="278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IF(AND($I24=0,$I25&gt;0),1,0),
      0
   ),
0))</f>
        <v/>
      </c>
      <c r="S25" s="278">
        <f>IF(OR($A24="Annual Leave",$A25="Annual Leave"),IF(AND($A24&lt;&gt;"Annual Leave",$A25="Annual Leave"),8,0),0)</f>
        <v/>
      </c>
      <c r="T25" s="280" t="n"/>
      <c r="U25" s="144">
        <f>MAX(0,40-Y25)</f>
        <v/>
      </c>
      <c r="V25" s="351">
        <f>IF(OR($C25="",$D25=""),0,
 IF(OR($A24="Holiday",$A25="Holiday"),0,
 IF(AND(NOT(OR($A24="Annual Leave",$A25="Annual Leave")),$A25="Off day"),0,
  IF($I24+$I25&gt;=8,IF($I24&gt;=8,0,8-$I24),$I25)
  )))</f>
        <v/>
      </c>
      <c r="W25" s="351">
        <f>MAX(0,V25-U25)</f>
        <v/>
      </c>
      <c r="X25" s="351">
        <f>IF(C25="","",C25-WEEKDAY(C25,1)+1)</f>
        <v/>
      </c>
      <c r="Y25" s="351">
        <f>SUMPRODUCT(($X$14:$X24=X25)*(($V$14:$V24)+($O$14:$O24)))+IF(X25=X14,$L$11,0)</f>
        <v/>
      </c>
      <c r="Z25" s="351" t="n"/>
      <c r="AA25" s="351" t="n"/>
      <c r="AB25" s="351" t="n"/>
      <c r="AC25" s="351" t="n"/>
      <c r="AD25" s="351" t="n"/>
      <c r="AE25" s="351" t="n"/>
      <c r="AF25" s="351" t="n"/>
    </row>
    <row r="26" ht="24" customHeight="1" s="348" thickBot="1">
      <c r="A26" s="159" t="inlineStr">
        <is>
          <t>On Day</t>
        </is>
      </c>
      <c r="B26" s="281" t="n"/>
      <c r="C26" s="92">
        <f>C24+1</f>
        <v/>
      </c>
      <c r="D26" s="31" t="n"/>
      <c r="E26" s="160">
        <f>IF(D26="", "",
 IF(D26=TIME(0,0,0), 0,
 IF(AND(D26&gt;=TIME(0,0,1), D26&lt;=TIME(2,0,0)), TIME(7,0,0),
 IF(AND(D26&gt;=TIME(6,0,0), D26&lt;=TIME(8,0,0)), TIME(12,0,0),
 IF(AND(D26&gt;TIME(8,0,0), D26&lt;=TIME(13,59,0)), TIME(15,0,0),
 IF(AND(D26&gt;=TIME(14,0,0), D26&lt;=TIME(17,59,0)), TIME(21,0,0),
 IF(AND(D26&gt;=TIME(18,0,0), D26&lt;=TIME(21,59,0)), TIME(0,0,0),
 IF(AND(D26&gt;=TIME(22,0,0), D26&lt;=TIME(23,59,59)), TIME(7,0,0), ""))))))))</f>
        <v/>
      </c>
      <c r="F26" s="161" t="n"/>
      <c r="G26" s="160">
        <f>IF(AND(D26&gt;=TIME(6,0,0),D26&lt;=TIME(8,0,0)),E26,"")</f>
        <v/>
      </c>
      <c r="H26" s="31" t="n"/>
      <c r="I26" s="32">
        <f>ROUND(IF(OR(D26="",E26="",E26=0),0,IF(H26="",MOD(E26-D26,1)*24,MOD(H26-D26,1)*24)),2)</f>
        <v/>
      </c>
      <c r="J26" s="162" t="n"/>
      <c r="K26" s="282" t="n"/>
      <c r="L26" s="271" t="n"/>
      <c r="M26" s="283">
        <f>MAX(0,V26-W26)</f>
        <v/>
      </c>
      <c r="N26" s="33">
        <f>(IF(OR($C26="",$D26=""),0,
 IF(OR($A26="Holiday",$A27="Holiday"),
    IF(ISNUMBER(MATCH(TRIM($B26),{"Phagwah","Good Friday","Easter Monday","Labour Day","Christmas","Eid ul Azha","Romans-2","Globe-12","Neptune P1"},0)),0,$I26),
 IF(AND(NOT(OR($A26="Annual Leave",$A27="Annual Leave")),$A26="Off day"),$I26,
  MAX(0,$I26-$V26)
  ))))+W26</f>
        <v/>
      </c>
      <c r="O26" s="33">
        <f>IF(AND(OR($A26="Holiday",$A27="Holiday"),
        ISNUMBER(MATCH(TRIM($B26),{"Phagwah","Good Friday","Easter Monday","Labour Day","Christmas","Eid ul Azha","Romans-2","Globe-12","Neptune P1"},0))),
   $I26,0)</f>
        <v/>
      </c>
      <c r="P26" s="33">
        <f>IF(OR($O$7="Canteen",$O$7="Head Office"),0,IF($I26&lt;=0,0,IF(OR(OR(TRIM($J26)="Hebrews",TRIM($J26)="Romans",TRIM($J26)="Romans-2",TRIM($J26)="Globe",TRIM($J26)="Globe-12",TRIM($J26)="Neptune P1"),AND($I27&gt;0,OR(TRIM($J27)="Hebrews",TRIM($J27)="Romans",TRIM($J27)="Romans-2",TRIM($J27)="Globe",TRIM($J27)="Globe-12",TRIM($J27)="Neptune P1"))),1,0)))</f>
        <v/>
      </c>
      <c r="Q26" s="34" t="n"/>
      <c r="R26" s="33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IF($I26&gt;0,1,0),
      0
   ),
0))</f>
        <v/>
      </c>
      <c r="S26" s="33">
        <f>IF(OR($A26="Annual Leave",$A27="Annual Leave"),IF($A26="Annual Leave",8,0),0)</f>
        <v/>
      </c>
      <c r="T26" s="35" t="n"/>
      <c r="U26" s="144">
        <f>MAX(0,40-Y26)</f>
        <v/>
      </c>
      <c r="V26" s="351">
        <f>IF(OR($C26="",$D26=""),0,
 IF(OR($A26="Holiday",$A27="Holiday"),0,
 IF(AND(NOT(OR($A26="Annual Leave",$A27="Annual Leave")),$A26="Off day"),0,
  IF($I26+$I27&gt;=8,IF($I26&gt;=8,8,$I26),$I26)
  )))</f>
        <v/>
      </c>
      <c r="W26" s="351">
        <f>MAX(0,V26-U26)</f>
        <v/>
      </c>
      <c r="X26" s="351">
        <f>IF(C26="","",C26-WEEKDAY(C26,1)+1)</f>
        <v/>
      </c>
      <c r="Y26" s="351">
        <f>SUMPRODUCT(($X$14:$X25=X26)*(($V$14:$V25)+($O$14:$O25)))+IF(X26=X14,$L$11,0)</f>
        <v/>
      </c>
      <c r="Z26" s="351" t="n"/>
      <c r="AA26" s="351" t="n"/>
      <c r="AB26" s="351" t="n"/>
      <c r="AC26" s="351" t="n"/>
      <c r="AD26" s="351" t="n"/>
      <c r="AE26" s="351" t="n"/>
      <c r="AF26" s="351" t="n"/>
    </row>
    <row r="27" ht="24" customHeight="1" s="348" thickBot="1">
      <c r="A27" s="159" t="inlineStr">
        <is>
          <t>On Day</t>
        </is>
      </c>
      <c r="B27" s="281" t="n"/>
      <c r="C27" s="93">
        <f>C26</f>
        <v/>
      </c>
      <c r="D27" s="36" t="n"/>
      <c r="E27" s="163">
        <f>IF(D27="", "",
 IF(D27=TIME(0,0,0), 0,
 IF(AND(D27&gt;=TIME(0,0,1), D27&lt;=TIME(2,0,0)), TIME(7,0,0),
 IF(AND(D27&gt;=TIME(6,0,0), D27&lt;=TIME(8,0,0)), TIME(12,0,0),
 IF(AND(D27&gt;TIME(8,0,0), D27&lt;=TIME(13,59,0)), TIME(15,0,0),
 IF(AND(D27&gt;=TIME(14,0,0), D27&lt;=TIME(17,59,0)), TIME(21,0,0),
 IF(AND(D27&gt;=TIME(18,0,0), D27&lt;=TIME(21,59,0)), TIME(0,0,0),
 IF(AND(D27&gt;=TIME(22,0,0), D27&lt;=TIME(23,59,59)), TIME(7,0,0), ""))))))))</f>
        <v/>
      </c>
      <c r="F27" s="164" t="n"/>
      <c r="G27" s="163">
        <f>IF(AND(D27&gt;=TIME(6,0,0),D27&lt;=TIME(8,0,0)),E27,"")</f>
        <v/>
      </c>
      <c r="H27" s="36" t="n"/>
      <c r="I27" s="37">
        <f>ROUND(IF(OR(D27="",E27="",E27=0),0,IF(H27="",MOD(E27-D27,1)*24,MOD(H27-D27,1)*24)),2)</f>
        <v/>
      </c>
      <c r="J27" s="162" t="n"/>
      <c r="K27" s="282" t="n"/>
      <c r="L27" s="271" t="n"/>
      <c r="M27" s="283">
        <f>MAX(0,V27-W27)</f>
        <v/>
      </c>
      <c r="N27" s="38">
        <f>(IF(OR($C27="",$D27=""),0,
 IF(OR($A26="Holiday",$A27="Holiday"),
    IF(ISNUMBER(MATCH(TRIM($B27),{"Phagwah","Good Friday","Easter Monday","Labour Day","Christmas","Eid ul Azha","Romans-2","Globe-12","Neptune P1"},0)),0,$I27),
 IF(AND(NOT(OR($A26="Annual Leave",$A27="Annual Leave")),$A27="Off day"),$I27,
  MAX(0,$I27-$V27)
  ))))+W27</f>
        <v/>
      </c>
      <c r="O27" s="38">
        <f>IF(AND(OR($A26="Holiday",$A27="Holiday"),
        ISNUMBER(MATCH(TRIM($B27),{"Phagwah","Good Friday","Easter Monday","Labour Day","Christmas","Eid ul Azha","Romans-2","Globe-12","Neptune P1"},0))),
   $I27,0)</f>
        <v/>
      </c>
      <c r="P27" s="38">
        <f>IF(OR($O$7="Canteen",$O$7="Head Office"),0,IF($I27&lt;=0,0,IF(AND($I26&lt;=0,OR(TRIM($J27)="Hebrews",TRIM($J27)="Romans",TRIM($J27)="Romans-2",TRIM($J27)="Globe",TRIM($J27)="Globe-12",TRIM($J27)="Neptune P1")),1,0)))</f>
        <v/>
      </c>
      <c r="Q27" s="39" t="n"/>
      <c r="R27" s="38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IF(AND($I26=0,$I27&gt;0),1,0),
      0
   ),
0))</f>
        <v/>
      </c>
      <c r="S27" s="38">
        <f>IF(OR($A26="Annual Leave",$A27="Annual Leave"),IF(AND($A26&lt;&gt;"Annual Leave",$A27="Annual Leave"),8,0),0)</f>
        <v/>
      </c>
      <c r="T27" s="40" t="n"/>
      <c r="U27" s="144">
        <f>MAX(0,40-Y27)</f>
        <v/>
      </c>
      <c r="V27" s="351">
        <f>IF(OR($C27="",$D27=""),0,
 IF(OR($A26="Holiday",$A27="Holiday"),0,
 IF(AND(NOT(OR($A26="Annual Leave",$A27="Annual Leave")),$A27="Off day"),0,
  IF($I26+$I27&gt;=8,IF($I26&gt;=8,0,8-$I26),$I27)
  )))</f>
        <v/>
      </c>
      <c r="W27" s="351">
        <f>MAX(0,V27-U27)</f>
        <v/>
      </c>
      <c r="X27" s="351">
        <f>IF(C27="","",C27-WEEKDAY(C27,1)+1)</f>
        <v/>
      </c>
      <c r="Y27" s="351">
        <f>SUMPRODUCT(($X$14:$X26=X27)*(($V$14:$V26)+($O$14:$O26)))+IF(X27=X14,$L$11,0)</f>
        <v/>
      </c>
      <c r="Z27" s="351" t="n"/>
      <c r="AA27" s="351" t="n"/>
      <c r="AB27" s="351" t="n"/>
      <c r="AC27" s="351" t="n"/>
      <c r="AD27" s="351" t="n"/>
      <c r="AE27" s="351" t="n"/>
      <c r="AF27" s="351" t="n"/>
    </row>
    <row r="28" ht="24" customHeight="1" s="348" thickBot="1">
      <c r="A28" s="176" t="n"/>
      <c r="B28" s="176" t="n"/>
      <c r="C28" s="145" t="n"/>
      <c r="D28" s="6" t="n"/>
      <c r="E28" s="14" t="n"/>
      <c r="F28" s="6" t="n"/>
      <c r="G28" s="6" t="n"/>
      <c r="H28" s="336" t="n"/>
      <c r="I28" s="351" t="n"/>
      <c r="J28" s="336" t="n"/>
      <c r="K28" s="336" t="n"/>
      <c r="L28" s="336" t="n"/>
      <c r="M28" s="99">
        <f>MAX(0,V28-W28)</f>
        <v/>
      </c>
      <c r="N28" s="99">
        <f>(IF(OR($C28="",$D28=""),0,
 IF(OR($A28="Holiday",$A29="Holiday"),
    IF(ISNUMBER(MATCH(TRIM($B28),{"Phagwah","Good Friday","Easter Monday","Labour Day","Christmas","Eid ul Azha","Romans-2","Globe-12","Neptune P1"},0)),0,$I28),
 IF(AND(NOT(OR($A28="Annual Leave",$A29="Annual Leave")),$A28="Off day"),$I28,
  MAX(0,$I28-$V28)
  ))))+W28</f>
        <v/>
      </c>
      <c r="O28" s="99">
        <f>IF(AND(OR($A28="Holiday",$A29="Holiday"),
        ISNUMBER(MATCH(TRIM($B28),{"Phagwah","Good Friday","Easter Monday","Labour Day","Christmas","Eid ul Azha","Romans-2","Globe-12","Neptune P1"},0))),
   $I28,0)</f>
        <v/>
      </c>
      <c r="P28" s="99">
        <f>IF(OR($O$7="Canteen",$O$7="Head Office"),0,IF($I28&lt;=0,0,IF(OR(OR(TRIM($J28)="Hebrews",TRIM($J28)="Romans",TRIM($J28)="Romans-2",TRIM($J28)="Globe",TRIM($J28)="Globe-12",TRIM($J28)="Neptune P1"),AND($I29&gt;0,OR(TRIM($J29)="Hebrews",TRIM($J29)="Romans",TRIM($J29)="Romans-2",TRIM($J29)="Globe",TRIM($J29)="Globe-12",TRIM($J29)="Neptune P1"))),1,0)))</f>
        <v/>
      </c>
      <c r="Q28" s="178" t="n"/>
      <c r="R28" s="15" t="n"/>
      <c r="S28" s="99">
        <f>IF(OR($A28="Annual Leave",$A29="Annual Leave"),IF($A28="Annual Leave",8,0),0)</f>
        <v/>
      </c>
      <c r="T28" s="100">
        <f>SUM(T14:T27)</f>
        <v/>
      </c>
      <c r="U28" s="144">
        <f>MAX(0,40-Y28)</f>
        <v/>
      </c>
      <c r="V28" s="351">
        <f>IF(OR($C28="",$D28=""),0,
 IF(OR($A28="Holiday",$A29="Holiday"),0,
 IF(AND(NOT(OR($A28="Annual Leave",$A29="Annual Leave")),$A28="Off day"),0,
  IF($I28+$I29&gt;=8,IF($I28&gt;=8,8,$I28),$I28)
  )))</f>
        <v/>
      </c>
      <c r="W28" s="351">
        <f>MAX(0,V28-U28)</f>
        <v/>
      </c>
      <c r="X28" s="351">
        <f>IF(C28="","",C28-WEEKDAY(C28,1)+1)</f>
        <v/>
      </c>
      <c r="Y28" s="351">
        <f>SUMPRODUCT(($X$14:$X27=X28)*(($V$14:$V27)+($O$14:$O27)))+IF(X28=X14,$L$11,0)</f>
        <v/>
      </c>
      <c r="Z28" s="351" t="n"/>
      <c r="AA28" s="351" t="n"/>
      <c r="AB28" s="351" t="n"/>
      <c r="AC28" s="351" t="n"/>
      <c r="AD28" s="351" t="n"/>
      <c r="AE28" s="351" t="n"/>
      <c r="AF28" s="351" t="n"/>
    </row>
    <row r="29" hidden="1" ht="15.75" customHeight="1" s="348" thickBot="1">
      <c r="A29" s="179" t="n"/>
      <c r="B29" s="176" t="n"/>
      <c r="C29" s="145" t="n"/>
      <c r="D29" s="6" t="n"/>
      <c r="E29" s="295">
        <f>IF(D29="", "",
 IF(D29=TIME(0,0,0), 0,
 IF(AND(D29&gt;=TIME(0,0,1), D29&lt;=TIME(2,0,0)), TIME(7,0,0),
 IF(AND(D29&gt;=TIME(6,0,0), D29&lt;=TIME(8,0,0)), TIME(12,0,0),
 IF(AND(D29&gt;TIME(8,0,0), D29&lt;=TIME(13,59,0)), TIME(15,0,0),
 IF(AND(D29&gt;=TIME(14,0,0), D29&lt;=TIME(17,59,0)), TIME(21,0,0),
 IF(AND(D29&gt;=TIME(18,0,0), D29&lt;=TIME(21,59,0)), TIME(0,0,0),
 IF(AND(D29&gt;=TIME(22,0,0), D29&lt;=TIME(23,59,59)), TIME(7,0,0), ""))))))))</f>
        <v/>
      </c>
      <c r="F29" s="6" t="n"/>
      <c r="G29" s="6" t="n"/>
      <c r="H29" s="6" t="n"/>
      <c r="I29" s="6" t="n"/>
      <c r="J29" s="6" t="n"/>
      <c r="K29" s="6" t="n"/>
      <c r="L29" s="6" t="n"/>
      <c r="M29" s="4">
        <f>MAX(0,V29-W29)</f>
        <v/>
      </c>
      <c r="N29" s="4">
        <f>(IF(OR($C29="",$D29=""),0,
 IF(OR($A28="Holiday",$A29="Holiday"),
    IF(ISNUMBER(MATCH(TRIM($B29),{"Phagwah","Good Friday","Easter Monday","Labour Day","Christmas","Eid ul Azha","Romans-2","Globe-12","Neptune P1"},0)),0,$I29),
 IF(AND(NOT(OR($A28="Annual Leave",$A29="Annual Leave")),$A29="Off day"),$I29,
  MAX(0,$I29-$V29)
  ))))+W29</f>
        <v/>
      </c>
      <c r="O29" s="4">
        <f>IF(AND(OR($A28="Holiday",$A29="Holiday"),
        ISNUMBER(MATCH(TRIM($B29),{"Phagwah","Good Friday","Easter Monday","Labour Day","Christmas","Eid ul Azha","Romans-2","Globe-12","Neptune P1"},0))),
   $I29,0)</f>
        <v/>
      </c>
      <c r="P29" s="4">
        <f>IF(OR($O$7="Canteen",$O$7="Head Office"),0,IF($I29&lt;=0,0,IF(AND($I28&lt;=0,OR(TRIM($J29)="Hebrews",TRIM($J29)="Romans",TRIM($J29)="Romans-2",TRIM($J29)="Globe",TRIM($J29)="Globe-12",TRIM($J29)="Neptune P1")),1,0)))</f>
        <v/>
      </c>
      <c r="Q29" s="6" t="n"/>
      <c r="R29" s="296">
        <f>IF(OR($O$7="Canteen",$O$7="Head Office"),0,IF(
  AND(
    SUMIFS(I:I, C:C, C29) &gt;= 8,
    COUNTIFS(C$14:C29, C29)=1,
    OR(
      TEXT(D29,"hh:mm:ss")="07:00:00",
      TEXT(D29,"hh:mm:ss")="15:00:00",
      TEXT(D29,"hh:mm:ss")="23:00:00",
      TEXT(D30,"hh:mm:ss")="07:00:00",
      TEXT(D30,"hh:mm:ss")="15:00:00",
      TEXT(D30,"hh:mm:ss")="23:00:00"
    )
  ),
  1,
  0
))</f>
        <v/>
      </c>
      <c r="S29" s="4">
        <f>IF(OR($A28="Annual Leave",$A29="Annual Leave"),IF(AND($A28&lt;&gt;"Annual Leave",$A29="Annual Leave"),8,0),0)</f>
        <v/>
      </c>
      <c r="T29" s="146" t="n"/>
      <c r="U29" s="351">
        <f>MAX(0,40-Y29)</f>
        <v/>
      </c>
      <c r="V29" s="351">
        <f>IF(OR($C29="",$D29=""),0,
 IF(OR($A28="Holiday",$A29="Holiday"),0,
 IF(AND(NOT(OR($A28="Annual Leave",$A29="Annual Leave")),$A29="Off day"),0,
  IF($I28+$I29&gt;=8,IF($I28&gt;=8,0,8-$I28),$I29)
  )))</f>
        <v/>
      </c>
      <c r="W29" s="351">
        <f>MAX(0,V29-U29)</f>
        <v/>
      </c>
      <c r="X29" s="351">
        <f>IF(C29="","",C29-WEEKDAY(C29,1)+1)</f>
        <v/>
      </c>
      <c r="Y29" s="351">
        <f>SUMPRODUCT(($X$14:$X28=X29)*(($V$14:$V28)+($O$14:$O28)))+IF(X29=X14,$L$11,0)</f>
        <v/>
      </c>
      <c r="Z29" s="351" t="n"/>
      <c r="AA29" s="351" t="n"/>
      <c r="AB29" s="351" t="n"/>
      <c r="AC29" s="351" t="n"/>
      <c r="AD29" s="351" t="n"/>
      <c r="AE29" s="351" t="n"/>
      <c r="AF29" s="351" t="n"/>
    </row>
    <row r="30" ht="24" customHeight="1" s="348" thickBot="1">
      <c r="A30" s="147" t="inlineStr">
        <is>
          <t>On Day</t>
        </is>
      </c>
      <c r="B30" s="180" t="n"/>
      <c r="C30" s="88">
        <f>C27+1</f>
        <v/>
      </c>
      <c r="D30" s="54" t="n"/>
      <c r="E30" s="148">
        <f>IF(D30="", "",
 IF(D30=TIME(0,0,0), 0,
 IF(AND(D30&gt;=TIME(0,0,1), D30&lt;=TIME(2,0,0)), TIME(7,0,0),
 IF(AND(D30&gt;=TIME(6,0,0), D30&lt;=TIME(8,0,0)), TIME(12,0,0),
 IF(AND(D30&gt;TIME(8,0,0), D30&lt;=TIME(13,59,0)), TIME(15,0,0),
 IF(AND(D30&gt;=TIME(14,0,0), D30&lt;=TIME(17,59,0)), TIME(21,0,0),
 IF(AND(D30&gt;=TIME(18,0,0), D30&lt;=TIME(21,59,0)), TIME(0,0,0),
 IF(AND(D30&gt;=TIME(22,0,0), D30&lt;=TIME(23,59,59)), TIME(7,0,0), ""))))))))</f>
        <v/>
      </c>
      <c r="F30" s="149" t="n"/>
      <c r="G30" s="148">
        <f>IF(AND(D30&gt;=TIME(6,0,0),D30&lt;=TIME(8,0,0)),E30,"")</f>
        <v/>
      </c>
      <c r="H30" s="54" t="n"/>
      <c r="I30" s="55">
        <f>ROUND(IF(OR(D30="",E30="",E30=0),0,IF(H30="",MOD(E30-D30,1)*24,MOD(H30-D30,1)*24)),2)</f>
        <v/>
      </c>
      <c r="J30" s="150" t="n"/>
      <c r="K30" s="270" t="n"/>
      <c r="L30" s="181" t="n"/>
      <c r="M30" s="272">
        <f>MAX(0,V30-W30)</f>
        <v/>
      </c>
      <c r="N30" s="56">
        <f>(IF(OR($C30="",$D30=""),0,
 IF(OR($A30="Holiday",$A31="Holiday"),
    IF(ISNUMBER(MATCH(TRIM($B30),{"Phagwah","Good Friday","Easter Monday","Labour Day","Christmas","Eid ul Azha","Romans-2","Globe-12","Neptune P1"},0)),0,$I30),
 IF(AND(NOT(OR($A30="Annual Leave",$A31="Annual Leave")),$A30="Off day"),$I30,
  MAX(0,$I30-$V30)
  ))))+W30</f>
        <v/>
      </c>
      <c r="O30" s="56">
        <f>IF(AND(OR($A30="Holiday",$A31="Holiday"),
        ISNUMBER(MATCH(TRIM($B30),{"Phagwah","Good Friday","Easter Monday","Labour Day","Christmas","Eid ul Azha","Romans-2","Globe-12","Neptune P1"},0))),
   $I30,0)</f>
        <v/>
      </c>
      <c r="P30" s="56">
        <f>IF(OR($O$7="Canteen",$O$7="Head Office"),0,IF($I30&lt;=0,0,IF(OR(OR(TRIM($J30)="Hebrews",TRIM($J30)="Romans",TRIM($J30)="Romans-2",TRIM($J30)="Globe",TRIM($J30)="Globe-12",TRIM($J30)="Neptune P1"),AND($I31&gt;0,OR(TRIM($J31)="Hebrews",TRIM($J31)="Romans",TRIM($J31)="Romans-2",TRIM($J31)="Globe",TRIM($J31)="Globe-12",TRIM($J31)="Neptune P1"))),1,0)))</f>
        <v/>
      </c>
      <c r="Q30" s="57" t="n"/>
      <c r="R30" s="56">
        <f>IF(OR($O$7="Canteen",$O$7="Head Office"),0,IF(
  AND(
    SUMIFS(I:I, C:C, C30) &gt;= 8,
    COUNTIFS(C$14:C30, C30)=1,
    OR(
      TEXT(D30,"hh:mm:ss")="07:00:00",
      TEXT(D30,"hh:mm:ss")="15:00:00",
      TEXT(D30,"hh:mm:ss")="23:00:00",
      TEXT(D31,"hh:mm:ss")="07:00:00",
      TEXT(D31,"hh:mm:ss")="15:00:00",
      TEXT(D31,"hh:mm:ss")="23:00:00"
    )
  ),
  1,
  0
))</f>
        <v/>
      </c>
      <c r="S30" s="56">
        <f>IF(OR($A30="Annual Leave",$A31="Annual Leave"),IF($A30="Annual Leave",8,0),0)</f>
        <v/>
      </c>
      <c r="T30" s="58" t="n"/>
      <c r="U30" s="144">
        <f>MAX(0,40-Y30)</f>
        <v/>
      </c>
      <c r="V30" s="151">
        <f>IF(OR($C30="",$D30=""),0,
 IF(OR($A30="Holiday",$A31="Holiday"),0,
 IF(AND(NOT(OR($A30="Annual Leave",$A31="Annual Leave")),$A30="Off day"),0,
  IF($I30+$I31&gt;=8,IF($I30&gt;=8,8,$I30),$I30)
  )))</f>
        <v/>
      </c>
      <c r="W30" s="151">
        <f>MAX(0,V30-U30)</f>
        <v/>
      </c>
      <c r="X30" s="151">
        <f>IF(C30="","",C30-WEEKDAY(C30,1)+1)</f>
        <v/>
      </c>
      <c r="Y30" s="151">
        <f>SUMPRODUCT(($X$14:$X29=X30)*(($V$14:$V29)+($O$14:$O29)))+IF(X30=X14,$L$11,0)</f>
        <v/>
      </c>
      <c r="Z30" s="151" t="n"/>
      <c r="AA30" s="151" t="n"/>
      <c r="AB30" s="151" t="n"/>
      <c r="AC30" s="351" t="n"/>
      <c r="AD30" s="351" t="n"/>
      <c r="AE30" s="351" t="n"/>
      <c r="AF30" s="351" t="n"/>
    </row>
    <row r="31" ht="24" customHeight="1" s="348" thickBot="1">
      <c r="A31" s="147" t="inlineStr">
        <is>
          <t>On Day</t>
        </is>
      </c>
      <c r="B31" s="182" t="n"/>
      <c r="C31" s="89">
        <f>C30</f>
        <v/>
      </c>
      <c r="D31" s="59" t="n"/>
      <c r="E31" s="152">
        <f>IF(D31="", "",
 IF(D31=TIME(0,0,0), 0,
 IF(AND(D31&gt;=TIME(0,0,1), D31&lt;=TIME(2,0,0)), TIME(7,0,0),
 IF(AND(D31&gt;=TIME(6,0,0), D31&lt;=TIME(8,0,0)), TIME(12,0,0),
 IF(AND(D31&gt;TIME(8,0,0), D31&lt;=TIME(13,59,0)), TIME(15,0,0),
 IF(AND(D31&gt;=TIME(14,0,0), D31&lt;=TIME(17,59,0)), TIME(21,0,0),
 IF(AND(D31&gt;=TIME(18,0,0), D31&lt;=TIME(21,59,0)), TIME(0,0,0),
 IF(AND(D31&gt;=TIME(22,0,0), D31&lt;=TIME(23,59,59)), TIME(7,0,0), ""))))))))</f>
        <v/>
      </c>
      <c r="F31" s="153" t="n"/>
      <c r="G31" s="152">
        <f>IF(AND(D31&gt;=TIME(6,0,0),D31&lt;=TIME(8,0,0)),E31,"")</f>
        <v/>
      </c>
      <c r="H31" s="59" t="n"/>
      <c r="I31" s="60">
        <f>ROUND(IF(OR(D31="",E31="",E31=0),0,IF(H31="",MOD(E31-D31,1)*24,MOD(H31-D31,1)*24)),2)</f>
        <v/>
      </c>
      <c r="J31" s="150" t="n"/>
      <c r="K31" s="270" t="n"/>
      <c r="L31" s="183" t="n"/>
      <c r="M31" s="272">
        <f>MAX(0,V31-W31)</f>
        <v/>
      </c>
      <c r="N31" s="61">
        <f>(IF(OR($C31="",$D31=""),0,
 IF(OR($A30="Holiday",$A31="Holiday"),
    IF(ISNUMBER(MATCH(TRIM($B31),{"Phagwah","Good Friday","Easter Monday","Labour Day","Christmas","Eid ul Azha","Romans-2","Globe-12","Neptune P1"},0)),0,$I31),
 IF(AND(NOT(OR($A30="Annual Leave",$A31="Annual Leave")),$A31="Off day"),$I31,
  MAX(0,$I31-$V31)
  ))))+W31</f>
        <v/>
      </c>
      <c r="O31" s="61">
        <f>IF(AND(OR($A30="Holiday",$A31="Holiday"),
        ISNUMBER(MATCH(TRIM($B31),{"Phagwah","Good Friday","Easter Monday","Labour Day","Christmas","Eid ul Azha","Romans-2","Globe-12","Neptune P1"},0))),
   $I31,0)</f>
        <v/>
      </c>
      <c r="P31" s="61">
        <f>IF(OR($O$7="Canteen",$O$7="Head Office"),0,IF($I31&lt;=0,0,IF(AND($I30&lt;=0,OR(TRIM($J31)="Hebrews",TRIM($J31)="Romans",TRIM($J31)="Romans-2",TRIM($J31)="Globe",TRIM($J31)="Globe-12",TRIM($J31)="Neptune P1")),1,0)))</f>
        <v/>
      </c>
      <c r="Q31" s="62" t="n"/>
      <c r="R31" s="61">
        <f>IF(OR($O$7="Canteen",$O$7="Head Office"),0,IF(
  AND(
    SUMIFS(I:I, C:C, C31) &gt;= 8,
    COUNTIFS(C$14:C31, C31)=1,
    OR(
      TEXT(D31,"hh:mm:ss")="07:00:00",
      TEXT(D31,"hh:mm:ss")="15:00:00",
      TEXT(D31,"hh:mm:ss")="23:00:00",
      TEXT(D32,"hh:mm:ss")="07:00:00",
      TEXT(D32,"hh:mm:ss")="15:00:00",
      TEXT(D32,"hh:mm:ss")="23:00:00"
    )
  ),
  1,
  0
))</f>
        <v/>
      </c>
      <c r="S31" s="61">
        <f>IF(OR($A30="Annual Leave",$A31="Annual Leave"),IF(AND($A30&lt;&gt;"Annual Leave",$A31="Annual Leave"),8,0),0)</f>
        <v/>
      </c>
      <c r="T31" s="63" t="n"/>
      <c r="U31" s="144">
        <f>MAX(0,40-Y31)</f>
        <v/>
      </c>
      <c r="V31" s="151">
        <f>IF(OR($C31="",$D31=""),0,
 IF(OR($A30="Holiday",$A31="Holiday"),0,
 IF(AND(NOT(OR($A30="Annual Leave",$A31="Annual Leave")),$A31="Off day"),0,
  IF($I30+$I31&gt;=8,IF($I30&gt;=8,0,8-$I30),$I31)
  )))</f>
        <v/>
      </c>
      <c r="W31" s="151">
        <f>MAX(0,V31-U31)</f>
        <v/>
      </c>
      <c r="X31" s="151">
        <f>IF(C31="","",C31-WEEKDAY(C31,1)+1)</f>
        <v/>
      </c>
      <c r="Y31" s="151">
        <f>SUMPRODUCT(($X$14:$X30=X31)*(($V$14:$V30)+($O$14:$O30)))+IF(X31=X14,$L$11,0)</f>
        <v/>
      </c>
      <c r="Z31" s="151" t="n"/>
      <c r="AA31" s="151" t="n"/>
      <c r="AB31" s="151" t="n"/>
      <c r="AC31" s="351" t="n"/>
      <c r="AD31" s="351" t="n"/>
      <c r="AE31" s="351" t="n"/>
      <c r="AF31" s="351" t="n"/>
    </row>
    <row r="32" ht="24" customHeight="1" s="348" thickBot="1">
      <c r="A32" s="184" t="inlineStr">
        <is>
          <t>On Day</t>
        </is>
      </c>
      <c r="B32" s="185" t="n"/>
      <c r="C32" s="101">
        <f>C30+1</f>
        <v/>
      </c>
      <c r="D32" s="11" t="n"/>
      <c r="E32" s="186">
        <f>IF(D32="", "",
 IF(D32=TIME(0,0,0), 0,
 IF(AND(D32&gt;=TIME(0,0,1), D32&lt;=TIME(2,0,0)), TIME(7,0,0),
 IF(AND(D32&gt;=TIME(6,0,0), D32&lt;=TIME(8,0,0)), TIME(12,0,0),
 IF(AND(D32&gt;TIME(8,0,0), D32&lt;=TIME(13,59,0)), TIME(15,0,0),
 IF(AND(D32&gt;=TIME(14,0,0), D32&lt;=TIME(17,59,0)), TIME(21,0,0),
 IF(AND(D32&gt;=TIME(18,0,0), D32&lt;=TIME(21,59,0)), TIME(0,0,0),
 IF(AND(D32&gt;=TIME(22,0,0), D32&lt;=TIME(23,59,59)), TIME(7,0,0), ""))))))))</f>
        <v/>
      </c>
      <c r="F32" s="187" t="n"/>
      <c r="G32" s="186">
        <f>IF(AND(D32&gt;=TIME(6,0,0),D32&lt;=TIME(8,0,0)),E32,"")</f>
        <v/>
      </c>
      <c r="H32" s="11" t="n"/>
      <c r="I32" s="87">
        <f>ROUND(IF(OR(D32="",E32="",E32=0),0,IF(H32="",MOD(E32-D32,1)*24,MOD(H32-D32,1)*24)),2)</f>
        <v/>
      </c>
      <c r="J32" s="188" t="n"/>
      <c r="K32" s="297" t="n"/>
      <c r="L32" s="189" t="n"/>
      <c r="M32" s="298">
        <f>MAX(0,V32-W32)</f>
        <v/>
      </c>
      <c r="N32" s="12">
        <f>(IF(OR($C32="",$D32=""),0,
 IF(OR($A32="Holiday",$A33="Holiday"),
    IF(ISNUMBER(MATCH(TRIM($B32),{"Phagwah","Good Friday","Easter Monday","Labour Day","Christmas","Eid ul Azha","Romans-2","Globe-12","Neptune P1"},0)),0,$I32),
 IF(AND(NOT(OR($A32="Annual Leave",$A33="Annual Leave")),$A32="Off day"),$I32,
  MAX(0,$I32-$V32)
  ))))+W32</f>
        <v/>
      </c>
      <c r="O32" s="12">
        <f>IF(AND(OR($A32="Holiday",$A33="Holiday"),
        ISNUMBER(MATCH(TRIM($B32),{"Phagwah","Good Friday","Easter Monday","Labour Day","Christmas","Eid ul Azha","Romans-2","Globe-12","Neptune P1"},0))),
   $I32,0)</f>
        <v/>
      </c>
      <c r="P32" s="12">
        <f>IF(OR($O$7="Canteen",$O$7="Head Office"),0,IF($I32&lt;=0,0,IF(OR(OR(TRIM($J32)="Hebrews",TRIM($J32)="Romans",TRIM($J32)="Romans-2",TRIM($J32)="Globe",TRIM($J32)="Globe-12",TRIM($J32)="Neptune P1"),AND($I33&gt;0,OR(TRIM($J33)="Hebrews",TRIM($J33)="Romans",TRIM($J33)="Romans-2",TRIM($J33)="Globe",TRIM($J33)="Globe-12",TRIM($J33)="Neptune P1"))),1,0)))</f>
        <v/>
      </c>
      <c r="Q32" s="13" t="n"/>
      <c r="R32" s="12">
        <f>IF(OR($O$7="Canteen",$O$7="Head Office"),0,IF(
  AND(
    SUMIFS(I:I, C:C, C32) &gt;= 8,
    COUNTIFS(C$14:C32, C32)=1,
    OR(
      TEXT(D32,"hh:mm:ss")="07:00:00",
      TEXT(D32,"hh:mm:ss")="15:00:00",
      TEXT(D32,"hh:mm:ss")="23:00:00",
      TEXT(D33,"hh:mm:ss")="07:00:00",
      TEXT(D33,"hh:mm:ss")="15:00:00",
      TEXT(D33,"hh:mm:ss")="23:00:00"
    )
  ),
  1,
  0
))</f>
        <v/>
      </c>
      <c r="S32" s="12">
        <f>IF(OR($A32="Annual Leave",$A33="Annual Leave"),IF($A32="Annual Leave",8,0),0)</f>
        <v/>
      </c>
      <c r="T32" s="102" t="n"/>
      <c r="U32" s="144">
        <f>MAX(0,40-Y32)</f>
        <v/>
      </c>
      <c r="V32" s="351">
        <f>IF(OR($C32="",$D32=""),0,
 IF(OR($A32="Holiday",$A33="Holiday"),0,
 IF(AND(NOT(OR($A32="Annual Leave",$A33="Annual Leave")),$A32="Off day"),0,
  IF($I32+$I33&gt;=8,IF($I32&gt;=8,8,$I32),$I32)
  )))</f>
        <v/>
      </c>
      <c r="W32" s="351">
        <f>MAX(0,V32-U32)</f>
        <v/>
      </c>
      <c r="X32" s="351">
        <f>IF(C32="","",C32-WEEKDAY(C32,1)+1)</f>
        <v/>
      </c>
      <c r="Y32" s="351">
        <f>SUMPRODUCT(($X$14:$X31=X32)*(($V$14:$V31)+($O$14:$O31)))+IF(X32=X14,$L$11,0)</f>
        <v/>
      </c>
      <c r="Z32" s="351" t="n"/>
      <c r="AA32" s="351" t="n"/>
      <c r="AB32" s="351" t="n"/>
      <c r="AC32" s="351" t="n"/>
      <c r="AD32" s="351" t="n"/>
      <c r="AE32" s="351" t="n"/>
      <c r="AF32" s="351" t="n"/>
    </row>
    <row r="33" ht="24" customHeight="1" s="348" thickBot="1">
      <c r="A33" s="184" t="inlineStr">
        <is>
          <t>On Day</t>
        </is>
      </c>
      <c r="B33" s="299" t="n"/>
      <c r="C33" s="101">
        <f>C32</f>
        <v/>
      </c>
      <c r="D33" s="300" t="n"/>
      <c r="E33" s="301">
        <f>IF(D33="", "",
 IF(D33=TIME(0,0,0), 0,
 IF(AND(D33&gt;=TIME(0,0,1), D33&lt;=TIME(2,0,0)), TIME(7,0,0),
 IF(AND(D33&gt;=TIME(6,0,0), D33&lt;=TIME(8,0,0)), TIME(12,0,0),
 IF(AND(D33&gt;TIME(8,0,0), D33&lt;=TIME(13,59,0)), TIME(15,0,0),
 IF(AND(D33&gt;=TIME(14,0,0), D33&lt;=TIME(17,59,0)), TIME(21,0,0),
 IF(AND(D33&gt;=TIME(18,0,0), D33&lt;=TIME(21,59,0)), TIME(0,0,0),
 IF(AND(D33&gt;=TIME(22,0,0), D33&lt;=TIME(23,59,59)), TIME(7,0,0), ""))))))))</f>
        <v/>
      </c>
      <c r="F33" s="187" t="n"/>
      <c r="G33" s="301">
        <f>IF(AND(D33&gt;=TIME(6,0,0),D33&lt;=TIME(8,0,0)),E33,"")</f>
        <v/>
      </c>
      <c r="H33" s="300" t="n"/>
      <c r="I33" s="87">
        <f>ROUND(IF(OR(D33="",E33="",E33=0),0,IF(H33="",MOD(E33-D33,1)*24,MOD(H33-D33,1)*24)),2)</f>
        <v/>
      </c>
      <c r="J33" s="190" t="n"/>
      <c r="K33" s="297" t="n"/>
      <c r="L33" s="189" t="n"/>
      <c r="M33" s="298">
        <f>MAX(0,V33-W33)</f>
        <v/>
      </c>
      <c r="N33" s="302">
        <f>(IF(OR($C33="",$D33=""),0,
 IF(OR($A32="Holiday",$A33="Holiday"),
    IF(ISNUMBER(MATCH(TRIM($B33),{"Phagwah","Good Friday","Easter Monday","Labour Day","Christmas","Eid ul Azha","Romans-2","Globe-12","Neptune P1"},0)),0,$I33),
 IF(AND(NOT(OR($A32="Annual Leave",$A33="Annual Leave")),$A33="Off day"),$I33,
  MAX(0,$I33-$V33)
  ))))+W33</f>
        <v/>
      </c>
      <c r="O33" s="302">
        <f>IF(AND(OR($A32="Holiday",$A33="Holiday"),
        ISNUMBER(MATCH(TRIM($B33),{"Phagwah","Good Friday","Easter Monday","Labour Day","Christmas","Eid ul Azha","Romans-2","Globe-12","Neptune P1"},0))),
   $I33,0)</f>
        <v/>
      </c>
      <c r="P33" s="302">
        <f>IF(OR($O$7="Canteen",$O$7="Head Office"),0,IF($I33&lt;=0,0,IF(AND($I32&lt;=0,OR(TRIM($J33)="Hebrews",TRIM($J33)="Romans",TRIM($J33)="Romans-2",TRIM($J33)="Globe",TRIM($J33)="Globe-12",TRIM($J33)="Neptune P1")),1,0)))</f>
        <v/>
      </c>
      <c r="Q33" s="303" t="n"/>
      <c r="R33" s="302">
        <f>IF(OR($O$7="Canteen",$O$7="Head Office"),0,IF(
  AND(
    SUMIFS(I:I, C:C, C33) &gt;= 8,
    COUNTIFS(C$14:C33, C33)=1,
    OR(
      TEXT(D33,"hh:mm:ss")="07:00:00",
      TEXT(D33,"hh:mm:ss")="15:00:00",
      TEXT(D33,"hh:mm:ss")="23:00:00",
      TEXT(D34,"hh:mm:ss")="07:00:00",
      TEXT(D34,"hh:mm:ss")="15:00:00",
      TEXT(D34,"hh:mm:ss")="23:00:00"
    )
  ),
  1,
  0
))</f>
        <v/>
      </c>
      <c r="S33" s="302">
        <f>IF(OR($A32="Annual Leave",$A33="Annual Leave"),IF(AND($A32&lt;&gt;"Annual Leave",$A33="Annual Leave"),8,0),0)</f>
        <v/>
      </c>
      <c r="T33" s="304" t="n"/>
      <c r="U33" s="144">
        <f>MAX(0,40-Y33)</f>
        <v/>
      </c>
      <c r="V33" s="351">
        <f>IF(OR($C33="",$D33=""),0,
 IF(OR($A32="Holiday",$A33="Holiday"),0,
 IF(AND(NOT(OR($A32="Annual Leave",$A33="Annual Leave")),$A33="Off day"),0,
  IF($I32+$I33&gt;=8,IF($I32&gt;=8,0,8-$I32),$I33)
  )))</f>
        <v/>
      </c>
      <c r="W33" s="351">
        <f>MAX(0,V33-U33)</f>
        <v/>
      </c>
      <c r="X33" s="351">
        <f>IF(C33="","",C33-WEEKDAY(C33,1)+1)</f>
        <v/>
      </c>
      <c r="Y33" s="351">
        <f>SUMPRODUCT(($X$14:$X32=X33)*(($V$14:$V32)+($O$14:$O32)))+IF(X33=X14,$L$11,0)</f>
        <v/>
      </c>
      <c r="Z33" s="351" t="n"/>
      <c r="AA33" s="351" t="n"/>
      <c r="AB33" s="351" t="n"/>
      <c r="AC33" s="351" t="n"/>
      <c r="AD33" s="351" t="n"/>
      <c r="AE33" s="351" t="n"/>
      <c r="AF33" s="351" t="n"/>
    </row>
    <row r="34" ht="24" customHeight="1" s="348" thickBot="1">
      <c r="A34" s="159" t="inlineStr">
        <is>
          <t>On Day</t>
        </is>
      </c>
      <c r="B34" s="191" t="n"/>
      <c r="C34" s="92">
        <f>C32+1</f>
        <v/>
      </c>
      <c r="D34" s="31" t="n"/>
      <c r="E34" s="160">
        <f>IF(D34="", "",
 IF(D34=TIME(0,0,0), 0,
 IF(AND(D34&gt;=TIME(0,0,1), D34&lt;=TIME(2,0,0)), TIME(7,0,0),
 IF(AND(D34&gt;=TIME(6,0,0), D34&lt;=TIME(8,0,0)), TIME(12,0,0),
 IF(AND(D34&gt;TIME(8,0,0), D34&lt;=TIME(13,59,0)), TIME(15,0,0),
 IF(AND(D34&gt;=TIME(14,0,0), D34&lt;=TIME(17,59,0)), TIME(21,0,0),
 IF(AND(D34&gt;=TIME(18,0,0), D34&lt;=TIME(21,59,0)), TIME(0,0,0),
 IF(AND(D34&gt;=TIME(22,0,0), D34&lt;=TIME(23,59,59)), TIME(7,0,0), ""))))))))</f>
        <v/>
      </c>
      <c r="F34" s="161" t="n"/>
      <c r="G34" s="160">
        <f>IF(AND(D34&gt;=TIME(6,0,0),D34&lt;=TIME(8,0,0)),E34,"")</f>
        <v/>
      </c>
      <c r="H34" s="31" t="n"/>
      <c r="I34" s="32">
        <f>ROUND(IF(OR(D34="",E34="",E34=0),0,IF(H34="",MOD(E34-D34,1)*24,MOD(H34-D34,1)*24)),2)</f>
        <v/>
      </c>
      <c r="J34" s="162" t="n"/>
      <c r="K34" s="282" t="n"/>
      <c r="L34" s="181" t="n"/>
      <c r="M34" s="283">
        <f>MAX(0,V34-W34)</f>
        <v/>
      </c>
      <c r="N34" s="33">
        <f>(IF(OR($C34="",$D34=""),0,
 IF(OR($A34="Holiday",$A35="Holiday"),
    IF(ISNUMBER(MATCH(TRIM($B34),{"Phagwah","Good Friday","Easter Monday","Labour Day","Christmas","Eid ul Azha","Romans-2","Globe-12","Neptune P1"},0)),0,$I34),
 IF(AND(NOT(OR($A34="Annual Leave",$A35="Annual Leave")),$A34="Off day"),$I34,
  MAX(0,$I34-$V34)
  ))))+W34</f>
        <v/>
      </c>
      <c r="O34" s="33">
        <f>IF(AND(OR($A34="Holiday",$A35="Holiday"),
        ISNUMBER(MATCH(TRIM($B34),{"Phagwah","Good Friday","Easter Monday","Labour Day","Christmas","Eid ul Azha","Romans-2","Globe-12","Neptune P1"},0))),
   $I34,0)</f>
        <v/>
      </c>
      <c r="P34" s="33">
        <f>IF(OR($O$7="Canteen",$O$7="Head Office"),0,IF($I34&lt;=0,0,IF(OR(OR(TRIM($J34)="Hebrews",TRIM($J34)="Romans",TRIM($J34)="Romans-2",TRIM($J34)="Globe",TRIM($J34)="Globe-12",TRIM($J34)="Neptune P1"),AND($I35&gt;0,OR(TRIM($J35)="Hebrews",TRIM($J35)="Romans",TRIM($J35)="Romans-2",TRIM($J35)="Globe",TRIM($J35)="Globe-12",TRIM($J35)="Neptune P1"))),1,0)))</f>
        <v/>
      </c>
      <c r="Q34" s="34" t="n"/>
      <c r="R34" s="33">
        <f>IF(OR($O$7="Canteen",$O$7="Head Office"),0,IF(
  AND(
    SUMIFS(I:I, C:C, C34) &gt;= 8,
    COUNTIFS(C$14:C34, C34)=1,
    OR(
      TEXT(D34,"hh:mm:ss")="07:00:00",
      TEXT(D34,"hh:mm:ss")="15:00:00",
      TEXT(D34,"hh:mm:ss")="23:00:00",
      TEXT(D35,"hh:mm:ss")="07:00:00",
      TEXT(D35,"hh:mm:ss")="15:00:00",
      TEXT(D35,"hh:mm:ss")="23:00:00"
    )
  ),
  1,
  0
))</f>
        <v/>
      </c>
      <c r="S34" s="33">
        <f>IF(OR($A34="Annual Leave",$A35="Annual Leave"),IF($A34="Annual Leave",8,0),0)</f>
        <v/>
      </c>
      <c r="T34" s="35" t="n"/>
      <c r="U34" s="144">
        <f>MAX(0,40-Y34)</f>
        <v/>
      </c>
      <c r="V34" s="351">
        <f>IF(OR($C34="",$D34=""),0,
 IF(OR($A34="Holiday",$A35="Holiday"),0,
 IF(AND(NOT(OR($A34="Annual Leave",$A35="Annual Leave")),$A34="Off day"),0,
  IF($I34+$I35&gt;=8,IF($I34&gt;=8,8,$I34),$I34)
  )))</f>
        <v/>
      </c>
      <c r="W34" s="351">
        <f>MAX(0,V34-U34)</f>
        <v/>
      </c>
      <c r="X34" s="351">
        <f>IF(C34="","",C34-WEEKDAY(C34,1)+1)</f>
        <v/>
      </c>
      <c r="Y34" s="351">
        <f>SUMPRODUCT(($X$14:$X33=X34)*(($V$14:$V33)+($O$14:$O33)))+IF(X34=X14,$L$11,0)</f>
        <v/>
      </c>
      <c r="Z34" s="351" t="n"/>
      <c r="AA34" s="351" t="n"/>
      <c r="AB34" s="351" t="n"/>
      <c r="AC34" s="351" t="n"/>
      <c r="AD34" s="351" t="n"/>
      <c r="AE34" s="351" t="n"/>
      <c r="AF34" s="351" t="n"/>
    </row>
    <row r="35" ht="24" customHeight="1" s="348" thickBot="1">
      <c r="A35" s="159" t="inlineStr">
        <is>
          <t>On Day</t>
        </is>
      </c>
      <c r="B35" s="192" t="n"/>
      <c r="C35" s="93">
        <f>C34</f>
        <v/>
      </c>
      <c r="D35" s="36" t="n"/>
      <c r="E35" s="163">
        <f>IF(D35="", "",
 IF(D35=TIME(0,0,0), 0,
 IF(AND(D35&gt;=TIME(0,0,1), D35&lt;=TIME(2,0,0)), TIME(7,0,0),
 IF(AND(D35&gt;=TIME(6,0,0), D35&lt;=TIME(8,0,0)), TIME(12,0,0),
 IF(AND(D35&gt;TIME(8,0,0), D35&lt;=TIME(13,59,0)), TIME(15,0,0),
 IF(AND(D35&gt;=TIME(14,0,0), D35&lt;=TIME(17,59,0)), TIME(21,0,0),
 IF(AND(D35&gt;=TIME(18,0,0), D35&lt;=TIME(21,59,0)), TIME(0,0,0),
 IF(AND(D35&gt;=TIME(22,0,0), D35&lt;=TIME(23,59,59)), TIME(7,0,0), ""))))))))</f>
        <v/>
      </c>
      <c r="F35" s="164" t="n"/>
      <c r="G35" s="163">
        <f>IF(AND(D35&gt;=TIME(6,0,0),D35&lt;=TIME(8,0,0)),E35,"")</f>
        <v/>
      </c>
      <c r="H35" s="36" t="n"/>
      <c r="I35" s="37">
        <f>ROUND(IF(OR(D35="",E35="",E35=0),0,IF(H35="",MOD(E35-D35,1)*24,MOD(H35-D35,1)*24)),2)</f>
        <v/>
      </c>
      <c r="J35" s="162" t="n"/>
      <c r="K35" s="282" t="n"/>
      <c r="L35" s="183" t="n"/>
      <c r="M35" s="283">
        <f>MAX(0,V35-W35)</f>
        <v/>
      </c>
      <c r="N35" s="38">
        <f>(IF(OR($C35="",$D35=""),0,
 IF(OR($A34="Holiday",$A35="Holiday"),
    IF(ISNUMBER(MATCH(TRIM($B35),{"Phagwah","Good Friday","Easter Monday","Labour Day","Christmas","Eid ul Azha","Romans-2","Globe-12","Neptune P1"},0)),0,$I35),
 IF(AND(NOT(OR($A34="Annual Leave",$A35="Annual Leave")),$A35="Off day"),$I35,
  MAX(0,$I35-$V35)
  ))))+W35</f>
        <v/>
      </c>
      <c r="O35" s="38">
        <f>IF(AND(OR($A34="Holiday",$A35="Holiday"),
        ISNUMBER(MATCH(TRIM($B35),{"Phagwah","Good Friday","Easter Monday","Labour Day","Christmas","Eid ul Azha","Romans-2","Globe-12","Neptune P1"},0))),
   $I35,0)</f>
        <v/>
      </c>
      <c r="P35" s="38">
        <f>IF(OR($O$7="Canteen",$O$7="Head Office"),0,IF($I35&lt;=0,0,IF(AND($I34&lt;=0,OR(TRIM($J35)="Hebrews",TRIM($J35)="Romans",TRIM($J35)="Romans-2",TRIM($J35)="Globe",TRIM($J35)="Globe-12",TRIM($J35)="Neptune P1")),1,0)))</f>
        <v/>
      </c>
      <c r="Q35" s="39" t="n"/>
      <c r="R35" s="38">
        <f>IF(OR($O$7="Canteen",$O$7="Head Office"),0,IF(
  AND(
    SUMIFS(I:I, C:C, C35) &gt;= 8,
    COUNTIFS(C$14:C35, C35)=1,
    OR(
      TEXT(D35,"hh:mm:ss")="07:00:00",
      TEXT(D35,"hh:mm:ss")="15:00:00",
      TEXT(D35,"hh:mm:ss")="23:00:00",
      TEXT(D36,"hh:mm:ss")="07:00:00",
      TEXT(D36,"hh:mm:ss")="15:00:00",
      TEXT(D36,"hh:mm:ss")="23:00:00"
    )
  ),
  1,
  0
))</f>
        <v/>
      </c>
      <c r="S35" s="38">
        <f>IF(OR($A34="Annual Leave",$A35="Annual Leave"),IF(AND($A34&lt;&gt;"Annual Leave",$A35="Annual Leave"),8,0),0)</f>
        <v/>
      </c>
      <c r="T35" s="40" t="n"/>
      <c r="U35" s="144">
        <f>MAX(0,40-Y35)</f>
        <v/>
      </c>
      <c r="V35" s="351">
        <f>IF(OR($C35="",$D35=""),0,
 IF(OR($A34="Holiday",$A35="Holiday"),0,
 IF(AND(NOT(OR($A34="Annual Leave",$A35="Annual Leave")),$A35="Off day"),0,
  IF($I34+$I35&gt;=8,IF($I34&gt;=8,0,8-$I34),$I35)
  )))</f>
        <v/>
      </c>
      <c r="W35" s="351">
        <f>MAX(0,V35-U35)</f>
        <v/>
      </c>
      <c r="X35" s="351">
        <f>IF(C35="","",C35-WEEKDAY(C35,1)+1)</f>
        <v/>
      </c>
      <c r="Y35" s="351">
        <f>SUMPRODUCT(($X$14:$X34=X35)*(($V$14:$V34)+($O$14:$O34)))+IF(X35=X14,$L$11,0)</f>
        <v/>
      </c>
      <c r="Z35" s="351" t="n"/>
      <c r="AA35" s="351" t="n"/>
      <c r="AB35" s="351" t="n"/>
      <c r="AC35" s="351" t="n"/>
      <c r="AD35" s="351" t="n"/>
      <c r="AE35" s="351" t="n"/>
      <c r="AF35" s="351" t="n"/>
    </row>
    <row r="36" ht="24" customHeight="1" s="348" thickBot="1">
      <c r="A36" s="154" t="inlineStr">
        <is>
          <t>On Day</t>
        </is>
      </c>
      <c r="B36" s="193" t="n"/>
      <c r="C36" s="90">
        <f>C34+1</f>
        <v/>
      </c>
      <c r="D36" s="8" t="n"/>
      <c r="E36" s="155">
        <f>IF(D36="", "",
 IF(D36=TIME(0,0,0), 0,
 IF(AND(D36&gt;=TIME(0,0,1), D36&lt;=TIME(2,0,0)), TIME(7,0,0),
 IF(AND(D36&gt;=TIME(6,0,0), D36&lt;=TIME(8,0,0)), TIME(12,0,0),
 IF(AND(D36&gt;TIME(8,0,0), D36&lt;=TIME(13,59,0)), TIME(15,0,0),
 IF(AND(D36&gt;=TIME(14,0,0), D36&lt;=TIME(17,59,0)), TIME(21,0,0),
 IF(AND(D36&gt;=TIME(18,0,0), D36&lt;=TIME(21,59,0)), TIME(0,0,0),
 IF(AND(D36&gt;=TIME(22,0,0), D36&lt;=TIME(23,59,59)), TIME(7,0,0), ""))))))))</f>
        <v/>
      </c>
      <c r="F36" s="156" t="n"/>
      <c r="G36" s="155">
        <f>IF(AND(D36&gt;=TIME(6,0,0),D36&lt;=TIME(8,0,0)),E36,"")</f>
        <v/>
      </c>
      <c r="H36" s="8" t="n"/>
      <c r="I36" s="30">
        <f>ROUND(IF(OR(D36="",E36="",E36=0),0,IF(H36="",MOD(E36-D36,1)*24,MOD(H36-D36,1)*24)),2)</f>
        <v/>
      </c>
      <c r="J36" s="157" t="n"/>
      <c r="K36" s="274" t="n"/>
      <c r="L36" s="189" t="n"/>
      <c r="M36" s="275">
        <f>MAX(0,V36-W36)</f>
        <v/>
      </c>
      <c r="N36" s="9">
        <f>(IF(OR($C36="",$D36=""),0,
 IF(OR($A36="Holiday",$A37="Holiday"),
    IF(ISNUMBER(MATCH(TRIM($B36),{"Phagwah","Good Friday","Easter Monday","Labour Day","Christmas","Eid ul Azha","Romans-2","Globe-12","Neptune P1"},0)),0,$I36),
 IF(AND(NOT(OR($A36="Annual Leave",$A37="Annual Leave")),$A36="Off day"),$I36,
  MAX(0,$I36-$V36)
  ))))+W36</f>
        <v/>
      </c>
      <c r="O36" s="9">
        <f>IF(AND(OR($A36="Holiday",$A37="Holiday"),
        ISNUMBER(MATCH(TRIM($B36),{"Phagwah","Good Friday","Easter Monday","Labour Day","Christmas","Eid ul Azha","Romans-2","Globe-12","Neptune P1"},0))),
   $I36,0)</f>
        <v/>
      </c>
      <c r="P36" s="9">
        <f>IF(OR($O$7="Canteen",$O$7="Head Office"),0,IF($I36&lt;=0,0,IF(OR(OR(TRIM($J36)="Hebrews",TRIM($J36)="Romans",TRIM($J36)="Romans-2",TRIM($J36)="Globe",TRIM($J36)="Globe-12",TRIM($J36)="Neptune P1"),AND($I37&gt;0,OR(TRIM($J37)="Hebrews",TRIM($J37)="Romans",TRIM($J37)="Romans-2",TRIM($J37)="Globe",TRIM($J37)="Globe-12",TRIM($J37)="Neptune P1"))),1,0)))</f>
        <v/>
      </c>
      <c r="Q36" s="10" t="n"/>
      <c r="R36" s="9">
        <f>IF(OR($O$7="Canteen",$O$7="Head Office"),0,IF(
  AND(
    SUMIFS(I:I, C:C, C36) &gt;= 8,
    COUNTIFS(C$14:C36, C36)=1,
    OR(
      TEXT(D36,"hh:mm:ss")="07:00:00",
      TEXT(D36,"hh:mm:ss")="15:00:00",
      TEXT(D36,"hh:mm:ss")="23:00:00",
      TEXT(D37,"hh:mm:ss")="07:00:00",
      TEXT(D37,"hh:mm:ss")="15:00:00",
      TEXT(D37,"hh:mm:ss")="23:00:00"
    )
  ),
  1,
  0
))</f>
        <v/>
      </c>
      <c r="S36" s="9">
        <f>IF(OR($A36="Annual Leave",$A37="Annual Leave"),IF($A36="Annual Leave",8,0),0)</f>
        <v/>
      </c>
      <c r="T36" s="91" t="n"/>
      <c r="U36" s="144">
        <f>MAX(0,40-Y36)</f>
        <v/>
      </c>
      <c r="V36" s="351">
        <f>IF(OR($C36="",$D36=""),0,
 IF(OR($A36="Holiday",$A37="Holiday"),0,
 IF(AND(NOT(OR($A36="Annual Leave",$A37="Annual Leave")),$A36="Off day"),0,
  IF($I36+$I37&gt;=8,IF($I36&gt;=8,8,$I36),$I36)
  )))</f>
        <v/>
      </c>
      <c r="W36" s="351">
        <f>MAX(0,V36-U36)</f>
        <v/>
      </c>
      <c r="X36" s="351">
        <f>IF(C36="","",C36-WEEKDAY(C36,1)+1)</f>
        <v/>
      </c>
      <c r="Y36" s="351">
        <f>SUMPRODUCT(($X$14:$X35=X36)*(($V$14:$V35)+($O$14:$O35)))+IF(X36=X14,$L$11,0)</f>
        <v/>
      </c>
      <c r="Z36" s="351" t="n"/>
      <c r="AA36" s="351" t="n"/>
      <c r="AB36" s="351" t="n"/>
      <c r="AC36" s="351" t="n"/>
      <c r="AD36" s="351" t="n"/>
      <c r="AE36" s="351" t="n"/>
      <c r="AF36" s="351" t="n"/>
    </row>
    <row r="37" ht="24" customHeight="1" s="348" thickBot="1">
      <c r="A37" s="154" t="inlineStr">
        <is>
          <t>On Day</t>
        </is>
      </c>
      <c r="B37" s="305" t="n"/>
      <c r="C37" s="90">
        <f>C36</f>
        <v/>
      </c>
      <c r="D37" s="276" t="n"/>
      <c r="E37" s="277">
        <f>IF(D37="", "",
 IF(D37=TIME(0,0,0), 0,
 IF(AND(D37&gt;=TIME(0,0,1), D37&lt;=TIME(2,0,0)), TIME(7,0,0),
 IF(AND(D37&gt;=TIME(6,0,0), D37&lt;=TIME(8,0,0)), TIME(12,0,0),
 IF(AND(D37&gt;TIME(8,0,0), D37&lt;=TIME(13,59,0)), TIME(15,0,0),
 IF(AND(D37&gt;=TIME(14,0,0), D37&lt;=TIME(17,59,0)), TIME(21,0,0),
 IF(AND(D37&gt;=TIME(18,0,0), D37&lt;=TIME(21,59,0)), TIME(0,0,0),
 IF(AND(D37&gt;=TIME(22,0,0), D37&lt;=TIME(23,59,59)), TIME(7,0,0), ""))))))))</f>
        <v/>
      </c>
      <c r="F37" s="156" t="n"/>
      <c r="G37" s="277">
        <f>IF(AND(D37&gt;=TIME(6,0,0),D37&lt;=TIME(8,0,0)),E37,"")</f>
        <v/>
      </c>
      <c r="H37" s="276" t="n"/>
      <c r="I37" s="30">
        <f>ROUND(IF(OR(D37="",E37="",E37=0),0,IF(H37="",MOD(E37-D37,1)*24,MOD(H37-D37,1)*24)),2)</f>
        <v/>
      </c>
      <c r="J37" s="158" t="n"/>
      <c r="K37" s="274" t="n"/>
      <c r="L37" s="189" t="n"/>
      <c r="M37" s="275">
        <f>MAX(0,V37-W37)</f>
        <v/>
      </c>
      <c r="N37" s="278">
        <f>(IF(OR($C37="",$D37=""),0,
 IF(OR($A36="Holiday",$A37="Holiday"),
    IF(ISNUMBER(MATCH(TRIM($B37),{"Phagwah","Good Friday","Easter Monday","Labour Day","Christmas","Eid ul Azha","Romans-2","Globe-12","Neptune P1"},0)),0,$I37),
 IF(AND(NOT(OR($A36="Annual Leave",$A37="Annual Leave")),$A37="Off day"),$I37,
  MAX(0,$I37-$V37)
  ))))+W37</f>
        <v/>
      </c>
      <c r="O37" s="278">
        <f>IF(AND(OR($A36="Holiday",$A37="Holiday"),
        ISNUMBER(MATCH(TRIM($B37),{"Phagwah","Good Friday","Easter Monday","Labour Day","Christmas","Eid ul Azha","Romans-2","Globe-12","Neptune P1"},0))),
   $I37,0)</f>
        <v/>
      </c>
      <c r="P37" s="278">
        <f>IF(OR($O$7="Canteen",$O$7="Head Office"),0,IF($I37&lt;=0,0,IF(AND($I36&lt;=0,OR(TRIM($J37)="Hebrews",TRIM($J37)="Romans",TRIM($J37)="Romans-2",TRIM($J37)="Globe",TRIM($J37)="Globe-12",TRIM($J37)="Neptune P1")),1,0)))</f>
        <v/>
      </c>
      <c r="Q37" s="279" t="n"/>
      <c r="R37" s="278">
        <f>IF(OR($O$7="Canteen",$O$7="Head Office"),0,IF(
  AND(
    SUMIFS(I:I, C:C, C37) &gt;= 8,
    COUNTIFS(C$14:C37, C37)=1,
    OR(
      TEXT(D37,"hh:mm:ss")="07:00:00",
      TEXT(D37,"hh:mm:ss")="15:00:00",
      TEXT(D37,"hh:mm:ss")="23:00:00",
      TEXT(D38,"hh:mm:ss")="07:00:00",
      TEXT(D38,"hh:mm:ss")="15:00:00",
      TEXT(D38,"hh:mm:ss")="23:00:00"
    )
  ),
  1,
  0
))</f>
        <v/>
      </c>
      <c r="S37" s="278">
        <f>IF(OR($A36="Annual Leave",$A37="Annual Leave"),IF(AND($A36&lt;&gt;"Annual Leave",$A37="Annual Leave"),8,0),0)</f>
        <v/>
      </c>
      <c r="T37" s="280" t="n"/>
      <c r="U37" s="144">
        <f>MAX(0,40-Y37)</f>
        <v/>
      </c>
      <c r="V37" s="351">
        <f>IF(OR($C37="",$D37=""),0,
 IF(OR($A36="Holiday",$A37="Holiday"),0,
 IF(AND(NOT(OR($A36="Annual Leave",$A37="Annual Leave")),$A37="Off day"),0,
  IF($I36+$I37&gt;=8,IF($I36&gt;=8,0,8-$I36),$I37)
  )))</f>
        <v/>
      </c>
      <c r="W37" s="351">
        <f>MAX(0,V37-U37)</f>
        <v/>
      </c>
      <c r="X37" s="351">
        <f>IF(C37="","",C37-WEEKDAY(C37,1)+1)</f>
        <v/>
      </c>
      <c r="Y37" s="351">
        <f>SUMPRODUCT(($X$14:$X36=X37)*(($V$14:$V36)+($O$14:$O36)))+IF(X37=X14,$L$11,0)</f>
        <v/>
      </c>
      <c r="Z37" s="351" t="n"/>
      <c r="AA37" s="351" t="n"/>
      <c r="AB37" s="351" t="n"/>
      <c r="AC37" s="351" t="n"/>
      <c r="AD37" s="351" t="n"/>
      <c r="AE37" s="351" t="n"/>
      <c r="AF37" s="351" t="n"/>
    </row>
    <row r="38" ht="24" customHeight="1" s="348" thickBot="1">
      <c r="A38" s="194" t="inlineStr">
        <is>
          <t>On Day</t>
        </is>
      </c>
      <c r="B38" s="195" t="n"/>
      <c r="C38" s="103">
        <f>C36+1</f>
        <v/>
      </c>
      <c r="D38" s="64" t="n"/>
      <c r="E38" s="196">
        <f>IF(D38="", "",
 IF(D38=TIME(0,0,0), 0,
 IF(AND(D38&gt;=TIME(0,0,1), D38&lt;=TIME(2,0,0)), TIME(7,0,0),
 IF(AND(D38&gt;=TIME(6,0,0), D38&lt;=TIME(8,0,0)), TIME(12,0,0),
 IF(AND(D38&gt;TIME(8,0,0), D38&lt;=TIME(13,59,0)), TIME(15,0,0),
 IF(AND(D38&gt;=TIME(14,0,0), D38&lt;=TIME(17,59,0)), TIME(21,0,0),
 IF(AND(D38&gt;=TIME(18,0,0), D38&lt;=TIME(21,59,0)), TIME(0,0,0),
 IF(AND(D38&gt;=TIME(22,0,0), D38&lt;=TIME(23,59,59)), TIME(7,0,0), ""))))))))</f>
        <v/>
      </c>
      <c r="F38" s="197" t="n"/>
      <c r="G38" s="196">
        <f>IF(AND(D38&gt;=TIME(6,0,0),D38&lt;=TIME(8,0,0)),E38,"")</f>
        <v/>
      </c>
      <c r="H38" s="64" t="n"/>
      <c r="I38" s="65">
        <f>ROUND(IF(OR(D38="",E38="",E38=0),0,IF(H38="",MOD(E38-D38,1)*24,MOD(H38-D38,1)*24)),2)</f>
        <v/>
      </c>
      <c r="J38" s="198" t="n"/>
      <c r="K38" s="306" t="n"/>
      <c r="L38" s="181" t="n"/>
      <c r="M38" s="307">
        <f>MAX(0,V38-W38)</f>
        <v/>
      </c>
      <c r="N38" s="66">
        <f>(IF(OR($C38="",$D38=""),0,
 IF(OR($A38="Holiday",$A39="Holiday"),
    IF(ISNUMBER(MATCH(TRIM($B38),{"Phagwah","Good Friday","Easter Monday","Labour Day","Christmas","Eid ul Azha","Romans-2","Globe-12","Neptune P1"},0)),0,$I38),
 IF(AND(NOT(OR($A38="Annual Leave",$A39="Annual Leave")),$A38="Off day"),$I38,
  MAX(0,$I38-$V38)
  ))))+W38</f>
        <v/>
      </c>
      <c r="O38" s="66">
        <f>IF(AND(OR($A38="Holiday",$A39="Holiday"),
        ISNUMBER(MATCH(TRIM($B38),{"Phagwah","Good Friday","Easter Monday","Labour Day","Christmas","Eid ul Azha","Romans-2","Globe-12","Neptune P1"},0))),
   $I38,0)</f>
        <v/>
      </c>
      <c r="P38" s="66">
        <f>IF(OR($O$7="Canteen",$O$7="Head Office"),0,IF($I38&lt;=0,0,IF(OR(OR(TRIM($J38)="Hebrews",TRIM($J38)="Romans",TRIM($J38)="Romans-2",TRIM($J38)="Globe",TRIM($J38)="Globe-12",TRIM($J38)="Neptune P1"),AND($I39&gt;0,OR(TRIM($J39)="Hebrews",TRIM($J39)="Romans",TRIM($J39)="Romans-2",TRIM($J39)="Globe",TRIM($J39)="Globe-12",TRIM($J39)="Neptune P1"))),1,0)))</f>
        <v/>
      </c>
      <c r="Q38" s="67" t="n"/>
      <c r="R38" s="66">
        <f>IF(OR($O$7="Canteen",$O$7="Head Office"),0,IF(
  AND(
    SUMIFS(I:I, C:C, C38) &gt;= 8,
    COUNTIFS(C$14:C38, C38)=1,
    OR(
      TEXT(D38,"hh:mm:ss")="07:00:00",
      TEXT(D38,"hh:mm:ss")="15:00:00",
      TEXT(D38,"hh:mm:ss")="23:00:00",
      TEXT(D39,"hh:mm:ss")="07:00:00",
      TEXT(D39,"hh:mm:ss")="15:00:00",
      TEXT(D39,"hh:mm:ss")="23:00:00"
    )
  ),
  1,
  0
))</f>
        <v/>
      </c>
      <c r="S38" s="66">
        <f>IF(OR($A38="Annual Leave",$A39="Annual Leave"),IF($A38="Annual Leave",8,0),0)</f>
        <v/>
      </c>
      <c r="T38" s="68" t="n"/>
      <c r="U38" s="144">
        <f>MAX(0,40-Y38)</f>
        <v/>
      </c>
      <c r="V38" s="351">
        <f>IF(OR($C38="",$D38=""),0,
 IF(OR($A38="Holiday",$A39="Holiday"),0,
 IF(AND(NOT(OR($A38="Annual Leave",$A39="Annual Leave")),$A38="Off day"),0,
  IF($I38+$I39&gt;=8,IF($I38&gt;=8,8,$I38),$I38)
  )))</f>
        <v/>
      </c>
      <c r="W38" s="351">
        <f>MAX(0,V38-U38)</f>
        <v/>
      </c>
      <c r="X38" s="351">
        <f>IF(C38="","",C38-WEEKDAY(C38,1)+1)</f>
        <v/>
      </c>
      <c r="Y38" s="351">
        <f>SUMPRODUCT(($X$14:$X37=X38)*(($V$14:$V37)+($O$14:$O37)))+IF(X38=X14,$L$11,0)</f>
        <v/>
      </c>
      <c r="Z38" s="351" t="n"/>
      <c r="AA38" s="351" t="n"/>
      <c r="AB38" s="351" t="n"/>
      <c r="AC38" s="351" t="n"/>
      <c r="AD38" s="351" t="n"/>
      <c r="AE38" s="351" t="n"/>
      <c r="AF38" s="351" t="n"/>
    </row>
    <row r="39" ht="24" customHeight="1" s="348" thickBot="1">
      <c r="A39" s="194" t="inlineStr">
        <is>
          <t>On Day</t>
        </is>
      </c>
      <c r="B39" s="199" t="n"/>
      <c r="C39" s="104">
        <f>C38</f>
        <v/>
      </c>
      <c r="D39" s="69" t="n"/>
      <c r="E39" s="200">
        <f>IF(D39="", "",
 IF(D39=TIME(0,0,0), 0,
 IF(AND(D39&gt;=TIME(0,0,1), D39&lt;=TIME(2,0,0)), TIME(7,0,0),
 IF(AND(D39&gt;=TIME(6,0,0), D39&lt;=TIME(8,0,0)), TIME(12,0,0),
 IF(AND(D39&gt;TIME(8,0,0), D39&lt;=TIME(13,59,0)), TIME(15,0,0),
 IF(AND(D39&gt;=TIME(14,0,0), D39&lt;=TIME(17,59,0)), TIME(21,0,0),
 IF(AND(D39&gt;=TIME(18,0,0), D39&lt;=TIME(21,59,0)), TIME(0,0,0),
 IF(AND(D39&gt;=TIME(22,0,0), D39&lt;=TIME(23,59,59)), TIME(7,0,0), ""))))))))</f>
        <v/>
      </c>
      <c r="F39" s="201" t="n"/>
      <c r="G39" s="200">
        <f>IF(AND(D39&gt;=TIME(6,0,0),D39&lt;=TIME(8,0,0)),E39,"")</f>
        <v/>
      </c>
      <c r="H39" s="69" t="n"/>
      <c r="I39" s="70">
        <f>ROUND(IF(OR(D39="",E39="",E39=0),0,IF(H39="",MOD(E39-D39,1)*24,MOD(H39-D39,1)*24)),2)</f>
        <v/>
      </c>
      <c r="J39" s="198" t="n"/>
      <c r="K39" s="306" t="n"/>
      <c r="L39" s="183" t="n"/>
      <c r="M39" s="307">
        <f>MAX(0,V39-W39)</f>
        <v/>
      </c>
      <c r="N39" s="71">
        <f>(IF(OR($C39="",$D39=""),0,
 IF(OR($A38="Holiday",$A39="Holiday"),
    IF(ISNUMBER(MATCH(TRIM($B39),{"Phagwah","Good Friday","Easter Monday","Labour Day","Christmas","Eid ul Azha","Romans-2","Globe-12","Neptune P1"},0)),0,$I39),
 IF(AND(NOT(OR($A38="Annual Leave",$A39="Annual Leave")),$A39="Off day"),$I39,
  MAX(0,$I39-$V39)
  ))))+W39</f>
        <v/>
      </c>
      <c r="O39" s="71">
        <f>IF(AND(OR($A38="Holiday",$A39="Holiday"),
        ISNUMBER(MATCH(TRIM($B39),{"Phagwah","Good Friday","Easter Monday","Labour Day","Christmas","Eid ul Azha","Romans-2","Globe-12","Neptune P1"},0))),
   $I39,0)</f>
        <v/>
      </c>
      <c r="P39" s="71">
        <f>IF(OR($O$7="Canteen",$O$7="Head Office"),0,IF($I39&lt;=0,0,IF(AND($I38&lt;=0,OR(TRIM($J39)="Hebrews",TRIM($J39)="Romans",TRIM($J39)="Romans-2",TRIM($J39)="Globe",TRIM($J39)="Globe-12",TRIM($J39)="Neptune P1")),1,0)))</f>
        <v/>
      </c>
      <c r="Q39" s="72" t="n"/>
      <c r="R39" s="71">
        <f>IF(OR($O$7="Canteen",$O$7="Head Office"),0,IF(
  AND(
    SUMIFS(I:I, C:C, C39) &gt;= 8,
    COUNTIFS(C$14:C39, C39)=1,
    OR(
      TEXT(D39,"hh:mm:ss")="07:00:00",
      TEXT(D39,"hh:mm:ss")="15:00:00",
      TEXT(D39,"hh:mm:ss")="23:00:00",
      TEXT(D40,"hh:mm:ss")="07:00:00",
      TEXT(D40,"hh:mm:ss")="15:00:00",
      TEXT(D40,"hh:mm:ss")="23:00:00"
    )
  ),
  1,
  0
))</f>
        <v/>
      </c>
      <c r="S39" s="71">
        <f>IF(OR($A38="Annual Leave",$A39="Annual Leave"),IF(AND($A38&lt;&gt;"Annual Leave",$A39="Annual Leave"),8,0),0)</f>
        <v/>
      </c>
      <c r="T39" s="73" t="n"/>
      <c r="U39" s="144">
        <f>MAX(0,40-Y39)</f>
        <v/>
      </c>
      <c r="V39" s="351">
        <f>IF(OR($C39="",$D39=""),0,
 IF(OR($A38="Holiday",$A39="Holiday"),0,
 IF(AND(NOT(OR($A38="Annual Leave",$A39="Annual Leave")),$A39="Off day"),0,
  IF($I38+$I39&gt;=8,IF($I38&gt;=8,0,8-$I38),$I39)
  )))</f>
        <v/>
      </c>
      <c r="W39" s="351">
        <f>MAX(0,V39-U39)</f>
        <v/>
      </c>
      <c r="X39" s="351">
        <f>IF(C39="","",C39-WEEKDAY(C39,1)+1)</f>
        <v/>
      </c>
      <c r="Y39" s="351">
        <f>SUMPRODUCT(($X$14:$X38=X39)*(($V$14:$V38)+($O$14:$O38)))+IF(X39=X14,$L$11,0)</f>
        <v/>
      </c>
      <c r="Z39" s="351" t="n"/>
      <c r="AA39" s="351" t="n"/>
      <c r="AB39" s="351" t="n"/>
      <c r="AC39" s="351" t="n"/>
      <c r="AD39" s="351" t="n"/>
      <c r="AE39" s="351" t="n"/>
      <c r="AF39" s="351" t="n"/>
    </row>
    <row r="40" ht="24" customHeight="1" s="348" thickBot="1">
      <c r="A40" s="202" t="inlineStr">
        <is>
          <t>On Day</t>
        </is>
      </c>
      <c r="B40" s="203" t="n"/>
      <c r="C40" s="105">
        <f>C38+1</f>
        <v/>
      </c>
      <c r="D40" s="74" t="n"/>
      <c r="E40" s="204">
        <f>IF(D40="", "",
 IF(D40=TIME(0,0,0), 0,
 IF(AND(D40&gt;=TIME(0,0,1), D40&lt;=TIME(2,0,0)), TIME(7,0,0),
 IF(AND(D40&gt;=TIME(6,0,0), D40&lt;=TIME(8,0,0)), TIME(12,0,0),
 IF(AND(D40&gt;TIME(8,0,0), D40&lt;=TIME(13,59,0)), TIME(15,0,0),
 IF(AND(D40&gt;=TIME(14,0,0), D40&lt;=TIME(17,59,0)), TIME(21,0,0),
 IF(AND(D40&gt;=TIME(18,0,0), D40&lt;=TIME(21,59,0)), TIME(0,0,0),
 IF(AND(D40&gt;=TIME(22,0,0), D40&lt;=TIME(23,59,59)), TIME(7,0,0), ""))))))))</f>
        <v/>
      </c>
      <c r="F40" s="205" t="n"/>
      <c r="G40" s="204">
        <f>IF(AND(D40&gt;=TIME(6,0,0),D40&lt;=TIME(8,0,0)),E40,"")</f>
        <v/>
      </c>
      <c r="H40" s="74" t="n"/>
      <c r="I40" s="106">
        <f>ROUND(IF(OR(D40="",E40="",E40=0),0,IF(H40="",MOD(E40-D40,1)*24,MOD(H40-D40,1)*24)),2)</f>
        <v/>
      </c>
      <c r="J40" s="206" t="n"/>
      <c r="K40" s="308" t="n"/>
      <c r="L40" s="189" t="n"/>
      <c r="M40" s="309">
        <f>MAX(0,V40-W40)</f>
        <v/>
      </c>
      <c r="N40" s="75">
        <f>(IF(OR($C40="",$D40=""),0,
 IF(OR($A40="Holiday",$A41="Holiday"),
    IF(ISNUMBER(MATCH(TRIM($B40),{"Phagwah","Good Friday","Easter Monday","Labour Day","Christmas","Eid ul Azha","Romans-2","Globe-12","Neptune P1"},0)),0,$I40),
 IF(AND(NOT(OR($A40="Annual Leave",$A41="Annual Leave")),$A40="Off day"),$I40,
  MAX(0,$I40-$V40)
  ))))+W40</f>
        <v/>
      </c>
      <c r="O40" s="75">
        <f>IF(AND(OR($A40="Holiday",$A41="Holiday"),
        ISNUMBER(MATCH(TRIM($B40),{"Phagwah","Good Friday","Easter Monday","Labour Day","Christmas","Eid ul Azha","Romans-2","Globe-12","Neptune P1"},0))),
   $I40,0)</f>
        <v/>
      </c>
      <c r="P40" s="75">
        <f>IF(OR($O$7="Canteen",$O$7="Head Office"),0,IF($I40&lt;=0,0,IF(OR(OR(TRIM($J40)="Hebrews",TRIM($J40)="Romans",TRIM($J40)="Romans-2",TRIM($J40)="Globe",TRIM($J40)="Globe-12",TRIM($J40)="Neptune P1"),AND($I41&gt;0,OR(TRIM($J41)="Hebrews",TRIM($J41)="Romans",TRIM($J41)="Romans-2",TRIM($J41)="Globe",TRIM($J41)="Globe-12",TRIM($J41)="Neptune P1"))),1,0)))</f>
        <v/>
      </c>
      <c r="Q40" s="76" t="n"/>
      <c r="R40" s="75">
        <f>IF(OR($O$7="Canteen",$O$7="Head Office"),0,IF(
  AND(
    SUMIFS(I:I, C:C, C40) &gt;= 8,
    COUNTIFS(C$14:C40, C40)=1,
    OR(
      TEXT(D40,"hh:mm:ss")="07:00:00",
      TEXT(D40,"hh:mm:ss")="15:00:00",
      TEXT(D40,"hh:mm:ss")="23:00:00",
      TEXT(D41,"hh:mm:ss")="07:00:00",
      TEXT(D41,"hh:mm:ss")="15:00:00",
      TEXT(D41,"hh:mm:ss")="23:00:00"
    )
  ),
  1,
  0
))</f>
        <v/>
      </c>
      <c r="S40" s="75">
        <f>IF(OR($A40="Annual Leave",$A41="Annual Leave"),IF($A40="Annual Leave",8,0),0)</f>
        <v/>
      </c>
      <c r="T40" s="107" t="n"/>
      <c r="U40" s="144">
        <f>MAX(0,40-Y40)</f>
        <v/>
      </c>
      <c r="V40" s="351">
        <f>IF(OR($C40="",$D40=""),0,
 IF(OR($A40="Holiday",$A41="Holiday"),0,
 IF(AND(NOT(OR($A40="Annual Leave",$A41="Annual Leave")),$A40="Off day"),0,
  IF($I40+$I41&gt;=8,IF($I40&gt;=8,8,$I40),$I40)
  )))</f>
        <v/>
      </c>
      <c r="W40" s="351">
        <f>MAX(0,V40-U40)</f>
        <v/>
      </c>
      <c r="X40" s="351">
        <f>IF(C40="","",C40-WEEKDAY(C40,1)+1)</f>
        <v/>
      </c>
      <c r="Y40" s="351">
        <f>SUMPRODUCT(($X$14:$X39=X40)*(($V$14:$V39)+($O$14:$O39)))+IF(X40=X14,$L$11,0)</f>
        <v/>
      </c>
      <c r="Z40" s="351" t="n"/>
      <c r="AA40" s="351" t="n"/>
      <c r="AB40" s="351" t="n"/>
      <c r="AC40" s="351" t="n"/>
      <c r="AD40" s="351" t="n"/>
      <c r="AE40" s="351" t="n"/>
      <c r="AF40" s="351" t="n"/>
    </row>
    <row r="41" ht="24" customHeight="1" s="348" thickBot="1">
      <c r="A41" s="202" t="inlineStr">
        <is>
          <t>On Day</t>
        </is>
      </c>
      <c r="B41" s="310" t="n"/>
      <c r="C41" s="105">
        <f>C40</f>
        <v/>
      </c>
      <c r="D41" s="311" t="n"/>
      <c r="E41" s="312">
        <f>IF(D41="", "",
 IF(D41=TIME(0,0,0), 0,
 IF(AND(D41&gt;=TIME(0,0,1), D41&lt;=TIME(2,0,0)), TIME(7,0,0),
 IF(AND(D41&gt;=TIME(6,0,0), D41&lt;=TIME(8,0,0)), TIME(12,0,0),
 IF(AND(D41&gt;TIME(8,0,0), D41&lt;=TIME(13,59,0)), TIME(15,0,0),
 IF(AND(D41&gt;=TIME(14,0,0), D41&lt;=TIME(17,59,0)), TIME(21,0,0),
 IF(AND(D41&gt;=TIME(18,0,0), D41&lt;=TIME(21,59,0)), TIME(0,0,0),
 IF(AND(D41&gt;=TIME(22,0,0), D41&lt;=TIME(23,59,59)), TIME(7,0,0), ""))))))))</f>
        <v/>
      </c>
      <c r="F41" s="205" t="n"/>
      <c r="G41" s="312">
        <f>IF(AND(D41&gt;=TIME(6,0,0),D41&lt;=TIME(8,0,0)),E41,"")</f>
        <v/>
      </c>
      <c r="H41" s="311" t="n"/>
      <c r="I41" s="106">
        <f>ROUND(IF(OR(D41="",E41="",E41=0),0,IF(H41="",MOD(E41-D41,1)*24,MOD(H41-D41,1)*24)),2)</f>
        <v/>
      </c>
      <c r="J41" s="207" t="n"/>
      <c r="K41" s="308" t="n"/>
      <c r="L41" s="189" t="n"/>
      <c r="M41" s="309">
        <f>MAX(0,V41-W41)</f>
        <v/>
      </c>
      <c r="N41" s="313">
        <f>(IF(OR($C41="",$D41=""),0,
 IF(OR($A40="Holiday",$A41="Holiday"),
    IF(ISNUMBER(MATCH(TRIM($B41),{"Phagwah","Good Friday","Easter Monday","Labour Day","Christmas","Eid ul Azha","Romans-2","Globe-12","Neptune P1"},0)),0,$I41),
 IF(AND(NOT(OR($A40="Annual Leave",$A41="Annual Leave")),$A41="Off day"),$I41,
  MAX(0,$I41-$V41)
  ))))+W41</f>
        <v/>
      </c>
      <c r="O41" s="313">
        <f>IF(AND(OR($A40="Holiday",$A41="Holiday"),
        ISNUMBER(MATCH(TRIM($B41),{"Phagwah","Good Friday","Easter Monday","Labour Day","Christmas","Eid ul Azha","Romans-2","Globe-12","Neptune P1"},0))),
   $I41,0)</f>
        <v/>
      </c>
      <c r="P41" s="313">
        <f>IF(OR($O$7="Canteen",$O$7="Head Office"),0,IF($I41&lt;=0,0,IF(AND($I40&lt;=0,OR(TRIM($J41)="Hebrews",TRIM($J41)="Romans",TRIM($J41)="Romans-2",TRIM($J41)="Globe",TRIM($J41)="Globe-12",TRIM($J41)="Neptune P1")),1,0)))</f>
        <v/>
      </c>
      <c r="Q41" s="314" t="n"/>
      <c r="R41" s="313">
        <f>IF(OR($O$7="Canteen",$O$7="Head Office"),0,IF(
  AND(
    SUMIFS(I:I, C:C, C41) &gt;= 8,
    COUNTIFS(C$14:C41, C41)=1,
    OR(
      TEXT(D41,"hh:mm:ss")="07:00:00",
      TEXT(D41,"hh:mm:ss")="15:00:00",
      TEXT(D41,"hh:mm:ss")="23:00:00",
      TEXT(D42,"hh:mm:ss")="07:00:00",
      TEXT(D42,"hh:mm:ss")="15:00:00",
      TEXT(D42,"hh:mm:ss")="23:00:00"
    )
  ),
  1,
  0
))</f>
        <v/>
      </c>
      <c r="S41" s="313">
        <f>IF(OR($A40="Annual Leave",$A41="Annual Leave"),IF(AND($A40&lt;&gt;"Annual Leave",$A41="Annual Leave"),8,0),0)</f>
        <v/>
      </c>
      <c r="T41" s="315" t="n"/>
      <c r="U41" s="144">
        <f>MAX(0,40-Y41)</f>
        <v/>
      </c>
      <c r="V41" s="351">
        <f>IF(OR($C41="",$D41=""),0,
 IF(OR($A40="Holiday",$A41="Holiday"),0,
 IF(AND(NOT(OR($A40="Annual Leave",$A41="Annual Leave")),$A41="Off day"),0,
  IF($I40+$I41&gt;=8,IF($I40&gt;=8,0,8-$I40),$I41)
  )))</f>
        <v/>
      </c>
      <c r="W41" s="351">
        <f>MAX(0,V41-U41)</f>
        <v/>
      </c>
      <c r="X41" s="351">
        <f>IF(C41="","",C41-WEEKDAY(C41,1)+1)</f>
        <v/>
      </c>
      <c r="Y41" s="351">
        <f>SUMPRODUCT(($X$14:$X40=X41)*(($V$14:$V40)+($O$14:$O40)))+IF(X41=X14,$L$11,0)</f>
        <v/>
      </c>
      <c r="Z41" s="351" t="n"/>
      <c r="AA41" s="351" t="n"/>
      <c r="AB41" s="351" t="n"/>
      <c r="AC41" s="351" t="n"/>
      <c r="AD41" s="351" t="n"/>
      <c r="AE41" s="351" t="n"/>
      <c r="AF41" s="351" t="n"/>
    </row>
    <row r="42" ht="24" customHeight="1" s="348" thickBot="1">
      <c r="A42" s="208" t="inlineStr">
        <is>
          <t>On Day</t>
        </is>
      </c>
      <c r="B42" s="209" t="n"/>
      <c r="C42" s="108">
        <f>C40+1</f>
        <v/>
      </c>
      <c r="D42" s="77" t="n"/>
      <c r="E42" s="210">
        <f>IF(D42="", "",
 IF(D42=TIME(0,0,0), 0,
 IF(AND(D42&gt;=TIME(0,0,1), D42&lt;=TIME(2,0,0)), TIME(7,0,0),
 IF(AND(D42&gt;=TIME(6,0,0), D42&lt;=TIME(8,0,0)), TIME(12,0,0),
 IF(AND(D42&gt;TIME(8,0,0), D42&lt;=TIME(13,59,0)), TIME(15,0,0),
 IF(AND(D42&gt;=TIME(14,0,0), D42&lt;=TIME(17,59,0)), TIME(21,0,0),
 IF(AND(D42&gt;=TIME(18,0,0), D42&lt;=TIME(21,59,0)), TIME(0,0,0),
 IF(AND(D42&gt;=TIME(22,0,0), D42&lt;=TIME(23,59,59)), TIME(7,0,0), ""))))))))</f>
        <v/>
      </c>
      <c r="F42" s="211" t="n"/>
      <c r="G42" s="210">
        <f>IF(AND(D42&gt;=TIME(6,0,0),D42&lt;=TIME(8,0,0)),E42,"")</f>
        <v/>
      </c>
      <c r="H42" s="77" t="n"/>
      <c r="I42" s="16">
        <f>ROUND(IF(OR(D42="",E42="",E42=0),0,IF(H42="",MOD(E42-D42,1)*24,MOD(H42-D42,1)*24)),2)</f>
        <v/>
      </c>
      <c r="J42" s="212" t="n"/>
      <c r="K42" s="316" t="n"/>
      <c r="L42" s="181" t="n"/>
      <c r="M42" s="317">
        <f>MAX(0,V42-W42)</f>
        <v/>
      </c>
      <c r="N42" s="17">
        <f>(IF(OR($C42="",$D42=""),0,
 IF(OR($A42="Holiday",$A43="Holiday"),
    IF(ISNUMBER(MATCH(TRIM($B42),{"Phagwah","Good Friday","Easter Monday","Labour Day","Christmas","Eid ul Azha","Romans-2","Globe-12","Neptune P1"},0)),0,$I42),
 IF(AND(NOT(OR($A42="Annual Leave",$A43="Annual Leave")),$A42="Off day"),$I42,
  MAX(0,$I42-$V42)
  ))))+W42</f>
        <v/>
      </c>
      <c r="O42" s="213">
        <f>IF(AND(OR($A42="Holiday",$A43="Holiday"),
        ISNUMBER(MATCH(TRIM($B42),{"Phagwah","Good Friday","Easter Monday","Labour Day","Christmas","Eid ul Azha","Romans-2","Globe-12","Neptune P1"},0))),
   $I42,0)</f>
        <v/>
      </c>
      <c r="P42" s="17">
        <f>IF(OR($O$7="Canteen",$O$7="Head Office"),0,IF($I42&lt;=0,0,IF(OR(OR(TRIM($J42)="Hebrews",TRIM($J42)="Romans",TRIM($J42)="Romans-2",TRIM($J42)="Globe",TRIM($J42)="Globe-12",TRIM($J42)="Neptune P1"),AND($I43&gt;0,OR(TRIM($J43)="Hebrews",TRIM($J43)="Romans",TRIM($J43)="Romans-2",TRIM($J43)="Globe",TRIM($J43)="Globe-12",TRIM($J43)="Neptune P1"))),1,0)))</f>
        <v/>
      </c>
      <c r="Q42" s="78" t="n"/>
      <c r="R42" s="213">
        <f>IF(OR($O$7="Canteen",$O$7="Head Office"),0,IF(
  AND(
    SUMIFS(I:I, C:C, C42) &gt;= 8,
    COUNTIFS(C$14:C42, C42)=1,
    OR(
      TEXT(D42,"hh:mm:ss")="07:00:00",
      TEXT(D42,"hh:mm:ss")="15:00:00",
      TEXT(D42,"hh:mm:ss")="23:00:00",
      TEXT(D43,"hh:mm:ss")="07:00:00",
      TEXT(D43,"hh:mm:ss")="15:00:00",
      TEXT(D43,"hh:mm:ss")="23:00:00"
    )
  ),
  1,
  0
))</f>
        <v/>
      </c>
      <c r="S42" s="213">
        <f>IF(OR($A42="Annual Leave",$A43="Annual Leave"),IF($A42="Annual Leave",8,0),0)</f>
        <v/>
      </c>
      <c r="T42" s="79" t="n"/>
      <c r="U42" s="144">
        <f>MAX(0,40-Y42)</f>
        <v/>
      </c>
      <c r="V42" s="351">
        <f>IF(OR($C42="",$D42=""),0,
 IF(OR($A42="Holiday",$A43="Holiday"),0,
 IF(AND(NOT(OR($A42="Annual Leave",$A43="Annual Leave")),$A42="Off day"),0,
  IF($I42+$I43&gt;=8,IF($I42&gt;=8,8,$I42),$I42)
  )))</f>
        <v/>
      </c>
      <c r="W42" s="351">
        <f>MAX(0,V42-U42)</f>
        <v/>
      </c>
      <c r="X42" s="351">
        <f>IF(C42="","",C42-WEEKDAY(C42,1)+1)</f>
        <v/>
      </c>
      <c r="Y42" s="351">
        <f>SUMPRODUCT(($X$14:$X41=X42)*(($V$14:$V41)+($O$14:$O41)))+IF(X42=X14,$L$11,0)</f>
        <v/>
      </c>
      <c r="Z42" s="351" t="n"/>
      <c r="AA42" s="351" t="n"/>
      <c r="AB42" s="351" t="n"/>
      <c r="AC42" s="351" t="n"/>
      <c r="AD42" s="351" t="n"/>
      <c r="AE42" s="351" t="n"/>
      <c r="AF42" s="351" t="n"/>
    </row>
    <row r="43" ht="24" customHeight="1" s="348" thickBot="1">
      <c r="A43" s="208" t="inlineStr">
        <is>
          <t>On Day</t>
        </is>
      </c>
      <c r="B43" s="214" t="n"/>
      <c r="C43" s="109">
        <f>C42</f>
        <v/>
      </c>
      <c r="D43" s="18" t="n"/>
      <c r="E43" s="215">
        <f>IF(D43="", "",
 IF(D43=TIME(0,0,0), 0,
 IF(AND(D43&gt;=TIME(0,0,1), D43&lt;=TIME(2,0,0)), TIME(7,0,0),
 IF(AND(D43&gt;=TIME(6,0,0), D43&lt;=TIME(8,0,0)), TIME(12,0,0),
 IF(AND(D43&gt;TIME(8,0,0), D43&lt;=TIME(13,59,0)), TIME(15,0,0),
 IF(AND(D43&gt;=TIME(14,0,0), D43&lt;=TIME(17,59,0)), TIME(21,0,0),
 IF(AND(D43&gt;=TIME(18,0,0), D43&lt;=TIME(21,59,0)), TIME(0,0,0),
 IF(AND(D43&gt;=TIME(22,0,0), D43&lt;=TIME(23,59,59)), TIME(7,0,0), ""))))))))</f>
        <v/>
      </c>
      <c r="F43" s="216" t="n"/>
      <c r="G43" s="215">
        <f>IF(AND(D43&gt;=TIME(6,0,0),D43&lt;=TIME(8,0,0)),E43,"")</f>
        <v/>
      </c>
      <c r="H43" s="18" t="n"/>
      <c r="I43" s="19">
        <f>ROUND(IF(OR(D43="",E43="",E43=0),0,IF(H43="",MOD(E43-D43,1)*24,MOD(H43-D43,1)*24)),2)</f>
        <v/>
      </c>
      <c r="J43" s="212" t="n"/>
      <c r="K43" s="316" t="n"/>
      <c r="L43" s="183" t="n"/>
      <c r="M43" s="317">
        <f>MAX(0,V43-W43)</f>
        <v/>
      </c>
      <c r="N43" s="20">
        <f>(IF(OR($C43="",$D43=""),0,
 IF(OR($A42="Holiday",$A43="Holiday"),
    IF(ISNUMBER(MATCH(TRIM($B43),{"Phagwah","Good Friday","Easter Monday","Labour Day","Christmas","Eid ul Azha","Romans-2","Globe-12","Neptune P1"},0)),0,$I43),
 IF(AND(NOT(OR($A42="Annual Leave",$A43="Annual Leave")),$A43="Off day"),$I43,
  MAX(0,$I43-$V43)
  ))))+W43</f>
        <v/>
      </c>
      <c r="O43" s="20">
        <f>IF(AND(OR($A42="Holiday",$A43="Holiday"),
        ISNUMBER(MATCH(TRIM($B43),{"Phagwah","Good Friday","Easter Monday","Labour Day","Christmas","Eid ul Azha","Romans-2","Globe-12","Neptune P1"},0))),
   $I43,0)</f>
        <v/>
      </c>
      <c r="P43" s="20">
        <f>IF(OR($O$7="Canteen",$O$7="Head Office"),0,IF($I43&lt;=0,0,IF(AND($I42&lt;=0,OR(TRIM($J43)="Hebrews",TRIM($J43)="Romans",TRIM($J43)="Romans-2",TRIM($J43)="Globe",TRIM($J43)="Globe-12",TRIM($J43)="Neptune P1")),1,0)))</f>
        <v/>
      </c>
      <c r="Q43" s="21" t="n"/>
      <c r="R43" s="20">
        <f>IF(OR($O$7="Canteen",$O$7="Head Office"),0,IF(
  AND(
    SUMIFS(I:I, C:C, C43) &gt;= 8,
    COUNTIFS(C$14:C43, C43)=1,
    OR(
      TEXT(D43,"hh:mm:ss")="07:00:00",
      TEXT(D43,"hh:mm:ss")="15:00:00",
      TEXT(D43,"hh:mm:ss")="23:00:00",
      TEXT(D49,"hh:mm:ss")="07:00:00",
      TEXT(D49,"hh:mm:ss")="15:00:00",
      TEXT(D49,"hh:mm:ss")="23:00:00"
    )
  ),
  1,
  0
))</f>
        <v/>
      </c>
      <c r="S43" s="20">
        <f>IF(OR($A42="Annual Leave",$A43="Annual Leave"),IF(AND($A42&lt;&gt;"Annual Leave",$A43="Annual Leave"),8,0),0)</f>
        <v/>
      </c>
      <c r="T43" s="22" t="n"/>
      <c r="U43" s="144">
        <f>MAX(0,40-Y43)</f>
        <v/>
      </c>
      <c r="V43" s="351">
        <f>IF(OR($C43="",$D43=""),0,
 IF(OR($A42="Holiday",$A43="Holiday"),0,
 IF(AND(NOT(OR($A42="Annual Leave",$A43="Annual Leave")),$A43="Off day"),0,
  IF($I42+$I43&gt;=8,IF($I42&gt;=8,0,8-$I42),$I43)
  )))</f>
        <v/>
      </c>
      <c r="W43" s="351">
        <f>MAX(0,V43-U43)</f>
        <v/>
      </c>
      <c r="X43" s="351">
        <f>IF(C43="","",C43-WEEKDAY(C43,1)+1)</f>
        <v/>
      </c>
      <c r="Y43" s="351">
        <f>SUMPRODUCT(($X$14:$X42=X43)*(($V$14:$V42)+($O$14:$O42)))+IF(X43=X14,$L$11,0)</f>
        <v/>
      </c>
      <c r="Z43" s="351" t="n"/>
      <c r="AA43" s="351" t="n"/>
      <c r="AB43" s="351" t="n"/>
      <c r="AC43" s="351" t="n"/>
      <c r="AD43" s="351" t="n"/>
      <c r="AE43" s="351" t="n"/>
      <c r="AF43" s="351" t="n"/>
    </row>
    <row r="44" ht="24" customHeight="1" s="348" thickBot="1">
      <c r="A44" s="176" t="n"/>
      <c r="B44" s="176" t="n"/>
      <c r="C44" s="217" t="n"/>
      <c r="D44" s="110" t="n"/>
      <c r="E44" s="110" t="n"/>
      <c r="F44" s="218" t="n"/>
      <c r="G44" s="110" t="n"/>
      <c r="H44" s="110" t="n"/>
      <c r="I44" s="219" t="n"/>
      <c r="J44" s="219" t="n"/>
      <c r="K44" s="219" t="n"/>
      <c r="L44" s="219" t="n"/>
      <c r="M44" s="111">
        <f>MAX(0,V44-W44)</f>
        <v/>
      </c>
      <c r="N44" s="112">
        <f>(IF(OR($C44="",$D44=""),0,
 IF(OR($A44="Holiday",$A45="Holiday"),
    IF(ISNUMBER(MATCH(TRIM($B44),{"Phagwah","Good Friday","Easter Monday","Labour Day","Christmas","Eid ul Azha","Romans-2","Globe-12","Neptune P1"},0)),0,$I44),
 IF(AND(NOT(OR($A44="Annual Leave",$A45="Annual Leave")),$A44="Off day"),$I44,
  MAX(0,$I44-$V44)
  ))))+W44</f>
        <v/>
      </c>
      <c r="O44" s="112">
        <f>IF(AND(OR($A44="Holiday",$A45="Holiday"),
        ISNUMBER(MATCH(TRIM($B44),{"Phagwah","Good Friday","Easter Monday","Labour Day","Christmas","Eid ul Azha","Romans-2","Globe-12","Neptune P1"},0))),
   $I44,0)</f>
        <v/>
      </c>
      <c r="P44" s="112">
        <f>IF(OR($O$7="Canteen",$O$7="Head Office"),0,IF($I44&lt;=0,0,IF(OR(OR(TRIM($J44)="Hebrews",TRIM($J44)="Romans",TRIM($J44)="Romans-2",TRIM($J44)="Globe",TRIM($J44)="Globe-12",TRIM($J44)="Neptune P1"),AND($I45&gt;0,OR(TRIM($J45)="Hebrews",TRIM($J45)="Romans",TRIM($J45)="Romans-2",TRIM($J45)="Globe",TRIM($J45)="Globe-12",TRIM($J45)="Neptune P1"))),1,0)))</f>
        <v/>
      </c>
      <c r="Q44" s="113" t="n"/>
      <c r="R44" s="113" t="n"/>
      <c r="S44" s="112">
        <f>IF(OR($A44="Annual Leave",$A45="Annual Leave"),IF($A44="Annual Leave",8,0),0)</f>
        <v/>
      </c>
      <c r="T44" s="114" t="n"/>
      <c r="U44" s="144">
        <f>MAX(0,40-Y44)</f>
        <v/>
      </c>
      <c r="V44" s="351">
        <f>IF(OR($C44="",$D44=""),0,
 IF(OR($A44="Holiday",$A45="Holiday"),0,
 IF(AND(NOT(OR($A44="Annual Leave",$A45="Annual Leave")),$A44="Off day"),0,
  IF($I44+$I45&gt;=8,IF($I44&gt;=8,8,$I44),$I44)
  )))</f>
        <v/>
      </c>
      <c r="W44" s="351">
        <f>MAX(0,V44-U44)</f>
        <v/>
      </c>
      <c r="X44" s="351">
        <f>IF(C44="","",C44-WEEKDAY(C44,1)+1)</f>
        <v/>
      </c>
      <c r="Y44" s="351">
        <f>SUMPRODUCT(($X$14:$X43=X44)*(($V$14:$V43)+($O$14:$O43)))+IF(X44=X14,$L$11,0)</f>
        <v/>
      </c>
      <c r="Z44" s="351" t="n"/>
      <c r="AA44" s="351" t="n"/>
      <c r="AB44" s="351" t="n"/>
      <c r="AC44" s="351" t="n"/>
      <c r="AD44" s="351" t="n"/>
      <c r="AE44" s="351" t="n"/>
      <c r="AF44" s="351" t="n"/>
    </row>
    <row r="45" ht="24" customHeight="1" s="348" thickBot="1">
      <c r="A45" s="154" t="inlineStr">
        <is>
          <t>On Day</t>
        </is>
      </c>
      <c r="B45" s="318" t="n"/>
      <c r="C45" s="115">
        <f>C42+1</f>
        <v/>
      </c>
      <c r="D45" s="319" t="n"/>
      <c r="E45" s="320">
        <f>IF(D45="", "",
 IF(D45=TIME(0,0,0), 0,
 IF(AND(D45&gt;=TIME(0,0,1), D45&lt;=TIME(2,0,0)), TIME(7,0,0),
 IF(AND(D45&gt;=TIME(6,0,0), D45&lt;=TIME(8,0,0)), TIME(12,0,0),
 IF(AND(D45&gt;TIME(8,0,0), D45&lt;=TIME(13,59,0)), TIME(15,0,0),
 IF(AND(D45&gt;=TIME(14,0,0), D45&lt;=TIME(17,59,0)), TIME(21,0,0),
 IF(AND(D45&gt;=TIME(18,0,0), D45&lt;=TIME(21,59,0)), TIME(0,0,0),
 IF(AND(D45&gt;=TIME(22,0,0), D45&lt;=TIME(23,59,59)), TIME(7,0,0), ""))))))))</f>
        <v/>
      </c>
      <c r="F45" s="321" t="n"/>
      <c r="G45" s="320">
        <f>IF(AND(D45&gt;=TIME(6,0,0),D45&lt;=TIME(8,0,0)),E45,"")</f>
        <v/>
      </c>
      <c r="H45" s="319" t="n"/>
      <c r="I45" s="30">
        <f>ROUND(IF(OR(D45="",E45="",E45=0),0,IF(H45="",MOD(E45-D45,1)*24,MOD(H45-D45,1)*24)),2)</f>
        <v/>
      </c>
      <c r="J45" s="220" t="n"/>
      <c r="K45" s="274" t="n"/>
      <c r="L45" s="181" t="n"/>
      <c r="M45" s="275">
        <f>MAX(0,V45-W45)</f>
        <v/>
      </c>
      <c r="N45" s="322">
        <f>(IF(OR($C45="",$D45=""),0,
 IF(OR($A44="Holiday",$A45="Holiday"),
    IF(ISNUMBER(MATCH(TRIM($B45),{"Phagwah","Good Friday","Easter Monday","Labour Day","Christmas","Eid ul Azha","Romans-2","Globe-12","Neptune P1"},0)),0,$I45),
 IF(AND(NOT(OR($A44="Annual Leave",$A45="Annual Leave")),$A45="Off day"),$I45,
  MAX(0,$I45-$V45)
  ))))+W45</f>
        <v/>
      </c>
      <c r="O45" s="322">
        <f>IF(AND(OR($A44="Holiday",$A45="Holiday"),
        ISNUMBER(MATCH(TRIM($B45),{"Phagwah","Good Friday","Easter Monday","Labour Day","Christmas","Eid ul Azha","Romans-2","Globe-12","Neptune P1"},0))),
   $I45,0)</f>
        <v/>
      </c>
      <c r="P45" s="322">
        <f>IF(OR($O$7="Canteen",$O$7="Head Office"),0,IF($I45&lt;=0,0,IF(AND($I44&lt;=0,OR(TRIM($J45)="Hebrews",TRIM($J45)="Romans",TRIM($J45)="Romans-2",TRIM($J45)="Globe",TRIM($J45)="Globe-12",TRIM($J45)="Neptune P1")),1,0)))</f>
        <v/>
      </c>
      <c r="Q45" s="323" t="n"/>
      <c r="R45" s="322">
        <f>IF(OR($O$7="Canteen",$O$7="Head Office"),0,IF(
  AND(
    SUMIFS(I:I, C:C, C45) &gt;= 8,
    COUNTIFS(C$14:C45, C45)=1,
    OR(
      TEXT(D45,"hh:mm:ss")="07:00:00",
      TEXT(D45,"hh:mm:ss")="15:00:00",
      TEXT(D45,"hh:mm:ss")="23:00:00",
      TEXT(D46,"hh:mm:ss")="07:00:00",
      TEXT(D46,"hh:mm:ss")="15:00:00",
      TEXT(D46,"hh:mm:ss")="23:00:00"
    )
  ),
  1,
  0
))</f>
        <v/>
      </c>
      <c r="S45" s="322">
        <f>IF(OR($A44="Annual Leave",$A45="Annual Leave"),IF(AND($A44&lt;&gt;"Annual Leave",$A45="Annual Leave"),8,0),0)</f>
        <v/>
      </c>
      <c r="T45" s="116" t="n"/>
      <c r="U45" s="144">
        <f>MAX(0,40-Y45)</f>
        <v/>
      </c>
      <c r="V45" s="351">
        <f>IF(OR($C45="",$D45=""),0,
 IF(OR($A44="Holiday",$A45="Holiday"),0,
 IF(AND(NOT(OR($A44="Annual Leave",$A45="Annual Leave")),$A45="Off day"),0,
  IF($I44+$I45&gt;=8,IF($I44&gt;=8,0,8-$I44),$I45)
  )))</f>
        <v/>
      </c>
      <c r="W45" s="351">
        <f>MAX(0,V45-U45)</f>
        <v/>
      </c>
      <c r="X45" s="351">
        <f>IF(C45="","",C45-WEEKDAY(C45,1)+1)</f>
        <v/>
      </c>
      <c r="Y45" s="351">
        <f>SUMPRODUCT(($X$14:$X44=X45)*(($V$14:$V44)+($O$14:$O44)))+IF(X45=X14,$L$11,0)</f>
        <v/>
      </c>
      <c r="Z45" s="351" t="n"/>
      <c r="AA45" s="351" t="n"/>
      <c r="AB45" s="351" t="n"/>
      <c r="AC45" s="351" t="n"/>
      <c r="AD45" s="351" t="n"/>
      <c r="AE45" s="351" t="n"/>
      <c r="AF45" s="351" t="n"/>
    </row>
    <row r="46" ht="24" customHeight="1" s="348" thickBot="1">
      <c r="A46" s="154" t="inlineStr">
        <is>
          <t>On Day</t>
        </is>
      </c>
      <c r="B46" s="305" t="n"/>
      <c r="C46" s="90">
        <f>C45</f>
        <v/>
      </c>
      <c r="D46" s="80" t="n"/>
      <c r="E46" s="221">
        <f>IF(D46="", "",
 IF(D46=TIME(0,0,0), 0,
 IF(AND(D46&gt;=TIME(0,0,1), D46&lt;=TIME(2,0,0)), TIME(7,0,0),
 IF(AND(D46&gt;=TIME(6,0,0), D46&lt;=TIME(8,0,0)), TIME(12,0,0),
 IF(AND(D46&gt;TIME(8,0,0), D46&lt;=TIME(13,59,0)), TIME(15,0,0),
 IF(AND(D46&gt;=TIME(14,0,0), D46&lt;=TIME(17,59,0)), TIME(21,0,0),
 IF(AND(D46&gt;=TIME(18,0,0), D46&lt;=TIME(21,59,0)), TIME(0,0,0),
 IF(AND(D46&gt;=TIME(22,0,0), D46&lt;=TIME(23,59,59)), TIME(7,0,0), ""))))))))</f>
        <v/>
      </c>
      <c r="F46" s="156" t="n"/>
      <c r="G46" s="221">
        <f>IF(AND(D46&gt;=TIME(6,0,0),D46&lt;=TIME(8,0,0)),E46,"")</f>
        <v/>
      </c>
      <c r="H46" s="80" t="n"/>
      <c r="I46" s="30">
        <f>ROUND(IF(OR(D46="",E46="",E46=0),0,IF(H46="",MOD(E46-D46,1)*24,MOD(H46-D46,1)*24)),2)</f>
        <v/>
      </c>
      <c r="J46" s="158" t="n"/>
      <c r="K46" s="274" t="n"/>
      <c r="L46" s="189" t="n"/>
      <c r="M46" s="275">
        <f>MAX(0,V46-W46)</f>
        <v/>
      </c>
      <c r="N46" s="81">
        <f>(IF(OR($C46="",$D46=""),0,
 IF(OR($A46="Holiday",$A47="Holiday"),
    IF(ISNUMBER(MATCH(TRIM($B46),{"Phagwah","Good Friday","Easter Monday","Labour Day","Christmas","Eid ul Azha","Romans-2","Globe-12","Neptune P1"},0)),0,$I46),
 IF(AND(NOT(OR($A46="Annual Leave",$A47="Annual Leave")),$A46="Off day"),$I46,
  MAX(0,$I46-$V46)
  ))))+W46</f>
        <v/>
      </c>
      <c r="O46" s="81">
        <f>IF(AND(OR($A46="Holiday",$A47="Holiday"),
        ISNUMBER(MATCH(TRIM($B46),{"Phagwah","Good Friday","Easter Monday","Labour Day","Christmas","Eid ul Azha","Romans-2","Globe-12","Neptune P1"},0))),
   $I46,0)</f>
        <v/>
      </c>
      <c r="P46" s="81">
        <f>IF(OR($O$7="Canteen",$O$7="Head Office"),0,IF($I46&lt;=0,0,IF(OR(OR(TRIM($J46)="Hebrews",TRIM($J46)="Romans",TRIM($J46)="Romans-2",TRIM($J46)="Globe",TRIM($J46)="Globe-12",TRIM($J46)="Neptune P1"),AND($I47&gt;0,OR(TRIM($J47)="Hebrews",TRIM($J47)="Romans",TRIM($J47)="Romans-2",TRIM($J47)="Globe",TRIM($J47)="Globe-12",TRIM($J47)="Neptune P1"))),1,0)))</f>
        <v/>
      </c>
      <c r="Q46" s="82" t="n"/>
      <c r="R46" s="81">
        <f>IF(OR($O$7="Canteen",$O$7="Head Office"),0,IF(
  AND(
    SUMIFS(I:I, C:C, C46) &gt;= 8,
    COUNTIFS(C$14:C46, C46)=1,
    OR(
      TEXT(D46,"hh:mm:ss")="07:00:00",
      TEXT(D46,"hh:mm:ss")="15:00:00",
      TEXT(D46,"hh:mm:ss")="23:00:00",
      TEXT(D51,"hh:mm:ss")="07:00:00",
      TEXT(D51,"hh:mm:ss")="15:00:00",
      TEXT(D51,"hh:mm:ss")="23:00:00"
    )
  ),
  1,
  0
))</f>
        <v/>
      </c>
      <c r="S46" s="81">
        <f>IF(OR($A46="Annual Leave",$A47="Annual Leave"),IF($A46="Annual Leave",8,0),0)</f>
        <v/>
      </c>
      <c r="T46" s="117" t="n"/>
      <c r="U46" s="144">
        <f>MAX(0,40-Y46)</f>
        <v/>
      </c>
      <c r="V46" s="351">
        <f>IF(OR($C46="",$D46=""),0,
 IF(OR($A46="Holiday",$A47="Holiday"),0,
 IF(AND(NOT(OR($A46="Annual Leave",$A47="Annual Leave")),$A46="Off day"),0,
  IF($I46+$I47&gt;=8,IF($I46&gt;=8,8,$I46),$I46)
  )))</f>
        <v/>
      </c>
      <c r="W46" s="351">
        <f>MAX(0,V46-U46)</f>
        <v/>
      </c>
      <c r="X46" s="351">
        <f>IF(C46="","",C46-WEEKDAY(C46,1)+1)</f>
        <v/>
      </c>
      <c r="Y46" s="351">
        <f>SUMPRODUCT(($X$14:$X45=X46)*(($V$14:$V45)+($O$14:$O45)))+IF(X46=X14,$L$11,0)</f>
        <v/>
      </c>
      <c r="Z46" s="351" t="n"/>
      <c r="AA46" s="351" t="n"/>
      <c r="AB46" s="351" t="n"/>
      <c r="AC46" s="351" t="n"/>
      <c r="AD46" s="351" t="n"/>
      <c r="AE46" s="351" t="n"/>
      <c r="AF46" s="351" t="n"/>
    </row>
    <row r="47" ht="24" customHeight="1" s="348" thickBot="1">
      <c r="A47" s="184" t="inlineStr">
        <is>
          <t>On Day</t>
        </is>
      </c>
      <c r="B47" s="222" t="n"/>
      <c r="C47" s="118">
        <f>C45+1</f>
        <v/>
      </c>
      <c r="D47" s="83" t="n"/>
      <c r="E47" s="223">
        <f>IF(D47="", "",
 IF(D47=TIME(0,0,0), 0,
 IF(AND(D47&gt;=TIME(0,0,1), D47&lt;=TIME(2,0,0)), TIME(7,0,0),
 IF(AND(D47&gt;=TIME(6,0,0), D47&lt;=TIME(8,0,0)), TIME(12,0,0),
 IF(AND(D47&gt;TIME(8,0,0), D47&lt;=TIME(13,59,0)), TIME(15,0,0),
 IF(AND(D47&gt;=TIME(14,0,0), D47&lt;=TIME(17,59,0)), TIME(21,0,0),
 IF(AND(D47&gt;=TIME(18,0,0), D47&lt;=TIME(21,59,0)), TIME(0,0,0),
 IF(AND(D47&gt;=TIME(22,0,0), D47&lt;=TIME(23,59,59)), TIME(7,0,0), ""))))))))</f>
        <v/>
      </c>
      <c r="F47" s="224" t="n"/>
      <c r="G47" s="223">
        <f>IF(AND(D47&gt;=TIME(6,0,0),D47&lt;=TIME(8,0,0)),E47,"")</f>
        <v/>
      </c>
      <c r="H47" s="83" t="n"/>
      <c r="I47" s="23">
        <f>ROUND(IF(OR(D47="",E47="",E47=0),0,IF(H47="",MOD(E47-D47,1)*24,MOD(H47-D47,1)*24)),2)</f>
        <v/>
      </c>
      <c r="J47" s="225" t="n"/>
      <c r="K47" s="297" t="n"/>
      <c r="L47" s="181" t="n"/>
      <c r="M47" s="298">
        <f>MAX(0,V47-W47)</f>
        <v/>
      </c>
      <c r="N47" s="84">
        <f>(IF(OR($C47="",$D47=""),0,
 IF(OR($A46="Holiday",$A47="Holiday"),
    IF(ISNUMBER(MATCH(TRIM($B47),{"Phagwah","Good Friday","Easter Monday","Labour Day","Christmas","Eid ul Azha","Romans-2","Globe-12","Neptune P1"},0)),0,$I47),
 IF(AND(NOT(OR($A46="Annual Leave",$A47="Annual Leave")),$A47="Off day"),$I47,
  MAX(0,$I47-$V47)
  ))))+W47</f>
        <v/>
      </c>
      <c r="O47" s="84">
        <f>IF(AND(OR($A46="Holiday",$A47="Holiday"),
        ISNUMBER(MATCH(TRIM($B47),{"Phagwah","Good Friday","Easter Monday","Labour Day","Christmas","Eid ul Azha","Romans-2","Globe-12","Neptune P1"},0))),
   $I47,0)</f>
        <v/>
      </c>
      <c r="P47" s="84">
        <f>IF(OR($O$7="Canteen",$O$7="Head Office"),0,IF($I47&lt;=0,0,IF(AND($I46&lt;=0,OR(TRIM($J47)="Hebrews",TRIM($J47)="Romans",TRIM($J47)="Romans-2",TRIM($J47)="Globe",TRIM($J47)="Globe-12",TRIM($J47)="Neptune P1")),1,0)))</f>
        <v/>
      </c>
      <c r="Q47" s="85" t="n"/>
      <c r="R47" s="84">
        <f>IF(OR($O$7="Canteen",$O$7="Head Office"),0,IF(
  AND(
    SUMIFS(I:I, C:C, C47) &gt;= 8,
    COUNTIFS(C$14:C47, C47)=1,
    OR(
      TEXT(D47,"hh:mm:ss")="07:00:00",
      TEXT(D47,"hh:mm:ss")="15:00:00",
      TEXT(D47,"hh:mm:ss")="23:00:00",
      TEXT(D48,"hh:mm:ss")="07:00:00",
      TEXT(D48,"hh:mm:ss")="15:00:00",
      TEXT(D48,"hh:mm:ss")="23:00:00"
    )
  ),
  1,
  0
))</f>
        <v/>
      </c>
      <c r="S47" s="84">
        <f>IF(OR($A46="Annual Leave",$A47="Annual Leave"),IF(AND($A46&lt;&gt;"Annual Leave",$A47="Annual Leave"),8,0),0)</f>
        <v/>
      </c>
      <c r="T47" s="86" t="n"/>
      <c r="U47" s="144">
        <f>MAX(0,40-Y47)</f>
        <v/>
      </c>
      <c r="V47" s="351">
        <f>IF(OR($C47="",$D47=""),0,
 IF(OR($A46="Holiday",$A47="Holiday"),0,
 IF(AND(NOT(OR($A46="Annual Leave",$A47="Annual Leave")),$A47="Off day"),0,
  IF($I46+$I47&gt;=8,IF($I46&gt;=8,0,8-$I46),$I47)
  )))</f>
        <v/>
      </c>
      <c r="W47" s="351">
        <f>MAX(0,V47-U47)</f>
        <v/>
      </c>
      <c r="X47" s="351">
        <f>IF(C47="","",C47-WEEKDAY(C47,1)+1)</f>
        <v/>
      </c>
      <c r="Y47" s="351">
        <f>SUMPRODUCT(($X$14:$X46=X47)*(($V$14:$V46)+($O$14:$O46)))+IF(X47=X14,$L$11,0)</f>
        <v/>
      </c>
      <c r="Z47" s="351" t="n"/>
      <c r="AA47" s="351" t="n"/>
      <c r="AB47" s="351" t="n"/>
      <c r="AC47" s="351" t="n"/>
      <c r="AD47" s="351" t="n"/>
      <c r="AE47" s="351" t="n"/>
      <c r="AF47" s="351" t="n"/>
    </row>
    <row r="48" ht="24" customHeight="1" s="348" thickBot="1">
      <c r="A48" s="226" t="inlineStr">
        <is>
          <t>On Day</t>
        </is>
      </c>
      <c r="B48" s="299" t="n"/>
      <c r="C48" s="119">
        <f>C47</f>
        <v/>
      </c>
      <c r="D48" s="24" t="n"/>
      <c r="E48" s="227">
        <f>IF(D48="", "",
 IF(D48=TIME(0,0,0), 0,
 IF(AND(D48&gt;=TIME(0,0,1), D48&lt;=TIME(2,0,0)), TIME(7,0,0),
 IF(AND(D48&gt;=TIME(6,0,0), D48&lt;=TIME(8,0,0)), TIME(12,0,0),
 IF(AND(D48&gt;TIME(8,0,0), D48&lt;=TIME(13,59,0)), TIME(15,0,0),
 IF(AND(D48&gt;=TIME(14,0,0), D48&lt;=TIME(17,59,0)), TIME(21,0,0),
 IF(AND(D48&gt;=TIME(18,0,0), D48&lt;=TIME(21,59,0)), TIME(0,0,0),
 IF(AND(D48&gt;=TIME(22,0,0), D48&lt;=TIME(23,59,59)), TIME(7,0,0), ""))))))))</f>
        <v/>
      </c>
      <c r="F48" s="228" t="n"/>
      <c r="G48" s="227">
        <f>IF(AND(D48&gt;=TIME(6,0,0),D48&lt;=TIME(8,0,0)),E48,"")</f>
        <v/>
      </c>
      <c r="H48" s="300" t="n"/>
      <c r="I48" s="87">
        <f>ROUND(IF(OR(D48="",E48="",E48=0),0,IF(H48="",MOD(E48-D48,1)*24,MOD(H48-D48,1)*24)),2)</f>
        <v/>
      </c>
      <c r="J48" s="190" t="n"/>
      <c r="K48" s="297" t="n"/>
      <c r="L48" s="183" t="n"/>
      <c r="M48" s="324">
        <f>MAX(0,V48-W48)</f>
        <v/>
      </c>
      <c r="N48" s="302">
        <f>(IF(OR($C48="",$D48=""),0,
 IF(OR($A48="Holiday",$A49="Holiday"),
    IF(ISNUMBER(MATCH(TRIM($B48),{"Phagwah","Good Friday","Easter Monday","Labour Day","Christmas","Eid ul Azha","Romans-2","Globe-12","Neptune P1"},0)),0,$I48),
 IF(AND(NOT(OR($A48="Annual Leave",$A49="Annual Leave")),$A48="Off day"),$I48,
  MAX(0,$I48-$V48)
  ))))+W48</f>
        <v/>
      </c>
      <c r="O48" s="303" t="n"/>
      <c r="P48" s="229">
        <f>IF(OR($O$7="Canteen",$O$7="Head Office"),0,IF($I48&lt;=0,0,IF(OR(OR(TRIM($J48)="Hebrews",TRIM($J48)="Romans",TRIM($J48)="Romans-2",TRIM($J48)="Globe",TRIM($J48)="Globe-12",TRIM($J48)="Neptune P1"),AND($I49&gt;0,OR(TRIM($J49)="Hebrews",TRIM($J49)="Romans",TRIM($J49)="Romans-2",TRIM($J49)="Globe",TRIM($J49)="Globe-12",TRIM($J49)="Neptune P1"))),1,0)))</f>
        <v/>
      </c>
      <c r="Q48" s="303" t="n"/>
      <c r="R48" s="302">
        <f>IF(OR($O$7="Canteen",$O$7="Head Office"),0,IF(
  AND(
    SUMIFS(I:I, C:C, C48) &gt;= 8,
    COUNTIFS(C$14:C48, C48)=1,
    OR(
      TEXT(D48,"hh:mm:ss")="07:00:00",
      TEXT(D48,"hh:mm:ss")="15:00:00",
      TEXT(D48,"hh:mm:ss")="23:00:00",
      TEXT(D53,"hh:mm:ss")="07:00:00",
      TEXT(D53,"hh:mm:ss")="15:00:00",
      TEXT(D53,"hh:mm:ss")="23:00:00"
    )
  ),
  1,
  0
))</f>
        <v/>
      </c>
      <c r="S48" s="303" t="n"/>
      <c r="T48" s="304" t="n"/>
      <c r="U48" s="144">
        <f>MAX(0,40-Y48)</f>
        <v/>
      </c>
      <c r="V48" s="351">
        <f>IF(OR($C48="",$D48=""),0,
 IF(OR($A48="Holiday",$A49="Holiday"),0,
 IF(AND(NOT(OR($A48="Annual Leave",$A49="Annual Leave")),$A48="Off day"),0,
  IF($I48+$I49&gt;=8,IF($I48&gt;=8,8,$I48),$I48)
  )))</f>
        <v/>
      </c>
      <c r="W48" s="351">
        <f>MAX(0,V48-U48)</f>
        <v/>
      </c>
      <c r="X48" s="351">
        <f>IF(C48="","",C48-WEEKDAY(C48,1)+1)</f>
        <v/>
      </c>
      <c r="Y48" s="351">
        <f>SUMPRODUCT(($X$14:$X47=X48)*(($V$14:$V47)+($O$14:$O47)))+IF(X48=X14,$L$11,0)</f>
        <v/>
      </c>
      <c r="Z48" s="351" t="n"/>
      <c r="AA48" s="351" t="n"/>
      <c r="AB48" s="351" t="n"/>
      <c r="AC48" s="351" t="n"/>
      <c r="AD48" s="351" t="n"/>
      <c r="AE48" s="351" t="n"/>
      <c r="AF48" s="351" t="n"/>
    </row>
    <row r="49" ht="24" customHeight="1" s="348" thickBot="1">
      <c r="A49" s="230" t="n"/>
      <c r="B49" s="355" t="n"/>
      <c r="C49" s="231" t="n"/>
      <c r="D49" s="232" t="n"/>
      <c r="E49" s="232" t="n"/>
      <c r="F49" s="232" t="n"/>
      <c r="G49" s="232" t="n"/>
      <c r="H49" s="233" t="inlineStr">
        <is>
          <t>Total Hrs:</t>
        </is>
      </c>
      <c r="I49" s="122">
        <f>SUM(I14:I48)</f>
        <v/>
      </c>
      <c r="J49" s="234" t="n"/>
      <c r="K49" s="234" t="n"/>
      <c r="L49" s="235" t="n"/>
      <c r="M49" s="120">
        <f>SUM(M14:M48)</f>
        <v/>
      </c>
      <c r="N49" s="120">
        <f>SUM(N14:N48)</f>
        <v/>
      </c>
      <c r="O49" s="120">
        <f>SUM(O14:O48)</f>
        <v/>
      </c>
      <c r="P49" s="120">
        <f>SUM(P14:P48)</f>
        <v/>
      </c>
      <c r="Q49" s="120">
        <f>IF($O$6&lt;&gt;"Armed",0,LOOKUP($Q$50,{0,1,2,3,4,5,6,7,8,9,10,11,12,13,14},{0,384,769,1153,1153,1538,1923,2307,2692,3076,3461,3846,4239,4615,5000}))</f>
        <v/>
      </c>
      <c r="R49" s="120">
        <f>SUM(R14:R48)</f>
        <v/>
      </c>
      <c r="S49" s="120">
        <f>SUM(S14:S48)</f>
        <v/>
      </c>
      <c r="T49" s="121">
        <f>SUM(T30:T43)</f>
        <v/>
      </c>
      <c r="U49" s="144">
        <f>MIN(U48,0)</f>
        <v/>
      </c>
      <c r="V49" s="351">
        <f>SUM(V14:V48)</f>
        <v/>
      </c>
      <c r="W49" s="351">
        <f>SUM(W14:W48)</f>
        <v/>
      </c>
      <c r="X49" s="351" t="n"/>
      <c r="Y49" s="351" t="n"/>
      <c r="Z49" s="351" t="n"/>
      <c r="AA49" s="351" t="n"/>
      <c r="AB49" s="351" t="n"/>
      <c r="AC49" s="351" t="n"/>
      <c r="AD49" s="351" t="n"/>
      <c r="AE49" s="351" t="n"/>
      <c r="AF49" s="351" t="n"/>
    </row>
    <row r="50" ht="24" customHeight="1" s="348">
      <c r="A50" s="351" t="n"/>
      <c r="B50" s="351" t="n"/>
      <c r="C50" s="6" t="n"/>
      <c r="D50" s="6" t="n"/>
      <c r="E50" s="6" t="n"/>
      <c r="F50" s="6" t="n"/>
      <c r="G50" s="6" t="n"/>
      <c r="H50" s="336" t="n"/>
      <c r="I50" s="351" t="n"/>
      <c r="J50" s="336" t="n"/>
      <c r="K50" s="336" t="n"/>
      <c r="L50" s="336" t="n"/>
      <c r="M50" s="28" t="n"/>
      <c r="N50" s="28" t="n"/>
      <c r="O50" s="28" t="n"/>
      <c r="P50" s="241" t="inlineStr">
        <is>
          <t>Days Worked</t>
        </is>
      </c>
      <c r="Q50" s="29">
        <f>SUM(--(SUM(I14:I15)&gt;0),--(SUM(I16:I17)&gt;0),--(SUM(I18:I19)&gt;0),--(SUM(I20:I21)&gt;0),--(SUM(I22:I23)&gt;0),--(SUM(I24:I25)&gt;0),--(SUM(I26:I27)&gt;0),--(SUM(I30:I31)&gt;0),--(SUM(I32:I33)&gt;0),--(SUM(I34:I35)&gt;0),--(SUM(I36:I37)&gt;0),--(SUM(I38:I39)&gt;0),--(SUM(I40:I41)&gt;0),--(SUM(I42:I43)&gt;0),--(SUM(I45:I46)&gt;0),--(SUM(I47:I48)&gt;0))</f>
        <v/>
      </c>
      <c r="R50" s="28" t="n"/>
      <c r="S50" s="28" t="n"/>
      <c r="T50" s="28" t="n"/>
      <c r="U50" s="144" t="n"/>
      <c r="V50" s="351" t="n"/>
      <c r="W50" s="351" t="n"/>
      <c r="X50" s="351" t="n"/>
      <c r="Y50" s="351" t="n"/>
      <c r="Z50" s="351" t="n"/>
      <c r="AA50" s="351" t="n"/>
      <c r="AB50" s="351" t="n"/>
      <c r="AC50" s="351" t="n"/>
      <c r="AD50" s="351" t="n"/>
      <c r="AE50" s="351" t="n"/>
      <c r="AF50" s="351" t="n"/>
    </row>
    <row r="51" ht="24" customHeight="1" s="348">
      <c r="A51" s="351" t="n"/>
      <c r="B51" s="351" t="n"/>
      <c r="C51" s="345" t="n"/>
      <c r="D51" s="362" t="n"/>
      <c r="E51" s="362" t="n"/>
      <c r="F51" s="334" t="n"/>
      <c r="G51" s="362" t="n"/>
      <c r="H51" s="336" t="n"/>
      <c r="I51" s="351" t="n"/>
      <c r="J51" s="336" t="n"/>
      <c r="K51" s="336" t="n"/>
      <c r="L51" s="336" t="n"/>
      <c r="M51" s="236" t="n"/>
      <c r="N51" s="236" t="n"/>
      <c r="O51" s="236" t="n"/>
      <c r="P51" s="236" t="n"/>
      <c r="Q51" s="236" t="n"/>
      <c r="R51" s="236" t="n"/>
      <c r="S51" s="236" t="n"/>
      <c r="T51" s="236" t="n"/>
      <c r="U51" s="144" t="n"/>
      <c r="V51" s="351" t="n"/>
      <c r="W51" s="351" t="n"/>
      <c r="X51" s="351" t="n"/>
      <c r="Y51" s="351" t="n"/>
      <c r="Z51" s="351" t="n"/>
      <c r="AA51" s="351" t="n"/>
      <c r="AB51" s="351" t="n"/>
      <c r="AC51" s="351" t="n"/>
      <c r="AD51" s="351" t="n"/>
      <c r="AE51" s="351" t="n"/>
      <c r="AF51" s="351" t="n"/>
    </row>
    <row r="52">
      <c r="A52" s="351" t="n"/>
      <c r="B52" s="351" t="n"/>
      <c r="C52" s="329" t="inlineStr">
        <is>
          <t>Supervisor Signature</t>
        </is>
      </c>
      <c r="D52" s="363" t="n"/>
      <c r="E52" s="363" t="n"/>
      <c r="F52" s="329" t="inlineStr">
        <is>
          <t>Date</t>
        </is>
      </c>
      <c r="G52" s="363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351" t="n"/>
      <c r="V52" s="351" t="n"/>
      <c r="W52" s="351" t="n"/>
      <c r="X52" s="351" t="n"/>
      <c r="Y52" s="351" t="n"/>
      <c r="Z52" s="351" t="n"/>
      <c r="AA52" s="351" t="n"/>
      <c r="AB52" s="351" t="n"/>
      <c r="AC52" s="351" t="n"/>
      <c r="AD52" s="351" t="n"/>
      <c r="AE52" s="351" t="n"/>
      <c r="AF52" s="351" t="n"/>
    </row>
    <row r="53" ht="26.25" customHeight="1" s="348">
      <c r="A53" s="351" t="n"/>
      <c r="B53" s="351" t="n"/>
      <c r="C53" s="345" t="n"/>
      <c r="D53" s="362" t="n"/>
      <c r="E53" s="362" t="n"/>
      <c r="F53" s="331" t="n"/>
      <c r="G53" s="362" t="n"/>
      <c r="H53" s="6" t="n"/>
      <c r="I53" s="6" t="n"/>
      <c r="J53" s="6" t="n"/>
      <c r="K53" s="6" t="n"/>
      <c r="L53" s="6" t="n"/>
      <c r="M53" s="6" t="n"/>
      <c r="N53" s="237" t="n"/>
      <c r="O53" s="238" t="n"/>
      <c r="P53" s="346" t="n"/>
      <c r="Q53" s="351" t="n"/>
      <c r="R53" s="351" t="n"/>
      <c r="S53" s="351" t="n"/>
      <c r="T53" s="351" t="n"/>
      <c r="U53" s="351" t="n"/>
      <c r="V53" s="351" t="n"/>
      <c r="W53" s="351" t="n"/>
      <c r="X53" s="351" t="n"/>
      <c r="Y53" s="351" t="n"/>
      <c r="Z53" s="351" t="n"/>
      <c r="AA53" s="351" t="n"/>
      <c r="AB53" s="351" t="n"/>
      <c r="AC53" s="351" t="n"/>
      <c r="AD53" s="351" t="n"/>
      <c r="AE53" s="351" t="n"/>
      <c r="AF53" s="351" t="n"/>
    </row>
    <row r="54">
      <c r="A54" s="351" t="n"/>
      <c r="B54" s="351" t="n"/>
      <c r="C54" s="329" t="inlineStr">
        <is>
          <t>Manager Signature</t>
        </is>
      </c>
      <c r="D54" s="363" t="n"/>
      <c r="E54" s="363" t="n"/>
      <c r="F54" s="329" t="inlineStr">
        <is>
          <t>Date</t>
        </is>
      </c>
      <c r="G54" s="363" t="n"/>
      <c r="H54" s="6" t="n"/>
      <c r="I54" s="239" t="inlineStr">
        <is>
          <t>{42}</t>
        </is>
      </c>
      <c r="J54" s="239" t="n"/>
      <c r="K54" s="239" t="n"/>
      <c r="L54" s="239" t="n"/>
      <c r="M54" s="6" t="n"/>
      <c r="N54" s="6" t="n"/>
      <c r="O54" s="6" t="n"/>
      <c r="P54" s="6" t="n"/>
      <c r="Q54" s="6" t="n"/>
      <c r="R54" s="6" t="n"/>
      <c r="S54" s="6" t="n"/>
      <c r="T54" s="6" t="n"/>
      <c r="U54" s="351" t="n"/>
      <c r="V54" s="351" t="n"/>
      <c r="W54" s="351" t="n"/>
      <c r="X54" s="351" t="n"/>
      <c r="Y54" s="351" t="n"/>
      <c r="Z54" s="351" t="n"/>
      <c r="AA54" s="351" t="n"/>
      <c r="AB54" s="351" t="n"/>
      <c r="AC54" s="351" t="n"/>
      <c r="AD54" s="351" t="n"/>
      <c r="AE54" s="351" t="n"/>
      <c r="AF54" s="351" t="n"/>
    </row>
    <row r="55">
      <c r="A55" s="351" t="n"/>
      <c r="B55" s="351" t="n"/>
      <c r="C55" s="240" t="n"/>
      <c r="D55" s="240" t="n"/>
      <c r="E55" s="240" t="n"/>
      <c r="F55" s="240" t="n"/>
      <c r="G55" s="240" t="n"/>
      <c r="H55" s="240" t="n"/>
      <c r="I55" s="240" t="n"/>
      <c r="J55" s="240" t="n"/>
      <c r="K55" s="240" t="n"/>
      <c r="L55" s="240" t="n"/>
      <c r="M55" s="240" t="n"/>
      <c r="N55" s="240" t="n"/>
      <c r="O55" s="240" t="n"/>
      <c r="P55" s="240" t="n"/>
      <c r="Q55" s="240" t="n"/>
      <c r="R55" s="240" t="n"/>
      <c r="S55" s="240" t="n"/>
      <c r="T55" s="240" t="n"/>
      <c r="U55" s="351" t="n"/>
      <c r="V55" s="351" t="n"/>
      <c r="W55" s="351" t="n"/>
      <c r="X55" s="351" t="n"/>
      <c r="Y55" s="351" t="n"/>
      <c r="Z55" s="351" t="n"/>
      <c r="AA55" s="351" t="n"/>
      <c r="AB55" s="351" t="n"/>
      <c r="AC55" s="351" t="n"/>
      <c r="AD55" s="351" t="n"/>
      <c r="AE55" s="351" t="n"/>
      <c r="AF55" s="35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45"/>
  <mergeCells count="33">
    <mergeCell ref="C54:E54"/>
    <mergeCell ref="V2:W2"/>
    <mergeCell ref="C8:F8"/>
    <mergeCell ref="F54:G54"/>
    <mergeCell ref="H10:I10"/>
    <mergeCell ref="C7:F7"/>
    <mergeCell ref="K5:L5"/>
    <mergeCell ref="M5:N5"/>
    <mergeCell ref="H50:I50"/>
    <mergeCell ref="C51:E51"/>
    <mergeCell ref="A1:T1"/>
    <mergeCell ref="C52:E52"/>
    <mergeCell ref="V3:AB3"/>
    <mergeCell ref="F51:G51"/>
    <mergeCell ref="M10:N10"/>
    <mergeCell ref="H51:I51"/>
    <mergeCell ref="C6:F6"/>
    <mergeCell ref="C5:F5"/>
    <mergeCell ref="M7:N7"/>
    <mergeCell ref="M6:N6"/>
    <mergeCell ref="C53:E53"/>
    <mergeCell ref="H7:I7"/>
    <mergeCell ref="H28:I28"/>
    <mergeCell ref="C10:F10"/>
    <mergeCell ref="M8:N8"/>
    <mergeCell ref="F52:G52"/>
    <mergeCell ref="P53:T53"/>
    <mergeCell ref="AA2:AB2"/>
    <mergeCell ref="K10:L10"/>
    <mergeCell ref="H5:I5"/>
    <mergeCell ref="K4:L4"/>
    <mergeCell ref="M4:N4"/>
    <mergeCell ref="F53:G53"/>
  </mergeCells>
  <dataValidations count="5">
    <dataValidation sqref="A14:A48" showDropDown="0" showInputMessage="0" showErrorMessage="0" allowBlank="1" type="list">
      <formula1>"On Day,Off Day,Sick,Absent,Holiday,Annual Leave"</formula1>
    </dataValidation>
    <dataValidation sqref="B14:B48" showDropDown="0" showInputMessage="0" showErrorMessage="0" allowBlank="1" type="list">
      <formula1>"Holiday Double,Phagwah,Good Friday,Easter Monday,Labour Day,Christmas,Eid ul Azha"</formula1>
    </dataValidation>
    <dataValidation sqref="J14:J48" showDropDown="0" showInputMessage="0" showErrorMessage="0" allowBlank="1" type="list">
      <formula1>_xlfn._LONGTEXT("Unico,Unico-2,Unico-42,Unico-44,Unico-46,Unico-47,Unico-48,Unico-49,Globe,Globe-12,Hebrews,Romans-2,Beacon,Numbers,Zebra-24,Sunrise,Sunrise-1,Sunflower 6,Sunset 12,Ripple,Neptune P1,Neptune P2,Neptune P3,Neptune P4,Neptune P5,Neptune P6,Neptune P7,Rainbow"," 1,Rainbow 2,Citadel,Sunset 11,Autumn,Autumn-2,Miracle,Miracle 1,Canteen,Guard Hut")</formula1>
    </dataValidation>
    <dataValidation sqref="O7" showDropDown="0" showInputMessage="0" showErrorMessage="0" allowBlank="1" type="list">
      <formula1>"Caricom,EU,UN,DMC,ARU,Head Office,Canteen"</formula1>
    </dataValidation>
    <dataValidation sqref="O6" showDropDown="0" showInputMessage="0" showErrorMessage="0" allowBlank="1" type="list">
      <formula1>"Unarmed,Armed"</formula1>
    </dataValidation>
  </dataValidations>
  <printOptions horizontalCentered="1"/>
  <pageMargins left="0.5" right="0.5" top="0.5" bottom="1" header="0.5" footer="0.5"/>
  <pageSetup orientation="portrait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AL55"/>
  <sheetViews>
    <sheetView topLeftCell="A19" workbookViewId="0">
      <selection activeCell="K51" sqref="K51"/>
    </sheetView>
  </sheetViews>
  <sheetFormatPr baseColWidth="8" defaultRowHeight="13.5"/>
  <cols>
    <col width="12.28515625" customWidth="1" style="348" min="1" max="1"/>
    <col width="15.140625" customWidth="1" style="348" min="2" max="2"/>
    <col width="12.42578125" customWidth="1" style="348" min="3" max="3"/>
    <col width="9.28515625" customWidth="1" style="348" min="4" max="4"/>
    <col hidden="1" width="9.28515625" customWidth="1" style="348" min="5" max="5"/>
    <col hidden="1" width="2" customWidth="1" style="348" min="6" max="6"/>
    <col hidden="1" width="12.5703125" customWidth="1" style="348" min="7" max="7"/>
    <col width="9.28515625" customWidth="1" style="348" min="8" max="8"/>
    <col width="6.5703125" customWidth="1" style="348" min="9" max="9"/>
    <col width="10.140625" customWidth="1" style="348" min="10" max="10"/>
    <col width="15.28515625" customWidth="1" style="348" min="11" max="11"/>
    <col width="10.5703125" customWidth="1" style="348" min="12" max="12"/>
    <col width="11" customWidth="1" style="348" min="13" max="13"/>
    <col width="9.85546875" customWidth="1" style="348" min="14" max="14"/>
    <col width="11.140625" customWidth="1" style="348" min="15" max="15"/>
    <col width="9.85546875" customWidth="1" style="348" min="16" max="16"/>
    <col width="10.28515625" customWidth="1" style="348" min="17" max="17"/>
    <col width="8.85546875" customWidth="1" style="348" min="18" max="19"/>
    <col width="45.28515625" customWidth="1" style="348" min="20" max="20"/>
    <col width="9.140625" customWidth="1" style="348" min="21" max="21"/>
    <col width="3.140625" customWidth="1" style="348" min="22" max="29"/>
    <col width="10.28515625" customWidth="1" style="348" min="30" max="30"/>
  </cols>
  <sheetData>
    <row r="1" ht="32.25" customFormat="1" customHeight="1" s="1" thickBot="1">
      <c r="A1" s="332" t="n"/>
      <c r="B1" s="354" t="n"/>
      <c r="C1" s="354" t="n"/>
      <c r="D1" s="354" t="n"/>
      <c r="E1" s="354" t="n"/>
      <c r="F1" s="354" t="n"/>
      <c r="G1" s="354" t="n"/>
      <c r="H1" s="354" t="n"/>
      <c r="I1" s="354" t="n"/>
      <c r="J1" s="354" t="n"/>
      <c r="K1" s="354" t="n"/>
      <c r="L1" s="354" t="n"/>
      <c r="M1" s="354" t="n"/>
      <c r="N1" s="354" t="n"/>
      <c r="O1" s="354" t="n"/>
      <c r="P1" s="354" t="n"/>
      <c r="Q1" s="354" t="n"/>
      <c r="R1" s="354" t="n"/>
      <c r="S1" s="354" t="n"/>
      <c r="T1" s="355" t="n"/>
      <c r="U1" s="351" t="n"/>
      <c r="V1" s="351" t="n"/>
      <c r="W1" s="351" t="n"/>
      <c r="X1" s="351" t="n"/>
      <c r="Y1" s="351" t="n"/>
      <c r="Z1" s="351" t="n"/>
      <c r="AA1" s="351" t="n"/>
      <c r="AB1" s="351" t="n"/>
      <c r="AC1" s="351" t="n"/>
      <c r="AD1" s="126" t="n"/>
      <c r="AE1" s="351" t="n"/>
      <c r="AF1" s="351" t="n"/>
    </row>
    <row r="2" ht="15" customFormat="1" customHeight="1" s="1">
      <c r="A2" s="351" t="n"/>
      <c r="B2" s="351" t="n"/>
      <c r="C2" s="127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128" t="n"/>
      <c r="U2" s="351" t="n"/>
      <c r="V2" s="343" t="n">
        <v>2025</v>
      </c>
      <c r="W2" s="356" t="n"/>
      <c r="X2" s="351" t="n"/>
      <c r="Y2" s="351" t="n"/>
      <c r="Z2" s="129" t="inlineStr">
        <is>
          <t>Month:</t>
        </is>
      </c>
      <c r="AA2" s="343" t="n">
        <v>3</v>
      </c>
      <c r="AB2" s="356" t="n"/>
      <c r="AC2" s="351" t="n"/>
      <c r="AD2" s="351" t="n"/>
      <c r="AE2" s="351" t="n"/>
      <c r="AF2" s="351" t="n"/>
    </row>
    <row r="3" ht="15.6" customHeight="1" s="348" thickBot="1">
      <c r="A3" s="351" t="n"/>
      <c r="B3" s="351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351" t="n"/>
      <c r="V3" s="333">
        <f>DATE(V2,AA2,1)</f>
        <v/>
      </c>
      <c r="W3" s="357" t="n"/>
      <c r="X3" s="357" t="n"/>
      <c r="Y3" s="357" t="n"/>
      <c r="Z3" s="357" t="n"/>
      <c r="AA3" s="357" t="n"/>
      <c r="AB3" s="358" t="n"/>
      <c r="AC3" s="351" t="n"/>
      <c r="AD3" s="351" t="n"/>
      <c r="AE3" s="351" t="n"/>
      <c r="AF3" s="249" t="n"/>
    </row>
    <row r="4" ht="21" customHeight="1" s="348" thickBot="1">
      <c r="A4" s="351" t="n"/>
      <c r="B4" s="351" t="n"/>
      <c r="C4" s="25" t="inlineStr">
        <is>
          <t>Federal Manangement Systems</t>
        </is>
      </c>
      <c r="D4" s="25" t="n"/>
      <c r="E4" s="25" t="n"/>
      <c r="F4" s="25" t="n"/>
      <c r="G4" s="25" t="n"/>
      <c r="H4" s="6" t="n"/>
      <c r="I4" s="6" t="n"/>
      <c r="J4" s="6" t="n"/>
      <c r="K4" s="330" t="inlineStr">
        <is>
          <t>Employee Number:</t>
        </is>
      </c>
      <c r="L4" s="351" t="n"/>
      <c r="M4" s="342" t="inlineStr">
        <is>
          <t>5210</t>
        </is>
      </c>
      <c r="N4" s="355" t="n"/>
      <c r="O4" s="6" t="n"/>
      <c r="P4" s="6" t="n"/>
      <c r="Q4" s="6" t="n"/>
      <c r="R4" s="6" t="n"/>
      <c r="S4" s="6" t="n"/>
      <c r="T4" s="6" t="n"/>
      <c r="U4" s="351" t="n"/>
      <c r="V4" s="130" t="inlineStr">
        <is>
          <t>Su</t>
        </is>
      </c>
      <c r="W4" s="131" t="inlineStr">
        <is>
          <t>M</t>
        </is>
      </c>
      <c r="X4" s="131" t="inlineStr">
        <is>
          <t>Tu</t>
        </is>
      </c>
      <c r="Y4" s="131" t="inlineStr">
        <is>
          <t>W</t>
        </is>
      </c>
      <c r="Z4" s="131" t="inlineStr">
        <is>
          <t>Th</t>
        </is>
      </c>
      <c r="AA4" s="131" t="inlineStr">
        <is>
          <t>F</t>
        </is>
      </c>
      <c r="AB4" s="132" t="inlineStr">
        <is>
          <t>Sa</t>
        </is>
      </c>
      <c r="AC4" s="351" t="n"/>
      <c r="AD4" s="133" t="inlineStr">
        <is>
          <t>Overtime Options</t>
        </is>
      </c>
      <c r="AE4" s="351" t="n"/>
      <c r="AF4" s="351" t="n"/>
      <c r="AJ4" s="257" t="n"/>
    </row>
    <row r="5" ht="14.1" customHeight="1" s="348" thickBot="1">
      <c r="A5" s="351" t="n"/>
      <c r="B5" s="351" t="n"/>
      <c r="C5" s="337" t="n"/>
      <c r="D5" s="351" t="n"/>
      <c r="E5" s="351" t="n"/>
      <c r="F5" s="351" t="n"/>
      <c r="G5" s="6" t="n"/>
      <c r="H5" s="340" t="n"/>
      <c r="I5" s="351" t="n"/>
      <c r="J5" s="340" t="n"/>
      <c r="K5" s="344" t="inlineStr">
        <is>
          <t>Employee Name:</t>
        </is>
      </c>
      <c r="L5" s="359" t="n"/>
      <c r="M5" s="342" t="inlineStr">
        <is>
          <t>Gay, Fredline</t>
        </is>
      </c>
      <c r="N5" s="355" t="n"/>
      <c r="O5" s="337" t="n"/>
      <c r="P5" s="337" t="n"/>
      <c r="Q5" s="337" t="n"/>
      <c r="R5" s="337" t="n"/>
      <c r="S5" s="337" t="n"/>
      <c r="T5" s="337" t="n"/>
      <c r="U5" s="351" t="n"/>
      <c r="V5" s="263">
        <f>IF(MONTH($V$3)&lt;&gt;MONTH($V$3-WEEKDAY($V$3,1)+(ROW(V5)-ROW($V$5))*7+(COLUMN(V5)-COLUMN($V$5)+1)),"",$V$3-WEEKDAY($V$3,1)+(ROW(V5)-ROW($V$5))*7+(COLUMN(V5)-COLUMN($V$5)+1))</f>
        <v/>
      </c>
      <c r="W5" s="263">
        <f>IF(MONTH($V$3)&lt;&gt;MONTH($V$3-WEEKDAY($V$3,1)+(ROW(W5)-ROW($V$5))*7+(COLUMN(W5)-COLUMN($V$5)+1)),"",$V$3-WEEKDAY($V$3,1)+(ROW(W5)-ROW($V$5))*7+(COLUMN(W5)-COLUMN($V$5)+1))</f>
        <v/>
      </c>
      <c r="X5" s="263">
        <f>IF(MONTH($V$3)&lt;&gt;MONTH($V$3-WEEKDAY($V$3,1)+(ROW(X5)-ROW($V$5))*7+(COLUMN(X5)-COLUMN($V$5)+1)),"",$V$3-WEEKDAY($V$3,1)+(ROW(X5)-ROW($V$5))*7+(COLUMN(X5)-COLUMN($V$5)+1))</f>
        <v/>
      </c>
      <c r="Y5" s="263">
        <f>IF(MONTH($V$3)&lt;&gt;MONTH($V$3-WEEKDAY($V$3,1)+(ROW(Y5)-ROW($V$5))*7+(COLUMN(Y5)-COLUMN($V$5)+1)),"",$V$3-WEEKDAY($V$3,1)+(ROW(Y5)-ROW($V$5))*7+(COLUMN(Y5)-COLUMN($V$5)+1))</f>
        <v/>
      </c>
      <c r="Z5" s="263">
        <f>IF(MONTH($V$3)&lt;&gt;MONTH($V$3-WEEKDAY($V$3,1)+(ROW(Z5)-ROW($V$5))*7+(COLUMN(Z5)-COLUMN($V$5)+1)),"",$V$3-WEEKDAY($V$3,1)+(ROW(Z5)-ROW($V$5))*7+(COLUMN(Z5)-COLUMN($V$5)+1))</f>
        <v/>
      </c>
      <c r="AA5" s="263">
        <f>IF(MONTH($V$3)&lt;&gt;MONTH($V$3-WEEKDAY($V$3,1)+(ROW(AA5)-ROW($V$5))*7+(COLUMN(AA5)-COLUMN($V$5)+1)),"",$V$3-WEEKDAY($V$3,1)+(ROW(AA5)-ROW($V$5))*7+(COLUMN(AA5)-COLUMN($V$5)+1))</f>
        <v/>
      </c>
      <c r="AB5" s="263">
        <f>IF(MONTH($V$3)&lt;&gt;MONTH($V$3-WEEKDAY($V$3,1)+(ROW(AB5)-ROW($V$5))*7+(COLUMN(AB5)-COLUMN($V$5)+1)),"",$V$3-WEEKDAY($V$3,1)+(ROW(AB5)-ROW($V$5))*7+(COLUMN(AB5)-COLUMN($V$5)+1))</f>
        <v/>
      </c>
      <c r="AC5" s="351" t="n"/>
      <c r="AD5" s="351" t="n"/>
      <c r="AE5" s="3" t="b">
        <v>1</v>
      </c>
      <c r="AF5" s="258" t="n"/>
      <c r="AJ5" s="350" t="n"/>
      <c r="AK5" s="350" t="n"/>
      <c r="AL5" s="350" t="n"/>
    </row>
    <row r="6" ht="14.1" customHeight="1" s="348" thickBot="1">
      <c r="A6" s="351" t="n"/>
      <c r="B6" s="351" t="n"/>
      <c r="C6" s="337" t="inlineStr">
        <is>
          <t xml:space="preserve">120 Peter Rose St </t>
        </is>
      </c>
      <c r="D6" s="351" t="n"/>
      <c r="E6" s="351" t="n"/>
      <c r="F6" s="351" t="n"/>
      <c r="G6" s="6" t="n"/>
      <c r="H6" s="6" t="n"/>
      <c r="I6" s="6" t="n"/>
      <c r="J6" s="6" t="n"/>
      <c r="K6" s="6" t="n"/>
      <c r="L6" s="6" t="n"/>
      <c r="M6" s="339" t="inlineStr">
        <is>
          <t>Armed or unarmed</t>
        </is>
      </c>
      <c r="N6" s="360" t="n"/>
      <c r="O6" s="135" t="inlineStr">
        <is>
          <t>Unarmed</t>
        </is>
      </c>
      <c r="P6" s="6" t="n"/>
      <c r="Q6" s="6" t="n"/>
      <c r="R6" s="6" t="n"/>
      <c r="S6" s="6" t="n"/>
      <c r="T6" s="6" t="n"/>
      <c r="U6" s="351" t="n"/>
      <c r="V6" s="263">
        <f>IF(MONTH($V$3)&lt;&gt;MONTH($V$3-WEEKDAY($V$3,1)+(ROW(V6)-ROW($V$5))*7+(COLUMN(V6)-COLUMN($V$5)+1)),"",$V$3-WEEKDAY($V$3,1)+(ROW(V6)-ROW($V$5))*7+(COLUMN(V6)-COLUMN($V$5)+1))</f>
        <v/>
      </c>
      <c r="W6" s="263">
        <f>IF(MONTH($V$3)&lt;&gt;MONTH($V$3-WEEKDAY($V$3,1)+(ROW(W6)-ROW($V$5))*7+(COLUMN(W6)-COLUMN($V$5)+1)),"",$V$3-WEEKDAY($V$3,1)+(ROW(W6)-ROW($V$5))*7+(COLUMN(W6)-COLUMN($V$5)+1))</f>
        <v/>
      </c>
      <c r="X6" s="263">
        <f>IF(MONTH($V$3)&lt;&gt;MONTH($V$3-WEEKDAY($V$3,1)+(ROW(X6)-ROW($V$5))*7+(COLUMN(X6)-COLUMN($V$5)+1)),"",$V$3-WEEKDAY($V$3,1)+(ROW(X6)-ROW($V$5))*7+(COLUMN(X6)-COLUMN($V$5)+1))</f>
        <v/>
      </c>
      <c r="Y6" s="263">
        <f>IF(MONTH($V$3)&lt;&gt;MONTH($V$3-WEEKDAY($V$3,1)+(ROW(Y6)-ROW($V$5))*7+(COLUMN(Y6)-COLUMN($V$5)+1)),"",$V$3-WEEKDAY($V$3,1)+(ROW(Y6)-ROW($V$5))*7+(COLUMN(Y6)-COLUMN($V$5)+1))</f>
        <v/>
      </c>
      <c r="Z6" s="263">
        <f>IF(MONTH($V$3)&lt;&gt;MONTH($V$3-WEEKDAY($V$3,1)+(ROW(Z6)-ROW($V$5))*7+(COLUMN(Z6)-COLUMN($V$5)+1)),"",$V$3-WEEKDAY($V$3,1)+(ROW(Z6)-ROW($V$5))*7+(COLUMN(Z6)-COLUMN($V$5)+1))</f>
        <v/>
      </c>
      <c r="AA6" s="263">
        <f>IF(MONTH($V$3)&lt;&gt;MONTH($V$3-WEEKDAY($V$3,1)+(ROW(AA6)-ROW($V$5))*7+(COLUMN(AA6)-COLUMN($V$5)+1)),"",$V$3-WEEKDAY($V$3,1)+(ROW(AA6)-ROW($V$5))*7+(COLUMN(AA6)-COLUMN($V$5)+1))</f>
        <v/>
      </c>
      <c r="AB6" s="263">
        <f>IF(MONTH($V$3)&lt;&gt;MONTH($V$3-WEEKDAY($V$3,1)+(ROW(AB6)-ROW($V$5))*7+(COLUMN(AB6)-COLUMN($V$5)+1)),"",$V$3-WEEKDAY($V$3,1)+(ROW(AB6)-ROW($V$5))*7+(COLUMN(AB6)-COLUMN($V$5)+1))</f>
        <v/>
      </c>
      <c r="AC6" s="351" t="n"/>
      <c r="AD6" s="136" t="inlineStr">
        <is>
          <t>After:</t>
        </is>
      </c>
      <c r="AE6" s="264" t="n">
        <v>8</v>
      </c>
      <c r="AF6" s="258" t="n"/>
      <c r="AJ6" s="350" t="n"/>
      <c r="AL6" s="251" t="n"/>
    </row>
    <row r="7" ht="14.1" customHeight="1" s="348" thickBot="1">
      <c r="A7" s="351" t="n"/>
      <c r="B7" s="351" t="n"/>
      <c r="C7" s="337" t="inlineStr">
        <is>
          <t>Queenstown</t>
        </is>
      </c>
      <c r="D7" s="351" t="n"/>
      <c r="E7" s="351" t="n"/>
      <c r="F7" s="351" t="n"/>
      <c r="G7" s="6" t="n"/>
      <c r="H7" s="340" t="n"/>
      <c r="I7" s="351" t="n"/>
      <c r="J7" s="340" t="n"/>
      <c r="K7" s="340" t="n"/>
      <c r="L7" s="340" t="n"/>
      <c r="M7" s="338" t="inlineStr">
        <is>
          <t>Agency</t>
        </is>
      </c>
      <c r="N7" s="361" t="n"/>
      <c r="O7" s="7" t="inlineStr">
        <is>
          <t>Caricom</t>
        </is>
      </c>
      <c r="P7" s="6" t="n"/>
      <c r="Q7" s="6" t="n"/>
      <c r="R7" s="6" t="n"/>
      <c r="S7" s="6" t="n"/>
      <c r="T7" s="6" t="n"/>
      <c r="U7" s="351" t="n"/>
      <c r="V7" s="263">
        <f>IF(MONTH($V$3)&lt;&gt;MONTH($V$3-WEEKDAY($V$3,1)+(ROW(V7)-ROW($V$5))*7+(COLUMN(V7)-COLUMN($V$5)+1)),"",$V$3-WEEKDAY($V$3,1)+(ROW(V7)-ROW($V$5))*7+(COLUMN(V7)-COLUMN($V$5)+1))</f>
        <v/>
      </c>
      <c r="W7" s="263">
        <f>IF(MONTH($V$3)&lt;&gt;MONTH($V$3-WEEKDAY($V$3,1)+(ROW(W7)-ROW($V$5))*7+(COLUMN(W7)-COLUMN($V$5)+1)),"",$V$3-WEEKDAY($V$3,1)+(ROW(W7)-ROW($V$5))*7+(COLUMN(W7)-COLUMN($V$5)+1))</f>
        <v/>
      </c>
      <c r="X7" s="263">
        <f>IF(MONTH($V$3)&lt;&gt;MONTH($V$3-WEEKDAY($V$3,1)+(ROW(X7)-ROW($V$5))*7+(COLUMN(X7)-COLUMN($V$5)+1)),"",$V$3-WEEKDAY($V$3,1)+(ROW(X7)-ROW($V$5))*7+(COLUMN(X7)-COLUMN($V$5)+1))</f>
        <v/>
      </c>
      <c r="Y7" s="263">
        <f>IF(MONTH($V$3)&lt;&gt;MONTH($V$3-WEEKDAY($V$3,1)+(ROW(Y7)-ROW($V$5))*7+(COLUMN(Y7)-COLUMN($V$5)+1)),"",$V$3-WEEKDAY($V$3,1)+(ROW(Y7)-ROW($V$5))*7+(COLUMN(Y7)-COLUMN($V$5)+1))</f>
        <v/>
      </c>
      <c r="Z7" s="263">
        <f>IF(MONTH($V$3)&lt;&gt;MONTH($V$3-WEEKDAY($V$3,1)+(ROW(Z7)-ROW($V$5))*7+(COLUMN(Z7)-COLUMN($V$5)+1)),"",$V$3-WEEKDAY($V$3,1)+(ROW(Z7)-ROW($V$5))*7+(COLUMN(Z7)-COLUMN($V$5)+1))</f>
        <v/>
      </c>
      <c r="AA7" s="263">
        <f>IF(MONTH($V$3)&lt;&gt;MONTH($V$3-WEEKDAY($V$3,1)+(ROW(AA7)-ROW($V$5))*7+(COLUMN(AA7)-COLUMN($V$5)+1)),"",$V$3-WEEKDAY($V$3,1)+(ROW(AA7)-ROW($V$5))*7+(COLUMN(AA7)-COLUMN($V$5)+1))</f>
        <v/>
      </c>
      <c r="AB7" s="263">
        <f>IF(MONTH($V$3)&lt;&gt;MONTH($V$3-WEEKDAY($V$3,1)+(ROW(AB7)-ROW($V$5))*7+(COLUMN(AB7)-COLUMN($V$5)+1)),"",$V$3-WEEKDAY($V$3,1)+(ROW(AB7)-ROW($V$5))*7+(COLUMN(AB7)-COLUMN($V$5)+1))</f>
        <v/>
      </c>
      <c r="AC7" s="351" t="n"/>
      <c r="AD7" s="351" t="n"/>
      <c r="AE7" s="351" t="n"/>
      <c r="AF7" s="258" t="n"/>
      <c r="AJ7" s="350" t="n"/>
      <c r="AL7" s="251" t="n"/>
    </row>
    <row r="8">
      <c r="A8" s="351" t="n"/>
      <c r="B8" s="351" t="n"/>
      <c r="C8" s="337" t="inlineStr">
        <is>
          <t>Georgetown, Guyana</t>
        </is>
      </c>
      <c r="D8" s="351" t="n"/>
      <c r="E8" s="351" t="n"/>
      <c r="F8" s="351" t="n"/>
      <c r="G8" s="6" t="n"/>
      <c r="H8" s="6" t="n"/>
      <c r="I8" s="6" t="n"/>
      <c r="J8" s="6" t="n"/>
      <c r="K8" s="6" t="n"/>
      <c r="L8" s="6" t="n"/>
      <c r="M8" s="341" t="n"/>
      <c r="N8" s="351" t="n"/>
      <c r="O8" s="351" t="n"/>
      <c r="P8" s="6" t="n"/>
      <c r="Q8" s="6" t="n"/>
      <c r="R8" s="6" t="n"/>
      <c r="S8" s="6" t="n"/>
      <c r="T8" s="6" t="n"/>
      <c r="U8" s="351" t="n"/>
      <c r="V8" s="263">
        <f>IF(MONTH($V$3)&lt;&gt;MONTH($V$3-WEEKDAY($V$3,1)+(ROW(V8)-ROW($V$5))*7+(COLUMN(V8)-COLUMN($V$5)+1)),"",$V$3-WEEKDAY($V$3,1)+(ROW(V8)-ROW($V$5))*7+(COLUMN(V8)-COLUMN($V$5)+1))</f>
        <v/>
      </c>
      <c r="W8" s="263">
        <f>IF(MONTH($V$3)&lt;&gt;MONTH($V$3-WEEKDAY($V$3,1)+(ROW(W8)-ROW($V$5))*7+(COLUMN(W8)-COLUMN($V$5)+1)),"",$V$3-WEEKDAY($V$3,1)+(ROW(W8)-ROW($V$5))*7+(COLUMN(W8)-COLUMN($V$5)+1))</f>
        <v/>
      </c>
      <c r="X8" s="263">
        <f>IF(MONTH($V$3)&lt;&gt;MONTH($V$3-WEEKDAY($V$3,1)+(ROW(X8)-ROW($V$5))*7+(COLUMN(X8)-COLUMN($V$5)+1)),"",$V$3-WEEKDAY($V$3,1)+(ROW(X8)-ROW($V$5))*7+(COLUMN(X8)-COLUMN($V$5)+1))</f>
        <v/>
      </c>
      <c r="Y8" s="263">
        <f>IF(MONTH($V$3)&lt;&gt;MONTH($V$3-WEEKDAY($V$3,1)+(ROW(Y8)-ROW($V$5))*7+(COLUMN(Y8)-COLUMN($V$5)+1)),"",$V$3-WEEKDAY($V$3,1)+(ROW(Y8)-ROW($V$5))*7+(COLUMN(Y8)-COLUMN($V$5)+1))</f>
        <v/>
      </c>
      <c r="Z8" s="263">
        <f>IF(MONTH($V$3)&lt;&gt;MONTH($V$3-WEEKDAY($V$3,1)+(ROW(Z8)-ROW($V$5))*7+(COLUMN(Z8)-COLUMN($V$5)+1)),"",$V$3-WEEKDAY($V$3,1)+(ROW(Z8)-ROW($V$5))*7+(COLUMN(Z8)-COLUMN($V$5)+1))</f>
        <v/>
      </c>
      <c r="AA8" s="263">
        <f>IF(MONTH($V$3)&lt;&gt;MONTH($V$3-WEEKDAY($V$3,1)+(ROW(AA8)-ROW($V$5))*7+(COLUMN(AA8)-COLUMN($V$5)+1)),"",$V$3-WEEKDAY($V$3,1)+(ROW(AA8)-ROW($V$5))*7+(COLUMN(AA8)-COLUMN($V$5)+1))</f>
        <v/>
      </c>
      <c r="AB8" s="263">
        <f>IF(MONTH($V$3)&lt;&gt;MONTH($V$3-WEEKDAY($V$3,1)+(ROW(AB8)-ROW($V$5))*7+(COLUMN(AB8)-COLUMN($V$5)+1)),"",$V$3-WEEKDAY($V$3,1)+(ROW(AB8)-ROW($V$5))*7+(COLUMN(AB8)-COLUMN($V$5)+1))</f>
        <v/>
      </c>
      <c r="AC8" s="351" t="n"/>
      <c r="AD8" s="351" t="n"/>
      <c r="AE8" s="3" t="b">
        <v>1</v>
      </c>
      <c r="AF8" s="258" t="n"/>
      <c r="AJ8" s="350" t="n"/>
      <c r="AL8" s="251" t="n"/>
    </row>
    <row r="9">
      <c r="A9" s="351" t="n"/>
      <c r="B9" s="351" t="n"/>
      <c r="C9" s="337" t="n"/>
      <c r="D9" s="337" t="n"/>
      <c r="E9" s="337" t="n"/>
      <c r="F9" s="337" t="n"/>
      <c r="G9" s="6" t="n"/>
      <c r="H9" s="6" t="n"/>
      <c r="I9" s="6" t="n"/>
      <c r="J9" s="6" t="n"/>
      <c r="K9" s="6" t="n"/>
      <c r="L9" s="6" t="n"/>
      <c r="M9" s="137" t="n"/>
      <c r="N9" s="137" t="n"/>
      <c r="O9" s="6" t="n"/>
      <c r="P9" s="6" t="n"/>
      <c r="Q9" s="6" t="n"/>
      <c r="R9" s="6" t="n"/>
      <c r="S9" s="6" t="n"/>
      <c r="T9" s="6" t="n"/>
      <c r="U9" s="351" t="n"/>
      <c r="V9" s="265" t="n"/>
      <c r="W9" s="265" t="n"/>
      <c r="X9" s="265" t="n"/>
      <c r="Y9" s="265" t="n"/>
      <c r="Z9" s="265" t="n"/>
      <c r="AA9" s="265" t="n"/>
      <c r="AB9" s="265" t="n"/>
      <c r="AC9" s="351" t="n"/>
      <c r="AD9" s="351" t="n"/>
      <c r="AE9" s="3" t="n"/>
      <c r="AF9" s="351" t="n"/>
      <c r="AJ9" s="350" t="n"/>
      <c r="AL9" s="251" t="n"/>
    </row>
    <row r="10">
      <c r="A10" s="351" t="n"/>
      <c r="B10" s="351" t="n"/>
      <c r="C10" s="337" t="inlineStr">
        <is>
          <t>592-223-7560</t>
        </is>
      </c>
      <c r="D10" s="351" t="n"/>
      <c r="E10" s="351" t="n"/>
      <c r="F10" s="351" t="n"/>
      <c r="G10" s="6" t="n"/>
      <c r="H10" s="340" t="n"/>
      <c r="I10" s="351" t="n"/>
      <c r="J10" s="340" t="n"/>
      <c r="K10" s="330" t="inlineStr">
        <is>
          <t>Week Starting:</t>
        </is>
      </c>
      <c r="L10" s="351" t="n"/>
      <c r="M10" s="335" t="n">
        <v>45977</v>
      </c>
      <c r="N10" s="362" t="n"/>
      <c r="O10" s="6" t="n"/>
      <c r="P10" s="6" t="n"/>
      <c r="Q10" s="6" t="n"/>
      <c r="R10" s="6" t="n"/>
      <c r="S10" s="6" t="n"/>
      <c r="T10" s="138" t="inlineStr">
        <is>
          <t>[42]</t>
        </is>
      </c>
      <c r="U10" s="351" t="n"/>
      <c r="V10" s="263">
        <f>IF(MONTH($V$3)&lt;&gt;MONTH($V$3-WEEKDAY($V$3,1)+(ROW(V10)-ROW($V$5))*7+(COLUMN(V10)-COLUMN($V$5)+1)),"",$V$3-WEEKDAY($V$3,1)+(ROW(V10)-ROW($V$5))*7+(COLUMN(V10)-COLUMN($V$5)+1))</f>
        <v/>
      </c>
      <c r="W10" s="263">
        <f>IF(MONTH($V$3)&lt;&gt;MONTH($V$3-WEEKDAY($V$3,1)+(ROW(W10)-ROW($V$5))*7+(COLUMN(W10)-COLUMN($V$5)+1)),"",$V$3-WEEKDAY($V$3,1)+(ROW(W10)-ROW($V$5))*7+(COLUMN(W10)-COLUMN($V$5)+1))</f>
        <v/>
      </c>
      <c r="X10" s="263">
        <f>IF(MONTH($V$3)&lt;&gt;MONTH($V$3-WEEKDAY($V$3,1)+(ROW(X10)-ROW($V$5))*7+(COLUMN(X10)-COLUMN($V$5)+1)),"",$V$3-WEEKDAY($V$3,1)+(ROW(X10)-ROW($V$5))*7+(COLUMN(X10)-COLUMN($V$5)+1))</f>
        <v/>
      </c>
      <c r="Y10" s="263">
        <f>IF(MONTH($V$3)&lt;&gt;MONTH($V$3-WEEKDAY($V$3,1)+(ROW(Y10)-ROW($V$5))*7+(COLUMN(Y10)-COLUMN($V$5)+1)),"",$V$3-WEEKDAY($V$3,1)+(ROW(Y10)-ROW($V$5))*7+(COLUMN(Y10)-COLUMN($V$5)+1))</f>
        <v/>
      </c>
      <c r="Z10" s="263">
        <f>IF(MONTH($V$3)&lt;&gt;MONTH($V$3-WEEKDAY($V$3,1)+(ROW(Z10)-ROW($V$5))*7+(COLUMN(Z10)-COLUMN($V$5)+1)),"",$V$3-WEEKDAY($V$3,1)+(ROW(Z10)-ROW($V$5))*7+(COLUMN(Z10)-COLUMN($V$5)+1))</f>
        <v/>
      </c>
      <c r="AA10" s="263">
        <f>IF(MONTH($V$3)&lt;&gt;MONTH($V$3-WEEKDAY($V$3,1)+(ROW(AA10)-ROW($V$5))*7+(COLUMN(AA10)-COLUMN($V$5)+1)),"",$V$3-WEEKDAY($V$3,1)+(ROW(AA10)-ROW($V$5))*7+(COLUMN(AA10)-COLUMN($V$5)+1))</f>
        <v/>
      </c>
      <c r="AB10" s="263">
        <f>IF(MONTH($V$3)&lt;&gt;MONTH($V$3-WEEKDAY($V$3,1)+(ROW(AB10)-ROW($V$5))*7+(COLUMN(AB10)-COLUMN($V$5)+1)),"",$V$3-WEEKDAY($V$3,1)+(ROW(AB10)-ROW($V$5))*7+(COLUMN(AB10)-COLUMN($V$5)+1))</f>
        <v/>
      </c>
      <c r="AC10" s="351" t="n"/>
      <c r="AD10" s="136" t="inlineStr">
        <is>
          <t>After:</t>
        </is>
      </c>
      <c r="AE10" s="264" t="n">
        <v>40</v>
      </c>
      <c r="AF10" s="250" t="n"/>
    </row>
    <row r="11" ht="15.75" customHeight="1" s="348" thickBot="1">
      <c r="A11" s="351" t="n"/>
      <c r="B11" s="351" t="n"/>
      <c r="C11" s="6" t="n"/>
      <c r="D11" s="6" t="n"/>
      <c r="E11" s="6" t="n"/>
      <c r="F11" s="6" t="n"/>
      <c r="G11" s="6" t="n"/>
      <c r="H11" s="6" t="n"/>
      <c r="I11" s="6" t="n"/>
      <c r="J11" s="6" t="n"/>
      <c r="K11" s="259" t="inlineStr">
        <is>
          <t>Carry Forward Hrs:</t>
        </is>
      </c>
      <c r="L11" s="248" t="n">
        <v>38.24</v>
      </c>
      <c r="M11" s="6" t="n"/>
      <c r="N11" s="6" t="n"/>
      <c r="O11" s="6" t="n"/>
      <c r="P11" s="6" t="n"/>
      <c r="Q11" s="6" t="n"/>
      <c r="R11" s="6" t="n"/>
      <c r="S11" s="6" t="n"/>
      <c r="T11" s="6" t="n"/>
      <c r="U11" s="351" t="n"/>
      <c r="V11" s="263">
        <f>IF(MONTH($V$3)&lt;&gt;MONTH($V$3-WEEKDAY($V$3,1)+(ROW(V11)-ROW($V$5))*7+(COLUMN(V11)-COLUMN($V$5)+1)),"",$V$3-WEEKDAY($V$3,1)+(ROW(V11)-ROW($V$5))*7+(COLUMN(V11)-COLUMN($V$5)+1))</f>
        <v/>
      </c>
      <c r="W11" s="263">
        <f>IF(MONTH($V$3)&lt;&gt;MONTH($V$3-WEEKDAY($V$3,1)+(ROW(W11)-ROW($V$5))*7+(COLUMN(W11)-COLUMN($V$5)+1)),"",$V$3-WEEKDAY($V$3,1)+(ROW(W11)-ROW($V$5))*7+(COLUMN(W11)-COLUMN($V$5)+1))</f>
        <v/>
      </c>
      <c r="X11" s="263">
        <f>IF(MONTH($V$3)&lt;&gt;MONTH($V$3-WEEKDAY($V$3,1)+(ROW(X11)-ROW($V$5))*7+(COLUMN(X11)-COLUMN($V$5)+1)),"",$V$3-WEEKDAY($V$3,1)+(ROW(X11)-ROW($V$5))*7+(COLUMN(X11)-COLUMN($V$5)+1))</f>
        <v/>
      </c>
      <c r="Y11" s="263">
        <f>IF(MONTH($V$3)&lt;&gt;MONTH($V$3-WEEKDAY($V$3,1)+(ROW(Y11)-ROW($V$5))*7+(COLUMN(Y11)-COLUMN($V$5)+1)),"",$V$3-WEEKDAY($V$3,1)+(ROW(Y11)-ROW($V$5))*7+(COLUMN(Y11)-COLUMN($V$5)+1))</f>
        <v/>
      </c>
      <c r="Z11" s="263">
        <f>IF(MONTH($V$3)&lt;&gt;MONTH($V$3-WEEKDAY($V$3,1)+(ROW(Z11)-ROW($V$5))*7+(COLUMN(Z11)-COLUMN($V$5)+1)),"",$V$3-WEEKDAY($V$3,1)+(ROW(Z11)-ROW($V$5))*7+(COLUMN(Z11)-COLUMN($V$5)+1))</f>
        <v/>
      </c>
      <c r="AA11" s="263">
        <f>IF(MONTH($V$3)&lt;&gt;MONTH($V$3-WEEKDAY($V$3,1)+(ROW(AA11)-ROW($V$5))*7+(COLUMN(AA11)-COLUMN($V$5)+1)),"",$V$3-WEEKDAY($V$3,1)+(ROW(AA11)-ROW($V$5))*7+(COLUMN(AA11)-COLUMN($V$5)+1))</f>
        <v/>
      </c>
      <c r="AB11" s="263">
        <f>IF(MONTH($V$3)&lt;&gt;MONTH($V$3-WEEKDAY($V$3,1)+(ROW(AB11)-ROW($V$5))*7+(COLUMN(AB11)-COLUMN($V$5)+1)),"",$V$3-WEEKDAY($V$3,1)+(ROW(AB11)-ROW($V$5))*7+(COLUMN(AB11)-COLUMN($V$5)+1))</f>
        <v/>
      </c>
      <c r="AC11" s="351" t="n"/>
      <c r="AD11" s="351" t="n"/>
      <c r="AE11" s="351" t="n"/>
      <c r="AF11" s="258" t="n"/>
      <c r="AJ11" s="252" t="n"/>
      <c r="AK11" s="252" t="n"/>
    </row>
    <row r="12" ht="27.75" customFormat="1" customHeight="1" s="2" thickBot="1">
      <c r="A12" s="266" t="inlineStr">
        <is>
          <t>Day Off</t>
        </is>
      </c>
      <c r="B12" s="267" t="inlineStr">
        <is>
          <t>Holiday Double</t>
        </is>
      </c>
      <c r="C12" s="139" t="inlineStr">
        <is>
          <t>Day of Week</t>
        </is>
      </c>
      <c r="D12" s="140" t="inlineStr">
        <is>
          <t>Time
In</t>
        </is>
      </c>
      <c r="E12" s="140" t="inlineStr">
        <is>
          <t>Time
Out</t>
        </is>
      </c>
      <c r="F12" s="141" t="n"/>
      <c r="G12" s="140" t="inlineStr">
        <is>
          <t>Time
In</t>
        </is>
      </c>
      <c r="H12" s="140" t="inlineStr">
        <is>
          <t>Time
Out</t>
        </is>
      </c>
      <c r="I12" s="142" t="inlineStr">
        <is>
          <t>Total
Hrs</t>
        </is>
      </c>
      <c r="J12" s="142" t="inlineStr">
        <is>
          <t>Location</t>
        </is>
      </c>
      <c r="K12" s="142" t="inlineStr">
        <is>
          <t>Supervisor</t>
        </is>
      </c>
      <c r="L12" s="142" t="inlineStr">
        <is>
          <t>Supervisor Approval</t>
        </is>
      </c>
      <c r="M12" s="140" t="inlineStr">
        <is>
          <t>Regular
Hrs</t>
        </is>
      </c>
      <c r="N12" s="140" t="inlineStr">
        <is>
          <t>Overtime
Hrs</t>
        </is>
      </c>
      <c r="O12" s="140" t="inlineStr">
        <is>
          <t>Hol Hrs</t>
        </is>
      </c>
      <c r="P12" s="140" t="inlineStr">
        <is>
          <t>Responsibilities</t>
        </is>
      </c>
      <c r="Q12" s="140" t="inlineStr">
        <is>
          <t>Risk</t>
        </is>
      </c>
      <c r="R12" s="140" t="inlineStr">
        <is>
          <t>Meals</t>
        </is>
      </c>
      <c r="S12" s="140" t="inlineStr">
        <is>
          <t>Vac Hrs</t>
        </is>
      </c>
      <c r="T12" s="143" t="inlineStr">
        <is>
          <t>Reason for Overtime</t>
        </is>
      </c>
      <c r="U12" s="144" t="inlineStr">
        <is>
          <t>Wkly Reg Avail</t>
        </is>
      </c>
      <c r="V12" s="351" t="inlineStr">
        <is>
          <t>Orig Reg</t>
        </is>
      </c>
      <c r="W12" s="351" t="inlineStr">
        <is>
          <t>Wkly OT Adj</t>
        </is>
      </c>
      <c r="X12" s="351" t="inlineStr">
        <is>
          <t>Week Start</t>
        </is>
      </c>
      <c r="Y12" s="351" t="inlineStr">
        <is>
          <t>Wk Hrs Before</t>
        </is>
      </c>
      <c r="Z12" s="351" t="n"/>
      <c r="AA12" s="351" t="n"/>
      <c r="AB12" s="351" t="n"/>
      <c r="AC12" s="351" t="n"/>
      <c r="AD12" s="351" t="n"/>
      <c r="AE12" s="351" t="n"/>
      <c r="AF12" s="351" t="n"/>
      <c r="AJ12" s="252" t="n"/>
      <c r="AK12" s="252" t="n"/>
    </row>
    <row r="13" hidden="1" ht="15.75" customHeight="1" s="348" thickBot="1">
      <c r="A13" s="268" t="n"/>
      <c r="B13" s="351" t="n"/>
      <c r="C13" s="145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146" t="n"/>
      <c r="U13" s="351" t="n"/>
      <c r="V13" s="351" t="n"/>
      <c r="W13" s="351" t="n"/>
      <c r="X13" s="351" t="n"/>
      <c r="Y13" s="351" t="n"/>
      <c r="Z13" s="351" t="n"/>
      <c r="AA13" s="351" t="n"/>
      <c r="AB13" s="351" t="n"/>
      <c r="AC13" s="351" t="n"/>
      <c r="AD13" s="351" t="n"/>
      <c r="AE13" s="351" t="n"/>
      <c r="AF13" s="351" t="n"/>
    </row>
    <row r="14" ht="24" customHeight="1" s="348" thickBot="1">
      <c r="A14" s="147" t="inlineStr">
        <is>
          <t>On Day</t>
        </is>
      </c>
      <c r="B14" s="269" t="n"/>
      <c r="C14" s="88">
        <f>M10</f>
        <v/>
      </c>
      <c r="D14" s="54" t="n"/>
      <c r="E14" s="148">
        <f>IF(D14="", "",
 IF(D14=TIME(0,0,0), 0,
 IF(AND(D14&gt;=TIME(0,0,1), D14&lt;=TIME(2,0,0)), TIME(7,0,0),
 IF(AND(D14&gt;=TIME(6,0,0), D14&lt;=TIME(8,0,0)), TIME(12,0,0),
 IF(AND(D14&gt;TIME(8,0,0), D14&lt;=TIME(13,59,0)), TIME(15,0,0),
 IF(AND(D14&gt;=TIME(14,0,0), D14&lt;=TIME(17,59,0)), TIME(21,0,0),
 IF(AND(D14&gt;=TIME(18,0,0), D14&lt;=TIME(21,59,0)), TIME(0,0,0),
 IF(AND(D14&gt;=TIME(22,0,0), D14&lt;=TIME(23,59,59)), TIME(7,0,0), ""))))))))</f>
        <v/>
      </c>
      <c r="F14" s="149" t="n"/>
      <c r="G14" s="148">
        <f>IF(AND(D14&gt;=TIME(6,0,0),D14&lt;=TIME(8,0,0)),E14,"")</f>
        <v/>
      </c>
      <c r="H14" s="54" t="n"/>
      <c r="I14" s="55">
        <f>ROUND(IF(OR(D14="",E14="",E14=0),0,IF(H14="",MOD(E14-D14,1)*24,MOD(H14-D14,1)*24)),2)</f>
        <v/>
      </c>
      <c r="J14" s="150" t="n"/>
      <c r="K14" s="270" t="n"/>
      <c r="L14" s="271" t="n"/>
      <c r="M14" s="272">
        <f>MAX(0,V14-W14)</f>
        <v/>
      </c>
      <c r="N14" s="56">
        <f>(IF(OR($C14="",$D14=""),0,
 IF(OR($A14="Holiday",$A15="Holiday"),
    IF(ISNUMBER(MATCH(TRIM($B14),{"Phagwah","Good Friday","Easter Monday","Labour Day","Christmas","Eid ul Azha","Romans-2","Globe-12","Neptune P1"},0)),0,$I14),
 IF(AND(NOT(OR($A14="Annual Leave",$A15="Annual Leave")),$A14="Off day"),$I14,
  MAX(0,$I14-$V14)
  ))))+W14</f>
        <v/>
      </c>
      <c r="O14" s="56">
        <f>IF(AND(OR($A14="Holiday",$A15="Holiday"),
        ISNUMBER(MATCH(TRIM($B14),{"Phagwah","Good Friday","Easter Monday","Labour Day","Christmas","Eid ul Azha","Romans-2","Globe-12","Neptune P1"},0))),
   $I14,0)</f>
        <v/>
      </c>
      <c r="P14" s="56">
        <f>IF(OR($O$7="Canteen",$O$7="Head Office"),0,IF($I14&lt;=0,0,IF(OR(OR(TRIM($J14)="Hebrews",TRIM($J14)="Romans",TRIM($J14)="Romans-2",TRIM($J14)="Globe",TRIM($J14)="Globe-12",TRIM($J14)="Neptune P1"),AND($I15&gt;0,OR(TRIM($J15)="Hebrews",TRIM($J15)="Romans",TRIM($J15)="Romans-2",TRIM($J15)="Globe",TRIM($J15)="Globe-12",TRIM($J15)="Neptune P1"))),1,0)))</f>
        <v/>
      </c>
      <c r="Q14" s="57" t="n"/>
      <c r="R14" s="56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IF($I14&gt;0,1,0),
      0
   ),
0))</f>
        <v/>
      </c>
      <c r="S14" s="56">
        <f>IF(OR($A14="Annual Leave",$A15="Annual Leave"),IF($A14="Annual Leave",8,0),0)</f>
        <v/>
      </c>
      <c r="T14" s="58" t="n"/>
      <c r="U14" s="144">
        <f>MAX(0,40-Y14)</f>
        <v/>
      </c>
      <c r="V14" s="151">
        <f>IF(OR($C14="",$D14=""),0,
 IF(OR($A14="Holiday",$A15="Holiday"),0,
 IF(AND(NOT(OR($A14="Annual Leave",$A15="Annual Leave")),$A14="Off day"),0,
  IF($I14+$I15&gt;=8,IF($I14&gt;=8,8,$I14),$I14)
  )))</f>
        <v/>
      </c>
      <c r="W14" s="151">
        <f>MAX(0,V14-U14)</f>
        <v/>
      </c>
      <c r="X14" s="151">
        <f>IF(C14="","",C14-WEEKDAY(C14,1)+1)</f>
        <v/>
      </c>
      <c r="Y14" s="151">
        <f>IF(X14=X14,$L$11,0)</f>
        <v/>
      </c>
      <c r="Z14" s="151" t="n"/>
      <c r="AA14" s="151" t="n"/>
      <c r="AB14" s="151" t="n"/>
      <c r="AC14" s="351" t="n"/>
      <c r="AD14" s="351" t="n"/>
      <c r="AE14" s="351" t="n"/>
      <c r="AF14" s="351" t="n"/>
    </row>
    <row r="15" ht="24" customHeight="1" s="348" thickBot="1">
      <c r="A15" s="147" t="inlineStr">
        <is>
          <t>On Day</t>
        </is>
      </c>
      <c r="B15" s="269" t="n"/>
      <c r="C15" s="89">
        <f>C14</f>
        <v/>
      </c>
      <c r="D15" s="59" t="n"/>
      <c r="E15" s="152">
        <f>IF(D15="", "",
 IF(D15=TIME(0,0,0), 0,
 IF(AND(D15&gt;=TIME(0,0,1), D15&lt;=TIME(2,0,0)), TIME(7,0,0),
 IF(AND(D15&gt;=TIME(6,0,0), D15&lt;=TIME(8,0,0)), TIME(12,0,0),
 IF(AND(D15&gt;TIME(8,0,0), D15&lt;=TIME(13,59,0)), TIME(15,0,0),
 IF(AND(D15&gt;=TIME(14,0,0), D15&lt;=TIME(17,59,0)), TIME(21,0,0),
 IF(AND(D15&gt;=TIME(18,0,0), D15&lt;=TIME(21,59,0)), TIME(0,0,0),
 IF(AND(D15&gt;=TIME(22,0,0), D15&lt;=TIME(23,59,59)), TIME(7,0,0), ""))))))))</f>
        <v/>
      </c>
      <c r="F15" s="153" t="n"/>
      <c r="G15" s="152">
        <f>IF(AND(D15&gt;=TIME(6,0,0),D15&lt;=TIME(8,0,0)),E15,"")</f>
        <v/>
      </c>
      <c r="H15" s="59" t="n"/>
      <c r="I15" s="60">
        <f>ROUND(IF(OR(D15="",E15="",E15=0),0,IF(H15="",MOD(E15-D15,1)*24,MOD(H15-D15,1)*24)),2)</f>
        <v/>
      </c>
      <c r="J15" s="150" t="n"/>
      <c r="K15" s="270" t="n"/>
      <c r="L15" s="271" t="n"/>
      <c r="M15" s="272">
        <f>MAX(0,V15-W15)</f>
        <v/>
      </c>
      <c r="N15" s="61">
        <f>(IF(OR($C15="",$D15=""),0,
 IF(OR($A14="Holiday",$A15="Holiday"),
    IF(ISNUMBER(MATCH(TRIM($B15),{"Phagwah","Good Friday","Easter Monday","Labour Day","Christmas","Eid ul Azha","Romans-2","Globe-12","Neptune P1"},0)),0,$I15),
 IF(AND(NOT(OR($A14="Annual Leave",$A15="Annual Leave")),$A15="Off day"),$I15,
  MAX(0,$I15-$V15)
  ))))+W15</f>
        <v/>
      </c>
      <c r="O15" s="61">
        <f>IF(AND(OR($A14="Holiday",$A15="Holiday"),
        ISNUMBER(MATCH(TRIM($B15),{"Phagwah","Good Friday","Easter Monday","Labour Day","Christmas","Eid ul Azha","Romans-2","Globe-12","Neptune P1"},0))),
   $I15,0)</f>
        <v/>
      </c>
      <c r="P15" s="61">
        <f>IF(OR($O$7="Canteen",$O$7="Head Office"),0,IF($I15&lt;=0,0,IF(AND($I14&lt;=0,OR(TRIM($J15)="Hebrews",TRIM($J15)="Romans",TRIM($J15)="Romans-2",TRIM($J15)="Globe",TRIM($J15)="Globe-12",TRIM($J15)="Neptune P1")),1,0)))</f>
        <v/>
      </c>
      <c r="Q15" s="62" t="n"/>
      <c r="R15" s="61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IF(AND($I14=0,$I15&gt;0),1,0),
      0
   ),
0))</f>
        <v/>
      </c>
      <c r="S15" s="61">
        <f>IF(OR($A14="Annual Leave",$A15="Annual Leave"),IF(AND($A14&lt;&gt;"Annual Leave",$A15="Annual Leave"),8,0),0)</f>
        <v/>
      </c>
      <c r="T15" s="63" t="n"/>
      <c r="U15" s="144">
        <f>MAX(0,40-Y15)</f>
        <v/>
      </c>
      <c r="V15" s="151">
        <f>IF(OR($C15="",$D15=""),0,
 IF(OR($A14="Holiday",$A15="Holiday"),0,
 IF(AND(NOT(OR($A14="Annual Leave",$A15="Annual Leave")),$A15="Off day"),0,
  IF($I14+$I15&gt;=8,IF($I14&gt;=8,0,8-$I14),$I15)
  )))</f>
        <v/>
      </c>
      <c r="W15" s="151">
        <f>MAX(0,V15-U15)</f>
        <v/>
      </c>
      <c r="X15" s="151">
        <f>IF(C15="","",C15-WEEKDAY(C15,1)+1)</f>
        <v/>
      </c>
      <c r="Y15" s="151">
        <f>SUMPRODUCT(($X$14:$X14=X15)*(($V$14:$V14)+($O$14:$O14)))+IF(X15=X14,$L$11,0)</f>
        <v/>
      </c>
      <c r="Z15" s="151" t="n"/>
      <c r="AA15" s="151" t="n"/>
      <c r="AB15" s="151" t="n"/>
      <c r="AC15" s="351" t="n"/>
      <c r="AD15" s="351" t="n"/>
      <c r="AE15" s="351" t="n"/>
      <c r="AF15" s="351" t="n"/>
    </row>
    <row r="16" ht="24" customHeight="1" s="348" thickBot="1">
      <c r="A16" s="154" t="inlineStr">
        <is>
          <t>On Day</t>
        </is>
      </c>
      <c r="B16" s="273" t="n"/>
      <c r="C16" s="90">
        <f>C14+1</f>
        <v/>
      </c>
      <c r="D16" s="8" t="n"/>
      <c r="E16" s="155">
        <f>IF(D16="", "",
 IF(D16=TIME(0,0,0), 0,
 IF(AND(D16&gt;=TIME(0,0,1), D16&lt;=TIME(2,0,0)), TIME(7,0,0),
 IF(AND(D16&gt;=TIME(6,0,0), D16&lt;=TIME(8,0,0)), TIME(12,0,0),
 IF(AND(D16&gt;TIME(8,0,0), D16&lt;=TIME(13,59,0)), TIME(15,0,0),
 IF(AND(D16&gt;=TIME(14,0,0), D16&lt;=TIME(17,59,0)), TIME(21,0,0),
 IF(AND(D16&gt;=TIME(18,0,0), D16&lt;=TIME(21,59,0)), TIME(0,0,0),
 IF(AND(D16&gt;=TIME(22,0,0), D16&lt;=TIME(23,59,59)), TIME(7,0,0), ""))))))))</f>
        <v/>
      </c>
      <c r="F16" s="156" t="n"/>
      <c r="G16" s="155">
        <f>IF(AND(D16&gt;=TIME(6,0,0),D16&lt;=TIME(8,0,0)),E16,"")</f>
        <v/>
      </c>
      <c r="H16" s="8" t="n"/>
      <c r="I16" s="30">
        <f>ROUND(IF(OR(D16="",E16="",E16=0),0,IF(H16="",MOD(E16-D16,1)*24,MOD(H16-D16,1)*24)),2)</f>
        <v/>
      </c>
      <c r="J16" s="157" t="n"/>
      <c r="K16" s="274" t="n"/>
      <c r="L16" s="271" t="n"/>
      <c r="M16" s="275">
        <f>MAX(0,V16-W16)</f>
        <v/>
      </c>
      <c r="N16" s="9">
        <f>(IF(OR($C16="",$D16=""),0,
 IF(OR($A16="Holiday",$A17="Holiday"),
    IF(ISNUMBER(MATCH(TRIM($B16),{"Phagwah","Good Friday","Easter Monday","Labour Day","Christmas","Eid ul Azha","Romans-2","Globe-12","Neptune P1"},0)),0,$I16),
 IF(AND(NOT(OR($A16="Annual Leave",$A17="Annual Leave")),$A16="Off day"),$I16,
  MAX(0,$I16-$V16)
  ))))+W16</f>
        <v/>
      </c>
      <c r="O16" s="9">
        <f>IF(AND(OR($A16="Holiday",$A17="Holiday"),
        ISNUMBER(MATCH(TRIM($B16),{"Phagwah","Good Friday","Easter Monday","Labour Day","Christmas","Eid ul Azha","Romans-2","Globe-12","Neptune P1"},0))),
   $I16,0)</f>
        <v/>
      </c>
      <c r="P16" s="9">
        <f>IF(OR($O$7="Canteen",$O$7="Head Office"),0,IF($I16&lt;=0,0,IF(OR(OR(TRIM($J16)="Hebrews",TRIM($J16)="Romans",TRIM($J16)="Romans-2",TRIM($J16)="Globe",TRIM($J16)="Globe-12",TRIM($J16)="Neptune P1"),AND($I17&gt;0,OR(TRIM($J17)="Hebrews",TRIM($J17)="Romans",TRIM($J17)="Romans-2",TRIM($J17)="Globe",TRIM($J17)="Globe-12",TRIM($J17)="Neptune P1"))),1,0)))</f>
        <v/>
      </c>
      <c r="Q16" s="10" t="n"/>
      <c r="R16" s="9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IF($I16&gt;0,1,0),
      0
   ),
0))</f>
        <v/>
      </c>
      <c r="S16" s="9">
        <f>IF(OR($A16="Annual Leave",$A17="Annual Leave"),IF($A16="Annual Leave",8,0),0)</f>
        <v/>
      </c>
      <c r="T16" s="91" t="n"/>
      <c r="U16" s="144">
        <f>MAX(0,40-Y16)</f>
        <v/>
      </c>
      <c r="V16" s="351">
        <f>IF(OR($C16="",$D16=""),0,
 IF(OR($A16="Holiday",$A17="Holiday"),0,
 IF(AND(NOT(OR($A16="Annual Leave",$A17="Annual Leave")),$A16="Off day"),0,
  IF($I16+$I17&gt;=8,IF($I16&gt;=8,8,$I16),$I16)
  )))</f>
        <v/>
      </c>
      <c r="W16" s="351">
        <f>MAX(0,V16-U16)</f>
        <v/>
      </c>
      <c r="X16" s="351">
        <f>IF(C16="","",C16-WEEKDAY(C16,1)+1)</f>
        <v/>
      </c>
      <c r="Y16" s="351">
        <f>SUMPRODUCT(($X$14:$X15=X16)*(($V$14:$V15)+($O$14:$O15)))+IF(X16=X14,$L$11,0)</f>
        <v/>
      </c>
      <c r="Z16" s="351" t="n"/>
      <c r="AA16" s="351" t="n"/>
      <c r="AB16" s="351" t="n"/>
      <c r="AC16" s="351" t="n"/>
      <c r="AD16" s="351" t="n"/>
      <c r="AE16" s="351" t="n"/>
      <c r="AF16" s="351" t="n"/>
    </row>
    <row r="17" ht="24" customHeight="1" s="348" thickBot="1">
      <c r="A17" s="154" t="inlineStr">
        <is>
          <t>On Day</t>
        </is>
      </c>
      <c r="B17" s="273" t="n"/>
      <c r="C17" s="90">
        <f>C16</f>
        <v/>
      </c>
      <c r="D17" s="276" t="n"/>
      <c r="E17" s="277">
        <f>IF(D17="", "",
 IF(D17=TIME(0,0,0), 0,
 IF(AND(D17&gt;=TIME(0,0,1), D17&lt;=TIME(2,0,0)), TIME(7,0,0),
 IF(AND(D17&gt;=TIME(6,0,0), D17&lt;=TIME(8,0,0)), TIME(12,0,0),
 IF(AND(D17&gt;TIME(8,0,0), D17&lt;=TIME(13,59,0)), TIME(15,0,0),
 IF(AND(D17&gt;=TIME(14,0,0), D17&lt;=TIME(17,59,0)), TIME(21,0,0),
 IF(AND(D17&gt;=TIME(18,0,0), D17&lt;=TIME(21,59,0)), TIME(0,0,0),
 IF(AND(D17&gt;=TIME(22,0,0), D17&lt;=TIME(23,59,59)), TIME(7,0,0), ""))))))))</f>
        <v/>
      </c>
      <c r="F17" s="156" t="n"/>
      <c r="G17" s="277">
        <f>IF(AND(D17&gt;=TIME(6,0,0),D17&lt;=TIME(8,0,0)),E17,"")</f>
        <v/>
      </c>
      <c r="H17" s="276" t="n"/>
      <c r="I17" s="30">
        <f>ROUND(IF(OR(D17="",E17="",E17=0),0,IF(H17="",MOD(E17-D17,1)*24,MOD(H17-D17,1)*24)),2)</f>
        <v/>
      </c>
      <c r="J17" s="158" t="n"/>
      <c r="K17" s="274" t="n"/>
      <c r="L17" s="271" t="n"/>
      <c r="M17" s="275">
        <f>MAX(0,V17-W17)</f>
        <v/>
      </c>
      <c r="N17" s="278">
        <f>(IF(OR($C17="",$D17=""),0,
 IF(OR($A16="Holiday",$A17="Holiday"),
    IF(ISNUMBER(MATCH(TRIM($B17),{"Phagwah","Good Friday","Easter Monday","Labour Day","Christmas","Eid ul Azha","Romans-2","Globe-12","Neptune P1"},0)),0,$I17),
 IF(AND(NOT(OR($A16="Annual Leave",$A17="Annual Leave")),$A17="Off day"),$I17,
  MAX(0,$I17-$V17)
  ))))+W17</f>
        <v/>
      </c>
      <c r="O17" s="278">
        <f>IF(AND(OR($A16="Holiday",$A17="Holiday"),
        ISNUMBER(MATCH(TRIM($B17),{"Phagwah","Good Friday","Easter Monday","Labour Day","Christmas","Eid ul Azha","Romans-2","Globe-12","Neptune P1"},0))),
   $I17,0)</f>
        <v/>
      </c>
      <c r="P17" s="278">
        <f>IF(OR($O$7="Canteen",$O$7="Head Office"),0,IF($I17&lt;=0,0,IF(AND($I16&lt;=0,OR(TRIM($J17)="Hebrews",TRIM($J17)="Romans",TRIM($J17)="Romans-2",TRIM($J17)="Globe",TRIM($J17)="Globe-12",TRIM($J17)="Neptune P1")),1,0)))</f>
        <v/>
      </c>
      <c r="Q17" s="279" t="n"/>
      <c r="R17" s="278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IF(AND($I16=0,$I17&gt;0),1,0),
      0
   ),
0))</f>
        <v/>
      </c>
      <c r="S17" s="278">
        <f>IF(OR($A16="Annual Leave",$A17="Annual Leave"),IF(AND($A16&lt;&gt;"Annual Leave",$A17="Annual Leave"),8,0),0)</f>
        <v/>
      </c>
      <c r="T17" s="280" t="n"/>
      <c r="U17" s="144">
        <f>MAX(0,40-Y17)</f>
        <v/>
      </c>
      <c r="V17" s="351">
        <f>IF(OR($C17="",$D17=""),0,
 IF(OR($A16="Holiday",$A17="Holiday"),0,
 IF(AND(NOT(OR($A16="Annual Leave",$A17="Annual Leave")),$A17="Off day"),0,
  IF($I16+$I17&gt;=8,IF($I16&gt;=8,0,8-$I16),$I17)
  )))</f>
        <v/>
      </c>
      <c r="W17" s="351">
        <f>MAX(0,V17-U17)</f>
        <v/>
      </c>
      <c r="X17" s="351">
        <f>IF(C17="","",C17-WEEKDAY(C17,1)+1)</f>
        <v/>
      </c>
      <c r="Y17" s="351">
        <f>SUMPRODUCT(($X$14:$X16=X17)*(($V$14:$V16)+($O$14:$O16)))+IF(X17=X14,$L$11,0)</f>
        <v/>
      </c>
      <c r="Z17" s="351" t="n"/>
      <c r="AA17" s="351" t="n"/>
      <c r="AB17" s="351" t="n"/>
      <c r="AC17" s="351" t="n"/>
      <c r="AD17" s="351" t="n"/>
      <c r="AE17" s="351" t="n"/>
      <c r="AF17" s="351" t="n"/>
    </row>
    <row r="18" ht="24" customHeight="1" s="348" thickBot="1">
      <c r="A18" s="159" t="inlineStr">
        <is>
          <t>On Day</t>
        </is>
      </c>
      <c r="B18" s="281" t="n"/>
      <c r="C18" s="92">
        <f>C16+1</f>
        <v/>
      </c>
      <c r="D18" s="31" t="n"/>
      <c r="E18" s="160">
        <f>IF(D18="", "",
 IF(D18=TIME(0,0,0), 0,
 IF(AND(D18&gt;=TIME(0,0,1), D18&lt;=TIME(2,0,0)), TIME(7,0,0),
 IF(AND(D18&gt;=TIME(6,0,0), D18&lt;=TIME(8,0,0)), TIME(12,0,0),
 IF(AND(D18&gt;TIME(8,0,0), D18&lt;=TIME(13,59,0)), TIME(15,0,0),
 IF(AND(D18&gt;=TIME(14,0,0), D18&lt;=TIME(17,59,0)), TIME(21,0,0),
 IF(AND(D18&gt;=TIME(18,0,0), D18&lt;=TIME(21,59,0)), TIME(0,0,0),
 IF(AND(D18&gt;=TIME(22,0,0), D18&lt;=TIME(23,59,59)), TIME(7,0,0), ""))))))))</f>
        <v/>
      </c>
      <c r="F18" s="161" t="n"/>
      <c r="G18" s="160">
        <f>IF(AND(D18&gt;=TIME(6,0,0),D18&lt;=TIME(8,0,0)),E18,"")</f>
        <v/>
      </c>
      <c r="H18" s="31" t="n"/>
      <c r="I18" s="32">
        <f>ROUND(IF(OR(D18="",E18="",E18=0),0,IF(H18="",MOD(E18-D18,1)*24,MOD(H18-D18,1)*24)),2)</f>
        <v/>
      </c>
      <c r="J18" s="162" t="n"/>
      <c r="K18" s="282" t="n"/>
      <c r="L18" s="271" t="n"/>
      <c r="M18" s="283">
        <f>MAX(0,V18-W18)</f>
        <v/>
      </c>
      <c r="N18" s="33">
        <f>(IF(OR($C18="",$D18=""),0,
 IF(OR($A18="Holiday",$A19="Holiday"),
    IF(ISNUMBER(MATCH(TRIM($B18),{"Phagwah","Good Friday","Easter Monday","Labour Day","Christmas","Eid ul Azha","Romans-2","Globe-12","Neptune P1"},0)),0,$I18),
 IF(AND(NOT(OR($A18="Annual Leave",$A19="Annual Leave")),$A18="Off day"),$I18,
  MAX(0,$I18-$V18)
  ))))+W18</f>
        <v/>
      </c>
      <c r="O18" s="33">
        <f>IF(AND(OR($A18="Holiday",$A19="Holiday"),
        ISNUMBER(MATCH(TRIM($B18),{"Phagwah","Good Friday","Easter Monday","Labour Day","Christmas","Eid ul Azha","Romans-2","Globe-12","Neptune P1"},0))),
   $I18,0)</f>
        <v/>
      </c>
      <c r="P18" s="33">
        <f>IF(OR($O$7="Canteen",$O$7="Head Office"),0,IF($I18&lt;=0,0,IF(OR(OR(TRIM($J18)="Hebrews",TRIM($J18)="Romans",TRIM($J18)="Romans-2",TRIM($J18)="Globe",TRIM($J18)="Globe-12",TRIM($J18)="Neptune P1"),AND($I19&gt;0,OR(TRIM($J19)="Hebrews",TRIM($J19)="Romans",TRIM($J19)="Romans-2",TRIM($J19)="Globe",TRIM($J19)="Globe-12",TRIM($J19)="Neptune P1"))),1,0)))</f>
        <v/>
      </c>
      <c r="Q18" s="34" t="n"/>
      <c r="R18" s="33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IF($I18&gt;0,1,0),
      0
   ),
0))</f>
        <v/>
      </c>
      <c r="S18" s="33">
        <f>IF(OR($A18="Annual Leave",$A19="Annual Leave"),IF($A18="Annual Leave",8,0),0)</f>
        <v/>
      </c>
      <c r="T18" s="35" t="n"/>
      <c r="U18" s="144">
        <f>MAX(0,40-Y18)</f>
        <v/>
      </c>
      <c r="V18" s="351">
        <f>IF(OR($C18="",$D18=""),0,
 IF(OR($A18="Holiday",$A19="Holiday"),0,
 IF(AND(NOT(OR($A18="Annual Leave",$A19="Annual Leave")),$A18="Off day"),0,
  IF($I18+$I19&gt;=8,IF($I18&gt;=8,8,$I18),$I18)
  )))</f>
        <v/>
      </c>
      <c r="W18" s="351">
        <f>MAX(0,V18-U18)</f>
        <v/>
      </c>
      <c r="X18" s="351">
        <f>IF(C18="","",C18-WEEKDAY(C18,1)+1)</f>
        <v/>
      </c>
      <c r="Y18" s="351">
        <f>SUMPRODUCT(($X$14:$X17=X18)*(($V$14:$V17)+($O$14:$O17)))+IF(X18=X14,$L$11,0)</f>
        <v/>
      </c>
      <c r="Z18" s="351" t="n"/>
      <c r="AA18" s="351" t="n"/>
      <c r="AB18" s="351" t="n"/>
      <c r="AC18" s="351" t="n"/>
      <c r="AD18" s="351" t="n"/>
      <c r="AE18" s="351" t="n"/>
      <c r="AF18" s="351" t="n"/>
    </row>
    <row r="19" ht="24" customHeight="1" s="348" thickBot="1">
      <c r="A19" s="159" t="inlineStr">
        <is>
          <t>On Day</t>
        </is>
      </c>
      <c r="B19" s="281" t="n"/>
      <c r="C19" s="93">
        <f>C18</f>
        <v/>
      </c>
      <c r="D19" s="36" t="n"/>
      <c r="E19" s="163">
        <f>IF(D19="", "",
 IF(D19=TIME(0,0,0), 0,
 IF(AND(D19&gt;=TIME(0,0,1), D19&lt;=TIME(2,0,0)), TIME(7,0,0),
 IF(AND(D19&gt;=TIME(6,0,0), D19&lt;=TIME(8,0,0)), TIME(12,0,0),
 IF(AND(D19&gt;TIME(8,0,0), D19&lt;=TIME(13,59,0)), TIME(15,0,0),
 IF(AND(D19&gt;=TIME(14,0,0), D19&lt;=TIME(17,59,0)), TIME(21,0,0),
 IF(AND(D19&gt;=TIME(18,0,0), D19&lt;=TIME(21,59,0)), TIME(0,0,0),
 IF(AND(D19&gt;=TIME(22,0,0), D19&lt;=TIME(23,59,59)), TIME(7,0,0), ""))))))))</f>
        <v/>
      </c>
      <c r="F19" s="164" t="n"/>
      <c r="G19" s="163">
        <f>IF(AND(D19&gt;=TIME(6,0,0),D19&lt;=TIME(8,0,0)),E19,"")</f>
        <v/>
      </c>
      <c r="H19" s="36" t="n"/>
      <c r="I19" s="37">
        <f>ROUND(IF(OR(D19="",E19="",E19=0),0,IF(H19="",MOD(E19-D19,1)*24,MOD(H19-D19,1)*24)),2)</f>
        <v/>
      </c>
      <c r="J19" s="162" t="n"/>
      <c r="K19" s="282" t="n"/>
      <c r="L19" s="271" t="n"/>
      <c r="M19" s="283">
        <f>MAX(0,V19-W19)</f>
        <v/>
      </c>
      <c r="N19" s="38">
        <f>(IF(OR($C19="",$D19=""),0,
 IF(OR($A18="Holiday",$A19="Holiday"),
    IF(ISNUMBER(MATCH(TRIM($B19),{"Phagwah","Good Friday","Easter Monday","Labour Day","Christmas","Eid ul Azha","Romans-2","Globe-12","Neptune P1"},0)),0,$I19),
 IF(AND(NOT(OR($A18="Annual Leave",$A19="Annual Leave")),$A19="Off day"),$I19,
  MAX(0,$I19-$V19)
  ))))+W19</f>
        <v/>
      </c>
      <c r="O19" s="38">
        <f>IF(AND(OR($A18="Holiday",$A19="Holiday"),
        ISNUMBER(MATCH(TRIM($B19),{"Phagwah","Good Friday","Easter Monday","Labour Day","Christmas","Eid ul Azha","Romans-2","Globe-12","Neptune P1"},0))),
   $I19,0)</f>
        <v/>
      </c>
      <c r="P19" s="38">
        <f>IF(OR($O$7="Canteen",$O$7="Head Office"),0,IF($I19&lt;=0,0,IF(AND($I18&lt;=0,OR(TRIM($J19)="Hebrews",TRIM($J19)="Romans",TRIM($J19)="Romans-2",TRIM($J19)="Globe",TRIM($J19)="Globe-12",TRIM($J19)="Neptune P1")),1,0)))</f>
        <v/>
      </c>
      <c r="Q19" s="39" t="n"/>
      <c r="R19" s="38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IF(AND($I18=0,$I19&gt;0),1,0),
      0
   ),
0))</f>
        <v/>
      </c>
      <c r="S19" s="38">
        <f>IF(OR($A18="Annual Leave",$A19="Annual Leave"),IF(AND($A18&lt;&gt;"Annual Leave",$A19="Annual Leave"),8,0),0)</f>
        <v/>
      </c>
      <c r="T19" s="40" t="n"/>
      <c r="U19" s="144">
        <f>MAX(0,40-Y19)</f>
        <v/>
      </c>
      <c r="V19" s="351">
        <f>IF(OR($C19="",$D19=""),0,
 IF(OR($A18="Holiday",$A19="Holiday"),0,
 IF(AND(NOT(OR($A18="Annual Leave",$A19="Annual Leave")),$A19="Off day"),0,
  IF($I18+$I19&gt;=8,IF($I18&gt;=8,0,8-$I18),$I19)
  )))</f>
        <v/>
      </c>
      <c r="W19" s="351">
        <f>MAX(0,V19-U19)</f>
        <v/>
      </c>
      <c r="X19" s="351">
        <f>IF(C19="","",C19-WEEKDAY(C19,1)+1)</f>
        <v/>
      </c>
      <c r="Y19" s="351">
        <f>SUMPRODUCT(($X$14:$X18=X19)*(($V$14:$V18)+($O$14:$O18)))+IF(X19=X14,$L$11,0)</f>
        <v/>
      </c>
      <c r="Z19" s="351" t="n"/>
      <c r="AA19" s="351" t="n"/>
      <c r="AB19" s="351" t="n"/>
      <c r="AC19" s="351" t="n"/>
      <c r="AD19" s="351" t="n"/>
      <c r="AE19" s="351" t="n"/>
      <c r="AF19" s="351" t="n"/>
    </row>
    <row r="20" ht="24" customHeight="1" s="348" thickBot="1">
      <c r="A20" s="165" t="inlineStr">
        <is>
          <t>On Day</t>
        </is>
      </c>
      <c r="B20" s="284" t="n"/>
      <c r="C20" s="94">
        <f>C18+1</f>
        <v/>
      </c>
      <c r="D20" s="41" t="n"/>
      <c r="E20" s="166">
        <f>IF(D20="", "",
 IF(D20=TIME(0,0,0), 0,
 IF(AND(D20&gt;=TIME(0,0,1), D20&lt;=TIME(2,0,0)), TIME(7,0,0),
 IF(AND(D20&gt;=TIME(6,0,0), D20&lt;=TIME(8,0,0)), TIME(12,0,0),
 IF(AND(D20&gt;TIME(8,0,0), D20&lt;=TIME(13,59,0)), TIME(15,0,0),
 IF(AND(D20&gt;=TIME(14,0,0), D20&lt;=TIME(17,59,0)), TIME(21,0,0),
 IF(AND(D20&gt;=TIME(18,0,0), D20&lt;=TIME(21,59,0)), TIME(0,0,0),
 IF(AND(D20&gt;=TIME(22,0,0), D20&lt;=TIME(23,59,59)), TIME(7,0,0), ""))))))))</f>
        <v/>
      </c>
      <c r="F20" s="167" t="n"/>
      <c r="G20" s="166">
        <f>IF(AND(D20&gt;=TIME(6,0,0),D20&lt;=TIME(8,0,0)),E20,"")</f>
        <v/>
      </c>
      <c r="H20" s="41" t="n"/>
      <c r="I20" s="95">
        <f>ROUND(IF(OR(D20="",E20="",E20=0),0,IF(H20="",MOD(E20-D20,1)*24,MOD(H20-D20,1)*24)),2)</f>
        <v/>
      </c>
      <c r="J20" s="168" t="n"/>
      <c r="K20" s="285" t="n"/>
      <c r="L20" s="271" t="n"/>
      <c r="M20" s="286">
        <f>MAX(0,V20-W20)</f>
        <v/>
      </c>
      <c r="N20" s="42">
        <f>(IF(OR($C20="",$D20=""),0,
 IF(OR($A20="Holiday",$A21="Holiday"),
    IF(ISNUMBER(MATCH(TRIM($B20),{"Phagwah","Good Friday","Easter Monday","Labour Day","Christmas","Eid ul Azha","Romans-2","Globe-12","Neptune P1"},0)),0,$I20),
 IF(AND(NOT(OR($A20="Annual Leave",$A21="Annual Leave")),$A20="Off day"),$I20,
  MAX(0,$I20-$V20)
  ))))+W20</f>
        <v/>
      </c>
      <c r="O20" s="42">
        <f>IF(AND(OR($A20="Holiday",$A21="Holiday"),
        ISNUMBER(MATCH(TRIM($B20),{"Phagwah","Good Friday","Easter Monday","Labour Day","Christmas","Eid ul Azha","Romans-2","Globe-12","Neptune P1"},0))),
   $I20,0)</f>
        <v/>
      </c>
      <c r="P20" s="42">
        <f>IF(OR($O$7="Canteen",$O$7="Head Office"),0,IF($I20&lt;=0,0,IF(OR(OR(TRIM($J20)="Hebrews",TRIM($J20)="Romans",TRIM($J20)="Romans-2",TRIM($J20)="Globe",TRIM($J20)="Globe-12",TRIM($J20)="Neptune P1"),AND($I21&gt;0,OR(TRIM($J21)="Hebrews",TRIM($J21)="Romans",TRIM($J21)="Romans-2",TRIM($J21)="Globe",TRIM($J21)="Globe-12",TRIM($J21)="Neptune P1"))),1,0)))</f>
        <v/>
      </c>
      <c r="Q20" s="43" t="n"/>
      <c r="R20" s="42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IF($I20&gt;0,1,0),
      0
   ),
0))</f>
        <v/>
      </c>
      <c r="S20" s="42">
        <f>IF(OR($A20="Annual Leave",$A21="Annual Leave"),IF($A20="Annual Leave",8,0),0)</f>
        <v/>
      </c>
      <c r="T20" s="96" t="n"/>
      <c r="U20" s="144">
        <f>MAX(0,40-Y20)</f>
        <v/>
      </c>
      <c r="V20" s="351">
        <f>IF(OR($C20="",$D20=""),0,
 IF(OR($A20="Holiday",$A21="Holiday"),0,
 IF(AND(NOT(OR($A20="Annual Leave",$A21="Annual Leave")),$A20="Off day"),0,
  IF($I20+$I21&gt;=8,IF($I20&gt;=8,8,$I20),$I20)
  )))</f>
        <v/>
      </c>
      <c r="W20" s="351">
        <f>MAX(0,V20-U20)</f>
        <v/>
      </c>
      <c r="X20" s="351">
        <f>IF(C20="","",C20-WEEKDAY(C20,1)+1)</f>
        <v/>
      </c>
      <c r="Y20" s="351">
        <f>SUMPRODUCT(($X$14:$X19=X20)*(($V$14:$V19)+($O$14:$O19)))+IF(X20=X14,$L$11,0)</f>
        <v/>
      </c>
      <c r="Z20" s="351" t="n"/>
      <c r="AA20" s="351" t="n"/>
      <c r="AB20" s="351" t="n"/>
      <c r="AC20" s="351" t="n"/>
      <c r="AD20" s="351" t="n"/>
      <c r="AE20" s="351" t="n"/>
      <c r="AF20" s="351" t="n"/>
    </row>
    <row r="21" ht="24" customHeight="1" s="348" thickBot="1">
      <c r="A21" s="165" t="inlineStr">
        <is>
          <t>On Day</t>
        </is>
      </c>
      <c r="B21" s="284" t="n"/>
      <c r="C21" s="94">
        <f>C20</f>
        <v/>
      </c>
      <c r="D21" s="287" t="n"/>
      <c r="E21" s="288">
        <f>IF(D21="", "",
 IF(D21=TIME(0,0,0), 0,
 IF(AND(D21&gt;=TIME(0,0,1), D21&lt;=TIME(2,0,0)), TIME(7,0,0),
 IF(AND(D21&gt;=TIME(6,0,0), D21&lt;=TIME(8,0,0)), TIME(12,0,0),
 IF(AND(D21&gt;TIME(8,0,0), D21&lt;=TIME(13,59,0)), TIME(15,0,0),
 IF(AND(D21&gt;=TIME(14,0,0), D21&lt;=TIME(17,59,0)), TIME(21,0,0),
 IF(AND(D21&gt;=TIME(18,0,0), D21&lt;=TIME(21,59,0)), TIME(0,0,0),
 IF(AND(D21&gt;=TIME(22,0,0), D21&lt;=TIME(23,59,59)), TIME(7,0,0), ""))))))))</f>
        <v/>
      </c>
      <c r="F21" s="167" t="n"/>
      <c r="G21" s="288">
        <f>IF(AND(D21&gt;=TIME(6,0,0),D21&lt;=TIME(8,0,0)),E21,"")</f>
        <v/>
      </c>
      <c r="H21" s="287" t="n"/>
      <c r="I21" s="95">
        <f>ROUND(IF(OR(D21="",E21="",E21=0),0,IF(H21="",MOD(E21-D21,1)*24,MOD(H21-D21,1)*24)),2)</f>
        <v/>
      </c>
      <c r="J21" s="169" t="n"/>
      <c r="K21" s="285" t="n"/>
      <c r="L21" s="271" t="n"/>
      <c r="M21" s="286">
        <f>MAX(0,V21-W21)</f>
        <v/>
      </c>
      <c r="N21" s="289">
        <f>(IF(OR($C21="",$D21=""),0,
 IF(OR($A20="Holiday",$A21="Holiday"),
    IF(ISNUMBER(MATCH(TRIM($B21),{"Phagwah","Good Friday","Easter Monday","Labour Day","Christmas","Eid ul Azha","Romans-2","Globe-12","Neptune P1"},0)),0,$I21),
 IF(AND(NOT(OR($A20="Annual Leave",$A21="Annual Leave")),$A21="Off day"),$I21,
  MAX(0,$I21-$V21)
  ))))+W21</f>
        <v/>
      </c>
      <c r="O21" s="289">
        <f>IF(AND(OR($A20="Holiday",$A21="Holiday"),
        ISNUMBER(MATCH(TRIM($B21),{"Phagwah","Good Friday","Easter Monday","Labour Day","Christmas","Eid ul Azha","Romans-2","Globe-12","Neptune P1"},0))),
   $I21,0)</f>
        <v/>
      </c>
      <c r="P21" s="289">
        <f>IF(OR($O$7="Canteen",$O$7="Head Office"),0,IF($I21&lt;=0,0,IF(AND($I20&lt;=0,OR(TRIM($J21)="Hebrews",TRIM($J21)="Romans",TRIM($J21)="Romans-2",TRIM($J21)="Globe",TRIM($J21)="Globe-12",TRIM($J21)="Neptune P1")),1,0)))</f>
        <v/>
      </c>
      <c r="Q21" s="290" t="n"/>
      <c r="R21" s="289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IF(AND($I20=0,$I21&gt;0),1,0),
      0
   ),
0))</f>
        <v/>
      </c>
      <c r="S21" s="289">
        <f>IF(OR($A20="Annual Leave",$A21="Annual Leave"),IF(AND($A20&lt;&gt;"Annual Leave",$A21="Annual Leave"),8,0),0)</f>
        <v/>
      </c>
      <c r="T21" s="291" t="n"/>
      <c r="U21" s="144">
        <f>MAX(0,40-Y21)</f>
        <v/>
      </c>
      <c r="V21" s="351">
        <f>IF(OR($C21="",$D21=""),0,
 IF(OR($A20="Holiday",$A21="Holiday"),0,
 IF(AND(NOT(OR($A20="Annual Leave",$A21="Annual Leave")),$A21="Off day"),0,
  IF($I20+$I21&gt;=8,IF($I20&gt;=8,0,8-$I20),$I21)
  )))</f>
        <v/>
      </c>
      <c r="W21" s="351">
        <f>MAX(0,V21-U21)</f>
        <v/>
      </c>
      <c r="X21" s="351">
        <f>IF(C21="","",C21-WEEKDAY(C21,1)+1)</f>
        <v/>
      </c>
      <c r="Y21" s="351">
        <f>SUMPRODUCT(($X$14:$X20=X21)*(($V$14:$V20)+($O$14:$O20)))+IF(X21=X14,$L$11,0)</f>
        <v/>
      </c>
      <c r="Z21" s="351" t="n"/>
      <c r="AA21" s="351" t="n"/>
      <c r="AB21" s="351" t="n"/>
      <c r="AC21" s="351" t="n"/>
      <c r="AD21" s="351" t="n"/>
      <c r="AE21" s="351" t="n"/>
      <c r="AF21" s="351" t="n"/>
    </row>
    <row r="22" ht="24" customHeight="1" s="348" thickBot="1">
      <c r="A22" s="170" t="inlineStr">
        <is>
          <t>On Day</t>
        </is>
      </c>
      <c r="B22" s="292" t="n"/>
      <c r="C22" s="97">
        <f>C20+1</f>
        <v/>
      </c>
      <c r="D22" s="44" t="n"/>
      <c r="E22" s="171">
        <f>IF(D22="", "",
 IF(D22=TIME(0,0,0), 0,
 IF(AND(D22&gt;=TIME(0,0,1), D22&lt;=TIME(2,0,0)), TIME(7,0,0),
 IF(AND(D22&gt;=TIME(6,0,0), D22&lt;=TIME(8,0,0)), TIME(12,0,0),
 IF(AND(D22&gt;TIME(8,0,0), D22&lt;=TIME(13,59,0)), TIME(15,0,0),
 IF(AND(D22&gt;=TIME(14,0,0), D22&lt;=TIME(17,59,0)), TIME(21,0,0),
 IF(AND(D22&gt;=TIME(18,0,0), D22&lt;=TIME(21,59,0)), TIME(0,0,0),
 IF(AND(D22&gt;=TIME(22,0,0), D22&lt;=TIME(23,59,59)), TIME(7,0,0), ""))))))))</f>
        <v/>
      </c>
      <c r="F22" s="172" t="n"/>
      <c r="G22" s="171">
        <f>IF(AND(D22&gt;=TIME(6,0,0),D22&lt;=TIME(8,0,0)),E22,"")</f>
        <v/>
      </c>
      <c r="H22" s="44" t="n"/>
      <c r="I22" s="45">
        <f>ROUND(IF(OR(D22="",E22="",E22=0),0,IF(H22="",MOD(E22-D22,1)*24,MOD(H22-D22,1)*24)),2)</f>
        <v/>
      </c>
      <c r="J22" s="173" t="n"/>
      <c r="K22" s="293" t="n"/>
      <c r="L22" s="271" t="n"/>
      <c r="M22" s="294">
        <f>MAX(0,V22-W22)</f>
        <v/>
      </c>
      <c r="N22" s="46">
        <f>(IF(OR($C22="",$D22=""),0,
 IF(OR($A22="Holiday",$A23="Holiday"),
    IF(ISNUMBER(MATCH(TRIM($B22),{"Phagwah","Good Friday","Easter Monday","Labour Day","Christmas","Eid ul Azha","Romans-2","Globe-12","Neptune P1"},0)),0,$I22),
 IF(AND(NOT(OR($A22="Annual Leave",$A23="Annual Leave")),$A22="Off day"),$I22,
  MAX(0,$I22-$V22)
  ))))+W22</f>
        <v/>
      </c>
      <c r="O22" s="46">
        <f>IF(AND(OR($A22="Holiday",$A23="Holiday"),
        ISNUMBER(MATCH(TRIM($B22),{"Phagwah","Good Friday","Easter Monday","Labour Day","Christmas","Eid ul Azha","Romans-2","Globe-12","Neptune P1"},0))),
   $I22,0)</f>
        <v/>
      </c>
      <c r="P22" s="46">
        <f>IF(OR($O$7="Canteen",$O$7="Head Office"),0,IF($I22&lt;=0,0,IF(OR(OR(TRIM($J22)="Hebrews",TRIM($J22)="Romans",TRIM($J22)="Romans-2",TRIM($J22)="Globe",TRIM($J22)="Globe-12",TRIM($J22)="Neptune P1"),AND($I23&gt;0,OR(TRIM($J23)="Hebrews",TRIM($J23)="Romans",TRIM($J23)="Romans-2",TRIM($J23)="Globe",TRIM($J23)="Globe-12",TRIM($J23)="Neptune P1"))),1,0)))</f>
        <v/>
      </c>
      <c r="Q22" s="47" t="n"/>
      <c r="R22" s="46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IF($I22&gt;0,1,0),
      0
   ),
0))</f>
        <v/>
      </c>
      <c r="S22" s="46">
        <f>IF(OR($A22="Annual Leave",$A23="Annual Leave"),IF($A22="Annual Leave",8,0),0)</f>
        <v/>
      </c>
      <c r="T22" s="48" t="n"/>
      <c r="U22" s="144">
        <f>MAX(0,40-Y22)</f>
        <v/>
      </c>
      <c r="V22" s="351">
        <f>IF(OR($C22="",$D22=""),0,
 IF(OR($A22="Holiday",$A23="Holiday"),0,
 IF(AND(NOT(OR($A22="Annual Leave",$A23="Annual Leave")),$A22="Off day"),0,
  IF($I22+$I23&gt;=8,IF($I22&gt;=8,8,$I22),$I22)
  )))</f>
        <v/>
      </c>
      <c r="W22" s="351">
        <f>MAX(0,V22-U22)</f>
        <v/>
      </c>
      <c r="X22" s="351">
        <f>IF(C22="","",C22-WEEKDAY(C22,1)+1)</f>
        <v/>
      </c>
      <c r="Y22" s="351">
        <f>SUMPRODUCT(($X$14:$X21=X22)*(($V$14:$V21)+($O$14:$O21)))+IF(X22=X14,$L$11,0)</f>
        <v/>
      </c>
      <c r="Z22" s="351" t="n"/>
      <c r="AA22" s="351" t="n"/>
      <c r="AB22" s="351" t="n"/>
      <c r="AC22" s="351" t="n"/>
      <c r="AD22" s="351" t="n"/>
      <c r="AE22" s="351" t="n"/>
      <c r="AF22" s="351" t="n"/>
    </row>
    <row r="23" ht="24" customHeight="1" s="348" thickBot="1">
      <c r="A23" s="170" t="inlineStr">
        <is>
          <t>On Day</t>
        </is>
      </c>
      <c r="B23" s="292" t="n"/>
      <c r="C23" s="98">
        <f>C22</f>
        <v/>
      </c>
      <c r="D23" s="49" t="n"/>
      <c r="E23" s="174">
        <f>IF(D23="", "",
 IF(D23=TIME(0,0,0), 0,
 IF(AND(D23&gt;=TIME(0,0,1), D23&lt;=TIME(2,0,0)), TIME(7,0,0),
 IF(AND(D23&gt;=TIME(6,0,0), D23&lt;=TIME(8,0,0)), TIME(12,0,0),
 IF(AND(D23&gt;TIME(8,0,0), D23&lt;=TIME(13,59,0)), TIME(15,0,0),
 IF(AND(D23&gt;=TIME(14,0,0), D23&lt;=TIME(17,59,0)), TIME(21,0,0),
 IF(AND(D23&gt;=TIME(18,0,0), D23&lt;=TIME(21,59,0)), TIME(0,0,0),
 IF(AND(D23&gt;=TIME(22,0,0), D23&lt;=TIME(23,59,59)), TIME(7,0,0), ""))))))))</f>
        <v/>
      </c>
      <c r="F23" s="175" t="n"/>
      <c r="G23" s="174">
        <f>IF(AND(D23&gt;=TIME(6,0,0),D23&lt;=TIME(8,0,0)),E23,"")</f>
        <v/>
      </c>
      <c r="H23" s="49" t="n"/>
      <c r="I23" s="50">
        <f>ROUND(IF(OR(D23="",E23="",E23=0),0,IF(H23="",MOD(E23-D23,1)*24,MOD(H23-D23,1)*24)),2)</f>
        <v/>
      </c>
      <c r="J23" s="173" t="n"/>
      <c r="K23" s="293" t="n"/>
      <c r="L23" s="271" t="n"/>
      <c r="M23" s="294">
        <f>MAX(0,V23-W23)</f>
        <v/>
      </c>
      <c r="N23" s="51">
        <f>(IF(OR($C23="",$D23=""),0,
 IF(OR($A22="Holiday",$A23="Holiday"),
    IF(ISNUMBER(MATCH(TRIM($B23),{"Phagwah","Good Friday","Easter Monday","Labour Day","Christmas","Eid ul Azha","Romans-2","Globe-12","Neptune P1"},0)),0,$I23),
 IF(AND(NOT(OR($A22="Annual Leave",$A23="Annual Leave")),$A23="Off day"),$I23,
  MAX(0,$I23-$V23)
  ))))+W23</f>
        <v/>
      </c>
      <c r="O23" s="51">
        <f>IF(AND(OR($A22="Holiday",$A23="Holiday"),
        ISNUMBER(MATCH(TRIM($B23),{"Phagwah","Good Friday","Easter Monday","Labour Day","Christmas","Eid ul Azha","Romans-2","Globe-12","Neptune P1"},0))),
   $I23,0)</f>
        <v/>
      </c>
      <c r="P23" s="51">
        <f>IF(OR($O$7="Canteen",$O$7="Head Office"),0,IF($I23&lt;=0,0,IF(AND($I22&lt;=0,OR(TRIM($J23)="Hebrews",TRIM($J23)="Romans",TRIM($J23)="Romans-2",TRIM($J23)="Globe",TRIM($J23)="Globe-12",TRIM($J23)="Neptune P1")),1,0)))</f>
        <v/>
      </c>
      <c r="Q23" s="52" t="n"/>
      <c r="R23" s="51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IF(AND($I22=0,$I23&gt;0),1,0),
      0
   ),
0))</f>
        <v/>
      </c>
      <c r="S23" s="51">
        <f>IF(OR($A22="Annual Leave",$A23="Annual Leave"),IF(AND($A22&lt;&gt;"Annual Leave",$A23="Annual Leave"),8,0),0)</f>
        <v/>
      </c>
      <c r="T23" s="53" t="n"/>
      <c r="U23" s="144">
        <f>MAX(0,40-Y23)</f>
        <v/>
      </c>
      <c r="V23" s="351">
        <f>IF(OR($C23="",$D23=""),0,
 IF(OR($A22="Holiday",$A23="Holiday"),0,
 IF(AND(NOT(OR($A22="Annual Leave",$A23="Annual Leave")),$A23="Off day"),0,
  IF($I22+$I23&gt;=8,IF($I22&gt;=8,0,8-$I22),$I23)
  )))</f>
        <v/>
      </c>
      <c r="W23" s="351">
        <f>MAX(0,V23-U23)</f>
        <v/>
      </c>
      <c r="X23" s="351">
        <f>IF(C23="","",C23-WEEKDAY(C23,1)+1)</f>
        <v/>
      </c>
      <c r="Y23" s="351">
        <f>SUMPRODUCT(($X$14:$X22=X23)*(($V$14:$V22)+($O$14:$O22)))+IF(X23=X14,$L$11,0)</f>
        <v/>
      </c>
      <c r="Z23" s="351" t="n"/>
      <c r="AA23" s="351" t="n"/>
      <c r="AB23" s="351" t="n"/>
      <c r="AC23" s="351" t="n"/>
      <c r="AD23" s="351" t="n"/>
      <c r="AE23" s="351" t="n"/>
      <c r="AF23" s="351" t="n"/>
    </row>
    <row r="24" ht="24" customHeight="1" s="348" thickBot="1">
      <c r="A24" s="154" t="inlineStr">
        <is>
          <t>On Day</t>
        </is>
      </c>
      <c r="B24" s="273" t="n"/>
      <c r="C24" s="90">
        <f>C22+1</f>
        <v/>
      </c>
      <c r="D24" s="8" t="n"/>
      <c r="E24" s="155">
        <f>IF(D24="", "",
 IF(D24=TIME(0,0,0), 0,
 IF(AND(D24&gt;=TIME(0,0,1), D24&lt;=TIME(2,0,0)), TIME(7,0,0),
 IF(AND(D24&gt;=TIME(6,0,0), D24&lt;=TIME(8,0,0)), TIME(12,0,0),
 IF(AND(D24&gt;TIME(8,0,0), D24&lt;=TIME(13,59,0)), TIME(15,0,0),
 IF(AND(D24&gt;=TIME(14,0,0), D24&lt;=TIME(17,59,0)), TIME(21,0,0),
 IF(AND(D24&gt;=TIME(18,0,0), D24&lt;=TIME(21,59,0)), TIME(0,0,0),
 IF(AND(D24&gt;=TIME(22,0,0), D24&lt;=TIME(23,59,59)), TIME(7,0,0), ""))))))))</f>
        <v/>
      </c>
      <c r="F24" s="156" t="n"/>
      <c r="G24" s="155">
        <f>IF(AND(D24&gt;=TIME(6,0,0),D24&lt;=TIME(8,0,0)),E24,"")</f>
        <v/>
      </c>
      <c r="H24" s="8" t="n"/>
      <c r="I24" s="30">
        <f>ROUND(IF(OR(D24="",E24="",E24=0),0,IF(H24="",MOD(E24-D24,1)*24,MOD(H24-D24,1)*24)),2)</f>
        <v/>
      </c>
      <c r="J24" s="157" t="n"/>
      <c r="K24" s="274" t="n"/>
      <c r="L24" s="271" t="n"/>
      <c r="M24" s="275">
        <f>MAX(0,V24-W24)</f>
        <v/>
      </c>
      <c r="N24" s="9">
        <f>(IF(OR($C24="",$D24=""),0,
 IF(OR($A24="Holiday",$A25="Holiday"),
    IF(ISNUMBER(MATCH(TRIM($B24),{"Phagwah","Good Friday","Easter Monday","Labour Day","Christmas","Eid ul Azha","Romans-2","Globe-12","Neptune P1"},0)),0,$I24),
 IF(AND(NOT(OR($A24="Annual Leave",$A25="Annual Leave")),$A24="Off day"),$I24,
  MAX(0,$I24-$V24)
  ))))+W24</f>
        <v/>
      </c>
      <c r="O24" s="9">
        <f>IF(AND(OR($A24="Holiday",$A25="Holiday"),
        ISNUMBER(MATCH(TRIM($B24),{"Phagwah","Good Friday","Easter Monday","Labour Day","Christmas","Eid ul Azha","Romans-2","Globe-12","Neptune P1"},0))),
   $I24,0)</f>
        <v/>
      </c>
      <c r="P24" s="9">
        <f>IF(OR($O$7="Canteen",$O$7="Head Office"),0,IF($I24&lt;=0,0,IF(OR(OR(TRIM($J24)="Hebrews",TRIM($J24)="Romans",TRIM($J24)="Romans-2",TRIM($J24)="Globe",TRIM($J24)="Globe-12",TRIM($J24)="Neptune P1"),AND($I25&gt;0,OR(TRIM($J25)="Hebrews",TRIM($J25)="Romans",TRIM($J25)="Romans-2",TRIM($J25)="Globe",TRIM($J25)="Globe-12",TRIM($J25)="Neptune P1"))),1,0)))</f>
        <v/>
      </c>
      <c r="Q24" s="10" t="n"/>
      <c r="R24" s="9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IF($I24&gt;0,1,0),
      0
   ),
0))</f>
        <v/>
      </c>
      <c r="S24" s="9">
        <f>IF(OR($A24="Annual Leave",$A25="Annual Leave"),IF($A24="Annual Leave",8,0),0)</f>
        <v/>
      </c>
      <c r="T24" s="91" t="n"/>
      <c r="U24" s="144">
        <f>MAX(0,40-Y24)</f>
        <v/>
      </c>
      <c r="V24" s="351">
        <f>IF(OR($C24="",$D24=""),0,
 IF(OR($A24="Holiday",$A25="Holiday"),0,
 IF(AND(NOT(OR($A24="Annual Leave",$A25="Annual Leave")),$A24="Off day"),0,
  IF($I24+$I25&gt;=8,IF($I24&gt;=8,8,$I24),$I24)
  )))</f>
        <v/>
      </c>
      <c r="W24" s="351">
        <f>MAX(0,V24-U24)</f>
        <v/>
      </c>
      <c r="X24" s="351">
        <f>IF(C24="","",C24-WEEKDAY(C24,1)+1)</f>
        <v/>
      </c>
      <c r="Y24" s="351">
        <f>SUMPRODUCT(($X$14:$X23=X24)*(($V$14:$V23)+($O$14:$O23)))+IF(X24=X14,$L$11,0)</f>
        <v/>
      </c>
      <c r="Z24" s="351" t="n"/>
      <c r="AA24" s="351" t="n"/>
      <c r="AB24" s="351" t="n"/>
      <c r="AC24" s="351" t="n"/>
      <c r="AD24" s="351" t="n"/>
      <c r="AE24" s="351" t="n"/>
      <c r="AF24" s="351" t="n"/>
    </row>
    <row r="25" ht="24" customHeight="1" s="348" thickBot="1">
      <c r="A25" s="154" t="inlineStr">
        <is>
          <t>On Day</t>
        </is>
      </c>
      <c r="B25" s="273" t="n"/>
      <c r="C25" s="90">
        <f>C24</f>
        <v/>
      </c>
      <c r="D25" s="276" t="n"/>
      <c r="E25" s="277">
        <f>IF(D25="", "",
 IF(D25=TIME(0,0,0), 0,
 IF(AND(D25&gt;=TIME(0,0,1), D25&lt;=TIME(2,0,0)), TIME(7,0,0),
 IF(AND(D25&gt;=TIME(6,0,0), D25&lt;=TIME(8,0,0)), TIME(12,0,0),
 IF(AND(D25&gt;TIME(8,0,0), D25&lt;=TIME(13,59,0)), TIME(15,0,0),
 IF(AND(D25&gt;=TIME(14,0,0), D25&lt;=TIME(17,59,0)), TIME(21,0,0),
 IF(AND(D25&gt;=TIME(18,0,0), D25&lt;=TIME(21,59,0)), TIME(0,0,0),
 IF(AND(D25&gt;=TIME(22,0,0), D25&lt;=TIME(23,59,59)), TIME(7,0,0), ""))))))))</f>
        <v/>
      </c>
      <c r="F25" s="156" t="n"/>
      <c r="G25" s="277">
        <f>IF(AND(D25&gt;=TIME(6,0,0),D25&lt;=TIME(8,0,0)),E25,"")</f>
        <v/>
      </c>
      <c r="H25" s="276" t="n"/>
      <c r="I25" s="30">
        <f>ROUND(IF(OR(D25="",E25="",E25=0),0,IF(H25="",MOD(E25-D25,1)*24,MOD(H25-D25,1)*24)),2)</f>
        <v/>
      </c>
      <c r="J25" s="158" t="n"/>
      <c r="K25" s="274" t="n"/>
      <c r="L25" s="271" t="n"/>
      <c r="M25" s="275">
        <f>MAX(0,V25-W25)</f>
        <v/>
      </c>
      <c r="N25" s="278">
        <f>(IF(OR($C25="",$D25=""),0,
 IF(OR($A24="Holiday",$A25="Holiday"),
    IF(ISNUMBER(MATCH(TRIM($B25),{"Phagwah","Good Friday","Easter Monday","Labour Day","Christmas","Eid ul Azha","Romans-2","Globe-12","Neptune P1"},0)),0,$I25),
 IF(AND(NOT(OR($A24="Annual Leave",$A25="Annual Leave")),$A25="Off day"),$I25,
  MAX(0,$I25-$V25)
  ))))+W25</f>
        <v/>
      </c>
      <c r="O25" s="278">
        <f>IF(AND(OR($A24="Holiday",$A25="Holiday"),
        ISNUMBER(MATCH(TRIM($B25),{"Phagwah","Good Friday","Easter Monday","Labour Day","Christmas","Eid ul Azha","Romans-2","Globe-12","Neptune P1"},0))),
   $I25,0)</f>
        <v/>
      </c>
      <c r="P25" s="278">
        <f>IF(OR($O$7="Canteen",$O$7="Head Office"),0,IF($I25&lt;=0,0,IF(AND($I24&lt;=0,OR(TRIM($J25)="Hebrews",TRIM($J25)="Romans",TRIM($J25)="Romans-2",TRIM($J25)="Globe",TRIM($J25)="Globe-12",TRIM($J25)="Neptune P1")),1,0)))</f>
        <v/>
      </c>
      <c r="Q25" s="279" t="n"/>
      <c r="R25" s="278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IF(AND($I24=0,$I25&gt;0),1,0),
      0
   ),
0))</f>
        <v/>
      </c>
      <c r="S25" s="278">
        <f>IF(OR($A24="Annual Leave",$A25="Annual Leave"),IF(AND($A24&lt;&gt;"Annual Leave",$A25="Annual Leave"),8,0),0)</f>
        <v/>
      </c>
      <c r="T25" s="280" t="n"/>
      <c r="U25" s="144">
        <f>MAX(0,40-Y25)</f>
        <v/>
      </c>
      <c r="V25" s="351">
        <f>IF(OR($C25="",$D25=""),0,
 IF(OR($A24="Holiday",$A25="Holiday"),0,
 IF(AND(NOT(OR($A24="Annual Leave",$A25="Annual Leave")),$A25="Off day"),0,
  IF($I24+$I25&gt;=8,IF($I24&gt;=8,0,8-$I24),$I25)
  )))</f>
        <v/>
      </c>
      <c r="W25" s="351">
        <f>MAX(0,V25-U25)</f>
        <v/>
      </c>
      <c r="X25" s="351">
        <f>IF(C25="","",C25-WEEKDAY(C25,1)+1)</f>
        <v/>
      </c>
      <c r="Y25" s="351">
        <f>SUMPRODUCT(($X$14:$X24=X25)*(($V$14:$V24)+($O$14:$O24)))+IF(X25=X14,$L$11,0)</f>
        <v/>
      </c>
      <c r="Z25" s="351" t="n"/>
      <c r="AA25" s="351" t="n"/>
      <c r="AB25" s="351" t="n"/>
      <c r="AC25" s="351" t="n"/>
      <c r="AD25" s="351" t="n"/>
      <c r="AE25" s="351" t="n"/>
      <c r="AF25" s="351" t="n"/>
    </row>
    <row r="26" ht="24" customHeight="1" s="348" thickBot="1">
      <c r="A26" s="159" t="inlineStr">
        <is>
          <t>On Day</t>
        </is>
      </c>
      <c r="B26" s="281" t="n"/>
      <c r="C26" s="92">
        <f>C24+1</f>
        <v/>
      </c>
      <c r="D26" s="31" t="n"/>
      <c r="E26" s="160">
        <f>IF(D26="", "",
 IF(D26=TIME(0,0,0), 0,
 IF(AND(D26&gt;=TIME(0,0,1), D26&lt;=TIME(2,0,0)), TIME(7,0,0),
 IF(AND(D26&gt;=TIME(6,0,0), D26&lt;=TIME(8,0,0)), TIME(12,0,0),
 IF(AND(D26&gt;TIME(8,0,0), D26&lt;=TIME(13,59,0)), TIME(15,0,0),
 IF(AND(D26&gt;=TIME(14,0,0), D26&lt;=TIME(17,59,0)), TIME(21,0,0),
 IF(AND(D26&gt;=TIME(18,0,0), D26&lt;=TIME(21,59,0)), TIME(0,0,0),
 IF(AND(D26&gt;=TIME(22,0,0), D26&lt;=TIME(23,59,59)), TIME(7,0,0), ""))))))))</f>
        <v/>
      </c>
      <c r="F26" s="161" t="n"/>
      <c r="G26" s="160">
        <f>IF(AND(D26&gt;=TIME(6,0,0),D26&lt;=TIME(8,0,0)),E26,"")</f>
        <v/>
      </c>
      <c r="H26" s="31" t="n"/>
      <c r="I26" s="32">
        <f>ROUND(IF(OR(D26="",E26="",E26=0),0,IF(H26="",MOD(E26-D26,1)*24,MOD(H26-D26,1)*24)),2)</f>
        <v/>
      </c>
      <c r="J26" s="162" t="n"/>
      <c r="K26" s="282" t="n"/>
      <c r="L26" s="271" t="n"/>
      <c r="M26" s="283">
        <f>MAX(0,V26-W26)</f>
        <v/>
      </c>
      <c r="N26" s="33">
        <f>(IF(OR($C26="",$D26=""),0,
 IF(OR($A26="Holiday",$A27="Holiday"),
    IF(ISNUMBER(MATCH(TRIM($B26),{"Phagwah","Good Friday","Easter Monday","Labour Day","Christmas","Eid ul Azha","Romans-2","Globe-12","Neptune P1"},0)),0,$I26),
 IF(AND(NOT(OR($A26="Annual Leave",$A27="Annual Leave")),$A26="Off day"),$I26,
  MAX(0,$I26-$V26)
  ))))+W26</f>
        <v/>
      </c>
      <c r="O26" s="33">
        <f>IF(AND(OR($A26="Holiday",$A27="Holiday"),
        ISNUMBER(MATCH(TRIM($B26),{"Phagwah","Good Friday","Easter Monday","Labour Day","Christmas","Eid ul Azha","Romans-2","Globe-12","Neptune P1"},0))),
   $I26,0)</f>
        <v/>
      </c>
      <c r="P26" s="33">
        <f>IF(OR($O$7="Canteen",$O$7="Head Office"),0,IF($I26&lt;=0,0,IF(OR(OR(TRIM($J26)="Hebrews",TRIM($J26)="Romans",TRIM($J26)="Romans-2",TRIM($J26)="Globe",TRIM($J26)="Globe-12",TRIM($J26)="Neptune P1"),AND($I27&gt;0,OR(TRIM($J27)="Hebrews",TRIM($J27)="Romans",TRIM($J27)="Romans-2",TRIM($J27)="Globe",TRIM($J27)="Globe-12",TRIM($J27)="Neptune P1"))),1,0)))</f>
        <v/>
      </c>
      <c r="Q26" s="34" t="n"/>
      <c r="R26" s="33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IF($I26&gt;0,1,0),
      0
   ),
0))</f>
        <v/>
      </c>
      <c r="S26" s="33">
        <f>IF(OR($A26="Annual Leave",$A27="Annual Leave"),IF($A26="Annual Leave",8,0),0)</f>
        <v/>
      </c>
      <c r="T26" s="35" t="n"/>
      <c r="U26" s="144">
        <f>MAX(0,40-Y26)</f>
        <v/>
      </c>
      <c r="V26" s="351">
        <f>IF(OR($C26="",$D26=""),0,
 IF(OR($A26="Holiday",$A27="Holiday"),0,
 IF(AND(NOT(OR($A26="Annual Leave",$A27="Annual Leave")),$A26="Off day"),0,
  IF($I26+$I27&gt;=8,IF($I26&gt;=8,8,$I26),$I26)
  )))</f>
        <v/>
      </c>
      <c r="W26" s="351">
        <f>MAX(0,V26-U26)</f>
        <v/>
      </c>
      <c r="X26" s="351">
        <f>IF(C26="","",C26-WEEKDAY(C26,1)+1)</f>
        <v/>
      </c>
      <c r="Y26" s="351">
        <f>SUMPRODUCT(($X$14:$X25=X26)*(($V$14:$V25)+($O$14:$O25)))+IF(X26=X14,$L$11,0)</f>
        <v/>
      </c>
      <c r="Z26" s="351" t="n"/>
      <c r="AA26" s="351" t="n"/>
      <c r="AB26" s="351" t="n"/>
      <c r="AC26" s="351" t="n"/>
      <c r="AD26" s="351" t="n"/>
      <c r="AE26" s="351" t="n"/>
      <c r="AF26" s="351" t="n"/>
    </row>
    <row r="27" ht="24" customHeight="1" s="348" thickBot="1">
      <c r="A27" s="159" t="inlineStr">
        <is>
          <t>On Day</t>
        </is>
      </c>
      <c r="B27" s="281" t="n"/>
      <c r="C27" s="93">
        <f>C26</f>
        <v/>
      </c>
      <c r="D27" s="36" t="n"/>
      <c r="E27" s="163">
        <f>IF(D27="", "",
 IF(D27=TIME(0,0,0), 0,
 IF(AND(D27&gt;=TIME(0,0,1), D27&lt;=TIME(2,0,0)), TIME(7,0,0),
 IF(AND(D27&gt;=TIME(6,0,0), D27&lt;=TIME(8,0,0)), TIME(12,0,0),
 IF(AND(D27&gt;TIME(8,0,0), D27&lt;=TIME(13,59,0)), TIME(15,0,0),
 IF(AND(D27&gt;=TIME(14,0,0), D27&lt;=TIME(17,59,0)), TIME(21,0,0),
 IF(AND(D27&gt;=TIME(18,0,0), D27&lt;=TIME(21,59,0)), TIME(0,0,0),
 IF(AND(D27&gt;=TIME(22,0,0), D27&lt;=TIME(23,59,59)), TIME(7,0,0), ""))))))))</f>
        <v/>
      </c>
      <c r="F27" s="164" t="n"/>
      <c r="G27" s="163">
        <f>IF(AND(D27&gt;=TIME(6,0,0),D27&lt;=TIME(8,0,0)),E27,"")</f>
        <v/>
      </c>
      <c r="H27" s="36" t="n"/>
      <c r="I27" s="37">
        <f>ROUND(IF(OR(D27="",E27="",E27=0),0,IF(H27="",MOD(E27-D27,1)*24,MOD(H27-D27,1)*24)),2)</f>
        <v/>
      </c>
      <c r="J27" s="162" t="n"/>
      <c r="K27" s="282" t="n"/>
      <c r="L27" s="271" t="n"/>
      <c r="M27" s="283">
        <f>MAX(0,V27-W27)</f>
        <v/>
      </c>
      <c r="N27" s="38">
        <f>(IF(OR($C27="",$D27=""),0,
 IF(OR($A26="Holiday",$A27="Holiday"),
    IF(ISNUMBER(MATCH(TRIM($B27),{"Phagwah","Good Friday","Easter Monday","Labour Day","Christmas","Eid ul Azha","Romans-2","Globe-12","Neptune P1"},0)),0,$I27),
 IF(AND(NOT(OR($A26="Annual Leave",$A27="Annual Leave")),$A27="Off day"),$I27,
  MAX(0,$I27-$V27)
  ))))+W27</f>
        <v/>
      </c>
      <c r="O27" s="38">
        <f>IF(AND(OR($A26="Holiday",$A27="Holiday"),
        ISNUMBER(MATCH(TRIM($B27),{"Phagwah","Good Friday","Easter Monday","Labour Day","Christmas","Eid ul Azha","Romans-2","Globe-12","Neptune P1"},0))),
   $I27,0)</f>
        <v/>
      </c>
      <c r="P27" s="38">
        <f>IF(OR($O$7="Canteen",$O$7="Head Office"),0,IF($I27&lt;=0,0,IF(AND($I26&lt;=0,OR(TRIM($J27)="Hebrews",TRIM($J27)="Romans",TRIM($J27)="Romans-2",TRIM($J27)="Globe",TRIM($J27)="Globe-12",TRIM($J27)="Neptune P1")),1,0)))</f>
        <v/>
      </c>
      <c r="Q27" s="39" t="n"/>
      <c r="R27" s="38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IF(AND($I26=0,$I27&gt;0),1,0),
      0
   ),
0))</f>
        <v/>
      </c>
      <c r="S27" s="38">
        <f>IF(OR($A26="Annual Leave",$A27="Annual Leave"),IF(AND($A26&lt;&gt;"Annual Leave",$A27="Annual Leave"),8,0),0)</f>
        <v/>
      </c>
      <c r="T27" s="40" t="n"/>
      <c r="U27" s="144">
        <f>MAX(0,40-Y27)</f>
        <v/>
      </c>
      <c r="V27" s="351">
        <f>IF(OR($C27="",$D27=""),0,
 IF(OR($A26="Holiday",$A27="Holiday"),0,
 IF(AND(NOT(OR($A26="Annual Leave",$A27="Annual Leave")),$A27="Off day"),0,
  IF($I26+$I27&gt;=8,IF($I26&gt;=8,0,8-$I26),$I27)
  )))</f>
        <v/>
      </c>
      <c r="W27" s="351">
        <f>MAX(0,V27-U27)</f>
        <v/>
      </c>
      <c r="X27" s="351">
        <f>IF(C27="","",C27-WEEKDAY(C27,1)+1)</f>
        <v/>
      </c>
      <c r="Y27" s="351">
        <f>SUMPRODUCT(($X$14:$X26=X27)*(($V$14:$V26)+($O$14:$O26)))+IF(X27=X14,$L$11,0)</f>
        <v/>
      </c>
      <c r="Z27" s="351" t="n"/>
      <c r="AA27" s="351" t="n"/>
      <c r="AB27" s="351" t="n"/>
      <c r="AC27" s="351" t="n"/>
      <c r="AD27" s="351" t="n"/>
      <c r="AE27" s="351" t="n"/>
      <c r="AF27" s="351" t="n"/>
    </row>
    <row r="28" ht="24" customHeight="1" s="348" thickBot="1">
      <c r="A28" s="176" t="n"/>
      <c r="B28" s="176" t="n"/>
      <c r="C28" s="145" t="n"/>
      <c r="D28" s="6" t="n"/>
      <c r="E28" s="14" t="n"/>
      <c r="F28" s="6" t="n"/>
      <c r="G28" s="6" t="n"/>
      <c r="H28" s="336" t="n"/>
      <c r="I28" s="351" t="n"/>
      <c r="J28" s="336" t="n"/>
      <c r="K28" s="336" t="n"/>
      <c r="L28" s="336" t="n"/>
      <c r="M28" s="99">
        <f>MAX(0,V28-W28)</f>
        <v/>
      </c>
      <c r="N28" s="99">
        <f>(IF(OR($C28="",$D28=""),0,
 IF(OR($A28="Holiday",$A29="Holiday"),
    IF(ISNUMBER(MATCH(TRIM($B28),{"Phagwah","Good Friday","Easter Monday","Labour Day","Christmas","Eid ul Azha","Romans-2","Globe-12","Neptune P1"},0)),0,$I28),
 IF(AND(NOT(OR($A28="Annual Leave",$A29="Annual Leave")),$A28="Off day"),$I28,
  MAX(0,$I28-$V28)
  ))))+W28</f>
        <v/>
      </c>
      <c r="O28" s="99">
        <f>IF(AND(OR($A28="Holiday",$A29="Holiday"),
        ISNUMBER(MATCH(TRIM($B28),{"Phagwah","Good Friday","Easter Monday","Labour Day","Christmas","Eid ul Azha","Romans-2","Globe-12","Neptune P1"},0))),
   $I28,0)</f>
        <v/>
      </c>
      <c r="P28" s="99">
        <f>IF(OR($O$7="Canteen",$O$7="Head Office"),0,IF($I28&lt;=0,0,IF(OR(OR(TRIM($J28)="Hebrews",TRIM($J28)="Romans",TRIM($J28)="Romans-2",TRIM($J28)="Globe",TRIM($J28)="Globe-12",TRIM($J28)="Neptune P1"),AND($I29&gt;0,OR(TRIM($J29)="Hebrews",TRIM($J29)="Romans",TRIM($J29)="Romans-2",TRIM($J29)="Globe",TRIM($J29)="Globe-12",TRIM($J29)="Neptune P1"))),1,0)))</f>
        <v/>
      </c>
      <c r="Q28" s="178" t="n"/>
      <c r="R28" s="15" t="n"/>
      <c r="S28" s="99">
        <f>IF(OR($A28="Annual Leave",$A29="Annual Leave"),IF($A28="Annual Leave",8,0),0)</f>
        <v/>
      </c>
      <c r="T28" s="100">
        <f>SUM(T14:T27)</f>
        <v/>
      </c>
      <c r="U28" s="144">
        <f>MAX(0,40-Y28)</f>
        <v/>
      </c>
      <c r="V28" s="351">
        <f>IF(OR($C28="",$D28=""),0,
 IF(OR($A28="Holiday",$A29="Holiday"),0,
 IF(AND(NOT(OR($A28="Annual Leave",$A29="Annual Leave")),$A28="Off day"),0,
  IF($I28+$I29&gt;=8,IF($I28&gt;=8,8,$I28),$I28)
  )))</f>
        <v/>
      </c>
      <c r="W28" s="351">
        <f>MAX(0,V28-U28)</f>
        <v/>
      </c>
      <c r="X28" s="351">
        <f>IF(C28="","",C28-WEEKDAY(C28,1)+1)</f>
        <v/>
      </c>
      <c r="Y28" s="351">
        <f>SUMPRODUCT(($X$14:$X27=X28)*(($V$14:$V27)+($O$14:$O27)))+IF(X28=X14,$L$11,0)</f>
        <v/>
      </c>
      <c r="Z28" s="351" t="n"/>
      <c r="AA28" s="351" t="n"/>
      <c r="AB28" s="351" t="n"/>
      <c r="AC28" s="351" t="n"/>
      <c r="AD28" s="351" t="n"/>
      <c r="AE28" s="351" t="n"/>
      <c r="AF28" s="351" t="n"/>
    </row>
    <row r="29" hidden="1" ht="15.75" customHeight="1" s="348" thickBot="1">
      <c r="A29" s="179" t="n"/>
      <c r="B29" s="176" t="n"/>
      <c r="C29" s="145" t="n"/>
      <c r="D29" s="6" t="n"/>
      <c r="E29" s="295">
        <f>IF(D29="", "",
 IF(D29=TIME(0,0,0), 0,
 IF(AND(D29&gt;=TIME(0,0,1), D29&lt;=TIME(2,0,0)), TIME(7,0,0),
 IF(AND(D29&gt;=TIME(6,0,0), D29&lt;=TIME(8,0,0)), TIME(12,0,0),
 IF(AND(D29&gt;TIME(8,0,0), D29&lt;=TIME(13,59,0)), TIME(15,0,0),
 IF(AND(D29&gt;=TIME(14,0,0), D29&lt;=TIME(17,59,0)), TIME(21,0,0),
 IF(AND(D29&gt;=TIME(18,0,0), D29&lt;=TIME(21,59,0)), TIME(0,0,0),
 IF(AND(D29&gt;=TIME(22,0,0), D29&lt;=TIME(23,59,59)), TIME(7,0,0), ""))))))))</f>
        <v/>
      </c>
      <c r="F29" s="6" t="n"/>
      <c r="G29" s="6" t="n"/>
      <c r="H29" s="6" t="n"/>
      <c r="I29" s="6" t="n"/>
      <c r="J29" s="6" t="n"/>
      <c r="K29" s="6" t="n"/>
      <c r="L29" s="6" t="n"/>
      <c r="M29" s="4">
        <f>MAX(0,V29-W29)</f>
        <v/>
      </c>
      <c r="N29" s="4">
        <f>(IF(OR($C29="",$D29=""),0,
 IF(OR($A28="Holiday",$A29="Holiday"),
    IF(ISNUMBER(MATCH(TRIM($B29),{"Phagwah","Good Friday","Easter Monday","Labour Day","Christmas","Eid ul Azha","Romans-2","Globe-12","Neptune P1"},0)),0,$I29),
 IF(AND(NOT(OR($A28="Annual Leave",$A29="Annual Leave")),$A29="Off day"),$I29,
  MAX(0,$I29-$V29)
  ))))+W29</f>
        <v/>
      </c>
      <c r="O29" s="4">
        <f>IF(AND(OR($A28="Holiday",$A29="Holiday"),
        ISNUMBER(MATCH(TRIM($B29),{"Phagwah","Good Friday","Easter Monday","Labour Day","Christmas","Eid ul Azha","Romans-2","Globe-12","Neptune P1"},0))),
   $I29,0)</f>
        <v/>
      </c>
      <c r="P29" s="4">
        <f>IF(OR($O$7="Canteen",$O$7="Head Office"),0,IF($I29&lt;=0,0,IF(AND($I28&lt;=0,OR(TRIM($J29)="Hebrews",TRIM($J29)="Romans",TRIM($J29)="Romans-2",TRIM($J29)="Globe",TRIM($J29)="Globe-12",TRIM($J29)="Neptune P1")),1,0)))</f>
        <v/>
      </c>
      <c r="Q29" s="6" t="n"/>
      <c r="R29" s="296">
        <f>IF(OR($O$7="Canteen",$O$7="Head Office"),0,IF(
  AND(
    SUMIFS(I:I, C:C, C29) &gt;= 8,
    COUNTIFS(C$14:C29, C29)=1,
    OR(
      TEXT(D29,"hh:mm:ss")="07:00:00",
      TEXT(D29,"hh:mm:ss")="15:00:00",
      TEXT(D29,"hh:mm:ss")="23:00:00",
      TEXT(D30,"hh:mm:ss")="07:00:00",
      TEXT(D30,"hh:mm:ss")="15:00:00",
      TEXT(D30,"hh:mm:ss")="23:00:00"
    )
  ),
  1,
  0
))</f>
        <v/>
      </c>
      <c r="S29" s="4">
        <f>IF(OR($A28="Annual Leave",$A29="Annual Leave"),IF(AND($A28&lt;&gt;"Annual Leave",$A29="Annual Leave"),8,0),0)</f>
        <v/>
      </c>
      <c r="T29" s="146" t="n"/>
      <c r="U29" s="351">
        <f>MAX(0,40-Y29)</f>
        <v/>
      </c>
      <c r="V29" s="351">
        <f>IF(OR($C29="",$D29=""),0,
 IF(OR($A28="Holiday",$A29="Holiday"),0,
 IF(AND(NOT(OR($A28="Annual Leave",$A29="Annual Leave")),$A29="Off day"),0,
  IF($I28+$I29&gt;=8,IF($I28&gt;=8,0,8-$I28),$I29)
  )))</f>
        <v/>
      </c>
      <c r="W29" s="351">
        <f>MAX(0,V29-U29)</f>
        <v/>
      </c>
      <c r="X29" s="351">
        <f>IF(C29="","",C29-WEEKDAY(C29,1)+1)</f>
        <v/>
      </c>
      <c r="Y29" s="351">
        <f>SUMPRODUCT(($X$14:$X28=X29)*(($V$14:$V28)+($O$14:$O28)))+IF(X29=X14,$L$11,0)</f>
        <v/>
      </c>
      <c r="Z29" s="351" t="n"/>
      <c r="AA29" s="351" t="n"/>
      <c r="AB29" s="351" t="n"/>
      <c r="AC29" s="351" t="n"/>
      <c r="AD29" s="351" t="n"/>
      <c r="AE29" s="351" t="n"/>
      <c r="AF29" s="351" t="n"/>
    </row>
    <row r="30" ht="24" customHeight="1" s="348" thickBot="1">
      <c r="A30" s="147" t="inlineStr">
        <is>
          <t>On Day</t>
        </is>
      </c>
      <c r="B30" s="180" t="n"/>
      <c r="C30" s="88">
        <f>C27+1</f>
        <v/>
      </c>
      <c r="D30" s="54" t="n"/>
      <c r="E30" s="148">
        <f>IF(D30="", "",
 IF(D30=TIME(0,0,0), 0,
 IF(AND(D30&gt;=TIME(0,0,1), D30&lt;=TIME(2,0,0)), TIME(7,0,0),
 IF(AND(D30&gt;=TIME(6,0,0), D30&lt;=TIME(8,0,0)), TIME(12,0,0),
 IF(AND(D30&gt;TIME(8,0,0), D30&lt;=TIME(13,59,0)), TIME(15,0,0),
 IF(AND(D30&gt;=TIME(14,0,0), D30&lt;=TIME(17,59,0)), TIME(21,0,0),
 IF(AND(D30&gt;=TIME(18,0,0), D30&lt;=TIME(21,59,0)), TIME(0,0,0),
 IF(AND(D30&gt;=TIME(22,0,0), D30&lt;=TIME(23,59,59)), TIME(7,0,0), ""))))))))</f>
        <v/>
      </c>
      <c r="F30" s="149" t="n"/>
      <c r="G30" s="148">
        <f>IF(AND(D30&gt;=TIME(6,0,0),D30&lt;=TIME(8,0,0)),E30,"")</f>
        <v/>
      </c>
      <c r="H30" s="54" t="n"/>
      <c r="I30" s="55">
        <f>ROUND(IF(OR(D30="",E30="",E30=0),0,IF(H30="",MOD(E30-D30,1)*24,MOD(H30-D30,1)*24)),2)</f>
        <v/>
      </c>
      <c r="J30" s="150" t="n"/>
      <c r="K30" s="270" t="n"/>
      <c r="L30" s="181" t="n"/>
      <c r="M30" s="272">
        <f>MAX(0,V30-W30)</f>
        <v/>
      </c>
      <c r="N30" s="56">
        <f>(IF(OR($C30="",$D30=""),0,
 IF(OR($A30="Holiday",$A31="Holiday"),
    IF(ISNUMBER(MATCH(TRIM($B30),{"Phagwah","Good Friday","Easter Monday","Labour Day","Christmas","Eid ul Azha","Romans-2","Globe-12","Neptune P1"},0)),0,$I30),
 IF(AND(NOT(OR($A30="Annual Leave",$A31="Annual Leave")),$A30="Off day"),$I30,
  MAX(0,$I30-$V30)
  ))))+W30</f>
        <v/>
      </c>
      <c r="O30" s="56">
        <f>IF(AND(OR($A30="Holiday",$A31="Holiday"),
        ISNUMBER(MATCH(TRIM($B30),{"Phagwah","Good Friday","Easter Monday","Labour Day","Christmas","Eid ul Azha","Romans-2","Globe-12","Neptune P1"},0))),
   $I30,0)</f>
        <v/>
      </c>
      <c r="P30" s="56">
        <f>IF(OR($O$7="Canteen",$O$7="Head Office"),0,IF($I30&lt;=0,0,IF(OR(OR(TRIM($J30)="Hebrews",TRIM($J30)="Romans",TRIM($J30)="Romans-2",TRIM($J30)="Globe",TRIM($J30)="Globe-12",TRIM($J30)="Neptune P1"),AND($I31&gt;0,OR(TRIM($J31)="Hebrews",TRIM($J31)="Romans",TRIM($J31)="Romans-2",TRIM($J31)="Globe",TRIM($J31)="Globe-12",TRIM($J31)="Neptune P1"))),1,0)))</f>
        <v/>
      </c>
      <c r="Q30" s="57" t="n"/>
      <c r="R30" s="56">
        <f>IF(OR($O$7="Canteen",$O$7="Head Office"),0,IF(
  AND(
    SUMIFS(I:I, C:C, C30) &gt;= 8,
    COUNTIFS(C$14:C30, C30)=1,
    OR(
      TEXT(D30,"hh:mm:ss")="07:00:00",
      TEXT(D30,"hh:mm:ss")="15:00:00",
      TEXT(D30,"hh:mm:ss")="23:00:00",
      TEXT(D31,"hh:mm:ss")="07:00:00",
      TEXT(D31,"hh:mm:ss")="15:00:00",
      TEXT(D31,"hh:mm:ss")="23:00:00"
    )
  ),
  1,
  0
))</f>
        <v/>
      </c>
      <c r="S30" s="56">
        <f>IF(OR($A30="Annual Leave",$A31="Annual Leave"),IF($A30="Annual Leave",8,0),0)</f>
        <v/>
      </c>
      <c r="T30" s="58" t="n"/>
      <c r="U30" s="144">
        <f>MAX(0,40-Y30)</f>
        <v/>
      </c>
      <c r="V30" s="151">
        <f>IF(OR($C30="",$D30=""),0,
 IF(OR($A30="Holiday",$A31="Holiday"),0,
 IF(AND(NOT(OR($A30="Annual Leave",$A31="Annual Leave")),$A30="Off day"),0,
  IF($I30+$I31&gt;=8,IF($I30&gt;=8,8,$I30),$I30)
  )))</f>
        <v/>
      </c>
      <c r="W30" s="151">
        <f>MAX(0,V30-U30)</f>
        <v/>
      </c>
      <c r="X30" s="151">
        <f>IF(C30="","",C30-WEEKDAY(C30,1)+1)</f>
        <v/>
      </c>
      <c r="Y30" s="151">
        <f>SUMPRODUCT(($X$14:$X29=X30)*(($V$14:$V29)+($O$14:$O29)))+IF(X30=X14,$L$11,0)</f>
        <v/>
      </c>
      <c r="Z30" s="151" t="n"/>
      <c r="AA30" s="151" t="n"/>
      <c r="AB30" s="151" t="n"/>
      <c r="AC30" s="351" t="n"/>
      <c r="AD30" s="351" t="n"/>
      <c r="AE30" s="351" t="n"/>
      <c r="AF30" s="351" t="n"/>
    </row>
    <row r="31" ht="24" customHeight="1" s="348" thickBot="1">
      <c r="A31" s="147" t="inlineStr">
        <is>
          <t>On Day</t>
        </is>
      </c>
      <c r="B31" s="182" t="n"/>
      <c r="C31" s="89">
        <f>C30</f>
        <v/>
      </c>
      <c r="D31" s="59" t="n"/>
      <c r="E31" s="152">
        <f>IF(D31="", "",
 IF(D31=TIME(0,0,0), 0,
 IF(AND(D31&gt;=TIME(0,0,1), D31&lt;=TIME(2,0,0)), TIME(7,0,0),
 IF(AND(D31&gt;=TIME(6,0,0), D31&lt;=TIME(8,0,0)), TIME(12,0,0),
 IF(AND(D31&gt;TIME(8,0,0), D31&lt;=TIME(13,59,0)), TIME(15,0,0),
 IF(AND(D31&gt;=TIME(14,0,0), D31&lt;=TIME(17,59,0)), TIME(21,0,0),
 IF(AND(D31&gt;=TIME(18,0,0), D31&lt;=TIME(21,59,0)), TIME(0,0,0),
 IF(AND(D31&gt;=TIME(22,0,0), D31&lt;=TIME(23,59,59)), TIME(7,0,0), ""))))))))</f>
        <v/>
      </c>
      <c r="F31" s="153" t="n"/>
      <c r="G31" s="152">
        <f>IF(AND(D31&gt;=TIME(6,0,0),D31&lt;=TIME(8,0,0)),E31,"")</f>
        <v/>
      </c>
      <c r="H31" s="59" t="n"/>
      <c r="I31" s="60">
        <f>ROUND(IF(OR(D31="",E31="",E31=0),0,IF(H31="",MOD(E31-D31,1)*24,MOD(H31-D31,1)*24)),2)</f>
        <v/>
      </c>
      <c r="J31" s="150" t="n"/>
      <c r="K31" s="270" t="n"/>
      <c r="L31" s="183" t="n"/>
      <c r="M31" s="272">
        <f>MAX(0,V31-W31)</f>
        <v/>
      </c>
      <c r="N31" s="61">
        <f>(IF(OR($C31="",$D31=""),0,
 IF(OR($A30="Holiday",$A31="Holiday"),
    IF(ISNUMBER(MATCH(TRIM($B31),{"Phagwah","Good Friday","Easter Monday","Labour Day","Christmas","Eid ul Azha","Romans-2","Globe-12","Neptune P1"},0)),0,$I31),
 IF(AND(NOT(OR($A30="Annual Leave",$A31="Annual Leave")),$A31="Off day"),$I31,
  MAX(0,$I31-$V31)
  ))))+W31</f>
        <v/>
      </c>
      <c r="O31" s="61">
        <f>IF(AND(OR($A30="Holiday",$A31="Holiday"),
        ISNUMBER(MATCH(TRIM($B31),{"Phagwah","Good Friday","Easter Monday","Labour Day","Christmas","Eid ul Azha","Romans-2","Globe-12","Neptune P1"},0))),
   $I31,0)</f>
        <v/>
      </c>
      <c r="P31" s="61">
        <f>IF(OR($O$7="Canteen",$O$7="Head Office"),0,IF($I31&lt;=0,0,IF(AND($I30&lt;=0,OR(TRIM($J31)="Hebrews",TRIM($J31)="Romans",TRIM($J31)="Romans-2",TRIM($J31)="Globe",TRIM($J31)="Globe-12",TRIM($J31)="Neptune P1")),1,0)))</f>
        <v/>
      </c>
      <c r="Q31" s="62" t="n"/>
      <c r="R31" s="61">
        <f>IF(OR($O$7="Canteen",$O$7="Head Office"),0,IF(
  AND(
    SUMIFS(I:I, C:C, C31) &gt;= 8,
    COUNTIFS(C$14:C31, C31)=1,
    OR(
      TEXT(D31,"hh:mm:ss")="07:00:00",
      TEXT(D31,"hh:mm:ss")="15:00:00",
      TEXT(D31,"hh:mm:ss")="23:00:00",
      TEXT(D32,"hh:mm:ss")="07:00:00",
      TEXT(D32,"hh:mm:ss")="15:00:00",
      TEXT(D32,"hh:mm:ss")="23:00:00"
    )
  ),
  1,
  0
))</f>
        <v/>
      </c>
      <c r="S31" s="61">
        <f>IF(OR($A30="Annual Leave",$A31="Annual Leave"),IF(AND($A30&lt;&gt;"Annual Leave",$A31="Annual Leave"),8,0),0)</f>
        <v/>
      </c>
      <c r="T31" s="63" t="n"/>
      <c r="U31" s="144">
        <f>MAX(0,40-Y31)</f>
        <v/>
      </c>
      <c r="V31" s="151">
        <f>IF(OR($C31="",$D31=""),0,
 IF(OR($A30="Holiday",$A31="Holiday"),0,
 IF(AND(NOT(OR($A30="Annual Leave",$A31="Annual Leave")),$A31="Off day"),0,
  IF($I30+$I31&gt;=8,IF($I30&gt;=8,0,8-$I30),$I31)
  )))</f>
        <v/>
      </c>
      <c r="W31" s="151">
        <f>MAX(0,V31-U31)</f>
        <v/>
      </c>
      <c r="X31" s="151">
        <f>IF(C31="","",C31-WEEKDAY(C31,1)+1)</f>
        <v/>
      </c>
      <c r="Y31" s="151">
        <f>SUMPRODUCT(($X$14:$X30=X31)*(($V$14:$V30)+($O$14:$O30)))+IF(X31=X14,$L$11,0)</f>
        <v/>
      </c>
      <c r="Z31" s="151" t="n"/>
      <c r="AA31" s="151" t="n"/>
      <c r="AB31" s="151" t="n"/>
      <c r="AC31" s="351" t="n"/>
      <c r="AD31" s="351" t="n"/>
      <c r="AE31" s="351" t="n"/>
      <c r="AF31" s="351" t="n"/>
    </row>
    <row r="32" ht="24" customHeight="1" s="348" thickBot="1">
      <c r="A32" s="184" t="inlineStr">
        <is>
          <t>On Day</t>
        </is>
      </c>
      <c r="B32" s="185" t="n"/>
      <c r="C32" s="101">
        <f>C30+1</f>
        <v/>
      </c>
      <c r="D32" s="11" t="n"/>
      <c r="E32" s="186">
        <f>IF(D32="", "",
 IF(D32=TIME(0,0,0), 0,
 IF(AND(D32&gt;=TIME(0,0,1), D32&lt;=TIME(2,0,0)), TIME(7,0,0),
 IF(AND(D32&gt;=TIME(6,0,0), D32&lt;=TIME(8,0,0)), TIME(12,0,0),
 IF(AND(D32&gt;TIME(8,0,0), D32&lt;=TIME(13,59,0)), TIME(15,0,0),
 IF(AND(D32&gt;=TIME(14,0,0), D32&lt;=TIME(17,59,0)), TIME(21,0,0),
 IF(AND(D32&gt;=TIME(18,0,0), D32&lt;=TIME(21,59,0)), TIME(0,0,0),
 IF(AND(D32&gt;=TIME(22,0,0), D32&lt;=TIME(23,59,59)), TIME(7,0,0), ""))))))))</f>
        <v/>
      </c>
      <c r="F32" s="187" t="n"/>
      <c r="G32" s="186">
        <f>IF(AND(D32&gt;=TIME(6,0,0),D32&lt;=TIME(8,0,0)),E32,"")</f>
        <v/>
      </c>
      <c r="H32" s="11" t="n"/>
      <c r="I32" s="87">
        <f>ROUND(IF(OR(D32="",E32="",E32=0),0,IF(H32="",MOD(E32-D32,1)*24,MOD(H32-D32,1)*24)),2)</f>
        <v/>
      </c>
      <c r="J32" s="188" t="n"/>
      <c r="K32" s="297" t="n"/>
      <c r="L32" s="189" t="n"/>
      <c r="M32" s="298">
        <f>MAX(0,V32-W32)</f>
        <v/>
      </c>
      <c r="N32" s="12">
        <f>(IF(OR($C32="",$D32=""),0,
 IF(OR($A32="Holiday",$A33="Holiday"),
    IF(ISNUMBER(MATCH(TRIM($B32),{"Phagwah","Good Friday","Easter Monday","Labour Day","Christmas","Eid ul Azha","Romans-2","Globe-12","Neptune P1"},0)),0,$I32),
 IF(AND(NOT(OR($A32="Annual Leave",$A33="Annual Leave")),$A32="Off day"),$I32,
  MAX(0,$I32-$V32)
  ))))+W32</f>
        <v/>
      </c>
      <c r="O32" s="12">
        <f>IF(AND(OR($A32="Holiday",$A33="Holiday"),
        ISNUMBER(MATCH(TRIM($B32),{"Phagwah","Good Friday","Easter Monday","Labour Day","Christmas","Eid ul Azha","Romans-2","Globe-12","Neptune P1"},0))),
   $I32,0)</f>
        <v/>
      </c>
      <c r="P32" s="12">
        <f>IF(OR($O$7="Canteen",$O$7="Head Office"),0,IF($I32&lt;=0,0,IF(OR(OR(TRIM($J32)="Hebrews",TRIM($J32)="Romans",TRIM($J32)="Romans-2",TRIM($J32)="Globe",TRIM($J32)="Globe-12",TRIM($J32)="Neptune P1"),AND($I33&gt;0,OR(TRIM($J33)="Hebrews",TRIM($J33)="Romans",TRIM($J33)="Romans-2",TRIM($J33)="Globe",TRIM($J33)="Globe-12",TRIM($J33)="Neptune P1"))),1,0)))</f>
        <v/>
      </c>
      <c r="Q32" s="13" t="n"/>
      <c r="R32" s="12">
        <f>IF(OR($O$7="Canteen",$O$7="Head Office"),0,IF(
  AND(
    SUMIFS(I:I, C:C, C32) &gt;= 8,
    COUNTIFS(C$14:C32, C32)=1,
    OR(
      TEXT(D32,"hh:mm:ss")="07:00:00",
      TEXT(D32,"hh:mm:ss")="15:00:00",
      TEXT(D32,"hh:mm:ss")="23:00:00",
      TEXT(D33,"hh:mm:ss")="07:00:00",
      TEXT(D33,"hh:mm:ss")="15:00:00",
      TEXT(D33,"hh:mm:ss")="23:00:00"
    )
  ),
  1,
  0
))</f>
        <v/>
      </c>
      <c r="S32" s="12">
        <f>IF(OR($A32="Annual Leave",$A33="Annual Leave"),IF($A32="Annual Leave",8,0),0)</f>
        <v/>
      </c>
      <c r="T32" s="102" t="n"/>
      <c r="U32" s="144">
        <f>MAX(0,40-Y32)</f>
        <v/>
      </c>
      <c r="V32" s="351">
        <f>IF(OR($C32="",$D32=""),0,
 IF(OR($A32="Holiday",$A33="Holiday"),0,
 IF(AND(NOT(OR($A32="Annual Leave",$A33="Annual Leave")),$A32="Off day"),0,
  IF($I32+$I33&gt;=8,IF($I32&gt;=8,8,$I32),$I32)
  )))</f>
        <v/>
      </c>
      <c r="W32" s="351">
        <f>MAX(0,V32-U32)</f>
        <v/>
      </c>
      <c r="X32" s="351">
        <f>IF(C32="","",C32-WEEKDAY(C32,1)+1)</f>
        <v/>
      </c>
      <c r="Y32" s="351">
        <f>SUMPRODUCT(($X$14:$X31=X32)*(($V$14:$V31)+($O$14:$O31)))+IF(X32=X14,$L$11,0)</f>
        <v/>
      </c>
      <c r="Z32" s="351" t="n"/>
      <c r="AA32" s="351" t="n"/>
      <c r="AB32" s="351" t="n"/>
      <c r="AC32" s="351" t="n"/>
      <c r="AD32" s="351" t="n"/>
      <c r="AE32" s="351" t="n"/>
      <c r="AF32" s="351" t="n"/>
    </row>
    <row r="33" ht="24" customHeight="1" s="348" thickBot="1">
      <c r="A33" s="184" t="inlineStr">
        <is>
          <t>On Day</t>
        </is>
      </c>
      <c r="B33" s="299" t="n"/>
      <c r="C33" s="101">
        <f>C32</f>
        <v/>
      </c>
      <c r="D33" s="300" t="n"/>
      <c r="E33" s="301">
        <f>IF(D33="", "",
 IF(D33=TIME(0,0,0), 0,
 IF(AND(D33&gt;=TIME(0,0,1), D33&lt;=TIME(2,0,0)), TIME(7,0,0),
 IF(AND(D33&gt;=TIME(6,0,0), D33&lt;=TIME(8,0,0)), TIME(12,0,0),
 IF(AND(D33&gt;TIME(8,0,0), D33&lt;=TIME(13,59,0)), TIME(15,0,0),
 IF(AND(D33&gt;=TIME(14,0,0), D33&lt;=TIME(17,59,0)), TIME(21,0,0),
 IF(AND(D33&gt;=TIME(18,0,0), D33&lt;=TIME(21,59,0)), TIME(0,0,0),
 IF(AND(D33&gt;=TIME(22,0,0), D33&lt;=TIME(23,59,59)), TIME(7,0,0), ""))))))))</f>
        <v/>
      </c>
      <c r="F33" s="187" t="n"/>
      <c r="G33" s="301">
        <f>IF(AND(D33&gt;=TIME(6,0,0),D33&lt;=TIME(8,0,0)),E33,"")</f>
        <v/>
      </c>
      <c r="H33" s="300" t="n"/>
      <c r="I33" s="87">
        <f>ROUND(IF(OR(D33="",E33="",E33=0),0,IF(H33="",MOD(E33-D33,1)*24,MOD(H33-D33,1)*24)),2)</f>
        <v/>
      </c>
      <c r="J33" s="190" t="n"/>
      <c r="K33" s="297" t="n"/>
      <c r="L33" s="189" t="n"/>
      <c r="M33" s="298">
        <f>MAX(0,V33-W33)</f>
        <v/>
      </c>
      <c r="N33" s="302">
        <f>(IF(OR($C33="",$D33=""),0,
 IF(OR($A32="Holiday",$A33="Holiday"),
    IF(ISNUMBER(MATCH(TRIM($B33),{"Phagwah","Good Friday","Easter Monday","Labour Day","Christmas","Eid ul Azha","Romans-2","Globe-12","Neptune P1"},0)),0,$I33),
 IF(AND(NOT(OR($A32="Annual Leave",$A33="Annual Leave")),$A33="Off day"),$I33,
  MAX(0,$I33-$V33)
  ))))+W33</f>
        <v/>
      </c>
      <c r="O33" s="302">
        <f>IF(AND(OR($A32="Holiday",$A33="Holiday"),
        ISNUMBER(MATCH(TRIM($B33),{"Phagwah","Good Friday","Easter Monday","Labour Day","Christmas","Eid ul Azha","Romans-2","Globe-12","Neptune P1"},0))),
   $I33,0)</f>
        <v/>
      </c>
      <c r="P33" s="302">
        <f>IF(OR($O$7="Canteen",$O$7="Head Office"),0,IF($I33&lt;=0,0,IF(AND($I32&lt;=0,OR(TRIM($J33)="Hebrews",TRIM($J33)="Romans",TRIM($J33)="Romans-2",TRIM($J33)="Globe",TRIM($J33)="Globe-12",TRIM($J33)="Neptune P1")),1,0)))</f>
        <v/>
      </c>
      <c r="Q33" s="303" t="n"/>
      <c r="R33" s="302">
        <f>IF(OR($O$7="Canteen",$O$7="Head Office"),0,IF(
  AND(
    SUMIFS(I:I, C:C, C33) &gt;= 8,
    COUNTIFS(C$14:C33, C33)=1,
    OR(
      TEXT(D33,"hh:mm:ss")="07:00:00",
      TEXT(D33,"hh:mm:ss")="15:00:00",
      TEXT(D33,"hh:mm:ss")="23:00:00",
      TEXT(D34,"hh:mm:ss")="07:00:00",
      TEXT(D34,"hh:mm:ss")="15:00:00",
      TEXT(D34,"hh:mm:ss")="23:00:00"
    )
  ),
  1,
  0
))</f>
        <v/>
      </c>
      <c r="S33" s="302">
        <f>IF(OR($A32="Annual Leave",$A33="Annual Leave"),IF(AND($A32&lt;&gt;"Annual Leave",$A33="Annual Leave"),8,0),0)</f>
        <v/>
      </c>
      <c r="T33" s="304" t="n"/>
      <c r="U33" s="144">
        <f>MAX(0,40-Y33)</f>
        <v/>
      </c>
      <c r="V33" s="351">
        <f>IF(OR($C33="",$D33=""),0,
 IF(OR($A32="Holiday",$A33="Holiday"),0,
 IF(AND(NOT(OR($A32="Annual Leave",$A33="Annual Leave")),$A33="Off day"),0,
  IF($I32+$I33&gt;=8,IF($I32&gt;=8,0,8-$I32),$I33)
  )))</f>
        <v/>
      </c>
      <c r="W33" s="351">
        <f>MAX(0,V33-U33)</f>
        <v/>
      </c>
      <c r="X33" s="351">
        <f>IF(C33="","",C33-WEEKDAY(C33,1)+1)</f>
        <v/>
      </c>
      <c r="Y33" s="351">
        <f>SUMPRODUCT(($X$14:$X32=X33)*(($V$14:$V32)+($O$14:$O32)))+IF(X33=X14,$L$11,0)</f>
        <v/>
      </c>
      <c r="Z33" s="351" t="n"/>
      <c r="AA33" s="351" t="n"/>
      <c r="AB33" s="351" t="n"/>
      <c r="AC33" s="351" t="n"/>
      <c r="AD33" s="351" t="n"/>
      <c r="AE33" s="351" t="n"/>
      <c r="AF33" s="351" t="n"/>
    </row>
    <row r="34" ht="24" customHeight="1" s="348" thickBot="1">
      <c r="A34" s="159" t="inlineStr">
        <is>
          <t>On Day</t>
        </is>
      </c>
      <c r="B34" s="191" t="n"/>
      <c r="C34" s="92">
        <f>C32+1</f>
        <v/>
      </c>
      <c r="D34" s="31" t="n"/>
      <c r="E34" s="160">
        <f>IF(D34="", "",
 IF(D34=TIME(0,0,0), 0,
 IF(AND(D34&gt;=TIME(0,0,1), D34&lt;=TIME(2,0,0)), TIME(7,0,0),
 IF(AND(D34&gt;=TIME(6,0,0), D34&lt;=TIME(8,0,0)), TIME(12,0,0),
 IF(AND(D34&gt;TIME(8,0,0), D34&lt;=TIME(13,59,0)), TIME(15,0,0),
 IF(AND(D34&gt;=TIME(14,0,0), D34&lt;=TIME(17,59,0)), TIME(21,0,0),
 IF(AND(D34&gt;=TIME(18,0,0), D34&lt;=TIME(21,59,0)), TIME(0,0,0),
 IF(AND(D34&gt;=TIME(22,0,0), D34&lt;=TIME(23,59,59)), TIME(7,0,0), ""))))))))</f>
        <v/>
      </c>
      <c r="F34" s="161" t="n"/>
      <c r="G34" s="160">
        <f>IF(AND(D34&gt;=TIME(6,0,0),D34&lt;=TIME(8,0,0)),E34,"")</f>
        <v/>
      </c>
      <c r="H34" s="31" t="n"/>
      <c r="I34" s="32">
        <f>ROUND(IF(OR(D34="",E34="",E34=0),0,IF(H34="",MOD(E34-D34,1)*24,MOD(H34-D34,1)*24)),2)</f>
        <v/>
      </c>
      <c r="J34" s="162" t="n"/>
      <c r="K34" s="282" t="n"/>
      <c r="L34" s="181" t="n"/>
      <c r="M34" s="283">
        <f>MAX(0,V34-W34)</f>
        <v/>
      </c>
      <c r="N34" s="33">
        <f>(IF(OR($C34="",$D34=""),0,
 IF(OR($A34="Holiday",$A35="Holiday"),
    IF(ISNUMBER(MATCH(TRIM($B34),{"Phagwah","Good Friday","Easter Monday","Labour Day","Christmas","Eid ul Azha","Romans-2","Globe-12","Neptune P1"},0)),0,$I34),
 IF(AND(NOT(OR($A34="Annual Leave",$A35="Annual Leave")),$A34="Off day"),$I34,
  MAX(0,$I34-$V34)
  ))))+W34</f>
        <v/>
      </c>
      <c r="O34" s="33">
        <f>IF(AND(OR($A34="Holiday",$A35="Holiday"),
        ISNUMBER(MATCH(TRIM($B34),{"Phagwah","Good Friday","Easter Monday","Labour Day","Christmas","Eid ul Azha","Romans-2","Globe-12","Neptune P1"},0))),
   $I34,0)</f>
        <v/>
      </c>
      <c r="P34" s="33">
        <f>IF(OR($O$7="Canteen",$O$7="Head Office"),0,IF($I34&lt;=0,0,IF(OR(OR(TRIM($J34)="Hebrews",TRIM($J34)="Romans",TRIM($J34)="Romans-2",TRIM($J34)="Globe",TRIM($J34)="Globe-12",TRIM($J34)="Neptune P1"),AND($I35&gt;0,OR(TRIM($J35)="Hebrews",TRIM($J35)="Romans",TRIM($J35)="Romans-2",TRIM($J35)="Globe",TRIM($J35)="Globe-12",TRIM($J35)="Neptune P1"))),1,0)))</f>
        <v/>
      </c>
      <c r="Q34" s="34" t="n"/>
      <c r="R34" s="33">
        <f>IF(OR($O$7="Canteen",$O$7="Head Office"),0,IF(
  AND(
    SUMIFS(I:I, C:C, C34) &gt;= 8,
    COUNTIFS(C$14:C34, C34)=1,
    OR(
      TEXT(D34,"hh:mm:ss")="07:00:00",
      TEXT(D34,"hh:mm:ss")="15:00:00",
      TEXT(D34,"hh:mm:ss")="23:00:00",
      TEXT(D35,"hh:mm:ss")="07:00:00",
      TEXT(D35,"hh:mm:ss")="15:00:00",
      TEXT(D35,"hh:mm:ss")="23:00:00"
    )
  ),
  1,
  0
))</f>
        <v/>
      </c>
      <c r="S34" s="33">
        <f>IF(OR($A34="Annual Leave",$A35="Annual Leave"),IF($A34="Annual Leave",8,0),0)</f>
        <v/>
      </c>
      <c r="T34" s="35" t="n"/>
      <c r="U34" s="144">
        <f>MAX(0,40-Y34)</f>
        <v/>
      </c>
      <c r="V34" s="351">
        <f>IF(OR($C34="",$D34=""),0,
 IF(OR($A34="Holiday",$A35="Holiday"),0,
 IF(AND(NOT(OR($A34="Annual Leave",$A35="Annual Leave")),$A34="Off day"),0,
  IF($I34+$I35&gt;=8,IF($I34&gt;=8,8,$I34),$I34)
  )))</f>
        <v/>
      </c>
      <c r="W34" s="351">
        <f>MAX(0,V34-U34)</f>
        <v/>
      </c>
      <c r="X34" s="351">
        <f>IF(C34="","",C34-WEEKDAY(C34,1)+1)</f>
        <v/>
      </c>
      <c r="Y34" s="351">
        <f>SUMPRODUCT(($X$14:$X33=X34)*(($V$14:$V33)+($O$14:$O33)))+IF(X34=X14,$L$11,0)</f>
        <v/>
      </c>
      <c r="Z34" s="351" t="n"/>
      <c r="AA34" s="351" t="n"/>
      <c r="AB34" s="351" t="n"/>
      <c r="AC34" s="351" t="n"/>
      <c r="AD34" s="351" t="n"/>
      <c r="AE34" s="351" t="n"/>
      <c r="AF34" s="351" t="n"/>
    </row>
    <row r="35" ht="24" customHeight="1" s="348" thickBot="1">
      <c r="A35" s="159" t="inlineStr">
        <is>
          <t>On Day</t>
        </is>
      </c>
      <c r="B35" s="192" t="n"/>
      <c r="C35" s="93">
        <f>C34</f>
        <v/>
      </c>
      <c r="D35" s="36" t="n"/>
      <c r="E35" s="163">
        <f>IF(D35="", "",
 IF(D35=TIME(0,0,0), 0,
 IF(AND(D35&gt;=TIME(0,0,1), D35&lt;=TIME(2,0,0)), TIME(7,0,0),
 IF(AND(D35&gt;=TIME(6,0,0), D35&lt;=TIME(8,0,0)), TIME(12,0,0),
 IF(AND(D35&gt;TIME(8,0,0), D35&lt;=TIME(13,59,0)), TIME(15,0,0),
 IF(AND(D35&gt;=TIME(14,0,0), D35&lt;=TIME(17,59,0)), TIME(21,0,0),
 IF(AND(D35&gt;=TIME(18,0,0), D35&lt;=TIME(21,59,0)), TIME(0,0,0),
 IF(AND(D35&gt;=TIME(22,0,0), D35&lt;=TIME(23,59,59)), TIME(7,0,0), ""))))))))</f>
        <v/>
      </c>
      <c r="F35" s="164" t="n"/>
      <c r="G35" s="163">
        <f>IF(AND(D35&gt;=TIME(6,0,0),D35&lt;=TIME(8,0,0)),E35,"")</f>
        <v/>
      </c>
      <c r="H35" s="36" t="n"/>
      <c r="I35" s="37">
        <f>ROUND(IF(OR(D35="",E35="",E35=0),0,IF(H35="",MOD(E35-D35,1)*24,MOD(H35-D35,1)*24)),2)</f>
        <v/>
      </c>
      <c r="J35" s="162" t="n"/>
      <c r="K35" s="282" t="n"/>
      <c r="L35" s="183" t="n"/>
      <c r="M35" s="283">
        <f>MAX(0,V35-W35)</f>
        <v/>
      </c>
      <c r="N35" s="38">
        <f>(IF(OR($C35="",$D35=""),0,
 IF(OR($A34="Holiday",$A35="Holiday"),
    IF(ISNUMBER(MATCH(TRIM($B35),{"Phagwah","Good Friday","Easter Monday","Labour Day","Christmas","Eid ul Azha","Romans-2","Globe-12","Neptune P1"},0)),0,$I35),
 IF(AND(NOT(OR($A34="Annual Leave",$A35="Annual Leave")),$A35="Off day"),$I35,
  MAX(0,$I35-$V35)
  ))))+W35</f>
        <v/>
      </c>
      <c r="O35" s="38">
        <f>IF(AND(OR($A34="Holiday",$A35="Holiday"),
        ISNUMBER(MATCH(TRIM($B35),{"Phagwah","Good Friday","Easter Monday","Labour Day","Christmas","Eid ul Azha","Romans-2","Globe-12","Neptune P1"},0))),
   $I35,0)</f>
        <v/>
      </c>
      <c r="P35" s="38">
        <f>IF(OR($O$7="Canteen",$O$7="Head Office"),0,IF($I35&lt;=0,0,IF(AND($I34&lt;=0,OR(TRIM($J35)="Hebrews",TRIM($J35)="Romans",TRIM($J35)="Romans-2",TRIM($J35)="Globe",TRIM($J35)="Globe-12",TRIM($J35)="Neptune P1")),1,0)))</f>
        <v/>
      </c>
      <c r="Q35" s="39" t="n"/>
      <c r="R35" s="38">
        <f>IF(OR($O$7="Canteen",$O$7="Head Office"),0,IF(
  AND(
    SUMIFS(I:I, C:C, C35) &gt;= 8,
    COUNTIFS(C$14:C35, C35)=1,
    OR(
      TEXT(D35,"hh:mm:ss")="07:00:00",
      TEXT(D35,"hh:mm:ss")="15:00:00",
      TEXT(D35,"hh:mm:ss")="23:00:00",
      TEXT(D36,"hh:mm:ss")="07:00:00",
      TEXT(D36,"hh:mm:ss")="15:00:00",
      TEXT(D36,"hh:mm:ss")="23:00:00"
    )
  ),
  1,
  0
))</f>
        <v/>
      </c>
      <c r="S35" s="38">
        <f>IF(OR($A34="Annual Leave",$A35="Annual Leave"),IF(AND($A34&lt;&gt;"Annual Leave",$A35="Annual Leave"),8,0),0)</f>
        <v/>
      </c>
      <c r="T35" s="40" t="n"/>
      <c r="U35" s="144">
        <f>MAX(0,40-Y35)</f>
        <v/>
      </c>
      <c r="V35" s="351">
        <f>IF(OR($C35="",$D35=""),0,
 IF(OR($A34="Holiday",$A35="Holiday"),0,
 IF(AND(NOT(OR($A34="Annual Leave",$A35="Annual Leave")),$A35="Off day"),0,
  IF($I34+$I35&gt;=8,IF($I34&gt;=8,0,8-$I34),$I35)
  )))</f>
        <v/>
      </c>
      <c r="W35" s="351">
        <f>MAX(0,V35-U35)</f>
        <v/>
      </c>
      <c r="X35" s="351">
        <f>IF(C35="","",C35-WEEKDAY(C35,1)+1)</f>
        <v/>
      </c>
      <c r="Y35" s="351">
        <f>SUMPRODUCT(($X$14:$X34=X35)*(($V$14:$V34)+($O$14:$O34)))+IF(X35=X14,$L$11,0)</f>
        <v/>
      </c>
      <c r="Z35" s="351" t="n"/>
      <c r="AA35" s="351" t="n"/>
      <c r="AB35" s="351" t="n"/>
      <c r="AC35" s="351" t="n"/>
      <c r="AD35" s="351" t="n"/>
      <c r="AE35" s="351" t="n"/>
      <c r="AF35" s="351" t="n"/>
    </row>
    <row r="36" ht="24" customHeight="1" s="348" thickBot="1">
      <c r="A36" s="154" t="inlineStr">
        <is>
          <t>On Day</t>
        </is>
      </c>
      <c r="B36" s="193" t="n"/>
      <c r="C36" s="90">
        <f>C34+1</f>
        <v/>
      </c>
      <c r="D36" s="8" t="n"/>
      <c r="E36" s="155">
        <f>IF(D36="", "",
 IF(D36=TIME(0,0,0), 0,
 IF(AND(D36&gt;=TIME(0,0,1), D36&lt;=TIME(2,0,0)), TIME(7,0,0),
 IF(AND(D36&gt;=TIME(6,0,0), D36&lt;=TIME(8,0,0)), TIME(12,0,0),
 IF(AND(D36&gt;TIME(8,0,0), D36&lt;=TIME(13,59,0)), TIME(15,0,0),
 IF(AND(D36&gt;=TIME(14,0,0), D36&lt;=TIME(17,59,0)), TIME(21,0,0),
 IF(AND(D36&gt;=TIME(18,0,0), D36&lt;=TIME(21,59,0)), TIME(0,0,0),
 IF(AND(D36&gt;=TIME(22,0,0), D36&lt;=TIME(23,59,59)), TIME(7,0,0), ""))))))))</f>
        <v/>
      </c>
      <c r="F36" s="156" t="n"/>
      <c r="G36" s="155">
        <f>IF(AND(D36&gt;=TIME(6,0,0),D36&lt;=TIME(8,0,0)),E36,"")</f>
        <v/>
      </c>
      <c r="H36" s="8" t="n"/>
      <c r="I36" s="30">
        <f>ROUND(IF(OR(D36="",E36="",E36=0),0,IF(H36="",MOD(E36-D36,1)*24,MOD(H36-D36,1)*24)),2)</f>
        <v/>
      </c>
      <c r="J36" s="157" t="n"/>
      <c r="K36" s="274" t="n"/>
      <c r="L36" s="189" t="n"/>
      <c r="M36" s="275">
        <f>MAX(0,V36-W36)</f>
        <v/>
      </c>
      <c r="N36" s="9">
        <f>(IF(OR($C36="",$D36=""),0,
 IF(OR($A36="Holiday",$A37="Holiday"),
    IF(ISNUMBER(MATCH(TRIM($B36),{"Phagwah","Good Friday","Easter Monday","Labour Day","Christmas","Eid ul Azha","Romans-2","Globe-12","Neptune P1"},0)),0,$I36),
 IF(AND(NOT(OR($A36="Annual Leave",$A37="Annual Leave")),$A36="Off day"),$I36,
  MAX(0,$I36-$V36)
  ))))+W36</f>
        <v/>
      </c>
      <c r="O36" s="9">
        <f>IF(AND(OR($A36="Holiday",$A37="Holiday"),
        ISNUMBER(MATCH(TRIM($B36),{"Phagwah","Good Friday","Easter Monday","Labour Day","Christmas","Eid ul Azha","Romans-2","Globe-12","Neptune P1"},0))),
   $I36,0)</f>
        <v/>
      </c>
      <c r="P36" s="9">
        <f>IF(OR($O$7="Canteen",$O$7="Head Office"),0,IF($I36&lt;=0,0,IF(OR(OR(TRIM($J36)="Hebrews",TRIM($J36)="Romans",TRIM($J36)="Romans-2",TRIM($J36)="Globe",TRIM($J36)="Globe-12",TRIM($J36)="Neptune P1"),AND($I37&gt;0,OR(TRIM($J37)="Hebrews",TRIM($J37)="Romans",TRIM($J37)="Romans-2",TRIM($J37)="Globe",TRIM($J37)="Globe-12",TRIM($J37)="Neptune P1"))),1,0)))</f>
        <v/>
      </c>
      <c r="Q36" s="10" t="n"/>
      <c r="R36" s="9">
        <f>IF(OR($O$7="Canteen",$O$7="Head Office"),0,IF(
  AND(
    SUMIFS(I:I, C:C, C36) &gt;= 8,
    COUNTIFS(C$14:C36, C36)=1,
    OR(
      TEXT(D36,"hh:mm:ss")="07:00:00",
      TEXT(D36,"hh:mm:ss")="15:00:00",
      TEXT(D36,"hh:mm:ss")="23:00:00",
      TEXT(D37,"hh:mm:ss")="07:00:00",
      TEXT(D37,"hh:mm:ss")="15:00:00",
      TEXT(D37,"hh:mm:ss")="23:00:00"
    )
  ),
  1,
  0
))</f>
        <v/>
      </c>
      <c r="S36" s="9">
        <f>IF(OR($A36="Annual Leave",$A37="Annual Leave"),IF($A36="Annual Leave",8,0),0)</f>
        <v/>
      </c>
      <c r="T36" s="91" t="n"/>
      <c r="U36" s="144">
        <f>MAX(0,40-Y36)</f>
        <v/>
      </c>
      <c r="V36" s="351">
        <f>IF(OR($C36="",$D36=""),0,
 IF(OR($A36="Holiday",$A37="Holiday"),0,
 IF(AND(NOT(OR($A36="Annual Leave",$A37="Annual Leave")),$A36="Off day"),0,
  IF($I36+$I37&gt;=8,IF($I36&gt;=8,8,$I36),$I36)
  )))</f>
        <v/>
      </c>
      <c r="W36" s="351">
        <f>MAX(0,V36-U36)</f>
        <v/>
      </c>
      <c r="X36" s="351">
        <f>IF(C36="","",C36-WEEKDAY(C36,1)+1)</f>
        <v/>
      </c>
      <c r="Y36" s="351">
        <f>SUMPRODUCT(($X$14:$X35=X36)*(($V$14:$V35)+($O$14:$O35)))+IF(X36=X14,$L$11,0)</f>
        <v/>
      </c>
      <c r="Z36" s="351" t="n"/>
      <c r="AA36" s="351" t="n"/>
      <c r="AB36" s="351" t="n"/>
      <c r="AC36" s="351" t="n"/>
      <c r="AD36" s="351" t="n"/>
      <c r="AE36" s="351" t="n"/>
      <c r="AF36" s="351" t="n"/>
    </row>
    <row r="37" ht="24" customHeight="1" s="348" thickBot="1">
      <c r="A37" s="154" t="inlineStr">
        <is>
          <t>On Day</t>
        </is>
      </c>
      <c r="B37" s="305" t="n"/>
      <c r="C37" s="90">
        <f>C36</f>
        <v/>
      </c>
      <c r="D37" s="276" t="n"/>
      <c r="E37" s="277">
        <f>IF(D37="", "",
 IF(D37=TIME(0,0,0), 0,
 IF(AND(D37&gt;=TIME(0,0,1), D37&lt;=TIME(2,0,0)), TIME(7,0,0),
 IF(AND(D37&gt;=TIME(6,0,0), D37&lt;=TIME(8,0,0)), TIME(12,0,0),
 IF(AND(D37&gt;TIME(8,0,0), D37&lt;=TIME(13,59,0)), TIME(15,0,0),
 IF(AND(D37&gt;=TIME(14,0,0), D37&lt;=TIME(17,59,0)), TIME(21,0,0),
 IF(AND(D37&gt;=TIME(18,0,0), D37&lt;=TIME(21,59,0)), TIME(0,0,0),
 IF(AND(D37&gt;=TIME(22,0,0), D37&lt;=TIME(23,59,59)), TIME(7,0,0), ""))))))))</f>
        <v/>
      </c>
      <c r="F37" s="156" t="n"/>
      <c r="G37" s="277">
        <f>IF(AND(D37&gt;=TIME(6,0,0),D37&lt;=TIME(8,0,0)),E37,"")</f>
        <v/>
      </c>
      <c r="H37" s="276" t="n"/>
      <c r="I37" s="30">
        <f>ROUND(IF(OR(D37="",E37="",E37=0),0,IF(H37="",MOD(E37-D37,1)*24,MOD(H37-D37,1)*24)),2)</f>
        <v/>
      </c>
      <c r="J37" s="158" t="n"/>
      <c r="K37" s="274" t="n"/>
      <c r="L37" s="189" t="n"/>
      <c r="M37" s="275">
        <f>MAX(0,V37-W37)</f>
        <v/>
      </c>
      <c r="N37" s="278">
        <f>(IF(OR($C37="",$D37=""),0,
 IF(OR($A36="Holiday",$A37="Holiday"),
    IF(ISNUMBER(MATCH(TRIM($B37),{"Phagwah","Good Friday","Easter Monday","Labour Day","Christmas","Eid ul Azha","Romans-2","Globe-12","Neptune P1"},0)),0,$I37),
 IF(AND(NOT(OR($A36="Annual Leave",$A37="Annual Leave")),$A37="Off day"),$I37,
  MAX(0,$I37-$V37)
  ))))+W37</f>
        <v/>
      </c>
      <c r="O37" s="278">
        <f>IF(AND(OR($A36="Holiday",$A37="Holiday"),
        ISNUMBER(MATCH(TRIM($B37),{"Phagwah","Good Friday","Easter Monday","Labour Day","Christmas","Eid ul Azha","Romans-2","Globe-12","Neptune P1"},0))),
   $I37,0)</f>
        <v/>
      </c>
      <c r="P37" s="278">
        <f>IF(OR($O$7="Canteen",$O$7="Head Office"),0,IF($I37&lt;=0,0,IF(AND($I36&lt;=0,OR(TRIM($J37)="Hebrews",TRIM($J37)="Romans",TRIM($J37)="Romans-2",TRIM($J37)="Globe",TRIM($J37)="Globe-12",TRIM($J37)="Neptune P1")),1,0)))</f>
        <v/>
      </c>
      <c r="Q37" s="279" t="n"/>
      <c r="R37" s="278">
        <f>IF(OR($O$7="Canteen",$O$7="Head Office"),0,IF(
  AND(
    SUMIFS(I:I, C:C, C37) &gt;= 8,
    COUNTIFS(C$14:C37, C37)=1,
    OR(
      TEXT(D37,"hh:mm:ss")="07:00:00",
      TEXT(D37,"hh:mm:ss")="15:00:00",
      TEXT(D37,"hh:mm:ss")="23:00:00",
      TEXT(D38,"hh:mm:ss")="07:00:00",
      TEXT(D38,"hh:mm:ss")="15:00:00",
      TEXT(D38,"hh:mm:ss")="23:00:00"
    )
  ),
  1,
  0
))</f>
        <v/>
      </c>
      <c r="S37" s="278">
        <f>IF(OR($A36="Annual Leave",$A37="Annual Leave"),IF(AND($A36&lt;&gt;"Annual Leave",$A37="Annual Leave"),8,0),0)</f>
        <v/>
      </c>
      <c r="T37" s="280" t="n"/>
      <c r="U37" s="144">
        <f>MAX(0,40-Y37)</f>
        <v/>
      </c>
      <c r="V37" s="351">
        <f>IF(OR($C37="",$D37=""),0,
 IF(OR($A36="Holiday",$A37="Holiday"),0,
 IF(AND(NOT(OR($A36="Annual Leave",$A37="Annual Leave")),$A37="Off day"),0,
  IF($I36+$I37&gt;=8,IF($I36&gt;=8,0,8-$I36),$I37)
  )))</f>
        <v/>
      </c>
      <c r="W37" s="351">
        <f>MAX(0,V37-U37)</f>
        <v/>
      </c>
      <c r="X37" s="351">
        <f>IF(C37="","",C37-WEEKDAY(C37,1)+1)</f>
        <v/>
      </c>
      <c r="Y37" s="351">
        <f>SUMPRODUCT(($X$14:$X36=X37)*(($V$14:$V36)+($O$14:$O36)))+IF(X37=X14,$L$11,0)</f>
        <v/>
      </c>
      <c r="Z37" s="351" t="n"/>
      <c r="AA37" s="351" t="n"/>
      <c r="AB37" s="351" t="n"/>
      <c r="AC37" s="351" t="n"/>
      <c r="AD37" s="351" t="n"/>
      <c r="AE37" s="351" t="n"/>
      <c r="AF37" s="351" t="n"/>
    </row>
    <row r="38" ht="24" customHeight="1" s="348" thickBot="1">
      <c r="A38" s="194" t="inlineStr">
        <is>
          <t>On Day</t>
        </is>
      </c>
      <c r="B38" s="195" t="n"/>
      <c r="C38" s="103">
        <f>C36+1</f>
        <v/>
      </c>
      <c r="D38" s="64" t="n"/>
      <c r="E38" s="196">
        <f>IF(D38="", "",
 IF(D38=TIME(0,0,0), 0,
 IF(AND(D38&gt;=TIME(0,0,1), D38&lt;=TIME(2,0,0)), TIME(7,0,0),
 IF(AND(D38&gt;=TIME(6,0,0), D38&lt;=TIME(8,0,0)), TIME(12,0,0),
 IF(AND(D38&gt;TIME(8,0,0), D38&lt;=TIME(13,59,0)), TIME(15,0,0),
 IF(AND(D38&gt;=TIME(14,0,0), D38&lt;=TIME(17,59,0)), TIME(21,0,0),
 IF(AND(D38&gt;=TIME(18,0,0), D38&lt;=TIME(21,59,0)), TIME(0,0,0),
 IF(AND(D38&gt;=TIME(22,0,0), D38&lt;=TIME(23,59,59)), TIME(7,0,0), ""))))))))</f>
        <v/>
      </c>
      <c r="F38" s="197" t="n"/>
      <c r="G38" s="196">
        <f>IF(AND(D38&gt;=TIME(6,0,0),D38&lt;=TIME(8,0,0)),E38,"")</f>
        <v/>
      </c>
      <c r="H38" s="64" t="n"/>
      <c r="I38" s="65">
        <f>ROUND(IF(OR(D38="",E38="",E38=0),0,IF(H38="",MOD(E38-D38,1)*24,MOD(H38-D38,1)*24)),2)</f>
        <v/>
      </c>
      <c r="J38" s="198" t="n"/>
      <c r="K38" s="306" t="n"/>
      <c r="L38" s="181" t="n"/>
      <c r="M38" s="307">
        <f>MAX(0,V38-W38)</f>
        <v/>
      </c>
      <c r="N38" s="66">
        <f>(IF(OR($C38="",$D38=""),0,
 IF(OR($A38="Holiday",$A39="Holiday"),
    IF(ISNUMBER(MATCH(TRIM($B38),{"Phagwah","Good Friday","Easter Monday","Labour Day","Christmas","Eid ul Azha","Romans-2","Globe-12","Neptune P1"},0)),0,$I38),
 IF(AND(NOT(OR($A38="Annual Leave",$A39="Annual Leave")),$A38="Off day"),$I38,
  MAX(0,$I38-$V38)
  ))))+W38</f>
        <v/>
      </c>
      <c r="O38" s="66">
        <f>IF(AND(OR($A38="Holiday",$A39="Holiday"),
        ISNUMBER(MATCH(TRIM($B38),{"Phagwah","Good Friday","Easter Monday","Labour Day","Christmas","Eid ul Azha","Romans-2","Globe-12","Neptune P1"},0))),
   $I38,0)</f>
        <v/>
      </c>
      <c r="P38" s="66">
        <f>IF(OR($O$7="Canteen",$O$7="Head Office"),0,IF($I38&lt;=0,0,IF(OR(OR(TRIM($J38)="Hebrews",TRIM($J38)="Romans",TRIM($J38)="Romans-2",TRIM($J38)="Globe",TRIM($J38)="Globe-12",TRIM($J38)="Neptune P1"),AND($I39&gt;0,OR(TRIM($J39)="Hebrews",TRIM($J39)="Romans",TRIM($J39)="Romans-2",TRIM($J39)="Globe",TRIM($J39)="Globe-12",TRIM($J39)="Neptune P1"))),1,0)))</f>
        <v/>
      </c>
      <c r="Q38" s="67" t="n"/>
      <c r="R38" s="66">
        <f>IF(OR($O$7="Canteen",$O$7="Head Office"),0,IF(
  AND(
    SUMIFS(I:I, C:C, C38) &gt;= 8,
    COUNTIFS(C$14:C38, C38)=1,
    OR(
      TEXT(D38,"hh:mm:ss")="07:00:00",
      TEXT(D38,"hh:mm:ss")="15:00:00",
      TEXT(D38,"hh:mm:ss")="23:00:00",
      TEXT(D39,"hh:mm:ss")="07:00:00",
      TEXT(D39,"hh:mm:ss")="15:00:00",
      TEXT(D39,"hh:mm:ss")="23:00:00"
    )
  ),
  1,
  0
))</f>
        <v/>
      </c>
      <c r="S38" s="66">
        <f>IF(OR($A38="Annual Leave",$A39="Annual Leave"),IF($A38="Annual Leave",8,0),0)</f>
        <v/>
      </c>
      <c r="T38" s="68" t="n"/>
      <c r="U38" s="144">
        <f>MAX(0,40-Y38)</f>
        <v/>
      </c>
      <c r="V38" s="351">
        <f>IF(OR($C38="",$D38=""),0,
 IF(OR($A38="Holiday",$A39="Holiday"),0,
 IF(AND(NOT(OR($A38="Annual Leave",$A39="Annual Leave")),$A38="Off day"),0,
  IF($I38+$I39&gt;=8,IF($I38&gt;=8,8,$I38),$I38)
  )))</f>
        <v/>
      </c>
      <c r="W38" s="351">
        <f>MAX(0,V38-U38)</f>
        <v/>
      </c>
      <c r="X38" s="351">
        <f>IF(C38="","",C38-WEEKDAY(C38,1)+1)</f>
        <v/>
      </c>
      <c r="Y38" s="351">
        <f>SUMPRODUCT(($X$14:$X37=X38)*(($V$14:$V37)+($O$14:$O37)))+IF(X38=X14,$L$11,0)</f>
        <v/>
      </c>
      <c r="Z38" s="351" t="n"/>
      <c r="AA38" s="351" t="n"/>
      <c r="AB38" s="351" t="n"/>
      <c r="AC38" s="351" t="n"/>
      <c r="AD38" s="351" t="n"/>
      <c r="AE38" s="351" t="n"/>
      <c r="AF38" s="351" t="n"/>
    </row>
    <row r="39" ht="24" customHeight="1" s="348" thickBot="1">
      <c r="A39" s="194" t="inlineStr">
        <is>
          <t>On Day</t>
        </is>
      </c>
      <c r="B39" s="199" t="n"/>
      <c r="C39" s="104">
        <f>C38</f>
        <v/>
      </c>
      <c r="D39" s="69" t="n"/>
      <c r="E39" s="200">
        <f>IF(D39="", "",
 IF(D39=TIME(0,0,0), 0,
 IF(AND(D39&gt;=TIME(0,0,1), D39&lt;=TIME(2,0,0)), TIME(7,0,0),
 IF(AND(D39&gt;=TIME(6,0,0), D39&lt;=TIME(8,0,0)), TIME(12,0,0),
 IF(AND(D39&gt;TIME(8,0,0), D39&lt;=TIME(13,59,0)), TIME(15,0,0),
 IF(AND(D39&gt;=TIME(14,0,0), D39&lt;=TIME(17,59,0)), TIME(21,0,0),
 IF(AND(D39&gt;=TIME(18,0,0), D39&lt;=TIME(21,59,0)), TIME(0,0,0),
 IF(AND(D39&gt;=TIME(22,0,0), D39&lt;=TIME(23,59,59)), TIME(7,0,0), ""))))))))</f>
        <v/>
      </c>
      <c r="F39" s="201" t="n"/>
      <c r="G39" s="200">
        <f>IF(AND(D39&gt;=TIME(6,0,0),D39&lt;=TIME(8,0,0)),E39,"")</f>
        <v/>
      </c>
      <c r="H39" s="69" t="n"/>
      <c r="I39" s="70">
        <f>ROUND(IF(OR(D39="",E39="",E39=0),0,IF(H39="",MOD(E39-D39,1)*24,MOD(H39-D39,1)*24)),2)</f>
        <v/>
      </c>
      <c r="J39" s="198" t="n"/>
      <c r="K39" s="306" t="n"/>
      <c r="L39" s="183" t="n"/>
      <c r="M39" s="307">
        <f>MAX(0,V39-W39)</f>
        <v/>
      </c>
      <c r="N39" s="71">
        <f>(IF(OR($C39="",$D39=""),0,
 IF(OR($A38="Holiday",$A39="Holiday"),
    IF(ISNUMBER(MATCH(TRIM($B39),{"Phagwah","Good Friday","Easter Monday","Labour Day","Christmas","Eid ul Azha","Romans-2","Globe-12","Neptune P1"},0)),0,$I39),
 IF(AND(NOT(OR($A38="Annual Leave",$A39="Annual Leave")),$A39="Off day"),$I39,
  MAX(0,$I39-$V39)
  ))))+W39</f>
        <v/>
      </c>
      <c r="O39" s="71">
        <f>IF(AND(OR($A38="Holiday",$A39="Holiday"),
        ISNUMBER(MATCH(TRIM($B39),{"Phagwah","Good Friday","Easter Monday","Labour Day","Christmas","Eid ul Azha","Romans-2","Globe-12","Neptune P1"},0))),
   $I39,0)</f>
        <v/>
      </c>
      <c r="P39" s="71">
        <f>IF(OR($O$7="Canteen",$O$7="Head Office"),0,IF($I39&lt;=0,0,IF(AND($I38&lt;=0,OR(TRIM($J39)="Hebrews",TRIM($J39)="Romans",TRIM($J39)="Romans-2",TRIM($J39)="Globe",TRIM($J39)="Globe-12",TRIM($J39)="Neptune P1")),1,0)))</f>
        <v/>
      </c>
      <c r="Q39" s="72" t="n"/>
      <c r="R39" s="71">
        <f>IF(OR($O$7="Canteen",$O$7="Head Office"),0,IF(
  AND(
    SUMIFS(I:I, C:C, C39) &gt;= 8,
    COUNTIFS(C$14:C39, C39)=1,
    OR(
      TEXT(D39,"hh:mm:ss")="07:00:00",
      TEXT(D39,"hh:mm:ss")="15:00:00",
      TEXT(D39,"hh:mm:ss")="23:00:00",
      TEXT(D40,"hh:mm:ss")="07:00:00",
      TEXT(D40,"hh:mm:ss")="15:00:00",
      TEXT(D40,"hh:mm:ss")="23:00:00"
    )
  ),
  1,
  0
))</f>
        <v/>
      </c>
      <c r="S39" s="71">
        <f>IF(OR($A38="Annual Leave",$A39="Annual Leave"),IF(AND($A38&lt;&gt;"Annual Leave",$A39="Annual Leave"),8,0),0)</f>
        <v/>
      </c>
      <c r="T39" s="73" t="n"/>
      <c r="U39" s="144">
        <f>MAX(0,40-Y39)</f>
        <v/>
      </c>
      <c r="V39" s="351">
        <f>IF(OR($C39="",$D39=""),0,
 IF(OR($A38="Holiday",$A39="Holiday"),0,
 IF(AND(NOT(OR($A38="Annual Leave",$A39="Annual Leave")),$A39="Off day"),0,
  IF($I38+$I39&gt;=8,IF($I38&gt;=8,0,8-$I38),$I39)
  )))</f>
        <v/>
      </c>
      <c r="W39" s="351">
        <f>MAX(0,V39-U39)</f>
        <v/>
      </c>
      <c r="X39" s="351">
        <f>IF(C39="","",C39-WEEKDAY(C39,1)+1)</f>
        <v/>
      </c>
      <c r="Y39" s="351">
        <f>SUMPRODUCT(($X$14:$X38=X39)*(($V$14:$V38)+($O$14:$O38)))+IF(X39=X14,$L$11,0)</f>
        <v/>
      </c>
      <c r="Z39" s="351" t="n"/>
      <c r="AA39" s="351" t="n"/>
      <c r="AB39" s="351" t="n"/>
      <c r="AC39" s="351" t="n"/>
      <c r="AD39" s="351" t="n"/>
      <c r="AE39" s="351" t="n"/>
      <c r="AF39" s="351" t="n"/>
    </row>
    <row r="40" ht="24" customHeight="1" s="348" thickBot="1">
      <c r="A40" s="202" t="inlineStr">
        <is>
          <t>On Day</t>
        </is>
      </c>
      <c r="B40" s="203" t="n"/>
      <c r="C40" s="105">
        <f>C38+1</f>
        <v/>
      </c>
      <c r="D40" s="74" t="n"/>
      <c r="E40" s="204">
        <f>IF(D40="", "",
 IF(D40=TIME(0,0,0), 0,
 IF(AND(D40&gt;=TIME(0,0,1), D40&lt;=TIME(2,0,0)), TIME(7,0,0),
 IF(AND(D40&gt;=TIME(6,0,0), D40&lt;=TIME(8,0,0)), TIME(12,0,0),
 IF(AND(D40&gt;TIME(8,0,0), D40&lt;=TIME(13,59,0)), TIME(15,0,0),
 IF(AND(D40&gt;=TIME(14,0,0), D40&lt;=TIME(17,59,0)), TIME(21,0,0),
 IF(AND(D40&gt;=TIME(18,0,0), D40&lt;=TIME(21,59,0)), TIME(0,0,0),
 IF(AND(D40&gt;=TIME(22,0,0), D40&lt;=TIME(23,59,59)), TIME(7,0,0), ""))))))))</f>
        <v/>
      </c>
      <c r="F40" s="205" t="n"/>
      <c r="G40" s="204">
        <f>IF(AND(D40&gt;=TIME(6,0,0),D40&lt;=TIME(8,0,0)),E40,"")</f>
        <v/>
      </c>
      <c r="H40" s="74" t="n"/>
      <c r="I40" s="106">
        <f>ROUND(IF(OR(D40="",E40="",E40=0),0,IF(H40="",MOD(E40-D40,1)*24,MOD(H40-D40,1)*24)),2)</f>
        <v/>
      </c>
      <c r="J40" s="206" t="n"/>
      <c r="K40" s="308" t="n"/>
      <c r="L40" s="189" t="n"/>
      <c r="M40" s="309">
        <f>MAX(0,V40-W40)</f>
        <v/>
      </c>
      <c r="N40" s="75">
        <f>(IF(OR($C40="",$D40=""),0,
 IF(OR($A40="Holiday",$A41="Holiday"),
    IF(ISNUMBER(MATCH(TRIM($B40),{"Phagwah","Good Friday","Easter Monday","Labour Day","Christmas","Eid ul Azha","Romans-2","Globe-12","Neptune P1"},0)),0,$I40),
 IF(AND(NOT(OR($A40="Annual Leave",$A41="Annual Leave")),$A40="Off day"),$I40,
  MAX(0,$I40-$V40)
  ))))+W40</f>
        <v/>
      </c>
      <c r="O40" s="75">
        <f>IF(AND(OR($A40="Holiday",$A41="Holiday"),
        ISNUMBER(MATCH(TRIM($B40),{"Phagwah","Good Friday","Easter Monday","Labour Day","Christmas","Eid ul Azha","Romans-2","Globe-12","Neptune P1"},0))),
   $I40,0)</f>
        <v/>
      </c>
      <c r="P40" s="75">
        <f>IF(OR($O$7="Canteen",$O$7="Head Office"),0,IF($I40&lt;=0,0,IF(OR(OR(TRIM($J40)="Hebrews",TRIM($J40)="Romans",TRIM($J40)="Romans-2",TRIM($J40)="Globe",TRIM($J40)="Globe-12",TRIM($J40)="Neptune P1"),AND($I41&gt;0,OR(TRIM($J41)="Hebrews",TRIM($J41)="Romans",TRIM($J41)="Romans-2",TRIM($J41)="Globe",TRIM($J41)="Globe-12",TRIM($J41)="Neptune P1"))),1,0)))</f>
        <v/>
      </c>
      <c r="Q40" s="76" t="n"/>
      <c r="R40" s="75">
        <f>IF(OR($O$7="Canteen",$O$7="Head Office"),0,IF(
  AND(
    SUMIFS(I:I, C:C, C40) &gt;= 8,
    COUNTIFS(C$14:C40, C40)=1,
    OR(
      TEXT(D40,"hh:mm:ss")="07:00:00",
      TEXT(D40,"hh:mm:ss")="15:00:00",
      TEXT(D40,"hh:mm:ss")="23:00:00",
      TEXT(D41,"hh:mm:ss")="07:00:00",
      TEXT(D41,"hh:mm:ss")="15:00:00",
      TEXT(D41,"hh:mm:ss")="23:00:00"
    )
  ),
  1,
  0
))</f>
        <v/>
      </c>
      <c r="S40" s="75">
        <f>IF(OR($A40="Annual Leave",$A41="Annual Leave"),IF($A40="Annual Leave",8,0),0)</f>
        <v/>
      </c>
      <c r="T40" s="107" t="n"/>
      <c r="U40" s="144">
        <f>MAX(0,40-Y40)</f>
        <v/>
      </c>
      <c r="V40" s="351">
        <f>IF(OR($C40="",$D40=""),0,
 IF(OR($A40="Holiday",$A41="Holiday"),0,
 IF(AND(NOT(OR($A40="Annual Leave",$A41="Annual Leave")),$A40="Off day"),0,
  IF($I40+$I41&gt;=8,IF($I40&gt;=8,8,$I40),$I40)
  )))</f>
        <v/>
      </c>
      <c r="W40" s="351">
        <f>MAX(0,V40-U40)</f>
        <v/>
      </c>
      <c r="X40" s="351">
        <f>IF(C40="","",C40-WEEKDAY(C40,1)+1)</f>
        <v/>
      </c>
      <c r="Y40" s="351">
        <f>SUMPRODUCT(($X$14:$X39=X40)*(($V$14:$V39)+($O$14:$O39)))+IF(X40=X14,$L$11,0)</f>
        <v/>
      </c>
      <c r="Z40" s="351" t="n"/>
      <c r="AA40" s="351" t="n"/>
      <c r="AB40" s="351" t="n"/>
      <c r="AC40" s="351" t="n"/>
      <c r="AD40" s="351" t="n"/>
      <c r="AE40" s="351" t="n"/>
      <c r="AF40" s="351" t="n"/>
    </row>
    <row r="41" ht="24" customHeight="1" s="348" thickBot="1">
      <c r="A41" s="202" t="inlineStr">
        <is>
          <t>On Day</t>
        </is>
      </c>
      <c r="B41" s="310" t="n"/>
      <c r="C41" s="105">
        <f>C40</f>
        <v/>
      </c>
      <c r="D41" s="311" t="n"/>
      <c r="E41" s="312">
        <f>IF(D41="", "",
 IF(D41=TIME(0,0,0), 0,
 IF(AND(D41&gt;=TIME(0,0,1), D41&lt;=TIME(2,0,0)), TIME(7,0,0),
 IF(AND(D41&gt;=TIME(6,0,0), D41&lt;=TIME(8,0,0)), TIME(12,0,0),
 IF(AND(D41&gt;TIME(8,0,0), D41&lt;=TIME(13,59,0)), TIME(15,0,0),
 IF(AND(D41&gt;=TIME(14,0,0), D41&lt;=TIME(17,59,0)), TIME(21,0,0),
 IF(AND(D41&gt;=TIME(18,0,0), D41&lt;=TIME(21,59,0)), TIME(0,0,0),
 IF(AND(D41&gt;=TIME(22,0,0), D41&lt;=TIME(23,59,59)), TIME(7,0,0), ""))))))))</f>
        <v/>
      </c>
      <c r="F41" s="205" t="n"/>
      <c r="G41" s="312">
        <f>IF(AND(D41&gt;=TIME(6,0,0),D41&lt;=TIME(8,0,0)),E41,"")</f>
        <v/>
      </c>
      <c r="H41" s="311" t="n"/>
      <c r="I41" s="106">
        <f>ROUND(IF(OR(D41="",E41="",E41=0),0,IF(H41="",MOD(E41-D41,1)*24,MOD(H41-D41,1)*24)),2)</f>
        <v/>
      </c>
      <c r="J41" s="207" t="n"/>
      <c r="K41" s="308" t="n"/>
      <c r="L41" s="189" t="n"/>
      <c r="M41" s="309">
        <f>MAX(0,V41-W41)</f>
        <v/>
      </c>
      <c r="N41" s="313">
        <f>(IF(OR($C41="",$D41=""),0,
 IF(OR($A40="Holiday",$A41="Holiday"),
    IF(ISNUMBER(MATCH(TRIM($B41),{"Phagwah","Good Friday","Easter Monday","Labour Day","Christmas","Eid ul Azha","Romans-2","Globe-12","Neptune P1"},0)),0,$I41),
 IF(AND(NOT(OR($A40="Annual Leave",$A41="Annual Leave")),$A41="Off day"),$I41,
  MAX(0,$I41-$V41)
  ))))+W41</f>
        <v/>
      </c>
      <c r="O41" s="313">
        <f>IF(AND(OR($A40="Holiday",$A41="Holiday"),
        ISNUMBER(MATCH(TRIM($B41),{"Phagwah","Good Friday","Easter Monday","Labour Day","Christmas","Eid ul Azha","Romans-2","Globe-12","Neptune P1"},0))),
   $I41,0)</f>
        <v/>
      </c>
      <c r="P41" s="313">
        <f>IF(OR($O$7="Canteen",$O$7="Head Office"),0,IF($I41&lt;=0,0,IF(AND($I40&lt;=0,OR(TRIM($J41)="Hebrews",TRIM($J41)="Romans",TRIM($J41)="Romans-2",TRIM($J41)="Globe",TRIM($J41)="Globe-12",TRIM($J41)="Neptune P1")),1,0)))</f>
        <v/>
      </c>
      <c r="Q41" s="314" t="n"/>
      <c r="R41" s="313">
        <f>IF(OR($O$7="Canteen",$O$7="Head Office"),0,IF(
  AND(
    SUMIFS(I:I, C:C, C41) &gt;= 8,
    COUNTIFS(C$14:C41, C41)=1,
    OR(
      TEXT(D41,"hh:mm:ss")="07:00:00",
      TEXT(D41,"hh:mm:ss")="15:00:00",
      TEXT(D41,"hh:mm:ss")="23:00:00",
      TEXT(D42,"hh:mm:ss")="07:00:00",
      TEXT(D42,"hh:mm:ss")="15:00:00",
      TEXT(D42,"hh:mm:ss")="23:00:00"
    )
  ),
  1,
  0
))</f>
        <v/>
      </c>
      <c r="S41" s="313">
        <f>IF(OR($A40="Annual Leave",$A41="Annual Leave"),IF(AND($A40&lt;&gt;"Annual Leave",$A41="Annual Leave"),8,0),0)</f>
        <v/>
      </c>
      <c r="T41" s="315" t="n"/>
      <c r="U41" s="144">
        <f>MAX(0,40-Y41)</f>
        <v/>
      </c>
      <c r="V41" s="351">
        <f>IF(OR($C41="",$D41=""),0,
 IF(OR($A40="Holiday",$A41="Holiday"),0,
 IF(AND(NOT(OR($A40="Annual Leave",$A41="Annual Leave")),$A41="Off day"),0,
  IF($I40+$I41&gt;=8,IF($I40&gt;=8,0,8-$I40),$I41)
  )))</f>
        <v/>
      </c>
      <c r="W41" s="351">
        <f>MAX(0,V41-U41)</f>
        <v/>
      </c>
      <c r="X41" s="351">
        <f>IF(C41="","",C41-WEEKDAY(C41,1)+1)</f>
        <v/>
      </c>
      <c r="Y41" s="351">
        <f>SUMPRODUCT(($X$14:$X40=X41)*(($V$14:$V40)+($O$14:$O40)))+IF(X41=X14,$L$11,0)</f>
        <v/>
      </c>
      <c r="Z41" s="351" t="n"/>
      <c r="AA41" s="351" t="n"/>
      <c r="AB41" s="351" t="n"/>
      <c r="AC41" s="351" t="n"/>
      <c r="AD41" s="351" t="n"/>
      <c r="AE41" s="351" t="n"/>
      <c r="AF41" s="351" t="n"/>
    </row>
    <row r="42" ht="24" customHeight="1" s="348" thickBot="1">
      <c r="A42" s="208" t="inlineStr">
        <is>
          <t>On Day</t>
        </is>
      </c>
      <c r="B42" s="209" t="n"/>
      <c r="C42" s="108">
        <f>C40+1</f>
        <v/>
      </c>
      <c r="D42" s="77" t="n"/>
      <c r="E42" s="210">
        <f>IF(D42="", "",
 IF(D42=TIME(0,0,0), 0,
 IF(AND(D42&gt;=TIME(0,0,1), D42&lt;=TIME(2,0,0)), TIME(7,0,0),
 IF(AND(D42&gt;=TIME(6,0,0), D42&lt;=TIME(8,0,0)), TIME(12,0,0),
 IF(AND(D42&gt;TIME(8,0,0), D42&lt;=TIME(13,59,0)), TIME(15,0,0),
 IF(AND(D42&gt;=TIME(14,0,0), D42&lt;=TIME(17,59,0)), TIME(21,0,0),
 IF(AND(D42&gt;=TIME(18,0,0), D42&lt;=TIME(21,59,0)), TIME(0,0,0),
 IF(AND(D42&gt;=TIME(22,0,0), D42&lt;=TIME(23,59,59)), TIME(7,0,0), ""))))))))</f>
        <v/>
      </c>
      <c r="F42" s="211" t="n"/>
      <c r="G42" s="210">
        <f>IF(AND(D42&gt;=TIME(6,0,0),D42&lt;=TIME(8,0,0)),E42,"")</f>
        <v/>
      </c>
      <c r="H42" s="77" t="n"/>
      <c r="I42" s="16">
        <f>ROUND(IF(OR(D42="",E42="",E42=0),0,IF(H42="",MOD(E42-D42,1)*24,MOD(H42-D42,1)*24)),2)</f>
        <v/>
      </c>
      <c r="J42" s="212" t="n"/>
      <c r="K42" s="316" t="n"/>
      <c r="L42" s="181" t="n"/>
      <c r="M42" s="317">
        <f>MAX(0,V42-W42)</f>
        <v/>
      </c>
      <c r="N42" s="17">
        <f>(IF(OR($C42="",$D42=""),0,
 IF(OR($A42="Holiday",$A43="Holiday"),
    IF(ISNUMBER(MATCH(TRIM($B42),{"Phagwah","Good Friday","Easter Monday","Labour Day","Christmas","Eid ul Azha","Romans-2","Globe-12","Neptune P1"},0)),0,$I42),
 IF(AND(NOT(OR($A42="Annual Leave",$A43="Annual Leave")),$A42="Off day"),$I42,
  MAX(0,$I42-$V42)
  ))))+W42</f>
        <v/>
      </c>
      <c r="O42" s="213">
        <f>IF(AND(OR($A42="Holiday",$A43="Holiday"),
        ISNUMBER(MATCH(TRIM($B42),{"Phagwah","Good Friday","Easter Monday","Labour Day","Christmas","Eid ul Azha","Romans-2","Globe-12","Neptune P1"},0))),
   $I42,0)</f>
        <v/>
      </c>
      <c r="P42" s="17">
        <f>IF(OR($O$7="Canteen",$O$7="Head Office"),0,IF($I42&lt;=0,0,IF(OR(OR(TRIM($J42)="Hebrews",TRIM($J42)="Romans",TRIM($J42)="Romans-2",TRIM($J42)="Globe",TRIM($J42)="Globe-12",TRIM($J42)="Neptune P1"),AND($I43&gt;0,OR(TRIM($J43)="Hebrews",TRIM($J43)="Romans",TRIM($J43)="Romans-2",TRIM($J43)="Globe",TRIM($J43)="Globe-12",TRIM($J43)="Neptune P1"))),1,0)))</f>
        <v/>
      </c>
      <c r="Q42" s="78" t="n"/>
      <c r="R42" s="213">
        <f>IF(OR($O$7="Canteen",$O$7="Head Office"),0,IF(
  AND(
    SUMIFS(I:I, C:C, C42) &gt;= 8,
    COUNTIFS(C$14:C42, C42)=1,
    OR(
      TEXT(D42,"hh:mm:ss")="07:00:00",
      TEXT(D42,"hh:mm:ss")="15:00:00",
      TEXT(D42,"hh:mm:ss")="23:00:00",
      TEXT(D43,"hh:mm:ss")="07:00:00",
      TEXT(D43,"hh:mm:ss")="15:00:00",
      TEXT(D43,"hh:mm:ss")="23:00:00"
    )
  ),
  1,
  0
))</f>
        <v/>
      </c>
      <c r="S42" s="213">
        <f>IF(OR($A42="Annual Leave",$A43="Annual Leave"),IF($A42="Annual Leave",8,0),0)</f>
        <v/>
      </c>
      <c r="T42" s="79" t="n"/>
      <c r="U42" s="144">
        <f>MAX(0,40-Y42)</f>
        <v/>
      </c>
      <c r="V42" s="351">
        <f>IF(OR($C42="",$D42=""),0,
 IF(OR($A42="Holiday",$A43="Holiday"),0,
 IF(AND(NOT(OR($A42="Annual Leave",$A43="Annual Leave")),$A42="Off day"),0,
  IF($I42+$I43&gt;=8,IF($I42&gt;=8,8,$I42),$I42)
  )))</f>
        <v/>
      </c>
      <c r="W42" s="351">
        <f>MAX(0,V42-U42)</f>
        <v/>
      </c>
      <c r="X42" s="351">
        <f>IF(C42="","",C42-WEEKDAY(C42,1)+1)</f>
        <v/>
      </c>
      <c r="Y42" s="351">
        <f>SUMPRODUCT(($X$14:$X41=X42)*(($V$14:$V41)+($O$14:$O41)))+IF(X42=X14,$L$11,0)</f>
        <v/>
      </c>
      <c r="Z42" s="351" t="n"/>
      <c r="AA42" s="351" t="n"/>
      <c r="AB42" s="351" t="n"/>
      <c r="AC42" s="351" t="n"/>
      <c r="AD42" s="351" t="n"/>
      <c r="AE42" s="351" t="n"/>
      <c r="AF42" s="351" t="n"/>
    </row>
    <row r="43" ht="24" customHeight="1" s="348" thickBot="1">
      <c r="A43" s="208" t="inlineStr">
        <is>
          <t>On Day</t>
        </is>
      </c>
      <c r="B43" s="214" t="n"/>
      <c r="C43" s="109">
        <f>C42</f>
        <v/>
      </c>
      <c r="D43" s="18" t="n"/>
      <c r="E43" s="215">
        <f>IF(D43="", "",
 IF(D43=TIME(0,0,0), 0,
 IF(AND(D43&gt;=TIME(0,0,1), D43&lt;=TIME(2,0,0)), TIME(7,0,0),
 IF(AND(D43&gt;=TIME(6,0,0), D43&lt;=TIME(8,0,0)), TIME(12,0,0),
 IF(AND(D43&gt;TIME(8,0,0), D43&lt;=TIME(13,59,0)), TIME(15,0,0),
 IF(AND(D43&gt;=TIME(14,0,0), D43&lt;=TIME(17,59,0)), TIME(21,0,0),
 IF(AND(D43&gt;=TIME(18,0,0), D43&lt;=TIME(21,59,0)), TIME(0,0,0),
 IF(AND(D43&gt;=TIME(22,0,0), D43&lt;=TIME(23,59,59)), TIME(7,0,0), ""))))))))</f>
        <v/>
      </c>
      <c r="F43" s="216" t="n"/>
      <c r="G43" s="215">
        <f>IF(AND(D43&gt;=TIME(6,0,0),D43&lt;=TIME(8,0,0)),E43,"")</f>
        <v/>
      </c>
      <c r="H43" s="18" t="n"/>
      <c r="I43" s="19">
        <f>ROUND(IF(OR(D43="",E43="",E43=0),0,IF(H43="",MOD(E43-D43,1)*24,MOD(H43-D43,1)*24)),2)</f>
        <v/>
      </c>
      <c r="J43" s="212" t="n"/>
      <c r="K43" s="316" t="n"/>
      <c r="L43" s="183" t="n"/>
      <c r="M43" s="317">
        <f>MAX(0,V43-W43)</f>
        <v/>
      </c>
      <c r="N43" s="20">
        <f>(IF(OR($C43="",$D43=""),0,
 IF(OR($A42="Holiday",$A43="Holiday"),
    IF(ISNUMBER(MATCH(TRIM($B43),{"Phagwah","Good Friday","Easter Monday","Labour Day","Christmas","Eid ul Azha","Romans-2","Globe-12","Neptune P1"},0)),0,$I43),
 IF(AND(NOT(OR($A42="Annual Leave",$A43="Annual Leave")),$A43="Off day"),$I43,
  MAX(0,$I43-$V43)
  ))))+W43</f>
        <v/>
      </c>
      <c r="O43" s="20">
        <f>IF(AND(OR($A42="Holiday",$A43="Holiday"),
        ISNUMBER(MATCH(TRIM($B43),{"Phagwah","Good Friday","Easter Monday","Labour Day","Christmas","Eid ul Azha","Romans-2","Globe-12","Neptune P1"},0))),
   $I43,0)</f>
        <v/>
      </c>
      <c r="P43" s="20">
        <f>IF(OR($O$7="Canteen",$O$7="Head Office"),0,IF($I43&lt;=0,0,IF(AND($I42&lt;=0,OR(TRIM($J43)="Hebrews",TRIM($J43)="Romans",TRIM($J43)="Romans-2",TRIM($J43)="Globe",TRIM($J43)="Globe-12",TRIM($J43)="Neptune P1")),1,0)))</f>
        <v/>
      </c>
      <c r="Q43" s="21" t="n"/>
      <c r="R43" s="20">
        <f>IF(OR($O$7="Canteen",$O$7="Head Office"),0,IF(
  AND(
    SUMIFS(I:I, C:C, C43) &gt;= 8,
    COUNTIFS(C$14:C43, C43)=1,
    OR(
      TEXT(D43,"hh:mm:ss")="07:00:00",
      TEXT(D43,"hh:mm:ss")="15:00:00",
      TEXT(D43,"hh:mm:ss")="23:00:00",
      TEXT(D49,"hh:mm:ss")="07:00:00",
      TEXT(D49,"hh:mm:ss")="15:00:00",
      TEXT(D49,"hh:mm:ss")="23:00:00"
    )
  ),
  1,
  0
))</f>
        <v/>
      </c>
      <c r="S43" s="20">
        <f>IF(OR($A42="Annual Leave",$A43="Annual Leave"),IF(AND($A42&lt;&gt;"Annual Leave",$A43="Annual Leave"),8,0),0)</f>
        <v/>
      </c>
      <c r="T43" s="22" t="n"/>
      <c r="U43" s="144">
        <f>MAX(0,40-Y43)</f>
        <v/>
      </c>
      <c r="V43" s="351">
        <f>IF(OR($C43="",$D43=""),0,
 IF(OR($A42="Holiday",$A43="Holiday"),0,
 IF(AND(NOT(OR($A42="Annual Leave",$A43="Annual Leave")),$A43="Off day"),0,
  IF($I42+$I43&gt;=8,IF($I42&gt;=8,0,8-$I42),$I43)
  )))</f>
        <v/>
      </c>
      <c r="W43" s="351">
        <f>MAX(0,V43-U43)</f>
        <v/>
      </c>
      <c r="X43" s="351">
        <f>IF(C43="","",C43-WEEKDAY(C43,1)+1)</f>
        <v/>
      </c>
      <c r="Y43" s="351">
        <f>SUMPRODUCT(($X$14:$X42=X43)*(($V$14:$V42)+($O$14:$O42)))+IF(X43=X14,$L$11,0)</f>
        <v/>
      </c>
      <c r="Z43" s="351" t="n"/>
      <c r="AA43" s="351" t="n"/>
      <c r="AB43" s="351" t="n"/>
      <c r="AC43" s="351" t="n"/>
      <c r="AD43" s="351" t="n"/>
      <c r="AE43" s="351" t="n"/>
      <c r="AF43" s="351" t="n"/>
    </row>
    <row r="44" ht="24" customHeight="1" s="348" thickBot="1">
      <c r="A44" s="176" t="n"/>
      <c r="B44" s="176" t="n"/>
      <c r="C44" s="217" t="n"/>
      <c r="D44" s="110" t="n"/>
      <c r="E44" s="110" t="n"/>
      <c r="F44" s="218" t="n"/>
      <c r="G44" s="110" t="n"/>
      <c r="H44" s="110" t="n"/>
      <c r="I44" s="219" t="n"/>
      <c r="J44" s="219" t="n"/>
      <c r="K44" s="219" t="n"/>
      <c r="L44" s="219" t="n"/>
      <c r="M44" s="111">
        <f>MAX(0,V44-W44)</f>
        <v/>
      </c>
      <c r="N44" s="112">
        <f>(IF(OR($C44="",$D44=""),0,
 IF(OR($A44="Holiday",$A45="Holiday"),
    IF(ISNUMBER(MATCH(TRIM($B44),{"Phagwah","Good Friday","Easter Monday","Labour Day","Christmas","Eid ul Azha","Romans-2","Globe-12","Neptune P1"},0)),0,$I44),
 IF(AND(NOT(OR($A44="Annual Leave",$A45="Annual Leave")),$A44="Off day"),$I44,
  MAX(0,$I44-$V44)
  ))))+W44</f>
        <v/>
      </c>
      <c r="O44" s="112">
        <f>IF(AND(OR($A44="Holiday",$A45="Holiday"),
        ISNUMBER(MATCH(TRIM($B44),{"Phagwah","Good Friday","Easter Monday","Labour Day","Christmas","Eid ul Azha","Romans-2","Globe-12","Neptune P1"},0))),
   $I44,0)</f>
        <v/>
      </c>
      <c r="P44" s="112">
        <f>IF(OR($O$7="Canteen",$O$7="Head Office"),0,IF($I44&lt;=0,0,IF(OR(OR(TRIM($J44)="Hebrews",TRIM($J44)="Romans",TRIM($J44)="Romans-2",TRIM($J44)="Globe",TRIM($J44)="Globe-12",TRIM($J44)="Neptune P1"),AND($I45&gt;0,OR(TRIM($J45)="Hebrews",TRIM($J45)="Romans",TRIM($J45)="Romans-2",TRIM($J45)="Globe",TRIM($J45)="Globe-12",TRIM($J45)="Neptune P1"))),1,0)))</f>
        <v/>
      </c>
      <c r="Q44" s="113" t="n"/>
      <c r="R44" s="113" t="n"/>
      <c r="S44" s="112">
        <f>IF(OR($A44="Annual Leave",$A45="Annual Leave"),IF($A44="Annual Leave",8,0),0)</f>
        <v/>
      </c>
      <c r="T44" s="114" t="n"/>
      <c r="U44" s="144">
        <f>MAX(0,40-Y44)</f>
        <v/>
      </c>
      <c r="V44" s="351">
        <f>IF(OR($C44="",$D44=""),0,
 IF(OR($A44="Holiday",$A45="Holiday"),0,
 IF(AND(NOT(OR($A44="Annual Leave",$A45="Annual Leave")),$A44="Off day"),0,
  IF($I44+$I45&gt;=8,IF($I44&gt;=8,8,$I44),$I44)
  )))</f>
        <v/>
      </c>
      <c r="W44" s="351">
        <f>MAX(0,V44-U44)</f>
        <v/>
      </c>
      <c r="X44" s="351">
        <f>IF(C44="","",C44-WEEKDAY(C44,1)+1)</f>
        <v/>
      </c>
      <c r="Y44" s="351">
        <f>SUMPRODUCT(($X$14:$X43=X44)*(($V$14:$V43)+($O$14:$O43)))+IF(X44=X14,$L$11,0)</f>
        <v/>
      </c>
      <c r="Z44" s="351" t="n"/>
      <c r="AA44" s="351" t="n"/>
      <c r="AB44" s="351" t="n"/>
      <c r="AC44" s="351" t="n"/>
      <c r="AD44" s="351" t="n"/>
      <c r="AE44" s="351" t="n"/>
      <c r="AF44" s="351" t="n"/>
    </row>
    <row r="45" ht="24" customHeight="1" s="348" thickBot="1">
      <c r="A45" s="154" t="inlineStr">
        <is>
          <t>On Day</t>
        </is>
      </c>
      <c r="B45" s="318" t="n"/>
      <c r="C45" s="115">
        <f>C42+1</f>
        <v/>
      </c>
      <c r="D45" s="319" t="n"/>
      <c r="E45" s="320">
        <f>IF(D45="", "",
 IF(D45=TIME(0,0,0), 0,
 IF(AND(D45&gt;=TIME(0,0,1), D45&lt;=TIME(2,0,0)), TIME(7,0,0),
 IF(AND(D45&gt;=TIME(6,0,0), D45&lt;=TIME(8,0,0)), TIME(12,0,0),
 IF(AND(D45&gt;TIME(8,0,0), D45&lt;=TIME(13,59,0)), TIME(15,0,0),
 IF(AND(D45&gt;=TIME(14,0,0), D45&lt;=TIME(17,59,0)), TIME(21,0,0),
 IF(AND(D45&gt;=TIME(18,0,0), D45&lt;=TIME(21,59,0)), TIME(0,0,0),
 IF(AND(D45&gt;=TIME(22,0,0), D45&lt;=TIME(23,59,59)), TIME(7,0,0), ""))))))))</f>
        <v/>
      </c>
      <c r="F45" s="321" t="n"/>
      <c r="G45" s="320">
        <f>IF(AND(D45&gt;=TIME(6,0,0),D45&lt;=TIME(8,0,0)),E45,"")</f>
        <v/>
      </c>
      <c r="H45" s="319" t="n"/>
      <c r="I45" s="30">
        <f>ROUND(IF(OR(D45="",E45="",E45=0),0,IF(H45="",MOD(E45-D45,1)*24,MOD(H45-D45,1)*24)),2)</f>
        <v/>
      </c>
      <c r="J45" s="220" t="n"/>
      <c r="K45" s="274" t="n"/>
      <c r="L45" s="181" t="n"/>
      <c r="M45" s="275">
        <f>MAX(0,V45-W45)</f>
        <v/>
      </c>
      <c r="N45" s="322">
        <f>(IF(OR($C45="",$D45=""),0,
 IF(OR($A44="Holiday",$A45="Holiday"),
    IF(ISNUMBER(MATCH(TRIM($B45),{"Phagwah","Good Friday","Easter Monday","Labour Day","Christmas","Eid ul Azha","Romans-2","Globe-12","Neptune P1"},0)),0,$I45),
 IF(AND(NOT(OR($A44="Annual Leave",$A45="Annual Leave")),$A45="Off day"),$I45,
  MAX(0,$I45-$V45)
  ))))+W45</f>
        <v/>
      </c>
      <c r="O45" s="322">
        <f>IF(AND(OR($A44="Holiday",$A45="Holiday"),
        ISNUMBER(MATCH(TRIM($B45),{"Phagwah","Good Friday","Easter Monday","Labour Day","Christmas","Eid ul Azha","Romans-2","Globe-12","Neptune P1"},0))),
   $I45,0)</f>
        <v/>
      </c>
      <c r="P45" s="322">
        <f>IF(OR($O$7="Canteen",$O$7="Head Office"),0,IF($I45&lt;=0,0,IF(AND($I44&lt;=0,OR(TRIM($J45)="Hebrews",TRIM($J45)="Romans",TRIM($J45)="Romans-2",TRIM($J45)="Globe",TRIM($J45)="Globe-12",TRIM($J45)="Neptune P1")),1,0)))</f>
        <v/>
      </c>
      <c r="Q45" s="323" t="n"/>
      <c r="R45" s="322">
        <f>IF(OR($O$7="Canteen",$O$7="Head Office"),0,IF(
  AND(
    SUMIFS(I:I, C:C, C45) &gt;= 8,
    COUNTIFS(C$14:C45, C45)=1,
    OR(
      TEXT(D45,"hh:mm:ss")="07:00:00",
      TEXT(D45,"hh:mm:ss")="15:00:00",
      TEXT(D45,"hh:mm:ss")="23:00:00",
      TEXT(D46,"hh:mm:ss")="07:00:00",
      TEXT(D46,"hh:mm:ss")="15:00:00",
      TEXT(D46,"hh:mm:ss")="23:00:00"
    )
  ),
  1,
  0
))</f>
        <v/>
      </c>
      <c r="S45" s="322">
        <f>IF(OR($A44="Annual Leave",$A45="Annual Leave"),IF(AND($A44&lt;&gt;"Annual Leave",$A45="Annual Leave"),8,0),0)</f>
        <v/>
      </c>
      <c r="T45" s="116" t="n"/>
      <c r="U45" s="144">
        <f>MAX(0,40-Y45)</f>
        <v/>
      </c>
      <c r="V45" s="351">
        <f>IF(OR($C45="",$D45=""),0,
 IF(OR($A44="Holiday",$A45="Holiday"),0,
 IF(AND(NOT(OR($A44="Annual Leave",$A45="Annual Leave")),$A45="Off day"),0,
  IF($I44+$I45&gt;=8,IF($I44&gt;=8,0,8-$I44),$I45)
  )))</f>
        <v/>
      </c>
      <c r="W45" s="351">
        <f>MAX(0,V45-U45)</f>
        <v/>
      </c>
      <c r="X45" s="351">
        <f>IF(C45="","",C45-WEEKDAY(C45,1)+1)</f>
        <v/>
      </c>
      <c r="Y45" s="351">
        <f>SUMPRODUCT(($X$14:$X44=X45)*(($V$14:$V44)+($O$14:$O44)))+IF(X45=X14,$L$11,0)</f>
        <v/>
      </c>
      <c r="Z45" s="351" t="n"/>
      <c r="AA45" s="351" t="n"/>
      <c r="AB45" s="351" t="n"/>
      <c r="AC45" s="351" t="n"/>
      <c r="AD45" s="351" t="n"/>
      <c r="AE45" s="351" t="n"/>
      <c r="AF45" s="351" t="n"/>
    </row>
    <row r="46" ht="24" customHeight="1" s="348" thickBot="1">
      <c r="A46" s="154" t="inlineStr">
        <is>
          <t>On Day</t>
        </is>
      </c>
      <c r="B46" s="305" t="n"/>
      <c r="C46" s="90">
        <f>C45</f>
        <v/>
      </c>
      <c r="D46" s="80" t="n"/>
      <c r="E46" s="221">
        <f>IF(D46="", "",
 IF(D46=TIME(0,0,0), 0,
 IF(AND(D46&gt;=TIME(0,0,1), D46&lt;=TIME(2,0,0)), TIME(7,0,0),
 IF(AND(D46&gt;=TIME(6,0,0), D46&lt;=TIME(8,0,0)), TIME(12,0,0),
 IF(AND(D46&gt;TIME(8,0,0), D46&lt;=TIME(13,59,0)), TIME(15,0,0),
 IF(AND(D46&gt;=TIME(14,0,0), D46&lt;=TIME(17,59,0)), TIME(21,0,0),
 IF(AND(D46&gt;=TIME(18,0,0), D46&lt;=TIME(21,59,0)), TIME(0,0,0),
 IF(AND(D46&gt;=TIME(22,0,0), D46&lt;=TIME(23,59,59)), TIME(7,0,0), ""))))))))</f>
        <v/>
      </c>
      <c r="F46" s="156" t="n"/>
      <c r="G46" s="221">
        <f>IF(AND(D46&gt;=TIME(6,0,0),D46&lt;=TIME(8,0,0)),E46,"")</f>
        <v/>
      </c>
      <c r="H46" s="80" t="n"/>
      <c r="I46" s="30">
        <f>ROUND(IF(OR(D46="",E46="",E46=0),0,IF(H46="",MOD(E46-D46,1)*24,MOD(H46-D46,1)*24)),2)</f>
        <v/>
      </c>
      <c r="J46" s="158" t="n"/>
      <c r="K46" s="274" t="n"/>
      <c r="L46" s="189" t="n"/>
      <c r="M46" s="275">
        <f>MAX(0,V46-W46)</f>
        <v/>
      </c>
      <c r="N46" s="81">
        <f>(IF(OR($C46="",$D46=""),0,
 IF(OR($A46="Holiday",$A47="Holiday"),
    IF(ISNUMBER(MATCH(TRIM($B46),{"Phagwah","Good Friday","Easter Monday","Labour Day","Christmas","Eid ul Azha","Romans-2","Globe-12","Neptune P1"},0)),0,$I46),
 IF(AND(NOT(OR($A46="Annual Leave",$A47="Annual Leave")),$A46="Off day"),$I46,
  MAX(0,$I46-$V46)
  ))))+W46</f>
        <v/>
      </c>
      <c r="O46" s="81">
        <f>IF(AND(OR($A46="Holiday",$A47="Holiday"),
        ISNUMBER(MATCH(TRIM($B46),{"Phagwah","Good Friday","Easter Monday","Labour Day","Christmas","Eid ul Azha","Romans-2","Globe-12","Neptune P1"},0))),
   $I46,0)</f>
        <v/>
      </c>
      <c r="P46" s="81">
        <f>IF(OR($O$7="Canteen",$O$7="Head Office"),0,IF($I46&lt;=0,0,IF(OR(OR(TRIM($J46)="Hebrews",TRIM($J46)="Romans",TRIM($J46)="Romans-2",TRIM($J46)="Globe",TRIM($J46)="Globe-12",TRIM($J46)="Neptune P1"),AND($I47&gt;0,OR(TRIM($J47)="Hebrews",TRIM($J47)="Romans",TRIM($J47)="Romans-2",TRIM($J47)="Globe",TRIM($J47)="Globe-12",TRIM($J47)="Neptune P1"))),1,0)))</f>
        <v/>
      </c>
      <c r="Q46" s="82" t="n"/>
      <c r="R46" s="81">
        <f>IF(OR($O$7="Canteen",$O$7="Head Office"),0,IF(
  AND(
    SUMIFS(I:I, C:C, C46) &gt;= 8,
    COUNTIFS(C$14:C46, C46)=1,
    OR(
      TEXT(D46,"hh:mm:ss")="07:00:00",
      TEXT(D46,"hh:mm:ss")="15:00:00",
      TEXT(D46,"hh:mm:ss")="23:00:00",
      TEXT(D51,"hh:mm:ss")="07:00:00",
      TEXT(D51,"hh:mm:ss")="15:00:00",
      TEXT(D51,"hh:mm:ss")="23:00:00"
    )
  ),
  1,
  0
))</f>
        <v/>
      </c>
      <c r="S46" s="81">
        <f>IF(OR($A46="Annual Leave",$A47="Annual Leave"),IF($A46="Annual Leave",8,0),0)</f>
        <v/>
      </c>
      <c r="T46" s="117" t="n"/>
      <c r="U46" s="144">
        <f>MAX(0,40-Y46)</f>
        <v/>
      </c>
      <c r="V46" s="351">
        <f>IF(OR($C46="",$D46=""),0,
 IF(OR($A46="Holiday",$A47="Holiday"),0,
 IF(AND(NOT(OR($A46="Annual Leave",$A47="Annual Leave")),$A46="Off day"),0,
  IF($I46+$I47&gt;=8,IF($I46&gt;=8,8,$I46),$I46)
  )))</f>
        <v/>
      </c>
      <c r="W46" s="351">
        <f>MAX(0,V46-U46)</f>
        <v/>
      </c>
      <c r="X46" s="351">
        <f>IF(C46="","",C46-WEEKDAY(C46,1)+1)</f>
        <v/>
      </c>
      <c r="Y46" s="351">
        <f>SUMPRODUCT(($X$14:$X45=X46)*(($V$14:$V45)+($O$14:$O45)))+IF(X46=X14,$L$11,0)</f>
        <v/>
      </c>
      <c r="Z46" s="351" t="n"/>
      <c r="AA46" s="351" t="n"/>
      <c r="AB46" s="351" t="n"/>
      <c r="AC46" s="351" t="n"/>
      <c r="AD46" s="351" t="n"/>
      <c r="AE46" s="351" t="n"/>
      <c r="AF46" s="351" t="n"/>
    </row>
    <row r="47" ht="24" customHeight="1" s="348" thickBot="1">
      <c r="A47" s="184" t="inlineStr">
        <is>
          <t>On Day</t>
        </is>
      </c>
      <c r="B47" s="222" t="n"/>
      <c r="C47" s="118">
        <f>C45+1</f>
        <v/>
      </c>
      <c r="D47" s="83" t="n"/>
      <c r="E47" s="223">
        <f>IF(D47="", "",
 IF(D47=TIME(0,0,0), 0,
 IF(AND(D47&gt;=TIME(0,0,1), D47&lt;=TIME(2,0,0)), TIME(7,0,0),
 IF(AND(D47&gt;=TIME(6,0,0), D47&lt;=TIME(8,0,0)), TIME(12,0,0),
 IF(AND(D47&gt;TIME(8,0,0), D47&lt;=TIME(13,59,0)), TIME(15,0,0),
 IF(AND(D47&gt;=TIME(14,0,0), D47&lt;=TIME(17,59,0)), TIME(21,0,0),
 IF(AND(D47&gt;=TIME(18,0,0), D47&lt;=TIME(21,59,0)), TIME(0,0,0),
 IF(AND(D47&gt;=TIME(22,0,0), D47&lt;=TIME(23,59,59)), TIME(7,0,0), ""))))))))</f>
        <v/>
      </c>
      <c r="F47" s="224" t="n"/>
      <c r="G47" s="223">
        <f>IF(AND(D47&gt;=TIME(6,0,0),D47&lt;=TIME(8,0,0)),E47,"")</f>
        <v/>
      </c>
      <c r="H47" s="83" t="n"/>
      <c r="I47" s="23">
        <f>ROUND(IF(OR(D47="",E47="",E47=0),0,IF(H47="",MOD(E47-D47,1)*24,MOD(H47-D47,1)*24)),2)</f>
        <v/>
      </c>
      <c r="J47" s="225" t="n"/>
      <c r="K47" s="297" t="n"/>
      <c r="L47" s="181" t="n"/>
      <c r="M47" s="298">
        <f>MAX(0,V47-W47)</f>
        <v/>
      </c>
      <c r="N47" s="84">
        <f>(IF(OR($C47="",$D47=""),0,
 IF(OR($A46="Holiday",$A47="Holiday"),
    IF(ISNUMBER(MATCH(TRIM($B47),{"Phagwah","Good Friday","Easter Monday","Labour Day","Christmas","Eid ul Azha","Romans-2","Globe-12","Neptune P1"},0)),0,$I47),
 IF(AND(NOT(OR($A46="Annual Leave",$A47="Annual Leave")),$A47="Off day"),$I47,
  MAX(0,$I47-$V47)
  ))))+W47</f>
        <v/>
      </c>
      <c r="O47" s="84">
        <f>IF(AND(OR($A46="Holiday",$A47="Holiday"),
        ISNUMBER(MATCH(TRIM($B47),{"Phagwah","Good Friday","Easter Monday","Labour Day","Christmas","Eid ul Azha","Romans-2","Globe-12","Neptune P1"},0))),
   $I47,0)</f>
        <v/>
      </c>
      <c r="P47" s="84">
        <f>IF(OR($O$7="Canteen",$O$7="Head Office"),0,IF($I47&lt;=0,0,IF(AND($I46&lt;=0,OR(TRIM($J47)="Hebrews",TRIM($J47)="Romans",TRIM($J47)="Romans-2",TRIM($J47)="Globe",TRIM($J47)="Globe-12",TRIM($J47)="Neptune P1")),1,0)))</f>
        <v/>
      </c>
      <c r="Q47" s="85" t="n"/>
      <c r="R47" s="84">
        <f>IF(OR($O$7="Canteen",$O$7="Head Office"),0,IF(
  AND(
    SUMIFS(I:I, C:C, C47) &gt;= 8,
    COUNTIFS(C$14:C47, C47)=1,
    OR(
      TEXT(D47,"hh:mm:ss")="07:00:00",
      TEXT(D47,"hh:mm:ss")="15:00:00",
      TEXT(D47,"hh:mm:ss")="23:00:00",
      TEXT(D48,"hh:mm:ss")="07:00:00",
      TEXT(D48,"hh:mm:ss")="15:00:00",
      TEXT(D48,"hh:mm:ss")="23:00:00"
    )
  ),
  1,
  0
))</f>
        <v/>
      </c>
      <c r="S47" s="84">
        <f>IF(OR($A46="Annual Leave",$A47="Annual Leave"),IF(AND($A46&lt;&gt;"Annual Leave",$A47="Annual Leave"),8,0),0)</f>
        <v/>
      </c>
      <c r="T47" s="86" t="n"/>
      <c r="U47" s="144">
        <f>MAX(0,40-Y47)</f>
        <v/>
      </c>
      <c r="V47" s="351">
        <f>IF(OR($C47="",$D47=""),0,
 IF(OR($A46="Holiday",$A47="Holiday"),0,
 IF(AND(NOT(OR($A46="Annual Leave",$A47="Annual Leave")),$A47="Off day"),0,
  IF($I46+$I47&gt;=8,IF($I46&gt;=8,0,8-$I46),$I47)
  )))</f>
        <v/>
      </c>
      <c r="W47" s="351">
        <f>MAX(0,V47-U47)</f>
        <v/>
      </c>
      <c r="X47" s="351">
        <f>IF(C47="","",C47-WEEKDAY(C47,1)+1)</f>
        <v/>
      </c>
      <c r="Y47" s="351">
        <f>SUMPRODUCT(($X$14:$X46=X47)*(($V$14:$V46)+($O$14:$O46)))+IF(X47=X14,$L$11,0)</f>
        <v/>
      </c>
      <c r="Z47" s="351" t="n"/>
      <c r="AA47" s="351" t="n"/>
      <c r="AB47" s="351" t="n"/>
      <c r="AC47" s="351" t="n"/>
      <c r="AD47" s="351" t="n"/>
      <c r="AE47" s="351" t="n"/>
      <c r="AF47" s="351" t="n"/>
    </row>
    <row r="48" ht="24" customHeight="1" s="348" thickBot="1">
      <c r="A48" s="226" t="inlineStr">
        <is>
          <t>On Day</t>
        </is>
      </c>
      <c r="B48" s="299" t="n"/>
      <c r="C48" s="119">
        <f>C47</f>
        <v/>
      </c>
      <c r="D48" s="24" t="n"/>
      <c r="E48" s="227">
        <f>IF(D48="", "",
 IF(D48=TIME(0,0,0), 0,
 IF(AND(D48&gt;=TIME(0,0,1), D48&lt;=TIME(2,0,0)), TIME(7,0,0),
 IF(AND(D48&gt;=TIME(6,0,0), D48&lt;=TIME(8,0,0)), TIME(12,0,0),
 IF(AND(D48&gt;TIME(8,0,0), D48&lt;=TIME(13,59,0)), TIME(15,0,0),
 IF(AND(D48&gt;=TIME(14,0,0), D48&lt;=TIME(17,59,0)), TIME(21,0,0),
 IF(AND(D48&gt;=TIME(18,0,0), D48&lt;=TIME(21,59,0)), TIME(0,0,0),
 IF(AND(D48&gt;=TIME(22,0,0), D48&lt;=TIME(23,59,59)), TIME(7,0,0), ""))))))))</f>
        <v/>
      </c>
      <c r="F48" s="228" t="n"/>
      <c r="G48" s="227">
        <f>IF(AND(D48&gt;=TIME(6,0,0),D48&lt;=TIME(8,0,0)),E48,"")</f>
        <v/>
      </c>
      <c r="H48" s="300" t="n"/>
      <c r="I48" s="87">
        <f>ROUND(IF(OR(D48="",E48="",E48=0),0,IF(H48="",MOD(E48-D48,1)*24,MOD(H48-D48,1)*24)),2)</f>
        <v/>
      </c>
      <c r="J48" s="190" t="n"/>
      <c r="K48" s="297" t="n"/>
      <c r="L48" s="183" t="n"/>
      <c r="M48" s="324">
        <f>MAX(0,V48-W48)</f>
        <v/>
      </c>
      <c r="N48" s="302">
        <f>(IF(OR($C48="",$D48=""),0,
 IF(OR($A48="Holiday",$A49="Holiday"),
    IF(ISNUMBER(MATCH(TRIM($B48),{"Phagwah","Good Friday","Easter Monday","Labour Day","Christmas","Eid ul Azha","Romans-2","Globe-12","Neptune P1"},0)),0,$I48),
 IF(AND(NOT(OR($A48="Annual Leave",$A49="Annual Leave")),$A48="Off day"),$I48,
  MAX(0,$I48-$V48)
  ))))+W48</f>
        <v/>
      </c>
      <c r="O48" s="303" t="n"/>
      <c r="P48" s="229">
        <f>IF(OR($O$7="Canteen",$O$7="Head Office"),0,IF($I48&lt;=0,0,IF(OR(OR(TRIM($J48)="Hebrews",TRIM($J48)="Romans",TRIM($J48)="Romans-2",TRIM($J48)="Globe",TRIM($J48)="Globe-12",TRIM($J48)="Neptune P1"),AND($I49&gt;0,OR(TRIM($J49)="Hebrews",TRIM($J49)="Romans",TRIM($J49)="Romans-2",TRIM($J49)="Globe",TRIM($J49)="Globe-12",TRIM($J49)="Neptune P1"))),1,0)))</f>
        <v/>
      </c>
      <c r="Q48" s="303" t="n"/>
      <c r="R48" s="302">
        <f>IF(OR($O$7="Canteen",$O$7="Head Office"),0,IF(
  AND(
    SUMIFS(I:I, C:C, C48) &gt;= 8,
    COUNTIFS(C$14:C48, C48)=1,
    OR(
      TEXT(D48,"hh:mm:ss")="07:00:00",
      TEXT(D48,"hh:mm:ss")="15:00:00",
      TEXT(D48,"hh:mm:ss")="23:00:00",
      TEXT(D53,"hh:mm:ss")="07:00:00",
      TEXT(D53,"hh:mm:ss")="15:00:00",
      TEXT(D53,"hh:mm:ss")="23:00:00"
    )
  ),
  1,
  0
))</f>
        <v/>
      </c>
      <c r="S48" s="303" t="n"/>
      <c r="T48" s="304" t="n"/>
      <c r="U48" s="144">
        <f>MAX(0,40-Y48)</f>
        <v/>
      </c>
      <c r="V48" s="351">
        <f>IF(OR($C48="",$D48=""),0,
 IF(OR($A48="Holiday",$A49="Holiday"),0,
 IF(AND(NOT(OR($A48="Annual Leave",$A49="Annual Leave")),$A48="Off day"),0,
  IF($I48+$I49&gt;=8,IF($I48&gt;=8,8,$I48),$I48)
  )))</f>
        <v/>
      </c>
      <c r="W48" s="351">
        <f>MAX(0,V48-U48)</f>
        <v/>
      </c>
      <c r="X48" s="351">
        <f>IF(C48="","",C48-WEEKDAY(C48,1)+1)</f>
        <v/>
      </c>
      <c r="Y48" s="351">
        <f>SUMPRODUCT(($X$14:$X47=X48)*(($V$14:$V47)+($O$14:$O47)))+IF(X48=X14,$L$11,0)</f>
        <v/>
      </c>
      <c r="Z48" s="351" t="n"/>
      <c r="AA48" s="351" t="n"/>
      <c r="AB48" s="351" t="n"/>
      <c r="AC48" s="351" t="n"/>
      <c r="AD48" s="351" t="n"/>
      <c r="AE48" s="351" t="n"/>
      <c r="AF48" s="351" t="n"/>
    </row>
    <row r="49" ht="24" customHeight="1" s="348" thickBot="1">
      <c r="A49" s="230" t="n"/>
      <c r="B49" s="355" t="n"/>
      <c r="C49" s="231" t="n"/>
      <c r="D49" s="232" t="n"/>
      <c r="E49" s="232" t="n"/>
      <c r="F49" s="232" t="n"/>
      <c r="G49" s="232" t="n"/>
      <c r="H49" s="233" t="inlineStr">
        <is>
          <t>Total Hrs:</t>
        </is>
      </c>
      <c r="I49" s="122">
        <f>SUM(I14:I48)</f>
        <v/>
      </c>
      <c r="J49" s="234" t="n"/>
      <c r="K49" s="234" t="n"/>
      <c r="L49" s="235" t="n"/>
      <c r="M49" s="120">
        <f>SUM(M14:M48)</f>
        <v/>
      </c>
      <c r="N49" s="120">
        <f>SUM(N14:N48)</f>
        <v/>
      </c>
      <c r="O49" s="120">
        <f>SUM(O14:O48)</f>
        <v/>
      </c>
      <c r="P49" s="120">
        <f>SUM(P14:P48)</f>
        <v/>
      </c>
      <c r="Q49" s="120">
        <f>IF($O$6&lt;&gt;"Armed",0,LOOKUP($Q$50,{0,1,2,3,4,5,6,7,8,9,10,11,12,13,14},{0,384,769,1153,1153,1538,1923,2307,2692,3076,3461,3846,4239,4615,5000}))</f>
        <v/>
      </c>
      <c r="R49" s="120">
        <f>SUM(R14:R48)</f>
        <v/>
      </c>
      <c r="S49" s="120">
        <f>SUM(S14:S48)</f>
        <v/>
      </c>
      <c r="T49" s="121">
        <f>SUM(T30:T43)</f>
        <v/>
      </c>
      <c r="U49" s="144">
        <f>MIN(U48,0)</f>
        <v/>
      </c>
      <c r="V49" s="351">
        <f>SUM(V14:V48)</f>
        <v/>
      </c>
      <c r="W49" s="351">
        <f>SUM(W14:W48)</f>
        <v/>
      </c>
      <c r="X49" s="351" t="n"/>
      <c r="Y49" s="351" t="n"/>
      <c r="Z49" s="351" t="n"/>
      <c r="AA49" s="351" t="n"/>
      <c r="AB49" s="351" t="n"/>
      <c r="AC49" s="351" t="n"/>
      <c r="AD49" s="351" t="n"/>
      <c r="AE49" s="351" t="n"/>
      <c r="AF49" s="351" t="n"/>
    </row>
    <row r="50" ht="24" customHeight="1" s="348">
      <c r="A50" s="351" t="n"/>
      <c r="B50" s="351" t="n"/>
      <c r="C50" s="6" t="n"/>
      <c r="D50" s="6" t="n"/>
      <c r="E50" s="6" t="n"/>
      <c r="F50" s="6" t="n"/>
      <c r="G50" s="6" t="n"/>
      <c r="H50" s="336" t="n"/>
      <c r="I50" s="351" t="n"/>
      <c r="J50" s="336" t="n"/>
      <c r="K50" s="336" t="n"/>
      <c r="L50" s="336" t="n"/>
      <c r="M50" s="28" t="n"/>
      <c r="N50" s="28" t="n"/>
      <c r="O50" s="28" t="n"/>
      <c r="P50" s="241" t="inlineStr">
        <is>
          <t>Days Worked</t>
        </is>
      </c>
      <c r="Q50" s="29">
        <f>SUM(--(SUM(I14:I15)&gt;0),--(SUM(I16:I17)&gt;0),--(SUM(I18:I19)&gt;0),--(SUM(I20:I21)&gt;0),--(SUM(I22:I23)&gt;0),--(SUM(I24:I25)&gt;0),--(SUM(I26:I27)&gt;0),--(SUM(I30:I31)&gt;0),--(SUM(I32:I33)&gt;0),--(SUM(I34:I35)&gt;0),--(SUM(I36:I37)&gt;0),--(SUM(I38:I39)&gt;0),--(SUM(I40:I41)&gt;0),--(SUM(I42:I43)&gt;0),--(SUM(I45:I46)&gt;0),--(SUM(I47:I48)&gt;0))</f>
        <v/>
      </c>
      <c r="R50" s="28" t="n"/>
      <c r="S50" s="28" t="n"/>
      <c r="T50" s="28" t="n"/>
      <c r="U50" s="144" t="n"/>
      <c r="V50" s="351" t="n"/>
      <c r="W50" s="351" t="n"/>
      <c r="X50" s="351" t="n"/>
      <c r="Y50" s="351" t="n"/>
      <c r="Z50" s="351" t="n"/>
      <c r="AA50" s="351" t="n"/>
      <c r="AB50" s="351" t="n"/>
      <c r="AC50" s="351" t="n"/>
      <c r="AD50" s="351" t="n"/>
      <c r="AE50" s="351" t="n"/>
      <c r="AF50" s="351" t="n"/>
    </row>
    <row r="51" ht="24" customHeight="1" s="348">
      <c r="A51" s="351" t="n"/>
      <c r="B51" s="351" t="n"/>
      <c r="C51" s="345" t="n"/>
      <c r="D51" s="362" t="n"/>
      <c r="E51" s="362" t="n"/>
      <c r="F51" s="334" t="n"/>
      <c r="G51" s="362" t="n"/>
      <c r="H51" s="336" t="n"/>
      <c r="I51" s="351" t="n"/>
      <c r="J51" s="336" t="n"/>
      <c r="K51" s="336" t="n"/>
      <c r="L51" s="336" t="n"/>
      <c r="M51" s="236" t="n"/>
      <c r="N51" s="236" t="n"/>
      <c r="O51" s="236" t="n"/>
      <c r="P51" s="236" t="n"/>
      <c r="Q51" s="236" t="n"/>
      <c r="R51" s="236" t="n"/>
      <c r="S51" s="236" t="n"/>
      <c r="T51" s="236" t="n"/>
      <c r="U51" s="144" t="n"/>
      <c r="V51" s="351" t="n"/>
      <c r="W51" s="351" t="n"/>
      <c r="X51" s="351" t="n"/>
      <c r="Y51" s="351" t="n"/>
      <c r="Z51" s="351" t="n"/>
      <c r="AA51" s="351" t="n"/>
      <c r="AB51" s="351" t="n"/>
      <c r="AC51" s="351" t="n"/>
      <c r="AD51" s="351" t="n"/>
      <c r="AE51" s="351" t="n"/>
      <c r="AF51" s="351" t="n"/>
    </row>
    <row r="52">
      <c r="A52" s="351" t="n"/>
      <c r="B52" s="351" t="n"/>
      <c r="C52" s="329" t="inlineStr">
        <is>
          <t>Supervisor Signature</t>
        </is>
      </c>
      <c r="D52" s="363" t="n"/>
      <c r="E52" s="363" t="n"/>
      <c r="F52" s="329" t="inlineStr">
        <is>
          <t>Date</t>
        </is>
      </c>
      <c r="G52" s="363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351" t="n"/>
      <c r="V52" s="351" t="n"/>
      <c r="W52" s="351" t="n"/>
      <c r="X52" s="351" t="n"/>
      <c r="Y52" s="351" t="n"/>
      <c r="Z52" s="351" t="n"/>
      <c r="AA52" s="351" t="n"/>
      <c r="AB52" s="351" t="n"/>
      <c r="AC52" s="351" t="n"/>
      <c r="AD52" s="351" t="n"/>
      <c r="AE52" s="351" t="n"/>
      <c r="AF52" s="351" t="n"/>
    </row>
    <row r="53" ht="26.25" customHeight="1" s="348">
      <c r="A53" s="351" t="n"/>
      <c r="B53" s="351" t="n"/>
      <c r="C53" s="345" t="n"/>
      <c r="D53" s="362" t="n"/>
      <c r="E53" s="362" t="n"/>
      <c r="F53" s="331" t="n"/>
      <c r="G53" s="362" t="n"/>
      <c r="H53" s="6" t="n"/>
      <c r="I53" s="6" t="n"/>
      <c r="J53" s="6" t="n"/>
      <c r="K53" s="6" t="n"/>
      <c r="L53" s="6" t="n"/>
      <c r="M53" s="6" t="n"/>
      <c r="N53" s="237" t="n"/>
      <c r="O53" s="238" t="n"/>
      <c r="P53" s="346" t="n"/>
      <c r="Q53" s="351" t="n"/>
      <c r="R53" s="351" t="n"/>
      <c r="S53" s="351" t="n"/>
      <c r="T53" s="351" t="n"/>
      <c r="U53" s="351" t="n"/>
      <c r="V53" s="351" t="n"/>
      <c r="W53" s="351" t="n"/>
      <c r="X53" s="351" t="n"/>
      <c r="Y53" s="351" t="n"/>
      <c r="Z53" s="351" t="n"/>
      <c r="AA53" s="351" t="n"/>
      <c r="AB53" s="351" t="n"/>
      <c r="AC53" s="351" t="n"/>
      <c r="AD53" s="351" t="n"/>
      <c r="AE53" s="351" t="n"/>
      <c r="AF53" s="351" t="n"/>
    </row>
    <row r="54">
      <c r="A54" s="351" t="n"/>
      <c r="B54" s="351" t="n"/>
      <c r="C54" s="329" t="inlineStr">
        <is>
          <t>Manager Signature</t>
        </is>
      </c>
      <c r="D54" s="363" t="n"/>
      <c r="E54" s="363" t="n"/>
      <c r="F54" s="329" t="inlineStr">
        <is>
          <t>Date</t>
        </is>
      </c>
      <c r="G54" s="363" t="n"/>
      <c r="H54" s="6" t="n"/>
      <c r="I54" s="239" t="inlineStr">
        <is>
          <t>{42}</t>
        </is>
      </c>
      <c r="J54" s="239" t="n"/>
      <c r="K54" s="239" t="n"/>
      <c r="L54" s="239" t="n"/>
      <c r="M54" s="6" t="n"/>
      <c r="N54" s="6" t="n"/>
      <c r="O54" s="6" t="n"/>
      <c r="P54" s="6" t="n"/>
      <c r="Q54" s="6" t="n"/>
      <c r="R54" s="6" t="n"/>
      <c r="S54" s="6" t="n"/>
      <c r="T54" s="6" t="n"/>
      <c r="U54" s="351" t="n"/>
      <c r="V54" s="351" t="n"/>
      <c r="W54" s="351" t="n"/>
      <c r="X54" s="351" t="n"/>
      <c r="Y54" s="351" t="n"/>
      <c r="Z54" s="351" t="n"/>
      <c r="AA54" s="351" t="n"/>
      <c r="AB54" s="351" t="n"/>
      <c r="AC54" s="351" t="n"/>
      <c r="AD54" s="351" t="n"/>
      <c r="AE54" s="351" t="n"/>
      <c r="AF54" s="351" t="n"/>
    </row>
    <row r="55">
      <c r="A55" s="351" t="n"/>
      <c r="B55" s="351" t="n"/>
      <c r="C55" s="240" t="n"/>
      <c r="D55" s="240" t="n"/>
      <c r="E55" s="240" t="n"/>
      <c r="F55" s="240" t="n"/>
      <c r="G55" s="240" t="n"/>
      <c r="H55" s="240" t="n"/>
      <c r="I55" s="240" t="n"/>
      <c r="J55" s="240" t="n"/>
      <c r="K55" s="240" t="n"/>
      <c r="L55" s="240" t="n"/>
      <c r="M55" s="240" t="n"/>
      <c r="N55" s="240" t="n"/>
      <c r="O55" s="240" t="n"/>
      <c r="P55" s="240" t="n"/>
      <c r="Q55" s="240" t="n"/>
      <c r="R55" s="240" t="n"/>
      <c r="S55" s="240" t="n"/>
      <c r="T55" s="240" t="n"/>
      <c r="U55" s="351" t="n"/>
      <c r="V55" s="351" t="n"/>
      <c r="W55" s="351" t="n"/>
      <c r="X55" s="351" t="n"/>
      <c r="Y55" s="351" t="n"/>
      <c r="Z55" s="351" t="n"/>
      <c r="AA55" s="351" t="n"/>
      <c r="AB55" s="351" t="n"/>
      <c r="AC55" s="351" t="n"/>
      <c r="AD55" s="351" t="n"/>
      <c r="AE55" s="351" t="n"/>
      <c r="AF55" s="35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45"/>
  <mergeCells count="33">
    <mergeCell ref="C54:E54"/>
    <mergeCell ref="V2:W2"/>
    <mergeCell ref="C8:F8"/>
    <mergeCell ref="F54:G54"/>
    <mergeCell ref="H10:I10"/>
    <mergeCell ref="C7:F7"/>
    <mergeCell ref="K5:L5"/>
    <mergeCell ref="M5:N5"/>
    <mergeCell ref="H50:I50"/>
    <mergeCell ref="C51:E51"/>
    <mergeCell ref="A1:T1"/>
    <mergeCell ref="C52:E52"/>
    <mergeCell ref="V3:AB3"/>
    <mergeCell ref="F51:G51"/>
    <mergeCell ref="M10:N10"/>
    <mergeCell ref="H51:I51"/>
    <mergeCell ref="C6:F6"/>
    <mergeCell ref="C5:F5"/>
    <mergeCell ref="M7:N7"/>
    <mergeCell ref="M6:N6"/>
    <mergeCell ref="C53:E53"/>
    <mergeCell ref="H7:I7"/>
    <mergeCell ref="H28:I28"/>
    <mergeCell ref="C10:F10"/>
    <mergeCell ref="M8:N8"/>
    <mergeCell ref="F52:G52"/>
    <mergeCell ref="P53:T53"/>
    <mergeCell ref="AA2:AB2"/>
    <mergeCell ref="K10:L10"/>
    <mergeCell ref="H5:I5"/>
    <mergeCell ref="K4:L4"/>
    <mergeCell ref="M4:N4"/>
    <mergeCell ref="F53:G53"/>
  </mergeCells>
  <dataValidations count="5">
    <dataValidation sqref="A14:A48" showDropDown="0" showInputMessage="0" showErrorMessage="0" allowBlank="1" type="list">
      <formula1>"On Day,Off Day,Sick,Absent,Holiday,Annual Leave"</formula1>
    </dataValidation>
    <dataValidation sqref="B14:B48" showDropDown="0" showInputMessage="0" showErrorMessage="0" allowBlank="1" type="list">
      <formula1>"Holiday Double,Phagwah,Good Friday,Easter Monday,Labour Day,Christmas,Eid ul Azha"</formula1>
    </dataValidation>
    <dataValidation sqref="J14:J48" showDropDown="0" showInputMessage="0" showErrorMessage="0" allowBlank="1" type="list">
      <formula1>_xlfn._LONGTEXT("Unico,Unico-2,Unico-42,Unico-44,Unico-46,Unico-47,Unico-48,Unico-49,Globe,Globe-12,Hebrews,Romans-2,Beacon,Numbers,Zebra-24,Sunrise,Sunrise-1,Sunflower 6,Sunset 12,Ripple,Neptune P1,Neptune P2,Neptune P3,Neptune P4,Neptune P5,Neptune P6,Neptune P7,Rainbow"," 1,Rainbow 2,Citadel,Sunset 11,Autumn,Autumn-2,Miracle,Miracle 1,Canteen,Guard Hut")</formula1>
    </dataValidation>
    <dataValidation sqref="O7" showDropDown="0" showInputMessage="0" showErrorMessage="0" allowBlank="1" type="list">
      <formula1>"Caricom,EU,UN,DMC,ARU,Head Office,Canteen"</formula1>
    </dataValidation>
    <dataValidation sqref="O6" showDropDown="0" showInputMessage="0" showErrorMessage="0" allowBlank="1" type="list">
      <formula1>"Unarmed,Armed"</formula1>
    </dataValidation>
  </dataValidations>
  <printOptions horizontalCentered="1"/>
  <pageMargins left="0.5" right="0.5" top="0.5" bottom="1" header="0.5" footer="0.5"/>
  <pageSetup orientation="portrait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AL55"/>
  <sheetViews>
    <sheetView topLeftCell="A2" workbookViewId="0">
      <selection activeCell="A14" sqref="A14"/>
    </sheetView>
  </sheetViews>
  <sheetFormatPr baseColWidth="8" defaultRowHeight="13.5"/>
  <cols>
    <col width="12.28515625" customWidth="1" style="348" min="1" max="1"/>
    <col width="15.140625" customWidth="1" style="348" min="2" max="2"/>
    <col width="12.42578125" customWidth="1" style="348" min="3" max="3"/>
    <col width="9.28515625" customWidth="1" style="348" min="4" max="4"/>
    <col hidden="1" width="9.28515625" customWidth="1" style="348" min="5" max="5"/>
    <col hidden="1" width="2" customWidth="1" style="348" min="6" max="6"/>
    <col hidden="1" width="12.5703125" customWidth="1" style="348" min="7" max="7"/>
    <col width="9.28515625" customWidth="1" style="348" min="8" max="8"/>
    <col width="6.5703125" customWidth="1" style="348" min="9" max="9"/>
    <col width="10.140625" customWidth="1" style="348" min="10" max="10"/>
    <col width="15.28515625" customWidth="1" style="348" min="11" max="11"/>
    <col width="10.5703125" customWidth="1" style="348" min="12" max="12"/>
    <col width="11" customWidth="1" style="348" min="13" max="13"/>
    <col width="9.85546875" customWidth="1" style="348" min="14" max="14"/>
    <col width="11.140625" customWidth="1" style="348" min="15" max="15"/>
    <col width="9.85546875" customWidth="1" style="348" min="16" max="16"/>
    <col width="10.28515625" customWidth="1" style="348" min="17" max="17"/>
    <col width="8.85546875" customWidth="1" style="348" min="18" max="19"/>
    <col width="45.28515625" customWidth="1" style="348" min="20" max="20"/>
    <col width="9.140625" customWidth="1" style="348" min="21" max="21"/>
    <col width="3.140625" customWidth="1" style="348" min="22" max="29"/>
    <col width="10.28515625" customWidth="1" style="348" min="30" max="30"/>
  </cols>
  <sheetData>
    <row r="1" ht="32.25" customFormat="1" customHeight="1" s="1" thickBot="1">
      <c r="A1" s="332" t="n"/>
      <c r="B1" s="354" t="n"/>
      <c r="C1" s="354" t="n"/>
      <c r="D1" s="354" t="n"/>
      <c r="E1" s="354" t="n"/>
      <c r="F1" s="354" t="n"/>
      <c r="G1" s="354" t="n"/>
      <c r="H1" s="354" t="n"/>
      <c r="I1" s="354" t="n"/>
      <c r="J1" s="354" t="n"/>
      <c r="K1" s="354" t="n"/>
      <c r="L1" s="354" t="n"/>
      <c r="M1" s="354" t="n"/>
      <c r="N1" s="354" t="n"/>
      <c r="O1" s="354" t="n"/>
      <c r="P1" s="354" t="n"/>
      <c r="Q1" s="354" t="n"/>
      <c r="R1" s="354" t="n"/>
      <c r="S1" s="354" t="n"/>
      <c r="T1" s="355" t="n"/>
      <c r="U1" s="351" t="n"/>
      <c r="V1" s="351" t="n"/>
      <c r="W1" s="351" t="n"/>
      <c r="X1" s="351" t="n"/>
      <c r="Y1" s="351" t="n"/>
      <c r="Z1" s="351" t="n"/>
      <c r="AA1" s="351" t="n"/>
      <c r="AB1" s="351" t="n"/>
      <c r="AC1" s="351" t="n"/>
      <c r="AD1" s="126" t="n"/>
      <c r="AE1" s="351" t="n"/>
      <c r="AF1" s="351" t="n"/>
    </row>
    <row r="2" ht="15" customFormat="1" customHeight="1" s="1">
      <c r="A2" s="351" t="n"/>
      <c r="B2" s="351" t="n"/>
      <c r="C2" s="127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128" t="n"/>
      <c r="U2" s="351" t="n"/>
      <c r="V2" s="343" t="n">
        <v>2025</v>
      </c>
      <c r="W2" s="356" t="n"/>
      <c r="X2" s="351" t="n"/>
      <c r="Y2" s="351" t="n"/>
      <c r="Z2" s="129" t="inlineStr">
        <is>
          <t>Month:</t>
        </is>
      </c>
      <c r="AA2" s="343" t="n">
        <v>3</v>
      </c>
      <c r="AB2" s="356" t="n"/>
      <c r="AC2" s="351" t="n"/>
      <c r="AD2" s="351" t="n"/>
      <c r="AE2" s="351" t="n"/>
      <c r="AF2" s="351" t="n"/>
    </row>
    <row r="3" ht="15.6" customHeight="1" s="348" thickBot="1">
      <c r="A3" s="351" t="n"/>
      <c r="B3" s="351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351" t="n"/>
      <c r="V3" s="333">
        <f>DATE(V2,AA2,1)</f>
        <v/>
      </c>
      <c r="W3" s="357" t="n"/>
      <c r="X3" s="357" t="n"/>
      <c r="Y3" s="357" t="n"/>
      <c r="Z3" s="357" t="n"/>
      <c r="AA3" s="357" t="n"/>
      <c r="AB3" s="358" t="n"/>
      <c r="AC3" s="351" t="n"/>
      <c r="AD3" s="351" t="n"/>
      <c r="AE3" s="351" t="n"/>
      <c r="AF3" s="249" t="n"/>
    </row>
    <row r="4" ht="21" customHeight="1" s="348" thickBot="1">
      <c r="A4" s="351" t="n"/>
      <c r="B4" s="351" t="n"/>
      <c r="C4" s="25" t="inlineStr">
        <is>
          <t>Federal Manangement Systems</t>
        </is>
      </c>
      <c r="D4" s="25" t="n"/>
      <c r="E4" s="25" t="n"/>
      <c r="F4" s="25" t="n"/>
      <c r="G4" s="25" t="n"/>
      <c r="H4" s="6" t="n"/>
      <c r="I4" s="6" t="n"/>
      <c r="J4" s="6" t="n"/>
      <c r="K4" s="330" t="inlineStr">
        <is>
          <t>Employee Number:</t>
        </is>
      </c>
      <c r="L4" s="351" t="n"/>
      <c r="M4" s="342" t="inlineStr">
        <is>
          <t>5223</t>
        </is>
      </c>
      <c r="N4" s="355" t="n"/>
      <c r="O4" s="6" t="n"/>
      <c r="P4" s="6" t="n"/>
      <c r="Q4" s="6" t="n"/>
      <c r="R4" s="6" t="n"/>
      <c r="S4" s="6" t="n"/>
      <c r="T4" s="6" t="n"/>
      <c r="U4" s="351" t="n"/>
      <c r="V4" s="130" t="inlineStr">
        <is>
          <t>Su</t>
        </is>
      </c>
      <c r="W4" s="131" t="inlineStr">
        <is>
          <t>M</t>
        </is>
      </c>
      <c r="X4" s="131" t="inlineStr">
        <is>
          <t>Tu</t>
        </is>
      </c>
      <c r="Y4" s="131" t="inlineStr">
        <is>
          <t>W</t>
        </is>
      </c>
      <c r="Z4" s="131" t="inlineStr">
        <is>
          <t>Th</t>
        </is>
      </c>
      <c r="AA4" s="131" t="inlineStr">
        <is>
          <t>F</t>
        </is>
      </c>
      <c r="AB4" s="132" t="inlineStr">
        <is>
          <t>Sa</t>
        </is>
      </c>
      <c r="AC4" s="351" t="n"/>
      <c r="AD4" s="133" t="inlineStr">
        <is>
          <t>Overtime Options</t>
        </is>
      </c>
      <c r="AE4" s="351" t="n"/>
      <c r="AF4" s="351" t="n"/>
      <c r="AJ4" s="257" t="n"/>
    </row>
    <row r="5" ht="14.1" customHeight="1" s="348" thickBot="1">
      <c r="A5" s="351" t="n"/>
      <c r="B5" s="351" t="n"/>
      <c r="C5" s="337" t="n"/>
      <c r="D5" s="351" t="n"/>
      <c r="E5" s="351" t="n"/>
      <c r="F5" s="351" t="n"/>
      <c r="G5" s="6" t="n"/>
      <c r="H5" s="340" t="n"/>
      <c r="I5" s="351" t="n"/>
      <c r="J5" s="340" t="n"/>
      <c r="K5" s="344" t="inlineStr">
        <is>
          <t>Employee Name:</t>
        </is>
      </c>
      <c r="L5" s="359" t="n"/>
      <c r="M5" s="342" t="inlineStr">
        <is>
          <t>George, Alana Elizabeth</t>
        </is>
      </c>
      <c r="N5" s="355" t="n"/>
      <c r="O5" s="337" t="n"/>
      <c r="P5" s="337" t="n"/>
      <c r="Q5" s="337" t="n"/>
      <c r="R5" s="337" t="n"/>
      <c r="S5" s="337" t="n"/>
      <c r="T5" s="337" t="n"/>
      <c r="U5" s="351" t="n"/>
      <c r="V5" s="263">
        <f>IF(MONTH($V$3)&lt;&gt;MONTH($V$3-WEEKDAY($V$3,1)+(ROW(V5)-ROW($V$5))*7+(COLUMN(V5)-COLUMN($V$5)+1)),"",$V$3-WEEKDAY($V$3,1)+(ROW(V5)-ROW($V$5))*7+(COLUMN(V5)-COLUMN($V$5)+1))</f>
        <v/>
      </c>
      <c r="W5" s="263">
        <f>IF(MONTH($V$3)&lt;&gt;MONTH($V$3-WEEKDAY($V$3,1)+(ROW(W5)-ROW($V$5))*7+(COLUMN(W5)-COLUMN($V$5)+1)),"",$V$3-WEEKDAY($V$3,1)+(ROW(W5)-ROW($V$5))*7+(COLUMN(W5)-COLUMN($V$5)+1))</f>
        <v/>
      </c>
      <c r="X5" s="263">
        <f>IF(MONTH($V$3)&lt;&gt;MONTH($V$3-WEEKDAY($V$3,1)+(ROW(X5)-ROW($V$5))*7+(COLUMN(X5)-COLUMN($V$5)+1)),"",$V$3-WEEKDAY($V$3,1)+(ROW(X5)-ROW($V$5))*7+(COLUMN(X5)-COLUMN($V$5)+1))</f>
        <v/>
      </c>
      <c r="Y5" s="263">
        <f>IF(MONTH($V$3)&lt;&gt;MONTH($V$3-WEEKDAY($V$3,1)+(ROW(Y5)-ROW($V$5))*7+(COLUMN(Y5)-COLUMN($V$5)+1)),"",$V$3-WEEKDAY($V$3,1)+(ROW(Y5)-ROW($V$5))*7+(COLUMN(Y5)-COLUMN($V$5)+1))</f>
        <v/>
      </c>
      <c r="Z5" s="263">
        <f>IF(MONTH($V$3)&lt;&gt;MONTH($V$3-WEEKDAY($V$3,1)+(ROW(Z5)-ROW($V$5))*7+(COLUMN(Z5)-COLUMN($V$5)+1)),"",$V$3-WEEKDAY($V$3,1)+(ROW(Z5)-ROW($V$5))*7+(COLUMN(Z5)-COLUMN($V$5)+1))</f>
        <v/>
      </c>
      <c r="AA5" s="263">
        <f>IF(MONTH($V$3)&lt;&gt;MONTH($V$3-WEEKDAY($V$3,1)+(ROW(AA5)-ROW($V$5))*7+(COLUMN(AA5)-COLUMN($V$5)+1)),"",$V$3-WEEKDAY($V$3,1)+(ROW(AA5)-ROW($V$5))*7+(COLUMN(AA5)-COLUMN($V$5)+1))</f>
        <v/>
      </c>
      <c r="AB5" s="263">
        <f>IF(MONTH($V$3)&lt;&gt;MONTH($V$3-WEEKDAY($V$3,1)+(ROW(AB5)-ROW($V$5))*7+(COLUMN(AB5)-COLUMN($V$5)+1)),"",$V$3-WEEKDAY($V$3,1)+(ROW(AB5)-ROW($V$5))*7+(COLUMN(AB5)-COLUMN($V$5)+1))</f>
        <v/>
      </c>
      <c r="AC5" s="351" t="n"/>
      <c r="AD5" s="351" t="n"/>
      <c r="AE5" s="3" t="b">
        <v>1</v>
      </c>
      <c r="AF5" s="258" t="n"/>
      <c r="AJ5" s="350" t="n"/>
      <c r="AK5" s="350" t="n"/>
      <c r="AL5" s="350" t="n"/>
    </row>
    <row r="6" ht="14.1" customHeight="1" s="348" thickBot="1">
      <c r="A6" s="351" t="n"/>
      <c r="B6" s="351" t="n"/>
      <c r="C6" s="337" t="inlineStr">
        <is>
          <t xml:space="preserve">120 Peter Rose St </t>
        </is>
      </c>
      <c r="D6" s="351" t="n"/>
      <c r="E6" s="351" t="n"/>
      <c r="F6" s="351" t="n"/>
      <c r="G6" s="6" t="n"/>
      <c r="H6" s="6" t="n"/>
      <c r="I6" s="6" t="n"/>
      <c r="J6" s="6" t="n"/>
      <c r="K6" s="6" t="n"/>
      <c r="L6" s="6" t="n"/>
      <c r="M6" s="339" t="inlineStr">
        <is>
          <t>Armed or unarmed</t>
        </is>
      </c>
      <c r="N6" s="360" t="n"/>
      <c r="O6" s="135" t="inlineStr">
        <is>
          <t>Unarmed</t>
        </is>
      </c>
      <c r="P6" s="6" t="n"/>
      <c r="Q6" s="6" t="n"/>
      <c r="R6" s="6" t="n"/>
      <c r="S6" s="6" t="n"/>
      <c r="T6" s="6" t="n"/>
      <c r="U6" s="351" t="n"/>
      <c r="V6" s="263">
        <f>IF(MONTH($V$3)&lt;&gt;MONTH($V$3-WEEKDAY($V$3,1)+(ROW(V6)-ROW($V$5))*7+(COLUMN(V6)-COLUMN($V$5)+1)),"",$V$3-WEEKDAY($V$3,1)+(ROW(V6)-ROW($V$5))*7+(COLUMN(V6)-COLUMN($V$5)+1))</f>
        <v/>
      </c>
      <c r="W6" s="263">
        <f>IF(MONTH($V$3)&lt;&gt;MONTH($V$3-WEEKDAY($V$3,1)+(ROW(W6)-ROW($V$5))*7+(COLUMN(W6)-COLUMN($V$5)+1)),"",$V$3-WEEKDAY($V$3,1)+(ROW(W6)-ROW($V$5))*7+(COLUMN(W6)-COLUMN($V$5)+1))</f>
        <v/>
      </c>
      <c r="X6" s="263">
        <f>IF(MONTH($V$3)&lt;&gt;MONTH($V$3-WEEKDAY($V$3,1)+(ROW(X6)-ROW($V$5))*7+(COLUMN(X6)-COLUMN($V$5)+1)),"",$V$3-WEEKDAY($V$3,1)+(ROW(X6)-ROW($V$5))*7+(COLUMN(X6)-COLUMN($V$5)+1))</f>
        <v/>
      </c>
      <c r="Y6" s="263">
        <f>IF(MONTH($V$3)&lt;&gt;MONTH($V$3-WEEKDAY($V$3,1)+(ROW(Y6)-ROW($V$5))*7+(COLUMN(Y6)-COLUMN($V$5)+1)),"",$V$3-WEEKDAY($V$3,1)+(ROW(Y6)-ROW($V$5))*7+(COLUMN(Y6)-COLUMN($V$5)+1))</f>
        <v/>
      </c>
      <c r="Z6" s="263">
        <f>IF(MONTH($V$3)&lt;&gt;MONTH($V$3-WEEKDAY($V$3,1)+(ROW(Z6)-ROW($V$5))*7+(COLUMN(Z6)-COLUMN($V$5)+1)),"",$V$3-WEEKDAY($V$3,1)+(ROW(Z6)-ROW($V$5))*7+(COLUMN(Z6)-COLUMN($V$5)+1))</f>
        <v/>
      </c>
      <c r="AA6" s="263">
        <f>IF(MONTH($V$3)&lt;&gt;MONTH($V$3-WEEKDAY($V$3,1)+(ROW(AA6)-ROW($V$5))*7+(COLUMN(AA6)-COLUMN($V$5)+1)),"",$V$3-WEEKDAY($V$3,1)+(ROW(AA6)-ROW($V$5))*7+(COLUMN(AA6)-COLUMN($V$5)+1))</f>
        <v/>
      </c>
      <c r="AB6" s="263">
        <f>IF(MONTH($V$3)&lt;&gt;MONTH($V$3-WEEKDAY($V$3,1)+(ROW(AB6)-ROW($V$5))*7+(COLUMN(AB6)-COLUMN($V$5)+1)),"",$V$3-WEEKDAY($V$3,1)+(ROW(AB6)-ROW($V$5))*7+(COLUMN(AB6)-COLUMN($V$5)+1))</f>
        <v/>
      </c>
      <c r="AC6" s="351" t="n"/>
      <c r="AD6" s="136" t="inlineStr">
        <is>
          <t>After:</t>
        </is>
      </c>
      <c r="AE6" s="264" t="n">
        <v>8</v>
      </c>
      <c r="AF6" s="258" t="n"/>
      <c r="AJ6" s="350" t="n"/>
      <c r="AL6" s="251" t="n"/>
    </row>
    <row r="7" ht="14.1" customHeight="1" s="348" thickBot="1">
      <c r="A7" s="351" t="n"/>
      <c r="B7" s="351" t="n"/>
      <c r="C7" s="337" t="inlineStr">
        <is>
          <t>Queenstown</t>
        </is>
      </c>
      <c r="D7" s="351" t="n"/>
      <c r="E7" s="351" t="n"/>
      <c r="F7" s="351" t="n"/>
      <c r="G7" s="6" t="n"/>
      <c r="H7" s="340" t="n"/>
      <c r="I7" s="351" t="n"/>
      <c r="J7" s="340" t="n"/>
      <c r="K7" s="340" t="n"/>
      <c r="L7" s="340" t="n"/>
      <c r="M7" s="338" t="inlineStr">
        <is>
          <t>Agency</t>
        </is>
      </c>
      <c r="N7" s="361" t="n"/>
      <c r="O7" s="7" t="inlineStr">
        <is>
          <t>Caricom</t>
        </is>
      </c>
      <c r="P7" s="6" t="n"/>
      <c r="Q7" s="6" t="n"/>
      <c r="R7" s="6" t="n"/>
      <c r="S7" s="6" t="n"/>
      <c r="T7" s="6" t="n"/>
      <c r="U7" s="351" t="n"/>
      <c r="V7" s="263">
        <f>IF(MONTH($V$3)&lt;&gt;MONTH($V$3-WEEKDAY($V$3,1)+(ROW(V7)-ROW($V$5))*7+(COLUMN(V7)-COLUMN($V$5)+1)),"",$V$3-WEEKDAY($V$3,1)+(ROW(V7)-ROW($V$5))*7+(COLUMN(V7)-COLUMN($V$5)+1))</f>
        <v/>
      </c>
      <c r="W7" s="263">
        <f>IF(MONTH($V$3)&lt;&gt;MONTH($V$3-WEEKDAY($V$3,1)+(ROW(W7)-ROW($V$5))*7+(COLUMN(W7)-COLUMN($V$5)+1)),"",$V$3-WEEKDAY($V$3,1)+(ROW(W7)-ROW($V$5))*7+(COLUMN(W7)-COLUMN($V$5)+1))</f>
        <v/>
      </c>
      <c r="X7" s="263">
        <f>IF(MONTH($V$3)&lt;&gt;MONTH($V$3-WEEKDAY($V$3,1)+(ROW(X7)-ROW($V$5))*7+(COLUMN(X7)-COLUMN($V$5)+1)),"",$V$3-WEEKDAY($V$3,1)+(ROW(X7)-ROW($V$5))*7+(COLUMN(X7)-COLUMN($V$5)+1))</f>
        <v/>
      </c>
      <c r="Y7" s="263">
        <f>IF(MONTH($V$3)&lt;&gt;MONTH($V$3-WEEKDAY($V$3,1)+(ROW(Y7)-ROW($V$5))*7+(COLUMN(Y7)-COLUMN($V$5)+1)),"",$V$3-WEEKDAY($V$3,1)+(ROW(Y7)-ROW($V$5))*7+(COLUMN(Y7)-COLUMN($V$5)+1))</f>
        <v/>
      </c>
      <c r="Z7" s="263">
        <f>IF(MONTH($V$3)&lt;&gt;MONTH($V$3-WEEKDAY($V$3,1)+(ROW(Z7)-ROW($V$5))*7+(COLUMN(Z7)-COLUMN($V$5)+1)),"",$V$3-WEEKDAY($V$3,1)+(ROW(Z7)-ROW($V$5))*7+(COLUMN(Z7)-COLUMN($V$5)+1))</f>
        <v/>
      </c>
      <c r="AA7" s="263">
        <f>IF(MONTH($V$3)&lt;&gt;MONTH($V$3-WEEKDAY($V$3,1)+(ROW(AA7)-ROW($V$5))*7+(COLUMN(AA7)-COLUMN($V$5)+1)),"",$V$3-WEEKDAY($V$3,1)+(ROW(AA7)-ROW($V$5))*7+(COLUMN(AA7)-COLUMN($V$5)+1))</f>
        <v/>
      </c>
      <c r="AB7" s="263">
        <f>IF(MONTH($V$3)&lt;&gt;MONTH($V$3-WEEKDAY($V$3,1)+(ROW(AB7)-ROW($V$5))*7+(COLUMN(AB7)-COLUMN($V$5)+1)),"",$V$3-WEEKDAY($V$3,1)+(ROW(AB7)-ROW($V$5))*7+(COLUMN(AB7)-COLUMN($V$5)+1))</f>
        <v/>
      </c>
      <c r="AC7" s="351" t="n"/>
      <c r="AD7" s="351" t="n"/>
      <c r="AE7" s="351" t="n"/>
      <c r="AF7" s="258" t="n"/>
      <c r="AJ7" s="350" t="n"/>
      <c r="AL7" s="251" t="n"/>
    </row>
    <row r="8">
      <c r="A8" s="351" t="n"/>
      <c r="B8" s="351" t="n"/>
      <c r="C8" s="337" t="inlineStr">
        <is>
          <t>Georgetown, Guyana</t>
        </is>
      </c>
      <c r="D8" s="351" t="n"/>
      <c r="E8" s="351" t="n"/>
      <c r="F8" s="351" t="n"/>
      <c r="G8" s="6" t="n"/>
      <c r="H8" s="6" t="n"/>
      <c r="I8" s="6" t="n"/>
      <c r="J8" s="6" t="n"/>
      <c r="K8" s="6" t="n"/>
      <c r="L8" s="6" t="n"/>
      <c r="M8" s="341" t="n"/>
      <c r="N8" s="351" t="n"/>
      <c r="O8" s="351" t="n"/>
      <c r="P8" s="6" t="n"/>
      <c r="Q8" s="6" t="n"/>
      <c r="R8" s="6" t="n"/>
      <c r="S8" s="6" t="n"/>
      <c r="T8" s="6" t="n"/>
      <c r="U8" s="351" t="n"/>
      <c r="V8" s="263">
        <f>IF(MONTH($V$3)&lt;&gt;MONTH($V$3-WEEKDAY($V$3,1)+(ROW(V8)-ROW($V$5))*7+(COLUMN(V8)-COLUMN($V$5)+1)),"",$V$3-WEEKDAY($V$3,1)+(ROW(V8)-ROW($V$5))*7+(COLUMN(V8)-COLUMN($V$5)+1))</f>
        <v/>
      </c>
      <c r="W8" s="263">
        <f>IF(MONTH($V$3)&lt;&gt;MONTH($V$3-WEEKDAY($V$3,1)+(ROW(W8)-ROW($V$5))*7+(COLUMN(W8)-COLUMN($V$5)+1)),"",$V$3-WEEKDAY($V$3,1)+(ROW(W8)-ROW($V$5))*7+(COLUMN(W8)-COLUMN($V$5)+1))</f>
        <v/>
      </c>
      <c r="X8" s="263">
        <f>IF(MONTH($V$3)&lt;&gt;MONTH($V$3-WEEKDAY($V$3,1)+(ROW(X8)-ROW($V$5))*7+(COLUMN(X8)-COLUMN($V$5)+1)),"",$V$3-WEEKDAY($V$3,1)+(ROW(X8)-ROW($V$5))*7+(COLUMN(X8)-COLUMN($V$5)+1))</f>
        <v/>
      </c>
      <c r="Y8" s="263">
        <f>IF(MONTH($V$3)&lt;&gt;MONTH($V$3-WEEKDAY($V$3,1)+(ROW(Y8)-ROW($V$5))*7+(COLUMN(Y8)-COLUMN($V$5)+1)),"",$V$3-WEEKDAY($V$3,1)+(ROW(Y8)-ROW($V$5))*7+(COLUMN(Y8)-COLUMN($V$5)+1))</f>
        <v/>
      </c>
      <c r="Z8" s="263">
        <f>IF(MONTH($V$3)&lt;&gt;MONTH($V$3-WEEKDAY($V$3,1)+(ROW(Z8)-ROW($V$5))*7+(COLUMN(Z8)-COLUMN($V$5)+1)),"",$V$3-WEEKDAY($V$3,1)+(ROW(Z8)-ROW($V$5))*7+(COLUMN(Z8)-COLUMN($V$5)+1))</f>
        <v/>
      </c>
      <c r="AA8" s="263">
        <f>IF(MONTH($V$3)&lt;&gt;MONTH($V$3-WEEKDAY($V$3,1)+(ROW(AA8)-ROW($V$5))*7+(COLUMN(AA8)-COLUMN($V$5)+1)),"",$V$3-WEEKDAY($V$3,1)+(ROW(AA8)-ROW($V$5))*7+(COLUMN(AA8)-COLUMN($V$5)+1))</f>
        <v/>
      </c>
      <c r="AB8" s="263">
        <f>IF(MONTH($V$3)&lt;&gt;MONTH($V$3-WEEKDAY($V$3,1)+(ROW(AB8)-ROW($V$5))*7+(COLUMN(AB8)-COLUMN($V$5)+1)),"",$V$3-WEEKDAY($V$3,1)+(ROW(AB8)-ROW($V$5))*7+(COLUMN(AB8)-COLUMN($V$5)+1))</f>
        <v/>
      </c>
      <c r="AC8" s="351" t="n"/>
      <c r="AD8" s="351" t="n"/>
      <c r="AE8" s="3" t="b">
        <v>1</v>
      </c>
      <c r="AF8" s="258" t="n"/>
      <c r="AJ8" s="350" t="n"/>
      <c r="AL8" s="251" t="n"/>
    </row>
    <row r="9">
      <c r="A9" s="351" t="n"/>
      <c r="B9" s="351" t="n"/>
      <c r="C9" s="337" t="n"/>
      <c r="D9" s="337" t="n"/>
      <c r="E9" s="337" t="n"/>
      <c r="F9" s="337" t="n"/>
      <c r="G9" s="6" t="n"/>
      <c r="H9" s="6" t="n"/>
      <c r="I9" s="6" t="n"/>
      <c r="J9" s="6" t="n"/>
      <c r="K9" s="6" t="n"/>
      <c r="L9" s="6" t="n"/>
      <c r="M9" s="137" t="n"/>
      <c r="N9" s="137" t="n"/>
      <c r="O9" s="6" t="n"/>
      <c r="P9" s="6" t="n"/>
      <c r="Q9" s="6" t="n"/>
      <c r="R9" s="6" t="n"/>
      <c r="S9" s="6" t="n"/>
      <c r="T9" s="6" t="n"/>
      <c r="U9" s="351" t="n"/>
      <c r="V9" s="265" t="n"/>
      <c r="W9" s="265" t="n"/>
      <c r="X9" s="265" t="n"/>
      <c r="Y9" s="265" t="n"/>
      <c r="Z9" s="265" t="n"/>
      <c r="AA9" s="265" t="n"/>
      <c r="AB9" s="265" t="n"/>
      <c r="AC9" s="351" t="n"/>
      <c r="AD9" s="351" t="n"/>
      <c r="AE9" s="3" t="n"/>
      <c r="AF9" s="351" t="n"/>
      <c r="AJ9" s="350" t="n"/>
      <c r="AL9" s="251" t="n"/>
    </row>
    <row r="10">
      <c r="A10" s="351" t="n"/>
      <c r="B10" s="351" t="n"/>
      <c r="C10" s="337" t="inlineStr">
        <is>
          <t>592-223-7560</t>
        </is>
      </c>
      <c r="D10" s="351" t="n"/>
      <c r="E10" s="351" t="n"/>
      <c r="F10" s="351" t="n"/>
      <c r="G10" s="6" t="n"/>
      <c r="H10" s="340" t="n"/>
      <c r="I10" s="351" t="n"/>
      <c r="J10" s="340" t="n"/>
      <c r="K10" s="330" t="inlineStr">
        <is>
          <t>Week Starting:</t>
        </is>
      </c>
      <c r="L10" s="351" t="n"/>
      <c r="M10" s="335" t="n">
        <v>45977</v>
      </c>
      <c r="N10" s="362" t="n"/>
      <c r="O10" s="6" t="n"/>
      <c r="P10" s="6" t="n"/>
      <c r="Q10" s="6" t="n"/>
      <c r="R10" s="6" t="n"/>
      <c r="S10" s="6" t="n"/>
      <c r="T10" s="138" t="inlineStr">
        <is>
          <t>[42]</t>
        </is>
      </c>
      <c r="U10" s="351" t="n"/>
      <c r="V10" s="263">
        <f>IF(MONTH($V$3)&lt;&gt;MONTH($V$3-WEEKDAY($V$3,1)+(ROW(V10)-ROW($V$5))*7+(COLUMN(V10)-COLUMN($V$5)+1)),"",$V$3-WEEKDAY($V$3,1)+(ROW(V10)-ROW($V$5))*7+(COLUMN(V10)-COLUMN($V$5)+1))</f>
        <v/>
      </c>
      <c r="W10" s="263">
        <f>IF(MONTH($V$3)&lt;&gt;MONTH($V$3-WEEKDAY($V$3,1)+(ROW(W10)-ROW($V$5))*7+(COLUMN(W10)-COLUMN($V$5)+1)),"",$V$3-WEEKDAY($V$3,1)+(ROW(W10)-ROW($V$5))*7+(COLUMN(W10)-COLUMN($V$5)+1))</f>
        <v/>
      </c>
      <c r="X10" s="263">
        <f>IF(MONTH($V$3)&lt;&gt;MONTH($V$3-WEEKDAY($V$3,1)+(ROW(X10)-ROW($V$5))*7+(COLUMN(X10)-COLUMN($V$5)+1)),"",$V$3-WEEKDAY($V$3,1)+(ROW(X10)-ROW($V$5))*7+(COLUMN(X10)-COLUMN($V$5)+1))</f>
        <v/>
      </c>
      <c r="Y10" s="263">
        <f>IF(MONTH($V$3)&lt;&gt;MONTH($V$3-WEEKDAY($V$3,1)+(ROW(Y10)-ROW($V$5))*7+(COLUMN(Y10)-COLUMN($V$5)+1)),"",$V$3-WEEKDAY($V$3,1)+(ROW(Y10)-ROW($V$5))*7+(COLUMN(Y10)-COLUMN($V$5)+1))</f>
        <v/>
      </c>
      <c r="Z10" s="263">
        <f>IF(MONTH($V$3)&lt;&gt;MONTH($V$3-WEEKDAY($V$3,1)+(ROW(Z10)-ROW($V$5))*7+(COLUMN(Z10)-COLUMN($V$5)+1)),"",$V$3-WEEKDAY($V$3,1)+(ROW(Z10)-ROW($V$5))*7+(COLUMN(Z10)-COLUMN($V$5)+1))</f>
        <v/>
      </c>
      <c r="AA10" s="263">
        <f>IF(MONTH($V$3)&lt;&gt;MONTH($V$3-WEEKDAY($V$3,1)+(ROW(AA10)-ROW($V$5))*7+(COLUMN(AA10)-COLUMN($V$5)+1)),"",$V$3-WEEKDAY($V$3,1)+(ROW(AA10)-ROW($V$5))*7+(COLUMN(AA10)-COLUMN($V$5)+1))</f>
        <v/>
      </c>
      <c r="AB10" s="263">
        <f>IF(MONTH($V$3)&lt;&gt;MONTH($V$3-WEEKDAY($V$3,1)+(ROW(AB10)-ROW($V$5))*7+(COLUMN(AB10)-COLUMN($V$5)+1)),"",$V$3-WEEKDAY($V$3,1)+(ROW(AB10)-ROW($V$5))*7+(COLUMN(AB10)-COLUMN($V$5)+1))</f>
        <v/>
      </c>
      <c r="AC10" s="351" t="n"/>
      <c r="AD10" s="136" t="inlineStr">
        <is>
          <t>After:</t>
        </is>
      </c>
      <c r="AE10" s="264" t="n">
        <v>40</v>
      </c>
      <c r="AF10" s="250" t="n"/>
    </row>
    <row r="11" ht="15.75" customHeight="1" s="348" thickBot="1">
      <c r="A11" s="351" t="n"/>
      <c r="B11" s="351" t="n"/>
      <c r="C11" s="6" t="n"/>
      <c r="D11" s="6" t="n"/>
      <c r="E11" s="6" t="n"/>
      <c r="F11" s="6" t="n"/>
      <c r="G11" s="6" t="n"/>
      <c r="H11" s="6" t="n"/>
      <c r="I11" s="6" t="n"/>
      <c r="J11" s="6" t="n"/>
      <c r="K11" s="259" t="inlineStr">
        <is>
          <t>Carry Forward Hrs:</t>
        </is>
      </c>
      <c r="L11" s="248" t="n">
        <v>31</v>
      </c>
      <c r="M11" s="6" t="n"/>
      <c r="N11" s="6" t="n"/>
      <c r="O11" s="6" t="n"/>
      <c r="P11" s="6" t="n"/>
      <c r="Q11" s="6" t="n"/>
      <c r="R11" s="6" t="n"/>
      <c r="S11" s="6" t="n"/>
      <c r="T11" s="6" t="n"/>
      <c r="U11" s="351" t="n"/>
      <c r="V11" s="263">
        <f>IF(MONTH($V$3)&lt;&gt;MONTH($V$3-WEEKDAY($V$3,1)+(ROW(V11)-ROW($V$5))*7+(COLUMN(V11)-COLUMN($V$5)+1)),"",$V$3-WEEKDAY($V$3,1)+(ROW(V11)-ROW($V$5))*7+(COLUMN(V11)-COLUMN($V$5)+1))</f>
        <v/>
      </c>
      <c r="W11" s="263">
        <f>IF(MONTH($V$3)&lt;&gt;MONTH($V$3-WEEKDAY($V$3,1)+(ROW(W11)-ROW($V$5))*7+(COLUMN(W11)-COLUMN($V$5)+1)),"",$V$3-WEEKDAY($V$3,1)+(ROW(W11)-ROW($V$5))*7+(COLUMN(W11)-COLUMN($V$5)+1))</f>
        <v/>
      </c>
      <c r="X11" s="263">
        <f>IF(MONTH($V$3)&lt;&gt;MONTH($V$3-WEEKDAY($V$3,1)+(ROW(X11)-ROW($V$5))*7+(COLUMN(X11)-COLUMN($V$5)+1)),"",$V$3-WEEKDAY($V$3,1)+(ROW(X11)-ROW($V$5))*7+(COLUMN(X11)-COLUMN($V$5)+1))</f>
        <v/>
      </c>
      <c r="Y11" s="263">
        <f>IF(MONTH($V$3)&lt;&gt;MONTH($V$3-WEEKDAY($V$3,1)+(ROW(Y11)-ROW($V$5))*7+(COLUMN(Y11)-COLUMN($V$5)+1)),"",$V$3-WEEKDAY($V$3,1)+(ROW(Y11)-ROW($V$5))*7+(COLUMN(Y11)-COLUMN($V$5)+1))</f>
        <v/>
      </c>
      <c r="Z11" s="263">
        <f>IF(MONTH($V$3)&lt;&gt;MONTH($V$3-WEEKDAY($V$3,1)+(ROW(Z11)-ROW($V$5))*7+(COLUMN(Z11)-COLUMN($V$5)+1)),"",$V$3-WEEKDAY($V$3,1)+(ROW(Z11)-ROW($V$5))*7+(COLUMN(Z11)-COLUMN($V$5)+1))</f>
        <v/>
      </c>
      <c r="AA11" s="263">
        <f>IF(MONTH($V$3)&lt;&gt;MONTH($V$3-WEEKDAY($V$3,1)+(ROW(AA11)-ROW($V$5))*7+(COLUMN(AA11)-COLUMN($V$5)+1)),"",$V$3-WEEKDAY($V$3,1)+(ROW(AA11)-ROW($V$5))*7+(COLUMN(AA11)-COLUMN($V$5)+1))</f>
        <v/>
      </c>
      <c r="AB11" s="263">
        <f>IF(MONTH($V$3)&lt;&gt;MONTH($V$3-WEEKDAY($V$3,1)+(ROW(AB11)-ROW($V$5))*7+(COLUMN(AB11)-COLUMN($V$5)+1)),"",$V$3-WEEKDAY($V$3,1)+(ROW(AB11)-ROW($V$5))*7+(COLUMN(AB11)-COLUMN($V$5)+1))</f>
        <v/>
      </c>
      <c r="AC11" s="351" t="n"/>
      <c r="AD11" s="351" t="n"/>
      <c r="AE11" s="351" t="n"/>
      <c r="AF11" s="258" t="n"/>
      <c r="AJ11" s="252" t="n"/>
      <c r="AK11" s="252" t="n"/>
    </row>
    <row r="12" ht="27.75" customFormat="1" customHeight="1" s="2" thickBot="1">
      <c r="A12" s="266" t="inlineStr">
        <is>
          <t>Day Off</t>
        </is>
      </c>
      <c r="B12" s="267" t="inlineStr">
        <is>
          <t>Holiday Double</t>
        </is>
      </c>
      <c r="C12" s="139" t="inlineStr">
        <is>
          <t>Day of Week</t>
        </is>
      </c>
      <c r="D12" s="140" t="inlineStr">
        <is>
          <t>Time
In</t>
        </is>
      </c>
      <c r="E12" s="140" t="inlineStr">
        <is>
          <t>Time
Out</t>
        </is>
      </c>
      <c r="F12" s="141" t="n"/>
      <c r="G12" s="140" t="inlineStr">
        <is>
          <t>Time
In</t>
        </is>
      </c>
      <c r="H12" s="140" t="inlineStr">
        <is>
          <t>Time
Out</t>
        </is>
      </c>
      <c r="I12" s="142" t="inlineStr">
        <is>
          <t>Total
Hrs</t>
        </is>
      </c>
      <c r="J12" s="142" t="inlineStr">
        <is>
          <t>Location</t>
        </is>
      </c>
      <c r="K12" s="142" t="inlineStr">
        <is>
          <t>Supervisor</t>
        </is>
      </c>
      <c r="L12" s="142" t="inlineStr">
        <is>
          <t>Supervisor Approval</t>
        </is>
      </c>
      <c r="M12" s="140" t="inlineStr">
        <is>
          <t>Regular
Hrs</t>
        </is>
      </c>
      <c r="N12" s="140" t="inlineStr">
        <is>
          <t>Overtime
Hrs</t>
        </is>
      </c>
      <c r="O12" s="140" t="inlineStr">
        <is>
          <t>Hol Hrs</t>
        </is>
      </c>
      <c r="P12" s="140" t="inlineStr">
        <is>
          <t>Responsibilities</t>
        </is>
      </c>
      <c r="Q12" s="140" t="inlineStr">
        <is>
          <t>Risk</t>
        </is>
      </c>
      <c r="R12" s="140" t="inlineStr">
        <is>
          <t>Meals</t>
        </is>
      </c>
      <c r="S12" s="140" t="inlineStr">
        <is>
          <t>Vac Hrs</t>
        </is>
      </c>
      <c r="T12" s="143" t="inlineStr">
        <is>
          <t>Reason for Overtime</t>
        </is>
      </c>
      <c r="U12" s="144" t="inlineStr">
        <is>
          <t>Wkly Reg Avail</t>
        </is>
      </c>
      <c r="V12" s="351" t="inlineStr">
        <is>
          <t>Orig Reg</t>
        </is>
      </c>
      <c r="W12" s="351" t="inlineStr">
        <is>
          <t>Wkly OT Adj</t>
        </is>
      </c>
      <c r="X12" s="351" t="inlineStr">
        <is>
          <t>Week Start</t>
        </is>
      </c>
      <c r="Y12" s="351" t="inlineStr">
        <is>
          <t>Wk Hrs Before</t>
        </is>
      </c>
      <c r="Z12" s="351" t="n"/>
      <c r="AA12" s="351" t="n"/>
      <c r="AB12" s="351" t="n"/>
      <c r="AC12" s="351" t="n"/>
      <c r="AD12" s="351" t="n"/>
      <c r="AE12" s="351" t="n"/>
      <c r="AF12" s="351" t="n"/>
      <c r="AJ12" s="252" t="n"/>
      <c r="AK12" s="252" t="n"/>
    </row>
    <row r="13" hidden="1" ht="15.75" customHeight="1" s="348" thickBot="1">
      <c r="A13" s="268" t="n"/>
      <c r="B13" s="351" t="n"/>
      <c r="C13" s="145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146" t="n"/>
      <c r="U13" s="351" t="n"/>
      <c r="V13" s="351" t="n"/>
      <c r="W13" s="351" t="n"/>
      <c r="X13" s="351" t="n"/>
      <c r="Y13" s="351" t="n"/>
      <c r="Z13" s="351" t="n"/>
      <c r="AA13" s="351" t="n"/>
      <c r="AB13" s="351" t="n"/>
      <c r="AC13" s="351" t="n"/>
      <c r="AD13" s="351" t="n"/>
      <c r="AE13" s="351" t="n"/>
      <c r="AF13" s="351" t="n"/>
    </row>
    <row r="14" ht="24" customHeight="1" s="348" thickBot="1">
      <c r="A14" s="147" t="inlineStr">
        <is>
          <t>On Day</t>
        </is>
      </c>
      <c r="B14" s="269" t="n"/>
      <c r="C14" s="88">
        <f>M10</f>
        <v/>
      </c>
      <c r="D14" s="54" t="n"/>
      <c r="E14" s="148">
        <f>IF(D14="", "",
 IF(D14=TIME(0,0,0), 0,
 IF(AND(D14&gt;=TIME(0,0,1), D14&lt;=TIME(2,0,0)), TIME(7,0,0),
 IF(AND(D14&gt;=TIME(6,0,0), D14&lt;=TIME(8,0,0)), TIME(12,0,0),
 IF(AND(D14&gt;TIME(8,0,0), D14&lt;=TIME(13,59,0)), TIME(15,0,0),
 IF(AND(D14&gt;=TIME(14,0,0), D14&lt;=TIME(17,59,0)), TIME(21,0,0),
 IF(AND(D14&gt;=TIME(18,0,0), D14&lt;=TIME(21,59,0)), TIME(0,0,0),
 IF(AND(D14&gt;=TIME(22,0,0), D14&lt;=TIME(23,59,59)), TIME(7,0,0), ""))))))))</f>
        <v/>
      </c>
      <c r="F14" s="149" t="n"/>
      <c r="G14" s="148">
        <f>IF(AND(D14&gt;=TIME(6,0,0),D14&lt;=TIME(8,0,0)),E14,"")</f>
        <v/>
      </c>
      <c r="H14" s="54" t="n"/>
      <c r="I14" s="55">
        <f>ROUND(IF(OR(D14="",E14="",E14=0),0,IF(H14="",MOD(E14-D14,1)*24,MOD(H14-D14,1)*24)),2)</f>
        <v/>
      </c>
      <c r="J14" s="150" t="n"/>
      <c r="K14" s="270" t="n"/>
      <c r="L14" s="271" t="n"/>
      <c r="M14" s="272">
        <f>MAX(0,V14-W14)</f>
        <v/>
      </c>
      <c r="N14" s="56">
        <f>(IF(OR($C14="",$D14=""),0,
 IF(OR($A14="Holiday",$A15="Holiday"),
    IF(ISNUMBER(MATCH(TRIM($B14),{"Phagwah","Good Friday","Easter Monday","Labour Day","Christmas","Eid ul Azha","Romans-2","Globe-12","Neptune P1"},0)),0,$I14),
 IF(AND(NOT(OR($A14="Annual Leave",$A15="Annual Leave")),$A14="Off day"),$I14,
  MAX(0,$I14-$V14)
  ))))+W14</f>
        <v/>
      </c>
      <c r="O14" s="56">
        <f>IF(AND(OR($A14="Holiday",$A15="Holiday"),
        ISNUMBER(MATCH(TRIM($B14),{"Phagwah","Good Friday","Easter Monday","Labour Day","Christmas","Eid ul Azha","Romans-2","Globe-12","Neptune P1"},0))),
   $I14,0)</f>
        <v/>
      </c>
      <c r="P14" s="56">
        <f>IF(OR($O$7="Canteen",$O$7="Head Office"),0,IF($I14&lt;=0,0,IF(OR(OR(TRIM($J14)="Hebrews",TRIM($J14)="Romans",TRIM($J14)="Romans-2",TRIM($J14)="Globe",TRIM($J14)="Globe-12",TRIM($J14)="Neptune P1"),AND($I15&gt;0,OR(TRIM($J15)="Hebrews",TRIM($J15)="Romans",TRIM($J15)="Romans-2",TRIM($J15)="Globe",TRIM($J15)="Globe-12",TRIM($J15)="Neptune P1"))),1,0)))</f>
        <v/>
      </c>
      <c r="Q14" s="57" t="n"/>
      <c r="R14" s="56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IF($I14&gt;0,1,0),
      0
   ),
0))</f>
        <v/>
      </c>
      <c r="S14" s="56">
        <f>IF(OR($A14="Annual Leave",$A15="Annual Leave"),IF($A14="Annual Leave",8,0),0)</f>
        <v/>
      </c>
      <c r="T14" s="58" t="n"/>
      <c r="U14" s="144">
        <f>MAX(0,40-Y14)</f>
        <v/>
      </c>
      <c r="V14" s="151">
        <f>IF(OR($C14="",$D14=""),0,
 IF(OR($A14="Holiday",$A15="Holiday"),0,
 IF(AND(NOT(OR($A14="Annual Leave",$A15="Annual Leave")),$A14="Off day"),0,
  IF($I14+$I15&gt;=8,IF($I14&gt;=8,8,$I14),$I14)
  )))</f>
        <v/>
      </c>
      <c r="W14" s="151">
        <f>MAX(0,V14-U14)</f>
        <v/>
      </c>
      <c r="X14" s="151">
        <f>IF(C14="","",C14-WEEKDAY(C14,1)+1)</f>
        <v/>
      </c>
      <c r="Y14" s="151">
        <f>IF(X14=X14,$L$11,0)</f>
        <v/>
      </c>
      <c r="Z14" s="151" t="n"/>
      <c r="AA14" s="151" t="n"/>
      <c r="AB14" s="151" t="n"/>
      <c r="AC14" s="351" t="n"/>
      <c r="AD14" s="351" t="n"/>
      <c r="AE14" s="351" t="n"/>
      <c r="AF14" s="351" t="n"/>
    </row>
    <row r="15" ht="24" customHeight="1" s="348" thickBot="1">
      <c r="A15" s="147" t="inlineStr">
        <is>
          <t>On Day</t>
        </is>
      </c>
      <c r="B15" s="269" t="n"/>
      <c r="C15" s="89">
        <f>C14</f>
        <v/>
      </c>
      <c r="D15" s="59" t="n"/>
      <c r="E15" s="152">
        <f>IF(D15="", "",
 IF(D15=TIME(0,0,0), 0,
 IF(AND(D15&gt;=TIME(0,0,1), D15&lt;=TIME(2,0,0)), TIME(7,0,0),
 IF(AND(D15&gt;=TIME(6,0,0), D15&lt;=TIME(8,0,0)), TIME(12,0,0),
 IF(AND(D15&gt;TIME(8,0,0), D15&lt;=TIME(13,59,0)), TIME(15,0,0),
 IF(AND(D15&gt;=TIME(14,0,0), D15&lt;=TIME(17,59,0)), TIME(21,0,0),
 IF(AND(D15&gt;=TIME(18,0,0), D15&lt;=TIME(21,59,0)), TIME(0,0,0),
 IF(AND(D15&gt;=TIME(22,0,0), D15&lt;=TIME(23,59,59)), TIME(7,0,0), ""))))))))</f>
        <v/>
      </c>
      <c r="F15" s="153" t="n"/>
      <c r="G15" s="152">
        <f>IF(AND(D15&gt;=TIME(6,0,0),D15&lt;=TIME(8,0,0)),E15,"")</f>
        <v/>
      </c>
      <c r="H15" s="59" t="n"/>
      <c r="I15" s="60">
        <f>ROUND(IF(OR(D15="",E15="",E15=0),0,IF(H15="",MOD(E15-D15,1)*24,MOD(H15-D15,1)*24)),2)</f>
        <v/>
      </c>
      <c r="J15" s="150" t="n"/>
      <c r="K15" s="270" t="n"/>
      <c r="L15" s="271" t="n"/>
      <c r="M15" s="272">
        <f>MAX(0,V15-W15)</f>
        <v/>
      </c>
      <c r="N15" s="61">
        <f>(IF(OR($C15="",$D15=""),0,
 IF(OR($A14="Holiday",$A15="Holiday"),
    IF(ISNUMBER(MATCH(TRIM($B15),{"Phagwah","Good Friday","Easter Monday","Labour Day","Christmas","Eid ul Azha","Romans-2","Globe-12","Neptune P1"},0)),0,$I15),
 IF(AND(NOT(OR($A14="Annual Leave",$A15="Annual Leave")),$A15="Off day"),$I15,
  MAX(0,$I15-$V15)
  ))))+W15</f>
        <v/>
      </c>
      <c r="O15" s="61">
        <f>IF(AND(OR($A14="Holiday",$A15="Holiday"),
        ISNUMBER(MATCH(TRIM($B15),{"Phagwah","Good Friday","Easter Monday","Labour Day","Christmas","Eid ul Azha","Romans-2","Globe-12","Neptune P1"},0))),
   $I15,0)</f>
        <v/>
      </c>
      <c r="P15" s="61">
        <f>IF(OR($O$7="Canteen",$O$7="Head Office"),0,IF($I15&lt;=0,0,IF(AND($I14&lt;=0,OR(TRIM($J15)="Hebrews",TRIM($J15)="Romans",TRIM($J15)="Romans-2",TRIM($J15)="Globe",TRIM($J15)="Globe-12",TRIM($J15)="Neptune P1")),1,0)))</f>
        <v/>
      </c>
      <c r="Q15" s="62" t="n"/>
      <c r="R15" s="61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IF(AND($I14=0,$I15&gt;0),1,0),
      0
   ),
0))</f>
        <v/>
      </c>
      <c r="S15" s="61">
        <f>IF(OR($A14="Annual Leave",$A15="Annual Leave"),IF(AND($A14&lt;&gt;"Annual Leave",$A15="Annual Leave"),8,0),0)</f>
        <v/>
      </c>
      <c r="T15" s="63" t="n"/>
      <c r="U15" s="144">
        <f>MAX(0,40-Y15)</f>
        <v/>
      </c>
      <c r="V15" s="151">
        <f>IF(OR($C15="",$D15=""),0,
 IF(OR($A14="Holiday",$A15="Holiday"),0,
 IF(AND(NOT(OR($A14="Annual Leave",$A15="Annual Leave")),$A15="Off day"),0,
  IF($I14+$I15&gt;=8,IF($I14&gt;=8,0,8-$I14),$I15)
  )))</f>
        <v/>
      </c>
      <c r="W15" s="151">
        <f>MAX(0,V15-U15)</f>
        <v/>
      </c>
      <c r="X15" s="151">
        <f>IF(C15="","",C15-WEEKDAY(C15,1)+1)</f>
        <v/>
      </c>
      <c r="Y15" s="151">
        <f>SUMPRODUCT(($X$14:$X14=X15)*(($V$14:$V14)+($O$14:$O14)))+IF(X15=X14,$L$11,0)</f>
        <v/>
      </c>
      <c r="Z15" s="151" t="n"/>
      <c r="AA15" s="151" t="n"/>
      <c r="AB15" s="151" t="n"/>
      <c r="AC15" s="351" t="n"/>
      <c r="AD15" s="351" t="n"/>
      <c r="AE15" s="351" t="n"/>
      <c r="AF15" s="351" t="n"/>
    </row>
    <row r="16" ht="24" customHeight="1" s="348" thickBot="1">
      <c r="A16" s="154" t="inlineStr">
        <is>
          <t>On Day</t>
        </is>
      </c>
      <c r="B16" s="273" t="n"/>
      <c r="C16" s="90">
        <f>C14+1</f>
        <v/>
      </c>
      <c r="D16" s="8" t="n"/>
      <c r="E16" s="155">
        <f>IF(D16="", "",
 IF(D16=TIME(0,0,0), 0,
 IF(AND(D16&gt;=TIME(0,0,1), D16&lt;=TIME(2,0,0)), TIME(7,0,0),
 IF(AND(D16&gt;=TIME(6,0,0), D16&lt;=TIME(8,0,0)), TIME(12,0,0),
 IF(AND(D16&gt;TIME(8,0,0), D16&lt;=TIME(13,59,0)), TIME(15,0,0),
 IF(AND(D16&gt;=TIME(14,0,0), D16&lt;=TIME(17,59,0)), TIME(21,0,0),
 IF(AND(D16&gt;=TIME(18,0,0), D16&lt;=TIME(21,59,0)), TIME(0,0,0),
 IF(AND(D16&gt;=TIME(22,0,0), D16&lt;=TIME(23,59,59)), TIME(7,0,0), ""))))))))</f>
        <v/>
      </c>
      <c r="F16" s="156" t="n"/>
      <c r="G16" s="155">
        <f>IF(AND(D16&gt;=TIME(6,0,0),D16&lt;=TIME(8,0,0)),E16,"")</f>
        <v/>
      </c>
      <c r="H16" s="8" t="n"/>
      <c r="I16" s="30">
        <f>ROUND(IF(OR(D16="",E16="",E16=0),0,IF(H16="",MOD(E16-D16,1)*24,MOD(H16-D16,1)*24)),2)</f>
        <v/>
      </c>
      <c r="J16" s="157" t="n"/>
      <c r="K16" s="274" t="n"/>
      <c r="L16" s="271" t="n"/>
      <c r="M16" s="275">
        <f>MAX(0,V16-W16)</f>
        <v/>
      </c>
      <c r="N16" s="9">
        <f>(IF(OR($C16="",$D16=""),0,
 IF(OR($A16="Holiday",$A17="Holiday"),
    IF(ISNUMBER(MATCH(TRIM($B16),{"Phagwah","Good Friday","Easter Monday","Labour Day","Christmas","Eid ul Azha","Romans-2","Globe-12","Neptune P1"},0)),0,$I16),
 IF(AND(NOT(OR($A16="Annual Leave",$A17="Annual Leave")),$A16="Off day"),$I16,
  MAX(0,$I16-$V16)
  ))))+W16</f>
        <v/>
      </c>
      <c r="O16" s="9">
        <f>IF(AND(OR($A16="Holiday",$A17="Holiday"),
        ISNUMBER(MATCH(TRIM($B16),{"Phagwah","Good Friday","Easter Monday","Labour Day","Christmas","Eid ul Azha","Romans-2","Globe-12","Neptune P1"},0))),
   $I16,0)</f>
        <v/>
      </c>
      <c r="P16" s="9">
        <f>IF(OR($O$7="Canteen",$O$7="Head Office"),0,IF($I16&lt;=0,0,IF(OR(OR(TRIM($J16)="Hebrews",TRIM($J16)="Romans",TRIM($J16)="Romans-2",TRIM($J16)="Globe",TRIM($J16)="Globe-12",TRIM($J16)="Neptune P1"),AND($I17&gt;0,OR(TRIM($J17)="Hebrews",TRIM($J17)="Romans",TRIM($J17)="Romans-2",TRIM($J17)="Globe",TRIM($J17)="Globe-12",TRIM($J17)="Neptune P1"))),1,0)))</f>
        <v/>
      </c>
      <c r="Q16" s="10" t="n"/>
      <c r="R16" s="9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IF($I16&gt;0,1,0),
      0
   ),
0))</f>
        <v/>
      </c>
      <c r="S16" s="9">
        <f>IF(OR($A16="Annual Leave",$A17="Annual Leave"),IF($A16="Annual Leave",8,0),0)</f>
        <v/>
      </c>
      <c r="T16" s="91" t="n"/>
      <c r="U16" s="144">
        <f>MAX(0,40-Y16)</f>
        <v/>
      </c>
      <c r="V16" s="351">
        <f>IF(OR($C16="",$D16=""),0,
 IF(OR($A16="Holiday",$A17="Holiday"),0,
 IF(AND(NOT(OR($A16="Annual Leave",$A17="Annual Leave")),$A16="Off day"),0,
  IF($I16+$I17&gt;=8,IF($I16&gt;=8,8,$I16),$I16)
  )))</f>
        <v/>
      </c>
      <c r="W16" s="351">
        <f>MAX(0,V16-U16)</f>
        <v/>
      </c>
      <c r="X16" s="351">
        <f>IF(C16="","",C16-WEEKDAY(C16,1)+1)</f>
        <v/>
      </c>
      <c r="Y16" s="351">
        <f>SUMPRODUCT(($X$14:$X15=X16)*(($V$14:$V15)+($O$14:$O15)))+IF(X16=X14,$L$11,0)</f>
        <v/>
      </c>
      <c r="Z16" s="351" t="n"/>
      <c r="AA16" s="351" t="n"/>
      <c r="AB16" s="351" t="n"/>
      <c r="AC16" s="351" t="n"/>
      <c r="AD16" s="351" t="n"/>
      <c r="AE16" s="351" t="n"/>
      <c r="AF16" s="351" t="n"/>
    </row>
    <row r="17" ht="24" customHeight="1" s="348" thickBot="1">
      <c r="A17" s="154" t="inlineStr">
        <is>
          <t>On Day</t>
        </is>
      </c>
      <c r="B17" s="273" t="n"/>
      <c r="C17" s="90">
        <f>C16</f>
        <v/>
      </c>
      <c r="D17" s="276" t="n"/>
      <c r="E17" s="277">
        <f>IF(D17="", "",
 IF(D17=TIME(0,0,0), 0,
 IF(AND(D17&gt;=TIME(0,0,1), D17&lt;=TIME(2,0,0)), TIME(7,0,0),
 IF(AND(D17&gt;=TIME(6,0,0), D17&lt;=TIME(8,0,0)), TIME(12,0,0),
 IF(AND(D17&gt;TIME(8,0,0), D17&lt;=TIME(13,59,0)), TIME(15,0,0),
 IF(AND(D17&gt;=TIME(14,0,0), D17&lt;=TIME(17,59,0)), TIME(21,0,0),
 IF(AND(D17&gt;=TIME(18,0,0), D17&lt;=TIME(21,59,0)), TIME(0,0,0),
 IF(AND(D17&gt;=TIME(22,0,0), D17&lt;=TIME(23,59,59)), TIME(7,0,0), ""))))))))</f>
        <v/>
      </c>
      <c r="F17" s="156" t="n"/>
      <c r="G17" s="277">
        <f>IF(AND(D17&gt;=TIME(6,0,0),D17&lt;=TIME(8,0,0)),E17,"")</f>
        <v/>
      </c>
      <c r="H17" s="276" t="n"/>
      <c r="I17" s="30">
        <f>ROUND(IF(OR(D17="",E17="",E17=0),0,IF(H17="",MOD(E17-D17,1)*24,MOD(H17-D17,1)*24)),2)</f>
        <v/>
      </c>
      <c r="J17" s="158" t="n"/>
      <c r="K17" s="274" t="n"/>
      <c r="L17" s="271" t="n"/>
      <c r="M17" s="275">
        <f>MAX(0,V17-W17)</f>
        <v/>
      </c>
      <c r="N17" s="278">
        <f>(IF(OR($C17="",$D17=""),0,
 IF(OR($A16="Holiday",$A17="Holiday"),
    IF(ISNUMBER(MATCH(TRIM($B17),{"Phagwah","Good Friday","Easter Monday","Labour Day","Christmas","Eid ul Azha","Romans-2","Globe-12","Neptune P1"},0)),0,$I17),
 IF(AND(NOT(OR($A16="Annual Leave",$A17="Annual Leave")),$A17="Off day"),$I17,
  MAX(0,$I17-$V17)
  ))))+W17</f>
        <v/>
      </c>
      <c r="O17" s="278">
        <f>IF(AND(OR($A16="Holiday",$A17="Holiday"),
        ISNUMBER(MATCH(TRIM($B17),{"Phagwah","Good Friday","Easter Monday","Labour Day","Christmas","Eid ul Azha","Romans-2","Globe-12","Neptune P1"},0))),
   $I17,0)</f>
        <v/>
      </c>
      <c r="P17" s="278">
        <f>IF(OR($O$7="Canteen",$O$7="Head Office"),0,IF($I17&lt;=0,0,IF(AND($I16&lt;=0,OR(TRIM($J17)="Hebrews",TRIM($J17)="Romans",TRIM($J17)="Romans-2",TRIM($J17)="Globe",TRIM($J17)="Globe-12",TRIM($J17)="Neptune P1")),1,0)))</f>
        <v/>
      </c>
      <c r="Q17" s="279" t="n"/>
      <c r="R17" s="278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IF(AND($I16=0,$I17&gt;0),1,0),
      0
   ),
0))</f>
        <v/>
      </c>
      <c r="S17" s="278">
        <f>IF(OR($A16="Annual Leave",$A17="Annual Leave"),IF(AND($A16&lt;&gt;"Annual Leave",$A17="Annual Leave"),8,0),0)</f>
        <v/>
      </c>
      <c r="T17" s="280" t="n"/>
      <c r="U17" s="144">
        <f>MAX(0,40-Y17)</f>
        <v/>
      </c>
      <c r="V17" s="351">
        <f>IF(OR($C17="",$D17=""),0,
 IF(OR($A16="Holiday",$A17="Holiday"),0,
 IF(AND(NOT(OR($A16="Annual Leave",$A17="Annual Leave")),$A17="Off day"),0,
  IF($I16+$I17&gt;=8,IF($I16&gt;=8,0,8-$I16),$I17)
  )))</f>
        <v/>
      </c>
      <c r="W17" s="351">
        <f>MAX(0,V17-U17)</f>
        <v/>
      </c>
      <c r="X17" s="351">
        <f>IF(C17="","",C17-WEEKDAY(C17,1)+1)</f>
        <v/>
      </c>
      <c r="Y17" s="351">
        <f>SUMPRODUCT(($X$14:$X16=X17)*(($V$14:$V16)+($O$14:$O16)))+IF(X17=X14,$L$11,0)</f>
        <v/>
      </c>
      <c r="Z17" s="351" t="n"/>
      <c r="AA17" s="351" t="n"/>
      <c r="AB17" s="351" t="n"/>
      <c r="AC17" s="351" t="n"/>
      <c r="AD17" s="351" t="n"/>
      <c r="AE17" s="351" t="n"/>
      <c r="AF17" s="351" t="n"/>
    </row>
    <row r="18" ht="24" customHeight="1" s="348" thickBot="1">
      <c r="A18" s="159" t="inlineStr">
        <is>
          <t>On Day</t>
        </is>
      </c>
      <c r="B18" s="281" t="n"/>
      <c r="C18" s="92">
        <f>C16+1</f>
        <v/>
      </c>
      <c r="D18" s="31" t="n"/>
      <c r="E18" s="160">
        <f>IF(D18="", "",
 IF(D18=TIME(0,0,0), 0,
 IF(AND(D18&gt;=TIME(0,0,1), D18&lt;=TIME(2,0,0)), TIME(7,0,0),
 IF(AND(D18&gt;=TIME(6,0,0), D18&lt;=TIME(8,0,0)), TIME(12,0,0),
 IF(AND(D18&gt;TIME(8,0,0), D18&lt;=TIME(13,59,0)), TIME(15,0,0),
 IF(AND(D18&gt;=TIME(14,0,0), D18&lt;=TIME(17,59,0)), TIME(21,0,0),
 IF(AND(D18&gt;=TIME(18,0,0), D18&lt;=TIME(21,59,0)), TIME(0,0,0),
 IF(AND(D18&gt;=TIME(22,0,0), D18&lt;=TIME(23,59,59)), TIME(7,0,0), ""))))))))</f>
        <v/>
      </c>
      <c r="F18" s="161" t="n"/>
      <c r="G18" s="160">
        <f>IF(AND(D18&gt;=TIME(6,0,0),D18&lt;=TIME(8,0,0)),E18,"")</f>
        <v/>
      </c>
      <c r="H18" s="31" t="n"/>
      <c r="I18" s="32">
        <f>ROUND(IF(OR(D18="",E18="",E18=0),0,IF(H18="",MOD(E18-D18,1)*24,MOD(H18-D18,1)*24)),2)</f>
        <v/>
      </c>
      <c r="J18" s="162" t="n"/>
      <c r="K18" s="282" t="n"/>
      <c r="L18" s="271" t="n"/>
      <c r="M18" s="283">
        <f>MAX(0,V18-W18)</f>
        <v/>
      </c>
      <c r="N18" s="33">
        <f>(IF(OR($C18="",$D18=""),0,
 IF(OR($A18="Holiday",$A19="Holiday"),
    IF(ISNUMBER(MATCH(TRIM($B18),{"Phagwah","Good Friday","Easter Monday","Labour Day","Christmas","Eid ul Azha","Romans-2","Globe-12","Neptune P1"},0)),0,$I18),
 IF(AND(NOT(OR($A18="Annual Leave",$A19="Annual Leave")),$A18="Off day"),$I18,
  MAX(0,$I18-$V18)
  ))))+W18</f>
        <v/>
      </c>
      <c r="O18" s="33">
        <f>IF(AND(OR($A18="Holiday",$A19="Holiday"),
        ISNUMBER(MATCH(TRIM($B18),{"Phagwah","Good Friday","Easter Monday","Labour Day","Christmas","Eid ul Azha","Romans-2","Globe-12","Neptune P1"},0))),
   $I18,0)</f>
        <v/>
      </c>
      <c r="P18" s="33">
        <f>IF(OR($O$7="Canteen",$O$7="Head Office"),0,IF($I18&lt;=0,0,IF(OR(OR(TRIM($J18)="Hebrews",TRIM($J18)="Romans",TRIM($J18)="Romans-2",TRIM($J18)="Globe",TRIM($J18)="Globe-12",TRIM($J18)="Neptune P1"),AND($I19&gt;0,OR(TRIM($J19)="Hebrews",TRIM($J19)="Romans",TRIM($J19)="Romans-2",TRIM($J19)="Globe",TRIM($J19)="Globe-12",TRIM($J19)="Neptune P1"))),1,0)))</f>
        <v/>
      </c>
      <c r="Q18" s="34" t="n"/>
      <c r="R18" s="33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IF($I18&gt;0,1,0),
      0
   ),
0))</f>
        <v/>
      </c>
      <c r="S18" s="33">
        <f>IF(OR($A18="Annual Leave",$A19="Annual Leave"),IF($A18="Annual Leave",8,0),0)</f>
        <v/>
      </c>
      <c r="T18" s="35" t="n"/>
      <c r="U18" s="144">
        <f>MAX(0,40-Y18)</f>
        <v/>
      </c>
      <c r="V18" s="351">
        <f>IF(OR($C18="",$D18=""),0,
 IF(OR($A18="Holiday",$A19="Holiday"),0,
 IF(AND(NOT(OR($A18="Annual Leave",$A19="Annual Leave")),$A18="Off day"),0,
  IF($I18+$I19&gt;=8,IF($I18&gt;=8,8,$I18),$I18)
  )))</f>
        <v/>
      </c>
      <c r="W18" s="351">
        <f>MAX(0,V18-U18)</f>
        <v/>
      </c>
      <c r="X18" s="351">
        <f>IF(C18="","",C18-WEEKDAY(C18,1)+1)</f>
        <v/>
      </c>
      <c r="Y18" s="351">
        <f>SUMPRODUCT(($X$14:$X17=X18)*(($V$14:$V17)+($O$14:$O17)))+IF(X18=X14,$L$11,0)</f>
        <v/>
      </c>
      <c r="Z18" s="351" t="n"/>
      <c r="AA18" s="351" t="n"/>
      <c r="AB18" s="351" t="n"/>
      <c r="AC18" s="351" t="n"/>
      <c r="AD18" s="351" t="n"/>
      <c r="AE18" s="351" t="n"/>
      <c r="AF18" s="351" t="n"/>
    </row>
    <row r="19" ht="24" customHeight="1" s="348" thickBot="1">
      <c r="A19" s="159" t="inlineStr">
        <is>
          <t>On Day</t>
        </is>
      </c>
      <c r="B19" s="281" t="n"/>
      <c r="C19" s="93">
        <f>C18</f>
        <v/>
      </c>
      <c r="D19" s="36" t="n"/>
      <c r="E19" s="163">
        <f>IF(D19="", "",
 IF(D19=TIME(0,0,0), 0,
 IF(AND(D19&gt;=TIME(0,0,1), D19&lt;=TIME(2,0,0)), TIME(7,0,0),
 IF(AND(D19&gt;=TIME(6,0,0), D19&lt;=TIME(8,0,0)), TIME(12,0,0),
 IF(AND(D19&gt;TIME(8,0,0), D19&lt;=TIME(13,59,0)), TIME(15,0,0),
 IF(AND(D19&gt;=TIME(14,0,0), D19&lt;=TIME(17,59,0)), TIME(21,0,0),
 IF(AND(D19&gt;=TIME(18,0,0), D19&lt;=TIME(21,59,0)), TIME(0,0,0),
 IF(AND(D19&gt;=TIME(22,0,0), D19&lt;=TIME(23,59,59)), TIME(7,0,0), ""))))))))</f>
        <v/>
      </c>
      <c r="F19" s="164" t="n"/>
      <c r="G19" s="163">
        <f>IF(AND(D19&gt;=TIME(6,0,0),D19&lt;=TIME(8,0,0)),E19,"")</f>
        <v/>
      </c>
      <c r="H19" s="36" t="n"/>
      <c r="I19" s="37">
        <f>ROUND(IF(OR(D19="",E19="",E19=0),0,IF(H19="",MOD(E19-D19,1)*24,MOD(H19-D19,1)*24)),2)</f>
        <v/>
      </c>
      <c r="J19" s="162" t="n"/>
      <c r="K19" s="282" t="n"/>
      <c r="L19" s="271" t="n"/>
      <c r="M19" s="283">
        <f>MAX(0,V19-W19)</f>
        <v/>
      </c>
      <c r="N19" s="38">
        <f>(IF(OR($C19="",$D19=""),0,
 IF(OR($A18="Holiday",$A19="Holiday"),
    IF(ISNUMBER(MATCH(TRIM($B19),{"Phagwah","Good Friday","Easter Monday","Labour Day","Christmas","Eid ul Azha","Romans-2","Globe-12","Neptune P1"},0)),0,$I19),
 IF(AND(NOT(OR($A18="Annual Leave",$A19="Annual Leave")),$A19="Off day"),$I19,
  MAX(0,$I19-$V19)
  ))))+W19</f>
        <v/>
      </c>
      <c r="O19" s="38">
        <f>IF(AND(OR($A18="Holiday",$A19="Holiday"),
        ISNUMBER(MATCH(TRIM($B19),{"Phagwah","Good Friday","Easter Monday","Labour Day","Christmas","Eid ul Azha","Romans-2","Globe-12","Neptune P1"},0))),
   $I19,0)</f>
        <v/>
      </c>
      <c r="P19" s="38">
        <f>IF(OR($O$7="Canteen",$O$7="Head Office"),0,IF($I19&lt;=0,0,IF(AND($I18&lt;=0,OR(TRIM($J19)="Hebrews",TRIM($J19)="Romans",TRIM($J19)="Romans-2",TRIM($J19)="Globe",TRIM($J19)="Globe-12",TRIM($J19)="Neptune P1")),1,0)))</f>
        <v/>
      </c>
      <c r="Q19" s="39" t="n"/>
      <c r="R19" s="38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IF(AND($I18=0,$I19&gt;0),1,0),
      0
   ),
0))</f>
        <v/>
      </c>
      <c r="S19" s="38">
        <f>IF(OR($A18="Annual Leave",$A19="Annual Leave"),IF(AND($A18&lt;&gt;"Annual Leave",$A19="Annual Leave"),8,0),0)</f>
        <v/>
      </c>
      <c r="T19" s="40" t="n"/>
      <c r="U19" s="144">
        <f>MAX(0,40-Y19)</f>
        <v/>
      </c>
      <c r="V19" s="351">
        <f>IF(OR($C19="",$D19=""),0,
 IF(OR($A18="Holiday",$A19="Holiday"),0,
 IF(AND(NOT(OR($A18="Annual Leave",$A19="Annual Leave")),$A19="Off day"),0,
  IF($I18+$I19&gt;=8,IF($I18&gt;=8,0,8-$I18),$I19)
  )))</f>
        <v/>
      </c>
      <c r="W19" s="351">
        <f>MAX(0,V19-U19)</f>
        <v/>
      </c>
      <c r="X19" s="351">
        <f>IF(C19="","",C19-WEEKDAY(C19,1)+1)</f>
        <v/>
      </c>
      <c r="Y19" s="351">
        <f>SUMPRODUCT(($X$14:$X18=X19)*(($V$14:$V18)+($O$14:$O18)))+IF(X19=X14,$L$11,0)</f>
        <v/>
      </c>
      <c r="Z19" s="351" t="n"/>
      <c r="AA19" s="351" t="n"/>
      <c r="AB19" s="351" t="n"/>
      <c r="AC19" s="351" t="n"/>
      <c r="AD19" s="351" t="n"/>
      <c r="AE19" s="351" t="n"/>
      <c r="AF19" s="351" t="n"/>
    </row>
    <row r="20" ht="24" customHeight="1" s="348" thickBot="1">
      <c r="A20" s="165" t="inlineStr">
        <is>
          <t>On Day</t>
        </is>
      </c>
      <c r="B20" s="284" t="n"/>
      <c r="C20" s="94">
        <f>C18+1</f>
        <v/>
      </c>
      <c r="D20" s="41" t="n"/>
      <c r="E20" s="166">
        <f>IF(D20="", "",
 IF(D20=TIME(0,0,0), 0,
 IF(AND(D20&gt;=TIME(0,0,1), D20&lt;=TIME(2,0,0)), TIME(7,0,0),
 IF(AND(D20&gt;=TIME(6,0,0), D20&lt;=TIME(8,0,0)), TIME(12,0,0),
 IF(AND(D20&gt;TIME(8,0,0), D20&lt;=TIME(13,59,0)), TIME(15,0,0),
 IF(AND(D20&gt;=TIME(14,0,0), D20&lt;=TIME(17,59,0)), TIME(21,0,0),
 IF(AND(D20&gt;=TIME(18,0,0), D20&lt;=TIME(21,59,0)), TIME(0,0,0),
 IF(AND(D20&gt;=TIME(22,0,0), D20&lt;=TIME(23,59,59)), TIME(7,0,0), ""))))))))</f>
        <v/>
      </c>
      <c r="F20" s="167" t="n"/>
      <c r="G20" s="166">
        <f>IF(AND(D20&gt;=TIME(6,0,0),D20&lt;=TIME(8,0,0)),E20,"")</f>
        <v/>
      </c>
      <c r="H20" s="41" t="n"/>
      <c r="I20" s="95">
        <f>ROUND(IF(OR(D20="",E20="",E20=0),0,IF(H20="",MOD(E20-D20,1)*24,MOD(H20-D20,1)*24)),2)</f>
        <v/>
      </c>
      <c r="J20" s="168" t="n"/>
      <c r="K20" s="285" t="n"/>
      <c r="L20" s="271" t="n"/>
      <c r="M20" s="286">
        <f>MAX(0,V20-W20)</f>
        <v/>
      </c>
      <c r="N20" s="42">
        <f>(IF(OR($C20="",$D20=""),0,
 IF(OR($A20="Holiday",$A21="Holiday"),
    IF(ISNUMBER(MATCH(TRIM($B20),{"Phagwah","Good Friday","Easter Monday","Labour Day","Christmas","Eid ul Azha","Romans-2","Globe-12","Neptune P1"},0)),0,$I20),
 IF(AND(NOT(OR($A20="Annual Leave",$A21="Annual Leave")),$A20="Off day"),$I20,
  MAX(0,$I20-$V20)
  ))))+W20</f>
        <v/>
      </c>
      <c r="O20" s="42">
        <f>IF(AND(OR($A20="Holiday",$A21="Holiday"),
        ISNUMBER(MATCH(TRIM($B20),{"Phagwah","Good Friday","Easter Monday","Labour Day","Christmas","Eid ul Azha","Romans-2","Globe-12","Neptune P1"},0))),
   $I20,0)</f>
        <v/>
      </c>
      <c r="P20" s="42">
        <f>IF(OR($O$7="Canteen",$O$7="Head Office"),0,IF($I20&lt;=0,0,IF(OR(OR(TRIM($J20)="Hebrews",TRIM($J20)="Romans",TRIM($J20)="Romans-2",TRIM($J20)="Globe",TRIM($J20)="Globe-12",TRIM($J20)="Neptune P1"),AND($I21&gt;0,OR(TRIM($J21)="Hebrews",TRIM($J21)="Romans",TRIM($J21)="Romans-2",TRIM($J21)="Globe",TRIM($J21)="Globe-12",TRIM($J21)="Neptune P1"))),1,0)))</f>
        <v/>
      </c>
      <c r="Q20" s="43" t="n"/>
      <c r="R20" s="42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IF($I20&gt;0,1,0),
      0
   ),
0))</f>
        <v/>
      </c>
      <c r="S20" s="42">
        <f>IF(OR($A20="Annual Leave",$A21="Annual Leave"),IF($A20="Annual Leave",8,0),0)</f>
        <v/>
      </c>
      <c r="T20" s="96" t="n"/>
      <c r="U20" s="144">
        <f>MAX(0,40-Y20)</f>
        <v/>
      </c>
      <c r="V20" s="351">
        <f>IF(OR($C20="",$D20=""),0,
 IF(OR($A20="Holiday",$A21="Holiday"),0,
 IF(AND(NOT(OR($A20="Annual Leave",$A21="Annual Leave")),$A20="Off day"),0,
  IF($I20+$I21&gt;=8,IF($I20&gt;=8,8,$I20),$I20)
  )))</f>
        <v/>
      </c>
      <c r="W20" s="351">
        <f>MAX(0,V20-U20)</f>
        <v/>
      </c>
      <c r="X20" s="351">
        <f>IF(C20="","",C20-WEEKDAY(C20,1)+1)</f>
        <v/>
      </c>
      <c r="Y20" s="351">
        <f>SUMPRODUCT(($X$14:$X19=X20)*(($V$14:$V19)+($O$14:$O19)))+IF(X20=X14,$L$11,0)</f>
        <v/>
      </c>
      <c r="Z20" s="351" t="n"/>
      <c r="AA20" s="351" t="n"/>
      <c r="AB20" s="351" t="n"/>
      <c r="AC20" s="351" t="n"/>
      <c r="AD20" s="351" t="n"/>
      <c r="AE20" s="351" t="n"/>
      <c r="AF20" s="351" t="n"/>
    </row>
    <row r="21" ht="24" customHeight="1" s="348" thickBot="1">
      <c r="A21" s="165" t="inlineStr">
        <is>
          <t>On Day</t>
        </is>
      </c>
      <c r="B21" s="284" t="n"/>
      <c r="C21" s="94">
        <f>C20</f>
        <v/>
      </c>
      <c r="D21" s="287" t="n"/>
      <c r="E21" s="288">
        <f>IF(D21="", "",
 IF(D21=TIME(0,0,0), 0,
 IF(AND(D21&gt;=TIME(0,0,1), D21&lt;=TIME(2,0,0)), TIME(7,0,0),
 IF(AND(D21&gt;=TIME(6,0,0), D21&lt;=TIME(8,0,0)), TIME(12,0,0),
 IF(AND(D21&gt;TIME(8,0,0), D21&lt;=TIME(13,59,0)), TIME(15,0,0),
 IF(AND(D21&gt;=TIME(14,0,0), D21&lt;=TIME(17,59,0)), TIME(21,0,0),
 IF(AND(D21&gt;=TIME(18,0,0), D21&lt;=TIME(21,59,0)), TIME(0,0,0),
 IF(AND(D21&gt;=TIME(22,0,0), D21&lt;=TIME(23,59,59)), TIME(7,0,0), ""))))))))</f>
        <v/>
      </c>
      <c r="F21" s="167" t="n"/>
      <c r="G21" s="288">
        <f>IF(AND(D21&gt;=TIME(6,0,0),D21&lt;=TIME(8,0,0)),E21,"")</f>
        <v/>
      </c>
      <c r="H21" s="287" t="n"/>
      <c r="I21" s="95">
        <f>ROUND(IF(OR(D21="",E21="",E21=0),0,IF(H21="",MOD(E21-D21,1)*24,MOD(H21-D21,1)*24)),2)</f>
        <v/>
      </c>
      <c r="J21" s="169" t="n"/>
      <c r="K21" s="285" t="n"/>
      <c r="L21" s="271" t="n"/>
      <c r="M21" s="286">
        <f>MAX(0,V21-W21)</f>
        <v/>
      </c>
      <c r="N21" s="289">
        <f>(IF(OR($C21="",$D21=""),0,
 IF(OR($A20="Holiday",$A21="Holiday"),
    IF(ISNUMBER(MATCH(TRIM($B21),{"Phagwah","Good Friday","Easter Monday","Labour Day","Christmas","Eid ul Azha","Romans-2","Globe-12","Neptune P1"},0)),0,$I21),
 IF(AND(NOT(OR($A20="Annual Leave",$A21="Annual Leave")),$A21="Off day"),$I21,
  MAX(0,$I21-$V21)
  ))))+W21</f>
        <v/>
      </c>
      <c r="O21" s="289">
        <f>IF(AND(OR($A20="Holiday",$A21="Holiday"),
        ISNUMBER(MATCH(TRIM($B21),{"Phagwah","Good Friday","Easter Monday","Labour Day","Christmas","Eid ul Azha","Romans-2","Globe-12","Neptune P1"},0))),
   $I21,0)</f>
        <v/>
      </c>
      <c r="P21" s="289">
        <f>IF(OR($O$7="Canteen",$O$7="Head Office"),0,IF($I21&lt;=0,0,IF(AND($I20&lt;=0,OR(TRIM($J21)="Hebrews",TRIM($J21)="Romans",TRIM($J21)="Romans-2",TRIM($J21)="Globe",TRIM($J21)="Globe-12",TRIM($J21)="Neptune P1")),1,0)))</f>
        <v/>
      </c>
      <c r="Q21" s="290" t="n"/>
      <c r="R21" s="289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IF(AND($I20=0,$I21&gt;0),1,0),
      0
   ),
0))</f>
        <v/>
      </c>
      <c r="S21" s="289">
        <f>IF(OR($A20="Annual Leave",$A21="Annual Leave"),IF(AND($A20&lt;&gt;"Annual Leave",$A21="Annual Leave"),8,0),0)</f>
        <v/>
      </c>
      <c r="T21" s="291" t="n"/>
      <c r="U21" s="144">
        <f>MAX(0,40-Y21)</f>
        <v/>
      </c>
      <c r="V21" s="351">
        <f>IF(OR($C21="",$D21=""),0,
 IF(OR($A20="Holiday",$A21="Holiday"),0,
 IF(AND(NOT(OR($A20="Annual Leave",$A21="Annual Leave")),$A21="Off day"),0,
  IF($I20+$I21&gt;=8,IF($I20&gt;=8,0,8-$I20),$I21)
  )))</f>
        <v/>
      </c>
      <c r="W21" s="351">
        <f>MAX(0,V21-U21)</f>
        <v/>
      </c>
      <c r="X21" s="351">
        <f>IF(C21="","",C21-WEEKDAY(C21,1)+1)</f>
        <v/>
      </c>
      <c r="Y21" s="351">
        <f>SUMPRODUCT(($X$14:$X20=X21)*(($V$14:$V20)+($O$14:$O20)))+IF(X21=X14,$L$11,0)</f>
        <v/>
      </c>
      <c r="Z21" s="351" t="n"/>
      <c r="AA21" s="351" t="n"/>
      <c r="AB21" s="351" t="n"/>
      <c r="AC21" s="351" t="n"/>
      <c r="AD21" s="351" t="n"/>
      <c r="AE21" s="351" t="n"/>
      <c r="AF21" s="351" t="n"/>
    </row>
    <row r="22" ht="24" customHeight="1" s="348" thickBot="1">
      <c r="A22" s="170" t="inlineStr">
        <is>
          <t>On Day</t>
        </is>
      </c>
      <c r="B22" s="292" t="n"/>
      <c r="C22" s="97">
        <f>C20+1</f>
        <v/>
      </c>
      <c r="D22" s="44" t="n"/>
      <c r="E22" s="171">
        <f>IF(D22="", "",
 IF(D22=TIME(0,0,0), 0,
 IF(AND(D22&gt;=TIME(0,0,1), D22&lt;=TIME(2,0,0)), TIME(7,0,0),
 IF(AND(D22&gt;=TIME(6,0,0), D22&lt;=TIME(8,0,0)), TIME(12,0,0),
 IF(AND(D22&gt;TIME(8,0,0), D22&lt;=TIME(13,59,0)), TIME(15,0,0),
 IF(AND(D22&gt;=TIME(14,0,0), D22&lt;=TIME(17,59,0)), TIME(21,0,0),
 IF(AND(D22&gt;=TIME(18,0,0), D22&lt;=TIME(21,59,0)), TIME(0,0,0),
 IF(AND(D22&gt;=TIME(22,0,0), D22&lt;=TIME(23,59,59)), TIME(7,0,0), ""))))))))</f>
        <v/>
      </c>
      <c r="F22" s="172" t="n"/>
      <c r="G22" s="171">
        <f>IF(AND(D22&gt;=TIME(6,0,0),D22&lt;=TIME(8,0,0)),E22,"")</f>
        <v/>
      </c>
      <c r="H22" s="44" t="n"/>
      <c r="I22" s="45">
        <f>ROUND(IF(OR(D22="",E22="",E22=0),0,IF(H22="",MOD(E22-D22,1)*24,MOD(H22-D22,1)*24)),2)</f>
        <v/>
      </c>
      <c r="J22" s="173" t="n"/>
      <c r="K22" s="293" t="n"/>
      <c r="L22" s="271" t="n"/>
      <c r="M22" s="294">
        <f>MAX(0,V22-W22)</f>
        <v/>
      </c>
      <c r="N22" s="46">
        <f>(IF(OR($C22="",$D22=""),0,
 IF(OR($A22="Holiday",$A23="Holiday"),
    IF(ISNUMBER(MATCH(TRIM($B22),{"Phagwah","Good Friday","Easter Monday","Labour Day","Christmas","Eid ul Azha","Romans-2","Globe-12","Neptune P1"},0)),0,$I22),
 IF(AND(NOT(OR($A22="Annual Leave",$A23="Annual Leave")),$A22="Off day"),$I22,
  MAX(0,$I22-$V22)
  ))))+W22</f>
        <v/>
      </c>
      <c r="O22" s="46">
        <f>IF(AND(OR($A22="Holiday",$A23="Holiday"),
        ISNUMBER(MATCH(TRIM($B22),{"Phagwah","Good Friday","Easter Monday","Labour Day","Christmas","Eid ul Azha","Romans-2","Globe-12","Neptune P1"},0))),
   $I22,0)</f>
        <v/>
      </c>
      <c r="P22" s="46">
        <f>IF(OR($O$7="Canteen",$O$7="Head Office"),0,IF($I22&lt;=0,0,IF(OR(OR(TRIM($J22)="Hebrews",TRIM($J22)="Romans",TRIM($J22)="Romans-2",TRIM($J22)="Globe",TRIM($J22)="Globe-12",TRIM($J22)="Neptune P1"),AND($I23&gt;0,OR(TRIM($J23)="Hebrews",TRIM($J23)="Romans",TRIM($J23)="Romans-2",TRIM($J23)="Globe",TRIM($J23)="Globe-12",TRIM($J23)="Neptune P1"))),1,0)))</f>
        <v/>
      </c>
      <c r="Q22" s="47" t="n"/>
      <c r="R22" s="46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IF($I22&gt;0,1,0),
      0
   ),
0))</f>
        <v/>
      </c>
      <c r="S22" s="46">
        <f>IF(OR($A22="Annual Leave",$A23="Annual Leave"),IF($A22="Annual Leave",8,0),0)</f>
        <v/>
      </c>
      <c r="T22" s="48" t="n"/>
      <c r="U22" s="144">
        <f>MAX(0,40-Y22)</f>
        <v/>
      </c>
      <c r="V22" s="351">
        <f>IF(OR($C22="",$D22=""),0,
 IF(OR($A22="Holiday",$A23="Holiday"),0,
 IF(AND(NOT(OR($A22="Annual Leave",$A23="Annual Leave")),$A22="Off day"),0,
  IF($I22+$I23&gt;=8,IF($I22&gt;=8,8,$I22),$I22)
  )))</f>
        <v/>
      </c>
      <c r="W22" s="351">
        <f>MAX(0,V22-U22)</f>
        <v/>
      </c>
      <c r="X22" s="351">
        <f>IF(C22="","",C22-WEEKDAY(C22,1)+1)</f>
        <v/>
      </c>
      <c r="Y22" s="351">
        <f>SUMPRODUCT(($X$14:$X21=X22)*(($V$14:$V21)+($O$14:$O21)))+IF(X22=X14,$L$11,0)</f>
        <v/>
      </c>
      <c r="Z22" s="351" t="n"/>
      <c r="AA22" s="351" t="n"/>
      <c r="AB22" s="351" t="n"/>
      <c r="AC22" s="351" t="n"/>
      <c r="AD22" s="351" t="n"/>
      <c r="AE22" s="351" t="n"/>
      <c r="AF22" s="351" t="n"/>
    </row>
    <row r="23" ht="24" customHeight="1" s="348" thickBot="1">
      <c r="A23" s="170" t="inlineStr">
        <is>
          <t>On Day</t>
        </is>
      </c>
      <c r="B23" s="292" t="n"/>
      <c r="C23" s="98">
        <f>C22</f>
        <v/>
      </c>
      <c r="D23" s="49" t="n"/>
      <c r="E23" s="174">
        <f>IF(D23="", "",
 IF(D23=TIME(0,0,0), 0,
 IF(AND(D23&gt;=TIME(0,0,1), D23&lt;=TIME(2,0,0)), TIME(7,0,0),
 IF(AND(D23&gt;=TIME(6,0,0), D23&lt;=TIME(8,0,0)), TIME(12,0,0),
 IF(AND(D23&gt;TIME(8,0,0), D23&lt;=TIME(13,59,0)), TIME(15,0,0),
 IF(AND(D23&gt;=TIME(14,0,0), D23&lt;=TIME(17,59,0)), TIME(21,0,0),
 IF(AND(D23&gt;=TIME(18,0,0), D23&lt;=TIME(21,59,0)), TIME(0,0,0),
 IF(AND(D23&gt;=TIME(22,0,0), D23&lt;=TIME(23,59,59)), TIME(7,0,0), ""))))))))</f>
        <v/>
      </c>
      <c r="F23" s="175" t="n"/>
      <c r="G23" s="174">
        <f>IF(AND(D23&gt;=TIME(6,0,0),D23&lt;=TIME(8,0,0)),E23,"")</f>
        <v/>
      </c>
      <c r="H23" s="49" t="n"/>
      <c r="I23" s="50">
        <f>ROUND(IF(OR(D23="",E23="",E23=0),0,IF(H23="",MOD(E23-D23,1)*24,MOD(H23-D23,1)*24)),2)</f>
        <v/>
      </c>
      <c r="J23" s="173" t="n"/>
      <c r="K23" s="293" t="n"/>
      <c r="L23" s="271" t="n"/>
      <c r="M23" s="294">
        <f>MAX(0,V23-W23)</f>
        <v/>
      </c>
      <c r="N23" s="51">
        <f>(IF(OR($C23="",$D23=""),0,
 IF(OR($A22="Holiday",$A23="Holiday"),
    IF(ISNUMBER(MATCH(TRIM($B23),{"Phagwah","Good Friday","Easter Monday","Labour Day","Christmas","Eid ul Azha","Romans-2","Globe-12","Neptune P1"},0)),0,$I23),
 IF(AND(NOT(OR($A22="Annual Leave",$A23="Annual Leave")),$A23="Off day"),$I23,
  MAX(0,$I23-$V23)
  ))))+W23</f>
        <v/>
      </c>
      <c r="O23" s="51">
        <f>IF(AND(OR($A22="Holiday",$A23="Holiday"),
        ISNUMBER(MATCH(TRIM($B23),{"Phagwah","Good Friday","Easter Monday","Labour Day","Christmas","Eid ul Azha","Romans-2","Globe-12","Neptune P1"},0))),
   $I23,0)</f>
        <v/>
      </c>
      <c r="P23" s="51">
        <f>IF(OR($O$7="Canteen",$O$7="Head Office"),0,IF($I23&lt;=0,0,IF(AND($I22&lt;=0,OR(TRIM($J23)="Hebrews",TRIM($J23)="Romans",TRIM($J23)="Romans-2",TRIM($J23)="Globe",TRIM($J23)="Globe-12",TRIM($J23)="Neptune P1")),1,0)))</f>
        <v/>
      </c>
      <c r="Q23" s="52" t="n"/>
      <c r="R23" s="51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IF(AND($I22=0,$I23&gt;0),1,0),
      0
   ),
0))</f>
        <v/>
      </c>
      <c r="S23" s="51">
        <f>IF(OR($A22="Annual Leave",$A23="Annual Leave"),IF(AND($A22&lt;&gt;"Annual Leave",$A23="Annual Leave"),8,0),0)</f>
        <v/>
      </c>
      <c r="T23" s="53" t="n"/>
      <c r="U23" s="144">
        <f>MAX(0,40-Y23)</f>
        <v/>
      </c>
      <c r="V23" s="351">
        <f>IF(OR($C23="",$D23=""),0,
 IF(OR($A22="Holiday",$A23="Holiday"),0,
 IF(AND(NOT(OR($A22="Annual Leave",$A23="Annual Leave")),$A23="Off day"),0,
  IF($I22+$I23&gt;=8,IF($I22&gt;=8,0,8-$I22),$I23)
  )))</f>
        <v/>
      </c>
      <c r="W23" s="351">
        <f>MAX(0,V23-U23)</f>
        <v/>
      </c>
      <c r="X23" s="351">
        <f>IF(C23="","",C23-WEEKDAY(C23,1)+1)</f>
        <v/>
      </c>
      <c r="Y23" s="351">
        <f>SUMPRODUCT(($X$14:$X22=X23)*(($V$14:$V22)+($O$14:$O22)))+IF(X23=X14,$L$11,0)</f>
        <v/>
      </c>
      <c r="Z23" s="351" t="n"/>
      <c r="AA23" s="351" t="n"/>
      <c r="AB23" s="351" t="n"/>
      <c r="AC23" s="351" t="n"/>
      <c r="AD23" s="351" t="n"/>
      <c r="AE23" s="351" t="n"/>
      <c r="AF23" s="351" t="n"/>
    </row>
    <row r="24" ht="24" customHeight="1" s="348" thickBot="1">
      <c r="A24" s="154" t="inlineStr">
        <is>
          <t>On Day</t>
        </is>
      </c>
      <c r="B24" s="273" t="n"/>
      <c r="C24" s="90">
        <f>C22+1</f>
        <v/>
      </c>
      <c r="D24" s="8" t="n"/>
      <c r="E24" s="155">
        <f>IF(D24="", "",
 IF(D24=TIME(0,0,0), 0,
 IF(AND(D24&gt;=TIME(0,0,1), D24&lt;=TIME(2,0,0)), TIME(7,0,0),
 IF(AND(D24&gt;=TIME(6,0,0), D24&lt;=TIME(8,0,0)), TIME(12,0,0),
 IF(AND(D24&gt;TIME(8,0,0), D24&lt;=TIME(13,59,0)), TIME(15,0,0),
 IF(AND(D24&gt;=TIME(14,0,0), D24&lt;=TIME(17,59,0)), TIME(21,0,0),
 IF(AND(D24&gt;=TIME(18,0,0), D24&lt;=TIME(21,59,0)), TIME(0,0,0),
 IF(AND(D24&gt;=TIME(22,0,0), D24&lt;=TIME(23,59,59)), TIME(7,0,0), ""))))))))</f>
        <v/>
      </c>
      <c r="F24" s="156" t="n"/>
      <c r="G24" s="155">
        <f>IF(AND(D24&gt;=TIME(6,0,0),D24&lt;=TIME(8,0,0)),E24,"")</f>
        <v/>
      </c>
      <c r="H24" s="8" t="n"/>
      <c r="I24" s="30">
        <f>ROUND(IF(OR(D24="",E24="",E24=0),0,IF(H24="",MOD(E24-D24,1)*24,MOD(H24-D24,1)*24)),2)</f>
        <v/>
      </c>
      <c r="J24" s="157" t="n"/>
      <c r="K24" s="274" t="n"/>
      <c r="L24" s="271" t="n"/>
      <c r="M24" s="275">
        <f>MAX(0,V24-W24)</f>
        <v/>
      </c>
      <c r="N24" s="9">
        <f>(IF(OR($C24="",$D24=""),0,
 IF(OR($A24="Holiday",$A25="Holiday"),
    IF(ISNUMBER(MATCH(TRIM($B24),{"Phagwah","Good Friday","Easter Monday","Labour Day","Christmas","Eid ul Azha","Romans-2","Globe-12","Neptune P1"},0)),0,$I24),
 IF(AND(NOT(OR($A24="Annual Leave",$A25="Annual Leave")),$A24="Off day"),$I24,
  MAX(0,$I24-$V24)
  ))))+W24</f>
        <v/>
      </c>
      <c r="O24" s="9">
        <f>IF(AND(OR($A24="Holiday",$A25="Holiday"),
        ISNUMBER(MATCH(TRIM($B24),{"Phagwah","Good Friday","Easter Monday","Labour Day","Christmas","Eid ul Azha","Romans-2","Globe-12","Neptune P1"},0))),
   $I24,0)</f>
        <v/>
      </c>
      <c r="P24" s="9">
        <f>IF(OR($O$7="Canteen",$O$7="Head Office"),0,IF($I24&lt;=0,0,IF(OR(OR(TRIM($J24)="Hebrews",TRIM($J24)="Romans",TRIM($J24)="Romans-2",TRIM($J24)="Globe",TRIM($J24)="Globe-12",TRIM($J24)="Neptune P1"),AND($I25&gt;0,OR(TRIM($J25)="Hebrews",TRIM($J25)="Romans",TRIM($J25)="Romans-2",TRIM($J25)="Globe",TRIM($J25)="Globe-12",TRIM($J25)="Neptune P1"))),1,0)))</f>
        <v/>
      </c>
      <c r="Q24" s="10" t="n"/>
      <c r="R24" s="9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IF($I24&gt;0,1,0),
      0
   ),
0))</f>
        <v/>
      </c>
      <c r="S24" s="9">
        <f>IF(OR($A24="Annual Leave",$A25="Annual Leave"),IF($A24="Annual Leave",8,0),0)</f>
        <v/>
      </c>
      <c r="T24" s="91" t="n"/>
      <c r="U24" s="144">
        <f>MAX(0,40-Y24)</f>
        <v/>
      </c>
      <c r="V24" s="351">
        <f>IF(OR($C24="",$D24=""),0,
 IF(OR($A24="Holiday",$A25="Holiday"),0,
 IF(AND(NOT(OR($A24="Annual Leave",$A25="Annual Leave")),$A24="Off day"),0,
  IF($I24+$I25&gt;=8,IF($I24&gt;=8,8,$I24),$I24)
  )))</f>
        <v/>
      </c>
      <c r="W24" s="351">
        <f>MAX(0,V24-U24)</f>
        <v/>
      </c>
      <c r="X24" s="351">
        <f>IF(C24="","",C24-WEEKDAY(C24,1)+1)</f>
        <v/>
      </c>
      <c r="Y24" s="351">
        <f>SUMPRODUCT(($X$14:$X23=X24)*(($V$14:$V23)+($O$14:$O23)))+IF(X24=X14,$L$11,0)</f>
        <v/>
      </c>
      <c r="Z24" s="351" t="n"/>
      <c r="AA24" s="351" t="n"/>
      <c r="AB24" s="351" t="n"/>
      <c r="AC24" s="351" t="n"/>
      <c r="AD24" s="351" t="n"/>
      <c r="AE24" s="351" t="n"/>
      <c r="AF24" s="351" t="n"/>
    </row>
    <row r="25" ht="24" customHeight="1" s="348" thickBot="1">
      <c r="A25" s="154" t="inlineStr">
        <is>
          <t>On Day</t>
        </is>
      </c>
      <c r="B25" s="273" t="n"/>
      <c r="C25" s="90">
        <f>C24</f>
        <v/>
      </c>
      <c r="D25" s="276" t="n"/>
      <c r="E25" s="277">
        <f>IF(D25="", "",
 IF(D25=TIME(0,0,0), 0,
 IF(AND(D25&gt;=TIME(0,0,1), D25&lt;=TIME(2,0,0)), TIME(7,0,0),
 IF(AND(D25&gt;=TIME(6,0,0), D25&lt;=TIME(8,0,0)), TIME(12,0,0),
 IF(AND(D25&gt;TIME(8,0,0), D25&lt;=TIME(13,59,0)), TIME(15,0,0),
 IF(AND(D25&gt;=TIME(14,0,0), D25&lt;=TIME(17,59,0)), TIME(21,0,0),
 IF(AND(D25&gt;=TIME(18,0,0), D25&lt;=TIME(21,59,0)), TIME(0,0,0),
 IF(AND(D25&gt;=TIME(22,0,0), D25&lt;=TIME(23,59,59)), TIME(7,0,0), ""))))))))</f>
        <v/>
      </c>
      <c r="F25" s="156" t="n"/>
      <c r="G25" s="277">
        <f>IF(AND(D25&gt;=TIME(6,0,0),D25&lt;=TIME(8,0,0)),E25,"")</f>
        <v/>
      </c>
      <c r="H25" s="276" t="n"/>
      <c r="I25" s="30">
        <f>ROUND(IF(OR(D25="",E25="",E25=0),0,IF(H25="",MOD(E25-D25,1)*24,MOD(H25-D25,1)*24)),2)</f>
        <v/>
      </c>
      <c r="J25" s="158" t="n"/>
      <c r="K25" s="274" t="n"/>
      <c r="L25" s="271" t="n"/>
      <c r="M25" s="275">
        <f>MAX(0,V25-W25)</f>
        <v/>
      </c>
      <c r="N25" s="278">
        <f>(IF(OR($C25="",$D25=""),0,
 IF(OR($A24="Holiday",$A25="Holiday"),
    IF(ISNUMBER(MATCH(TRIM($B25),{"Phagwah","Good Friday","Easter Monday","Labour Day","Christmas","Eid ul Azha","Romans-2","Globe-12","Neptune P1"},0)),0,$I25),
 IF(AND(NOT(OR($A24="Annual Leave",$A25="Annual Leave")),$A25="Off day"),$I25,
  MAX(0,$I25-$V25)
  ))))+W25</f>
        <v/>
      </c>
      <c r="O25" s="278">
        <f>IF(AND(OR($A24="Holiday",$A25="Holiday"),
        ISNUMBER(MATCH(TRIM($B25),{"Phagwah","Good Friday","Easter Monday","Labour Day","Christmas","Eid ul Azha","Romans-2","Globe-12","Neptune P1"},0))),
   $I25,0)</f>
        <v/>
      </c>
      <c r="P25" s="278">
        <f>IF(OR($O$7="Canteen",$O$7="Head Office"),0,IF($I25&lt;=0,0,IF(AND($I24&lt;=0,OR(TRIM($J25)="Hebrews",TRIM($J25)="Romans",TRIM($J25)="Romans-2",TRIM($J25)="Globe",TRIM($J25)="Globe-12",TRIM($J25)="Neptune P1")),1,0)))</f>
        <v/>
      </c>
      <c r="Q25" s="279" t="n"/>
      <c r="R25" s="278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IF(AND($I24=0,$I25&gt;0),1,0),
      0
   ),
0))</f>
        <v/>
      </c>
      <c r="S25" s="278">
        <f>IF(OR($A24="Annual Leave",$A25="Annual Leave"),IF(AND($A24&lt;&gt;"Annual Leave",$A25="Annual Leave"),8,0),0)</f>
        <v/>
      </c>
      <c r="T25" s="280" t="n"/>
      <c r="U25" s="144">
        <f>MAX(0,40-Y25)</f>
        <v/>
      </c>
      <c r="V25" s="351">
        <f>IF(OR($C25="",$D25=""),0,
 IF(OR($A24="Holiday",$A25="Holiday"),0,
 IF(AND(NOT(OR($A24="Annual Leave",$A25="Annual Leave")),$A25="Off day"),0,
  IF($I24+$I25&gt;=8,IF($I24&gt;=8,0,8-$I24),$I25)
  )))</f>
        <v/>
      </c>
      <c r="W25" s="351">
        <f>MAX(0,V25-U25)</f>
        <v/>
      </c>
      <c r="X25" s="351">
        <f>IF(C25="","",C25-WEEKDAY(C25,1)+1)</f>
        <v/>
      </c>
      <c r="Y25" s="351">
        <f>SUMPRODUCT(($X$14:$X24=X25)*(($V$14:$V24)+($O$14:$O24)))+IF(X25=X14,$L$11,0)</f>
        <v/>
      </c>
      <c r="Z25" s="351" t="n"/>
      <c r="AA25" s="351" t="n"/>
      <c r="AB25" s="351" t="n"/>
      <c r="AC25" s="351" t="n"/>
      <c r="AD25" s="351" t="n"/>
      <c r="AE25" s="351" t="n"/>
      <c r="AF25" s="351" t="n"/>
    </row>
    <row r="26" ht="24" customHeight="1" s="348" thickBot="1">
      <c r="A26" s="159" t="inlineStr">
        <is>
          <t>On Day</t>
        </is>
      </c>
      <c r="B26" s="281" t="n"/>
      <c r="C26" s="92">
        <f>C24+1</f>
        <v/>
      </c>
      <c r="D26" s="31" t="n"/>
      <c r="E26" s="160">
        <f>IF(D26="", "",
 IF(D26=TIME(0,0,0), 0,
 IF(AND(D26&gt;=TIME(0,0,1), D26&lt;=TIME(2,0,0)), TIME(7,0,0),
 IF(AND(D26&gt;=TIME(6,0,0), D26&lt;=TIME(8,0,0)), TIME(12,0,0),
 IF(AND(D26&gt;TIME(8,0,0), D26&lt;=TIME(13,59,0)), TIME(15,0,0),
 IF(AND(D26&gt;=TIME(14,0,0), D26&lt;=TIME(17,59,0)), TIME(21,0,0),
 IF(AND(D26&gt;=TIME(18,0,0), D26&lt;=TIME(21,59,0)), TIME(0,0,0),
 IF(AND(D26&gt;=TIME(22,0,0), D26&lt;=TIME(23,59,59)), TIME(7,0,0), ""))))))))</f>
        <v/>
      </c>
      <c r="F26" s="161" t="n"/>
      <c r="G26" s="160">
        <f>IF(AND(D26&gt;=TIME(6,0,0),D26&lt;=TIME(8,0,0)),E26,"")</f>
        <v/>
      </c>
      <c r="H26" s="31" t="n"/>
      <c r="I26" s="32">
        <f>ROUND(IF(OR(D26="",E26="",E26=0),0,IF(H26="",MOD(E26-D26,1)*24,MOD(H26-D26,1)*24)),2)</f>
        <v/>
      </c>
      <c r="J26" s="162" t="n"/>
      <c r="K26" s="282" t="n"/>
      <c r="L26" s="271" t="n"/>
      <c r="M26" s="283">
        <f>MAX(0,V26-W26)</f>
        <v/>
      </c>
      <c r="N26" s="33">
        <f>(IF(OR($C26="",$D26=""),0,
 IF(OR($A26="Holiday",$A27="Holiday"),
    IF(ISNUMBER(MATCH(TRIM($B26),{"Phagwah","Good Friday","Easter Monday","Labour Day","Christmas","Eid ul Azha","Romans-2","Globe-12","Neptune P1"},0)),0,$I26),
 IF(AND(NOT(OR($A26="Annual Leave",$A27="Annual Leave")),$A26="Off day"),$I26,
  MAX(0,$I26-$V26)
  ))))+W26</f>
        <v/>
      </c>
      <c r="O26" s="33">
        <f>IF(AND(OR($A26="Holiday",$A27="Holiday"),
        ISNUMBER(MATCH(TRIM($B26),{"Phagwah","Good Friday","Easter Monday","Labour Day","Christmas","Eid ul Azha","Romans-2","Globe-12","Neptune P1"},0))),
   $I26,0)</f>
        <v/>
      </c>
      <c r="P26" s="33">
        <f>IF(OR($O$7="Canteen",$O$7="Head Office"),0,IF($I26&lt;=0,0,IF(OR(OR(TRIM($J26)="Hebrews",TRIM($J26)="Romans",TRIM($J26)="Romans-2",TRIM($J26)="Globe",TRIM($J26)="Globe-12",TRIM($J26)="Neptune P1"),AND($I27&gt;0,OR(TRIM($J27)="Hebrews",TRIM($J27)="Romans",TRIM($J27)="Romans-2",TRIM($J27)="Globe",TRIM($J27)="Globe-12",TRIM($J27)="Neptune P1"))),1,0)))</f>
        <v/>
      </c>
      <c r="Q26" s="34" t="n"/>
      <c r="R26" s="33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IF($I26&gt;0,1,0),
      0
   ),
0))</f>
        <v/>
      </c>
      <c r="S26" s="33">
        <f>IF(OR($A26="Annual Leave",$A27="Annual Leave"),IF($A26="Annual Leave",8,0),0)</f>
        <v/>
      </c>
      <c r="T26" s="35" t="n"/>
      <c r="U26" s="144">
        <f>MAX(0,40-Y26)</f>
        <v/>
      </c>
      <c r="V26" s="351">
        <f>IF(OR($C26="",$D26=""),0,
 IF(OR($A26="Holiday",$A27="Holiday"),0,
 IF(AND(NOT(OR($A26="Annual Leave",$A27="Annual Leave")),$A26="Off day"),0,
  IF($I26+$I27&gt;=8,IF($I26&gt;=8,8,$I26),$I26)
  )))</f>
        <v/>
      </c>
      <c r="W26" s="351">
        <f>MAX(0,V26-U26)</f>
        <v/>
      </c>
      <c r="X26" s="351">
        <f>IF(C26="","",C26-WEEKDAY(C26,1)+1)</f>
        <v/>
      </c>
      <c r="Y26" s="351">
        <f>SUMPRODUCT(($X$14:$X25=X26)*(($V$14:$V25)+($O$14:$O25)))+IF(X26=X14,$L$11,0)</f>
        <v/>
      </c>
      <c r="Z26" s="351" t="n"/>
      <c r="AA26" s="351" t="n"/>
      <c r="AB26" s="351" t="n"/>
      <c r="AC26" s="351" t="n"/>
      <c r="AD26" s="351" t="n"/>
      <c r="AE26" s="351" t="n"/>
      <c r="AF26" s="351" t="n"/>
    </row>
    <row r="27" ht="24" customHeight="1" s="348" thickBot="1">
      <c r="A27" s="159" t="inlineStr">
        <is>
          <t>On Day</t>
        </is>
      </c>
      <c r="B27" s="281" t="n"/>
      <c r="C27" s="93">
        <f>C26</f>
        <v/>
      </c>
      <c r="D27" s="36" t="n"/>
      <c r="E27" s="163">
        <f>IF(D27="", "",
 IF(D27=TIME(0,0,0), 0,
 IF(AND(D27&gt;=TIME(0,0,1), D27&lt;=TIME(2,0,0)), TIME(7,0,0),
 IF(AND(D27&gt;=TIME(6,0,0), D27&lt;=TIME(8,0,0)), TIME(12,0,0),
 IF(AND(D27&gt;TIME(8,0,0), D27&lt;=TIME(13,59,0)), TIME(15,0,0),
 IF(AND(D27&gt;=TIME(14,0,0), D27&lt;=TIME(17,59,0)), TIME(21,0,0),
 IF(AND(D27&gt;=TIME(18,0,0), D27&lt;=TIME(21,59,0)), TIME(0,0,0),
 IF(AND(D27&gt;=TIME(22,0,0), D27&lt;=TIME(23,59,59)), TIME(7,0,0), ""))))))))</f>
        <v/>
      </c>
      <c r="F27" s="164" t="n"/>
      <c r="G27" s="163">
        <f>IF(AND(D27&gt;=TIME(6,0,0),D27&lt;=TIME(8,0,0)),E27,"")</f>
        <v/>
      </c>
      <c r="H27" s="36" t="n"/>
      <c r="I27" s="37">
        <f>ROUND(IF(OR(D27="",E27="",E27=0),0,IF(H27="",MOD(E27-D27,1)*24,MOD(H27-D27,1)*24)),2)</f>
        <v/>
      </c>
      <c r="J27" s="162" t="n"/>
      <c r="K27" s="282" t="n"/>
      <c r="L27" s="271" t="n"/>
      <c r="M27" s="283">
        <f>MAX(0,V27-W27)</f>
        <v/>
      </c>
      <c r="N27" s="38">
        <f>(IF(OR($C27="",$D27=""),0,
 IF(OR($A26="Holiday",$A27="Holiday"),
    IF(ISNUMBER(MATCH(TRIM($B27),{"Phagwah","Good Friday","Easter Monday","Labour Day","Christmas","Eid ul Azha","Romans-2","Globe-12","Neptune P1"},0)),0,$I27),
 IF(AND(NOT(OR($A26="Annual Leave",$A27="Annual Leave")),$A27="Off day"),$I27,
  MAX(0,$I27-$V27)
  ))))+W27</f>
        <v/>
      </c>
      <c r="O27" s="38">
        <f>IF(AND(OR($A26="Holiday",$A27="Holiday"),
        ISNUMBER(MATCH(TRIM($B27),{"Phagwah","Good Friday","Easter Monday","Labour Day","Christmas","Eid ul Azha","Romans-2","Globe-12","Neptune P1"},0))),
   $I27,0)</f>
        <v/>
      </c>
      <c r="P27" s="38">
        <f>IF(OR($O$7="Canteen",$O$7="Head Office"),0,IF($I27&lt;=0,0,IF(AND($I26&lt;=0,OR(TRIM($J27)="Hebrews",TRIM($J27)="Romans",TRIM($J27)="Romans-2",TRIM($J27)="Globe",TRIM($J27)="Globe-12",TRIM($J27)="Neptune P1")),1,0)))</f>
        <v/>
      </c>
      <c r="Q27" s="39" t="n"/>
      <c r="R27" s="38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IF(AND($I26=0,$I27&gt;0),1,0),
      0
   ),
0))</f>
        <v/>
      </c>
      <c r="S27" s="38">
        <f>IF(OR($A26="Annual Leave",$A27="Annual Leave"),IF(AND($A26&lt;&gt;"Annual Leave",$A27="Annual Leave"),8,0),0)</f>
        <v/>
      </c>
      <c r="T27" s="40" t="n"/>
      <c r="U27" s="144">
        <f>MAX(0,40-Y27)</f>
        <v/>
      </c>
      <c r="V27" s="351">
        <f>IF(OR($C27="",$D27=""),0,
 IF(OR($A26="Holiday",$A27="Holiday"),0,
 IF(AND(NOT(OR($A26="Annual Leave",$A27="Annual Leave")),$A27="Off day"),0,
  IF($I26+$I27&gt;=8,IF($I26&gt;=8,0,8-$I26),$I27)
  )))</f>
        <v/>
      </c>
      <c r="W27" s="351">
        <f>MAX(0,V27-U27)</f>
        <v/>
      </c>
      <c r="X27" s="351">
        <f>IF(C27="","",C27-WEEKDAY(C27,1)+1)</f>
        <v/>
      </c>
      <c r="Y27" s="351">
        <f>SUMPRODUCT(($X$14:$X26=X27)*(($V$14:$V26)+($O$14:$O26)))+IF(X27=X14,$L$11,0)</f>
        <v/>
      </c>
      <c r="Z27" s="351" t="n"/>
      <c r="AA27" s="351" t="n"/>
      <c r="AB27" s="351" t="n"/>
      <c r="AC27" s="351" t="n"/>
      <c r="AD27" s="351" t="n"/>
      <c r="AE27" s="351" t="n"/>
      <c r="AF27" s="351" t="n"/>
    </row>
    <row r="28" ht="24" customHeight="1" s="348" thickBot="1">
      <c r="A28" s="176" t="n"/>
      <c r="B28" s="176" t="n"/>
      <c r="C28" s="145" t="n"/>
      <c r="D28" s="6" t="n"/>
      <c r="E28" s="14" t="n"/>
      <c r="F28" s="6" t="n"/>
      <c r="G28" s="6" t="n"/>
      <c r="H28" s="336" t="n"/>
      <c r="I28" s="351" t="n"/>
      <c r="J28" s="336" t="n"/>
      <c r="K28" s="336" t="n"/>
      <c r="L28" s="336" t="n"/>
      <c r="M28" s="99">
        <f>MAX(0,V28-W28)</f>
        <v/>
      </c>
      <c r="N28" s="99">
        <f>(IF(OR($C28="",$D28=""),0,
 IF(OR($A28="Holiday",$A29="Holiday"),
    IF(ISNUMBER(MATCH(TRIM($B28),{"Phagwah","Good Friday","Easter Monday","Labour Day","Christmas","Eid ul Azha","Romans-2","Globe-12","Neptune P1"},0)),0,$I28),
 IF(AND(NOT(OR($A28="Annual Leave",$A29="Annual Leave")),$A28="Off day"),$I28,
  MAX(0,$I28-$V28)
  ))))+W28</f>
        <v/>
      </c>
      <c r="O28" s="99">
        <f>IF(AND(OR($A28="Holiday",$A29="Holiday"),
        ISNUMBER(MATCH(TRIM($B28),{"Phagwah","Good Friday","Easter Monday","Labour Day","Christmas","Eid ul Azha","Romans-2","Globe-12","Neptune P1"},0))),
   $I28,0)</f>
        <v/>
      </c>
      <c r="P28" s="99">
        <f>IF(OR($O$7="Canteen",$O$7="Head Office"),0,IF($I28&lt;=0,0,IF(OR(OR(TRIM($J28)="Hebrews",TRIM($J28)="Romans",TRIM($J28)="Romans-2",TRIM($J28)="Globe",TRIM($J28)="Globe-12",TRIM($J28)="Neptune P1"),AND($I29&gt;0,OR(TRIM($J29)="Hebrews",TRIM($J29)="Romans",TRIM($J29)="Romans-2",TRIM($J29)="Globe",TRIM($J29)="Globe-12",TRIM($J29)="Neptune P1"))),1,0)))</f>
        <v/>
      </c>
      <c r="Q28" s="178" t="n"/>
      <c r="R28" s="15" t="n"/>
      <c r="S28" s="99">
        <f>IF(OR($A28="Annual Leave",$A29="Annual Leave"),IF($A28="Annual Leave",8,0),0)</f>
        <v/>
      </c>
      <c r="T28" s="100">
        <f>SUM(T14:T27)</f>
        <v/>
      </c>
      <c r="U28" s="144">
        <f>MAX(0,40-Y28)</f>
        <v/>
      </c>
      <c r="V28" s="351">
        <f>IF(OR($C28="",$D28=""),0,
 IF(OR($A28="Holiday",$A29="Holiday"),0,
 IF(AND(NOT(OR($A28="Annual Leave",$A29="Annual Leave")),$A28="Off day"),0,
  IF($I28+$I29&gt;=8,IF($I28&gt;=8,8,$I28),$I28)
  )))</f>
        <v/>
      </c>
      <c r="W28" s="351">
        <f>MAX(0,V28-U28)</f>
        <v/>
      </c>
      <c r="X28" s="351">
        <f>IF(C28="","",C28-WEEKDAY(C28,1)+1)</f>
        <v/>
      </c>
      <c r="Y28" s="351">
        <f>SUMPRODUCT(($X$14:$X27=X28)*(($V$14:$V27)+($O$14:$O27)))+IF(X28=X14,$L$11,0)</f>
        <v/>
      </c>
      <c r="Z28" s="351" t="n"/>
      <c r="AA28" s="351" t="n"/>
      <c r="AB28" s="351" t="n"/>
      <c r="AC28" s="351" t="n"/>
      <c r="AD28" s="351" t="n"/>
      <c r="AE28" s="351" t="n"/>
      <c r="AF28" s="351" t="n"/>
    </row>
    <row r="29" hidden="1" ht="15.75" customHeight="1" s="348" thickBot="1">
      <c r="A29" s="179" t="n"/>
      <c r="B29" s="176" t="n"/>
      <c r="C29" s="145" t="n"/>
      <c r="D29" s="6" t="n"/>
      <c r="E29" s="295">
        <f>IF(D29="", "",
 IF(D29=TIME(0,0,0), 0,
 IF(AND(D29&gt;=TIME(0,0,1), D29&lt;=TIME(2,0,0)), TIME(7,0,0),
 IF(AND(D29&gt;=TIME(6,0,0), D29&lt;=TIME(8,0,0)), TIME(12,0,0),
 IF(AND(D29&gt;TIME(8,0,0), D29&lt;=TIME(13,59,0)), TIME(15,0,0),
 IF(AND(D29&gt;=TIME(14,0,0), D29&lt;=TIME(17,59,0)), TIME(21,0,0),
 IF(AND(D29&gt;=TIME(18,0,0), D29&lt;=TIME(21,59,0)), TIME(0,0,0),
 IF(AND(D29&gt;=TIME(22,0,0), D29&lt;=TIME(23,59,59)), TIME(7,0,0), ""))))))))</f>
        <v/>
      </c>
      <c r="F29" s="6" t="n"/>
      <c r="G29" s="6" t="n"/>
      <c r="H29" s="6" t="n"/>
      <c r="I29" s="6" t="n"/>
      <c r="J29" s="6" t="n"/>
      <c r="K29" s="6" t="n"/>
      <c r="L29" s="6" t="n"/>
      <c r="M29" s="4">
        <f>MAX(0,V29-W29)</f>
        <v/>
      </c>
      <c r="N29" s="4">
        <f>(IF(OR($C29="",$D29=""),0,
 IF(OR($A28="Holiday",$A29="Holiday"),
    IF(ISNUMBER(MATCH(TRIM($B29),{"Phagwah","Good Friday","Easter Monday","Labour Day","Christmas","Eid ul Azha","Romans-2","Globe-12","Neptune P1"},0)),0,$I29),
 IF(AND(NOT(OR($A28="Annual Leave",$A29="Annual Leave")),$A29="Off day"),$I29,
  MAX(0,$I29-$V29)
  ))))+W29</f>
        <v/>
      </c>
      <c r="O29" s="4">
        <f>IF(AND(OR($A28="Holiday",$A29="Holiday"),
        ISNUMBER(MATCH(TRIM($B29),{"Phagwah","Good Friday","Easter Monday","Labour Day","Christmas","Eid ul Azha","Romans-2","Globe-12","Neptune P1"},0))),
   $I29,0)</f>
        <v/>
      </c>
      <c r="P29" s="4">
        <f>IF(OR($O$7="Canteen",$O$7="Head Office"),0,IF($I29&lt;=0,0,IF(AND($I28&lt;=0,OR(TRIM($J29)="Hebrews",TRIM($J29)="Romans",TRIM($J29)="Romans-2",TRIM($J29)="Globe",TRIM($J29)="Globe-12",TRIM($J29)="Neptune P1")),1,0)))</f>
        <v/>
      </c>
      <c r="Q29" s="6" t="n"/>
      <c r="R29" s="296">
        <f>IF(OR($O$7="Canteen",$O$7="Head Office"),0,IF(
  AND(
    SUMIFS(I:I, C:C, C29) &gt;= 8,
    COUNTIFS(C$14:C29, C29)=1,
    OR(
      TEXT(D29,"hh:mm:ss")="07:00:00",
      TEXT(D29,"hh:mm:ss")="15:00:00",
      TEXT(D29,"hh:mm:ss")="23:00:00",
      TEXT(D30,"hh:mm:ss")="07:00:00",
      TEXT(D30,"hh:mm:ss")="15:00:00",
      TEXT(D30,"hh:mm:ss")="23:00:00"
    )
  ),
  1,
  0
))</f>
        <v/>
      </c>
      <c r="S29" s="4">
        <f>IF(OR($A28="Annual Leave",$A29="Annual Leave"),IF(AND($A28&lt;&gt;"Annual Leave",$A29="Annual Leave"),8,0),0)</f>
        <v/>
      </c>
      <c r="T29" s="146" t="n"/>
      <c r="U29" s="351">
        <f>MAX(0,40-Y29)</f>
        <v/>
      </c>
      <c r="V29" s="351">
        <f>IF(OR($C29="",$D29=""),0,
 IF(OR($A28="Holiday",$A29="Holiday"),0,
 IF(AND(NOT(OR($A28="Annual Leave",$A29="Annual Leave")),$A29="Off day"),0,
  IF($I28+$I29&gt;=8,IF($I28&gt;=8,0,8-$I28),$I29)
  )))</f>
        <v/>
      </c>
      <c r="W29" s="351">
        <f>MAX(0,V29-U29)</f>
        <v/>
      </c>
      <c r="X29" s="351">
        <f>IF(C29="","",C29-WEEKDAY(C29,1)+1)</f>
        <v/>
      </c>
      <c r="Y29" s="351">
        <f>SUMPRODUCT(($X$14:$X28=X29)*(($V$14:$V28)+($O$14:$O28)))+IF(X29=X14,$L$11,0)</f>
        <v/>
      </c>
      <c r="Z29" s="351" t="n"/>
      <c r="AA29" s="351" t="n"/>
      <c r="AB29" s="351" t="n"/>
      <c r="AC29" s="351" t="n"/>
      <c r="AD29" s="351" t="n"/>
      <c r="AE29" s="351" t="n"/>
      <c r="AF29" s="351" t="n"/>
    </row>
    <row r="30" ht="24" customHeight="1" s="348" thickBot="1">
      <c r="A30" s="147" t="inlineStr">
        <is>
          <t>On Day</t>
        </is>
      </c>
      <c r="B30" s="180" t="n"/>
      <c r="C30" s="88">
        <f>C27+1</f>
        <v/>
      </c>
      <c r="D30" s="54" t="n"/>
      <c r="E30" s="148">
        <f>IF(D30="", "",
 IF(D30=TIME(0,0,0), 0,
 IF(AND(D30&gt;=TIME(0,0,1), D30&lt;=TIME(2,0,0)), TIME(7,0,0),
 IF(AND(D30&gt;=TIME(6,0,0), D30&lt;=TIME(8,0,0)), TIME(12,0,0),
 IF(AND(D30&gt;TIME(8,0,0), D30&lt;=TIME(13,59,0)), TIME(15,0,0),
 IF(AND(D30&gt;=TIME(14,0,0), D30&lt;=TIME(17,59,0)), TIME(21,0,0),
 IF(AND(D30&gt;=TIME(18,0,0), D30&lt;=TIME(21,59,0)), TIME(0,0,0),
 IF(AND(D30&gt;=TIME(22,0,0), D30&lt;=TIME(23,59,59)), TIME(7,0,0), ""))))))))</f>
        <v/>
      </c>
      <c r="F30" s="149" t="n"/>
      <c r="G30" s="148">
        <f>IF(AND(D30&gt;=TIME(6,0,0),D30&lt;=TIME(8,0,0)),E30,"")</f>
        <v/>
      </c>
      <c r="H30" s="54" t="n"/>
      <c r="I30" s="55">
        <f>ROUND(IF(OR(D30="",E30="",E30=0),0,IF(H30="",MOD(E30-D30,1)*24,MOD(H30-D30,1)*24)),2)</f>
        <v/>
      </c>
      <c r="J30" s="150" t="n"/>
      <c r="K30" s="270" t="n"/>
      <c r="L30" s="181" t="n"/>
      <c r="M30" s="272">
        <f>MAX(0,V30-W30)</f>
        <v/>
      </c>
      <c r="N30" s="56">
        <f>(IF(OR($C30="",$D30=""),0,
 IF(OR($A30="Holiday",$A31="Holiday"),
    IF(ISNUMBER(MATCH(TRIM($B30),{"Phagwah","Good Friday","Easter Monday","Labour Day","Christmas","Eid ul Azha","Romans-2","Globe-12","Neptune P1"},0)),0,$I30),
 IF(AND(NOT(OR($A30="Annual Leave",$A31="Annual Leave")),$A30="Off day"),$I30,
  MAX(0,$I30-$V30)
  ))))+W30</f>
        <v/>
      </c>
      <c r="O30" s="56">
        <f>IF(AND(OR($A30="Holiday",$A31="Holiday"),
        ISNUMBER(MATCH(TRIM($B30),{"Phagwah","Good Friday","Easter Monday","Labour Day","Christmas","Eid ul Azha","Romans-2","Globe-12","Neptune P1"},0))),
   $I30,0)</f>
        <v/>
      </c>
      <c r="P30" s="56">
        <f>IF(OR($O$7="Canteen",$O$7="Head Office"),0,IF($I30&lt;=0,0,IF(OR(OR(TRIM($J30)="Hebrews",TRIM($J30)="Romans",TRIM($J30)="Romans-2",TRIM($J30)="Globe",TRIM($J30)="Globe-12",TRIM($J30)="Neptune P1"),AND($I31&gt;0,OR(TRIM($J31)="Hebrews",TRIM($J31)="Romans",TRIM($J31)="Romans-2",TRIM($J31)="Globe",TRIM($J31)="Globe-12",TRIM($J31)="Neptune P1"))),1,0)))</f>
        <v/>
      </c>
      <c r="Q30" s="57" t="n"/>
      <c r="R30" s="56">
        <f>IF(OR($O$7="Canteen",$O$7="Head Office"),0,IF(
  AND(
    SUMIFS(I:I, C:C, C30) &gt;= 8,
    COUNTIFS(C$14:C30, C30)=1,
    OR(
      TEXT(D30,"hh:mm:ss")="07:00:00",
      TEXT(D30,"hh:mm:ss")="15:00:00",
      TEXT(D30,"hh:mm:ss")="23:00:00",
      TEXT(D31,"hh:mm:ss")="07:00:00",
      TEXT(D31,"hh:mm:ss")="15:00:00",
      TEXT(D31,"hh:mm:ss")="23:00:00"
    )
  ),
  1,
  0
))</f>
        <v/>
      </c>
      <c r="S30" s="56">
        <f>IF(OR($A30="Annual Leave",$A31="Annual Leave"),IF($A30="Annual Leave",8,0),0)</f>
        <v/>
      </c>
      <c r="T30" s="58" t="n"/>
      <c r="U30" s="144">
        <f>MAX(0,40-Y30)</f>
        <v/>
      </c>
      <c r="V30" s="151">
        <f>IF(OR($C30="",$D30=""),0,
 IF(OR($A30="Holiday",$A31="Holiday"),0,
 IF(AND(NOT(OR($A30="Annual Leave",$A31="Annual Leave")),$A30="Off day"),0,
  IF($I30+$I31&gt;=8,IF($I30&gt;=8,8,$I30),$I30)
  )))</f>
        <v/>
      </c>
      <c r="W30" s="151">
        <f>MAX(0,V30-U30)</f>
        <v/>
      </c>
      <c r="X30" s="151">
        <f>IF(C30="","",C30-WEEKDAY(C30,1)+1)</f>
        <v/>
      </c>
      <c r="Y30" s="151">
        <f>SUMPRODUCT(($X$14:$X29=X30)*(($V$14:$V29)+($O$14:$O29)))+IF(X30=X14,$L$11,0)</f>
        <v/>
      </c>
      <c r="Z30" s="151" t="n"/>
      <c r="AA30" s="151" t="n"/>
      <c r="AB30" s="151" t="n"/>
      <c r="AC30" s="351" t="n"/>
      <c r="AD30" s="351" t="n"/>
      <c r="AE30" s="351" t="n"/>
      <c r="AF30" s="351" t="n"/>
    </row>
    <row r="31" ht="24" customHeight="1" s="348" thickBot="1">
      <c r="A31" s="147" t="inlineStr">
        <is>
          <t>On Day</t>
        </is>
      </c>
      <c r="B31" s="182" t="n"/>
      <c r="C31" s="89">
        <f>C30</f>
        <v/>
      </c>
      <c r="D31" s="59" t="n"/>
      <c r="E31" s="152">
        <f>IF(D31="", "",
 IF(D31=TIME(0,0,0), 0,
 IF(AND(D31&gt;=TIME(0,0,1), D31&lt;=TIME(2,0,0)), TIME(7,0,0),
 IF(AND(D31&gt;=TIME(6,0,0), D31&lt;=TIME(8,0,0)), TIME(12,0,0),
 IF(AND(D31&gt;TIME(8,0,0), D31&lt;=TIME(13,59,0)), TIME(15,0,0),
 IF(AND(D31&gt;=TIME(14,0,0), D31&lt;=TIME(17,59,0)), TIME(21,0,0),
 IF(AND(D31&gt;=TIME(18,0,0), D31&lt;=TIME(21,59,0)), TIME(0,0,0),
 IF(AND(D31&gt;=TIME(22,0,0), D31&lt;=TIME(23,59,59)), TIME(7,0,0), ""))))))))</f>
        <v/>
      </c>
      <c r="F31" s="153" t="n"/>
      <c r="G31" s="152">
        <f>IF(AND(D31&gt;=TIME(6,0,0),D31&lt;=TIME(8,0,0)),E31,"")</f>
        <v/>
      </c>
      <c r="H31" s="59" t="n"/>
      <c r="I31" s="60">
        <f>ROUND(IF(OR(D31="",E31="",E31=0),0,IF(H31="",MOD(E31-D31,1)*24,MOD(H31-D31,1)*24)),2)</f>
        <v/>
      </c>
      <c r="J31" s="150" t="n"/>
      <c r="K31" s="270" t="n"/>
      <c r="L31" s="183" t="n"/>
      <c r="M31" s="272">
        <f>MAX(0,V31-W31)</f>
        <v/>
      </c>
      <c r="N31" s="61">
        <f>(IF(OR($C31="",$D31=""),0,
 IF(OR($A30="Holiday",$A31="Holiday"),
    IF(ISNUMBER(MATCH(TRIM($B31),{"Phagwah","Good Friday","Easter Monday","Labour Day","Christmas","Eid ul Azha","Romans-2","Globe-12","Neptune P1"},0)),0,$I31),
 IF(AND(NOT(OR($A30="Annual Leave",$A31="Annual Leave")),$A31="Off day"),$I31,
  MAX(0,$I31-$V31)
  ))))+W31</f>
        <v/>
      </c>
      <c r="O31" s="61">
        <f>IF(AND(OR($A30="Holiday",$A31="Holiday"),
        ISNUMBER(MATCH(TRIM($B31),{"Phagwah","Good Friday","Easter Monday","Labour Day","Christmas","Eid ul Azha","Romans-2","Globe-12","Neptune P1"},0))),
   $I31,0)</f>
        <v/>
      </c>
      <c r="P31" s="61">
        <f>IF(OR($O$7="Canteen",$O$7="Head Office"),0,IF($I31&lt;=0,0,IF(AND($I30&lt;=0,OR(TRIM($J31)="Hebrews",TRIM($J31)="Romans",TRIM($J31)="Romans-2",TRIM($J31)="Globe",TRIM($J31)="Globe-12",TRIM($J31)="Neptune P1")),1,0)))</f>
        <v/>
      </c>
      <c r="Q31" s="62" t="n"/>
      <c r="R31" s="61">
        <f>IF(OR($O$7="Canteen",$O$7="Head Office"),0,IF(
  AND(
    SUMIFS(I:I, C:C, C31) &gt;= 8,
    COUNTIFS(C$14:C31, C31)=1,
    OR(
      TEXT(D31,"hh:mm:ss")="07:00:00",
      TEXT(D31,"hh:mm:ss")="15:00:00",
      TEXT(D31,"hh:mm:ss")="23:00:00",
      TEXT(D32,"hh:mm:ss")="07:00:00",
      TEXT(D32,"hh:mm:ss")="15:00:00",
      TEXT(D32,"hh:mm:ss")="23:00:00"
    )
  ),
  1,
  0
))</f>
        <v/>
      </c>
      <c r="S31" s="61">
        <f>IF(OR($A30="Annual Leave",$A31="Annual Leave"),IF(AND($A30&lt;&gt;"Annual Leave",$A31="Annual Leave"),8,0),0)</f>
        <v/>
      </c>
      <c r="T31" s="63" t="n"/>
      <c r="U31" s="144">
        <f>MAX(0,40-Y31)</f>
        <v/>
      </c>
      <c r="V31" s="151">
        <f>IF(OR($C31="",$D31=""),0,
 IF(OR($A30="Holiday",$A31="Holiday"),0,
 IF(AND(NOT(OR($A30="Annual Leave",$A31="Annual Leave")),$A31="Off day"),0,
  IF($I30+$I31&gt;=8,IF($I30&gt;=8,0,8-$I30),$I31)
  )))</f>
        <v/>
      </c>
      <c r="W31" s="151">
        <f>MAX(0,V31-U31)</f>
        <v/>
      </c>
      <c r="X31" s="151">
        <f>IF(C31="","",C31-WEEKDAY(C31,1)+1)</f>
        <v/>
      </c>
      <c r="Y31" s="151">
        <f>SUMPRODUCT(($X$14:$X30=X31)*(($V$14:$V30)+($O$14:$O30)))+IF(X31=X14,$L$11,0)</f>
        <v/>
      </c>
      <c r="Z31" s="151" t="n"/>
      <c r="AA31" s="151" t="n"/>
      <c r="AB31" s="151" t="n"/>
      <c r="AC31" s="351" t="n"/>
      <c r="AD31" s="351" t="n"/>
      <c r="AE31" s="351" t="n"/>
      <c r="AF31" s="351" t="n"/>
    </row>
    <row r="32" ht="24" customHeight="1" s="348" thickBot="1">
      <c r="A32" s="184" t="inlineStr">
        <is>
          <t>On Day</t>
        </is>
      </c>
      <c r="B32" s="185" t="n"/>
      <c r="C32" s="101">
        <f>C30+1</f>
        <v/>
      </c>
      <c r="D32" s="11" t="n"/>
      <c r="E32" s="186">
        <f>IF(D32="", "",
 IF(D32=TIME(0,0,0), 0,
 IF(AND(D32&gt;=TIME(0,0,1), D32&lt;=TIME(2,0,0)), TIME(7,0,0),
 IF(AND(D32&gt;=TIME(6,0,0), D32&lt;=TIME(8,0,0)), TIME(12,0,0),
 IF(AND(D32&gt;TIME(8,0,0), D32&lt;=TIME(13,59,0)), TIME(15,0,0),
 IF(AND(D32&gt;=TIME(14,0,0), D32&lt;=TIME(17,59,0)), TIME(21,0,0),
 IF(AND(D32&gt;=TIME(18,0,0), D32&lt;=TIME(21,59,0)), TIME(0,0,0),
 IF(AND(D32&gt;=TIME(22,0,0), D32&lt;=TIME(23,59,59)), TIME(7,0,0), ""))))))))</f>
        <v/>
      </c>
      <c r="F32" s="187" t="n"/>
      <c r="G32" s="186">
        <f>IF(AND(D32&gt;=TIME(6,0,0),D32&lt;=TIME(8,0,0)),E32,"")</f>
        <v/>
      </c>
      <c r="H32" s="11" t="n"/>
      <c r="I32" s="87">
        <f>ROUND(IF(OR(D32="",E32="",E32=0),0,IF(H32="",MOD(E32-D32,1)*24,MOD(H32-D32,1)*24)),2)</f>
        <v/>
      </c>
      <c r="J32" s="188" t="n"/>
      <c r="K32" s="297" t="n"/>
      <c r="L32" s="189" t="n"/>
      <c r="M32" s="298">
        <f>MAX(0,V32-W32)</f>
        <v/>
      </c>
      <c r="N32" s="12">
        <f>(IF(OR($C32="",$D32=""),0,
 IF(OR($A32="Holiday",$A33="Holiday"),
    IF(ISNUMBER(MATCH(TRIM($B32),{"Phagwah","Good Friday","Easter Monday","Labour Day","Christmas","Eid ul Azha","Romans-2","Globe-12","Neptune P1"},0)),0,$I32),
 IF(AND(NOT(OR($A32="Annual Leave",$A33="Annual Leave")),$A32="Off day"),$I32,
  MAX(0,$I32-$V32)
  ))))+W32</f>
        <v/>
      </c>
      <c r="O32" s="12">
        <f>IF(AND(OR($A32="Holiday",$A33="Holiday"),
        ISNUMBER(MATCH(TRIM($B32),{"Phagwah","Good Friday","Easter Monday","Labour Day","Christmas","Eid ul Azha","Romans-2","Globe-12","Neptune P1"},0))),
   $I32,0)</f>
        <v/>
      </c>
      <c r="P32" s="12">
        <f>IF(OR($O$7="Canteen",$O$7="Head Office"),0,IF($I32&lt;=0,0,IF(OR(OR(TRIM($J32)="Hebrews",TRIM($J32)="Romans",TRIM($J32)="Romans-2",TRIM($J32)="Globe",TRIM($J32)="Globe-12",TRIM($J32)="Neptune P1"),AND($I33&gt;0,OR(TRIM($J33)="Hebrews",TRIM($J33)="Romans",TRIM($J33)="Romans-2",TRIM($J33)="Globe",TRIM($J33)="Globe-12",TRIM($J33)="Neptune P1"))),1,0)))</f>
        <v/>
      </c>
      <c r="Q32" s="13" t="n"/>
      <c r="R32" s="12">
        <f>IF(OR($O$7="Canteen",$O$7="Head Office"),0,IF(
  AND(
    SUMIFS(I:I, C:C, C32) &gt;= 8,
    COUNTIFS(C$14:C32, C32)=1,
    OR(
      TEXT(D32,"hh:mm:ss")="07:00:00",
      TEXT(D32,"hh:mm:ss")="15:00:00",
      TEXT(D32,"hh:mm:ss")="23:00:00",
      TEXT(D33,"hh:mm:ss")="07:00:00",
      TEXT(D33,"hh:mm:ss")="15:00:00",
      TEXT(D33,"hh:mm:ss")="23:00:00"
    )
  ),
  1,
  0
))</f>
        <v/>
      </c>
      <c r="S32" s="12">
        <f>IF(OR($A32="Annual Leave",$A33="Annual Leave"),IF($A32="Annual Leave",8,0),0)</f>
        <v/>
      </c>
      <c r="T32" s="102" t="n"/>
      <c r="U32" s="144">
        <f>MAX(0,40-Y32)</f>
        <v/>
      </c>
      <c r="V32" s="351">
        <f>IF(OR($C32="",$D32=""),0,
 IF(OR($A32="Holiday",$A33="Holiday"),0,
 IF(AND(NOT(OR($A32="Annual Leave",$A33="Annual Leave")),$A32="Off day"),0,
  IF($I32+$I33&gt;=8,IF($I32&gt;=8,8,$I32),$I32)
  )))</f>
        <v/>
      </c>
      <c r="W32" s="351">
        <f>MAX(0,V32-U32)</f>
        <v/>
      </c>
      <c r="X32" s="351">
        <f>IF(C32="","",C32-WEEKDAY(C32,1)+1)</f>
        <v/>
      </c>
      <c r="Y32" s="351">
        <f>SUMPRODUCT(($X$14:$X31=X32)*(($V$14:$V31)+($O$14:$O31)))+IF(X32=X14,$L$11,0)</f>
        <v/>
      </c>
      <c r="Z32" s="351" t="n"/>
      <c r="AA32" s="351" t="n"/>
      <c r="AB32" s="351" t="n"/>
      <c r="AC32" s="351" t="n"/>
      <c r="AD32" s="351" t="n"/>
      <c r="AE32" s="351" t="n"/>
      <c r="AF32" s="351" t="n"/>
    </row>
    <row r="33" ht="24" customHeight="1" s="348" thickBot="1">
      <c r="A33" s="184" t="inlineStr">
        <is>
          <t>On Day</t>
        </is>
      </c>
      <c r="B33" s="299" t="n"/>
      <c r="C33" s="101">
        <f>C32</f>
        <v/>
      </c>
      <c r="D33" s="300" t="n"/>
      <c r="E33" s="301">
        <f>IF(D33="", "",
 IF(D33=TIME(0,0,0), 0,
 IF(AND(D33&gt;=TIME(0,0,1), D33&lt;=TIME(2,0,0)), TIME(7,0,0),
 IF(AND(D33&gt;=TIME(6,0,0), D33&lt;=TIME(8,0,0)), TIME(12,0,0),
 IF(AND(D33&gt;TIME(8,0,0), D33&lt;=TIME(13,59,0)), TIME(15,0,0),
 IF(AND(D33&gt;=TIME(14,0,0), D33&lt;=TIME(17,59,0)), TIME(21,0,0),
 IF(AND(D33&gt;=TIME(18,0,0), D33&lt;=TIME(21,59,0)), TIME(0,0,0),
 IF(AND(D33&gt;=TIME(22,0,0), D33&lt;=TIME(23,59,59)), TIME(7,0,0), ""))))))))</f>
        <v/>
      </c>
      <c r="F33" s="187" t="n"/>
      <c r="G33" s="301">
        <f>IF(AND(D33&gt;=TIME(6,0,0),D33&lt;=TIME(8,0,0)),E33,"")</f>
        <v/>
      </c>
      <c r="H33" s="300" t="n"/>
      <c r="I33" s="87">
        <f>ROUND(IF(OR(D33="",E33="",E33=0),0,IF(H33="",MOD(E33-D33,1)*24,MOD(H33-D33,1)*24)),2)</f>
        <v/>
      </c>
      <c r="J33" s="190" t="n"/>
      <c r="K33" s="297" t="n"/>
      <c r="L33" s="189" t="n"/>
      <c r="M33" s="298">
        <f>MAX(0,V33-W33)</f>
        <v/>
      </c>
      <c r="N33" s="302">
        <f>(IF(OR($C33="",$D33=""),0,
 IF(OR($A32="Holiday",$A33="Holiday"),
    IF(ISNUMBER(MATCH(TRIM($B33),{"Phagwah","Good Friday","Easter Monday","Labour Day","Christmas","Eid ul Azha","Romans-2","Globe-12","Neptune P1"},0)),0,$I33),
 IF(AND(NOT(OR($A32="Annual Leave",$A33="Annual Leave")),$A33="Off day"),$I33,
  MAX(0,$I33-$V33)
  ))))+W33</f>
        <v/>
      </c>
      <c r="O33" s="302">
        <f>IF(AND(OR($A32="Holiday",$A33="Holiday"),
        ISNUMBER(MATCH(TRIM($B33),{"Phagwah","Good Friday","Easter Monday","Labour Day","Christmas","Eid ul Azha","Romans-2","Globe-12","Neptune P1"},0))),
   $I33,0)</f>
        <v/>
      </c>
      <c r="P33" s="302">
        <f>IF(OR($O$7="Canteen",$O$7="Head Office"),0,IF($I33&lt;=0,0,IF(AND($I32&lt;=0,OR(TRIM($J33)="Hebrews",TRIM($J33)="Romans",TRIM($J33)="Romans-2",TRIM($J33)="Globe",TRIM($J33)="Globe-12",TRIM($J33)="Neptune P1")),1,0)))</f>
        <v/>
      </c>
      <c r="Q33" s="303" t="n"/>
      <c r="R33" s="302">
        <f>IF(OR($O$7="Canteen",$O$7="Head Office"),0,IF(
  AND(
    SUMIFS(I:I, C:C, C33) &gt;= 8,
    COUNTIFS(C$14:C33, C33)=1,
    OR(
      TEXT(D33,"hh:mm:ss")="07:00:00",
      TEXT(D33,"hh:mm:ss")="15:00:00",
      TEXT(D33,"hh:mm:ss")="23:00:00",
      TEXT(D34,"hh:mm:ss")="07:00:00",
      TEXT(D34,"hh:mm:ss")="15:00:00",
      TEXT(D34,"hh:mm:ss")="23:00:00"
    )
  ),
  1,
  0
))</f>
        <v/>
      </c>
      <c r="S33" s="302">
        <f>IF(OR($A32="Annual Leave",$A33="Annual Leave"),IF(AND($A32&lt;&gt;"Annual Leave",$A33="Annual Leave"),8,0),0)</f>
        <v/>
      </c>
      <c r="T33" s="304" t="n"/>
      <c r="U33" s="144">
        <f>MAX(0,40-Y33)</f>
        <v/>
      </c>
      <c r="V33" s="351">
        <f>IF(OR($C33="",$D33=""),0,
 IF(OR($A32="Holiday",$A33="Holiday"),0,
 IF(AND(NOT(OR($A32="Annual Leave",$A33="Annual Leave")),$A33="Off day"),0,
  IF($I32+$I33&gt;=8,IF($I32&gt;=8,0,8-$I32),$I33)
  )))</f>
        <v/>
      </c>
      <c r="W33" s="351">
        <f>MAX(0,V33-U33)</f>
        <v/>
      </c>
      <c r="X33" s="351">
        <f>IF(C33="","",C33-WEEKDAY(C33,1)+1)</f>
        <v/>
      </c>
      <c r="Y33" s="351">
        <f>SUMPRODUCT(($X$14:$X32=X33)*(($V$14:$V32)+($O$14:$O32)))+IF(X33=X14,$L$11,0)</f>
        <v/>
      </c>
      <c r="Z33" s="351" t="n"/>
      <c r="AA33" s="351" t="n"/>
      <c r="AB33" s="351" t="n"/>
      <c r="AC33" s="351" t="n"/>
      <c r="AD33" s="351" t="n"/>
      <c r="AE33" s="351" t="n"/>
      <c r="AF33" s="351" t="n"/>
    </row>
    <row r="34" ht="24" customHeight="1" s="348" thickBot="1">
      <c r="A34" s="159" t="inlineStr">
        <is>
          <t>On Day</t>
        </is>
      </c>
      <c r="B34" s="191" t="n"/>
      <c r="C34" s="92">
        <f>C32+1</f>
        <v/>
      </c>
      <c r="D34" s="31" t="n"/>
      <c r="E34" s="160">
        <f>IF(D34="", "",
 IF(D34=TIME(0,0,0), 0,
 IF(AND(D34&gt;=TIME(0,0,1), D34&lt;=TIME(2,0,0)), TIME(7,0,0),
 IF(AND(D34&gt;=TIME(6,0,0), D34&lt;=TIME(8,0,0)), TIME(12,0,0),
 IF(AND(D34&gt;TIME(8,0,0), D34&lt;=TIME(13,59,0)), TIME(15,0,0),
 IF(AND(D34&gt;=TIME(14,0,0), D34&lt;=TIME(17,59,0)), TIME(21,0,0),
 IF(AND(D34&gt;=TIME(18,0,0), D34&lt;=TIME(21,59,0)), TIME(0,0,0),
 IF(AND(D34&gt;=TIME(22,0,0), D34&lt;=TIME(23,59,59)), TIME(7,0,0), ""))))))))</f>
        <v/>
      </c>
      <c r="F34" s="161" t="n"/>
      <c r="G34" s="160">
        <f>IF(AND(D34&gt;=TIME(6,0,0),D34&lt;=TIME(8,0,0)),E34,"")</f>
        <v/>
      </c>
      <c r="H34" s="31" t="n"/>
      <c r="I34" s="32">
        <f>ROUND(IF(OR(D34="",E34="",E34=0),0,IF(H34="",MOD(E34-D34,1)*24,MOD(H34-D34,1)*24)),2)</f>
        <v/>
      </c>
      <c r="J34" s="162" t="n"/>
      <c r="K34" s="282" t="n"/>
      <c r="L34" s="181" t="n"/>
      <c r="M34" s="283">
        <f>MAX(0,V34-W34)</f>
        <v/>
      </c>
      <c r="N34" s="33">
        <f>(IF(OR($C34="",$D34=""),0,
 IF(OR($A34="Holiday",$A35="Holiday"),
    IF(ISNUMBER(MATCH(TRIM($B34),{"Phagwah","Good Friday","Easter Monday","Labour Day","Christmas","Eid ul Azha","Romans-2","Globe-12","Neptune P1"},0)),0,$I34),
 IF(AND(NOT(OR($A34="Annual Leave",$A35="Annual Leave")),$A34="Off day"),$I34,
  MAX(0,$I34-$V34)
  ))))+W34</f>
        <v/>
      </c>
      <c r="O34" s="33">
        <f>IF(AND(OR($A34="Holiday",$A35="Holiday"),
        ISNUMBER(MATCH(TRIM($B34),{"Phagwah","Good Friday","Easter Monday","Labour Day","Christmas","Eid ul Azha","Romans-2","Globe-12","Neptune P1"},0))),
   $I34,0)</f>
        <v/>
      </c>
      <c r="P34" s="33">
        <f>IF(OR($O$7="Canteen",$O$7="Head Office"),0,IF($I34&lt;=0,0,IF(OR(OR(TRIM($J34)="Hebrews",TRIM($J34)="Romans",TRIM($J34)="Romans-2",TRIM($J34)="Globe",TRIM($J34)="Globe-12",TRIM($J34)="Neptune P1"),AND($I35&gt;0,OR(TRIM($J35)="Hebrews",TRIM($J35)="Romans",TRIM($J35)="Romans-2",TRIM($J35)="Globe",TRIM($J35)="Globe-12",TRIM($J35)="Neptune P1"))),1,0)))</f>
        <v/>
      </c>
      <c r="Q34" s="34" t="n"/>
      <c r="R34" s="33">
        <f>IF(OR($O$7="Canteen",$O$7="Head Office"),0,IF(
  AND(
    SUMIFS(I:I, C:C, C34) &gt;= 8,
    COUNTIFS(C$14:C34, C34)=1,
    OR(
      TEXT(D34,"hh:mm:ss")="07:00:00",
      TEXT(D34,"hh:mm:ss")="15:00:00",
      TEXT(D34,"hh:mm:ss")="23:00:00",
      TEXT(D35,"hh:mm:ss")="07:00:00",
      TEXT(D35,"hh:mm:ss")="15:00:00",
      TEXT(D35,"hh:mm:ss")="23:00:00"
    )
  ),
  1,
  0
))</f>
        <v/>
      </c>
      <c r="S34" s="33">
        <f>IF(OR($A34="Annual Leave",$A35="Annual Leave"),IF($A34="Annual Leave",8,0),0)</f>
        <v/>
      </c>
      <c r="T34" s="35" t="n"/>
      <c r="U34" s="144">
        <f>MAX(0,40-Y34)</f>
        <v/>
      </c>
      <c r="V34" s="351">
        <f>IF(OR($C34="",$D34=""),0,
 IF(OR($A34="Holiday",$A35="Holiday"),0,
 IF(AND(NOT(OR($A34="Annual Leave",$A35="Annual Leave")),$A34="Off day"),0,
  IF($I34+$I35&gt;=8,IF($I34&gt;=8,8,$I34),$I34)
  )))</f>
        <v/>
      </c>
      <c r="W34" s="351">
        <f>MAX(0,V34-U34)</f>
        <v/>
      </c>
      <c r="X34" s="351">
        <f>IF(C34="","",C34-WEEKDAY(C34,1)+1)</f>
        <v/>
      </c>
      <c r="Y34" s="351">
        <f>SUMPRODUCT(($X$14:$X33=X34)*(($V$14:$V33)+($O$14:$O33)))+IF(X34=X14,$L$11,0)</f>
        <v/>
      </c>
      <c r="Z34" s="351" t="n"/>
      <c r="AA34" s="351" t="n"/>
      <c r="AB34" s="351" t="n"/>
      <c r="AC34" s="351" t="n"/>
      <c r="AD34" s="351" t="n"/>
      <c r="AE34" s="351" t="n"/>
      <c r="AF34" s="351" t="n"/>
    </row>
    <row r="35" ht="24" customHeight="1" s="348" thickBot="1">
      <c r="A35" s="159" t="inlineStr">
        <is>
          <t>On Day</t>
        </is>
      </c>
      <c r="B35" s="192" t="n"/>
      <c r="C35" s="93">
        <f>C34</f>
        <v/>
      </c>
      <c r="D35" s="36" t="n"/>
      <c r="E35" s="163">
        <f>IF(D35="", "",
 IF(D35=TIME(0,0,0), 0,
 IF(AND(D35&gt;=TIME(0,0,1), D35&lt;=TIME(2,0,0)), TIME(7,0,0),
 IF(AND(D35&gt;=TIME(6,0,0), D35&lt;=TIME(8,0,0)), TIME(12,0,0),
 IF(AND(D35&gt;TIME(8,0,0), D35&lt;=TIME(13,59,0)), TIME(15,0,0),
 IF(AND(D35&gt;=TIME(14,0,0), D35&lt;=TIME(17,59,0)), TIME(21,0,0),
 IF(AND(D35&gt;=TIME(18,0,0), D35&lt;=TIME(21,59,0)), TIME(0,0,0),
 IF(AND(D35&gt;=TIME(22,0,0), D35&lt;=TIME(23,59,59)), TIME(7,0,0), ""))))))))</f>
        <v/>
      </c>
      <c r="F35" s="164" t="n"/>
      <c r="G35" s="163">
        <f>IF(AND(D35&gt;=TIME(6,0,0),D35&lt;=TIME(8,0,0)),E35,"")</f>
        <v/>
      </c>
      <c r="H35" s="36" t="n"/>
      <c r="I35" s="37">
        <f>ROUND(IF(OR(D35="",E35="",E35=0),0,IF(H35="",MOD(E35-D35,1)*24,MOD(H35-D35,1)*24)),2)</f>
        <v/>
      </c>
      <c r="J35" s="162" t="n"/>
      <c r="K35" s="282" t="n"/>
      <c r="L35" s="183" t="n"/>
      <c r="M35" s="283">
        <f>MAX(0,V35-W35)</f>
        <v/>
      </c>
      <c r="N35" s="38">
        <f>(IF(OR($C35="",$D35=""),0,
 IF(OR($A34="Holiday",$A35="Holiday"),
    IF(ISNUMBER(MATCH(TRIM($B35),{"Phagwah","Good Friday","Easter Monday","Labour Day","Christmas","Eid ul Azha","Romans-2","Globe-12","Neptune P1"},0)),0,$I35),
 IF(AND(NOT(OR($A34="Annual Leave",$A35="Annual Leave")),$A35="Off day"),$I35,
  MAX(0,$I35-$V35)
  ))))+W35</f>
        <v/>
      </c>
      <c r="O35" s="38">
        <f>IF(AND(OR($A34="Holiday",$A35="Holiday"),
        ISNUMBER(MATCH(TRIM($B35),{"Phagwah","Good Friday","Easter Monday","Labour Day","Christmas","Eid ul Azha","Romans-2","Globe-12","Neptune P1"},0))),
   $I35,0)</f>
        <v/>
      </c>
      <c r="P35" s="38">
        <f>IF(OR($O$7="Canteen",$O$7="Head Office"),0,IF($I35&lt;=0,0,IF(AND($I34&lt;=0,OR(TRIM($J35)="Hebrews",TRIM($J35)="Romans",TRIM($J35)="Romans-2",TRIM($J35)="Globe",TRIM($J35)="Globe-12",TRIM($J35)="Neptune P1")),1,0)))</f>
        <v/>
      </c>
      <c r="Q35" s="39" t="n"/>
      <c r="R35" s="38">
        <f>IF(OR($O$7="Canteen",$O$7="Head Office"),0,IF(
  AND(
    SUMIFS(I:I, C:C, C35) &gt;= 8,
    COUNTIFS(C$14:C35, C35)=1,
    OR(
      TEXT(D35,"hh:mm:ss")="07:00:00",
      TEXT(D35,"hh:mm:ss")="15:00:00",
      TEXT(D35,"hh:mm:ss")="23:00:00",
      TEXT(D36,"hh:mm:ss")="07:00:00",
      TEXT(D36,"hh:mm:ss")="15:00:00",
      TEXT(D36,"hh:mm:ss")="23:00:00"
    )
  ),
  1,
  0
))</f>
        <v/>
      </c>
      <c r="S35" s="38">
        <f>IF(OR($A34="Annual Leave",$A35="Annual Leave"),IF(AND($A34&lt;&gt;"Annual Leave",$A35="Annual Leave"),8,0),0)</f>
        <v/>
      </c>
      <c r="T35" s="40" t="n"/>
      <c r="U35" s="144">
        <f>MAX(0,40-Y35)</f>
        <v/>
      </c>
      <c r="V35" s="351">
        <f>IF(OR($C35="",$D35=""),0,
 IF(OR($A34="Holiday",$A35="Holiday"),0,
 IF(AND(NOT(OR($A34="Annual Leave",$A35="Annual Leave")),$A35="Off day"),0,
  IF($I34+$I35&gt;=8,IF($I34&gt;=8,0,8-$I34),$I35)
  )))</f>
        <v/>
      </c>
      <c r="W35" s="351">
        <f>MAX(0,V35-U35)</f>
        <v/>
      </c>
      <c r="X35" s="351">
        <f>IF(C35="","",C35-WEEKDAY(C35,1)+1)</f>
        <v/>
      </c>
      <c r="Y35" s="351">
        <f>SUMPRODUCT(($X$14:$X34=X35)*(($V$14:$V34)+($O$14:$O34)))+IF(X35=X14,$L$11,0)</f>
        <v/>
      </c>
      <c r="Z35" s="351" t="n"/>
      <c r="AA35" s="351" t="n"/>
      <c r="AB35" s="351" t="n"/>
      <c r="AC35" s="351" t="n"/>
      <c r="AD35" s="351" t="n"/>
      <c r="AE35" s="351" t="n"/>
      <c r="AF35" s="351" t="n"/>
    </row>
    <row r="36" ht="24" customHeight="1" s="348" thickBot="1">
      <c r="A36" s="154" t="inlineStr">
        <is>
          <t>On Day</t>
        </is>
      </c>
      <c r="B36" s="193" t="n"/>
      <c r="C36" s="90">
        <f>C34+1</f>
        <v/>
      </c>
      <c r="D36" s="8" t="n"/>
      <c r="E36" s="155">
        <f>IF(D36="", "",
 IF(D36=TIME(0,0,0), 0,
 IF(AND(D36&gt;=TIME(0,0,1), D36&lt;=TIME(2,0,0)), TIME(7,0,0),
 IF(AND(D36&gt;=TIME(6,0,0), D36&lt;=TIME(8,0,0)), TIME(12,0,0),
 IF(AND(D36&gt;TIME(8,0,0), D36&lt;=TIME(13,59,0)), TIME(15,0,0),
 IF(AND(D36&gt;=TIME(14,0,0), D36&lt;=TIME(17,59,0)), TIME(21,0,0),
 IF(AND(D36&gt;=TIME(18,0,0), D36&lt;=TIME(21,59,0)), TIME(0,0,0),
 IF(AND(D36&gt;=TIME(22,0,0), D36&lt;=TIME(23,59,59)), TIME(7,0,0), ""))))))))</f>
        <v/>
      </c>
      <c r="F36" s="156" t="n"/>
      <c r="G36" s="155">
        <f>IF(AND(D36&gt;=TIME(6,0,0),D36&lt;=TIME(8,0,0)),E36,"")</f>
        <v/>
      </c>
      <c r="H36" s="8" t="n"/>
      <c r="I36" s="30">
        <f>ROUND(IF(OR(D36="",E36="",E36=0),0,IF(H36="",MOD(E36-D36,1)*24,MOD(H36-D36,1)*24)),2)</f>
        <v/>
      </c>
      <c r="J36" s="157" t="n"/>
      <c r="K36" s="274" t="n"/>
      <c r="L36" s="189" t="n"/>
      <c r="M36" s="275">
        <f>MAX(0,V36-W36)</f>
        <v/>
      </c>
      <c r="N36" s="9">
        <f>(IF(OR($C36="",$D36=""),0,
 IF(OR($A36="Holiday",$A37="Holiday"),
    IF(ISNUMBER(MATCH(TRIM($B36),{"Phagwah","Good Friday","Easter Monday","Labour Day","Christmas","Eid ul Azha","Romans-2","Globe-12","Neptune P1"},0)),0,$I36),
 IF(AND(NOT(OR($A36="Annual Leave",$A37="Annual Leave")),$A36="Off day"),$I36,
  MAX(0,$I36-$V36)
  ))))+W36</f>
        <v/>
      </c>
      <c r="O36" s="9">
        <f>IF(AND(OR($A36="Holiday",$A37="Holiday"),
        ISNUMBER(MATCH(TRIM($B36),{"Phagwah","Good Friday","Easter Monday","Labour Day","Christmas","Eid ul Azha","Romans-2","Globe-12","Neptune P1"},0))),
   $I36,0)</f>
        <v/>
      </c>
      <c r="P36" s="9">
        <f>IF(OR($O$7="Canteen",$O$7="Head Office"),0,IF($I36&lt;=0,0,IF(OR(OR(TRIM($J36)="Hebrews",TRIM($J36)="Romans",TRIM($J36)="Romans-2",TRIM($J36)="Globe",TRIM($J36)="Globe-12",TRIM($J36)="Neptune P1"),AND($I37&gt;0,OR(TRIM($J37)="Hebrews",TRIM($J37)="Romans",TRIM($J37)="Romans-2",TRIM($J37)="Globe",TRIM($J37)="Globe-12",TRIM($J37)="Neptune P1"))),1,0)))</f>
        <v/>
      </c>
      <c r="Q36" s="10" t="n"/>
      <c r="R36" s="9">
        <f>IF(OR($O$7="Canteen",$O$7="Head Office"),0,IF(
  AND(
    SUMIFS(I:I, C:C, C36) &gt;= 8,
    COUNTIFS(C$14:C36, C36)=1,
    OR(
      TEXT(D36,"hh:mm:ss")="07:00:00",
      TEXT(D36,"hh:mm:ss")="15:00:00",
      TEXT(D36,"hh:mm:ss")="23:00:00",
      TEXT(D37,"hh:mm:ss")="07:00:00",
      TEXT(D37,"hh:mm:ss")="15:00:00",
      TEXT(D37,"hh:mm:ss")="23:00:00"
    )
  ),
  1,
  0
))</f>
        <v/>
      </c>
      <c r="S36" s="9">
        <f>IF(OR($A36="Annual Leave",$A37="Annual Leave"),IF($A36="Annual Leave",8,0),0)</f>
        <v/>
      </c>
      <c r="T36" s="91" t="n"/>
      <c r="U36" s="144">
        <f>MAX(0,40-Y36)</f>
        <v/>
      </c>
      <c r="V36" s="351">
        <f>IF(OR($C36="",$D36=""),0,
 IF(OR($A36="Holiday",$A37="Holiday"),0,
 IF(AND(NOT(OR($A36="Annual Leave",$A37="Annual Leave")),$A36="Off day"),0,
  IF($I36+$I37&gt;=8,IF($I36&gt;=8,8,$I36),$I36)
  )))</f>
        <v/>
      </c>
      <c r="W36" s="351">
        <f>MAX(0,V36-U36)</f>
        <v/>
      </c>
      <c r="X36" s="351">
        <f>IF(C36="","",C36-WEEKDAY(C36,1)+1)</f>
        <v/>
      </c>
      <c r="Y36" s="351">
        <f>SUMPRODUCT(($X$14:$X35=X36)*(($V$14:$V35)+($O$14:$O35)))+IF(X36=X14,$L$11,0)</f>
        <v/>
      </c>
      <c r="Z36" s="351" t="n"/>
      <c r="AA36" s="351" t="n"/>
      <c r="AB36" s="351" t="n"/>
      <c r="AC36" s="351" t="n"/>
      <c r="AD36" s="351" t="n"/>
      <c r="AE36" s="351" t="n"/>
      <c r="AF36" s="351" t="n"/>
    </row>
    <row r="37" ht="24" customHeight="1" s="348" thickBot="1">
      <c r="A37" s="154" t="inlineStr">
        <is>
          <t>On Day</t>
        </is>
      </c>
      <c r="B37" s="305" t="n"/>
      <c r="C37" s="90">
        <f>C36</f>
        <v/>
      </c>
      <c r="D37" s="276" t="n"/>
      <c r="E37" s="277">
        <f>IF(D37="", "",
 IF(D37=TIME(0,0,0), 0,
 IF(AND(D37&gt;=TIME(0,0,1), D37&lt;=TIME(2,0,0)), TIME(7,0,0),
 IF(AND(D37&gt;=TIME(6,0,0), D37&lt;=TIME(8,0,0)), TIME(12,0,0),
 IF(AND(D37&gt;TIME(8,0,0), D37&lt;=TIME(13,59,0)), TIME(15,0,0),
 IF(AND(D37&gt;=TIME(14,0,0), D37&lt;=TIME(17,59,0)), TIME(21,0,0),
 IF(AND(D37&gt;=TIME(18,0,0), D37&lt;=TIME(21,59,0)), TIME(0,0,0),
 IF(AND(D37&gt;=TIME(22,0,0), D37&lt;=TIME(23,59,59)), TIME(7,0,0), ""))))))))</f>
        <v/>
      </c>
      <c r="F37" s="156" t="n"/>
      <c r="G37" s="277">
        <f>IF(AND(D37&gt;=TIME(6,0,0),D37&lt;=TIME(8,0,0)),E37,"")</f>
        <v/>
      </c>
      <c r="H37" s="276" t="n"/>
      <c r="I37" s="30">
        <f>ROUND(IF(OR(D37="",E37="",E37=0),0,IF(H37="",MOD(E37-D37,1)*24,MOD(H37-D37,1)*24)),2)</f>
        <v/>
      </c>
      <c r="J37" s="158" t="n"/>
      <c r="K37" s="274" t="n"/>
      <c r="L37" s="189" t="n"/>
      <c r="M37" s="275">
        <f>MAX(0,V37-W37)</f>
        <v/>
      </c>
      <c r="N37" s="278">
        <f>(IF(OR($C37="",$D37=""),0,
 IF(OR($A36="Holiday",$A37="Holiday"),
    IF(ISNUMBER(MATCH(TRIM($B37),{"Phagwah","Good Friday","Easter Monday","Labour Day","Christmas","Eid ul Azha","Romans-2","Globe-12","Neptune P1"},0)),0,$I37),
 IF(AND(NOT(OR($A36="Annual Leave",$A37="Annual Leave")),$A37="Off day"),$I37,
  MAX(0,$I37-$V37)
  ))))+W37</f>
        <v/>
      </c>
      <c r="O37" s="278">
        <f>IF(AND(OR($A36="Holiday",$A37="Holiday"),
        ISNUMBER(MATCH(TRIM($B37),{"Phagwah","Good Friday","Easter Monday","Labour Day","Christmas","Eid ul Azha","Romans-2","Globe-12","Neptune P1"},0))),
   $I37,0)</f>
        <v/>
      </c>
      <c r="P37" s="278">
        <f>IF(OR($O$7="Canteen",$O$7="Head Office"),0,IF($I37&lt;=0,0,IF(AND($I36&lt;=0,OR(TRIM($J37)="Hebrews",TRIM($J37)="Romans",TRIM($J37)="Romans-2",TRIM($J37)="Globe",TRIM($J37)="Globe-12",TRIM($J37)="Neptune P1")),1,0)))</f>
        <v/>
      </c>
      <c r="Q37" s="279" t="n"/>
      <c r="R37" s="278">
        <f>IF(OR($O$7="Canteen",$O$7="Head Office"),0,IF(
  AND(
    SUMIFS(I:I, C:C, C37) &gt;= 8,
    COUNTIFS(C$14:C37, C37)=1,
    OR(
      TEXT(D37,"hh:mm:ss")="07:00:00",
      TEXT(D37,"hh:mm:ss")="15:00:00",
      TEXT(D37,"hh:mm:ss")="23:00:00",
      TEXT(D38,"hh:mm:ss")="07:00:00",
      TEXT(D38,"hh:mm:ss")="15:00:00",
      TEXT(D38,"hh:mm:ss")="23:00:00"
    )
  ),
  1,
  0
))</f>
        <v/>
      </c>
      <c r="S37" s="278">
        <f>IF(OR($A36="Annual Leave",$A37="Annual Leave"),IF(AND($A36&lt;&gt;"Annual Leave",$A37="Annual Leave"),8,0),0)</f>
        <v/>
      </c>
      <c r="T37" s="280" t="n"/>
      <c r="U37" s="144">
        <f>MAX(0,40-Y37)</f>
        <v/>
      </c>
      <c r="V37" s="351">
        <f>IF(OR($C37="",$D37=""),0,
 IF(OR($A36="Holiday",$A37="Holiday"),0,
 IF(AND(NOT(OR($A36="Annual Leave",$A37="Annual Leave")),$A37="Off day"),0,
  IF($I36+$I37&gt;=8,IF($I36&gt;=8,0,8-$I36),$I37)
  )))</f>
        <v/>
      </c>
      <c r="W37" s="351">
        <f>MAX(0,V37-U37)</f>
        <v/>
      </c>
      <c r="X37" s="351">
        <f>IF(C37="","",C37-WEEKDAY(C37,1)+1)</f>
        <v/>
      </c>
      <c r="Y37" s="351">
        <f>SUMPRODUCT(($X$14:$X36=X37)*(($V$14:$V36)+($O$14:$O36)))+IF(X37=X14,$L$11,0)</f>
        <v/>
      </c>
      <c r="Z37" s="351" t="n"/>
      <c r="AA37" s="351" t="n"/>
      <c r="AB37" s="351" t="n"/>
      <c r="AC37" s="351" t="n"/>
      <c r="AD37" s="351" t="n"/>
      <c r="AE37" s="351" t="n"/>
      <c r="AF37" s="351" t="n"/>
    </row>
    <row r="38" ht="24" customHeight="1" s="348" thickBot="1">
      <c r="A38" s="194" t="inlineStr">
        <is>
          <t>On Day</t>
        </is>
      </c>
      <c r="B38" s="195" t="n"/>
      <c r="C38" s="103">
        <f>C36+1</f>
        <v/>
      </c>
      <c r="D38" s="64" t="n"/>
      <c r="E38" s="196">
        <f>IF(D38="", "",
 IF(D38=TIME(0,0,0), 0,
 IF(AND(D38&gt;=TIME(0,0,1), D38&lt;=TIME(2,0,0)), TIME(7,0,0),
 IF(AND(D38&gt;=TIME(6,0,0), D38&lt;=TIME(8,0,0)), TIME(12,0,0),
 IF(AND(D38&gt;TIME(8,0,0), D38&lt;=TIME(13,59,0)), TIME(15,0,0),
 IF(AND(D38&gt;=TIME(14,0,0), D38&lt;=TIME(17,59,0)), TIME(21,0,0),
 IF(AND(D38&gt;=TIME(18,0,0), D38&lt;=TIME(21,59,0)), TIME(0,0,0),
 IF(AND(D38&gt;=TIME(22,0,0), D38&lt;=TIME(23,59,59)), TIME(7,0,0), ""))))))))</f>
        <v/>
      </c>
      <c r="F38" s="197" t="n"/>
      <c r="G38" s="196">
        <f>IF(AND(D38&gt;=TIME(6,0,0),D38&lt;=TIME(8,0,0)),E38,"")</f>
        <v/>
      </c>
      <c r="H38" s="64" t="n"/>
      <c r="I38" s="65">
        <f>ROUND(IF(OR(D38="",E38="",E38=0),0,IF(H38="",MOD(E38-D38,1)*24,MOD(H38-D38,1)*24)),2)</f>
        <v/>
      </c>
      <c r="J38" s="198" t="n"/>
      <c r="K38" s="306" t="n"/>
      <c r="L38" s="181" t="n"/>
      <c r="M38" s="307">
        <f>MAX(0,V38-W38)</f>
        <v/>
      </c>
      <c r="N38" s="66">
        <f>(IF(OR($C38="",$D38=""),0,
 IF(OR($A38="Holiday",$A39="Holiday"),
    IF(ISNUMBER(MATCH(TRIM($B38),{"Phagwah","Good Friday","Easter Monday","Labour Day","Christmas","Eid ul Azha","Romans-2","Globe-12","Neptune P1"},0)),0,$I38),
 IF(AND(NOT(OR($A38="Annual Leave",$A39="Annual Leave")),$A38="Off day"),$I38,
  MAX(0,$I38-$V38)
  ))))+W38</f>
        <v/>
      </c>
      <c r="O38" s="66">
        <f>IF(AND(OR($A38="Holiday",$A39="Holiday"),
        ISNUMBER(MATCH(TRIM($B38),{"Phagwah","Good Friday","Easter Monday","Labour Day","Christmas","Eid ul Azha","Romans-2","Globe-12","Neptune P1"},0))),
   $I38,0)</f>
        <v/>
      </c>
      <c r="P38" s="66">
        <f>IF(OR($O$7="Canteen",$O$7="Head Office"),0,IF($I38&lt;=0,0,IF(OR(OR(TRIM($J38)="Hebrews",TRIM($J38)="Romans",TRIM($J38)="Romans-2",TRIM($J38)="Globe",TRIM($J38)="Globe-12",TRIM($J38)="Neptune P1"),AND($I39&gt;0,OR(TRIM($J39)="Hebrews",TRIM($J39)="Romans",TRIM($J39)="Romans-2",TRIM($J39)="Globe",TRIM($J39)="Globe-12",TRIM($J39)="Neptune P1"))),1,0)))</f>
        <v/>
      </c>
      <c r="Q38" s="67" t="n"/>
      <c r="R38" s="66">
        <f>IF(OR($O$7="Canteen",$O$7="Head Office"),0,IF(
  AND(
    SUMIFS(I:I, C:C, C38) &gt;= 8,
    COUNTIFS(C$14:C38, C38)=1,
    OR(
      TEXT(D38,"hh:mm:ss")="07:00:00",
      TEXT(D38,"hh:mm:ss")="15:00:00",
      TEXT(D38,"hh:mm:ss")="23:00:00",
      TEXT(D39,"hh:mm:ss")="07:00:00",
      TEXT(D39,"hh:mm:ss")="15:00:00",
      TEXT(D39,"hh:mm:ss")="23:00:00"
    )
  ),
  1,
  0
))</f>
        <v/>
      </c>
      <c r="S38" s="66">
        <f>IF(OR($A38="Annual Leave",$A39="Annual Leave"),IF($A38="Annual Leave",8,0),0)</f>
        <v/>
      </c>
      <c r="T38" s="68" t="n"/>
      <c r="U38" s="144">
        <f>MAX(0,40-Y38)</f>
        <v/>
      </c>
      <c r="V38" s="351">
        <f>IF(OR($C38="",$D38=""),0,
 IF(OR($A38="Holiday",$A39="Holiday"),0,
 IF(AND(NOT(OR($A38="Annual Leave",$A39="Annual Leave")),$A38="Off day"),0,
  IF($I38+$I39&gt;=8,IF($I38&gt;=8,8,$I38),$I38)
  )))</f>
        <v/>
      </c>
      <c r="W38" s="351">
        <f>MAX(0,V38-U38)</f>
        <v/>
      </c>
      <c r="X38" s="351">
        <f>IF(C38="","",C38-WEEKDAY(C38,1)+1)</f>
        <v/>
      </c>
      <c r="Y38" s="351">
        <f>SUMPRODUCT(($X$14:$X37=X38)*(($V$14:$V37)+($O$14:$O37)))+IF(X38=X14,$L$11,0)</f>
        <v/>
      </c>
      <c r="Z38" s="351" t="n"/>
      <c r="AA38" s="351" t="n"/>
      <c r="AB38" s="351" t="n"/>
      <c r="AC38" s="351" t="n"/>
      <c r="AD38" s="351" t="n"/>
      <c r="AE38" s="351" t="n"/>
      <c r="AF38" s="351" t="n"/>
    </row>
    <row r="39" ht="24" customHeight="1" s="348" thickBot="1">
      <c r="A39" s="194" t="inlineStr">
        <is>
          <t>On Day</t>
        </is>
      </c>
      <c r="B39" s="199" t="n"/>
      <c r="C39" s="104">
        <f>C38</f>
        <v/>
      </c>
      <c r="D39" s="69" t="n"/>
      <c r="E39" s="200">
        <f>IF(D39="", "",
 IF(D39=TIME(0,0,0), 0,
 IF(AND(D39&gt;=TIME(0,0,1), D39&lt;=TIME(2,0,0)), TIME(7,0,0),
 IF(AND(D39&gt;=TIME(6,0,0), D39&lt;=TIME(8,0,0)), TIME(12,0,0),
 IF(AND(D39&gt;TIME(8,0,0), D39&lt;=TIME(13,59,0)), TIME(15,0,0),
 IF(AND(D39&gt;=TIME(14,0,0), D39&lt;=TIME(17,59,0)), TIME(21,0,0),
 IF(AND(D39&gt;=TIME(18,0,0), D39&lt;=TIME(21,59,0)), TIME(0,0,0),
 IF(AND(D39&gt;=TIME(22,0,0), D39&lt;=TIME(23,59,59)), TIME(7,0,0), ""))))))))</f>
        <v/>
      </c>
      <c r="F39" s="201" t="n"/>
      <c r="G39" s="200">
        <f>IF(AND(D39&gt;=TIME(6,0,0),D39&lt;=TIME(8,0,0)),E39,"")</f>
        <v/>
      </c>
      <c r="H39" s="69" t="n"/>
      <c r="I39" s="70">
        <f>ROUND(IF(OR(D39="",E39="",E39=0),0,IF(H39="",MOD(E39-D39,1)*24,MOD(H39-D39,1)*24)),2)</f>
        <v/>
      </c>
      <c r="J39" s="198" t="n"/>
      <c r="K39" s="306" t="n"/>
      <c r="L39" s="183" t="n"/>
      <c r="M39" s="307">
        <f>MAX(0,V39-W39)</f>
        <v/>
      </c>
      <c r="N39" s="71">
        <f>(IF(OR($C39="",$D39=""),0,
 IF(OR($A38="Holiday",$A39="Holiday"),
    IF(ISNUMBER(MATCH(TRIM($B39),{"Phagwah","Good Friday","Easter Monday","Labour Day","Christmas","Eid ul Azha","Romans-2","Globe-12","Neptune P1"},0)),0,$I39),
 IF(AND(NOT(OR($A38="Annual Leave",$A39="Annual Leave")),$A39="Off day"),$I39,
  MAX(0,$I39-$V39)
  ))))+W39</f>
        <v/>
      </c>
      <c r="O39" s="71">
        <f>IF(AND(OR($A38="Holiday",$A39="Holiday"),
        ISNUMBER(MATCH(TRIM($B39),{"Phagwah","Good Friday","Easter Monday","Labour Day","Christmas","Eid ul Azha","Romans-2","Globe-12","Neptune P1"},0))),
   $I39,0)</f>
        <v/>
      </c>
      <c r="P39" s="71">
        <f>IF(OR($O$7="Canteen",$O$7="Head Office"),0,IF($I39&lt;=0,0,IF(AND($I38&lt;=0,OR(TRIM($J39)="Hebrews",TRIM($J39)="Romans",TRIM($J39)="Romans-2",TRIM($J39)="Globe",TRIM($J39)="Globe-12",TRIM($J39)="Neptune P1")),1,0)))</f>
        <v/>
      </c>
      <c r="Q39" s="72" t="n"/>
      <c r="R39" s="71">
        <f>IF(OR($O$7="Canteen",$O$7="Head Office"),0,IF(
  AND(
    SUMIFS(I:I, C:C, C39) &gt;= 8,
    COUNTIFS(C$14:C39, C39)=1,
    OR(
      TEXT(D39,"hh:mm:ss")="07:00:00",
      TEXT(D39,"hh:mm:ss")="15:00:00",
      TEXT(D39,"hh:mm:ss")="23:00:00",
      TEXT(D40,"hh:mm:ss")="07:00:00",
      TEXT(D40,"hh:mm:ss")="15:00:00",
      TEXT(D40,"hh:mm:ss")="23:00:00"
    )
  ),
  1,
  0
))</f>
        <v/>
      </c>
      <c r="S39" s="71">
        <f>IF(OR($A38="Annual Leave",$A39="Annual Leave"),IF(AND($A38&lt;&gt;"Annual Leave",$A39="Annual Leave"),8,0),0)</f>
        <v/>
      </c>
      <c r="T39" s="73" t="n"/>
      <c r="U39" s="144">
        <f>MAX(0,40-Y39)</f>
        <v/>
      </c>
      <c r="V39" s="351">
        <f>IF(OR($C39="",$D39=""),0,
 IF(OR($A38="Holiday",$A39="Holiday"),0,
 IF(AND(NOT(OR($A38="Annual Leave",$A39="Annual Leave")),$A39="Off day"),0,
  IF($I38+$I39&gt;=8,IF($I38&gt;=8,0,8-$I38),$I39)
  )))</f>
        <v/>
      </c>
      <c r="W39" s="351">
        <f>MAX(0,V39-U39)</f>
        <v/>
      </c>
      <c r="X39" s="351">
        <f>IF(C39="","",C39-WEEKDAY(C39,1)+1)</f>
        <v/>
      </c>
      <c r="Y39" s="351">
        <f>SUMPRODUCT(($X$14:$X38=X39)*(($V$14:$V38)+($O$14:$O38)))+IF(X39=X14,$L$11,0)</f>
        <v/>
      </c>
      <c r="Z39" s="351" t="n"/>
      <c r="AA39" s="351" t="n"/>
      <c r="AB39" s="351" t="n"/>
      <c r="AC39" s="351" t="n"/>
      <c r="AD39" s="351" t="n"/>
      <c r="AE39" s="351" t="n"/>
      <c r="AF39" s="351" t="n"/>
    </row>
    <row r="40" ht="24" customHeight="1" s="348" thickBot="1">
      <c r="A40" s="202" t="inlineStr">
        <is>
          <t>On Day</t>
        </is>
      </c>
      <c r="B40" s="203" t="n"/>
      <c r="C40" s="105">
        <f>C38+1</f>
        <v/>
      </c>
      <c r="D40" s="74" t="n"/>
      <c r="E40" s="204">
        <f>IF(D40="", "",
 IF(D40=TIME(0,0,0), 0,
 IF(AND(D40&gt;=TIME(0,0,1), D40&lt;=TIME(2,0,0)), TIME(7,0,0),
 IF(AND(D40&gt;=TIME(6,0,0), D40&lt;=TIME(8,0,0)), TIME(12,0,0),
 IF(AND(D40&gt;TIME(8,0,0), D40&lt;=TIME(13,59,0)), TIME(15,0,0),
 IF(AND(D40&gt;=TIME(14,0,0), D40&lt;=TIME(17,59,0)), TIME(21,0,0),
 IF(AND(D40&gt;=TIME(18,0,0), D40&lt;=TIME(21,59,0)), TIME(0,0,0),
 IF(AND(D40&gt;=TIME(22,0,0), D40&lt;=TIME(23,59,59)), TIME(7,0,0), ""))))))))</f>
        <v/>
      </c>
      <c r="F40" s="205" t="n"/>
      <c r="G40" s="204">
        <f>IF(AND(D40&gt;=TIME(6,0,0),D40&lt;=TIME(8,0,0)),E40,"")</f>
        <v/>
      </c>
      <c r="H40" s="74" t="n"/>
      <c r="I40" s="106">
        <f>ROUND(IF(OR(D40="",E40="",E40=0),0,IF(H40="",MOD(E40-D40,1)*24,MOD(H40-D40,1)*24)),2)</f>
        <v/>
      </c>
      <c r="J40" s="206" t="n"/>
      <c r="K40" s="308" t="n"/>
      <c r="L40" s="189" t="n"/>
      <c r="M40" s="309">
        <f>MAX(0,V40-W40)</f>
        <v/>
      </c>
      <c r="N40" s="75">
        <f>(IF(OR($C40="",$D40=""),0,
 IF(OR($A40="Holiday",$A41="Holiday"),
    IF(ISNUMBER(MATCH(TRIM($B40),{"Phagwah","Good Friday","Easter Monday","Labour Day","Christmas","Eid ul Azha","Romans-2","Globe-12","Neptune P1"},0)),0,$I40),
 IF(AND(NOT(OR($A40="Annual Leave",$A41="Annual Leave")),$A40="Off day"),$I40,
  MAX(0,$I40-$V40)
  ))))+W40</f>
        <v/>
      </c>
      <c r="O40" s="75">
        <f>IF(AND(OR($A40="Holiday",$A41="Holiday"),
        ISNUMBER(MATCH(TRIM($B40),{"Phagwah","Good Friday","Easter Monday","Labour Day","Christmas","Eid ul Azha","Romans-2","Globe-12","Neptune P1"},0))),
   $I40,0)</f>
        <v/>
      </c>
      <c r="P40" s="75">
        <f>IF(OR($O$7="Canteen",$O$7="Head Office"),0,IF($I40&lt;=0,0,IF(OR(OR(TRIM($J40)="Hebrews",TRIM($J40)="Romans",TRIM($J40)="Romans-2",TRIM($J40)="Globe",TRIM($J40)="Globe-12",TRIM($J40)="Neptune P1"),AND($I41&gt;0,OR(TRIM($J41)="Hebrews",TRIM($J41)="Romans",TRIM($J41)="Romans-2",TRIM($J41)="Globe",TRIM($J41)="Globe-12",TRIM($J41)="Neptune P1"))),1,0)))</f>
        <v/>
      </c>
      <c r="Q40" s="76" t="n"/>
      <c r="R40" s="75">
        <f>IF(OR($O$7="Canteen",$O$7="Head Office"),0,IF(
  AND(
    SUMIFS(I:I, C:C, C40) &gt;= 8,
    COUNTIFS(C$14:C40, C40)=1,
    OR(
      TEXT(D40,"hh:mm:ss")="07:00:00",
      TEXT(D40,"hh:mm:ss")="15:00:00",
      TEXT(D40,"hh:mm:ss")="23:00:00",
      TEXT(D41,"hh:mm:ss")="07:00:00",
      TEXT(D41,"hh:mm:ss")="15:00:00",
      TEXT(D41,"hh:mm:ss")="23:00:00"
    )
  ),
  1,
  0
))</f>
        <v/>
      </c>
      <c r="S40" s="75">
        <f>IF(OR($A40="Annual Leave",$A41="Annual Leave"),IF($A40="Annual Leave",8,0),0)</f>
        <v/>
      </c>
      <c r="T40" s="107" t="n"/>
      <c r="U40" s="144">
        <f>MAX(0,40-Y40)</f>
        <v/>
      </c>
      <c r="V40" s="351">
        <f>IF(OR($C40="",$D40=""),0,
 IF(OR($A40="Holiday",$A41="Holiday"),0,
 IF(AND(NOT(OR($A40="Annual Leave",$A41="Annual Leave")),$A40="Off day"),0,
  IF($I40+$I41&gt;=8,IF($I40&gt;=8,8,$I40),$I40)
  )))</f>
        <v/>
      </c>
      <c r="W40" s="351">
        <f>MAX(0,V40-U40)</f>
        <v/>
      </c>
      <c r="X40" s="351">
        <f>IF(C40="","",C40-WEEKDAY(C40,1)+1)</f>
        <v/>
      </c>
      <c r="Y40" s="351">
        <f>SUMPRODUCT(($X$14:$X39=X40)*(($V$14:$V39)+($O$14:$O39)))+IF(X40=X14,$L$11,0)</f>
        <v/>
      </c>
      <c r="Z40" s="351" t="n"/>
      <c r="AA40" s="351" t="n"/>
      <c r="AB40" s="351" t="n"/>
      <c r="AC40" s="351" t="n"/>
      <c r="AD40" s="351" t="n"/>
      <c r="AE40" s="351" t="n"/>
      <c r="AF40" s="351" t="n"/>
    </row>
    <row r="41" ht="24" customHeight="1" s="348" thickBot="1">
      <c r="A41" s="202" t="inlineStr">
        <is>
          <t>On Day</t>
        </is>
      </c>
      <c r="B41" s="310" t="n"/>
      <c r="C41" s="105">
        <f>C40</f>
        <v/>
      </c>
      <c r="D41" s="311" t="n"/>
      <c r="E41" s="312">
        <f>IF(D41="", "",
 IF(D41=TIME(0,0,0), 0,
 IF(AND(D41&gt;=TIME(0,0,1), D41&lt;=TIME(2,0,0)), TIME(7,0,0),
 IF(AND(D41&gt;=TIME(6,0,0), D41&lt;=TIME(8,0,0)), TIME(12,0,0),
 IF(AND(D41&gt;TIME(8,0,0), D41&lt;=TIME(13,59,0)), TIME(15,0,0),
 IF(AND(D41&gt;=TIME(14,0,0), D41&lt;=TIME(17,59,0)), TIME(21,0,0),
 IF(AND(D41&gt;=TIME(18,0,0), D41&lt;=TIME(21,59,0)), TIME(0,0,0),
 IF(AND(D41&gt;=TIME(22,0,0), D41&lt;=TIME(23,59,59)), TIME(7,0,0), ""))))))))</f>
        <v/>
      </c>
      <c r="F41" s="205" t="n"/>
      <c r="G41" s="312">
        <f>IF(AND(D41&gt;=TIME(6,0,0),D41&lt;=TIME(8,0,0)),E41,"")</f>
        <v/>
      </c>
      <c r="H41" s="311" t="n"/>
      <c r="I41" s="106">
        <f>ROUND(IF(OR(D41="",E41="",E41=0),0,IF(H41="",MOD(E41-D41,1)*24,MOD(H41-D41,1)*24)),2)</f>
        <v/>
      </c>
      <c r="J41" s="207" t="n"/>
      <c r="K41" s="308" t="n"/>
      <c r="L41" s="189" t="n"/>
      <c r="M41" s="309">
        <f>MAX(0,V41-W41)</f>
        <v/>
      </c>
      <c r="N41" s="313">
        <f>(IF(OR($C41="",$D41=""),0,
 IF(OR($A40="Holiday",$A41="Holiday"),
    IF(ISNUMBER(MATCH(TRIM($B41),{"Phagwah","Good Friday","Easter Monday","Labour Day","Christmas","Eid ul Azha","Romans-2","Globe-12","Neptune P1"},0)),0,$I41),
 IF(AND(NOT(OR($A40="Annual Leave",$A41="Annual Leave")),$A41="Off day"),$I41,
  MAX(0,$I41-$V41)
  ))))+W41</f>
        <v/>
      </c>
      <c r="O41" s="313">
        <f>IF(AND(OR($A40="Holiday",$A41="Holiday"),
        ISNUMBER(MATCH(TRIM($B41),{"Phagwah","Good Friday","Easter Monday","Labour Day","Christmas","Eid ul Azha","Romans-2","Globe-12","Neptune P1"},0))),
   $I41,0)</f>
        <v/>
      </c>
      <c r="P41" s="313">
        <f>IF(OR($O$7="Canteen",$O$7="Head Office"),0,IF($I41&lt;=0,0,IF(AND($I40&lt;=0,OR(TRIM($J41)="Hebrews",TRIM($J41)="Romans",TRIM($J41)="Romans-2",TRIM($J41)="Globe",TRIM($J41)="Globe-12",TRIM($J41)="Neptune P1")),1,0)))</f>
        <v/>
      </c>
      <c r="Q41" s="314" t="n"/>
      <c r="R41" s="313">
        <f>IF(OR($O$7="Canteen",$O$7="Head Office"),0,IF(
  AND(
    SUMIFS(I:I, C:C, C41) &gt;= 8,
    COUNTIFS(C$14:C41, C41)=1,
    OR(
      TEXT(D41,"hh:mm:ss")="07:00:00",
      TEXT(D41,"hh:mm:ss")="15:00:00",
      TEXT(D41,"hh:mm:ss")="23:00:00",
      TEXT(D42,"hh:mm:ss")="07:00:00",
      TEXT(D42,"hh:mm:ss")="15:00:00",
      TEXT(D42,"hh:mm:ss")="23:00:00"
    )
  ),
  1,
  0
))</f>
        <v/>
      </c>
      <c r="S41" s="313">
        <f>IF(OR($A40="Annual Leave",$A41="Annual Leave"),IF(AND($A40&lt;&gt;"Annual Leave",$A41="Annual Leave"),8,0),0)</f>
        <v/>
      </c>
      <c r="T41" s="315" t="n"/>
      <c r="U41" s="144">
        <f>MAX(0,40-Y41)</f>
        <v/>
      </c>
      <c r="V41" s="351">
        <f>IF(OR($C41="",$D41=""),0,
 IF(OR($A40="Holiday",$A41="Holiday"),0,
 IF(AND(NOT(OR($A40="Annual Leave",$A41="Annual Leave")),$A41="Off day"),0,
  IF($I40+$I41&gt;=8,IF($I40&gt;=8,0,8-$I40),$I41)
  )))</f>
        <v/>
      </c>
      <c r="W41" s="351">
        <f>MAX(0,V41-U41)</f>
        <v/>
      </c>
      <c r="X41" s="351">
        <f>IF(C41="","",C41-WEEKDAY(C41,1)+1)</f>
        <v/>
      </c>
      <c r="Y41" s="351">
        <f>SUMPRODUCT(($X$14:$X40=X41)*(($V$14:$V40)+($O$14:$O40)))+IF(X41=X14,$L$11,0)</f>
        <v/>
      </c>
      <c r="Z41" s="351" t="n"/>
      <c r="AA41" s="351" t="n"/>
      <c r="AB41" s="351" t="n"/>
      <c r="AC41" s="351" t="n"/>
      <c r="AD41" s="351" t="n"/>
      <c r="AE41" s="351" t="n"/>
      <c r="AF41" s="351" t="n"/>
    </row>
    <row r="42" ht="24" customHeight="1" s="348" thickBot="1">
      <c r="A42" s="208" t="inlineStr">
        <is>
          <t>On Day</t>
        </is>
      </c>
      <c r="B42" s="209" t="n"/>
      <c r="C42" s="108">
        <f>C40+1</f>
        <v/>
      </c>
      <c r="D42" s="77" t="n"/>
      <c r="E42" s="210">
        <f>IF(D42="", "",
 IF(D42=TIME(0,0,0), 0,
 IF(AND(D42&gt;=TIME(0,0,1), D42&lt;=TIME(2,0,0)), TIME(7,0,0),
 IF(AND(D42&gt;=TIME(6,0,0), D42&lt;=TIME(8,0,0)), TIME(12,0,0),
 IF(AND(D42&gt;TIME(8,0,0), D42&lt;=TIME(13,59,0)), TIME(15,0,0),
 IF(AND(D42&gt;=TIME(14,0,0), D42&lt;=TIME(17,59,0)), TIME(21,0,0),
 IF(AND(D42&gt;=TIME(18,0,0), D42&lt;=TIME(21,59,0)), TIME(0,0,0),
 IF(AND(D42&gt;=TIME(22,0,0), D42&lt;=TIME(23,59,59)), TIME(7,0,0), ""))))))))</f>
        <v/>
      </c>
      <c r="F42" s="211" t="n"/>
      <c r="G42" s="210">
        <f>IF(AND(D42&gt;=TIME(6,0,0),D42&lt;=TIME(8,0,0)),E42,"")</f>
        <v/>
      </c>
      <c r="H42" s="77" t="n"/>
      <c r="I42" s="16">
        <f>ROUND(IF(OR(D42="",E42="",E42=0),0,IF(H42="",MOD(E42-D42,1)*24,MOD(H42-D42,1)*24)),2)</f>
        <v/>
      </c>
      <c r="J42" s="212" t="n"/>
      <c r="K42" s="316" t="n"/>
      <c r="L42" s="181" t="n"/>
      <c r="M42" s="317">
        <f>MAX(0,V42-W42)</f>
        <v/>
      </c>
      <c r="N42" s="17">
        <f>(IF(OR($C42="",$D42=""),0,
 IF(OR($A42="Holiday",$A43="Holiday"),
    IF(ISNUMBER(MATCH(TRIM($B42),{"Phagwah","Good Friday","Easter Monday","Labour Day","Christmas","Eid ul Azha","Romans-2","Globe-12","Neptune P1"},0)),0,$I42),
 IF(AND(NOT(OR($A42="Annual Leave",$A43="Annual Leave")),$A42="Off day"),$I42,
  MAX(0,$I42-$V42)
  ))))+W42</f>
        <v/>
      </c>
      <c r="O42" s="213">
        <f>IF(AND(OR($A42="Holiday",$A43="Holiday"),
        ISNUMBER(MATCH(TRIM($B42),{"Phagwah","Good Friday","Easter Monday","Labour Day","Christmas","Eid ul Azha","Romans-2","Globe-12","Neptune P1"},0))),
   $I42,0)</f>
        <v/>
      </c>
      <c r="P42" s="17">
        <f>IF(OR($O$7="Canteen",$O$7="Head Office"),0,IF($I42&lt;=0,0,IF(OR(OR(TRIM($J42)="Hebrews",TRIM($J42)="Romans",TRIM($J42)="Romans-2",TRIM($J42)="Globe",TRIM($J42)="Globe-12",TRIM($J42)="Neptune P1"),AND($I43&gt;0,OR(TRIM($J43)="Hebrews",TRIM($J43)="Romans",TRIM($J43)="Romans-2",TRIM($J43)="Globe",TRIM($J43)="Globe-12",TRIM($J43)="Neptune P1"))),1,0)))</f>
        <v/>
      </c>
      <c r="Q42" s="78" t="n"/>
      <c r="R42" s="213">
        <f>IF(OR($O$7="Canteen",$O$7="Head Office"),0,IF(
  AND(
    SUMIFS(I:I, C:C, C42) &gt;= 8,
    COUNTIFS(C$14:C42, C42)=1,
    OR(
      TEXT(D42,"hh:mm:ss")="07:00:00",
      TEXT(D42,"hh:mm:ss")="15:00:00",
      TEXT(D42,"hh:mm:ss")="23:00:00",
      TEXT(D43,"hh:mm:ss")="07:00:00",
      TEXT(D43,"hh:mm:ss")="15:00:00",
      TEXT(D43,"hh:mm:ss")="23:00:00"
    )
  ),
  1,
  0
))</f>
        <v/>
      </c>
      <c r="S42" s="213">
        <f>IF(OR($A42="Annual Leave",$A43="Annual Leave"),IF($A42="Annual Leave",8,0),0)</f>
        <v/>
      </c>
      <c r="T42" s="79" t="n"/>
      <c r="U42" s="144">
        <f>MAX(0,40-Y42)</f>
        <v/>
      </c>
      <c r="V42" s="351">
        <f>IF(OR($C42="",$D42=""),0,
 IF(OR($A42="Holiday",$A43="Holiday"),0,
 IF(AND(NOT(OR($A42="Annual Leave",$A43="Annual Leave")),$A42="Off day"),0,
  IF($I42+$I43&gt;=8,IF($I42&gt;=8,8,$I42),$I42)
  )))</f>
        <v/>
      </c>
      <c r="W42" s="351">
        <f>MAX(0,V42-U42)</f>
        <v/>
      </c>
      <c r="X42" s="351">
        <f>IF(C42="","",C42-WEEKDAY(C42,1)+1)</f>
        <v/>
      </c>
      <c r="Y42" s="351">
        <f>SUMPRODUCT(($X$14:$X41=X42)*(($V$14:$V41)+($O$14:$O41)))+IF(X42=X14,$L$11,0)</f>
        <v/>
      </c>
      <c r="Z42" s="351" t="n"/>
      <c r="AA42" s="351" t="n"/>
      <c r="AB42" s="351" t="n"/>
      <c r="AC42" s="351" t="n"/>
      <c r="AD42" s="351" t="n"/>
      <c r="AE42" s="351" t="n"/>
      <c r="AF42" s="351" t="n"/>
    </row>
    <row r="43" ht="24" customHeight="1" s="348" thickBot="1">
      <c r="A43" s="208" t="inlineStr">
        <is>
          <t>On Day</t>
        </is>
      </c>
      <c r="B43" s="214" t="n"/>
      <c r="C43" s="109">
        <f>C42</f>
        <v/>
      </c>
      <c r="D43" s="18" t="n"/>
      <c r="E43" s="215">
        <f>IF(D43="", "",
 IF(D43=TIME(0,0,0), 0,
 IF(AND(D43&gt;=TIME(0,0,1), D43&lt;=TIME(2,0,0)), TIME(7,0,0),
 IF(AND(D43&gt;=TIME(6,0,0), D43&lt;=TIME(8,0,0)), TIME(12,0,0),
 IF(AND(D43&gt;TIME(8,0,0), D43&lt;=TIME(13,59,0)), TIME(15,0,0),
 IF(AND(D43&gt;=TIME(14,0,0), D43&lt;=TIME(17,59,0)), TIME(21,0,0),
 IF(AND(D43&gt;=TIME(18,0,0), D43&lt;=TIME(21,59,0)), TIME(0,0,0),
 IF(AND(D43&gt;=TIME(22,0,0), D43&lt;=TIME(23,59,59)), TIME(7,0,0), ""))))))))</f>
        <v/>
      </c>
      <c r="F43" s="216" t="n"/>
      <c r="G43" s="215">
        <f>IF(AND(D43&gt;=TIME(6,0,0),D43&lt;=TIME(8,0,0)),E43,"")</f>
        <v/>
      </c>
      <c r="H43" s="18" t="n"/>
      <c r="I43" s="19">
        <f>ROUND(IF(OR(D43="",E43="",E43=0),0,IF(H43="",MOD(E43-D43,1)*24,MOD(H43-D43,1)*24)),2)</f>
        <v/>
      </c>
      <c r="J43" s="212" t="n"/>
      <c r="K43" s="316" t="n"/>
      <c r="L43" s="183" t="n"/>
      <c r="M43" s="317">
        <f>MAX(0,V43-W43)</f>
        <v/>
      </c>
      <c r="N43" s="20">
        <f>(IF(OR($C43="",$D43=""),0,
 IF(OR($A42="Holiday",$A43="Holiday"),
    IF(ISNUMBER(MATCH(TRIM($B43),{"Phagwah","Good Friday","Easter Monday","Labour Day","Christmas","Eid ul Azha","Romans-2","Globe-12","Neptune P1"},0)),0,$I43),
 IF(AND(NOT(OR($A42="Annual Leave",$A43="Annual Leave")),$A43="Off day"),$I43,
  MAX(0,$I43-$V43)
  ))))+W43</f>
        <v/>
      </c>
      <c r="O43" s="20">
        <f>IF(AND(OR($A42="Holiday",$A43="Holiday"),
        ISNUMBER(MATCH(TRIM($B43),{"Phagwah","Good Friday","Easter Monday","Labour Day","Christmas","Eid ul Azha","Romans-2","Globe-12","Neptune P1"},0))),
   $I43,0)</f>
        <v/>
      </c>
      <c r="P43" s="20">
        <f>IF(OR($O$7="Canteen",$O$7="Head Office"),0,IF($I43&lt;=0,0,IF(AND($I42&lt;=0,OR(TRIM($J43)="Hebrews",TRIM($J43)="Romans",TRIM($J43)="Romans-2",TRIM($J43)="Globe",TRIM($J43)="Globe-12",TRIM($J43)="Neptune P1")),1,0)))</f>
        <v/>
      </c>
      <c r="Q43" s="21" t="n"/>
      <c r="R43" s="20">
        <f>IF(OR($O$7="Canteen",$O$7="Head Office"),0,IF(
  AND(
    SUMIFS(I:I, C:C, C43) &gt;= 8,
    COUNTIFS(C$14:C43, C43)=1,
    OR(
      TEXT(D43,"hh:mm:ss")="07:00:00",
      TEXT(D43,"hh:mm:ss")="15:00:00",
      TEXT(D43,"hh:mm:ss")="23:00:00",
      TEXT(D49,"hh:mm:ss")="07:00:00",
      TEXT(D49,"hh:mm:ss")="15:00:00",
      TEXT(D49,"hh:mm:ss")="23:00:00"
    )
  ),
  1,
  0
))</f>
        <v/>
      </c>
      <c r="S43" s="20">
        <f>IF(OR($A42="Annual Leave",$A43="Annual Leave"),IF(AND($A42&lt;&gt;"Annual Leave",$A43="Annual Leave"),8,0),0)</f>
        <v/>
      </c>
      <c r="T43" s="22" t="n"/>
      <c r="U43" s="144">
        <f>MAX(0,40-Y43)</f>
        <v/>
      </c>
      <c r="V43" s="351">
        <f>IF(OR($C43="",$D43=""),0,
 IF(OR($A42="Holiday",$A43="Holiday"),0,
 IF(AND(NOT(OR($A42="Annual Leave",$A43="Annual Leave")),$A43="Off day"),0,
  IF($I42+$I43&gt;=8,IF($I42&gt;=8,0,8-$I42),$I43)
  )))</f>
        <v/>
      </c>
      <c r="W43" s="351">
        <f>MAX(0,V43-U43)</f>
        <v/>
      </c>
      <c r="X43" s="351">
        <f>IF(C43="","",C43-WEEKDAY(C43,1)+1)</f>
        <v/>
      </c>
      <c r="Y43" s="351">
        <f>SUMPRODUCT(($X$14:$X42=X43)*(($V$14:$V42)+($O$14:$O42)))+IF(X43=X14,$L$11,0)</f>
        <v/>
      </c>
      <c r="Z43" s="351" t="n"/>
      <c r="AA43" s="351" t="n"/>
      <c r="AB43" s="351" t="n"/>
      <c r="AC43" s="351" t="n"/>
      <c r="AD43" s="351" t="n"/>
      <c r="AE43" s="351" t="n"/>
      <c r="AF43" s="351" t="n"/>
    </row>
    <row r="44" ht="24" customHeight="1" s="348" thickBot="1">
      <c r="A44" s="176" t="n"/>
      <c r="B44" s="176" t="n"/>
      <c r="C44" s="217" t="n"/>
      <c r="D44" s="110" t="n"/>
      <c r="E44" s="110" t="n"/>
      <c r="F44" s="218" t="n"/>
      <c r="G44" s="110" t="n"/>
      <c r="H44" s="110" t="n"/>
      <c r="I44" s="219" t="n"/>
      <c r="J44" s="219" t="n"/>
      <c r="K44" s="219" t="n"/>
      <c r="L44" s="219" t="n"/>
      <c r="M44" s="111">
        <f>MAX(0,V44-W44)</f>
        <v/>
      </c>
      <c r="N44" s="112">
        <f>(IF(OR($C44="",$D44=""),0,
 IF(OR($A44="Holiday",$A45="Holiday"),
    IF(ISNUMBER(MATCH(TRIM($B44),{"Phagwah","Good Friday","Easter Monday","Labour Day","Christmas","Eid ul Azha","Romans-2","Globe-12","Neptune P1"},0)),0,$I44),
 IF(AND(NOT(OR($A44="Annual Leave",$A45="Annual Leave")),$A44="Off day"),$I44,
  MAX(0,$I44-$V44)
  ))))+W44</f>
        <v/>
      </c>
      <c r="O44" s="112">
        <f>IF(AND(OR($A44="Holiday",$A45="Holiday"),
        ISNUMBER(MATCH(TRIM($B44),{"Phagwah","Good Friday","Easter Monday","Labour Day","Christmas","Eid ul Azha","Romans-2","Globe-12","Neptune P1"},0))),
   $I44,0)</f>
        <v/>
      </c>
      <c r="P44" s="112">
        <f>IF(OR($O$7="Canteen",$O$7="Head Office"),0,IF($I44&lt;=0,0,IF(OR(OR(TRIM($J44)="Hebrews",TRIM($J44)="Romans",TRIM($J44)="Romans-2",TRIM($J44)="Globe",TRIM($J44)="Globe-12",TRIM($J44)="Neptune P1"),AND($I45&gt;0,OR(TRIM($J45)="Hebrews",TRIM($J45)="Romans",TRIM($J45)="Romans-2",TRIM($J45)="Globe",TRIM($J45)="Globe-12",TRIM($J45)="Neptune P1"))),1,0)))</f>
        <v/>
      </c>
      <c r="Q44" s="113" t="n"/>
      <c r="R44" s="113" t="n"/>
      <c r="S44" s="112">
        <f>IF(OR($A44="Annual Leave",$A45="Annual Leave"),IF($A44="Annual Leave",8,0),0)</f>
        <v/>
      </c>
      <c r="T44" s="114" t="n"/>
      <c r="U44" s="144">
        <f>MAX(0,40-Y44)</f>
        <v/>
      </c>
      <c r="V44" s="351">
        <f>IF(OR($C44="",$D44=""),0,
 IF(OR($A44="Holiday",$A45="Holiday"),0,
 IF(AND(NOT(OR($A44="Annual Leave",$A45="Annual Leave")),$A44="Off day"),0,
  IF($I44+$I45&gt;=8,IF($I44&gt;=8,8,$I44),$I44)
  )))</f>
        <v/>
      </c>
      <c r="W44" s="351">
        <f>MAX(0,V44-U44)</f>
        <v/>
      </c>
      <c r="X44" s="351">
        <f>IF(C44="","",C44-WEEKDAY(C44,1)+1)</f>
        <v/>
      </c>
      <c r="Y44" s="351">
        <f>SUMPRODUCT(($X$14:$X43=X44)*(($V$14:$V43)+($O$14:$O43)))+IF(X44=X14,$L$11,0)</f>
        <v/>
      </c>
      <c r="Z44" s="351" t="n"/>
      <c r="AA44" s="351" t="n"/>
      <c r="AB44" s="351" t="n"/>
      <c r="AC44" s="351" t="n"/>
      <c r="AD44" s="351" t="n"/>
      <c r="AE44" s="351" t="n"/>
      <c r="AF44" s="351" t="n"/>
    </row>
    <row r="45" ht="24" customHeight="1" s="348" thickBot="1">
      <c r="A45" s="154" t="inlineStr">
        <is>
          <t>On Day</t>
        </is>
      </c>
      <c r="B45" s="318" t="n"/>
      <c r="C45" s="115">
        <f>C42+1</f>
        <v/>
      </c>
      <c r="D45" s="319" t="n"/>
      <c r="E45" s="320">
        <f>IF(D45="", "",
 IF(D45=TIME(0,0,0), 0,
 IF(AND(D45&gt;=TIME(0,0,1), D45&lt;=TIME(2,0,0)), TIME(7,0,0),
 IF(AND(D45&gt;=TIME(6,0,0), D45&lt;=TIME(8,0,0)), TIME(12,0,0),
 IF(AND(D45&gt;TIME(8,0,0), D45&lt;=TIME(13,59,0)), TIME(15,0,0),
 IF(AND(D45&gt;=TIME(14,0,0), D45&lt;=TIME(17,59,0)), TIME(21,0,0),
 IF(AND(D45&gt;=TIME(18,0,0), D45&lt;=TIME(21,59,0)), TIME(0,0,0),
 IF(AND(D45&gt;=TIME(22,0,0), D45&lt;=TIME(23,59,59)), TIME(7,0,0), ""))))))))</f>
        <v/>
      </c>
      <c r="F45" s="321" t="n"/>
      <c r="G45" s="320">
        <f>IF(AND(D45&gt;=TIME(6,0,0),D45&lt;=TIME(8,0,0)),E45,"")</f>
        <v/>
      </c>
      <c r="H45" s="319" t="n"/>
      <c r="I45" s="30">
        <f>ROUND(IF(OR(D45="",E45="",E45=0),0,IF(H45="",MOD(E45-D45,1)*24,MOD(H45-D45,1)*24)),2)</f>
        <v/>
      </c>
      <c r="J45" s="220" t="n"/>
      <c r="K45" s="274" t="n"/>
      <c r="L45" s="181" t="n"/>
      <c r="M45" s="275">
        <f>MAX(0,V45-W45)</f>
        <v/>
      </c>
      <c r="N45" s="322">
        <f>(IF(OR($C45="",$D45=""),0,
 IF(OR($A44="Holiday",$A45="Holiday"),
    IF(ISNUMBER(MATCH(TRIM($B45),{"Phagwah","Good Friday","Easter Monday","Labour Day","Christmas","Eid ul Azha","Romans-2","Globe-12","Neptune P1"},0)),0,$I45),
 IF(AND(NOT(OR($A44="Annual Leave",$A45="Annual Leave")),$A45="Off day"),$I45,
  MAX(0,$I45-$V45)
  ))))+W45</f>
        <v/>
      </c>
      <c r="O45" s="322">
        <f>IF(AND(OR($A44="Holiday",$A45="Holiday"),
        ISNUMBER(MATCH(TRIM($B45),{"Phagwah","Good Friday","Easter Monday","Labour Day","Christmas","Eid ul Azha","Romans-2","Globe-12","Neptune P1"},0))),
   $I45,0)</f>
        <v/>
      </c>
      <c r="P45" s="322">
        <f>IF(OR($O$7="Canteen",$O$7="Head Office"),0,IF($I45&lt;=0,0,IF(AND($I44&lt;=0,OR(TRIM($J45)="Hebrews",TRIM($J45)="Romans",TRIM($J45)="Romans-2",TRIM($J45)="Globe",TRIM($J45)="Globe-12",TRIM($J45)="Neptune P1")),1,0)))</f>
        <v/>
      </c>
      <c r="Q45" s="323" t="n"/>
      <c r="R45" s="322">
        <f>IF(OR($O$7="Canteen",$O$7="Head Office"),0,IF(
  AND(
    SUMIFS(I:I, C:C, C45) &gt;= 8,
    COUNTIFS(C$14:C45, C45)=1,
    OR(
      TEXT(D45,"hh:mm:ss")="07:00:00",
      TEXT(D45,"hh:mm:ss")="15:00:00",
      TEXT(D45,"hh:mm:ss")="23:00:00",
      TEXT(D46,"hh:mm:ss")="07:00:00",
      TEXT(D46,"hh:mm:ss")="15:00:00",
      TEXT(D46,"hh:mm:ss")="23:00:00"
    )
  ),
  1,
  0
))</f>
        <v/>
      </c>
      <c r="S45" s="322">
        <f>IF(OR($A44="Annual Leave",$A45="Annual Leave"),IF(AND($A44&lt;&gt;"Annual Leave",$A45="Annual Leave"),8,0),0)</f>
        <v/>
      </c>
      <c r="T45" s="116" t="n"/>
      <c r="U45" s="144">
        <f>MAX(0,40-Y45)</f>
        <v/>
      </c>
      <c r="V45" s="351">
        <f>IF(OR($C45="",$D45=""),0,
 IF(OR($A44="Holiday",$A45="Holiday"),0,
 IF(AND(NOT(OR($A44="Annual Leave",$A45="Annual Leave")),$A45="Off day"),0,
  IF($I44+$I45&gt;=8,IF($I44&gt;=8,0,8-$I44),$I45)
  )))</f>
        <v/>
      </c>
      <c r="W45" s="351">
        <f>MAX(0,V45-U45)</f>
        <v/>
      </c>
      <c r="X45" s="351">
        <f>IF(C45="","",C45-WEEKDAY(C45,1)+1)</f>
        <v/>
      </c>
      <c r="Y45" s="351">
        <f>SUMPRODUCT(($X$14:$X44=X45)*(($V$14:$V44)+($O$14:$O44)))+IF(X45=X14,$L$11,0)</f>
        <v/>
      </c>
      <c r="Z45" s="351" t="n"/>
      <c r="AA45" s="351" t="n"/>
      <c r="AB45" s="351" t="n"/>
      <c r="AC45" s="351" t="n"/>
      <c r="AD45" s="351" t="n"/>
      <c r="AE45" s="351" t="n"/>
      <c r="AF45" s="351" t="n"/>
    </row>
    <row r="46" ht="24" customHeight="1" s="348" thickBot="1">
      <c r="A46" s="154" t="inlineStr">
        <is>
          <t>On Day</t>
        </is>
      </c>
      <c r="B46" s="305" t="n"/>
      <c r="C46" s="90">
        <f>C45</f>
        <v/>
      </c>
      <c r="D46" s="80" t="n"/>
      <c r="E46" s="221">
        <f>IF(D46="", "",
 IF(D46=TIME(0,0,0), 0,
 IF(AND(D46&gt;=TIME(0,0,1), D46&lt;=TIME(2,0,0)), TIME(7,0,0),
 IF(AND(D46&gt;=TIME(6,0,0), D46&lt;=TIME(8,0,0)), TIME(12,0,0),
 IF(AND(D46&gt;TIME(8,0,0), D46&lt;=TIME(13,59,0)), TIME(15,0,0),
 IF(AND(D46&gt;=TIME(14,0,0), D46&lt;=TIME(17,59,0)), TIME(21,0,0),
 IF(AND(D46&gt;=TIME(18,0,0), D46&lt;=TIME(21,59,0)), TIME(0,0,0),
 IF(AND(D46&gt;=TIME(22,0,0), D46&lt;=TIME(23,59,59)), TIME(7,0,0), ""))))))))</f>
        <v/>
      </c>
      <c r="F46" s="156" t="n"/>
      <c r="G46" s="221">
        <f>IF(AND(D46&gt;=TIME(6,0,0),D46&lt;=TIME(8,0,0)),E46,"")</f>
        <v/>
      </c>
      <c r="H46" s="80" t="n"/>
      <c r="I46" s="30">
        <f>ROUND(IF(OR(D46="",E46="",E46=0),0,IF(H46="",MOD(E46-D46,1)*24,MOD(H46-D46,1)*24)),2)</f>
        <v/>
      </c>
      <c r="J46" s="158" t="n"/>
      <c r="K46" s="274" t="n"/>
      <c r="L46" s="189" t="n"/>
      <c r="M46" s="275">
        <f>MAX(0,V46-W46)</f>
        <v/>
      </c>
      <c r="N46" s="81">
        <f>(IF(OR($C46="",$D46=""),0,
 IF(OR($A46="Holiday",$A47="Holiday"),
    IF(ISNUMBER(MATCH(TRIM($B46),{"Phagwah","Good Friday","Easter Monday","Labour Day","Christmas","Eid ul Azha","Romans-2","Globe-12","Neptune P1"},0)),0,$I46),
 IF(AND(NOT(OR($A46="Annual Leave",$A47="Annual Leave")),$A46="Off day"),$I46,
  MAX(0,$I46-$V46)
  ))))+W46</f>
        <v/>
      </c>
      <c r="O46" s="81">
        <f>IF(AND(OR($A46="Holiday",$A47="Holiday"),
        ISNUMBER(MATCH(TRIM($B46),{"Phagwah","Good Friday","Easter Monday","Labour Day","Christmas","Eid ul Azha","Romans-2","Globe-12","Neptune P1"},0))),
   $I46,0)</f>
        <v/>
      </c>
      <c r="P46" s="81">
        <f>IF(OR($O$7="Canteen",$O$7="Head Office"),0,IF($I46&lt;=0,0,IF(OR(OR(TRIM($J46)="Hebrews",TRIM($J46)="Romans",TRIM($J46)="Romans-2",TRIM($J46)="Globe",TRIM($J46)="Globe-12",TRIM($J46)="Neptune P1"),AND($I47&gt;0,OR(TRIM($J47)="Hebrews",TRIM($J47)="Romans",TRIM($J47)="Romans-2",TRIM($J47)="Globe",TRIM($J47)="Globe-12",TRIM($J47)="Neptune P1"))),1,0)))</f>
        <v/>
      </c>
      <c r="Q46" s="82" t="n"/>
      <c r="R46" s="81">
        <f>IF(OR($O$7="Canteen",$O$7="Head Office"),0,IF(
  AND(
    SUMIFS(I:I, C:C, C46) &gt;= 8,
    COUNTIFS(C$14:C46, C46)=1,
    OR(
      TEXT(D46,"hh:mm:ss")="07:00:00",
      TEXT(D46,"hh:mm:ss")="15:00:00",
      TEXT(D46,"hh:mm:ss")="23:00:00",
      TEXT(D51,"hh:mm:ss")="07:00:00",
      TEXT(D51,"hh:mm:ss")="15:00:00",
      TEXT(D51,"hh:mm:ss")="23:00:00"
    )
  ),
  1,
  0
))</f>
        <v/>
      </c>
      <c r="S46" s="81">
        <f>IF(OR($A46="Annual Leave",$A47="Annual Leave"),IF($A46="Annual Leave",8,0),0)</f>
        <v/>
      </c>
      <c r="T46" s="117" t="n"/>
      <c r="U46" s="144">
        <f>MAX(0,40-Y46)</f>
        <v/>
      </c>
      <c r="V46" s="351">
        <f>IF(OR($C46="",$D46=""),0,
 IF(OR($A46="Holiday",$A47="Holiday"),0,
 IF(AND(NOT(OR($A46="Annual Leave",$A47="Annual Leave")),$A46="Off day"),0,
  IF($I46+$I47&gt;=8,IF($I46&gt;=8,8,$I46),$I46)
  )))</f>
        <v/>
      </c>
      <c r="W46" s="351">
        <f>MAX(0,V46-U46)</f>
        <v/>
      </c>
      <c r="X46" s="351">
        <f>IF(C46="","",C46-WEEKDAY(C46,1)+1)</f>
        <v/>
      </c>
      <c r="Y46" s="351">
        <f>SUMPRODUCT(($X$14:$X45=X46)*(($V$14:$V45)+($O$14:$O45)))+IF(X46=X14,$L$11,0)</f>
        <v/>
      </c>
      <c r="Z46" s="351" t="n"/>
      <c r="AA46" s="351" t="n"/>
      <c r="AB46" s="351" t="n"/>
      <c r="AC46" s="351" t="n"/>
      <c r="AD46" s="351" t="n"/>
      <c r="AE46" s="351" t="n"/>
      <c r="AF46" s="351" t="n"/>
    </row>
    <row r="47" ht="24" customHeight="1" s="348" thickBot="1">
      <c r="A47" s="184" t="inlineStr">
        <is>
          <t>On Day</t>
        </is>
      </c>
      <c r="B47" s="222" t="n"/>
      <c r="C47" s="118">
        <f>C45+1</f>
        <v/>
      </c>
      <c r="D47" s="83" t="n"/>
      <c r="E47" s="223">
        <f>IF(D47="", "",
 IF(D47=TIME(0,0,0), 0,
 IF(AND(D47&gt;=TIME(0,0,1), D47&lt;=TIME(2,0,0)), TIME(7,0,0),
 IF(AND(D47&gt;=TIME(6,0,0), D47&lt;=TIME(8,0,0)), TIME(12,0,0),
 IF(AND(D47&gt;TIME(8,0,0), D47&lt;=TIME(13,59,0)), TIME(15,0,0),
 IF(AND(D47&gt;=TIME(14,0,0), D47&lt;=TIME(17,59,0)), TIME(21,0,0),
 IF(AND(D47&gt;=TIME(18,0,0), D47&lt;=TIME(21,59,0)), TIME(0,0,0),
 IF(AND(D47&gt;=TIME(22,0,0), D47&lt;=TIME(23,59,59)), TIME(7,0,0), ""))))))))</f>
        <v/>
      </c>
      <c r="F47" s="224" t="n"/>
      <c r="G47" s="223">
        <f>IF(AND(D47&gt;=TIME(6,0,0),D47&lt;=TIME(8,0,0)),E47,"")</f>
        <v/>
      </c>
      <c r="H47" s="83" t="n"/>
      <c r="I47" s="23">
        <f>ROUND(IF(OR(D47="",E47="",E47=0),0,IF(H47="",MOD(E47-D47,1)*24,MOD(H47-D47,1)*24)),2)</f>
        <v/>
      </c>
      <c r="J47" s="225" t="n"/>
      <c r="K47" s="297" t="n"/>
      <c r="L47" s="181" t="n"/>
      <c r="M47" s="298">
        <f>MAX(0,V47-W47)</f>
        <v/>
      </c>
      <c r="N47" s="84">
        <f>(IF(OR($C47="",$D47=""),0,
 IF(OR($A46="Holiday",$A47="Holiday"),
    IF(ISNUMBER(MATCH(TRIM($B47),{"Phagwah","Good Friday","Easter Monday","Labour Day","Christmas","Eid ul Azha","Romans-2","Globe-12","Neptune P1"},0)),0,$I47),
 IF(AND(NOT(OR($A46="Annual Leave",$A47="Annual Leave")),$A47="Off day"),$I47,
  MAX(0,$I47-$V47)
  ))))+W47</f>
        <v/>
      </c>
      <c r="O47" s="84">
        <f>IF(AND(OR($A46="Holiday",$A47="Holiday"),
        ISNUMBER(MATCH(TRIM($B47),{"Phagwah","Good Friday","Easter Monday","Labour Day","Christmas","Eid ul Azha","Romans-2","Globe-12","Neptune P1"},0))),
   $I47,0)</f>
        <v/>
      </c>
      <c r="P47" s="84">
        <f>IF(OR($O$7="Canteen",$O$7="Head Office"),0,IF($I47&lt;=0,0,IF(AND($I46&lt;=0,OR(TRIM($J47)="Hebrews",TRIM($J47)="Romans",TRIM($J47)="Romans-2",TRIM($J47)="Globe",TRIM($J47)="Globe-12",TRIM($J47)="Neptune P1")),1,0)))</f>
        <v/>
      </c>
      <c r="Q47" s="85" t="n"/>
      <c r="R47" s="84">
        <f>IF(OR($O$7="Canteen",$O$7="Head Office"),0,IF(
  AND(
    SUMIFS(I:I, C:C, C47) &gt;= 8,
    COUNTIFS(C$14:C47, C47)=1,
    OR(
      TEXT(D47,"hh:mm:ss")="07:00:00",
      TEXT(D47,"hh:mm:ss")="15:00:00",
      TEXT(D47,"hh:mm:ss")="23:00:00",
      TEXT(D48,"hh:mm:ss")="07:00:00",
      TEXT(D48,"hh:mm:ss")="15:00:00",
      TEXT(D48,"hh:mm:ss")="23:00:00"
    )
  ),
  1,
  0
))</f>
        <v/>
      </c>
      <c r="S47" s="84">
        <f>IF(OR($A46="Annual Leave",$A47="Annual Leave"),IF(AND($A46&lt;&gt;"Annual Leave",$A47="Annual Leave"),8,0),0)</f>
        <v/>
      </c>
      <c r="T47" s="86" t="n"/>
      <c r="U47" s="144">
        <f>MAX(0,40-Y47)</f>
        <v/>
      </c>
      <c r="V47" s="351">
        <f>IF(OR($C47="",$D47=""),0,
 IF(OR($A46="Holiday",$A47="Holiday"),0,
 IF(AND(NOT(OR($A46="Annual Leave",$A47="Annual Leave")),$A47="Off day"),0,
  IF($I46+$I47&gt;=8,IF($I46&gt;=8,0,8-$I46),$I47)
  )))</f>
        <v/>
      </c>
      <c r="W47" s="351">
        <f>MAX(0,V47-U47)</f>
        <v/>
      </c>
      <c r="X47" s="351">
        <f>IF(C47="","",C47-WEEKDAY(C47,1)+1)</f>
        <v/>
      </c>
      <c r="Y47" s="351">
        <f>SUMPRODUCT(($X$14:$X46=X47)*(($V$14:$V46)+($O$14:$O46)))+IF(X47=X14,$L$11,0)</f>
        <v/>
      </c>
      <c r="Z47" s="351" t="n"/>
      <c r="AA47" s="351" t="n"/>
      <c r="AB47" s="351" t="n"/>
      <c r="AC47" s="351" t="n"/>
      <c r="AD47" s="351" t="n"/>
      <c r="AE47" s="351" t="n"/>
      <c r="AF47" s="351" t="n"/>
    </row>
    <row r="48" ht="24" customHeight="1" s="348" thickBot="1">
      <c r="A48" s="226" t="inlineStr">
        <is>
          <t>On Day</t>
        </is>
      </c>
      <c r="B48" s="299" t="n"/>
      <c r="C48" s="119">
        <f>C47</f>
        <v/>
      </c>
      <c r="D48" s="24" t="n"/>
      <c r="E48" s="227">
        <f>IF(D48="", "",
 IF(D48=TIME(0,0,0), 0,
 IF(AND(D48&gt;=TIME(0,0,1), D48&lt;=TIME(2,0,0)), TIME(7,0,0),
 IF(AND(D48&gt;=TIME(6,0,0), D48&lt;=TIME(8,0,0)), TIME(12,0,0),
 IF(AND(D48&gt;TIME(8,0,0), D48&lt;=TIME(13,59,0)), TIME(15,0,0),
 IF(AND(D48&gt;=TIME(14,0,0), D48&lt;=TIME(17,59,0)), TIME(21,0,0),
 IF(AND(D48&gt;=TIME(18,0,0), D48&lt;=TIME(21,59,0)), TIME(0,0,0),
 IF(AND(D48&gt;=TIME(22,0,0), D48&lt;=TIME(23,59,59)), TIME(7,0,0), ""))))))))</f>
        <v/>
      </c>
      <c r="F48" s="228" t="n"/>
      <c r="G48" s="227">
        <f>IF(AND(D48&gt;=TIME(6,0,0),D48&lt;=TIME(8,0,0)),E48,"")</f>
        <v/>
      </c>
      <c r="H48" s="300" t="n"/>
      <c r="I48" s="87">
        <f>ROUND(IF(OR(D48="",E48="",E48=0),0,IF(H48="",MOD(E48-D48,1)*24,MOD(H48-D48,1)*24)),2)</f>
        <v/>
      </c>
      <c r="J48" s="190" t="n"/>
      <c r="K48" s="297" t="n"/>
      <c r="L48" s="183" t="n"/>
      <c r="M48" s="324">
        <f>MAX(0,V48-W48)</f>
        <v/>
      </c>
      <c r="N48" s="302">
        <f>(IF(OR($C48="",$D48=""),0,
 IF(OR($A48="Holiday",$A49="Holiday"),
    IF(ISNUMBER(MATCH(TRIM($B48),{"Phagwah","Good Friday","Easter Monday","Labour Day","Christmas","Eid ul Azha","Romans-2","Globe-12","Neptune P1"},0)),0,$I48),
 IF(AND(NOT(OR($A48="Annual Leave",$A49="Annual Leave")),$A48="Off day"),$I48,
  MAX(0,$I48-$V48)
  ))))+W48</f>
        <v/>
      </c>
      <c r="O48" s="303" t="n"/>
      <c r="P48" s="229">
        <f>IF(OR($O$7="Canteen",$O$7="Head Office"),0,IF($I48&lt;=0,0,IF(OR(OR(TRIM($J48)="Hebrews",TRIM($J48)="Romans",TRIM($J48)="Romans-2",TRIM($J48)="Globe",TRIM($J48)="Globe-12",TRIM($J48)="Neptune P1"),AND($I49&gt;0,OR(TRIM($J49)="Hebrews",TRIM($J49)="Romans",TRIM($J49)="Romans-2",TRIM($J49)="Globe",TRIM($J49)="Globe-12",TRIM($J49)="Neptune P1"))),1,0)))</f>
        <v/>
      </c>
      <c r="Q48" s="303" t="n"/>
      <c r="R48" s="302">
        <f>IF(OR($O$7="Canteen",$O$7="Head Office"),0,IF(
  AND(
    SUMIFS(I:I, C:C, C48) &gt;= 8,
    COUNTIFS(C$14:C48, C48)=1,
    OR(
      TEXT(D48,"hh:mm:ss")="07:00:00",
      TEXT(D48,"hh:mm:ss")="15:00:00",
      TEXT(D48,"hh:mm:ss")="23:00:00",
      TEXT(D53,"hh:mm:ss")="07:00:00",
      TEXT(D53,"hh:mm:ss")="15:00:00",
      TEXT(D53,"hh:mm:ss")="23:00:00"
    )
  ),
  1,
  0
))</f>
        <v/>
      </c>
      <c r="S48" s="303" t="n"/>
      <c r="T48" s="304" t="n"/>
      <c r="U48" s="144">
        <f>MAX(0,40-Y48)</f>
        <v/>
      </c>
      <c r="V48" s="351">
        <f>IF(OR($C48="",$D48=""),0,
 IF(OR($A48="Holiday",$A49="Holiday"),0,
 IF(AND(NOT(OR($A48="Annual Leave",$A49="Annual Leave")),$A48="Off day"),0,
  IF($I48+$I49&gt;=8,IF($I48&gt;=8,8,$I48),$I48)
  )))</f>
        <v/>
      </c>
      <c r="W48" s="351">
        <f>MAX(0,V48-U48)</f>
        <v/>
      </c>
      <c r="X48" s="351">
        <f>IF(C48="","",C48-WEEKDAY(C48,1)+1)</f>
        <v/>
      </c>
      <c r="Y48" s="351">
        <f>SUMPRODUCT(($X$14:$X47=X48)*(($V$14:$V47)+($O$14:$O47)))+IF(X48=X14,$L$11,0)</f>
        <v/>
      </c>
      <c r="Z48" s="351" t="n"/>
      <c r="AA48" s="351" t="n"/>
      <c r="AB48" s="351" t="n"/>
      <c r="AC48" s="351" t="n"/>
      <c r="AD48" s="351" t="n"/>
      <c r="AE48" s="351" t="n"/>
      <c r="AF48" s="351" t="n"/>
    </row>
    <row r="49" ht="24" customHeight="1" s="348" thickBot="1">
      <c r="A49" s="230" t="n"/>
      <c r="B49" s="355" t="n"/>
      <c r="C49" s="231" t="n"/>
      <c r="D49" s="232" t="n"/>
      <c r="E49" s="232" t="n"/>
      <c r="F49" s="232" t="n"/>
      <c r="G49" s="232" t="n"/>
      <c r="H49" s="233" t="inlineStr">
        <is>
          <t>Total Hrs:</t>
        </is>
      </c>
      <c r="I49" s="122">
        <f>SUM(I14:I48)</f>
        <v/>
      </c>
      <c r="J49" s="234" t="n"/>
      <c r="K49" s="234" t="n"/>
      <c r="L49" s="235" t="n"/>
      <c r="M49" s="120">
        <f>SUM(M14:M48)</f>
        <v/>
      </c>
      <c r="N49" s="120">
        <f>SUM(N14:N48)</f>
        <v/>
      </c>
      <c r="O49" s="120">
        <f>SUM(O14:O48)</f>
        <v/>
      </c>
      <c r="P49" s="120">
        <f>SUM(P14:P48)</f>
        <v/>
      </c>
      <c r="Q49" s="120">
        <f>IF($O$6&lt;&gt;"Armed",0,LOOKUP($Q$50,{0,1,2,3,4,5,6,7,8,9,10,11,12,13,14},{0,384,769,1153,1153,1538,1923,2307,2692,3076,3461,3846,4239,4615,5000}))</f>
        <v/>
      </c>
      <c r="R49" s="120">
        <f>SUM(R14:R48)</f>
        <v/>
      </c>
      <c r="S49" s="120">
        <f>SUM(S14:S48)</f>
        <v/>
      </c>
      <c r="T49" s="121">
        <f>SUM(T30:T43)</f>
        <v/>
      </c>
      <c r="U49" s="144">
        <f>MIN(U48,0)</f>
        <v/>
      </c>
      <c r="V49" s="351">
        <f>SUM(V14:V48)</f>
        <v/>
      </c>
      <c r="W49" s="351">
        <f>SUM(W14:W48)</f>
        <v/>
      </c>
      <c r="X49" s="351" t="n"/>
      <c r="Y49" s="351" t="n"/>
      <c r="Z49" s="351" t="n"/>
      <c r="AA49" s="351" t="n"/>
      <c r="AB49" s="351" t="n"/>
      <c r="AC49" s="351" t="n"/>
      <c r="AD49" s="351" t="n"/>
      <c r="AE49" s="351" t="n"/>
      <c r="AF49" s="351" t="n"/>
    </row>
    <row r="50" ht="24" customHeight="1" s="348">
      <c r="A50" s="351" t="n"/>
      <c r="B50" s="351" t="n"/>
      <c r="C50" s="6" t="n"/>
      <c r="D50" s="6" t="n"/>
      <c r="E50" s="6" t="n"/>
      <c r="F50" s="6" t="n"/>
      <c r="G50" s="6" t="n"/>
      <c r="H50" s="336" t="n"/>
      <c r="I50" s="351" t="n"/>
      <c r="J50" s="336" t="n"/>
      <c r="K50" s="336" t="n"/>
      <c r="L50" s="336" t="n"/>
      <c r="M50" s="28" t="n"/>
      <c r="N50" s="28" t="n"/>
      <c r="O50" s="28" t="n"/>
      <c r="P50" s="241" t="inlineStr">
        <is>
          <t>Days Worked</t>
        </is>
      </c>
      <c r="Q50" s="29">
        <f>SUM(--(SUM(I14:I15)&gt;0),--(SUM(I16:I17)&gt;0),--(SUM(I18:I19)&gt;0),--(SUM(I20:I21)&gt;0),--(SUM(I22:I23)&gt;0),--(SUM(I24:I25)&gt;0),--(SUM(I26:I27)&gt;0),--(SUM(I30:I31)&gt;0),--(SUM(I32:I33)&gt;0),--(SUM(I34:I35)&gt;0),--(SUM(I36:I37)&gt;0),--(SUM(I38:I39)&gt;0),--(SUM(I40:I41)&gt;0),--(SUM(I42:I43)&gt;0),--(SUM(I45:I46)&gt;0),--(SUM(I47:I48)&gt;0))</f>
        <v/>
      </c>
      <c r="R50" s="28" t="n"/>
      <c r="S50" s="28" t="n"/>
      <c r="T50" s="28" t="n"/>
      <c r="U50" s="144" t="n"/>
      <c r="V50" s="351" t="n"/>
      <c r="W50" s="351" t="n"/>
      <c r="X50" s="351" t="n"/>
      <c r="Y50" s="351" t="n"/>
      <c r="Z50" s="351" t="n"/>
      <c r="AA50" s="351" t="n"/>
      <c r="AB50" s="351" t="n"/>
      <c r="AC50" s="351" t="n"/>
      <c r="AD50" s="351" t="n"/>
      <c r="AE50" s="351" t="n"/>
      <c r="AF50" s="351" t="n"/>
    </row>
    <row r="51" ht="24" customHeight="1" s="348">
      <c r="A51" s="351" t="n"/>
      <c r="B51" s="351" t="n"/>
      <c r="C51" s="345" t="n"/>
      <c r="D51" s="362" t="n"/>
      <c r="E51" s="362" t="n"/>
      <c r="F51" s="334" t="n"/>
      <c r="G51" s="362" t="n"/>
      <c r="H51" s="336" t="n"/>
      <c r="I51" s="351" t="n"/>
      <c r="J51" s="336" t="n"/>
      <c r="K51" s="336" t="n"/>
      <c r="L51" s="336" t="n"/>
      <c r="M51" s="236" t="n"/>
      <c r="N51" s="236" t="n"/>
      <c r="O51" s="236" t="n"/>
      <c r="P51" s="236" t="n"/>
      <c r="Q51" s="236" t="n"/>
      <c r="R51" s="236" t="n"/>
      <c r="S51" s="236" t="n"/>
      <c r="T51" s="236" t="n"/>
      <c r="U51" s="144" t="n"/>
      <c r="V51" s="351" t="n"/>
      <c r="W51" s="351" t="n"/>
      <c r="X51" s="351" t="n"/>
      <c r="Y51" s="351" t="n"/>
      <c r="Z51" s="351" t="n"/>
      <c r="AA51" s="351" t="n"/>
      <c r="AB51" s="351" t="n"/>
      <c r="AC51" s="351" t="n"/>
      <c r="AD51" s="351" t="n"/>
      <c r="AE51" s="351" t="n"/>
      <c r="AF51" s="351" t="n"/>
    </row>
    <row r="52">
      <c r="A52" s="351" t="n"/>
      <c r="B52" s="351" t="n"/>
      <c r="C52" s="329" t="inlineStr">
        <is>
          <t>Employee Signature</t>
        </is>
      </c>
      <c r="D52" s="363" t="n"/>
      <c r="E52" s="363" t="n"/>
      <c r="F52" s="329" t="inlineStr">
        <is>
          <t>Date</t>
        </is>
      </c>
      <c r="G52" s="363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351" t="n"/>
      <c r="V52" s="351" t="n"/>
      <c r="W52" s="351" t="n"/>
      <c r="X52" s="351" t="n"/>
      <c r="Y52" s="351" t="n"/>
      <c r="Z52" s="351" t="n"/>
      <c r="AA52" s="351" t="n"/>
      <c r="AB52" s="351" t="n"/>
      <c r="AC52" s="351" t="n"/>
      <c r="AD52" s="351" t="n"/>
      <c r="AE52" s="351" t="n"/>
      <c r="AF52" s="351" t="n"/>
    </row>
    <row r="53" ht="26.25" customHeight="1" s="348">
      <c r="A53" s="351" t="n"/>
      <c r="B53" s="351" t="n"/>
      <c r="C53" s="345" t="n"/>
      <c r="D53" s="362" t="n"/>
      <c r="E53" s="362" t="n"/>
      <c r="F53" s="331" t="n"/>
      <c r="G53" s="362" t="n"/>
      <c r="H53" s="6" t="n"/>
      <c r="I53" s="6" t="n"/>
      <c r="J53" s="6" t="n"/>
      <c r="K53" s="6" t="n"/>
      <c r="L53" s="6" t="n"/>
      <c r="M53" s="6" t="n"/>
      <c r="N53" s="237" t="n"/>
      <c r="O53" s="238" t="n"/>
      <c r="P53" s="346" t="n"/>
      <c r="Q53" s="351" t="n"/>
      <c r="R53" s="351" t="n"/>
      <c r="S53" s="351" t="n"/>
      <c r="T53" s="351" t="n"/>
      <c r="U53" s="351" t="n"/>
      <c r="V53" s="351" t="n"/>
      <c r="W53" s="351" t="n"/>
      <c r="X53" s="351" t="n"/>
      <c r="Y53" s="351" t="n"/>
      <c r="Z53" s="351" t="n"/>
      <c r="AA53" s="351" t="n"/>
      <c r="AB53" s="351" t="n"/>
      <c r="AC53" s="351" t="n"/>
      <c r="AD53" s="351" t="n"/>
      <c r="AE53" s="351" t="n"/>
      <c r="AF53" s="351" t="n"/>
    </row>
    <row r="54">
      <c r="A54" s="351" t="n"/>
      <c r="B54" s="351" t="n"/>
      <c r="C54" s="329" t="inlineStr">
        <is>
          <t>Manager Signature</t>
        </is>
      </c>
      <c r="D54" s="363" t="n"/>
      <c r="E54" s="363" t="n"/>
      <c r="F54" s="329" t="inlineStr">
        <is>
          <t>Date</t>
        </is>
      </c>
      <c r="G54" s="363" t="n"/>
      <c r="H54" s="6" t="n"/>
      <c r="I54" s="239" t="inlineStr">
        <is>
          <t>{42}</t>
        </is>
      </c>
      <c r="J54" s="239" t="n"/>
      <c r="K54" s="239" t="n"/>
      <c r="L54" s="239" t="n"/>
      <c r="M54" s="6" t="n"/>
      <c r="N54" s="6" t="n"/>
      <c r="O54" s="6" t="n"/>
      <c r="P54" s="6" t="n"/>
      <c r="Q54" s="6" t="n"/>
      <c r="R54" s="6" t="n"/>
      <c r="S54" s="6" t="n"/>
      <c r="T54" s="6" t="n"/>
      <c r="U54" s="351" t="n"/>
      <c r="V54" s="351" t="n"/>
      <c r="W54" s="351" t="n"/>
      <c r="X54" s="351" t="n"/>
      <c r="Y54" s="351" t="n"/>
      <c r="Z54" s="351" t="n"/>
      <c r="AA54" s="351" t="n"/>
      <c r="AB54" s="351" t="n"/>
      <c r="AC54" s="351" t="n"/>
      <c r="AD54" s="351" t="n"/>
      <c r="AE54" s="351" t="n"/>
      <c r="AF54" s="351" t="n"/>
    </row>
    <row r="55">
      <c r="A55" s="351" t="n"/>
      <c r="B55" s="351" t="n"/>
      <c r="C55" s="240" t="n"/>
      <c r="D55" s="240" t="n"/>
      <c r="E55" s="240" t="n"/>
      <c r="F55" s="240" t="n"/>
      <c r="G55" s="240" t="n"/>
      <c r="H55" s="240" t="n"/>
      <c r="I55" s="240" t="n"/>
      <c r="J55" s="240" t="n"/>
      <c r="K55" s="240" t="n"/>
      <c r="L55" s="240" t="n"/>
      <c r="M55" s="240" t="n"/>
      <c r="N55" s="240" t="n"/>
      <c r="O55" s="240" t="n"/>
      <c r="P55" s="240" t="n"/>
      <c r="Q55" s="240" t="n"/>
      <c r="R55" s="240" t="n"/>
      <c r="S55" s="240" t="n"/>
      <c r="T55" s="240" t="n"/>
      <c r="U55" s="351" t="n"/>
      <c r="V55" s="351" t="n"/>
      <c r="W55" s="351" t="n"/>
      <c r="X55" s="351" t="n"/>
      <c r="Y55" s="351" t="n"/>
      <c r="Z55" s="351" t="n"/>
      <c r="AA55" s="351" t="n"/>
      <c r="AB55" s="351" t="n"/>
      <c r="AC55" s="351" t="n"/>
      <c r="AD55" s="351" t="n"/>
      <c r="AE55" s="351" t="n"/>
      <c r="AF55" s="35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45"/>
  <mergeCells count="33">
    <mergeCell ref="C54:E54"/>
    <mergeCell ref="V2:W2"/>
    <mergeCell ref="C8:F8"/>
    <mergeCell ref="F54:G54"/>
    <mergeCell ref="H10:I10"/>
    <mergeCell ref="C7:F7"/>
    <mergeCell ref="K5:L5"/>
    <mergeCell ref="M5:N5"/>
    <mergeCell ref="H50:I50"/>
    <mergeCell ref="C51:E51"/>
    <mergeCell ref="A1:T1"/>
    <mergeCell ref="C52:E52"/>
    <mergeCell ref="V3:AB3"/>
    <mergeCell ref="F51:G51"/>
    <mergeCell ref="M10:N10"/>
    <mergeCell ref="H51:I51"/>
    <mergeCell ref="C6:F6"/>
    <mergeCell ref="C5:F5"/>
    <mergeCell ref="M7:N7"/>
    <mergeCell ref="M6:N6"/>
    <mergeCell ref="C53:E53"/>
    <mergeCell ref="H7:I7"/>
    <mergeCell ref="H28:I28"/>
    <mergeCell ref="C10:F10"/>
    <mergeCell ref="M8:N8"/>
    <mergeCell ref="F52:G52"/>
    <mergeCell ref="P53:T53"/>
    <mergeCell ref="AA2:AB2"/>
    <mergeCell ref="K10:L10"/>
    <mergeCell ref="H5:I5"/>
    <mergeCell ref="K4:L4"/>
    <mergeCell ref="M4:N4"/>
    <mergeCell ref="F53:G53"/>
  </mergeCells>
  <dataValidations count="5">
    <dataValidation sqref="A14:A48" showDropDown="0" showInputMessage="0" showErrorMessage="0" allowBlank="1" type="list">
      <formula1>"On Day,Off Day,Sick,Absent,Holiday,Annual Leave"</formula1>
    </dataValidation>
    <dataValidation sqref="B14:B48" showDropDown="0" showInputMessage="0" showErrorMessage="0" allowBlank="1" type="list">
      <formula1>"Holiday Double,Phagwah,Good Friday,Easter Monday,Labour Day,Christmas,Eid ul Azha"</formula1>
    </dataValidation>
    <dataValidation sqref="J14:J48" showDropDown="0" showInputMessage="0" showErrorMessage="0" allowBlank="1" type="list">
      <formula1>_xlfn._LONGTEXT("Unico,Unico-2,Unico-42,Unico-44,Unico-46,Unico-47,Unico-48,Unico-49,Globe,Globe-12,Hebrews,Romans-2,Beacon,Numbers,Zebra-24,Sunrise,Sunrise-1,Sunflower 6,Sunset 12,Ripple,Neptune P1,Neptune P2,Neptune P3,Neptune P4,Neptune P5,Neptune P6,Neptune P7,Rainbow"," 1,Rainbow 2,Citadel,Sunset 11,Autumn,Autumn-2,Miracle,Miracle 1,Canteen,Guard Hut")</formula1>
    </dataValidation>
    <dataValidation sqref="O7" showDropDown="0" showInputMessage="0" showErrorMessage="0" allowBlank="1" type="list">
      <formula1>"Caricom,EU,UN,DMC,ARU,Head Office,Canteen"</formula1>
    </dataValidation>
    <dataValidation sqref="O6" showDropDown="0" showInputMessage="0" showErrorMessage="0" allowBlank="1" type="list">
      <formula1>"Unarmed,Armed"</formula1>
    </dataValidation>
  </dataValidations>
  <printOptions horizontalCentered="1"/>
  <pageMargins left="0.5" right="0.5" top="0.5" bottom="1" header="0.5" footer="0.5"/>
  <pageSetup orientation="portrait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AL55"/>
  <sheetViews>
    <sheetView topLeftCell="A6" workbookViewId="0">
      <selection activeCell="C52" sqref="C52:E52"/>
    </sheetView>
  </sheetViews>
  <sheetFormatPr baseColWidth="8" defaultRowHeight="13.5"/>
  <cols>
    <col width="12.28515625" customWidth="1" style="348" min="1" max="1"/>
    <col width="15.140625" customWidth="1" style="348" min="2" max="2"/>
    <col width="12.42578125" customWidth="1" style="348" min="3" max="3"/>
    <col width="9.28515625" customWidth="1" style="348" min="4" max="4"/>
    <col hidden="1" width="9.28515625" customWidth="1" style="348" min="5" max="5"/>
    <col hidden="1" width="2" customWidth="1" style="348" min="6" max="6"/>
    <col hidden="1" width="12.5703125" customWidth="1" style="348" min="7" max="7"/>
    <col width="9.28515625" customWidth="1" style="348" min="8" max="8"/>
    <col width="6.5703125" customWidth="1" style="348" min="9" max="9"/>
    <col width="10.140625" customWidth="1" style="348" min="10" max="10"/>
    <col width="15.28515625" customWidth="1" style="348" min="11" max="11"/>
    <col width="10.5703125" customWidth="1" style="348" min="12" max="12"/>
    <col width="11" customWidth="1" style="348" min="13" max="13"/>
    <col width="9.85546875" customWidth="1" style="348" min="14" max="14"/>
    <col width="11.140625" customWidth="1" style="348" min="15" max="15"/>
    <col width="9.85546875" customWidth="1" style="348" min="16" max="16"/>
    <col width="10.28515625" customWidth="1" style="348" min="17" max="17"/>
    <col width="8.85546875" customWidth="1" style="348" min="18" max="19"/>
    <col width="45.28515625" customWidth="1" style="348" min="20" max="20"/>
    <col width="9.140625" customWidth="1" style="348" min="21" max="21"/>
    <col width="3.140625" customWidth="1" style="348" min="22" max="29"/>
    <col width="10.28515625" customWidth="1" style="348" min="30" max="30"/>
  </cols>
  <sheetData>
    <row r="1" ht="32.25" customFormat="1" customHeight="1" s="1" thickBot="1">
      <c r="A1" s="332" t="n"/>
      <c r="B1" s="354" t="n"/>
      <c r="C1" s="354" t="n"/>
      <c r="D1" s="354" t="n"/>
      <c r="E1" s="354" t="n"/>
      <c r="F1" s="354" t="n"/>
      <c r="G1" s="354" t="n"/>
      <c r="H1" s="354" t="n"/>
      <c r="I1" s="354" t="n"/>
      <c r="J1" s="354" t="n"/>
      <c r="K1" s="354" t="n"/>
      <c r="L1" s="354" t="n"/>
      <c r="M1" s="354" t="n"/>
      <c r="N1" s="354" t="n"/>
      <c r="O1" s="354" t="n"/>
      <c r="P1" s="354" t="n"/>
      <c r="Q1" s="354" t="n"/>
      <c r="R1" s="354" t="n"/>
      <c r="S1" s="354" t="n"/>
      <c r="T1" s="355" t="n"/>
      <c r="U1" s="351" t="n"/>
      <c r="V1" s="351" t="n"/>
      <c r="W1" s="351" t="n"/>
      <c r="X1" s="351" t="n"/>
      <c r="Y1" s="351" t="n"/>
      <c r="Z1" s="351" t="n"/>
      <c r="AA1" s="351" t="n"/>
      <c r="AB1" s="351" t="n"/>
      <c r="AC1" s="351" t="n"/>
      <c r="AD1" s="126" t="n"/>
      <c r="AE1" s="351" t="n"/>
      <c r="AF1" s="351" t="n"/>
    </row>
    <row r="2" ht="15" customFormat="1" customHeight="1" s="1">
      <c r="A2" s="351" t="n"/>
      <c r="B2" s="351" t="n"/>
      <c r="C2" s="127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128" t="n"/>
      <c r="U2" s="351" t="n"/>
      <c r="V2" s="343" t="n">
        <v>2025</v>
      </c>
      <c r="W2" s="356" t="n"/>
      <c r="X2" s="351" t="n"/>
      <c r="Y2" s="351" t="n"/>
      <c r="Z2" s="129" t="inlineStr">
        <is>
          <t>Month:</t>
        </is>
      </c>
      <c r="AA2" s="343" t="n">
        <v>3</v>
      </c>
      <c r="AB2" s="356" t="n"/>
      <c r="AC2" s="351" t="n"/>
      <c r="AD2" s="351" t="n"/>
      <c r="AE2" s="351" t="n"/>
      <c r="AF2" s="351" t="n"/>
    </row>
    <row r="3" ht="15.6" customHeight="1" s="348" thickBot="1">
      <c r="A3" s="351" t="n"/>
      <c r="B3" s="351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351" t="n"/>
      <c r="V3" s="333">
        <f>DATE(V2,AA2,1)</f>
        <v/>
      </c>
      <c r="W3" s="357" t="n"/>
      <c r="X3" s="357" t="n"/>
      <c r="Y3" s="357" t="n"/>
      <c r="Z3" s="357" t="n"/>
      <c r="AA3" s="357" t="n"/>
      <c r="AB3" s="358" t="n"/>
      <c r="AC3" s="351" t="n"/>
      <c r="AD3" s="351" t="n"/>
      <c r="AE3" s="351" t="n"/>
      <c r="AF3" s="249" t="n"/>
    </row>
    <row r="4" ht="21" customHeight="1" s="348" thickBot="1">
      <c r="A4" s="351" t="n"/>
      <c r="B4" s="351" t="n"/>
      <c r="C4" s="25" t="inlineStr">
        <is>
          <t>Federal Manangement Systems</t>
        </is>
      </c>
      <c r="D4" s="25" t="n"/>
      <c r="E4" s="25" t="n"/>
      <c r="F4" s="25" t="n"/>
      <c r="G4" s="25" t="n"/>
      <c r="H4" s="6" t="n"/>
      <c r="I4" s="6" t="n"/>
      <c r="J4" s="6" t="n"/>
      <c r="K4" s="330" t="inlineStr">
        <is>
          <t>Employee Number:</t>
        </is>
      </c>
      <c r="L4" s="351" t="n"/>
      <c r="M4" s="342" t="inlineStr">
        <is>
          <t>4176</t>
        </is>
      </c>
      <c r="N4" s="355" t="n"/>
      <c r="O4" s="6" t="n"/>
      <c r="P4" s="6" t="n"/>
      <c r="Q4" s="6" t="n"/>
      <c r="R4" s="6" t="n"/>
      <c r="S4" s="6" t="n"/>
      <c r="T4" s="6" t="n"/>
      <c r="U4" s="351" t="n"/>
      <c r="V4" s="130" t="inlineStr">
        <is>
          <t>Su</t>
        </is>
      </c>
      <c r="W4" s="131" t="inlineStr">
        <is>
          <t>M</t>
        </is>
      </c>
      <c r="X4" s="131" t="inlineStr">
        <is>
          <t>Tu</t>
        </is>
      </c>
      <c r="Y4" s="131" t="inlineStr">
        <is>
          <t>W</t>
        </is>
      </c>
      <c r="Z4" s="131" t="inlineStr">
        <is>
          <t>Th</t>
        </is>
      </c>
      <c r="AA4" s="131" t="inlineStr">
        <is>
          <t>F</t>
        </is>
      </c>
      <c r="AB4" s="132" t="inlineStr">
        <is>
          <t>Sa</t>
        </is>
      </c>
      <c r="AC4" s="351" t="n"/>
      <c r="AD4" s="133" t="inlineStr">
        <is>
          <t>Overtime Options</t>
        </is>
      </c>
      <c r="AE4" s="351" t="n"/>
      <c r="AF4" s="351" t="n"/>
      <c r="AJ4" s="257" t="n"/>
    </row>
    <row r="5" ht="14.1" customHeight="1" s="348" thickBot="1">
      <c r="A5" s="351" t="n"/>
      <c r="B5" s="351" t="n"/>
      <c r="C5" s="337" t="n"/>
      <c r="D5" s="351" t="n"/>
      <c r="E5" s="351" t="n"/>
      <c r="F5" s="351" t="n"/>
      <c r="G5" s="6" t="n"/>
      <c r="H5" s="340" t="n"/>
      <c r="I5" s="351" t="n"/>
      <c r="J5" s="340" t="n"/>
      <c r="K5" s="344" t="inlineStr">
        <is>
          <t>Employee Name:</t>
        </is>
      </c>
      <c r="L5" s="359" t="n"/>
      <c r="M5" s="342" t="inlineStr">
        <is>
          <t>Gordon, Kim Natasha</t>
        </is>
      </c>
      <c r="N5" s="355" t="n"/>
      <c r="O5" s="337" t="n"/>
      <c r="P5" s="337" t="n"/>
      <c r="Q5" s="337" t="n"/>
      <c r="R5" s="337" t="n"/>
      <c r="S5" s="337" t="n"/>
      <c r="T5" s="337" t="n"/>
      <c r="U5" s="351" t="n"/>
      <c r="V5" s="263">
        <f>IF(MONTH($V$3)&lt;&gt;MONTH($V$3-WEEKDAY($V$3,1)+(ROW(V5)-ROW($V$5))*7+(COLUMN(V5)-COLUMN($V$5)+1)),"",$V$3-WEEKDAY($V$3,1)+(ROW(V5)-ROW($V$5))*7+(COLUMN(V5)-COLUMN($V$5)+1))</f>
        <v/>
      </c>
      <c r="W5" s="263">
        <f>IF(MONTH($V$3)&lt;&gt;MONTH($V$3-WEEKDAY($V$3,1)+(ROW(W5)-ROW($V$5))*7+(COLUMN(W5)-COLUMN($V$5)+1)),"",$V$3-WEEKDAY($V$3,1)+(ROW(W5)-ROW($V$5))*7+(COLUMN(W5)-COLUMN($V$5)+1))</f>
        <v/>
      </c>
      <c r="X5" s="263">
        <f>IF(MONTH($V$3)&lt;&gt;MONTH($V$3-WEEKDAY($V$3,1)+(ROW(X5)-ROW($V$5))*7+(COLUMN(X5)-COLUMN($V$5)+1)),"",$V$3-WEEKDAY($V$3,1)+(ROW(X5)-ROW($V$5))*7+(COLUMN(X5)-COLUMN($V$5)+1))</f>
        <v/>
      </c>
      <c r="Y5" s="263">
        <f>IF(MONTH($V$3)&lt;&gt;MONTH($V$3-WEEKDAY($V$3,1)+(ROW(Y5)-ROW($V$5))*7+(COLUMN(Y5)-COLUMN($V$5)+1)),"",$V$3-WEEKDAY($V$3,1)+(ROW(Y5)-ROW($V$5))*7+(COLUMN(Y5)-COLUMN($V$5)+1))</f>
        <v/>
      </c>
      <c r="Z5" s="263">
        <f>IF(MONTH($V$3)&lt;&gt;MONTH($V$3-WEEKDAY($V$3,1)+(ROW(Z5)-ROW($V$5))*7+(COLUMN(Z5)-COLUMN($V$5)+1)),"",$V$3-WEEKDAY($V$3,1)+(ROW(Z5)-ROW($V$5))*7+(COLUMN(Z5)-COLUMN($V$5)+1))</f>
        <v/>
      </c>
      <c r="AA5" s="263">
        <f>IF(MONTH($V$3)&lt;&gt;MONTH($V$3-WEEKDAY($V$3,1)+(ROW(AA5)-ROW($V$5))*7+(COLUMN(AA5)-COLUMN($V$5)+1)),"",$V$3-WEEKDAY($V$3,1)+(ROW(AA5)-ROW($V$5))*7+(COLUMN(AA5)-COLUMN($V$5)+1))</f>
        <v/>
      </c>
      <c r="AB5" s="263">
        <f>IF(MONTH($V$3)&lt;&gt;MONTH($V$3-WEEKDAY($V$3,1)+(ROW(AB5)-ROW($V$5))*7+(COLUMN(AB5)-COLUMN($V$5)+1)),"",$V$3-WEEKDAY($V$3,1)+(ROW(AB5)-ROW($V$5))*7+(COLUMN(AB5)-COLUMN($V$5)+1))</f>
        <v/>
      </c>
      <c r="AC5" s="351" t="n"/>
      <c r="AD5" s="351" t="n"/>
      <c r="AE5" s="3" t="b">
        <v>1</v>
      </c>
      <c r="AF5" s="258" t="n"/>
      <c r="AJ5" s="350" t="n"/>
      <c r="AK5" s="350" t="n"/>
      <c r="AL5" s="350" t="n"/>
    </row>
    <row r="6" ht="14.1" customHeight="1" s="348" thickBot="1">
      <c r="A6" s="351" t="n"/>
      <c r="B6" s="351" t="n"/>
      <c r="C6" s="337" t="inlineStr">
        <is>
          <t xml:space="preserve">120 Peter Rose St </t>
        </is>
      </c>
      <c r="D6" s="351" t="n"/>
      <c r="E6" s="351" t="n"/>
      <c r="F6" s="351" t="n"/>
      <c r="G6" s="6" t="n"/>
      <c r="H6" s="6" t="n"/>
      <c r="I6" s="6" t="n"/>
      <c r="J6" s="6" t="n"/>
      <c r="K6" s="6" t="n"/>
      <c r="L6" s="6" t="n"/>
      <c r="M6" s="339" t="inlineStr">
        <is>
          <t>Armed or unarmed</t>
        </is>
      </c>
      <c r="N6" s="360" t="n"/>
      <c r="O6" s="135" t="inlineStr">
        <is>
          <t>Unarmed</t>
        </is>
      </c>
      <c r="P6" s="6" t="n"/>
      <c r="Q6" s="6" t="n"/>
      <c r="R6" s="6" t="n"/>
      <c r="S6" s="6" t="n"/>
      <c r="T6" s="6" t="n"/>
      <c r="U6" s="351" t="n"/>
      <c r="V6" s="263">
        <f>IF(MONTH($V$3)&lt;&gt;MONTH($V$3-WEEKDAY($V$3,1)+(ROW(V6)-ROW($V$5))*7+(COLUMN(V6)-COLUMN($V$5)+1)),"",$V$3-WEEKDAY($V$3,1)+(ROW(V6)-ROW($V$5))*7+(COLUMN(V6)-COLUMN($V$5)+1))</f>
        <v/>
      </c>
      <c r="W6" s="263">
        <f>IF(MONTH($V$3)&lt;&gt;MONTH($V$3-WEEKDAY($V$3,1)+(ROW(W6)-ROW($V$5))*7+(COLUMN(W6)-COLUMN($V$5)+1)),"",$V$3-WEEKDAY($V$3,1)+(ROW(W6)-ROW($V$5))*7+(COLUMN(W6)-COLUMN($V$5)+1))</f>
        <v/>
      </c>
      <c r="X6" s="263">
        <f>IF(MONTH($V$3)&lt;&gt;MONTH($V$3-WEEKDAY($V$3,1)+(ROW(X6)-ROW($V$5))*7+(COLUMN(X6)-COLUMN($V$5)+1)),"",$V$3-WEEKDAY($V$3,1)+(ROW(X6)-ROW($V$5))*7+(COLUMN(X6)-COLUMN($V$5)+1))</f>
        <v/>
      </c>
      <c r="Y6" s="263">
        <f>IF(MONTH($V$3)&lt;&gt;MONTH($V$3-WEEKDAY($V$3,1)+(ROW(Y6)-ROW($V$5))*7+(COLUMN(Y6)-COLUMN($V$5)+1)),"",$V$3-WEEKDAY($V$3,1)+(ROW(Y6)-ROW($V$5))*7+(COLUMN(Y6)-COLUMN($V$5)+1))</f>
        <v/>
      </c>
      <c r="Z6" s="263">
        <f>IF(MONTH($V$3)&lt;&gt;MONTH($V$3-WEEKDAY($V$3,1)+(ROW(Z6)-ROW($V$5))*7+(COLUMN(Z6)-COLUMN($V$5)+1)),"",$V$3-WEEKDAY($V$3,1)+(ROW(Z6)-ROW($V$5))*7+(COLUMN(Z6)-COLUMN($V$5)+1))</f>
        <v/>
      </c>
      <c r="AA6" s="263">
        <f>IF(MONTH($V$3)&lt;&gt;MONTH($V$3-WEEKDAY($V$3,1)+(ROW(AA6)-ROW($V$5))*7+(COLUMN(AA6)-COLUMN($V$5)+1)),"",$V$3-WEEKDAY($V$3,1)+(ROW(AA6)-ROW($V$5))*7+(COLUMN(AA6)-COLUMN($V$5)+1))</f>
        <v/>
      </c>
      <c r="AB6" s="263">
        <f>IF(MONTH($V$3)&lt;&gt;MONTH($V$3-WEEKDAY($V$3,1)+(ROW(AB6)-ROW($V$5))*7+(COLUMN(AB6)-COLUMN($V$5)+1)),"",$V$3-WEEKDAY($V$3,1)+(ROW(AB6)-ROW($V$5))*7+(COLUMN(AB6)-COLUMN($V$5)+1))</f>
        <v/>
      </c>
      <c r="AC6" s="351" t="n"/>
      <c r="AD6" s="136" t="inlineStr">
        <is>
          <t>After:</t>
        </is>
      </c>
      <c r="AE6" s="264" t="n">
        <v>8</v>
      </c>
      <c r="AF6" s="258" t="n"/>
      <c r="AJ6" s="350" t="n"/>
      <c r="AL6" s="251" t="n"/>
    </row>
    <row r="7" ht="14.1" customHeight="1" s="348" thickBot="1">
      <c r="A7" s="351" t="n"/>
      <c r="B7" s="351" t="n"/>
      <c r="C7" s="337" t="inlineStr">
        <is>
          <t>Queenstown</t>
        </is>
      </c>
      <c r="D7" s="351" t="n"/>
      <c r="E7" s="351" t="n"/>
      <c r="F7" s="351" t="n"/>
      <c r="G7" s="6" t="n"/>
      <c r="H7" s="340" t="n"/>
      <c r="I7" s="351" t="n"/>
      <c r="J7" s="340" t="n"/>
      <c r="K7" s="340" t="n"/>
      <c r="L7" s="340" t="n"/>
      <c r="M7" s="338" t="inlineStr">
        <is>
          <t>Agency</t>
        </is>
      </c>
      <c r="N7" s="361" t="n"/>
      <c r="O7" s="7" t="inlineStr">
        <is>
          <t>Caricom</t>
        </is>
      </c>
      <c r="P7" s="6" t="n"/>
      <c r="Q7" s="6" t="n"/>
      <c r="R7" s="6" t="n"/>
      <c r="S7" s="6" t="n"/>
      <c r="T7" s="6" t="n"/>
      <c r="U7" s="351" t="n"/>
      <c r="V7" s="263">
        <f>IF(MONTH($V$3)&lt;&gt;MONTH($V$3-WEEKDAY($V$3,1)+(ROW(V7)-ROW($V$5))*7+(COLUMN(V7)-COLUMN($V$5)+1)),"",$V$3-WEEKDAY($V$3,1)+(ROW(V7)-ROW($V$5))*7+(COLUMN(V7)-COLUMN($V$5)+1))</f>
        <v/>
      </c>
      <c r="W7" s="263">
        <f>IF(MONTH($V$3)&lt;&gt;MONTH($V$3-WEEKDAY($V$3,1)+(ROW(W7)-ROW($V$5))*7+(COLUMN(W7)-COLUMN($V$5)+1)),"",$V$3-WEEKDAY($V$3,1)+(ROW(W7)-ROW($V$5))*7+(COLUMN(W7)-COLUMN($V$5)+1))</f>
        <v/>
      </c>
      <c r="X7" s="263">
        <f>IF(MONTH($V$3)&lt;&gt;MONTH($V$3-WEEKDAY($V$3,1)+(ROW(X7)-ROW($V$5))*7+(COLUMN(X7)-COLUMN($V$5)+1)),"",$V$3-WEEKDAY($V$3,1)+(ROW(X7)-ROW($V$5))*7+(COLUMN(X7)-COLUMN($V$5)+1))</f>
        <v/>
      </c>
      <c r="Y7" s="263">
        <f>IF(MONTH($V$3)&lt;&gt;MONTH($V$3-WEEKDAY($V$3,1)+(ROW(Y7)-ROW($V$5))*7+(COLUMN(Y7)-COLUMN($V$5)+1)),"",$V$3-WEEKDAY($V$3,1)+(ROW(Y7)-ROW($V$5))*7+(COLUMN(Y7)-COLUMN($V$5)+1))</f>
        <v/>
      </c>
      <c r="Z7" s="263">
        <f>IF(MONTH($V$3)&lt;&gt;MONTH($V$3-WEEKDAY($V$3,1)+(ROW(Z7)-ROW($V$5))*7+(COLUMN(Z7)-COLUMN($V$5)+1)),"",$V$3-WEEKDAY($V$3,1)+(ROW(Z7)-ROW($V$5))*7+(COLUMN(Z7)-COLUMN($V$5)+1))</f>
        <v/>
      </c>
      <c r="AA7" s="263">
        <f>IF(MONTH($V$3)&lt;&gt;MONTH($V$3-WEEKDAY($V$3,1)+(ROW(AA7)-ROW($V$5))*7+(COLUMN(AA7)-COLUMN($V$5)+1)),"",$V$3-WEEKDAY($V$3,1)+(ROW(AA7)-ROW($V$5))*7+(COLUMN(AA7)-COLUMN($V$5)+1))</f>
        <v/>
      </c>
      <c r="AB7" s="263">
        <f>IF(MONTH($V$3)&lt;&gt;MONTH($V$3-WEEKDAY($V$3,1)+(ROW(AB7)-ROW($V$5))*7+(COLUMN(AB7)-COLUMN($V$5)+1)),"",$V$3-WEEKDAY($V$3,1)+(ROW(AB7)-ROW($V$5))*7+(COLUMN(AB7)-COLUMN($V$5)+1))</f>
        <v/>
      </c>
      <c r="AC7" s="351" t="n"/>
      <c r="AD7" s="351" t="n"/>
      <c r="AE7" s="351" t="n"/>
      <c r="AF7" s="258" t="n"/>
      <c r="AJ7" s="350" t="n"/>
      <c r="AL7" s="251" t="n"/>
    </row>
    <row r="8">
      <c r="A8" s="351" t="n"/>
      <c r="B8" s="351" t="n"/>
      <c r="C8" s="337" t="inlineStr">
        <is>
          <t>Georgetown, Guyana</t>
        </is>
      </c>
      <c r="D8" s="351" t="n"/>
      <c r="E8" s="351" t="n"/>
      <c r="F8" s="351" t="n"/>
      <c r="G8" s="6" t="n"/>
      <c r="H8" s="6" t="n"/>
      <c r="I8" s="6" t="n"/>
      <c r="J8" s="6" t="n"/>
      <c r="K8" s="6" t="n"/>
      <c r="L8" s="6" t="n"/>
      <c r="M8" s="341" t="n"/>
      <c r="N8" s="351" t="n"/>
      <c r="O8" s="351" t="n"/>
      <c r="P8" s="6" t="n"/>
      <c r="Q8" s="6" t="n"/>
      <c r="R8" s="6" t="n"/>
      <c r="S8" s="6" t="n"/>
      <c r="T8" s="6" t="n"/>
      <c r="U8" s="351" t="n"/>
      <c r="V8" s="263">
        <f>IF(MONTH($V$3)&lt;&gt;MONTH($V$3-WEEKDAY($V$3,1)+(ROW(V8)-ROW($V$5))*7+(COLUMN(V8)-COLUMN($V$5)+1)),"",$V$3-WEEKDAY($V$3,1)+(ROW(V8)-ROW($V$5))*7+(COLUMN(V8)-COLUMN($V$5)+1))</f>
        <v/>
      </c>
      <c r="W8" s="263">
        <f>IF(MONTH($V$3)&lt;&gt;MONTH($V$3-WEEKDAY($V$3,1)+(ROW(W8)-ROW($V$5))*7+(COLUMN(W8)-COLUMN($V$5)+1)),"",$V$3-WEEKDAY($V$3,1)+(ROW(W8)-ROW($V$5))*7+(COLUMN(W8)-COLUMN($V$5)+1))</f>
        <v/>
      </c>
      <c r="X8" s="263">
        <f>IF(MONTH($V$3)&lt;&gt;MONTH($V$3-WEEKDAY($V$3,1)+(ROW(X8)-ROW($V$5))*7+(COLUMN(X8)-COLUMN($V$5)+1)),"",$V$3-WEEKDAY($V$3,1)+(ROW(X8)-ROW($V$5))*7+(COLUMN(X8)-COLUMN($V$5)+1))</f>
        <v/>
      </c>
      <c r="Y8" s="263">
        <f>IF(MONTH($V$3)&lt;&gt;MONTH($V$3-WEEKDAY($V$3,1)+(ROW(Y8)-ROW($V$5))*7+(COLUMN(Y8)-COLUMN($V$5)+1)),"",$V$3-WEEKDAY($V$3,1)+(ROW(Y8)-ROW($V$5))*7+(COLUMN(Y8)-COLUMN($V$5)+1))</f>
        <v/>
      </c>
      <c r="Z8" s="263">
        <f>IF(MONTH($V$3)&lt;&gt;MONTH($V$3-WEEKDAY($V$3,1)+(ROW(Z8)-ROW($V$5))*7+(COLUMN(Z8)-COLUMN($V$5)+1)),"",$V$3-WEEKDAY($V$3,1)+(ROW(Z8)-ROW($V$5))*7+(COLUMN(Z8)-COLUMN($V$5)+1))</f>
        <v/>
      </c>
      <c r="AA8" s="263">
        <f>IF(MONTH($V$3)&lt;&gt;MONTH($V$3-WEEKDAY($V$3,1)+(ROW(AA8)-ROW($V$5))*7+(COLUMN(AA8)-COLUMN($V$5)+1)),"",$V$3-WEEKDAY($V$3,1)+(ROW(AA8)-ROW($V$5))*7+(COLUMN(AA8)-COLUMN($V$5)+1))</f>
        <v/>
      </c>
      <c r="AB8" s="263">
        <f>IF(MONTH($V$3)&lt;&gt;MONTH($V$3-WEEKDAY($V$3,1)+(ROW(AB8)-ROW($V$5))*7+(COLUMN(AB8)-COLUMN($V$5)+1)),"",$V$3-WEEKDAY($V$3,1)+(ROW(AB8)-ROW($V$5))*7+(COLUMN(AB8)-COLUMN($V$5)+1))</f>
        <v/>
      </c>
      <c r="AC8" s="351" t="n"/>
      <c r="AD8" s="351" t="n"/>
      <c r="AE8" s="3" t="b">
        <v>1</v>
      </c>
      <c r="AF8" s="258" t="n"/>
      <c r="AJ8" s="350" t="n"/>
      <c r="AL8" s="251" t="n"/>
    </row>
    <row r="9">
      <c r="A9" s="351" t="n"/>
      <c r="B9" s="351" t="n"/>
      <c r="C9" s="337" t="n"/>
      <c r="D9" s="337" t="n"/>
      <c r="E9" s="337" t="n"/>
      <c r="F9" s="337" t="n"/>
      <c r="G9" s="6" t="n"/>
      <c r="H9" s="6" t="n"/>
      <c r="I9" s="6" t="n"/>
      <c r="J9" s="6" t="n"/>
      <c r="K9" s="6" t="n"/>
      <c r="L9" s="6" t="n"/>
      <c r="M9" s="137" t="n"/>
      <c r="N9" s="137" t="n"/>
      <c r="O9" s="6" t="n"/>
      <c r="P9" s="6" t="n"/>
      <c r="Q9" s="6" t="n"/>
      <c r="R9" s="6" t="n"/>
      <c r="S9" s="6" t="n"/>
      <c r="T9" s="6" t="n"/>
      <c r="U9" s="351" t="n"/>
      <c r="V9" s="265" t="n"/>
      <c r="W9" s="265" t="n"/>
      <c r="X9" s="265" t="n"/>
      <c r="Y9" s="265" t="n"/>
      <c r="Z9" s="265" t="n"/>
      <c r="AA9" s="265" t="n"/>
      <c r="AB9" s="265" t="n"/>
      <c r="AC9" s="351" t="n"/>
      <c r="AD9" s="351" t="n"/>
      <c r="AE9" s="3" t="n"/>
      <c r="AF9" s="351" t="n"/>
      <c r="AJ9" s="350" t="n"/>
      <c r="AL9" s="251" t="n"/>
    </row>
    <row r="10">
      <c r="A10" s="351" t="n"/>
      <c r="B10" s="351" t="n"/>
      <c r="C10" s="337" t="inlineStr">
        <is>
          <t>592-223-7560</t>
        </is>
      </c>
      <c r="D10" s="351" t="n"/>
      <c r="E10" s="351" t="n"/>
      <c r="F10" s="351" t="n"/>
      <c r="G10" s="6" t="n"/>
      <c r="H10" s="340" t="n"/>
      <c r="I10" s="351" t="n"/>
      <c r="J10" s="340" t="n"/>
      <c r="K10" s="330" t="inlineStr">
        <is>
          <t>Week Starting:</t>
        </is>
      </c>
      <c r="L10" s="351" t="n"/>
      <c r="M10" s="335" t="n">
        <v>45977</v>
      </c>
      <c r="N10" s="362" t="n"/>
      <c r="O10" s="6" t="n"/>
      <c r="P10" s="6" t="n"/>
      <c r="Q10" s="6" t="n"/>
      <c r="R10" s="6" t="n"/>
      <c r="S10" s="6" t="n"/>
      <c r="T10" s="138" t="inlineStr">
        <is>
          <t>[42]</t>
        </is>
      </c>
      <c r="U10" s="351" t="n"/>
      <c r="V10" s="263">
        <f>IF(MONTH($V$3)&lt;&gt;MONTH($V$3-WEEKDAY($V$3,1)+(ROW(V10)-ROW($V$5))*7+(COLUMN(V10)-COLUMN($V$5)+1)),"",$V$3-WEEKDAY($V$3,1)+(ROW(V10)-ROW($V$5))*7+(COLUMN(V10)-COLUMN($V$5)+1))</f>
        <v/>
      </c>
      <c r="W10" s="263">
        <f>IF(MONTH($V$3)&lt;&gt;MONTH($V$3-WEEKDAY($V$3,1)+(ROW(W10)-ROW($V$5))*7+(COLUMN(W10)-COLUMN($V$5)+1)),"",$V$3-WEEKDAY($V$3,1)+(ROW(W10)-ROW($V$5))*7+(COLUMN(W10)-COLUMN($V$5)+1))</f>
        <v/>
      </c>
      <c r="X10" s="263">
        <f>IF(MONTH($V$3)&lt;&gt;MONTH($V$3-WEEKDAY($V$3,1)+(ROW(X10)-ROW($V$5))*7+(COLUMN(X10)-COLUMN($V$5)+1)),"",$V$3-WEEKDAY($V$3,1)+(ROW(X10)-ROW($V$5))*7+(COLUMN(X10)-COLUMN($V$5)+1))</f>
        <v/>
      </c>
      <c r="Y10" s="263">
        <f>IF(MONTH($V$3)&lt;&gt;MONTH($V$3-WEEKDAY($V$3,1)+(ROW(Y10)-ROW($V$5))*7+(COLUMN(Y10)-COLUMN($V$5)+1)),"",$V$3-WEEKDAY($V$3,1)+(ROW(Y10)-ROW($V$5))*7+(COLUMN(Y10)-COLUMN($V$5)+1))</f>
        <v/>
      </c>
      <c r="Z10" s="263">
        <f>IF(MONTH($V$3)&lt;&gt;MONTH($V$3-WEEKDAY($V$3,1)+(ROW(Z10)-ROW($V$5))*7+(COLUMN(Z10)-COLUMN($V$5)+1)),"",$V$3-WEEKDAY($V$3,1)+(ROW(Z10)-ROW($V$5))*7+(COLUMN(Z10)-COLUMN($V$5)+1))</f>
        <v/>
      </c>
      <c r="AA10" s="263">
        <f>IF(MONTH($V$3)&lt;&gt;MONTH($V$3-WEEKDAY($V$3,1)+(ROW(AA10)-ROW($V$5))*7+(COLUMN(AA10)-COLUMN($V$5)+1)),"",$V$3-WEEKDAY($V$3,1)+(ROW(AA10)-ROW($V$5))*7+(COLUMN(AA10)-COLUMN($V$5)+1))</f>
        <v/>
      </c>
      <c r="AB10" s="263">
        <f>IF(MONTH($V$3)&lt;&gt;MONTH($V$3-WEEKDAY($V$3,1)+(ROW(AB10)-ROW($V$5))*7+(COLUMN(AB10)-COLUMN($V$5)+1)),"",$V$3-WEEKDAY($V$3,1)+(ROW(AB10)-ROW($V$5))*7+(COLUMN(AB10)-COLUMN($V$5)+1))</f>
        <v/>
      </c>
      <c r="AC10" s="351" t="n"/>
      <c r="AD10" s="136" t="inlineStr">
        <is>
          <t>After:</t>
        </is>
      </c>
      <c r="AE10" s="264" t="n">
        <v>40</v>
      </c>
      <c r="AF10" s="250" t="n"/>
    </row>
    <row r="11" ht="15.75" customHeight="1" s="348" thickBot="1">
      <c r="A11" s="351" t="n"/>
      <c r="B11" s="351" t="n"/>
      <c r="C11" s="6" t="n"/>
      <c r="D11" s="6" t="n"/>
      <c r="E11" s="6" t="n"/>
      <c r="F11" s="6" t="n"/>
      <c r="G11" s="6" t="n"/>
      <c r="H11" s="6" t="n"/>
      <c r="I11" s="6" t="n"/>
      <c r="J11" s="6" t="n"/>
      <c r="K11" s="259" t="inlineStr">
        <is>
          <t>Carry Forward Hrs:</t>
        </is>
      </c>
      <c r="L11" s="248" t="n">
        <v>40</v>
      </c>
      <c r="M11" s="6" t="n"/>
      <c r="N11" s="6" t="n"/>
      <c r="O11" s="6" t="n"/>
      <c r="P11" s="6" t="n"/>
      <c r="Q11" s="6" t="n"/>
      <c r="R11" s="6" t="n"/>
      <c r="S11" s="6" t="n"/>
      <c r="T11" s="6" t="n"/>
      <c r="U11" s="351" t="n"/>
      <c r="V11" s="263">
        <f>IF(MONTH($V$3)&lt;&gt;MONTH($V$3-WEEKDAY($V$3,1)+(ROW(V11)-ROW($V$5))*7+(COLUMN(V11)-COLUMN($V$5)+1)),"",$V$3-WEEKDAY($V$3,1)+(ROW(V11)-ROW($V$5))*7+(COLUMN(V11)-COLUMN($V$5)+1))</f>
        <v/>
      </c>
      <c r="W11" s="263">
        <f>IF(MONTH($V$3)&lt;&gt;MONTH($V$3-WEEKDAY($V$3,1)+(ROW(W11)-ROW($V$5))*7+(COLUMN(W11)-COLUMN($V$5)+1)),"",$V$3-WEEKDAY($V$3,1)+(ROW(W11)-ROW($V$5))*7+(COLUMN(W11)-COLUMN($V$5)+1))</f>
        <v/>
      </c>
      <c r="X11" s="263">
        <f>IF(MONTH($V$3)&lt;&gt;MONTH($V$3-WEEKDAY($V$3,1)+(ROW(X11)-ROW($V$5))*7+(COLUMN(X11)-COLUMN($V$5)+1)),"",$V$3-WEEKDAY($V$3,1)+(ROW(X11)-ROW($V$5))*7+(COLUMN(X11)-COLUMN($V$5)+1))</f>
        <v/>
      </c>
      <c r="Y11" s="263">
        <f>IF(MONTH($V$3)&lt;&gt;MONTH($V$3-WEEKDAY($V$3,1)+(ROW(Y11)-ROW($V$5))*7+(COLUMN(Y11)-COLUMN($V$5)+1)),"",$V$3-WEEKDAY($V$3,1)+(ROW(Y11)-ROW($V$5))*7+(COLUMN(Y11)-COLUMN($V$5)+1))</f>
        <v/>
      </c>
      <c r="Z11" s="263">
        <f>IF(MONTH($V$3)&lt;&gt;MONTH($V$3-WEEKDAY($V$3,1)+(ROW(Z11)-ROW($V$5))*7+(COLUMN(Z11)-COLUMN($V$5)+1)),"",$V$3-WEEKDAY($V$3,1)+(ROW(Z11)-ROW($V$5))*7+(COLUMN(Z11)-COLUMN($V$5)+1))</f>
        <v/>
      </c>
      <c r="AA11" s="263">
        <f>IF(MONTH($V$3)&lt;&gt;MONTH($V$3-WEEKDAY($V$3,1)+(ROW(AA11)-ROW($V$5))*7+(COLUMN(AA11)-COLUMN($V$5)+1)),"",$V$3-WEEKDAY($V$3,1)+(ROW(AA11)-ROW($V$5))*7+(COLUMN(AA11)-COLUMN($V$5)+1))</f>
        <v/>
      </c>
      <c r="AB11" s="263">
        <f>IF(MONTH($V$3)&lt;&gt;MONTH($V$3-WEEKDAY($V$3,1)+(ROW(AB11)-ROW($V$5))*7+(COLUMN(AB11)-COLUMN($V$5)+1)),"",$V$3-WEEKDAY($V$3,1)+(ROW(AB11)-ROW($V$5))*7+(COLUMN(AB11)-COLUMN($V$5)+1))</f>
        <v/>
      </c>
      <c r="AC11" s="351" t="n"/>
      <c r="AD11" s="351" t="n"/>
      <c r="AE11" s="351" t="n"/>
      <c r="AF11" s="258" t="n"/>
      <c r="AJ11" s="252" t="n"/>
      <c r="AK11" s="252" t="n"/>
    </row>
    <row r="12" ht="27.75" customFormat="1" customHeight="1" s="2" thickBot="1">
      <c r="A12" s="266" t="inlineStr">
        <is>
          <t>Day Off</t>
        </is>
      </c>
      <c r="B12" s="267" t="inlineStr">
        <is>
          <t>Holiday Double</t>
        </is>
      </c>
      <c r="C12" s="139" t="inlineStr">
        <is>
          <t>Day of Week</t>
        </is>
      </c>
      <c r="D12" s="140" t="inlineStr">
        <is>
          <t>Time
In</t>
        </is>
      </c>
      <c r="E12" s="140" t="inlineStr">
        <is>
          <t>Time
Out</t>
        </is>
      </c>
      <c r="F12" s="141" t="n"/>
      <c r="G12" s="140" t="inlineStr">
        <is>
          <t>Time
In</t>
        </is>
      </c>
      <c r="H12" s="140" t="inlineStr">
        <is>
          <t>Time
Out</t>
        </is>
      </c>
      <c r="I12" s="142" t="inlineStr">
        <is>
          <t>Total
Hrs</t>
        </is>
      </c>
      <c r="J12" s="142" t="inlineStr">
        <is>
          <t>Location</t>
        </is>
      </c>
      <c r="K12" s="142" t="inlineStr">
        <is>
          <t>Supervisor</t>
        </is>
      </c>
      <c r="L12" s="142" t="inlineStr">
        <is>
          <t>Supervisor Approval</t>
        </is>
      </c>
      <c r="M12" s="140" t="inlineStr">
        <is>
          <t>Regular
Hrs</t>
        </is>
      </c>
      <c r="N12" s="140" t="inlineStr">
        <is>
          <t>Overtime
Hrs</t>
        </is>
      </c>
      <c r="O12" s="140" t="inlineStr">
        <is>
          <t>Hol Hrs</t>
        </is>
      </c>
      <c r="P12" s="140" t="inlineStr">
        <is>
          <t>Responsibilities</t>
        </is>
      </c>
      <c r="Q12" s="140" t="inlineStr">
        <is>
          <t>Risk</t>
        </is>
      </c>
      <c r="R12" s="140" t="inlineStr">
        <is>
          <t>Meals</t>
        </is>
      </c>
      <c r="S12" s="140" t="inlineStr">
        <is>
          <t>Vac Hrs</t>
        </is>
      </c>
      <c r="T12" s="143" t="inlineStr">
        <is>
          <t>Reason for Overtime</t>
        </is>
      </c>
      <c r="U12" s="144" t="inlineStr">
        <is>
          <t>Wkly Reg Avail</t>
        </is>
      </c>
      <c r="V12" s="351" t="inlineStr">
        <is>
          <t>Orig Reg</t>
        </is>
      </c>
      <c r="W12" s="351" t="inlineStr">
        <is>
          <t>Wkly OT Adj</t>
        </is>
      </c>
      <c r="X12" s="351" t="inlineStr">
        <is>
          <t>Week Start</t>
        </is>
      </c>
      <c r="Y12" s="351" t="inlineStr">
        <is>
          <t>Wk Hrs Before</t>
        </is>
      </c>
      <c r="Z12" s="351" t="n"/>
      <c r="AA12" s="351" t="n"/>
      <c r="AB12" s="351" t="n"/>
      <c r="AC12" s="351" t="n"/>
      <c r="AD12" s="351" t="n"/>
      <c r="AE12" s="351" t="n"/>
      <c r="AF12" s="351" t="n"/>
      <c r="AJ12" s="252" t="n"/>
      <c r="AK12" s="252" t="n"/>
    </row>
    <row r="13" hidden="1" ht="15.75" customHeight="1" s="348" thickBot="1">
      <c r="A13" s="268" t="n"/>
      <c r="B13" s="351" t="n"/>
      <c r="C13" s="145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146" t="n"/>
      <c r="U13" s="351" t="n"/>
      <c r="V13" s="351" t="n"/>
      <c r="W13" s="351" t="n"/>
      <c r="X13" s="351" t="n"/>
      <c r="Y13" s="351" t="n"/>
      <c r="Z13" s="351" t="n"/>
      <c r="AA13" s="351" t="n"/>
      <c r="AB13" s="351" t="n"/>
      <c r="AC13" s="351" t="n"/>
      <c r="AD13" s="351" t="n"/>
      <c r="AE13" s="351" t="n"/>
      <c r="AF13" s="351" t="n"/>
    </row>
    <row r="14" ht="24" customHeight="1" s="348" thickBot="1">
      <c r="A14" s="147" t="inlineStr">
        <is>
          <t>On Day</t>
        </is>
      </c>
      <c r="B14" s="269" t="n"/>
      <c r="C14" s="88">
        <f>M10</f>
        <v/>
      </c>
      <c r="D14" s="54" t="n"/>
      <c r="E14" s="148">
        <f>IF(D14="", "",
 IF(D14=TIME(0,0,0), 0,
 IF(AND(D14&gt;=TIME(0,0,1), D14&lt;=TIME(2,0,0)), TIME(7,0,0),
 IF(AND(D14&gt;=TIME(6,0,0), D14&lt;=TIME(8,0,0)), TIME(12,0,0),
 IF(AND(D14&gt;TIME(8,0,0), D14&lt;=TIME(13,59,0)), TIME(15,0,0),
 IF(AND(D14&gt;=TIME(14,0,0), D14&lt;=TIME(17,59,0)), TIME(21,0,0),
 IF(AND(D14&gt;=TIME(18,0,0), D14&lt;=TIME(21,59,0)), TIME(0,0,0),
 IF(AND(D14&gt;=TIME(22,0,0), D14&lt;=TIME(23,59,59)), TIME(7,0,0), ""))))))))</f>
        <v/>
      </c>
      <c r="F14" s="149" t="n"/>
      <c r="G14" s="148">
        <f>IF(AND(D14&gt;=TIME(6,0,0),D14&lt;=TIME(8,0,0)),E14,"")</f>
        <v/>
      </c>
      <c r="H14" s="54" t="n"/>
      <c r="I14" s="55">
        <f>ROUND(IF(OR(D14="",E14="",E14=0),0,IF(H14="",MOD(E14-D14,1)*24,MOD(H14-D14,1)*24)),2)</f>
        <v/>
      </c>
      <c r="J14" s="150" t="n"/>
      <c r="K14" s="270" t="n"/>
      <c r="L14" s="271" t="n"/>
      <c r="M14" s="272">
        <f>MAX(0,V14-W14)</f>
        <v/>
      </c>
      <c r="N14" s="56">
        <f>(IF(OR($C14="",$D14=""),0,
 IF(OR($A14="Holiday",$A15="Holiday"),
    IF(ISNUMBER(MATCH(TRIM($B14),{"Phagwah","Good Friday","Easter Monday","Labour Day","Christmas","Eid ul Azha","Romans-2","Globe-12","Neptune P1"},0)),0,$I14),
 IF(AND(NOT(OR($A14="Annual Leave",$A15="Annual Leave")),$A14="Off day"),$I14,
  MAX(0,$I14-$V14)
  ))))+W14</f>
        <v/>
      </c>
      <c r="O14" s="56">
        <f>IF(AND(OR($A14="Holiday",$A15="Holiday"),
        ISNUMBER(MATCH(TRIM($B14),{"Phagwah","Good Friday","Easter Monday","Labour Day","Christmas","Eid ul Azha","Romans-2","Globe-12","Neptune P1"},0))),
   $I14,0)</f>
        <v/>
      </c>
      <c r="P14" s="56">
        <f>IF(OR($O$7="Canteen",$O$7="Head Office"),0,IF($I14&lt;=0,0,IF(OR(OR(TRIM($J14)="Hebrews",TRIM($J14)="Romans",TRIM($J14)="Romans-2",TRIM($J14)="Globe",TRIM($J14)="Globe-12",TRIM($J14)="Neptune P1"),AND($I15&gt;0,OR(TRIM($J15)="Hebrews",TRIM($J15)="Romans",TRIM($J15)="Romans-2",TRIM($J15)="Globe",TRIM($J15)="Globe-12",TRIM($J15)="Neptune P1"))),1,0)))</f>
        <v/>
      </c>
      <c r="Q14" s="57" t="n"/>
      <c r="R14" s="56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IF($I14&gt;0,1,0),
      0
   ),
0))</f>
        <v/>
      </c>
      <c r="S14" s="56">
        <f>IF(OR($A14="Annual Leave",$A15="Annual Leave"),IF($A14="Annual Leave",8,0),0)</f>
        <v/>
      </c>
      <c r="T14" s="58" t="n"/>
      <c r="U14" s="144">
        <f>MAX(0,40-Y14)</f>
        <v/>
      </c>
      <c r="V14" s="151">
        <f>IF(OR($C14="",$D14=""),0,
 IF(OR($A14="Holiday",$A15="Holiday"),0,
 IF(AND(NOT(OR($A14="Annual Leave",$A15="Annual Leave")),$A14="Off day"),0,
  IF($I14+$I15&gt;=8,IF($I14&gt;=8,8,$I14),$I14)
  )))</f>
        <v/>
      </c>
      <c r="W14" s="151">
        <f>MAX(0,V14-U14)</f>
        <v/>
      </c>
      <c r="X14" s="151">
        <f>IF(C14="","",C14-WEEKDAY(C14,1)+1)</f>
        <v/>
      </c>
      <c r="Y14" s="151">
        <f>IF(X14=X14,$L$11,0)</f>
        <v/>
      </c>
      <c r="Z14" s="151" t="n"/>
      <c r="AA14" s="151" t="n"/>
      <c r="AB14" s="151" t="n"/>
      <c r="AC14" s="351" t="n"/>
      <c r="AD14" s="351" t="n"/>
      <c r="AE14" s="351" t="n"/>
      <c r="AF14" s="351" t="n"/>
    </row>
    <row r="15" ht="24" customHeight="1" s="348" thickBot="1">
      <c r="A15" s="147" t="inlineStr">
        <is>
          <t>On Day</t>
        </is>
      </c>
      <c r="B15" s="269" t="n"/>
      <c r="C15" s="89">
        <f>C14</f>
        <v/>
      </c>
      <c r="D15" s="59" t="n"/>
      <c r="E15" s="152">
        <f>IF(D15="", "",
 IF(D15=TIME(0,0,0), 0,
 IF(AND(D15&gt;=TIME(0,0,1), D15&lt;=TIME(2,0,0)), TIME(7,0,0),
 IF(AND(D15&gt;=TIME(6,0,0), D15&lt;=TIME(8,0,0)), TIME(12,0,0),
 IF(AND(D15&gt;TIME(8,0,0), D15&lt;=TIME(13,59,0)), TIME(15,0,0),
 IF(AND(D15&gt;=TIME(14,0,0), D15&lt;=TIME(17,59,0)), TIME(21,0,0),
 IF(AND(D15&gt;=TIME(18,0,0), D15&lt;=TIME(21,59,0)), TIME(0,0,0),
 IF(AND(D15&gt;=TIME(22,0,0), D15&lt;=TIME(23,59,59)), TIME(7,0,0), ""))))))))</f>
        <v/>
      </c>
      <c r="F15" s="153" t="n"/>
      <c r="G15" s="152">
        <f>IF(AND(D15&gt;=TIME(6,0,0),D15&lt;=TIME(8,0,0)),E15,"")</f>
        <v/>
      </c>
      <c r="H15" s="59" t="n"/>
      <c r="I15" s="60">
        <f>ROUND(IF(OR(D15="",E15="",E15=0),0,IF(H15="",MOD(E15-D15,1)*24,MOD(H15-D15,1)*24)),2)</f>
        <v/>
      </c>
      <c r="J15" s="150" t="n"/>
      <c r="K15" s="270" t="n"/>
      <c r="L15" s="271" t="n"/>
      <c r="M15" s="272">
        <f>MAX(0,V15-W15)</f>
        <v/>
      </c>
      <c r="N15" s="61">
        <f>(IF(OR($C15="",$D15=""),0,
 IF(OR($A14="Holiday",$A15="Holiday"),
    IF(ISNUMBER(MATCH(TRIM($B15),{"Phagwah","Good Friday","Easter Monday","Labour Day","Christmas","Eid ul Azha","Romans-2","Globe-12","Neptune P1"},0)),0,$I15),
 IF(AND(NOT(OR($A14="Annual Leave",$A15="Annual Leave")),$A15="Off day"),$I15,
  MAX(0,$I15-$V15)
  ))))+W15</f>
        <v/>
      </c>
      <c r="O15" s="61">
        <f>IF(AND(OR($A14="Holiday",$A15="Holiday"),
        ISNUMBER(MATCH(TRIM($B15),{"Phagwah","Good Friday","Easter Monday","Labour Day","Christmas","Eid ul Azha","Romans-2","Globe-12","Neptune P1"},0))),
   $I15,0)</f>
        <v/>
      </c>
      <c r="P15" s="61">
        <f>IF(OR($O$7="Canteen",$O$7="Head Office"),0,IF($I15&lt;=0,0,IF(AND($I14&lt;=0,OR(TRIM($J15)="Hebrews",TRIM($J15)="Romans",TRIM($J15)="Romans-2",TRIM($J15)="Globe",TRIM($J15)="Globe-12",TRIM($J15)="Neptune P1")),1,0)))</f>
        <v/>
      </c>
      <c r="Q15" s="62" t="n"/>
      <c r="R15" s="61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IF(AND($I14=0,$I15&gt;0),1,0),
      0
   ),
0))</f>
        <v/>
      </c>
      <c r="S15" s="61">
        <f>IF(OR($A14="Annual Leave",$A15="Annual Leave"),IF(AND($A14&lt;&gt;"Annual Leave",$A15="Annual Leave"),8,0),0)</f>
        <v/>
      </c>
      <c r="T15" s="63" t="n"/>
      <c r="U15" s="144">
        <f>MAX(0,40-Y15)</f>
        <v/>
      </c>
      <c r="V15" s="151">
        <f>IF(OR($C15="",$D15=""),0,
 IF(OR($A14="Holiday",$A15="Holiday"),0,
 IF(AND(NOT(OR($A14="Annual Leave",$A15="Annual Leave")),$A15="Off day"),0,
  IF($I14+$I15&gt;=8,IF($I14&gt;=8,0,8-$I14),$I15)
  )))</f>
        <v/>
      </c>
      <c r="W15" s="151">
        <f>MAX(0,V15-U15)</f>
        <v/>
      </c>
      <c r="X15" s="151">
        <f>IF(C15="","",C15-WEEKDAY(C15,1)+1)</f>
        <v/>
      </c>
      <c r="Y15" s="151">
        <f>SUMPRODUCT(($X$14:$X14=X15)*(($V$14:$V14)+($O$14:$O14)))+IF(X15=X14,$L$11,0)</f>
        <v/>
      </c>
      <c r="Z15" s="151" t="n"/>
      <c r="AA15" s="151" t="n"/>
      <c r="AB15" s="151" t="n"/>
      <c r="AC15" s="351" t="n"/>
      <c r="AD15" s="351" t="n"/>
      <c r="AE15" s="351" t="n"/>
      <c r="AF15" s="351" t="n"/>
    </row>
    <row r="16" ht="24" customHeight="1" s="348" thickBot="1">
      <c r="A16" s="154" t="inlineStr">
        <is>
          <t>On Day</t>
        </is>
      </c>
      <c r="B16" s="273" t="n"/>
      <c r="C16" s="90">
        <f>C14+1</f>
        <v/>
      </c>
      <c r="D16" s="8" t="n"/>
      <c r="E16" s="155">
        <f>IF(D16="", "",
 IF(D16=TIME(0,0,0), 0,
 IF(AND(D16&gt;=TIME(0,0,1), D16&lt;=TIME(2,0,0)), TIME(7,0,0),
 IF(AND(D16&gt;=TIME(6,0,0), D16&lt;=TIME(8,0,0)), TIME(12,0,0),
 IF(AND(D16&gt;TIME(8,0,0), D16&lt;=TIME(13,59,0)), TIME(15,0,0),
 IF(AND(D16&gt;=TIME(14,0,0), D16&lt;=TIME(17,59,0)), TIME(21,0,0),
 IF(AND(D16&gt;=TIME(18,0,0), D16&lt;=TIME(21,59,0)), TIME(0,0,0),
 IF(AND(D16&gt;=TIME(22,0,0), D16&lt;=TIME(23,59,59)), TIME(7,0,0), ""))))))))</f>
        <v/>
      </c>
      <c r="F16" s="156" t="n"/>
      <c r="G16" s="155">
        <f>IF(AND(D16&gt;=TIME(6,0,0),D16&lt;=TIME(8,0,0)),E16,"")</f>
        <v/>
      </c>
      <c r="H16" s="8" t="n"/>
      <c r="I16" s="30">
        <f>ROUND(IF(OR(D16="",E16="",E16=0),0,IF(H16="",MOD(E16-D16,1)*24,MOD(H16-D16,1)*24)),2)</f>
        <v/>
      </c>
      <c r="J16" s="157" t="n"/>
      <c r="K16" s="274" t="n"/>
      <c r="L16" s="271" t="n"/>
      <c r="M16" s="275">
        <f>MAX(0,V16-W16)</f>
        <v/>
      </c>
      <c r="N16" s="9">
        <f>(IF(OR($C16="",$D16=""),0,
 IF(OR($A16="Holiday",$A17="Holiday"),
    IF(ISNUMBER(MATCH(TRIM($B16),{"Phagwah","Good Friday","Easter Monday","Labour Day","Christmas","Eid ul Azha","Romans-2","Globe-12","Neptune P1"},0)),0,$I16),
 IF(AND(NOT(OR($A16="Annual Leave",$A17="Annual Leave")),$A16="Off day"),$I16,
  MAX(0,$I16-$V16)
  ))))+W16</f>
        <v/>
      </c>
      <c r="O16" s="9">
        <f>IF(AND(OR($A16="Holiday",$A17="Holiday"),
        ISNUMBER(MATCH(TRIM($B16),{"Phagwah","Good Friday","Easter Monday","Labour Day","Christmas","Eid ul Azha","Romans-2","Globe-12","Neptune P1"},0))),
   $I16,0)</f>
        <v/>
      </c>
      <c r="P16" s="9">
        <f>IF(OR($O$7="Canteen",$O$7="Head Office"),0,IF($I16&lt;=0,0,IF(OR(OR(TRIM($J16)="Hebrews",TRIM($J16)="Romans",TRIM($J16)="Romans-2",TRIM($J16)="Globe",TRIM($J16)="Globe-12",TRIM($J16)="Neptune P1"),AND($I17&gt;0,OR(TRIM($J17)="Hebrews",TRIM($J17)="Romans",TRIM($J17)="Romans-2",TRIM($J17)="Globe",TRIM($J17)="Globe-12",TRIM($J17)="Neptune P1"))),1,0)))</f>
        <v/>
      </c>
      <c r="Q16" s="10" t="n"/>
      <c r="R16" s="9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IF($I16&gt;0,1,0),
      0
   ),
0))</f>
        <v/>
      </c>
      <c r="S16" s="9">
        <f>IF(OR($A16="Annual Leave",$A17="Annual Leave"),IF($A16="Annual Leave",8,0),0)</f>
        <v/>
      </c>
      <c r="T16" s="91" t="n"/>
      <c r="U16" s="144">
        <f>MAX(0,40-Y16)</f>
        <v/>
      </c>
      <c r="V16" s="351">
        <f>IF(OR($C16="",$D16=""),0,
 IF(OR($A16="Holiday",$A17="Holiday"),0,
 IF(AND(NOT(OR($A16="Annual Leave",$A17="Annual Leave")),$A16="Off day"),0,
  IF($I16+$I17&gt;=8,IF($I16&gt;=8,8,$I16),$I16)
  )))</f>
        <v/>
      </c>
      <c r="W16" s="351">
        <f>MAX(0,V16-U16)</f>
        <v/>
      </c>
      <c r="X16" s="351">
        <f>IF(C16="","",C16-WEEKDAY(C16,1)+1)</f>
        <v/>
      </c>
      <c r="Y16" s="351">
        <f>SUMPRODUCT(($X$14:$X15=X16)*(($V$14:$V15)+($O$14:$O15)))+IF(X16=X14,$L$11,0)</f>
        <v/>
      </c>
      <c r="Z16" s="351" t="n"/>
      <c r="AA16" s="351" t="n"/>
      <c r="AB16" s="351" t="n"/>
      <c r="AC16" s="351" t="n"/>
      <c r="AD16" s="351" t="n"/>
      <c r="AE16" s="351" t="n"/>
      <c r="AF16" s="351" t="n"/>
    </row>
    <row r="17" ht="24" customHeight="1" s="348" thickBot="1">
      <c r="A17" s="154" t="inlineStr">
        <is>
          <t>On Day</t>
        </is>
      </c>
      <c r="B17" s="273" t="n"/>
      <c r="C17" s="90">
        <f>C16</f>
        <v/>
      </c>
      <c r="D17" s="276" t="n"/>
      <c r="E17" s="277">
        <f>IF(D17="", "",
 IF(D17=TIME(0,0,0), 0,
 IF(AND(D17&gt;=TIME(0,0,1), D17&lt;=TIME(2,0,0)), TIME(7,0,0),
 IF(AND(D17&gt;=TIME(6,0,0), D17&lt;=TIME(8,0,0)), TIME(12,0,0),
 IF(AND(D17&gt;TIME(8,0,0), D17&lt;=TIME(13,59,0)), TIME(15,0,0),
 IF(AND(D17&gt;=TIME(14,0,0), D17&lt;=TIME(17,59,0)), TIME(21,0,0),
 IF(AND(D17&gt;=TIME(18,0,0), D17&lt;=TIME(21,59,0)), TIME(0,0,0),
 IF(AND(D17&gt;=TIME(22,0,0), D17&lt;=TIME(23,59,59)), TIME(7,0,0), ""))))))))</f>
        <v/>
      </c>
      <c r="F17" s="156" t="n"/>
      <c r="G17" s="277">
        <f>IF(AND(D17&gt;=TIME(6,0,0),D17&lt;=TIME(8,0,0)),E17,"")</f>
        <v/>
      </c>
      <c r="H17" s="276" t="n"/>
      <c r="I17" s="30">
        <f>ROUND(IF(OR(D17="",E17="",E17=0),0,IF(H17="",MOD(E17-D17,1)*24,MOD(H17-D17,1)*24)),2)</f>
        <v/>
      </c>
      <c r="J17" s="158" t="n"/>
      <c r="K17" s="274" t="n"/>
      <c r="L17" s="271" t="n"/>
      <c r="M17" s="275">
        <f>MAX(0,V17-W17)</f>
        <v/>
      </c>
      <c r="N17" s="278">
        <f>(IF(OR($C17="",$D17=""),0,
 IF(OR($A16="Holiday",$A17="Holiday"),
    IF(ISNUMBER(MATCH(TRIM($B17),{"Phagwah","Good Friday","Easter Monday","Labour Day","Christmas","Eid ul Azha","Romans-2","Globe-12","Neptune P1"},0)),0,$I17),
 IF(AND(NOT(OR($A16="Annual Leave",$A17="Annual Leave")),$A17="Off day"),$I17,
  MAX(0,$I17-$V17)
  ))))+W17</f>
        <v/>
      </c>
      <c r="O17" s="278">
        <f>IF(AND(OR($A16="Holiday",$A17="Holiday"),
        ISNUMBER(MATCH(TRIM($B17),{"Phagwah","Good Friday","Easter Monday","Labour Day","Christmas","Eid ul Azha","Romans-2","Globe-12","Neptune P1"},0))),
   $I17,0)</f>
        <v/>
      </c>
      <c r="P17" s="278">
        <f>IF(OR($O$7="Canteen",$O$7="Head Office"),0,IF($I17&lt;=0,0,IF(AND($I16&lt;=0,OR(TRIM($J17)="Hebrews",TRIM($J17)="Romans",TRIM($J17)="Romans-2",TRIM($J17)="Globe",TRIM($J17)="Globe-12",TRIM($J17)="Neptune P1")),1,0)))</f>
        <v/>
      </c>
      <c r="Q17" s="279" t="n"/>
      <c r="R17" s="278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IF(AND($I16=0,$I17&gt;0),1,0),
      0
   ),
0))</f>
        <v/>
      </c>
      <c r="S17" s="278">
        <f>IF(OR($A16="Annual Leave",$A17="Annual Leave"),IF(AND($A16&lt;&gt;"Annual Leave",$A17="Annual Leave"),8,0),0)</f>
        <v/>
      </c>
      <c r="T17" s="280" t="n"/>
      <c r="U17" s="144">
        <f>MAX(0,40-Y17)</f>
        <v/>
      </c>
      <c r="V17" s="351">
        <f>IF(OR($C17="",$D17=""),0,
 IF(OR($A16="Holiday",$A17="Holiday"),0,
 IF(AND(NOT(OR($A16="Annual Leave",$A17="Annual Leave")),$A17="Off day"),0,
  IF($I16+$I17&gt;=8,IF($I16&gt;=8,0,8-$I16),$I17)
  )))</f>
        <v/>
      </c>
      <c r="W17" s="351">
        <f>MAX(0,V17-U17)</f>
        <v/>
      </c>
      <c r="X17" s="351">
        <f>IF(C17="","",C17-WEEKDAY(C17,1)+1)</f>
        <v/>
      </c>
      <c r="Y17" s="351">
        <f>SUMPRODUCT(($X$14:$X16=X17)*(($V$14:$V16)+($O$14:$O16)))+IF(X17=X14,$L$11,0)</f>
        <v/>
      </c>
      <c r="Z17" s="351" t="n"/>
      <c r="AA17" s="351" t="n"/>
      <c r="AB17" s="351" t="n"/>
      <c r="AC17" s="351" t="n"/>
      <c r="AD17" s="351" t="n"/>
      <c r="AE17" s="351" t="n"/>
      <c r="AF17" s="351" t="n"/>
    </row>
    <row r="18" ht="24" customHeight="1" s="348" thickBot="1">
      <c r="A18" s="159" t="inlineStr">
        <is>
          <t>On Day</t>
        </is>
      </c>
      <c r="B18" s="281" t="n"/>
      <c r="C18" s="92">
        <f>C16+1</f>
        <v/>
      </c>
      <c r="D18" s="31" t="n"/>
      <c r="E18" s="160">
        <f>IF(D18="", "",
 IF(D18=TIME(0,0,0), 0,
 IF(AND(D18&gt;=TIME(0,0,1), D18&lt;=TIME(2,0,0)), TIME(7,0,0),
 IF(AND(D18&gt;=TIME(6,0,0), D18&lt;=TIME(8,0,0)), TIME(12,0,0),
 IF(AND(D18&gt;TIME(8,0,0), D18&lt;=TIME(13,59,0)), TIME(15,0,0),
 IF(AND(D18&gt;=TIME(14,0,0), D18&lt;=TIME(17,59,0)), TIME(21,0,0),
 IF(AND(D18&gt;=TIME(18,0,0), D18&lt;=TIME(21,59,0)), TIME(0,0,0),
 IF(AND(D18&gt;=TIME(22,0,0), D18&lt;=TIME(23,59,59)), TIME(7,0,0), ""))))))))</f>
        <v/>
      </c>
      <c r="F18" s="161" t="n"/>
      <c r="G18" s="160">
        <f>IF(AND(D18&gt;=TIME(6,0,0),D18&lt;=TIME(8,0,0)),E18,"")</f>
        <v/>
      </c>
      <c r="H18" s="31" t="n"/>
      <c r="I18" s="32">
        <f>ROUND(IF(OR(D18="",E18="",E18=0),0,IF(H18="",MOD(E18-D18,1)*24,MOD(H18-D18,1)*24)),2)</f>
        <v/>
      </c>
      <c r="J18" s="162" t="n"/>
      <c r="K18" s="282" t="n"/>
      <c r="L18" s="271" t="n"/>
      <c r="M18" s="283">
        <f>MAX(0,V18-W18)</f>
        <v/>
      </c>
      <c r="N18" s="33">
        <f>(IF(OR($C18="",$D18=""),0,
 IF(OR($A18="Holiday",$A19="Holiday"),
    IF(ISNUMBER(MATCH(TRIM($B18),{"Phagwah","Good Friday","Easter Monday","Labour Day","Christmas","Eid ul Azha","Romans-2","Globe-12","Neptune P1"},0)),0,$I18),
 IF(AND(NOT(OR($A18="Annual Leave",$A19="Annual Leave")),$A18="Off day"),$I18,
  MAX(0,$I18-$V18)
  ))))+W18</f>
        <v/>
      </c>
      <c r="O18" s="33">
        <f>IF(AND(OR($A18="Holiday",$A19="Holiday"),
        ISNUMBER(MATCH(TRIM($B18),{"Phagwah","Good Friday","Easter Monday","Labour Day","Christmas","Eid ul Azha","Romans-2","Globe-12","Neptune P1"},0))),
   $I18,0)</f>
        <v/>
      </c>
      <c r="P18" s="33">
        <f>IF(OR($O$7="Canteen",$O$7="Head Office"),0,IF($I18&lt;=0,0,IF(OR(OR(TRIM($J18)="Hebrews",TRIM($J18)="Romans",TRIM($J18)="Romans-2",TRIM($J18)="Globe",TRIM($J18)="Globe-12",TRIM($J18)="Neptune P1"),AND($I19&gt;0,OR(TRIM($J19)="Hebrews",TRIM($J19)="Romans",TRIM($J19)="Romans-2",TRIM($J19)="Globe",TRIM($J19)="Globe-12",TRIM($J19)="Neptune P1"))),1,0)))</f>
        <v/>
      </c>
      <c r="Q18" s="34" t="n"/>
      <c r="R18" s="33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IF($I18&gt;0,1,0),
      0
   ),
0))</f>
        <v/>
      </c>
      <c r="S18" s="33">
        <f>IF(OR($A18="Annual Leave",$A19="Annual Leave"),IF($A18="Annual Leave",8,0),0)</f>
        <v/>
      </c>
      <c r="T18" s="35" t="n"/>
      <c r="U18" s="144">
        <f>MAX(0,40-Y18)</f>
        <v/>
      </c>
      <c r="V18" s="351">
        <f>IF(OR($C18="",$D18=""),0,
 IF(OR($A18="Holiday",$A19="Holiday"),0,
 IF(AND(NOT(OR($A18="Annual Leave",$A19="Annual Leave")),$A18="Off day"),0,
  IF($I18+$I19&gt;=8,IF($I18&gt;=8,8,$I18),$I18)
  )))</f>
        <v/>
      </c>
      <c r="W18" s="351">
        <f>MAX(0,V18-U18)</f>
        <v/>
      </c>
      <c r="X18" s="351">
        <f>IF(C18="","",C18-WEEKDAY(C18,1)+1)</f>
        <v/>
      </c>
      <c r="Y18" s="351">
        <f>SUMPRODUCT(($X$14:$X17=X18)*(($V$14:$V17)+($O$14:$O17)))+IF(X18=X14,$L$11,0)</f>
        <v/>
      </c>
      <c r="Z18" s="351" t="n"/>
      <c r="AA18" s="351" t="n"/>
      <c r="AB18" s="351" t="n"/>
      <c r="AC18" s="351" t="n"/>
      <c r="AD18" s="351" t="n"/>
      <c r="AE18" s="351" t="n"/>
      <c r="AF18" s="351" t="n"/>
    </row>
    <row r="19" ht="24" customHeight="1" s="348" thickBot="1">
      <c r="A19" s="159" t="inlineStr">
        <is>
          <t>On Day</t>
        </is>
      </c>
      <c r="B19" s="281" t="n"/>
      <c r="C19" s="93">
        <f>C18</f>
        <v/>
      </c>
      <c r="D19" s="36" t="n"/>
      <c r="E19" s="163">
        <f>IF(D19="", "",
 IF(D19=TIME(0,0,0), 0,
 IF(AND(D19&gt;=TIME(0,0,1), D19&lt;=TIME(2,0,0)), TIME(7,0,0),
 IF(AND(D19&gt;=TIME(6,0,0), D19&lt;=TIME(8,0,0)), TIME(12,0,0),
 IF(AND(D19&gt;TIME(8,0,0), D19&lt;=TIME(13,59,0)), TIME(15,0,0),
 IF(AND(D19&gt;=TIME(14,0,0), D19&lt;=TIME(17,59,0)), TIME(21,0,0),
 IF(AND(D19&gt;=TIME(18,0,0), D19&lt;=TIME(21,59,0)), TIME(0,0,0),
 IF(AND(D19&gt;=TIME(22,0,0), D19&lt;=TIME(23,59,59)), TIME(7,0,0), ""))))))))</f>
        <v/>
      </c>
      <c r="F19" s="164" t="n"/>
      <c r="G19" s="163">
        <f>IF(AND(D19&gt;=TIME(6,0,0),D19&lt;=TIME(8,0,0)),E19,"")</f>
        <v/>
      </c>
      <c r="H19" s="36" t="n"/>
      <c r="I19" s="37">
        <f>ROUND(IF(OR(D19="",E19="",E19=0),0,IF(H19="",MOD(E19-D19,1)*24,MOD(H19-D19,1)*24)),2)</f>
        <v/>
      </c>
      <c r="J19" s="162" t="n"/>
      <c r="K19" s="282" t="n"/>
      <c r="L19" s="271" t="n"/>
      <c r="M19" s="283">
        <f>MAX(0,V19-W19)</f>
        <v/>
      </c>
      <c r="N19" s="38">
        <f>(IF(OR($C19="",$D19=""),0,
 IF(OR($A18="Holiday",$A19="Holiday"),
    IF(ISNUMBER(MATCH(TRIM($B19),{"Phagwah","Good Friday","Easter Monday","Labour Day","Christmas","Eid ul Azha","Romans-2","Globe-12","Neptune P1"},0)),0,$I19),
 IF(AND(NOT(OR($A18="Annual Leave",$A19="Annual Leave")),$A19="Off day"),$I19,
  MAX(0,$I19-$V19)
  ))))+W19</f>
        <v/>
      </c>
      <c r="O19" s="38">
        <f>IF(AND(OR($A18="Holiday",$A19="Holiday"),
        ISNUMBER(MATCH(TRIM($B19),{"Phagwah","Good Friday","Easter Monday","Labour Day","Christmas","Eid ul Azha","Romans-2","Globe-12","Neptune P1"},0))),
   $I19,0)</f>
        <v/>
      </c>
      <c r="P19" s="38">
        <f>IF(OR($O$7="Canteen",$O$7="Head Office"),0,IF($I19&lt;=0,0,IF(AND($I18&lt;=0,OR(TRIM($J19)="Hebrews",TRIM($J19)="Romans",TRIM($J19)="Romans-2",TRIM($J19)="Globe",TRIM($J19)="Globe-12",TRIM($J19)="Neptune P1")),1,0)))</f>
        <v/>
      </c>
      <c r="Q19" s="39" t="n"/>
      <c r="R19" s="38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IF(AND($I18=0,$I19&gt;0),1,0),
      0
   ),
0))</f>
        <v/>
      </c>
      <c r="S19" s="38">
        <f>IF(OR($A18="Annual Leave",$A19="Annual Leave"),IF(AND($A18&lt;&gt;"Annual Leave",$A19="Annual Leave"),8,0),0)</f>
        <v/>
      </c>
      <c r="T19" s="40" t="n"/>
      <c r="U19" s="144">
        <f>MAX(0,40-Y19)</f>
        <v/>
      </c>
      <c r="V19" s="351">
        <f>IF(OR($C19="",$D19=""),0,
 IF(OR($A18="Holiday",$A19="Holiday"),0,
 IF(AND(NOT(OR($A18="Annual Leave",$A19="Annual Leave")),$A19="Off day"),0,
  IF($I18+$I19&gt;=8,IF($I18&gt;=8,0,8-$I18),$I19)
  )))</f>
        <v/>
      </c>
      <c r="W19" s="351">
        <f>MAX(0,V19-U19)</f>
        <v/>
      </c>
      <c r="X19" s="351">
        <f>IF(C19="","",C19-WEEKDAY(C19,1)+1)</f>
        <v/>
      </c>
      <c r="Y19" s="351">
        <f>SUMPRODUCT(($X$14:$X18=X19)*(($V$14:$V18)+($O$14:$O18)))+IF(X19=X14,$L$11,0)</f>
        <v/>
      </c>
      <c r="Z19" s="351" t="n"/>
      <c r="AA19" s="351" t="n"/>
      <c r="AB19" s="351" t="n"/>
      <c r="AC19" s="351" t="n"/>
      <c r="AD19" s="351" t="n"/>
      <c r="AE19" s="351" t="n"/>
      <c r="AF19" s="351" t="n"/>
    </row>
    <row r="20" ht="24" customHeight="1" s="348" thickBot="1">
      <c r="A20" s="165" t="inlineStr">
        <is>
          <t>On Day</t>
        </is>
      </c>
      <c r="B20" s="284" t="n"/>
      <c r="C20" s="94">
        <f>C18+1</f>
        <v/>
      </c>
      <c r="D20" s="41" t="n"/>
      <c r="E20" s="166">
        <f>IF(D20="", "",
 IF(D20=TIME(0,0,0), 0,
 IF(AND(D20&gt;=TIME(0,0,1), D20&lt;=TIME(2,0,0)), TIME(7,0,0),
 IF(AND(D20&gt;=TIME(6,0,0), D20&lt;=TIME(8,0,0)), TIME(12,0,0),
 IF(AND(D20&gt;TIME(8,0,0), D20&lt;=TIME(13,59,0)), TIME(15,0,0),
 IF(AND(D20&gt;=TIME(14,0,0), D20&lt;=TIME(17,59,0)), TIME(21,0,0),
 IF(AND(D20&gt;=TIME(18,0,0), D20&lt;=TIME(21,59,0)), TIME(0,0,0),
 IF(AND(D20&gt;=TIME(22,0,0), D20&lt;=TIME(23,59,59)), TIME(7,0,0), ""))))))))</f>
        <v/>
      </c>
      <c r="F20" s="167" t="n"/>
      <c r="G20" s="166">
        <f>IF(AND(D20&gt;=TIME(6,0,0),D20&lt;=TIME(8,0,0)),E20,"")</f>
        <v/>
      </c>
      <c r="H20" s="41" t="n"/>
      <c r="I20" s="95">
        <f>ROUND(IF(OR(D20="",E20="",E20=0),0,IF(H20="",MOD(E20-D20,1)*24,MOD(H20-D20,1)*24)),2)</f>
        <v/>
      </c>
      <c r="J20" s="168" t="n"/>
      <c r="K20" s="285" t="n"/>
      <c r="L20" s="271" t="n"/>
      <c r="M20" s="286">
        <f>MAX(0,V20-W20)</f>
        <v/>
      </c>
      <c r="N20" s="42">
        <f>(IF(OR($C20="",$D20=""),0,
 IF(OR($A20="Holiday",$A21="Holiday"),
    IF(ISNUMBER(MATCH(TRIM($B20),{"Phagwah","Good Friday","Easter Monday","Labour Day","Christmas","Eid ul Azha","Romans-2","Globe-12","Neptune P1"},0)),0,$I20),
 IF(AND(NOT(OR($A20="Annual Leave",$A21="Annual Leave")),$A20="Off day"),$I20,
  MAX(0,$I20-$V20)
  ))))+W20</f>
        <v/>
      </c>
      <c r="O20" s="42">
        <f>IF(AND(OR($A20="Holiday",$A21="Holiday"),
        ISNUMBER(MATCH(TRIM($B20),{"Phagwah","Good Friday","Easter Monday","Labour Day","Christmas","Eid ul Azha","Romans-2","Globe-12","Neptune P1"},0))),
   $I20,0)</f>
        <v/>
      </c>
      <c r="P20" s="42">
        <f>IF(OR($O$7="Canteen",$O$7="Head Office"),0,IF($I20&lt;=0,0,IF(OR(OR(TRIM($J20)="Hebrews",TRIM($J20)="Romans",TRIM($J20)="Romans-2",TRIM($J20)="Globe",TRIM($J20)="Globe-12",TRIM($J20)="Neptune P1"),AND($I21&gt;0,OR(TRIM($J21)="Hebrews",TRIM($J21)="Romans",TRIM($J21)="Romans-2",TRIM($J21)="Globe",TRIM($J21)="Globe-12",TRIM($J21)="Neptune P1"))),1,0)))</f>
        <v/>
      </c>
      <c r="Q20" s="43" t="n"/>
      <c r="R20" s="42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IF($I20&gt;0,1,0),
      0
   ),
0))</f>
        <v/>
      </c>
      <c r="S20" s="42">
        <f>IF(OR($A20="Annual Leave",$A21="Annual Leave"),IF($A20="Annual Leave",8,0),0)</f>
        <v/>
      </c>
      <c r="T20" s="96" t="n"/>
      <c r="U20" s="144">
        <f>MAX(0,40-Y20)</f>
        <v/>
      </c>
      <c r="V20" s="351">
        <f>IF(OR($C20="",$D20=""),0,
 IF(OR($A20="Holiday",$A21="Holiday"),0,
 IF(AND(NOT(OR($A20="Annual Leave",$A21="Annual Leave")),$A20="Off day"),0,
  IF($I20+$I21&gt;=8,IF($I20&gt;=8,8,$I20),$I20)
  )))</f>
        <v/>
      </c>
      <c r="W20" s="351">
        <f>MAX(0,V20-U20)</f>
        <v/>
      </c>
      <c r="X20" s="351">
        <f>IF(C20="","",C20-WEEKDAY(C20,1)+1)</f>
        <v/>
      </c>
      <c r="Y20" s="351">
        <f>SUMPRODUCT(($X$14:$X19=X20)*(($V$14:$V19)+($O$14:$O19)))+IF(X20=X14,$L$11,0)</f>
        <v/>
      </c>
      <c r="Z20" s="351" t="n"/>
      <c r="AA20" s="351" t="n"/>
      <c r="AB20" s="351" t="n"/>
      <c r="AC20" s="351" t="n"/>
      <c r="AD20" s="351" t="n"/>
      <c r="AE20" s="351" t="n"/>
      <c r="AF20" s="351" t="n"/>
    </row>
    <row r="21" ht="24" customHeight="1" s="348" thickBot="1">
      <c r="A21" s="165" t="inlineStr">
        <is>
          <t>On Day</t>
        </is>
      </c>
      <c r="B21" s="284" t="n"/>
      <c r="C21" s="94">
        <f>C20</f>
        <v/>
      </c>
      <c r="D21" s="287" t="n"/>
      <c r="E21" s="288">
        <f>IF(D21="", "",
 IF(D21=TIME(0,0,0), 0,
 IF(AND(D21&gt;=TIME(0,0,1), D21&lt;=TIME(2,0,0)), TIME(7,0,0),
 IF(AND(D21&gt;=TIME(6,0,0), D21&lt;=TIME(8,0,0)), TIME(12,0,0),
 IF(AND(D21&gt;TIME(8,0,0), D21&lt;=TIME(13,59,0)), TIME(15,0,0),
 IF(AND(D21&gt;=TIME(14,0,0), D21&lt;=TIME(17,59,0)), TIME(21,0,0),
 IF(AND(D21&gt;=TIME(18,0,0), D21&lt;=TIME(21,59,0)), TIME(0,0,0),
 IF(AND(D21&gt;=TIME(22,0,0), D21&lt;=TIME(23,59,59)), TIME(7,0,0), ""))))))))</f>
        <v/>
      </c>
      <c r="F21" s="167" t="n"/>
      <c r="G21" s="288">
        <f>IF(AND(D21&gt;=TIME(6,0,0),D21&lt;=TIME(8,0,0)),E21,"")</f>
        <v/>
      </c>
      <c r="H21" s="287" t="n"/>
      <c r="I21" s="95">
        <f>ROUND(IF(OR(D21="",E21="",E21=0),0,IF(H21="",MOD(E21-D21,1)*24,MOD(H21-D21,1)*24)),2)</f>
        <v/>
      </c>
      <c r="J21" s="169" t="n"/>
      <c r="K21" s="285" t="n"/>
      <c r="L21" s="271" t="n"/>
      <c r="M21" s="286">
        <f>MAX(0,V21-W21)</f>
        <v/>
      </c>
      <c r="N21" s="289">
        <f>(IF(OR($C21="",$D21=""),0,
 IF(OR($A20="Holiday",$A21="Holiday"),
    IF(ISNUMBER(MATCH(TRIM($B21),{"Phagwah","Good Friday","Easter Monday","Labour Day","Christmas","Eid ul Azha","Romans-2","Globe-12","Neptune P1"},0)),0,$I21),
 IF(AND(NOT(OR($A20="Annual Leave",$A21="Annual Leave")),$A21="Off day"),$I21,
  MAX(0,$I21-$V21)
  ))))+W21</f>
        <v/>
      </c>
      <c r="O21" s="289">
        <f>IF(AND(OR($A20="Holiday",$A21="Holiday"),
        ISNUMBER(MATCH(TRIM($B21),{"Phagwah","Good Friday","Easter Monday","Labour Day","Christmas","Eid ul Azha","Romans-2","Globe-12","Neptune P1"},0))),
   $I21,0)</f>
        <v/>
      </c>
      <c r="P21" s="289">
        <f>IF(OR($O$7="Canteen",$O$7="Head Office"),0,IF($I21&lt;=0,0,IF(AND($I20&lt;=0,OR(TRIM($J21)="Hebrews",TRIM($J21)="Romans",TRIM($J21)="Romans-2",TRIM($J21)="Globe",TRIM($J21)="Globe-12",TRIM($J21)="Neptune P1")),1,0)))</f>
        <v/>
      </c>
      <c r="Q21" s="290" t="n"/>
      <c r="R21" s="289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IF(AND($I20=0,$I21&gt;0),1,0),
      0
   ),
0))</f>
        <v/>
      </c>
      <c r="S21" s="289">
        <f>IF(OR($A20="Annual Leave",$A21="Annual Leave"),IF(AND($A20&lt;&gt;"Annual Leave",$A21="Annual Leave"),8,0),0)</f>
        <v/>
      </c>
      <c r="T21" s="291" t="n"/>
      <c r="U21" s="144">
        <f>MAX(0,40-Y21)</f>
        <v/>
      </c>
      <c r="V21" s="351">
        <f>IF(OR($C21="",$D21=""),0,
 IF(OR($A20="Holiday",$A21="Holiday"),0,
 IF(AND(NOT(OR($A20="Annual Leave",$A21="Annual Leave")),$A21="Off day"),0,
  IF($I20+$I21&gt;=8,IF($I20&gt;=8,0,8-$I20),$I21)
  )))</f>
        <v/>
      </c>
      <c r="W21" s="351">
        <f>MAX(0,V21-U21)</f>
        <v/>
      </c>
      <c r="X21" s="351">
        <f>IF(C21="","",C21-WEEKDAY(C21,1)+1)</f>
        <v/>
      </c>
      <c r="Y21" s="351">
        <f>SUMPRODUCT(($X$14:$X20=X21)*(($V$14:$V20)+($O$14:$O20)))+IF(X21=X14,$L$11,0)</f>
        <v/>
      </c>
      <c r="Z21" s="351" t="n"/>
      <c r="AA21" s="351" t="n"/>
      <c r="AB21" s="351" t="n"/>
      <c r="AC21" s="351" t="n"/>
      <c r="AD21" s="351" t="n"/>
      <c r="AE21" s="351" t="n"/>
      <c r="AF21" s="351" t="n"/>
    </row>
    <row r="22" ht="24" customHeight="1" s="348" thickBot="1">
      <c r="A22" s="170" t="inlineStr">
        <is>
          <t>On Day</t>
        </is>
      </c>
      <c r="B22" s="292" t="n"/>
      <c r="C22" s="97">
        <f>C20+1</f>
        <v/>
      </c>
      <c r="D22" s="44" t="n"/>
      <c r="E22" s="171">
        <f>IF(D22="", "",
 IF(D22=TIME(0,0,0), 0,
 IF(AND(D22&gt;=TIME(0,0,1), D22&lt;=TIME(2,0,0)), TIME(7,0,0),
 IF(AND(D22&gt;=TIME(6,0,0), D22&lt;=TIME(8,0,0)), TIME(12,0,0),
 IF(AND(D22&gt;TIME(8,0,0), D22&lt;=TIME(13,59,0)), TIME(15,0,0),
 IF(AND(D22&gt;=TIME(14,0,0), D22&lt;=TIME(17,59,0)), TIME(21,0,0),
 IF(AND(D22&gt;=TIME(18,0,0), D22&lt;=TIME(21,59,0)), TIME(0,0,0),
 IF(AND(D22&gt;=TIME(22,0,0), D22&lt;=TIME(23,59,59)), TIME(7,0,0), ""))))))))</f>
        <v/>
      </c>
      <c r="F22" s="172" t="n"/>
      <c r="G22" s="171">
        <f>IF(AND(D22&gt;=TIME(6,0,0),D22&lt;=TIME(8,0,0)),E22,"")</f>
        <v/>
      </c>
      <c r="H22" s="44" t="n"/>
      <c r="I22" s="45">
        <f>ROUND(IF(OR(D22="",E22="",E22=0),0,IF(H22="",MOD(E22-D22,1)*24,MOD(H22-D22,1)*24)),2)</f>
        <v/>
      </c>
      <c r="J22" s="173" t="n"/>
      <c r="K22" s="293" t="n"/>
      <c r="L22" s="271" t="n"/>
      <c r="M22" s="294">
        <f>MAX(0,V22-W22)</f>
        <v/>
      </c>
      <c r="N22" s="46">
        <f>(IF(OR($C22="",$D22=""),0,
 IF(OR($A22="Holiday",$A23="Holiday"),
    IF(ISNUMBER(MATCH(TRIM($B22),{"Phagwah","Good Friday","Easter Monday","Labour Day","Christmas","Eid ul Azha","Romans-2","Globe-12","Neptune P1"},0)),0,$I22),
 IF(AND(NOT(OR($A22="Annual Leave",$A23="Annual Leave")),$A22="Off day"),$I22,
  MAX(0,$I22-$V22)
  ))))+W22</f>
        <v/>
      </c>
      <c r="O22" s="46">
        <f>IF(AND(OR($A22="Holiday",$A23="Holiday"),
        ISNUMBER(MATCH(TRIM($B22),{"Phagwah","Good Friday","Easter Monday","Labour Day","Christmas","Eid ul Azha","Romans-2","Globe-12","Neptune P1"},0))),
   $I22,0)</f>
        <v/>
      </c>
      <c r="P22" s="46">
        <f>IF(OR($O$7="Canteen",$O$7="Head Office"),0,IF($I22&lt;=0,0,IF(OR(OR(TRIM($J22)="Hebrews",TRIM($J22)="Romans",TRIM($J22)="Romans-2",TRIM($J22)="Globe",TRIM($J22)="Globe-12",TRIM($J22)="Neptune P1"),AND($I23&gt;0,OR(TRIM($J23)="Hebrews",TRIM($J23)="Romans",TRIM($J23)="Romans-2",TRIM($J23)="Globe",TRIM($J23)="Globe-12",TRIM($J23)="Neptune P1"))),1,0)))</f>
        <v/>
      </c>
      <c r="Q22" s="47" t="n"/>
      <c r="R22" s="46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IF($I22&gt;0,1,0),
      0
   ),
0))</f>
        <v/>
      </c>
      <c r="S22" s="46">
        <f>IF(OR($A22="Annual Leave",$A23="Annual Leave"),IF($A22="Annual Leave",8,0),0)</f>
        <v/>
      </c>
      <c r="T22" s="48" t="n"/>
      <c r="U22" s="144">
        <f>MAX(0,40-Y22)</f>
        <v/>
      </c>
      <c r="V22" s="351">
        <f>IF(OR($C22="",$D22=""),0,
 IF(OR($A22="Holiday",$A23="Holiday"),0,
 IF(AND(NOT(OR($A22="Annual Leave",$A23="Annual Leave")),$A22="Off day"),0,
  IF($I22+$I23&gt;=8,IF($I22&gt;=8,8,$I22),$I22)
  )))</f>
        <v/>
      </c>
      <c r="W22" s="351">
        <f>MAX(0,V22-U22)</f>
        <v/>
      </c>
      <c r="X22" s="351">
        <f>IF(C22="","",C22-WEEKDAY(C22,1)+1)</f>
        <v/>
      </c>
      <c r="Y22" s="351">
        <f>SUMPRODUCT(($X$14:$X21=X22)*(($V$14:$V21)+($O$14:$O21)))+IF(X22=X14,$L$11,0)</f>
        <v/>
      </c>
      <c r="Z22" s="351" t="n"/>
      <c r="AA22" s="351" t="n"/>
      <c r="AB22" s="351" t="n"/>
      <c r="AC22" s="351" t="n"/>
      <c r="AD22" s="351" t="n"/>
      <c r="AE22" s="351" t="n"/>
      <c r="AF22" s="351" t="n"/>
    </row>
    <row r="23" ht="24" customHeight="1" s="348" thickBot="1">
      <c r="A23" s="170" t="inlineStr">
        <is>
          <t>On Day</t>
        </is>
      </c>
      <c r="B23" s="292" t="n"/>
      <c r="C23" s="98">
        <f>C22</f>
        <v/>
      </c>
      <c r="D23" s="49" t="n"/>
      <c r="E23" s="174">
        <f>IF(D23="", "",
 IF(D23=TIME(0,0,0), 0,
 IF(AND(D23&gt;=TIME(0,0,1), D23&lt;=TIME(2,0,0)), TIME(7,0,0),
 IF(AND(D23&gt;=TIME(6,0,0), D23&lt;=TIME(8,0,0)), TIME(12,0,0),
 IF(AND(D23&gt;TIME(8,0,0), D23&lt;=TIME(13,59,0)), TIME(15,0,0),
 IF(AND(D23&gt;=TIME(14,0,0), D23&lt;=TIME(17,59,0)), TIME(21,0,0),
 IF(AND(D23&gt;=TIME(18,0,0), D23&lt;=TIME(21,59,0)), TIME(0,0,0),
 IF(AND(D23&gt;=TIME(22,0,0), D23&lt;=TIME(23,59,59)), TIME(7,0,0), ""))))))))</f>
        <v/>
      </c>
      <c r="F23" s="175" t="n"/>
      <c r="G23" s="174">
        <f>IF(AND(D23&gt;=TIME(6,0,0),D23&lt;=TIME(8,0,0)),E23,"")</f>
        <v/>
      </c>
      <c r="H23" s="49" t="n"/>
      <c r="I23" s="50">
        <f>ROUND(IF(OR(D23="",E23="",E23=0),0,IF(H23="",MOD(E23-D23,1)*24,MOD(H23-D23,1)*24)),2)</f>
        <v/>
      </c>
      <c r="J23" s="173" t="n"/>
      <c r="K23" s="293" t="n"/>
      <c r="L23" s="271" t="n"/>
      <c r="M23" s="294">
        <f>MAX(0,V23-W23)</f>
        <v/>
      </c>
      <c r="N23" s="51">
        <f>(IF(OR($C23="",$D23=""),0,
 IF(OR($A22="Holiday",$A23="Holiday"),
    IF(ISNUMBER(MATCH(TRIM($B23),{"Phagwah","Good Friday","Easter Monday","Labour Day","Christmas","Eid ul Azha","Romans-2","Globe-12","Neptune P1"},0)),0,$I23),
 IF(AND(NOT(OR($A22="Annual Leave",$A23="Annual Leave")),$A23="Off day"),$I23,
  MAX(0,$I23-$V23)
  ))))+W23</f>
        <v/>
      </c>
      <c r="O23" s="51">
        <f>IF(AND(OR($A22="Holiday",$A23="Holiday"),
        ISNUMBER(MATCH(TRIM($B23),{"Phagwah","Good Friday","Easter Monday","Labour Day","Christmas","Eid ul Azha","Romans-2","Globe-12","Neptune P1"},0))),
   $I23,0)</f>
        <v/>
      </c>
      <c r="P23" s="51">
        <f>IF(OR($O$7="Canteen",$O$7="Head Office"),0,IF($I23&lt;=0,0,IF(AND($I22&lt;=0,OR(TRIM($J23)="Hebrews",TRIM($J23)="Romans",TRIM($J23)="Romans-2",TRIM($J23)="Globe",TRIM($J23)="Globe-12",TRIM($J23)="Neptune P1")),1,0)))</f>
        <v/>
      </c>
      <c r="Q23" s="52" t="n"/>
      <c r="R23" s="51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IF(AND($I22=0,$I23&gt;0),1,0),
      0
   ),
0))</f>
        <v/>
      </c>
      <c r="S23" s="51">
        <f>IF(OR($A22="Annual Leave",$A23="Annual Leave"),IF(AND($A22&lt;&gt;"Annual Leave",$A23="Annual Leave"),8,0),0)</f>
        <v/>
      </c>
      <c r="T23" s="53" t="n"/>
      <c r="U23" s="144">
        <f>MAX(0,40-Y23)</f>
        <v/>
      </c>
      <c r="V23" s="351">
        <f>IF(OR($C23="",$D23=""),0,
 IF(OR($A22="Holiday",$A23="Holiday"),0,
 IF(AND(NOT(OR($A22="Annual Leave",$A23="Annual Leave")),$A23="Off day"),0,
  IF($I22+$I23&gt;=8,IF($I22&gt;=8,0,8-$I22),$I23)
  )))</f>
        <v/>
      </c>
      <c r="W23" s="351">
        <f>MAX(0,V23-U23)</f>
        <v/>
      </c>
      <c r="X23" s="351">
        <f>IF(C23="","",C23-WEEKDAY(C23,1)+1)</f>
        <v/>
      </c>
      <c r="Y23" s="351">
        <f>SUMPRODUCT(($X$14:$X22=X23)*(($V$14:$V22)+($O$14:$O22)))+IF(X23=X14,$L$11,0)</f>
        <v/>
      </c>
      <c r="Z23" s="351" t="n"/>
      <c r="AA23" s="351" t="n"/>
      <c r="AB23" s="351" t="n"/>
      <c r="AC23" s="351" t="n"/>
      <c r="AD23" s="351" t="n"/>
      <c r="AE23" s="351" t="n"/>
      <c r="AF23" s="351" t="n"/>
    </row>
    <row r="24" ht="24" customHeight="1" s="348" thickBot="1">
      <c r="A24" s="154" t="inlineStr">
        <is>
          <t>On Day</t>
        </is>
      </c>
      <c r="B24" s="273" t="n"/>
      <c r="C24" s="90">
        <f>C22+1</f>
        <v/>
      </c>
      <c r="D24" s="8" t="n"/>
      <c r="E24" s="155">
        <f>IF(D24="", "",
 IF(D24=TIME(0,0,0), 0,
 IF(AND(D24&gt;=TIME(0,0,1), D24&lt;=TIME(2,0,0)), TIME(7,0,0),
 IF(AND(D24&gt;=TIME(6,0,0), D24&lt;=TIME(8,0,0)), TIME(12,0,0),
 IF(AND(D24&gt;TIME(8,0,0), D24&lt;=TIME(13,59,0)), TIME(15,0,0),
 IF(AND(D24&gt;=TIME(14,0,0), D24&lt;=TIME(17,59,0)), TIME(21,0,0),
 IF(AND(D24&gt;=TIME(18,0,0), D24&lt;=TIME(21,59,0)), TIME(0,0,0),
 IF(AND(D24&gt;=TIME(22,0,0), D24&lt;=TIME(23,59,59)), TIME(7,0,0), ""))))))))</f>
        <v/>
      </c>
      <c r="F24" s="156" t="n"/>
      <c r="G24" s="155">
        <f>IF(AND(D24&gt;=TIME(6,0,0),D24&lt;=TIME(8,0,0)),E24,"")</f>
        <v/>
      </c>
      <c r="H24" s="8" t="n"/>
      <c r="I24" s="30">
        <f>ROUND(IF(OR(D24="",E24="",E24=0),0,IF(H24="",MOD(E24-D24,1)*24,MOD(H24-D24,1)*24)),2)</f>
        <v/>
      </c>
      <c r="J24" s="157" t="n"/>
      <c r="K24" s="274" t="n"/>
      <c r="L24" s="271" t="n"/>
      <c r="M24" s="275">
        <f>MAX(0,V24-W24)</f>
        <v/>
      </c>
      <c r="N24" s="9">
        <f>(IF(OR($C24="",$D24=""),0,
 IF(OR($A24="Holiday",$A25="Holiday"),
    IF(ISNUMBER(MATCH(TRIM($B24),{"Phagwah","Good Friday","Easter Monday","Labour Day","Christmas","Eid ul Azha","Romans-2","Globe-12","Neptune P1"},0)),0,$I24),
 IF(AND(NOT(OR($A24="Annual Leave",$A25="Annual Leave")),$A24="Off day"),$I24,
  MAX(0,$I24-$V24)
  ))))+W24</f>
        <v/>
      </c>
      <c r="O24" s="9">
        <f>IF(AND(OR($A24="Holiday",$A25="Holiday"),
        ISNUMBER(MATCH(TRIM($B24),{"Phagwah","Good Friday","Easter Monday","Labour Day","Christmas","Eid ul Azha","Romans-2","Globe-12","Neptune P1"},0))),
   $I24,0)</f>
        <v/>
      </c>
      <c r="P24" s="9">
        <f>IF(OR($O$7="Canteen",$O$7="Head Office"),0,IF($I24&lt;=0,0,IF(OR(OR(TRIM($J24)="Hebrews",TRIM($J24)="Romans",TRIM($J24)="Romans-2",TRIM($J24)="Globe",TRIM($J24)="Globe-12",TRIM($J24)="Neptune P1"),AND($I25&gt;0,OR(TRIM($J25)="Hebrews",TRIM($J25)="Romans",TRIM($J25)="Romans-2",TRIM($J25)="Globe",TRIM($J25)="Globe-12",TRIM($J25)="Neptune P1"))),1,0)))</f>
        <v/>
      </c>
      <c r="Q24" s="10" t="n"/>
      <c r="R24" s="9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IF($I24&gt;0,1,0),
      0
   ),
0))</f>
        <v/>
      </c>
      <c r="S24" s="9">
        <f>IF(OR($A24="Annual Leave",$A25="Annual Leave"),IF($A24="Annual Leave",8,0),0)</f>
        <v/>
      </c>
      <c r="T24" s="91" t="n"/>
      <c r="U24" s="144">
        <f>MAX(0,40-Y24)</f>
        <v/>
      </c>
      <c r="V24" s="351">
        <f>IF(OR($C24="",$D24=""),0,
 IF(OR($A24="Holiday",$A25="Holiday"),0,
 IF(AND(NOT(OR($A24="Annual Leave",$A25="Annual Leave")),$A24="Off day"),0,
  IF($I24+$I25&gt;=8,IF($I24&gt;=8,8,$I24),$I24)
  )))</f>
        <v/>
      </c>
      <c r="W24" s="351">
        <f>MAX(0,V24-U24)</f>
        <v/>
      </c>
      <c r="X24" s="351">
        <f>IF(C24="","",C24-WEEKDAY(C24,1)+1)</f>
        <v/>
      </c>
      <c r="Y24" s="351">
        <f>SUMPRODUCT(($X$14:$X23=X24)*(($V$14:$V23)+($O$14:$O23)))+IF(X24=X14,$L$11,0)</f>
        <v/>
      </c>
      <c r="Z24" s="351" t="n"/>
      <c r="AA24" s="351" t="n"/>
      <c r="AB24" s="351" t="n"/>
      <c r="AC24" s="351" t="n"/>
      <c r="AD24" s="351" t="n"/>
      <c r="AE24" s="351" t="n"/>
      <c r="AF24" s="351" t="n"/>
    </row>
    <row r="25" ht="24" customHeight="1" s="348" thickBot="1">
      <c r="A25" s="154" t="inlineStr">
        <is>
          <t>On Day</t>
        </is>
      </c>
      <c r="B25" s="273" t="n"/>
      <c r="C25" s="90">
        <f>C24</f>
        <v/>
      </c>
      <c r="D25" s="276" t="n"/>
      <c r="E25" s="277">
        <f>IF(D25="", "",
 IF(D25=TIME(0,0,0), 0,
 IF(AND(D25&gt;=TIME(0,0,1), D25&lt;=TIME(2,0,0)), TIME(7,0,0),
 IF(AND(D25&gt;=TIME(6,0,0), D25&lt;=TIME(8,0,0)), TIME(12,0,0),
 IF(AND(D25&gt;TIME(8,0,0), D25&lt;=TIME(13,59,0)), TIME(15,0,0),
 IF(AND(D25&gt;=TIME(14,0,0), D25&lt;=TIME(17,59,0)), TIME(21,0,0),
 IF(AND(D25&gt;=TIME(18,0,0), D25&lt;=TIME(21,59,0)), TIME(0,0,0),
 IF(AND(D25&gt;=TIME(22,0,0), D25&lt;=TIME(23,59,59)), TIME(7,0,0), ""))))))))</f>
        <v/>
      </c>
      <c r="F25" s="156" t="n"/>
      <c r="G25" s="277">
        <f>IF(AND(D25&gt;=TIME(6,0,0),D25&lt;=TIME(8,0,0)),E25,"")</f>
        <v/>
      </c>
      <c r="H25" s="276" t="n"/>
      <c r="I25" s="30">
        <f>ROUND(IF(OR(D25="",E25="",E25=0),0,IF(H25="",MOD(E25-D25,1)*24,MOD(H25-D25,1)*24)),2)</f>
        <v/>
      </c>
      <c r="J25" s="158" t="n"/>
      <c r="K25" s="274" t="n"/>
      <c r="L25" s="271" t="n"/>
      <c r="M25" s="275">
        <f>MAX(0,V25-W25)</f>
        <v/>
      </c>
      <c r="N25" s="278">
        <f>(IF(OR($C25="",$D25=""),0,
 IF(OR($A24="Holiday",$A25="Holiday"),
    IF(ISNUMBER(MATCH(TRIM($B25),{"Phagwah","Good Friday","Easter Monday","Labour Day","Christmas","Eid ul Azha","Romans-2","Globe-12","Neptune P1"},0)),0,$I25),
 IF(AND(NOT(OR($A24="Annual Leave",$A25="Annual Leave")),$A25="Off day"),$I25,
  MAX(0,$I25-$V25)
  ))))+W25</f>
        <v/>
      </c>
      <c r="O25" s="278">
        <f>IF(AND(OR($A24="Holiday",$A25="Holiday"),
        ISNUMBER(MATCH(TRIM($B25),{"Phagwah","Good Friday","Easter Monday","Labour Day","Christmas","Eid ul Azha","Romans-2","Globe-12","Neptune P1"},0))),
   $I25,0)</f>
        <v/>
      </c>
      <c r="P25" s="278">
        <f>IF(OR($O$7="Canteen",$O$7="Head Office"),0,IF($I25&lt;=0,0,IF(AND($I24&lt;=0,OR(TRIM($J25)="Hebrews",TRIM($J25)="Romans",TRIM($J25)="Romans-2",TRIM($J25)="Globe",TRIM($J25)="Globe-12",TRIM($J25)="Neptune P1")),1,0)))</f>
        <v/>
      </c>
      <c r="Q25" s="279" t="n"/>
      <c r="R25" s="278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IF(AND($I24=0,$I25&gt;0),1,0),
      0
   ),
0))</f>
        <v/>
      </c>
      <c r="S25" s="278">
        <f>IF(OR($A24="Annual Leave",$A25="Annual Leave"),IF(AND($A24&lt;&gt;"Annual Leave",$A25="Annual Leave"),8,0),0)</f>
        <v/>
      </c>
      <c r="T25" s="280" t="n"/>
      <c r="U25" s="144">
        <f>MAX(0,40-Y25)</f>
        <v/>
      </c>
      <c r="V25" s="351">
        <f>IF(OR($C25="",$D25=""),0,
 IF(OR($A24="Holiday",$A25="Holiday"),0,
 IF(AND(NOT(OR($A24="Annual Leave",$A25="Annual Leave")),$A25="Off day"),0,
  IF($I24+$I25&gt;=8,IF($I24&gt;=8,0,8-$I24),$I25)
  )))</f>
        <v/>
      </c>
      <c r="W25" s="351">
        <f>MAX(0,V25-U25)</f>
        <v/>
      </c>
      <c r="X25" s="351">
        <f>IF(C25="","",C25-WEEKDAY(C25,1)+1)</f>
        <v/>
      </c>
      <c r="Y25" s="351">
        <f>SUMPRODUCT(($X$14:$X24=X25)*(($V$14:$V24)+($O$14:$O24)))+IF(X25=X14,$L$11,0)</f>
        <v/>
      </c>
      <c r="Z25" s="351" t="n"/>
      <c r="AA25" s="351" t="n"/>
      <c r="AB25" s="351" t="n"/>
      <c r="AC25" s="351" t="n"/>
      <c r="AD25" s="351" t="n"/>
      <c r="AE25" s="351" t="n"/>
      <c r="AF25" s="351" t="n"/>
    </row>
    <row r="26" ht="24" customHeight="1" s="348" thickBot="1">
      <c r="A26" s="159" t="inlineStr">
        <is>
          <t>On Day</t>
        </is>
      </c>
      <c r="B26" s="281" t="n"/>
      <c r="C26" s="92">
        <f>C24+1</f>
        <v/>
      </c>
      <c r="D26" s="31" t="n"/>
      <c r="E26" s="160">
        <f>IF(D26="", "",
 IF(D26=TIME(0,0,0), 0,
 IF(AND(D26&gt;=TIME(0,0,1), D26&lt;=TIME(2,0,0)), TIME(7,0,0),
 IF(AND(D26&gt;=TIME(6,0,0), D26&lt;=TIME(8,0,0)), TIME(12,0,0),
 IF(AND(D26&gt;TIME(8,0,0), D26&lt;=TIME(13,59,0)), TIME(15,0,0),
 IF(AND(D26&gt;=TIME(14,0,0), D26&lt;=TIME(17,59,0)), TIME(21,0,0),
 IF(AND(D26&gt;=TIME(18,0,0), D26&lt;=TIME(21,59,0)), TIME(0,0,0),
 IF(AND(D26&gt;=TIME(22,0,0), D26&lt;=TIME(23,59,59)), TIME(7,0,0), ""))))))))</f>
        <v/>
      </c>
      <c r="F26" s="161" t="n"/>
      <c r="G26" s="160">
        <f>IF(AND(D26&gt;=TIME(6,0,0),D26&lt;=TIME(8,0,0)),E26,"")</f>
        <v/>
      </c>
      <c r="H26" s="31" t="n"/>
      <c r="I26" s="32">
        <f>ROUND(IF(OR(D26="",E26="",E26=0),0,IF(H26="",MOD(E26-D26,1)*24,MOD(H26-D26,1)*24)),2)</f>
        <v/>
      </c>
      <c r="J26" s="162" t="n"/>
      <c r="K26" s="282" t="n"/>
      <c r="L26" s="271" t="n"/>
      <c r="M26" s="283">
        <f>MAX(0,V26-W26)</f>
        <v/>
      </c>
      <c r="N26" s="33">
        <f>(IF(OR($C26="",$D26=""),0,
 IF(OR($A26="Holiday",$A27="Holiday"),
    IF(ISNUMBER(MATCH(TRIM($B26),{"Phagwah","Good Friday","Easter Monday","Labour Day","Christmas","Eid ul Azha","Romans-2","Globe-12","Neptune P1"},0)),0,$I26),
 IF(AND(NOT(OR($A26="Annual Leave",$A27="Annual Leave")),$A26="Off day"),$I26,
  MAX(0,$I26-$V26)
  ))))+W26</f>
        <v/>
      </c>
      <c r="O26" s="33">
        <f>IF(AND(OR($A26="Holiday",$A27="Holiday"),
        ISNUMBER(MATCH(TRIM($B26),{"Phagwah","Good Friday","Easter Monday","Labour Day","Christmas","Eid ul Azha","Romans-2","Globe-12","Neptune P1"},0))),
   $I26,0)</f>
        <v/>
      </c>
      <c r="P26" s="33">
        <f>IF(OR($O$7="Canteen",$O$7="Head Office"),0,IF($I26&lt;=0,0,IF(OR(OR(TRIM($J26)="Hebrews",TRIM($J26)="Romans",TRIM($J26)="Romans-2",TRIM($J26)="Globe",TRIM($J26)="Globe-12",TRIM($J26)="Neptune P1"),AND($I27&gt;0,OR(TRIM($J27)="Hebrews",TRIM($J27)="Romans",TRIM($J27)="Romans-2",TRIM($J27)="Globe",TRIM($J27)="Globe-12",TRIM($J27)="Neptune P1"))),1,0)))</f>
        <v/>
      </c>
      <c r="Q26" s="34" t="n"/>
      <c r="R26" s="33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IF($I26&gt;0,1,0),
      0
   ),
0))</f>
        <v/>
      </c>
      <c r="S26" s="33">
        <f>IF(OR($A26="Annual Leave",$A27="Annual Leave"),IF($A26="Annual Leave",8,0),0)</f>
        <v/>
      </c>
      <c r="T26" s="35" t="n"/>
      <c r="U26" s="144">
        <f>MAX(0,40-Y26)</f>
        <v/>
      </c>
      <c r="V26" s="351">
        <f>IF(OR($C26="",$D26=""),0,
 IF(OR($A26="Holiday",$A27="Holiday"),0,
 IF(AND(NOT(OR($A26="Annual Leave",$A27="Annual Leave")),$A26="Off day"),0,
  IF($I26+$I27&gt;=8,IF($I26&gt;=8,8,$I26),$I26)
  )))</f>
        <v/>
      </c>
      <c r="W26" s="351">
        <f>MAX(0,V26-U26)</f>
        <v/>
      </c>
      <c r="X26" s="351">
        <f>IF(C26="","",C26-WEEKDAY(C26,1)+1)</f>
        <v/>
      </c>
      <c r="Y26" s="351">
        <f>SUMPRODUCT(($X$14:$X25=X26)*(($V$14:$V25)+($O$14:$O25)))+IF(X26=X14,$L$11,0)</f>
        <v/>
      </c>
      <c r="Z26" s="351" t="n"/>
      <c r="AA26" s="351" t="n"/>
      <c r="AB26" s="351" t="n"/>
      <c r="AC26" s="351" t="n"/>
      <c r="AD26" s="351" t="n"/>
      <c r="AE26" s="351" t="n"/>
      <c r="AF26" s="351" t="n"/>
    </row>
    <row r="27" ht="24" customHeight="1" s="348" thickBot="1">
      <c r="A27" s="159" t="inlineStr">
        <is>
          <t>On Day</t>
        </is>
      </c>
      <c r="B27" s="281" t="n"/>
      <c r="C27" s="93">
        <f>C26</f>
        <v/>
      </c>
      <c r="D27" s="36" t="n"/>
      <c r="E27" s="163">
        <f>IF(D27="", "",
 IF(D27=TIME(0,0,0), 0,
 IF(AND(D27&gt;=TIME(0,0,1), D27&lt;=TIME(2,0,0)), TIME(7,0,0),
 IF(AND(D27&gt;=TIME(6,0,0), D27&lt;=TIME(8,0,0)), TIME(12,0,0),
 IF(AND(D27&gt;TIME(8,0,0), D27&lt;=TIME(13,59,0)), TIME(15,0,0),
 IF(AND(D27&gt;=TIME(14,0,0), D27&lt;=TIME(17,59,0)), TIME(21,0,0),
 IF(AND(D27&gt;=TIME(18,0,0), D27&lt;=TIME(21,59,0)), TIME(0,0,0),
 IF(AND(D27&gt;=TIME(22,0,0), D27&lt;=TIME(23,59,59)), TIME(7,0,0), ""))))))))</f>
        <v/>
      </c>
      <c r="F27" s="164" t="n"/>
      <c r="G27" s="163">
        <f>IF(AND(D27&gt;=TIME(6,0,0),D27&lt;=TIME(8,0,0)),E27,"")</f>
        <v/>
      </c>
      <c r="H27" s="36" t="n"/>
      <c r="I27" s="37">
        <f>ROUND(IF(OR(D27="",E27="",E27=0),0,IF(H27="",MOD(E27-D27,1)*24,MOD(H27-D27,1)*24)),2)</f>
        <v/>
      </c>
      <c r="J27" s="162" t="n"/>
      <c r="K27" s="282" t="n"/>
      <c r="L27" s="271" t="n"/>
      <c r="M27" s="283">
        <f>MAX(0,V27-W27)</f>
        <v/>
      </c>
      <c r="N27" s="38">
        <f>(IF(OR($C27="",$D27=""),0,
 IF(OR($A26="Holiday",$A27="Holiday"),
    IF(ISNUMBER(MATCH(TRIM($B27),{"Phagwah","Good Friday","Easter Monday","Labour Day","Christmas","Eid ul Azha","Romans-2","Globe-12","Neptune P1"},0)),0,$I27),
 IF(AND(NOT(OR($A26="Annual Leave",$A27="Annual Leave")),$A27="Off day"),$I27,
  MAX(0,$I27-$V27)
  ))))+W27</f>
        <v/>
      </c>
      <c r="O27" s="38">
        <f>IF(AND(OR($A26="Holiday",$A27="Holiday"),
        ISNUMBER(MATCH(TRIM($B27),{"Phagwah","Good Friday","Easter Monday","Labour Day","Christmas","Eid ul Azha","Romans-2","Globe-12","Neptune P1"},0))),
   $I27,0)</f>
        <v/>
      </c>
      <c r="P27" s="38">
        <f>IF(OR($O$7="Canteen",$O$7="Head Office"),0,IF($I27&lt;=0,0,IF(AND($I26&lt;=0,OR(TRIM($J27)="Hebrews",TRIM($J27)="Romans",TRIM($J27)="Romans-2",TRIM($J27)="Globe",TRIM($J27)="Globe-12",TRIM($J27)="Neptune P1")),1,0)))</f>
        <v/>
      </c>
      <c r="Q27" s="39" t="n"/>
      <c r="R27" s="38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IF(AND($I26=0,$I27&gt;0),1,0),
      0
   ),
0))</f>
        <v/>
      </c>
      <c r="S27" s="38">
        <f>IF(OR($A26="Annual Leave",$A27="Annual Leave"),IF(AND($A26&lt;&gt;"Annual Leave",$A27="Annual Leave"),8,0),0)</f>
        <v/>
      </c>
      <c r="T27" s="40" t="n"/>
      <c r="U27" s="144">
        <f>MAX(0,40-Y27)</f>
        <v/>
      </c>
      <c r="V27" s="351">
        <f>IF(OR($C27="",$D27=""),0,
 IF(OR($A26="Holiday",$A27="Holiday"),0,
 IF(AND(NOT(OR($A26="Annual Leave",$A27="Annual Leave")),$A27="Off day"),0,
  IF($I26+$I27&gt;=8,IF($I26&gt;=8,0,8-$I26),$I27)
  )))</f>
        <v/>
      </c>
      <c r="W27" s="351">
        <f>MAX(0,V27-U27)</f>
        <v/>
      </c>
      <c r="X27" s="351">
        <f>IF(C27="","",C27-WEEKDAY(C27,1)+1)</f>
        <v/>
      </c>
      <c r="Y27" s="351">
        <f>SUMPRODUCT(($X$14:$X26=X27)*(($V$14:$V26)+($O$14:$O26)))+IF(X27=X14,$L$11,0)</f>
        <v/>
      </c>
      <c r="Z27" s="351" t="n"/>
      <c r="AA27" s="351" t="n"/>
      <c r="AB27" s="351" t="n"/>
      <c r="AC27" s="351" t="n"/>
      <c r="AD27" s="351" t="n"/>
      <c r="AE27" s="351" t="n"/>
      <c r="AF27" s="351" t="n"/>
    </row>
    <row r="28" ht="24" customHeight="1" s="348" thickBot="1">
      <c r="A28" s="176" t="n"/>
      <c r="B28" s="176" t="n"/>
      <c r="C28" s="145" t="n"/>
      <c r="D28" s="6" t="n"/>
      <c r="E28" s="14" t="n"/>
      <c r="F28" s="6" t="n"/>
      <c r="G28" s="6" t="n"/>
      <c r="H28" s="336" t="n"/>
      <c r="I28" s="351" t="n"/>
      <c r="J28" s="336" t="n"/>
      <c r="K28" s="336" t="n"/>
      <c r="L28" s="336" t="n"/>
      <c r="M28" s="99">
        <f>MAX(0,V28-W28)</f>
        <v/>
      </c>
      <c r="N28" s="99">
        <f>(IF(OR($C28="",$D28=""),0,
 IF(OR($A28="Holiday",$A29="Holiday"),
    IF(ISNUMBER(MATCH(TRIM($B28),{"Phagwah","Good Friday","Easter Monday","Labour Day","Christmas","Eid ul Azha","Romans-2","Globe-12","Neptune P1"},0)),0,$I28),
 IF(AND(NOT(OR($A28="Annual Leave",$A29="Annual Leave")),$A28="Off day"),$I28,
  MAX(0,$I28-$V28)
  ))))+W28</f>
        <v/>
      </c>
      <c r="O28" s="99">
        <f>IF(AND(OR($A28="Holiday",$A29="Holiday"),
        ISNUMBER(MATCH(TRIM($B28),{"Phagwah","Good Friday","Easter Monday","Labour Day","Christmas","Eid ul Azha","Romans-2","Globe-12","Neptune P1"},0))),
   $I28,0)</f>
        <v/>
      </c>
      <c r="P28" s="99">
        <f>IF(OR($O$7="Canteen",$O$7="Head Office"),0,IF($I28&lt;=0,0,IF(OR(OR(TRIM($J28)="Hebrews",TRIM($J28)="Romans",TRIM($J28)="Romans-2",TRIM($J28)="Globe",TRIM($J28)="Globe-12",TRIM($J28)="Neptune P1"),AND($I29&gt;0,OR(TRIM($J29)="Hebrews",TRIM($J29)="Romans",TRIM($J29)="Romans-2",TRIM($J29)="Globe",TRIM($J29)="Globe-12",TRIM($J29)="Neptune P1"))),1,0)))</f>
        <v/>
      </c>
      <c r="Q28" s="178" t="n"/>
      <c r="R28" s="15" t="n"/>
      <c r="S28" s="99">
        <f>IF(OR($A28="Annual Leave",$A29="Annual Leave"),IF($A28="Annual Leave",8,0),0)</f>
        <v/>
      </c>
      <c r="T28" s="100">
        <f>SUM(T14:T27)</f>
        <v/>
      </c>
      <c r="U28" s="144">
        <f>MAX(0,40-Y28)</f>
        <v/>
      </c>
      <c r="V28" s="351">
        <f>IF(OR($C28="",$D28=""),0,
 IF(OR($A28="Holiday",$A29="Holiday"),0,
 IF(AND(NOT(OR($A28="Annual Leave",$A29="Annual Leave")),$A28="Off day"),0,
  IF($I28+$I29&gt;=8,IF($I28&gt;=8,8,$I28),$I28)
  )))</f>
        <v/>
      </c>
      <c r="W28" s="351">
        <f>MAX(0,V28-U28)</f>
        <v/>
      </c>
      <c r="X28" s="351">
        <f>IF(C28="","",C28-WEEKDAY(C28,1)+1)</f>
        <v/>
      </c>
      <c r="Y28" s="351">
        <f>SUMPRODUCT(($X$14:$X27=X28)*(($V$14:$V27)+($O$14:$O27)))+IF(X28=X14,$L$11,0)</f>
        <v/>
      </c>
      <c r="Z28" s="351" t="n"/>
      <c r="AA28" s="351" t="n"/>
      <c r="AB28" s="351" t="n"/>
      <c r="AC28" s="351" t="n"/>
      <c r="AD28" s="351" t="n"/>
      <c r="AE28" s="351" t="n"/>
      <c r="AF28" s="351" t="n"/>
    </row>
    <row r="29" hidden="1" ht="15.75" customHeight="1" s="348" thickBot="1">
      <c r="A29" s="179" t="n"/>
      <c r="B29" s="176" t="n"/>
      <c r="C29" s="145" t="n"/>
      <c r="D29" s="6" t="n"/>
      <c r="E29" s="295">
        <f>IF(D29="", "",
 IF(D29=TIME(0,0,0), 0,
 IF(AND(D29&gt;=TIME(0,0,1), D29&lt;=TIME(2,0,0)), TIME(7,0,0),
 IF(AND(D29&gt;=TIME(6,0,0), D29&lt;=TIME(8,0,0)), TIME(12,0,0),
 IF(AND(D29&gt;TIME(8,0,0), D29&lt;=TIME(13,59,0)), TIME(15,0,0),
 IF(AND(D29&gt;=TIME(14,0,0), D29&lt;=TIME(17,59,0)), TIME(21,0,0),
 IF(AND(D29&gt;=TIME(18,0,0), D29&lt;=TIME(21,59,0)), TIME(0,0,0),
 IF(AND(D29&gt;=TIME(22,0,0), D29&lt;=TIME(23,59,59)), TIME(7,0,0), ""))))))))</f>
        <v/>
      </c>
      <c r="F29" s="6" t="n"/>
      <c r="G29" s="6" t="n"/>
      <c r="H29" s="6" t="n"/>
      <c r="I29" s="6" t="n"/>
      <c r="J29" s="6" t="n"/>
      <c r="K29" s="6" t="n"/>
      <c r="L29" s="6" t="n"/>
      <c r="M29" s="4">
        <f>MAX(0,V29-W29)</f>
        <v/>
      </c>
      <c r="N29" s="4">
        <f>(IF(OR($C29="",$D29=""),0,
 IF(OR($A28="Holiday",$A29="Holiday"),
    IF(ISNUMBER(MATCH(TRIM($B29),{"Phagwah","Good Friday","Easter Monday","Labour Day","Christmas","Eid ul Azha","Romans-2","Globe-12","Neptune P1"},0)),0,$I29),
 IF(AND(NOT(OR($A28="Annual Leave",$A29="Annual Leave")),$A29="Off day"),$I29,
  MAX(0,$I29-$V29)
  ))))+W29</f>
        <v/>
      </c>
      <c r="O29" s="4">
        <f>IF(AND(OR($A28="Holiday",$A29="Holiday"),
        ISNUMBER(MATCH(TRIM($B29),{"Phagwah","Good Friday","Easter Monday","Labour Day","Christmas","Eid ul Azha","Romans-2","Globe-12","Neptune P1"},0))),
   $I29,0)</f>
        <v/>
      </c>
      <c r="P29" s="4">
        <f>IF(OR($O$7="Canteen",$O$7="Head Office"),0,IF($I29&lt;=0,0,IF(AND($I28&lt;=0,OR(TRIM($J29)="Hebrews",TRIM($J29)="Romans",TRIM($J29)="Romans-2",TRIM($J29)="Globe",TRIM($J29)="Globe-12",TRIM($J29)="Neptune P1")),1,0)))</f>
        <v/>
      </c>
      <c r="Q29" s="6" t="n"/>
      <c r="R29" s="296">
        <f>IF(OR($O$7="Canteen",$O$7="Head Office"),0,IF(
  AND(
    SUMIFS(I:I, C:C, C29) &gt;= 8,
    COUNTIFS(C$14:C29, C29)=1,
    OR(
      TEXT(D29,"hh:mm:ss")="07:00:00",
      TEXT(D29,"hh:mm:ss")="15:00:00",
      TEXT(D29,"hh:mm:ss")="23:00:00",
      TEXT(D30,"hh:mm:ss")="07:00:00",
      TEXT(D30,"hh:mm:ss")="15:00:00",
      TEXT(D30,"hh:mm:ss")="23:00:00"
    )
  ),
  1,
  0
))</f>
        <v/>
      </c>
      <c r="S29" s="4">
        <f>IF(OR($A28="Annual Leave",$A29="Annual Leave"),IF(AND($A28&lt;&gt;"Annual Leave",$A29="Annual Leave"),8,0),0)</f>
        <v/>
      </c>
      <c r="T29" s="146" t="n"/>
      <c r="U29" s="351">
        <f>MAX(0,40-Y29)</f>
        <v/>
      </c>
      <c r="V29" s="351">
        <f>IF(OR($C29="",$D29=""),0,
 IF(OR($A28="Holiday",$A29="Holiday"),0,
 IF(AND(NOT(OR($A28="Annual Leave",$A29="Annual Leave")),$A29="Off day"),0,
  IF($I28+$I29&gt;=8,IF($I28&gt;=8,0,8-$I28),$I29)
  )))</f>
        <v/>
      </c>
      <c r="W29" s="351">
        <f>MAX(0,V29-U29)</f>
        <v/>
      </c>
      <c r="X29" s="351">
        <f>IF(C29="","",C29-WEEKDAY(C29,1)+1)</f>
        <v/>
      </c>
      <c r="Y29" s="351">
        <f>SUMPRODUCT(($X$14:$X28=X29)*(($V$14:$V28)+($O$14:$O28)))+IF(X29=X14,$L$11,0)</f>
        <v/>
      </c>
      <c r="Z29" s="351" t="n"/>
      <c r="AA29" s="351" t="n"/>
      <c r="AB29" s="351" t="n"/>
      <c r="AC29" s="351" t="n"/>
      <c r="AD29" s="351" t="n"/>
      <c r="AE29" s="351" t="n"/>
      <c r="AF29" s="351" t="n"/>
    </row>
    <row r="30" ht="24" customHeight="1" s="348" thickBot="1">
      <c r="A30" s="147" t="inlineStr">
        <is>
          <t>On Day</t>
        </is>
      </c>
      <c r="B30" s="180" t="n"/>
      <c r="C30" s="88">
        <f>C27+1</f>
        <v/>
      </c>
      <c r="D30" s="54" t="n"/>
      <c r="E30" s="148">
        <f>IF(D30="", "",
 IF(D30=TIME(0,0,0), 0,
 IF(AND(D30&gt;=TIME(0,0,1), D30&lt;=TIME(2,0,0)), TIME(7,0,0),
 IF(AND(D30&gt;=TIME(6,0,0), D30&lt;=TIME(8,0,0)), TIME(12,0,0),
 IF(AND(D30&gt;TIME(8,0,0), D30&lt;=TIME(13,59,0)), TIME(15,0,0),
 IF(AND(D30&gt;=TIME(14,0,0), D30&lt;=TIME(17,59,0)), TIME(21,0,0),
 IF(AND(D30&gt;=TIME(18,0,0), D30&lt;=TIME(21,59,0)), TIME(0,0,0),
 IF(AND(D30&gt;=TIME(22,0,0), D30&lt;=TIME(23,59,59)), TIME(7,0,0), ""))))))))</f>
        <v/>
      </c>
      <c r="F30" s="149" t="n"/>
      <c r="G30" s="148">
        <f>IF(AND(D30&gt;=TIME(6,0,0),D30&lt;=TIME(8,0,0)),E30,"")</f>
        <v/>
      </c>
      <c r="H30" s="54" t="n"/>
      <c r="I30" s="55">
        <f>ROUND(IF(OR(D30="",E30="",E30=0),0,IF(H30="",MOD(E30-D30,1)*24,MOD(H30-D30,1)*24)),2)</f>
        <v/>
      </c>
      <c r="J30" s="150" t="n"/>
      <c r="K30" s="270" t="n"/>
      <c r="L30" s="181" t="n"/>
      <c r="M30" s="272">
        <f>MAX(0,V30-W30)</f>
        <v/>
      </c>
      <c r="N30" s="56">
        <f>(IF(OR($C30="",$D30=""),0,
 IF(OR($A30="Holiday",$A31="Holiday"),
    IF(ISNUMBER(MATCH(TRIM($B30),{"Phagwah","Good Friday","Easter Monday","Labour Day","Christmas","Eid ul Azha","Romans-2","Globe-12","Neptune P1"},0)),0,$I30),
 IF(AND(NOT(OR($A30="Annual Leave",$A31="Annual Leave")),$A30="Off day"),$I30,
  MAX(0,$I30-$V30)
  ))))+W30</f>
        <v/>
      </c>
      <c r="O30" s="56">
        <f>IF(AND(OR($A30="Holiday",$A31="Holiday"),
        ISNUMBER(MATCH(TRIM($B30),{"Phagwah","Good Friday","Easter Monday","Labour Day","Christmas","Eid ul Azha","Romans-2","Globe-12","Neptune P1"},0))),
   $I30,0)</f>
        <v/>
      </c>
      <c r="P30" s="56">
        <f>IF(OR($O$7="Canteen",$O$7="Head Office"),0,IF($I30&lt;=0,0,IF(OR(OR(TRIM($J30)="Hebrews",TRIM($J30)="Romans",TRIM($J30)="Romans-2",TRIM($J30)="Globe",TRIM($J30)="Globe-12",TRIM($J30)="Neptune P1"),AND($I31&gt;0,OR(TRIM($J31)="Hebrews",TRIM($J31)="Romans",TRIM($J31)="Romans-2",TRIM($J31)="Globe",TRIM($J31)="Globe-12",TRIM($J31)="Neptune P1"))),1,0)))</f>
        <v/>
      </c>
      <c r="Q30" s="57" t="n"/>
      <c r="R30" s="56">
        <f>IF(OR($O$7="Canteen",$O$7="Head Office"),0,IF(
  AND(
    SUMIFS(I:I, C:C, C30) &gt;= 8,
    COUNTIFS(C$14:C30, C30)=1,
    OR(
      TEXT(D30,"hh:mm:ss")="07:00:00",
      TEXT(D30,"hh:mm:ss")="15:00:00",
      TEXT(D30,"hh:mm:ss")="23:00:00",
      TEXT(D31,"hh:mm:ss")="07:00:00",
      TEXT(D31,"hh:mm:ss")="15:00:00",
      TEXT(D31,"hh:mm:ss")="23:00:00"
    )
  ),
  1,
  0
))</f>
        <v/>
      </c>
      <c r="S30" s="56">
        <f>IF(OR($A30="Annual Leave",$A31="Annual Leave"),IF($A30="Annual Leave",8,0),0)</f>
        <v/>
      </c>
      <c r="T30" s="58" t="n"/>
      <c r="U30" s="144">
        <f>MAX(0,40-Y30)</f>
        <v/>
      </c>
      <c r="V30" s="151">
        <f>IF(OR($C30="",$D30=""),0,
 IF(OR($A30="Holiday",$A31="Holiday"),0,
 IF(AND(NOT(OR($A30="Annual Leave",$A31="Annual Leave")),$A30="Off day"),0,
  IF($I30+$I31&gt;=8,IF($I30&gt;=8,8,$I30),$I30)
  )))</f>
        <v/>
      </c>
      <c r="W30" s="151">
        <f>MAX(0,V30-U30)</f>
        <v/>
      </c>
      <c r="X30" s="151">
        <f>IF(C30="","",C30-WEEKDAY(C30,1)+1)</f>
        <v/>
      </c>
      <c r="Y30" s="151">
        <f>SUMPRODUCT(($X$14:$X29=X30)*(($V$14:$V29)+($O$14:$O29)))+IF(X30=X14,$L$11,0)</f>
        <v/>
      </c>
      <c r="Z30" s="151" t="n"/>
      <c r="AA30" s="151" t="n"/>
      <c r="AB30" s="151" t="n"/>
      <c r="AC30" s="351" t="n"/>
      <c r="AD30" s="351" t="n"/>
      <c r="AE30" s="351" t="n"/>
      <c r="AF30" s="351" t="n"/>
    </row>
    <row r="31" ht="24" customHeight="1" s="348" thickBot="1">
      <c r="A31" s="147" t="inlineStr">
        <is>
          <t>On Day</t>
        </is>
      </c>
      <c r="B31" s="182" t="n"/>
      <c r="C31" s="89">
        <f>C30</f>
        <v/>
      </c>
      <c r="D31" s="59" t="n"/>
      <c r="E31" s="152">
        <f>IF(D31="", "",
 IF(D31=TIME(0,0,0), 0,
 IF(AND(D31&gt;=TIME(0,0,1), D31&lt;=TIME(2,0,0)), TIME(7,0,0),
 IF(AND(D31&gt;=TIME(6,0,0), D31&lt;=TIME(8,0,0)), TIME(12,0,0),
 IF(AND(D31&gt;TIME(8,0,0), D31&lt;=TIME(13,59,0)), TIME(15,0,0),
 IF(AND(D31&gt;=TIME(14,0,0), D31&lt;=TIME(17,59,0)), TIME(21,0,0),
 IF(AND(D31&gt;=TIME(18,0,0), D31&lt;=TIME(21,59,0)), TIME(0,0,0),
 IF(AND(D31&gt;=TIME(22,0,0), D31&lt;=TIME(23,59,59)), TIME(7,0,0), ""))))))))</f>
        <v/>
      </c>
      <c r="F31" s="153" t="n"/>
      <c r="G31" s="152">
        <f>IF(AND(D31&gt;=TIME(6,0,0),D31&lt;=TIME(8,0,0)),E31,"")</f>
        <v/>
      </c>
      <c r="H31" s="59" t="n"/>
      <c r="I31" s="60">
        <f>ROUND(IF(OR(D31="",E31="",E31=0),0,IF(H31="",MOD(E31-D31,1)*24,MOD(H31-D31,1)*24)),2)</f>
        <v/>
      </c>
      <c r="J31" s="150" t="n"/>
      <c r="K31" s="270" t="n"/>
      <c r="L31" s="183" t="n"/>
      <c r="M31" s="272">
        <f>MAX(0,V31-W31)</f>
        <v/>
      </c>
      <c r="N31" s="61">
        <f>(IF(OR($C31="",$D31=""),0,
 IF(OR($A30="Holiday",$A31="Holiday"),
    IF(ISNUMBER(MATCH(TRIM($B31),{"Phagwah","Good Friday","Easter Monday","Labour Day","Christmas","Eid ul Azha","Romans-2","Globe-12","Neptune P1"},0)),0,$I31),
 IF(AND(NOT(OR($A30="Annual Leave",$A31="Annual Leave")),$A31="Off day"),$I31,
  MAX(0,$I31-$V31)
  ))))+W31</f>
        <v/>
      </c>
      <c r="O31" s="61">
        <f>IF(AND(OR($A30="Holiday",$A31="Holiday"),
        ISNUMBER(MATCH(TRIM($B31),{"Phagwah","Good Friday","Easter Monday","Labour Day","Christmas","Eid ul Azha","Romans-2","Globe-12","Neptune P1"},0))),
   $I31,0)</f>
        <v/>
      </c>
      <c r="P31" s="61">
        <f>IF(OR($O$7="Canteen",$O$7="Head Office"),0,IF($I31&lt;=0,0,IF(AND($I30&lt;=0,OR(TRIM($J31)="Hebrews",TRIM($J31)="Romans",TRIM($J31)="Romans-2",TRIM($J31)="Globe",TRIM($J31)="Globe-12",TRIM($J31)="Neptune P1")),1,0)))</f>
        <v/>
      </c>
      <c r="Q31" s="62" t="n"/>
      <c r="R31" s="61">
        <f>IF(OR($O$7="Canteen",$O$7="Head Office"),0,IF(
  AND(
    SUMIFS(I:I, C:C, C31) &gt;= 8,
    COUNTIFS(C$14:C31, C31)=1,
    OR(
      TEXT(D31,"hh:mm:ss")="07:00:00",
      TEXT(D31,"hh:mm:ss")="15:00:00",
      TEXT(D31,"hh:mm:ss")="23:00:00",
      TEXT(D32,"hh:mm:ss")="07:00:00",
      TEXT(D32,"hh:mm:ss")="15:00:00",
      TEXT(D32,"hh:mm:ss")="23:00:00"
    )
  ),
  1,
  0
))</f>
        <v/>
      </c>
      <c r="S31" s="61">
        <f>IF(OR($A30="Annual Leave",$A31="Annual Leave"),IF(AND($A30&lt;&gt;"Annual Leave",$A31="Annual Leave"),8,0),0)</f>
        <v/>
      </c>
      <c r="T31" s="63" t="n"/>
      <c r="U31" s="144">
        <f>MAX(0,40-Y31)</f>
        <v/>
      </c>
      <c r="V31" s="151">
        <f>IF(OR($C31="",$D31=""),0,
 IF(OR($A30="Holiday",$A31="Holiday"),0,
 IF(AND(NOT(OR($A30="Annual Leave",$A31="Annual Leave")),$A31="Off day"),0,
  IF($I30+$I31&gt;=8,IF($I30&gt;=8,0,8-$I30),$I31)
  )))</f>
        <v/>
      </c>
      <c r="W31" s="151">
        <f>MAX(0,V31-U31)</f>
        <v/>
      </c>
      <c r="X31" s="151">
        <f>IF(C31="","",C31-WEEKDAY(C31,1)+1)</f>
        <v/>
      </c>
      <c r="Y31" s="151">
        <f>SUMPRODUCT(($X$14:$X30=X31)*(($V$14:$V30)+($O$14:$O30)))+IF(X31=X14,$L$11,0)</f>
        <v/>
      </c>
      <c r="Z31" s="151" t="n"/>
      <c r="AA31" s="151" t="n"/>
      <c r="AB31" s="151" t="n"/>
      <c r="AC31" s="351" t="n"/>
      <c r="AD31" s="351" t="n"/>
      <c r="AE31" s="351" t="n"/>
      <c r="AF31" s="351" t="n"/>
    </row>
    <row r="32" ht="24" customHeight="1" s="348" thickBot="1">
      <c r="A32" s="184" t="inlineStr">
        <is>
          <t>On Day</t>
        </is>
      </c>
      <c r="B32" s="185" t="n"/>
      <c r="C32" s="101">
        <f>C30+1</f>
        <v/>
      </c>
      <c r="D32" s="11" t="n"/>
      <c r="E32" s="186">
        <f>IF(D32="", "",
 IF(D32=TIME(0,0,0), 0,
 IF(AND(D32&gt;=TIME(0,0,1), D32&lt;=TIME(2,0,0)), TIME(7,0,0),
 IF(AND(D32&gt;=TIME(6,0,0), D32&lt;=TIME(8,0,0)), TIME(12,0,0),
 IF(AND(D32&gt;TIME(8,0,0), D32&lt;=TIME(13,59,0)), TIME(15,0,0),
 IF(AND(D32&gt;=TIME(14,0,0), D32&lt;=TIME(17,59,0)), TIME(21,0,0),
 IF(AND(D32&gt;=TIME(18,0,0), D32&lt;=TIME(21,59,0)), TIME(0,0,0),
 IF(AND(D32&gt;=TIME(22,0,0), D32&lt;=TIME(23,59,59)), TIME(7,0,0), ""))))))))</f>
        <v/>
      </c>
      <c r="F32" s="187" t="n"/>
      <c r="G32" s="186">
        <f>IF(AND(D32&gt;=TIME(6,0,0),D32&lt;=TIME(8,0,0)),E32,"")</f>
        <v/>
      </c>
      <c r="H32" s="11" t="n"/>
      <c r="I32" s="87">
        <f>ROUND(IF(OR(D32="",E32="",E32=0),0,IF(H32="",MOD(E32-D32,1)*24,MOD(H32-D32,1)*24)),2)</f>
        <v/>
      </c>
      <c r="J32" s="188" t="n"/>
      <c r="K32" s="297" t="n"/>
      <c r="L32" s="189" t="n"/>
      <c r="M32" s="298">
        <f>MAX(0,V32-W32)</f>
        <v/>
      </c>
      <c r="N32" s="12">
        <f>(IF(OR($C32="",$D32=""),0,
 IF(OR($A32="Holiday",$A33="Holiday"),
    IF(ISNUMBER(MATCH(TRIM($B32),{"Phagwah","Good Friday","Easter Monday","Labour Day","Christmas","Eid ul Azha","Romans-2","Globe-12","Neptune P1"},0)),0,$I32),
 IF(AND(NOT(OR($A32="Annual Leave",$A33="Annual Leave")),$A32="Off day"),$I32,
  MAX(0,$I32-$V32)
  ))))+W32</f>
        <v/>
      </c>
      <c r="O32" s="12">
        <f>IF(AND(OR($A32="Holiday",$A33="Holiday"),
        ISNUMBER(MATCH(TRIM($B32),{"Phagwah","Good Friday","Easter Monday","Labour Day","Christmas","Eid ul Azha","Romans-2","Globe-12","Neptune P1"},0))),
   $I32,0)</f>
        <v/>
      </c>
      <c r="P32" s="12">
        <f>IF(OR($O$7="Canteen",$O$7="Head Office"),0,IF($I32&lt;=0,0,IF(OR(OR(TRIM($J32)="Hebrews",TRIM($J32)="Romans",TRIM($J32)="Romans-2",TRIM($J32)="Globe",TRIM($J32)="Globe-12",TRIM($J32)="Neptune P1"),AND($I33&gt;0,OR(TRIM($J33)="Hebrews",TRIM($J33)="Romans",TRIM($J33)="Romans-2",TRIM($J33)="Globe",TRIM($J33)="Globe-12",TRIM($J33)="Neptune P1"))),1,0)))</f>
        <v/>
      </c>
      <c r="Q32" s="13" t="n"/>
      <c r="R32" s="12">
        <f>IF(OR($O$7="Canteen",$O$7="Head Office"),0,IF(
  AND(
    SUMIFS(I:I, C:C, C32) &gt;= 8,
    COUNTIFS(C$14:C32, C32)=1,
    OR(
      TEXT(D32,"hh:mm:ss")="07:00:00",
      TEXT(D32,"hh:mm:ss")="15:00:00",
      TEXT(D32,"hh:mm:ss")="23:00:00",
      TEXT(D33,"hh:mm:ss")="07:00:00",
      TEXT(D33,"hh:mm:ss")="15:00:00",
      TEXT(D33,"hh:mm:ss")="23:00:00"
    )
  ),
  1,
  0
))</f>
        <v/>
      </c>
      <c r="S32" s="12">
        <f>IF(OR($A32="Annual Leave",$A33="Annual Leave"),IF($A32="Annual Leave",8,0),0)</f>
        <v/>
      </c>
      <c r="T32" s="102" t="n"/>
      <c r="U32" s="144">
        <f>MAX(0,40-Y32)</f>
        <v/>
      </c>
      <c r="V32" s="351">
        <f>IF(OR($C32="",$D32=""),0,
 IF(OR($A32="Holiday",$A33="Holiday"),0,
 IF(AND(NOT(OR($A32="Annual Leave",$A33="Annual Leave")),$A32="Off day"),0,
  IF($I32+$I33&gt;=8,IF($I32&gt;=8,8,$I32),$I32)
  )))</f>
        <v/>
      </c>
      <c r="W32" s="351">
        <f>MAX(0,V32-U32)</f>
        <v/>
      </c>
      <c r="X32" s="351">
        <f>IF(C32="","",C32-WEEKDAY(C32,1)+1)</f>
        <v/>
      </c>
      <c r="Y32" s="351">
        <f>SUMPRODUCT(($X$14:$X31=X32)*(($V$14:$V31)+($O$14:$O31)))+IF(X32=X14,$L$11,0)</f>
        <v/>
      </c>
      <c r="Z32" s="351" t="n"/>
      <c r="AA32" s="351" t="n"/>
      <c r="AB32" s="351" t="n"/>
      <c r="AC32" s="351" t="n"/>
      <c r="AD32" s="351" t="n"/>
      <c r="AE32" s="351" t="n"/>
      <c r="AF32" s="351" t="n"/>
    </row>
    <row r="33" ht="24" customHeight="1" s="348" thickBot="1">
      <c r="A33" s="184" t="inlineStr">
        <is>
          <t>On Day</t>
        </is>
      </c>
      <c r="B33" s="299" t="n"/>
      <c r="C33" s="101">
        <f>C32</f>
        <v/>
      </c>
      <c r="D33" s="300" t="n"/>
      <c r="E33" s="301">
        <f>IF(D33="", "",
 IF(D33=TIME(0,0,0), 0,
 IF(AND(D33&gt;=TIME(0,0,1), D33&lt;=TIME(2,0,0)), TIME(7,0,0),
 IF(AND(D33&gt;=TIME(6,0,0), D33&lt;=TIME(8,0,0)), TIME(12,0,0),
 IF(AND(D33&gt;TIME(8,0,0), D33&lt;=TIME(13,59,0)), TIME(15,0,0),
 IF(AND(D33&gt;=TIME(14,0,0), D33&lt;=TIME(17,59,0)), TIME(21,0,0),
 IF(AND(D33&gt;=TIME(18,0,0), D33&lt;=TIME(21,59,0)), TIME(0,0,0),
 IF(AND(D33&gt;=TIME(22,0,0), D33&lt;=TIME(23,59,59)), TIME(7,0,0), ""))))))))</f>
        <v/>
      </c>
      <c r="F33" s="187" t="n"/>
      <c r="G33" s="301">
        <f>IF(AND(D33&gt;=TIME(6,0,0),D33&lt;=TIME(8,0,0)),E33,"")</f>
        <v/>
      </c>
      <c r="H33" s="300" t="n"/>
      <c r="I33" s="87">
        <f>ROUND(IF(OR(D33="",E33="",E33=0),0,IF(H33="",MOD(E33-D33,1)*24,MOD(H33-D33,1)*24)),2)</f>
        <v/>
      </c>
      <c r="J33" s="190" t="n"/>
      <c r="K33" s="297" t="n"/>
      <c r="L33" s="189" t="n"/>
      <c r="M33" s="298">
        <f>MAX(0,V33-W33)</f>
        <v/>
      </c>
      <c r="N33" s="302">
        <f>(IF(OR($C33="",$D33=""),0,
 IF(OR($A32="Holiday",$A33="Holiday"),
    IF(ISNUMBER(MATCH(TRIM($B33),{"Phagwah","Good Friday","Easter Monday","Labour Day","Christmas","Eid ul Azha","Romans-2","Globe-12","Neptune P1"},0)),0,$I33),
 IF(AND(NOT(OR($A32="Annual Leave",$A33="Annual Leave")),$A33="Off day"),$I33,
  MAX(0,$I33-$V33)
  ))))+W33</f>
        <v/>
      </c>
      <c r="O33" s="302">
        <f>IF(AND(OR($A32="Holiday",$A33="Holiday"),
        ISNUMBER(MATCH(TRIM($B33),{"Phagwah","Good Friday","Easter Monday","Labour Day","Christmas","Eid ul Azha","Romans-2","Globe-12","Neptune P1"},0))),
   $I33,0)</f>
        <v/>
      </c>
      <c r="P33" s="302">
        <f>IF(OR($O$7="Canteen",$O$7="Head Office"),0,IF($I33&lt;=0,0,IF(AND($I32&lt;=0,OR(TRIM($J33)="Hebrews",TRIM($J33)="Romans",TRIM($J33)="Romans-2",TRIM($J33)="Globe",TRIM($J33)="Globe-12",TRIM($J33)="Neptune P1")),1,0)))</f>
        <v/>
      </c>
      <c r="Q33" s="303" t="n"/>
      <c r="R33" s="302">
        <f>IF(OR($O$7="Canteen",$O$7="Head Office"),0,IF(
  AND(
    SUMIFS(I:I, C:C, C33) &gt;= 8,
    COUNTIFS(C$14:C33, C33)=1,
    OR(
      TEXT(D33,"hh:mm:ss")="07:00:00",
      TEXT(D33,"hh:mm:ss")="15:00:00",
      TEXT(D33,"hh:mm:ss")="23:00:00",
      TEXT(D34,"hh:mm:ss")="07:00:00",
      TEXT(D34,"hh:mm:ss")="15:00:00",
      TEXT(D34,"hh:mm:ss")="23:00:00"
    )
  ),
  1,
  0
))</f>
        <v/>
      </c>
      <c r="S33" s="302">
        <f>IF(OR($A32="Annual Leave",$A33="Annual Leave"),IF(AND($A32&lt;&gt;"Annual Leave",$A33="Annual Leave"),8,0),0)</f>
        <v/>
      </c>
      <c r="T33" s="304" t="n"/>
      <c r="U33" s="144">
        <f>MAX(0,40-Y33)</f>
        <v/>
      </c>
      <c r="V33" s="351">
        <f>IF(OR($C33="",$D33=""),0,
 IF(OR($A32="Holiday",$A33="Holiday"),0,
 IF(AND(NOT(OR($A32="Annual Leave",$A33="Annual Leave")),$A33="Off day"),0,
  IF($I32+$I33&gt;=8,IF($I32&gt;=8,0,8-$I32),$I33)
  )))</f>
        <v/>
      </c>
      <c r="W33" s="351">
        <f>MAX(0,V33-U33)</f>
        <v/>
      </c>
      <c r="X33" s="351">
        <f>IF(C33="","",C33-WEEKDAY(C33,1)+1)</f>
        <v/>
      </c>
      <c r="Y33" s="351">
        <f>SUMPRODUCT(($X$14:$X32=X33)*(($V$14:$V32)+($O$14:$O32)))+IF(X33=X14,$L$11,0)</f>
        <v/>
      </c>
      <c r="Z33" s="351" t="n"/>
      <c r="AA33" s="351" t="n"/>
      <c r="AB33" s="351" t="n"/>
      <c r="AC33" s="351" t="n"/>
      <c r="AD33" s="351" t="n"/>
      <c r="AE33" s="351" t="n"/>
      <c r="AF33" s="351" t="n"/>
    </row>
    <row r="34" ht="24" customHeight="1" s="348" thickBot="1">
      <c r="A34" s="159" t="inlineStr">
        <is>
          <t>On Day</t>
        </is>
      </c>
      <c r="B34" s="191" t="n"/>
      <c r="C34" s="92">
        <f>C32+1</f>
        <v/>
      </c>
      <c r="D34" s="31" t="n"/>
      <c r="E34" s="160">
        <f>IF(D34="", "",
 IF(D34=TIME(0,0,0), 0,
 IF(AND(D34&gt;=TIME(0,0,1), D34&lt;=TIME(2,0,0)), TIME(7,0,0),
 IF(AND(D34&gt;=TIME(6,0,0), D34&lt;=TIME(8,0,0)), TIME(12,0,0),
 IF(AND(D34&gt;TIME(8,0,0), D34&lt;=TIME(13,59,0)), TIME(15,0,0),
 IF(AND(D34&gt;=TIME(14,0,0), D34&lt;=TIME(17,59,0)), TIME(21,0,0),
 IF(AND(D34&gt;=TIME(18,0,0), D34&lt;=TIME(21,59,0)), TIME(0,0,0),
 IF(AND(D34&gt;=TIME(22,0,0), D34&lt;=TIME(23,59,59)), TIME(7,0,0), ""))))))))</f>
        <v/>
      </c>
      <c r="F34" s="161" t="n"/>
      <c r="G34" s="160">
        <f>IF(AND(D34&gt;=TIME(6,0,0),D34&lt;=TIME(8,0,0)),E34,"")</f>
        <v/>
      </c>
      <c r="H34" s="31" t="n"/>
      <c r="I34" s="32">
        <f>ROUND(IF(OR(D34="",E34="",E34=0),0,IF(H34="",MOD(E34-D34,1)*24,MOD(H34-D34,1)*24)),2)</f>
        <v/>
      </c>
      <c r="J34" s="162" t="n"/>
      <c r="K34" s="282" t="n"/>
      <c r="L34" s="181" t="n"/>
      <c r="M34" s="283">
        <f>MAX(0,V34-W34)</f>
        <v/>
      </c>
      <c r="N34" s="33">
        <f>(IF(OR($C34="",$D34=""),0,
 IF(OR($A34="Holiday",$A35="Holiday"),
    IF(ISNUMBER(MATCH(TRIM($B34),{"Phagwah","Good Friday","Easter Monday","Labour Day","Christmas","Eid ul Azha","Romans-2","Globe-12","Neptune P1"},0)),0,$I34),
 IF(AND(NOT(OR($A34="Annual Leave",$A35="Annual Leave")),$A34="Off day"),$I34,
  MAX(0,$I34-$V34)
  ))))+W34</f>
        <v/>
      </c>
      <c r="O34" s="33">
        <f>IF(AND(OR($A34="Holiday",$A35="Holiday"),
        ISNUMBER(MATCH(TRIM($B34),{"Phagwah","Good Friday","Easter Monday","Labour Day","Christmas","Eid ul Azha","Romans-2","Globe-12","Neptune P1"},0))),
   $I34,0)</f>
        <v/>
      </c>
      <c r="P34" s="33">
        <f>IF(OR($O$7="Canteen",$O$7="Head Office"),0,IF($I34&lt;=0,0,IF(OR(OR(TRIM($J34)="Hebrews",TRIM($J34)="Romans",TRIM($J34)="Romans-2",TRIM($J34)="Globe",TRIM($J34)="Globe-12",TRIM($J34)="Neptune P1"),AND($I35&gt;0,OR(TRIM($J35)="Hebrews",TRIM($J35)="Romans",TRIM($J35)="Romans-2",TRIM($J35)="Globe",TRIM($J35)="Globe-12",TRIM($J35)="Neptune P1"))),1,0)))</f>
        <v/>
      </c>
      <c r="Q34" s="34" t="n"/>
      <c r="R34" s="33">
        <f>IF(OR($O$7="Canteen",$O$7="Head Office"),0,IF(
  AND(
    SUMIFS(I:I, C:C, C34) &gt;= 8,
    COUNTIFS(C$14:C34, C34)=1,
    OR(
      TEXT(D34,"hh:mm:ss")="07:00:00",
      TEXT(D34,"hh:mm:ss")="15:00:00",
      TEXT(D34,"hh:mm:ss")="23:00:00",
      TEXT(D35,"hh:mm:ss")="07:00:00",
      TEXT(D35,"hh:mm:ss")="15:00:00",
      TEXT(D35,"hh:mm:ss")="23:00:00"
    )
  ),
  1,
  0
))</f>
        <v/>
      </c>
      <c r="S34" s="33">
        <f>IF(OR($A34="Annual Leave",$A35="Annual Leave"),IF($A34="Annual Leave",8,0),0)</f>
        <v/>
      </c>
      <c r="T34" s="35" t="n"/>
      <c r="U34" s="144">
        <f>MAX(0,40-Y34)</f>
        <v/>
      </c>
      <c r="V34" s="351">
        <f>IF(OR($C34="",$D34=""),0,
 IF(OR($A34="Holiday",$A35="Holiday"),0,
 IF(AND(NOT(OR($A34="Annual Leave",$A35="Annual Leave")),$A34="Off day"),0,
  IF($I34+$I35&gt;=8,IF($I34&gt;=8,8,$I34),$I34)
  )))</f>
        <v/>
      </c>
      <c r="W34" s="351">
        <f>MAX(0,V34-U34)</f>
        <v/>
      </c>
      <c r="X34" s="351">
        <f>IF(C34="","",C34-WEEKDAY(C34,1)+1)</f>
        <v/>
      </c>
      <c r="Y34" s="351">
        <f>SUMPRODUCT(($X$14:$X33=X34)*(($V$14:$V33)+($O$14:$O33)))+IF(X34=X14,$L$11,0)</f>
        <v/>
      </c>
      <c r="Z34" s="351" t="n"/>
      <c r="AA34" s="351" t="n"/>
      <c r="AB34" s="351" t="n"/>
      <c r="AC34" s="351" t="n"/>
      <c r="AD34" s="351" t="n"/>
      <c r="AE34" s="351" t="n"/>
      <c r="AF34" s="351" t="n"/>
    </row>
    <row r="35" ht="24" customHeight="1" s="348" thickBot="1">
      <c r="A35" s="159" t="inlineStr">
        <is>
          <t>On Day</t>
        </is>
      </c>
      <c r="B35" s="192" t="n"/>
      <c r="C35" s="93">
        <f>C34</f>
        <v/>
      </c>
      <c r="D35" s="36" t="n"/>
      <c r="E35" s="163">
        <f>IF(D35="", "",
 IF(D35=TIME(0,0,0), 0,
 IF(AND(D35&gt;=TIME(0,0,1), D35&lt;=TIME(2,0,0)), TIME(7,0,0),
 IF(AND(D35&gt;=TIME(6,0,0), D35&lt;=TIME(8,0,0)), TIME(12,0,0),
 IF(AND(D35&gt;TIME(8,0,0), D35&lt;=TIME(13,59,0)), TIME(15,0,0),
 IF(AND(D35&gt;=TIME(14,0,0), D35&lt;=TIME(17,59,0)), TIME(21,0,0),
 IF(AND(D35&gt;=TIME(18,0,0), D35&lt;=TIME(21,59,0)), TIME(0,0,0),
 IF(AND(D35&gt;=TIME(22,0,0), D35&lt;=TIME(23,59,59)), TIME(7,0,0), ""))))))))</f>
        <v/>
      </c>
      <c r="F35" s="164" t="n"/>
      <c r="G35" s="163">
        <f>IF(AND(D35&gt;=TIME(6,0,0),D35&lt;=TIME(8,0,0)),E35,"")</f>
        <v/>
      </c>
      <c r="H35" s="36" t="n"/>
      <c r="I35" s="37">
        <f>ROUND(IF(OR(D35="",E35="",E35=0),0,IF(H35="",MOD(E35-D35,1)*24,MOD(H35-D35,1)*24)),2)</f>
        <v/>
      </c>
      <c r="J35" s="162" t="n"/>
      <c r="K35" s="282" t="n"/>
      <c r="L35" s="183" t="n"/>
      <c r="M35" s="283">
        <f>MAX(0,V35-W35)</f>
        <v/>
      </c>
      <c r="N35" s="38">
        <f>(IF(OR($C35="",$D35=""),0,
 IF(OR($A34="Holiday",$A35="Holiday"),
    IF(ISNUMBER(MATCH(TRIM($B35),{"Phagwah","Good Friday","Easter Monday","Labour Day","Christmas","Eid ul Azha","Romans-2","Globe-12","Neptune P1"},0)),0,$I35),
 IF(AND(NOT(OR($A34="Annual Leave",$A35="Annual Leave")),$A35="Off day"),$I35,
  MAX(0,$I35-$V35)
  ))))+W35</f>
        <v/>
      </c>
      <c r="O35" s="38">
        <f>IF(AND(OR($A34="Holiday",$A35="Holiday"),
        ISNUMBER(MATCH(TRIM($B35),{"Phagwah","Good Friday","Easter Monday","Labour Day","Christmas","Eid ul Azha","Romans-2","Globe-12","Neptune P1"},0))),
   $I35,0)</f>
        <v/>
      </c>
      <c r="P35" s="38">
        <f>IF(OR($O$7="Canteen",$O$7="Head Office"),0,IF($I35&lt;=0,0,IF(AND($I34&lt;=0,OR(TRIM($J35)="Hebrews",TRIM($J35)="Romans",TRIM($J35)="Romans-2",TRIM($J35)="Globe",TRIM($J35)="Globe-12",TRIM($J35)="Neptune P1")),1,0)))</f>
        <v/>
      </c>
      <c r="Q35" s="39" t="n"/>
      <c r="R35" s="38">
        <f>IF(OR($O$7="Canteen",$O$7="Head Office"),0,IF(
  AND(
    SUMIFS(I:I, C:C, C35) &gt;= 8,
    COUNTIFS(C$14:C35, C35)=1,
    OR(
      TEXT(D35,"hh:mm:ss")="07:00:00",
      TEXT(D35,"hh:mm:ss")="15:00:00",
      TEXT(D35,"hh:mm:ss")="23:00:00",
      TEXT(D36,"hh:mm:ss")="07:00:00",
      TEXT(D36,"hh:mm:ss")="15:00:00",
      TEXT(D36,"hh:mm:ss")="23:00:00"
    )
  ),
  1,
  0
))</f>
        <v/>
      </c>
      <c r="S35" s="38">
        <f>IF(OR($A34="Annual Leave",$A35="Annual Leave"),IF(AND($A34&lt;&gt;"Annual Leave",$A35="Annual Leave"),8,0),0)</f>
        <v/>
      </c>
      <c r="T35" s="40" t="n"/>
      <c r="U35" s="144">
        <f>MAX(0,40-Y35)</f>
        <v/>
      </c>
      <c r="V35" s="351">
        <f>IF(OR($C35="",$D35=""),0,
 IF(OR($A34="Holiday",$A35="Holiday"),0,
 IF(AND(NOT(OR($A34="Annual Leave",$A35="Annual Leave")),$A35="Off day"),0,
  IF($I34+$I35&gt;=8,IF($I34&gt;=8,0,8-$I34),$I35)
  )))</f>
        <v/>
      </c>
      <c r="W35" s="351">
        <f>MAX(0,V35-U35)</f>
        <v/>
      </c>
      <c r="X35" s="351">
        <f>IF(C35="","",C35-WEEKDAY(C35,1)+1)</f>
        <v/>
      </c>
      <c r="Y35" s="351">
        <f>SUMPRODUCT(($X$14:$X34=X35)*(($V$14:$V34)+($O$14:$O34)))+IF(X35=X14,$L$11,0)</f>
        <v/>
      </c>
      <c r="Z35" s="351" t="n"/>
      <c r="AA35" s="351" t="n"/>
      <c r="AB35" s="351" t="n"/>
      <c r="AC35" s="351" t="n"/>
      <c r="AD35" s="351" t="n"/>
      <c r="AE35" s="351" t="n"/>
      <c r="AF35" s="351" t="n"/>
    </row>
    <row r="36" ht="24" customHeight="1" s="348" thickBot="1">
      <c r="A36" s="154" t="inlineStr">
        <is>
          <t>On Day</t>
        </is>
      </c>
      <c r="B36" s="193" t="n"/>
      <c r="C36" s="90">
        <f>C34+1</f>
        <v/>
      </c>
      <c r="D36" s="8" t="n"/>
      <c r="E36" s="155">
        <f>IF(D36="", "",
 IF(D36=TIME(0,0,0), 0,
 IF(AND(D36&gt;=TIME(0,0,1), D36&lt;=TIME(2,0,0)), TIME(7,0,0),
 IF(AND(D36&gt;=TIME(6,0,0), D36&lt;=TIME(8,0,0)), TIME(12,0,0),
 IF(AND(D36&gt;TIME(8,0,0), D36&lt;=TIME(13,59,0)), TIME(15,0,0),
 IF(AND(D36&gt;=TIME(14,0,0), D36&lt;=TIME(17,59,0)), TIME(21,0,0),
 IF(AND(D36&gt;=TIME(18,0,0), D36&lt;=TIME(21,59,0)), TIME(0,0,0),
 IF(AND(D36&gt;=TIME(22,0,0), D36&lt;=TIME(23,59,59)), TIME(7,0,0), ""))))))))</f>
        <v/>
      </c>
      <c r="F36" s="156" t="n"/>
      <c r="G36" s="155">
        <f>IF(AND(D36&gt;=TIME(6,0,0),D36&lt;=TIME(8,0,0)),E36,"")</f>
        <v/>
      </c>
      <c r="H36" s="8" t="n"/>
      <c r="I36" s="30">
        <f>ROUND(IF(OR(D36="",E36="",E36=0),0,IF(H36="",MOD(E36-D36,1)*24,MOD(H36-D36,1)*24)),2)</f>
        <v/>
      </c>
      <c r="J36" s="157" t="n"/>
      <c r="K36" s="274" t="n"/>
      <c r="L36" s="189" t="n"/>
      <c r="M36" s="275">
        <f>MAX(0,V36-W36)</f>
        <v/>
      </c>
      <c r="N36" s="9">
        <f>(IF(OR($C36="",$D36=""),0,
 IF(OR($A36="Holiday",$A37="Holiday"),
    IF(ISNUMBER(MATCH(TRIM($B36),{"Phagwah","Good Friday","Easter Monday","Labour Day","Christmas","Eid ul Azha","Romans-2","Globe-12","Neptune P1"},0)),0,$I36),
 IF(AND(NOT(OR($A36="Annual Leave",$A37="Annual Leave")),$A36="Off day"),$I36,
  MAX(0,$I36-$V36)
  ))))+W36</f>
        <v/>
      </c>
      <c r="O36" s="9">
        <f>IF(AND(OR($A36="Holiday",$A37="Holiday"),
        ISNUMBER(MATCH(TRIM($B36),{"Phagwah","Good Friday","Easter Monday","Labour Day","Christmas","Eid ul Azha","Romans-2","Globe-12","Neptune P1"},0))),
   $I36,0)</f>
        <v/>
      </c>
      <c r="P36" s="9">
        <f>IF(OR($O$7="Canteen",$O$7="Head Office"),0,IF($I36&lt;=0,0,IF(OR(OR(TRIM($J36)="Hebrews",TRIM($J36)="Romans",TRIM($J36)="Romans-2",TRIM($J36)="Globe",TRIM($J36)="Globe-12",TRIM($J36)="Neptune P1"),AND($I37&gt;0,OR(TRIM($J37)="Hebrews",TRIM($J37)="Romans",TRIM($J37)="Romans-2",TRIM($J37)="Globe",TRIM($J37)="Globe-12",TRIM($J37)="Neptune P1"))),1,0)))</f>
        <v/>
      </c>
      <c r="Q36" s="10" t="n"/>
      <c r="R36" s="9">
        <f>IF(OR($O$7="Canteen",$O$7="Head Office"),0,IF(
  AND(
    SUMIFS(I:I, C:C, C36) &gt;= 8,
    COUNTIFS(C$14:C36, C36)=1,
    OR(
      TEXT(D36,"hh:mm:ss")="07:00:00",
      TEXT(D36,"hh:mm:ss")="15:00:00",
      TEXT(D36,"hh:mm:ss")="23:00:00",
      TEXT(D37,"hh:mm:ss")="07:00:00",
      TEXT(D37,"hh:mm:ss")="15:00:00",
      TEXT(D37,"hh:mm:ss")="23:00:00"
    )
  ),
  1,
  0
))</f>
        <v/>
      </c>
      <c r="S36" s="9">
        <f>IF(OR($A36="Annual Leave",$A37="Annual Leave"),IF($A36="Annual Leave",8,0),0)</f>
        <v/>
      </c>
      <c r="T36" s="91" t="n"/>
      <c r="U36" s="144">
        <f>MAX(0,40-Y36)</f>
        <v/>
      </c>
      <c r="V36" s="351">
        <f>IF(OR($C36="",$D36=""),0,
 IF(OR($A36="Holiday",$A37="Holiday"),0,
 IF(AND(NOT(OR($A36="Annual Leave",$A37="Annual Leave")),$A36="Off day"),0,
  IF($I36+$I37&gt;=8,IF($I36&gt;=8,8,$I36),$I36)
  )))</f>
        <v/>
      </c>
      <c r="W36" s="351">
        <f>MAX(0,V36-U36)</f>
        <v/>
      </c>
      <c r="X36" s="351">
        <f>IF(C36="","",C36-WEEKDAY(C36,1)+1)</f>
        <v/>
      </c>
      <c r="Y36" s="351">
        <f>SUMPRODUCT(($X$14:$X35=X36)*(($V$14:$V35)+($O$14:$O35)))+IF(X36=X14,$L$11,0)</f>
        <v/>
      </c>
      <c r="Z36" s="351" t="n"/>
      <c r="AA36" s="351" t="n"/>
      <c r="AB36" s="351" t="n"/>
      <c r="AC36" s="351" t="n"/>
      <c r="AD36" s="351" t="n"/>
      <c r="AE36" s="351" t="n"/>
      <c r="AF36" s="351" t="n"/>
    </row>
    <row r="37" ht="24" customHeight="1" s="348" thickBot="1">
      <c r="A37" s="154" t="inlineStr">
        <is>
          <t>On Day</t>
        </is>
      </c>
      <c r="B37" s="305" t="n"/>
      <c r="C37" s="90">
        <f>C36</f>
        <v/>
      </c>
      <c r="D37" s="276" t="n"/>
      <c r="E37" s="277">
        <f>IF(D37="", "",
 IF(D37=TIME(0,0,0), 0,
 IF(AND(D37&gt;=TIME(0,0,1), D37&lt;=TIME(2,0,0)), TIME(7,0,0),
 IF(AND(D37&gt;=TIME(6,0,0), D37&lt;=TIME(8,0,0)), TIME(12,0,0),
 IF(AND(D37&gt;TIME(8,0,0), D37&lt;=TIME(13,59,0)), TIME(15,0,0),
 IF(AND(D37&gt;=TIME(14,0,0), D37&lt;=TIME(17,59,0)), TIME(21,0,0),
 IF(AND(D37&gt;=TIME(18,0,0), D37&lt;=TIME(21,59,0)), TIME(0,0,0),
 IF(AND(D37&gt;=TIME(22,0,0), D37&lt;=TIME(23,59,59)), TIME(7,0,0), ""))))))))</f>
        <v/>
      </c>
      <c r="F37" s="156" t="n"/>
      <c r="G37" s="277">
        <f>IF(AND(D37&gt;=TIME(6,0,0),D37&lt;=TIME(8,0,0)),E37,"")</f>
        <v/>
      </c>
      <c r="H37" s="276" t="n"/>
      <c r="I37" s="30">
        <f>ROUND(IF(OR(D37="",E37="",E37=0),0,IF(H37="",MOD(E37-D37,1)*24,MOD(H37-D37,1)*24)),2)</f>
        <v/>
      </c>
      <c r="J37" s="158" t="n"/>
      <c r="K37" s="274" t="n"/>
      <c r="L37" s="189" t="n"/>
      <c r="M37" s="275">
        <f>MAX(0,V37-W37)</f>
        <v/>
      </c>
      <c r="N37" s="278">
        <f>(IF(OR($C37="",$D37=""),0,
 IF(OR($A36="Holiday",$A37="Holiday"),
    IF(ISNUMBER(MATCH(TRIM($B37),{"Phagwah","Good Friday","Easter Monday","Labour Day","Christmas","Eid ul Azha","Romans-2","Globe-12","Neptune P1"},0)),0,$I37),
 IF(AND(NOT(OR($A36="Annual Leave",$A37="Annual Leave")),$A37="Off day"),$I37,
  MAX(0,$I37-$V37)
  ))))+W37</f>
        <v/>
      </c>
      <c r="O37" s="278">
        <f>IF(AND(OR($A36="Holiday",$A37="Holiday"),
        ISNUMBER(MATCH(TRIM($B37),{"Phagwah","Good Friday","Easter Monday","Labour Day","Christmas","Eid ul Azha","Romans-2","Globe-12","Neptune P1"},0))),
   $I37,0)</f>
        <v/>
      </c>
      <c r="P37" s="278">
        <f>IF(OR($O$7="Canteen",$O$7="Head Office"),0,IF($I37&lt;=0,0,IF(AND($I36&lt;=0,OR(TRIM($J37)="Hebrews",TRIM($J37)="Romans",TRIM($J37)="Romans-2",TRIM($J37)="Globe",TRIM($J37)="Globe-12",TRIM($J37)="Neptune P1")),1,0)))</f>
        <v/>
      </c>
      <c r="Q37" s="279" t="n"/>
      <c r="R37" s="278">
        <f>IF(OR($O$7="Canteen",$O$7="Head Office"),0,IF(
  AND(
    SUMIFS(I:I, C:C, C37) &gt;= 8,
    COUNTIFS(C$14:C37, C37)=1,
    OR(
      TEXT(D37,"hh:mm:ss")="07:00:00",
      TEXT(D37,"hh:mm:ss")="15:00:00",
      TEXT(D37,"hh:mm:ss")="23:00:00",
      TEXT(D38,"hh:mm:ss")="07:00:00",
      TEXT(D38,"hh:mm:ss")="15:00:00",
      TEXT(D38,"hh:mm:ss")="23:00:00"
    )
  ),
  1,
  0
))</f>
        <v/>
      </c>
      <c r="S37" s="278">
        <f>IF(OR($A36="Annual Leave",$A37="Annual Leave"),IF(AND($A36&lt;&gt;"Annual Leave",$A37="Annual Leave"),8,0),0)</f>
        <v/>
      </c>
      <c r="T37" s="280" t="n"/>
      <c r="U37" s="144">
        <f>MAX(0,40-Y37)</f>
        <v/>
      </c>
      <c r="V37" s="351">
        <f>IF(OR($C37="",$D37=""),0,
 IF(OR($A36="Holiday",$A37="Holiday"),0,
 IF(AND(NOT(OR($A36="Annual Leave",$A37="Annual Leave")),$A37="Off day"),0,
  IF($I36+$I37&gt;=8,IF($I36&gt;=8,0,8-$I36),$I37)
  )))</f>
        <v/>
      </c>
      <c r="W37" s="351">
        <f>MAX(0,V37-U37)</f>
        <v/>
      </c>
      <c r="X37" s="351">
        <f>IF(C37="","",C37-WEEKDAY(C37,1)+1)</f>
        <v/>
      </c>
      <c r="Y37" s="351">
        <f>SUMPRODUCT(($X$14:$X36=X37)*(($V$14:$V36)+($O$14:$O36)))+IF(X37=X14,$L$11,0)</f>
        <v/>
      </c>
      <c r="Z37" s="351" t="n"/>
      <c r="AA37" s="351" t="n"/>
      <c r="AB37" s="351" t="n"/>
      <c r="AC37" s="351" t="n"/>
      <c r="AD37" s="351" t="n"/>
      <c r="AE37" s="351" t="n"/>
      <c r="AF37" s="351" t="n"/>
    </row>
    <row r="38" ht="24" customHeight="1" s="348" thickBot="1">
      <c r="A38" s="194" t="inlineStr">
        <is>
          <t>On Day</t>
        </is>
      </c>
      <c r="B38" s="195" t="n"/>
      <c r="C38" s="103">
        <f>C36+1</f>
        <v/>
      </c>
      <c r="D38" s="64" t="n"/>
      <c r="E38" s="196">
        <f>IF(D38="", "",
 IF(D38=TIME(0,0,0), 0,
 IF(AND(D38&gt;=TIME(0,0,1), D38&lt;=TIME(2,0,0)), TIME(7,0,0),
 IF(AND(D38&gt;=TIME(6,0,0), D38&lt;=TIME(8,0,0)), TIME(12,0,0),
 IF(AND(D38&gt;TIME(8,0,0), D38&lt;=TIME(13,59,0)), TIME(15,0,0),
 IF(AND(D38&gt;=TIME(14,0,0), D38&lt;=TIME(17,59,0)), TIME(21,0,0),
 IF(AND(D38&gt;=TIME(18,0,0), D38&lt;=TIME(21,59,0)), TIME(0,0,0),
 IF(AND(D38&gt;=TIME(22,0,0), D38&lt;=TIME(23,59,59)), TIME(7,0,0), ""))))))))</f>
        <v/>
      </c>
      <c r="F38" s="197" t="n"/>
      <c r="G38" s="196">
        <f>IF(AND(D38&gt;=TIME(6,0,0),D38&lt;=TIME(8,0,0)),E38,"")</f>
        <v/>
      </c>
      <c r="H38" s="64" t="n"/>
      <c r="I38" s="65">
        <f>ROUND(IF(OR(D38="",E38="",E38=0),0,IF(H38="",MOD(E38-D38,1)*24,MOD(H38-D38,1)*24)),2)</f>
        <v/>
      </c>
      <c r="J38" s="198" t="n"/>
      <c r="K38" s="306" t="n"/>
      <c r="L38" s="181" t="n"/>
      <c r="M38" s="307">
        <f>MAX(0,V38-W38)</f>
        <v/>
      </c>
      <c r="N38" s="66">
        <f>(IF(OR($C38="",$D38=""),0,
 IF(OR($A38="Holiday",$A39="Holiday"),
    IF(ISNUMBER(MATCH(TRIM($B38),{"Phagwah","Good Friday","Easter Monday","Labour Day","Christmas","Eid ul Azha","Romans-2","Globe-12","Neptune P1"},0)),0,$I38),
 IF(AND(NOT(OR($A38="Annual Leave",$A39="Annual Leave")),$A38="Off day"),$I38,
  MAX(0,$I38-$V38)
  ))))+W38</f>
        <v/>
      </c>
      <c r="O38" s="66">
        <f>IF(AND(OR($A38="Holiday",$A39="Holiday"),
        ISNUMBER(MATCH(TRIM($B38),{"Phagwah","Good Friday","Easter Monday","Labour Day","Christmas","Eid ul Azha","Romans-2","Globe-12","Neptune P1"},0))),
   $I38,0)</f>
        <v/>
      </c>
      <c r="P38" s="66">
        <f>IF(OR($O$7="Canteen",$O$7="Head Office"),0,IF($I38&lt;=0,0,IF(OR(OR(TRIM($J38)="Hebrews",TRIM($J38)="Romans",TRIM($J38)="Romans-2",TRIM($J38)="Globe",TRIM($J38)="Globe-12",TRIM($J38)="Neptune P1"),AND($I39&gt;0,OR(TRIM($J39)="Hebrews",TRIM($J39)="Romans",TRIM($J39)="Romans-2",TRIM($J39)="Globe",TRIM($J39)="Globe-12",TRIM($J39)="Neptune P1"))),1,0)))</f>
        <v/>
      </c>
      <c r="Q38" s="67" t="n"/>
      <c r="R38" s="66">
        <f>IF(OR($O$7="Canteen",$O$7="Head Office"),0,IF(
  AND(
    SUMIFS(I:I, C:C, C38) &gt;= 8,
    COUNTIFS(C$14:C38, C38)=1,
    OR(
      TEXT(D38,"hh:mm:ss")="07:00:00",
      TEXT(D38,"hh:mm:ss")="15:00:00",
      TEXT(D38,"hh:mm:ss")="23:00:00",
      TEXT(D39,"hh:mm:ss")="07:00:00",
      TEXT(D39,"hh:mm:ss")="15:00:00",
      TEXT(D39,"hh:mm:ss")="23:00:00"
    )
  ),
  1,
  0
))</f>
        <v/>
      </c>
      <c r="S38" s="66">
        <f>IF(OR($A38="Annual Leave",$A39="Annual Leave"),IF($A38="Annual Leave",8,0),0)</f>
        <v/>
      </c>
      <c r="T38" s="68" t="n"/>
      <c r="U38" s="144">
        <f>MAX(0,40-Y38)</f>
        <v/>
      </c>
      <c r="V38" s="351">
        <f>IF(OR($C38="",$D38=""),0,
 IF(OR($A38="Holiday",$A39="Holiday"),0,
 IF(AND(NOT(OR($A38="Annual Leave",$A39="Annual Leave")),$A38="Off day"),0,
  IF($I38+$I39&gt;=8,IF($I38&gt;=8,8,$I38),$I38)
  )))</f>
        <v/>
      </c>
      <c r="W38" s="351">
        <f>MAX(0,V38-U38)</f>
        <v/>
      </c>
      <c r="X38" s="351">
        <f>IF(C38="","",C38-WEEKDAY(C38,1)+1)</f>
        <v/>
      </c>
      <c r="Y38" s="351">
        <f>SUMPRODUCT(($X$14:$X37=X38)*(($V$14:$V37)+($O$14:$O37)))+IF(X38=X14,$L$11,0)</f>
        <v/>
      </c>
      <c r="Z38" s="351" t="n"/>
      <c r="AA38" s="351" t="n"/>
      <c r="AB38" s="351" t="n"/>
      <c r="AC38" s="351" t="n"/>
      <c r="AD38" s="351" t="n"/>
      <c r="AE38" s="351" t="n"/>
      <c r="AF38" s="351" t="n"/>
    </row>
    <row r="39" ht="24" customHeight="1" s="348" thickBot="1">
      <c r="A39" s="194" t="inlineStr">
        <is>
          <t>On Day</t>
        </is>
      </c>
      <c r="B39" s="199" t="n"/>
      <c r="C39" s="104">
        <f>C38</f>
        <v/>
      </c>
      <c r="D39" s="69" t="n"/>
      <c r="E39" s="200">
        <f>IF(D39="", "",
 IF(D39=TIME(0,0,0), 0,
 IF(AND(D39&gt;=TIME(0,0,1), D39&lt;=TIME(2,0,0)), TIME(7,0,0),
 IF(AND(D39&gt;=TIME(6,0,0), D39&lt;=TIME(8,0,0)), TIME(12,0,0),
 IF(AND(D39&gt;TIME(8,0,0), D39&lt;=TIME(13,59,0)), TIME(15,0,0),
 IF(AND(D39&gt;=TIME(14,0,0), D39&lt;=TIME(17,59,0)), TIME(21,0,0),
 IF(AND(D39&gt;=TIME(18,0,0), D39&lt;=TIME(21,59,0)), TIME(0,0,0),
 IF(AND(D39&gt;=TIME(22,0,0), D39&lt;=TIME(23,59,59)), TIME(7,0,0), ""))))))))</f>
        <v/>
      </c>
      <c r="F39" s="201" t="n"/>
      <c r="G39" s="200">
        <f>IF(AND(D39&gt;=TIME(6,0,0),D39&lt;=TIME(8,0,0)),E39,"")</f>
        <v/>
      </c>
      <c r="H39" s="69" t="n"/>
      <c r="I39" s="70">
        <f>ROUND(IF(OR(D39="",E39="",E39=0),0,IF(H39="",MOD(E39-D39,1)*24,MOD(H39-D39,1)*24)),2)</f>
        <v/>
      </c>
      <c r="J39" s="198" t="n"/>
      <c r="K39" s="306" t="n"/>
      <c r="L39" s="183" t="n"/>
      <c r="M39" s="307">
        <f>MAX(0,V39-W39)</f>
        <v/>
      </c>
      <c r="N39" s="71">
        <f>(IF(OR($C39="",$D39=""),0,
 IF(OR($A38="Holiday",$A39="Holiday"),
    IF(ISNUMBER(MATCH(TRIM($B39),{"Phagwah","Good Friday","Easter Monday","Labour Day","Christmas","Eid ul Azha","Romans-2","Globe-12","Neptune P1"},0)),0,$I39),
 IF(AND(NOT(OR($A38="Annual Leave",$A39="Annual Leave")),$A39="Off day"),$I39,
  MAX(0,$I39-$V39)
  ))))+W39</f>
        <v/>
      </c>
      <c r="O39" s="71">
        <f>IF(AND(OR($A38="Holiday",$A39="Holiday"),
        ISNUMBER(MATCH(TRIM($B39),{"Phagwah","Good Friday","Easter Monday","Labour Day","Christmas","Eid ul Azha","Romans-2","Globe-12","Neptune P1"},0))),
   $I39,0)</f>
        <v/>
      </c>
      <c r="P39" s="71">
        <f>IF(OR($O$7="Canteen",$O$7="Head Office"),0,IF($I39&lt;=0,0,IF(AND($I38&lt;=0,OR(TRIM($J39)="Hebrews",TRIM($J39)="Romans",TRIM($J39)="Romans-2",TRIM($J39)="Globe",TRIM($J39)="Globe-12",TRIM($J39)="Neptune P1")),1,0)))</f>
        <v/>
      </c>
      <c r="Q39" s="72" t="n"/>
      <c r="R39" s="71">
        <f>IF(OR($O$7="Canteen",$O$7="Head Office"),0,IF(
  AND(
    SUMIFS(I:I, C:C, C39) &gt;= 8,
    COUNTIFS(C$14:C39, C39)=1,
    OR(
      TEXT(D39,"hh:mm:ss")="07:00:00",
      TEXT(D39,"hh:mm:ss")="15:00:00",
      TEXT(D39,"hh:mm:ss")="23:00:00",
      TEXT(D40,"hh:mm:ss")="07:00:00",
      TEXT(D40,"hh:mm:ss")="15:00:00",
      TEXT(D40,"hh:mm:ss")="23:00:00"
    )
  ),
  1,
  0
))</f>
        <v/>
      </c>
      <c r="S39" s="71">
        <f>IF(OR($A38="Annual Leave",$A39="Annual Leave"),IF(AND($A38&lt;&gt;"Annual Leave",$A39="Annual Leave"),8,0),0)</f>
        <v/>
      </c>
      <c r="T39" s="73" t="n"/>
      <c r="U39" s="144">
        <f>MAX(0,40-Y39)</f>
        <v/>
      </c>
      <c r="V39" s="351">
        <f>IF(OR($C39="",$D39=""),0,
 IF(OR($A38="Holiday",$A39="Holiday"),0,
 IF(AND(NOT(OR($A38="Annual Leave",$A39="Annual Leave")),$A39="Off day"),0,
  IF($I38+$I39&gt;=8,IF($I38&gt;=8,0,8-$I38),$I39)
  )))</f>
        <v/>
      </c>
      <c r="W39" s="351">
        <f>MAX(0,V39-U39)</f>
        <v/>
      </c>
      <c r="X39" s="351">
        <f>IF(C39="","",C39-WEEKDAY(C39,1)+1)</f>
        <v/>
      </c>
      <c r="Y39" s="351">
        <f>SUMPRODUCT(($X$14:$X38=X39)*(($V$14:$V38)+($O$14:$O38)))+IF(X39=X14,$L$11,0)</f>
        <v/>
      </c>
      <c r="Z39" s="351" t="n"/>
      <c r="AA39" s="351" t="n"/>
      <c r="AB39" s="351" t="n"/>
      <c r="AC39" s="351" t="n"/>
      <c r="AD39" s="351" t="n"/>
      <c r="AE39" s="351" t="n"/>
      <c r="AF39" s="351" t="n"/>
    </row>
    <row r="40" ht="24" customHeight="1" s="348" thickBot="1">
      <c r="A40" s="202" t="inlineStr">
        <is>
          <t>On Day</t>
        </is>
      </c>
      <c r="B40" s="203" t="n"/>
      <c r="C40" s="105">
        <f>C38+1</f>
        <v/>
      </c>
      <c r="D40" s="74" t="n"/>
      <c r="E40" s="204">
        <f>IF(D40="", "",
 IF(D40=TIME(0,0,0), 0,
 IF(AND(D40&gt;=TIME(0,0,1), D40&lt;=TIME(2,0,0)), TIME(7,0,0),
 IF(AND(D40&gt;=TIME(6,0,0), D40&lt;=TIME(8,0,0)), TIME(12,0,0),
 IF(AND(D40&gt;TIME(8,0,0), D40&lt;=TIME(13,59,0)), TIME(15,0,0),
 IF(AND(D40&gt;=TIME(14,0,0), D40&lt;=TIME(17,59,0)), TIME(21,0,0),
 IF(AND(D40&gt;=TIME(18,0,0), D40&lt;=TIME(21,59,0)), TIME(0,0,0),
 IF(AND(D40&gt;=TIME(22,0,0), D40&lt;=TIME(23,59,59)), TIME(7,0,0), ""))))))))</f>
        <v/>
      </c>
      <c r="F40" s="205" t="n"/>
      <c r="G40" s="204">
        <f>IF(AND(D40&gt;=TIME(6,0,0),D40&lt;=TIME(8,0,0)),E40,"")</f>
        <v/>
      </c>
      <c r="H40" s="74" t="n"/>
      <c r="I40" s="106">
        <f>ROUND(IF(OR(D40="",E40="",E40=0),0,IF(H40="",MOD(E40-D40,1)*24,MOD(H40-D40,1)*24)),2)</f>
        <v/>
      </c>
      <c r="J40" s="206" t="n"/>
      <c r="K40" s="308" t="n"/>
      <c r="L40" s="189" t="n"/>
      <c r="M40" s="309">
        <f>MAX(0,V40-W40)</f>
        <v/>
      </c>
      <c r="N40" s="75">
        <f>(IF(OR($C40="",$D40=""),0,
 IF(OR($A40="Holiday",$A41="Holiday"),
    IF(ISNUMBER(MATCH(TRIM($B40),{"Phagwah","Good Friday","Easter Monday","Labour Day","Christmas","Eid ul Azha","Romans-2","Globe-12","Neptune P1"},0)),0,$I40),
 IF(AND(NOT(OR($A40="Annual Leave",$A41="Annual Leave")),$A40="Off day"),$I40,
  MAX(0,$I40-$V40)
  ))))+W40</f>
        <v/>
      </c>
      <c r="O40" s="75">
        <f>IF(AND(OR($A40="Holiday",$A41="Holiday"),
        ISNUMBER(MATCH(TRIM($B40),{"Phagwah","Good Friday","Easter Monday","Labour Day","Christmas","Eid ul Azha","Romans-2","Globe-12","Neptune P1"},0))),
   $I40,0)</f>
        <v/>
      </c>
      <c r="P40" s="75">
        <f>IF(OR($O$7="Canteen",$O$7="Head Office"),0,IF($I40&lt;=0,0,IF(OR(OR(TRIM($J40)="Hebrews",TRIM($J40)="Romans",TRIM($J40)="Romans-2",TRIM($J40)="Globe",TRIM($J40)="Globe-12",TRIM($J40)="Neptune P1"),AND($I41&gt;0,OR(TRIM($J41)="Hebrews",TRIM($J41)="Romans",TRIM($J41)="Romans-2",TRIM($J41)="Globe",TRIM($J41)="Globe-12",TRIM($J41)="Neptune P1"))),1,0)))</f>
        <v/>
      </c>
      <c r="Q40" s="76" t="n"/>
      <c r="R40" s="75">
        <f>IF(OR($O$7="Canteen",$O$7="Head Office"),0,IF(
  AND(
    SUMIFS(I:I, C:C, C40) &gt;= 8,
    COUNTIFS(C$14:C40, C40)=1,
    OR(
      TEXT(D40,"hh:mm:ss")="07:00:00",
      TEXT(D40,"hh:mm:ss")="15:00:00",
      TEXT(D40,"hh:mm:ss")="23:00:00",
      TEXT(D41,"hh:mm:ss")="07:00:00",
      TEXT(D41,"hh:mm:ss")="15:00:00",
      TEXT(D41,"hh:mm:ss")="23:00:00"
    )
  ),
  1,
  0
))</f>
        <v/>
      </c>
      <c r="S40" s="75">
        <f>IF(OR($A40="Annual Leave",$A41="Annual Leave"),IF($A40="Annual Leave",8,0),0)</f>
        <v/>
      </c>
      <c r="T40" s="107" t="n"/>
      <c r="U40" s="144">
        <f>MAX(0,40-Y40)</f>
        <v/>
      </c>
      <c r="V40" s="351">
        <f>IF(OR($C40="",$D40=""),0,
 IF(OR($A40="Holiday",$A41="Holiday"),0,
 IF(AND(NOT(OR($A40="Annual Leave",$A41="Annual Leave")),$A40="Off day"),0,
  IF($I40+$I41&gt;=8,IF($I40&gt;=8,8,$I40),$I40)
  )))</f>
        <v/>
      </c>
      <c r="W40" s="351">
        <f>MAX(0,V40-U40)</f>
        <v/>
      </c>
      <c r="X40" s="351">
        <f>IF(C40="","",C40-WEEKDAY(C40,1)+1)</f>
        <v/>
      </c>
      <c r="Y40" s="351">
        <f>SUMPRODUCT(($X$14:$X39=X40)*(($V$14:$V39)+($O$14:$O39)))+IF(X40=X14,$L$11,0)</f>
        <v/>
      </c>
      <c r="Z40" s="351" t="n"/>
      <c r="AA40" s="351" t="n"/>
      <c r="AB40" s="351" t="n"/>
      <c r="AC40" s="351" t="n"/>
      <c r="AD40" s="351" t="n"/>
      <c r="AE40" s="351" t="n"/>
      <c r="AF40" s="351" t="n"/>
    </row>
    <row r="41" ht="24" customHeight="1" s="348" thickBot="1">
      <c r="A41" s="202" t="inlineStr">
        <is>
          <t>On Day</t>
        </is>
      </c>
      <c r="B41" s="310" t="n"/>
      <c r="C41" s="105">
        <f>C40</f>
        <v/>
      </c>
      <c r="D41" s="311" t="n"/>
      <c r="E41" s="312">
        <f>IF(D41="", "",
 IF(D41=TIME(0,0,0), 0,
 IF(AND(D41&gt;=TIME(0,0,1), D41&lt;=TIME(2,0,0)), TIME(7,0,0),
 IF(AND(D41&gt;=TIME(6,0,0), D41&lt;=TIME(8,0,0)), TIME(12,0,0),
 IF(AND(D41&gt;TIME(8,0,0), D41&lt;=TIME(13,59,0)), TIME(15,0,0),
 IF(AND(D41&gt;=TIME(14,0,0), D41&lt;=TIME(17,59,0)), TIME(21,0,0),
 IF(AND(D41&gt;=TIME(18,0,0), D41&lt;=TIME(21,59,0)), TIME(0,0,0),
 IF(AND(D41&gt;=TIME(22,0,0), D41&lt;=TIME(23,59,59)), TIME(7,0,0), ""))))))))</f>
        <v/>
      </c>
      <c r="F41" s="205" t="n"/>
      <c r="G41" s="312">
        <f>IF(AND(D41&gt;=TIME(6,0,0),D41&lt;=TIME(8,0,0)),E41,"")</f>
        <v/>
      </c>
      <c r="H41" s="311" t="n"/>
      <c r="I41" s="106">
        <f>ROUND(IF(OR(D41="",E41="",E41=0),0,IF(H41="",MOD(E41-D41,1)*24,MOD(H41-D41,1)*24)),2)</f>
        <v/>
      </c>
      <c r="J41" s="207" t="n"/>
      <c r="K41" s="308" t="n"/>
      <c r="L41" s="189" t="n"/>
      <c r="M41" s="309">
        <f>MAX(0,V41-W41)</f>
        <v/>
      </c>
      <c r="N41" s="313">
        <f>(IF(OR($C41="",$D41=""),0,
 IF(OR($A40="Holiday",$A41="Holiday"),
    IF(ISNUMBER(MATCH(TRIM($B41),{"Phagwah","Good Friday","Easter Monday","Labour Day","Christmas","Eid ul Azha","Romans-2","Globe-12","Neptune P1"},0)),0,$I41),
 IF(AND(NOT(OR($A40="Annual Leave",$A41="Annual Leave")),$A41="Off day"),$I41,
  MAX(0,$I41-$V41)
  ))))+W41</f>
        <v/>
      </c>
      <c r="O41" s="313">
        <f>IF(AND(OR($A40="Holiday",$A41="Holiday"),
        ISNUMBER(MATCH(TRIM($B41),{"Phagwah","Good Friday","Easter Monday","Labour Day","Christmas","Eid ul Azha","Romans-2","Globe-12","Neptune P1"},0))),
   $I41,0)</f>
        <v/>
      </c>
      <c r="P41" s="313">
        <f>IF(OR($O$7="Canteen",$O$7="Head Office"),0,IF($I41&lt;=0,0,IF(AND($I40&lt;=0,OR(TRIM($J41)="Hebrews",TRIM($J41)="Romans",TRIM($J41)="Romans-2",TRIM($J41)="Globe",TRIM($J41)="Globe-12",TRIM($J41)="Neptune P1")),1,0)))</f>
        <v/>
      </c>
      <c r="Q41" s="314" t="n"/>
      <c r="R41" s="313">
        <f>IF(OR($O$7="Canteen",$O$7="Head Office"),0,IF(
  AND(
    SUMIFS(I:I, C:C, C41) &gt;= 8,
    COUNTIFS(C$14:C41, C41)=1,
    OR(
      TEXT(D41,"hh:mm:ss")="07:00:00",
      TEXT(D41,"hh:mm:ss")="15:00:00",
      TEXT(D41,"hh:mm:ss")="23:00:00",
      TEXT(D42,"hh:mm:ss")="07:00:00",
      TEXT(D42,"hh:mm:ss")="15:00:00",
      TEXT(D42,"hh:mm:ss")="23:00:00"
    )
  ),
  1,
  0
))</f>
        <v/>
      </c>
      <c r="S41" s="313">
        <f>IF(OR($A40="Annual Leave",$A41="Annual Leave"),IF(AND($A40&lt;&gt;"Annual Leave",$A41="Annual Leave"),8,0),0)</f>
        <v/>
      </c>
      <c r="T41" s="315" t="n"/>
      <c r="U41" s="144">
        <f>MAX(0,40-Y41)</f>
        <v/>
      </c>
      <c r="V41" s="351">
        <f>IF(OR($C41="",$D41=""),0,
 IF(OR($A40="Holiday",$A41="Holiday"),0,
 IF(AND(NOT(OR($A40="Annual Leave",$A41="Annual Leave")),$A41="Off day"),0,
  IF($I40+$I41&gt;=8,IF($I40&gt;=8,0,8-$I40),$I41)
  )))</f>
        <v/>
      </c>
      <c r="W41" s="351">
        <f>MAX(0,V41-U41)</f>
        <v/>
      </c>
      <c r="X41" s="351">
        <f>IF(C41="","",C41-WEEKDAY(C41,1)+1)</f>
        <v/>
      </c>
      <c r="Y41" s="351">
        <f>SUMPRODUCT(($X$14:$X40=X41)*(($V$14:$V40)+($O$14:$O40)))+IF(X41=X14,$L$11,0)</f>
        <v/>
      </c>
      <c r="Z41" s="351" t="n"/>
      <c r="AA41" s="351" t="n"/>
      <c r="AB41" s="351" t="n"/>
      <c r="AC41" s="351" t="n"/>
      <c r="AD41" s="351" t="n"/>
      <c r="AE41" s="351" t="n"/>
      <c r="AF41" s="351" t="n"/>
    </row>
    <row r="42" ht="24" customHeight="1" s="348" thickBot="1">
      <c r="A42" s="208" t="inlineStr">
        <is>
          <t>On Day</t>
        </is>
      </c>
      <c r="B42" s="209" t="n"/>
      <c r="C42" s="108">
        <f>C40+1</f>
        <v/>
      </c>
      <c r="D42" s="77" t="n"/>
      <c r="E42" s="210">
        <f>IF(D42="", "",
 IF(D42=TIME(0,0,0), 0,
 IF(AND(D42&gt;=TIME(0,0,1), D42&lt;=TIME(2,0,0)), TIME(7,0,0),
 IF(AND(D42&gt;=TIME(6,0,0), D42&lt;=TIME(8,0,0)), TIME(12,0,0),
 IF(AND(D42&gt;TIME(8,0,0), D42&lt;=TIME(13,59,0)), TIME(15,0,0),
 IF(AND(D42&gt;=TIME(14,0,0), D42&lt;=TIME(17,59,0)), TIME(21,0,0),
 IF(AND(D42&gt;=TIME(18,0,0), D42&lt;=TIME(21,59,0)), TIME(0,0,0),
 IF(AND(D42&gt;=TIME(22,0,0), D42&lt;=TIME(23,59,59)), TIME(7,0,0), ""))))))))</f>
        <v/>
      </c>
      <c r="F42" s="211" t="n"/>
      <c r="G42" s="210">
        <f>IF(AND(D42&gt;=TIME(6,0,0),D42&lt;=TIME(8,0,0)),E42,"")</f>
        <v/>
      </c>
      <c r="H42" s="77" t="n"/>
      <c r="I42" s="16">
        <f>ROUND(IF(OR(D42="",E42="",E42=0),0,IF(H42="",MOD(E42-D42,1)*24,MOD(H42-D42,1)*24)),2)</f>
        <v/>
      </c>
      <c r="J42" s="212" t="n"/>
      <c r="K42" s="316" t="n"/>
      <c r="L42" s="181" t="n"/>
      <c r="M42" s="317">
        <f>MAX(0,V42-W42)</f>
        <v/>
      </c>
      <c r="N42" s="17">
        <f>(IF(OR($C42="",$D42=""),0,
 IF(OR($A42="Holiday",$A43="Holiday"),
    IF(ISNUMBER(MATCH(TRIM($B42),{"Phagwah","Good Friday","Easter Monday","Labour Day","Christmas","Eid ul Azha","Romans-2","Globe-12","Neptune P1"},0)),0,$I42),
 IF(AND(NOT(OR($A42="Annual Leave",$A43="Annual Leave")),$A42="Off day"),$I42,
  MAX(0,$I42-$V42)
  ))))+W42</f>
        <v/>
      </c>
      <c r="O42" s="213">
        <f>IF(AND(OR($A42="Holiday",$A43="Holiday"),
        ISNUMBER(MATCH(TRIM($B42),{"Phagwah","Good Friday","Easter Monday","Labour Day","Christmas","Eid ul Azha","Romans-2","Globe-12","Neptune P1"},0))),
   $I42,0)</f>
        <v/>
      </c>
      <c r="P42" s="17">
        <f>IF(OR($O$7="Canteen",$O$7="Head Office"),0,IF($I42&lt;=0,0,IF(OR(OR(TRIM($J42)="Hebrews",TRIM($J42)="Romans",TRIM($J42)="Romans-2",TRIM($J42)="Globe",TRIM($J42)="Globe-12",TRIM($J42)="Neptune P1"),AND($I43&gt;0,OR(TRIM($J43)="Hebrews",TRIM($J43)="Romans",TRIM($J43)="Romans-2",TRIM($J43)="Globe",TRIM($J43)="Globe-12",TRIM($J43)="Neptune P1"))),1,0)))</f>
        <v/>
      </c>
      <c r="Q42" s="78" t="n"/>
      <c r="R42" s="213">
        <f>IF(OR($O$7="Canteen",$O$7="Head Office"),0,IF(
  AND(
    SUMIFS(I:I, C:C, C42) &gt;= 8,
    COUNTIFS(C$14:C42, C42)=1,
    OR(
      TEXT(D42,"hh:mm:ss")="07:00:00",
      TEXT(D42,"hh:mm:ss")="15:00:00",
      TEXT(D42,"hh:mm:ss")="23:00:00",
      TEXT(D43,"hh:mm:ss")="07:00:00",
      TEXT(D43,"hh:mm:ss")="15:00:00",
      TEXT(D43,"hh:mm:ss")="23:00:00"
    )
  ),
  1,
  0
))</f>
        <v/>
      </c>
      <c r="S42" s="213">
        <f>IF(OR($A42="Annual Leave",$A43="Annual Leave"),IF($A42="Annual Leave",8,0),0)</f>
        <v/>
      </c>
      <c r="T42" s="79" t="n"/>
      <c r="U42" s="144">
        <f>MAX(0,40-Y42)</f>
        <v/>
      </c>
      <c r="V42" s="351">
        <f>IF(OR($C42="",$D42=""),0,
 IF(OR($A42="Holiday",$A43="Holiday"),0,
 IF(AND(NOT(OR($A42="Annual Leave",$A43="Annual Leave")),$A42="Off day"),0,
  IF($I42+$I43&gt;=8,IF($I42&gt;=8,8,$I42),$I42)
  )))</f>
        <v/>
      </c>
      <c r="W42" s="351">
        <f>MAX(0,V42-U42)</f>
        <v/>
      </c>
      <c r="X42" s="351">
        <f>IF(C42="","",C42-WEEKDAY(C42,1)+1)</f>
        <v/>
      </c>
      <c r="Y42" s="351">
        <f>SUMPRODUCT(($X$14:$X41=X42)*(($V$14:$V41)+($O$14:$O41)))+IF(X42=X14,$L$11,0)</f>
        <v/>
      </c>
      <c r="Z42" s="351" t="n"/>
      <c r="AA42" s="351" t="n"/>
      <c r="AB42" s="351" t="n"/>
      <c r="AC42" s="351" t="n"/>
      <c r="AD42" s="351" t="n"/>
      <c r="AE42" s="351" t="n"/>
      <c r="AF42" s="351" t="n"/>
    </row>
    <row r="43" ht="24" customHeight="1" s="348" thickBot="1">
      <c r="A43" s="208" t="inlineStr">
        <is>
          <t>On Day</t>
        </is>
      </c>
      <c r="B43" s="214" t="n"/>
      <c r="C43" s="109">
        <f>C42</f>
        <v/>
      </c>
      <c r="D43" s="18" t="n"/>
      <c r="E43" s="215">
        <f>IF(D43="", "",
 IF(D43=TIME(0,0,0), 0,
 IF(AND(D43&gt;=TIME(0,0,1), D43&lt;=TIME(2,0,0)), TIME(7,0,0),
 IF(AND(D43&gt;=TIME(6,0,0), D43&lt;=TIME(8,0,0)), TIME(12,0,0),
 IF(AND(D43&gt;TIME(8,0,0), D43&lt;=TIME(13,59,0)), TIME(15,0,0),
 IF(AND(D43&gt;=TIME(14,0,0), D43&lt;=TIME(17,59,0)), TIME(21,0,0),
 IF(AND(D43&gt;=TIME(18,0,0), D43&lt;=TIME(21,59,0)), TIME(0,0,0),
 IF(AND(D43&gt;=TIME(22,0,0), D43&lt;=TIME(23,59,59)), TIME(7,0,0), ""))))))))</f>
        <v/>
      </c>
      <c r="F43" s="216" t="n"/>
      <c r="G43" s="215">
        <f>IF(AND(D43&gt;=TIME(6,0,0),D43&lt;=TIME(8,0,0)),E43,"")</f>
        <v/>
      </c>
      <c r="H43" s="18" t="n"/>
      <c r="I43" s="19">
        <f>ROUND(IF(OR(D43="",E43="",E43=0),0,IF(H43="",MOD(E43-D43,1)*24,MOD(H43-D43,1)*24)),2)</f>
        <v/>
      </c>
      <c r="J43" s="212" t="n"/>
      <c r="K43" s="316" t="n"/>
      <c r="L43" s="183" t="n"/>
      <c r="M43" s="317">
        <f>MAX(0,V43-W43)</f>
        <v/>
      </c>
      <c r="N43" s="20">
        <f>(IF(OR($C43="",$D43=""),0,
 IF(OR($A42="Holiday",$A43="Holiday"),
    IF(ISNUMBER(MATCH(TRIM($B43),{"Phagwah","Good Friday","Easter Monday","Labour Day","Christmas","Eid ul Azha","Romans-2","Globe-12","Neptune P1"},0)),0,$I43),
 IF(AND(NOT(OR($A42="Annual Leave",$A43="Annual Leave")),$A43="Off day"),$I43,
  MAX(0,$I43-$V43)
  ))))+W43</f>
        <v/>
      </c>
      <c r="O43" s="20">
        <f>IF(AND(OR($A42="Holiday",$A43="Holiday"),
        ISNUMBER(MATCH(TRIM($B43),{"Phagwah","Good Friday","Easter Monday","Labour Day","Christmas","Eid ul Azha","Romans-2","Globe-12","Neptune P1"},0))),
   $I43,0)</f>
        <v/>
      </c>
      <c r="P43" s="20">
        <f>IF(OR($O$7="Canteen",$O$7="Head Office"),0,IF($I43&lt;=0,0,IF(AND($I42&lt;=0,OR(TRIM($J43)="Hebrews",TRIM($J43)="Romans",TRIM($J43)="Romans-2",TRIM($J43)="Globe",TRIM($J43)="Globe-12",TRIM($J43)="Neptune P1")),1,0)))</f>
        <v/>
      </c>
      <c r="Q43" s="21" t="n"/>
      <c r="R43" s="20">
        <f>IF(OR($O$7="Canteen",$O$7="Head Office"),0,IF(
  AND(
    SUMIFS(I:I, C:C, C43) &gt;= 8,
    COUNTIFS(C$14:C43, C43)=1,
    OR(
      TEXT(D43,"hh:mm:ss")="07:00:00",
      TEXT(D43,"hh:mm:ss")="15:00:00",
      TEXT(D43,"hh:mm:ss")="23:00:00",
      TEXT(D49,"hh:mm:ss")="07:00:00",
      TEXT(D49,"hh:mm:ss")="15:00:00",
      TEXT(D49,"hh:mm:ss")="23:00:00"
    )
  ),
  1,
  0
))</f>
        <v/>
      </c>
      <c r="S43" s="20">
        <f>IF(OR($A42="Annual Leave",$A43="Annual Leave"),IF(AND($A42&lt;&gt;"Annual Leave",$A43="Annual Leave"),8,0),0)</f>
        <v/>
      </c>
      <c r="T43" s="22" t="n"/>
      <c r="U43" s="144">
        <f>MAX(0,40-Y43)</f>
        <v/>
      </c>
      <c r="V43" s="351">
        <f>IF(OR($C43="",$D43=""),0,
 IF(OR($A42="Holiday",$A43="Holiday"),0,
 IF(AND(NOT(OR($A42="Annual Leave",$A43="Annual Leave")),$A43="Off day"),0,
  IF($I42+$I43&gt;=8,IF($I42&gt;=8,0,8-$I42),$I43)
  )))</f>
        <v/>
      </c>
      <c r="W43" s="351">
        <f>MAX(0,V43-U43)</f>
        <v/>
      </c>
      <c r="X43" s="351">
        <f>IF(C43="","",C43-WEEKDAY(C43,1)+1)</f>
        <v/>
      </c>
      <c r="Y43" s="351">
        <f>SUMPRODUCT(($X$14:$X42=X43)*(($V$14:$V42)+($O$14:$O42)))+IF(X43=X14,$L$11,0)</f>
        <v/>
      </c>
      <c r="Z43" s="351" t="n"/>
      <c r="AA43" s="351" t="n"/>
      <c r="AB43" s="351" t="n"/>
      <c r="AC43" s="351" t="n"/>
      <c r="AD43" s="351" t="n"/>
      <c r="AE43" s="351" t="n"/>
      <c r="AF43" s="351" t="n"/>
    </row>
    <row r="44" ht="24" customHeight="1" s="348" thickBot="1">
      <c r="A44" s="176" t="n"/>
      <c r="B44" s="176" t="n"/>
      <c r="C44" s="217" t="n"/>
      <c r="D44" s="110" t="n"/>
      <c r="E44" s="110" t="n"/>
      <c r="F44" s="218" t="n"/>
      <c r="G44" s="110" t="n"/>
      <c r="H44" s="110" t="n"/>
      <c r="I44" s="219" t="n"/>
      <c r="J44" s="219" t="n"/>
      <c r="K44" s="219" t="n"/>
      <c r="L44" s="219" t="n"/>
      <c r="M44" s="111">
        <f>MAX(0,V44-W44)</f>
        <v/>
      </c>
      <c r="N44" s="112">
        <f>(IF(OR($C44="",$D44=""),0,
 IF(OR($A44="Holiday",$A45="Holiday"),
    IF(ISNUMBER(MATCH(TRIM($B44),{"Phagwah","Good Friday","Easter Monday","Labour Day","Christmas","Eid ul Azha","Romans-2","Globe-12","Neptune P1"},0)),0,$I44),
 IF(AND(NOT(OR($A44="Annual Leave",$A45="Annual Leave")),$A44="Off day"),$I44,
  MAX(0,$I44-$V44)
  ))))+W44</f>
        <v/>
      </c>
      <c r="O44" s="112">
        <f>IF(AND(OR($A44="Holiday",$A45="Holiday"),
        ISNUMBER(MATCH(TRIM($B44),{"Phagwah","Good Friday","Easter Monday","Labour Day","Christmas","Eid ul Azha","Romans-2","Globe-12","Neptune P1"},0))),
   $I44,0)</f>
        <v/>
      </c>
      <c r="P44" s="112">
        <f>IF(OR($O$7="Canteen",$O$7="Head Office"),0,IF($I44&lt;=0,0,IF(OR(OR(TRIM($J44)="Hebrews",TRIM($J44)="Romans",TRIM($J44)="Romans-2",TRIM($J44)="Globe",TRIM($J44)="Globe-12",TRIM($J44)="Neptune P1"),AND($I45&gt;0,OR(TRIM($J45)="Hebrews",TRIM($J45)="Romans",TRIM($J45)="Romans-2",TRIM($J45)="Globe",TRIM($J45)="Globe-12",TRIM($J45)="Neptune P1"))),1,0)))</f>
        <v/>
      </c>
      <c r="Q44" s="113" t="n"/>
      <c r="R44" s="113" t="n"/>
      <c r="S44" s="112">
        <f>IF(OR($A44="Annual Leave",$A45="Annual Leave"),IF($A44="Annual Leave",8,0),0)</f>
        <v/>
      </c>
      <c r="T44" s="114" t="n"/>
      <c r="U44" s="144">
        <f>MAX(0,40-Y44)</f>
        <v/>
      </c>
      <c r="V44" s="351">
        <f>IF(OR($C44="",$D44=""),0,
 IF(OR($A44="Holiday",$A45="Holiday"),0,
 IF(AND(NOT(OR($A44="Annual Leave",$A45="Annual Leave")),$A44="Off day"),0,
  IF($I44+$I45&gt;=8,IF($I44&gt;=8,8,$I44),$I44)
  )))</f>
        <v/>
      </c>
      <c r="W44" s="351">
        <f>MAX(0,V44-U44)</f>
        <v/>
      </c>
      <c r="X44" s="351">
        <f>IF(C44="","",C44-WEEKDAY(C44,1)+1)</f>
        <v/>
      </c>
      <c r="Y44" s="351">
        <f>SUMPRODUCT(($X$14:$X43=X44)*(($V$14:$V43)+($O$14:$O43)))+IF(X44=X14,$L$11,0)</f>
        <v/>
      </c>
      <c r="Z44" s="351" t="n"/>
      <c r="AA44" s="351" t="n"/>
      <c r="AB44" s="351" t="n"/>
      <c r="AC44" s="351" t="n"/>
      <c r="AD44" s="351" t="n"/>
      <c r="AE44" s="351" t="n"/>
      <c r="AF44" s="351" t="n"/>
    </row>
    <row r="45" ht="24" customHeight="1" s="348" thickBot="1">
      <c r="A45" s="154" t="inlineStr">
        <is>
          <t>On Day</t>
        </is>
      </c>
      <c r="B45" s="318" t="n"/>
      <c r="C45" s="115">
        <f>C42+1</f>
        <v/>
      </c>
      <c r="D45" s="319" t="n"/>
      <c r="E45" s="320">
        <f>IF(D45="", "",
 IF(D45=TIME(0,0,0), 0,
 IF(AND(D45&gt;=TIME(0,0,1), D45&lt;=TIME(2,0,0)), TIME(7,0,0),
 IF(AND(D45&gt;=TIME(6,0,0), D45&lt;=TIME(8,0,0)), TIME(12,0,0),
 IF(AND(D45&gt;TIME(8,0,0), D45&lt;=TIME(13,59,0)), TIME(15,0,0),
 IF(AND(D45&gt;=TIME(14,0,0), D45&lt;=TIME(17,59,0)), TIME(21,0,0),
 IF(AND(D45&gt;=TIME(18,0,0), D45&lt;=TIME(21,59,0)), TIME(0,0,0),
 IF(AND(D45&gt;=TIME(22,0,0), D45&lt;=TIME(23,59,59)), TIME(7,0,0), ""))))))))</f>
        <v/>
      </c>
      <c r="F45" s="321" t="n"/>
      <c r="G45" s="320">
        <f>IF(AND(D45&gt;=TIME(6,0,0),D45&lt;=TIME(8,0,0)),E45,"")</f>
        <v/>
      </c>
      <c r="H45" s="319" t="n"/>
      <c r="I45" s="30">
        <f>ROUND(IF(OR(D45="",E45="",E45=0),0,IF(H45="",MOD(E45-D45,1)*24,MOD(H45-D45,1)*24)),2)</f>
        <v/>
      </c>
      <c r="J45" s="220" t="n"/>
      <c r="K45" s="274" t="n"/>
      <c r="L45" s="181" t="n"/>
      <c r="M45" s="275">
        <f>MAX(0,V45-W45)</f>
        <v/>
      </c>
      <c r="N45" s="322">
        <f>(IF(OR($C45="",$D45=""),0,
 IF(OR($A44="Holiday",$A45="Holiday"),
    IF(ISNUMBER(MATCH(TRIM($B45),{"Phagwah","Good Friday","Easter Monday","Labour Day","Christmas","Eid ul Azha","Romans-2","Globe-12","Neptune P1"},0)),0,$I45),
 IF(AND(NOT(OR($A44="Annual Leave",$A45="Annual Leave")),$A45="Off day"),$I45,
  MAX(0,$I45-$V45)
  ))))+W45</f>
        <v/>
      </c>
      <c r="O45" s="322">
        <f>IF(AND(OR($A44="Holiday",$A45="Holiday"),
        ISNUMBER(MATCH(TRIM($B45),{"Phagwah","Good Friday","Easter Monday","Labour Day","Christmas","Eid ul Azha","Romans-2","Globe-12","Neptune P1"},0))),
   $I45,0)</f>
        <v/>
      </c>
      <c r="P45" s="322">
        <f>IF(OR($O$7="Canteen",$O$7="Head Office"),0,IF($I45&lt;=0,0,IF(AND($I44&lt;=0,OR(TRIM($J45)="Hebrews",TRIM($J45)="Romans",TRIM($J45)="Romans-2",TRIM($J45)="Globe",TRIM($J45)="Globe-12",TRIM($J45)="Neptune P1")),1,0)))</f>
        <v/>
      </c>
      <c r="Q45" s="323" t="n"/>
      <c r="R45" s="322">
        <f>IF(OR($O$7="Canteen",$O$7="Head Office"),0,IF(
  AND(
    SUMIFS(I:I, C:C, C45) &gt;= 8,
    COUNTIFS(C$14:C45, C45)=1,
    OR(
      TEXT(D45,"hh:mm:ss")="07:00:00",
      TEXT(D45,"hh:mm:ss")="15:00:00",
      TEXT(D45,"hh:mm:ss")="23:00:00",
      TEXT(D46,"hh:mm:ss")="07:00:00",
      TEXT(D46,"hh:mm:ss")="15:00:00",
      TEXT(D46,"hh:mm:ss")="23:00:00"
    )
  ),
  1,
  0
))</f>
        <v/>
      </c>
      <c r="S45" s="322">
        <f>IF(OR($A44="Annual Leave",$A45="Annual Leave"),IF(AND($A44&lt;&gt;"Annual Leave",$A45="Annual Leave"),8,0),0)</f>
        <v/>
      </c>
      <c r="T45" s="116" t="n"/>
      <c r="U45" s="144">
        <f>MAX(0,40-Y45)</f>
        <v/>
      </c>
      <c r="V45" s="351">
        <f>IF(OR($C45="",$D45=""),0,
 IF(OR($A44="Holiday",$A45="Holiday"),0,
 IF(AND(NOT(OR($A44="Annual Leave",$A45="Annual Leave")),$A45="Off day"),0,
  IF($I44+$I45&gt;=8,IF($I44&gt;=8,0,8-$I44),$I45)
  )))</f>
        <v/>
      </c>
      <c r="W45" s="351">
        <f>MAX(0,V45-U45)</f>
        <v/>
      </c>
      <c r="X45" s="351">
        <f>IF(C45="","",C45-WEEKDAY(C45,1)+1)</f>
        <v/>
      </c>
      <c r="Y45" s="351">
        <f>SUMPRODUCT(($X$14:$X44=X45)*(($V$14:$V44)+($O$14:$O44)))+IF(X45=X14,$L$11,0)</f>
        <v/>
      </c>
      <c r="Z45" s="351" t="n"/>
      <c r="AA45" s="351" t="n"/>
      <c r="AB45" s="351" t="n"/>
      <c r="AC45" s="351" t="n"/>
      <c r="AD45" s="351" t="n"/>
      <c r="AE45" s="351" t="n"/>
      <c r="AF45" s="351" t="n"/>
    </row>
    <row r="46" ht="24" customHeight="1" s="348" thickBot="1">
      <c r="A46" s="154" t="inlineStr">
        <is>
          <t>On Day</t>
        </is>
      </c>
      <c r="B46" s="305" t="n"/>
      <c r="C46" s="90">
        <f>C45</f>
        <v/>
      </c>
      <c r="D46" s="80" t="n"/>
      <c r="E46" s="221">
        <f>IF(D46="", "",
 IF(D46=TIME(0,0,0), 0,
 IF(AND(D46&gt;=TIME(0,0,1), D46&lt;=TIME(2,0,0)), TIME(7,0,0),
 IF(AND(D46&gt;=TIME(6,0,0), D46&lt;=TIME(8,0,0)), TIME(12,0,0),
 IF(AND(D46&gt;TIME(8,0,0), D46&lt;=TIME(13,59,0)), TIME(15,0,0),
 IF(AND(D46&gt;=TIME(14,0,0), D46&lt;=TIME(17,59,0)), TIME(21,0,0),
 IF(AND(D46&gt;=TIME(18,0,0), D46&lt;=TIME(21,59,0)), TIME(0,0,0),
 IF(AND(D46&gt;=TIME(22,0,0), D46&lt;=TIME(23,59,59)), TIME(7,0,0), ""))))))))</f>
        <v/>
      </c>
      <c r="F46" s="156" t="n"/>
      <c r="G46" s="221">
        <f>IF(AND(D46&gt;=TIME(6,0,0),D46&lt;=TIME(8,0,0)),E46,"")</f>
        <v/>
      </c>
      <c r="H46" s="80" t="n"/>
      <c r="I46" s="30">
        <f>ROUND(IF(OR(D46="",E46="",E46=0),0,IF(H46="",MOD(E46-D46,1)*24,MOD(H46-D46,1)*24)),2)</f>
        <v/>
      </c>
      <c r="J46" s="158" t="n"/>
      <c r="K46" s="274" t="n"/>
      <c r="L46" s="189" t="n"/>
      <c r="M46" s="275">
        <f>MAX(0,V46-W46)</f>
        <v/>
      </c>
      <c r="N46" s="81">
        <f>(IF(OR($C46="",$D46=""),0,
 IF(OR($A46="Holiday",$A47="Holiday"),
    IF(ISNUMBER(MATCH(TRIM($B46),{"Phagwah","Good Friday","Easter Monday","Labour Day","Christmas","Eid ul Azha","Romans-2","Globe-12","Neptune P1"},0)),0,$I46),
 IF(AND(NOT(OR($A46="Annual Leave",$A47="Annual Leave")),$A46="Off day"),$I46,
  MAX(0,$I46-$V46)
  ))))+W46</f>
        <v/>
      </c>
      <c r="O46" s="81">
        <f>IF(AND(OR($A46="Holiday",$A47="Holiday"),
        ISNUMBER(MATCH(TRIM($B46),{"Phagwah","Good Friday","Easter Monday","Labour Day","Christmas","Eid ul Azha","Romans-2","Globe-12","Neptune P1"},0))),
   $I46,0)</f>
        <v/>
      </c>
      <c r="P46" s="81">
        <f>IF(OR($O$7="Canteen",$O$7="Head Office"),0,IF($I46&lt;=0,0,IF(OR(OR(TRIM($J46)="Hebrews",TRIM($J46)="Romans",TRIM($J46)="Romans-2",TRIM($J46)="Globe",TRIM($J46)="Globe-12",TRIM($J46)="Neptune P1"),AND($I47&gt;0,OR(TRIM($J47)="Hebrews",TRIM($J47)="Romans",TRIM($J47)="Romans-2",TRIM($J47)="Globe",TRIM($J47)="Globe-12",TRIM($J47)="Neptune P1"))),1,0)))</f>
        <v/>
      </c>
      <c r="Q46" s="82" t="n"/>
      <c r="R46" s="81">
        <f>IF(OR($O$7="Canteen",$O$7="Head Office"),0,IF(
  AND(
    SUMIFS(I:I, C:C, C46) &gt;= 8,
    COUNTIFS(C$14:C46, C46)=1,
    OR(
      TEXT(D46,"hh:mm:ss")="07:00:00",
      TEXT(D46,"hh:mm:ss")="15:00:00",
      TEXT(D46,"hh:mm:ss")="23:00:00",
      TEXT(D51,"hh:mm:ss")="07:00:00",
      TEXT(D51,"hh:mm:ss")="15:00:00",
      TEXT(D51,"hh:mm:ss")="23:00:00"
    )
  ),
  1,
  0
))</f>
        <v/>
      </c>
      <c r="S46" s="81">
        <f>IF(OR($A46="Annual Leave",$A47="Annual Leave"),IF($A46="Annual Leave",8,0),0)</f>
        <v/>
      </c>
      <c r="T46" s="117" t="n"/>
      <c r="U46" s="144">
        <f>MAX(0,40-Y46)</f>
        <v/>
      </c>
      <c r="V46" s="351">
        <f>IF(OR($C46="",$D46=""),0,
 IF(OR($A46="Holiday",$A47="Holiday"),0,
 IF(AND(NOT(OR($A46="Annual Leave",$A47="Annual Leave")),$A46="Off day"),0,
  IF($I46+$I47&gt;=8,IF($I46&gt;=8,8,$I46),$I46)
  )))</f>
        <v/>
      </c>
      <c r="W46" s="351">
        <f>MAX(0,V46-U46)</f>
        <v/>
      </c>
      <c r="X46" s="351">
        <f>IF(C46="","",C46-WEEKDAY(C46,1)+1)</f>
        <v/>
      </c>
      <c r="Y46" s="351">
        <f>SUMPRODUCT(($X$14:$X45=X46)*(($V$14:$V45)+($O$14:$O45)))+IF(X46=X14,$L$11,0)</f>
        <v/>
      </c>
      <c r="Z46" s="351" t="n"/>
      <c r="AA46" s="351" t="n"/>
      <c r="AB46" s="351" t="n"/>
      <c r="AC46" s="351" t="n"/>
      <c r="AD46" s="351" t="n"/>
      <c r="AE46" s="351" t="n"/>
      <c r="AF46" s="351" t="n"/>
    </row>
    <row r="47" ht="24" customHeight="1" s="348" thickBot="1">
      <c r="A47" s="184" t="inlineStr">
        <is>
          <t>On Day</t>
        </is>
      </c>
      <c r="B47" s="222" t="n"/>
      <c r="C47" s="118">
        <f>C45+1</f>
        <v/>
      </c>
      <c r="D47" s="83" t="n"/>
      <c r="E47" s="223">
        <f>IF(D47="", "",
 IF(D47=TIME(0,0,0), 0,
 IF(AND(D47&gt;=TIME(0,0,1), D47&lt;=TIME(2,0,0)), TIME(7,0,0),
 IF(AND(D47&gt;=TIME(6,0,0), D47&lt;=TIME(8,0,0)), TIME(12,0,0),
 IF(AND(D47&gt;TIME(8,0,0), D47&lt;=TIME(13,59,0)), TIME(15,0,0),
 IF(AND(D47&gt;=TIME(14,0,0), D47&lt;=TIME(17,59,0)), TIME(21,0,0),
 IF(AND(D47&gt;=TIME(18,0,0), D47&lt;=TIME(21,59,0)), TIME(0,0,0),
 IF(AND(D47&gt;=TIME(22,0,0), D47&lt;=TIME(23,59,59)), TIME(7,0,0), ""))))))))</f>
        <v/>
      </c>
      <c r="F47" s="224" t="n"/>
      <c r="G47" s="223">
        <f>IF(AND(D47&gt;=TIME(6,0,0),D47&lt;=TIME(8,0,0)),E47,"")</f>
        <v/>
      </c>
      <c r="H47" s="83" t="n"/>
      <c r="I47" s="23">
        <f>ROUND(IF(OR(D47="",E47="",E47=0),0,IF(H47="",MOD(E47-D47,1)*24,MOD(H47-D47,1)*24)),2)</f>
        <v/>
      </c>
      <c r="J47" s="225" t="n"/>
      <c r="K47" s="297" t="n"/>
      <c r="L47" s="181" t="n"/>
      <c r="M47" s="298">
        <f>MAX(0,V47-W47)</f>
        <v/>
      </c>
      <c r="N47" s="84">
        <f>(IF(OR($C47="",$D47=""),0,
 IF(OR($A46="Holiday",$A47="Holiday"),
    IF(ISNUMBER(MATCH(TRIM($B47),{"Phagwah","Good Friday","Easter Monday","Labour Day","Christmas","Eid ul Azha","Romans-2","Globe-12","Neptune P1"},0)),0,$I47),
 IF(AND(NOT(OR($A46="Annual Leave",$A47="Annual Leave")),$A47="Off day"),$I47,
  MAX(0,$I47-$V47)
  ))))+W47</f>
        <v/>
      </c>
      <c r="O47" s="84">
        <f>IF(AND(OR($A46="Holiday",$A47="Holiday"),
        ISNUMBER(MATCH(TRIM($B47),{"Phagwah","Good Friday","Easter Monday","Labour Day","Christmas","Eid ul Azha","Romans-2","Globe-12","Neptune P1"},0))),
   $I47,0)</f>
        <v/>
      </c>
      <c r="P47" s="84">
        <f>IF(OR($O$7="Canteen",$O$7="Head Office"),0,IF($I47&lt;=0,0,IF(AND($I46&lt;=0,OR(TRIM($J47)="Hebrews",TRIM($J47)="Romans",TRIM($J47)="Romans-2",TRIM($J47)="Globe",TRIM($J47)="Globe-12",TRIM($J47)="Neptune P1")),1,0)))</f>
        <v/>
      </c>
      <c r="Q47" s="85" t="n"/>
      <c r="R47" s="84">
        <f>IF(OR($O$7="Canteen",$O$7="Head Office"),0,IF(
  AND(
    SUMIFS(I:I, C:C, C47) &gt;= 8,
    COUNTIFS(C$14:C47, C47)=1,
    OR(
      TEXT(D47,"hh:mm:ss")="07:00:00",
      TEXT(D47,"hh:mm:ss")="15:00:00",
      TEXT(D47,"hh:mm:ss")="23:00:00",
      TEXT(D48,"hh:mm:ss")="07:00:00",
      TEXT(D48,"hh:mm:ss")="15:00:00",
      TEXT(D48,"hh:mm:ss")="23:00:00"
    )
  ),
  1,
  0
))</f>
        <v/>
      </c>
      <c r="S47" s="84">
        <f>IF(OR($A46="Annual Leave",$A47="Annual Leave"),IF(AND($A46&lt;&gt;"Annual Leave",$A47="Annual Leave"),8,0),0)</f>
        <v/>
      </c>
      <c r="T47" s="86" t="n"/>
      <c r="U47" s="144">
        <f>MAX(0,40-Y47)</f>
        <v/>
      </c>
      <c r="V47" s="351">
        <f>IF(OR($C47="",$D47=""),0,
 IF(OR($A46="Holiday",$A47="Holiday"),0,
 IF(AND(NOT(OR($A46="Annual Leave",$A47="Annual Leave")),$A47="Off day"),0,
  IF($I46+$I47&gt;=8,IF($I46&gt;=8,0,8-$I46),$I47)
  )))</f>
        <v/>
      </c>
      <c r="W47" s="351">
        <f>MAX(0,V47-U47)</f>
        <v/>
      </c>
      <c r="X47" s="351">
        <f>IF(C47="","",C47-WEEKDAY(C47,1)+1)</f>
        <v/>
      </c>
      <c r="Y47" s="351">
        <f>SUMPRODUCT(($X$14:$X46=X47)*(($V$14:$V46)+($O$14:$O46)))+IF(X47=X14,$L$11,0)</f>
        <v/>
      </c>
      <c r="Z47" s="351" t="n"/>
      <c r="AA47" s="351" t="n"/>
      <c r="AB47" s="351" t="n"/>
      <c r="AC47" s="351" t="n"/>
      <c r="AD47" s="351" t="n"/>
      <c r="AE47" s="351" t="n"/>
      <c r="AF47" s="351" t="n"/>
    </row>
    <row r="48" ht="24" customHeight="1" s="348" thickBot="1">
      <c r="A48" s="226" t="inlineStr">
        <is>
          <t>On Day</t>
        </is>
      </c>
      <c r="B48" s="299" t="n"/>
      <c r="C48" s="119">
        <f>C47</f>
        <v/>
      </c>
      <c r="D48" s="24" t="n"/>
      <c r="E48" s="227">
        <f>IF(D48="", "",
 IF(D48=TIME(0,0,0), 0,
 IF(AND(D48&gt;=TIME(0,0,1), D48&lt;=TIME(2,0,0)), TIME(7,0,0),
 IF(AND(D48&gt;=TIME(6,0,0), D48&lt;=TIME(8,0,0)), TIME(12,0,0),
 IF(AND(D48&gt;TIME(8,0,0), D48&lt;=TIME(13,59,0)), TIME(15,0,0),
 IF(AND(D48&gt;=TIME(14,0,0), D48&lt;=TIME(17,59,0)), TIME(21,0,0),
 IF(AND(D48&gt;=TIME(18,0,0), D48&lt;=TIME(21,59,0)), TIME(0,0,0),
 IF(AND(D48&gt;=TIME(22,0,0), D48&lt;=TIME(23,59,59)), TIME(7,0,0), ""))))))))</f>
        <v/>
      </c>
      <c r="F48" s="228" t="n"/>
      <c r="G48" s="227">
        <f>IF(AND(D48&gt;=TIME(6,0,0),D48&lt;=TIME(8,0,0)),E48,"")</f>
        <v/>
      </c>
      <c r="H48" s="300" t="n"/>
      <c r="I48" s="87">
        <f>ROUND(IF(OR(D48="",E48="",E48=0),0,IF(H48="",MOD(E48-D48,1)*24,MOD(H48-D48,1)*24)),2)</f>
        <v/>
      </c>
      <c r="J48" s="190" t="n"/>
      <c r="K48" s="297" t="n"/>
      <c r="L48" s="183" t="n"/>
      <c r="M48" s="324">
        <f>MAX(0,V48-W48)</f>
        <v/>
      </c>
      <c r="N48" s="302">
        <f>(IF(OR($C48="",$D48=""),0,
 IF(OR($A48="Holiday",$A49="Holiday"),
    IF(ISNUMBER(MATCH(TRIM($B48),{"Phagwah","Good Friday","Easter Monday","Labour Day","Christmas","Eid ul Azha","Romans-2","Globe-12","Neptune P1"},0)),0,$I48),
 IF(AND(NOT(OR($A48="Annual Leave",$A49="Annual Leave")),$A48="Off day"),$I48,
  MAX(0,$I48-$V48)
  ))))+W48</f>
        <v/>
      </c>
      <c r="O48" s="303" t="n"/>
      <c r="P48" s="229">
        <f>IF(OR($O$7="Canteen",$O$7="Head Office"),0,IF($I48&lt;=0,0,IF(OR(OR(TRIM($J48)="Hebrews",TRIM($J48)="Romans",TRIM($J48)="Romans-2",TRIM($J48)="Globe",TRIM($J48)="Globe-12",TRIM($J48)="Neptune P1"),AND($I49&gt;0,OR(TRIM($J49)="Hebrews",TRIM($J49)="Romans",TRIM($J49)="Romans-2",TRIM($J49)="Globe",TRIM($J49)="Globe-12",TRIM($J49)="Neptune P1"))),1,0)))</f>
        <v/>
      </c>
      <c r="Q48" s="303" t="n"/>
      <c r="R48" s="302">
        <f>IF(OR($O$7="Canteen",$O$7="Head Office"),0,IF(
  AND(
    SUMIFS(I:I, C:C, C48) &gt;= 8,
    COUNTIFS(C$14:C48, C48)=1,
    OR(
      TEXT(D48,"hh:mm:ss")="07:00:00",
      TEXT(D48,"hh:mm:ss")="15:00:00",
      TEXT(D48,"hh:mm:ss")="23:00:00",
      TEXT(D53,"hh:mm:ss")="07:00:00",
      TEXT(D53,"hh:mm:ss")="15:00:00",
      TEXT(D53,"hh:mm:ss")="23:00:00"
    )
  ),
  1,
  0
))</f>
        <v/>
      </c>
      <c r="S48" s="303" t="n"/>
      <c r="T48" s="304" t="n"/>
      <c r="U48" s="144">
        <f>MAX(0,40-Y48)</f>
        <v/>
      </c>
      <c r="V48" s="351">
        <f>IF(OR($C48="",$D48=""),0,
 IF(OR($A48="Holiday",$A49="Holiday"),0,
 IF(AND(NOT(OR($A48="Annual Leave",$A49="Annual Leave")),$A48="Off day"),0,
  IF($I48+$I49&gt;=8,IF($I48&gt;=8,8,$I48),$I48)
  )))</f>
        <v/>
      </c>
      <c r="W48" s="351">
        <f>MAX(0,V48-U48)</f>
        <v/>
      </c>
      <c r="X48" s="351">
        <f>IF(C48="","",C48-WEEKDAY(C48,1)+1)</f>
        <v/>
      </c>
      <c r="Y48" s="351">
        <f>SUMPRODUCT(($X$14:$X47=X48)*(($V$14:$V47)+($O$14:$O47)))+IF(X48=X14,$L$11,0)</f>
        <v/>
      </c>
      <c r="Z48" s="351" t="n"/>
      <c r="AA48" s="351" t="n"/>
      <c r="AB48" s="351" t="n"/>
      <c r="AC48" s="351" t="n"/>
      <c r="AD48" s="351" t="n"/>
      <c r="AE48" s="351" t="n"/>
      <c r="AF48" s="351" t="n"/>
    </row>
    <row r="49" ht="24" customHeight="1" s="348" thickBot="1">
      <c r="A49" s="230" t="n"/>
      <c r="B49" s="355" t="n"/>
      <c r="C49" s="231" t="n"/>
      <c r="D49" s="232" t="n"/>
      <c r="E49" s="232" t="n"/>
      <c r="F49" s="232" t="n"/>
      <c r="G49" s="232" t="n"/>
      <c r="H49" s="233" t="inlineStr">
        <is>
          <t>Total Hrs:</t>
        </is>
      </c>
      <c r="I49" s="122">
        <f>SUM(I14:I48)</f>
        <v/>
      </c>
      <c r="J49" s="234" t="n"/>
      <c r="K49" s="234" t="n"/>
      <c r="L49" s="235" t="n"/>
      <c r="M49" s="120">
        <f>SUM(M14:M48)</f>
        <v/>
      </c>
      <c r="N49" s="120">
        <f>SUM(N14:N48)</f>
        <v/>
      </c>
      <c r="O49" s="120">
        <f>SUM(O14:O48)</f>
        <v/>
      </c>
      <c r="P49" s="120">
        <f>SUM(P14:P48)</f>
        <v/>
      </c>
      <c r="Q49" s="120">
        <f>IF($O$6&lt;&gt;"Armed",0,LOOKUP($Q$50,{0,1,2,3,4,5,6,7,8,9,10,11,12,13,14},{0,384,769,1153,1153,1538,1923,2307,2692,3076,3461,3846,4239,4615,5000}))</f>
        <v/>
      </c>
      <c r="R49" s="120">
        <f>SUM(R14:R48)</f>
        <v/>
      </c>
      <c r="S49" s="120">
        <f>SUM(S14:S48)</f>
        <v/>
      </c>
      <c r="T49" s="121">
        <f>SUM(T30:T43)</f>
        <v/>
      </c>
      <c r="U49" s="144">
        <f>MIN(U48,0)</f>
        <v/>
      </c>
      <c r="V49" s="351">
        <f>SUM(V14:V48)</f>
        <v/>
      </c>
      <c r="W49" s="351">
        <f>SUM(W14:W48)</f>
        <v/>
      </c>
      <c r="X49" s="351" t="n"/>
      <c r="Y49" s="351" t="n"/>
      <c r="Z49" s="351" t="n"/>
      <c r="AA49" s="351" t="n"/>
      <c r="AB49" s="351" t="n"/>
      <c r="AC49" s="351" t="n"/>
      <c r="AD49" s="351" t="n"/>
      <c r="AE49" s="351" t="n"/>
      <c r="AF49" s="351" t="n"/>
    </row>
    <row r="50" ht="24" customHeight="1" s="348">
      <c r="A50" s="351" t="n"/>
      <c r="B50" s="351" t="n"/>
      <c r="C50" s="6" t="n"/>
      <c r="D50" s="6" t="n"/>
      <c r="E50" s="6" t="n"/>
      <c r="F50" s="6" t="n"/>
      <c r="G50" s="6" t="n"/>
      <c r="H50" s="336" t="n"/>
      <c r="I50" s="351" t="n"/>
      <c r="J50" s="336" t="n"/>
      <c r="K50" s="336" t="n"/>
      <c r="L50" s="336" t="n"/>
      <c r="M50" s="28" t="n"/>
      <c r="N50" s="28" t="n"/>
      <c r="O50" s="28" t="n"/>
      <c r="P50" s="241" t="inlineStr">
        <is>
          <t>Days Worked</t>
        </is>
      </c>
      <c r="Q50" s="29">
        <f>SUM(--(SUM(I14:I15)&gt;0),--(SUM(I16:I17)&gt;0),--(SUM(I18:I19)&gt;0),--(SUM(I20:I21)&gt;0),--(SUM(I22:I23)&gt;0),--(SUM(I24:I25)&gt;0),--(SUM(I26:I27)&gt;0),--(SUM(I30:I31)&gt;0),--(SUM(I32:I33)&gt;0),--(SUM(I34:I35)&gt;0),--(SUM(I36:I37)&gt;0),--(SUM(I38:I39)&gt;0),--(SUM(I40:I41)&gt;0),--(SUM(I42:I43)&gt;0),--(SUM(I45:I46)&gt;0),--(SUM(I47:I48)&gt;0))</f>
        <v/>
      </c>
      <c r="R50" s="28" t="n"/>
      <c r="S50" s="28" t="n"/>
      <c r="T50" s="28" t="n"/>
      <c r="U50" s="144" t="n"/>
      <c r="V50" s="351" t="n"/>
      <c r="W50" s="351" t="n"/>
      <c r="X50" s="351" t="n"/>
      <c r="Y50" s="351" t="n"/>
      <c r="Z50" s="351" t="n"/>
      <c r="AA50" s="351" t="n"/>
      <c r="AB50" s="351" t="n"/>
      <c r="AC50" s="351" t="n"/>
      <c r="AD50" s="351" t="n"/>
      <c r="AE50" s="351" t="n"/>
      <c r="AF50" s="351" t="n"/>
    </row>
    <row r="51" ht="24" customHeight="1" s="348">
      <c r="A51" s="351" t="n"/>
      <c r="B51" s="351" t="n"/>
      <c r="C51" s="345" t="n"/>
      <c r="D51" s="362" t="n"/>
      <c r="E51" s="362" t="n"/>
      <c r="F51" s="334" t="n"/>
      <c r="G51" s="362" t="n"/>
      <c r="H51" s="336" t="n"/>
      <c r="I51" s="351" t="n"/>
      <c r="J51" s="336" t="n"/>
      <c r="K51" s="336" t="n"/>
      <c r="L51" s="336" t="n"/>
      <c r="M51" s="236" t="n"/>
      <c r="N51" s="236" t="n"/>
      <c r="O51" s="236" t="n"/>
      <c r="P51" s="236" t="n"/>
      <c r="Q51" s="236" t="n"/>
      <c r="R51" s="236" t="n"/>
      <c r="S51" s="236" t="n"/>
      <c r="T51" s="236" t="n"/>
      <c r="U51" s="144" t="n"/>
      <c r="V51" s="351" t="n"/>
      <c r="W51" s="351" t="n"/>
      <c r="X51" s="351" t="n"/>
      <c r="Y51" s="351" t="n"/>
      <c r="Z51" s="351" t="n"/>
      <c r="AA51" s="351" t="n"/>
      <c r="AB51" s="351" t="n"/>
      <c r="AC51" s="351" t="n"/>
      <c r="AD51" s="351" t="n"/>
      <c r="AE51" s="351" t="n"/>
      <c r="AF51" s="351" t="n"/>
    </row>
    <row r="52">
      <c r="A52" s="351" t="n"/>
      <c r="B52" s="351" t="n"/>
      <c r="C52" s="329" t="inlineStr">
        <is>
          <t>Supervisor Signature</t>
        </is>
      </c>
      <c r="D52" s="363" t="n"/>
      <c r="E52" s="363" t="n"/>
      <c r="F52" s="329" t="inlineStr">
        <is>
          <t>Date</t>
        </is>
      </c>
      <c r="G52" s="363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351" t="n"/>
      <c r="V52" s="351" t="n"/>
      <c r="W52" s="351" t="n"/>
      <c r="X52" s="351" t="n"/>
      <c r="Y52" s="351" t="n"/>
      <c r="Z52" s="351" t="n"/>
      <c r="AA52" s="351" t="n"/>
      <c r="AB52" s="351" t="n"/>
      <c r="AC52" s="351" t="n"/>
      <c r="AD52" s="351" t="n"/>
      <c r="AE52" s="351" t="n"/>
      <c r="AF52" s="351" t="n"/>
    </row>
    <row r="53" ht="26.25" customHeight="1" s="348">
      <c r="A53" s="351" t="n"/>
      <c r="B53" s="351" t="n"/>
      <c r="C53" s="345" t="n"/>
      <c r="D53" s="362" t="n"/>
      <c r="E53" s="362" t="n"/>
      <c r="F53" s="331" t="n"/>
      <c r="G53" s="362" t="n"/>
      <c r="H53" s="6" t="n"/>
      <c r="I53" s="6" t="n"/>
      <c r="J53" s="6" t="n"/>
      <c r="K53" s="6" t="n"/>
      <c r="L53" s="6" t="n"/>
      <c r="M53" s="6" t="n"/>
      <c r="N53" s="237" t="n"/>
      <c r="O53" s="238" t="n"/>
      <c r="P53" s="346" t="n"/>
      <c r="Q53" s="351" t="n"/>
      <c r="R53" s="351" t="n"/>
      <c r="S53" s="351" t="n"/>
      <c r="T53" s="351" t="n"/>
      <c r="U53" s="351" t="n"/>
      <c r="V53" s="351" t="n"/>
      <c r="W53" s="351" t="n"/>
      <c r="X53" s="351" t="n"/>
      <c r="Y53" s="351" t="n"/>
      <c r="Z53" s="351" t="n"/>
      <c r="AA53" s="351" t="n"/>
      <c r="AB53" s="351" t="n"/>
      <c r="AC53" s="351" t="n"/>
      <c r="AD53" s="351" t="n"/>
      <c r="AE53" s="351" t="n"/>
      <c r="AF53" s="351" t="n"/>
    </row>
    <row r="54">
      <c r="A54" s="351" t="n"/>
      <c r="B54" s="351" t="n"/>
      <c r="C54" s="329" t="inlineStr">
        <is>
          <t>Manager Signature</t>
        </is>
      </c>
      <c r="D54" s="363" t="n"/>
      <c r="E54" s="363" t="n"/>
      <c r="F54" s="329" t="inlineStr">
        <is>
          <t>Date</t>
        </is>
      </c>
      <c r="G54" s="363" t="n"/>
      <c r="H54" s="6" t="n"/>
      <c r="I54" s="239" t="inlineStr">
        <is>
          <t>{42}</t>
        </is>
      </c>
      <c r="J54" s="239" t="n"/>
      <c r="K54" s="239" t="n"/>
      <c r="L54" s="239" t="n"/>
      <c r="M54" s="6" t="n"/>
      <c r="N54" s="6" t="n"/>
      <c r="O54" s="6" t="n"/>
      <c r="P54" s="6" t="n"/>
      <c r="Q54" s="6" t="n"/>
      <c r="R54" s="6" t="n"/>
      <c r="S54" s="6" t="n"/>
      <c r="T54" s="6" t="n"/>
      <c r="U54" s="351" t="n"/>
      <c r="V54" s="351" t="n"/>
      <c r="W54" s="351" t="n"/>
      <c r="X54" s="351" t="n"/>
      <c r="Y54" s="351" t="n"/>
      <c r="Z54" s="351" t="n"/>
      <c r="AA54" s="351" t="n"/>
      <c r="AB54" s="351" t="n"/>
      <c r="AC54" s="351" t="n"/>
      <c r="AD54" s="351" t="n"/>
      <c r="AE54" s="351" t="n"/>
      <c r="AF54" s="351" t="n"/>
    </row>
    <row r="55">
      <c r="A55" s="351" t="n"/>
      <c r="B55" s="351" t="n"/>
      <c r="C55" s="240" t="n"/>
      <c r="D55" s="240" t="n"/>
      <c r="E55" s="240" t="n"/>
      <c r="F55" s="240" t="n"/>
      <c r="G55" s="240" t="n"/>
      <c r="H55" s="240" t="n"/>
      <c r="I55" s="240" t="n"/>
      <c r="J55" s="240" t="n"/>
      <c r="K55" s="240" t="n"/>
      <c r="L55" s="240" t="n"/>
      <c r="M55" s="240" t="n"/>
      <c r="N55" s="240" t="n"/>
      <c r="O55" s="240" t="n"/>
      <c r="P55" s="240" t="n"/>
      <c r="Q55" s="240" t="n"/>
      <c r="R55" s="240" t="n"/>
      <c r="S55" s="240" t="n"/>
      <c r="T55" s="240" t="n"/>
      <c r="U55" s="351" t="n"/>
      <c r="V55" s="351" t="n"/>
      <c r="W55" s="351" t="n"/>
      <c r="X55" s="351" t="n"/>
      <c r="Y55" s="351" t="n"/>
      <c r="Z55" s="351" t="n"/>
      <c r="AA55" s="351" t="n"/>
      <c r="AB55" s="351" t="n"/>
      <c r="AC55" s="351" t="n"/>
      <c r="AD55" s="351" t="n"/>
      <c r="AE55" s="351" t="n"/>
      <c r="AF55" s="35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45"/>
  <mergeCells count="33">
    <mergeCell ref="C54:E54"/>
    <mergeCell ref="V2:W2"/>
    <mergeCell ref="C8:F8"/>
    <mergeCell ref="F54:G54"/>
    <mergeCell ref="H10:I10"/>
    <mergeCell ref="C7:F7"/>
    <mergeCell ref="K5:L5"/>
    <mergeCell ref="M5:N5"/>
    <mergeCell ref="H50:I50"/>
    <mergeCell ref="C51:E51"/>
    <mergeCell ref="A1:T1"/>
    <mergeCell ref="C52:E52"/>
    <mergeCell ref="V3:AB3"/>
    <mergeCell ref="F51:G51"/>
    <mergeCell ref="M10:N10"/>
    <mergeCell ref="H51:I51"/>
    <mergeCell ref="C6:F6"/>
    <mergeCell ref="C5:F5"/>
    <mergeCell ref="M7:N7"/>
    <mergeCell ref="M6:N6"/>
    <mergeCell ref="C53:E53"/>
    <mergeCell ref="H7:I7"/>
    <mergeCell ref="H28:I28"/>
    <mergeCell ref="C10:F10"/>
    <mergeCell ref="M8:N8"/>
    <mergeCell ref="F52:G52"/>
    <mergeCell ref="P53:T53"/>
    <mergeCell ref="AA2:AB2"/>
    <mergeCell ref="K10:L10"/>
    <mergeCell ref="H5:I5"/>
    <mergeCell ref="K4:L4"/>
    <mergeCell ref="M4:N4"/>
    <mergeCell ref="F53:G53"/>
  </mergeCells>
  <dataValidations count="5">
    <dataValidation sqref="A14:A48" showDropDown="0" showInputMessage="0" showErrorMessage="0" allowBlank="1" type="list">
      <formula1>"On Day,Off Day,Sick,Absent,Holiday,Annual Leave"</formula1>
    </dataValidation>
    <dataValidation sqref="B14:B48" showDropDown="0" showInputMessage="0" showErrorMessage="0" allowBlank="1" type="list">
      <formula1>"Holiday Double,Phagwah,Good Friday,Easter Monday,Labour Day,Christmas,Eid ul Azha"</formula1>
    </dataValidation>
    <dataValidation sqref="J14:J48" showDropDown="0" showInputMessage="0" showErrorMessage="0" allowBlank="1" type="list">
      <formula1>_xlfn._LONGTEXT("Unico,Unico-2,Unico-42,Unico-44,Unico-46,Unico-47,Unico-48,Unico-49,Globe,Globe-12,Hebrews,Romans-2,Beacon,Numbers,Zebra-24,Sunrise,Sunrise-1,Sunflower 6,Sunset 12,Ripple,Neptune P1,Neptune P2,Neptune P3,Neptune P4,Neptune P5,Neptune P6,Neptune P7,Rainbow"," 1,Rainbow 2,Citadel,Sunset 11,Autumn,Autumn-2,Miracle,Miracle 1,Canteen,Guard Hut")</formula1>
    </dataValidation>
    <dataValidation sqref="O7" showDropDown="0" showInputMessage="0" showErrorMessage="0" allowBlank="1" type="list">
      <formula1>"Caricom,EU,UN,DMC,ARU,Head Office,Canteen"</formula1>
    </dataValidation>
    <dataValidation sqref="O6" showDropDown="0" showInputMessage="0" showErrorMessage="0" allowBlank="1" type="list">
      <formula1>"Unarmed,Armed"</formula1>
    </dataValidation>
  </dataValidations>
  <printOptions horizontalCentered="1"/>
  <pageMargins left="0.5" right="0.5" top="0.5" bottom="1" header="0.5" footer="0.5"/>
  <pageSetup orientation="portrait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AL55"/>
  <sheetViews>
    <sheetView topLeftCell="A8" workbookViewId="0">
      <selection activeCell="A14" sqref="A14"/>
    </sheetView>
  </sheetViews>
  <sheetFormatPr baseColWidth="8" defaultRowHeight="13.5"/>
  <cols>
    <col width="12.28515625" customWidth="1" style="348" min="1" max="1"/>
    <col width="15.140625" customWidth="1" style="348" min="2" max="2"/>
    <col width="12.42578125" customWidth="1" style="348" min="3" max="3"/>
    <col width="9.28515625" customWidth="1" style="348" min="4" max="4"/>
    <col hidden="1" width="9.28515625" customWidth="1" style="348" min="5" max="5"/>
    <col hidden="1" width="2" customWidth="1" style="348" min="6" max="6"/>
    <col hidden="1" width="12.5703125" customWidth="1" style="348" min="7" max="7"/>
    <col width="9.28515625" customWidth="1" style="348" min="8" max="8"/>
    <col width="6.5703125" customWidth="1" style="348" min="9" max="9"/>
    <col width="10.140625" customWidth="1" style="348" min="10" max="10"/>
    <col width="15.28515625" customWidth="1" style="348" min="11" max="11"/>
    <col width="10.5703125" customWidth="1" style="348" min="12" max="12"/>
    <col width="11" customWidth="1" style="348" min="13" max="13"/>
    <col width="9.85546875" customWidth="1" style="348" min="14" max="14"/>
    <col width="11.140625" customWidth="1" style="348" min="15" max="15"/>
    <col width="9.85546875" customWidth="1" style="348" min="16" max="16"/>
    <col width="10.28515625" customWidth="1" style="348" min="17" max="17"/>
    <col width="8.85546875" customWidth="1" style="348" min="18" max="19"/>
    <col width="45.28515625" customWidth="1" style="348" min="20" max="20"/>
    <col width="9.140625" customWidth="1" style="348" min="21" max="21"/>
    <col width="3.140625" customWidth="1" style="348" min="22" max="29"/>
    <col width="10.28515625" customWidth="1" style="348" min="30" max="30"/>
  </cols>
  <sheetData>
    <row r="1" ht="32.25" customFormat="1" customHeight="1" s="1" thickBot="1">
      <c r="A1" s="332" t="n"/>
      <c r="B1" s="354" t="n"/>
      <c r="C1" s="354" t="n"/>
      <c r="D1" s="354" t="n"/>
      <c r="E1" s="354" t="n"/>
      <c r="F1" s="354" t="n"/>
      <c r="G1" s="354" t="n"/>
      <c r="H1" s="354" t="n"/>
      <c r="I1" s="354" t="n"/>
      <c r="J1" s="354" t="n"/>
      <c r="K1" s="354" t="n"/>
      <c r="L1" s="354" t="n"/>
      <c r="M1" s="354" t="n"/>
      <c r="N1" s="354" t="n"/>
      <c r="O1" s="354" t="n"/>
      <c r="P1" s="354" t="n"/>
      <c r="Q1" s="354" t="n"/>
      <c r="R1" s="354" t="n"/>
      <c r="S1" s="354" t="n"/>
      <c r="T1" s="355" t="n"/>
      <c r="U1" s="351" t="n"/>
      <c r="V1" s="351" t="n"/>
      <c r="W1" s="351" t="n"/>
      <c r="X1" s="351" t="n"/>
      <c r="Y1" s="351" t="n"/>
      <c r="Z1" s="351" t="n"/>
      <c r="AA1" s="351" t="n"/>
      <c r="AB1" s="351" t="n"/>
      <c r="AC1" s="351" t="n"/>
      <c r="AD1" s="126" t="n"/>
      <c r="AE1" s="351" t="n"/>
      <c r="AF1" s="351" t="n"/>
    </row>
    <row r="2" ht="15" customFormat="1" customHeight="1" s="1">
      <c r="A2" s="351" t="n"/>
      <c r="B2" s="351" t="n"/>
      <c r="C2" s="127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128" t="n"/>
      <c r="U2" s="351" t="n"/>
      <c r="V2" s="343" t="n">
        <v>2025</v>
      </c>
      <c r="W2" s="356" t="n"/>
      <c r="X2" s="351" t="n"/>
      <c r="Y2" s="351" t="n"/>
      <c r="Z2" s="129" t="inlineStr">
        <is>
          <t>Month:</t>
        </is>
      </c>
      <c r="AA2" s="343" t="n">
        <v>3</v>
      </c>
      <c r="AB2" s="356" t="n"/>
      <c r="AC2" s="351" t="n"/>
      <c r="AD2" s="351" t="n"/>
      <c r="AE2" s="351" t="n"/>
      <c r="AF2" s="351" t="n"/>
    </row>
    <row r="3" ht="15.6" customHeight="1" s="348" thickBot="1">
      <c r="A3" s="351" t="n"/>
      <c r="B3" s="351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351" t="n"/>
      <c r="V3" s="333">
        <f>DATE(V2,AA2,1)</f>
        <v/>
      </c>
      <c r="W3" s="357" t="n"/>
      <c r="X3" s="357" t="n"/>
      <c r="Y3" s="357" t="n"/>
      <c r="Z3" s="357" t="n"/>
      <c r="AA3" s="357" t="n"/>
      <c r="AB3" s="358" t="n"/>
      <c r="AC3" s="351" t="n"/>
      <c r="AD3" s="351" t="n"/>
      <c r="AE3" s="351" t="n"/>
      <c r="AF3" s="249" t="n"/>
    </row>
    <row r="4" ht="21" customHeight="1" s="348" thickBot="1">
      <c r="A4" s="351" t="n"/>
      <c r="B4" s="351" t="n"/>
      <c r="C4" s="25" t="inlineStr">
        <is>
          <t>Federal Manangement Systems</t>
        </is>
      </c>
      <c r="D4" s="25" t="n"/>
      <c r="E4" s="25" t="n"/>
      <c r="F4" s="25" t="n"/>
      <c r="G4" s="25" t="n"/>
      <c r="H4" s="6" t="n"/>
      <c r="I4" s="6" t="n"/>
      <c r="J4" s="6" t="n"/>
      <c r="K4" s="330" t="inlineStr">
        <is>
          <t>Employee Number:</t>
        </is>
      </c>
      <c r="L4" s="351" t="n"/>
      <c r="M4" s="342" t="inlineStr">
        <is>
          <t>5524</t>
        </is>
      </c>
      <c r="N4" s="355" t="n"/>
      <c r="O4" s="6" t="n"/>
      <c r="P4" s="6" t="n"/>
      <c r="Q4" s="6" t="n"/>
      <c r="R4" s="6" t="n"/>
      <c r="S4" s="6" t="n"/>
      <c r="T4" s="6" t="n"/>
      <c r="U4" s="351" t="n"/>
      <c r="V4" s="130" t="inlineStr">
        <is>
          <t>Su</t>
        </is>
      </c>
      <c r="W4" s="131" t="inlineStr">
        <is>
          <t>M</t>
        </is>
      </c>
      <c r="X4" s="131" t="inlineStr">
        <is>
          <t>Tu</t>
        </is>
      </c>
      <c r="Y4" s="131" t="inlineStr">
        <is>
          <t>W</t>
        </is>
      </c>
      <c r="Z4" s="131" t="inlineStr">
        <is>
          <t>Th</t>
        </is>
      </c>
      <c r="AA4" s="131" t="inlineStr">
        <is>
          <t>F</t>
        </is>
      </c>
      <c r="AB4" s="132" t="inlineStr">
        <is>
          <t>Sa</t>
        </is>
      </c>
      <c r="AC4" s="351" t="n"/>
      <c r="AD4" s="133" t="inlineStr">
        <is>
          <t>Overtime Options</t>
        </is>
      </c>
      <c r="AE4" s="351" t="n"/>
      <c r="AF4" s="351" t="n"/>
      <c r="AJ4" s="257" t="n"/>
    </row>
    <row r="5" ht="14.1" customHeight="1" s="348" thickBot="1">
      <c r="A5" s="351" t="n"/>
      <c r="B5" s="351" t="n"/>
      <c r="C5" s="337" t="n"/>
      <c r="D5" s="351" t="n"/>
      <c r="E5" s="351" t="n"/>
      <c r="F5" s="351" t="n"/>
      <c r="G5" s="6" t="n"/>
      <c r="H5" s="340" t="n"/>
      <c r="I5" s="351" t="n"/>
      <c r="J5" s="340" t="n"/>
      <c r="K5" s="344" t="inlineStr">
        <is>
          <t>Employee Name:</t>
        </is>
      </c>
      <c r="L5" s="359" t="n"/>
      <c r="M5" s="342" t="inlineStr">
        <is>
          <t>Gordon, Mijah Ulanna</t>
        </is>
      </c>
      <c r="N5" s="355" t="n"/>
      <c r="O5" s="337" t="n"/>
      <c r="P5" s="337" t="n"/>
      <c r="Q5" s="337" t="n"/>
      <c r="R5" s="337" t="n"/>
      <c r="S5" s="337" t="n"/>
      <c r="T5" s="337" t="n"/>
      <c r="U5" s="351" t="n"/>
      <c r="V5" s="263">
        <f>IF(MONTH($V$3)&lt;&gt;MONTH($V$3-WEEKDAY($V$3,1)+(ROW(V5)-ROW($V$5))*7+(COLUMN(V5)-COLUMN($V$5)+1)),"",$V$3-WEEKDAY($V$3,1)+(ROW(V5)-ROW($V$5))*7+(COLUMN(V5)-COLUMN($V$5)+1))</f>
        <v/>
      </c>
      <c r="W5" s="263">
        <f>IF(MONTH($V$3)&lt;&gt;MONTH($V$3-WEEKDAY($V$3,1)+(ROW(W5)-ROW($V$5))*7+(COLUMN(W5)-COLUMN($V$5)+1)),"",$V$3-WEEKDAY($V$3,1)+(ROW(W5)-ROW($V$5))*7+(COLUMN(W5)-COLUMN($V$5)+1))</f>
        <v/>
      </c>
      <c r="X5" s="263">
        <f>IF(MONTH($V$3)&lt;&gt;MONTH($V$3-WEEKDAY($V$3,1)+(ROW(X5)-ROW($V$5))*7+(COLUMN(X5)-COLUMN($V$5)+1)),"",$V$3-WEEKDAY($V$3,1)+(ROW(X5)-ROW($V$5))*7+(COLUMN(X5)-COLUMN($V$5)+1))</f>
        <v/>
      </c>
      <c r="Y5" s="263">
        <f>IF(MONTH($V$3)&lt;&gt;MONTH($V$3-WEEKDAY($V$3,1)+(ROW(Y5)-ROW($V$5))*7+(COLUMN(Y5)-COLUMN($V$5)+1)),"",$V$3-WEEKDAY($V$3,1)+(ROW(Y5)-ROW($V$5))*7+(COLUMN(Y5)-COLUMN($V$5)+1))</f>
        <v/>
      </c>
      <c r="Z5" s="263">
        <f>IF(MONTH($V$3)&lt;&gt;MONTH($V$3-WEEKDAY($V$3,1)+(ROW(Z5)-ROW($V$5))*7+(COLUMN(Z5)-COLUMN($V$5)+1)),"",$V$3-WEEKDAY($V$3,1)+(ROW(Z5)-ROW($V$5))*7+(COLUMN(Z5)-COLUMN($V$5)+1))</f>
        <v/>
      </c>
      <c r="AA5" s="263">
        <f>IF(MONTH($V$3)&lt;&gt;MONTH($V$3-WEEKDAY($V$3,1)+(ROW(AA5)-ROW($V$5))*7+(COLUMN(AA5)-COLUMN($V$5)+1)),"",$V$3-WEEKDAY($V$3,1)+(ROW(AA5)-ROW($V$5))*7+(COLUMN(AA5)-COLUMN($V$5)+1))</f>
        <v/>
      </c>
      <c r="AB5" s="263">
        <f>IF(MONTH($V$3)&lt;&gt;MONTH($V$3-WEEKDAY($V$3,1)+(ROW(AB5)-ROW($V$5))*7+(COLUMN(AB5)-COLUMN($V$5)+1)),"",$V$3-WEEKDAY($V$3,1)+(ROW(AB5)-ROW($V$5))*7+(COLUMN(AB5)-COLUMN($V$5)+1))</f>
        <v/>
      </c>
      <c r="AC5" s="351" t="n"/>
      <c r="AD5" s="351" t="n"/>
      <c r="AE5" s="3" t="b">
        <v>1</v>
      </c>
      <c r="AF5" s="258" t="n"/>
      <c r="AJ5" s="350" t="n"/>
      <c r="AK5" s="350" t="n"/>
      <c r="AL5" s="350" t="n"/>
    </row>
    <row r="6" ht="14.1" customHeight="1" s="348" thickBot="1">
      <c r="A6" s="351" t="n"/>
      <c r="B6" s="351" t="n"/>
      <c r="C6" s="337" t="inlineStr">
        <is>
          <t xml:space="preserve">120 Peter Rose St </t>
        </is>
      </c>
      <c r="D6" s="351" t="n"/>
      <c r="E6" s="351" t="n"/>
      <c r="F6" s="351" t="n"/>
      <c r="G6" s="6" t="n"/>
      <c r="H6" s="6" t="n"/>
      <c r="I6" s="6" t="n"/>
      <c r="J6" s="6" t="n"/>
      <c r="K6" s="6" t="n"/>
      <c r="L6" s="6" t="n"/>
      <c r="M6" s="339" t="inlineStr">
        <is>
          <t>Armed or unarmed</t>
        </is>
      </c>
      <c r="N6" s="360" t="n"/>
      <c r="O6" s="135" t="inlineStr">
        <is>
          <t>Unarmed</t>
        </is>
      </c>
      <c r="P6" s="6" t="n"/>
      <c r="Q6" s="6" t="n"/>
      <c r="R6" s="6" t="n"/>
      <c r="S6" s="6" t="n"/>
      <c r="T6" s="6" t="n"/>
      <c r="U6" s="351" t="n"/>
      <c r="V6" s="263">
        <f>IF(MONTH($V$3)&lt;&gt;MONTH($V$3-WEEKDAY($V$3,1)+(ROW(V6)-ROW($V$5))*7+(COLUMN(V6)-COLUMN($V$5)+1)),"",$V$3-WEEKDAY($V$3,1)+(ROW(V6)-ROW($V$5))*7+(COLUMN(V6)-COLUMN($V$5)+1))</f>
        <v/>
      </c>
      <c r="W6" s="263">
        <f>IF(MONTH($V$3)&lt;&gt;MONTH($V$3-WEEKDAY($V$3,1)+(ROW(W6)-ROW($V$5))*7+(COLUMN(W6)-COLUMN($V$5)+1)),"",$V$3-WEEKDAY($V$3,1)+(ROW(W6)-ROW($V$5))*7+(COLUMN(W6)-COLUMN($V$5)+1))</f>
        <v/>
      </c>
      <c r="X6" s="263">
        <f>IF(MONTH($V$3)&lt;&gt;MONTH($V$3-WEEKDAY($V$3,1)+(ROW(X6)-ROW($V$5))*7+(COLUMN(X6)-COLUMN($V$5)+1)),"",$V$3-WEEKDAY($V$3,1)+(ROW(X6)-ROW($V$5))*7+(COLUMN(X6)-COLUMN($V$5)+1))</f>
        <v/>
      </c>
      <c r="Y6" s="263">
        <f>IF(MONTH($V$3)&lt;&gt;MONTH($V$3-WEEKDAY($V$3,1)+(ROW(Y6)-ROW($V$5))*7+(COLUMN(Y6)-COLUMN($V$5)+1)),"",$V$3-WEEKDAY($V$3,1)+(ROW(Y6)-ROW($V$5))*7+(COLUMN(Y6)-COLUMN($V$5)+1))</f>
        <v/>
      </c>
      <c r="Z6" s="263">
        <f>IF(MONTH($V$3)&lt;&gt;MONTH($V$3-WEEKDAY($V$3,1)+(ROW(Z6)-ROW($V$5))*7+(COLUMN(Z6)-COLUMN($V$5)+1)),"",$V$3-WEEKDAY($V$3,1)+(ROW(Z6)-ROW($V$5))*7+(COLUMN(Z6)-COLUMN($V$5)+1))</f>
        <v/>
      </c>
      <c r="AA6" s="263">
        <f>IF(MONTH($V$3)&lt;&gt;MONTH($V$3-WEEKDAY($V$3,1)+(ROW(AA6)-ROW($V$5))*7+(COLUMN(AA6)-COLUMN($V$5)+1)),"",$V$3-WEEKDAY($V$3,1)+(ROW(AA6)-ROW($V$5))*7+(COLUMN(AA6)-COLUMN($V$5)+1))</f>
        <v/>
      </c>
      <c r="AB6" s="263">
        <f>IF(MONTH($V$3)&lt;&gt;MONTH($V$3-WEEKDAY($V$3,1)+(ROW(AB6)-ROW($V$5))*7+(COLUMN(AB6)-COLUMN($V$5)+1)),"",$V$3-WEEKDAY($V$3,1)+(ROW(AB6)-ROW($V$5))*7+(COLUMN(AB6)-COLUMN($V$5)+1))</f>
        <v/>
      </c>
      <c r="AC6" s="351" t="n"/>
      <c r="AD6" s="136" t="inlineStr">
        <is>
          <t>After:</t>
        </is>
      </c>
      <c r="AE6" s="264" t="n">
        <v>8</v>
      </c>
      <c r="AF6" s="258" t="n"/>
      <c r="AJ6" s="350" t="n"/>
      <c r="AL6" s="251" t="n"/>
    </row>
    <row r="7" ht="14.1" customHeight="1" s="348" thickBot="1">
      <c r="A7" s="351" t="n"/>
      <c r="B7" s="351" t="n"/>
      <c r="C7" s="337" t="inlineStr">
        <is>
          <t>Queenstown</t>
        </is>
      </c>
      <c r="D7" s="351" t="n"/>
      <c r="E7" s="351" t="n"/>
      <c r="F7" s="351" t="n"/>
      <c r="G7" s="6" t="n"/>
      <c r="H7" s="340" t="n"/>
      <c r="I7" s="351" t="n"/>
      <c r="J7" s="340" t="n"/>
      <c r="K7" s="340" t="n"/>
      <c r="L7" s="340" t="n"/>
      <c r="M7" s="338" t="inlineStr">
        <is>
          <t>Agency</t>
        </is>
      </c>
      <c r="N7" s="361" t="n"/>
      <c r="O7" s="7" t="inlineStr">
        <is>
          <t>Caricom</t>
        </is>
      </c>
      <c r="P7" s="6" t="n"/>
      <c r="Q7" s="6" t="n"/>
      <c r="R7" s="6" t="n"/>
      <c r="S7" s="6" t="n"/>
      <c r="T7" s="6" t="n"/>
      <c r="U7" s="351" t="n"/>
      <c r="V7" s="263">
        <f>IF(MONTH($V$3)&lt;&gt;MONTH($V$3-WEEKDAY($V$3,1)+(ROW(V7)-ROW($V$5))*7+(COLUMN(V7)-COLUMN($V$5)+1)),"",$V$3-WEEKDAY($V$3,1)+(ROW(V7)-ROW($V$5))*7+(COLUMN(V7)-COLUMN($V$5)+1))</f>
        <v/>
      </c>
      <c r="W7" s="263">
        <f>IF(MONTH($V$3)&lt;&gt;MONTH($V$3-WEEKDAY($V$3,1)+(ROW(W7)-ROW($V$5))*7+(COLUMN(W7)-COLUMN($V$5)+1)),"",$V$3-WEEKDAY($V$3,1)+(ROW(W7)-ROW($V$5))*7+(COLUMN(W7)-COLUMN($V$5)+1))</f>
        <v/>
      </c>
      <c r="X7" s="263">
        <f>IF(MONTH($V$3)&lt;&gt;MONTH($V$3-WEEKDAY($V$3,1)+(ROW(X7)-ROW($V$5))*7+(COLUMN(X7)-COLUMN($V$5)+1)),"",$V$3-WEEKDAY($V$3,1)+(ROW(X7)-ROW($V$5))*7+(COLUMN(X7)-COLUMN($V$5)+1))</f>
        <v/>
      </c>
      <c r="Y7" s="263">
        <f>IF(MONTH($V$3)&lt;&gt;MONTH($V$3-WEEKDAY($V$3,1)+(ROW(Y7)-ROW($V$5))*7+(COLUMN(Y7)-COLUMN($V$5)+1)),"",$V$3-WEEKDAY($V$3,1)+(ROW(Y7)-ROW($V$5))*7+(COLUMN(Y7)-COLUMN($V$5)+1))</f>
        <v/>
      </c>
      <c r="Z7" s="263">
        <f>IF(MONTH($V$3)&lt;&gt;MONTH($V$3-WEEKDAY($V$3,1)+(ROW(Z7)-ROW($V$5))*7+(COLUMN(Z7)-COLUMN($V$5)+1)),"",$V$3-WEEKDAY($V$3,1)+(ROW(Z7)-ROW($V$5))*7+(COLUMN(Z7)-COLUMN($V$5)+1))</f>
        <v/>
      </c>
      <c r="AA7" s="263">
        <f>IF(MONTH($V$3)&lt;&gt;MONTH($V$3-WEEKDAY($V$3,1)+(ROW(AA7)-ROW($V$5))*7+(COLUMN(AA7)-COLUMN($V$5)+1)),"",$V$3-WEEKDAY($V$3,1)+(ROW(AA7)-ROW($V$5))*7+(COLUMN(AA7)-COLUMN($V$5)+1))</f>
        <v/>
      </c>
      <c r="AB7" s="263">
        <f>IF(MONTH($V$3)&lt;&gt;MONTH($V$3-WEEKDAY($V$3,1)+(ROW(AB7)-ROW($V$5))*7+(COLUMN(AB7)-COLUMN($V$5)+1)),"",$V$3-WEEKDAY($V$3,1)+(ROW(AB7)-ROW($V$5))*7+(COLUMN(AB7)-COLUMN($V$5)+1))</f>
        <v/>
      </c>
      <c r="AC7" s="351" t="n"/>
      <c r="AD7" s="351" t="n"/>
      <c r="AE7" s="351" t="n"/>
      <c r="AF7" s="258" t="n"/>
      <c r="AJ7" s="350" t="n"/>
      <c r="AL7" s="251" t="n"/>
    </row>
    <row r="8">
      <c r="A8" s="351" t="n"/>
      <c r="B8" s="351" t="n"/>
      <c r="C8" s="337" t="inlineStr">
        <is>
          <t>Georgetown, Guyana</t>
        </is>
      </c>
      <c r="D8" s="351" t="n"/>
      <c r="E8" s="351" t="n"/>
      <c r="F8" s="351" t="n"/>
      <c r="G8" s="6" t="n"/>
      <c r="H8" s="6" t="n"/>
      <c r="I8" s="6" t="n"/>
      <c r="J8" s="6" t="n"/>
      <c r="K8" s="6" t="n"/>
      <c r="L8" s="6" t="n"/>
      <c r="M8" s="341" t="n"/>
      <c r="N8" s="351" t="n"/>
      <c r="O8" s="351" t="n"/>
      <c r="P8" s="6" t="n"/>
      <c r="Q8" s="6" t="n"/>
      <c r="R8" s="6" t="n"/>
      <c r="S8" s="6" t="n"/>
      <c r="T8" s="6" t="n"/>
      <c r="U8" s="351" t="n"/>
      <c r="V8" s="263">
        <f>IF(MONTH($V$3)&lt;&gt;MONTH($V$3-WEEKDAY($V$3,1)+(ROW(V8)-ROW($V$5))*7+(COLUMN(V8)-COLUMN($V$5)+1)),"",$V$3-WEEKDAY($V$3,1)+(ROW(V8)-ROW($V$5))*7+(COLUMN(V8)-COLUMN($V$5)+1))</f>
        <v/>
      </c>
      <c r="W8" s="263">
        <f>IF(MONTH($V$3)&lt;&gt;MONTH($V$3-WEEKDAY($V$3,1)+(ROW(W8)-ROW($V$5))*7+(COLUMN(W8)-COLUMN($V$5)+1)),"",$V$3-WEEKDAY($V$3,1)+(ROW(W8)-ROW($V$5))*7+(COLUMN(W8)-COLUMN($V$5)+1))</f>
        <v/>
      </c>
      <c r="X8" s="263">
        <f>IF(MONTH($V$3)&lt;&gt;MONTH($V$3-WEEKDAY($V$3,1)+(ROW(X8)-ROW($V$5))*7+(COLUMN(X8)-COLUMN($V$5)+1)),"",$V$3-WEEKDAY($V$3,1)+(ROW(X8)-ROW($V$5))*7+(COLUMN(X8)-COLUMN($V$5)+1))</f>
        <v/>
      </c>
      <c r="Y8" s="263">
        <f>IF(MONTH($V$3)&lt;&gt;MONTH($V$3-WEEKDAY($V$3,1)+(ROW(Y8)-ROW($V$5))*7+(COLUMN(Y8)-COLUMN($V$5)+1)),"",$V$3-WEEKDAY($V$3,1)+(ROW(Y8)-ROW($V$5))*7+(COLUMN(Y8)-COLUMN($V$5)+1))</f>
        <v/>
      </c>
      <c r="Z8" s="263">
        <f>IF(MONTH($V$3)&lt;&gt;MONTH($V$3-WEEKDAY($V$3,1)+(ROW(Z8)-ROW($V$5))*7+(COLUMN(Z8)-COLUMN($V$5)+1)),"",$V$3-WEEKDAY($V$3,1)+(ROW(Z8)-ROW($V$5))*7+(COLUMN(Z8)-COLUMN($V$5)+1))</f>
        <v/>
      </c>
      <c r="AA8" s="263">
        <f>IF(MONTH($V$3)&lt;&gt;MONTH($V$3-WEEKDAY($V$3,1)+(ROW(AA8)-ROW($V$5))*7+(COLUMN(AA8)-COLUMN($V$5)+1)),"",$V$3-WEEKDAY($V$3,1)+(ROW(AA8)-ROW($V$5))*7+(COLUMN(AA8)-COLUMN($V$5)+1))</f>
        <v/>
      </c>
      <c r="AB8" s="263">
        <f>IF(MONTH($V$3)&lt;&gt;MONTH($V$3-WEEKDAY($V$3,1)+(ROW(AB8)-ROW($V$5))*7+(COLUMN(AB8)-COLUMN($V$5)+1)),"",$V$3-WEEKDAY($V$3,1)+(ROW(AB8)-ROW($V$5))*7+(COLUMN(AB8)-COLUMN($V$5)+1))</f>
        <v/>
      </c>
      <c r="AC8" s="351" t="n"/>
      <c r="AD8" s="351" t="n"/>
      <c r="AE8" s="3" t="b">
        <v>1</v>
      </c>
      <c r="AF8" s="258" t="n"/>
      <c r="AJ8" s="350" t="n"/>
      <c r="AL8" s="251" t="n"/>
    </row>
    <row r="9">
      <c r="A9" s="351" t="n"/>
      <c r="B9" s="351" t="n"/>
      <c r="C9" s="337" t="n"/>
      <c r="D9" s="337" t="n"/>
      <c r="E9" s="337" t="n"/>
      <c r="F9" s="337" t="n"/>
      <c r="G9" s="6" t="n"/>
      <c r="H9" s="6" t="n"/>
      <c r="I9" s="6" t="n"/>
      <c r="J9" s="6" t="n"/>
      <c r="K9" s="6" t="n"/>
      <c r="L9" s="6" t="n"/>
      <c r="M9" s="137" t="n"/>
      <c r="N9" s="137" t="n"/>
      <c r="O9" s="6" t="n"/>
      <c r="P9" s="6" t="n"/>
      <c r="Q9" s="6" t="n"/>
      <c r="R9" s="6" t="n"/>
      <c r="S9" s="6" t="n"/>
      <c r="T9" s="6" t="n"/>
      <c r="U9" s="351" t="n"/>
      <c r="V9" s="265" t="n"/>
      <c r="W9" s="265" t="n"/>
      <c r="X9" s="265" t="n"/>
      <c r="Y9" s="265" t="n"/>
      <c r="Z9" s="265" t="n"/>
      <c r="AA9" s="265" t="n"/>
      <c r="AB9" s="265" t="n"/>
      <c r="AC9" s="351" t="n"/>
      <c r="AD9" s="351" t="n"/>
      <c r="AE9" s="3" t="n"/>
      <c r="AF9" s="351" t="n"/>
      <c r="AJ9" s="350" t="n"/>
      <c r="AL9" s="251" t="n"/>
    </row>
    <row r="10">
      <c r="A10" s="351" t="n"/>
      <c r="B10" s="351" t="n"/>
      <c r="C10" s="337" t="inlineStr">
        <is>
          <t>592-223-7560</t>
        </is>
      </c>
      <c r="D10" s="351" t="n"/>
      <c r="E10" s="351" t="n"/>
      <c r="F10" s="351" t="n"/>
      <c r="G10" s="6" t="n"/>
      <c r="H10" s="340" t="n"/>
      <c r="I10" s="351" t="n"/>
      <c r="J10" s="340" t="n"/>
      <c r="K10" s="330" t="inlineStr">
        <is>
          <t>Week Starting:</t>
        </is>
      </c>
      <c r="L10" s="351" t="n"/>
      <c r="M10" s="335" t="n">
        <v>45977</v>
      </c>
      <c r="N10" s="362" t="n"/>
      <c r="O10" s="6" t="n"/>
      <c r="P10" s="6" t="n"/>
      <c r="Q10" s="6" t="n"/>
      <c r="R10" s="6" t="n"/>
      <c r="S10" s="6" t="n"/>
      <c r="T10" s="138" t="inlineStr">
        <is>
          <t>[42]</t>
        </is>
      </c>
      <c r="U10" s="351" t="n"/>
      <c r="V10" s="263">
        <f>IF(MONTH($V$3)&lt;&gt;MONTH($V$3-WEEKDAY($V$3,1)+(ROW(V10)-ROW($V$5))*7+(COLUMN(V10)-COLUMN($V$5)+1)),"",$V$3-WEEKDAY($V$3,1)+(ROW(V10)-ROW($V$5))*7+(COLUMN(V10)-COLUMN($V$5)+1))</f>
        <v/>
      </c>
      <c r="W10" s="263">
        <f>IF(MONTH($V$3)&lt;&gt;MONTH($V$3-WEEKDAY($V$3,1)+(ROW(W10)-ROW($V$5))*7+(COLUMN(W10)-COLUMN($V$5)+1)),"",$V$3-WEEKDAY($V$3,1)+(ROW(W10)-ROW($V$5))*7+(COLUMN(W10)-COLUMN($V$5)+1))</f>
        <v/>
      </c>
      <c r="X10" s="263">
        <f>IF(MONTH($V$3)&lt;&gt;MONTH($V$3-WEEKDAY($V$3,1)+(ROW(X10)-ROW($V$5))*7+(COLUMN(X10)-COLUMN($V$5)+1)),"",$V$3-WEEKDAY($V$3,1)+(ROW(X10)-ROW($V$5))*7+(COLUMN(X10)-COLUMN($V$5)+1))</f>
        <v/>
      </c>
      <c r="Y10" s="263">
        <f>IF(MONTH($V$3)&lt;&gt;MONTH($V$3-WEEKDAY($V$3,1)+(ROW(Y10)-ROW($V$5))*7+(COLUMN(Y10)-COLUMN($V$5)+1)),"",$V$3-WEEKDAY($V$3,1)+(ROW(Y10)-ROW($V$5))*7+(COLUMN(Y10)-COLUMN($V$5)+1))</f>
        <v/>
      </c>
      <c r="Z10" s="263">
        <f>IF(MONTH($V$3)&lt;&gt;MONTH($V$3-WEEKDAY($V$3,1)+(ROW(Z10)-ROW($V$5))*7+(COLUMN(Z10)-COLUMN($V$5)+1)),"",$V$3-WEEKDAY($V$3,1)+(ROW(Z10)-ROW($V$5))*7+(COLUMN(Z10)-COLUMN($V$5)+1))</f>
        <v/>
      </c>
      <c r="AA10" s="263">
        <f>IF(MONTH($V$3)&lt;&gt;MONTH($V$3-WEEKDAY($V$3,1)+(ROW(AA10)-ROW($V$5))*7+(COLUMN(AA10)-COLUMN($V$5)+1)),"",$V$3-WEEKDAY($V$3,1)+(ROW(AA10)-ROW($V$5))*7+(COLUMN(AA10)-COLUMN($V$5)+1))</f>
        <v/>
      </c>
      <c r="AB10" s="263">
        <f>IF(MONTH($V$3)&lt;&gt;MONTH($V$3-WEEKDAY($V$3,1)+(ROW(AB10)-ROW($V$5))*7+(COLUMN(AB10)-COLUMN($V$5)+1)),"",$V$3-WEEKDAY($V$3,1)+(ROW(AB10)-ROW($V$5))*7+(COLUMN(AB10)-COLUMN($V$5)+1))</f>
        <v/>
      </c>
      <c r="AC10" s="351" t="n"/>
      <c r="AD10" s="136" t="inlineStr">
        <is>
          <t>After:</t>
        </is>
      </c>
      <c r="AE10" s="264" t="n">
        <v>40</v>
      </c>
      <c r="AF10" s="250" t="n"/>
    </row>
    <row r="11" ht="15.75" customHeight="1" s="348" thickBot="1">
      <c r="A11" s="351" t="n"/>
      <c r="B11" s="351" t="n"/>
      <c r="C11" s="6" t="n"/>
      <c r="D11" s="6" t="n"/>
      <c r="E11" s="6" t="n"/>
      <c r="F11" s="6" t="n"/>
      <c r="G11" s="6" t="n"/>
      <c r="H11" s="6" t="n"/>
      <c r="I11" s="6" t="n"/>
      <c r="J11" s="6" t="n"/>
      <c r="K11" s="259" t="inlineStr">
        <is>
          <t>Carry Forward Hrs:</t>
        </is>
      </c>
      <c r="L11" s="248" t="n">
        <v>48</v>
      </c>
      <c r="M11" s="6" t="n"/>
      <c r="N11" s="6" t="n"/>
      <c r="O11" s="6" t="n"/>
      <c r="P11" s="6" t="n"/>
      <c r="Q11" s="6" t="n"/>
      <c r="R11" s="6" t="n"/>
      <c r="S11" s="6" t="n"/>
      <c r="T11" s="6" t="n"/>
      <c r="U11" s="351" t="n"/>
      <c r="V11" s="263">
        <f>IF(MONTH($V$3)&lt;&gt;MONTH($V$3-WEEKDAY($V$3,1)+(ROW(V11)-ROW($V$5))*7+(COLUMN(V11)-COLUMN($V$5)+1)),"",$V$3-WEEKDAY($V$3,1)+(ROW(V11)-ROW($V$5))*7+(COLUMN(V11)-COLUMN($V$5)+1))</f>
        <v/>
      </c>
      <c r="W11" s="263">
        <f>IF(MONTH($V$3)&lt;&gt;MONTH($V$3-WEEKDAY($V$3,1)+(ROW(W11)-ROW($V$5))*7+(COLUMN(W11)-COLUMN($V$5)+1)),"",$V$3-WEEKDAY($V$3,1)+(ROW(W11)-ROW($V$5))*7+(COLUMN(W11)-COLUMN($V$5)+1))</f>
        <v/>
      </c>
      <c r="X11" s="263">
        <f>IF(MONTH($V$3)&lt;&gt;MONTH($V$3-WEEKDAY($V$3,1)+(ROW(X11)-ROW($V$5))*7+(COLUMN(X11)-COLUMN($V$5)+1)),"",$V$3-WEEKDAY($V$3,1)+(ROW(X11)-ROW($V$5))*7+(COLUMN(X11)-COLUMN($V$5)+1))</f>
        <v/>
      </c>
      <c r="Y11" s="263">
        <f>IF(MONTH($V$3)&lt;&gt;MONTH($V$3-WEEKDAY($V$3,1)+(ROW(Y11)-ROW($V$5))*7+(COLUMN(Y11)-COLUMN($V$5)+1)),"",$V$3-WEEKDAY($V$3,1)+(ROW(Y11)-ROW($V$5))*7+(COLUMN(Y11)-COLUMN($V$5)+1))</f>
        <v/>
      </c>
      <c r="Z11" s="263">
        <f>IF(MONTH($V$3)&lt;&gt;MONTH($V$3-WEEKDAY($V$3,1)+(ROW(Z11)-ROW($V$5))*7+(COLUMN(Z11)-COLUMN($V$5)+1)),"",$V$3-WEEKDAY($V$3,1)+(ROW(Z11)-ROW($V$5))*7+(COLUMN(Z11)-COLUMN($V$5)+1))</f>
        <v/>
      </c>
      <c r="AA11" s="263">
        <f>IF(MONTH($V$3)&lt;&gt;MONTH($V$3-WEEKDAY($V$3,1)+(ROW(AA11)-ROW($V$5))*7+(COLUMN(AA11)-COLUMN($V$5)+1)),"",$V$3-WEEKDAY($V$3,1)+(ROW(AA11)-ROW($V$5))*7+(COLUMN(AA11)-COLUMN($V$5)+1))</f>
        <v/>
      </c>
      <c r="AB11" s="263">
        <f>IF(MONTH($V$3)&lt;&gt;MONTH($V$3-WEEKDAY($V$3,1)+(ROW(AB11)-ROW($V$5))*7+(COLUMN(AB11)-COLUMN($V$5)+1)),"",$V$3-WEEKDAY($V$3,1)+(ROW(AB11)-ROW($V$5))*7+(COLUMN(AB11)-COLUMN($V$5)+1))</f>
        <v/>
      </c>
      <c r="AC11" s="351" t="n"/>
      <c r="AD11" s="351" t="n"/>
      <c r="AE11" s="351" t="n"/>
      <c r="AF11" s="258" t="n"/>
      <c r="AJ11" s="252" t="n"/>
      <c r="AK11" s="252" t="n"/>
    </row>
    <row r="12" ht="27.75" customFormat="1" customHeight="1" s="2" thickBot="1">
      <c r="A12" s="266" t="inlineStr">
        <is>
          <t>Day Off</t>
        </is>
      </c>
      <c r="B12" s="267" t="inlineStr">
        <is>
          <t>Holiday Double</t>
        </is>
      </c>
      <c r="C12" s="139" t="inlineStr">
        <is>
          <t>Day of Week</t>
        </is>
      </c>
      <c r="D12" s="140" t="inlineStr">
        <is>
          <t>Time
In</t>
        </is>
      </c>
      <c r="E12" s="140" t="inlineStr">
        <is>
          <t>Time
Out</t>
        </is>
      </c>
      <c r="F12" s="141" t="n"/>
      <c r="G12" s="140" t="inlineStr">
        <is>
          <t>Time
In</t>
        </is>
      </c>
      <c r="H12" s="140" t="inlineStr">
        <is>
          <t>Time
Out</t>
        </is>
      </c>
      <c r="I12" s="142" t="inlineStr">
        <is>
          <t>Total
Hrs</t>
        </is>
      </c>
      <c r="J12" s="142" t="inlineStr">
        <is>
          <t>Location</t>
        </is>
      </c>
      <c r="K12" s="142" t="inlineStr">
        <is>
          <t>Supervisor</t>
        </is>
      </c>
      <c r="L12" s="142" t="inlineStr">
        <is>
          <t>Supervisor Approval</t>
        </is>
      </c>
      <c r="M12" s="140" t="inlineStr">
        <is>
          <t>Regular
Hrs</t>
        </is>
      </c>
      <c r="N12" s="140" t="inlineStr">
        <is>
          <t>Overtime
Hrs</t>
        </is>
      </c>
      <c r="O12" s="140" t="inlineStr">
        <is>
          <t>Hol Hrs</t>
        </is>
      </c>
      <c r="P12" s="140" t="inlineStr">
        <is>
          <t>Responsibilities</t>
        </is>
      </c>
      <c r="Q12" s="140" t="inlineStr">
        <is>
          <t>Risk</t>
        </is>
      </c>
      <c r="R12" s="140" t="inlineStr">
        <is>
          <t>Meals</t>
        </is>
      </c>
      <c r="S12" s="140" t="inlineStr">
        <is>
          <t>Vac Hrs</t>
        </is>
      </c>
      <c r="T12" s="143" t="inlineStr">
        <is>
          <t>Reason for Overtime</t>
        </is>
      </c>
      <c r="U12" s="144" t="inlineStr">
        <is>
          <t>Wkly Reg Avail</t>
        </is>
      </c>
      <c r="V12" s="351" t="inlineStr">
        <is>
          <t>Orig Reg</t>
        </is>
      </c>
      <c r="W12" s="351" t="inlineStr">
        <is>
          <t>Wkly OT Adj</t>
        </is>
      </c>
      <c r="X12" s="351" t="inlineStr">
        <is>
          <t>Week Start</t>
        </is>
      </c>
      <c r="Y12" s="351" t="inlineStr">
        <is>
          <t>Wk Hrs Before</t>
        </is>
      </c>
      <c r="Z12" s="351" t="n"/>
      <c r="AA12" s="351" t="n"/>
      <c r="AB12" s="351" t="n"/>
      <c r="AC12" s="351" t="n"/>
      <c r="AD12" s="351" t="n"/>
      <c r="AE12" s="351" t="n"/>
      <c r="AF12" s="351" t="n"/>
      <c r="AJ12" s="252" t="n"/>
      <c r="AK12" s="252" t="n"/>
    </row>
    <row r="13" hidden="1" ht="15.75" customHeight="1" s="348" thickBot="1">
      <c r="A13" s="268" t="n"/>
      <c r="B13" s="351" t="n"/>
      <c r="C13" s="145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146" t="n"/>
      <c r="U13" s="351" t="n"/>
      <c r="V13" s="351" t="n"/>
      <c r="W13" s="351" t="n"/>
      <c r="X13" s="351" t="n"/>
      <c r="Y13" s="351" t="n"/>
      <c r="Z13" s="351" t="n"/>
      <c r="AA13" s="351" t="n"/>
      <c r="AB13" s="351" t="n"/>
      <c r="AC13" s="351" t="n"/>
      <c r="AD13" s="351" t="n"/>
      <c r="AE13" s="351" t="n"/>
      <c r="AF13" s="351" t="n"/>
    </row>
    <row r="14" ht="24" customHeight="1" s="348" thickBot="1">
      <c r="A14" s="147" t="inlineStr">
        <is>
          <t>On Day</t>
        </is>
      </c>
      <c r="B14" s="269" t="n"/>
      <c r="C14" s="88">
        <f>M10</f>
        <v/>
      </c>
      <c r="D14" s="54" t="n"/>
      <c r="E14" s="148">
        <f>IF(D14="", "",
 IF(D14=TIME(0,0,0), 0,
 IF(AND(D14&gt;=TIME(0,0,1), D14&lt;=TIME(2,0,0)), TIME(7,0,0),
 IF(AND(D14&gt;=TIME(6,0,0), D14&lt;=TIME(8,0,0)), TIME(12,0,0),
 IF(AND(D14&gt;TIME(8,0,0), D14&lt;=TIME(13,59,0)), TIME(15,0,0),
 IF(AND(D14&gt;=TIME(14,0,0), D14&lt;=TIME(17,59,0)), TIME(21,0,0),
 IF(AND(D14&gt;=TIME(18,0,0), D14&lt;=TIME(21,59,0)), TIME(0,0,0),
 IF(AND(D14&gt;=TIME(22,0,0), D14&lt;=TIME(23,59,59)), TIME(7,0,0), ""))))))))</f>
        <v/>
      </c>
      <c r="F14" s="149" t="n"/>
      <c r="G14" s="148">
        <f>IF(AND(D14&gt;=TIME(6,0,0),D14&lt;=TIME(8,0,0)),E14,"")</f>
        <v/>
      </c>
      <c r="H14" s="54" t="n"/>
      <c r="I14" s="55">
        <f>ROUND(IF(OR(D14="",E14="",E14=0),0,IF(H14="",MOD(E14-D14,1)*24,MOD(H14-D14,1)*24)),2)</f>
        <v/>
      </c>
      <c r="J14" s="150" t="n"/>
      <c r="K14" s="270" t="n"/>
      <c r="L14" s="271" t="n"/>
      <c r="M14" s="272">
        <f>MAX(0,V14-W14)</f>
        <v/>
      </c>
      <c r="N14" s="56">
        <f>(IF(OR($C14="",$D14=""),0,
 IF(OR($A14="Holiday",$A15="Holiday"),
    IF(ISNUMBER(MATCH(TRIM($B14),{"Phagwah","Good Friday","Easter Monday","Labour Day","Christmas","Eid ul Azha","Romans-2","Globe-12","Neptune P1"},0)),0,$I14),
 IF(AND(NOT(OR($A14="Annual Leave",$A15="Annual Leave")),$A14="Off day"),$I14,
  MAX(0,$I14-$V14)
  ))))+W14</f>
        <v/>
      </c>
      <c r="O14" s="56">
        <f>IF(AND(OR($A14="Holiday",$A15="Holiday"),
        ISNUMBER(MATCH(TRIM($B14),{"Phagwah","Good Friday","Easter Monday","Labour Day","Christmas","Eid ul Azha","Romans-2","Globe-12","Neptune P1"},0))),
   $I14,0)</f>
        <v/>
      </c>
      <c r="P14" s="56">
        <f>IF(OR($O$7="Canteen",$O$7="Head Office"),0,IF($I14&lt;=0,0,IF(OR(OR(TRIM($J14)="Hebrews",TRIM($J14)="Romans",TRIM($J14)="Romans-2",TRIM($J14)="Globe",TRIM($J14)="Globe-12",TRIM($J14)="Neptune P1"),AND($I15&gt;0,OR(TRIM($J15)="Hebrews",TRIM($J15)="Romans",TRIM($J15)="Romans-2",TRIM($J15)="Globe",TRIM($J15)="Globe-12",TRIM($J15)="Neptune P1"))),1,0)))</f>
        <v/>
      </c>
      <c r="Q14" s="57" t="n"/>
      <c r="R14" s="56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IF($I14&gt;0,1,0),
      0
   ),
0))</f>
        <v/>
      </c>
      <c r="S14" s="56">
        <f>IF(OR($A14="Annual Leave",$A15="Annual Leave"),IF($A14="Annual Leave",8,0),0)</f>
        <v/>
      </c>
      <c r="T14" s="58" t="n"/>
      <c r="U14" s="144">
        <f>MAX(0,40-Y14)</f>
        <v/>
      </c>
      <c r="V14" s="151">
        <f>IF(OR($C14="",$D14=""),0,
 IF(OR($A14="Holiday",$A15="Holiday"),0,
 IF(AND(NOT(OR($A14="Annual Leave",$A15="Annual Leave")),$A14="Off day"),0,
  IF($I14+$I15&gt;=8,IF($I14&gt;=8,8,$I14),$I14)
  )))</f>
        <v/>
      </c>
      <c r="W14" s="151">
        <f>MAX(0,V14-U14)</f>
        <v/>
      </c>
      <c r="X14" s="151">
        <f>IF(C14="","",C14-WEEKDAY(C14,1)+1)</f>
        <v/>
      </c>
      <c r="Y14" s="151">
        <f>IF(X14=X14,$L$11,0)</f>
        <v/>
      </c>
      <c r="Z14" s="151" t="n"/>
      <c r="AA14" s="151" t="n"/>
      <c r="AB14" s="151" t="n"/>
      <c r="AC14" s="351" t="n"/>
      <c r="AD14" s="351" t="n"/>
      <c r="AE14" s="351" t="n"/>
      <c r="AF14" s="351" t="n"/>
    </row>
    <row r="15" ht="24" customHeight="1" s="348" thickBot="1">
      <c r="A15" s="147" t="inlineStr">
        <is>
          <t>On Day</t>
        </is>
      </c>
      <c r="B15" s="269" t="n"/>
      <c r="C15" s="89">
        <f>C14</f>
        <v/>
      </c>
      <c r="D15" s="59" t="n"/>
      <c r="E15" s="152">
        <f>IF(D15="", "",
 IF(D15=TIME(0,0,0), 0,
 IF(AND(D15&gt;=TIME(0,0,1), D15&lt;=TIME(2,0,0)), TIME(7,0,0),
 IF(AND(D15&gt;=TIME(6,0,0), D15&lt;=TIME(8,0,0)), TIME(12,0,0),
 IF(AND(D15&gt;TIME(8,0,0), D15&lt;=TIME(13,59,0)), TIME(15,0,0),
 IF(AND(D15&gt;=TIME(14,0,0), D15&lt;=TIME(17,59,0)), TIME(21,0,0),
 IF(AND(D15&gt;=TIME(18,0,0), D15&lt;=TIME(21,59,0)), TIME(0,0,0),
 IF(AND(D15&gt;=TIME(22,0,0), D15&lt;=TIME(23,59,59)), TIME(7,0,0), ""))))))))</f>
        <v/>
      </c>
      <c r="F15" s="153" t="n"/>
      <c r="G15" s="152">
        <f>IF(AND(D15&gt;=TIME(6,0,0),D15&lt;=TIME(8,0,0)),E15,"")</f>
        <v/>
      </c>
      <c r="H15" s="59" t="n"/>
      <c r="I15" s="60">
        <f>ROUND(IF(OR(D15="",E15="",E15=0),0,IF(H15="",MOD(E15-D15,1)*24,MOD(H15-D15,1)*24)),2)</f>
        <v/>
      </c>
      <c r="J15" s="150" t="n"/>
      <c r="K15" s="270" t="n"/>
      <c r="L15" s="271" t="n"/>
      <c r="M15" s="272">
        <f>MAX(0,V15-W15)</f>
        <v/>
      </c>
      <c r="N15" s="61">
        <f>(IF(OR($C15="",$D15=""),0,
 IF(OR($A14="Holiday",$A15="Holiday"),
    IF(ISNUMBER(MATCH(TRIM($B15),{"Phagwah","Good Friday","Easter Monday","Labour Day","Christmas","Eid ul Azha","Romans-2","Globe-12","Neptune P1"},0)),0,$I15),
 IF(AND(NOT(OR($A14="Annual Leave",$A15="Annual Leave")),$A15="Off day"),$I15,
  MAX(0,$I15-$V15)
  ))))+W15</f>
        <v/>
      </c>
      <c r="O15" s="61">
        <f>IF(AND(OR($A14="Holiday",$A15="Holiday"),
        ISNUMBER(MATCH(TRIM($B15),{"Phagwah","Good Friday","Easter Monday","Labour Day","Christmas","Eid ul Azha","Romans-2","Globe-12","Neptune P1"},0))),
   $I15,0)</f>
        <v/>
      </c>
      <c r="P15" s="61">
        <f>IF(OR($O$7="Canteen",$O$7="Head Office"),0,IF($I15&lt;=0,0,IF(AND($I14&lt;=0,OR(TRIM($J15)="Hebrews",TRIM($J15)="Romans",TRIM($J15)="Romans-2",TRIM($J15)="Globe",TRIM($J15)="Globe-12",TRIM($J15)="Neptune P1")),1,0)))</f>
        <v/>
      </c>
      <c r="Q15" s="62" t="n"/>
      <c r="R15" s="61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IF(AND($I14=0,$I15&gt;0),1,0),
      0
   ),
0))</f>
        <v/>
      </c>
      <c r="S15" s="61">
        <f>IF(OR($A14="Annual Leave",$A15="Annual Leave"),IF(AND($A14&lt;&gt;"Annual Leave",$A15="Annual Leave"),8,0),0)</f>
        <v/>
      </c>
      <c r="T15" s="63" t="n"/>
      <c r="U15" s="144">
        <f>MAX(0,40-Y15)</f>
        <v/>
      </c>
      <c r="V15" s="151">
        <f>IF(OR($C15="",$D15=""),0,
 IF(OR($A14="Holiday",$A15="Holiday"),0,
 IF(AND(NOT(OR($A14="Annual Leave",$A15="Annual Leave")),$A15="Off day"),0,
  IF($I14+$I15&gt;=8,IF($I14&gt;=8,0,8-$I14),$I15)
  )))</f>
        <v/>
      </c>
      <c r="W15" s="151">
        <f>MAX(0,V15-U15)</f>
        <v/>
      </c>
      <c r="X15" s="151">
        <f>IF(C15="","",C15-WEEKDAY(C15,1)+1)</f>
        <v/>
      </c>
      <c r="Y15" s="151">
        <f>SUMPRODUCT(($X$14:$X14=X15)*(($V$14:$V14)+($O$14:$O14)))+IF(X15=X14,$L$11,0)</f>
        <v/>
      </c>
      <c r="Z15" s="151" t="n"/>
      <c r="AA15" s="151" t="n"/>
      <c r="AB15" s="151" t="n"/>
      <c r="AC15" s="351" t="n"/>
      <c r="AD15" s="351" t="n"/>
      <c r="AE15" s="351" t="n"/>
      <c r="AF15" s="351" t="n"/>
    </row>
    <row r="16" ht="24" customHeight="1" s="348" thickBot="1">
      <c r="A16" s="154" t="inlineStr">
        <is>
          <t>On Day</t>
        </is>
      </c>
      <c r="B16" s="273" t="n"/>
      <c r="C16" s="90">
        <f>C14+1</f>
        <v/>
      </c>
      <c r="D16" s="8" t="n"/>
      <c r="E16" s="155">
        <f>IF(D16="", "",
 IF(D16=TIME(0,0,0), 0,
 IF(AND(D16&gt;=TIME(0,0,1), D16&lt;=TIME(2,0,0)), TIME(7,0,0),
 IF(AND(D16&gt;=TIME(6,0,0), D16&lt;=TIME(8,0,0)), TIME(12,0,0),
 IF(AND(D16&gt;TIME(8,0,0), D16&lt;=TIME(13,59,0)), TIME(15,0,0),
 IF(AND(D16&gt;=TIME(14,0,0), D16&lt;=TIME(17,59,0)), TIME(21,0,0),
 IF(AND(D16&gt;=TIME(18,0,0), D16&lt;=TIME(21,59,0)), TIME(0,0,0),
 IF(AND(D16&gt;=TIME(22,0,0), D16&lt;=TIME(23,59,59)), TIME(7,0,0), ""))))))))</f>
        <v/>
      </c>
      <c r="F16" s="156" t="n"/>
      <c r="G16" s="155">
        <f>IF(AND(D16&gt;=TIME(6,0,0),D16&lt;=TIME(8,0,0)),E16,"")</f>
        <v/>
      </c>
      <c r="H16" s="8" t="n"/>
      <c r="I16" s="30">
        <f>ROUND(IF(OR(D16="",E16="",E16=0),0,IF(H16="",MOD(E16-D16,1)*24,MOD(H16-D16,1)*24)),2)</f>
        <v/>
      </c>
      <c r="J16" s="157" t="n"/>
      <c r="K16" s="274" t="n"/>
      <c r="L16" s="271" t="n"/>
      <c r="M16" s="275">
        <f>MAX(0,V16-W16)</f>
        <v/>
      </c>
      <c r="N16" s="9">
        <f>(IF(OR($C16="",$D16=""),0,
 IF(OR($A16="Holiday",$A17="Holiday"),
    IF(ISNUMBER(MATCH(TRIM($B16),{"Phagwah","Good Friday","Easter Monday","Labour Day","Christmas","Eid ul Azha","Romans-2","Globe-12","Neptune P1"},0)),0,$I16),
 IF(AND(NOT(OR($A16="Annual Leave",$A17="Annual Leave")),$A16="Off day"),$I16,
  MAX(0,$I16-$V16)
  ))))+W16</f>
        <v/>
      </c>
      <c r="O16" s="9">
        <f>IF(AND(OR($A16="Holiday",$A17="Holiday"),
        ISNUMBER(MATCH(TRIM($B16),{"Phagwah","Good Friday","Easter Monday","Labour Day","Christmas","Eid ul Azha","Romans-2","Globe-12","Neptune P1"},0))),
   $I16,0)</f>
        <v/>
      </c>
      <c r="P16" s="9">
        <f>IF(OR($O$7="Canteen",$O$7="Head Office"),0,IF($I16&lt;=0,0,IF(OR(OR(TRIM($J16)="Hebrews",TRIM($J16)="Romans",TRIM($J16)="Romans-2",TRIM($J16)="Globe",TRIM($J16)="Globe-12",TRIM($J16)="Neptune P1"),AND($I17&gt;0,OR(TRIM($J17)="Hebrews",TRIM($J17)="Romans",TRIM($J17)="Romans-2",TRIM($J17)="Globe",TRIM($J17)="Globe-12",TRIM($J17)="Neptune P1"))),1,0)))</f>
        <v/>
      </c>
      <c r="Q16" s="10" t="n"/>
      <c r="R16" s="9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IF($I16&gt;0,1,0),
      0
   ),
0))</f>
        <v/>
      </c>
      <c r="S16" s="9">
        <f>IF(OR($A16="Annual Leave",$A17="Annual Leave"),IF($A16="Annual Leave",8,0),0)</f>
        <v/>
      </c>
      <c r="T16" s="91" t="n"/>
      <c r="U16" s="144">
        <f>MAX(0,40-Y16)</f>
        <v/>
      </c>
      <c r="V16" s="351">
        <f>IF(OR($C16="",$D16=""),0,
 IF(OR($A16="Holiday",$A17="Holiday"),0,
 IF(AND(NOT(OR($A16="Annual Leave",$A17="Annual Leave")),$A16="Off day"),0,
  IF($I16+$I17&gt;=8,IF($I16&gt;=8,8,$I16),$I16)
  )))</f>
        <v/>
      </c>
      <c r="W16" s="351">
        <f>MAX(0,V16-U16)</f>
        <v/>
      </c>
      <c r="X16" s="351">
        <f>IF(C16="","",C16-WEEKDAY(C16,1)+1)</f>
        <v/>
      </c>
      <c r="Y16" s="351">
        <f>SUMPRODUCT(($X$14:$X15=X16)*(($V$14:$V15)+($O$14:$O15)))+IF(X16=X14,$L$11,0)</f>
        <v/>
      </c>
      <c r="Z16" s="351" t="n"/>
      <c r="AA16" s="351" t="n"/>
      <c r="AB16" s="351" t="n"/>
      <c r="AC16" s="351" t="n"/>
      <c r="AD16" s="351" t="n"/>
      <c r="AE16" s="351" t="n"/>
      <c r="AF16" s="351" t="n"/>
    </row>
    <row r="17" ht="24" customHeight="1" s="348" thickBot="1">
      <c r="A17" s="154" t="inlineStr">
        <is>
          <t>On Day</t>
        </is>
      </c>
      <c r="B17" s="273" t="n"/>
      <c r="C17" s="90">
        <f>C16</f>
        <v/>
      </c>
      <c r="D17" s="276" t="n"/>
      <c r="E17" s="277">
        <f>IF(D17="", "",
 IF(D17=TIME(0,0,0), 0,
 IF(AND(D17&gt;=TIME(0,0,1), D17&lt;=TIME(2,0,0)), TIME(7,0,0),
 IF(AND(D17&gt;=TIME(6,0,0), D17&lt;=TIME(8,0,0)), TIME(12,0,0),
 IF(AND(D17&gt;TIME(8,0,0), D17&lt;=TIME(13,59,0)), TIME(15,0,0),
 IF(AND(D17&gt;=TIME(14,0,0), D17&lt;=TIME(17,59,0)), TIME(21,0,0),
 IF(AND(D17&gt;=TIME(18,0,0), D17&lt;=TIME(21,59,0)), TIME(0,0,0),
 IF(AND(D17&gt;=TIME(22,0,0), D17&lt;=TIME(23,59,59)), TIME(7,0,0), ""))))))))</f>
        <v/>
      </c>
      <c r="F17" s="156" t="n"/>
      <c r="G17" s="277">
        <f>IF(AND(D17&gt;=TIME(6,0,0),D17&lt;=TIME(8,0,0)),E17,"")</f>
        <v/>
      </c>
      <c r="H17" s="276" t="n"/>
      <c r="I17" s="30">
        <f>ROUND(IF(OR(D17="",E17="",E17=0),0,IF(H17="",MOD(E17-D17,1)*24,MOD(H17-D17,1)*24)),2)</f>
        <v/>
      </c>
      <c r="J17" s="158" t="n"/>
      <c r="K17" s="274" t="n"/>
      <c r="L17" s="271" t="n"/>
      <c r="M17" s="275">
        <f>MAX(0,V17-W17)</f>
        <v/>
      </c>
      <c r="N17" s="278">
        <f>(IF(OR($C17="",$D17=""),0,
 IF(OR($A16="Holiday",$A17="Holiday"),
    IF(ISNUMBER(MATCH(TRIM($B17),{"Phagwah","Good Friday","Easter Monday","Labour Day","Christmas","Eid ul Azha","Romans-2","Globe-12","Neptune P1"},0)),0,$I17),
 IF(AND(NOT(OR($A16="Annual Leave",$A17="Annual Leave")),$A17="Off day"),$I17,
  MAX(0,$I17-$V17)
  ))))+W17</f>
        <v/>
      </c>
      <c r="O17" s="278">
        <f>IF(AND(OR($A16="Holiday",$A17="Holiday"),
        ISNUMBER(MATCH(TRIM($B17),{"Phagwah","Good Friday","Easter Monday","Labour Day","Christmas","Eid ul Azha","Romans-2","Globe-12","Neptune P1"},0))),
   $I17,0)</f>
        <v/>
      </c>
      <c r="P17" s="278">
        <f>IF(OR($O$7="Canteen",$O$7="Head Office"),0,IF($I17&lt;=0,0,IF(AND($I16&lt;=0,OR(TRIM($J17)="Hebrews",TRIM($J17)="Romans",TRIM($J17)="Romans-2",TRIM($J17)="Globe",TRIM($J17)="Globe-12",TRIM($J17)="Neptune P1")),1,0)))</f>
        <v/>
      </c>
      <c r="Q17" s="279" t="n"/>
      <c r="R17" s="278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IF(AND($I16=0,$I17&gt;0),1,0),
      0
   ),
0))</f>
        <v/>
      </c>
      <c r="S17" s="278">
        <f>IF(OR($A16="Annual Leave",$A17="Annual Leave"),IF(AND($A16&lt;&gt;"Annual Leave",$A17="Annual Leave"),8,0),0)</f>
        <v/>
      </c>
      <c r="T17" s="280" t="n"/>
      <c r="U17" s="144">
        <f>MAX(0,40-Y17)</f>
        <v/>
      </c>
      <c r="V17" s="351">
        <f>IF(OR($C17="",$D17=""),0,
 IF(OR($A16="Holiday",$A17="Holiday"),0,
 IF(AND(NOT(OR($A16="Annual Leave",$A17="Annual Leave")),$A17="Off day"),0,
  IF($I16+$I17&gt;=8,IF($I16&gt;=8,0,8-$I16),$I17)
  )))</f>
        <v/>
      </c>
      <c r="W17" s="351">
        <f>MAX(0,V17-U17)</f>
        <v/>
      </c>
      <c r="X17" s="351">
        <f>IF(C17="","",C17-WEEKDAY(C17,1)+1)</f>
        <v/>
      </c>
      <c r="Y17" s="351">
        <f>SUMPRODUCT(($X$14:$X16=X17)*(($V$14:$V16)+($O$14:$O16)))+IF(X17=X14,$L$11,0)</f>
        <v/>
      </c>
      <c r="Z17" s="351" t="n"/>
      <c r="AA17" s="351" t="n"/>
      <c r="AB17" s="351" t="n"/>
      <c r="AC17" s="351" t="n"/>
      <c r="AD17" s="351" t="n"/>
      <c r="AE17" s="351" t="n"/>
      <c r="AF17" s="351" t="n"/>
    </row>
    <row r="18" ht="24" customHeight="1" s="348" thickBot="1">
      <c r="A18" s="159" t="inlineStr">
        <is>
          <t>On Day</t>
        </is>
      </c>
      <c r="B18" s="281" t="n"/>
      <c r="C18" s="92">
        <f>C16+1</f>
        <v/>
      </c>
      <c r="D18" s="31" t="n"/>
      <c r="E18" s="160">
        <f>IF(D18="", "",
 IF(D18=TIME(0,0,0), 0,
 IF(AND(D18&gt;=TIME(0,0,1), D18&lt;=TIME(2,0,0)), TIME(7,0,0),
 IF(AND(D18&gt;=TIME(6,0,0), D18&lt;=TIME(8,0,0)), TIME(12,0,0),
 IF(AND(D18&gt;TIME(8,0,0), D18&lt;=TIME(13,59,0)), TIME(15,0,0),
 IF(AND(D18&gt;=TIME(14,0,0), D18&lt;=TIME(17,59,0)), TIME(21,0,0),
 IF(AND(D18&gt;=TIME(18,0,0), D18&lt;=TIME(21,59,0)), TIME(0,0,0),
 IF(AND(D18&gt;=TIME(22,0,0), D18&lt;=TIME(23,59,59)), TIME(7,0,0), ""))))))))</f>
        <v/>
      </c>
      <c r="F18" s="161" t="n"/>
      <c r="G18" s="160">
        <f>IF(AND(D18&gt;=TIME(6,0,0),D18&lt;=TIME(8,0,0)),E18,"")</f>
        <v/>
      </c>
      <c r="H18" s="31" t="n"/>
      <c r="I18" s="32">
        <f>ROUND(IF(OR(D18="",E18="",E18=0),0,IF(H18="",MOD(E18-D18,1)*24,MOD(H18-D18,1)*24)),2)</f>
        <v/>
      </c>
      <c r="J18" s="162" t="n"/>
      <c r="K18" s="282" t="n"/>
      <c r="L18" s="271" t="n"/>
      <c r="M18" s="283">
        <f>MAX(0,V18-W18)</f>
        <v/>
      </c>
      <c r="N18" s="33">
        <f>(IF(OR($C18="",$D18=""),0,
 IF(OR($A18="Holiday",$A19="Holiday"),
    IF(ISNUMBER(MATCH(TRIM($B18),{"Phagwah","Good Friday","Easter Monday","Labour Day","Christmas","Eid ul Azha","Romans-2","Globe-12","Neptune P1"},0)),0,$I18),
 IF(AND(NOT(OR($A18="Annual Leave",$A19="Annual Leave")),$A18="Off day"),$I18,
  MAX(0,$I18-$V18)
  ))))+W18</f>
        <v/>
      </c>
      <c r="O18" s="33">
        <f>IF(AND(OR($A18="Holiday",$A19="Holiday"),
        ISNUMBER(MATCH(TRIM($B18),{"Phagwah","Good Friday","Easter Monday","Labour Day","Christmas","Eid ul Azha","Romans-2","Globe-12","Neptune P1"},0))),
   $I18,0)</f>
        <v/>
      </c>
      <c r="P18" s="33">
        <f>IF(OR($O$7="Canteen",$O$7="Head Office"),0,IF($I18&lt;=0,0,IF(OR(OR(TRIM($J18)="Hebrews",TRIM($J18)="Romans",TRIM($J18)="Romans-2",TRIM($J18)="Globe",TRIM($J18)="Globe-12",TRIM($J18)="Neptune P1"),AND($I19&gt;0,OR(TRIM($J19)="Hebrews",TRIM($J19)="Romans",TRIM($J19)="Romans-2",TRIM($J19)="Globe",TRIM($J19)="Globe-12",TRIM($J19)="Neptune P1"))),1,0)))</f>
        <v/>
      </c>
      <c r="Q18" s="34" t="n"/>
      <c r="R18" s="33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IF($I18&gt;0,1,0),
      0
   ),
0))</f>
        <v/>
      </c>
      <c r="S18" s="33">
        <f>IF(OR($A18="Annual Leave",$A19="Annual Leave"),IF($A18="Annual Leave",8,0),0)</f>
        <v/>
      </c>
      <c r="T18" s="35" t="n"/>
      <c r="U18" s="144">
        <f>MAX(0,40-Y18)</f>
        <v/>
      </c>
      <c r="V18" s="351">
        <f>IF(OR($C18="",$D18=""),0,
 IF(OR($A18="Holiday",$A19="Holiday"),0,
 IF(AND(NOT(OR($A18="Annual Leave",$A19="Annual Leave")),$A18="Off day"),0,
  IF($I18+$I19&gt;=8,IF($I18&gt;=8,8,$I18),$I18)
  )))</f>
        <v/>
      </c>
      <c r="W18" s="351">
        <f>MAX(0,V18-U18)</f>
        <v/>
      </c>
      <c r="X18" s="351">
        <f>IF(C18="","",C18-WEEKDAY(C18,1)+1)</f>
        <v/>
      </c>
      <c r="Y18" s="351">
        <f>SUMPRODUCT(($X$14:$X17=X18)*(($V$14:$V17)+($O$14:$O17)))+IF(X18=X14,$L$11,0)</f>
        <v/>
      </c>
      <c r="Z18" s="351" t="n"/>
      <c r="AA18" s="351" t="n"/>
      <c r="AB18" s="351" t="n"/>
      <c r="AC18" s="351" t="n"/>
      <c r="AD18" s="351" t="n"/>
      <c r="AE18" s="351" t="n"/>
      <c r="AF18" s="351" t="n"/>
    </row>
    <row r="19" ht="24" customHeight="1" s="348" thickBot="1">
      <c r="A19" s="159" t="inlineStr">
        <is>
          <t>On Day</t>
        </is>
      </c>
      <c r="B19" s="281" t="n"/>
      <c r="C19" s="93">
        <f>C18</f>
        <v/>
      </c>
      <c r="D19" s="36" t="n"/>
      <c r="E19" s="163">
        <f>IF(D19="", "",
 IF(D19=TIME(0,0,0), 0,
 IF(AND(D19&gt;=TIME(0,0,1), D19&lt;=TIME(2,0,0)), TIME(7,0,0),
 IF(AND(D19&gt;=TIME(6,0,0), D19&lt;=TIME(8,0,0)), TIME(12,0,0),
 IF(AND(D19&gt;TIME(8,0,0), D19&lt;=TIME(13,59,0)), TIME(15,0,0),
 IF(AND(D19&gt;=TIME(14,0,0), D19&lt;=TIME(17,59,0)), TIME(21,0,0),
 IF(AND(D19&gt;=TIME(18,0,0), D19&lt;=TIME(21,59,0)), TIME(0,0,0),
 IF(AND(D19&gt;=TIME(22,0,0), D19&lt;=TIME(23,59,59)), TIME(7,0,0), ""))))))))</f>
        <v/>
      </c>
      <c r="F19" s="164" t="n"/>
      <c r="G19" s="163">
        <f>IF(AND(D19&gt;=TIME(6,0,0),D19&lt;=TIME(8,0,0)),E19,"")</f>
        <v/>
      </c>
      <c r="H19" s="36" t="n"/>
      <c r="I19" s="37">
        <f>ROUND(IF(OR(D19="",E19="",E19=0),0,IF(H19="",MOD(E19-D19,1)*24,MOD(H19-D19,1)*24)),2)</f>
        <v/>
      </c>
      <c r="J19" s="162" t="n"/>
      <c r="K19" s="282" t="n"/>
      <c r="L19" s="271" t="n"/>
      <c r="M19" s="283">
        <f>MAX(0,V19-W19)</f>
        <v/>
      </c>
      <c r="N19" s="38">
        <f>(IF(OR($C19="",$D19=""),0,
 IF(OR($A18="Holiday",$A19="Holiday"),
    IF(ISNUMBER(MATCH(TRIM($B19),{"Phagwah","Good Friday","Easter Monday","Labour Day","Christmas","Eid ul Azha","Romans-2","Globe-12","Neptune P1"},0)),0,$I19),
 IF(AND(NOT(OR($A18="Annual Leave",$A19="Annual Leave")),$A19="Off day"),$I19,
  MAX(0,$I19-$V19)
  ))))+W19</f>
        <v/>
      </c>
      <c r="O19" s="38">
        <f>IF(AND(OR($A18="Holiday",$A19="Holiday"),
        ISNUMBER(MATCH(TRIM($B19),{"Phagwah","Good Friday","Easter Monday","Labour Day","Christmas","Eid ul Azha","Romans-2","Globe-12","Neptune P1"},0))),
   $I19,0)</f>
        <v/>
      </c>
      <c r="P19" s="38">
        <f>IF(OR($O$7="Canteen",$O$7="Head Office"),0,IF($I19&lt;=0,0,IF(AND($I18&lt;=0,OR(TRIM($J19)="Hebrews",TRIM($J19)="Romans",TRIM($J19)="Romans-2",TRIM($J19)="Globe",TRIM($J19)="Globe-12",TRIM($J19)="Neptune P1")),1,0)))</f>
        <v/>
      </c>
      <c r="Q19" s="39" t="n"/>
      <c r="R19" s="38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IF(AND($I18=0,$I19&gt;0),1,0),
      0
   ),
0))</f>
        <v/>
      </c>
      <c r="S19" s="38">
        <f>IF(OR($A18="Annual Leave",$A19="Annual Leave"),IF(AND($A18&lt;&gt;"Annual Leave",$A19="Annual Leave"),8,0),0)</f>
        <v/>
      </c>
      <c r="T19" s="40" t="n"/>
      <c r="U19" s="144">
        <f>MAX(0,40-Y19)</f>
        <v/>
      </c>
      <c r="V19" s="351">
        <f>IF(OR($C19="",$D19=""),0,
 IF(OR($A18="Holiday",$A19="Holiday"),0,
 IF(AND(NOT(OR($A18="Annual Leave",$A19="Annual Leave")),$A19="Off day"),0,
  IF($I18+$I19&gt;=8,IF($I18&gt;=8,0,8-$I18),$I19)
  )))</f>
        <v/>
      </c>
      <c r="W19" s="351">
        <f>MAX(0,V19-U19)</f>
        <v/>
      </c>
      <c r="X19" s="351">
        <f>IF(C19="","",C19-WEEKDAY(C19,1)+1)</f>
        <v/>
      </c>
      <c r="Y19" s="351">
        <f>SUMPRODUCT(($X$14:$X18=X19)*(($V$14:$V18)+($O$14:$O18)))+IF(X19=X14,$L$11,0)</f>
        <v/>
      </c>
      <c r="Z19" s="351" t="n"/>
      <c r="AA19" s="351" t="n"/>
      <c r="AB19" s="351" t="n"/>
      <c r="AC19" s="351" t="n"/>
      <c r="AD19" s="351" t="n"/>
      <c r="AE19" s="351" t="n"/>
      <c r="AF19" s="351" t="n"/>
    </row>
    <row r="20" ht="24" customHeight="1" s="348" thickBot="1">
      <c r="A20" s="165" t="inlineStr">
        <is>
          <t>On Day</t>
        </is>
      </c>
      <c r="B20" s="284" t="n"/>
      <c r="C20" s="94">
        <f>C18+1</f>
        <v/>
      </c>
      <c r="D20" s="41" t="n"/>
      <c r="E20" s="166">
        <f>IF(D20="", "",
 IF(D20=TIME(0,0,0), 0,
 IF(AND(D20&gt;=TIME(0,0,1), D20&lt;=TIME(2,0,0)), TIME(7,0,0),
 IF(AND(D20&gt;=TIME(6,0,0), D20&lt;=TIME(8,0,0)), TIME(12,0,0),
 IF(AND(D20&gt;TIME(8,0,0), D20&lt;=TIME(13,59,0)), TIME(15,0,0),
 IF(AND(D20&gt;=TIME(14,0,0), D20&lt;=TIME(17,59,0)), TIME(21,0,0),
 IF(AND(D20&gt;=TIME(18,0,0), D20&lt;=TIME(21,59,0)), TIME(0,0,0),
 IF(AND(D20&gt;=TIME(22,0,0), D20&lt;=TIME(23,59,59)), TIME(7,0,0), ""))))))))</f>
        <v/>
      </c>
      <c r="F20" s="167" t="n"/>
      <c r="G20" s="166">
        <f>IF(AND(D20&gt;=TIME(6,0,0),D20&lt;=TIME(8,0,0)),E20,"")</f>
        <v/>
      </c>
      <c r="H20" s="41" t="n"/>
      <c r="I20" s="95">
        <f>ROUND(IF(OR(D20="",E20="",E20=0),0,IF(H20="",MOD(E20-D20,1)*24,MOD(H20-D20,1)*24)),2)</f>
        <v/>
      </c>
      <c r="J20" s="168" t="n"/>
      <c r="K20" s="285" t="n"/>
      <c r="L20" s="271" t="n"/>
      <c r="M20" s="286">
        <f>MAX(0,V20-W20)</f>
        <v/>
      </c>
      <c r="N20" s="42">
        <f>(IF(OR($C20="",$D20=""),0,
 IF(OR($A20="Holiday",$A21="Holiday"),
    IF(ISNUMBER(MATCH(TRIM($B20),{"Phagwah","Good Friday","Easter Monday","Labour Day","Christmas","Eid ul Azha","Romans-2","Globe-12","Neptune P1"},0)),0,$I20),
 IF(AND(NOT(OR($A20="Annual Leave",$A21="Annual Leave")),$A20="Off day"),$I20,
  MAX(0,$I20-$V20)
  ))))+W20</f>
        <v/>
      </c>
      <c r="O20" s="42">
        <f>IF(AND(OR($A20="Holiday",$A21="Holiday"),
        ISNUMBER(MATCH(TRIM($B20),{"Phagwah","Good Friday","Easter Monday","Labour Day","Christmas","Eid ul Azha","Romans-2","Globe-12","Neptune P1"},0))),
   $I20,0)</f>
        <v/>
      </c>
      <c r="P20" s="42">
        <f>IF(OR($O$7="Canteen",$O$7="Head Office"),0,IF($I20&lt;=0,0,IF(OR(OR(TRIM($J20)="Hebrews",TRIM($J20)="Romans",TRIM($J20)="Romans-2",TRIM($J20)="Globe",TRIM($J20)="Globe-12",TRIM($J20)="Neptune P1"),AND($I21&gt;0,OR(TRIM($J21)="Hebrews",TRIM($J21)="Romans",TRIM($J21)="Romans-2",TRIM($J21)="Globe",TRIM($J21)="Globe-12",TRIM($J21)="Neptune P1"))),1,0)))</f>
        <v/>
      </c>
      <c r="Q20" s="43" t="n"/>
      <c r="R20" s="42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IF($I20&gt;0,1,0),
      0
   ),
0))</f>
        <v/>
      </c>
      <c r="S20" s="42">
        <f>IF(OR($A20="Annual Leave",$A21="Annual Leave"),IF($A20="Annual Leave",8,0),0)</f>
        <v/>
      </c>
      <c r="T20" s="96" t="n"/>
      <c r="U20" s="144">
        <f>MAX(0,40-Y20)</f>
        <v/>
      </c>
      <c r="V20" s="351">
        <f>IF(OR($C20="",$D20=""),0,
 IF(OR($A20="Holiday",$A21="Holiday"),0,
 IF(AND(NOT(OR($A20="Annual Leave",$A21="Annual Leave")),$A20="Off day"),0,
  IF($I20+$I21&gt;=8,IF($I20&gt;=8,8,$I20),$I20)
  )))</f>
        <v/>
      </c>
      <c r="W20" s="351">
        <f>MAX(0,V20-U20)</f>
        <v/>
      </c>
      <c r="X20" s="351">
        <f>IF(C20="","",C20-WEEKDAY(C20,1)+1)</f>
        <v/>
      </c>
      <c r="Y20" s="351">
        <f>SUMPRODUCT(($X$14:$X19=X20)*(($V$14:$V19)+($O$14:$O19)))+IF(X20=X14,$L$11,0)</f>
        <v/>
      </c>
      <c r="Z20" s="351" t="n"/>
      <c r="AA20" s="351" t="n"/>
      <c r="AB20" s="351" t="n"/>
      <c r="AC20" s="351" t="n"/>
      <c r="AD20" s="351" t="n"/>
      <c r="AE20" s="351" t="n"/>
      <c r="AF20" s="351" t="n"/>
    </row>
    <row r="21" ht="24" customHeight="1" s="348" thickBot="1">
      <c r="A21" s="165" t="inlineStr">
        <is>
          <t>On Day</t>
        </is>
      </c>
      <c r="B21" s="284" t="n"/>
      <c r="C21" s="94">
        <f>C20</f>
        <v/>
      </c>
      <c r="D21" s="287" t="n"/>
      <c r="E21" s="288">
        <f>IF(D21="", "",
 IF(D21=TIME(0,0,0), 0,
 IF(AND(D21&gt;=TIME(0,0,1), D21&lt;=TIME(2,0,0)), TIME(7,0,0),
 IF(AND(D21&gt;=TIME(6,0,0), D21&lt;=TIME(8,0,0)), TIME(12,0,0),
 IF(AND(D21&gt;TIME(8,0,0), D21&lt;=TIME(13,59,0)), TIME(15,0,0),
 IF(AND(D21&gt;=TIME(14,0,0), D21&lt;=TIME(17,59,0)), TIME(21,0,0),
 IF(AND(D21&gt;=TIME(18,0,0), D21&lt;=TIME(21,59,0)), TIME(0,0,0),
 IF(AND(D21&gt;=TIME(22,0,0), D21&lt;=TIME(23,59,59)), TIME(7,0,0), ""))))))))</f>
        <v/>
      </c>
      <c r="F21" s="167" t="n"/>
      <c r="G21" s="288">
        <f>IF(AND(D21&gt;=TIME(6,0,0),D21&lt;=TIME(8,0,0)),E21,"")</f>
        <v/>
      </c>
      <c r="H21" s="287" t="n"/>
      <c r="I21" s="95">
        <f>ROUND(IF(OR(D21="",E21="",E21=0),0,IF(H21="",MOD(E21-D21,1)*24,MOD(H21-D21,1)*24)),2)</f>
        <v/>
      </c>
      <c r="J21" s="169" t="n"/>
      <c r="K21" s="285" t="n"/>
      <c r="L21" s="271" t="n"/>
      <c r="M21" s="286">
        <f>MAX(0,V21-W21)</f>
        <v/>
      </c>
      <c r="N21" s="289">
        <f>(IF(OR($C21="",$D21=""),0,
 IF(OR($A20="Holiday",$A21="Holiday"),
    IF(ISNUMBER(MATCH(TRIM($B21),{"Phagwah","Good Friday","Easter Monday","Labour Day","Christmas","Eid ul Azha","Romans-2","Globe-12","Neptune P1"},0)),0,$I21),
 IF(AND(NOT(OR($A20="Annual Leave",$A21="Annual Leave")),$A21="Off day"),$I21,
  MAX(0,$I21-$V21)
  ))))+W21</f>
        <v/>
      </c>
      <c r="O21" s="289">
        <f>IF(AND(OR($A20="Holiday",$A21="Holiday"),
        ISNUMBER(MATCH(TRIM($B21),{"Phagwah","Good Friday","Easter Monday","Labour Day","Christmas","Eid ul Azha","Romans-2","Globe-12","Neptune P1"},0))),
   $I21,0)</f>
        <v/>
      </c>
      <c r="P21" s="289">
        <f>IF(OR($O$7="Canteen",$O$7="Head Office"),0,IF($I21&lt;=0,0,IF(AND($I20&lt;=0,OR(TRIM($J21)="Hebrews",TRIM($J21)="Romans",TRIM($J21)="Romans-2",TRIM($J21)="Globe",TRIM($J21)="Globe-12",TRIM($J21)="Neptune P1")),1,0)))</f>
        <v/>
      </c>
      <c r="Q21" s="290" t="n"/>
      <c r="R21" s="289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IF(AND($I20=0,$I21&gt;0),1,0),
      0
   ),
0))</f>
        <v/>
      </c>
      <c r="S21" s="289">
        <f>IF(OR($A20="Annual Leave",$A21="Annual Leave"),IF(AND($A20&lt;&gt;"Annual Leave",$A21="Annual Leave"),8,0),0)</f>
        <v/>
      </c>
      <c r="T21" s="291" t="n"/>
      <c r="U21" s="144">
        <f>MAX(0,40-Y21)</f>
        <v/>
      </c>
      <c r="V21" s="351">
        <f>IF(OR($C21="",$D21=""),0,
 IF(OR($A20="Holiday",$A21="Holiday"),0,
 IF(AND(NOT(OR($A20="Annual Leave",$A21="Annual Leave")),$A21="Off day"),0,
  IF($I20+$I21&gt;=8,IF($I20&gt;=8,0,8-$I20),$I21)
  )))</f>
        <v/>
      </c>
      <c r="W21" s="351">
        <f>MAX(0,V21-U21)</f>
        <v/>
      </c>
      <c r="X21" s="351">
        <f>IF(C21="","",C21-WEEKDAY(C21,1)+1)</f>
        <v/>
      </c>
      <c r="Y21" s="351">
        <f>SUMPRODUCT(($X$14:$X20=X21)*(($V$14:$V20)+($O$14:$O20)))+IF(X21=X14,$L$11,0)</f>
        <v/>
      </c>
      <c r="Z21" s="351" t="n"/>
      <c r="AA21" s="351" t="n"/>
      <c r="AB21" s="351" t="n"/>
      <c r="AC21" s="351" t="n"/>
      <c r="AD21" s="351" t="n"/>
      <c r="AE21" s="351" t="n"/>
      <c r="AF21" s="351" t="n"/>
    </row>
    <row r="22" ht="24" customHeight="1" s="348" thickBot="1">
      <c r="A22" s="170" t="inlineStr">
        <is>
          <t>On Day</t>
        </is>
      </c>
      <c r="B22" s="292" t="n"/>
      <c r="C22" s="97">
        <f>C20+1</f>
        <v/>
      </c>
      <c r="D22" s="44" t="n"/>
      <c r="E22" s="171">
        <f>IF(D22="", "",
 IF(D22=TIME(0,0,0), 0,
 IF(AND(D22&gt;=TIME(0,0,1), D22&lt;=TIME(2,0,0)), TIME(7,0,0),
 IF(AND(D22&gt;=TIME(6,0,0), D22&lt;=TIME(8,0,0)), TIME(12,0,0),
 IF(AND(D22&gt;TIME(8,0,0), D22&lt;=TIME(13,59,0)), TIME(15,0,0),
 IF(AND(D22&gt;=TIME(14,0,0), D22&lt;=TIME(17,59,0)), TIME(21,0,0),
 IF(AND(D22&gt;=TIME(18,0,0), D22&lt;=TIME(21,59,0)), TIME(0,0,0),
 IF(AND(D22&gt;=TIME(22,0,0), D22&lt;=TIME(23,59,59)), TIME(7,0,0), ""))))))))</f>
        <v/>
      </c>
      <c r="F22" s="172" t="n"/>
      <c r="G22" s="171">
        <f>IF(AND(D22&gt;=TIME(6,0,0),D22&lt;=TIME(8,0,0)),E22,"")</f>
        <v/>
      </c>
      <c r="H22" s="44" t="n"/>
      <c r="I22" s="45">
        <f>ROUND(IF(OR(D22="",E22="",E22=0),0,IF(H22="",MOD(E22-D22,1)*24,MOD(H22-D22,1)*24)),2)</f>
        <v/>
      </c>
      <c r="J22" s="173" t="n"/>
      <c r="K22" s="293" t="n"/>
      <c r="L22" s="271" t="n"/>
      <c r="M22" s="294">
        <f>MAX(0,V22-W22)</f>
        <v/>
      </c>
      <c r="N22" s="46">
        <f>(IF(OR($C22="",$D22=""),0,
 IF(OR($A22="Holiday",$A23="Holiday"),
    IF(ISNUMBER(MATCH(TRIM($B22),{"Phagwah","Good Friday","Easter Monday","Labour Day","Christmas","Eid ul Azha","Romans-2","Globe-12","Neptune P1"},0)),0,$I22),
 IF(AND(NOT(OR($A22="Annual Leave",$A23="Annual Leave")),$A22="Off day"),$I22,
  MAX(0,$I22-$V22)
  ))))+W22</f>
        <v/>
      </c>
      <c r="O22" s="46">
        <f>IF(AND(OR($A22="Holiday",$A23="Holiday"),
        ISNUMBER(MATCH(TRIM($B22),{"Phagwah","Good Friday","Easter Monday","Labour Day","Christmas","Eid ul Azha","Romans-2","Globe-12","Neptune P1"},0))),
   $I22,0)</f>
        <v/>
      </c>
      <c r="P22" s="46">
        <f>IF(OR($O$7="Canteen",$O$7="Head Office"),0,IF($I22&lt;=0,0,IF(OR(OR(TRIM($J22)="Hebrews",TRIM($J22)="Romans",TRIM($J22)="Romans-2",TRIM($J22)="Globe",TRIM($J22)="Globe-12",TRIM($J22)="Neptune P1"),AND($I23&gt;0,OR(TRIM($J23)="Hebrews",TRIM($J23)="Romans",TRIM($J23)="Romans-2",TRIM($J23)="Globe",TRIM($J23)="Globe-12",TRIM($J23)="Neptune P1"))),1,0)))</f>
        <v/>
      </c>
      <c r="Q22" s="47" t="n"/>
      <c r="R22" s="46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IF($I22&gt;0,1,0),
      0
   ),
0))</f>
        <v/>
      </c>
      <c r="S22" s="46">
        <f>IF(OR($A22="Annual Leave",$A23="Annual Leave"),IF($A22="Annual Leave",8,0),0)</f>
        <v/>
      </c>
      <c r="T22" s="48" t="n"/>
      <c r="U22" s="144">
        <f>MAX(0,40-Y22)</f>
        <v/>
      </c>
      <c r="V22" s="351">
        <f>IF(OR($C22="",$D22=""),0,
 IF(OR($A22="Holiday",$A23="Holiday"),0,
 IF(AND(NOT(OR($A22="Annual Leave",$A23="Annual Leave")),$A22="Off day"),0,
  IF($I22+$I23&gt;=8,IF($I22&gt;=8,8,$I22),$I22)
  )))</f>
        <v/>
      </c>
      <c r="W22" s="351">
        <f>MAX(0,V22-U22)</f>
        <v/>
      </c>
      <c r="X22" s="351">
        <f>IF(C22="","",C22-WEEKDAY(C22,1)+1)</f>
        <v/>
      </c>
      <c r="Y22" s="351">
        <f>SUMPRODUCT(($X$14:$X21=X22)*(($V$14:$V21)+($O$14:$O21)))+IF(X22=X14,$L$11,0)</f>
        <v/>
      </c>
      <c r="Z22" s="351" t="n"/>
      <c r="AA22" s="351" t="n"/>
      <c r="AB22" s="351" t="n"/>
      <c r="AC22" s="351" t="n"/>
      <c r="AD22" s="351" t="n"/>
      <c r="AE22" s="351" t="n"/>
      <c r="AF22" s="351" t="n"/>
    </row>
    <row r="23" ht="24" customHeight="1" s="348" thickBot="1">
      <c r="A23" s="170" t="inlineStr">
        <is>
          <t>On Day</t>
        </is>
      </c>
      <c r="B23" s="292" t="n"/>
      <c r="C23" s="98">
        <f>C22</f>
        <v/>
      </c>
      <c r="D23" s="49" t="n"/>
      <c r="E23" s="174">
        <f>IF(D23="", "",
 IF(D23=TIME(0,0,0), 0,
 IF(AND(D23&gt;=TIME(0,0,1), D23&lt;=TIME(2,0,0)), TIME(7,0,0),
 IF(AND(D23&gt;=TIME(6,0,0), D23&lt;=TIME(8,0,0)), TIME(12,0,0),
 IF(AND(D23&gt;TIME(8,0,0), D23&lt;=TIME(13,59,0)), TIME(15,0,0),
 IF(AND(D23&gt;=TIME(14,0,0), D23&lt;=TIME(17,59,0)), TIME(21,0,0),
 IF(AND(D23&gt;=TIME(18,0,0), D23&lt;=TIME(21,59,0)), TIME(0,0,0),
 IF(AND(D23&gt;=TIME(22,0,0), D23&lt;=TIME(23,59,59)), TIME(7,0,0), ""))))))))</f>
        <v/>
      </c>
      <c r="F23" s="175" t="n"/>
      <c r="G23" s="174">
        <f>IF(AND(D23&gt;=TIME(6,0,0),D23&lt;=TIME(8,0,0)),E23,"")</f>
        <v/>
      </c>
      <c r="H23" s="49" t="n"/>
      <c r="I23" s="50">
        <f>ROUND(IF(OR(D23="",E23="",E23=0),0,IF(H23="",MOD(E23-D23,1)*24,MOD(H23-D23,1)*24)),2)</f>
        <v/>
      </c>
      <c r="J23" s="173" t="n"/>
      <c r="K23" s="293" t="n"/>
      <c r="L23" s="271" t="n"/>
      <c r="M23" s="294">
        <f>MAX(0,V23-W23)</f>
        <v/>
      </c>
      <c r="N23" s="51">
        <f>(IF(OR($C23="",$D23=""),0,
 IF(OR($A22="Holiday",$A23="Holiday"),
    IF(ISNUMBER(MATCH(TRIM($B23),{"Phagwah","Good Friday","Easter Monday","Labour Day","Christmas","Eid ul Azha","Romans-2","Globe-12","Neptune P1"},0)),0,$I23),
 IF(AND(NOT(OR($A22="Annual Leave",$A23="Annual Leave")),$A23="Off day"),$I23,
  MAX(0,$I23-$V23)
  ))))+W23</f>
        <v/>
      </c>
      <c r="O23" s="51">
        <f>IF(AND(OR($A22="Holiday",$A23="Holiday"),
        ISNUMBER(MATCH(TRIM($B23),{"Phagwah","Good Friday","Easter Monday","Labour Day","Christmas","Eid ul Azha","Romans-2","Globe-12","Neptune P1"},0))),
   $I23,0)</f>
        <v/>
      </c>
      <c r="P23" s="51">
        <f>IF(OR($O$7="Canteen",$O$7="Head Office"),0,IF($I23&lt;=0,0,IF(AND($I22&lt;=0,OR(TRIM($J23)="Hebrews",TRIM($J23)="Romans",TRIM($J23)="Romans-2",TRIM($J23)="Globe",TRIM($J23)="Globe-12",TRIM($J23)="Neptune P1")),1,0)))</f>
        <v/>
      </c>
      <c r="Q23" s="52" t="n"/>
      <c r="R23" s="51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IF(AND($I22=0,$I23&gt;0),1,0),
      0
   ),
0))</f>
        <v/>
      </c>
      <c r="S23" s="51">
        <f>IF(OR($A22="Annual Leave",$A23="Annual Leave"),IF(AND($A22&lt;&gt;"Annual Leave",$A23="Annual Leave"),8,0),0)</f>
        <v/>
      </c>
      <c r="T23" s="53" t="n"/>
      <c r="U23" s="144">
        <f>MAX(0,40-Y23)</f>
        <v/>
      </c>
      <c r="V23" s="351">
        <f>IF(OR($C23="",$D23=""),0,
 IF(OR($A22="Holiday",$A23="Holiday"),0,
 IF(AND(NOT(OR($A22="Annual Leave",$A23="Annual Leave")),$A23="Off day"),0,
  IF($I22+$I23&gt;=8,IF($I22&gt;=8,0,8-$I22),$I23)
  )))</f>
        <v/>
      </c>
      <c r="W23" s="351">
        <f>MAX(0,V23-U23)</f>
        <v/>
      </c>
      <c r="X23" s="351">
        <f>IF(C23="","",C23-WEEKDAY(C23,1)+1)</f>
        <v/>
      </c>
      <c r="Y23" s="351">
        <f>SUMPRODUCT(($X$14:$X22=X23)*(($V$14:$V22)+($O$14:$O22)))+IF(X23=X14,$L$11,0)</f>
        <v/>
      </c>
      <c r="Z23" s="351" t="n"/>
      <c r="AA23" s="351" t="n"/>
      <c r="AB23" s="351" t="n"/>
      <c r="AC23" s="351" t="n"/>
      <c r="AD23" s="351" t="n"/>
      <c r="AE23" s="351" t="n"/>
      <c r="AF23" s="351" t="n"/>
    </row>
    <row r="24" ht="24" customHeight="1" s="348" thickBot="1">
      <c r="A24" s="154" t="inlineStr">
        <is>
          <t>On Day</t>
        </is>
      </c>
      <c r="B24" s="273" t="n"/>
      <c r="C24" s="90">
        <f>C22+1</f>
        <v/>
      </c>
      <c r="D24" s="8" t="n"/>
      <c r="E24" s="155">
        <f>IF(D24="", "",
 IF(D24=TIME(0,0,0), 0,
 IF(AND(D24&gt;=TIME(0,0,1), D24&lt;=TIME(2,0,0)), TIME(7,0,0),
 IF(AND(D24&gt;=TIME(6,0,0), D24&lt;=TIME(8,0,0)), TIME(12,0,0),
 IF(AND(D24&gt;TIME(8,0,0), D24&lt;=TIME(13,59,0)), TIME(15,0,0),
 IF(AND(D24&gt;=TIME(14,0,0), D24&lt;=TIME(17,59,0)), TIME(21,0,0),
 IF(AND(D24&gt;=TIME(18,0,0), D24&lt;=TIME(21,59,0)), TIME(0,0,0),
 IF(AND(D24&gt;=TIME(22,0,0), D24&lt;=TIME(23,59,59)), TIME(7,0,0), ""))))))))</f>
        <v/>
      </c>
      <c r="F24" s="156" t="n"/>
      <c r="G24" s="155">
        <f>IF(AND(D24&gt;=TIME(6,0,0),D24&lt;=TIME(8,0,0)),E24,"")</f>
        <v/>
      </c>
      <c r="H24" s="8" t="n"/>
      <c r="I24" s="30">
        <f>ROUND(IF(OR(D24="",E24="",E24=0),0,IF(H24="",MOD(E24-D24,1)*24,MOD(H24-D24,1)*24)),2)</f>
        <v/>
      </c>
      <c r="J24" s="157" t="n"/>
      <c r="K24" s="274" t="n"/>
      <c r="L24" s="271" t="n"/>
      <c r="M24" s="275">
        <f>MAX(0,V24-W24)</f>
        <v/>
      </c>
      <c r="N24" s="9">
        <f>(IF(OR($C24="",$D24=""),0,
 IF(OR($A24="Holiday",$A25="Holiday"),
    IF(ISNUMBER(MATCH(TRIM($B24),{"Phagwah","Good Friday","Easter Monday","Labour Day","Christmas","Eid ul Azha","Romans-2","Globe-12","Neptune P1"},0)),0,$I24),
 IF(AND(NOT(OR($A24="Annual Leave",$A25="Annual Leave")),$A24="Off day"),$I24,
  MAX(0,$I24-$V24)
  ))))+W24</f>
        <v/>
      </c>
      <c r="O24" s="9">
        <f>IF(AND(OR($A24="Holiday",$A25="Holiday"),
        ISNUMBER(MATCH(TRIM($B24),{"Phagwah","Good Friday","Easter Monday","Labour Day","Christmas","Eid ul Azha","Romans-2","Globe-12","Neptune P1"},0))),
   $I24,0)</f>
        <v/>
      </c>
      <c r="P24" s="9">
        <f>IF(OR($O$7="Canteen",$O$7="Head Office"),0,IF($I24&lt;=0,0,IF(OR(OR(TRIM($J24)="Hebrews",TRIM($J24)="Romans",TRIM($J24)="Romans-2",TRIM($J24)="Globe",TRIM($J24)="Globe-12",TRIM($J24)="Neptune P1"),AND($I25&gt;0,OR(TRIM($J25)="Hebrews",TRIM($J25)="Romans",TRIM($J25)="Romans-2",TRIM($J25)="Globe",TRIM($J25)="Globe-12",TRIM($J25)="Neptune P1"))),1,0)))</f>
        <v/>
      </c>
      <c r="Q24" s="10" t="n"/>
      <c r="R24" s="9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IF($I24&gt;0,1,0),
      0
   ),
0))</f>
        <v/>
      </c>
      <c r="S24" s="9">
        <f>IF(OR($A24="Annual Leave",$A25="Annual Leave"),IF($A24="Annual Leave",8,0),0)</f>
        <v/>
      </c>
      <c r="T24" s="91" t="n"/>
      <c r="U24" s="144">
        <f>MAX(0,40-Y24)</f>
        <v/>
      </c>
      <c r="V24" s="351">
        <f>IF(OR($C24="",$D24=""),0,
 IF(OR($A24="Holiday",$A25="Holiday"),0,
 IF(AND(NOT(OR($A24="Annual Leave",$A25="Annual Leave")),$A24="Off day"),0,
  IF($I24+$I25&gt;=8,IF($I24&gt;=8,8,$I24),$I24)
  )))</f>
        <v/>
      </c>
      <c r="W24" s="351">
        <f>MAX(0,V24-U24)</f>
        <v/>
      </c>
      <c r="X24" s="351">
        <f>IF(C24="","",C24-WEEKDAY(C24,1)+1)</f>
        <v/>
      </c>
      <c r="Y24" s="351">
        <f>SUMPRODUCT(($X$14:$X23=X24)*(($V$14:$V23)+($O$14:$O23)))+IF(X24=X14,$L$11,0)</f>
        <v/>
      </c>
      <c r="Z24" s="351" t="n"/>
      <c r="AA24" s="351" t="n"/>
      <c r="AB24" s="351" t="n"/>
      <c r="AC24" s="351" t="n"/>
      <c r="AD24" s="351" t="n"/>
      <c r="AE24" s="351" t="n"/>
      <c r="AF24" s="351" t="n"/>
    </row>
    <row r="25" ht="24" customHeight="1" s="348" thickBot="1">
      <c r="A25" s="154" t="inlineStr">
        <is>
          <t>On Day</t>
        </is>
      </c>
      <c r="B25" s="273" t="n"/>
      <c r="C25" s="90">
        <f>C24</f>
        <v/>
      </c>
      <c r="D25" s="276" t="n"/>
      <c r="E25" s="277">
        <f>IF(D25="", "",
 IF(D25=TIME(0,0,0), 0,
 IF(AND(D25&gt;=TIME(0,0,1), D25&lt;=TIME(2,0,0)), TIME(7,0,0),
 IF(AND(D25&gt;=TIME(6,0,0), D25&lt;=TIME(8,0,0)), TIME(12,0,0),
 IF(AND(D25&gt;TIME(8,0,0), D25&lt;=TIME(13,59,0)), TIME(15,0,0),
 IF(AND(D25&gt;=TIME(14,0,0), D25&lt;=TIME(17,59,0)), TIME(21,0,0),
 IF(AND(D25&gt;=TIME(18,0,0), D25&lt;=TIME(21,59,0)), TIME(0,0,0),
 IF(AND(D25&gt;=TIME(22,0,0), D25&lt;=TIME(23,59,59)), TIME(7,0,0), ""))))))))</f>
        <v/>
      </c>
      <c r="F25" s="156" t="n"/>
      <c r="G25" s="277">
        <f>IF(AND(D25&gt;=TIME(6,0,0),D25&lt;=TIME(8,0,0)),E25,"")</f>
        <v/>
      </c>
      <c r="H25" s="276" t="n"/>
      <c r="I25" s="30">
        <f>ROUND(IF(OR(D25="",E25="",E25=0),0,IF(H25="",MOD(E25-D25,1)*24,MOD(H25-D25,1)*24)),2)</f>
        <v/>
      </c>
      <c r="J25" s="158" t="n"/>
      <c r="K25" s="274" t="n"/>
      <c r="L25" s="271" t="n"/>
      <c r="M25" s="275">
        <f>MAX(0,V25-W25)</f>
        <v/>
      </c>
      <c r="N25" s="278">
        <f>(IF(OR($C25="",$D25=""),0,
 IF(OR($A24="Holiday",$A25="Holiday"),
    IF(ISNUMBER(MATCH(TRIM($B25),{"Phagwah","Good Friday","Easter Monday","Labour Day","Christmas","Eid ul Azha","Romans-2","Globe-12","Neptune P1"},0)),0,$I25),
 IF(AND(NOT(OR($A24="Annual Leave",$A25="Annual Leave")),$A25="Off day"),$I25,
  MAX(0,$I25-$V25)
  ))))+W25</f>
        <v/>
      </c>
      <c r="O25" s="278">
        <f>IF(AND(OR($A24="Holiday",$A25="Holiday"),
        ISNUMBER(MATCH(TRIM($B25),{"Phagwah","Good Friday","Easter Monday","Labour Day","Christmas","Eid ul Azha","Romans-2","Globe-12","Neptune P1"},0))),
   $I25,0)</f>
        <v/>
      </c>
      <c r="P25" s="278">
        <f>IF(OR($O$7="Canteen",$O$7="Head Office"),0,IF($I25&lt;=0,0,IF(AND($I24&lt;=0,OR(TRIM($J25)="Hebrews",TRIM($J25)="Romans",TRIM($J25)="Romans-2",TRIM($J25)="Globe",TRIM($J25)="Globe-12",TRIM($J25)="Neptune P1")),1,0)))</f>
        <v/>
      </c>
      <c r="Q25" s="279" t="n"/>
      <c r="R25" s="278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IF(AND($I24=0,$I25&gt;0),1,0),
      0
   ),
0))</f>
        <v/>
      </c>
      <c r="S25" s="278">
        <f>IF(OR($A24="Annual Leave",$A25="Annual Leave"),IF(AND($A24&lt;&gt;"Annual Leave",$A25="Annual Leave"),8,0),0)</f>
        <v/>
      </c>
      <c r="T25" s="280" t="n"/>
      <c r="U25" s="144">
        <f>MAX(0,40-Y25)</f>
        <v/>
      </c>
      <c r="V25" s="351">
        <f>IF(OR($C25="",$D25=""),0,
 IF(OR($A24="Holiday",$A25="Holiday"),0,
 IF(AND(NOT(OR($A24="Annual Leave",$A25="Annual Leave")),$A25="Off day"),0,
  IF($I24+$I25&gt;=8,IF($I24&gt;=8,0,8-$I24),$I25)
  )))</f>
        <v/>
      </c>
      <c r="W25" s="351">
        <f>MAX(0,V25-U25)</f>
        <v/>
      </c>
      <c r="X25" s="351">
        <f>IF(C25="","",C25-WEEKDAY(C25,1)+1)</f>
        <v/>
      </c>
      <c r="Y25" s="351">
        <f>SUMPRODUCT(($X$14:$X24=X25)*(($V$14:$V24)+($O$14:$O24)))+IF(X25=X14,$L$11,0)</f>
        <v/>
      </c>
      <c r="Z25" s="351" t="n"/>
      <c r="AA25" s="351" t="n"/>
      <c r="AB25" s="351" t="n"/>
      <c r="AC25" s="351" t="n"/>
      <c r="AD25" s="351" t="n"/>
      <c r="AE25" s="351" t="n"/>
      <c r="AF25" s="351" t="n"/>
    </row>
    <row r="26" ht="24" customHeight="1" s="348" thickBot="1">
      <c r="A26" s="159" t="inlineStr">
        <is>
          <t>On Day</t>
        </is>
      </c>
      <c r="B26" s="281" t="n"/>
      <c r="C26" s="92">
        <f>C24+1</f>
        <v/>
      </c>
      <c r="D26" s="31" t="n"/>
      <c r="E26" s="160">
        <f>IF(D26="", "",
 IF(D26=TIME(0,0,0), 0,
 IF(AND(D26&gt;=TIME(0,0,1), D26&lt;=TIME(2,0,0)), TIME(7,0,0),
 IF(AND(D26&gt;=TIME(6,0,0), D26&lt;=TIME(8,0,0)), TIME(12,0,0),
 IF(AND(D26&gt;TIME(8,0,0), D26&lt;=TIME(13,59,0)), TIME(15,0,0),
 IF(AND(D26&gt;=TIME(14,0,0), D26&lt;=TIME(17,59,0)), TIME(21,0,0),
 IF(AND(D26&gt;=TIME(18,0,0), D26&lt;=TIME(21,59,0)), TIME(0,0,0),
 IF(AND(D26&gt;=TIME(22,0,0), D26&lt;=TIME(23,59,59)), TIME(7,0,0), ""))))))))</f>
        <v/>
      </c>
      <c r="F26" s="161" t="n"/>
      <c r="G26" s="160">
        <f>IF(AND(D26&gt;=TIME(6,0,0),D26&lt;=TIME(8,0,0)),E26,"")</f>
        <v/>
      </c>
      <c r="H26" s="31" t="n"/>
      <c r="I26" s="32">
        <f>ROUND(IF(OR(D26="",E26="",E26=0),0,IF(H26="",MOD(E26-D26,1)*24,MOD(H26-D26,1)*24)),2)</f>
        <v/>
      </c>
      <c r="J26" s="162" t="n"/>
      <c r="K26" s="282" t="n"/>
      <c r="L26" s="271" t="n"/>
      <c r="M26" s="283">
        <f>MAX(0,V26-W26)</f>
        <v/>
      </c>
      <c r="N26" s="33">
        <f>(IF(OR($C26="",$D26=""),0,
 IF(OR($A26="Holiday",$A27="Holiday"),
    IF(ISNUMBER(MATCH(TRIM($B26),{"Phagwah","Good Friday","Easter Monday","Labour Day","Christmas","Eid ul Azha","Romans-2","Globe-12","Neptune P1"},0)),0,$I26),
 IF(AND(NOT(OR($A26="Annual Leave",$A27="Annual Leave")),$A26="Off day"),$I26,
  MAX(0,$I26-$V26)
  ))))+W26</f>
        <v/>
      </c>
      <c r="O26" s="33">
        <f>IF(AND(OR($A26="Holiday",$A27="Holiday"),
        ISNUMBER(MATCH(TRIM($B26),{"Phagwah","Good Friday","Easter Monday","Labour Day","Christmas","Eid ul Azha","Romans-2","Globe-12","Neptune P1"},0))),
   $I26,0)</f>
        <v/>
      </c>
      <c r="P26" s="33">
        <f>IF(OR($O$7="Canteen",$O$7="Head Office"),0,IF($I26&lt;=0,0,IF(OR(OR(TRIM($J26)="Hebrews",TRIM($J26)="Romans",TRIM($J26)="Romans-2",TRIM($J26)="Globe",TRIM($J26)="Globe-12",TRIM($J26)="Neptune P1"),AND($I27&gt;0,OR(TRIM($J27)="Hebrews",TRIM($J27)="Romans",TRIM($J27)="Romans-2",TRIM($J27)="Globe",TRIM($J27)="Globe-12",TRIM($J27)="Neptune P1"))),1,0)))</f>
        <v/>
      </c>
      <c r="Q26" s="34" t="n"/>
      <c r="R26" s="33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IF($I26&gt;0,1,0),
      0
   ),
0))</f>
        <v/>
      </c>
      <c r="S26" s="33">
        <f>IF(OR($A26="Annual Leave",$A27="Annual Leave"),IF($A26="Annual Leave",8,0),0)</f>
        <v/>
      </c>
      <c r="T26" s="35" t="n"/>
      <c r="U26" s="144">
        <f>MAX(0,40-Y26)</f>
        <v/>
      </c>
      <c r="V26" s="351">
        <f>IF(OR($C26="",$D26=""),0,
 IF(OR($A26="Holiday",$A27="Holiday"),0,
 IF(AND(NOT(OR($A26="Annual Leave",$A27="Annual Leave")),$A26="Off day"),0,
  IF($I26+$I27&gt;=8,IF($I26&gt;=8,8,$I26),$I26)
  )))</f>
        <v/>
      </c>
      <c r="W26" s="351">
        <f>MAX(0,V26-U26)</f>
        <v/>
      </c>
      <c r="X26" s="351">
        <f>IF(C26="","",C26-WEEKDAY(C26,1)+1)</f>
        <v/>
      </c>
      <c r="Y26" s="351">
        <f>SUMPRODUCT(($X$14:$X25=X26)*(($V$14:$V25)+($O$14:$O25)))+IF(X26=X14,$L$11,0)</f>
        <v/>
      </c>
      <c r="Z26" s="351" t="n"/>
      <c r="AA26" s="351" t="n"/>
      <c r="AB26" s="351" t="n"/>
      <c r="AC26" s="351" t="n"/>
      <c r="AD26" s="351" t="n"/>
      <c r="AE26" s="351" t="n"/>
      <c r="AF26" s="351" t="n"/>
    </row>
    <row r="27" ht="24" customHeight="1" s="348" thickBot="1">
      <c r="A27" s="159" t="inlineStr">
        <is>
          <t>On Day</t>
        </is>
      </c>
      <c r="B27" s="281" t="n"/>
      <c r="C27" s="93">
        <f>C26</f>
        <v/>
      </c>
      <c r="D27" s="36" t="n"/>
      <c r="E27" s="163">
        <f>IF(D27="", "",
 IF(D27=TIME(0,0,0), 0,
 IF(AND(D27&gt;=TIME(0,0,1), D27&lt;=TIME(2,0,0)), TIME(7,0,0),
 IF(AND(D27&gt;=TIME(6,0,0), D27&lt;=TIME(8,0,0)), TIME(12,0,0),
 IF(AND(D27&gt;TIME(8,0,0), D27&lt;=TIME(13,59,0)), TIME(15,0,0),
 IF(AND(D27&gt;=TIME(14,0,0), D27&lt;=TIME(17,59,0)), TIME(21,0,0),
 IF(AND(D27&gt;=TIME(18,0,0), D27&lt;=TIME(21,59,0)), TIME(0,0,0),
 IF(AND(D27&gt;=TIME(22,0,0), D27&lt;=TIME(23,59,59)), TIME(7,0,0), ""))))))))</f>
        <v/>
      </c>
      <c r="F27" s="164" t="n"/>
      <c r="G27" s="163">
        <f>IF(AND(D27&gt;=TIME(6,0,0),D27&lt;=TIME(8,0,0)),E27,"")</f>
        <v/>
      </c>
      <c r="H27" s="36" t="n"/>
      <c r="I27" s="37">
        <f>ROUND(IF(OR(D27="",E27="",E27=0),0,IF(H27="",MOD(E27-D27,1)*24,MOD(H27-D27,1)*24)),2)</f>
        <v/>
      </c>
      <c r="J27" s="162" t="n"/>
      <c r="K27" s="282" t="n"/>
      <c r="L27" s="271" t="n"/>
      <c r="M27" s="283">
        <f>MAX(0,V27-W27)</f>
        <v/>
      </c>
      <c r="N27" s="38">
        <f>(IF(OR($C27="",$D27=""),0,
 IF(OR($A26="Holiday",$A27="Holiday"),
    IF(ISNUMBER(MATCH(TRIM($B27),{"Phagwah","Good Friday","Easter Monday","Labour Day","Christmas","Eid ul Azha","Romans-2","Globe-12","Neptune P1"},0)),0,$I27),
 IF(AND(NOT(OR($A26="Annual Leave",$A27="Annual Leave")),$A27="Off day"),$I27,
  MAX(0,$I27-$V27)
  ))))+W27</f>
        <v/>
      </c>
      <c r="O27" s="38">
        <f>IF(AND(OR($A26="Holiday",$A27="Holiday"),
        ISNUMBER(MATCH(TRIM($B27),{"Phagwah","Good Friday","Easter Monday","Labour Day","Christmas","Eid ul Azha","Romans-2","Globe-12","Neptune P1"},0))),
   $I27,0)</f>
        <v/>
      </c>
      <c r="P27" s="38">
        <f>IF(OR($O$7="Canteen",$O$7="Head Office"),0,IF($I27&lt;=0,0,IF(AND($I26&lt;=0,OR(TRIM($J27)="Hebrews",TRIM($J27)="Romans",TRIM($J27)="Romans-2",TRIM($J27)="Globe",TRIM($J27)="Globe-12",TRIM($J27)="Neptune P1")),1,0)))</f>
        <v/>
      </c>
      <c r="Q27" s="39" t="n"/>
      <c r="R27" s="38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IF(AND($I26=0,$I27&gt;0),1,0),
      0
   ),
0))</f>
        <v/>
      </c>
      <c r="S27" s="38">
        <f>IF(OR($A26="Annual Leave",$A27="Annual Leave"),IF(AND($A26&lt;&gt;"Annual Leave",$A27="Annual Leave"),8,0),0)</f>
        <v/>
      </c>
      <c r="T27" s="40" t="n"/>
      <c r="U27" s="144">
        <f>MAX(0,40-Y27)</f>
        <v/>
      </c>
      <c r="V27" s="351">
        <f>IF(OR($C27="",$D27=""),0,
 IF(OR($A26="Holiday",$A27="Holiday"),0,
 IF(AND(NOT(OR($A26="Annual Leave",$A27="Annual Leave")),$A27="Off day"),0,
  IF($I26+$I27&gt;=8,IF($I26&gt;=8,0,8-$I26),$I27)
  )))</f>
        <v/>
      </c>
      <c r="W27" s="351">
        <f>MAX(0,V27-U27)</f>
        <v/>
      </c>
      <c r="X27" s="351">
        <f>IF(C27="","",C27-WEEKDAY(C27,1)+1)</f>
        <v/>
      </c>
      <c r="Y27" s="351">
        <f>SUMPRODUCT(($X$14:$X26=X27)*(($V$14:$V26)+($O$14:$O26)))+IF(X27=X14,$L$11,0)</f>
        <v/>
      </c>
      <c r="Z27" s="351" t="n"/>
      <c r="AA27" s="351" t="n"/>
      <c r="AB27" s="351" t="n"/>
      <c r="AC27" s="351" t="n"/>
      <c r="AD27" s="351" t="n"/>
      <c r="AE27" s="351" t="n"/>
      <c r="AF27" s="351" t="n"/>
    </row>
    <row r="28" ht="24" customHeight="1" s="348" thickBot="1">
      <c r="A28" s="176" t="n"/>
      <c r="B28" s="176" t="n"/>
      <c r="C28" s="145" t="n"/>
      <c r="D28" s="6" t="n"/>
      <c r="E28" s="14" t="n"/>
      <c r="F28" s="6" t="n"/>
      <c r="G28" s="6" t="n"/>
      <c r="H28" s="336" t="n"/>
      <c r="I28" s="351" t="n"/>
      <c r="J28" s="336" t="n"/>
      <c r="K28" s="336" t="n"/>
      <c r="L28" s="336" t="n"/>
      <c r="M28" s="99">
        <f>MAX(0,V28-W28)</f>
        <v/>
      </c>
      <c r="N28" s="99">
        <f>(IF(OR($C28="",$D28=""),0,
 IF(OR($A28="Holiday",$A29="Holiday"),
    IF(ISNUMBER(MATCH(TRIM($B28),{"Phagwah","Good Friday","Easter Monday","Labour Day","Christmas","Eid ul Azha","Romans-2","Globe-12","Neptune P1"},0)),0,$I28),
 IF(AND(NOT(OR($A28="Annual Leave",$A29="Annual Leave")),$A28="Off day"),$I28,
  MAX(0,$I28-$V28)
  ))))+W28</f>
        <v/>
      </c>
      <c r="O28" s="99">
        <f>IF(AND(OR($A28="Holiday",$A29="Holiday"),
        ISNUMBER(MATCH(TRIM($B28),{"Phagwah","Good Friday","Easter Monday","Labour Day","Christmas","Eid ul Azha","Romans-2","Globe-12","Neptune P1"},0))),
   $I28,0)</f>
        <v/>
      </c>
      <c r="P28" s="99">
        <f>IF(OR($O$7="Canteen",$O$7="Head Office"),0,IF($I28&lt;=0,0,IF(OR(OR(TRIM($J28)="Hebrews",TRIM($J28)="Romans",TRIM($J28)="Romans-2",TRIM($J28)="Globe",TRIM($J28)="Globe-12",TRIM($J28)="Neptune P1"),AND($I29&gt;0,OR(TRIM($J29)="Hebrews",TRIM($J29)="Romans",TRIM($J29)="Romans-2",TRIM($J29)="Globe",TRIM($J29)="Globe-12",TRIM($J29)="Neptune P1"))),1,0)))</f>
        <v/>
      </c>
      <c r="Q28" s="178" t="n"/>
      <c r="R28" s="15" t="n"/>
      <c r="S28" s="99">
        <f>IF(OR($A28="Annual Leave",$A29="Annual Leave"),IF($A28="Annual Leave",8,0),0)</f>
        <v/>
      </c>
      <c r="T28" s="100">
        <f>SUM(T14:T27)</f>
        <v/>
      </c>
      <c r="U28" s="144">
        <f>MAX(0,40-Y28)</f>
        <v/>
      </c>
      <c r="V28" s="351">
        <f>IF(OR($C28="",$D28=""),0,
 IF(OR($A28="Holiday",$A29="Holiday"),0,
 IF(AND(NOT(OR($A28="Annual Leave",$A29="Annual Leave")),$A28="Off day"),0,
  IF($I28+$I29&gt;=8,IF($I28&gt;=8,8,$I28),$I28)
  )))</f>
        <v/>
      </c>
      <c r="W28" s="351">
        <f>MAX(0,V28-U28)</f>
        <v/>
      </c>
      <c r="X28" s="351">
        <f>IF(C28="","",C28-WEEKDAY(C28,1)+1)</f>
        <v/>
      </c>
      <c r="Y28" s="351">
        <f>SUMPRODUCT(($X$14:$X27=X28)*(($V$14:$V27)+($O$14:$O27)))+IF(X28=X14,$L$11,0)</f>
        <v/>
      </c>
      <c r="Z28" s="351" t="n"/>
      <c r="AA28" s="351" t="n"/>
      <c r="AB28" s="351" t="n"/>
      <c r="AC28" s="351" t="n"/>
      <c r="AD28" s="351" t="n"/>
      <c r="AE28" s="351" t="n"/>
      <c r="AF28" s="351" t="n"/>
    </row>
    <row r="29" hidden="1" ht="15.75" customHeight="1" s="348" thickBot="1">
      <c r="A29" s="179" t="n"/>
      <c r="B29" s="176" t="n"/>
      <c r="C29" s="145" t="n"/>
      <c r="D29" s="6" t="n"/>
      <c r="E29" s="295">
        <f>IF(D29="", "",
 IF(D29=TIME(0,0,0), 0,
 IF(AND(D29&gt;=TIME(0,0,1), D29&lt;=TIME(2,0,0)), TIME(7,0,0),
 IF(AND(D29&gt;=TIME(6,0,0), D29&lt;=TIME(8,0,0)), TIME(12,0,0),
 IF(AND(D29&gt;TIME(8,0,0), D29&lt;=TIME(13,59,0)), TIME(15,0,0),
 IF(AND(D29&gt;=TIME(14,0,0), D29&lt;=TIME(17,59,0)), TIME(21,0,0),
 IF(AND(D29&gt;=TIME(18,0,0), D29&lt;=TIME(21,59,0)), TIME(0,0,0),
 IF(AND(D29&gt;=TIME(22,0,0), D29&lt;=TIME(23,59,59)), TIME(7,0,0), ""))))))))</f>
        <v/>
      </c>
      <c r="F29" s="6" t="n"/>
      <c r="G29" s="6" t="n"/>
      <c r="H29" s="6" t="n"/>
      <c r="I29" s="6" t="n"/>
      <c r="J29" s="6" t="n"/>
      <c r="K29" s="6" t="n"/>
      <c r="L29" s="6" t="n"/>
      <c r="M29" s="4">
        <f>MAX(0,V29-W29)</f>
        <v/>
      </c>
      <c r="N29" s="4">
        <f>(IF(OR($C29="",$D29=""),0,
 IF(OR($A28="Holiday",$A29="Holiday"),
    IF(ISNUMBER(MATCH(TRIM($B29),{"Phagwah","Good Friday","Easter Monday","Labour Day","Christmas","Eid ul Azha","Romans-2","Globe-12","Neptune P1"},0)),0,$I29),
 IF(AND(NOT(OR($A28="Annual Leave",$A29="Annual Leave")),$A29="Off day"),$I29,
  MAX(0,$I29-$V29)
  ))))+W29</f>
        <v/>
      </c>
      <c r="O29" s="4">
        <f>IF(AND(OR($A28="Holiday",$A29="Holiday"),
        ISNUMBER(MATCH(TRIM($B29),{"Phagwah","Good Friday","Easter Monday","Labour Day","Christmas","Eid ul Azha","Romans-2","Globe-12","Neptune P1"},0))),
   $I29,0)</f>
        <v/>
      </c>
      <c r="P29" s="4">
        <f>IF(OR($O$7="Canteen",$O$7="Head Office"),0,IF($I29&lt;=0,0,IF(AND($I28&lt;=0,OR(TRIM($J29)="Hebrews",TRIM($J29)="Romans",TRIM($J29)="Romans-2",TRIM($J29)="Globe",TRIM($J29)="Globe-12",TRIM($J29)="Neptune P1")),1,0)))</f>
        <v/>
      </c>
      <c r="Q29" s="6" t="n"/>
      <c r="R29" s="296">
        <f>IF(OR($O$7="Canteen",$O$7="Head Office"),0,IF(
  AND(
    SUMIFS(I:I, C:C, C29) &gt;= 8,
    COUNTIFS(C$14:C29, C29)=1,
    OR(
      TEXT(D29,"hh:mm:ss")="07:00:00",
      TEXT(D29,"hh:mm:ss")="15:00:00",
      TEXT(D29,"hh:mm:ss")="23:00:00",
      TEXT(D30,"hh:mm:ss")="07:00:00",
      TEXT(D30,"hh:mm:ss")="15:00:00",
      TEXT(D30,"hh:mm:ss")="23:00:00"
    )
  ),
  1,
  0
))</f>
        <v/>
      </c>
      <c r="S29" s="4">
        <f>IF(OR($A28="Annual Leave",$A29="Annual Leave"),IF(AND($A28&lt;&gt;"Annual Leave",$A29="Annual Leave"),8,0),0)</f>
        <v/>
      </c>
      <c r="T29" s="146" t="n"/>
      <c r="U29" s="351">
        <f>MAX(0,40-Y29)</f>
        <v/>
      </c>
      <c r="V29" s="351">
        <f>IF(OR($C29="",$D29=""),0,
 IF(OR($A28="Holiday",$A29="Holiday"),0,
 IF(AND(NOT(OR($A28="Annual Leave",$A29="Annual Leave")),$A29="Off day"),0,
  IF($I28+$I29&gt;=8,IF($I28&gt;=8,0,8-$I28),$I29)
  )))</f>
        <v/>
      </c>
      <c r="W29" s="351">
        <f>MAX(0,V29-U29)</f>
        <v/>
      </c>
      <c r="X29" s="351">
        <f>IF(C29="","",C29-WEEKDAY(C29,1)+1)</f>
        <v/>
      </c>
      <c r="Y29" s="351">
        <f>SUMPRODUCT(($X$14:$X28=X29)*(($V$14:$V28)+($O$14:$O28)))+IF(X29=X14,$L$11,0)</f>
        <v/>
      </c>
      <c r="Z29" s="351" t="n"/>
      <c r="AA29" s="351" t="n"/>
      <c r="AB29" s="351" t="n"/>
      <c r="AC29" s="351" t="n"/>
      <c r="AD29" s="351" t="n"/>
      <c r="AE29" s="351" t="n"/>
      <c r="AF29" s="351" t="n"/>
    </row>
    <row r="30" ht="24" customHeight="1" s="348" thickBot="1">
      <c r="A30" s="147" t="inlineStr">
        <is>
          <t>On Day</t>
        </is>
      </c>
      <c r="B30" s="180" t="n"/>
      <c r="C30" s="88">
        <f>C27+1</f>
        <v/>
      </c>
      <c r="D30" s="54" t="n"/>
      <c r="E30" s="148">
        <f>IF(D30="", "",
 IF(D30=TIME(0,0,0), 0,
 IF(AND(D30&gt;=TIME(0,0,1), D30&lt;=TIME(2,0,0)), TIME(7,0,0),
 IF(AND(D30&gt;=TIME(6,0,0), D30&lt;=TIME(8,0,0)), TIME(12,0,0),
 IF(AND(D30&gt;TIME(8,0,0), D30&lt;=TIME(13,59,0)), TIME(15,0,0),
 IF(AND(D30&gt;=TIME(14,0,0), D30&lt;=TIME(17,59,0)), TIME(21,0,0),
 IF(AND(D30&gt;=TIME(18,0,0), D30&lt;=TIME(21,59,0)), TIME(0,0,0),
 IF(AND(D30&gt;=TIME(22,0,0), D30&lt;=TIME(23,59,59)), TIME(7,0,0), ""))))))))</f>
        <v/>
      </c>
      <c r="F30" s="149" t="n"/>
      <c r="G30" s="148">
        <f>IF(AND(D30&gt;=TIME(6,0,0),D30&lt;=TIME(8,0,0)),E30,"")</f>
        <v/>
      </c>
      <c r="H30" s="54" t="n"/>
      <c r="I30" s="55">
        <f>ROUND(IF(OR(D30="",E30="",E30=0),0,IF(H30="",MOD(E30-D30,1)*24,MOD(H30-D30,1)*24)),2)</f>
        <v/>
      </c>
      <c r="J30" s="150" t="n"/>
      <c r="K30" s="270" t="n"/>
      <c r="L30" s="181" t="n"/>
      <c r="M30" s="272">
        <f>MAX(0,V30-W30)</f>
        <v/>
      </c>
      <c r="N30" s="56">
        <f>(IF(OR($C30="",$D30=""),0,
 IF(OR($A30="Holiday",$A31="Holiday"),
    IF(ISNUMBER(MATCH(TRIM($B30),{"Phagwah","Good Friday","Easter Monday","Labour Day","Christmas","Eid ul Azha","Romans-2","Globe-12","Neptune P1"},0)),0,$I30),
 IF(AND(NOT(OR($A30="Annual Leave",$A31="Annual Leave")),$A30="Off day"),$I30,
  MAX(0,$I30-$V30)
  ))))+W30</f>
        <v/>
      </c>
      <c r="O30" s="56">
        <f>IF(AND(OR($A30="Holiday",$A31="Holiday"),
        ISNUMBER(MATCH(TRIM($B30),{"Phagwah","Good Friday","Easter Monday","Labour Day","Christmas","Eid ul Azha","Romans-2","Globe-12","Neptune P1"},0))),
   $I30,0)</f>
        <v/>
      </c>
      <c r="P30" s="56">
        <f>IF(OR($O$7="Canteen",$O$7="Head Office"),0,IF($I30&lt;=0,0,IF(OR(OR(TRIM($J30)="Hebrews",TRIM($J30)="Romans",TRIM($J30)="Romans-2",TRIM($J30)="Globe",TRIM($J30)="Globe-12",TRIM($J30)="Neptune P1"),AND($I31&gt;0,OR(TRIM($J31)="Hebrews",TRIM($J31)="Romans",TRIM($J31)="Romans-2",TRIM($J31)="Globe",TRIM($J31)="Globe-12",TRIM($J31)="Neptune P1"))),1,0)))</f>
        <v/>
      </c>
      <c r="Q30" s="57" t="n"/>
      <c r="R30" s="56">
        <f>IF(OR($O$7="Canteen",$O$7="Head Office"),0,IF(
  AND(
    SUMIFS(I:I, C:C, C30) &gt;= 8,
    COUNTIFS(C$14:C30, C30)=1,
    OR(
      TEXT(D30,"hh:mm:ss")="07:00:00",
      TEXT(D30,"hh:mm:ss")="15:00:00",
      TEXT(D30,"hh:mm:ss")="23:00:00",
      TEXT(D31,"hh:mm:ss")="07:00:00",
      TEXT(D31,"hh:mm:ss")="15:00:00",
      TEXT(D31,"hh:mm:ss")="23:00:00"
    )
  ),
  1,
  0
))</f>
        <v/>
      </c>
      <c r="S30" s="56">
        <f>IF(OR($A30="Annual Leave",$A31="Annual Leave"),IF($A30="Annual Leave",8,0),0)</f>
        <v/>
      </c>
      <c r="T30" s="58" t="n"/>
      <c r="U30" s="144">
        <f>MAX(0,40-Y30)</f>
        <v/>
      </c>
      <c r="V30" s="151">
        <f>IF(OR($C30="",$D30=""),0,
 IF(OR($A30="Holiday",$A31="Holiday"),0,
 IF(AND(NOT(OR($A30="Annual Leave",$A31="Annual Leave")),$A30="Off day"),0,
  IF($I30+$I31&gt;=8,IF($I30&gt;=8,8,$I30),$I30)
  )))</f>
        <v/>
      </c>
      <c r="W30" s="151">
        <f>MAX(0,V30-U30)</f>
        <v/>
      </c>
      <c r="X30" s="151">
        <f>IF(C30="","",C30-WEEKDAY(C30,1)+1)</f>
        <v/>
      </c>
      <c r="Y30" s="151">
        <f>SUMPRODUCT(($X$14:$X29=X30)*(($V$14:$V29)+($O$14:$O29)))+IF(X30=X14,$L$11,0)</f>
        <v/>
      </c>
      <c r="Z30" s="151" t="n"/>
      <c r="AA30" s="151" t="n"/>
      <c r="AB30" s="151" t="n"/>
      <c r="AC30" s="351" t="n"/>
      <c r="AD30" s="351" t="n"/>
      <c r="AE30" s="351" t="n"/>
      <c r="AF30" s="351" t="n"/>
    </row>
    <row r="31" ht="24" customHeight="1" s="348" thickBot="1">
      <c r="A31" s="147" t="inlineStr">
        <is>
          <t>On Day</t>
        </is>
      </c>
      <c r="B31" s="182" t="n"/>
      <c r="C31" s="89">
        <f>C30</f>
        <v/>
      </c>
      <c r="D31" s="59" t="n"/>
      <c r="E31" s="152">
        <f>IF(D31="", "",
 IF(D31=TIME(0,0,0), 0,
 IF(AND(D31&gt;=TIME(0,0,1), D31&lt;=TIME(2,0,0)), TIME(7,0,0),
 IF(AND(D31&gt;=TIME(6,0,0), D31&lt;=TIME(8,0,0)), TIME(12,0,0),
 IF(AND(D31&gt;TIME(8,0,0), D31&lt;=TIME(13,59,0)), TIME(15,0,0),
 IF(AND(D31&gt;=TIME(14,0,0), D31&lt;=TIME(17,59,0)), TIME(21,0,0),
 IF(AND(D31&gt;=TIME(18,0,0), D31&lt;=TIME(21,59,0)), TIME(0,0,0),
 IF(AND(D31&gt;=TIME(22,0,0), D31&lt;=TIME(23,59,59)), TIME(7,0,0), ""))))))))</f>
        <v/>
      </c>
      <c r="F31" s="153" t="n"/>
      <c r="G31" s="152">
        <f>IF(AND(D31&gt;=TIME(6,0,0),D31&lt;=TIME(8,0,0)),E31,"")</f>
        <v/>
      </c>
      <c r="H31" s="59" t="n"/>
      <c r="I31" s="60">
        <f>ROUND(IF(OR(D31="",E31="",E31=0),0,IF(H31="",MOD(E31-D31,1)*24,MOD(H31-D31,1)*24)),2)</f>
        <v/>
      </c>
      <c r="J31" s="150" t="n"/>
      <c r="K31" s="270" t="n"/>
      <c r="L31" s="183" t="n"/>
      <c r="M31" s="272">
        <f>MAX(0,V31-W31)</f>
        <v/>
      </c>
      <c r="N31" s="61">
        <f>(IF(OR($C31="",$D31=""),0,
 IF(OR($A30="Holiday",$A31="Holiday"),
    IF(ISNUMBER(MATCH(TRIM($B31),{"Phagwah","Good Friday","Easter Monday","Labour Day","Christmas","Eid ul Azha","Romans-2","Globe-12","Neptune P1"},0)),0,$I31),
 IF(AND(NOT(OR($A30="Annual Leave",$A31="Annual Leave")),$A31="Off day"),$I31,
  MAX(0,$I31-$V31)
  ))))+W31</f>
        <v/>
      </c>
      <c r="O31" s="61">
        <f>IF(AND(OR($A30="Holiday",$A31="Holiday"),
        ISNUMBER(MATCH(TRIM($B31),{"Phagwah","Good Friday","Easter Monday","Labour Day","Christmas","Eid ul Azha","Romans-2","Globe-12","Neptune P1"},0))),
   $I31,0)</f>
        <v/>
      </c>
      <c r="P31" s="61">
        <f>IF(OR($O$7="Canteen",$O$7="Head Office"),0,IF($I31&lt;=0,0,IF(AND($I30&lt;=0,OR(TRIM($J31)="Hebrews",TRIM($J31)="Romans",TRIM($J31)="Romans-2",TRIM($J31)="Globe",TRIM($J31)="Globe-12",TRIM($J31)="Neptune P1")),1,0)))</f>
        <v/>
      </c>
      <c r="Q31" s="62" t="n"/>
      <c r="R31" s="61">
        <f>IF(OR($O$7="Canteen",$O$7="Head Office"),0,IF(
  AND(
    SUMIFS(I:I, C:C, C31) &gt;= 8,
    COUNTIFS(C$14:C31, C31)=1,
    OR(
      TEXT(D31,"hh:mm:ss")="07:00:00",
      TEXT(D31,"hh:mm:ss")="15:00:00",
      TEXT(D31,"hh:mm:ss")="23:00:00",
      TEXT(D32,"hh:mm:ss")="07:00:00",
      TEXT(D32,"hh:mm:ss")="15:00:00",
      TEXT(D32,"hh:mm:ss")="23:00:00"
    )
  ),
  1,
  0
))</f>
        <v/>
      </c>
      <c r="S31" s="61">
        <f>IF(OR($A30="Annual Leave",$A31="Annual Leave"),IF(AND($A30&lt;&gt;"Annual Leave",$A31="Annual Leave"),8,0),0)</f>
        <v/>
      </c>
      <c r="T31" s="63" t="n"/>
      <c r="U31" s="144">
        <f>MAX(0,40-Y31)</f>
        <v/>
      </c>
      <c r="V31" s="151">
        <f>IF(OR($C31="",$D31=""),0,
 IF(OR($A30="Holiday",$A31="Holiday"),0,
 IF(AND(NOT(OR($A30="Annual Leave",$A31="Annual Leave")),$A31="Off day"),0,
  IF($I30+$I31&gt;=8,IF($I30&gt;=8,0,8-$I30),$I31)
  )))</f>
        <v/>
      </c>
      <c r="W31" s="151">
        <f>MAX(0,V31-U31)</f>
        <v/>
      </c>
      <c r="X31" s="151">
        <f>IF(C31="","",C31-WEEKDAY(C31,1)+1)</f>
        <v/>
      </c>
      <c r="Y31" s="151">
        <f>SUMPRODUCT(($X$14:$X30=X31)*(($V$14:$V30)+($O$14:$O30)))+IF(X31=X14,$L$11,0)</f>
        <v/>
      </c>
      <c r="Z31" s="151" t="n"/>
      <c r="AA31" s="151" t="n"/>
      <c r="AB31" s="151" t="n"/>
      <c r="AC31" s="351" t="n"/>
      <c r="AD31" s="351" t="n"/>
      <c r="AE31" s="351" t="n"/>
      <c r="AF31" s="351" t="n"/>
    </row>
    <row r="32" ht="24" customHeight="1" s="348" thickBot="1">
      <c r="A32" s="184" t="inlineStr">
        <is>
          <t>On Day</t>
        </is>
      </c>
      <c r="B32" s="185" t="n"/>
      <c r="C32" s="101">
        <f>C30+1</f>
        <v/>
      </c>
      <c r="D32" s="11" t="n"/>
      <c r="E32" s="186">
        <f>IF(D32="", "",
 IF(D32=TIME(0,0,0), 0,
 IF(AND(D32&gt;=TIME(0,0,1), D32&lt;=TIME(2,0,0)), TIME(7,0,0),
 IF(AND(D32&gt;=TIME(6,0,0), D32&lt;=TIME(8,0,0)), TIME(12,0,0),
 IF(AND(D32&gt;TIME(8,0,0), D32&lt;=TIME(13,59,0)), TIME(15,0,0),
 IF(AND(D32&gt;=TIME(14,0,0), D32&lt;=TIME(17,59,0)), TIME(21,0,0),
 IF(AND(D32&gt;=TIME(18,0,0), D32&lt;=TIME(21,59,0)), TIME(0,0,0),
 IF(AND(D32&gt;=TIME(22,0,0), D32&lt;=TIME(23,59,59)), TIME(7,0,0), ""))))))))</f>
        <v/>
      </c>
      <c r="F32" s="187" t="n"/>
      <c r="G32" s="186">
        <f>IF(AND(D32&gt;=TIME(6,0,0),D32&lt;=TIME(8,0,0)),E32,"")</f>
        <v/>
      </c>
      <c r="H32" s="11" t="n"/>
      <c r="I32" s="87">
        <f>ROUND(IF(OR(D32="",E32="",E32=0),0,IF(H32="",MOD(E32-D32,1)*24,MOD(H32-D32,1)*24)),2)</f>
        <v/>
      </c>
      <c r="J32" s="188" t="n"/>
      <c r="K32" s="297" t="n"/>
      <c r="L32" s="189" t="n"/>
      <c r="M32" s="298">
        <f>MAX(0,V32-W32)</f>
        <v/>
      </c>
      <c r="N32" s="12">
        <f>(IF(OR($C32="",$D32=""),0,
 IF(OR($A32="Holiday",$A33="Holiday"),
    IF(ISNUMBER(MATCH(TRIM($B32),{"Phagwah","Good Friday","Easter Monday","Labour Day","Christmas","Eid ul Azha","Romans-2","Globe-12","Neptune P1"},0)),0,$I32),
 IF(AND(NOT(OR($A32="Annual Leave",$A33="Annual Leave")),$A32="Off day"),$I32,
  MAX(0,$I32-$V32)
  ))))+W32</f>
        <v/>
      </c>
      <c r="O32" s="12">
        <f>IF(AND(OR($A32="Holiday",$A33="Holiday"),
        ISNUMBER(MATCH(TRIM($B32),{"Phagwah","Good Friday","Easter Monday","Labour Day","Christmas","Eid ul Azha","Romans-2","Globe-12","Neptune P1"},0))),
   $I32,0)</f>
        <v/>
      </c>
      <c r="P32" s="12">
        <f>IF(OR($O$7="Canteen",$O$7="Head Office"),0,IF($I32&lt;=0,0,IF(OR(OR(TRIM($J32)="Hebrews",TRIM($J32)="Romans",TRIM($J32)="Romans-2",TRIM($J32)="Globe",TRIM($J32)="Globe-12",TRIM($J32)="Neptune P1"),AND($I33&gt;0,OR(TRIM($J33)="Hebrews",TRIM($J33)="Romans",TRIM($J33)="Romans-2",TRIM($J33)="Globe",TRIM($J33)="Globe-12",TRIM($J33)="Neptune P1"))),1,0)))</f>
        <v/>
      </c>
      <c r="Q32" s="13" t="n"/>
      <c r="R32" s="12">
        <f>IF(OR($O$7="Canteen",$O$7="Head Office"),0,IF(
  AND(
    SUMIFS(I:I, C:C, C32) &gt;= 8,
    COUNTIFS(C$14:C32, C32)=1,
    OR(
      TEXT(D32,"hh:mm:ss")="07:00:00",
      TEXT(D32,"hh:mm:ss")="15:00:00",
      TEXT(D32,"hh:mm:ss")="23:00:00",
      TEXT(D33,"hh:mm:ss")="07:00:00",
      TEXT(D33,"hh:mm:ss")="15:00:00",
      TEXT(D33,"hh:mm:ss")="23:00:00"
    )
  ),
  1,
  0
))</f>
        <v/>
      </c>
      <c r="S32" s="12">
        <f>IF(OR($A32="Annual Leave",$A33="Annual Leave"),IF($A32="Annual Leave",8,0),0)</f>
        <v/>
      </c>
      <c r="T32" s="102" t="n"/>
      <c r="U32" s="144">
        <f>MAX(0,40-Y32)</f>
        <v/>
      </c>
      <c r="V32" s="351">
        <f>IF(OR($C32="",$D32=""),0,
 IF(OR($A32="Holiday",$A33="Holiday"),0,
 IF(AND(NOT(OR($A32="Annual Leave",$A33="Annual Leave")),$A32="Off day"),0,
  IF($I32+$I33&gt;=8,IF($I32&gt;=8,8,$I32),$I32)
  )))</f>
        <v/>
      </c>
      <c r="W32" s="351">
        <f>MAX(0,V32-U32)</f>
        <v/>
      </c>
      <c r="X32" s="351">
        <f>IF(C32="","",C32-WEEKDAY(C32,1)+1)</f>
        <v/>
      </c>
      <c r="Y32" s="351">
        <f>SUMPRODUCT(($X$14:$X31=X32)*(($V$14:$V31)+($O$14:$O31)))+IF(X32=X14,$L$11,0)</f>
        <v/>
      </c>
      <c r="Z32" s="351" t="n"/>
      <c r="AA32" s="351" t="n"/>
      <c r="AB32" s="351" t="n"/>
      <c r="AC32" s="351" t="n"/>
      <c r="AD32" s="351" t="n"/>
      <c r="AE32" s="351" t="n"/>
      <c r="AF32" s="351" t="n"/>
    </row>
    <row r="33" ht="24" customHeight="1" s="348" thickBot="1">
      <c r="A33" s="184" t="inlineStr">
        <is>
          <t>On Day</t>
        </is>
      </c>
      <c r="B33" s="299" t="n"/>
      <c r="C33" s="101">
        <f>C32</f>
        <v/>
      </c>
      <c r="D33" s="300" t="n"/>
      <c r="E33" s="301">
        <f>IF(D33="", "",
 IF(D33=TIME(0,0,0), 0,
 IF(AND(D33&gt;=TIME(0,0,1), D33&lt;=TIME(2,0,0)), TIME(7,0,0),
 IF(AND(D33&gt;=TIME(6,0,0), D33&lt;=TIME(8,0,0)), TIME(12,0,0),
 IF(AND(D33&gt;TIME(8,0,0), D33&lt;=TIME(13,59,0)), TIME(15,0,0),
 IF(AND(D33&gt;=TIME(14,0,0), D33&lt;=TIME(17,59,0)), TIME(21,0,0),
 IF(AND(D33&gt;=TIME(18,0,0), D33&lt;=TIME(21,59,0)), TIME(0,0,0),
 IF(AND(D33&gt;=TIME(22,0,0), D33&lt;=TIME(23,59,59)), TIME(7,0,0), ""))))))))</f>
        <v/>
      </c>
      <c r="F33" s="187" t="n"/>
      <c r="G33" s="301">
        <f>IF(AND(D33&gt;=TIME(6,0,0),D33&lt;=TIME(8,0,0)),E33,"")</f>
        <v/>
      </c>
      <c r="H33" s="300" t="n"/>
      <c r="I33" s="87">
        <f>ROUND(IF(OR(D33="",E33="",E33=0),0,IF(H33="",MOD(E33-D33,1)*24,MOD(H33-D33,1)*24)),2)</f>
        <v/>
      </c>
      <c r="J33" s="190" t="n"/>
      <c r="K33" s="297" t="n"/>
      <c r="L33" s="189" t="n"/>
      <c r="M33" s="298">
        <f>MAX(0,V33-W33)</f>
        <v/>
      </c>
      <c r="N33" s="302">
        <f>(IF(OR($C33="",$D33=""),0,
 IF(OR($A32="Holiday",$A33="Holiday"),
    IF(ISNUMBER(MATCH(TRIM($B33),{"Phagwah","Good Friday","Easter Monday","Labour Day","Christmas","Eid ul Azha","Romans-2","Globe-12","Neptune P1"},0)),0,$I33),
 IF(AND(NOT(OR($A32="Annual Leave",$A33="Annual Leave")),$A33="Off day"),$I33,
  MAX(0,$I33-$V33)
  ))))+W33</f>
        <v/>
      </c>
      <c r="O33" s="302">
        <f>IF(AND(OR($A32="Holiday",$A33="Holiday"),
        ISNUMBER(MATCH(TRIM($B33),{"Phagwah","Good Friday","Easter Monday","Labour Day","Christmas","Eid ul Azha","Romans-2","Globe-12","Neptune P1"},0))),
   $I33,0)</f>
        <v/>
      </c>
      <c r="P33" s="302">
        <f>IF(OR($O$7="Canteen",$O$7="Head Office"),0,IF($I33&lt;=0,0,IF(AND($I32&lt;=0,OR(TRIM($J33)="Hebrews",TRIM($J33)="Romans",TRIM($J33)="Romans-2",TRIM($J33)="Globe",TRIM($J33)="Globe-12",TRIM($J33)="Neptune P1")),1,0)))</f>
        <v/>
      </c>
      <c r="Q33" s="303" t="n"/>
      <c r="R33" s="302">
        <f>IF(OR($O$7="Canteen",$O$7="Head Office"),0,IF(
  AND(
    SUMIFS(I:I, C:C, C33) &gt;= 8,
    COUNTIFS(C$14:C33, C33)=1,
    OR(
      TEXT(D33,"hh:mm:ss")="07:00:00",
      TEXT(D33,"hh:mm:ss")="15:00:00",
      TEXT(D33,"hh:mm:ss")="23:00:00",
      TEXT(D34,"hh:mm:ss")="07:00:00",
      TEXT(D34,"hh:mm:ss")="15:00:00",
      TEXT(D34,"hh:mm:ss")="23:00:00"
    )
  ),
  1,
  0
))</f>
        <v/>
      </c>
      <c r="S33" s="302">
        <f>IF(OR($A32="Annual Leave",$A33="Annual Leave"),IF(AND($A32&lt;&gt;"Annual Leave",$A33="Annual Leave"),8,0),0)</f>
        <v/>
      </c>
      <c r="T33" s="304" t="n"/>
      <c r="U33" s="144">
        <f>MAX(0,40-Y33)</f>
        <v/>
      </c>
      <c r="V33" s="351">
        <f>IF(OR($C33="",$D33=""),0,
 IF(OR($A32="Holiday",$A33="Holiday"),0,
 IF(AND(NOT(OR($A32="Annual Leave",$A33="Annual Leave")),$A33="Off day"),0,
  IF($I32+$I33&gt;=8,IF($I32&gt;=8,0,8-$I32),$I33)
  )))</f>
        <v/>
      </c>
      <c r="W33" s="351">
        <f>MAX(0,V33-U33)</f>
        <v/>
      </c>
      <c r="X33" s="351">
        <f>IF(C33="","",C33-WEEKDAY(C33,1)+1)</f>
        <v/>
      </c>
      <c r="Y33" s="351">
        <f>SUMPRODUCT(($X$14:$X32=X33)*(($V$14:$V32)+($O$14:$O32)))+IF(X33=X14,$L$11,0)</f>
        <v/>
      </c>
      <c r="Z33" s="351" t="n"/>
      <c r="AA33" s="351" t="n"/>
      <c r="AB33" s="351" t="n"/>
      <c r="AC33" s="351" t="n"/>
      <c r="AD33" s="351" t="n"/>
      <c r="AE33" s="351" t="n"/>
      <c r="AF33" s="351" t="n"/>
    </row>
    <row r="34" ht="24" customHeight="1" s="348" thickBot="1">
      <c r="A34" s="159" t="inlineStr">
        <is>
          <t>On Day</t>
        </is>
      </c>
      <c r="B34" s="191" t="n"/>
      <c r="C34" s="92">
        <f>C32+1</f>
        <v/>
      </c>
      <c r="D34" s="31" t="n"/>
      <c r="E34" s="160">
        <f>IF(D34="", "",
 IF(D34=TIME(0,0,0), 0,
 IF(AND(D34&gt;=TIME(0,0,1), D34&lt;=TIME(2,0,0)), TIME(7,0,0),
 IF(AND(D34&gt;=TIME(6,0,0), D34&lt;=TIME(8,0,0)), TIME(12,0,0),
 IF(AND(D34&gt;TIME(8,0,0), D34&lt;=TIME(13,59,0)), TIME(15,0,0),
 IF(AND(D34&gt;=TIME(14,0,0), D34&lt;=TIME(17,59,0)), TIME(21,0,0),
 IF(AND(D34&gt;=TIME(18,0,0), D34&lt;=TIME(21,59,0)), TIME(0,0,0),
 IF(AND(D34&gt;=TIME(22,0,0), D34&lt;=TIME(23,59,59)), TIME(7,0,0), ""))))))))</f>
        <v/>
      </c>
      <c r="F34" s="161" t="n"/>
      <c r="G34" s="160">
        <f>IF(AND(D34&gt;=TIME(6,0,0),D34&lt;=TIME(8,0,0)),E34,"")</f>
        <v/>
      </c>
      <c r="H34" s="31" t="n"/>
      <c r="I34" s="32">
        <f>ROUND(IF(OR(D34="",E34="",E34=0),0,IF(H34="",MOD(E34-D34,1)*24,MOD(H34-D34,1)*24)),2)</f>
        <v/>
      </c>
      <c r="J34" s="162" t="n"/>
      <c r="K34" s="282" t="n"/>
      <c r="L34" s="181" t="n"/>
      <c r="M34" s="283">
        <f>MAX(0,V34-W34)</f>
        <v/>
      </c>
      <c r="N34" s="33">
        <f>(IF(OR($C34="",$D34=""),0,
 IF(OR($A34="Holiday",$A35="Holiday"),
    IF(ISNUMBER(MATCH(TRIM($B34),{"Phagwah","Good Friday","Easter Monday","Labour Day","Christmas","Eid ul Azha","Romans-2","Globe-12","Neptune P1"},0)),0,$I34),
 IF(AND(NOT(OR($A34="Annual Leave",$A35="Annual Leave")),$A34="Off day"),$I34,
  MAX(0,$I34-$V34)
  ))))+W34</f>
        <v/>
      </c>
      <c r="O34" s="33">
        <f>IF(AND(OR($A34="Holiday",$A35="Holiday"),
        ISNUMBER(MATCH(TRIM($B34),{"Phagwah","Good Friday","Easter Monday","Labour Day","Christmas","Eid ul Azha","Romans-2","Globe-12","Neptune P1"},0))),
   $I34,0)</f>
        <v/>
      </c>
      <c r="P34" s="33">
        <f>IF(OR($O$7="Canteen",$O$7="Head Office"),0,IF($I34&lt;=0,0,IF(OR(OR(TRIM($J34)="Hebrews",TRIM($J34)="Romans",TRIM($J34)="Romans-2",TRIM($J34)="Globe",TRIM($J34)="Globe-12",TRIM($J34)="Neptune P1"),AND($I35&gt;0,OR(TRIM($J35)="Hebrews",TRIM($J35)="Romans",TRIM($J35)="Romans-2",TRIM($J35)="Globe",TRIM($J35)="Globe-12",TRIM($J35)="Neptune P1"))),1,0)))</f>
        <v/>
      </c>
      <c r="Q34" s="34" t="n"/>
      <c r="R34" s="33">
        <f>IF(OR($O$7="Canteen",$O$7="Head Office"),0,IF(
  AND(
    SUMIFS(I:I, C:C, C34) &gt;= 8,
    COUNTIFS(C$14:C34, C34)=1,
    OR(
      TEXT(D34,"hh:mm:ss")="07:00:00",
      TEXT(D34,"hh:mm:ss")="15:00:00",
      TEXT(D34,"hh:mm:ss")="23:00:00",
      TEXT(D35,"hh:mm:ss")="07:00:00",
      TEXT(D35,"hh:mm:ss")="15:00:00",
      TEXT(D35,"hh:mm:ss")="23:00:00"
    )
  ),
  1,
  0
))</f>
        <v/>
      </c>
      <c r="S34" s="33">
        <f>IF(OR($A34="Annual Leave",$A35="Annual Leave"),IF($A34="Annual Leave",8,0),0)</f>
        <v/>
      </c>
      <c r="T34" s="35" t="n"/>
      <c r="U34" s="144">
        <f>MAX(0,40-Y34)</f>
        <v/>
      </c>
      <c r="V34" s="351">
        <f>IF(OR($C34="",$D34=""),0,
 IF(OR($A34="Holiday",$A35="Holiday"),0,
 IF(AND(NOT(OR($A34="Annual Leave",$A35="Annual Leave")),$A34="Off day"),0,
  IF($I34+$I35&gt;=8,IF($I34&gt;=8,8,$I34),$I34)
  )))</f>
        <v/>
      </c>
      <c r="W34" s="351">
        <f>MAX(0,V34-U34)</f>
        <v/>
      </c>
      <c r="X34" s="351">
        <f>IF(C34="","",C34-WEEKDAY(C34,1)+1)</f>
        <v/>
      </c>
      <c r="Y34" s="351">
        <f>SUMPRODUCT(($X$14:$X33=X34)*(($V$14:$V33)+($O$14:$O33)))+IF(X34=X14,$L$11,0)</f>
        <v/>
      </c>
      <c r="Z34" s="351" t="n"/>
      <c r="AA34" s="351" t="n"/>
      <c r="AB34" s="351" t="n"/>
      <c r="AC34" s="351" t="n"/>
      <c r="AD34" s="351" t="n"/>
      <c r="AE34" s="351" t="n"/>
      <c r="AF34" s="351" t="n"/>
    </row>
    <row r="35" ht="24" customHeight="1" s="348" thickBot="1">
      <c r="A35" s="159" t="inlineStr">
        <is>
          <t>On Day</t>
        </is>
      </c>
      <c r="B35" s="192" t="n"/>
      <c r="C35" s="93">
        <f>C34</f>
        <v/>
      </c>
      <c r="D35" s="36" t="n"/>
      <c r="E35" s="163">
        <f>IF(D35="", "",
 IF(D35=TIME(0,0,0), 0,
 IF(AND(D35&gt;=TIME(0,0,1), D35&lt;=TIME(2,0,0)), TIME(7,0,0),
 IF(AND(D35&gt;=TIME(6,0,0), D35&lt;=TIME(8,0,0)), TIME(12,0,0),
 IF(AND(D35&gt;TIME(8,0,0), D35&lt;=TIME(13,59,0)), TIME(15,0,0),
 IF(AND(D35&gt;=TIME(14,0,0), D35&lt;=TIME(17,59,0)), TIME(21,0,0),
 IF(AND(D35&gt;=TIME(18,0,0), D35&lt;=TIME(21,59,0)), TIME(0,0,0),
 IF(AND(D35&gt;=TIME(22,0,0), D35&lt;=TIME(23,59,59)), TIME(7,0,0), ""))))))))</f>
        <v/>
      </c>
      <c r="F35" s="164" t="n"/>
      <c r="G35" s="163">
        <f>IF(AND(D35&gt;=TIME(6,0,0),D35&lt;=TIME(8,0,0)),E35,"")</f>
        <v/>
      </c>
      <c r="H35" s="36" t="n"/>
      <c r="I35" s="37">
        <f>ROUND(IF(OR(D35="",E35="",E35=0),0,IF(H35="",MOD(E35-D35,1)*24,MOD(H35-D35,1)*24)),2)</f>
        <v/>
      </c>
      <c r="J35" s="162" t="n"/>
      <c r="K35" s="282" t="n"/>
      <c r="L35" s="183" t="n"/>
      <c r="M35" s="283">
        <f>MAX(0,V35-W35)</f>
        <v/>
      </c>
      <c r="N35" s="38">
        <f>(IF(OR($C35="",$D35=""),0,
 IF(OR($A34="Holiday",$A35="Holiday"),
    IF(ISNUMBER(MATCH(TRIM($B35),{"Phagwah","Good Friday","Easter Monday","Labour Day","Christmas","Eid ul Azha","Romans-2","Globe-12","Neptune P1"},0)),0,$I35),
 IF(AND(NOT(OR($A34="Annual Leave",$A35="Annual Leave")),$A35="Off day"),$I35,
  MAX(0,$I35-$V35)
  ))))+W35</f>
        <v/>
      </c>
      <c r="O35" s="38">
        <f>IF(AND(OR($A34="Holiday",$A35="Holiday"),
        ISNUMBER(MATCH(TRIM($B35),{"Phagwah","Good Friday","Easter Monday","Labour Day","Christmas","Eid ul Azha","Romans-2","Globe-12","Neptune P1"},0))),
   $I35,0)</f>
        <v/>
      </c>
      <c r="P35" s="38">
        <f>IF(OR($O$7="Canteen",$O$7="Head Office"),0,IF($I35&lt;=0,0,IF(AND($I34&lt;=0,OR(TRIM($J35)="Hebrews",TRIM($J35)="Romans",TRIM($J35)="Romans-2",TRIM($J35)="Globe",TRIM($J35)="Globe-12",TRIM($J35)="Neptune P1")),1,0)))</f>
        <v/>
      </c>
      <c r="Q35" s="39" t="n"/>
      <c r="R35" s="38">
        <f>IF(OR($O$7="Canteen",$O$7="Head Office"),0,IF(
  AND(
    SUMIFS(I:I, C:C, C35) &gt;= 8,
    COUNTIFS(C$14:C35, C35)=1,
    OR(
      TEXT(D35,"hh:mm:ss")="07:00:00",
      TEXT(D35,"hh:mm:ss")="15:00:00",
      TEXT(D35,"hh:mm:ss")="23:00:00",
      TEXT(D36,"hh:mm:ss")="07:00:00",
      TEXT(D36,"hh:mm:ss")="15:00:00",
      TEXT(D36,"hh:mm:ss")="23:00:00"
    )
  ),
  1,
  0
))</f>
        <v/>
      </c>
      <c r="S35" s="38">
        <f>IF(OR($A34="Annual Leave",$A35="Annual Leave"),IF(AND($A34&lt;&gt;"Annual Leave",$A35="Annual Leave"),8,0),0)</f>
        <v/>
      </c>
      <c r="T35" s="40" t="n"/>
      <c r="U35" s="144">
        <f>MAX(0,40-Y35)</f>
        <v/>
      </c>
      <c r="V35" s="351">
        <f>IF(OR($C35="",$D35=""),0,
 IF(OR($A34="Holiday",$A35="Holiday"),0,
 IF(AND(NOT(OR($A34="Annual Leave",$A35="Annual Leave")),$A35="Off day"),0,
  IF($I34+$I35&gt;=8,IF($I34&gt;=8,0,8-$I34),$I35)
  )))</f>
        <v/>
      </c>
      <c r="W35" s="351">
        <f>MAX(0,V35-U35)</f>
        <v/>
      </c>
      <c r="X35" s="351">
        <f>IF(C35="","",C35-WEEKDAY(C35,1)+1)</f>
        <v/>
      </c>
      <c r="Y35" s="351">
        <f>SUMPRODUCT(($X$14:$X34=X35)*(($V$14:$V34)+($O$14:$O34)))+IF(X35=X14,$L$11,0)</f>
        <v/>
      </c>
      <c r="Z35" s="351" t="n"/>
      <c r="AA35" s="351" t="n"/>
      <c r="AB35" s="351" t="n"/>
      <c r="AC35" s="351" t="n"/>
      <c r="AD35" s="351" t="n"/>
      <c r="AE35" s="351" t="n"/>
      <c r="AF35" s="351" t="n"/>
    </row>
    <row r="36" ht="24" customHeight="1" s="348" thickBot="1">
      <c r="A36" s="154" t="inlineStr">
        <is>
          <t>On Day</t>
        </is>
      </c>
      <c r="B36" s="193" t="n"/>
      <c r="C36" s="90">
        <f>C34+1</f>
        <v/>
      </c>
      <c r="D36" s="8" t="n"/>
      <c r="E36" s="155">
        <f>IF(D36="", "",
 IF(D36=TIME(0,0,0), 0,
 IF(AND(D36&gt;=TIME(0,0,1), D36&lt;=TIME(2,0,0)), TIME(7,0,0),
 IF(AND(D36&gt;=TIME(6,0,0), D36&lt;=TIME(8,0,0)), TIME(12,0,0),
 IF(AND(D36&gt;TIME(8,0,0), D36&lt;=TIME(13,59,0)), TIME(15,0,0),
 IF(AND(D36&gt;=TIME(14,0,0), D36&lt;=TIME(17,59,0)), TIME(21,0,0),
 IF(AND(D36&gt;=TIME(18,0,0), D36&lt;=TIME(21,59,0)), TIME(0,0,0),
 IF(AND(D36&gt;=TIME(22,0,0), D36&lt;=TIME(23,59,59)), TIME(7,0,0), ""))))))))</f>
        <v/>
      </c>
      <c r="F36" s="156" t="n"/>
      <c r="G36" s="155">
        <f>IF(AND(D36&gt;=TIME(6,0,0),D36&lt;=TIME(8,0,0)),E36,"")</f>
        <v/>
      </c>
      <c r="H36" s="8" t="n"/>
      <c r="I36" s="30">
        <f>ROUND(IF(OR(D36="",E36="",E36=0),0,IF(H36="",MOD(E36-D36,1)*24,MOD(H36-D36,1)*24)),2)</f>
        <v/>
      </c>
      <c r="J36" s="157" t="n"/>
      <c r="K36" s="274" t="n"/>
      <c r="L36" s="189" t="n"/>
      <c r="M36" s="275">
        <f>MAX(0,V36-W36)</f>
        <v/>
      </c>
      <c r="N36" s="9">
        <f>(IF(OR($C36="",$D36=""),0,
 IF(OR($A36="Holiday",$A37="Holiday"),
    IF(ISNUMBER(MATCH(TRIM($B36),{"Phagwah","Good Friday","Easter Monday","Labour Day","Christmas","Eid ul Azha","Romans-2","Globe-12","Neptune P1"},0)),0,$I36),
 IF(AND(NOT(OR($A36="Annual Leave",$A37="Annual Leave")),$A36="Off day"),$I36,
  MAX(0,$I36-$V36)
  ))))+W36</f>
        <v/>
      </c>
      <c r="O36" s="9">
        <f>IF(AND(OR($A36="Holiday",$A37="Holiday"),
        ISNUMBER(MATCH(TRIM($B36),{"Phagwah","Good Friday","Easter Monday","Labour Day","Christmas","Eid ul Azha","Romans-2","Globe-12","Neptune P1"},0))),
   $I36,0)</f>
        <v/>
      </c>
      <c r="P36" s="9">
        <f>IF(OR($O$7="Canteen",$O$7="Head Office"),0,IF($I36&lt;=0,0,IF(OR(OR(TRIM($J36)="Hebrews",TRIM($J36)="Romans",TRIM($J36)="Romans-2",TRIM($J36)="Globe",TRIM($J36)="Globe-12",TRIM($J36)="Neptune P1"),AND($I37&gt;0,OR(TRIM($J37)="Hebrews",TRIM($J37)="Romans",TRIM($J37)="Romans-2",TRIM($J37)="Globe",TRIM($J37)="Globe-12",TRIM($J37)="Neptune P1"))),1,0)))</f>
        <v/>
      </c>
      <c r="Q36" s="10" t="n"/>
      <c r="R36" s="9">
        <f>IF(OR($O$7="Canteen",$O$7="Head Office"),0,IF(
  AND(
    SUMIFS(I:I, C:C, C36) &gt;= 8,
    COUNTIFS(C$14:C36, C36)=1,
    OR(
      TEXT(D36,"hh:mm:ss")="07:00:00",
      TEXT(D36,"hh:mm:ss")="15:00:00",
      TEXT(D36,"hh:mm:ss")="23:00:00",
      TEXT(D37,"hh:mm:ss")="07:00:00",
      TEXT(D37,"hh:mm:ss")="15:00:00",
      TEXT(D37,"hh:mm:ss")="23:00:00"
    )
  ),
  1,
  0
))</f>
        <v/>
      </c>
      <c r="S36" s="9">
        <f>IF(OR($A36="Annual Leave",$A37="Annual Leave"),IF($A36="Annual Leave",8,0),0)</f>
        <v/>
      </c>
      <c r="T36" s="91" t="n"/>
      <c r="U36" s="144">
        <f>MAX(0,40-Y36)</f>
        <v/>
      </c>
      <c r="V36" s="351">
        <f>IF(OR($C36="",$D36=""),0,
 IF(OR($A36="Holiday",$A37="Holiday"),0,
 IF(AND(NOT(OR($A36="Annual Leave",$A37="Annual Leave")),$A36="Off day"),0,
  IF($I36+$I37&gt;=8,IF($I36&gt;=8,8,$I36),$I36)
  )))</f>
        <v/>
      </c>
      <c r="W36" s="351">
        <f>MAX(0,V36-U36)</f>
        <v/>
      </c>
      <c r="X36" s="351">
        <f>IF(C36="","",C36-WEEKDAY(C36,1)+1)</f>
        <v/>
      </c>
      <c r="Y36" s="351">
        <f>SUMPRODUCT(($X$14:$X35=X36)*(($V$14:$V35)+($O$14:$O35)))+IF(X36=X14,$L$11,0)</f>
        <v/>
      </c>
      <c r="Z36" s="351" t="n"/>
      <c r="AA36" s="351" t="n"/>
      <c r="AB36" s="351" t="n"/>
      <c r="AC36" s="351" t="n"/>
      <c r="AD36" s="351" t="n"/>
      <c r="AE36" s="351" t="n"/>
      <c r="AF36" s="351" t="n"/>
    </row>
    <row r="37" ht="24" customHeight="1" s="348" thickBot="1">
      <c r="A37" s="154" t="inlineStr">
        <is>
          <t>On Day</t>
        </is>
      </c>
      <c r="B37" s="305" t="n"/>
      <c r="C37" s="90">
        <f>C36</f>
        <v/>
      </c>
      <c r="D37" s="276" t="n"/>
      <c r="E37" s="277">
        <f>IF(D37="", "",
 IF(D37=TIME(0,0,0), 0,
 IF(AND(D37&gt;=TIME(0,0,1), D37&lt;=TIME(2,0,0)), TIME(7,0,0),
 IF(AND(D37&gt;=TIME(6,0,0), D37&lt;=TIME(8,0,0)), TIME(12,0,0),
 IF(AND(D37&gt;TIME(8,0,0), D37&lt;=TIME(13,59,0)), TIME(15,0,0),
 IF(AND(D37&gt;=TIME(14,0,0), D37&lt;=TIME(17,59,0)), TIME(21,0,0),
 IF(AND(D37&gt;=TIME(18,0,0), D37&lt;=TIME(21,59,0)), TIME(0,0,0),
 IF(AND(D37&gt;=TIME(22,0,0), D37&lt;=TIME(23,59,59)), TIME(7,0,0), ""))))))))</f>
        <v/>
      </c>
      <c r="F37" s="156" t="n"/>
      <c r="G37" s="277">
        <f>IF(AND(D37&gt;=TIME(6,0,0),D37&lt;=TIME(8,0,0)),E37,"")</f>
        <v/>
      </c>
      <c r="H37" s="276" t="n"/>
      <c r="I37" s="30">
        <f>ROUND(IF(OR(D37="",E37="",E37=0),0,IF(H37="",MOD(E37-D37,1)*24,MOD(H37-D37,1)*24)),2)</f>
        <v/>
      </c>
      <c r="J37" s="158" t="n"/>
      <c r="K37" s="274" t="n"/>
      <c r="L37" s="189" t="n"/>
      <c r="M37" s="275">
        <f>MAX(0,V37-W37)</f>
        <v/>
      </c>
      <c r="N37" s="278">
        <f>(IF(OR($C37="",$D37=""),0,
 IF(OR($A36="Holiday",$A37="Holiday"),
    IF(ISNUMBER(MATCH(TRIM($B37),{"Phagwah","Good Friday","Easter Monday","Labour Day","Christmas","Eid ul Azha","Romans-2","Globe-12","Neptune P1"},0)),0,$I37),
 IF(AND(NOT(OR($A36="Annual Leave",$A37="Annual Leave")),$A37="Off day"),$I37,
  MAX(0,$I37-$V37)
  ))))+W37</f>
        <v/>
      </c>
      <c r="O37" s="278">
        <f>IF(AND(OR($A36="Holiday",$A37="Holiday"),
        ISNUMBER(MATCH(TRIM($B37),{"Phagwah","Good Friday","Easter Monday","Labour Day","Christmas","Eid ul Azha","Romans-2","Globe-12","Neptune P1"},0))),
   $I37,0)</f>
        <v/>
      </c>
      <c r="P37" s="278">
        <f>IF(OR($O$7="Canteen",$O$7="Head Office"),0,IF($I37&lt;=0,0,IF(AND($I36&lt;=0,OR(TRIM($J37)="Hebrews",TRIM($J37)="Romans",TRIM($J37)="Romans-2",TRIM($J37)="Globe",TRIM($J37)="Globe-12",TRIM($J37)="Neptune P1")),1,0)))</f>
        <v/>
      </c>
      <c r="Q37" s="279" t="n"/>
      <c r="R37" s="278">
        <f>IF(OR($O$7="Canteen",$O$7="Head Office"),0,IF(
  AND(
    SUMIFS(I:I, C:C, C37) &gt;= 8,
    COUNTIFS(C$14:C37, C37)=1,
    OR(
      TEXT(D37,"hh:mm:ss")="07:00:00",
      TEXT(D37,"hh:mm:ss")="15:00:00",
      TEXT(D37,"hh:mm:ss")="23:00:00",
      TEXT(D38,"hh:mm:ss")="07:00:00",
      TEXT(D38,"hh:mm:ss")="15:00:00",
      TEXT(D38,"hh:mm:ss")="23:00:00"
    )
  ),
  1,
  0
))</f>
        <v/>
      </c>
      <c r="S37" s="278">
        <f>IF(OR($A36="Annual Leave",$A37="Annual Leave"),IF(AND($A36&lt;&gt;"Annual Leave",$A37="Annual Leave"),8,0),0)</f>
        <v/>
      </c>
      <c r="T37" s="280" t="n"/>
      <c r="U37" s="144">
        <f>MAX(0,40-Y37)</f>
        <v/>
      </c>
      <c r="V37" s="351">
        <f>IF(OR($C37="",$D37=""),0,
 IF(OR($A36="Holiday",$A37="Holiday"),0,
 IF(AND(NOT(OR($A36="Annual Leave",$A37="Annual Leave")),$A37="Off day"),0,
  IF($I36+$I37&gt;=8,IF($I36&gt;=8,0,8-$I36),$I37)
  )))</f>
        <v/>
      </c>
      <c r="W37" s="351">
        <f>MAX(0,V37-U37)</f>
        <v/>
      </c>
      <c r="X37" s="351">
        <f>IF(C37="","",C37-WEEKDAY(C37,1)+1)</f>
        <v/>
      </c>
      <c r="Y37" s="351">
        <f>SUMPRODUCT(($X$14:$X36=X37)*(($V$14:$V36)+($O$14:$O36)))+IF(X37=X14,$L$11,0)</f>
        <v/>
      </c>
      <c r="Z37" s="351" t="n"/>
      <c r="AA37" s="351" t="n"/>
      <c r="AB37" s="351" t="n"/>
      <c r="AC37" s="351" t="n"/>
      <c r="AD37" s="351" t="n"/>
      <c r="AE37" s="351" t="n"/>
      <c r="AF37" s="351" t="n"/>
    </row>
    <row r="38" ht="24" customHeight="1" s="348" thickBot="1">
      <c r="A38" s="194" t="inlineStr">
        <is>
          <t>On Day</t>
        </is>
      </c>
      <c r="B38" s="195" t="n"/>
      <c r="C38" s="103">
        <f>C36+1</f>
        <v/>
      </c>
      <c r="D38" s="64" t="n"/>
      <c r="E38" s="196">
        <f>IF(D38="", "",
 IF(D38=TIME(0,0,0), 0,
 IF(AND(D38&gt;=TIME(0,0,1), D38&lt;=TIME(2,0,0)), TIME(7,0,0),
 IF(AND(D38&gt;=TIME(6,0,0), D38&lt;=TIME(8,0,0)), TIME(12,0,0),
 IF(AND(D38&gt;TIME(8,0,0), D38&lt;=TIME(13,59,0)), TIME(15,0,0),
 IF(AND(D38&gt;=TIME(14,0,0), D38&lt;=TIME(17,59,0)), TIME(21,0,0),
 IF(AND(D38&gt;=TIME(18,0,0), D38&lt;=TIME(21,59,0)), TIME(0,0,0),
 IF(AND(D38&gt;=TIME(22,0,0), D38&lt;=TIME(23,59,59)), TIME(7,0,0), ""))))))))</f>
        <v/>
      </c>
      <c r="F38" s="197" t="n"/>
      <c r="G38" s="196">
        <f>IF(AND(D38&gt;=TIME(6,0,0),D38&lt;=TIME(8,0,0)),E38,"")</f>
        <v/>
      </c>
      <c r="H38" s="64" t="n"/>
      <c r="I38" s="65">
        <f>ROUND(IF(OR(D38="",E38="",E38=0),0,IF(H38="",MOD(E38-D38,1)*24,MOD(H38-D38,1)*24)),2)</f>
        <v/>
      </c>
      <c r="J38" s="198" t="n"/>
      <c r="K38" s="306" t="n"/>
      <c r="L38" s="181" t="n"/>
      <c r="M38" s="307">
        <f>MAX(0,V38-W38)</f>
        <v/>
      </c>
      <c r="N38" s="66">
        <f>(IF(OR($C38="",$D38=""),0,
 IF(OR($A38="Holiday",$A39="Holiday"),
    IF(ISNUMBER(MATCH(TRIM($B38),{"Phagwah","Good Friday","Easter Monday","Labour Day","Christmas","Eid ul Azha","Romans-2","Globe-12","Neptune P1"},0)),0,$I38),
 IF(AND(NOT(OR($A38="Annual Leave",$A39="Annual Leave")),$A38="Off day"),$I38,
  MAX(0,$I38-$V38)
  ))))+W38</f>
        <v/>
      </c>
      <c r="O38" s="66">
        <f>IF(AND(OR($A38="Holiday",$A39="Holiday"),
        ISNUMBER(MATCH(TRIM($B38),{"Phagwah","Good Friday","Easter Monday","Labour Day","Christmas","Eid ul Azha","Romans-2","Globe-12","Neptune P1"},0))),
   $I38,0)</f>
        <v/>
      </c>
      <c r="P38" s="66">
        <f>IF(OR($O$7="Canteen",$O$7="Head Office"),0,IF($I38&lt;=0,0,IF(OR(OR(TRIM($J38)="Hebrews",TRIM($J38)="Romans",TRIM($J38)="Romans-2",TRIM($J38)="Globe",TRIM($J38)="Globe-12",TRIM($J38)="Neptune P1"),AND($I39&gt;0,OR(TRIM($J39)="Hebrews",TRIM($J39)="Romans",TRIM($J39)="Romans-2",TRIM($J39)="Globe",TRIM($J39)="Globe-12",TRIM($J39)="Neptune P1"))),1,0)))</f>
        <v/>
      </c>
      <c r="Q38" s="67" t="n"/>
      <c r="R38" s="66">
        <f>IF(OR($O$7="Canteen",$O$7="Head Office"),0,IF(
  AND(
    SUMIFS(I:I, C:C, C38) &gt;= 8,
    COUNTIFS(C$14:C38, C38)=1,
    OR(
      TEXT(D38,"hh:mm:ss")="07:00:00",
      TEXT(D38,"hh:mm:ss")="15:00:00",
      TEXT(D38,"hh:mm:ss")="23:00:00",
      TEXT(D39,"hh:mm:ss")="07:00:00",
      TEXT(D39,"hh:mm:ss")="15:00:00",
      TEXT(D39,"hh:mm:ss")="23:00:00"
    )
  ),
  1,
  0
))</f>
        <v/>
      </c>
      <c r="S38" s="66">
        <f>IF(OR($A38="Annual Leave",$A39="Annual Leave"),IF($A38="Annual Leave",8,0),0)</f>
        <v/>
      </c>
      <c r="T38" s="68" t="n"/>
      <c r="U38" s="144">
        <f>MAX(0,40-Y38)</f>
        <v/>
      </c>
      <c r="V38" s="351">
        <f>IF(OR($C38="",$D38=""),0,
 IF(OR($A38="Holiday",$A39="Holiday"),0,
 IF(AND(NOT(OR($A38="Annual Leave",$A39="Annual Leave")),$A38="Off day"),0,
  IF($I38+$I39&gt;=8,IF($I38&gt;=8,8,$I38),$I38)
  )))</f>
        <v/>
      </c>
      <c r="W38" s="351">
        <f>MAX(0,V38-U38)</f>
        <v/>
      </c>
      <c r="X38" s="351">
        <f>IF(C38="","",C38-WEEKDAY(C38,1)+1)</f>
        <v/>
      </c>
      <c r="Y38" s="351">
        <f>SUMPRODUCT(($X$14:$X37=X38)*(($V$14:$V37)+($O$14:$O37)))+IF(X38=X14,$L$11,0)</f>
        <v/>
      </c>
      <c r="Z38" s="351" t="n"/>
      <c r="AA38" s="351" t="n"/>
      <c r="AB38" s="351" t="n"/>
      <c r="AC38" s="351" t="n"/>
      <c r="AD38" s="351" t="n"/>
      <c r="AE38" s="351" t="n"/>
      <c r="AF38" s="351" t="n"/>
    </row>
    <row r="39" ht="24" customHeight="1" s="348" thickBot="1">
      <c r="A39" s="194" t="inlineStr">
        <is>
          <t>On Day</t>
        </is>
      </c>
      <c r="B39" s="199" t="n"/>
      <c r="C39" s="104">
        <f>C38</f>
        <v/>
      </c>
      <c r="D39" s="69" t="n"/>
      <c r="E39" s="200">
        <f>IF(D39="", "",
 IF(D39=TIME(0,0,0), 0,
 IF(AND(D39&gt;=TIME(0,0,1), D39&lt;=TIME(2,0,0)), TIME(7,0,0),
 IF(AND(D39&gt;=TIME(6,0,0), D39&lt;=TIME(8,0,0)), TIME(12,0,0),
 IF(AND(D39&gt;TIME(8,0,0), D39&lt;=TIME(13,59,0)), TIME(15,0,0),
 IF(AND(D39&gt;=TIME(14,0,0), D39&lt;=TIME(17,59,0)), TIME(21,0,0),
 IF(AND(D39&gt;=TIME(18,0,0), D39&lt;=TIME(21,59,0)), TIME(0,0,0),
 IF(AND(D39&gt;=TIME(22,0,0), D39&lt;=TIME(23,59,59)), TIME(7,0,0), ""))))))))</f>
        <v/>
      </c>
      <c r="F39" s="201" t="n"/>
      <c r="G39" s="200">
        <f>IF(AND(D39&gt;=TIME(6,0,0),D39&lt;=TIME(8,0,0)),E39,"")</f>
        <v/>
      </c>
      <c r="H39" s="69" t="n"/>
      <c r="I39" s="70">
        <f>ROUND(IF(OR(D39="",E39="",E39=0),0,IF(H39="",MOD(E39-D39,1)*24,MOD(H39-D39,1)*24)),2)</f>
        <v/>
      </c>
      <c r="J39" s="198" t="n"/>
      <c r="K39" s="306" t="n"/>
      <c r="L39" s="183" t="n"/>
      <c r="M39" s="307">
        <f>MAX(0,V39-W39)</f>
        <v/>
      </c>
      <c r="N39" s="71">
        <f>(IF(OR($C39="",$D39=""),0,
 IF(OR($A38="Holiday",$A39="Holiday"),
    IF(ISNUMBER(MATCH(TRIM($B39),{"Phagwah","Good Friday","Easter Monday","Labour Day","Christmas","Eid ul Azha","Romans-2","Globe-12","Neptune P1"},0)),0,$I39),
 IF(AND(NOT(OR($A38="Annual Leave",$A39="Annual Leave")),$A39="Off day"),$I39,
  MAX(0,$I39-$V39)
  ))))+W39</f>
        <v/>
      </c>
      <c r="O39" s="71">
        <f>IF(AND(OR($A38="Holiday",$A39="Holiday"),
        ISNUMBER(MATCH(TRIM($B39),{"Phagwah","Good Friday","Easter Monday","Labour Day","Christmas","Eid ul Azha","Romans-2","Globe-12","Neptune P1"},0))),
   $I39,0)</f>
        <v/>
      </c>
      <c r="P39" s="71">
        <f>IF(OR($O$7="Canteen",$O$7="Head Office"),0,IF($I39&lt;=0,0,IF(AND($I38&lt;=0,OR(TRIM($J39)="Hebrews",TRIM($J39)="Romans",TRIM($J39)="Romans-2",TRIM($J39)="Globe",TRIM($J39)="Globe-12",TRIM($J39)="Neptune P1")),1,0)))</f>
        <v/>
      </c>
      <c r="Q39" s="72" t="n"/>
      <c r="R39" s="71">
        <f>IF(OR($O$7="Canteen",$O$7="Head Office"),0,IF(
  AND(
    SUMIFS(I:I, C:C, C39) &gt;= 8,
    COUNTIFS(C$14:C39, C39)=1,
    OR(
      TEXT(D39,"hh:mm:ss")="07:00:00",
      TEXT(D39,"hh:mm:ss")="15:00:00",
      TEXT(D39,"hh:mm:ss")="23:00:00",
      TEXT(D40,"hh:mm:ss")="07:00:00",
      TEXT(D40,"hh:mm:ss")="15:00:00",
      TEXT(D40,"hh:mm:ss")="23:00:00"
    )
  ),
  1,
  0
))</f>
        <v/>
      </c>
      <c r="S39" s="71">
        <f>IF(OR($A38="Annual Leave",$A39="Annual Leave"),IF(AND($A38&lt;&gt;"Annual Leave",$A39="Annual Leave"),8,0),0)</f>
        <v/>
      </c>
      <c r="T39" s="73" t="n"/>
      <c r="U39" s="144">
        <f>MAX(0,40-Y39)</f>
        <v/>
      </c>
      <c r="V39" s="351">
        <f>IF(OR($C39="",$D39=""),0,
 IF(OR($A38="Holiday",$A39="Holiday"),0,
 IF(AND(NOT(OR($A38="Annual Leave",$A39="Annual Leave")),$A39="Off day"),0,
  IF($I38+$I39&gt;=8,IF($I38&gt;=8,0,8-$I38),$I39)
  )))</f>
        <v/>
      </c>
      <c r="W39" s="351">
        <f>MAX(0,V39-U39)</f>
        <v/>
      </c>
      <c r="X39" s="351">
        <f>IF(C39="","",C39-WEEKDAY(C39,1)+1)</f>
        <v/>
      </c>
      <c r="Y39" s="351">
        <f>SUMPRODUCT(($X$14:$X38=X39)*(($V$14:$V38)+($O$14:$O38)))+IF(X39=X14,$L$11,0)</f>
        <v/>
      </c>
      <c r="Z39" s="351" t="n"/>
      <c r="AA39" s="351" t="n"/>
      <c r="AB39" s="351" t="n"/>
      <c r="AC39" s="351" t="n"/>
      <c r="AD39" s="351" t="n"/>
      <c r="AE39" s="351" t="n"/>
      <c r="AF39" s="351" t="n"/>
    </row>
    <row r="40" ht="24" customHeight="1" s="348" thickBot="1">
      <c r="A40" s="202" t="inlineStr">
        <is>
          <t>On Day</t>
        </is>
      </c>
      <c r="B40" s="203" t="n"/>
      <c r="C40" s="105">
        <f>C38+1</f>
        <v/>
      </c>
      <c r="D40" s="74" t="n"/>
      <c r="E40" s="204">
        <f>IF(D40="", "",
 IF(D40=TIME(0,0,0), 0,
 IF(AND(D40&gt;=TIME(0,0,1), D40&lt;=TIME(2,0,0)), TIME(7,0,0),
 IF(AND(D40&gt;=TIME(6,0,0), D40&lt;=TIME(8,0,0)), TIME(12,0,0),
 IF(AND(D40&gt;TIME(8,0,0), D40&lt;=TIME(13,59,0)), TIME(15,0,0),
 IF(AND(D40&gt;=TIME(14,0,0), D40&lt;=TIME(17,59,0)), TIME(21,0,0),
 IF(AND(D40&gt;=TIME(18,0,0), D40&lt;=TIME(21,59,0)), TIME(0,0,0),
 IF(AND(D40&gt;=TIME(22,0,0), D40&lt;=TIME(23,59,59)), TIME(7,0,0), ""))))))))</f>
        <v/>
      </c>
      <c r="F40" s="205" t="n"/>
      <c r="G40" s="204">
        <f>IF(AND(D40&gt;=TIME(6,0,0),D40&lt;=TIME(8,0,0)),E40,"")</f>
        <v/>
      </c>
      <c r="H40" s="74" t="n"/>
      <c r="I40" s="106">
        <f>ROUND(IF(OR(D40="",E40="",E40=0),0,IF(H40="",MOD(E40-D40,1)*24,MOD(H40-D40,1)*24)),2)</f>
        <v/>
      </c>
      <c r="J40" s="206" t="n"/>
      <c r="K40" s="308" t="n"/>
      <c r="L40" s="189" t="n"/>
      <c r="M40" s="309">
        <f>MAX(0,V40-W40)</f>
        <v/>
      </c>
      <c r="N40" s="75">
        <f>(IF(OR($C40="",$D40=""),0,
 IF(OR($A40="Holiday",$A41="Holiday"),
    IF(ISNUMBER(MATCH(TRIM($B40),{"Phagwah","Good Friday","Easter Monday","Labour Day","Christmas","Eid ul Azha","Romans-2","Globe-12","Neptune P1"},0)),0,$I40),
 IF(AND(NOT(OR($A40="Annual Leave",$A41="Annual Leave")),$A40="Off day"),$I40,
  MAX(0,$I40-$V40)
  ))))+W40</f>
        <v/>
      </c>
      <c r="O40" s="75">
        <f>IF(AND(OR($A40="Holiday",$A41="Holiday"),
        ISNUMBER(MATCH(TRIM($B40),{"Phagwah","Good Friday","Easter Monday","Labour Day","Christmas","Eid ul Azha","Romans-2","Globe-12","Neptune P1"},0))),
   $I40,0)</f>
        <v/>
      </c>
      <c r="P40" s="75">
        <f>IF(OR($O$7="Canteen",$O$7="Head Office"),0,IF($I40&lt;=0,0,IF(OR(OR(TRIM($J40)="Hebrews",TRIM($J40)="Romans",TRIM($J40)="Romans-2",TRIM($J40)="Globe",TRIM($J40)="Globe-12",TRIM($J40)="Neptune P1"),AND($I41&gt;0,OR(TRIM($J41)="Hebrews",TRIM($J41)="Romans",TRIM($J41)="Romans-2",TRIM($J41)="Globe",TRIM($J41)="Globe-12",TRIM($J41)="Neptune P1"))),1,0)))</f>
        <v/>
      </c>
      <c r="Q40" s="76" t="n"/>
      <c r="R40" s="75">
        <f>IF(OR($O$7="Canteen",$O$7="Head Office"),0,IF(
  AND(
    SUMIFS(I:I, C:C, C40) &gt;= 8,
    COUNTIFS(C$14:C40, C40)=1,
    OR(
      TEXT(D40,"hh:mm:ss")="07:00:00",
      TEXT(D40,"hh:mm:ss")="15:00:00",
      TEXT(D40,"hh:mm:ss")="23:00:00",
      TEXT(D41,"hh:mm:ss")="07:00:00",
      TEXT(D41,"hh:mm:ss")="15:00:00",
      TEXT(D41,"hh:mm:ss")="23:00:00"
    )
  ),
  1,
  0
))</f>
        <v/>
      </c>
      <c r="S40" s="75">
        <f>IF(OR($A40="Annual Leave",$A41="Annual Leave"),IF($A40="Annual Leave",8,0),0)</f>
        <v/>
      </c>
      <c r="T40" s="107" t="n"/>
      <c r="U40" s="144">
        <f>MAX(0,40-Y40)</f>
        <v/>
      </c>
      <c r="V40" s="351">
        <f>IF(OR($C40="",$D40=""),0,
 IF(OR($A40="Holiday",$A41="Holiday"),0,
 IF(AND(NOT(OR($A40="Annual Leave",$A41="Annual Leave")),$A40="Off day"),0,
  IF($I40+$I41&gt;=8,IF($I40&gt;=8,8,$I40),$I40)
  )))</f>
        <v/>
      </c>
      <c r="W40" s="351">
        <f>MAX(0,V40-U40)</f>
        <v/>
      </c>
      <c r="X40" s="351">
        <f>IF(C40="","",C40-WEEKDAY(C40,1)+1)</f>
        <v/>
      </c>
      <c r="Y40" s="351">
        <f>SUMPRODUCT(($X$14:$X39=X40)*(($V$14:$V39)+($O$14:$O39)))+IF(X40=X14,$L$11,0)</f>
        <v/>
      </c>
      <c r="Z40" s="351" t="n"/>
      <c r="AA40" s="351" t="n"/>
      <c r="AB40" s="351" t="n"/>
      <c r="AC40" s="351" t="n"/>
      <c r="AD40" s="351" t="n"/>
      <c r="AE40" s="351" t="n"/>
      <c r="AF40" s="351" t="n"/>
    </row>
    <row r="41" ht="24" customHeight="1" s="348" thickBot="1">
      <c r="A41" s="202" t="inlineStr">
        <is>
          <t>On Day</t>
        </is>
      </c>
      <c r="B41" s="310" t="n"/>
      <c r="C41" s="105">
        <f>C40</f>
        <v/>
      </c>
      <c r="D41" s="311" t="n"/>
      <c r="E41" s="312">
        <f>IF(D41="", "",
 IF(D41=TIME(0,0,0), 0,
 IF(AND(D41&gt;=TIME(0,0,1), D41&lt;=TIME(2,0,0)), TIME(7,0,0),
 IF(AND(D41&gt;=TIME(6,0,0), D41&lt;=TIME(8,0,0)), TIME(12,0,0),
 IF(AND(D41&gt;TIME(8,0,0), D41&lt;=TIME(13,59,0)), TIME(15,0,0),
 IF(AND(D41&gt;=TIME(14,0,0), D41&lt;=TIME(17,59,0)), TIME(21,0,0),
 IF(AND(D41&gt;=TIME(18,0,0), D41&lt;=TIME(21,59,0)), TIME(0,0,0),
 IF(AND(D41&gt;=TIME(22,0,0), D41&lt;=TIME(23,59,59)), TIME(7,0,0), ""))))))))</f>
        <v/>
      </c>
      <c r="F41" s="205" t="n"/>
      <c r="G41" s="312">
        <f>IF(AND(D41&gt;=TIME(6,0,0),D41&lt;=TIME(8,0,0)),E41,"")</f>
        <v/>
      </c>
      <c r="H41" s="311" t="n"/>
      <c r="I41" s="106">
        <f>ROUND(IF(OR(D41="",E41="",E41=0),0,IF(H41="",MOD(E41-D41,1)*24,MOD(H41-D41,1)*24)),2)</f>
        <v/>
      </c>
      <c r="J41" s="207" t="n"/>
      <c r="K41" s="308" t="n"/>
      <c r="L41" s="189" t="n"/>
      <c r="M41" s="309">
        <f>MAX(0,V41-W41)</f>
        <v/>
      </c>
      <c r="N41" s="313">
        <f>(IF(OR($C41="",$D41=""),0,
 IF(OR($A40="Holiday",$A41="Holiday"),
    IF(ISNUMBER(MATCH(TRIM($B41),{"Phagwah","Good Friday","Easter Monday","Labour Day","Christmas","Eid ul Azha","Romans-2","Globe-12","Neptune P1"},0)),0,$I41),
 IF(AND(NOT(OR($A40="Annual Leave",$A41="Annual Leave")),$A41="Off day"),$I41,
  MAX(0,$I41-$V41)
  ))))+W41</f>
        <v/>
      </c>
      <c r="O41" s="313">
        <f>IF(AND(OR($A40="Holiday",$A41="Holiday"),
        ISNUMBER(MATCH(TRIM($B41),{"Phagwah","Good Friday","Easter Monday","Labour Day","Christmas","Eid ul Azha","Romans-2","Globe-12","Neptune P1"},0))),
   $I41,0)</f>
        <v/>
      </c>
      <c r="P41" s="313">
        <f>IF(OR($O$7="Canteen",$O$7="Head Office"),0,IF($I41&lt;=0,0,IF(AND($I40&lt;=0,OR(TRIM($J41)="Hebrews",TRIM($J41)="Romans",TRIM($J41)="Romans-2",TRIM($J41)="Globe",TRIM($J41)="Globe-12",TRIM($J41)="Neptune P1")),1,0)))</f>
        <v/>
      </c>
      <c r="Q41" s="314" t="n"/>
      <c r="R41" s="313">
        <f>IF(OR($O$7="Canteen",$O$7="Head Office"),0,IF(
  AND(
    SUMIFS(I:I, C:C, C41) &gt;= 8,
    COUNTIFS(C$14:C41, C41)=1,
    OR(
      TEXT(D41,"hh:mm:ss")="07:00:00",
      TEXT(D41,"hh:mm:ss")="15:00:00",
      TEXT(D41,"hh:mm:ss")="23:00:00",
      TEXT(D42,"hh:mm:ss")="07:00:00",
      TEXT(D42,"hh:mm:ss")="15:00:00",
      TEXT(D42,"hh:mm:ss")="23:00:00"
    )
  ),
  1,
  0
))</f>
        <v/>
      </c>
      <c r="S41" s="313">
        <f>IF(OR($A40="Annual Leave",$A41="Annual Leave"),IF(AND($A40&lt;&gt;"Annual Leave",$A41="Annual Leave"),8,0),0)</f>
        <v/>
      </c>
      <c r="T41" s="315" t="n"/>
      <c r="U41" s="144">
        <f>MAX(0,40-Y41)</f>
        <v/>
      </c>
      <c r="V41" s="351">
        <f>IF(OR($C41="",$D41=""),0,
 IF(OR($A40="Holiday",$A41="Holiday"),0,
 IF(AND(NOT(OR($A40="Annual Leave",$A41="Annual Leave")),$A41="Off day"),0,
  IF($I40+$I41&gt;=8,IF($I40&gt;=8,0,8-$I40),$I41)
  )))</f>
        <v/>
      </c>
      <c r="W41" s="351">
        <f>MAX(0,V41-U41)</f>
        <v/>
      </c>
      <c r="X41" s="351">
        <f>IF(C41="","",C41-WEEKDAY(C41,1)+1)</f>
        <v/>
      </c>
      <c r="Y41" s="351">
        <f>SUMPRODUCT(($X$14:$X40=X41)*(($V$14:$V40)+($O$14:$O40)))+IF(X41=X14,$L$11,0)</f>
        <v/>
      </c>
      <c r="Z41" s="351" t="n"/>
      <c r="AA41" s="351" t="n"/>
      <c r="AB41" s="351" t="n"/>
      <c r="AC41" s="351" t="n"/>
      <c r="AD41" s="351" t="n"/>
      <c r="AE41" s="351" t="n"/>
      <c r="AF41" s="351" t="n"/>
    </row>
    <row r="42" ht="24" customHeight="1" s="348" thickBot="1">
      <c r="A42" s="208" t="inlineStr">
        <is>
          <t>On Day</t>
        </is>
      </c>
      <c r="B42" s="209" t="n"/>
      <c r="C42" s="108">
        <f>C40+1</f>
        <v/>
      </c>
      <c r="D42" s="77" t="n"/>
      <c r="E42" s="210">
        <f>IF(D42="", "",
 IF(D42=TIME(0,0,0), 0,
 IF(AND(D42&gt;=TIME(0,0,1), D42&lt;=TIME(2,0,0)), TIME(7,0,0),
 IF(AND(D42&gt;=TIME(6,0,0), D42&lt;=TIME(8,0,0)), TIME(12,0,0),
 IF(AND(D42&gt;TIME(8,0,0), D42&lt;=TIME(13,59,0)), TIME(15,0,0),
 IF(AND(D42&gt;=TIME(14,0,0), D42&lt;=TIME(17,59,0)), TIME(21,0,0),
 IF(AND(D42&gt;=TIME(18,0,0), D42&lt;=TIME(21,59,0)), TIME(0,0,0),
 IF(AND(D42&gt;=TIME(22,0,0), D42&lt;=TIME(23,59,59)), TIME(7,0,0), ""))))))))</f>
        <v/>
      </c>
      <c r="F42" s="211" t="n"/>
      <c r="G42" s="210">
        <f>IF(AND(D42&gt;=TIME(6,0,0),D42&lt;=TIME(8,0,0)),E42,"")</f>
        <v/>
      </c>
      <c r="H42" s="77" t="n"/>
      <c r="I42" s="16">
        <f>ROUND(IF(OR(D42="",E42="",E42=0),0,IF(H42="",MOD(E42-D42,1)*24,MOD(H42-D42,1)*24)),2)</f>
        <v/>
      </c>
      <c r="J42" s="212" t="n"/>
      <c r="K42" s="316" t="n"/>
      <c r="L42" s="181" t="n"/>
      <c r="M42" s="317">
        <f>MAX(0,V42-W42)</f>
        <v/>
      </c>
      <c r="N42" s="17">
        <f>(IF(OR($C42="",$D42=""),0,
 IF(OR($A42="Holiday",$A43="Holiday"),
    IF(ISNUMBER(MATCH(TRIM($B42),{"Phagwah","Good Friday","Easter Monday","Labour Day","Christmas","Eid ul Azha","Romans-2","Globe-12","Neptune P1"},0)),0,$I42),
 IF(AND(NOT(OR($A42="Annual Leave",$A43="Annual Leave")),$A42="Off day"),$I42,
  MAX(0,$I42-$V42)
  ))))+W42</f>
        <v/>
      </c>
      <c r="O42" s="213">
        <f>IF(AND(OR($A42="Holiday",$A43="Holiday"),
        ISNUMBER(MATCH(TRIM($B42),{"Phagwah","Good Friday","Easter Monday","Labour Day","Christmas","Eid ul Azha","Romans-2","Globe-12","Neptune P1"},0))),
   $I42,0)</f>
        <v/>
      </c>
      <c r="P42" s="17">
        <f>IF(OR($O$7="Canteen",$O$7="Head Office"),0,IF($I42&lt;=0,0,IF(OR(OR(TRIM($J42)="Hebrews",TRIM($J42)="Romans",TRIM($J42)="Romans-2",TRIM($J42)="Globe",TRIM($J42)="Globe-12",TRIM($J42)="Neptune P1"),AND($I43&gt;0,OR(TRIM($J43)="Hebrews",TRIM($J43)="Romans",TRIM($J43)="Romans-2",TRIM($J43)="Globe",TRIM($J43)="Globe-12",TRIM($J43)="Neptune P1"))),1,0)))</f>
        <v/>
      </c>
      <c r="Q42" s="78" t="n"/>
      <c r="R42" s="213">
        <f>IF(OR($O$7="Canteen",$O$7="Head Office"),0,IF(
  AND(
    SUMIFS(I:I, C:C, C42) &gt;= 8,
    COUNTIFS(C$14:C42, C42)=1,
    OR(
      TEXT(D42,"hh:mm:ss")="07:00:00",
      TEXT(D42,"hh:mm:ss")="15:00:00",
      TEXT(D42,"hh:mm:ss")="23:00:00",
      TEXT(D43,"hh:mm:ss")="07:00:00",
      TEXT(D43,"hh:mm:ss")="15:00:00",
      TEXT(D43,"hh:mm:ss")="23:00:00"
    )
  ),
  1,
  0
))</f>
        <v/>
      </c>
      <c r="S42" s="213">
        <f>IF(OR($A42="Annual Leave",$A43="Annual Leave"),IF($A42="Annual Leave",8,0),0)</f>
        <v/>
      </c>
      <c r="T42" s="79" t="n"/>
      <c r="U42" s="144">
        <f>MAX(0,40-Y42)</f>
        <v/>
      </c>
      <c r="V42" s="351">
        <f>IF(OR($C42="",$D42=""),0,
 IF(OR($A42="Holiday",$A43="Holiday"),0,
 IF(AND(NOT(OR($A42="Annual Leave",$A43="Annual Leave")),$A42="Off day"),0,
  IF($I42+$I43&gt;=8,IF($I42&gt;=8,8,$I42),$I42)
  )))</f>
        <v/>
      </c>
      <c r="W42" s="351">
        <f>MAX(0,V42-U42)</f>
        <v/>
      </c>
      <c r="X42" s="351">
        <f>IF(C42="","",C42-WEEKDAY(C42,1)+1)</f>
        <v/>
      </c>
      <c r="Y42" s="351">
        <f>SUMPRODUCT(($X$14:$X41=X42)*(($V$14:$V41)+($O$14:$O41)))+IF(X42=X14,$L$11,0)</f>
        <v/>
      </c>
      <c r="Z42" s="351" t="n"/>
      <c r="AA42" s="351" t="n"/>
      <c r="AB42" s="351" t="n"/>
      <c r="AC42" s="351" t="n"/>
      <c r="AD42" s="351" t="n"/>
      <c r="AE42" s="351" t="n"/>
      <c r="AF42" s="351" t="n"/>
    </row>
    <row r="43" ht="24" customHeight="1" s="348" thickBot="1">
      <c r="A43" s="208" t="inlineStr">
        <is>
          <t>On Day</t>
        </is>
      </c>
      <c r="B43" s="214" t="n"/>
      <c r="C43" s="109">
        <f>C42</f>
        <v/>
      </c>
      <c r="D43" s="18" t="n"/>
      <c r="E43" s="215">
        <f>IF(D43="", "",
 IF(D43=TIME(0,0,0), 0,
 IF(AND(D43&gt;=TIME(0,0,1), D43&lt;=TIME(2,0,0)), TIME(7,0,0),
 IF(AND(D43&gt;=TIME(6,0,0), D43&lt;=TIME(8,0,0)), TIME(12,0,0),
 IF(AND(D43&gt;TIME(8,0,0), D43&lt;=TIME(13,59,0)), TIME(15,0,0),
 IF(AND(D43&gt;=TIME(14,0,0), D43&lt;=TIME(17,59,0)), TIME(21,0,0),
 IF(AND(D43&gt;=TIME(18,0,0), D43&lt;=TIME(21,59,0)), TIME(0,0,0),
 IF(AND(D43&gt;=TIME(22,0,0), D43&lt;=TIME(23,59,59)), TIME(7,0,0), ""))))))))</f>
        <v/>
      </c>
      <c r="F43" s="216" t="n"/>
      <c r="G43" s="215">
        <f>IF(AND(D43&gt;=TIME(6,0,0),D43&lt;=TIME(8,0,0)),E43,"")</f>
        <v/>
      </c>
      <c r="H43" s="18" t="n"/>
      <c r="I43" s="19">
        <f>ROUND(IF(OR(D43="",E43="",E43=0),0,IF(H43="",MOD(E43-D43,1)*24,MOD(H43-D43,1)*24)),2)</f>
        <v/>
      </c>
      <c r="J43" s="212" t="n"/>
      <c r="K43" s="316" t="n"/>
      <c r="L43" s="183" t="n"/>
      <c r="M43" s="317">
        <f>MAX(0,V43-W43)</f>
        <v/>
      </c>
      <c r="N43" s="20">
        <f>(IF(OR($C43="",$D43=""),0,
 IF(OR($A42="Holiday",$A43="Holiday"),
    IF(ISNUMBER(MATCH(TRIM($B43),{"Phagwah","Good Friday","Easter Monday","Labour Day","Christmas","Eid ul Azha","Romans-2","Globe-12","Neptune P1"},0)),0,$I43),
 IF(AND(NOT(OR($A42="Annual Leave",$A43="Annual Leave")),$A43="Off day"),$I43,
  MAX(0,$I43-$V43)
  ))))+W43</f>
        <v/>
      </c>
      <c r="O43" s="20">
        <f>IF(AND(OR($A42="Holiday",$A43="Holiday"),
        ISNUMBER(MATCH(TRIM($B43),{"Phagwah","Good Friday","Easter Monday","Labour Day","Christmas","Eid ul Azha","Romans-2","Globe-12","Neptune P1"},0))),
   $I43,0)</f>
        <v/>
      </c>
      <c r="P43" s="20">
        <f>IF(OR($O$7="Canteen",$O$7="Head Office"),0,IF($I43&lt;=0,0,IF(AND($I42&lt;=0,OR(TRIM($J43)="Hebrews",TRIM($J43)="Romans",TRIM($J43)="Romans-2",TRIM($J43)="Globe",TRIM($J43)="Globe-12",TRIM($J43)="Neptune P1")),1,0)))</f>
        <v/>
      </c>
      <c r="Q43" s="21" t="n"/>
      <c r="R43" s="20">
        <f>IF(OR($O$7="Canteen",$O$7="Head Office"),0,IF(
  AND(
    SUMIFS(I:I, C:C, C43) &gt;= 8,
    COUNTIFS(C$14:C43, C43)=1,
    OR(
      TEXT(D43,"hh:mm:ss")="07:00:00",
      TEXT(D43,"hh:mm:ss")="15:00:00",
      TEXT(D43,"hh:mm:ss")="23:00:00",
      TEXT(D49,"hh:mm:ss")="07:00:00",
      TEXT(D49,"hh:mm:ss")="15:00:00",
      TEXT(D49,"hh:mm:ss")="23:00:00"
    )
  ),
  1,
  0
))</f>
        <v/>
      </c>
      <c r="S43" s="20">
        <f>IF(OR($A42="Annual Leave",$A43="Annual Leave"),IF(AND($A42&lt;&gt;"Annual Leave",$A43="Annual Leave"),8,0),0)</f>
        <v/>
      </c>
      <c r="T43" s="22" t="n"/>
      <c r="U43" s="144">
        <f>MAX(0,40-Y43)</f>
        <v/>
      </c>
      <c r="V43" s="351">
        <f>IF(OR($C43="",$D43=""),0,
 IF(OR($A42="Holiday",$A43="Holiday"),0,
 IF(AND(NOT(OR($A42="Annual Leave",$A43="Annual Leave")),$A43="Off day"),0,
  IF($I42+$I43&gt;=8,IF($I42&gt;=8,0,8-$I42),$I43)
  )))</f>
        <v/>
      </c>
      <c r="W43" s="351">
        <f>MAX(0,V43-U43)</f>
        <v/>
      </c>
      <c r="X43" s="351">
        <f>IF(C43="","",C43-WEEKDAY(C43,1)+1)</f>
        <v/>
      </c>
      <c r="Y43" s="351">
        <f>SUMPRODUCT(($X$14:$X42=X43)*(($V$14:$V42)+($O$14:$O42)))+IF(X43=X14,$L$11,0)</f>
        <v/>
      </c>
      <c r="Z43" s="351" t="n"/>
      <c r="AA43" s="351" t="n"/>
      <c r="AB43" s="351" t="n"/>
      <c r="AC43" s="351" t="n"/>
      <c r="AD43" s="351" t="n"/>
      <c r="AE43" s="351" t="n"/>
      <c r="AF43" s="351" t="n"/>
    </row>
    <row r="44" ht="24" customHeight="1" s="348" thickBot="1">
      <c r="A44" s="176" t="n"/>
      <c r="B44" s="176" t="n"/>
      <c r="C44" s="217" t="n"/>
      <c r="D44" s="110" t="n"/>
      <c r="E44" s="110" t="n"/>
      <c r="F44" s="218" t="n"/>
      <c r="G44" s="110" t="n"/>
      <c r="H44" s="110" t="n"/>
      <c r="I44" s="219" t="n"/>
      <c r="J44" s="219" t="n"/>
      <c r="K44" s="219" t="n"/>
      <c r="L44" s="219" t="n"/>
      <c r="M44" s="111">
        <f>MAX(0,V44-W44)</f>
        <v/>
      </c>
      <c r="N44" s="112">
        <f>(IF(OR($C44="",$D44=""),0,
 IF(OR($A44="Holiday",$A45="Holiday"),
    IF(ISNUMBER(MATCH(TRIM($B44),{"Phagwah","Good Friday","Easter Monday","Labour Day","Christmas","Eid ul Azha","Romans-2","Globe-12","Neptune P1"},0)),0,$I44),
 IF(AND(NOT(OR($A44="Annual Leave",$A45="Annual Leave")),$A44="Off day"),$I44,
  MAX(0,$I44-$V44)
  ))))+W44</f>
        <v/>
      </c>
      <c r="O44" s="112">
        <f>IF(AND(OR($A44="Holiday",$A45="Holiday"),
        ISNUMBER(MATCH(TRIM($B44),{"Phagwah","Good Friday","Easter Monday","Labour Day","Christmas","Eid ul Azha","Romans-2","Globe-12","Neptune P1"},0))),
   $I44,0)</f>
        <v/>
      </c>
      <c r="P44" s="112">
        <f>IF(OR($O$7="Canteen",$O$7="Head Office"),0,IF($I44&lt;=0,0,IF(OR(OR(TRIM($J44)="Hebrews",TRIM($J44)="Romans",TRIM($J44)="Romans-2",TRIM($J44)="Globe",TRIM($J44)="Globe-12",TRIM($J44)="Neptune P1"),AND($I45&gt;0,OR(TRIM($J45)="Hebrews",TRIM($J45)="Romans",TRIM($J45)="Romans-2",TRIM($J45)="Globe",TRIM($J45)="Globe-12",TRIM($J45)="Neptune P1"))),1,0)))</f>
        <v/>
      </c>
      <c r="Q44" s="113" t="n"/>
      <c r="R44" s="113" t="n"/>
      <c r="S44" s="112">
        <f>IF(OR($A44="Annual Leave",$A45="Annual Leave"),IF($A44="Annual Leave",8,0),0)</f>
        <v/>
      </c>
      <c r="T44" s="114" t="n"/>
      <c r="U44" s="144">
        <f>MAX(0,40-Y44)</f>
        <v/>
      </c>
      <c r="V44" s="351">
        <f>IF(OR($C44="",$D44=""),0,
 IF(OR($A44="Holiday",$A45="Holiday"),0,
 IF(AND(NOT(OR($A44="Annual Leave",$A45="Annual Leave")),$A44="Off day"),0,
  IF($I44+$I45&gt;=8,IF($I44&gt;=8,8,$I44),$I44)
  )))</f>
        <v/>
      </c>
      <c r="W44" s="351">
        <f>MAX(0,V44-U44)</f>
        <v/>
      </c>
      <c r="X44" s="351">
        <f>IF(C44="","",C44-WEEKDAY(C44,1)+1)</f>
        <v/>
      </c>
      <c r="Y44" s="351">
        <f>SUMPRODUCT(($X$14:$X43=X44)*(($V$14:$V43)+($O$14:$O43)))+IF(X44=X14,$L$11,0)</f>
        <v/>
      </c>
      <c r="Z44" s="351" t="n"/>
      <c r="AA44" s="351" t="n"/>
      <c r="AB44" s="351" t="n"/>
      <c r="AC44" s="351" t="n"/>
      <c r="AD44" s="351" t="n"/>
      <c r="AE44" s="351" t="n"/>
      <c r="AF44" s="351" t="n"/>
    </row>
    <row r="45" ht="24" customHeight="1" s="348" thickBot="1">
      <c r="A45" s="154" t="inlineStr">
        <is>
          <t>On Day</t>
        </is>
      </c>
      <c r="B45" s="318" t="n"/>
      <c r="C45" s="115">
        <f>C42+1</f>
        <v/>
      </c>
      <c r="D45" s="319" t="n"/>
      <c r="E45" s="320">
        <f>IF(D45="", "",
 IF(D45=TIME(0,0,0), 0,
 IF(AND(D45&gt;=TIME(0,0,1), D45&lt;=TIME(2,0,0)), TIME(7,0,0),
 IF(AND(D45&gt;=TIME(6,0,0), D45&lt;=TIME(8,0,0)), TIME(12,0,0),
 IF(AND(D45&gt;TIME(8,0,0), D45&lt;=TIME(13,59,0)), TIME(15,0,0),
 IF(AND(D45&gt;=TIME(14,0,0), D45&lt;=TIME(17,59,0)), TIME(21,0,0),
 IF(AND(D45&gt;=TIME(18,0,0), D45&lt;=TIME(21,59,0)), TIME(0,0,0),
 IF(AND(D45&gt;=TIME(22,0,0), D45&lt;=TIME(23,59,59)), TIME(7,0,0), ""))))))))</f>
        <v/>
      </c>
      <c r="F45" s="321" t="n"/>
      <c r="G45" s="320">
        <f>IF(AND(D45&gt;=TIME(6,0,0),D45&lt;=TIME(8,0,0)),E45,"")</f>
        <v/>
      </c>
      <c r="H45" s="319" t="n"/>
      <c r="I45" s="30">
        <f>ROUND(IF(OR(D45="",E45="",E45=0),0,IF(H45="",MOD(E45-D45,1)*24,MOD(H45-D45,1)*24)),2)</f>
        <v/>
      </c>
      <c r="J45" s="220" t="n"/>
      <c r="K45" s="274" t="n"/>
      <c r="L45" s="181" t="n"/>
      <c r="M45" s="275">
        <f>MAX(0,V45-W45)</f>
        <v/>
      </c>
      <c r="N45" s="322">
        <f>(IF(OR($C45="",$D45=""),0,
 IF(OR($A44="Holiday",$A45="Holiday"),
    IF(ISNUMBER(MATCH(TRIM($B45),{"Phagwah","Good Friday","Easter Monday","Labour Day","Christmas","Eid ul Azha","Romans-2","Globe-12","Neptune P1"},0)),0,$I45),
 IF(AND(NOT(OR($A44="Annual Leave",$A45="Annual Leave")),$A45="Off day"),$I45,
  MAX(0,$I45-$V45)
  ))))+W45</f>
        <v/>
      </c>
      <c r="O45" s="322">
        <f>IF(AND(OR($A44="Holiday",$A45="Holiday"),
        ISNUMBER(MATCH(TRIM($B45),{"Phagwah","Good Friday","Easter Monday","Labour Day","Christmas","Eid ul Azha","Romans-2","Globe-12","Neptune P1"},0))),
   $I45,0)</f>
        <v/>
      </c>
      <c r="P45" s="322">
        <f>IF(OR($O$7="Canteen",$O$7="Head Office"),0,IF($I45&lt;=0,0,IF(AND($I44&lt;=0,OR(TRIM($J45)="Hebrews",TRIM($J45)="Romans",TRIM($J45)="Romans-2",TRIM($J45)="Globe",TRIM($J45)="Globe-12",TRIM($J45)="Neptune P1")),1,0)))</f>
        <v/>
      </c>
      <c r="Q45" s="323" t="n"/>
      <c r="R45" s="322">
        <f>IF(OR($O$7="Canteen",$O$7="Head Office"),0,IF(
  AND(
    SUMIFS(I:I, C:C, C45) &gt;= 8,
    COUNTIFS(C$14:C45, C45)=1,
    OR(
      TEXT(D45,"hh:mm:ss")="07:00:00",
      TEXT(D45,"hh:mm:ss")="15:00:00",
      TEXT(D45,"hh:mm:ss")="23:00:00",
      TEXT(D46,"hh:mm:ss")="07:00:00",
      TEXT(D46,"hh:mm:ss")="15:00:00",
      TEXT(D46,"hh:mm:ss")="23:00:00"
    )
  ),
  1,
  0
))</f>
        <v/>
      </c>
      <c r="S45" s="322">
        <f>IF(OR($A44="Annual Leave",$A45="Annual Leave"),IF(AND($A44&lt;&gt;"Annual Leave",$A45="Annual Leave"),8,0),0)</f>
        <v/>
      </c>
      <c r="T45" s="116" t="n"/>
      <c r="U45" s="144">
        <f>MAX(0,40-Y45)</f>
        <v/>
      </c>
      <c r="V45" s="351">
        <f>IF(OR($C45="",$D45=""),0,
 IF(OR($A44="Holiday",$A45="Holiday"),0,
 IF(AND(NOT(OR($A44="Annual Leave",$A45="Annual Leave")),$A45="Off day"),0,
  IF($I44+$I45&gt;=8,IF($I44&gt;=8,0,8-$I44),$I45)
  )))</f>
        <v/>
      </c>
      <c r="W45" s="351">
        <f>MAX(0,V45-U45)</f>
        <v/>
      </c>
      <c r="X45" s="351">
        <f>IF(C45="","",C45-WEEKDAY(C45,1)+1)</f>
        <v/>
      </c>
      <c r="Y45" s="351">
        <f>SUMPRODUCT(($X$14:$X44=X45)*(($V$14:$V44)+($O$14:$O44)))+IF(X45=X14,$L$11,0)</f>
        <v/>
      </c>
      <c r="Z45" s="351" t="n"/>
      <c r="AA45" s="351" t="n"/>
      <c r="AB45" s="351" t="n"/>
      <c r="AC45" s="351" t="n"/>
      <c r="AD45" s="351" t="n"/>
      <c r="AE45" s="351" t="n"/>
      <c r="AF45" s="351" t="n"/>
    </row>
    <row r="46" ht="24" customHeight="1" s="348" thickBot="1">
      <c r="A46" s="154" t="inlineStr">
        <is>
          <t>On Day</t>
        </is>
      </c>
      <c r="B46" s="305" t="n"/>
      <c r="C46" s="90">
        <f>C45</f>
        <v/>
      </c>
      <c r="D46" s="80" t="n"/>
      <c r="E46" s="221">
        <f>IF(D46="", "",
 IF(D46=TIME(0,0,0), 0,
 IF(AND(D46&gt;=TIME(0,0,1), D46&lt;=TIME(2,0,0)), TIME(7,0,0),
 IF(AND(D46&gt;=TIME(6,0,0), D46&lt;=TIME(8,0,0)), TIME(12,0,0),
 IF(AND(D46&gt;TIME(8,0,0), D46&lt;=TIME(13,59,0)), TIME(15,0,0),
 IF(AND(D46&gt;=TIME(14,0,0), D46&lt;=TIME(17,59,0)), TIME(21,0,0),
 IF(AND(D46&gt;=TIME(18,0,0), D46&lt;=TIME(21,59,0)), TIME(0,0,0),
 IF(AND(D46&gt;=TIME(22,0,0), D46&lt;=TIME(23,59,59)), TIME(7,0,0), ""))))))))</f>
        <v/>
      </c>
      <c r="F46" s="156" t="n"/>
      <c r="G46" s="221">
        <f>IF(AND(D46&gt;=TIME(6,0,0),D46&lt;=TIME(8,0,0)),E46,"")</f>
        <v/>
      </c>
      <c r="H46" s="80" t="n"/>
      <c r="I46" s="30">
        <f>ROUND(IF(OR(D46="",E46="",E46=0),0,IF(H46="",MOD(E46-D46,1)*24,MOD(H46-D46,1)*24)),2)</f>
        <v/>
      </c>
      <c r="J46" s="158" t="n"/>
      <c r="K46" s="274" t="n"/>
      <c r="L46" s="189" t="n"/>
      <c r="M46" s="275">
        <f>MAX(0,V46-W46)</f>
        <v/>
      </c>
      <c r="N46" s="81">
        <f>(IF(OR($C46="",$D46=""),0,
 IF(OR($A46="Holiday",$A47="Holiday"),
    IF(ISNUMBER(MATCH(TRIM($B46),{"Phagwah","Good Friday","Easter Monday","Labour Day","Christmas","Eid ul Azha","Romans-2","Globe-12","Neptune P1"},0)),0,$I46),
 IF(AND(NOT(OR($A46="Annual Leave",$A47="Annual Leave")),$A46="Off day"),$I46,
  MAX(0,$I46-$V46)
  ))))+W46</f>
        <v/>
      </c>
      <c r="O46" s="81">
        <f>IF(AND(OR($A46="Holiday",$A47="Holiday"),
        ISNUMBER(MATCH(TRIM($B46),{"Phagwah","Good Friday","Easter Monday","Labour Day","Christmas","Eid ul Azha","Romans-2","Globe-12","Neptune P1"},0))),
   $I46,0)</f>
        <v/>
      </c>
      <c r="P46" s="81">
        <f>IF(OR($O$7="Canteen",$O$7="Head Office"),0,IF($I46&lt;=0,0,IF(OR(OR(TRIM($J46)="Hebrews",TRIM($J46)="Romans",TRIM($J46)="Romans-2",TRIM($J46)="Globe",TRIM($J46)="Globe-12",TRIM($J46)="Neptune P1"),AND($I47&gt;0,OR(TRIM($J47)="Hebrews",TRIM($J47)="Romans",TRIM($J47)="Romans-2",TRIM($J47)="Globe",TRIM($J47)="Globe-12",TRIM($J47)="Neptune P1"))),1,0)))</f>
        <v/>
      </c>
      <c r="Q46" s="82" t="n"/>
      <c r="R46" s="81">
        <f>IF(OR($O$7="Canteen",$O$7="Head Office"),0,IF(
  AND(
    SUMIFS(I:I, C:C, C46) &gt;= 8,
    COUNTIFS(C$14:C46, C46)=1,
    OR(
      TEXT(D46,"hh:mm:ss")="07:00:00",
      TEXT(D46,"hh:mm:ss")="15:00:00",
      TEXT(D46,"hh:mm:ss")="23:00:00",
      TEXT(D51,"hh:mm:ss")="07:00:00",
      TEXT(D51,"hh:mm:ss")="15:00:00",
      TEXT(D51,"hh:mm:ss")="23:00:00"
    )
  ),
  1,
  0
))</f>
        <v/>
      </c>
      <c r="S46" s="81">
        <f>IF(OR($A46="Annual Leave",$A47="Annual Leave"),IF($A46="Annual Leave",8,0),0)</f>
        <v/>
      </c>
      <c r="T46" s="117" t="n"/>
      <c r="U46" s="144">
        <f>MAX(0,40-Y46)</f>
        <v/>
      </c>
      <c r="V46" s="351">
        <f>IF(OR($C46="",$D46=""),0,
 IF(OR($A46="Holiday",$A47="Holiday"),0,
 IF(AND(NOT(OR($A46="Annual Leave",$A47="Annual Leave")),$A46="Off day"),0,
  IF($I46+$I47&gt;=8,IF($I46&gt;=8,8,$I46),$I46)
  )))</f>
        <v/>
      </c>
      <c r="W46" s="351">
        <f>MAX(0,V46-U46)</f>
        <v/>
      </c>
      <c r="X46" s="351">
        <f>IF(C46="","",C46-WEEKDAY(C46,1)+1)</f>
        <v/>
      </c>
      <c r="Y46" s="351">
        <f>SUMPRODUCT(($X$14:$X45=X46)*(($V$14:$V45)+($O$14:$O45)))+IF(X46=X14,$L$11,0)</f>
        <v/>
      </c>
      <c r="Z46" s="351" t="n"/>
      <c r="AA46" s="351" t="n"/>
      <c r="AB46" s="351" t="n"/>
      <c r="AC46" s="351" t="n"/>
      <c r="AD46" s="351" t="n"/>
      <c r="AE46" s="351" t="n"/>
      <c r="AF46" s="351" t="n"/>
    </row>
    <row r="47" ht="24" customHeight="1" s="348" thickBot="1">
      <c r="A47" s="184" t="inlineStr">
        <is>
          <t>On Day</t>
        </is>
      </c>
      <c r="B47" s="222" t="n"/>
      <c r="C47" s="118">
        <f>C45+1</f>
        <v/>
      </c>
      <c r="D47" s="83" t="n"/>
      <c r="E47" s="223">
        <f>IF(D47="", "",
 IF(D47=TIME(0,0,0), 0,
 IF(AND(D47&gt;=TIME(0,0,1), D47&lt;=TIME(2,0,0)), TIME(7,0,0),
 IF(AND(D47&gt;=TIME(6,0,0), D47&lt;=TIME(8,0,0)), TIME(12,0,0),
 IF(AND(D47&gt;TIME(8,0,0), D47&lt;=TIME(13,59,0)), TIME(15,0,0),
 IF(AND(D47&gt;=TIME(14,0,0), D47&lt;=TIME(17,59,0)), TIME(21,0,0),
 IF(AND(D47&gt;=TIME(18,0,0), D47&lt;=TIME(21,59,0)), TIME(0,0,0),
 IF(AND(D47&gt;=TIME(22,0,0), D47&lt;=TIME(23,59,59)), TIME(7,0,0), ""))))))))</f>
        <v/>
      </c>
      <c r="F47" s="224" t="n"/>
      <c r="G47" s="223">
        <f>IF(AND(D47&gt;=TIME(6,0,0),D47&lt;=TIME(8,0,0)),E47,"")</f>
        <v/>
      </c>
      <c r="H47" s="83" t="n"/>
      <c r="I47" s="23">
        <f>ROUND(IF(OR(D47="",E47="",E47=0),0,IF(H47="",MOD(E47-D47,1)*24,MOD(H47-D47,1)*24)),2)</f>
        <v/>
      </c>
      <c r="J47" s="225" t="n"/>
      <c r="K47" s="297" t="n"/>
      <c r="L47" s="181" t="n"/>
      <c r="M47" s="298">
        <f>MAX(0,V47-W47)</f>
        <v/>
      </c>
      <c r="N47" s="84">
        <f>(IF(OR($C47="",$D47=""),0,
 IF(OR($A46="Holiday",$A47="Holiday"),
    IF(ISNUMBER(MATCH(TRIM($B47),{"Phagwah","Good Friday","Easter Monday","Labour Day","Christmas","Eid ul Azha","Romans-2","Globe-12","Neptune P1"},0)),0,$I47),
 IF(AND(NOT(OR($A46="Annual Leave",$A47="Annual Leave")),$A47="Off day"),$I47,
  MAX(0,$I47-$V47)
  ))))+W47</f>
        <v/>
      </c>
      <c r="O47" s="84">
        <f>IF(AND(OR($A46="Holiday",$A47="Holiday"),
        ISNUMBER(MATCH(TRIM($B47),{"Phagwah","Good Friday","Easter Monday","Labour Day","Christmas","Eid ul Azha","Romans-2","Globe-12","Neptune P1"},0))),
   $I47,0)</f>
        <v/>
      </c>
      <c r="P47" s="84">
        <f>IF(OR($O$7="Canteen",$O$7="Head Office"),0,IF($I47&lt;=0,0,IF(AND($I46&lt;=0,OR(TRIM($J47)="Hebrews",TRIM($J47)="Romans",TRIM($J47)="Romans-2",TRIM($J47)="Globe",TRIM($J47)="Globe-12",TRIM($J47)="Neptune P1")),1,0)))</f>
        <v/>
      </c>
      <c r="Q47" s="85" t="n"/>
      <c r="R47" s="84">
        <f>IF(OR($O$7="Canteen",$O$7="Head Office"),0,IF(
  AND(
    SUMIFS(I:I, C:C, C47) &gt;= 8,
    COUNTIFS(C$14:C47, C47)=1,
    OR(
      TEXT(D47,"hh:mm:ss")="07:00:00",
      TEXT(D47,"hh:mm:ss")="15:00:00",
      TEXT(D47,"hh:mm:ss")="23:00:00",
      TEXT(D48,"hh:mm:ss")="07:00:00",
      TEXT(D48,"hh:mm:ss")="15:00:00",
      TEXT(D48,"hh:mm:ss")="23:00:00"
    )
  ),
  1,
  0
))</f>
        <v/>
      </c>
      <c r="S47" s="84">
        <f>IF(OR($A46="Annual Leave",$A47="Annual Leave"),IF(AND($A46&lt;&gt;"Annual Leave",$A47="Annual Leave"),8,0),0)</f>
        <v/>
      </c>
      <c r="T47" s="86" t="n"/>
      <c r="U47" s="144">
        <f>MAX(0,40-Y47)</f>
        <v/>
      </c>
      <c r="V47" s="351">
        <f>IF(OR($C47="",$D47=""),0,
 IF(OR($A46="Holiday",$A47="Holiday"),0,
 IF(AND(NOT(OR($A46="Annual Leave",$A47="Annual Leave")),$A47="Off day"),0,
  IF($I46+$I47&gt;=8,IF($I46&gt;=8,0,8-$I46),$I47)
  )))</f>
        <v/>
      </c>
      <c r="W47" s="351">
        <f>MAX(0,V47-U47)</f>
        <v/>
      </c>
      <c r="X47" s="351">
        <f>IF(C47="","",C47-WEEKDAY(C47,1)+1)</f>
        <v/>
      </c>
      <c r="Y47" s="351">
        <f>SUMPRODUCT(($X$14:$X46=X47)*(($V$14:$V46)+($O$14:$O46)))+IF(X47=X14,$L$11,0)</f>
        <v/>
      </c>
      <c r="Z47" s="351" t="n"/>
      <c r="AA47" s="351" t="n"/>
      <c r="AB47" s="351" t="n"/>
      <c r="AC47" s="351" t="n"/>
      <c r="AD47" s="351" t="n"/>
      <c r="AE47" s="351" t="n"/>
      <c r="AF47" s="351" t="n"/>
    </row>
    <row r="48" ht="24" customHeight="1" s="348" thickBot="1">
      <c r="A48" s="226" t="inlineStr">
        <is>
          <t>On Day</t>
        </is>
      </c>
      <c r="B48" s="299" t="n"/>
      <c r="C48" s="119">
        <f>C47</f>
        <v/>
      </c>
      <c r="D48" s="24" t="n"/>
      <c r="E48" s="227">
        <f>IF(D48="", "",
 IF(D48=TIME(0,0,0), 0,
 IF(AND(D48&gt;=TIME(0,0,1), D48&lt;=TIME(2,0,0)), TIME(7,0,0),
 IF(AND(D48&gt;=TIME(6,0,0), D48&lt;=TIME(8,0,0)), TIME(12,0,0),
 IF(AND(D48&gt;TIME(8,0,0), D48&lt;=TIME(13,59,0)), TIME(15,0,0),
 IF(AND(D48&gt;=TIME(14,0,0), D48&lt;=TIME(17,59,0)), TIME(21,0,0),
 IF(AND(D48&gt;=TIME(18,0,0), D48&lt;=TIME(21,59,0)), TIME(0,0,0),
 IF(AND(D48&gt;=TIME(22,0,0), D48&lt;=TIME(23,59,59)), TIME(7,0,0), ""))))))))</f>
        <v/>
      </c>
      <c r="F48" s="228" t="n"/>
      <c r="G48" s="227">
        <f>IF(AND(D48&gt;=TIME(6,0,0),D48&lt;=TIME(8,0,0)),E48,"")</f>
        <v/>
      </c>
      <c r="H48" s="300" t="n"/>
      <c r="I48" s="87">
        <f>ROUND(IF(OR(D48="",E48="",E48=0),0,IF(H48="",MOD(E48-D48,1)*24,MOD(H48-D48,1)*24)),2)</f>
        <v/>
      </c>
      <c r="J48" s="190" t="n"/>
      <c r="K48" s="297" t="n"/>
      <c r="L48" s="183" t="n"/>
      <c r="M48" s="324">
        <f>MAX(0,V48-W48)</f>
        <v/>
      </c>
      <c r="N48" s="302">
        <f>(IF(OR($C48="",$D48=""),0,
 IF(OR($A48="Holiday",$A49="Holiday"),
    IF(ISNUMBER(MATCH(TRIM($B48),{"Phagwah","Good Friday","Easter Monday","Labour Day","Christmas","Eid ul Azha","Romans-2","Globe-12","Neptune P1"},0)),0,$I48),
 IF(AND(NOT(OR($A48="Annual Leave",$A49="Annual Leave")),$A48="Off day"),$I48,
  MAX(0,$I48-$V48)
  ))))+W48</f>
        <v/>
      </c>
      <c r="O48" s="303" t="n"/>
      <c r="P48" s="229">
        <f>IF(OR($O$7="Canteen",$O$7="Head Office"),0,IF($I48&lt;=0,0,IF(OR(OR(TRIM($J48)="Hebrews",TRIM($J48)="Romans",TRIM($J48)="Romans-2",TRIM($J48)="Globe",TRIM($J48)="Globe-12",TRIM($J48)="Neptune P1"),AND($I49&gt;0,OR(TRIM($J49)="Hebrews",TRIM($J49)="Romans",TRIM($J49)="Romans-2",TRIM($J49)="Globe",TRIM($J49)="Globe-12",TRIM($J49)="Neptune P1"))),1,0)))</f>
        <v/>
      </c>
      <c r="Q48" s="303" t="n"/>
      <c r="R48" s="302">
        <f>IF(OR($O$7="Canteen",$O$7="Head Office"),0,IF(
  AND(
    SUMIFS(I:I, C:C, C48) &gt;= 8,
    COUNTIFS(C$14:C48, C48)=1,
    OR(
      TEXT(D48,"hh:mm:ss")="07:00:00",
      TEXT(D48,"hh:mm:ss")="15:00:00",
      TEXT(D48,"hh:mm:ss")="23:00:00",
      TEXT(D53,"hh:mm:ss")="07:00:00",
      TEXT(D53,"hh:mm:ss")="15:00:00",
      TEXT(D53,"hh:mm:ss")="23:00:00"
    )
  ),
  1,
  0
))</f>
        <v/>
      </c>
      <c r="S48" s="303" t="n"/>
      <c r="T48" s="304" t="n"/>
      <c r="U48" s="144">
        <f>MAX(0,40-Y48)</f>
        <v/>
      </c>
      <c r="V48" s="351">
        <f>IF(OR($C48="",$D48=""),0,
 IF(OR($A48="Holiday",$A49="Holiday"),0,
 IF(AND(NOT(OR($A48="Annual Leave",$A49="Annual Leave")),$A48="Off day"),0,
  IF($I48+$I49&gt;=8,IF($I48&gt;=8,8,$I48),$I48)
  )))</f>
        <v/>
      </c>
      <c r="W48" s="351">
        <f>MAX(0,V48-U48)</f>
        <v/>
      </c>
      <c r="X48" s="351">
        <f>IF(C48="","",C48-WEEKDAY(C48,1)+1)</f>
        <v/>
      </c>
      <c r="Y48" s="351">
        <f>SUMPRODUCT(($X$14:$X47=X48)*(($V$14:$V47)+($O$14:$O47)))+IF(X48=X14,$L$11,0)</f>
        <v/>
      </c>
      <c r="Z48" s="351" t="n"/>
      <c r="AA48" s="351" t="n"/>
      <c r="AB48" s="351" t="n"/>
      <c r="AC48" s="351" t="n"/>
      <c r="AD48" s="351" t="n"/>
      <c r="AE48" s="351" t="n"/>
      <c r="AF48" s="351" t="n"/>
    </row>
    <row r="49" ht="24" customHeight="1" s="348" thickBot="1">
      <c r="A49" s="230" t="n"/>
      <c r="B49" s="355" t="n"/>
      <c r="C49" s="231" t="n"/>
      <c r="D49" s="232" t="n"/>
      <c r="E49" s="232" t="n"/>
      <c r="F49" s="232" t="n"/>
      <c r="G49" s="232" t="n"/>
      <c r="H49" s="233" t="inlineStr">
        <is>
          <t>Total Hrs:</t>
        </is>
      </c>
      <c r="I49" s="122">
        <f>SUM(I14:I48)</f>
        <v/>
      </c>
      <c r="J49" s="234" t="n"/>
      <c r="K49" s="234" t="n"/>
      <c r="L49" s="235" t="n"/>
      <c r="M49" s="120">
        <f>SUM(M14:M48)</f>
        <v/>
      </c>
      <c r="N49" s="120">
        <f>SUM(N14:N48)</f>
        <v/>
      </c>
      <c r="O49" s="120">
        <f>SUM(O14:O48)</f>
        <v/>
      </c>
      <c r="P49" s="120">
        <f>SUM(P14:P48)</f>
        <v/>
      </c>
      <c r="Q49" s="120">
        <f>IF($O$6&lt;&gt;"Armed",0,LOOKUP($Q$50,{0,1,2,3,4,5,6,7,8,9,10,11,12,13,14},{0,384,769,1153,1153,1538,1923,2307,2692,3076,3461,3846,4239,4615,5000}))</f>
        <v/>
      </c>
      <c r="R49" s="120">
        <f>SUM(R14:R48)</f>
        <v/>
      </c>
      <c r="S49" s="120">
        <f>SUM(S14:S48)</f>
        <v/>
      </c>
      <c r="T49" s="121">
        <f>SUM(T30:T43)</f>
        <v/>
      </c>
      <c r="U49" s="144">
        <f>MIN(U48,0)</f>
        <v/>
      </c>
      <c r="V49" s="351">
        <f>SUM(V14:V48)</f>
        <v/>
      </c>
      <c r="W49" s="351">
        <f>SUM(W14:W48)</f>
        <v/>
      </c>
      <c r="X49" s="351" t="n"/>
      <c r="Y49" s="351" t="n"/>
      <c r="Z49" s="351" t="n"/>
      <c r="AA49" s="351" t="n"/>
      <c r="AB49" s="351" t="n"/>
      <c r="AC49" s="351" t="n"/>
      <c r="AD49" s="351" t="n"/>
      <c r="AE49" s="351" t="n"/>
      <c r="AF49" s="351" t="n"/>
    </row>
    <row r="50" ht="24" customHeight="1" s="348">
      <c r="A50" s="351" t="n"/>
      <c r="B50" s="351" t="n"/>
      <c r="C50" s="6" t="n"/>
      <c r="D50" s="6" t="n"/>
      <c r="E50" s="6" t="n"/>
      <c r="F50" s="6" t="n"/>
      <c r="G50" s="6" t="n"/>
      <c r="H50" s="336" t="n"/>
      <c r="I50" s="351" t="n"/>
      <c r="J50" s="336" t="n"/>
      <c r="K50" s="336" t="n"/>
      <c r="L50" s="336" t="n"/>
      <c r="M50" s="28" t="n"/>
      <c r="N50" s="28" t="n"/>
      <c r="O50" s="28" t="n"/>
      <c r="P50" s="241" t="inlineStr">
        <is>
          <t>Days Worked</t>
        </is>
      </c>
      <c r="Q50" s="29">
        <f>SUM(--(SUM(I14:I15)&gt;0),--(SUM(I16:I17)&gt;0),--(SUM(I18:I19)&gt;0),--(SUM(I20:I21)&gt;0),--(SUM(I22:I23)&gt;0),--(SUM(I24:I25)&gt;0),--(SUM(I26:I27)&gt;0),--(SUM(I30:I31)&gt;0),--(SUM(I32:I33)&gt;0),--(SUM(I34:I35)&gt;0),--(SUM(I36:I37)&gt;0),--(SUM(I38:I39)&gt;0),--(SUM(I40:I41)&gt;0),--(SUM(I42:I43)&gt;0),--(SUM(I45:I46)&gt;0),--(SUM(I47:I48)&gt;0))</f>
        <v/>
      </c>
      <c r="R50" s="28" t="n"/>
      <c r="S50" s="28" t="n"/>
      <c r="T50" s="28" t="n"/>
      <c r="U50" s="144" t="n"/>
      <c r="V50" s="351" t="n"/>
      <c r="W50" s="351" t="n"/>
      <c r="X50" s="351" t="n"/>
      <c r="Y50" s="351" t="n"/>
      <c r="Z50" s="351" t="n"/>
      <c r="AA50" s="351" t="n"/>
      <c r="AB50" s="351" t="n"/>
      <c r="AC50" s="351" t="n"/>
      <c r="AD50" s="351" t="n"/>
      <c r="AE50" s="351" t="n"/>
      <c r="AF50" s="351" t="n"/>
    </row>
    <row r="51" ht="24" customHeight="1" s="348">
      <c r="A51" s="351" t="n"/>
      <c r="B51" s="351" t="n"/>
      <c r="C51" s="345" t="n"/>
      <c r="D51" s="362" t="n"/>
      <c r="E51" s="362" t="n"/>
      <c r="F51" s="334" t="n"/>
      <c r="G51" s="362" t="n"/>
      <c r="H51" s="336" t="n"/>
      <c r="I51" s="351" t="n"/>
      <c r="J51" s="336" t="n"/>
      <c r="K51" s="336" t="n"/>
      <c r="L51" s="336" t="n"/>
      <c r="M51" s="236" t="n"/>
      <c r="N51" s="236" t="n"/>
      <c r="O51" s="236" t="n"/>
      <c r="P51" s="236" t="n"/>
      <c r="Q51" s="236" t="n"/>
      <c r="R51" s="236" t="n"/>
      <c r="S51" s="236" t="n"/>
      <c r="T51" s="236" t="n"/>
      <c r="U51" s="144" t="n"/>
      <c r="V51" s="351" t="n"/>
      <c r="W51" s="351" t="n"/>
      <c r="X51" s="351" t="n"/>
      <c r="Y51" s="351" t="n"/>
      <c r="Z51" s="351" t="n"/>
      <c r="AA51" s="351" t="n"/>
      <c r="AB51" s="351" t="n"/>
      <c r="AC51" s="351" t="n"/>
      <c r="AD51" s="351" t="n"/>
      <c r="AE51" s="351" t="n"/>
      <c r="AF51" s="351" t="n"/>
    </row>
    <row r="52">
      <c r="A52" s="351" t="n"/>
      <c r="B52" s="351" t="n"/>
      <c r="C52" s="329" t="inlineStr">
        <is>
          <t>Supervisor Signature</t>
        </is>
      </c>
      <c r="D52" s="363" t="n"/>
      <c r="E52" s="363" t="n"/>
      <c r="F52" s="329" t="inlineStr">
        <is>
          <t>Date</t>
        </is>
      </c>
      <c r="G52" s="363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351" t="n"/>
      <c r="V52" s="351" t="n"/>
      <c r="W52" s="351" t="n"/>
      <c r="X52" s="351" t="n"/>
      <c r="Y52" s="351" t="n"/>
      <c r="Z52" s="351" t="n"/>
      <c r="AA52" s="351" t="n"/>
      <c r="AB52" s="351" t="n"/>
      <c r="AC52" s="351" t="n"/>
      <c r="AD52" s="351" t="n"/>
      <c r="AE52" s="351" t="n"/>
      <c r="AF52" s="351" t="n"/>
    </row>
    <row r="53" ht="26.25" customHeight="1" s="348">
      <c r="A53" s="351" t="n"/>
      <c r="B53" s="351" t="n"/>
      <c r="C53" s="345" t="n"/>
      <c r="D53" s="362" t="n"/>
      <c r="E53" s="362" t="n"/>
      <c r="F53" s="331" t="n"/>
      <c r="G53" s="362" t="n"/>
      <c r="H53" s="6" t="n"/>
      <c r="I53" s="6" t="n"/>
      <c r="J53" s="6" t="n"/>
      <c r="K53" s="6" t="n"/>
      <c r="L53" s="6" t="n"/>
      <c r="M53" s="6" t="n"/>
      <c r="N53" s="237" t="n"/>
      <c r="O53" s="238" t="n"/>
      <c r="P53" s="346" t="n"/>
      <c r="Q53" s="351" t="n"/>
      <c r="R53" s="351" t="n"/>
      <c r="S53" s="351" t="n"/>
      <c r="T53" s="351" t="n"/>
      <c r="U53" s="351" t="n"/>
      <c r="V53" s="351" t="n"/>
      <c r="W53" s="351" t="n"/>
      <c r="X53" s="351" t="n"/>
      <c r="Y53" s="351" t="n"/>
      <c r="Z53" s="351" t="n"/>
      <c r="AA53" s="351" t="n"/>
      <c r="AB53" s="351" t="n"/>
      <c r="AC53" s="351" t="n"/>
      <c r="AD53" s="351" t="n"/>
      <c r="AE53" s="351" t="n"/>
      <c r="AF53" s="351" t="n"/>
    </row>
    <row r="54">
      <c r="A54" s="351" t="n"/>
      <c r="B54" s="351" t="n"/>
      <c r="C54" s="329" t="inlineStr">
        <is>
          <t>Manager Signature</t>
        </is>
      </c>
      <c r="D54" s="363" t="n"/>
      <c r="E54" s="363" t="n"/>
      <c r="F54" s="329" t="inlineStr">
        <is>
          <t>Date</t>
        </is>
      </c>
      <c r="G54" s="363" t="n"/>
      <c r="H54" s="6" t="n"/>
      <c r="I54" s="239" t="inlineStr">
        <is>
          <t>{42}</t>
        </is>
      </c>
      <c r="J54" s="239" t="n"/>
      <c r="K54" s="239" t="n"/>
      <c r="L54" s="239" t="n"/>
      <c r="M54" s="6" t="n"/>
      <c r="N54" s="6" t="n"/>
      <c r="O54" s="6" t="n"/>
      <c r="P54" s="6" t="n"/>
      <c r="Q54" s="6" t="n"/>
      <c r="R54" s="6" t="n"/>
      <c r="S54" s="6" t="n"/>
      <c r="T54" s="6" t="n"/>
      <c r="U54" s="351" t="n"/>
      <c r="V54" s="351" t="n"/>
      <c r="W54" s="351" t="n"/>
      <c r="X54" s="351" t="n"/>
      <c r="Y54" s="351" t="n"/>
      <c r="Z54" s="351" t="n"/>
      <c r="AA54" s="351" t="n"/>
      <c r="AB54" s="351" t="n"/>
      <c r="AC54" s="351" t="n"/>
      <c r="AD54" s="351" t="n"/>
      <c r="AE54" s="351" t="n"/>
      <c r="AF54" s="351" t="n"/>
    </row>
    <row r="55">
      <c r="A55" s="351" t="n"/>
      <c r="B55" s="351" t="n"/>
      <c r="C55" s="240" t="n"/>
      <c r="D55" s="240" t="n"/>
      <c r="E55" s="240" t="n"/>
      <c r="F55" s="240" t="n"/>
      <c r="G55" s="240" t="n"/>
      <c r="H55" s="240" t="n"/>
      <c r="I55" s="240" t="n"/>
      <c r="J55" s="240" t="n"/>
      <c r="K55" s="240" t="n"/>
      <c r="L55" s="240" t="n"/>
      <c r="M55" s="240" t="n"/>
      <c r="N55" s="240" t="n"/>
      <c r="O55" s="240" t="n"/>
      <c r="P55" s="240" t="n"/>
      <c r="Q55" s="240" t="n"/>
      <c r="R55" s="240" t="n"/>
      <c r="S55" s="240" t="n"/>
      <c r="T55" s="240" t="n"/>
      <c r="U55" s="351" t="n"/>
      <c r="V55" s="351" t="n"/>
      <c r="W55" s="351" t="n"/>
      <c r="X55" s="351" t="n"/>
      <c r="Y55" s="351" t="n"/>
      <c r="Z55" s="351" t="n"/>
      <c r="AA55" s="351" t="n"/>
      <c r="AB55" s="351" t="n"/>
      <c r="AC55" s="351" t="n"/>
      <c r="AD55" s="351" t="n"/>
      <c r="AE55" s="351" t="n"/>
      <c r="AF55" s="35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45"/>
  <mergeCells count="33">
    <mergeCell ref="C54:E54"/>
    <mergeCell ref="V2:W2"/>
    <mergeCell ref="C8:F8"/>
    <mergeCell ref="F54:G54"/>
    <mergeCell ref="H10:I10"/>
    <mergeCell ref="C7:F7"/>
    <mergeCell ref="K5:L5"/>
    <mergeCell ref="M5:N5"/>
    <mergeCell ref="H50:I50"/>
    <mergeCell ref="C51:E51"/>
    <mergeCell ref="A1:T1"/>
    <mergeCell ref="C52:E52"/>
    <mergeCell ref="V3:AB3"/>
    <mergeCell ref="F51:G51"/>
    <mergeCell ref="M10:N10"/>
    <mergeCell ref="H51:I51"/>
    <mergeCell ref="C6:F6"/>
    <mergeCell ref="C5:F5"/>
    <mergeCell ref="M7:N7"/>
    <mergeCell ref="M6:N6"/>
    <mergeCell ref="C53:E53"/>
    <mergeCell ref="H7:I7"/>
    <mergeCell ref="H28:I28"/>
    <mergeCell ref="C10:F10"/>
    <mergeCell ref="M8:N8"/>
    <mergeCell ref="F52:G52"/>
    <mergeCell ref="P53:T53"/>
    <mergeCell ref="AA2:AB2"/>
    <mergeCell ref="K10:L10"/>
    <mergeCell ref="H5:I5"/>
    <mergeCell ref="K4:L4"/>
    <mergeCell ref="M4:N4"/>
    <mergeCell ref="F53:G53"/>
  </mergeCells>
  <dataValidations count="5">
    <dataValidation sqref="A14:A48" showDropDown="0" showInputMessage="0" showErrorMessage="0" allowBlank="1" type="list">
      <formula1>"On Day,Off Day,Sick,Absent,Holiday,Annual Leave"</formula1>
    </dataValidation>
    <dataValidation sqref="B14:B48" showDropDown="0" showInputMessage="0" showErrorMessage="0" allowBlank="1" type="list">
      <formula1>"Holiday Double,Phagwah,Good Friday,Easter Monday,Labour Day,Christmas,Eid ul Azha"</formula1>
    </dataValidation>
    <dataValidation sqref="J14:J48" showDropDown="0" showInputMessage="0" showErrorMessage="0" allowBlank="1" type="list">
      <formula1>_xlfn._LONGTEXT("Unico,Unico-2,Unico-42,Unico-44,Unico-46,Unico-47,Unico-48,Unico-49,Globe,Globe-12,Hebrews,Romans-2,Beacon,Numbers,Zebra-24,Sunrise,Sunrise-1,Sunflower 6,Sunset 12,Ripple,Neptune P1,Neptune P2,Neptune P3,Neptune P4,Neptune P5,Neptune P6,Neptune P7,Rainbow"," 1,Rainbow 2,Citadel,Sunset 11,Autumn,Autumn-2,Miracle,Miracle 1,Canteen,Guard Hut")</formula1>
    </dataValidation>
    <dataValidation sqref="O7" showDropDown="0" showInputMessage="0" showErrorMessage="0" allowBlank="1" type="list">
      <formula1>"Caricom,EU,UN,DMC,ARU,Head Office,Canteen"</formula1>
    </dataValidation>
    <dataValidation sqref="O6" showDropDown="0" showInputMessage="0" showErrorMessage="0" allowBlank="1" type="list">
      <formula1>"Unarmed,Armed"</formula1>
    </dataValidation>
  </dataValidations>
  <printOptions horizontalCentered="1"/>
  <pageMargins left="0.5" right="0.5" top="0.5" bottom="1" header="0.5" footer="0.5"/>
  <pageSetup orientation="portrait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AL55"/>
  <sheetViews>
    <sheetView topLeftCell="A4" workbookViewId="0">
      <selection activeCell="K51" sqref="K51"/>
    </sheetView>
  </sheetViews>
  <sheetFormatPr baseColWidth="8" defaultRowHeight="13.5"/>
  <cols>
    <col width="12.28515625" customWidth="1" style="348" min="1" max="1"/>
    <col width="15.140625" customWidth="1" style="348" min="2" max="2"/>
    <col width="12.42578125" customWidth="1" style="348" min="3" max="3"/>
    <col width="9.28515625" customWidth="1" style="348" min="4" max="4"/>
    <col hidden="1" width="9.28515625" customWidth="1" style="348" min="5" max="5"/>
    <col hidden="1" width="2" customWidth="1" style="348" min="6" max="6"/>
    <col hidden="1" width="12.5703125" customWidth="1" style="348" min="7" max="7"/>
    <col width="9.28515625" customWidth="1" style="348" min="8" max="8"/>
    <col width="6.5703125" customWidth="1" style="348" min="9" max="9"/>
    <col width="10.140625" customWidth="1" style="348" min="10" max="10"/>
    <col width="15.28515625" customWidth="1" style="348" min="11" max="11"/>
    <col width="10.5703125" customWidth="1" style="348" min="12" max="12"/>
    <col width="11" customWidth="1" style="348" min="13" max="13"/>
    <col width="9.85546875" customWidth="1" style="348" min="14" max="14"/>
    <col width="11.140625" customWidth="1" style="348" min="15" max="15"/>
    <col width="9.85546875" customWidth="1" style="348" min="16" max="16"/>
    <col width="10.28515625" customWidth="1" style="348" min="17" max="17"/>
    <col width="8.85546875" customWidth="1" style="348" min="18" max="19"/>
    <col width="45.28515625" customWidth="1" style="348" min="20" max="20"/>
    <col width="9.140625" customWidth="1" style="348" min="21" max="21"/>
    <col width="3.140625" customWidth="1" style="348" min="22" max="29"/>
    <col width="10.28515625" customWidth="1" style="348" min="30" max="30"/>
  </cols>
  <sheetData>
    <row r="1" ht="32.25" customFormat="1" customHeight="1" s="1" thickBot="1">
      <c r="A1" s="332" t="n"/>
      <c r="B1" s="354" t="n"/>
      <c r="C1" s="354" t="n"/>
      <c r="D1" s="354" t="n"/>
      <c r="E1" s="354" t="n"/>
      <c r="F1" s="354" t="n"/>
      <c r="G1" s="354" t="n"/>
      <c r="H1" s="354" t="n"/>
      <c r="I1" s="354" t="n"/>
      <c r="J1" s="354" t="n"/>
      <c r="K1" s="354" t="n"/>
      <c r="L1" s="354" t="n"/>
      <c r="M1" s="354" t="n"/>
      <c r="N1" s="354" t="n"/>
      <c r="O1" s="354" t="n"/>
      <c r="P1" s="354" t="n"/>
      <c r="Q1" s="354" t="n"/>
      <c r="R1" s="354" t="n"/>
      <c r="S1" s="354" t="n"/>
      <c r="T1" s="355" t="n"/>
      <c r="U1" s="351" t="n"/>
      <c r="V1" s="351" t="n"/>
      <c r="W1" s="351" t="n"/>
      <c r="X1" s="351" t="n"/>
      <c r="Y1" s="351" t="n"/>
      <c r="Z1" s="351" t="n"/>
      <c r="AA1" s="351" t="n"/>
      <c r="AB1" s="351" t="n"/>
      <c r="AC1" s="351" t="n"/>
      <c r="AD1" s="126" t="n"/>
      <c r="AE1" s="351" t="n"/>
      <c r="AF1" s="351" t="n"/>
    </row>
    <row r="2" ht="15" customFormat="1" customHeight="1" s="1">
      <c r="A2" s="351" t="n"/>
      <c r="B2" s="351" t="n"/>
      <c r="C2" s="127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128" t="n"/>
      <c r="U2" s="351" t="n"/>
      <c r="V2" s="343" t="n">
        <v>2025</v>
      </c>
      <c r="W2" s="356" t="n"/>
      <c r="X2" s="351" t="n"/>
      <c r="Y2" s="351" t="n"/>
      <c r="Z2" s="129" t="inlineStr">
        <is>
          <t>Month:</t>
        </is>
      </c>
      <c r="AA2" s="343" t="n">
        <v>3</v>
      </c>
      <c r="AB2" s="356" t="n"/>
      <c r="AC2" s="351" t="n"/>
      <c r="AD2" s="351" t="n"/>
      <c r="AE2" s="351" t="n"/>
      <c r="AF2" s="351" t="n"/>
    </row>
    <row r="3" ht="15.6" customHeight="1" s="348" thickBot="1">
      <c r="A3" s="351" t="n"/>
      <c r="B3" s="351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351" t="n"/>
      <c r="V3" s="333">
        <f>DATE(V2,AA2,1)</f>
        <v/>
      </c>
      <c r="W3" s="357" t="n"/>
      <c r="X3" s="357" t="n"/>
      <c r="Y3" s="357" t="n"/>
      <c r="Z3" s="357" t="n"/>
      <c r="AA3" s="357" t="n"/>
      <c r="AB3" s="358" t="n"/>
      <c r="AC3" s="351" t="n"/>
      <c r="AD3" s="351" t="n"/>
      <c r="AE3" s="351" t="n"/>
      <c r="AF3" s="249" t="n"/>
    </row>
    <row r="4" ht="21" customHeight="1" s="348" thickBot="1">
      <c r="A4" s="351" t="n"/>
      <c r="B4" s="351" t="n"/>
      <c r="C4" s="25" t="inlineStr">
        <is>
          <t>Federal Manangement Systems</t>
        </is>
      </c>
      <c r="D4" s="25" t="n"/>
      <c r="E4" s="25" t="n"/>
      <c r="F4" s="25" t="n"/>
      <c r="G4" s="25" t="n"/>
      <c r="H4" s="6" t="n"/>
      <c r="I4" s="6" t="n"/>
      <c r="J4" s="6" t="n"/>
      <c r="K4" s="330" t="inlineStr">
        <is>
          <t>Employee Number:</t>
        </is>
      </c>
      <c r="L4" s="351" t="n"/>
      <c r="M4" s="342" t="inlineStr">
        <is>
          <t>4703</t>
        </is>
      </c>
      <c r="N4" s="355" t="n"/>
      <c r="O4" s="6" t="n"/>
      <c r="P4" s="6" t="n"/>
      <c r="Q4" s="6" t="n"/>
      <c r="R4" s="6" t="n"/>
      <c r="S4" s="6" t="n"/>
      <c r="T4" s="6" t="n"/>
      <c r="U4" s="351" t="n"/>
      <c r="V4" s="130" t="inlineStr">
        <is>
          <t>Su</t>
        </is>
      </c>
      <c r="W4" s="131" t="inlineStr">
        <is>
          <t>M</t>
        </is>
      </c>
      <c r="X4" s="131" t="inlineStr">
        <is>
          <t>Tu</t>
        </is>
      </c>
      <c r="Y4" s="131" t="inlineStr">
        <is>
          <t>W</t>
        </is>
      </c>
      <c r="Z4" s="131" t="inlineStr">
        <is>
          <t>Th</t>
        </is>
      </c>
      <c r="AA4" s="131" t="inlineStr">
        <is>
          <t>F</t>
        </is>
      </c>
      <c r="AB4" s="132" t="inlineStr">
        <is>
          <t>Sa</t>
        </is>
      </c>
      <c r="AC4" s="351" t="n"/>
      <c r="AD4" s="133" t="inlineStr">
        <is>
          <t>Overtime Options</t>
        </is>
      </c>
      <c r="AE4" s="351" t="n"/>
      <c r="AF4" s="351" t="n"/>
      <c r="AJ4" s="257" t="n"/>
    </row>
    <row r="5" ht="14.1" customHeight="1" s="348" thickBot="1">
      <c r="A5" s="351" t="n"/>
      <c r="B5" s="351" t="n"/>
      <c r="C5" s="337" t="n"/>
      <c r="D5" s="351" t="n"/>
      <c r="E5" s="351" t="n"/>
      <c r="F5" s="351" t="n"/>
      <c r="G5" s="6" t="n"/>
      <c r="H5" s="340" t="n"/>
      <c r="I5" s="351" t="n"/>
      <c r="J5" s="340" t="n"/>
      <c r="K5" s="344" t="inlineStr">
        <is>
          <t>Employee Name:</t>
        </is>
      </c>
      <c r="L5" s="359" t="n"/>
      <c r="M5" s="342" t="inlineStr">
        <is>
          <t>Griffith, Richard Darc</t>
        </is>
      </c>
      <c r="N5" s="355" t="n"/>
      <c r="O5" s="337" t="n"/>
      <c r="P5" s="337" t="n"/>
      <c r="Q5" s="337" t="n"/>
      <c r="R5" s="337" t="n"/>
      <c r="S5" s="337" t="n"/>
      <c r="T5" s="337" t="n"/>
      <c r="U5" s="351" t="n"/>
      <c r="V5" s="263">
        <f>IF(MONTH($V$3)&lt;&gt;MONTH($V$3-WEEKDAY($V$3,1)+(ROW(V5)-ROW($V$5))*7+(COLUMN(V5)-COLUMN($V$5)+1)),"",$V$3-WEEKDAY($V$3,1)+(ROW(V5)-ROW($V$5))*7+(COLUMN(V5)-COLUMN($V$5)+1))</f>
        <v/>
      </c>
      <c r="W5" s="263">
        <f>IF(MONTH($V$3)&lt;&gt;MONTH($V$3-WEEKDAY($V$3,1)+(ROW(W5)-ROW($V$5))*7+(COLUMN(W5)-COLUMN($V$5)+1)),"",$V$3-WEEKDAY($V$3,1)+(ROW(W5)-ROW($V$5))*7+(COLUMN(W5)-COLUMN($V$5)+1))</f>
        <v/>
      </c>
      <c r="X5" s="263">
        <f>IF(MONTH($V$3)&lt;&gt;MONTH($V$3-WEEKDAY($V$3,1)+(ROW(X5)-ROW($V$5))*7+(COLUMN(X5)-COLUMN($V$5)+1)),"",$V$3-WEEKDAY($V$3,1)+(ROW(X5)-ROW($V$5))*7+(COLUMN(X5)-COLUMN($V$5)+1))</f>
        <v/>
      </c>
      <c r="Y5" s="263">
        <f>IF(MONTH($V$3)&lt;&gt;MONTH($V$3-WEEKDAY($V$3,1)+(ROW(Y5)-ROW($V$5))*7+(COLUMN(Y5)-COLUMN($V$5)+1)),"",$V$3-WEEKDAY($V$3,1)+(ROW(Y5)-ROW($V$5))*7+(COLUMN(Y5)-COLUMN($V$5)+1))</f>
        <v/>
      </c>
      <c r="Z5" s="263">
        <f>IF(MONTH($V$3)&lt;&gt;MONTH($V$3-WEEKDAY($V$3,1)+(ROW(Z5)-ROW($V$5))*7+(COLUMN(Z5)-COLUMN($V$5)+1)),"",$V$3-WEEKDAY($V$3,1)+(ROW(Z5)-ROW($V$5))*7+(COLUMN(Z5)-COLUMN($V$5)+1))</f>
        <v/>
      </c>
      <c r="AA5" s="263">
        <f>IF(MONTH($V$3)&lt;&gt;MONTH($V$3-WEEKDAY($V$3,1)+(ROW(AA5)-ROW($V$5))*7+(COLUMN(AA5)-COLUMN($V$5)+1)),"",$V$3-WEEKDAY($V$3,1)+(ROW(AA5)-ROW($V$5))*7+(COLUMN(AA5)-COLUMN($V$5)+1))</f>
        <v/>
      </c>
      <c r="AB5" s="263">
        <f>IF(MONTH($V$3)&lt;&gt;MONTH($V$3-WEEKDAY($V$3,1)+(ROW(AB5)-ROW($V$5))*7+(COLUMN(AB5)-COLUMN($V$5)+1)),"",$V$3-WEEKDAY($V$3,1)+(ROW(AB5)-ROW($V$5))*7+(COLUMN(AB5)-COLUMN($V$5)+1))</f>
        <v/>
      </c>
      <c r="AC5" s="351" t="n"/>
      <c r="AD5" s="351" t="n"/>
      <c r="AE5" s="3" t="b">
        <v>1</v>
      </c>
      <c r="AF5" s="258" t="n"/>
      <c r="AJ5" s="350" t="n"/>
      <c r="AK5" s="350" t="n"/>
      <c r="AL5" s="350" t="n"/>
    </row>
    <row r="6" ht="14.1" customHeight="1" s="348" thickBot="1">
      <c r="A6" s="351" t="n"/>
      <c r="B6" s="351" t="n"/>
      <c r="C6" s="337" t="inlineStr">
        <is>
          <t xml:space="preserve">120 Peter Rose St </t>
        </is>
      </c>
      <c r="D6" s="351" t="n"/>
      <c r="E6" s="351" t="n"/>
      <c r="F6" s="351" t="n"/>
      <c r="G6" s="6" t="n"/>
      <c r="H6" s="6" t="n"/>
      <c r="I6" s="6" t="n"/>
      <c r="J6" s="6" t="n"/>
      <c r="K6" s="6" t="n"/>
      <c r="L6" s="6" t="n"/>
      <c r="M6" s="339" t="inlineStr">
        <is>
          <t>Armed or unarmed</t>
        </is>
      </c>
      <c r="N6" s="360" t="n"/>
      <c r="O6" s="135" t="inlineStr">
        <is>
          <t>Unarmed</t>
        </is>
      </c>
      <c r="P6" s="6" t="n"/>
      <c r="Q6" s="6" t="n"/>
      <c r="R6" s="6" t="n"/>
      <c r="S6" s="6" t="n"/>
      <c r="T6" s="6" t="n"/>
      <c r="U6" s="351" t="n"/>
      <c r="V6" s="263">
        <f>IF(MONTH($V$3)&lt;&gt;MONTH($V$3-WEEKDAY($V$3,1)+(ROW(V6)-ROW($V$5))*7+(COLUMN(V6)-COLUMN($V$5)+1)),"",$V$3-WEEKDAY($V$3,1)+(ROW(V6)-ROW($V$5))*7+(COLUMN(V6)-COLUMN($V$5)+1))</f>
        <v/>
      </c>
      <c r="W6" s="263">
        <f>IF(MONTH($V$3)&lt;&gt;MONTH($V$3-WEEKDAY($V$3,1)+(ROW(W6)-ROW($V$5))*7+(COLUMN(W6)-COLUMN($V$5)+1)),"",$V$3-WEEKDAY($V$3,1)+(ROW(W6)-ROW($V$5))*7+(COLUMN(W6)-COLUMN($V$5)+1))</f>
        <v/>
      </c>
      <c r="X6" s="263">
        <f>IF(MONTH($V$3)&lt;&gt;MONTH($V$3-WEEKDAY($V$3,1)+(ROW(X6)-ROW($V$5))*7+(COLUMN(X6)-COLUMN($V$5)+1)),"",$V$3-WEEKDAY($V$3,1)+(ROW(X6)-ROW($V$5))*7+(COLUMN(X6)-COLUMN($V$5)+1))</f>
        <v/>
      </c>
      <c r="Y6" s="263">
        <f>IF(MONTH($V$3)&lt;&gt;MONTH($V$3-WEEKDAY($V$3,1)+(ROW(Y6)-ROW($V$5))*7+(COLUMN(Y6)-COLUMN($V$5)+1)),"",$V$3-WEEKDAY($V$3,1)+(ROW(Y6)-ROW($V$5))*7+(COLUMN(Y6)-COLUMN($V$5)+1))</f>
        <v/>
      </c>
      <c r="Z6" s="263">
        <f>IF(MONTH($V$3)&lt;&gt;MONTH($V$3-WEEKDAY($V$3,1)+(ROW(Z6)-ROW($V$5))*7+(COLUMN(Z6)-COLUMN($V$5)+1)),"",$V$3-WEEKDAY($V$3,1)+(ROW(Z6)-ROW($V$5))*7+(COLUMN(Z6)-COLUMN($V$5)+1))</f>
        <v/>
      </c>
      <c r="AA6" s="263">
        <f>IF(MONTH($V$3)&lt;&gt;MONTH($V$3-WEEKDAY($V$3,1)+(ROW(AA6)-ROW($V$5))*7+(COLUMN(AA6)-COLUMN($V$5)+1)),"",$V$3-WEEKDAY($V$3,1)+(ROW(AA6)-ROW($V$5))*7+(COLUMN(AA6)-COLUMN($V$5)+1))</f>
        <v/>
      </c>
      <c r="AB6" s="263">
        <f>IF(MONTH($V$3)&lt;&gt;MONTH($V$3-WEEKDAY($V$3,1)+(ROW(AB6)-ROW($V$5))*7+(COLUMN(AB6)-COLUMN($V$5)+1)),"",$V$3-WEEKDAY($V$3,1)+(ROW(AB6)-ROW($V$5))*7+(COLUMN(AB6)-COLUMN($V$5)+1))</f>
        <v/>
      </c>
      <c r="AC6" s="351" t="n"/>
      <c r="AD6" s="136" t="inlineStr">
        <is>
          <t>After:</t>
        </is>
      </c>
      <c r="AE6" s="264" t="n">
        <v>8</v>
      </c>
      <c r="AF6" s="258" t="n"/>
      <c r="AJ6" s="350" t="n"/>
      <c r="AL6" s="251" t="n"/>
    </row>
    <row r="7" ht="14.1" customHeight="1" s="348" thickBot="1">
      <c r="A7" s="351" t="n"/>
      <c r="B7" s="351" t="n"/>
      <c r="C7" s="337" t="inlineStr">
        <is>
          <t>Queenstown</t>
        </is>
      </c>
      <c r="D7" s="351" t="n"/>
      <c r="E7" s="351" t="n"/>
      <c r="F7" s="351" t="n"/>
      <c r="G7" s="6" t="n"/>
      <c r="H7" s="340" t="n"/>
      <c r="I7" s="351" t="n"/>
      <c r="J7" s="340" t="n"/>
      <c r="K7" s="340" t="n"/>
      <c r="L7" s="340" t="n"/>
      <c r="M7" s="338" t="inlineStr">
        <is>
          <t>Agency</t>
        </is>
      </c>
      <c r="N7" s="361" t="n"/>
      <c r="O7" s="7" t="inlineStr">
        <is>
          <t>Caricom</t>
        </is>
      </c>
      <c r="P7" s="6" t="n"/>
      <c r="Q7" s="6" t="n"/>
      <c r="R7" s="6" t="n"/>
      <c r="S7" s="6" t="n"/>
      <c r="T7" s="6" t="n"/>
      <c r="U7" s="351" t="n"/>
      <c r="V7" s="263">
        <f>IF(MONTH($V$3)&lt;&gt;MONTH($V$3-WEEKDAY($V$3,1)+(ROW(V7)-ROW($V$5))*7+(COLUMN(V7)-COLUMN($V$5)+1)),"",$V$3-WEEKDAY($V$3,1)+(ROW(V7)-ROW($V$5))*7+(COLUMN(V7)-COLUMN($V$5)+1))</f>
        <v/>
      </c>
      <c r="W7" s="263">
        <f>IF(MONTH($V$3)&lt;&gt;MONTH($V$3-WEEKDAY($V$3,1)+(ROW(W7)-ROW($V$5))*7+(COLUMN(W7)-COLUMN($V$5)+1)),"",$V$3-WEEKDAY($V$3,1)+(ROW(W7)-ROW($V$5))*7+(COLUMN(W7)-COLUMN($V$5)+1))</f>
        <v/>
      </c>
      <c r="X7" s="263">
        <f>IF(MONTH($V$3)&lt;&gt;MONTH($V$3-WEEKDAY($V$3,1)+(ROW(X7)-ROW($V$5))*7+(COLUMN(X7)-COLUMN($V$5)+1)),"",$V$3-WEEKDAY($V$3,1)+(ROW(X7)-ROW($V$5))*7+(COLUMN(X7)-COLUMN($V$5)+1))</f>
        <v/>
      </c>
      <c r="Y7" s="263">
        <f>IF(MONTH($V$3)&lt;&gt;MONTH($V$3-WEEKDAY($V$3,1)+(ROW(Y7)-ROW($V$5))*7+(COLUMN(Y7)-COLUMN($V$5)+1)),"",$V$3-WEEKDAY($V$3,1)+(ROW(Y7)-ROW($V$5))*7+(COLUMN(Y7)-COLUMN($V$5)+1))</f>
        <v/>
      </c>
      <c r="Z7" s="263">
        <f>IF(MONTH($V$3)&lt;&gt;MONTH($V$3-WEEKDAY($V$3,1)+(ROW(Z7)-ROW($V$5))*7+(COLUMN(Z7)-COLUMN($V$5)+1)),"",$V$3-WEEKDAY($V$3,1)+(ROW(Z7)-ROW($V$5))*7+(COLUMN(Z7)-COLUMN($V$5)+1))</f>
        <v/>
      </c>
      <c r="AA7" s="263">
        <f>IF(MONTH($V$3)&lt;&gt;MONTH($V$3-WEEKDAY($V$3,1)+(ROW(AA7)-ROW($V$5))*7+(COLUMN(AA7)-COLUMN($V$5)+1)),"",$V$3-WEEKDAY($V$3,1)+(ROW(AA7)-ROW($V$5))*7+(COLUMN(AA7)-COLUMN($V$5)+1))</f>
        <v/>
      </c>
      <c r="AB7" s="263">
        <f>IF(MONTH($V$3)&lt;&gt;MONTH($V$3-WEEKDAY($V$3,1)+(ROW(AB7)-ROW($V$5))*7+(COLUMN(AB7)-COLUMN($V$5)+1)),"",$V$3-WEEKDAY($V$3,1)+(ROW(AB7)-ROW($V$5))*7+(COLUMN(AB7)-COLUMN($V$5)+1))</f>
        <v/>
      </c>
      <c r="AC7" s="351" t="n"/>
      <c r="AD7" s="351" t="n"/>
      <c r="AE7" s="351" t="n"/>
      <c r="AF7" s="258" t="n"/>
      <c r="AJ7" s="350" t="n"/>
      <c r="AL7" s="251" t="n"/>
    </row>
    <row r="8">
      <c r="A8" s="351" t="n"/>
      <c r="B8" s="351" t="n"/>
      <c r="C8" s="337" t="inlineStr">
        <is>
          <t>Georgetown, Guyana</t>
        </is>
      </c>
      <c r="D8" s="351" t="n"/>
      <c r="E8" s="351" t="n"/>
      <c r="F8" s="351" t="n"/>
      <c r="G8" s="6" t="n"/>
      <c r="H8" s="6" t="n"/>
      <c r="I8" s="6" t="n"/>
      <c r="J8" s="6" t="n"/>
      <c r="K8" s="6" t="n"/>
      <c r="L8" s="6" t="n"/>
      <c r="M8" s="341" t="n"/>
      <c r="N8" s="351" t="n"/>
      <c r="O8" s="351" t="n"/>
      <c r="P8" s="6" t="n"/>
      <c r="Q8" s="6" t="n"/>
      <c r="R8" s="6" t="n"/>
      <c r="S8" s="6" t="n"/>
      <c r="T8" s="6" t="n"/>
      <c r="U8" s="351" t="n"/>
      <c r="V8" s="263">
        <f>IF(MONTH($V$3)&lt;&gt;MONTH($V$3-WEEKDAY($V$3,1)+(ROW(V8)-ROW($V$5))*7+(COLUMN(V8)-COLUMN($V$5)+1)),"",$V$3-WEEKDAY($V$3,1)+(ROW(V8)-ROW($V$5))*7+(COLUMN(V8)-COLUMN($V$5)+1))</f>
        <v/>
      </c>
      <c r="W8" s="263">
        <f>IF(MONTH($V$3)&lt;&gt;MONTH($V$3-WEEKDAY($V$3,1)+(ROW(W8)-ROW($V$5))*7+(COLUMN(W8)-COLUMN($V$5)+1)),"",$V$3-WEEKDAY($V$3,1)+(ROW(W8)-ROW($V$5))*7+(COLUMN(W8)-COLUMN($V$5)+1))</f>
        <v/>
      </c>
      <c r="X8" s="263">
        <f>IF(MONTH($V$3)&lt;&gt;MONTH($V$3-WEEKDAY($V$3,1)+(ROW(X8)-ROW($V$5))*7+(COLUMN(X8)-COLUMN($V$5)+1)),"",$V$3-WEEKDAY($V$3,1)+(ROW(X8)-ROW($V$5))*7+(COLUMN(X8)-COLUMN($V$5)+1))</f>
        <v/>
      </c>
      <c r="Y8" s="263">
        <f>IF(MONTH($V$3)&lt;&gt;MONTH($V$3-WEEKDAY($V$3,1)+(ROW(Y8)-ROW($V$5))*7+(COLUMN(Y8)-COLUMN($V$5)+1)),"",$V$3-WEEKDAY($V$3,1)+(ROW(Y8)-ROW($V$5))*7+(COLUMN(Y8)-COLUMN($V$5)+1))</f>
        <v/>
      </c>
      <c r="Z8" s="263">
        <f>IF(MONTH($V$3)&lt;&gt;MONTH($V$3-WEEKDAY($V$3,1)+(ROW(Z8)-ROW($V$5))*7+(COLUMN(Z8)-COLUMN($V$5)+1)),"",$V$3-WEEKDAY($V$3,1)+(ROW(Z8)-ROW($V$5))*7+(COLUMN(Z8)-COLUMN($V$5)+1))</f>
        <v/>
      </c>
      <c r="AA8" s="263">
        <f>IF(MONTH($V$3)&lt;&gt;MONTH($V$3-WEEKDAY($V$3,1)+(ROW(AA8)-ROW($V$5))*7+(COLUMN(AA8)-COLUMN($V$5)+1)),"",$V$3-WEEKDAY($V$3,1)+(ROW(AA8)-ROW($V$5))*7+(COLUMN(AA8)-COLUMN($V$5)+1))</f>
        <v/>
      </c>
      <c r="AB8" s="263">
        <f>IF(MONTH($V$3)&lt;&gt;MONTH($V$3-WEEKDAY($V$3,1)+(ROW(AB8)-ROW($V$5))*7+(COLUMN(AB8)-COLUMN($V$5)+1)),"",$V$3-WEEKDAY($V$3,1)+(ROW(AB8)-ROW($V$5))*7+(COLUMN(AB8)-COLUMN($V$5)+1))</f>
        <v/>
      </c>
      <c r="AC8" s="351" t="n"/>
      <c r="AD8" s="351" t="n"/>
      <c r="AE8" s="3" t="b">
        <v>1</v>
      </c>
      <c r="AF8" s="258" t="n"/>
      <c r="AJ8" s="350" t="n"/>
      <c r="AL8" s="251" t="n"/>
    </row>
    <row r="9">
      <c r="A9" s="351" t="n"/>
      <c r="B9" s="351" t="n"/>
      <c r="C9" s="337" t="n"/>
      <c r="D9" s="337" t="n"/>
      <c r="E9" s="337" t="n"/>
      <c r="F9" s="337" t="n"/>
      <c r="G9" s="6" t="n"/>
      <c r="H9" s="6" t="n"/>
      <c r="I9" s="6" t="n"/>
      <c r="J9" s="6" t="n"/>
      <c r="K9" s="6" t="n"/>
      <c r="L9" s="6" t="n"/>
      <c r="M9" s="137" t="n"/>
      <c r="N9" s="137" t="n"/>
      <c r="O9" s="6" t="n"/>
      <c r="P9" s="6" t="n"/>
      <c r="Q9" s="6" t="n"/>
      <c r="R9" s="6" t="n"/>
      <c r="S9" s="6" t="n"/>
      <c r="T9" s="6" t="n"/>
      <c r="U9" s="351" t="n"/>
      <c r="V9" s="265" t="n"/>
      <c r="W9" s="265" t="n"/>
      <c r="X9" s="265" t="n"/>
      <c r="Y9" s="265" t="n"/>
      <c r="Z9" s="265" t="n"/>
      <c r="AA9" s="265" t="n"/>
      <c r="AB9" s="265" t="n"/>
      <c r="AC9" s="351" t="n"/>
      <c r="AD9" s="351" t="n"/>
      <c r="AE9" s="3" t="n"/>
      <c r="AF9" s="351" t="n"/>
      <c r="AJ9" s="350" t="n"/>
      <c r="AL9" s="251" t="n"/>
    </row>
    <row r="10">
      <c r="A10" s="351" t="n"/>
      <c r="B10" s="351" t="n"/>
      <c r="C10" s="337" t="inlineStr">
        <is>
          <t>592-223-7560</t>
        </is>
      </c>
      <c r="D10" s="351" t="n"/>
      <c r="E10" s="351" t="n"/>
      <c r="F10" s="351" t="n"/>
      <c r="G10" s="6" t="n"/>
      <c r="H10" s="340" t="n"/>
      <c r="I10" s="351" t="n"/>
      <c r="J10" s="340" t="n"/>
      <c r="K10" s="330" t="inlineStr">
        <is>
          <t>Week Starting:</t>
        </is>
      </c>
      <c r="L10" s="351" t="n"/>
      <c r="M10" s="335" t="n">
        <v>45977</v>
      </c>
      <c r="N10" s="362" t="n"/>
      <c r="O10" s="6" t="n"/>
      <c r="P10" s="6" t="n"/>
      <c r="Q10" s="6" t="n"/>
      <c r="R10" s="6" t="n"/>
      <c r="S10" s="6" t="n"/>
      <c r="T10" s="138" t="inlineStr">
        <is>
          <t>[42]</t>
        </is>
      </c>
      <c r="U10" s="351" t="n"/>
      <c r="V10" s="263">
        <f>IF(MONTH($V$3)&lt;&gt;MONTH($V$3-WEEKDAY($V$3,1)+(ROW(V10)-ROW($V$5))*7+(COLUMN(V10)-COLUMN($V$5)+1)),"",$V$3-WEEKDAY($V$3,1)+(ROW(V10)-ROW($V$5))*7+(COLUMN(V10)-COLUMN($V$5)+1))</f>
        <v/>
      </c>
      <c r="W10" s="263">
        <f>IF(MONTH($V$3)&lt;&gt;MONTH($V$3-WEEKDAY($V$3,1)+(ROW(W10)-ROW($V$5))*7+(COLUMN(W10)-COLUMN($V$5)+1)),"",$V$3-WEEKDAY($V$3,1)+(ROW(W10)-ROW($V$5))*7+(COLUMN(W10)-COLUMN($V$5)+1))</f>
        <v/>
      </c>
      <c r="X10" s="263">
        <f>IF(MONTH($V$3)&lt;&gt;MONTH($V$3-WEEKDAY($V$3,1)+(ROW(X10)-ROW($V$5))*7+(COLUMN(X10)-COLUMN($V$5)+1)),"",$V$3-WEEKDAY($V$3,1)+(ROW(X10)-ROW($V$5))*7+(COLUMN(X10)-COLUMN($V$5)+1))</f>
        <v/>
      </c>
      <c r="Y10" s="263">
        <f>IF(MONTH($V$3)&lt;&gt;MONTH($V$3-WEEKDAY($V$3,1)+(ROW(Y10)-ROW($V$5))*7+(COLUMN(Y10)-COLUMN($V$5)+1)),"",$V$3-WEEKDAY($V$3,1)+(ROW(Y10)-ROW($V$5))*7+(COLUMN(Y10)-COLUMN($V$5)+1))</f>
        <v/>
      </c>
      <c r="Z10" s="263">
        <f>IF(MONTH($V$3)&lt;&gt;MONTH($V$3-WEEKDAY($V$3,1)+(ROW(Z10)-ROW($V$5))*7+(COLUMN(Z10)-COLUMN($V$5)+1)),"",$V$3-WEEKDAY($V$3,1)+(ROW(Z10)-ROW($V$5))*7+(COLUMN(Z10)-COLUMN($V$5)+1))</f>
        <v/>
      </c>
      <c r="AA10" s="263">
        <f>IF(MONTH($V$3)&lt;&gt;MONTH($V$3-WEEKDAY($V$3,1)+(ROW(AA10)-ROW($V$5))*7+(COLUMN(AA10)-COLUMN($V$5)+1)),"",$V$3-WEEKDAY($V$3,1)+(ROW(AA10)-ROW($V$5))*7+(COLUMN(AA10)-COLUMN($V$5)+1))</f>
        <v/>
      </c>
      <c r="AB10" s="263">
        <f>IF(MONTH($V$3)&lt;&gt;MONTH($V$3-WEEKDAY($V$3,1)+(ROW(AB10)-ROW($V$5))*7+(COLUMN(AB10)-COLUMN($V$5)+1)),"",$V$3-WEEKDAY($V$3,1)+(ROW(AB10)-ROW($V$5))*7+(COLUMN(AB10)-COLUMN($V$5)+1))</f>
        <v/>
      </c>
      <c r="AC10" s="351" t="n"/>
      <c r="AD10" s="136" t="inlineStr">
        <is>
          <t>After:</t>
        </is>
      </c>
      <c r="AE10" s="264" t="n">
        <v>40</v>
      </c>
      <c r="AF10" s="250" t="n"/>
    </row>
    <row r="11" ht="15.75" customHeight="1" s="348" thickBot="1">
      <c r="A11" s="351" t="n"/>
      <c r="B11" s="351" t="n"/>
      <c r="C11" s="6" t="n"/>
      <c r="D11" s="6" t="n"/>
      <c r="E11" s="6" t="n"/>
      <c r="F11" s="6" t="n"/>
      <c r="G11" s="6" t="n"/>
      <c r="H11" s="6" t="n"/>
      <c r="I11" s="6" t="n"/>
      <c r="J11" s="6" t="n"/>
      <c r="K11" s="259" t="inlineStr">
        <is>
          <t>Carry Forward Hrs:</t>
        </is>
      </c>
      <c r="L11" s="248" t="n">
        <v>24</v>
      </c>
      <c r="M11" s="6" t="n"/>
      <c r="N11" s="6" t="n"/>
      <c r="O11" s="6" t="n"/>
      <c r="P11" s="6" t="n"/>
      <c r="Q11" s="6" t="n"/>
      <c r="R11" s="6" t="n"/>
      <c r="S11" s="6" t="n"/>
      <c r="T11" s="6" t="n"/>
      <c r="U11" s="351" t="n"/>
      <c r="V11" s="263">
        <f>IF(MONTH($V$3)&lt;&gt;MONTH($V$3-WEEKDAY($V$3,1)+(ROW(V11)-ROW($V$5))*7+(COLUMN(V11)-COLUMN($V$5)+1)),"",$V$3-WEEKDAY($V$3,1)+(ROW(V11)-ROW($V$5))*7+(COLUMN(V11)-COLUMN($V$5)+1))</f>
        <v/>
      </c>
      <c r="W11" s="263">
        <f>IF(MONTH($V$3)&lt;&gt;MONTH($V$3-WEEKDAY($V$3,1)+(ROW(W11)-ROW($V$5))*7+(COLUMN(W11)-COLUMN($V$5)+1)),"",$V$3-WEEKDAY($V$3,1)+(ROW(W11)-ROW($V$5))*7+(COLUMN(W11)-COLUMN($V$5)+1))</f>
        <v/>
      </c>
      <c r="X11" s="263">
        <f>IF(MONTH($V$3)&lt;&gt;MONTH($V$3-WEEKDAY($V$3,1)+(ROW(X11)-ROW($V$5))*7+(COLUMN(X11)-COLUMN($V$5)+1)),"",$V$3-WEEKDAY($V$3,1)+(ROW(X11)-ROW($V$5))*7+(COLUMN(X11)-COLUMN($V$5)+1))</f>
        <v/>
      </c>
      <c r="Y11" s="263">
        <f>IF(MONTH($V$3)&lt;&gt;MONTH($V$3-WEEKDAY($V$3,1)+(ROW(Y11)-ROW($V$5))*7+(COLUMN(Y11)-COLUMN($V$5)+1)),"",$V$3-WEEKDAY($V$3,1)+(ROW(Y11)-ROW($V$5))*7+(COLUMN(Y11)-COLUMN($V$5)+1))</f>
        <v/>
      </c>
      <c r="Z11" s="263">
        <f>IF(MONTH($V$3)&lt;&gt;MONTH($V$3-WEEKDAY($V$3,1)+(ROW(Z11)-ROW($V$5))*7+(COLUMN(Z11)-COLUMN($V$5)+1)),"",$V$3-WEEKDAY($V$3,1)+(ROW(Z11)-ROW($V$5))*7+(COLUMN(Z11)-COLUMN($V$5)+1))</f>
        <v/>
      </c>
      <c r="AA11" s="263">
        <f>IF(MONTH($V$3)&lt;&gt;MONTH($V$3-WEEKDAY($V$3,1)+(ROW(AA11)-ROW($V$5))*7+(COLUMN(AA11)-COLUMN($V$5)+1)),"",$V$3-WEEKDAY($V$3,1)+(ROW(AA11)-ROW($V$5))*7+(COLUMN(AA11)-COLUMN($V$5)+1))</f>
        <v/>
      </c>
      <c r="AB11" s="263">
        <f>IF(MONTH($V$3)&lt;&gt;MONTH($V$3-WEEKDAY($V$3,1)+(ROW(AB11)-ROW($V$5))*7+(COLUMN(AB11)-COLUMN($V$5)+1)),"",$V$3-WEEKDAY($V$3,1)+(ROW(AB11)-ROW($V$5))*7+(COLUMN(AB11)-COLUMN($V$5)+1))</f>
        <v/>
      </c>
      <c r="AC11" s="351" t="n"/>
      <c r="AD11" s="351" t="n"/>
      <c r="AE11" s="351" t="n"/>
      <c r="AF11" s="258" t="n"/>
      <c r="AJ11" s="252" t="n"/>
      <c r="AK11" s="252" t="n"/>
    </row>
    <row r="12" ht="27.75" customFormat="1" customHeight="1" s="2" thickBot="1">
      <c r="A12" s="266" t="inlineStr">
        <is>
          <t>Day Off</t>
        </is>
      </c>
      <c r="B12" s="267" t="inlineStr">
        <is>
          <t>Holiday Double</t>
        </is>
      </c>
      <c r="C12" s="139" t="inlineStr">
        <is>
          <t>Day of Week</t>
        </is>
      </c>
      <c r="D12" s="140" t="inlineStr">
        <is>
          <t>Time
In</t>
        </is>
      </c>
      <c r="E12" s="140" t="inlineStr">
        <is>
          <t>Time
Out</t>
        </is>
      </c>
      <c r="F12" s="141" t="n"/>
      <c r="G12" s="140" t="inlineStr">
        <is>
          <t>Time
In</t>
        </is>
      </c>
      <c r="H12" s="140" t="inlineStr">
        <is>
          <t>Time
Out</t>
        </is>
      </c>
      <c r="I12" s="142" t="inlineStr">
        <is>
          <t>Total
Hrs</t>
        </is>
      </c>
      <c r="J12" s="142" t="inlineStr">
        <is>
          <t>Location</t>
        </is>
      </c>
      <c r="K12" s="142" t="inlineStr">
        <is>
          <t>Supervisor</t>
        </is>
      </c>
      <c r="L12" s="142" t="inlineStr">
        <is>
          <t>Supervisor Approval</t>
        </is>
      </c>
      <c r="M12" s="140" t="inlineStr">
        <is>
          <t>Regular
Hrs</t>
        </is>
      </c>
      <c r="N12" s="140" t="inlineStr">
        <is>
          <t>Overtime
Hrs</t>
        </is>
      </c>
      <c r="O12" s="140" t="inlineStr">
        <is>
          <t>Hol Hrs</t>
        </is>
      </c>
      <c r="P12" s="140" t="inlineStr">
        <is>
          <t>Responsibilities</t>
        </is>
      </c>
      <c r="Q12" s="140" t="inlineStr">
        <is>
          <t>Risk</t>
        </is>
      </c>
      <c r="R12" s="140" t="inlineStr">
        <is>
          <t>Meals</t>
        </is>
      </c>
      <c r="S12" s="140" t="inlineStr">
        <is>
          <t>Vac Hrs</t>
        </is>
      </c>
      <c r="T12" s="143" t="inlineStr">
        <is>
          <t>Reason for Overtime</t>
        </is>
      </c>
      <c r="U12" s="144" t="inlineStr">
        <is>
          <t>Wkly Reg Avail</t>
        </is>
      </c>
      <c r="V12" s="351" t="inlineStr">
        <is>
          <t>Orig Reg</t>
        </is>
      </c>
      <c r="W12" s="351" t="inlineStr">
        <is>
          <t>Wkly OT Adj</t>
        </is>
      </c>
      <c r="X12" s="351" t="inlineStr">
        <is>
          <t>Week Start</t>
        </is>
      </c>
      <c r="Y12" s="351" t="inlineStr">
        <is>
          <t>Wk Hrs Before</t>
        </is>
      </c>
      <c r="Z12" s="351" t="n"/>
      <c r="AA12" s="351" t="n"/>
      <c r="AB12" s="351" t="n"/>
      <c r="AC12" s="351" t="n"/>
      <c r="AD12" s="351" t="n"/>
      <c r="AE12" s="351" t="n"/>
      <c r="AF12" s="351" t="n"/>
      <c r="AJ12" s="252" t="n"/>
      <c r="AK12" s="252" t="n"/>
    </row>
    <row r="13" hidden="1" ht="15.75" customHeight="1" s="348" thickBot="1">
      <c r="A13" s="268" t="n"/>
      <c r="B13" s="351" t="n"/>
      <c r="C13" s="145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146" t="n"/>
      <c r="U13" s="351" t="n"/>
      <c r="V13" s="351" t="n"/>
      <c r="W13" s="351" t="n"/>
      <c r="X13" s="351" t="n"/>
      <c r="Y13" s="351" t="n"/>
      <c r="Z13" s="351" t="n"/>
      <c r="AA13" s="351" t="n"/>
      <c r="AB13" s="351" t="n"/>
      <c r="AC13" s="351" t="n"/>
      <c r="AD13" s="351" t="n"/>
      <c r="AE13" s="351" t="n"/>
      <c r="AF13" s="351" t="n"/>
    </row>
    <row r="14" ht="24" customHeight="1" s="348" thickBot="1">
      <c r="A14" s="147" t="inlineStr">
        <is>
          <t>On Day</t>
        </is>
      </c>
      <c r="B14" s="269" t="n"/>
      <c r="C14" s="88">
        <f>M10</f>
        <v/>
      </c>
      <c r="D14" s="54" t="n"/>
      <c r="E14" s="148">
        <f>IF(D14="", "",
 IF(D14=TIME(0,0,0), 0,
 IF(AND(D14&gt;=TIME(0,0,1), D14&lt;=TIME(2,0,0)), TIME(7,0,0),
 IF(AND(D14&gt;=TIME(6,0,0), D14&lt;=TIME(8,0,0)), TIME(12,0,0),
 IF(AND(D14&gt;TIME(8,0,0), D14&lt;=TIME(13,59,0)), TIME(15,0,0),
 IF(AND(D14&gt;=TIME(14,0,0), D14&lt;=TIME(17,59,0)), TIME(21,0,0),
 IF(AND(D14&gt;=TIME(18,0,0), D14&lt;=TIME(21,59,0)), TIME(0,0,0),
 IF(AND(D14&gt;=TIME(22,0,0), D14&lt;=TIME(23,59,59)), TIME(7,0,0), ""))))))))</f>
        <v/>
      </c>
      <c r="F14" s="149" t="n"/>
      <c r="G14" s="148">
        <f>IF(AND(D14&gt;=TIME(6,0,0),D14&lt;=TIME(8,0,0)),E14,"")</f>
        <v/>
      </c>
      <c r="H14" s="54" t="n"/>
      <c r="I14" s="55">
        <f>ROUND(IF(OR(D14="",E14="",E14=0),0,IF(H14="",MOD(E14-D14,1)*24,MOD(H14-D14,1)*24)),2)</f>
        <v/>
      </c>
      <c r="J14" s="150" t="n"/>
      <c r="K14" s="270" t="n"/>
      <c r="L14" s="271" t="n"/>
      <c r="M14" s="272">
        <f>MAX(0,V14-W14)</f>
        <v/>
      </c>
      <c r="N14" s="56">
        <f>(IF(OR($C14="",$D14=""),0,
 IF(OR($A14="Holiday",$A15="Holiday"),
    IF(ISNUMBER(MATCH(TRIM($B14),{"Phagwah","Good Friday","Easter Monday","Labour Day","Christmas","Eid ul Azha","Romans-2","Globe-12","Neptune P1"},0)),0,$I14),
 IF(AND(NOT(OR($A14="Annual Leave",$A15="Annual Leave")),$A14="Off day"),$I14,
  MAX(0,$I14-$V14)
  ))))+W14</f>
        <v/>
      </c>
      <c r="O14" s="56">
        <f>IF(AND(OR($A14="Holiday",$A15="Holiday"),
        ISNUMBER(MATCH(TRIM($B14),{"Phagwah","Good Friday","Easter Monday","Labour Day","Christmas","Eid ul Azha","Romans-2","Globe-12","Neptune P1"},0))),
   $I14,0)</f>
        <v/>
      </c>
      <c r="P14" s="56">
        <f>IF(OR($O$7="Canteen",$O$7="Head Office"),0,IF($I14&lt;=0,0,IF(OR(OR(TRIM($J14)="Hebrews",TRIM($J14)="Romans",TRIM($J14)="Romans-2",TRIM($J14)="Globe",TRIM($J14)="Globe-12",TRIM($J14)="Neptune P1"),AND($I15&gt;0,OR(TRIM($J15)="Hebrews",TRIM($J15)="Romans",TRIM($J15)="Romans-2",TRIM($J15)="Globe",TRIM($J15)="Globe-12",TRIM($J15)="Neptune P1"))),1,0)))</f>
        <v/>
      </c>
      <c r="Q14" s="57" t="n"/>
      <c r="R14" s="56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IF($I14&gt;0,1,0),
      0
   ),
0))</f>
        <v/>
      </c>
      <c r="S14" s="56">
        <f>IF(OR($A14="Annual Leave",$A15="Annual Leave"),IF($A14="Annual Leave",8,0),0)</f>
        <v/>
      </c>
      <c r="T14" s="58" t="n"/>
      <c r="U14" s="144">
        <f>MAX(0,40-Y14)</f>
        <v/>
      </c>
      <c r="V14" s="151">
        <f>IF(OR($C14="",$D14=""),0,
 IF(OR($A14="Holiday",$A15="Holiday"),0,
 IF(AND(NOT(OR($A14="Annual Leave",$A15="Annual Leave")),$A14="Off day"),0,
  IF($I14+$I15&gt;=8,IF($I14&gt;=8,8,$I14),$I14)
  )))</f>
        <v/>
      </c>
      <c r="W14" s="151">
        <f>MAX(0,V14-U14)</f>
        <v/>
      </c>
      <c r="X14" s="151">
        <f>IF(C14="","",C14-WEEKDAY(C14,1)+1)</f>
        <v/>
      </c>
      <c r="Y14" s="151">
        <f>IF(X14=X14,$L$11,0)</f>
        <v/>
      </c>
      <c r="Z14" s="151" t="n"/>
      <c r="AA14" s="151" t="n"/>
      <c r="AB14" s="151" t="n"/>
      <c r="AC14" s="351" t="n"/>
      <c r="AD14" s="351" t="n"/>
      <c r="AE14" s="351" t="n"/>
      <c r="AF14" s="351" t="n"/>
    </row>
    <row r="15" ht="24" customHeight="1" s="348" thickBot="1">
      <c r="A15" s="147" t="inlineStr">
        <is>
          <t>On Day</t>
        </is>
      </c>
      <c r="B15" s="269" t="n"/>
      <c r="C15" s="89">
        <f>C14</f>
        <v/>
      </c>
      <c r="D15" s="59" t="n"/>
      <c r="E15" s="152">
        <f>IF(D15="", "",
 IF(D15=TIME(0,0,0), 0,
 IF(AND(D15&gt;=TIME(0,0,1), D15&lt;=TIME(2,0,0)), TIME(7,0,0),
 IF(AND(D15&gt;=TIME(6,0,0), D15&lt;=TIME(8,0,0)), TIME(12,0,0),
 IF(AND(D15&gt;TIME(8,0,0), D15&lt;=TIME(13,59,0)), TIME(15,0,0),
 IF(AND(D15&gt;=TIME(14,0,0), D15&lt;=TIME(17,59,0)), TIME(21,0,0),
 IF(AND(D15&gt;=TIME(18,0,0), D15&lt;=TIME(21,59,0)), TIME(0,0,0),
 IF(AND(D15&gt;=TIME(22,0,0), D15&lt;=TIME(23,59,59)), TIME(7,0,0), ""))))))))</f>
        <v/>
      </c>
      <c r="F15" s="153" t="n"/>
      <c r="G15" s="152">
        <f>IF(AND(D15&gt;=TIME(6,0,0),D15&lt;=TIME(8,0,0)),E15,"")</f>
        <v/>
      </c>
      <c r="H15" s="59" t="n"/>
      <c r="I15" s="60">
        <f>ROUND(IF(OR(D15="",E15="",E15=0),0,IF(H15="",MOD(E15-D15,1)*24,MOD(H15-D15,1)*24)),2)</f>
        <v/>
      </c>
      <c r="J15" s="150" t="n"/>
      <c r="K15" s="270" t="n"/>
      <c r="L15" s="271" t="n"/>
      <c r="M15" s="272">
        <f>MAX(0,V15-W15)</f>
        <v/>
      </c>
      <c r="N15" s="61">
        <f>(IF(OR($C15="",$D15=""),0,
 IF(OR($A14="Holiday",$A15="Holiday"),
    IF(ISNUMBER(MATCH(TRIM($B15),{"Phagwah","Good Friday","Easter Monday","Labour Day","Christmas","Eid ul Azha","Romans-2","Globe-12","Neptune P1"},0)),0,$I15),
 IF(AND(NOT(OR($A14="Annual Leave",$A15="Annual Leave")),$A15="Off day"),$I15,
  MAX(0,$I15-$V15)
  ))))+W15</f>
        <v/>
      </c>
      <c r="O15" s="61">
        <f>IF(AND(OR($A14="Holiday",$A15="Holiday"),
        ISNUMBER(MATCH(TRIM($B15),{"Phagwah","Good Friday","Easter Monday","Labour Day","Christmas","Eid ul Azha","Romans-2","Globe-12","Neptune P1"},0))),
   $I15,0)</f>
        <v/>
      </c>
      <c r="P15" s="61">
        <f>IF(OR($O$7="Canteen",$O$7="Head Office"),0,IF($I15&lt;=0,0,IF(AND($I14&lt;=0,OR(TRIM($J15)="Hebrews",TRIM($J15)="Romans",TRIM($J15)="Romans-2",TRIM($J15)="Globe",TRIM($J15)="Globe-12",TRIM($J15)="Neptune P1")),1,0)))</f>
        <v/>
      </c>
      <c r="Q15" s="62" t="n"/>
      <c r="R15" s="61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IF(AND($I14=0,$I15&gt;0),1,0),
      0
   ),
0))</f>
        <v/>
      </c>
      <c r="S15" s="61">
        <f>IF(OR($A14="Annual Leave",$A15="Annual Leave"),IF(AND($A14&lt;&gt;"Annual Leave",$A15="Annual Leave"),8,0),0)</f>
        <v/>
      </c>
      <c r="T15" s="63" t="n"/>
      <c r="U15" s="144">
        <f>MAX(0,40-Y15)</f>
        <v/>
      </c>
      <c r="V15" s="151">
        <f>IF(OR($C15="",$D15=""),0,
 IF(OR($A14="Holiday",$A15="Holiday"),0,
 IF(AND(NOT(OR($A14="Annual Leave",$A15="Annual Leave")),$A15="Off day"),0,
  IF($I14+$I15&gt;=8,IF($I14&gt;=8,0,8-$I14),$I15)
  )))</f>
        <v/>
      </c>
      <c r="W15" s="151">
        <f>MAX(0,V15-U15)</f>
        <v/>
      </c>
      <c r="X15" s="151">
        <f>IF(C15="","",C15-WEEKDAY(C15,1)+1)</f>
        <v/>
      </c>
      <c r="Y15" s="151">
        <f>SUMPRODUCT(($X$14:$X14=X15)*(($V$14:$V14)+($O$14:$O14)))+IF(X15=X14,$L$11,0)</f>
        <v/>
      </c>
      <c r="Z15" s="151" t="n"/>
      <c r="AA15" s="151" t="n"/>
      <c r="AB15" s="151" t="n"/>
      <c r="AC15" s="351" t="n"/>
      <c r="AD15" s="351" t="n"/>
      <c r="AE15" s="351" t="n"/>
      <c r="AF15" s="351" t="n"/>
    </row>
    <row r="16" ht="24" customHeight="1" s="348" thickBot="1">
      <c r="A16" s="154" t="inlineStr">
        <is>
          <t>On Day</t>
        </is>
      </c>
      <c r="B16" s="273" t="n"/>
      <c r="C16" s="90">
        <f>C14+1</f>
        <v/>
      </c>
      <c r="D16" s="8" t="n"/>
      <c r="E16" s="155">
        <f>IF(D16="", "",
 IF(D16=TIME(0,0,0), 0,
 IF(AND(D16&gt;=TIME(0,0,1), D16&lt;=TIME(2,0,0)), TIME(7,0,0),
 IF(AND(D16&gt;=TIME(6,0,0), D16&lt;=TIME(8,0,0)), TIME(12,0,0),
 IF(AND(D16&gt;TIME(8,0,0), D16&lt;=TIME(13,59,0)), TIME(15,0,0),
 IF(AND(D16&gt;=TIME(14,0,0), D16&lt;=TIME(17,59,0)), TIME(21,0,0),
 IF(AND(D16&gt;=TIME(18,0,0), D16&lt;=TIME(21,59,0)), TIME(0,0,0),
 IF(AND(D16&gt;=TIME(22,0,0), D16&lt;=TIME(23,59,59)), TIME(7,0,0), ""))))))))</f>
        <v/>
      </c>
      <c r="F16" s="156" t="n"/>
      <c r="G16" s="155">
        <f>IF(AND(D16&gt;=TIME(6,0,0),D16&lt;=TIME(8,0,0)),E16,"")</f>
        <v/>
      </c>
      <c r="H16" s="8" t="n"/>
      <c r="I16" s="30">
        <f>ROUND(IF(OR(D16="",E16="",E16=0),0,IF(H16="",MOD(E16-D16,1)*24,MOD(H16-D16,1)*24)),2)</f>
        <v/>
      </c>
      <c r="J16" s="157" t="n"/>
      <c r="K16" s="274" t="n"/>
      <c r="L16" s="271" t="n"/>
      <c r="M16" s="275">
        <f>MAX(0,V16-W16)</f>
        <v/>
      </c>
      <c r="N16" s="9">
        <f>(IF(OR($C16="",$D16=""),0,
 IF(OR($A16="Holiday",$A17="Holiday"),
    IF(ISNUMBER(MATCH(TRIM($B16),{"Phagwah","Good Friday","Easter Monday","Labour Day","Christmas","Eid ul Azha","Romans-2","Globe-12","Neptune P1"},0)),0,$I16),
 IF(AND(NOT(OR($A16="Annual Leave",$A17="Annual Leave")),$A16="Off day"),$I16,
  MAX(0,$I16-$V16)
  ))))+W16</f>
        <v/>
      </c>
      <c r="O16" s="9">
        <f>IF(AND(OR($A16="Holiday",$A17="Holiday"),
        ISNUMBER(MATCH(TRIM($B16),{"Phagwah","Good Friday","Easter Monday","Labour Day","Christmas","Eid ul Azha","Romans-2","Globe-12","Neptune P1"},0))),
   $I16,0)</f>
        <v/>
      </c>
      <c r="P16" s="9">
        <f>IF(OR($O$7="Canteen",$O$7="Head Office"),0,IF($I16&lt;=0,0,IF(OR(OR(TRIM($J16)="Hebrews",TRIM($J16)="Romans",TRIM($J16)="Romans-2",TRIM($J16)="Globe",TRIM($J16)="Globe-12",TRIM($J16)="Neptune P1"),AND($I17&gt;0,OR(TRIM($J17)="Hebrews",TRIM($J17)="Romans",TRIM($J17)="Romans-2",TRIM($J17)="Globe",TRIM($J17)="Globe-12",TRIM($J17)="Neptune P1"))),1,0)))</f>
        <v/>
      </c>
      <c r="Q16" s="10" t="n"/>
      <c r="R16" s="9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IF($I16&gt;0,1,0),
      0
   ),
0))</f>
        <v/>
      </c>
      <c r="S16" s="9">
        <f>IF(OR($A16="Annual Leave",$A17="Annual Leave"),IF($A16="Annual Leave",8,0),0)</f>
        <v/>
      </c>
      <c r="T16" s="91" t="n"/>
      <c r="U16" s="144">
        <f>MAX(0,40-Y16)</f>
        <v/>
      </c>
      <c r="V16" s="351">
        <f>IF(OR($C16="",$D16=""),0,
 IF(OR($A16="Holiday",$A17="Holiday"),0,
 IF(AND(NOT(OR($A16="Annual Leave",$A17="Annual Leave")),$A16="Off day"),0,
  IF($I16+$I17&gt;=8,IF($I16&gt;=8,8,$I16),$I16)
  )))</f>
        <v/>
      </c>
      <c r="W16" s="351">
        <f>MAX(0,V16-U16)</f>
        <v/>
      </c>
      <c r="X16" s="351">
        <f>IF(C16="","",C16-WEEKDAY(C16,1)+1)</f>
        <v/>
      </c>
      <c r="Y16" s="351">
        <f>SUMPRODUCT(($X$14:$X15=X16)*(($V$14:$V15)+($O$14:$O15)))+IF(X16=X14,$L$11,0)</f>
        <v/>
      </c>
      <c r="Z16" s="351" t="n"/>
      <c r="AA16" s="351" t="n"/>
      <c r="AB16" s="351" t="n"/>
      <c r="AC16" s="351" t="n"/>
      <c r="AD16" s="351" t="n"/>
      <c r="AE16" s="351" t="n"/>
      <c r="AF16" s="351" t="n"/>
    </row>
    <row r="17" ht="24" customHeight="1" s="348" thickBot="1">
      <c r="A17" s="154" t="inlineStr">
        <is>
          <t>On Day</t>
        </is>
      </c>
      <c r="B17" s="273" t="n"/>
      <c r="C17" s="90">
        <f>C16</f>
        <v/>
      </c>
      <c r="D17" s="276" t="n"/>
      <c r="E17" s="277">
        <f>IF(D17="", "",
 IF(D17=TIME(0,0,0), 0,
 IF(AND(D17&gt;=TIME(0,0,1), D17&lt;=TIME(2,0,0)), TIME(7,0,0),
 IF(AND(D17&gt;=TIME(6,0,0), D17&lt;=TIME(8,0,0)), TIME(12,0,0),
 IF(AND(D17&gt;TIME(8,0,0), D17&lt;=TIME(13,59,0)), TIME(15,0,0),
 IF(AND(D17&gt;=TIME(14,0,0), D17&lt;=TIME(17,59,0)), TIME(21,0,0),
 IF(AND(D17&gt;=TIME(18,0,0), D17&lt;=TIME(21,59,0)), TIME(0,0,0),
 IF(AND(D17&gt;=TIME(22,0,0), D17&lt;=TIME(23,59,59)), TIME(7,0,0), ""))))))))</f>
        <v/>
      </c>
      <c r="F17" s="156" t="n"/>
      <c r="G17" s="277">
        <f>IF(AND(D17&gt;=TIME(6,0,0),D17&lt;=TIME(8,0,0)),E17,"")</f>
        <v/>
      </c>
      <c r="H17" s="276" t="n"/>
      <c r="I17" s="30">
        <f>ROUND(IF(OR(D17="",E17="",E17=0),0,IF(H17="",MOD(E17-D17,1)*24,MOD(H17-D17,1)*24)),2)</f>
        <v/>
      </c>
      <c r="J17" s="158" t="n"/>
      <c r="K17" s="274" t="n"/>
      <c r="L17" s="271" t="n"/>
      <c r="M17" s="275">
        <f>MAX(0,V17-W17)</f>
        <v/>
      </c>
      <c r="N17" s="278">
        <f>(IF(OR($C17="",$D17=""),0,
 IF(OR($A16="Holiday",$A17="Holiday"),
    IF(ISNUMBER(MATCH(TRIM($B17),{"Phagwah","Good Friday","Easter Monday","Labour Day","Christmas","Eid ul Azha","Romans-2","Globe-12","Neptune P1"},0)),0,$I17),
 IF(AND(NOT(OR($A16="Annual Leave",$A17="Annual Leave")),$A17="Off day"),$I17,
  MAX(0,$I17-$V17)
  ))))+W17</f>
        <v/>
      </c>
      <c r="O17" s="278">
        <f>IF(AND(OR($A16="Holiday",$A17="Holiday"),
        ISNUMBER(MATCH(TRIM($B17),{"Phagwah","Good Friday","Easter Monday","Labour Day","Christmas","Eid ul Azha","Romans-2","Globe-12","Neptune P1"},0))),
   $I17,0)</f>
        <v/>
      </c>
      <c r="P17" s="278">
        <f>IF(OR($O$7="Canteen",$O$7="Head Office"),0,IF($I17&lt;=0,0,IF(AND($I16&lt;=0,OR(TRIM($J17)="Hebrews",TRIM($J17)="Romans",TRIM($J17)="Romans-2",TRIM($J17)="Globe",TRIM($J17)="Globe-12",TRIM($J17)="Neptune P1")),1,0)))</f>
        <v/>
      </c>
      <c r="Q17" s="279" t="n"/>
      <c r="R17" s="278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IF(AND($I16=0,$I17&gt;0),1,0),
      0
   ),
0))</f>
        <v/>
      </c>
      <c r="S17" s="278">
        <f>IF(OR($A16="Annual Leave",$A17="Annual Leave"),IF(AND($A16&lt;&gt;"Annual Leave",$A17="Annual Leave"),8,0),0)</f>
        <v/>
      </c>
      <c r="T17" s="280" t="n"/>
      <c r="U17" s="144">
        <f>MAX(0,40-Y17)</f>
        <v/>
      </c>
      <c r="V17" s="351">
        <f>IF(OR($C17="",$D17=""),0,
 IF(OR($A16="Holiday",$A17="Holiday"),0,
 IF(AND(NOT(OR($A16="Annual Leave",$A17="Annual Leave")),$A17="Off day"),0,
  IF($I16+$I17&gt;=8,IF($I16&gt;=8,0,8-$I16),$I17)
  )))</f>
        <v/>
      </c>
      <c r="W17" s="351">
        <f>MAX(0,V17-U17)</f>
        <v/>
      </c>
      <c r="X17" s="351">
        <f>IF(C17="","",C17-WEEKDAY(C17,1)+1)</f>
        <v/>
      </c>
      <c r="Y17" s="351">
        <f>SUMPRODUCT(($X$14:$X16=X17)*(($V$14:$V16)+($O$14:$O16)))+IF(X17=X14,$L$11,0)</f>
        <v/>
      </c>
      <c r="Z17" s="351" t="n"/>
      <c r="AA17" s="351" t="n"/>
      <c r="AB17" s="351" t="n"/>
      <c r="AC17" s="351" t="n"/>
      <c r="AD17" s="351" t="n"/>
      <c r="AE17" s="351" t="n"/>
      <c r="AF17" s="351" t="n"/>
    </row>
    <row r="18" ht="24" customHeight="1" s="348" thickBot="1">
      <c r="A18" s="159" t="inlineStr">
        <is>
          <t>On Day</t>
        </is>
      </c>
      <c r="B18" s="281" t="n"/>
      <c r="C18" s="92">
        <f>C16+1</f>
        <v/>
      </c>
      <c r="D18" s="31" t="n"/>
      <c r="E18" s="160">
        <f>IF(D18="", "",
 IF(D18=TIME(0,0,0), 0,
 IF(AND(D18&gt;=TIME(0,0,1), D18&lt;=TIME(2,0,0)), TIME(7,0,0),
 IF(AND(D18&gt;=TIME(6,0,0), D18&lt;=TIME(8,0,0)), TIME(12,0,0),
 IF(AND(D18&gt;TIME(8,0,0), D18&lt;=TIME(13,59,0)), TIME(15,0,0),
 IF(AND(D18&gt;=TIME(14,0,0), D18&lt;=TIME(17,59,0)), TIME(21,0,0),
 IF(AND(D18&gt;=TIME(18,0,0), D18&lt;=TIME(21,59,0)), TIME(0,0,0),
 IF(AND(D18&gt;=TIME(22,0,0), D18&lt;=TIME(23,59,59)), TIME(7,0,0), ""))))))))</f>
        <v/>
      </c>
      <c r="F18" s="161" t="n"/>
      <c r="G18" s="160">
        <f>IF(AND(D18&gt;=TIME(6,0,0),D18&lt;=TIME(8,0,0)),E18,"")</f>
        <v/>
      </c>
      <c r="H18" s="31" t="n"/>
      <c r="I18" s="32">
        <f>ROUND(IF(OR(D18="",E18="",E18=0),0,IF(H18="",MOD(E18-D18,1)*24,MOD(H18-D18,1)*24)),2)</f>
        <v/>
      </c>
      <c r="J18" s="162" t="n"/>
      <c r="K18" s="282" t="n"/>
      <c r="L18" s="271" t="n"/>
      <c r="M18" s="283">
        <f>MAX(0,V18-W18)</f>
        <v/>
      </c>
      <c r="N18" s="33">
        <f>(IF(OR($C18="",$D18=""),0,
 IF(OR($A18="Holiday",$A19="Holiday"),
    IF(ISNUMBER(MATCH(TRIM($B18),{"Phagwah","Good Friday","Easter Monday","Labour Day","Christmas","Eid ul Azha","Romans-2","Globe-12","Neptune P1"},0)),0,$I18),
 IF(AND(NOT(OR($A18="Annual Leave",$A19="Annual Leave")),$A18="Off day"),$I18,
  MAX(0,$I18-$V18)
  ))))+W18</f>
        <v/>
      </c>
      <c r="O18" s="33">
        <f>IF(AND(OR($A18="Holiday",$A19="Holiday"),
        ISNUMBER(MATCH(TRIM($B18),{"Phagwah","Good Friday","Easter Monday","Labour Day","Christmas","Eid ul Azha","Romans-2","Globe-12","Neptune P1"},0))),
   $I18,0)</f>
        <v/>
      </c>
      <c r="P18" s="33">
        <f>IF(OR($O$7="Canteen",$O$7="Head Office"),0,IF($I18&lt;=0,0,IF(OR(OR(TRIM($J18)="Hebrews",TRIM($J18)="Romans",TRIM($J18)="Romans-2",TRIM($J18)="Globe",TRIM($J18)="Globe-12",TRIM($J18)="Neptune P1"),AND($I19&gt;0,OR(TRIM($J19)="Hebrews",TRIM($J19)="Romans",TRIM($J19)="Romans-2",TRIM($J19)="Globe",TRIM($J19)="Globe-12",TRIM($J19)="Neptune P1"))),1,0)))</f>
        <v/>
      </c>
      <c r="Q18" s="34" t="n"/>
      <c r="R18" s="33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IF($I18&gt;0,1,0),
      0
   ),
0))</f>
        <v/>
      </c>
      <c r="S18" s="33">
        <f>IF(OR($A18="Annual Leave",$A19="Annual Leave"),IF($A18="Annual Leave",8,0),0)</f>
        <v/>
      </c>
      <c r="T18" s="35" t="n"/>
      <c r="U18" s="144">
        <f>MAX(0,40-Y18)</f>
        <v/>
      </c>
      <c r="V18" s="351">
        <f>IF(OR($C18="",$D18=""),0,
 IF(OR($A18="Holiday",$A19="Holiday"),0,
 IF(AND(NOT(OR($A18="Annual Leave",$A19="Annual Leave")),$A18="Off day"),0,
  IF($I18+$I19&gt;=8,IF($I18&gt;=8,8,$I18),$I18)
  )))</f>
        <v/>
      </c>
      <c r="W18" s="351">
        <f>MAX(0,V18-U18)</f>
        <v/>
      </c>
      <c r="X18" s="351">
        <f>IF(C18="","",C18-WEEKDAY(C18,1)+1)</f>
        <v/>
      </c>
      <c r="Y18" s="351">
        <f>SUMPRODUCT(($X$14:$X17=X18)*(($V$14:$V17)+($O$14:$O17)))+IF(X18=X14,$L$11,0)</f>
        <v/>
      </c>
      <c r="Z18" s="351" t="n"/>
      <c r="AA18" s="351" t="n"/>
      <c r="AB18" s="351" t="n"/>
      <c r="AC18" s="351" t="n"/>
      <c r="AD18" s="351" t="n"/>
      <c r="AE18" s="351" t="n"/>
      <c r="AF18" s="351" t="n"/>
    </row>
    <row r="19" ht="24" customHeight="1" s="348" thickBot="1">
      <c r="A19" s="159" t="inlineStr">
        <is>
          <t>On Day</t>
        </is>
      </c>
      <c r="B19" s="281" t="n"/>
      <c r="C19" s="93">
        <f>C18</f>
        <v/>
      </c>
      <c r="D19" s="36" t="n"/>
      <c r="E19" s="163">
        <f>IF(D19="", "",
 IF(D19=TIME(0,0,0), 0,
 IF(AND(D19&gt;=TIME(0,0,1), D19&lt;=TIME(2,0,0)), TIME(7,0,0),
 IF(AND(D19&gt;=TIME(6,0,0), D19&lt;=TIME(8,0,0)), TIME(12,0,0),
 IF(AND(D19&gt;TIME(8,0,0), D19&lt;=TIME(13,59,0)), TIME(15,0,0),
 IF(AND(D19&gt;=TIME(14,0,0), D19&lt;=TIME(17,59,0)), TIME(21,0,0),
 IF(AND(D19&gt;=TIME(18,0,0), D19&lt;=TIME(21,59,0)), TIME(0,0,0),
 IF(AND(D19&gt;=TIME(22,0,0), D19&lt;=TIME(23,59,59)), TIME(7,0,0), ""))))))))</f>
        <v/>
      </c>
      <c r="F19" s="164" t="n"/>
      <c r="G19" s="163">
        <f>IF(AND(D19&gt;=TIME(6,0,0),D19&lt;=TIME(8,0,0)),E19,"")</f>
        <v/>
      </c>
      <c r="H19" s="36" t="n"/>
      <c r="I19" s="37">
        <f>ROUND(IF(OR(D19="",E19="",E19=0),0,IF(H19="",MOD(E19-D19,1)*24,MOD(H19-D19,1)*24)),2)</f>
        <v/>
      </c>
      <c r="J19" s="162" t="n"/>
      <c r="K19" s="282" t="n"/>
      <c r="L19" s="271" t="n"/>
      <c r="M19" s="283">
        <f>MAX(0,V19-W19)</f>
        <v/>
      </c>
      <c r="N19" s="38">
        <f>(IF(OR($C19="",$D19=""),0,
 IF(OR($A18="Holiday",$A19="Holiday"),
    IF(ISNUMBER(MATCH(TRIM($B19),{"Phagwah","Good Friday","Easter Monday","Labour Day","Christmas","Eid ul Azha","Romans-2","Globe-12","Neptune P1"},0)),0,$I19),
 IF(AND(NOT(OR($A18="Annual Leave",$A19="Annual Leave")),$A19="Off day"),$I19,
  MAX(0,$I19-$V19)
  ))))+W19</f>
        <v/>
      </c>
      <c r="O19" s="38">
        <f>IF(AND(OR($A18="Holiday",$A19="Holiday"),
        ISNUMBER(MATCH(TRIM($B19),{"Phagwah","Good Friday","Easter Monday","Labour Day","Christmas","Eid ul Azha","Romans-2","Globe-12","Neptune P1"},0))),
   $I19,0)</f>
        <v/>
      </c>
      <c r="P19" s="38">
        <f>IF(OR($O$7="Canteen",$O$7="Head Office"),0,IF($I19&lt;=0,0,IF(AND($I18&lt;=0,OR(TRIM($J19)="Hebrews",TRIM($J19)="Romans",TRIM($J19)="Romans-2",TRIM($J19)="Globe",TRIM($J19)="Globe-12",TRIM($J19)="Neptune P1")),1,0)))</f>
        <v/>
      </c>
      <c r="Q19" s="39" t="n"/>
      <c r="R19" s="38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IF(AND($I18=0,$I19&gt;0),1,0),
      0
   ),
0))</f>
        <v/>
      </c>
      <c r="S19" s="38">
        <f>IF(OR($A18="Annual Leave",$A19="Annual Leave"),IF(AND($A18&lt;&gt;"Annual Leave",$A19="Annual Leave"),8,0),0)</f>
        <v/>
      </c>
      <c r="T19" s="40" t="n"/>
      <c r="U19" s="144">
        <f>MAX(0,40-Y19)</f>
        <v/>
      </c>
      <c r="V19" s="351">
        <f>IF(OR($C19="",$D19=""),0,
 IF(OR($A18="Holiday",$A19="Holiday"),0,
 IF(AND(NOT(OR($A18="Annual Leave",$A19="Annual Leave")),$A19="Off day"),0,
  IF($I18+$I19&gt;=8,IF($I18&gt;=8,0,8-$I18),$I19)
  )))</f>
        <v/>
      </c>
      <c r="W19" s="351">
        <f>MAX(0,V19-U19)</f>
        <v/>
      </c>
      <c r="X19" s="351">
        <f>IF(C19="","",C19-WEEKDAY(C19,1)+1)</f>
        <v/>
      </c>
      <c r="Y19" s="351">
        <f>SUMPRODUCT(($X$14:$X18=X19)*(($V$14:$V18)+($O$14:$O18)))+IF(X19=X14,$L$11,0)</f>
        <v/>
      </c>
      <c r="Z19" s="351" t="n"/>
      <c r="AA19" s="351" t="n"/>
      <c r="AB19" s="351" t="n"/>
      <c r="AC19" s="351" t="n"/>
      <c r="AD19" s="351" t="n"/>
      <c r="AE19" s="351" t="n"/>
      <c r="AF19" s="351" t="n"/>
    </row>
    <row r="20" ht="24" customHeight="1" s="348" thickBot="1">
      <c r="A20" s="165" t="inlineStr">
        <is>
          <t>On Day</t>
        </is>
      </c>
      <c r="B20" s="284" t="n"/>
      <c r="C20" s="94">
        <f>C18+1</f>
        <v/>
      </c>
      <c r="D20" s="41" t="n"/>
      <c r="E20" s="166">
        <f>IF(D20="", "",
 IF(D20=TIME(0,0,0), 0,
 IF(AND(D20&gt;=TIME(0,0,1), D20&lt;=TIME(2,0,0)), TIME(7,0,0),
 IF(AND(D20&gt;=TIME(6,0,0), D20&lt;=TIME(8,0,0)), TIME(12,0,0),
 IF(AND(D20&gt;TIME(8,0,0), D20&lt;=TIME(13,59,0)), TIME(15,0,0),
 IF(AND(D20&gt;=TIME(14,0,0), D20&lt;=TIME(17,59,0)), TIME(21,0,0),
 IF(AND(D20&gt;=TIME(18,0,0), D20&lt;=TIME(21,59,0)), TIME(0,0,0),
 IF(AND(D20&gt;=TIME(22,0,0), D20&lt;=TIME(23,59,59)), TIME(7,0,0), ""))))))))</f>
        <v/>
      </c>
      <c r="F20" s="167" t="n"/>
      <c r="G20" s="166">
        <f>IF(AND(D20&gt;=TIME(6,0,0),D20&lt;=TIME(8,0,0)),E20,"")</f>
        <v/>
      </c>
      <c r="H20" s="41" t="n"/>
      <c r="I20" s="95">
        <f>ROUND(IF(OR(D20="",E20="",E20=0),0,IF(H20="",MOD(E20-D20,1)*24,MOD(H20-D20,1)*24)),2)</f>
        <v/>
      </c>
      <c r="J20" s="168" t="n"/>
      <c r="K20" s="285" t="n"/>
      <c r="L20" s="271" t="n"/>
      <c r="M20" s="286">
        <f>MAX(0,V20-W20)</f>
        <v/>
      </c>
      <c r="N20" s="42">
        <f>(IF(OR($C20="",$D20=""),0,
 IF(OR($A20="Holiday",$A21="Holiday"),
    IF(ISNUMBER(MATCH(TRIM($B20),{"Phagwah","Good Friday","Easter Monday","Labour Day","Christmas","Eid ul Azha","Romans-2","Globe-12","Neptune P1"},0)),0,$I20),
 IF(AND(NOT(OR($A20="Annual Leave",$A21="Annual Leave")),$A20="Off day"),$I20,
  MAX(0,$I20-$V20)
  ))))+W20</f>
        <v/>
      </c>
      <c r="O20" s="42">
        <f>IF(AND(OR($A20="Holiday",$A21="Holiday"),
        ISNUMBER(MATCH(TRIM($B20),{"Phagwah","Good Friday","Easter Monday","Labour Day","Christmas","Eid ul Azha","Romans-2","Globe-12","Neptune P1"},0))),
   $I20,0)</f>
        <v/>
      </c>
      <c r="P20" s="42">
        <f>IF(OR($O$7="Canteen",$O$7="Head Office"),0,IF($I20&lt;=0,0,IF(OR(OR(TRIM($J20)="Hebrews",TRIM($J20)="Romans",TRIM($J20)="Romans-2",TRIM($J20)="Globe",TRIM($J20)="Globe-12",TRIM($J20)="Neptune P1"),AND($I21&gt;0,OR(TRIM($J21)="Hebrews",TRIM($J21)="Romans",TRIM($J21)="Romans-2",TRIM($J21)="Globe",TRIM($J21)="Globe-12",TRIM($J21)="Neptune P1"))),1,0)))</f>
        <v/>
      </c>
      <c r="Q20" s="43" t="n"/>
      <c r="R20" s="42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IF($I20&gt;0,1,0),
      0
   ),
0))</f>
        <v/>
      </c>
      <c r="S20" s="42">
        <f>IF(OR($A20="Annual Leave",$A21="Annual Leave"),IF($A20="Annual Leave",8,0),0)</f>
        <v/>
      </c>
      <c r="T20" s="96" t="n"/>
      <c r="U20" s="144">
        <f>MAX(0,40-Y20)</f>
        <v/>
      </c>
      <c r="V20" s="351">
        <f>IF(OR($C20="",$D20=""),0,
 IF(OR($A20="Holiday",$A21="Holiday"),0,
 IF(AND(NOT(OR($A20="Annual Leave",$A21="Annual Leave")),$A20="Off day"),0,
  IF($I20+$I21&gt;=8,IF($I20&gt;=8,8,$I20),$I20)
  )))</f>
        <v/>
      </c>
      <c r="W20" s="351">
        <f>MAX(0,V20-U20)</f>
        <v/>
      </c>
      <c r="X20" s="351">
        <f>IF(C20="","",C20-WEEKDAY(C20,1)+1)</f>
        <v/>
      </c>
      <c r="Y20" s="351">
        <f>SUMPRODUCT(($X$14:$X19=X20)*(($V$14:$V19)+($O$14:$O19)))+IF(X20=X14,$L$11,0)</f>
        <v/>
      </c>
      <c r="Z20" s="351" t="n"/>
      <c r="AA20" s="351" t="n"/>
      <c r="AB20" s="351" t="n"/>
      <c r="AC20" s="351" t="n"/>
      <c r="AD20" s="351" t="n"/>
      <c r="AE20" s="351" t="n"/>
      <c r="AF20" s="351" t="n"/>
    </row>
    <row r="21" ht="24" customHeight="1" s="348" thickBot="1">
      <c r="A21" s="165" t="inlineStr">
        <is>
          <t>On Day</t>
        </is>
      </c>
      <c r="B21" s="284" t="n"/>
      <c r="C21" s="94">
        <f>C20</f>
        <v/>
      </c>
      <c r="D21" s="287" t="n"/>
      <c r="E21" s="288">
        <f>IF(D21="", "",
 IF(D21=TIME(0,0,0), 0,
 IF(AND(D21&gt;=TIME(0,0,1), D21&lt;=TIME(2,0,0)), TIME(7,0,0),
 IF(AND(D21&gt;=TIME(6,0,0), D21&lt;=TIME(8,0,0)), TIME(12,0,0),
 IF(AND(D21&gt;TIME(8,0,0), D21&lt;=TIME(13,59,0)), TIME(15,0,0),
 IF(AND(D21&gt;=TIME(14,0,0), D21&lt;=TIME(17,59,0)), TIME(21,0,0),
 IF(AND(D21&gt;=TIME(18,0,0), D21&lt;=TIME(21,59,0)), TIME(0,0,0),
 IF(AND(D21&gt;=TIME(22,0,0), D21&lt;=TIME(23,59,59)), TIME(7,0,0), ""))))))))</f>
        <v/>
      </c>
      <c r="F21" s="167" t="n"/>
      <c r="G21" s="288">
        <f>IF(AND(D21&gt;=TIME(6,0,0),D21&lt;=TIME(8,0,0)),E21,"")</f>
        <v/>
      </c>
      <c r="H21" s="287" t="n"/>
      <c r="I21" s="95">
        <f>ROUND(IF(OR(D21="",E21="",E21=0),0,IF(H21="",MOD(E21-D21,1)*24,MOD(H21-D21,1)*24)),2)</f>
        <v/>
      </c>
      <c r="J21" s="169" t="n"/>
      <c r="K21" s="285" t="n"/>
      <c r="L21" s="271" t="n"/>
      <c r="M21" s="286">
        <f>MAX(0,V21-W21)</f>
        <v/>
      </c>
      <c r="N21" s="289">
        <f>(IF(OR($C21="",$D21=""),0,
 IF(OR($A20="Holiday",$A21="Holiday"),
    IF(ISNUMBER(MATCH(TRIM($B21),{"Phagwah","Good Friday","Easter Monday","Labour Day","Christmas","Eid ul Azha","Romans-2","Globe-12","Neptune P1"},0)),0,$I21),
 IF(AND(NOT(OR($A20="Annual Leave",$A21="Annual Leave")),$A21="Off day"),$I21,
  MAX(0,$I21-$V21)
  ))))+W21</f>
        <v/>
      </c>
      <c r="O21" s="289">
        <f>IF(AND(OR($A20="Holiday",$A21="Holiday"),
        ISNUMBER(MATCH(TRIM($B21),{"Phagwah","Good Friday","Easter Monday","Labour Day","Christmas","Eid ul Azha","Romans-2","Globe-12","Neptune P1"},0))),
   $I21,0)</f>
        <v/>
      </c>
      <c r="P21" s="289">
        <f>IF(OR($O$7="Canteen",$O$7="Head Office"),0,IF($I21&lt;=0,0,IF(AND($I20&lt;=0,OR(TRIM($J21)="Hebrews",TRIM($J21)="Romans",TRIM($J21)="Romans-2",TRIM($J21)="Globe",TRIM($J21)="Globe-12",TRIM($J21)="Neptune P1")),1,0)))</f>
        <v/>
      </c>
      <c r="Q21" s="290" t="n"/>
      <c r="R21" s="289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IF(AND($I20=0,$I21&gt;0),1,0),
      0
   ),
0))</f>
        <v/>
      </c>
      <c r="S21" s="289">
        <f>IF(OR($A20="Annual Leave",$A21="Annual Leave"),IF(AND($A20&lt;&gt;"Annual Leave",$A21="Annual Leave"),8,0),0)</f>
        <v/>
      </c>
      <c r="T21" s="291" t="n"/>
      <c r="U21" s="144">
        <f>MAX(0,40-Y21)</f>
        <v/>
      </c>
      <c r="V21" s="351">
        <f>IF(OR($C21="",$D21=""),0,
 IF(OR($A20="Holiday",$A21="Holiday"),0,
 IF(AND(NOT(OR($A20="Annual Leave",$A21="Annual Leave")),$A21="Off day"),0,
  IF($I20+$I21&gt;=8,IF($I20&gt;=8,0,8-$I20),$I21)
  )))</f>
        <v/>
      </c>
      <c r="W21" s="351">
        <f>MAX(0,V21-U21)</f>
        <v/>
      </c>
      <c r="X21" s="351">
        <f>IF(C21="","",C21-WEEKDAY(C21,1)+1)</f>
        <v/>
      </c>
      <c r="Y21" s="351">
        <f>SUMPRODUCT(($X$14:$X20=X21)*(($V$14:$V20)+($O$14:$O20)))+IF(X21=X14,$L$11,0)</f>
        <v/>
      </c>
      <c r="Z21" s="351" t="n"/>
      <c r="AA21" s="351" t="n"/>
      <c r="AB21" s="351" t="n"/>
      <c r="AC21" s="351" t="n"/>
      <c r="AD21" s="351" t="n"/>
      <c r="AE21" s="351" t="n"/>
      <c r="AF21" s="351" t="n"/>
    </row>
    <row r="22" ht="24" customHeight="1" s="348" thickBot="1">
      <c r="A22" s="170" t="inlineStr">
        <is>
          <t>On Day</t>
        </is>
      </c>
      <c r="B22" s="292" t="n"/>
      <c r="C22" s="97">
        <f>C20+1</f>
        <v/>
      </c>
      <c r="D22" s="44" t="n"/>
      <c r="E22" s="171">
        <f>IF(D22="", "",
 IF(D22=TIME(0,0,0), 0,
 IF(AND(D22&gt;=TIME(0,0,1), D22&lt;=TIME(2,0,0)), TIME(7,0,0),
 IF(AND(D22&gt;=TIME(6,0,0), D22&lt;=TIME(8,0,0)), TIME(12,0,0),
 IF(AND(D22&gt;TIME(8,0,0), D22&lt;=TIME(13,59,0)), TIME(15,0,0),
 IF(AND(D22&gt;=TIME(14,0,0), D22&lt;=TIME(17,59,0)), TIME(21,0,0),
 IF(AND(D22&gt;=TIME(18,0,0), D22&lt;=TIME(21,59,0)), TIME(0,0,0),
 IF(AND(D22&gt;=TIME(22,0,0), D22&lt;=TIME(23,59,59)), TIME(7,0,0), ""))))))))</f>
        <v/>
      </c>
      <c r="F22" s="172" t="n"/>
      <c r="G22" s="171">
        <f>IF(AND(D22&gt;=TIME(6,0,0),D22&lt;=TIME(8,0,0)),E22,"")</f>
        <v/>
      </c>
      <c r="H22" s="44" t="n"/>
      <c r="I22" s="45">
        <f>ROUND(IF(OR(D22="",E22="",E22=0),0,IF(H22="",MOD(E22-D22,1)*24,MOD(H22-D22,1)*24)),2)</f>
        <v/>
      </c>
      <c r="J22" s="173" t="n"/>
      <c r="K22" s="293" t="n"/>
      <c r="L22" s="271" t="n"/>
      <c r="M22" s="294">
        <f>MAX(0,V22-W22)</f>
        <v/>
      </c>
      <c r="N22" s="46">
        <f>(IF(OR($C22="",$D22=""),0,
 IF(OR($A22="Holiday",$A23="Holiday"),
    IF(ISNUMBER(MATCH(TRIM($B22),{"Phagwah","Good Friday","Easter Monday","Labour Day","Christmas","Eid ul Azha","Romans-2","Globe-12","Neptune P1"},0)),0,$I22),
 IF(AND(NOT(OR($A22="Annual Leave",$A23="Annual Leave")),$A22="Off day"),$I22,
  MAX(0,$I22-$V22)
  ))))+W22</f>
        <v/>
      </c>
      <c r="O22" s="46">
        <f>IF(AND(OR($A22="Holiday",$A23="Holiday"),
        ISNUMBER(MATCH(TRIM($B22),{"Phagwah","Good Friday","Easter Monday","Labour Day","Christmas","Eid ul Azha","Romans-2","Globe-12","Neptune P1"},0))),
   $I22,0)</f>
        <v/>
      </c>
      <c r="P22" s="46">
        <f>IF(OR($O$7="Canteen",$O$7="Head Office"),0,IF($I22&lt;=0,0,IF(OR(OR(TRIM($J22)="Hebrews",TRIM($J22)="Romans",TRIM($J22)="Romans-2",TRIM($J22)="Globe",TRIM($J22)="Globe-12",TRIM($J22)="Neptune P1"),AND($I23&gt;0,OR(TRIM($J23)="Hebrews",TRIM($J23)="Romans",TRIM($J23)="Romans-2",TRIM($J23)="Globe",TRIM($J23)="Globe-12",TRIM($J23)="Neptune P1"))),1,0)))</f>
        <v/>
      </c>
      <c r="Q22" s="47" t="n"/>
      <c r="R22" s="46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IF($I22&gt;0,1,0),
      0
   ),
0))</f>
        <v/>
      </c>
      <c r="S22" s="46">
        <f>IF(OR($A22="Annual Leave",$A23="Annual Leave"),IF($A22="Annual Leave",8,0),0)</f>
        <v/>
      </c>
      <c r="T22" s="48" t="n"/>
      <c r="U22" s="144">
        <f>MAX(0,40-Y22)</f>
        <v/>
      </c>
      <c r="V22" s="351">
        <f>IF(OR($C22="",$D22=""),0,
 IF(OR($A22="Holiday",$A23="Holiday"),0,
 IF(AND(NOT(OR($A22="Annual Leave",$A23="Annual Leave")),$A22="Off day"),0,
  IF($I22+$I23&gt;=8,IF($I22&gt;=8,8,$I22),$I22)
  )))</f>
        <v/>
      </c>
      <c r="W22" s="351">
        <f>MAX(0,V22-U22)</f>
        <v/>
      </c>
      <c r="X22" s="351">
        <f>IF(C22="","",C22-WEEKDAY(C22,1)+1)</f>
        <v/>
      </c>
      <c r="Y22" s="351">
        <f>SUMPRODUCT(($X$14:$X21=X22)*(($V$14:$V21)+($O$14:$O21)))+IF(X22=X14,$L$11,0)</f>
        <v/>
      </c>
      <c r="Z22" s="351" t="n"/>
      <c r="AA22" s="351" t="n"/>
      <c r="AB22" s="351" t="n"/>
      <c r="AC22" s="351" t="n"/>
      <c r="AD22" s="351" t="n"/>
      <c r="AE22" s="351" t="n"/>
      <c r="AF22" s="351" t="n"/>
    </row>
    <row r="23" ht="24" customHeight="1" s="348" thickBot="1">
      <c r="A23" s="170" t="inlineStr">
        <is>
          <t>On Day</t>
        </is>
      </c>
      <c r="B23" s="292" t="n"/>
      <c r="C23" s="98">
        <f>C22</f>
        <v/>
      </c>
      <c r="D23" s="49" t="n"/>
      <c r="E23" s="174">
        <f>IF(D23="", "",
 IF(D23=TIME(0,0,0), 0,
 IF(AND(D23&gt;=TIME(0,0,1), D23&lt;=TIME(2,0,0)), TIME(7,0,0),
 IF(AND(D23&gt;=TIME(6,0,0), D23&lt;=TIME(8,0,0)), TIME(12,0,0),
 IF(AND(D23&gt;TIME(8,0,0), D23&lt;=TIME(13,59,0)), TIME(15,0,0),
 IF(AND(D23&gt;=TIME(14,0,0), D23&lt;=TIME(17,59,0)), TIME(21,0,0),
 IF(AND(D23&gt;=TIME(18,0,0), D23&lt;=TIME(21,59,0)), TIME(0,0,0),
 IF(AND(D23&gt;=TIME(22,0,0), D23&lt;=TIME(23,59,59)), TIME(7,0,0), ""))))))))</f>
        <v/>
      </c>
      <c r="F23" s="175" t="n"/>
      <c r="G23" s="174">
        <f>IF(AND(D23&gt;=TIME(6,0,0),D23&lt;=TIME(8,0,0)),E23,"")</f>
        <v/>
      </c>
      <c r="H23" s="49" t="n"/>
      <c r="I23" s="50">
        <f>ROUND(IF(OR(D23="",E23="",E23=0),0,IF(H23="",MOD(E23-D23,1)*24,MOD(H23-D23,1)*24)),2)</f>
        <v/>
      </c>
      <c r="J23" s="173" t="n"/>
      <c r="K23" s="293" t="n"/>
      <c r="L23" s="271" t="n"/>
      <c r="M23" s="294">
        <f>MAX(0,V23-W23)</f>
        <v/>
      </c>
      <c r="N23" s="51">
        <f>(IF(OR($C23="",$D23=""),0,
 IF(OR($A22="Holiday",$A23="Holiday"),
    IF(ISNUMBER(MATCH(TRIM($B23),{"Phagwah","Good Friday","Easter Monday","Labour Day","Christmas","Eid ul Azha","Romans-2","Globe-12","Neptune P1"},0)),0,$I23),
 IF(AND(NOT(OR($A22="Annual Leave",$A23="Annual Leave")),$A23="Off day"),$I23,
  MAX(0,$I23-$V23)
  ))))+W23</f>
        <v/>
      </c>
      <c r="O23" s="51">
        <f>IF(AND(OR($A22="Holiday",$A23="Holiday"),
        ISNUMBER(MATCH(TRIM($B23),{"Phagwah","Good Friday","Easter Monday","Labour Day","Christmas","Eid ul Azha","Romans-2","Globe-12","Neptune P1"},0))),
   $I23,0)</f>
        <v/>
      </c>
      <c r="P23" s="51">
        <f>IF(OR($O$7="Canteen",$O$7="Head Office"),0,IF($I23&lt;=0,0,IF(AND($I22&lt;=0,OR(TRIM($J23)="Hebrews",TRIM($J23)="Romans",TRIM($J23)="Romans-2",TRIM($J23)="Globe",TRIM($J23)="Globe-12",TRIM($J23)="Neptune P1")),1,0)))</f>
        <v/>
      </c>
      <c r="Q23" s="52" t="n"/>
      <c r="R23" s="51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IF(AND($I22=0,$I23&gt;0),1,0),
      0
   ),
0))</f>
        <v/>
      </c>
      <c r="S23" s="51">
        <f>IF(OR($A22="Annual Leave",$A23="Annual Leave"),IF(AND($A22&lt;&gt;"Annual Leave",$A23="Annual Leave"),8,0),0)</f>
        <v/>
      </c>
      <c r="T23" s="53" t="n"/>
      <c r="U23" s="144">
        <f>MAX(0,40-Y23)</f>
        <v/>
      </c>
      <c r="V23" s="351">
        <f>IF(OR($C23="",$D23=""),0,
 IF(OR($A22="Holiday",$A23="Holiday"),0,
 IF(AND(NOT(OR($A22="Annual Leave",$A23="Annual Leave")),$A23="Off day"),0,
  IF($I22+$I23&gt;=8,IF($I22&gt;=8,0,8-$I22),$I23)
  )))</f>
        <v/>
      </c>
      <c r="W23" s="351">
        <f>MAX(0,V23-U23)</f>
        <v/>
      </c>
      <c r="X23" s="351">
        <f>IF(C23="","",C23-WEEKDAY(C23,1)+1)</f>
        <v/>
      </c>
      <c r="Y23" s="351">
        <f>SUMPRODUCT(($X$14:$X22=X23)*(($V$14:$V22)+($O$14:$O22)))+IF(X23=X14,$L$11,0)</f>
        <v/>
      </c>
      <c r="Z23" s="351" t="n"/>
      <c r="AA23" s="351" t="n"/>
      <c r="AB23" s="351" t="n"/>
      <c r="AC23" s="351" t="n"/>
      <c r="AD23" s="351" t="n"/>
      <c r="AE23" s="351" t="n"/>
      <c r="AF23" s="351" t="n"/>
    </row>
    <row r="24" ht="24" customHeight="1" s="348" thickBot="1">
      <c r="A24" s="154" t="inlineStr">
        <is>
          <t>On Day</t>
        </is>
      </c>
      <c r="B24" s="273" t="n"/>
      <c r="C24" s="90">
        <f>C22+1</f>
        <v/>
      </c>
      <c r="D24" s="8" t="n"/>
      <c r="E24" s="155">
        <f>IF(D24="", "",
 IF(D24=TIME(0,0,0), 0,
 IF(AND(D24&gt;=TIME(0,0,1), D24&lt;=TIME(2,0,0)), TIME(7,0,0),
 IF(AND(D24&gt;=TIME(6,0,0), D24&lt;=TIME(8,0,0)), TIME(12,0,0),
 IF(AND(D24&gt;TIME(8,0,0), D24&lt;=TIME(13,59,0)), TIME(15,0,0),
 IF(AND(D24&gt;=TIME(14,0,0), D24&lt;=TIME(17,59,0)), TIME(21,0,0),
 IF(AND(D24&gt;=TIME(18,0,0), D24&lt;=TIME(21,59,0)), TIME(0,0,0),
 IF(AND(D24&gt;=TIME(22,0,0), D24&lt;=TIME(23,59,59)), TIME(7,0,0), ""))))))))</f>
        <v/>
      </c>
      <c r="F24" s="156" t="n"/>
      <c r="G24" s="155">
        <f>IF(AND(D24&gt;=TIME(6,0,0),D24&lt;=TIME(8,0,0)),E24,"")</f>
        <v/>
      </c>
      <c r="H24" s="8" t="n"/>
      <c r="I24" s="30">
        <f>ROUND(IF(OR(D24="",E24="",E24=0),0,IF(H24="",MOD(E24-D24,1)*24,MOD(H24-D24,1)*24)),2)</f>
        <v/>
      </c>
      <c r="J24" s="157" t="n"/>
      <c r="K24" s="274" t="n"/>
      <c r="L24" s="271" t="n"/>
      <c r="M24" s="275">
        <f>MAX(0,V24-W24)</f>
        <v/>
      </c>
      <c r="N24" s="9">
        <f>(IF(OR($C24="",$D24=""),0,
 IF(OR($A24="Holiday",$A25="Holiday"),
    IF(ISNUMBER(MATCH(TRIM($B24),{"Phagwah","Good Friday","Easter Monday","Labour Day","Christmas","Eid ul Azha","Romans-2","Globe-12","Neptune P1"},0)),0,$I24),
 IF(AND(NOT(OR($A24="Annual Leave",$A25="Annual Leave")),$A24="Off day"),$I24,
  MAX(0,$I24-$V24)
  ))))+W24</f>
        <v/>
      </c>
      <c r="O24" s="9">
        <f>IF(AND(OR($A24="Holiday",$A25="Holiday"),
        ISNUMBER(MATCH(TRIM($B24),{"Phagwah","Good Friday","Easter Monday","Labour Day","Christmas","Eid ul Azha","Romans-2","Globe-12","Neptune P1"},0))),
   $I24,0)</f>
        <v/>
      </c>
      <c r="P24" s="9">
        <f>IF(OR($O$7="Canteen",$O$7="Head Office"),0,IF($I24&lt;=0,0,IF(OR(OR(TRIM($J24)="Hebrews",TRIM($J24)="Romans",TRIM($J24)="Romans-2",TRIM($J24)="Globe",TRIM($J24)="Globe-12",TRIM($J24)="Neptune P1"),AND($I25&gt;0,OR(TRIM($J25)="Hebrews",TRIM($J25)="Romans",TRIM($J25)="Romans-2",TRIM($J25)="Globe",TRIM($J25)="Globe-12",TRIM($J25)="Neptune P1"))),1,0)))</f>
        <v/>
      </c>
      <c r="Q24" s="10" t="n"/>
      <c r="R24" s="9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IF($I24&gt;0,1,0),
      0
   ),
0))</f>
        <v/>
      </c>
      <c r="S24" s="9">
        <f>IF(OR($A24="Annual Leave",$A25="Annual Leave"),IF($A24="Annual Leave",8,0),0)</f>
        <v/>
      </c>
      <c r="T24" s="91" t="n"/>
      <c r="U24" s="144">
        <f>MAX(0,40-Y24)</f>
        <v/>
      </c>
      <c r="V24" s="351">
        <f>IF(OR($C24="",$D24=""),0,
 IF(OR($A24="Holiday",$A25="Holiday"),0,
 IF(AND(NOT(OR($A24="Annual Leave",$A25="Annual Leave")),$A24="Off day"),0,
  IF($I24+$I25&gt;=8,IF($I24&gt;=8,8,$I24),$I24)
  )))</f>
        <v/>
      </c>
      <c r="W24" s="351">
        <f>MAX(0,V24-U24)</f>
        <v/>
      </c>
      <c r="X24" s="351">
        <f>IF(C24="","",C24-WEEKDAY(C24,1)+1)</f>
        <v/>
      </c>
      <c r="Y24" s="351">
        <f>SUMPRODUCT(($X$14:$X23=X24)*(($V$14:$V23)+($O$14:$O23)))+IF(X24=X14,$L$11,0)</f>
        <v/>
      </c>
      <c r="Z24" s="351" t="n"/>
      <c r="AA24" s="351" t="n"/>
      <c r="AB24" s="351" t="n"/>
      <c r="AC24" s="351" t="n"/>
      <c r="AD24" s="351" t="n"/>
      <c r="AE24" s="351" t="n"/>
      <c r="AF24" s="351" t="n"/>
    </row>
    <row r="25" ht="24" customHeight="1" s="348" thickBot="1">
      <c r="A25" s="154" t="inlineStr">
        <is>
          <t>On Day</t>
        </is>
      </c>
      <c r="B25" s="273" t="n"/>
      <c r="C25" s="90">
        <f>C24</f>
        <v/>
      </c>
      <c r="D25" s="276" t="n"/>
      <c r="E25" s="277">
        <f>IF(D25="", "",
 IF(D25=TIME(0,0,0), 0,
 IF(AND(D25&gt;=TIME(0,0,1), D25&lt;=TIME(2,0,0)), TIME(7,0,0),
 IF(AND(D25&gt;=TIME(6,0,0), D25&lt;=TIME(8,0,0)), TIME(12,0,0),
 IF(AND(D25&gt;TIME(8,0,0), D25&lt;=TIME(13,59,0)), TIME(15,0,0),
 IF(AND(D25&gt;=TIME(14,0,0), D25&lt;=TIME(17,59,0)), TIME(21,0,0),
 IF(AND(D25&gt;=TIME(18,0,0), D25&lt;=TIME(21,59,0)), TIME(0,0,0),
 IF(AND(D25&gt;=TIME(22,0,0), D25&lt;=TIME(23,59,59)), TIME(7,0,0), ""))))))))</f>
        <v/>
      </c>
      <c r="F25" s="156" t="n"/>
      <c r="G25" s="277">
        <f>IF(AND(D25&gt;=TIME(6,0,0),D25&lt;=TIME(8,0,0)),E25,"")</f>
        <v/>
      </c>
      <c r="H25" s="276" t="n"/>
      <c r="I25" s="30">
        <f>ROUND(IF(OR(D25="",E25="",E25=0),0,IF(H25="",MOD(E25-D25,1)*24,MOD(H25-D25,1)*24)),2)</f>
        <v/>
      </c>
      <c r="J25" s="158" t="n"/>
      <c r="K25" s="274" t="n"/>
      <c r="L25" s="271" t="n"/>
      <c r="M25" s="275">
        <f>MAX(0,V25-W25)</f>
        <v/>
      </c>
      <c r="N25" s="278">
        <f>(IF(OR($C25="",$D25=""),0,
 IF(OR($A24="Holiday",$A25="Holiday"),
    IF(ISNUMBER(MATCH(TRIM($B25),{"Phagwah","Good Friday","Easter Monday","Labour Day","Christmas","Eid ul Azha","Romans-2","Globe-12","Neptune P1"},0)),0,$I25),
 IF(AND(NOT(OR($A24="Annual Leave",$A25="Annual Leave")),$A25="Off day"),$I25,
  MAX(0,$I25-$V25)
  ))))+W25</f>
        <v/>
      </c>
      <c r="O25" s="278">
        <f>IF(AND(OR($A24="Holiday",$A25="Holiday"),
        ISNUMBER(MATCH(TRIM($B25),{"Phagwah","Good Friday","Easter Monday","Labour Day","Christmas","Eid ul Azha","Romans-2","Globe-12","Neptune P1"},0))),
   $I25,0)</f>
        <v/>
      </c>
      <c r="P25" s="278">
        <f>IF(OR($O$7="Canteen",$O$7="Head Office"),0,IF($I25&lt;=0,0,IF(AND($I24&lt;=0,OR(TRIM($J25)="Hebrews",TRIM($J25)="Romans",TRIM($J25)="Romans-2",TRIM($J25)="Globe",TRIM($J25)="Globe-12",TRIM($J25)="Neptune P1")),1,0)))</f>
        <v/>
      </c>
      <c r="Q25" s="279" t="n"/>
      <c r="R25" s="278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IF(AND($I24=0,$I25&gt;0),1,0),
      0
   ),
0))</f>
        <v/>
      </c>
      <c r="S25" s="278">
        <f>IF(OR($A24="Annual Leave",$A25="Annual Leave"),IF(AND($A24&lt;&gt;"Annual Leave",$A25="Annual Leave"),8,0),0)</f>
        <v/>
      </c>
      <c r="T25" s="280" t="n"/>
      <c r="U25" s="144">
        <f>MAX(0,40-Y25)</f>
        <v/>
      </c>
      <c r="V25" s="351">
        <f>IF(OR($C25="",$D25=""),0,
 IF(OR($A24="Holiday",$A25="Holiday"),0,
 IF(AND(NOT(OR($A24="Annual Leave",$A25="Annual Leave")),$A25="Off day"),0,
  IF($I24+$I25&gt;=8,IF($I24&gt;=8,0,8-$I24),$I25)
  )))</f>
        <v/>
      </c>
      <c r="W25" s="351">
        <f>MAX(0,V25-U25)</f>
        <v/>
      </c>
      <c r="X25" s="351">
        <f>IF(C25="","",C25-WEEKDAY(C25,1)+1)</f>
        <v/>
      </c>
      <c r="Y25" s="351">
        <f>SUMPRODUCT(($X$14:$X24=X25)*(($V$14:$V24)+($O$14:$O24)))+IF(X25=X14,$L$11,0)</f>
        <v/>
      </c>
      <c r="Z25" s="351" t="n"/>
      <c r="AA25" s="351" t="n"/>
      <c r="AB25" s="351" t="n"/>
      <c r="AC25" s="351" t="n"/>
      <c r="AD25" s="351" t="n"/>
      <c r="AE25" s="351" t="n"/>
      <c r="AF25" s="351" t="n"/>
    </row>
    <row r="26" ht="24" customHeight="1" s="348" thickBot="1">
      <c r="A26" s="159" t="inlineStr">
        <is>
          <t>On Day</t>
        </is>
      </c>
      <c r="B26" s="281" t="n"/>
      <c r="C26" s="92">
        <f>C24+1</f>
        <v/>
      </c>
      <c r="D26" s="31" t="n"/>
      <c r="E26" s="160">
        <f>IF(D26="", "",
 IF(D26=TIME(0,0,0), 0,
 IF(AND(D26&gt;=TIME(0,0,1), D26&lt;=TIME(2,0,0)), TIME(7,0,0),
 IF(AND(D26&gt;=TIME(6,0,0), D26&lt;=TIME(8,0,0)), TIME(12,0,0),
 IF(AND(D26&gt;TIME(8,0,0), D26&lt;=TIME(13,59,0)), TIME(15,0,0),
 IF(AND(D26&gt;=TIME(14,0,0), D26&lt;=TIME(17,59,0)), TIME(21,0,0),
 IF(AND(D26&gt;=TIME(18,0,0), D26&lt;=TIME(21,59,0)), TIME(0,0,0),
 IF(AND(D26&gt;=TIME(22,0,0), D26&lt;=TIME(23,59,59)), TIME(7,0,0), ""))))))))</f>
        <v/>
      </c>
      <c r="F26" s="161" t="n"/>
      <c r="G26" s="160">
        <f>IF(AND(D26&gt;=TIME(6,0,0),D26&lt;=TIME(8,0,0)),E26,"")</f>
        <v/>
      </c>
      <c r="H26" s="31" t="n"/>
      <c r="I26" s="32">
        <f>ROUND(IF(OR(D26="",E26="",E26=0),0,IF(H26="",MOD(E26-D26,1)*24,MOD(H26-D26,1)*24)),2)</f>
        <v/>
      </c>
      <c r="J26" s="162" t="n"/>
      <c r="K26" s="282" t="n"/>
      <c r="L26" s="271" t="n"/>
      <c r="M26" s="283">
        <f>MAX(0,V26-W26)</f>
        <v/>
      </c>
      <c r="N26" s="33">
        <f>(IF(OR($C26="",$D26=""),0,
 IF(OR($A26="Holiday",$A27="Holiday"),
    IF(ISNUMBER(MATCH(TRIM($B26),{"Phagwah","Good Friday","Easter Monday","Labour Day","Christmas","Eid ul Azha","Romans-2","Globe-12","Neptune P1"},0)),0,$I26),
 IF(AND(NOT(OR($A26="Annual Leave",$A27="Annual Leave")),$A26="Off day"),$I26,
  MAX(0,$I26-$V26)
  ))))+W26</f>
        <v/>
      </c>
      <c r="O26" s="33">
        <f>IF(AND(OR($A26="Holiday",$A27="Holiday"),
        ISNUMBER(MATCH(TRIM($B26),{"Phagwah","Good Friday","Easter Monday","Labour Day","Christmas","Eid ul Azha","Romans-2","Globe-12","Neptune P1"},0))),
   $I26,0)</f>
        <v/>
      </c>
      <c r="P26" s="33">
        <f>IF(OR($O$7="Canteen",$O$7="Head Office"),0,IF($I26&lt;=0,0,IF(OR(OR(TRIM($J26)="Hebrews",TRIM($J26)="Romans",TRIM($J26)="Romans-2",TRIM($J26)="Globe",TRIM($J26)="Globe-12",TRIM($J26)="Neptune P1"),AND($I27&gt;0,OR(TRIM($J27)="Hebrews",TRIM($J27)="Romans",TRIM($J27)="Romans-2",TRIM($J27)="Globe",TRIM($J27)="Globe-12",TRIM($J27)="Neptune P1"))),1,0)))</f>
        <v/>
      </c>
      <c r="Q26" s="34" t="n"/>
      <c r="R26" s="33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IF($I26&gt;0,1,0),
      0
   ),
0))</f>
        <v/>
      </c>
      <c r="S26" s="33">
        <f>IF(OR($A26="Annual Leave",$A27="Annual Leave"),IF($A26="Annual Leave",8,0),0)</f>
        <v/>
      </c>
      <c r="T26" s="35" t="n"/>
      <c r="U26" s="144">
        <f>MAX(0,40-Y26)</f>
        <v/>
      </c>
      <c r="V26" s="351">
        <f>IF(OR($C26="",$D26=""),0,
 IF(OR($A26="Holiday",$A27="Holiday"),0,
 IF(AND(NOT(OR($A26="Annual Leave",$A27="Annual Leave")),$A26="Off day"),0,
  IF($I26+$I27&gt;=8,IF($I26&gt;=8,8,$I26),$I26)
  )))</f>
        <v/>
      </c>
      <c r="W26" s="351">
        <f>MAX(0,V26-U26)</f>
        <v/>
      </c>
      <c r="X26" s="351">
        <f>IF(C26="","",C26-WEEKDAY(C26,1)+1)</f>
        <v/>
      </c>
      <c r="Y26" s="351">
        <f>SUMPRODUCT(($X$14:$X25=X26)*(($V$14:$V25)+($O$14:$O25)))+IF(X26=X14,$L$11,0)</f>
        <v/>
      </c>
      <c r="Z26" s="351" t="n"/>
      <c r="AA26" s="351" t="n"/>
      <c r="AB26" s="351" t="n"/>
      <c r="AC26" s="351" t="n"/>
      <c r="AD26" s="351" t="n"/>
      <c r="AE26" s="351" t="n"/>
      <c r="AF26" s="351" t="n"/>
    </row>
    <row r="27" ht="24" customHeight="1" s="348" thickBot="1">
      <c r="A27" s="159" t="inlineStr">
        <is>
          <t>On Day</t>
        </is>
      </c>
      <c r="B27" s="281" t="n"/>
      <c r="C27" s="93">
        <f>C26</f>
        <v/>
      </c>
      <c r="D27" s="36" t="n"/>
      <c r="E27" s="163">
        <f>IF(D27="", "",
 IF(D27=TIME(0,0,0), 0,
 IF(AND(D27&gt;=TIME(0,0,1), D27&lt;=TIME(2,0,0)), TIME(7,0,0),
 IF(AND(D27&gt;=TIME(6,0,0), D27&lt;=TIME(8,0,0)), TIME(12,0,0),
 IF(AND(D27&gt;TIME(8,0,0), D27&lt;=TIME(13,59,0)), TIME(15,0,0),
 IF(AND(D27&gt;=TIME(14,0,0), D27&lt;=TIME(17,59,0)), TIME(21,0,0),
 IF(AND(D27&gt;=TIME(18,0,0), D27&lt;=TIME(21,59,0)), TIME(0,0,0),
 IF(AND(D27&gt;=TIME(22,0,0), D27&lt;=TIME(23,59,59)), TIME(7,0,0), ""))))))))</f>
        <v/>
      </c>
      <c r="F27" s="164" t="n"/>
      <c r="G27" s="163">
        <f>IF(AND(D27&gt;=TIME(6,0,0),D27&lt;=TIME(8,0,0)),E27,"")</f>
        <v/>
      </c>
      <c r="H27" s="36" t="n"/>
      <c r="I27" s="37">
        <f>ROUND(IF(OR(D27="",E27="",E27=0),0,IF(H27="",MOD(E27-D27,1)*24,MOD(H27-D27,1)*24)),2)</f>
        <v/>
      </c>
      <c r="J27" s="162" t="n"/>
      <c r="K27" s="282" t="n"/>
      <c r="L27" s="271" t="n"/>
      <c r="M27" s="283">
        <f>MAX(0,V27-W27)</f>
        <v/>
      </c>
      <c r="N27" s="38">
        <f>(IF(OR($C27="",$D27=""),0,
 IF(OR($A26="Holiday",$A27="Holiday"),
    IF(ISNUMBER(MATCH(TRIM($B27),{"Phagwah","Good Friday","Easter Monday","Labour Day","Christmas","Eid ul Azha","Romans-2","Globe-12","Neptune P1"},0)),0,$I27),
 IF(AND(NOT(OR($A26="Annual Leave",$A27="Annual Leave")),$A27="Off day"),$I27,
  MAX(0,$I27-$V27)
  ))))+W27</f>
        <v/>
      </c>
      <c r="O27" s="38">
        <f>IF(AND(OR($A26="Holiday",$A27="Holiday"),
        ISNUMBER(MATCH(TRIM($B27),{"Phagwah","Good Friday","Easter Monday","Labour Day","Christmas","Eid ul Azha","Romans-2","Globe-12","Neptune P1"},0))),
   $I27,0)</f>
        <v/>
      </c>
      <c r="P27" s="38">
        <f>IF(OR($O$7="Canteen",$O$7="Head Office"),0,IF($I27&lt;=0,0,IF(AND($I26&lt;=0,OR(TRIM($J27)="Hebrews",TRIM($J27)="Romans",TRIM($J27)="Romans-2",TRIM($J27)="Globe",TRIM($J27)="Globe-12",TRIM($J27)="Neptune P1")),1,0)))</f>
        <v/>
      </c>
      <c r="Q27" s="39" t="n"/>
      <c r="R27" s="38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IF(AND($I26=0,$I27&gt;0),1,0),
      0
   ),
0))</f>
        <v/>
      </c>
      <c r="S27" s="38">
        <f>IF(OR($A26="Annual Leave",$A27="Annual Leave"),IF(AND($A26&lt;&gt;"Annual Leave",$A27="Annual Leave"),8,0),0)</f>
        <v/>
      </c>
      <c r="T27" s="40" t="n"/>
      <c r="U27" s="144">
        <f>MAX(0,40-Y27)</f>
        <v/>
      </c>
      <c r="V27" s="351">
        <f>IF(OR($C27="",$D27=""),0,
 IF(OR($A26="Holiday",$A27="Holiday"),0,
 IF(AND(NOT(OR($A26="Annual Leave",$A27="Annual Leave")),$A27="Off day"),0,
  IF($I26+$I27&gt;=8,IF($I26&gt;=8,0,8-$I26),$I27)
  )))</f>
        <v/>
      </c>
      <c r="W27" s="351">
        <f>MAX(0,V27-U27)</f>
        <v/>
      </c>
      <c r="X27" s="351">
        <f>IF(C27="","",C27-WEEKDAY(C27,1)+1)</f>
        <v/>
      </c>
      <c r="Y27" s="351">
        <f>SUMPRODUCT(($X$14:$X26=X27)*(($V$14:$V26)+($O$14:$O26)))+IF(X27=X14,$L$11,0)</f>
        <v/>
      </c>
      <c r="Z27" s="351" t="n"/>
      <c r="AA27" s="351" t="n"/>
      <c r="AB27" s="351" t="n"/>
      <c r="AC27" s="351" t="n"/>
      <c r="AD27" s="351" t="n"/>
      <c r="AE27" s="351" t="n"/>
      <c r="AF27" s="351" t="n"/>
    </row>
    <row r="28" ht="24" customHeight="1" s="348" thickBot="1">
      <c r="A28" s="176" t="n"/>
      <c r="B28" s="176" t="n"/>
      <c r="C28" s="145" t="n"/>
      <c r="D28" s="6" t="n"/>
      <c r="E28" s="14" t="n"/>
      <c r="F28" s="6" t="n"/>
      <c r="G28" s="6" t="n"/>
      <c r="H28" s="336" t="n"/>
      <c r="I28" s="351" t="n"/>
      <c r="J28" s="336" t="n"/>
      <c r="K28" s="336" t="n"/>
      <c r="L28" s="336" t="n"/>
      <c r="M28" s="99">
        <f>MAX(0,V28-W28)</f>
        <v/>
      </c>
      <c r="N28" s="99">
        <f>(IF(OR($C28="",$D28=""),0,
 IF(OR($A28="Holiday",$A29="Holiday"),
    IF(ISNUMBER(MATCH(TRIM($B28),{"Phagwah","Good Friday","Easter Monday","Labour Day","Christmas","Eid ul Azha","Romans-2","Globe-12","Neptune P1"},0)),0,$I28),
 IF(AND(NOT(OR($A28="Annual Leave",$A29="Annual Leave")),$A28="Off day"),$I28,
  MAX(0,$I28-$V28)
  ))))+W28</f>
        <v/>
      </c>
      <c r="O28" s="99">
        <f>IF(AND(OR($A28="Holiday",$A29="Holiday"),
        ISNUMBER(MATCH(TRIM($B28),{"Phagwah","Good Friday","Easter Monday","Labour Day","Christmas","Eid ul Azha","Romans-2","Globe-12","Neptune P1"},0))),
   $I28,0)</f>
        <v/>
      </c>
      <c r="P28" s="99">
        <f>IF(OR($O$7="Canteen",$O$7="Head Office"),0,IF($I28&lt;=0,0,IF(OR(OR(TRIM($J28)="Hebrews",TRIM($J28)="Romans",TRIM($J28)="Romans-2",TRIM($J28)="Globe",TRIM($J28)="Globe-12",TRIM($J28)="Neptune P1"),AND($I29&gt;0,OR(TRIM($J29)="Hebrews",TRIM($J29)="Romans",TRIM($J29)="Romans-2",TRIM($J29)="Globe",TRIM($J29)="Globe-12",TRIM($J29)="Neptune P1"))),1,0)))</f>
        <v/>
      </c>
      <c r="Q28" s="178" t="n"/>
      <c r="R28" s="15" t="n"/>
      <c r="S28" s="99">
        <f>IF(OR($A28="Annual Leave",$A29="Annual Leave"),IF($A28="Annual Leave",8,0),0)</f>
        <v/>
      </c>
      <c r="T28" s="100">
        <f>SUM(T14:T27)</f>
        <v/>
      </c>
      <c r="U28" s="144">
        <f>MAX(0,40-Y28)</f>
        <v/>
      </c>
      <c r="V28" s="351">
        <f>IF(OR($C28="",$D28=""),0,
 IF(OR($A28="Holiday",$A29="Holiday"),0,
 IF(AND(NOT(OR($A28="Annual Leave",$A29="Annual Leave")),$A28="Off day"),0,
  IF($I28+$I29&gt;=8,IF($I28&gt;=8,8,$I28),$I28)
  )))</f>
        <v/>
      </c>
      <c r="W28" s="351">
        <f>MAX(0,V28-U28)</f>
        <v/>
      </c>
      <c r="X28" s="351">
        <f>IF(C28="","",C28-WEEKDAY(C28,1)+1)</f>
        <v/>
      </c>
      <c r="Y28" s="351">
        <f>SUMPRODUCT(($X$14:$X27=X28)*(($V$14:$V27)+($O$14:$O27)))+IF(X28=X14,$L$11,0)</f>
        <v/>
      </c>
      <c r="Z28" s="351" t="n"/>
      <c r="AA28" s="351" t="n"/>
      <c r="AB28" s="351" t="n"/>
      <c r="AC28" s="351" t="n"/>
      <c r="AD28" s="351" t="n"/>
      <c r="AE28" s="351" t="n"/>
      <c r="AF28" s="351" t="n"/>
    </row>
    <row r="29" hidden="1" ht="15.75" customHeight="1" s="348" thickBot="1">
      <c r="A29" s="179" t="n"/>
      <c r="B29" s="176" t="n"/>
      <c r="C29" s="145" t="n"/>
      <c r="D29" s="6" t="n"/>
      <c r="E29" s="295">
        <f>IF(D29="", "",
 IF(D29=TIME(0,0,0), 0,
 IF(AND(D29&gt;=TIME(0,0,1), D29&lt;=TIME(2,0,0)), TIME(7,0,0),
 IF(AND(D29&gt;=TIME(6,0,0), D29&lt;=TIME(8,0,0)), TIME(12,0,0),
 IF(AND(D29&gt;TIME(8,0,0), D29&lt;=TIME(13,59,0)), TIME(15,0,0),
 IF(AND(D29&gt;=TIME(14,0,0), D29&lt;=TIME(17,59,0)), TIME(21,0,0),
 IF(AND(D29&gt;=TIME(18,0,0), D29&lt;=TIME(21,59,0)), TIME(0,0,0),
 IF(AND(D29&gt;=TIME(22,0,0), D29&lt;=TIME(23,59,59)), TIME(7,0,0), ""))))))))</f>
        <v/>
      </c>
      <c r="F29" s="6" t="n"/>
      <c r="G29" s="6" t="n"/>
      <c r="H29" s="6" t="n"/>
      <c r="I29" s="6" t="n"/>
      <c r="J29" s="6" t="n"/>
      <c r="K29" s="6" t="n"/>
      <c r="L29" s="6" t="n"/>
      <c r="M29" s="4">
        <f>MAX(0,V29-W29)</f>
        <v/>
      </c>
      <c r="N29" s="4">
        <f>(IF(OR($C29="",$D29=""),0,
 IF(OR($A28="Holiday",$A29="Holiday"),
    IF(ISNUMBER(MATCH(TRIM($B29),{"Phagwah","Good Friday","Easter Monday","Labour Day","Christmas","Eid ul Azha","Romans-2","Globe-12","Neptune P1"},0)),0,$I29),
 IF(AND(NOT(OR($A28="Annual Leave",$A29="Annual Leave")),$A29="Off day"),$I29,
  MAX(0,$I29-$V29)
  ))))+W29</f>
        <v/>
      </c>
      <c r="O29" s="4">
        <f>IF(AND(OR($A28="Holiday",$A29="Holiday"),
        ISNUMBER(MATCH(TRIM($B29),{"Phagwah","Good Friday","Easter Monday","Labour Day","Christmas","Eid ul Azha","Romans-2","Globe-12","Neptune P1"},0))),
   $I29,0)</f>
        <v/>
      </c>
      <c r="P29" s="4">
        <f>IF(OR($O$7="Canteen",$O$7="Head Office"),0,IF($I29&lt;=0,0,IF(AND($I28&lt;=0,OR(TRIM($J29)="Hebrews",TRIM($J29)="Romans",TRIM($J29)="Romans-2",TRIM($J29)="Globe",TRIM($J29)="Globe-12",TRIM($J29)="Neptune P1")),1,0)))</f>
        <v/>
      </c>
      <c r="Q29" s="6" t="n"/>
      <c r="R29" s="296">
        <f>IF(OR($O$7="Canteen",$O$7="Head Office"),0,IF(
  AND(
    SUMIFS(I:I, C:C, C29) &gt;= 8,
    COUNTIFS(C$14:C29, C29)=1,
    OR(
      TEXT(D29,"hh:mm:ss")="07:00:00",
      TEXT(D29,"hh:mm:ss")="15:00:00",
      TEXT(D29,"hh:mm:ss")="23:00:00",
      TEXT(D30,"hh:mm:ss")="07:00:00",
      TEXT(D30,"hh:mm:ss")="15:00:00",
      TEXT(D30,"hh:mm:ss")="23:00:00"
    )
  ),
  1,
  0
))</f>
        <v/>
      </c>
      <c r="S29" s="4">
        <f>IF(OR($A28="Annual Leave",$A29="Annual Leave"),IF(AND($A28&lt;&gt;"Annual Leave",$A29="Annual Leave"),8,0),0)</f>
        <v/>
      </c>
      <c r="T29" s="146" t="n"/>
      <c r="U29" s="351">
        <f>MAX(0,40-Y29)</f>
        <v/>
      </c>
      <c r="V29" s="351">
        <f>IF(OR($C29="",$D29=""),0,
 IF(OR($A28="Holiday",$A29="Holiday"),0,
 IF(AND(NOT(OR($A28="Annual Leave",$A29="Annual Leave")),$A29="Off day"),0,
  IF($I28+$I29&gt;=8,IF($I28&gt;=8,0,8-$I28),$I29)
  )))</f>
        <v/>
      </c>
      <c r="W29" s="351">
        <f>MAX(0,V29-U29)</f>
        <v/>
      </c>
      <c r="X29" s="351">
        <f>IF(C29="","",C29-WEEKDAY(C29,1)+1)</f>
        <v/>
      </c>
      <c r="Y29" s="351">
        <f>SUMPRODUCT(($X$14:$X28=X29)*(($V$14:$V28)+($O$14:$O28)))+IF(X29=X14,$L$11,0)</f>
        <v/>
      </c>
      <c r="Z29" s="351" t="n"/>
      <c r="AA29" s="351" t="n"/>
      <c r="AB29" s="351" t="n"/>
      <c r="AC29" s="351" t="n"/>
      <c r="AD29" s="351" t="n"/>
      <c r="AE29" s="351" t="n"/>
      <c r="AF29" s="351" t="n"/>
    </row>
    <row r="30" ht="24" customHeight="1" s="348" thickBot="1">
      <c r="A30" s="147" t="inlineStr">
        <is>
          <t>On Day</t>
        </is>
      </c>
      <c r="B30" s="180" t="n"/>
      <c r="C30" s="88">
        <f>C27+1</f>
        <v/>
      </c>
      <c r="D30" s="54" t="n"/>
      <c r="E30" s="148">
        <f>IF(D30="", "",
 IF(D30=TIME(0,0,0), 0,
 IF(AND(D30&gt;=TIME(0,0,1), D30&lt;=TIME(2,0,0)), TIME(7,0,0),
 IF(AND(D30&gt;=TIME(6,0,0), D30&lt;=TIME(8,0,0)), TIME(12,0,0),
 IF(AND(D30&gt;TIME(8,0,0), D30&lt;=TIME(13,59,0)), TIME(15,0,0),
 IF(AND(D30&gt;=TIME(14,0,0), D30&lt;=TIME(17,59,0)), TIME(21,0,0),
 IF(AND(D30&gt;=TIME(18,0,0), D30&lt;=TIME(21,59,0)), TIME(0,0,0),
 IF(AND(D30&gt;=TIME(22,0,0), D30&lt;=TIME(23,59,59)), TIME(7,0,0), ""))))))))</f>
        <v/>
      </c>
      <c r="F30" s="149" t="n"/>
      <c r="G30" s="148">
        <f>IF(AND(D30&gt;=TIME(6,0,0),D30&lt;=TIME(8,0,0)),E30,"")</f>
        <v/>
      </c>
      <c r="H30" s="54" t="n"/>
      <c r="I30" s="55">
        <f>ROUND(IF(OR(D30="",E30="",E30=0),0,IF(H30="",MOD(E30-D30,1)*24,MOD(H30-D30,1)*24)),2)</f>
        <v/>
      </c>
      <c r="J30" s="150" t="n"/>
      <c r="K30" s="270" t="n"/>
      <c r="L30" s="181" t="n"/>
      <c r="M30" s="272">
        <f>MAX(0,V30-W30)</f>
        <v/>
      </c>
      <c r="N30" s="56">
        <f>(IF(OR($C30="",$D30=""),0,
 IF(OR($A30="Holiday",$A31="Holiday"),
    IF(ISNUMBER(MATCH(TRIM($B30),{"Phagwah","Good Friday","Easter Monday","Labour Day","Christmas","Eid ul Azha","Romans-2","Globe-12","Neptune P1"},0)),0,$I30),
 IF(AND(NOT(OR($A30="Annual Leave",$A31="Annual Leave")),$A30="Off day"),$I30,
  MAX(0,$I30-$V30)
  ))))+W30</f>
        <v/>
      </c>
      <c r="O30" s="56">
        <f>IF(AND(OR($A30="Holiday",$A31="Holiday"),
        ISNUMBER(MATCH(TRIM($B30),{"Phagwah","Good Friday","Easter Monday","Labour Day","Christmas","Eid ul Azha","Romans-2","Globe-12","Neptune P1"},0))),
   $I30,0)</f>
        <v/>
      </c>
      <c r="P30" s="56">
        <f>IF(OR($O$7="Canteen",$O$7="Head Office"),0,IF($I30&lt;=0,0,IF(OR(OR(TRIM($J30)="Hebrews",TRIM($J30)="Romans",TRIM($J30)="Romans-2",TRIM($J30)="Globe",TRIM($J30)="Globe-12",TRIM($J30)="Neptune P1"),AND($I31&gt;0,OR(TRIM($J31)="Hebrews",TRIM($J31)="Romans",TRIM($J31)="Romans-2",TRIM($J31)="Globe",TRIM($J31)="Globe-12",TRIM($J31)="Neptune P1"))),1,0)))</f>
        <v/>
      </c>
      <c r="Q30" s="57" t="n"/>
      <c r="R30" s="56">
        <f>IF(OR($O$7="Canteen",$O$7="Head Office"),0,IF(
  AND(
    SUMIFS(I:I, C:C, C30) &gt;= 8,
    COUNTIFS(C$14:C30, C30)=1,
    OR(
      TEXT(D30,"hh:mm:ss")="07:00:00",
      TEXT(D30,"hh:mm:ss")="15:00:00",
      TEXT(D30,"hh:mm:ss")="23:00:00",
      TEXT(D31,"hh:mm:ss")="07:00:00",
      TEXT(D31,"hh:mm:ss")="15:00:00",
      TEXT(D31,"hh:mm:ss")="23:00:00"
    )
  ),
  1,
  0
))</f>
        <v/>
      </c>
      <c r="S30" s="56">
        <f>IF(OR($A30="Annual Leave",$A31="Annual Leave"),IF($A30="Annual Leave",8,0),0)</f>
        <v/>
      </c>
      <c r="T30" s="58" t="n"/>
      <c r="U30" s="144">
        <f>MAX(0,40-Y30)</f>
        <v/>
      </c>
      <c r="V30" s="151">
        <f>IF(OR($C30="",$D30=""),0,
 IF(OR($A30="Holiday",$A31="Holiday"),0,
 IF(AND(NOT(OR($A30="Annual Leave",$A31="Annual Leave")),$A30="Off day"),0,
  IF($I30+$I31&gt;=8,IF($I30&gt;=8,8,$I30),$I30)
  )))</f>
        <v/>
      </c>
      <c r="W30" s="151">
        <f>MAX(0,V30-U30)</f>
        <v/>
      </c>
      <c r="X30" s="151">
        <f>IF(C30="","",C30-WEEKDAY(C30,1)+1)</f>
        <v/>
      </c>
      <c r="Y30" s="151">
        <f>SUMPRODUCT(($X$14:$X29=X30)*(($V$14:$V29)+($O$14:$O29)))+IF(X30=X14,$L$11,0)</f>
        <v/>
      </c>
      <c r="Z30" s="151" t="n"/>
      <c r="AA30" s="151" t="n"/>
      <c r="AB30" s="151" t="n"/>
      <c r="AC30" s="351" t="n"/>
      <c r="AD30" s="351" t="n"/>
      <c r="AE30" s="351" t="n"/>
      <c r="AF30" s="351" t="n"/>
    </row>
    <row r="31" ht="24" customHeight="1" s="348" thickBot="1">
      <c r="A31" s="147" t="inlineStr">
        <is>
          <t>On Day</t>
        </is>
      </c>
      <c r="B31" s="182" t="n"/>
      <c r="C31" s="89">
        <f>C30</f>
        <v/>
      </c>
      <c r="D31" s="59" t="n"/>
      <c r="E31" s="152">
        <f>IF(D31="", "",
 IF(D31=TIME(0,0,0), 0,
 IF(AND(D31&gt;=TIME(0,0,1), D31&lt;=TIME(2,0,0)), TIME(7,0,0),
 IF(AND(D31&gt;=TIME(6,0,0), D31&lt;=TIME(8,0,0)), TIME(12,0,0),
 IF(AND(D31&gt;TIME(8,0,0), D31&lt;=TIME(13,59,0)), TIME(15,0,0),
 IF(AND(D31&gt;=TIME(14,0,0), D31&lt;=TIME(17,59,0)), TIME(21,0,0),
 IF(AND(D31&gt;=TIME(18,0,0), D31&lt;=TIME(21,59,0)), TIME(0,0,0),
 IF(AND(D31&gt;=TIME(22,0,0), D31&lt;=TIME(23,59,59)), TIME(7,0,0), ""))))))))</f>
        <v/>
      </c>
      <c r="F31" s="153" t="n"/>
      <c r="G31" s="152">
        <f>IF(AND(D31&gt;=TIME(6,0,0),D31&lt;=TIME(8,0,0)),E31,"")</f>
        <v/>
      </c>
      <c r="H31" s="59" t="n"/>
      <c r="I31" s="60">
        <f>ROUND(IF(OR(D31="",E31="",E31=0),0,IF(H31="",MOD(E31-D31,1)*24,MOD(H31-D31,1)*24)),2)</f>
        <v/>
      </c>
      <c r="J31" s="150" t="n"/>
      <c r="K31" s="270" t="n"/>
      <c r="L31" s="183" t="n"/>
      <c r="M31" s="272">
        <f>MAX(0,V31-W31)</f>
        <v/>
      </c>
      <c r="N31" s="61">
        <f>(IF(OR($C31="",$D31=""),0,
 IF(OR($A30="Holiday",$A31="Holiday"),
    IF(ISNUMBER(MATCH(TRIM($B31),{"Phagwah","Good Friday","Easter Monday","Labour Day","Christmas","Eid ul Azha","Romans-2","Globe-12","Neptune P1"},0)),0,$I31),
 IF(AND(NOT(OR($A30="Annual Leave",$A31="Annual Leave")),$A31="Off day"),$I31,
  MAX(0,$I31-$V31)
  ))))+W31</f>
        <v/>
      </c>
      <c r="O31" s="61">
        <f>IF(AND(OR($A30="Holiday",$A31="Holiday"),
        ISNUMBER(MATCH(TRIM($B31),{"Phagwah","Good Friday","Easter Monday","Labour Day","Christmas","Eid ul Azha","Romans-2","Globe-12","Neptune P1"},0))),
   $I31,0)</f>
        <v/>
      </c>
      <c r="P31" s="61">
        <f>IF(OR($O$7="Canteen",$O$7="Head Office"),0,IF($I31&lt;=0,0,IF(AND($I30&lt;=0,OR(TRIM($J31)="Hebrews",TRIM($J31)="Romans",TRIM($J31)="Romans-2",TRIM($J31)="Globe",TRIM($J31)="Globe-12",TRIM($J31)="Neptune P1")),1,0)))</f>
        <v/>
      </c>
      <c r="Q31" s="62" t="n"/>
      <c r="R31" s="61">
        <f>IF(OR($O$7="Canteen",$O$7="Head Office"),0,IF(
  AND(
    SUMIFS(I:I, C:C, C31) &gt;= 8,
    COUNTIFS(C$14:C31, C31)=1,
    OR(
      TEXT(D31,"hh:mm:ss")="07:00:00",
      TEXT(D31,"hh:mm:ss")="15:00:00",
      TEXT(D31,"hh:mm:ss")="23:00:00",
      TEXT(D32,"hh:mm:ss")="07:00:00",
      TEXT(D32,"hh:mm:ss")="15:00:00",
      TEXT(D32,"hh:mm:ss")="23:00:00"
    )
  ),
  1,
  0
))</f>
        <v/>
      </c>
      <c r="S31" s="61">
        <f>IF(OR($A30="Annual Leave",$A31="Annual Leave"),IF(AND($A30&lt;&gt;"Annual Leave",$A31="Annual Leave"),8,0),0)</f>
        <v/>
      </c>
      <c r="T31" s="63" t="n"/>
      <c r="U31" s="144">
        <f>MAX(0,40-Y31)</f>
        <v/>
      </c>
      <c r="V31" s="151">
        <f>IF(OR($C31="",$D31=""),0,
 IF(OR($A30="Holiday",$A31="Holiday"),0,
 IF(AND(NOT(OR($A30="Annual Leave",$A31="Annual Leave")),$A31="Off day"),0,
  IF($I30+$I31&gt;=8,IF($I30&gt;=8,0,8-$I30),$I31)
  )))</f>
        <v/>
      </c>
      <c r="W31" s="151">
        <f>MAX(0,V31-U31)</f>
        <v/>
      </c>
      <c r="X31" s="151">
        <f>IF(C31="","",C31-WEEKDAY(C31,1)+1)</f>
        <v/>
      </c>
      <c r="Y31" s="151">
        <f>SUMPRODUCT(($X$14:$X30=X31)*(($V$14:$V30)+($O$14:$O30)))+IF(X31=X14,$L$11,0)</f>
        <v/>
      </c>
      <c r="Z31" s="151" t="n"/>
      <c r="AA31" s="151" t="n"/>
      <c r="AB31" s="151" t="n"/>
      <c r="AC31" s="351" t="n"/>
      <c r="AD31" s="351" t="n"/>
      <c r="AE31" s="351" t="n"/>
      <c r="AF31" s="351" t="n"/>
    </row>
    <row r="32" ht="24" customHeight="1" s="348" thickBot="1">
      <c r="A32" s="184" t="inlineStr">
        <is>
          <t>On Day</t>
        </is>
      </c>
      <c r="B32" s="185" t="n"/>
      <c r="C32" s="101">
        <f>C30+1</f>
        <v/>
      </c>
      <c r="D32" s="11" t="n"/>
      <c r="E32" s="186">
        <f>IF(D32="", "",
 IF(D32=TIME(0,0,0), 0,
 IF(AND(D32&gt;=TIME(0,0,1), D32&lt;=TIME(2,0,0)), TIME(7,0,0),
 IF(AND(D32&gt;=TIME(6,0,0), D32&lt;=TIME(8,0,0)), TIME(12,0,0),
 IF(AND(D32&gt;TIME(8,0,0), D32&lt;=TIME(13,59,0)), TIME(15,0,0),
 IF(AND(D32&gt;=TIME(14,0,0), D32&lt;=TIME(17,59,0)), TIME(21,0,0),
 IF(AND(D32&gt;=TIME(18,0,0), D32&lt;=TIME(21,59,0)), TIME(0,0,0),
 IF(AND(D32&gt;=TIME(22,0,0), D32&lt;=TIME(23,59,59)), TIME(7,0,0), ""))))))))</f>
        <v/>
      </c>
      <c r="F32" s="187" t="n"/>
      <c r="G32" s="186">
        <f>IF(AND(D32&gt;=TIME(6,0,0),D32&lt;=TIME(8,0,0)),E32,"")</f>
        <v/>
      </c>
      <c r="H32" s="11" t="n"/>
      <c r="I32" s="87">
        <f>ROUND(IF(OR(D32="",E32="",E32=0),0,IF(H32="",MOD(E32-D32,1)*24,MOD(H32-D32,1)*24)),2)</f>
        <v/>
      </c>
      <c r="J32" s="188" t="n"/>
      <c r="K32" s="297" t="n"/>
      <c r="L32" s="189" t="n"/>
      <c r="M32" s="298">
        <f>MAX(0,V32-W32)</f>
        <v/>
      </c>
      <c r="N32" s="12">
        <f>(IF(OR($C32="",$D32=""),0,
 IF(OR($A32="Holiday",$A33="Holiday"),
    IF(ISNUMBER(MATCH(TRIM($B32),{"Phagwah","Good Friday","Easter Monday","Labour Day","Christmas","Eid ul Azha","Romans-2","Globe-12","Neptune P1"},0)),0,$I32),
 IF(AND(NOT(OR($A32="Annual Leave",$A33="Annual Leave")),$A32="Off day"),$I32,
  MAX(0,$I32-$V32)
  ))))+W32</f>
        <v/>
      </c>
      <c r="O32" s="12">
        <f>IF(AND(OR($A32="Holiday",$A33="Holiday"),
        ISNUMBER(MATCH(TRIM($B32),{"Phagwah","Good Friday","Easter Monday","Labour Day","Christmas","Eid ul Azha","Romans-2","Globe-12","Neptune P1"},0))),
   $I32,0)</f>
        <v/>
      </c>
      <c r="P32" s="12">
        <f>IF(OR($O$7="Canteen",$O$7="Head Office"),0,IF($I32&lt;=0,0,IF(OR(OR(TRIM($J32)="Hebrews",TRIM($J32)="Romans",TRIM($J32)="Romans-2",TRIM($J32)="Globe",TRIM($J32)="Globe-12",TRIM($J32)="Neptune P1"),AND($I33&gt;0,OR(TRIM($J33)="Hebrews",TRIM($J33)="Romans",TRIM($J33)="Romans-2",TRIM($J33)="Globe",TRIM($J33)="Globe-12",TRIM($J33)="Neptune P1"))),1,0)))</f>
        <v/>
      </c>
      <c r="Q32" s="13" t="n"/>
      <c r="R32" s="12">
        <f>IF(OR($O$7="Canteen",$O$7="Head Office"),0,IF(
  AND(
    SUMIFS(I:I, C:C, C32) &gt;= 8,
    COUNTIFS(C$14:C32, C32)=1,
    OR(
      TEXT(D32,"hh:mm:ss")="07:00:00",
      TEXT(D32,"hh:mm:ss")="15:00:00",
      TEXT(D32,"hh:mm:ss")="23:00:00",
      TEXT(D33,"hh:mm:ss")="07:00:00",
      TEXT(D33,"hh:mm:ss")="15:00:00",
      TEXT(D33,"hh:mm:ss")="23:00:00"
    )
  ),
  1,
  0
))</f>
        <v/>
      </c>
      <c r="S32" s="12">
        <f>IF(OR($A32="Annual Leave",$A33="Annual Leave"),IF($A32="Annual Leave",8,0),0)</f>
        <v/>
      </c>
      <c r="T32" s="102" t="n"/>
      <c r="U32" s="144">
        <f>MAX(0,40-Y32)</f>
        <v/>
      </c>
      <c r="V32" s="351">
        <f>IF(OR($C32="",$D32=""),0,
 IF(OR($A32="Holiday",$A33="Holiday"),0,
 IF(AND(NOT(OR($A32="Annual Leave",$A33="Annual Leave")),$A32="Off day"),0,
  IF($I32+$I33&gt;=8,IF($I32&gt;=8,8,$I32),$I32)
  )))</f>
        <v/>
      </c>
      <c r="W32" s="351">
        <f>MAX(0,V32-U32)</f>
        <v/>
      </c>
      <c r="X32" s="351">
        <f>IF(C32="","",C32-WEEKDAY(C32,1)+1)</f>
        <v/>
      </c>
      <c r="Y32" s="351">
        <f>SUMPRODUCT(($X$14:$X31=X32)*(($V$14:$V31)+($O$14:$O31)))+IF(X32=X14,$L$11,0)</f>
        <v/>
      </c>
      <c r="Z32" s="351" t="n"/>
      <c r="AA32" s="351" t="n"/>
      <c r="AB32" s="351" t="n"/>
      <c r="AC32" s="351" t="n"/>
      <c r="AD32" s="351" t="n"/>
      <c r="AE32" s="351" t="n"/>
      <c r="AF32" s="351" t="n"/>
    </row>
    <row r="33" ht="24" customHeight="1" s="348" thickBot="1">
      <c r="A33" s="184" t="inlineStr">
        <is>
          <t>On Day</t>
        </is>
      </c>
      <c r="B33" s="299" t="n"/>
      <c r="C33" s="101">
        <f>C32</f>
        <v/>
      </c>
      <c r="D33" s="300" t="n"/>
      <c r="E33" s="301">
        <f>IF(D33="", "",
 IF(D33=TIME(0,0,0), 0,
 IF(AND(D33&gt;=TIME(0,0,1), D33&lt;=TIME(2,0,0)), TIME(7,0,0),
 IF(AND(D33&gt;=TIME(6,0,0), D33&lt;=TIME(8,0,0)), TIME(12,0,0),
 IF(AND(D33&gt;TIME(8,0,0), D33&lt;=TIME(13,59,0)), TIME(15,0,0),
 IF(AND(D33&gt;=TIME(14,0,0), D33&lt;=TIME(17,59,0)), TIME(21,0,0),
 IF(AND(D33&gt;=TIME(18,0,0), D33&lt;=TIME(21,59,0)), TIME(0,0,0),
 IF(AND(D33&gt;=TIME(22,0,0), D33&lt;=TIME(23,59,59)), TIME(7,0,0), ""))))))))</f>
        <v/>
      </c>
      <c r="F33" s="187" t="n"/>
      <c r="G33" s="301">
        <f>IF(AND(D33&gt;=TIME(6,0,0),D33&lt;=TIME(8,0,0)),E33,"")</f>
        <v/>
      </c>
      <c r="H33" s="300" t="n"/>
      <c r="I33" s="87">
        <f>ROUND(IF(OR(D33="",E33="",E33=0),0,IF(H33="",MOD(E33-D33,1)*24,MOD(H33-D33,1)*24)),2)</f>
        <v/>
      </c>
      <c r="J33" s="190" t="n"/>
      <c r="K33" s="297" t="n"/>
      <c r="L33" s="189" t="n"/>
      <c r="M33" s="298">
        <f>MAX(0,V33-W33)</f>
        <v/>
      </c>
      <c r="N33" s="302">
        <f>(IF(OR($C33="",$D33=""),0,
 IF(OR($A32="Holiday",$A33="Holiday"),
    IF(ISNUMBER(MATCH(TRIM($B33),{"Phagwah","Good Friday","Easter Monday","Labour Day","Christmas","Eid ul Azha","Romans-2","Globe-12","Neptune P1"},0)),0,$I33),
 IF(AND(NOT(OR($A32="Annual Leave",$A33="Annual Leave")),$A33="Off day"),$I33,
  MAX(0,$I33-$V33)
  ))))+W33</f>
        <v/>
      </c>
      <c r="O33" s="302">
        <f>IF(AND(OR($A32="Holiday",$A33="Holiday"),
        ISNUMBER(MATCH(TRIM($B33),{"Phagwah","Good Friday","Easter Monday","Labour Day","Christmas","Eid ul Azha","Romans-2","Globe-12","Neptune P1"},0))),
   $I33,0)</f>
        <v/>
      </c>
      <c r="P33" s="302">
        <f>IF(OR($O$7="Canteen",$O$7="Head Office"),0,IF($I33&lt;=0,0,IF(AND($I32&lt;=0,OR(TRIM($J33)="Hebrews",TRIM($J33)="Romans",TRIM($J33)="Romans-2",TRIM($J33)="Globe",TRIM($J33)="Globe-12",TRIM($J33)="Neptune P1")),1,0)))</f>
        <v/>
      </c>
      <c r="Q33" s="303" t="n"/>
      <c r="R33" s="302">
        <f>IF(OR($O$7="Canteen",$O$7="Head Office"),0,IF(
  AND(
    SUMIFS(I:I, C:C, C33) &gt;= 8,
    COUNTIFS(C$14:C33, C33)=1,
    OR(
      TEXT(D33,"hh:mm:ss")="07:00:00",
      TEXT(D33,"hh:mm:ss")="15:00:00",
      TEXT(D33,"hh:mm:ss")="23:00:00",
      TEXT(D34,"hh:mm:ss")="07:00:00",
      TEXT(D34,"hh:mm:ss")="15:00:00",
      TEXT(D34,"hh:mm:ss")="23:00:00"
    )
  ),
  1,
  0
))</f>
        <v/>
      </c>
      <c r="S33" s="302">
        <f>IF(OR($A32="Annual Leave",$A33="Annual Leave"),IF(AND($A32&lt;&gt;"Annual Leave",$A33="Annual Leave"),8,0),0)</f>
        <v/>
      </c>
      <c r="T33" s="304" t="n"/>
      <c r="U33" s="144">
        <f>MAX(0,40-Y33)</f>
        <v/>
      </c>
      <c r="V33" s="351">
        <f>IF(OR($C33="",$D33=""),0,
 IF(OR($A32="Holiday",$A33="Holiday"),0,
 IF(AND(NOT(OR($A32="Annual Leave",$A33="Annual Leave")),$A33="Off day"),0,
  IF($I32+$I33&gt;=8,IF($I32&gt;=8,0,8-$I32),$I33)
  )))</f>
        <v/>
      </c>
      <c r="W33" s="351">
        <f>MAX(0,V33-U33)</f>
        <v/>
      </c>
      <c r="X33" s="351">
        <f>IF(C33="","",C33-WEEKDAY(C33,1)+1)</f>
        <v/>
      </c>
      <c r="Y33" s="351">
        <f>SUMPRODUCT(($X$14:$X32=X33)*(($V$14:$V32)+($O$14:$O32)))+IF(X33=X14,$L$11,0)</f>
        <v/>
      </c>
      <c r="Z33" s="351" t="n"/>
      <c r="AA33" s="351" t="n"/>
      <c r="AB33" s="351" t="n"/>
      <c r="AC33" s="351" t="n"/>
      <c r="AD33" s="351" t="n"/>
      <c r="AE33" s="351" t="n"/>
      <c r="AF33" s="351" t="n"/>
    </row>
    <row r="34" ht="24" customHeight="1" s="348" thickBot="1">
      <c r="A34" s="159" t="inlineStr">
        <is>
          <t>On Day</t>
        </is>
      </c>
      <c r="B34" s="191" t="n"/>
      <c r="C34" s="92">
        <f>C32+1</f>
        <v/>
      </c>
      <c r="D34" s="31" t="n"/>
      <c r="E34" s="160">
        <f>IF(D34="", "",
 IF(D34=TIME(0,0,0), 0,
 IF(AND(D34&gt;=TIME(0,0,1), D34&lt;=TIME(2,0,0)), TIME(7,0,0),
 IF(AND(D34&gt;=TIME(6,0,0), D34&lt;=TIME(8,0,0)), TIME(12,0,0),
 IF(AND(D34&gt;TIME(8,0,0), D34&lt;=TIME(13,59,0)), TIME(15,0,0),
 IF(AND(D34&gt;=TIME(14,0,0), D34&lt;=TIME(17,59,0)), TIME(21,0,0),
 IF(AND(D34&gt;=TIME(18,0,0), D34&lt;=TIME(21,59,0)), TIME(0,0,0),
 IF(AND(D34&gt;=TIME(22,0,0), D34&lt;=TIME(23,59,59)), TIME(7,0,0), ""))))))))</f>
        <v/>
      </c>
      <c r="F34" s="161" t="n"/>
      <c r="G34" s="160">
        <f>IF(AND(D34&gt;=TIME(6,0,0),D34&lt;=TIME(8,0,0)),E34,"")</f>
        <v/>
      </c>
      <c r="H34" s="31" t="n"/>
      <c r="I34" s="32">
        <f>ROUND(IF(OR(D34="",E34="",E34=0),0,IF(H34="",MOD(E34-D34,1)*24,MOD(H34-D34,1)*24)),2)</f>
        <v/>
      </c>
      <c r="J34" s="162" t="n"/>
      <c r="K34" s="282" t="n"/>
      <c r="L34" s="181" t="n"/>
      <c r="M34" s="283">
        <f>MAX(0,V34-W34)</f>
        <v/>
      </c>
      <c r="N34" s="33">
        <f>(IF(OR($C34="",$D34=""),0,
 IF(OR($A34="Holiday",$A35="Holiday"),
    IF(ISNUMBER(MATCH(TRIM($B34),{"Phagwah","Good Friday","Easter Monday","Labour Day","Christmas","Eid ul Azha","Romans-2","Globe-12","Neptune P1"},0)),0,$I34),
 IF(AND(NOT(OR($A34="Annual Leave",$A35="Annual Leave")),$A34="Off day"),$I34,
  MAX(0,$I34-$V34)
  ))))+W34</f>
        <v/>
      </c>
      <c r="O34" s="33">
        <f>IF(AND(OR($A34="Holiday",$A35="Holiday"),
        ISNUMBER(MATCH(TRIM($B34),{"Phagwah","Good Friday","Easter Monday","Labour Day","Christmas","Eid ul Azha","Romans-2","Globe-12","Neptune P1"},0))),
   $I34,0)</f>
        <v/>
      </c>
      <c r="P34" s="33">
        <f>IF(OR($O$7="Canteen",$O$7="Head Office"),0,IF($I34&lt;=0,0,IF(OR(OR(TRIM($J34)="Hebrews",TRIM($J34)="Romans",TRIM($J34)="Romans-2",TRIM($J34)="Globe",TRIM($J34)="Globe-12",TRIM($J34)="Neptune P1"),AND($I35&gt;0,OR(TRIM($J35)="Hebrews",TRIM($J35)="Romans",TRIM($J35)="Romans-2",TRIM($J35)="Globe",TRIM($J35)="Globe-12",TRIM($J35)="Neptune P1"))),1,0)))</f>
        <v/>
      </c>
      <c r="Q34" s="34" t="n"/>
      <c r="R34" s="33">
        <f>IF(OR($O$7="Canteen",$O$7="Head Office"),0,IF(
  AND(
    SUMIFS(I:I, C:C, C34) &gt;= 8,
    COUNTIFS(C$14:C34, C34)=1,
    OR(
      TEXT(D34,"hh:mm:ss")="07:00:00",
      TEXT(D34,"hh:mm:ss")="15:00:00",
      TEXT(D34,"hh:mm:ss")="23:00:00",
      TEXT(D35,"hh:mm:ss")="07:00:00",
      TEXT(D35,"hh:mm:ss")="15:00:00",
      TEXT(D35,"hh:mm:ss")="23:00:00"
    )
  ),
  1,
  0
))</f>
        <v/>
      </c>
      <c r="S34" s="33">
        <f>IF(OR($A34="Annual Leave",$A35="Annual Leave"),IF($A34="Annual Leave",8,0),0)</f>
        <v/>
      </c>
      <c r="T34" s="35" t="n"/>
      <c r="U34" s="144">
        <f>MAX(0,40-Y34)</f>
        <v/>
      </c>
      <c r="V34" s="351">
        <f>IF(OR($C34="",$D34=""),0,
 IF(OR($A34="Holiday",$A35="Holiday"),0,
 IF(AND(NOT(OR($A34="Annual Leave",$A35="Annual Leave")),$A34="Off day"),0,
  IF($I34+$I35&gt;=8,IF($I34&gt;=8,8,$I34),$I34)
  )))</f>
        <v/>
      </c>
      <c r="W34" s="351">
        <f>MAX(0,V34-U34)</f>
        <v/>
      </c>
      <c r="X34" s="351">
        <f>IF(C34="","",C34-WEEKDAY(C34,1)+1)</f>
        <v/>
      </c>
      <c r="Y34" s="351">
        <f>SUMPRODUCT(($X$14:$X33=X34)*(($V$14:$V33)+($O$14:$O33)))+IF(X34=X14,$L$11,0)</f>
        <v/>
      </c>
      <c r="Z34" s="351" t="n"/>
      <c r="AA34" s="351" t="n"/>
      <c r="AB34" s="351" t="n"/>
      <c r="AC34" s="351" t="n"/>
      <c r="AD34" s="351" t="n"/>
      <c r="AE34" s="351" t="n"/>
      <c r="AF34" s="351" t="n"/>
    </row>
    <row r="35" ht="24" customHeight="1" s="348" thickBot="1">
      <c r="A35" s="159" t="inlineStr">
        <is>
          <t>On Day</t>
        </is>
      </c>
      <c r="B35" s="192" t="n"/>
      <c r="C35" s="93">
        <f>C34</f>
        <v/>
      </c>
      <c r="D35" s="36" t="n"/>
      <c r="E35" s="163">
        <f>IF(D35="", "",
 IF(D35=TIME(0,0,0), 0,
 IF(AND(D35&gt;=TIME(0,0,1), D35&lt;=TIME(2,0,0)), TIME(7,0,0),
 IF(AND(D35&gt;=TIME(6,0,0), D35&lt;=TIME(8,0,0)), TIME(12,0,0),
 IF(AND(D35&gt;TIME(8,0,0), D35&lt;=TIME(13,59,0)), TIME(15,0,0),
 IF(AND(D35&gt;=TIME(14,0,0), D35&lt;=TIME(17,59,0)), TIME(21,0,0),
 IF(AND(D35&gt;=TIME(18,0,0), D35&lt;=TIME(21,59,0)), TIME(0,0,0),
 IF(AND(D35&gt;=TIME(22,0,0), D35&lt;=TIME(23,59,59)), TIME(7,0,0), ""))))))))</f>
        <v/>
      </c>
      <c r="F35" s="164" t="n"/>
      <c r="G35" s="163">
        <f>IF(AND(D35&gt;=TIME(6,0,0),D35&lt;=TIME(8,0,0)),E35,"")</f>
        <v/>
      </c>
      <c r="H35" s="36" t="n"/>
      <c r="I35" s="37">
        <f>ROUND(IF(OR(D35="",E35="",E35=0),0,IF(H35="",MOD(E35-D35,1)*24,MOD(H35-D35,1)*24)),2)</f>
        <v/>
      </c>
      <c r="J35" s="162" t="n"/>
      <c r="K35" s="282" t="n"/>
      <c r="L35" s="183" t="n"/>
      <c r="M35" s="283">
        <f>MAX(0,V35-W35)</f>
        <v/>
      </c>
      <c r="N35" s="38">
        <f>(IF(OR($C35="",$D35=""),0,
 IF(OR($A34="Holiday",$A35="Holiday"),
    IF(ISNUMBER(MATCH(TRIM($B35),{"Phagwah","Good Friday","Easter Monday","Labour Day","Christmas","Eid ul Azha","Romans-2","Globe-12","Neptune P1"},0)),0,$I35),
 IF(AND(NOT(OR($A34="Annual Leave",$A35="Annual Leave")),$A35="Off day"),$I35,
  MAX(0,$I35-$V35)
  ))))+W35</f>
        <v/>
      </c>
      <c r="O35" s="38">
        <f>IF(AND(OR($A34="Holiday",$A35="Holiday"),
        ISNUMBER(MATCH(TRIM($B35),{"Phagwah","Good Friday","Easter Monday","Labour Day","Christmas","Eid ul Azha","Romans-2","Globe-12","Neptune P1"},0))),
   $I35,0)</f>
        <v/>
      </c>
      <c r="P35" s="38">
        <f>IF(OR($O$7="Canteen",$O$7="Head Office"),0,IF($I35&lt;=0,0,IF(AND($I34&lt;=0,OR(TRIM($J35)="Hebrews",TRIM($J35)="Romans",TRIM($J35)="Romans-2",TRIM($J35)="Globe",TRIM($J35)="Globe-12",TRIM($J35)="Neptune P1")),1,0)))</f>
        <v/>
      </c>
      <c r="Q35" s="39" t="n"/>
      <c r="R35" s="38">
        <f>IF(OR($O$7="Canteen",$O$7="Head Office"),0,IF(
  AND(
    SUMIFS(I:I, C:C, C35) &gt;= 8,
    COUNTIFS(C$14:C35, C35)=1,
    OR(
      TEXT(D35,"hh:mm:ss")="07:00:00",
      TEXT(D35,"hh:mm:ss")="15:00:00",
      TEXT(D35,"hh:mm:ss")="23:00:00",
      TEXT(D36,"hh:mm:ss")="07:00:00",
      TEXT(D36,"hh:mm:ss")="15:00:00",
      TEXT(D36,"hh:mm:ss")="23:00:00"
    )
  ),
  1,
  0
))</f>
        <v/>
      </c>
      <c r="S35" s="38">
        <f>IF(OR($A34="Annual Leave",$A35="Annual Leave"),IF(AND($A34&lt;&gt;"Annual Leave",$A35="Annual Leave"),8,0),0)</f>
        <v/>
      </c>
      <c r="T35" s="40" t="n"/>
      <c r="U35" s="144">
        <f>MAX(0,40-Y35)</f>
        <v/>
      </c>
      <c r="V35" s="351">
        <f>IF(OR($C35="",$D35=""),0,
 IF(OR($A34="Holiday",$A35="Holiday"),0,
 IF(AND(NOT(OR($A34="Annual Leave",$A35="Annual Leave")),$A35="Off day"),0,
  IF($I34+$I35&gt;=8,IF($I34&gt;=8,0,8-$I34),$I35)
  )))</f>
        <v/>
      </c>
      <c r="W35" s="351">
        <f>MAX(0,V35-U35)</f>
        <v/>
      </c>
      <c r="X35" s="351">
        <f>IF(C35="","",C35-WEEKDAY(C35,1)+1)</f>
        <v/>
      </c>
      <c r="Y35" s="351">
        <f>SUMPRODUCT(($X$14:$X34=X35)*(($V$14:$V34)+($O$14:$O34)))+IF(X35=X14,$L$11,0)</f>
        <v/>
      </c>
      <c r="Z35" s="351" t="n"/>
      <c r="AA35" s="351" t="n"/>
      <c r="AB35" s="351" t="n"/>
      <c r="AC35" s="351" t="n"/>
      <c r="AD35" s="351" t="n"/>
      <c r="AE35" s="351" t="n"/>
      <c r="AF35" s="351" t="n"/>
    </row>
    <row r="36" ht="24" customHeight="1" s="348" thickBot="1">
      <c r="A36" s="154" t="inlineStr">
        <is>
          <t>On Day</t>
        </is>
      </c>
      <c r="B36" s="193" t="n"/>
      <c r="C36" s="90">
        <f>C34+1</f>
        <v/>
      </c>
      <c r="D36" s="8" t="n"/>
      <c r="E36" s="155">
        <f>IF(D36="", "",
 IF(D36=TIME(0,0,0), 0,
 IF(AND(D36&gt;=TIME(0,0,1), D36&lt;=TIME(2,0,0)), TIME(7,0,0),
 IF(AND(D36&gt;=TIME(6,0,0), D36&lt;=TIME(8,0,0)), TIME(12,0,0),
 IF(AND(D36&gt;TIME(8,0,0), D36&lt;=TIME(13,59,0)), TIME(15,0,0),
 IF(AND(D36&gt;=TIME(14,0,0), D36&lt;=TIME(17,59,0)), TIME(21,0,0),
 IF(AND(D36&gt;=TIME(18,0,0), D36&lt;=TIME(21,59,0)), TIME(0,0,0),
 IF(AND(D36&gt;=TIME(22,0,0), D36&lt;=TIME(23,59,59)), TIME(7,0,0), ""))))))))</f>
        <v/>
      </c>
      <c r="F36" s="156" t="n"/>
      <c r="G36" s="155">
        <f>IF(AND(D36&gt;=TIME(6,0,0),D36&lt;=TIME(8,0,0)),E36,"")</f>
        <v/>
      </c>
      <c r="H36" s="8" t="n"/>
      <c r="I36" s="30">
        <f>ROUND(IF(OR(D36="",E36="",E36=0),0,IF(H36="",MOD(E36-D36,1)*24,MOD(H36-D36,1)*24)),2)</f>
        <v/>
      </c>
      <c r="J36" s="157" t="n"/>
      <c r="K36" s="274" t="n"/>
      <c r="L36" s="189" t="n"/>
      <c r="M36" s="275">
        <f>MAX(0,V36-W36)</f>
        <v/>
      </c>
      <c r="N36" s="9">
        <f>(IF(OR($C36="",$D36=""),0,
 IF(OR($A36="Holiday",$A37="Holiday"),
    IF(ISNUMBER(MATCH(TRIM($B36),{"Phagwah","Good Friday","Easter Monday","Labour Day","Christmas","Eid ul Azha","Romans-2","Globe-12","Neptune P1"},0)),0,$I36),
 IF(AND(NOT(OR($A36="Annual Leave",$A37="Annual Leave")),$A36="Off day"),$I36,
  MAX(0,$I36-$V36)
  ))))+W36</f>
        <v/>
      </c>
      <c r="O36" s="9">
        <f>IF(AND(OR($A36="Holiday",$A37="Holiday"),
        ISNUMBER(MATCH(TRIM($B36),{"Phagwah","Good Friday","Easter Monday","Labour Day","Christmas","Eid ul Azha","Romans-2","Globe-12","Neptune P1"},0))),
   $I36,0)</f>
        <v/>
      </c>
      <c r="P36" s="9">
        <f>IF(OR($O$7="Canteen",$O$7="Head Office"),0,IF($I36&lt;=0,0,IF(OR(OR(TRIM($J36)="Hebrews",TRIM($J36)="Romans",TRIM($J36)="Romans-2",TRIM($J36)="Globe",TRIM($J36)="Globe-12",TRIM($J36)="Neptune P1"),AND($I37&gt;0,OR(TRIM($J37)="Hebrews",TRIM($J37)="Romans",TRIM($J37)="Romans-2",TRIM($J37)="Globe",TRIM($J37)="Globe-12",TRIM($J37)="Neptune P1"))),1,0)))</f>
        <v/>
      </c>
      <c r="Q36" s="10" t="n"/>
      <c r="R36" s="9">
        <f>IF(OR($O$7="Canteen",$O$7="Head Office"),0,IF(
  AND(
    SUMIFS(I:I, C:C, C36) &gt;= 8,
    COUNTIFS(C$14:C36, C36)=1,
    OR(
      TEXT(D36,"hh:mm:ss")="07:00:00",
      TEXT(D36,"hh:mm:ss")="15:00:00",
      TEXT(D36,"hh:mm:ss")="23:00:00",
      TEXT(D37,"hh:mm:ss")="07:00:00",
      TEXT(D37,"hh:mm:ss")="15:00:00",
      TEXT(D37,"hh:mm:ss")="23:00:00"
    )
  ),
  1,
  0
))</f>
        <v/>
      </c>
      <c r="S36" s="9">
        <f>IF(OR($A36="Annual Leave",$A37="Annual Leave"),IF($A36="Annual Leave",8,0),0)</f>
        <v/>
      </c>
      <c r="T36" s="91" t="n"/>
      <c r="U36" s="144">
        <f>MAX(0,40-Y36)</f>
        <v/>
      </c>
      <c r="V36" s="351">
        <f>IF(OR($C36="",$D36=""),0,
 IF(OR($A36="Holiday",$A37="Holiday"),0,
 IF(AND(NOT(OR($A36="Annual Leave",$A37="Annual Leave")),$A36="Off day"),0,
  IF($I36+$I37&gt;=8,IF($I36&gt;=8,8,$I36),$I36)
  )))</f>
        <v/>
      </c>
      <c r="W36" s="351">
        <f>MAX(0,V36-U36)</f>
        <v/>
      </c>
      <c r="X36" s="351">
        <f>IF(C36="","",C36-WEEKDAY(C36,1)+1)</f>
        <v/>
      </c>
      <c r="Y36" s="351">
        <f>SUMPRODUCT(($X$14:$X35=X36)*(($V$14:$V35)+($O$14:$O35)))+IF(X36=X14,$L$11,0)</f>
        <v/>
      </c>
      <c r="Z36" s="351" t="n"/>
      <c r="AA36" s="351" t="n"/>
      <c r="AB36" s="351" t="n"/>
      <c r="AC36" s="351" t="n"/>
      <c r="AD36" s="351" t="n"/>
      <c r="AE36" s="351" t="n"/>
      <c r="AF36" s="351" t="n"/>
    </row>
    <row r="37" ht="24" customHeight="1" s="348" thickBot="1">
      <c r="A37" s="154" t="inlineStr">
        <is>
          <t>On Day</t>
        </is>
      </c>
      <c r="B37" s="305" t="n"/>
      <c r="C37" s="90">
        <f>C36</f>
        <v/>
      </c>
      <c r="D37" s="276" t="n"/>
      <c r="E37" s="277">
        <f>IF(D37="", "",
 IF(D37=TIME(0,0,0), 0,
 IF(AND(D37&gt;=TIME(0,0,1), D37&lt;=TIME(2,0,0)), TIME(7,0,0),
 IF(AND(D37&gt;=TIME(6,0,0), D37&lt;=TIME(8,0,0)), TIME(12,0,0),
 IF(AND(D37&gt;TIME(8,0,0), D37&lt;=TIME(13,59,0)), TIME(15,0,0),
 IF(AND(D37&gt;=TIME(14,0,0), D37&lt;=TIME(17,59,0)), TIME(21,0,0),
 IF(AND(D37&gt;=TIME(18,0,0), D37&lt;=TIME(21,59,0)), TIME(0,0,0),
 IF(AND(D37&gt;=TIME(22,0,0), D37&lt;=TIME(23,59,59)), TIME(7,0,0), ""))))))))</f>
        <v/>
      </c>
      <c r="F37" s="156" t="n"/>
      <c r="G37" s="277">
        <f>IF(AND(D37&gt;=TIME(6,0,0),D37&lt;=TIME(8,0,0)),E37,"")</f>
        <v/>
      </c>
      <c r="H37" s="276" t="n"/>
      <c r="I37" s="30">
        <f>ROUND(IF(OR(D37="",E37="",E37=0),0,IF(H37="",MOD(E37-D37,1)*24,MOD(H37-D37,1)*24)),2)</f>
        <v/>
      </c>
      <c r="J37" s="158" t="n"/>
      <c r="K37" s="274" t="n"/>
      <c r="L37" s="189" t="n"/>
      <c r="M37" s="275">
        <f>MAX(0,V37-W37)</f>
        <v/>
      </c>
      <c r="N37" s="278">
        <f>(IF(OR($C37="",$D37=""),0,
 IF(OR($A36="Holiday",$A37="Holiday"),
    IF(ISNUMBER(MATCH(TRIM($B37),{"Phagwah","Good Friday","Easter Monday","Labour Day","Christmas","Eid ul Azha","Romans-2","Globe-12","Neptune P1"},0)),0,$I37),
 IF(AND(NOT(OR($A36="Annual Leave",$A37="Annual Leave")),$A37="Off day"),$I37,
  MAX(0,$I37-$V37)
  ))))+W37</f>
        <v/>
      </c>
      <c r="O37" s="278">
        <f>IF(AND(OR($A36="Holiday",$A37="Holiday"),
        ISNUMBER(MATCH(TRIM($B37),{"Phagwah","Good Friday","Easter Monday","Labour Day","Christmas","Eid ul Azha","Romans-2","Globe-12","Neptune P1"},0))),
   $I37,0)</f>
        <v/>
      </c>
      <c r="P37" s="278">
        <f>IF(OR($O$7="Canteen",$O$7="Head Office"),0,IF($I37&lt;=0,0,IF(AND($I36&lt;=0,OR(TRIM($J37)="Hebrews",TRIM($J37)="Romans",TRIM($J37)="Romans-2",TRIM($J37)="Globe",TRIM($J37)="Globe-12",TRIM($J37)="Neptune P1")),1,0)))</f>
        <v/>
      </c>
      <c r="Q37" s="279" t="n"/>
      <c r="R37" s="278">
        <f>IF(OR($O$7="Canteen",$O$7="Head Office"),0,IF(
  AND(
    SUMIFS(I:I, C:C, C37) &gt;= 8,
    COUNTIFS(C$14:C37, C37)=1,
    OR(
      TEXT(D37,"hh:mm:ss")="07:00:00",
      TEXT(D37,"hh:mm:ss")="15:00:00",
      TEXT(D37,"hh:mm:ss")="23:00:00",
      TEXT(D38,"hh:mm:ss")="07:00:00",
      TEXT(D38,"hh:mm:ss")="15:00:00",
      TEXT(D38,"hh:mm:ss")="23:00:00"
    )
  ),
  1,
  0
))</f>
        <v/>
      </c>
      <c r="S37" s="278">
        <f>IF(OR($A36="Annual Leave",$A37="Annual Leave"),IF(AND($A36&lt;&gt;"Annual Leave",$A37="Annual Leave"),8,0),0)</f>
        <v/>
      </c>
      <c r="T37" s="280" t="n"/>
      <c r="U37" s="144">
        <f>MAX(0,40-Y37)</f>
        <v/>
      </c>
      <c r="V37" s="351">
        <f>IF(OR($C37="",$D37=""),0,
 IF(OR($A36="Holiday",$A37="Holiday"),0,
 IF(AND(NOT(OR($A36="Annual Leave",$A37="Annual Leave")),$A37="Off day"),0,
  IF($I36+$I37&gt;=8,IF($I36&gt;=8,0,8-$I36),$I37)
  )))</f>
        <v/>
      </c>
      <c r="W37" s="351">
        <f>MAX(0,V37-U37)</f>
        <v/>
      </c>
      <c r="X37" s="351">
        <f>IF(C37="","",C37-WEEKDAY(C37,1)+1)</f>
        <v/>
      </c>
      <c r="Y37" s="351">
        <f>SUMPRODUCT(($X$14:$X36=X37)*(($V$14:$V36)+($O$14:$O36)))+IF(X37=X14,$L$11,0)</f>
        <v/>
      </c>
      <c r="Z37" s="351" t="n"/>
      <c r="AA37" s="351" t="n"/>
      <c r="AB37" s="351" t="n"/>
      <c r="AC37" s="351" t="n"/>
      <c r="AD37" s="351" t="n"/>
      <c r="AE37" s="351" t="n"/>
      <c r="AF37" s="351" t="n"/>
    </row>
    <row r="38" ht="24" customHeight="1" s="348" thickBot="1">
      <c r="A38" s="194" t="inlineStr">
        <is>
          <t>On Day</t>
        </is>
      </c>
      <c r="B38" s="195" t="n"/>
      <c r="C38" s="103">
        <f>C36+1</f>
        <v/>
      </c>
      <c r="D38" s="64" t="n"/>
      <c r="E38" s="196">
        <f>IF(D38="", "",
 IF(D38=TIME(0,0,0), 0,
 IF(AND(D38&gt;=TIME(0,0,1), D38&lt;=TIME(2,0,0)), TIME(7,0,0),
 IF(AND(D38&gt;=TIME(6,0,0), D38&lt;=TIME(8,0,0)), TIME(12,0,0),
 IF(AND(D38&gt;TIME(8,0,0), D38&lt;=TIME(13,59,0)), TIME(15,0,0),
 IF(AND(D38&gt;=TIME(14,0,0), D38&lt;=TIME(17,59,0)), TIME(21,0,0),
 IF(AND(D38&gt;=TIME(18,0,0), D38&lt;=TIME(21,59,0)), TIME(0,0,0),
 IF(AND(D38&gt;=TIME(22,0,0), D38&lt;=TIME(23,59,59)), TIME(7,0,0), ""))))))))</f>
        <v/>
      </c>
      <c r="F38" s="197" t="n"/>
      <c r="G38" s="196">
        <f>IF(AND(D38&gt;=TIME(6,0,0),D38&lt;=TIME(8,0,0)),E38,"")</f>
        <v/>
      </c>
      <c r="H38" s="64" t="n"/>
      <c r="I38" s="65">
        <f>ROUND(IF(OR(D38="",E38="",E38=0),0,IF(H38="",MOD(E38-D38,1)*24,MOD(H38-D38,1)*24)),2)</f>
        <v/>
      </c>
      <c r="J38" s="198" t="n"/>
      <c r="K38" s="306" t="n"/>
      <c r="L38" s="181" t="n"/>
      <c r="M38" s="307">
        <f>MAX(0,V38-W38)</f>
        <v/>
      </c>
      <c r="N38" s="66">
        <f>(IF(OR($C38="",$D38=""),0,
 IF(OR($A38="Holiday",$A39="Holiday"),
    IF(ISNUMBER(MATCH(TRIM($B38),{"Phagwah","Good Friday","Easter Monday","Labour Day","Christmas","Eid ul Azha","Romans-2","Globe-12","Neptune P1"},0)),0,$I38),
 IF(AND(NOT(OR($A38="Annual Leave",$A39="Annual Leave")),$A38="Off day"),$I38,
  MAX(0,$I38-$V38)
  ))))+W38</f>
        <v/>
      </c>
      <c r="O38" s="66">
        <f>IF(AND(OR($A38="Holiday",$A39="Holiday"),
        ISNUMBER(MATCH(TRIM($B38),{"Phagwah","Good Friday","Easter Monday","Labour Day","Christmas","Eid ul Azha","Romans-2","Globe-12","Neptune P1"},0))),
   $I38,0)</f>
        <v/>
      </c>
      <c r="P38" s="66">
        <f>IF(OR($O$7="Canteen",$O$7="Head Office"),0,IF($I38&lt;=0,0,IF(OR(OR(TRIM($J38)="Hebrews",TRIM($J38)="Romans",TRIM($J38)="Romans-2",TRIM($J38)="Globe",TRIM($J38)="Globe-12",TRIM($J38)="Neptune P1"),AND($I39&gt;0,OR(TRIM($J39)="Hebrews",TRIM($J39)="Romans",TRIM($J39)="Romans-2",TRIM($J39)="Globe",TRIM($J39)="Globe-12",TRIM($J39)="Neptune P1"))),1,0)))</f>
        <v/>
      </c>
      <c r="Q38" s="67" t="n"/>
      <c r="R38" s="66">
        <f>IF(OR($O$7="Canteen",$O$7="Head Office"),0,IF(
  AND(
    SUMIFS(I:I, C:C, C38) &gt;= 8,
    COUNTIFS(C$14:C38, C38)=1,
    OR(
      TEXT(D38,"hh:mm:ss")="07:00:00",
      TEXT(D38,"hh:mm:ss")="15:00:00",
      TEXT(D38,"hh:mm:ss")="23:00:00",
      TEXT(D39,"hh:mm:ss")="07:00:00",
      TEXT(D39,"hh:mm:ss")="15:00:00",
      TEXT(D39,"hh:mm:ss")="23:00:00"
    )
  ),
  1,
  0
))</f>
        <v/>
      </c>
      <c r="S38" s="66">
        <f>IF(OR($A38="Annual Leave",$A39="Annual Leave"),IF($A38="Annual Leave",8,0),0)</f>
        <v/>
      </c>
      <c r="T38" s="68" t="n"/>
      <c r="U38" s="144">
        <f>MAX(0,40-Y38)</f>
        <v/>
      </c>
      <c r="V38" s="351">
        <f>IF(OR($C38="",$D38=""),0,
 IF(OR($A38="Holiday",$A39="Holiday"),0,
 IF(AND(NOT(OR($A38="Annual Leave",$A39="Annual Leave")),$A38="Off day"),0,
  IF($I38+$I39&gt;=8,IF($I38&gt;=8,8,$I38),$I38)
  )))</f>
        <v/>
      </c>
      <c r="W38" s="351">
        <f>MAX(0,V38-U38)</f>
        <v/>
      </c>
      <c r="X38" s="351">
        <f>IF(C38="","",C38-WEEKDAY(C38,1)+1)</f>
        <v/>
      </c>
      <c r="Y38" s="351">
        <f>SUMPRODUCT(($X$14:$X37=X38)*(($V$14:$V37)+($O$14:$O37)))+IF(X38=X14,$L$11,0)</f>
        <v/>
      </c>
      <c r="Z38" s="351" t="n"/>
      <c r="AA38" s="351" t="n"/>
      <c r="AB38" s="351" t="n"/>
      <c r="AC38" s="351" t="n"/>
      <c r="AD38" s="351" t="n"/>
      <c r="AE38" s="351" t="n"/>
      <c r="AF38" s="351" t="n"/>
    </row>
    <row r="39" ht="24" customHeight="1" s="348" thickBot="1">
      <c r="A39" s="194" t="inlineStr">
        <is>
          <t>On Day</t>
        </is>
      </c>
      <c r="B39" s="199" t="n"/>
      <c r="C39" s="104">
        <f>C38</f>
        <v/>
      </c>
      <c r="D39" s="69" t="n"/>
      <c r="E39" s="200">
        <f>IF(D39="", "",
 IF(D39=TIME(0,0,0), 0,
 IF(AND(D39&gt;=TIME(0,0,1), D39&lt;=TIME(2,0,0)), TIME(7,0,0),
 IF(AND(D39&gt;=TIME(6,0,0), D39&lt;=TIME(8,0,0)), TIME(12,0,0),
 IF(AND(D39&gt;TIME(8,0,0), D39&lt;=TIME(13,59,0)), TIME(15,0,0),
 IF(AND(D39&gt;=TIME(14,0,0), D39&lt;=TIME(17,59,0)), TIME(21,0,0),
 IF(AND(D39&gt;=TIME(18,0,0), D39&lt;=TIME(21,59,0)), TIME(0,0,0),
 IF(AND(D39&gt;=TIME(22,0,0), D39&lt;=TIME(23,59,59)), TIME(7,0,0), ""))))))))</f>
        <v/>
      </c>
      <c r="F39" s="201" t="n"/>
      <c r="G39" s="200">
        <f>IF(AND(D39&gt;=TIME(6,0,0),D39&lt;=TIME(8,0,0)),E39,"")</f>
        <v/>
      </c>
      <c r="H39" s="69" t="n"/>
      <c r="I39" s="70">
        <f>ROUND(IF(OR(D39="",E39="",E39=0),0,IF(H39="",MOD(E39-D39,1)*24,MOD(H39-D39,1)*24)),2)</f>
        <v/>
      </c>
      <c r="J39" s="198" t="n"/>
      <c r="K39" s="306" t="n"/>
      <c r="L39" s="183" t="n"/>
      <c r="M39" s="307">
        <f>MAX(0,V39-W39)</f>
        <v/>
      </c>
      <c r="N39" s="71">
        <f>(IF(OR($C39="",$D39=""),0,
 IF(OR($A38="Holiday",$A39="Holiday"),
    IF(ISNUMBER(MATCH(TRIM($B39),{"Phagwah","Good Friday","Easter Monday","Labour Day","Christmas","Eid ul Azha","Romans-2","Globe-12","Neptune P1"},0)),0,$I39),
 IF(AND(NOT(OR($A38="Annual Leave",$A39="Annual Leave")),$A39="Off day"),$I39,
  MAX(0,$I39-$V39)
  ))))+W39</f>
        <v/>
      </c>
      <c r="O39" s="71">
        <f>IF(AND(OR($A38="Holiday",$A39="Holiday"),
        ISNUMBER(MATCH(TRIM($B39),{"Phagwah","Good Friday","Easter Monday","Labour Day","Christmas","Eid ul Azha","Romans-2","Globe-12","Neptune P1"},0))),
   $I39,0)</f>
        <v/>
      </c>
      <c r="P39" s="71">
        <f>IF(OR($O$7="Canteen",$O$7="Head Office"),0,IF($I39&lt;=0,0,IF(AND($I38&lt;=0,OR(TRIM($J39)="Hebrews",TRIM($J39)="Romans",TRIM($J39)="Romans-2",TRIM($J39)="Globe",TRIM($J39)="Globe-12",TRIM($J39)="Neptune P1")),1,0)))</f>
        <v/>
      </c>
      <c r="Q39" s="72" t="n"/>
      <c r="R39" s="71">
        <f>IF(OR($O$7="Canteen",$O$7="Head Office"),0,IF(
  AND(
    SUMIFS(I:I, C:C, C39) &gt;= 8,
    COUNTIFS(C$14:C39, C39)=1,
    OR(
      TEXT(D39,"hh:mm:ss")="07:00:00",
      TEXT(D39,"hh:mm:ss")="15:00:00",
      TEXT(D39,"hh:mm:ss")="23:00:00",
      TEXT(D40,"hh:mm:ss")="07:00:00",
      TEXT(D40,"hh:mm:ss")="15:00:00",
      TEXT(D40,"hh:mm:ss")="23:00:00"
    )
  ),
  1,
  0
))</f>
        <v/>
      </c>
      <c r="S39" s="71">
        <f>IF(OR($A38="Annual Leave",$A39="Annual Leave"),IF(AND($A38&lt;&gt;"Annual Leave",$A39="Annual Leave"),8,0),0)</f>
        <v/>
      </c>
      <c r="T39" s="73" t="n"/>
      <c r="U39" s="144">
        <f>MAX(0,40-Y39)</f>
        <v/>
      </c>
      <c r="V39" s="351">
        <f>IF(OR($C39="",$D39=""),0,
 IF(OR($A38="Holiday",$A39="Holiday"),0,
 IF(AND(NOT(OR($A38="Annual Leave",$A39="Annual Leave")),$A39="Off day"),0,
  IF($I38+$I39&gt;=8,IF($I38&gt;=8,0,8-$I38),$I39)
  )))</f>
        <v/>
      </c>
      <c r="W39" s="351">
        <f>MAX(0,V39-U39)</f>
        <v/>
      </c>
      <c r="X39" s="351">
        <f>IF(C39="","",C39-WEEKDAY(C39,1)+1)</f>
        <v/>
      </c>
      <c r="Y39" s="351">
        <f>SUMPRODUCT(($X$14:$X38=X39)*(($V$14:$V38)+($O$14:$O38)))+IF(X39=X14,$L$11,0)</f>
        <v/>
      </c>
      <c r="Z39" s="351" t="n"/>
      <c r="AA39" s="351" t="n"/>
      <c r="AB39" s="351" t="n"/>
      <c r="AC39" s="351" t="n"/>
      <c r="AD39" s="351" t="n"/>
      <c r="AE39" s="351" t="n"/>
      <c r="AF39" s="351" t="n"/>
    </row>
    <row r="40" ht="24" customHeight="1" s="348" thickBot="1">
      <c r="A40" s="202" t="inlineStr">
        <is>
          <t>On Day</t>
        </is>
      </c>
      <c r="B40" s="203" t="n"/>
      <c r="C40" s="105">
        <f>C38+1</f>
        <v/>
      </c>
      <c r="D40" s="74" t="n"/>
      <c r="E40" s="204">
        <f>IF(D40="", "",
 IF(D40=TIME(0,0,0), 0,
 IF(AND(D40&gt;=TIME(0,0,1), D40&lt;=TIME(2,0,0)), TIME(7,0,0),
 IF(AND(D40&gt;=TIME(6,0,0), D40&lt;=TIME(8,0,0)), TIME(12,0,0),
 IF(AND(D40&gt;TIME(8,0,0), D40&lt;=TIME(13,59,0)), TIME(15,0,0),
 IF(AND(D40&gt;=TIME(14,0,0), D40&lt;=TIME(17,59,0)), TIME(21,0,0),
 IF(AND(D40&gt;=TIME(18,0,0), D40&lt;=TIME(21,59,0)), TIME(0,0,0),
 IF(AND(D40&gt;=TIME(22,0,0), D40&lt;=TIME(23,59,59)), TIME(7,0,0), ""))))))))</f>
        <v/>
      </c>
      <c r="F40" s="205" t="n"/>
      <c r="G40" s="204">
        <f>IF(AND(D40&gt;=TIME(6,0,0),D40&lt;=TIME(8,0,0)),E40,"")</f>
        <v/>
      </c>
      <c r="H40" s="74" t="n"/>
      <c r="I40" s="106">
        <f>ROUND(IF(OR(D40="",E40="",E40=0),0,IF(H40="",MOD(E40-D40,1)*24,MOD(H40-D40,1)*24)),2)</f>
        <v/>
      </c>
      <c r="J40" s="206" t="n"/>
      <c r="K40" s="308" t="n"/>
      <c r="L40" s="189" t="n"/>
      <c r="M40" s="309">
        <f>MAX(0,V40-W40)</f>
        <v/>
      </c>
      <c r="N40" s="75">
        <f>(IF(OR($C40="",$D40=""),0,
 IF(OR($A40="Holiday",$A41="Holiday"),
    IF(ISNUMBER(MATCH(TRIM($B40),{"Phagwah","Good Friday","Easter Monday","Labour Day","Christmas","Eid ul Azha","Romans-2","Globe-12","Neptune P1"},0)),0,$I40),
 IF(AND(NOT(OR($A40="Annual Leave",$A41="Annual Leave")),$A40="Off day"),$I40,
  MAX(0,$I40-$V40)
  ))))+W40</f>
        <v/>
      </c>
      <c r="O40" s="75">
        <f>IF(AND(OR($A40="Holiday",$A41="Holiday"),
        ISNUMBER(MATCH(TRIM($B40),{"Phagwah","Good Friday","Easter Monday","Labour Day","Christmas","Eid ul Azha","Romans-2","Globe-12","Neptune P1"},0))),
   $I40,0)</f>
        <v/>
      </c>
      <c r="P40" s="75">
        <f>IF(OR($O$7="Canteen",$O$7="Head Office"),0,IF($I40&lt;=0,0,IF(OR(OR(TRIM($J40)="Hebrews",TRIM($J40)="Romans",TRIM($J40)="Romans-2",TRIM($J40)="Globe",TRIM($J40)="Globe-12",TRIM($J40)="Neptune P1"),AND($I41&gt;0,OR(TRIM($J41)="Hebrews",TRIM($J41)="Romans",TRIM($J41)="Romans-2",TRIM($J41)="Globe",TRIM($J41)="Globe-12",TRIM($J41)="Neptune P1"))),1,0)))</f>
        <v/>
      </c>
      <c r="Q40" s="76" t="n"/>
      <c r="R40" s="75">
        <f>IF(OR($O$7="Canteen",$O$7="Head Office"),0,IF(
  AND(
    SUMIFS(I:I, C:C, C40) &gt;= 8,
    COUNTIFS(C$14:C40, C40)=1,
    OR(
      TEXT(D40,"hh:mm:ss")="07:00:00",
      TEXT(D40,"hh:mm:ss")="15:00:00",
      TEXT(D40,"hh:mm:ss")="23:00:00",
      TEXT(D41,"hh:mm:ss")="07:00:00",
      TEXT(D41,"hh:mm:ss")="15:00:00",
      TEXT(D41,"hh:mm:ss")="23:00:00"
    )
  ),
  1,
  0
))</f>
        <v/>
      </c>
      <c r="S40" s="75">
        <f>IF(OR($A40="Annual Leave",$A41="Annual Leave"),IF($A40="Annual Leave",8,0),0)</f>
        <v/>
      </c>
      <c r="T40" s="107" t="n"/>
      <c r="U40" s="144">
        <f>MAX(0,40-Y40)</f>
        <v/>
      </c>
      <c r="V40" s="351">
        <f>IF(OR($C40="",$D40=""),0,
 IF(OR($A40="Holiday",$A41="Holiday"),0,
 IF(AND(NOT(OR($A40="Annual Leave",$A41="Annual Leave")),$A40="Off day"),0,
  IF($I40+$I41&gt;=8,IF($I40&gt;=8,8,$I40),$I40)
  )))</f>
        <v/>
      </c>
      <c r="W40" s="351">
        <f>MAX(0,V40-U40)</f>
        <v/>
      </c>
      <c r="X40" s="351">
        <f>IF(C40="","",C40-WEEKDAY(C40,1)+1)</f>
        <v/>
      </c>
      <c r="Y40" s="351">
        <f>SUMPRODUCT(($X$14:$X39=X40)*(($V$14:$V39)+($O$14:$O39)))+IF(X40=X14,$L$11,0)</f>
        <v/>
      </c>
      <c r="Z40" s="351" t="n"/>
      <c r="AA40" s="351" t="n"/>
      <c r="AB40" s="351" t="n"/>
      <c r="AC40" s="351" t="n"/>
      <c r="AD40" s="351" t="n"/>
      <c r="AE40" s="351" t="n"/>
      <c r="AF40" s="351" t="n"/>
    </row>
    <row r="41" ht="24" customHeight="1" s="348" thickBot="1">
      <c r="A41" s="202" t="inlineStr">
        <is>
          <t>On Day</t>
        </is>
      </c>
      <c r="B41" s="310" t="n"/>
      <c r="C41" s="105">
        <f>C40</f>
        <v/>
      </c>
      <c r="D41" s="311" t="n"/>
      <c r="E41" s="312">
        <f>IF(D41="", "",
 IF(D41=TIME(0,0,0), 0,
 IF(AND(D41&gt;=TIME(0,0,1), D41&lt;=TIME(2,0,0)), TIME(7,0,0),
 IF(AND(D41&gt;=TIME(6,0,0), D41&lt;=TIME(8,0,0)), TIME(12,0,0),
 IF(AND(D41&gt;TIME(8,0,0), D41&lt;=TIME(13,59,0)), TIME(15,0,0),
 IF(AND(D41&gt;=TIME(14,0,0), D41&lt;=TIME(17,59,0)), TIME(21,0,0),
 IF(AND(D41&gt;=TIME(18,0,0), D41&lt;=TIME(21,59,0)), TIME(0,0,0),
 IF(AND(D41&gt;=TIME(22,0,0), D41&lt;=TIME(23,59,59)), TIME(7,0,0), ""))))))))</f>
        <v/>
      </c>
      <c r="F41" s="205" t="n"/>
      <c r="G41" s="312">
        <f>IF(AND(D41&gt;=TIME(6,0,0),D41&lt;=TIME(8,0,0)),E41,"")</f>
        <v/>
      </c>
      <c r="H41" s="311" t="n"/>
      <c r="I41" s="106">
        <f>ROUND(IF(OR(D41="",E41="",E41=0),0,IF(H41="",MOD(E41-D41,1)*24,MOD(H41-D41,1)*24)),2)</f>
        <v/>
      </c>
      <c r="J41" s="207" t="n"/>
      <c r="K41" s="308" t="n"/>
      <c r="L41" s="189" t="n"/>
      <c r="M41" s="309">
        <f>MAX(0,V41-W41)</f>
        <v/>
      </c>
      <c r="N41" s="313">
        <f>(IF(OR($C41="",$D41=""),0,
 IF(OR($A40="Holiday",$A41="Holiday"),
    IF(ISNUMBER(MATCH(TRIM($B41),{"Phagwah","Good Friday","Easter Monday","Labour Day","Christmas","Eid ul Azha","Romans-2","Globe-12","Neptune P1"},0)),0,$I41),
 IF(AND(NOT(OR($A40="Annual Leave",$A41="Annual Leave")),$A41="Off day"),$I41,
  MAX(0,$I41-$V41)
  ))))+W41</f>
        <v/>
      </c>
      <c r="O41" s="313">
        <f>IF(AND(OR($A40="Holiday",$A41="Holiday"),
        ISNUMBER(MATCH(TRIM($B41),{"Phagwah","Good Friday","Easter Monday","Labour Day","Christmas","Eid ul Azha","Romans-2","Globe-12","Neptune P1"},0))),
   $I41,0)</f>
        <v/>
      </c>
      <c r="P41" s="313">
        <f>IF(OR($O$7="Canteen",$O$7="Head Office"),0,IF($I41&lt;=0,0,IF(AND($I40&lt;=0,OR(TRIM($J41)="Hebrews",TRIM($J41)="Romans",TRIM($J41)="Romans-2",TRIM($J41)="Globe",TRIM($J41)="Globe-12",TRIM($J41)="Neptune P1")),1,0)))</f>
        <v/>
      </c>
      <c r="Q41" s="314" t="n"/>
      <c r="R41" s="313">
        <f>IF(OR($O$7="Canteen",$O$7="Head Office"),0,IF(
  AND(
    SUMIFS(I:I, C:C, C41) &gt;= 8,
    COUNTIFS(C$14:C41, C41)=1,
    OR(
      TEXT(D41,"hh:mm:ss")="07:00:00",
      TEXT(D41,"hh:mm:ss")="15:00:00",
      TEXT(D41,"hh:mm:ss")="23:00:00",
      TEXT(D42,"hh:mm:ss")="07:00:00",
      TEXT(D42,"hh:mm:ss")="15:00:00",
      TEXT(D42,"hh:mm:ss")="23:00:00"
    )
  ),
  1,
  0
))</f>
        <v/>
      </c>
      <c r="S41" s="313">
        <f>IF(OR($A40="Annual Leave",$A41="Annual Leave"),IF(AND($A40&lt;&gt;"Annual Leave",$A41="Annual Leave"),8,0),0)</f>
        <v/>
      </c>
      <c r="T41" s="315" t="n"/>
      <c r="U41" s="144">
        <f>MAX(0,40-Y41)</f>
        <v/>
      </c>
      <c r="V41" s="351">
        <f>IF(OR($C41="",$D41=""),0,
 IF(OR($A40="Holiday",$A41="Holiday"),0,
 IF(AND(NOT(OR($A40="Annual Leave",$A41="Annual Leave")),$A41="Off day"),0,
  IF($I40+$I41&gt;=8,IF($I40&gt;=8,0,8-$I40),$I41)
  )))</f>
        <v/>
      </c>
      <c r="W41" s="351">
        <f>MAX(0,V41-U41)</f>
        <v/>
      </c>
      <c r="X41" s="351">
        <f>IF(C41="","",C41-WEEKDAY(C41,1)+1)</f>
        <v/>
      </c>
      <c r="Y41" s="351">
        <f>SUMPRODUCT(($X$14:$X40=X41)*(($V$14:$V40)+($O$14:$O40)))+IF(X41=X14,$L$11,0)</f>
        <v/>
      </c>
      <c r="Z41" s="351" t="n"/>
      <c r="AA41" s="351" t="n"/>
      <c r="AB41" s="351" t="n"/>
      <c r="AC41" s="351" t="n"/>
      <c r="AD41" s="351" t="n"/>
      <c r="AE41" s="351" t="n"/>
      <c r="AF41" s="351" t="n"/>
    </row>
    <row r="42" ht="24" customHeight="1" s="348" thickBot="1">
      <c r="A42" s="208" t="inlineStr">
        <is>
          <t>On Day</t>
        </is>
      </c>
      <c r="B42" s="209" t="n"/>
      <c r="C42" s="108">
        <f>C40+1</f>
        <v/>
      </c>
      <c r="D42" s="77" t="n"/>
      <c r="E42" s="210">
        <f>IF(D42="", "",
 IF(D42=TIME(0,0,0), 0,
 IF(AND(D42&gt;=TIME(0,0,1), D42&lt;=TIME(2,0,0)), TIME(7,0,0),
 IF(AND(D42&gt;=TIME(6,0,0), D42&lt;=TIME(8,0,0)), TIME(12,0,0),
 IF(AND(D42&gt;TIME(8,0,0), D42&lt;=TIME(13,59,0)), TIME(15,0,0),
 IF(AND(D42&gt;=TIME(14,0,0), D42&lt;=TIME(17,59,0)), TIME(21,0,0),
 IF(AND(D42&gt;=TIME(18,0,0), D42&lt;=TIME(21,59,0)), TIME(0,0,0),
 IF(AND(D42&gt;=TIME(22,0,0), D42&lt;=TIME(23,59,59)), TIME(7,0,0), ""))))))))</f>
        <v/>
      </c>
      <c r="F42" s="211" t="n"/>
      <c r="G42" s="210">
        <f>IF(AND(D42&gt;=TIME(6,0,0),D42&lt;=TIME(8,0,0)),E42,"")</f>
        <v/>
      </c>
      <c r="H42" s="77" t="n"/>
      <c r="I42" s="16">
        <f>ROUND(IF(OR(D42="",E42="",E42=0),0,IF(H42="",MOD(E42-D42,1)*24,MOD(H42-D42,1)*24)),2)</f>
        <v/>
      </c>
      <c r="J42" s="212" t="n"/>
      <c r="K42" s="316" t="n"/>
      <c r="L42" s="181" t="n"/>
      <c r="M42" s="317">
        <f>MAX(0,V42-W42)</f>
        <v/>
      </c>
      <c r="N42" s="17">
        <f>(IF(OR($C42="",$D42=""),0,
 IF(OR($A42="Holiday",$A43="Holiday"),
    IF(ISNUMBER(MATCH(TRIM($B42),{"Phagwah","Good Friday","Easter Monday","Labour Day","Christmas","Eid ul Azha","Romans-2","Globe-12","Neptune P1"},0)),0,$I42),
 IF(AND(NOT(OR($A42="Annual Leave",$A43="Annual Leave")),$A42="Off day"),$I42,
  MAX(0,$I42-$V42)
  ))))+W42</f>
        <v/>
      </c>
      <c r="O42" s="213">
        <f>IF(AND(OR($A42="Holiday",$A43="Holiday"),
        ISNUMBER(MATCH(TRIM($B42),{"Phagwah","Good Friday","Easter Monday","Labour Day","Christmas","Eid ul Azha","Romans-2","Globe-12","Neptune P1"},0))),
   $I42,0)</f>
        <v/>
      </c>
      <c r="P42" s="17">
        <f>IF(OR($O$7="Canteen",$O$7="Head Office"),0,IF($I42&lt;=0,0,IF(OR(OR(TRIM($J42)="Hebrews",TRIM($J42)="Romans",TRIM($J42)="Romans-2",TRIM($J42)="Globe",TRIM($J42)="Globe-12",TRIM($J42)="Neptune P1"),AND($I43&gt;0,OR(TRIM($J43)="Hebrews",TRIM($J43)="Romans",TRIM($J43)="Romans-2",TRIM($J43)="Globe",TRIM($J43)="Globe-12",TRIM($J43)="Neptune P1"))),1,0)))</f>
        <v/>
      </c>
      <c r="Q42" s="78" t="n"/>
      <c r="R42" s="213">
        <f>IF(OR($O$7="Canteen",$O$7="Head Office"),0,IF(
  AND(
    SUMIFS(I:I, C:C, C42) &gt;= 8,
    COUNTIFS(C$14:C42, C42)=1,
    OR(
      TEXT(D42,"hh:mm:ss")="07:00:00",
      TEXT(D42,"hh:mm:ss")="15:00:00",
      TEXT(D42,"hh:mm:ss")="23:00:00",
      TEXT(D43,"hh:mm:ss")="07:00:00",
      TEXT(D43,"hh:mm:ss")="15:00:00",
      TEXT(D43,"hh:mm:ss")="23:00:00"
    )
  ),
  1,
  0
))</f>
        <v/>
      </c>
      <c r="S42" s="213">
        <f>IF(OR($A42="Annual Leave",$A43="Annual Leave"),IF($A42="Annual Leave",8,0),0)</f>
        <v/>
      </c>
      <c r="T42" s="79" t="n"/>
      <c r="U42" s="144">
        <f>MAX(0,40-Y42)</f>
        <v/>
      </c>
      <c r="V42" s="351">
        <f>IF(OR($C42="",$D42=""),0,
 IF(OR($A42="Holiday",$A43="Holiday"),0,
 IF(AND(NOT(OR($A42="Annual Leave",$A43="Annual Leave")),$A42="Off day"),0,
  IF($I42+$I43&gt;=8,IF($I42&gt;=8,8,$I42),$I42)
  )))</f>
        <v/>
      </c>
      <c r="W42" s="351">
        <f>MAX(0,V42-U42)</f>
        <v/>
      </c>
      <c r="X42" s="351">
        <f>IF(C42="","",C42-WEEKDAY(C42,1)+1)</f>
        <v/>
      </c>
      <c r="Y42" s="351">
        <f>SUMPRODUCT(($X$14:$X41=X42)*(($V$14:$V41)+($O$14:$O41)))+IF(X42=X14,$L$11,0)</f>
        <v/>
      </c>
      <c r="Z42" s="351" t="n"/>
      <c r="AA42" s="351" t="n"/>
      <c r="AB42" s="351" t="n"/>
      <c r="AC42" s="351" t="n"/>
      <c r="AD42" s="351" t="n"/>
      <c r="AE42" s="351" t="n"/>
      <c r="AF42" s="351" t="n"/>
    </row>
    <row r="43" ht="24" customHeight="1" s="348" thickBot="1">
      <c r="A43" s="208" t="inlineStr">
        <is>
          <t>On Day</t>
        </is>
      </c>
      <c r="B43" s="214" t="n"/>
      <c r="C43" s="109">
        <f>C42</f>
        <v/>
      </c>
      <c r="D43" s="18" t="n"/>
      <c r="E43" s="215">
        <f>IF(D43="", "",
 IF(D43=TIME(0,0,0), 0,
 IF(AND(D43&gt;=TIME(0,0,1), D43&lt;=TIME(2,0,0)), TIME(7,0,0),
 IF(AND(D43&gt;=TIME(6,0,0), D43&lt;=TIME(8,0,0)), TIME(12,0,0),
 IF(AND(D43&gt;TIME(8,0,0), D43&lt;=TIME(13,59,0)), TIME(15,0,0),
 IF(AND(D43&gt;=TIME(14,0,0), D43&lt;=TIME(17,59,0)), TIME(21,0,0),
 IF(AND(D43&gt;=TIME(18,0,0), D43&lt;=TIME(21,59,0)), TIME(0,0,0),
 IF(AND(D43&gt;=TIME(22,0,0), D43&lt;=TIME(23,59,59)), TIME(7,0,0), ""))))))))</f>
        <v/>
      </c>
      <c r="F43" s="216" t="n"/>
      <c r="G43" s="215">
        <f>IF(AND(D43&gt;=TIME(6,0,0),D43&lt;=TIME(8,0,0)),E43,"")</f>
        <v/>
      </c>
      <c r="H43" s="18" t="n"/>
      <c r="I43" s="19">
        <f>ROUND(IF(OR(D43="",E43="",E43=0),0,IF(H43="",MOD(E43-D43,1)*24,MOD(H43-D43,1)*24)),2)</f>
        <v/>
      </c>
      <c r="J43" s="212" t="n"/>
      <c r="K43" s="316" t="n"/>
      <c r="L43" s="183" t="n"/>
      <c r="M43" s="317">
        <f>MAX(0,V43-W43)</f>
        <v/>
      </c>
      <c r="N43" s="20">
        <f>(IF(OR($C43="",$D43=""),0,
 IF(OR($A42="Holiday",$A43="Holiday"),
    IF(ISNUMBER(MATCH(TRIM($B43),{"Phagwah","Good Friday","Easter Monday","Labour Day","Christmas","Eid ul Azha","Romans-2","Globe-12","Neptune P1"},0)),0,$I43),
 IF(AND(NOT(OR($A42="Annual Leave",$A43="Annual Leave")),$A43="Off day"),$I43,
  MAX(0,$I43-$V43)
  ))))+W43</f>
        <v/>
      </c>
      <c r="O43" s="20">
        <f>IF(AND(OR($A42="Holiday",$A43="Holiday"),
        ISNUMBER(MATCH(TRIM($B43),{"Phagwah","Good Friday","Easter Monday","Labour Day","Christmas","Eid ul Azha","Romans-2","Globe-12","Neptune P1"},0))),
   $I43,0)</f>
        <v/>
      </c>
      <c r="P43" s="20">
        <f>IF(OR($O$7="Canteen",$O$7="Head Office"),0,IF($I43&lt;=0,0,IF(AND($I42&lt;=0,OR(TRIM($J43)="Hebrews",TRIM($J43)="Romans",TRIM($J43)="Romans-2",TRIM($J43)="Globe",TRIM($J43)="Globe-12",TRIM($J43)="Neptune P1")),1,0)))</f>
        <v/>
      </c>
      <c r="Q43" s="21" t="n"/>
      <c r="R43" s="20">
        <f>IF(OR($O$7="Canteen",$O$7="Head Office"),0,IF(
  AND(
    SUMIFS(I:I, C:C, C43) &gt;= 8,
    COUNTIFS(C$14:C43, C43)=1,
    OR(
      TEXT(D43,"hh:mm:ss")="07:00:00",
      TEXT(D43,"hh:mm:ss")="15:00:00",
      TEXT(D43,"hh:mm:ss")="23:00:00",
      TEXT(D49,"hh:mm:ss")="07:00:00",
      TEXT(D49,"hh:mm:ss")="15:00:00",
      TEXT(D49,"hh:mm:ss")="23:00:00"
    )
  ),
  1,
  0
))</f>
        <v/>
      </c>
      <c r="S43" s="20">
        <f>IF(OR($A42="Annual Leave",$A43="Annual Leave"),IF(AND($A42&lt;&gt;"Annual Leave",$A43="Annual Leave"),8,0),0)</f>
        <v/>
      </c>
      <c r="T43" s="22" t="n"/>
      <c r="U43" s="144">
        <f>MAX(0,40-Y43)</f>
        <v/>
      </c>
      <c r="V43" s="351">
        <f>IF(OR($C43="",$D43=""),0,
 IF(OR($A42="Holiday",$A43="Holiday"),0,
 IF(AND(NOT(OR($A42="Annual Leave",$A43="Annual Leave")),$A43="Off day"),0,
  IF($I42+$I43&gt;=8,IF($I42&gt;=8,0,8-$I42),$I43)
  )))</f>
        <v/>
      </c>
      <c r="W43" s="351">
        <f>MAX(0,V43-U43)</f>
        <v/>
      </c>
      <c r="X43" s="351">
        <f>IF(C43="","",C43-WEEKDAY(C43,1)+1)</f>
        <v/>
      </c>
      <c r="Y43" s="351">
        <f>SUMPRODUCT(($X$14:$X42=X43)*(($V$14:$V42)+($O$14:$O42)))+IF(X43=X14,$L$11,0)</f>
        <v/>
      </c>
      <c r="Z43" s="351" t="n"/>
      <c r="AA43" s="351" t="n"/>
      <c r="AB43" s="351" t="n"/>
      <c r="AC43" s="351" t="n"/>
      <c r="AD43" s="351" t="n"/>
      <c r="AE43" s="351" t="n"/>
      <c r="AF43" s="351" t="n"/>
    </row>
    <row r="44" ht="24" customHeight="1" s="348" thickBot="1">
      <c r="A44" s="176" t="n"/>
      <c r="B44" s="176" t="n"/>
      <c r="C44" s="217" t="n"/>
      <c r="D44" s="110" t="n"/>
      <c r="E44" s="110" t="n"/>
      <c r="F44" s="218" t="n"/>
      <c r="G44" s="110" t="n"/>
      <c r="H44" s="110" t="n"/>
      <c r="I44" s="219" t="n"/>
      <c r="J44" s="219" t="n"/>
      <c r="K44" s="219" t="n"/>
      <c r="L44" s="219" t="n"/>
      <c r="M44" s="111">
        <f>MAX(0,V44-W44)</f>
        <v/>
      </c>
      <c r="N44" s="112">
        <f>(IF(OR($C44="",$D44=""),0,
 IF(OR($A44="Holiday",$A45="Holiday"),
    IF(ISNUMBER(MATCH(TRIM($B44),{"Phagwah","Good Friday","Easter Monday","Labour Day","Christmas","Eid ul Azha","Romans-2","Globe-12","Neptune P1"},0)),0,$I44),
 IF(AND(NOT(OR($A44="Annual Leave",$A45="Annual Leave")),$A44="Off day"),$I44,
  MAX(0,$I44-$V44)
  ))))+W44</f>
        <v/>
      </c>
      <c r="O44" s="112">
        <f>IF(AND(OR($A44="Holiday",$A45="Holiday"),
        ISNUMBER(MATCH(TRIM($B44),{"Phagwah","Good Friday","Easter Monday","Labour Day","Christmas","Eid ul Azha","Romans-2","Globe-12","Neptune P1"},0))),
   $I44,0)</f>
        <v/>
      </c>
      <c r="P44" s="112">
        <f>IF(OR($O$7="Canteen",$O$7="Head Office"),0,IF($I44&lt;=0,0,IF(OR(OR(TRIM($J44)="Hebrews",TRIM($J44)="Romans",TRIM($J44)="Romans-2",TRIM($J44)="Globe",TRIM($J44)="Globe-12",TRIM($J44)="Neptune P1"),AND($I45&gt;0,OR(TRIM($J45)="Hebrews",TRIM($J45)="Romans",TRIM($J45)="Romans-2",TRIM($J45)="Globe",TRIM($J45)="Globe-12",TRIM($J45)="Neptune P1"))),1,0)))</f>
        <v/>
      </c>
      <c r="Q44" s="113" t="n"/>
      <c r="R44" s="113" t="n"/>
      <c r="S44" s="112">
        <f>IF(OR($A44="Annual Leave",$A45="Annual Leave"),IF($A44="Annual Leave",8,0),0)</f>
        <v/>
      </c>
      <c r="T44" s="114" t="n"/>
      <c r="U44" s="144">
        <f>MAX(0,40-Y44)</f>
        <v/>
      </c>
      <c r="V44" s="351">
        <f>IF(OR($C44="",$D44=""),0,
 IF(OR($A44="Holiday",$A45="Holiday"),0,
 IF(AND(NOT(OR($A44="Annual Leave",$A45="Annual Leave")),$A44="Off day"),0,
  IF($I44+$I45&gt;=8,IF($I44&gt;=8,8,$I44),$I44)
  )))</f>
        <v/>
      </c>
      <c r="W44" s="351">
        <f>MAX(0,V44-U44)</f>
        <v/>
      </c>
      <c r="X44" s="351">
        <f>IF(C44="","",C44-WEEKDAY(C44,1)+1)</f>
        <v/>
      </c>
      <c r="Y44" s="351">
        <f>SUMPRODUCT(($X$14:$X43=X44)*(($V$14:$V43)+($O$14:$O43)))+IF(X44=X14,$L$11,0)</f>
        <v/>
      </c>
      <c r="Z44" s="351" t="n"/>
      <c r="AA44" s="351" t="n"/>
      <c r="AB44" s="351" t="n"/>
      <c r="AC44" s="351" t="n"/>
      <c r="AD44" s="351" t="n"/>
      <c r="AE44" s="351" t="n"/>
      <c r="AF44" s="351" t="n"/>
    </row>
    <row r="45" ht="24" customHeight="1" s="348" thickBot="1">
      <c r="A45" s="154" t="inlineStr">
        <is>
          <t>On Day</t>
        </is>
      </c>
      <c r="B45" s="318" t="n"/>
      <c r="C45" s="115">
        <f>C42+1</f>
        <v/>
      </c>
      <c r="D45" s="319" t="n"/>
      <c r="E45" s="320">
        <f>IF(D45="", "",
 IF(D45=TIME(0,0,0), 0,
 IF(AND(D45&gt;=TIME(0,0,1), D45&lt;=TIME(2,0,0)), TIME(7,0,0),
 IF(AND(D45&gt;=TIME(6,0,0), D45&lt;=TIME(8,0,0)), TIME(12,0,0),
 IF(AND(D45&gt;TIME(8,0,0), D45&lt;=TIME(13,59,0)), TIME(15,0,0),
 IF(AND(D45&gt;=TIME(14,0,0), D45&lt;=TIME(17,59,0)), TIME(21,0,0),
 IF(AND(D45&gt;=TIME(18,0,0), D45&lt;=TIME(21,59,0)), TIME(0,0,0),
 IF(AND(D45&gt;=TIME(22,0,0), D45&lt;=TIME(23,59,59)), TIME(7,0,0), ""))))))))</f>
        <v/>
      </c>
      <c r="F45" s="321" t="n"/>
      <c r="G45" s="320">
        <f>IF(AND(D45&gt;=TIME(6,0,0),D45&lt;=TIME(8,0,0)),E45,"")</f>
        <v/>
      </c>
      <c r="H45" s="319" t="n"/>
      <c r="I45" s="30">
        <f>ROUND(IF(OR(D45="",E45="",E45=0),0,IF(H45="",MOD(E45-D45,1)*24,MOD(H45-D45,1)*24)),2)</f>
        <v/>
      </c>
      <c r="J45" s="220" t="n"/>
      <c r="K45" s="274" t="n"/>
      <c r="L45" s="181" t="n"/>
      <c r="M45" s="275">
        <f>MAX(0,V45-W45)</f>
        <v/>
      </c>
      <c r="N45" s="322">
        <f>(IF(OR($C45="",$D45=""),0,
 IF(OR($A44="Holiday",$A45="Holiday"),
    IF(ISNUMBER(MATCH(TRIM($B45),{"Phagwah","Good Friday","Easter Monday","Labour Day","Christmas","Eid ul Azha","Romans-2","Globe-12","Neptune P1"},0)),0,$I45),
 IF(AND(NOT(OR($A44="Annual Leave",$A45="Annual Leave")),$A45="Off day"),$I45,
  MAX(0,$I45-$V45)
  ))))+W45</f>
        <v/>
      </c>
      <c r="O45" s="322">
        <f>IF(AND(OR($A44="Holiday",$A45="Holiday"),
        ISNUMBER(MATCH(TRIM($B45),{"Phagwah","Good Friday","Easter Monday","Labour Day","Christmas","Eid ul Azha","Romans-2","Globe-12","Neptune P1"},0))),
   $I45,0)</f>
        <v/>
      </c>
      <c r="P45" s="322">
        <f>IF(OR($O$7="Canteen",$O$7="Head Office"),0,IF($I45&lt;=0,0,IF(AND($I44&lt;=0,OR(TRIM($J45)="Hebrews",TRIM($J45)="Romans",TRIM($J45)="Romans-2",TRIM($J45)="Globe",TRIM($J45)="Globe-12",TRIM($J45)="Neptune P1")),1,0)))</f>
        <v/>
      </c>
      <c r="Q45" s="323" t="n"/>
      <c r="R45" s="322">
        <f>IF(OR($O$7="Canteen",$O$7="Head Office"),0,IF(
  AND(
    SUMIFS(I:I, C:C, C45) &gt;= 8,
    COUNTIFS(C$14:C45, C45)=1,
    OR(
      TEXT(D45,"hh:mm:ss")="07:00:00",
      TEXT(D45,"hh:mm:ss")="15:00:00",
      TEXT(D45,"hh:mm:ss")="23:00:00",
      TEXT(D46,"hh:mm:ss")="07:00:00",
      TEXT(D46,"hh:mm:ss")="15:00:00",
      TEXT(D46,"hh:mm:ss")="23:00:00"
    )
  ),
  1,
  0
))</f>
        <v/>
      </c>
      <c r="S45" s="322">
        <f>IF(OR($A44="Annual Leave",$A45="Annual Leave"),IF(AND($A44&lt;&gt;"Annual Leave",$A45="Annual Leave"),8,0),0)</f>
        <v/>
      </c>
      <c r="T45" s="116" t="n"/>
      <c r="U45" s="144">
        <f>MAX(0,40-Y45)</f>
        <v/>
      </c>
      <c r="V45" s="351">
        <f>IF(OR($C45="",$D45=""),0,
 IF(OR($A44="Holiday",$A45="Holiday"),0,
 IF(AND(NOT(OR($A44="Annual Leave",$A45="Annual Leave")),$A45="Off day"),0,
  IF($I44+$I45&gt;=8,IF($I44&gt;=8,0,8-$I44),$I45)
  )))</f>
        <v/>
      </c>
      <c r="W45" s="351">
        <f>MAX(0,V45-U45)</f>
        <v/>
      </c>
      <c r="X45" s="351">
        <f>IF(C45="","",C45-WEEKDAY(C45,1)+1)</f>
        <v/>
      </c>
      <c r="Y45" s="351">
        <f>SUMPRODUCT(($X$14:$X44=X45)*(($V$14:$V44)+($O$14:$O44)))+IF(X45=X14,$L$11,0)</f>
        <v/>
      </c>
      <c r="Z45" s="351" t="n"/>
      <c r="AA45" s="351" t="n"/>
      <c r="AB45" s="351" t="n"/>
      <c r="AC45" s="351" t="n"/>
      <c r="AD45" s="351" t="n"/>
      <c r="AE45" s="351" t="n"/>
      <c r="AF45" s="351" t="n"/>
    </row>
    <row r="46" ht="24" customHeight="1" s="348" thickBot="1">
      <c r="A46" s="154" t="inlineStr">
        <is>
          <t>On Day</t>
        </is>
      </c>
      <c r="B46" s="305" t="n"/>
      <c r="C46" s="90">
        <f>C45</f>
        <v/>
      </c>
      <c r="D46" s="80" t="n"/>
      <c r="E46" s="221">
        <f>IF(D46="", "",
 IF(D46=TIME(0,0,0), 0,
 IF(AND(D46&gt;=TIME(0,0,1), D46&lt;=TIME(2,0,0)), TIME(7,0,0),
 IF(AND(D46&gt;=TIME(6,0,0), D46&lt;=TIME(8,0,0)), TIME(12,0,0),
 IF(AND(D46&gt;TIME(8,0,0), D46&lt;=TIME(13,59,0)), TIME(15,0,0),
 IF(AND(D46&gt;=TIME(14,0,0), D46&lt;=TIME(17,59,0)), TIME(21,0,0),
 IF(AND(D46&gt;=TIME(18,0,0), D46&lt;=TIME(21,59,0)), TIME(0,0,0),
 IF(AND(D46&gt;=TIME(22,0,0), D46&lt;=TIME(23,59,59)), TIME(7,0,0), ""))))))))</f>
        <v/>
      </c>
      <c r="F46" s="156" t="n"/>
      <c r="G46" s="221">
        <f>IF(AND(D46&gt;=TIME(6,0,0),D46&lt;=TIME(8,0,0)),E46,"")</f>
        <v/>
      </c>
      <c r="H46" s="80" t="n"/>
      <c r="I46" s="30">
        <f>ROUND(IF(OR(D46="",E46="",E46=0),0,IF(H46="",MOD(E46-D46,1)*24,MOD(H46-D46,1)*24)),2)</f>
        <v/>
      </c>
      <c r="J46" s="158" t="n"/>
      <c r="K46" s="274" t="n"/>
      <c r="L46" s="189" t="n"/>
      <c r="M46" s="275">
        <f>MAX(0,V46-W46)</f>
        <v/>
      </c>
      <c r="N46" s="81">
        <f>(IF(OR($C46="",$D46=""),0,
 IF(OR($A46="Holiday",$A47="Holiday"),
    IF(ISNUMBER(MATCH(TRIM($B46),{"Phagwah","Good Friday","Easter Monday","Labour Day","Christmas","Eid ul Azha","Romans-2","Globe-12","Neptune P1"},0)),0,$I46),
 IF(AND(NOT(OR($A46="Annual Leave",$A47="Annual Leave")),$A46="Off day"),$I46,
  MAX(0,$I46-$V46)
  ))))+W46</f>
        <v/>
      </c>
      <c r="O46" s="81">
        <f>IF(AND(OR($A46="Holiday",$A47="Holiday"),
        ISNUMBER(MATCH(TRIM($B46),{"Phagwah","Good Friday","Easter Monday","Labour Day","Christmas","Eid ul Azha","Romans-2","Globe-12","Neptune P1"},0))),
   $I46,0)</f>
        <v/>
      </c>
      <c r="P46" s="81">
        <f>IF(OR($O$7="Canteen",$O$7="Head Office"),0,IF($I46&lt;=0,0,IF(OR(OR(TRIM($J46)="Hebrews",TRIM($J46)="Romans",TRIM($J46)="Romans-2",TRIM($J46)="Globe",TRIM($J46)="Globe-12",TRIM($J46)="Neptune P1"),AND($I47&gt;0,OR(TRIM($J47)="Hebrews",TRIM($J47)="Romans",TRIM($J47)="Romans-2",TRIM($J47)="Globe",TRIM($J47)="Globe-12",TRIM($J47)="Neptune P1"))),1,0)))</f>
        <v/>
      </c>
      <c r="Q46" s="82" t="n"/>
      <c r="R46" s="81">
        <f>IF(OR($O$7="Canteen",$O$7="Head Office"),0,IF(
  AND(
    SUMIFS(I:I, C:C, C46) &gt;= 8,
    COUNTIFS(C$14:C46, C46)=1,
    OR(
      TEXT(D46,"hh:mm:ss")="07:00:00",
      TEXT(D46,"hh:mm:ss")="15:00:00",
      TEXT(D46,"hh:mm:ss")="23:00:00",
      TEXT(D51,"hh:mm:ss")="07:00:00",
      TEXT(D51,"hh:mm:ss")="15:00:00",
      TEXT(D51,"hh:mm:ss")="23:00:00"
    )
  ),
  1,
  0
))</f>
        <v/>
      </c>
      <c r="S46" s="81">
        <f>IF(OR($A46="Annual Leave",$A47="Annual Leave"),IF($A46="Annual Leave",8,0),0)</f>
        <v/>
      </c>
      <c r="T46" s="117" t="n"/>
      <c r="U46" s="144">
        <f>MAX(0,40-Y46)</f>
        <v/>
      </c>
      <c r="V46" s="351">
        <f>IF(OR($C46="",$D46=""),0,
 IF(OR($A46="Holiday",$A47="Holiday"),0,
 IF(AND(NOT(OR($A46="Annual Leave",$A47="Annual Leave")),$A46="Off day"),0,
  IF($I46+$I47&gt;=8,IF($I46&gt;=8,8,$I46),$I46)
  )))</f>
        <v/>
      </c>
      <c r="W46" s="351">
        <f>MAX(0,V46-U46)</f>
        <v/>
      </c>
      <c r="X46" s="351">
        <f>IF(C46="","",C46-WEEKDAY(C46,1)+1)</f>
        <v/>
      </c>
      <c r="Y46" s="351">
        <f>SUMPRODUCT(($X$14:$X45=X46)*(($V$14:$V45)+($O$14:$O45)))+IF(X46=X14,$L$11,0)</f>
        <v/>
      </c>
      <c r="Z46" s="351" t="n"/>
      <c r="AA46" s="351" t="n"/>
      <c r="AB46" s="351" t="n"/>
      <c r="AC46" s="351" t="n"/>
      <c r="AD46" s="351" t="n"/>
      <c r="AE46" s="351" t="n"/>
      <c r="AF46" s="351" t="n"/>
    </row>
    <row r="47" ht="24" customHeight="1" s="348" thickBot="1">
      <c r="A47" s="184" t="inlineStr">
        <is>
          <t>On Day</t>
        </is>
      </c>
      <c r="B47" s="222" t="n"/>
      <c r="C47" s="118">
        <f>C45+1</f>
        <v/>
      </c>
      <c r="D47" s="83" t="n"/>
      <c r="E47" s="223">
        <f>IF(D47="", "",
 IF(D47=TIME(0,0,0), 0,
 IF(AND(D47&gt;=TIME(0,0,1), D47&lt;=TIME(2,0,0)), TIME(7,0,0),
 IF(AND(D47&gt;=TIME(6,0,0), D47&lt;=TIME(8,0,0)), TIME(12,0,0),
 IF(AND(D47&gt;TIME(8,0,0), D47&lt;=TIME(13,59,0)), TIME(15,0,0),
 IF(AND(D47&gt;=TIME(14,0,0), D47&lt;=TIME(17,59,0)), TIME(21,0,0),
 IF(AND(D47&gt;=TIME(18,0,0), D47&lt;=TIME(21,59,0)), TIME(0,0,0),
 IF(AND(D47&gt;=TIME(22,0,0), D47&lt;=TIME(23,59,59)), TIME(7,0,0), ""))))))))</f>
        <v/>
      </c>
      <c r="F47" s="224" t="n"/>
      <c r="G47" s="223">
        <f>IF(AND(D47&gt;=TIME(6,0,0),D47&lt;=TIME(8,0,0)),E47,"")</f>
        <v/>
      </c>
      <c r="H47" s="83" t="n"/>
      <c r="I47" s="23">
        <f>ROUND(IF(OR(D47="",E47="",E47=0),0,IF(H47="",MOD(E47-D47,1)*24,MOD(H47-D47,1)*24)),2)</f>
        <v/>
      </c>
      <c r="J47" s="225" t="n"/>
      <c r="K47" s="297" t="n"/>
      <c r="L47" s="181" t="n"/>
      <c r="M47" s="298">
        <f>MAX(0,V47-W47)</f>
        <v/>
      </c>
      <c r="N47" s="84">
        <f>(IF(OR($C47="",$D47=""),0,
 IF(OR($A46="Holiday",$A47="Holiday"),
    IF(ISNUMBER(MATCH(TRIM($B47),{"Phagwah","Good Friday","Easter Monday","Labour Day","Christmas","Eid ul Azha","Romans-2","Globe-12","Neptune P1"},0)),0,$I47),
 IF(AND(NOT(OR($A46="Annual Leave",$A47="Annual Leave")),$A47="Off day"),$I47,
  MAX(0,$I47-$V47)
  ))))+W47</f>
        <v/>
      </c>
      <c r="O47" s="84">
        <f>IF(AND(OR($A46="Holiday",$A47="Holiday"),
        ISNUMBER(MATCH(TRIM($B47),{"Phagwah","Good Friday","Easter Monday","Labour Day","Christmas","Eid ul Azha","Romans-2","Globe-12","Neptune P1"},0))),
   $I47,0)</f>
        <v/>
      </c>
      <c r="P47" s="84">
        <f>IF(OR($O$7="Canteen",$O$7="Head Office"),0,IF($I47&lt;=0,0,IF(AND($I46&lt;=0,OR(TRIM($J47)="Hebrews",TRIM($J47)="Romans",TRIM($J47)="Romans-2",TRIM($J47)="Globe",TRIM($J47)="Globe-12",TRIM($J47)="Neptune P1")),1,0)))</f>
        <v/>
      </c>
      <c r="Q47" s="85" t="n"/>
      <c r="R47" s="84">
        <f>IF(OR($O$7="Canteen",$O$7="Head Office"),0,IF(
  AND(
    SUMIFS(I:I, C:C, C47) &gt;= 8,
    COUNTIFS(C$14:C47, C47)=1,
    OR(
      TEXT(D47,"hh:mm:ss")="07:00:00",
      TEXT(D47,"hh:mm:ss")="15:00:00",
      TEXT(D47,"hh:mm:ss")="23:00:00",
      TEXT(D48,"hh:mm:ss")="07:00:00",
      TEXT(D48,"hh:mm:ss")="15:00:00",
      TEXT(D48,"hh:mm:ss")="23:00:00"
    )
  ),
  1,
  0
))</f>
        <v/>
      </c>
      <c r="S47" s="84">
        <f>IF(OR($A46="Annual Leave",$A47="Annual Leave"),IF(AND($A46&lt;&gt;"Annual Leave",$A47="Annual Leave"),8,0),0)</f>
        <v/>
      </c>
      <c r="T47" s="86" t="n"/>
      <c r="U47" s="144">
        <f>MAX(0,40-Y47)</f>
        <v/>
      </c>
      <c r="V47" s="351">
        <f>IF(OR($C47="",$D47=""),0,
 IF(OR($A46="Holiday",$A47="Holiday"),0,
 IF(AND(NOT(OR($A46="Annual Leave",$A47="Annual Leave")),$A47="Off day"),0,
  IF($I46+$I47&gt;=8,IF($I46&gt;=8,0,8-$I46),$I47)
  )))</f>
        <v/>
      </c>
      <c r="W47" s="351">
        <f>MAX(0,V47-U47)</f>
        <v/>
      </c>
      <c r="X47" s="351">
        <f>IF(C47="","",C47-WEEKDAY(C47,1)+1)</f>
        <v/>
      </c>
      <c r="Y47" s="351">
        <f>SUMPRODUCT(($X$14:$X46=X47)*(($V$14:$V46)+($O$14:$O46)))+IF(X47=X14,$L$11,0)</f>
        <v/>
      </c>
      <c r="Z47" s="351" t="n"/>
      <c r="AA47" s="351" t="n"/>
      <c r="AB47" s="351" t="n"/>
      <c r="AC47" s="351" t="n"/>
      <c r="AD47" s="351" t="n"/>
      <c r="AE47" s="351" t="n"/>
      <c r="AF47" s="351" t="n"/>
    </row>
    <row r="48" ht="24" customHeight="1" s="348" thickBot="1">
      <c r="A48" s="226" t="inlineStr">
        <is>
          <t>On Day</t>
        </is>
      </c>
      <c r="B48" s="299" t="n"/>
      <c r="C48" s="119">
        <f>C47</f>
        <v/>
      </c>
      <c r="D48" s="24" t="n"/>
      <c r="E48" s="227">
        <f>IF(D48="", "",
 IF(D48=TIME(0,0,0), 0,
 IF(AND(D48&gt;=TIME(0,0,1), D48&lt;=TIME(2,0,0)), TIME(7,0,0),
 IF(AND(D48&gt;=TIME(6,0,0), D48&lt;=TIME(8,0,0)), TIME(12,0,0),
 IF(AND(D48&gt;TIME(8,0,0), D48&lt;=TIME(13,59,0)), TIME(15,0,0),
 IF(AND(D48&gt;=TIME(14,0,0), D48&lt;=TIME(17,59,0)), TIME(21,0,0),
 IF(AND(D48&gt;=TIME(18,0,0), D48&lt;=TIME(21,59,0)), TIME(0,0,0),
 IF(AND(D48&gt;=TIME(22,0,0), D48&lt;=TIME(23,59,59)), TIME(7,0,0), ""))))))))</f>
        <v/>
      </c>
      <c r="F48" s="228" t="n"/>
      <c r="G48" s="227">
        <f>IF(AND(D48&gt;=TIME(6,0,0),D48&lt;=TIME(8,0,0)),E48,"")</f>
        <v/>
      </c>
      <c r="H48" s="300" t="n"/>
      <c r="I48" s="87">
        <f>ROUND(IF(OR(D48="",E48="",E48=0),0,IF(H48="",MOD(E48-D48,1)*24,MOD(H48-D48,1)*24)),2)</f>
        <v/>
      </c>
      <c r="J48" s="190" t="n"/>
      <c r="K48" s="297" t="n"/>
      <c r="L48" s="183" t="n"/>
      <c r="M48" s="324">
        <f>MAX(0,V48-W48)</f>
        <v/>
      </c>
      <c r="N48" s="302">
        <f>(IF(OR($C48="",$D48=""),0,
 IF(OR($A48="Holiday",$A49="Holiday"),
    IF(ISNUMBER(MATCH(TRIM($B48),{"Phagwah","Good Friday","Easter Monday","Labour Day","Christmas","Eid ul Azha","Romans-2","Globe-12","Neptune P1"},0)),0,$I48),
 IF(AND(NOT(OR($A48="Annual Leave",$A49="Annual Leave")),$A48="Off day"),$I48,
  MAX(0,$I48-$V48)
  ))))+W48</f>
        <v/>
      </c>
      <c r="O48" s="303" t="n"/>
      <c r="P48" s="229">
        <f>IF(OR($O$7="Canteen",$O$7="Head Office"),0,IF($I48&lt;=0,0,IF(OR(OR(TRIM($J48)="Hebrews",TRIM($J48)="Romans",TRIM($J48)="Romans-2",TRIM($J48)="Globe",TRIM($J48)="Globe-12",TRIM($J48)="Neptune P1"),AND($I49&gt;0,OR(TRIM($J49)="Hebrews",TRIM($J49)="Romans",TRIM($J49)="Romans-2",TRIM($J49)="Globe",TRIM($J49)="Globe-12",TRIM($J49)="Neptune P1"))),1,0)))</f>
        <v/>
      </c>
      <c r="Q48" s="303" t="n"/>
      <c r="R48" s="302">
        <f>IF(OR($O$7="Canteen",$O$7="Head Office"),0,IF(
  AND(
    SUMIFS(I:I, C:C, C48) &gt;= 8,
    COUNTIFS(C$14:C48, C48)=1,
    OR(
      TEXT(D48,"hh:mm:ss")="07:00:00",
      TEXT(D48,"hh:mm:ss")="15:00:00",
      TEXT(D48,"hh:mm:ss")="23:00:00",
      TEXT(D53,"hh:mm:ss")="07:00:00",
      TEXT(D53,"hh:mm:ss")="15:00:00",
      TEXT(D53,"hh:mm:ss")="23:00:00"
    )
  ),
  1,
  0
))</f>
        <v/>
      </c>
      <c r="S48" s="303" t="n"/>
      <c r="T48" s="304" t="n"/>
      <c r="U48" s="144">
        <f>MAX(0,40-Y48)</f>
        <v/>
      </c>
      <c r="V48" s="351">
        <f>IF(OR($C48="",$D48=""),0,
 IF(OR($A48="Holiday",$A49="Holiday"),0,
 IF(AND(NOT(OR($A48="Annual Leave",$A49="Annual Leave")),$A48="Off day"),0,
  IF($I48+$I49&gt;=8,IF($I48&gt;=8,8,$I48),$I48)
  )))</f>
        <v/>
      </c>
      <c r="W48" s="351">
        <f>MAX(0,V48-U48)</f>
        <v/>
      </c>
      <c r="X48" s="351">
        <f>IF(C48="","",C48-WEEKDAY(C48,1)+1)</f>
        <v/>
      </c>
      <c r="Y48" s="351">
        <f>SUMPRODUCT(($X$14:$X47=X48)*(($V$14:$V47)+($O$14:$O47)))+IF(X48=X14,$L$11,0)</f>
        <v/>
      </c>
      <c r="Z48" s="351" t="n"/>
      <c r="AA48" s="351" t="n"/>
      <c r="AB48" s="351" t="n"/>
      <c r="AC48" s="351" t="n"/>
      <c r="AD48" s="351" t="n"/>
      <c r="AE48" s="351" t="n"/>
      <c r="AF48" s="351" t="n"/>
    </row>
    <row r="49" ht="24" customHeight="1" s="348" thickBot="1">
      <c r="A49" s="230" t="n"/>
      <c r="B49" s="355" t="n"/>
      <c r="C49" s="231" t="n"/>
      <c r="D49" s="232" t="n"/>
      <c r="E49" s="232" t="n"/>
      <c r="F49" s="232" t="n"/>
      <c r="G49" s="232" t="n"/>
      <c r="H49" s="233" t="inlineStr">
        <is>
          <t>Total Hrs:</t>
        </is>
      </c>
      <c r="I49" s="122">
        <f>SUM(I14:I48)</f>
        <v/>
      </c>
      <c r="J49" s="234" t="n"/>
      <c r="K49" s="234" t="n"/>
      <c r="L49" s="235" t="n"/>
      <c r="M49" s="120">
        <f>SUM(M14:M48)</f>
        <v/>
      </c>
      <c r="N49" s="120">
        <f>SUM(N14:N48)</f>
        <v/>
      </c>
      <c r="O49" s="120">
        <f>SUM(O14:O48)</f>
        <v/>
      </c>
      <c r="P49" s="120">
        <f>SUM(P14:P48)</f>
        <v/>
      </c>
      <c r="Q49" s="120">
        <f>IF($O$6&lt;&gt;"Armed",0,LOOKUP($Q$50,{0,1,2,3,4,5,6,7,8,9,10,11,12,13,14},{0,384,769,1153,1153,1538,1923,2307,2692,3076,3461,3846,4239,4615,5000}))</f>
        <v/>
      </c>
      <c r="R49" s="120">
        <f>SUM(R14:R48)</f>
        <v/>
      </c>
      <c r="S49" s="120">
        <f>SUM(S14:S48)</f>
        <v/>
      </c>
      <c r="T49" s="121">
        <f>SUM(T30:T43)</f>
        <v/>
      </c>
      <c r="U49" s="144">
        <f>MIN(U48,0)</f>
        <v/>
      </c>
      <c r="V49" s="351">
        <f>SUM(V14:V48)</f>
        <v/>
      </c>
      <c r="W49" s="351">
        <f>SUM(W14:W48)</f>
        <v/>
      </c>
      <c r="X49" s="351" t="n"/>
      <c r="Y49" s="351" t="n"/>
      <c r="Z49" s="351" t="n"/>
      <c r="AA49" s="351" t="n"/>
      <c r="AB49" s="351" t="n"/>
      <c r="AC49" s="351" t="n"/>
      <c r="AD49" s="351" t="n"/>
      <c r="AE49" s="351" t="n"/>
      <c r="AF49" s="351" t="n"/>
    </row>
    <row r="50" ht="24" customHeight="1" s="348">
      <c r="A50" s="351" t="n"/>
      <c r="B50" s="351" t="n"/>
      <c r="C50" s="6" t="n"/>
      <c r="D50" s="6" t="n"/>
      <c r="E50" s="6" t="n"/>
      <c r="F50" s="6" t="n"/>
      <c r="G50" s="6" t="n"/>
      <c r="H50" s="336" t="n"/>
      <c r="I50" s="351" t="n"/>
      <c r="J50" s="336" t="n"/>
      <c r="K50" s="336" t="n"/>
      <c r="L50" s="336" t="n"/>
      <c r="M50" s="28" t="n"/>
      <c r="N50" s="28" t="n"/>
      <c r="O50" s="28" t="n"/>
      <c r="P50" s="241" t="inlineStr">
        <is>
          <t>Days Worked</t>
        </is>
      </c>
      <c r="Q50" s="29">
        <f>SUM(--(SUM(I14:I15)&gt;0),--(SUM(I16:I17)&gt;0),--(SUM(I18:I19)&gt;0),--(SUM(I20:I21)&gt;0),--(SUM(I22:I23)&gt;0),--(SUM(I24:I25)&gt;0),--(SUM(I26:I27)&gt;0),--(SUM(I30:I31)&gt;0),--(SUM(I32:I33)&gt;0),--(SUM(I34:I35)&gt;0),--(SUM(I36:I37)&gt;0),--(SUM(I38:I39)&gt;0),--(SUM(I40:I41)&gt;0),--(SUM(I42:I43)&gt;0),--(SUM(I45:I46)&gt;0),--(SUM(I47:I48)&gt;0))</f>
        <v/>
      </c>
      <c r="R50" s="28" t="n"/>
      <c r="S50" s="28" t="n"/>
      <c r="T50" s="28" t="n"/>
      <c r="U50" s="144" t="n"/>
      <c r="V50" s="351" t="n"/>
      <c r="W50" s="351" t="n"/>
      <c r="X50" s="351" t="n"/>
      <c r="Y50" s="351" t="n"/>
      <c r="Z50" s="351" t="n"/>
      <c r="AA50" s="351" t="n"/>
      <c r="AB50" s="351" t="n"/>
      <c r="AC50" s="351" t="n"/>
      <c r="AD50" s="351" t="n"/>
      <c r="AE50" s="351" t="n"/>
      <c r="AF50" s="351" t="n"/>
    </row>
    <row r="51" ht="24" customHeight="1" s="348">
      <c r="A51" s="351" t="n"/>
      <c r="B51" s="351" t="n"/>
      <c r="C51" s="345" t="n"/>
      <c r="D51" s="362" t="n"/>
      <c r="E51" s="362" t="n"/>
      <c r="F51" s="334" t="n"/>
      <c r="G51" s="362" t="n"/>
      <c r="H51" s="336" t="n"/>
      <c r="I51" s="351" t="n"/>
      <c r="J51" s="336" t="n"/>
      <c r="K51" s="336" t="n"/>
      <c r="L51" s="336" t="n"/>
      <c r="M51" s="236" t="n"/>
      <c r="N51" s="236" t="n"/>
      <c r="O51" s="236" t="n"/>
      <c r="P51" s="236" t="n"/>
      <c r="Q51" s="236" t="n"/>
      <c r="R51" s="236" t="n"/>
      <c r="S51" s="236" t="n"/>
      <c r="T51" s="236" t="n"/>
      <c r="U51" s="144" t="n"/>
      <c r="V51" s="351" t="n"/>
      <c r="W51" s="351" t="n"/>
      <c r="X51" s="351" t="n"/>
      <c r="Y51" s="351" t="n"/>
      <c r="Z51" s="351" t="n"/>
      <c r="AA51" s="351" t="n"/>
      <c r="AB51" s="351" t="n"/>
      <c r="AC51" s="351" t="n"/>
      <c r="AD51" s="351" t="n"/>
      <c r="AE51" s="351" t="n"/>
      <c r="AF51" s="351" t="n"/>
    </row>
    <row r="52">
      <c r="A52" s="351" t="n"/>
      <c r="B52" s="351" t="n"/>
      <c r="C52" s="329" t="inlineStr">
        <is>
          <t>Supervisor Signature</t>
        </is>
      </c>
      <c r="D52" s="363" t="n"/>
      <c r="E52" s="363" t="n"/>
      <c r="F52" s="329" t="inlineStr">
        <is>
          <t>Date</t>
        </is>
      </c>
      <c r="G52" s="363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351" t="n"/>
      <c r="V52" s="351" t="n"/>
      <c r="W52" s="351" t="n"/>
      <c r="X52" s="351" t="n"/>
      <c r="Y52" s="351" t="n"/>
      <c r="Z52" s="351" t="n"/>
      <c r="AA52" s="351" t="n"/>
      <c r="AB52" s="351" t="n"/>
      <c r="AC52" s="351" t="n"/>
      <c r="AD52" s="351" t="n"/>
      <c r="AE52" s="351" t="n"/>
      <c r="AF52" s="351" t="n"/>
    </row>
    <row r="53" ht="26.25" customHeight="1" s="348">
      <c r="A53" s="351" t="n"/>
      <c r="B53" s="351" t="n"/>
      <c r="C53" s="345" t="n"/>
      <c r="D53" s="362" t="n"/>
      <c r="E53" s="362" t="n"/>
      <c r="F53" s="331" t="n"/>
      <c r="G53" s="362" t="n"/>
      <c r="H53" s="6" t="n"/>
      <c r="I53" s="6" t="n"/>
      <c r="J53" s="6" t="n"/>
      <c r="K53" s="6" t="n"/>
      <c r="L53" s="6" t="n"/>
      <c r="M53" s="6" t="n"/>
      <c r="N53" s="237" t="n"/>
      <c r="O53" s="238" t="n"/>
      <c r="P53" s="346" t="n"/>
      <c r="Q53" s="351" t="n"/>
      <c r="R53" s="351" t="n"/>
      <c r="S53" s="351" t="n"/>
      <c r="T53" s="351" t="n"/>
      <c r="U53" s="351" t="n"/>
      <c r="V53" s="351" t="n"/>
      <c r="W53" s="351" t="n"/>
      <c r="X53" s="351" t="n"/>
      <c r="Y53" s="351" t="n"/>
      <c r="Z53" s="351" t="n"/>
      <c r="AA53" s="351" t="n"/>
      <c r="AB53" s="351" t="n"/>
      <c r="AC53" s="351" t="n"/>
      <c r="AD53" s="351" t="n"/>
      <c r="AE53" s="351" t="n"/>
      <c r="AF53" s="351" t="n"/>
    </row>
    <row r="54">
      <c r="A54" s="351" t="n"/>
      <c r="B54" s="351" t="n"/>
      <c r="C54" s="329" t="inlineStr">
        <is>
          <t>Manager Signature</t>
        </is>
      </c>
      <c r="D54" s="363" t="n"/>
      <c r="E54" s="363" t="n"/>
      <c r="F54" s="329" t="inlineStr">
        <is>
          <t>Date</t>
        </is>
      </c>
      <c r="G54" s="363" t="n"/>
      <c r="H54" s="6" t="n"/>
      <c r="I54" s="239" t="inlineStr">
        <is>
          <t>{42}</t>
        </is>
      </c>
      <c r="J54" s="239" t="n"/>
      <c r="K54" s="239" t="n"/>
      <c r="L54" s="239" t="n"/>
      <c r="M54" s="6" t="n"/>
      <c r="N54" s="6" t="n"/>
      <c r="O54" s="6" t="n"/>
      <c r="P54" s="6" t="n"/>
      <c r="Q54" s="6" t="n"/>
      <c r="R54" s="6" t="n"/>
      <c r="S54" s="6" t="n"/>
      <c r="T54" s="6" t="n"/>
      <c r="U54" s="351" t="n"/>
      <c r="V54" s="351" t="n"/>
      <c r="W54" s="351" t="n"/>
      <c r="X54" s="351" t="n"/>
      <c r="Y54" s="351" t="n"/>
      <c r="Z54" s="351" t="n"/>
      <c r="AA54" s="351" t="n"/>
      <c r="AB54" s="351" t="n"/>
      <c r="AC54" s="351" t="n"/>
      <c r="AD54" s="351" t="n"/>
      <c r="AE54" s="351" t="n"/>
      <c r="AF54" s="351" t="n"/>
    </row>
    <row r="55">
      <c r="A55" s="351" t="n"/>
      <c r="B55" s="351" t="n"/>
      <c r="C55" s="240" t="n"/>
      <c r="D55" s="240" t="n"/>
      <c r="E55" s="240" t="n"/>
      <c r="F55" s="240" t="n"/>
      <c r="G55" s="240" t="n"/>
      <c r="H55" s="240" t="n"/>
      <c r="I55" s="240" t="n"/>
      <c r="J55" s="240" t="n"/>
      <c r="K55" s="240" t="n"/>
      <c r="L55" s="240" t="n"/>
      <c r="M55" s="240" t="n"/>
      <c r="N55" s="240" t="n"/>
      <c r="O55" s="240" t="n"/>
      <c r="P55" s="240" t="n"/>
      <c r="Q55" s="240" t="n"/>
      <c r="R55" s="240" t="n"/>
      <c r="S55" s="240" t="n"/>
      <c r="T55" s="240" t="n"/>
      <c r="U55" s="351" t="n"/>
      <c r="V55" s="351" t="n"/>
      <c r="W55" s="351" t="n"/>
      <c r="X55" s="351" t="n"/>
      <c r="Y55" s="351" t="n"/>
      <c r="Z55" s="351" t="n"/>
      <c r="AA55" s="351" t="n"/>
      <c r="AB55" s="351" t="n"/>
      <c r="AC55" s="351" t="n"/>
      <c r="AD55" s="351" t="n"/>
      <c r="AE55" s="351" t="n"/>
      <c r="AF55" s="35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45"/>
  <mergeCells count="33">
    <mergeCell ref="C54:E54"/>
    <mergeCell ref="V2:W2"/>
    <mergeCell ref="C8:F8"/>
    <mergeCell ref="F54:G54"/>
    <mergeCell ref="H10:I10"/>
    <mergeCell ref="C7:F7"/>
    <mergeCell ref="K5:L5"/>
    <mergeCell ref="M5:N5"/>
    <mergeCell ref="H50:I50"/>
    <mergeCell ref="C51:E51"/>
    <mergeCell ref="A1:T1"/>
    <mergeCell ref="C52:E52"/>
    <mergeCell ref="V3:AB3"/>
    <mergeCell ref="F51:G51"/>
    <mergeCell ref="M10:N10"/>
    <mergeCell ref="H51:I51"/>
    <mergeCell ref="C6:F6"/>
    <mergeCell ref="C5:F5"/>
    <mergeCell ref="M7:N7"/>
    <mergeCell ref="M6:N6"/>
    <mergeCell ref="C53:E53"/>
    <mergeCell ref="H7:I7"/>
    <mergeCell ref="H28:I28"/>
    <mergeCell ref="C10:F10"/>
    <mergeCell ref="M8:N8"/>
    <mergeCell ref="F52:G52"/>
    <mergeCell ref="P53:T53"/>
    <mergeCell ref="AA2:AB2"/>
    <mergeCell ref="K10:L10"/>
    <mergeCell ref="H5:I5"/>
    <mergeCell ref="K4:L4"/>
    <mergeCell ref="M4:N4"/>
    <mergeCell ref="F53:G53"/>
  </mergeCells>
  <dataValidations count="5">
    <dataValidation sqref="A14:A48" showDropDown="0" showInputMessage="0" showErrorMessage="0" allowBlank="1" type="list">
      <formula1>"On Day,Off Day,Sick,Absent,Holiday,Annual Leave"</formula1>
    </dataValidation>
    <dataValidation sqref="B14:B48" showDropDown="0" showInputMessage="0" showErrorMessage="0" allowBlank="1" type="list">
      <formula1>"Holiday Double,Phagwah,Good Friday,Easter Monday,Labour Day,Christmas,Eid ul Azha"</formula1>
    </dataValidation>
    <dataValidation sqref="J14:J48" showDropDown="0" showInputMessage="0" showErrorMessage="0" allowBlank="1" type="list">
      <formula1>_xlfn._LONGTEXT("Unico,Unico-2,Unico-42,Unico-44,Unico-46,Unico-47,Unico-48,Unico-49,Globe,Globe-12,Hebrews,Romans-2,Beacon,Numbers,Zebra-24,Sunrise,Sunrise-1,Sunflower 6,Sunset 12,Ripple,Neptune P1,Neptune P2,Neptune P3,Neptune P4,Neptune P5,Neptune P6,Neptune P7,Rainbow"," 1,Rainbow 2,Citadel,Sunset 11,Autumn,Autumn-2,Miracle,Miracle 1,Canteen,Guard Hut")</formula1>
    </dataValidation>
    <dataValidation sqref="O7" showDropDown="0" showInputMessage="0" showErrorMessage="0" allowBlank="1" type="list">
      <formula1>"Caricom,EU,UN,DMC,ARU,Head Office,Canteen"</formula1>
    </dataValidation>
    <dataValidation sqref="O6" showDropDown="0" showInputMessage="0" showErrorMessage="0" allowBlank="1" type="list">
      <formula1>"Unarmed,Armed"</formula1>
    </dataValidation>
  </dataValidations>
  <printOptions horizontalCentered="1"/>
  <pageMargins left="0.5" right="0.5" top="0.5" bottom="1" header="0.5" footer="0.5"/>
  <pageSetup orientation="portrait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AL55"/>
  <sheetViews>
    <sheetView topLeftCell="A40" workbookViewId="0">
      <selection activeCell="I52" sqref="I52"/>
    </sheetView>
  </sheetViews>
  <sheetFormatPr baseColWidth="8" defaultRowHeight="13.5"/>
  <cols>
    <col width="12.28515625" customWidth="1" style="348" min="1" max="1"/>
    <col width="15.140625" customWidth="1" style="348" min="2" max="2"/>
    <col width="12.42578125" customWidth="1" style="348" min="3" max="3"/>
    <col width="9.28515625" customWidth="1" style="348" min="4" max="4"/>
    <col hidden="1" width="9.28515625" customWidth="1" style="348" min="5" max="5"/>
    <col hidden="1" width="2" customWidth="1" style="348" min="6" max="6"/>
    <col hidden="1" width="12.5703125" customWidth="1" style="348" min="7" max="7"/>
    <col width="9.28515625" customWidth="1" style="348" min="8" max="8"/>
    <col width="6.5703125" customWidth="1" style="348" min="9" max="9"/>
    <col width="10.140625" customWidth="1" style="348" min="10" max="10"/>
    <col width="15.28515625" customWidth="1" style="348" min="11" max="11"/>
    <col width="10.5703125" customWidth="1" style="348" min="12" max="12"/>
    <col width="11" customWidth="1" style="348" min="13" max="13"/>
    <col width="9.85546875" customWidth="1" style="348" min="14" max="14"/>
    <col width="11.140625" customWidth="1" style="348" min="15" max="15"/>
    <col width="9.85546875" customWidth="1" style="348" min="16" max="16"/>
    <col width="10.28515625" customWidth="1" style="348" min="17" max="17"/>
    <col width="8.85546875" customWidth="1" style="348" min="18" max="19"/>
    <col width="45.28515625" customWidth="1" style="348" min="20" max="20"/>
    <col width="9.140625" customWidth="1" style="348" min="21" max="21"/>
    <col width="3.140625" customWidth="1" style="348" min="22" max="29"/>
    <col width="10.28515625" customWidth="1" style="348" min="30" max="30"/>
  </cols>
  <sheetData>
    <row r="1" ht="32.25" customFormat="1" customHeight="1" s="1" thickBot="1">
      <c r="A1" s="332" t="n"/>
      <c r="B1" s="354" t="n"/>
      <c r="C1" s="354" t="n"/>
      <c r="D1" s="354" t="n"/>
      <c r="E1" s="354" t="n"/>
      <c r="F1" s="354" t="n"/>
      <c r="G1" s="354" t="n"/>
      <c r="H1" s="354" t="n"/>
      <c r="I1" s="354" t="n"/>
      <c r="J1" s="354" t="n"/>
      <c r="K1" s="354" t="n"/>
      <c r="L1" s="354" t="n"/>
      <c r="M1" s="354" t="n"/>
      <c r="N1" s="354" t="n"/>
      <c r="O1" s="354" t="n"/>
      <c r="P1" s="354" t="n"/>
      <c r="Q1" s="354" t="n"/>
      <c r="R1" s="354" t="n"/>
      <c r="S1" s="354" t="n"/>
      <c r="T1" s="355" t="n"/>
      <c r="U1" s="351" t="n"/>
      <c r="V1" s="351" t="n"/>
      <c r="W1" s="351" t="n"/>
      <c r="X1" s="351" t="n"/>
      <c r="Y1" s="351" t="n"/>
      <c r="Z1" s="351" t="n"/>
      <c r="AA1" s="351" t="n"/>
      <c r="AB1" s="351" t="n"/>
      <c r="AC1" s="351" t="n"/>
      <c r="AD1" s="126" t="n"/>
      <c r="AE1" s="351" t="n"/>
      <c r="AF1" s="351" t="n"/>
    </row>
    <row r="2" ht="15" customFormat="1" customHeight="1" s="1">
      <c r="A2" s="351" t="n"/>
      <c r="B2" s="351" t="n"/>
      <c r="C2" s="127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128" t="n"/>
      <c r="U2" s="351" t="n"/>
      <c r="V2" s="343" t="n">
        <v>2025</v>
      </c>
      <c r="W2" s="356" t="n"/>
      <c r="X2" s="351" t="n"/>
      <c r="Y2" s="351" t="n"/>
      <c r="Z2" s="129" t="inlineStr">
        <is>
          <t>Month:</t>
        </is>
      </c>
      <c r="AA2" s="343" t="n">
        <v>3</v>
      </c>
      <c r="AB2" s="356" t="n"/>
      <c r="AC2" s="351" t="n"/>
      <c r="AD2" s="351" t="n"/>
      <c r="AE2" s="351" t="n"/>
      <c r="AF2" s="351" t="n"/>
    </row>
    <row r="3" ht="15.6" customHeight="1" s="348" thickBot="1">
      <c r="A3" s="351" t="n"/>
      <c r="B3" s="351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351" t="n"/>
      <c r="V3" s="333">
        <f>DATE(V2,AA2,1)</f>
        <v/>
      </c>
      <c r="W3" s="357" t="n"/>
      <c r="X3" s="357" t="n"/>
      <c r="Y3" s="357" t="n"/>
      <c r="Z3" s="357" t="n"/>
      <c r="AA3" s="357" t="n"/>
      <c r="AB3" s="358" t="n"/>
      <c r="AC3" s="351" t="n"/>
      <c r="AD3" s="351" t="n"/>
      <c r="AE3" s="351" t="n"/>
      <c r="AF3" s="249" t="n"/>
    </row>
    <row r="4" ht="21" customHeight="1" s="348" thickBot="1">
      <c r="A4" s="351" t="n"/>
      <c r="B4" s="351" t="n"/>
      <c r="C4" s="25" t="inlineStr">
        <is>
          <t>Federal Manangement Systems</t>
        </is>
      </c>
      <c r="D4" s="25" t="n"/>
      <c r="E4" s="25" t="n"/>
      <c r="F4" s="25" t="n"/>
      <c r="G4" s="25" t="n"/>
      <c r="H4" s="6" t="n"/>
      <c r="I4" s="6" t="n"/>
      <c r="J4" s="6" t="n"/>
      <c r="K4" s="330" t="inlineStr">
        <is>
          <t>Employee Number:</t>
        </is>
      </c>
      <c r="L4" s="351" t="n"/>
      <c r="M4" s="342" t="inlineStr">
        <is>
          <t>5482</t>
        </is>
      </c>
      <c r="N4" s="355" t="n"/>
      <c r="O4" s="6" t="n"/>
      <c r="P4" s="6" t="n"/>
      <c r="Q4" s="6" t="n"/>
      <c r="R4" s="6" t="n"/>
      <c r="S4" s="6" t="n"/>
      <c r="T4" s="6" t="n"/>
      <c r="U4" s="351" t="n"/>
      <c r="V4" s="130" t="inlineStr">
        <is>
          <t>Su</t>
        </is>
      </c>
      <c r="W4" s="131" t="inlineStr">
        <is>
          <t>M</t>
        </is>
      </c>
      <c r="X4" s="131" t="inlineStr">
        <is>
          <t>Tu</t>
        </is>
      </c>
      <c r="Y4" s="131" t="inlineStr">
        <is>
          <t>W</t>
        </is>
      </c>
      <c r="Z4" s="131" t="inlineStr">
        <is>
          <t>Th</t>
        </is>
      </c>
      <c r="AA4" s="131" t="inlineStr">
        <is>
          <t>F</t>
        </is>
      </c>
      <c r="AB4" s="132" t="inlineStr">
        <is>
          <t>Sa</t>
        </is>
      </c>
      <c r="AC4" s="351" t="n"/>
      <c r="AD4" s="133" t="inlineStr">
        <is>
          <t>Overtime Options</t>
        </is>
      </c>
      <c r="AE4" s="351" t="n"/>
      <c r="AF4" s="351" t="n"/>
      <c r="AJ4" s="257" t="n"/>
    </row>
    <row r="5" ht="14.1" customHeight="1" s="348" thickBot="1">
      <c r="A5" s="351" t="n"/>
      <c r="B5" s="351" t="n"/>
      <c r="C5" s="337" t="n"/>
      <c r="D5" s="351" t="n"/>
      <c r="E5" s="351" t="n"/>
      <c r="F5" s="351" t="n"/>
      <c r="G5" s="6" t="n"/>
      <c r="H5" s="340" t="n"/>
      <c r="I5" s="351" t="n"/>
      <c r="J5" s="340" t="n"/>
      <c r="K5" s="344" t="inlineStr">
        <is>
          <t>Employee Name:</t>
        </is>
      </c>
      <c r="L5" s="359" t="n"/>
      <c r="M5" s="342" t="inlineStr">
        <is>
          <t>Guillaume, Ruschama</t>
        </is>
      </c>
      <c r="N5" s="355" t="n"/>
      <c r="O5" s="337" t="n"/>
      <c r="P5" s="337" t="n"/>
      <c r="Q5" s="337" t="n"/>
      <c r="R5" s="337" t="n"/>
      <c r="S5" s="337" t="n"/>
      <c r="T5" s="337" t="n"/>
      <c r="U5" s="351" t="n"/>
      <c r="V5" s="263">
        <f>IF(MONTH($V$3)&lt;&gt;MONTH($V$3-WEEKDAY($V$3,1)+(ROW(V5)-ROW($V$5))*7+(COLUMN(V5)-COLUMN($V$5)+1)),"",$V$3-WEEKDAY($V$3,1)+(ROW(V5)-ROW($V$5))*7+(COLUMN(V5)-COLUMN($V$5)+1))</f>
        <v/>
      </c>
      <c r="W5" s="263">
        <f>IF(MONTH($V$3)&lt;&gt;MONTH($V$3-WEEKDAY($V$3,1)+(ROW(W5)-ROW($V$5))*7+(COLUMN(W5)-COLUMN($V$5)+1)),"",$V$3-WEEKDAY($V$3,1)+(ROW(W5)-ROW($V$5))*7+(COLUMN(W5)-COLUMN($V$5)+1))</f>
        <v/>
      </c>
      <c r="X5" s="263">
        <f>IF(MONTH($V$3)&lt;&gt;MONTH($V$3-WEEKDAY($V$3,1)+(ROW(X5)-ROW($V$5))*7+(COLUMN(X5)-COLUMN($V$5)+1)),"",$V$3-WEEKDAY($V$3,1)+(ROW(X5)-ROW($V$5))*7+(COLUMN(X5)-COLUMN($V$5)+1))</f>
        <v/>
      </c>
      <c r="Y5" s="263">
        <f>IF(MONTH($V$3)&lt;&gt;MONTH($V$3-WEEKDAY($V$3,1)+(ROW(Y5)-ROW($V$5))*7+(COLUMN(Y5)-COLUMN($V$5)+1)),"",$V$3-WEEKDAY($V$3,1)+(ROW(Y5)-ROW($V$5))*7+(COLUMN(Y5)-COLUMN($V$5)+1))</f>
        <v/>
      </c>
      <c r="Z5" s="263">
        <f>IF(MONTH($V$3)&lt;&gt;MONTH($V$3-WEEKDAY($V$3,1)+(ROW(Z5)-ROW($V$5))*7+(COLUMN(Z5)-COLUMN($V$5)+1)),"",$V$3-WEEKDAY($V$3,1)+(ROW(Z5)-ROW($V$5))*7+(COLUMN(Z5)-COLUMN($V$5)+1))</f>
        <v/>
      </c>
      <c r="AA5" s="263">
        <f>IF(MONTH($V$3)&lt;&gt;MONTH($V$3-WEEKDAY($V$3,1)+(ROW(AA5)-ROW($V$5))*7+(COLUMN(AA5)-COLUMN($V$5)+1)),"",$V$3-WEEKDAY($V$3,1)+(ROW(AA5)-ROW($V$5))*7+(COLUMN(AA5)-COLUMN($V$5)+1))</f>
        <v/>
      </c>
      <c r="AB5" s="263">
        <f>IF(MONTH($V$3)&lt;&gt;MONTH($V$3-WEEKDAY($V$3,1)+(ROW(AB5)-ROW($V$5))*7+(COLUMN(AB5)-COLUMN($V$5)+1)),"",$V$3-WEEKDAY($V$3,1)+(ROW(AB5)-ROW($V$5))*7+(COLUMN(AB5)-COLUMN($V$5)+1))</f>
        <v/>
      </c>
      <c r="AC5" s="351" t="n"/>
      <c r="AD5" s="351" t="n"/>
      <c r="AE5" s="3" t="b">
        <v>1</v>
      </c>
      <c r="AF5" s="258" t="n"/>
      <c r="AJ5" s="350" t="n"/>
      <c r="AK5" s="350" t="n"/>
      <c r="AL5" s="350" t="n"/>
    </row>
    <row r="6" ht="14.1" customHeight="1" s="348" thickBot="1">
      <c r="A6" s="351" t="n"/>
      <c r="B6" s="351" t="n"/>
      <c r="C6" s="337" t="inlineStr">
        <is>
          <t xml:space="preserve">120 Peter Rose St </t>
        </is>
      </c>
      <c r="D6" s="351" t="n"/>
      <c r="E6" s="351" t="n"/>
      <c r="F6" s="351" t="n"/>
      <c r="G6" s="6" t="n"/>
      <c r="H6" s="6" t="n"/>
      <c r="I6" s="6" t="n"/>
      <c r="J6" s="6" t="n"/>
      <c r="K6" s="6" t="n"/>
      <c r="L6" s="6" t="n"/>
      <c r="M6" s="339" t="inlineStr">
        <is>
          <t>Armed or unarmed</t>
        </is>
      </c>
      <c r="N6" s="360" t="n"/>
      <c r="O6" s="135" t="inlineStr">
        <is>
          <t>Unarmed</t>
        </is>
      </c>
      <c r="P6" s="6" t="n"/>
      <c r="Q6" s="6" t="n"/>
      <c r="R6" s="6" t="n"/>
      <c r="S6" s="6" t="n"/>
      <c r="T6" s="6" t="n"/>
      <c r="U6" s="351" t="n"/>
      <c r="V6" s="263">
        <f>IF(MONTH($V$3)&lt;&gt;MONTH($V$3-WEEKDAY($V$3,1)+(ROW(V6)-ROW($V$5))*7+(COLUMN(V6)-COLUMN($V$5)+1)),"",$V$3-WEEKDAY($V$3,1)+(ROW(V6)-ROW($V$5))*7+(COLUMN(V6)-COLUMN($V$5)+1))</f>
        <v/>
      </c>
      <c r="W6" s="263">
        <f>IF(MONTH($V$3)&lt;&gt;MONTH($V$3-WEEKDAY($V$3,1)+(ROW(W6)-ROW($V$5))*7+(COLUMN(W6)-COLUMN($V$5)+1)),"",$V$3-WEEKDAY($V$3,1)+(ROW(W6)-ROW($V$5))*7+(COLUMN(W6)-COLUMN($V$5)+1))</f>
        <v/>
      </c>
      <c r="X6" s="263">
        <f>IF(MONTH($V$3)&lt;&gt;MONTH($V$3-WEEKDAY($V$3,1)+(ROW(X6)-ROW($V$5))*7+(COLUMN(X6)-COLUMN($V$5)+1)),"",$V$3-WEEKDAY($V$3,1)+(ROW(X6)-ROW($V$5))*7+(COLUMN(X6)-COLUMN($V$5)+1))</f>
        <v/>
      </c>
      <c r="Y6" s="263">
        <f>IF(MONTH($V$3)&lt;&gt;MONTH($V$3-WEEKDAY($V$3,1)+(ROW(Y6)-ROW($V$5))*7+(COLUMN(Y6)-COLUMN($V$5)+1)),"",$V$3-WEEKDAY($V$3,1)+(ROW(Y6)-ROW($V$5))*7+(COLUMN(Y6)-COLUMN($V$5)+1))</f>
        <v/>
      </c>
      <c r="Z6" s="263">
        <f>IF(MONTH($V$3)&lt;&gt;MONTH($V$3-WEEKDAY($V$3,1)+(ROW(Z6)-ROW($V$5))*7+(COLUMN(Z6)-COLUMN($V$5)+1)),"",$V$3-WEEKDAY($V$3,1)+(ROW(Z6)-ROW($V$5))*7+(COLUMN(Z6)-COLUMN($V$5)+1))</f>
        <v/>
      </c>
      <c r="AA6" s="263">
        <f>IF(MONTH($V$3)&lt;&gt;MONTH($V$3-WEEKDAY($V$3,1)+(ROW(AA6)-ROW($V$5))*7+(COLUMN(AA6)-COLUMN($V$5)+1)),"",$V$3-WEEKDAY($V$3,1)+(ROW(AA6)-ROW($V$5))*7+(COLUMN(AA6)-COLUMN($V$5)+1))</f>
        <v/>
      </c>
      <c r="AB6" s="263">
        <f>IF(MONTH($V$3)&lt;&gt;MONTH($V$3-WEEKDAY($V$3,1)+(ROW(AB6)-ROW($V$5))*7+(COLUMN(AB6)-COLUMN($V$5)+1)),"",$V$3-WEEKDAY($V$3,1)+(ROW(AB6)-ROW($V$5))*7+(COLUMN(AB6)-COLUMN($V$5)+1))</f>
        <v/>
      </c>
      <c r="AC6" s="351" t="n"/>
      <c r="AD6" s="136" t="inlineStr">
        <is>
          <t>After:</t>
        </is>
      </c>
      <c r="AE6" s="264" t="n">
        <v>8</v>
      </c>
      <c r="AF6" s="258" t="n"/>
      <c r="AJ6" s="350" t="n"/>
      <c r="AL6" s="251" t="n"/>
    </row>
    <row r="7" ht="14.1" customHeight="1" s="348" thickBot="1">
      <c r="A7" s="351" t="n"/>
      <c r="B7" s="351" t="n"/>
      <c r="C7" s="337" t="inlineStr">
        <is>
          <t>Queenstown</t>
        </is>
      </c>
      <c r="D7" s="351" t="n"/>
      <c r="E7" s="351" t="n"/>
      <c r="F7" s="351" t="n"/>
      <c r="G7" s="6" t="n"/>
      <c r="H7" s="340" t="n"/>
      <c r="I7" s="351" t="n"/>
      <c r="J7" s="340" t="n"/>
      <c r="K7" s="340" t="n"/>
      <c r="L7" s="340" t="n"/>
      <c r="M7" s="338" t="inlineStr">
        <is>
          <t>Agency</t>
        </is>
      </c>
      <c r="N7" s="361" t="n"/>
      <c r="O7" s="7" t="inlineStr">
        <is>
          <t>Caricom</t>
        </is>
      </c>
      <c r="P7" s="6" t="n"/>
      <c r="Q7" s="6" t="n"/>
      <c r="R7" s="6" t="n"/>
      <c r="S7" s="6" t="n"/>
      <c r="T7" s="6" t="n"/>
      <c r="U7" s="351" t="n"/>
      <c r="V7" s="263">
        <f>IF(MONTH($V$3)&lt;&gt;MONTH($V$3-WEEKDAY($V$3,1)+(ROW(V7)-ROW($V$5))*7+(COLUMN(V7)-COLUMN($V$5)+1)),"",$V$3-WEEKDAY($V$3,1)+(ROW(V7)-ROW($V$5))*7+(COLUMN(V7)-COLUMN($V$5)+1))</f>
        <v/>
      </c>
      <c r="W7" s="263">
        <f>IF(MONTH($V$3)&lt;&gt;MONTH($V$3-WEEKDAY($V$3,1)+(ROW(W7)-ROW($V$5))*7+(COLUMN(W7)-COLUMN($V$5)+1)),"",$V$3-WEEKDAY($V$3,1)+(ROW(W7)-ROW($V$5))*7+(COLUMN(W7)-COLUMN($V$5)+1))</f>
        <v/>
      </c>
      <c r="X7" s="263">
        <f>IF(MONTH($V$3)&lt;&gt;MONTH($V$3-WEEKDAY($V$3,1)+(ROW(X7)-ROW($V$5))*7+(COLUMN(X7)-COLUMN($V$5)+1)),"",$V$3-WEEKDAY($V$3,1)+(ROW(X7)-ROW($V$5))*7+(COLUMN(X7)-COLUMN($V$5)+1))</f>
        <v/>
      </c>
      <c r="Y7" s="263">
        <f>IF(MONTH($V$3)&lt;&gt;MONTH($V$3-WEEKDAY($V$3,1)+(ROW(Y7)-ROW($V$5))*7+(COLUMN(Y7)-COLUMN($V$5)+1)),"",$V$3-WEEKDAY($V$3,1)+(ROW(Y7)-ROW($V$5))*7+(COLUMN(Y7)-COLUMN($V$5)+1))</f>
        <v/>
      </c>
      <c r="Z7" s="263">
        <f>IF(MONTH($V$3)&lt;&gt;MONTH($V$3-WEEKDAY($V$3,1)+(ROW(Z7)-ROW($V$5))*7+(COLUMN(Z7)-COLUMN($V$5)+1)),"",$V$3-WEEKDAY($V$3,1)+(ROW(Z7)-ROW($V$5))*7+(COLUMN(Z7)-COLUMN($V$5)+1))</f>
        <v/>
      </c>
      <c r="AA7" s="263">
        <f>IF(MONTH($V$3)&lt;&gt;MONTH($V$3-WEEKDAY($V$3,1)+(ROW(AA7)-ROW($V$5))*7+(COLUMN(AA7)-COLUMN($V$5)+1)),"",$V$3-WEEKDAY($V$3,1)+(ROW(AA7)-ROW($V$5))*7+(COLUMN(AA7)-COLUMN($V$5)+1))</f>
        <v/>
      </c>
      <c r="AB7" s="263">
        <f>IF(MONTH($V$3)&lt;&gt;MONTH($V$3-WEEKDAY($V$3,1)+(ROW(AB7)-ROW($V$5))*7+(COLUMN(AB7)-COLUMN($V$5)+1)),"",$V$3-WEEKDAY($V$3,1)+(ROW(AB7)-ROW($V$5))*7+(COLUMN(AB7)-COLUMN($V$5)+1))</f>
        <v/>
      </c>
      <c r="AC7" s="351" t="n"/>
      <c r="AD7" s="351" t="n"/>
      <c r="AE7" s="351" t="n"/>
      <c r="AF7" s="258" t="n"/>
      <c r="AJ7" s="350" t="n"/>
      <c r="AL7" s="251" t="n"/>
    </row>
    <row r="8">
      <c r="A8" s="351" t="n"/>
      <c r="B8" s="351" t="n"/>
      <c r="C8" s="337" t="inlineStr">
        <is>
          <t>Georgetown, Guyana</t>
        </is>
      </c>
      <c r="D8" s="351" t="n"/>
      <c r="E8" s="351" t="n"/>
      <c r="F8" s="351" t="n"/>
      <c r="G8" s="6" t="n"/>
      <c r="H8" s="6" t="n"/>
      <c r="I8" s="6" t="n"/>
      <c r="J8" s="6" t="n"/>
      <c r="K8" s="6" t="n"/>
      <c r="L8" s="6" t="n"/>
      <c r="M8" s="341" t="n"/>
      <c r="N8" s="351" t="n"/>
      <c r="O8" s="351" t="n"/>
      <c r="P8" s="6" t="n"/>
      <c r="Q8" s="6" t="n"/>
      <c r="R8" s="6" t="n"/>
      <c r="S8" s="6" t="n"/>
      <c r="T8" s="6" t="n"/>
      <c r="U8" s="351" t="n"/>
      <c r="V8" s="263">
        <f>IF(MONTH($V$3)&lt;&gt;MONTH($V$3-WEEKDAY($V$3,1)+(ROW(V8)-ROW($V$5))*7+(COLUMN(V8)-COLUMN($V$5)+1)),"",$V$3-WEEKDAY($V$3,1)+(ROW(V8)-ROW($V$5))*7+(COLUMN(V8)-COLUMN($V$5)+1))</f>
        <v/>
      </c>
      <c r="W8" s="263">
        <f>IF(MONTH($V$3)&lt;&gt;MONTH($V$3-WEEKDAY($V$3,1)+(ROW(W8)-ROW($V$5))*7+(COLUMN(W8)-COLUMN($V$5)+1)),"",$V$3-WEEKDAY($V$3,1)+(ROW(W8)-ROW($V$5))*7+(COLUMN(W8)-COLUMN($V$5)+1))</f>
        <v/>
      </c>
      <c r="X8" s="263">
        <f>IF(MONTH($V$3)&lt;&gt;MONTH($V$3-WEEKDAY($V$3,1)+(ROW(X8)-ROW($V$5))*7+(COLUMN(X8)-COLUMN($V$5)+1)),"",$V$3-WEEKDAY($V$3,1)+(ROW(X8)-ROW($V$5))*7+(COLUMN(X8)-COLUMN($V$5)+1))</f>
        <v/>
      </c>
      <c r="Y8" s="263">
        <f>IF(MONTH($V$3)&lt;&gt;MONTH($V$3-WEEKDAY($V$3,1)+(ROW(Y8)-ROW($V$5))*7+(COLUMN(Y8)-COLUMN($V$5)+1)),"",$V$3-WEEKDAY($V$3,1)+(ROW(Y8)-ROW($V$5))*7+(COLUMN(Y8)-COLUMN($V$5)+1))</f>
        <v/>
      </c>
      <c r="Z8" s="263">
        <f>IF(MONTH($V$3)&lt;&gt;MONTH($V$3-WEEKDAY($V$3,1)+(ROW(Z8)-ROW($V$5))*7+(COLUMN(Z8)-COLUMN($V$5)+1)),"",$V$3-WEEKDAY($V$3,1)+(ROW(Z8)-ROW($V$5))*7+(COLUMN(Z8)-COLUMN($V$5)+1))</f>
        <v/>
      </c>
      <c r="AA8" s="263">
        <f>IF(MONTH($V$3)&lt;&gt;MONTH($V$3-WEEKDAY($V$3,1)+(ROW(AA8)-ROW($V$5))*7+(COLUMN(AA8)-COLUMN($V$5)+1)),"",$V$3-WEEKDAY($V$3,1)+(ROW(AA8)-ROW($V$5))*7+(COLUMN(AA8)-COLUMN($V$5)+1))</f>
        <v/>
      </c>
      <c r="AB8" s="263">
        <f>IF(MONTH($V$3)&lt;&gt;MONTH($V$3-WEEKDAY($V$3,1)+(ROW(AB8)-ROW($V$5))*7+(COLUMN(AB8)-COLUMN($V$5)+1)),"",$V$3-WEEKDAY($V$3,1)+(ROW(AB8)-ROW($V$5))*7+(COLUMN(AB8)-COLUMN($V$5)+1))</f>
        <v/>
      </c>
      <c r="AC8" s="351" t="n"/>
      <c r="AD8" s="351" t="n"/>
      <c r="AE8" s="3" t="b">
        <v>1</v>
      </c>
      <c r="AF8" s="258" t="n"/>
      <c r="AJ8" s="350" t="n"/>
      <c r="AL8" s="251" t="n"/>
    </row>
    <row r="9">
      <c r="A9" s="351" t="n"/>
      <c r="B9" s="351" t="n"/>
      <c r="C9" s="337" t="n"/>
      <c r="D9" s="337" t="n"/>
      <c r="E9" s="337" t="n"/>
      <c r="F9" s="337" t="n"/>
      <c r="G9" s="6" t="n"/>
      <c r="H9" s="6" t="n"/>
      <c r="I9" s="6" t="n"/>
      <c r="J9" s="6" t="n"/>
      <c r="K9" s="6" t="n"/>
      <c r="L9" s="6" t="n"/>
      <c r="M9" s="137" t="n"/>
      <c r="N9" s="137" t="n"/>
      <c r="O9" s="6" t="n"/>
      <c r="P9" s="6" t="n"/>
      <c r="Q9" s="6" t="n"/>
      <c r="R9" s="6" t="n"/>
      <c r="S9" s="6" t="n"/>
      <c r="T9" s="6" t="n"/>
      <c r="U9" s="351" t="n"/>
      <c r="V9" s="265" t="n"/>
      <c r="W9" s="265" t="n"/>
      <c r="X9" s="265" t="n"/>
      <c r="Y9" s="265" t="n"/>
      <c r="Z9" s="265" t="n"/>
      <c r="AA9" s="265" t="n"/>
      <c r="AB9" s="265" t="n"/>
      <c r="AC9" s="351" t="n"/>
      <c r="AD9" s="351" t="n"/>
      <c r="AE9" s="3" t="n"/>
      <c r="AF9" s="351" t="n"/>
      <c r="AJ9" s="350" t="n"/>
      <c r="AL9" s="251" t="n"/>
    </row>
    <row r="10">
      <c r="A10" s="351" t="n"/>
      <c r="B10" s="351" t="n"/>
      <c r="C10" s="337" t="inlineStr">
        <is>
          <t>592-223-7560</t>
        </is>
      </c>
      <c r="D10" s="351" t="n"/>
      <c r="E10" s="351" t="n"/>
      <c r="F10" s="351" t="n"/>
      <c r="G10" s="6" t="n"/>
      <c r="H10" s="340" t="n"/>
      <c r="I10" s="351" t="n"/>
      <c r="J10" s="340" t="n"/>
      <c r="K10" s="330" t="inlineStr">
        <is>
          <t>Week Starting:</t>
        </is>
      </c>
      <c r="L10" s="351" t="n"/>
      <c r="M10" s="335" t="n">
        <v>45977</v>
      </c>
      <c r="N10" s="362" t="n"/>
      <c r="O10" s="6" t="n"/>
      <c r="P10" s="6" t="n"/>
      <c r="Q10" s="6" t="n"/>
      <c r="R10" s="6" t="n"/>
      <c r="S10" s="6" t="n"/>
      <c r="T10" s="138" t="inlineStr">
        <is>
          <t>[42]</t>
        </is>
      </c>
      <c r="U10" s="351" t="n"/>
      <c r="V10" s="263">
        <f>IF(MONTH($V$3)&lt;&gt;MONTH($V$3-WEEKDAY($V$3,1)+(ROW(V10)-ROW($V$5))*7+(COLUMN(V10)-COLUMN($V$5)+1)),"",$V$3-WEEKDAY($V$3,1)+(ROW(V10)-ROW($V$5))*7+(COLUMN(V10)-COLUMN($V$5)+1))</f>
        <v/>
      </c>
      <c r="W10" s="263">
        <f>IF(MONTH($V$3)&lt;&gt;MONTH($V$3-WEEKDAY($V$3,1)+(ROW(W10)-ROW($V$5))*7+(COLUMN(W10)-COLUMN($V$5)+1)),"",$V$3-WEEKDAY($V$3,1)+(ROW(W10)-ROW($V$5))*7+(COLUMN(W10)-COLUMN($V$5)+1))</f>
        <v/>
      </c>
      <c r="X10" s="263">
        <f>IF(MONTH($V$3)&lt;&gt;MONTH($V$3-WEEKDAY($V$3,1)+(ROW(X10)-ROW($V$5))*7+(COLUMN(X10)-COLUMN($V$5)+1)),"",$V$3-WEEKDAY($V$3,1)+(ROW(X10)-ROW($V$5))*7+(COLUMN(X10)-COLUMN($V$5)+1))</f>
        <v/>
      </c>
      <c r="Y10" s="263">
        <f>IF(MONTH($V$3)&lt;&gt;MONTH($V$3-WEEKDAY($V$3,1)+(ROW(Y10)-ROW($V$5))*7+(COLUMN(Y10)-COLUMN($V$5)+1)),"",$V$3-WEEKDAY($V$3,1)+(ROW(Y10)-ROW($V$5))*7+(COLUMN(Y10)-COLUMN($V$5)+1))</f>
        <v/>
      </c>
      <c r="Z10" s="263">
        <f>IF(MONTH($V$3)&lt;&gt;MONTH($V$3-WEEKDAY($V$3,1)+(ROW(Z10)-ROW($V$5))*7+(COLUMN(Z10)-COLUMN($V$5)+1)),"",$V$3-WEEKDAY($V$3,1)+(ROW(Z10)-ROW($V$5))*7+(COLUMN(Z10)-COLUMN($V$5)+1))</f>
        <v/>
      </c>
      <c r="AA10" s="263">
        <f>IF(MONTH($V$3)&lt;&gt;MONTH($V$3-WEEKDAY($V$3,1)+(ROW(AA10)-ROW($V$5))*7+(COLUMN(AA10)-COLUMN($V$5)+1)),"",$V$3-WEEKDAY($V$3,1)+(ROW(AA10)-ROW($V$5))*7+(COLUMN(AA10)-COLUMN($V$5)+1))</f>
        <v/>
      </c>
      <c r="AB10" s="263">
        <f>IF(MONTH($V$3)&lt;&gt;MONTH($V$3-WEEKDAY($V$3,1)+(ROW(AB10)-ROW($V$5))*7+(COLUMN(AB10)-COLUMN($V$5)+1)),"",$V$3-WEEKDAY($V$3,1)+(ROW(AB10)-ROW($V$5))*7+(COLUMN(AB10)-COLUMN($V$5)+1))</f>
        <v/>
      </c>
      <c r="AC10" s="351" t="n"/>
      <c r="AD10" s="136" t="inlineStr">
        <is>
          <t>After:</t>
        </is>
      </c>
      <c r="AE10" s="264" t="n">
        <v>40</v>
      </c>
      <c r="AF10" s="250" t="n"/>
    </row>
    <row r="11" ht="15.75" customHeight="1" s="348" thickBot="1">
      <c r="A11" s="351" t="n"/>
      <c r="B11" s="351" t="n"/>
      <c r="C11" s="6" t="n"/>
      <c r="D11" s="6" t="n"/>
      <c r="E11" s="6" t="n"/>
      <c r="F11" s="6" t="n"/>
      <c r="G11" s="6" t="n"/>
      <c r="H11" s="6" t="n"/>
      <c r="I11" s="6" t="n"/>
      <c r="J11" s="6" t="n"/>
      <c r="K11" s="259" t="inlineStr">
        <is>
          <t>Carry Forward Hrs:</t>
        </is>
      </c>
      <c r="L11" s="248" t="n">
        <v>24</v>
      </c>
      <c r="M11" s="6" t="n"/>
      <c r="N11" s="6" t="n"/>
      <c r="O11" s="6" t="n"/>
      <c r="P11" s="6" t="n"/>
      <c r="Q11" s="6" t="n"/>
      <c r="R11" s="6" t="n"/>
      <c r="S11" s="6" t="n"/>
      <c r="T11" s="6" t="n"/>
      <c r="U11" s="351" t="n"/>
      <c r="V11" s="263">
        <f>IF(MONTH($V$3)&lt;&gt;MONTH($V$3-WEEKDAY($V$3,1)+(ROW(V11)-ROW($V$5))*7+(COLUMN(V11)-COLUMN($V$5)+1)),"",$V$3-WEEKDAY($V$3,1)+(ROW(V11)-ROW($V$5))*7+(COLUMN(V11)-COLUMN($V$5)+1))</f>
        <v/>
      </c>
      <c r="W11" s="263">
        <f>IF(MONTH($V$3)&lt;&gt;MONTH($V$3-WEEKDAY($V$3,1)+(ROW(W11)-ROW($V$5))*7+(COLUMN(W11)-COLUMN($V$5)+1)),"",$V$3-WEEKDAY($V$3,1)+(ROW(W11)-ROW($V$5))*7+(COLUMN(W11)-COLUMN($V$5)+1))</f>
        <v/>
      </c>
      <c r="X11" s="263">
        <f>IF(MONTH($V$3)&lt;&gt;MONTH($V$3-WEEKDAY($V$3,1)+(ROW(X11)-ROW($V$5))*7+(COLUMN(X11)-COLUMN($V$5)+1)),"",$V$3-WEEKDAY($V$3,1)+(ROW(X11)-ROW($V$5))*7+(COLUMN(X11)-COLUMN($V$5)+1))</f>
        <v/>
      </c>
      <c r="Y11" s="263">
        <f>IF(MONTH($V$3)&lt;&gt;MONTH($V$3-WEEKDAY($V$3,1)+(ROW(Y11)-ROW($V$5))*7+(COLUMN(Y11)-COLUMN($V$5)+1)),"",$V$3-WEEKDAY($V$3,1)+(ROW(Y11)-ROW($V$5))*7+(COLUMN(Y11)-COLUMN($V$5)+1))</f>
        <v/>
      </c>
      <c r="Z11" s="263">
        <f>IF(MONTH($V$3)&lt;&gt;MONTH($V$3-WEEKDAY($V$3,1)+(ROW(Z11)-ROW($V$5))*7+(COLUMN(Z11)-COLUMN($V$5)+1)),"",$V$3-WEEKDAY($V$3,1)+(ROW(Z11)-ROW($V$5))*7+(COLUMN(Z11)-COLUMN($V$5)+1))</f>
        <v/>
      </c>
      <c r="AA11" s="263">
        <f>IF(MONTH($V$3)&lt;&gt;MONTH($V$3-WEEKDAY($V$3,1)+(ROW(AA11)-ROW($V$5))*7+(COLUMN(AA11)-COLUMN($V$5)+1)),"",$V$3-WEEKDAY($V$3,1)+(ROW(AA11)-ROW($V$5))*7+(COLUMN(AA11)-COLUMN($V$5)+1))</f>
        <v/>
      </c>
      <c r="AB11" s="263">
        <f>IF(MONTH($V$3)&lt;&gt;MONTH($V$3-WEEKDAY($V$3,1)+(ROW(AB11)-ROW($V$5))*7+(COLUMN(AB11)-COLUMN($V$5)+1)),"",$V$3-WEEKDAY($V$3,1)+(ROW(AB11)-ROW($V$5))*7+(COLUMN(AB11)-COLUMN($V$5)+1))</f>
        <v/>
      </c>
      <c r="AC11" s="351" t="n"/>
      <c r="AD11" s="351" t="n"/>
      <c r="AE11" s="351" t="n"/>
      <c r="AF11" s="258" t="n"/>
      <c r="AJ11" s="252" t="n"/>
      <c r="AK11" s="252" t="n"/>
    </row>
    <row r="12" ht="27.75" customFormat="1" customHeight="1" s="2" thickBot="1">
      <c r="A12" s="266" t="inlineStr">
        <is>
          <t>Day Off</t>
        </is>
      </c>
      <c r="B12" s="267" t="inlineStr">
        <is>
          <t>Holiday Double</t>
        </is>
      </c>
      <c r="C12" s="139" t="inlineStr">
        <is>
          <t>Day of Week</t>
        </is>
      </c>
      <c r="D12" s="140" t="inlineStr">
        <is>
          <t>Time
In</t>
        </is>
      </c>
      <c r="E12" s="140" t="inlineStr">
        <is>
          <t>Time
Out</t>
        </is>
      </c>
      <c r="F12" s="141" t="n"/>
      <c r="G12" s="140" t="inlineStr">
        <is>
          <t>Time
In</t>
        </is>
      </c>
      <c r="H12" s="140" t="inlineStr">
        <is>
          <t>Time
Out</t>
        </is>
      </c>
      <c r="I12" s="142" t="inlineStr">
        <is>
          <t>Total
Hrs</t>
        </is>
      </c>
      <c r="J12" s="142" t="inlineStr">
        <is>
          <t>Location</t>
        </is>
      </c>
      <c r="K12" s="142" t="inlineStr">
        <is>
          <t>Supervisor</t>
        </is>
      </c>
      <c r="L12" s="142" t="inlineStr">
        <is>
          <t>Supervisor Approval</t>
        </is>
      </c>
      <c r="M12" s="140" t="inlineStr">
        <is>
          <t>Regular
Hrs</t>
        </is>
      </c>
      <c r="N12" s="140" t="inlineStr">
        <is>
          <t>Overtime
Hrs</t>
        </is>
      </c>
      <c r="O12" s="140" t="inlineStr">
        <is>
          <t>Hol Hrs</t>
        </is>
      </c>
      <c r="P12" s="140" t="inlineStr">
        <is>
          <t>Responsibilities</t>
        </is>
      </c>
      <c r="Q12" s="140" t="inlineStr">
        <is>
          <t>Risk</t>
        </is>
      </c>
      <c r="R12" s="140" t="inlineStr">
        <is>
          <t>Meals</t>
        </is>
      </c>
      <c r="S12" s="140" t="inlineStr">
        <is>
          <t>Vac Hrs</t>
        </is>
      </c>
      <c r="T12" s="143" t="inlineStr">
        <is>
          <t>Reason for Overtime</t>
        </is>
      </c>
      <c r="U12" s="144" t="inlineStr">
        <is>
          <t>Wkly Reg Avail</t>
        </is>
      </c>
      <c r="V12" s="351" t="inlineStr">
        <is>
          <t>Orig Reg</t>
        </is>
      </c>
      <c r="W12" s="351" t="inlineStr">
        <is>
          <t>Wkly OT Adj</t>
        </is>
      </c>
      <c r="X12" s="351" t="inlineStr">
        <is>
          <t>Week Start</t>
        </is>
      </c>
      <c r="Y12" s="351" t="inlineStr">
        <is>
          <t>Wk Hrs Before</t>
        </is>
      </c>
      <c r="Z12" s="351" t="n"/>
      <c r="AA12" s="351" t="n"/>
      <c r="AB12" s="351" t="n"/>
      <c r="AC12" s="351" t="n"/>
      <c r="AD12" s="351" t="n"/>
      <c r="AE12" s="351" t="n"/>
      <c r="AF12" s="351" t="n"/>
      <c r="AJ12" s="252" t="n"/>
      <c r="AK12" s="252" t="n"/>
    </row>
    <row r="13" hidden="1" ht="15.75" customHeight="1" s="348" thickBot="1">
      <c r="A13" s="268" t="n"/>
      <c r="B13" s="351" t="n"/>
      <c r="C13" s="145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146" t="n"/>
      <c r="U13" s="351" t="n"/>
      <c r="V13" s="351" t="n"/>
      <c r="W13" s="351" t="n"/>
      <c r="X13" s="351" t="n"/>
      <c r="Y13" s="351" t="n"/>
      <c r="Z13" s="351" t="n"/>
      <c r="AA13" s="351" t="n"/>
      <c r="AB13" s="351" t="n"/>
      <c r="AC13" s="351" t="n"/>
      <c r="AD13" s="351" t="n"/>
      <c r="AE13" s="351" t="n"/>
      <c r="AF13" s="351" t="n"/>
    </row>
    <row r="14" ht="24" customHeight="1" s="348" thickBot="1">
      <c r="A14" s="147" t="inlineStr">
        <is>
          <t>On Day</t>
        </is>
      </c>
      <c r="B14" s="269" t="n"/>
      <c r="C14" s="88">
        <f>M10</f>
        <v/>
      </c>
      <c r="D14" s="54" t="n"/>
      <c r="E14" s="148">
        <f>IF(D14="", "",
 IF(D14=TIME(0,0,0), 0,
 IF(AND(D14&gt;=TIME(0,0,1), D14&lt;=TIME(2,0,0)), TIME(7,0,0),
 IF(AND(D14&gt;=TIME(6,0,0), D14&lt;=TIME(8,0,0)), TIME(12,0,0),
 IF(AND(D14&gt;TIME(8,0,0), D14&lt;=TIME(13,59,0)), TIME(15,0,0),
 IF(AND(D14&gt;=TIME(14,0,0), D14&lt;=TIME(17,59,0)), TIME(21,0,0),
 IF(AND(D14&gt;=TIME(18,0,0), D14&lt;=TIME(21,59,0)), TIME(0,0,0),
 IF(AND(D14&gt;=TIME(22,0,0), D14&lt;=TIME(23,59,59)), TIME(7,0,0), ""))))))))</f>
        <v/>
      </c>
      <c r="F14" s="149" t="n"/>
      <c r="G14" s="148">
        <f>IF(AND(D14&gt;=TIME(6,0,0),D14&lt;=TIME(8,0,0)),E14,"")</f>
        <v/>
      </c>
      <c r="H14" s="54" t="n"/>
      <c r="I14" s="55">
        <f>ROUND(IF(OR(D14="",E14="",E14=0),0,IF(H14="",MOD(E14-D14,1)*24,MOD(H14-D14,1)*24)),2)</f>
        <v/>
      </c>
      <c r="J14" s="150" t="n"/>
      <c r="K14" s="270" t="n"/>
      <c r="L14" s="271" t="n"/>
      <c r="M14" s="272">
        <f>MAX(0,V14-W14)</f>
        <v/>
      </c>
      <c r="N14" s="56">
        <f>(IF(OR($C14="",$D14=""),0,
 IF(OR($A14="Holiday",$A15="Holiday"),
    IF(ISNUMBER(MATCH(TRIM($B14),{"Phagwah","Good Friday","Easter Monday","Labour Day","Christmas","Eid ul Azha","Romans-2","Globe-12","Neptune P1"},0)),0,$I14),
 IF(AND(NOT(OR($A14="Annual Leave",$A15="Annual Leave")),$A14="Off day"),$I14,
  MAX(0,$I14-$V14)
  ))))+W14</f>
        <v/>
      </c>
      <c r="O14" s="56">
        <f>IF(AND(OR($A14="Holiday",$A15="Holiday"),
        ISNUMBER(MATCH(TRIM($B14),{"Phagwah","Good Friday","Easter Monday","Labour Day","Christmas","Eid ul Azha","Romans-2","Globe-12","Neptune P1"},0))),
   $I14,0)</f>
        <v/>
      </c>
      <c r="P14" s="56">
        <f>IF(OR($O$7="Canteen",$O$7="Head Office"),0,IF($I14&lt;=0,0,IF(OR(OR(TRIM($J14)="Hebrews",TRIM($J14)="Romans",TRIM($J14)="Romans-2",TRIM($J14)="Globe",TRIM($J14)="Globe-12",TRIM($J14)="Neptune P1"),AND($I15&gt;0,OR(TRIM($J15)="Hebrews",TRIM($J15)="Romans",TRIM($J15)="Romans-2",TRIM($J15)="Globe",TRIM($J15)="Globe-12",TRIM($J15)="Neptune P1"))),1,0)))</f>
        <v/>
      </c>
      <c r="Q14" s="57" t="n"/>
      <c r="R14" s="56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IF($I14&gt;0,1,0),
      0
   ),
0))</f>
        <v/>
      </c>
      <c r="S14" s="56">
        <f>IF(OR($A14="Annual Leave",$A15="Annual Leave"),IF($A14="Annual Leave",8,0),0)</f>
        <v/>
      </c>
      <c r="T14" s="58" t="n"/>
      <c r="U14" s="144">
        <f>MAX(0,40-Y14)</f>
        <v/>
      </c>
      <c r="V14" s="151">
        <f>IF(OR($C14="",$D14=""),0,
 IF(OR($A14="Holiday",$A15="Holiday"),0,
 IF(AND(NOT(OR($A14="Annual Leave",$A15="Annual Leave")),$A14="Off day"),0,
  IF($I14+$I15&gt;=8,IF($I14&gt;=8,8,$I14),$I14)
  )))</f>
        <v/>
      </c>
      <c r="W14" s="151">
        <f>MAX(0,V14-U14)</f>
        <v/>
      </c>
      <c r="X14" s="151">
        <f>IF(C14="","",C14-WEEKDAY(C14,1)+1)</f>
        <v/>
      </c>
      <c r="Y14" s="151">
        <f>IF(X14=X14,$L$11,0)</f>
        <v/>
      </c>
      <c r="Z14" s="151" t="n"/>
      <c r="AA14" s="151" t="n"/>
      <c r="AB14" s="151" t="n"/>
      <c r="AC14" s="351" t="n"/>
      <c r="AD14" s="351" t="n"/>
      <c r="AE14" s="351" t="n"/>
      <c r="AF14" s="351" t="n"/>
    </row>
    <row r="15" ht="24" customHeight="1" s="348" thickBot="1">
      <c r="A15" s="147" t="inlineStr">
        <is>
          <t>On Day</t>
        </is>
      </c>
      <c r="B15" s="269" t="n"/>
      <c r="C15" s="89">
        <f>C14</f>
        <v/>
      </c>
      <c r="D15" s="59" t="n"/>
      <c r="E15" s="152">
        <f>IF(D15="", "",
 IF(D15=TIME(0,0,0), 0,
 IF(AND(D15&gt;=TIME(0,0,1), D15&lt;=TIME(2,0,0)), TIME(7,0,0),
 IF(AND(D15&gt;=TIME(6,0,0), D15&lt;=TIME(8,0,0)), TIME(12,0,0),
 IF(AND(D15&gt;TIME(8,0,0), D15&lt;=TIME(13,59,0)), TIME(15,0,0),
 IF(AND(D15&gt;=TIME(14,0,0), D15&lt;=TIME(17,59,0)), TIME(21,0,0),
 IF(AND(D15&gt;=TIME(18,0,0), D15&lt;=TIME(21,59,0)), TIME(0,0,0),
 IF(AND(D15&gt;=TIME(22,0,0), D15&lt;=TIME(23,59,59)), TIME(7,0,0), ""))))))))</f>
        <v/>
      </c>
      <c r="F15" s="153" t="n"/>
      <c r="G15" s="152">
        <f>IF(AND(D15&gt;=TIME(6,0,0),D15&lt;=TIME(8,0,0)),E15,"")</f>
        <v/>
      </c>
      <c r="H15" s="59" t="n"/>
      <c r="I15" s="60">
        <f>ROUND(IF(OR(D15="",E15="",E15=0),0,IF(H15="",MOD(E15-D15,1)*24,MOD(H15-D15,1)*24)),2)</f>
        <v/>
      </c>
      <c r="J15" s="150" t="n"/>
      <c r="K15" s="270" t="n"/>
      <c r="L15" s="271" t="n"/>
      <c r="M15" s="272">
        <f>MAX(0,V15-W15)</f>
        <v/>
      </c>
      <c r="N15" s="61">
        <f>(IF(OR($C15="",$D15=""),0,
 IF(OR($A14="Holiday",$A15="Holiday"),
    IF(ISNUMBER(MATCH(TRIM($B15),{"Phagwah","Good Friday","Easter Monday","Labour Day","Christmas","Eid ul Azha","Romans-2","Globe-12","Neptune P1"},0)),0,$I15),
 IF(AND(NOT(OR($A14="Annual Leave",$A15="Annual Leave")),$A15="Off day"),$I15,
  MAX(0,$I15-$V15)
  ))))+W15</f>
        <v/>
      </c>
      <c r="O15" s="61">
        <f>IF(AND(OR($A14="Holiday",$A15="Holiday"),
        ISNUMBER(MATCH(TRIM($B15),{"Phagwah","Good Friday","Easter Monday","Labour Day","Christmas","Eid ul Azha","Romans-2","Globe-12","Neptune P1"},0))),
   $I15,0)</f>
        <v/>
      </c>
      <c r="P15" s="61">
        <f>IF(OR($O$7="Canteen",$O$7="Head Office"),0,IF($I15&lt;=0,0,IF(AND($I14&lt;=0,OR(TRIM($J15)="Hebrews",TRIM($J15)="Romans",TRIM($J15)="Romans-2",TRIM($J15)="Globe",TRIM($J15)="Globe-12",TRIM($J15)="Neptune P1")),1,0)))</f>
        <v/>
      </c>
      <c r="Q15" s="62" t="n"/>
      <c r="R15" s="61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IF(AND($I14=0,$I15&gt;0),1,0),
      0
   ),
0))</f>
        <v/>
      </c>
      <c r="S15" s="61">
        <f>IF(OR($A14="Annual Leave",$A15="Annual Leave"),IF(AND($A14&lt;&gt;"Annual Leave",$A15="Annual Leave"),8,0),0)</f>
        <v/>
      </c>
      <c r="T15" s="63" t="n"/>
      <c r="U15" s="144">
        <f>MAX(0,40-Y15)</f>
        <v/>
      </c>
      <c r="V15" s="151">
        <f>IF(OR($C15="",$D15=""),0,
 IF(OR($A14="Holiday",$A15="Holiday"),0,
 IF(AND(NOT(OR($A14="Annual Leave",$A15="Annual Leave")),$A15="Off day"),0,
  IF($I14+$I15&gt;=8,IF($I14&gt;=8,0,8-$I14),$I15)
  )))</f>
        <v/>
      </c>
      <c r="W15" s="151">
        <f>MAX(0,V15-U15)</f>
        <v/>
      </c>
      <c r="X15" s="151">
        <f>IF(C15="","",C15-WEEKDAY(C15,1)+1)</f>
        <v/>
      </c>
      <c r="Y15" s="151">
        <f>SUMPRODUCT(($X$14:$X14=X15)*(($V$14:$V14)+($O$14:$O14)))+IF(X15=X14,$L$11,0)</f>
        <v/>
      </c>
      <c r="Z15" s="151" t="n"/>
      <c r="AA15" s="151" t="n"/>
      <c r="AB15" s="151" t="n"/>
      <c r="AC15" s="351" t="n"/>
      <c r="AD15" s="351" t="n"/>
      <c r="AE15" s="351" t="n"/>
      <c r="AF15" s="351" t="n"/>
    </row>
    <row r="16" ht="24" customHeight="1" s="348" thickBot="1">
      <c r="A16" s="154" t="inlineStr">
        <is>
          <t>On Day</t>
        </is>
      </c>
      <c r="B16" s="273" t="n"/>
      <c r="C16" s="90">
        <f>C14+1</f>
        <v/>
      </c>
      <c r="D16" s="8" t="n"/>
      <c r="E16" s="155">
        <f>IF(D16="", "",
 IF(D16=TIME(0,0,0), 0,
 IF(AND(D16&gt;=TIME(0,0,1), D16&lt;=TIME(2,0,0)), TIME(7,0,0),
 IF(AND(D16&gt;=TIME(6,0,0), D16&lt;=TIME(8,0,0)), TIME(12,0,0),
 IF(AND(D16&gt;TIME(8,0,0), D16&lt;=TIME(13,59,0)), TIME(15,0,0),
 IF(AND(D16&gt;=TIME(14,0,0), D16&lt;=TIME(17,59,0)), TIME(21,0,0),
 IF(AND(D16&gt;=TIME(18,0,0), D16&lt;=TIME(21,59,0)), TIME(0,0,0),
 IF(AND(D16&gt;=TIME(22,0,0), D16&lt;=TIME(23,59,59)), TIME(7,0,0), ""))))))))</f>
        <v/>
      </c>
      <c r="F16" s="156" t="n"/>
      <c r="G16" s="155">
        <f>IF(AND(D16&gt;=TIME(6,0,0),D16&lt;=TIME(8,0,0)),E16,"")</f>
        <v/>
      </c>
      <c r="H16" s="8" t="n"/>
      <c r="I16" s="30">
        <f>ROUND(IF(OR(D16="",E16="",E16=0),0,IF(H16="",MOD(E16-D16,1)*24,MOD(H16-D16,1)*24)),2)</f>
        <v/>
      </c>
      <c r="J16" s="157" t="n"/>
      <c r="K16" s="274" t="n"/>
      <c r="L16" s="271" t="n"/>
      <c r="M16" s="275">
        <f>MAX(0,V16-W16)</f>
        <v/>
      </c>
      <c r="N16" s="9">
        <f>(IF(OR($C16="",$D16=""),0,
 IF(OR($A16="Holiday",$A17="Holiday"),
    IF(ISNUMBER(MATCH(TRIM($B16),{"Phagwah","Good Friday","Easter Monday","Labour Day","Christmas","Eid ul Azha","Romans-2","Globe-12","Neptune P1"},0)),0,$I16),
 IF(AND(NOT(OR($A16="Annual Leave",$A17="Annual Leave")),$A16="Off day"),$I16,
  MAX(0,$I16-$V16)
  ))))+W16</f>
        <v/>
      </c>
      <c r="O16" s="9">
        <f>IF(AND(OR($A16="Holiday",$A17="Holiday"),
        ISNUMBER(MATCH(TRIM($B16),{"Phagwah","Good Friday","Easter Monday","Labour Day","Christmas","Eid ul Azha","Romans-2","Globe-12","Neptune P1"},0))),
   $I16,0)</f>
        <v/>
      </c>
      <c r="P16" s="9">
        <f>IF(OR($O$7="Canteen",$O$7="Head Office"),0,IF($I16&lt;=0,0,IF(OR(OR(TRIM($J16)="Hebrews",TRIM($J16)="Romans",TRIM($J16)="Romans-2",TRIM($J16)="Globe",TRIM($J16)="Globe-12",TRIM($J16)="Neptune P1"),AND($I17&gt;0,OR(TRIM($J17)="Hebrews",TRIM($J17)="Romans",TRIM($J17)="Romans-2",TRIM($J17)="Globe",TRIM($J17)="Globe-12",TRIM($J17)="Neptune P1"))),1,0)))</f>
        <v/>
      </c>
      <c r="Q16" s="10" t="n"/>
      <c r="R16" s="9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IF($I16&gt;0,1,0),
      0
   ),
0))</f>
        <v/>
      </c>
      <c r="S16" s="9">
        <f>IF(OR($A16="Annual Leave",$A17="Annual Leave"),IF($A16="Annual Leave",8,0),0)</f>
        <v/>
      </c>
      <c r="T16" s="91" t="n"/>
      <c r="U16" s="144">
        <f>MAX(0,40-Y16)</f>
        <v/>
      </c>
      <c r="V16" s="351">
        <f>IF(OR($C16="",$D16=""),0,
 IF(OR($A16="Holiday",$A17="Holiday"),0,
 IF(AND(NOT(OR($A16="Annual Leave",$A17="Annual Leave")),$A16="Off day"),0,
  IF($I16+$I17&gt;=8,IF($I16&gt;=8,8,$I16),$I16)
  )))</f>
        <v/>
      </c>
      <c r="W16" s="351">
        <f>MAX(0,V16-U16)</f>
        <v/>
      </c>
      <c r="X16" s="351">
        <f>IF(C16="","",C16-WEEKDAY(C16,1)+1)</f>
        <v/>
      </c>
      <c r="Y16" s="351">
        <f>SUMPRODUCT(($X$14:$X15=X16)*(($V$14:$V15)+($O$14:$O15)))+IF(X16=X14,$L$11,0)</f>
        <v/>
      </c>
      <c r="Z16" s="351" t="n"/>
      <c r="AA16" s="351" t="n"/>
      <c r="AB16" s="351" t="n"/>
      <c r="AC16" s="351" t="n"/>
      <c r="AD16" s="351" t="n"/>
      <c r="AE16" s="351" t="n"/>
      <c r="AF16" s="351" t="n"/>
    </row>
    <row r="17" ht="24" customHeight="1" s="348" thickBot="1">
      <c r="A17" s="154" t="inlineStr">
        <is>
          <t>On Day</t>
        </is>
      </c>
      <c r="B17" s="273" t="n"/>
      <c r="C17" s="90">
        <f>C16</f>
        <v/>
      </c>
      <c r="D17" s="276" t="n"/>
      <c r="E17" s="277">
        <f>IF(D17="", "",
 IF(D17=TIME(0,0,0), 0,
 IF(AND(D17&gt;=TIME(0,0,1), D17&lt;=TIME(2,0,0)), TIME(7,0,0),
 IF(AND(D17&gt;=TIME(6,0,0), D17&lt;=TIME(8,0,0)), TIME(12,0,0),
 IF(AND(D17&gt;TIME(8,0,0), D17&lt;=TIME(13,59,0)), TIME(15,0,0),
 IF(AND(D17&gt;=TIME(14,0,0), D17&lt;=TIME(17,59,0)), TIME(21,0,0),
 IF(AND(D17&gt;=TIME(18,0,0), D17&lt;=TIME(21,59,0)), TIME(0,0,0),
 IF(AND(D17&gt;=TIME(22,0,0), D17&lt;=TIME(23,59,59)), TIME(7,0,0), ""))))))))</f>
        <v/>
      </c>
      <c r="F17" s="156" t="n"/>
      <c r="G17" s="277">
        <f>IF(AND(D17&gt;=TIME(6,0,0),D17&lt;=TIME(8,0,0)),E17,"")</f>
        <v/>
      </c>
      <c r="H17" s="276" t="n"/>
      <c r="I17" s="30">
        <f>ROUND(IF(OR(D17="",E17="",E17=0),0,IF(H17="",MOD(E17-D17,1)*24,MOD(H17-D17,1)*24)),2)</f>
        <v/>
      </c>
      <c r="J17" s="158" t="n"/>
      <c r="K17" s="274" t="n"/>
      <c r="L17" s="271" t="n"/>
      <c r="M17" s="275">
        <f>MAX(0,V17-W17)</f>
        <v/>
      </c>
      <c r="N17" s="278">
        <f>(IF(OR($C17="",$D17=""),0,
 IF(OR($A16="Holiday",$A17="Holiday"),
    IF(ISNUMBER(MATCH(TRIM($B17),{"Phagwah","Good Friday","Easter Monday","Labour Day","Christmas","Eid ul Azha","Romans-2","Globe-12","Neptune P1"},0)),0,$I17),
 IF(AND(NOT(OR($A16="Annual Leave",$A17="Annual Leave")),$A17="Off day"),$I17,
  MAX(0,$I17-$V17)
  ))))+W17</f>
        <v/>
      </c>
      <c r="O17" s="278">
        <f>IF(AND(OR($A16="Holiday",$A17="Holiday"),
        ISNUMBER(MATCH(TRIM($B17),{"Phagwah","Good Friday","Easter Monday","Labour Day","Christmas","Eid ul Azha","Romans-2","Globe-12","Neptune P1"},0))),
   $I17,0)</f>
        <v/>
      </c>
      <c r="P17" s="278">
        <f>IF(OR($O$7="Canteen",$O$7="Head Office"),0,IF($I17&lt;=0,0,IF(AND($I16&lt;=0,OR(TRIM($J17)="Hebrews",TRIM($J17)="Romans",TRIM($J17)="Romans-2",TRIM($J17)="Globe",TRIM($J17)="Globe-12",TRIM($J17)="Neptune P1")),1,0)))</f>
        <v/>
      </c>
      <c r="Q17" s="279" t="n"/>
      <c r="R17" s="278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IF(AND($I16=0,$I17&gt;0),1,0),
      0
   ),
0))</f>
        <v/>
      </c>
      <c r="S17" s="278">
        <f>IF(OR($A16="Annual Leave",$A17="Annual Leave"),IF(AND($A16&lt;&gt;"Annual Leave",$A17="Annual Leave"),8,0),0)</f>
        <v/>
      </c>
      <c r="T17" s="280" t="n"/>
      <c r="U17" s="144">
        <f>MAX(0,40-Y17)</f>
        <v/>
      </c>
      <c r="V17" s="351">
        <f>IF(OR($C17="",$D17=""),0,
 IF(OR($A16="Holiday",$A17="Holiday"),0,
 IF(AND(NOT(OR($A16="Annual Leave",$A17="Annual Leave")),$A17="Off day"),0,
  IF($I16+$I17&gt;=8,IF($I16&gt;=8,0,8-$I16),$I17)
  )))</f>
        <v/>
      </c>
      <c r="W17" s="351">
        <f>MAX(0,V17-U17)</f>
        <v/>
      </c>
      <c r="X17" s="351">
        <f>IF(C17="","",C17-WEEKDAY(C17,1)+1)</f>
        <v/>
      </c>
      <c r="Y17" s="351">
        <f>SUMPRODUCT(($X$14:$X16=X17)*(($V$14:$V16)+($O$14:$O16)))+IF(X17=X14,$L$11,0)</f>
        <v/>
      </c>
      <c r="Z17" s="351" t="n"/>
      <c r="AA17" s="351" t="n"/>
      <c r="AB17" s="351" t="n"/>
      <c r="AC17" s="351" t="n"/>
      <c r="AD17" s="351" t="n"/>
      <c r="AE17" s="351" t="n"/>
      <c r="AF17" s="351" t="n"/>
    </row>
    <row r="18" ht="24" customHeight="1" s="348" thickBot="1">
      <c r="A18" s="159" t="inlineStr">
        <is>
          <t>On Day</t>
        </is>
      </c>
      <c r="B18" s="281" t="n"/>
      <c r="C18" s="92">
        <f>C16+1</f>
        <v/>
      </c>
      <c r="D18" s="31" t="n"/>
      <c r="E18" s="160">
        <f>IF(D18="", "",
 IF(D18=TIME(0,0,0), 0,
 IF(AND(D18&gt;=TIME(0,0,1), D18&lt;=TIME(2,0,0)), TIME(7,0,0),
 IF(AND(D18&gt;=TIME(6,0,0), D18&lt;=TIME(8,0,0)), TIME(12,0,0),
 IF(AND(D18&gt;TIME(8,0,0), D18&lt;=TIME(13,59,0)), TIME(15,0,0),
 IF(AND(D18&gt;=TIME(14,0,0), D18&lt;=TIME(17,59,0)), TIME(21,0,0),
 IF(AND(D18&gt;=TIME(18,0,0), D18&lt;=TIME(21,59,0)), TIME(0,0,0),
 IF(AND(D18&gt;=TIME(22,0,0), D18&lt;=TIME(23,59,59)), TIME(7,0,0), ""))))))))</f>
        <v/>
      </c>
      <c r="F18" s="161" t="n"/>
      <c r="G18" s="160">
        <f>IF(AND(D18&gt;=TIME(6,0,0),D18&lt;=TIME(8,0,0)),E18,"")</f>
        <v/>
      </c>
      <c r="H18" s="31" t="n"/>
      <c r="I18" s="32">
        <f>ROUND(IF(OR(D18="",E18="",E18=0),0,IF(H18="",MOD(E18-D18,1)*24,MOD(H18-D18,1)*24)),2)</f>
        <v/>
      </c>
      <c r="J18" s="162" t="n"/>
      <c r="K18" s="282" t="n"/>
      <c r="L18" s="271" t="n"/>
      <c r="M18" s="283">
        <f>MAX(0,V18-W18)</f>
        <v/>
      </c>
      <c r="N18" s="33">
        <f>(IF(OR($C18="",$D18=""),0,
 IF(OR($A18="Holiday",$A19="Holiday"),
    IF(ISNUMBER(MATCH(TRIM($B18),{"Phagwah","Good Friday","Easter Monday","Labour Day","Christmas","Eid ul Azha","Romans-2","Globe-12","Neptune P1"},0)),0,$I18),
 IF(AND(NOT(OR($A18="Annual Leave",$A19="Annual Leave")),$A18="Off day"),$I18,
  MAX(0,$I18-$V18)
  ))))+W18</f>
        <v/>
      </c>
      <c r="O18" s="33">
        <f>IF(AND(OR($A18="Holiday",$A19="Holiday"),
        ISNUMBER(MATCH(TRIM($B18),{"Phagwah","Good Friday","Easter Monday","Labour Day","Christmas","Eid ul Azha","Romans-2","Globe-12","Neptune P1"},0))),
   $I18,0)</f>
        <v/>
      </c>
      <c r="P18" s="33">
        <f>IF(OR($O$7="Canteen",$O$7="Head Office"),0,IF($I18&lt;=0,0,IF(OR(OR(TRIM($J18)="Hebrews",TRIM($J18)="Romans",TRIM($J18)="Romans-2",TRIM($J18)="Globe",TRIM($J18)="Globe-12",TRIM($J18)="Neptune P1"),AND($I19&gt;0,OR(TRIM($J19)="Hebrews",TRIM($J19)="Romans",TRIM($J19)="Romans-2",TRIM($J19)="Globe",TRIM($J19)="Globe-12",TRIM($J19)="Neptune P1"))),1,0)))</f>
        <v/>
      </c>
      <c r="Q18" s="34" t="n"/>
      <c r="R18" s="33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IF($I18&gt;0,1,0),
      0
   ),
0))</f>
        <v/>
      </c>
      <c r="S18" s="33">
        <f>IF(OR($A18="Annual Leave",$A19="Annual Leave"),IF($A18="Annual Leave",8,0),0)</f>
        <v/>
      </c>
      <c r="T18" s="35" t="n"/>
      <c r="U18" s="144">
        <f>MAX(0,40-Y18)</f>
        <v/>
      </c>
      <c r="V18" s="351">
        <f>IF(OR($C18="",$D18=""),0,
 IF(OR($A18="Holiday",$A19="Holiday"),0,
 IF(AND(NOT(OR($A18="Annual Leave",$A19="Annual Leave")),$A18="Off day"),0,
  IF($I18+$I19&gt;=8,IF($I18&gt;=8,8,$I18),$I18)
  )))</f>
        <v/>
      </c>
      <c r="W18" s="351">
        <f>MAX(0,V18-U18)</f>
        <v/>
      </c>
      <c r="X18" s="351">
        <f>IF(C18="","",C18-WEEKDAY(C18,1)+1)</f>
        <v/>
      </c>
      <c r="Y18" s="351">
        <f>SUMPRODUCT(($X$14:$X17=X18)*(($V$14:$V17)+($O$14:$O17)))+IF(X18=X14,$L$11,0)</f>
        <v/>
      </c>
      <c r="Z18" s="351" t="n"/>
      <c r="AA18" s="351" t="n"/>
      <c r="AB18" s="351" t="n"/>
      <c r="AC18" s="351" t="n"/>
      <c r="AD18" s="351" t="n"/>
      <c r="AE18" s="351" t="n"/>
      <c r="AF18" s="351" t="n"/>
    </row>
    <row r="19" ht="24" customHeight="1" s="348" thickBot="1">
      <c r="A19" s="159" t="inlineStr">
        <is>
          <t>On Day</t>
        </is>
      </c>
      <c r="B19" s="281" t="n"/>
      <c r="C19" s="93">
        <f>C18</f>
        <v/>
      </c>
      <c r="D19" s="36" t="n"/>
      <c r="E19" s="163">
        <f>IF(D19="", "",
 IF(D19=TIME(0,0,0), 0,
 IF(AND(D19&gt;=TIME(0,0,1), D19&lt;=TIME(2,0,0)), TIME(7,0,0),
 IF(AND(D19&gt;=TIME(6,0,0), D19&lt;=TIME(8,0,0)), TIME(12,0,0),
 IF(AND(D19&gt;TIME(8,0,0), D19&lt;=TIME(13,59,0)), TIME(15,0,0),
 IF(AND(D19&gt;=TIME(14,0,0), D19&lt;=TIME(17,59,0)), TIME(21,0,0),
 IF(AND(D19&gt;=TIME(18,0,0), D19&lt;=TIME(21,59,0)), TIME(0,0,0),
 IF(AND(D19&gt;=TIME(22,0,0), D19&lt;=TIME(23,59,59)), TIME(7,0,0), ""))))))))</f>
        <v/>
      </c>
      <c r="F19" s="164" t="n"/>
      <c r="G19" s="163">
        <f>IF(AND(D19&gt;=TIME(6,0,0),D19&lt;=TIME(8,0,0)),E19,"")</f>
        <v/>
      </c>
      <c r="H19" s="36" t="n"/>
      <c r="I19" s="37">
        <f>ROUND(IF(OR(D19="",E19="",E19=0),0,IF(H19="",MOD(E19-D19,1)*24,MOD(H19-D19,1)*24)),2)</f>
        <v/>
      </c>
      <c r="J19" s="162" t="n"/>
      <c r="K19" s="282" t="n"/>
      <c r="L19" s="271" t="n"/>
      <c r="M19" s="283">
        <f>MAX(0,V19-W19)</f>
        <v/>
      </c>
      <c r="N19" s="38">
        <f>(IF(OR($C19="",$D19=""),0,
 IF(OR($A18="Holiday",$A19="Holiday"),
    IF(ISNUMBER(MATCH(TRIM($B19),{"Phagwah","Good Friday","Easter Monday","Labour Day","Christmas","Eid ul Azha","Romans-2","Globe-12","Neptune P1"},0)),0,$I19),
 IF(AND(NOT(OR($A18="Annual Leave",$A19="Annual Leave")),$A19="Off day"),$I19,
  MAX(0,$I19-$V19)
  ))))+W19</f>
        <v/>
      </c>
      <c r="O19" s="38">
        <f>IF(AND(OR($A18="Holiday",$A19="Holiday"),
        ISNUMBER(MATCH(TRIM($B19),{"Phagwah","Good Friday","Easter Monday","Labour Day","Christmas","Eid ul Azha","Romans-2","Globe-12","Neptune P1"},0))),
   $I19,0)</f>
        <v/>
      </c>
      <c r="P19" s="38">
        <f>IF(OR($O$7="Canteen",$O$7="Head Office"),0,IF($I19&lt;=0,0,IF(AND($I18&lt;=0,OR(TRIM($J19)="Hebrews",TRIM($J19)="Romans",TRIM($J19)="Romans-2",TRIM($J19)="Globe",TRIM($J19)="Globe-12",TRIM($J19)="Neptune P1")),1,0)))</f>
        <v/>
      </c>
      <c r="Q19" s="39" t="n"/>
      <c r="R19" s="38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IF(AND($I18=0,$I19&gt;0),1,0),
      0
   ),
0))</f>
        <v/>
      </c>
      <c r="S19" s="38">
        <f>IF(OR($A18="Annual Leave",$A19="Annual Leave"),IF(AND($A18&lt;&gt;"Annual Leave",$A19="Annual Leave"),8,0),0)</f>
        <v/>
      </c>
      <c r="T19" s="40" t="n"/>
      <c r="U19" s="144">
        <f>MAX(0,40-Y19)</f>
        <v/>
      </c>
      <c r="V19" s="351">
        <f>IF(OR($C19="",$D19=""),0,
 IF(OR($A18="Holiday",$A19="Holiday"),0,
 IF(AND(NOT(OR($A18="Annual Leave",$A19="Annual Leave")),$A19="Off day"),0,
  IF($I18+$I19&gt;=8,IF($I18&gt;=8,0,8-$I18),$I19)
  )))</f>
        <v/>
      </c>
      <c r="W19" s="351">
        <f>MAX(0,V19-U19)</f>
        <v/>
      </c>
      <c r="X19" s="351">
        <f>IF(C19="","",C19-WEEKDAY(C19,1)+1)</f>
        <v/>
      </c>
      <c r="Y19" s="351">
        <f>SUMPRODUCT(($X$14:$X18=X19)*(($V$14:$V18)+($O$14:$O18)))+IF(X19=X14,$L$11,0)</f>
        <v/>
      </c>
      <c r="Z19" s="351" t="n"/>
      <c r="AA19" s="351" t="n"/>
      <c r="AB19" s="351" t="n"/>
      <c r="AC19" s="351" t="n"/>
      <c r="AD19" s="351" t="n"/>
      <c r="AE19" s="351" t="n"/>
      <c r="AF19" s="351" t="n"/>
    </row>
    <row r="20" ht="24" customHeight="1" s="348" thickBot="1">
      <c r="A20" s="165" t="inlineStr">
        <is>
          <t>On Day</t>
        </is>
      </c>
      <c r="B20" s="284" t="n"/>
      <c r="C20" s="94">
        <f>C18+1</f>
        <v/>
      </c>
      <c r="D20" s="41" t="n"/>
      <c r="E20" s="166">
        <f>IF(D20="", "",
 IF(D20=TIME(0,0,0), 0,
 IF(AND(D20&gt;=TIME(0,0,1), D20&lt;=TIME(2,0,0)), TIME(7,0,0),
 IF(AND(D20&gt;=TIME(6,0,0), D20&lt;=TIME(8,0,0)), TIME(12,0,0),
 IF(AND(D20&gt;TIME(8,0,0), D20&lt;=TIME(13,59,0)), TIME(15,0,0),
 IF(AND(D20&gt;=TIME(14,0,0), D20&lt;=TIME(17,59,0)), TIME(21,0,0),
 IF(AND(D20&gt;=TIME(18,0,0), D20&lt;=TIME(21,59,0)), TIME(0,0,0),
 IF(AND(D20&gt;=TIME(22,0,0), D20&lt;=TIME(23,59,59)), TIME(7,0,0), ""))))))))</f>
        <v/>
      </c>
      <c r="F20" s="167" t="n"/>
      <c r="G20" s="166">
        <f>IF(AND(D20&gt;=TIME(6,0,0),D20&lt;=TIME(8,0,0)),E20,"")</f>
        <v/>
      </c>
      <c r="H20" s="41" t="n"/>
      <c r="I20" s="95">
        <f>ROUND(IF(OR(D20="",E20="",E20=0),0,IF(H20="",MOD(E20-D20,1)*24,MOD(H20-D20,1)*24)),2)</f>
        <v/>
      </c>
      <c r="J20" s="168" t="n"/>
      <c r="K20" s="285" t="n"/>
      <c r="L20" s="271" t="n"/>
      <c r="M20" s="286">
        <f>MAX(0,V20-W20)</f>
        <v/>
      </c>
      <c r="N20" s="42">
        <f>(IF(OR($C20="",$D20=""),0,
 IF(OR($A20="Holiday",$A21="Holiday"),
    IF(ISNUMBER(MATCH(TRIM($B20),{"Phagwah","Good Friday","Easter Monday","Labour Day","Christmas","Eid ul Azha","Romans-2","Globe-12","Neptune P1"},0)),0,$I20),
 IF(AND(NOT(OR($A20="Annual Leave",$A21="Annual Leave")),$A20="Off day"),$I20,
  MAX(0,$I20-$V20)
  ))))+W20</f>
        <v/>
      </c>
      <c r="O20" s="42">
        <f>IF(AND(OR($A20="Holiday",$A21="Holiday"),
        ISNUMBER(MATCH(TRIM($B20),{"Phagwah","Good Friday","Easter Monday","Labour Day","Christmas","Eid ul Azha","Romans-2","Globe-12","Neptune P1"},0))),
   $I20,0)</f>
        <v/>
      </c>
      <c r="P20" s="42">
        <f>IF(OR($O$7="Canteen",$O$7="Head Office"),0,IF($I20&lt;=0,0,IF(OR(OR(TRIM($J20)="Hebrews",TRIM($J20)="Romans",TRIM($J20)="Romans-2",TRIM($J20)="Globe",TRIM($J20)="Globe-12",TRIM($J20)="Neptune P1"),AND($I21&gt;0,OR(TRIM($J21)="Hebrews",TRIM($J21)="Romans",TRIM($J21)="Romans-2",TRIM($J21)="Globe",TRIM($J21)="Globe-12",TRIM($J21)="Neptune P1"))),1,0)))</f>
        <v/>
      </c>
      <c r="Q20" s="43" t="n"/>
      <c r="R20" s="42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IF($I20&gt;0,1,0),
      0
   ),
0))</f>
        <v/>
      </c>
      <c r="S20" s="42">
        <f>IF(OR($A20="Annual Leave",$A21="Annual Leave"),IF($A20="Annual Leave",8,0),0)</f>
        <v/>
      </c>
      <c r="T20" s="96" t="n"/>
      <c r="U20" s="144">
        <f>MAX(0,40-Y20)</f>
        <v/>
      </c>
      <c r="V20" s="351">
        <f>IF(OR($C20="",$D20=""),0,
 IF(OR($A20="Holiday",$A21="Holiday"),0,
 IF(AND(NOT(OR($A20="Annual Leave",$A21="Annual Leave")),$A20="Off day"),0,
  IF($I20+$I21&gt;=8,IF($I20&gt;=8,8,$I20),$I20)
  )))</f>
        <v/>
      </c>
      <c r="W20" s="351">
        <f>MAX(0,V20-U20)</f>
        <v/>
      </c>
      <c r="X20" s="351">
        <f>IF(C20="","",C20-WEEKDAY(C20,1)+1)</f>
        <v/>
      </c>
      <c r="Y20" s="351">
        <f>SUMPRODUCT(($X$14:$X19=X20)*(($V$14:$V19)+($O$14:$O19)))+IF(X20=X14,$L$11,0)</f>
        <v/>
      </c>
      <c r="Z20" s="351" t="n"/>
      <c r="AA20" s="351" t="n"/>
      <c r="AB20" s="351" t="n"/>
      <c r="AC20" s="351" t="n"/>
      <c r="AD20" s="351" t="n"/>
      <c r="AE20" s="351" t="n"/>
      <c r="AF20" s="351" t="n"/>
    </row>
    <row r="21" ht="24" customHeight="1" s="348" thickBot="1">
      <c r="A21" s="165" t="inlineStr">
        <is>
          <t>On Day</t>
        </is>
      </c>
      <c r="B21" s="284" t="n"/>
      <c r="C21" s="94">
        <f>C20</f>
        <v/>
      </c>
      <c r="D21" s="287" t="n"/>
      <c r="E21" s="288">
        <f>IF(D21="", "",
 IF(D21=TIME(0,0,0), 0,
 IF(AND(D21&gt;=TIME(0,0,1), D21&lt;=TIME(2,0,0)), TIME(7,0,0),
 IF(AND(D21&gt;=TIME(6,0,0), D21&lt;=TIME(8,0,0)), TIME(12,0,0),
 IF(AND(D21&gt;TIME(8,0,0), D21&lt;=TIME(13,59,0)), TIME(15,0,0),
 IF(AND(D21&gt;=TIME(14,0,0), D21&lt;=TIME(17,59,0)), TIME(21,0,0),
 IF(AND(D21&gt;=TIME(18,0,0), D21&lt;=TIME(21,59,0)), TIME(0,0,0),
 IF(AND(D21&gt;=TIME(22,0,0), D21&lt;=TIME(23,59,59)), TIME(7,0,0), ""))))))))</f>
        <v/>
      </c>
      <c r="F21" s="167" t="n"/>
      <c r="G21" s="288">
        <f>IF(AND(D21&gt;=TIME(6,0,0),D21&lt;=TIME(8,0,0)),E21,"")</f>
        <v/>
      </c>
      <c r="H21" s="287" t="n"/>
      <c r="I21" s="95">
        <f>ROUND(IF(OR(D21="",E21="",E21=0),0,IF(H21="",MOD(E21-D21,1)*24,MOD(H21-D21,1)*24)),2)</f>
        <v/>
      </c>
      <c r="J21" s="169" t="n"/>
      <c r="K21" s="285" t="n"/>
      <c r="L21" s="271" t="n"/>
      <c r="M21" s="286">
        <f>MAX(0,V21-W21)</f>
        <v/>
      </c>
      <c r="N21" s="289">
        <f>(IF(OR($C21="",$D21=""),0,
 IF(OR($A20="Holiday",$A21="Holiday"),
    IF(ISNUMBER(MATCH(TRIM($B21),{"Phagwah","Good Friday","Easter Monday","Labour Day","Christmas","Eid ul Azha","Romans-2","Globe-12","Neptune P1"},0)),0,$I21),
 IF(AND(NOT(OR($A20="Annual Leave",$A21="Annual Leave")),$A21="Off day"),$I21,
  MAX(0,$I21-$V21)
  ))))+W21</f>
        <v/>
      </c>
      <c r="O21" s="289">
        <f>IF(AND(OR($A20="Holiday",$A21="Holiday"),
        ISNUMBER(MATCH(TRIM($B21),{"Phagwah","Good Friday","Easter Monday","Labour Day","Christmas","Eid ul Azha","Romans-2","Globe-12","Neptune P1"},0))),
   $I21,0)</f>
        <v/>
      </c>
      <c r="P21" s="289">
        <f>IF(OR($O$7="Canteen",$O$7="Head Office"),0,IF($I21&lt;=0,0,IF(AND($I20&lt;=0,OR(TRIM($J21)="Hebrews",TRIM($J21)="Romans",TRIM($J21)="Romans-2",TRIM($J21)="Globe",TRIM($J21)="Globe-12",TRIM($J21)="Neptune P1")),1,0)))</f>
        <v/>
      </c>
      <c r="Q21" s="290" t="n"/>
      <c r="R21" s="289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IF(AND($I20=0,$I21&gt;0),1,0),
      0
   ),
0))</f>
        <v/>
      </c>
      <c r="S21" s="289">
        <f>IF(OR($A20="Annual Leave",$A21="Annual Leave"),IF(AND($A20&lt;&gt;"Annual Leave",$A21="Annual Leave"),8,0),0)</f>
        <v/>
      </c>
      <c r="T21" s="291" t="n"/>
      <c r="U21" s="144">
        <f>MAX(0,40-Y21)</f>
        <v/>
      </c>
      <c r="V21" s="351">
        <f>IF(OR($C21="",$D21=""),0,
 IF(OR($A20="Holiday",$A21="Holiday"),0,
 IF(AND(NOT(OR($A20="Annual Leave",$A21="Annual Leave")),$A21="Off day"),0,
  IF($I20+$I21&gt;=8,IF($I20&gt;=8,0,8-$I20),$I21)
  )))</f>
        <v/>
      </c>
      <c r="W21" s="351">
        <f>MAX(0,V21-U21)</f>
        <v/>
      </c>
      <c r="X21" s="351">
        <f>IF(C21="","",C21-WEEKDAY(C21,1)+1)</f>
        <v/>
      </c>
      <c r="Y21" s="351">
        <f>SUMPRODUCT(($X$14:$X20=X21)*(($V$14:$V20)+($O$14:$O20)))+IF(X21=X14,$L$11,0)</f>
        <v/>
      </c>
      <c r="Z21" s="351" t="n"/>
      <c r="AA21" s="351" t="n"/>
      <c r="AB21" s="351" t="n"/>
      <c r="AC21" s="351" t="n"/>
      <c r="AD21" s="351" t="n"/>
      <c r="AE21" s="351" t="n"/>
      <c r="AF21" s="351" t="n"/>
    </row>
    <row r="22" ht="24" customHeight="1" s="348" thickBot="1">
      <c r="A22" s="170" t="inlineStr">
        <is>
          <t>On Day</t>
        </is>
      </c>
      <c r="B22" s="292" t="n"/>
      <c r="C22" s="97">
        <f>C20+1</f>
        <v/>
      </c>
      <c r="D22" s="44" t="n"/>
      <c r="E22" s="171">
        <f>IF(D22="", "",
 IF(D22=TIME(0,0,0), 0,
 IF(AND(D22&gt;=TIME(0,0,1), D22&lt;=TIME(2,0,0)), TIME(7,0,0),
 IF(AND(D22&gt;=TIME(6,0,0), D22&lt;=TIME(8,0,0)), TIME(12,0,0),
 IF(AND(D22&gt;TIME(8,0,0), D22&lt;=TIME(13,59,0)), TIME(15,0,0),
 IF(AND(D22&gt;=TIME(14,0,0), D22&lt;=TIME(17,59,0)), TIME(21,0,0),
 IF(AND(D22&gt;=TIME(18,0,0), D22&lt;=TIME(21,59,0)), TIME(0,0,0),
 IF(AND(D22&gt;=TIME(22,0,0), D22&lt;=TIME(23,59,59)), TIME(7,0,0), ""))))))))</f>
        <v/>
      </c>
      <c r="F22" s="172" t="n"/>
      <c r="G22" s="171">
        <f>IF(AND(D22&gt;=TIME(6,0,0),D22&lt;=TIME(8,0,0)),E22,"")</f>
        <v/>
      </c>
      <c r="H22" s="44" t="n"/>
      <c r="I22" s="45">
        <f>ROUND(IF(OR(D22="",E22="",E22=0),0,IF(H22="",MOD(E22-D22,1)*24,MOD(H22-D22,1)*24)),2)</f>
        <v/>
      </c>
      <c r="J22" s="173" t="n"/>
      <c r="K22" s="293" t="n"/>
      <c r="L22" s="271" t="n"/>
      <c r="M22" s="294">
        <f>MAX(0,V22-W22)</f>
        <v/>
      </c>
      <c r="N22" s="46">
        <f>(IF(OR($C22="",$D22=""),0,
 IF(OR($A22="Holiday",$A23="Holiday"),
    IF(ISNUMBER(MATCH(TRIM($B22),{"Phagwah","Good Friday","Easter Monday","Labour Day","Christmas","Eid ul Azha","Romans-2","Globe-12","Neptune P1"},0)),0,$I22),
 IF(AND(NOT(OR($A22="Annual Leave",$A23="Annual Leave")),$A22="Off day"),$I22,
  MAX(0,$I22-$V22)
  ))))+W22</f>
        <v/>
      </c>
      <c r="O22" s="46">
        <f>IF(AND(OR($A22="Holiday",$A23="Holiday"),
        ISNUMBER(MATCH(TRIM($B22),{"Phagwah","Good Friday","Easter Monday","Labour Day","Christmas","Eid ul Azha","Romans-2","Globe-12","Neptune P1"},0))),
   $I22,0)</f>
        <v/>
      </c>
      <c r="P22" s="46">
        <f>IF(OR($O$7="Canteen",$O$7="Head Office"),0,IF($I22&lt;=0,0,IF(OR(OR(TRIM($J22)="Hebrews",TRIM($J22)="Romans",TRIM($J22)="Romans-2",TRIM($J22)="Globe",TRIM($J22)="Globe-12",TRIM($J22)="Neptune P1"),AND($I23&gt;0,OR(TRIM($J23)="Hebrews",TRIM($J23)="Romans",TRIM($J23)="Romans-2",TRIM($J23)="Globe",TRIM($J23)="Globe-12",TRIM($J23)="Neptune P1"))),1,0)))</f>
        <v/>
      </c>
      <c r="Q22" s="47" t="n"/>
      <c r="R22" s="46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IF($I22&gt;0,1,0),
      0
   ),
0))</f>
        <v/>
      </c>
      <c r="S22" s="46">
        <f>IF(OR($A22="Annual Leave",$A23="Annual Leave"),IF($A22="Annual Leave",8,0),0)</f>
        <v/>
      </c>
      <c r="T22" s="48" t="n"/>
      <c r="U22" s="144">
        <f>MAX(0,40-Y22)</f>
        <v/>
      </c>
      <c r="V22" s="351">
        <f>IF(OR($C22="",$D22=""),0,
 IF(OR($A22="Holiday",$A23="Holiday"),0,
 IF(AND(NOT(OR($A22="Annual Leave",$A23="Annual Leave")),$A22="Off day"),0,
  IF($I22+$I23&gt;=8,IF($I22&gt;=8,8,$I22),$I22)
  )))</f>
        <v/>
      </c>
      <c r="W22" s="351">
        <f>MAX(0,V22-U22)</f>
        <v/>
      </c>
      <c r="X22" s="351">
        <f>IF(C22="","",C22-WEEKDAY(C22,1)+1)</f>
        <v/>
      </c>
      <c r="Y22" s="351">
        <f>SUMPRODUCT(($X$14:$X21=X22)*(($V$14:$V21)+($O$14:$O21)))+IF(X22=X14,$L$11,0)</f>
        <v/>
      </c>
      <c r="Z22" s="351" t="n"/>
      <c r="AA22" s="351" t="n"/>
      <c r="AB22" s="351" t="n"/>
      <c r="AC22" s="351" t="n"/>
      <c r="AD22" s="351" t="n"/>
      <c r="AE22" s="351" t="n"/>
      <c r="AF22" s="351" t="n"/>
    </row>
    <row r="23" ht="24" customHeight="1" s="348" thickBot="1">
      <c r="A23" s="170" t="inlineStr">
        <is>
          <t>On Day</t>
        </is>
      </c>
      <c r="B23" s="292" t="n"/>
      <c r="C23" s="98">
        <f>C22</f>
        <v/>
      </c>
      <c r="D23" s="49" t="n"/>
      <c r="E23" s="174">
        <f>IF(D23="", "",
 IF(D23=TIME(0,0,0), 0,
 IF(AND(D23&gt;=TIME(0,0,1), D23&lt;=TIME(2,0,0)), TIME(7,0,0),
 IF(AND(D23&gt;=TIME(6,0,0), D23&lt;=TIME(8,0,0)), TIME(12,0,0),
 IF(AND(D23&gt;TIME(8,0,0), D23&lt;=TIME(13,59,0)), TIME(15,0,0),
 IF(AND(D23&gt;=TIME(14,0,0), D23&lt;=TIME(17,59,0)), TIME(21,0,0),
 IF(AND(D23&gt;=TIME(18,0,0), D23&lt;=TIME(21,59,0)), TIME(0,0,0),
 IF(AND(D23&gt;=TIME(22,0,0), D23&lt;=TIME(23,59,59)), TIME(7,0,0), ""))))))))</f>
        <v/>
      </c>
      <c r="F23" s="175" t="n"/>
      <c r="G23" s="174">
        <f>IF(AND(D23&gt;=TIME(6,0,0),D23&lt;=TIME(8,0,0)),E23,"")</f>
        <v/>
      </c>
      <c r="H23" s="49" t="n"/>
      <c r="I23" s="50">
        <f>ROUND(IF(OR(D23="",E23="",E23=0),0,IF(H23="",MOD(E23-D23,1)*24,MOD(H23-D23,1)*24)),2)</f>
        <v/>
      </c>
      <c r="J23" s="173" t="n"/>
      <c r="K23" s="293" t="n"/>
      <c r="L23" s="271" t="n"/>
      <c r="M23" s="294">
        <f>MAX(0,V23-W23)</f>
        <v/>
      </c>
      <c r="N23" s="51">
        <f>(IF(OR($C23="",$D23=""),0,
 IF(OR($A22="Holiday",$A23="Holiday"),
    IF(ISNUMBER(MATCH(TRIM($B23),{"Phagwah","Good Friday","Easter Monday","Labour Day","Christmas","Eid ul Azha","Romans-2","Globe-12","Neptune P1"},0)),0,$I23),
 IF(AND(NOT(OR($A22="Annual Leave",$A23="Annual Leave")),$A23="Off day"),$I23,
  MAX(0,$I23-$V23)
  ))))+W23</f>
        <v/>
      </c>
      <c r="O23" s="51">
        <f>IF(AND(OR($A22="Holiday",$A23="Holiday"),
        ISNUMBER(MATCH(TRIM($B23),{"Phagwah","Good Friday","Easter Monday","Labour Day","Christmas","Eid ul Azha","Romans-2","Globe-12","Neptune P1"},0))),
   $I23,0)</f>
        <v/>
      </c>
      <c r="P23" s="51">
        <f>IF(OR($O$7="Canteen",$O$7="Head Office"),0,IF($I23&lt;=0,0,IF(AND($I22&lt;=0,OR(TRIM($J23)="Hebrews",TRIM($J23)="Romans",TRIM($J23)="Romans-2",TRIM($J23)="Globe",TRIM($J23)="Globe-12",TRIM($J23)="Neptune P1")),1,0)))</f>
        <v/>
      </c>
      <c r="Q23" s="52" t="n"/>
      <c r="R23" s="51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IF(AND($I22=0,$I23&gt;0),1,0),
      0
   ),
0))</f>
        <v/>
      </c>
      <c r="S23" s="51">
        <f>IF(OR($A22="Annual Leave",$A23="Annual Leave"),IF(AND($A22&lt;&gt;"Annual Leave",$A23="Annual Leave"),8,0),0)</f>
        <v/>
      </c>
      <c r="T23" s="53" t="n"/>
      <c r="U23" s="144">
        <f>MAX(0,40-Y23)</f>
        <v/>
      </c>
      <c r="V23" s="351">
        <f>IF(OR($C23="",$D23=""),0,
 IF(OR($A22="Holiday",$A23="Holiday"),0,
 IF(AND(NOT(OR($A22="Annual Leave",$A23="Annual Leave")),$A23="Off day"),0,
  IF($I22+$I23&gt;=8,IF($I22&gt;=8,0,8-$I22),$I23)
  )))</f>
        <v/>
      </c>
      <c r="W23" s="351">
        <f>MAX(0,V23-U23)</f>
        <v/>
      </c>
      <c r="X23" s="351">
        <f>IF(C23="","",C23-WEEKDAY(C23,1)+1)</f>
        <v/>
      </c>
      <c r="Y23" s="351">
        <f>SUMPRODUCT(($X$14:$X22=X23)*(($V$14:$V22)+($O$14:$O22)))+IF(X23=X14,$L$11,0)</f>
        <v/>
      </c>
      <c r="Z23" s="351" t="n"/>
      <c r="AA23" s="351" t="n"/>
      <c r="AB23" s="351" t="n"/>
      <c r="AC23" s="351" t="n"/>
      <c r="AD23" s="351" t="n"/>
      <c r="AE23" s="351" t="n"/>
      <c r="AF23" s="351" t="n"/>
    </row>
    <row r="24" ht="24" customHeight="1" s="348" thickBot="1">
      <c r="A24" s="154" t="inlineStr">
        <is>
          <t>On Day</t>
        </is>
      </c>
      <c r="B24" s="273" t="n"/>
      <c r="C24" s="90">
        <f>C22+1</f>
        <v/>
      </c>
      <c r="D24" s="8" t="n"/>
      <c r="E24" s="155">
        <f>IF(D24="", "",
 IF(D24=TIME(0,0,0), 0,
 IF(AND(D24&gt;=TIME(0,0,1), D24&lt;=TIME(2,0,0)), TIME(7,0,0),
 IF(AND(D24&gt;=TIME(6,0,0), D24&lt;=TIME(8,0,0)), TIME(12,0,0),
 IF(AND(D24&gt;TIME(8,0,0), D24&lt;=TIME(13,59,0)), TIME(15,0,0),
 IF(AND(D24&gt;=TIME(14,0,0), D24&lt;=TIME(17,59,0)), TIME(21,0,0),
 IF(AND(D24&gt;=TIME(18,0,0), D24&lt;=TIME(21,59,0)), TIME(0,0,0),
 IF(AND(D24&gt;=TIME(22,0,0), D24&lt;=TIME(23,59,59)), TIME(7,0,0), ""))))))))</f>
        <v/>
      </c>
      <c r="F24" s="156" t="n"/>
      <c r="G24" s="155">
        <f>IF(AND(D24&gt;=TIME(6,0,0),D24&lt;=TIME(8,0,0)),E24,"")</f>
        <v/>
      </c>
      <c r="H24" s="8" t="n"/>
      <c r="I24" s="30">
        <f>ROUND(IF(OR(D24="",E24="",E24=0),0,IF(H24="",MOD(E24-D24,1)*24,MOD(H24-D24,1)*24)),2)</f>
        <v/>
      </c>
      <c r="J24" s="157" t="n"/>
      <c r="K24" s="274" t="n"/>
      <c r="L24" s="271" t="n"/>
      <c r="M24" s="275">
        <f>MAX(0,V24-W24)</f>
        <v/>
      </c>
      <c r="N24" s="9">
        <f>(IF(OR($C24="",$D24=""),0,
 IF(OR($A24="Holiday",$A25="Holiday"),
    IF(ISNUMBER(MATCH(TRIM($B24),{"Phagwah","Good Friday","Easter Monday","Labour Day","Christmas","Eid ul Azha","Romans-2","Globe-12","Neptune P1"},0)),0,$I24),
 IF(AND(NOT(OR($A24="Annual Leave",$A25="Annual Leave")),$A24="Off day"),$I24,
  MAX(0,$I24-$V24)
  ))))+W24</f>
        <v/>
      </c>
      <c r="O24" s="9">
        <f>IF(AND(OR($A24="Holiday",$A25="Holiday"),
        ISNUMBER(MATCH(TRIM($B24),{"Phagwah","Good Friday","Easter Monday","Labour Day","Christmas","Eid ul Azha","Romans-2","Globe-12","Neptune P1"},0))),
   $I24,0)</f>
        <v/>
      </c>
      <c r="P24" s="9">
        <f>IF(OR($O$7="Canteen",$O$7="Head Office"),0,IF($I24&lt;=0,0,IF(OR(OR(TRIM($J24)="Hebrews",TRIM($J24)="Romans",TRIM($J24)="Romans-2",TRIM($J24)="Globe",TRIM($J24)="Globe-12",TRIM($J24)="Neptune P1"),AND($I25&gt;0,OR(TRIM($J25)="Hebrews",TRIM($J25)="Romans",TRIM($J25)="Romans-2",TRIM($J25)="Globe",TRIM($J25)="Globe-12",TRIM($J25)="Neptune P1"))),1,0)))</f>
        <v/>
      </c>
      <c r="Q24" s="10" t="n"/>
      <c r="R24" s="9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IF($I24&gt;0,1,0),
      0
   ),
0))</f>
        <v/>
      </c>
      <c r="S24" s="9">
        <f>IF(OR($A24="Annual Leave",$A25="Annual Leave"),IF($A24="Annual Leave",8,0),0)</f>
        <v/>
      </c>
      <c r="T24" s="91" t="n"/>
      <c r="U24" s="144">
        <f>MAX(0,40-Y24)</f>
        <v/>
      </c>
      <c r="V24" s="351">
        <f>IF(OR($C24="",$D24=""),0,
 IF(OR($A24="Holiday",$A25="Holiday"),0,
 IF(AND(NOT(OR($A24="Annual Leave",$A25="Annual Leave")),$A24="Off day"),0,
  IF($I24+$I25&gt;=8,IF($I24&gt;=8,8,$I24),$I24)
  )))</f>
        <v/>
      </c>
      <c r="W24" s="351">
        <f>MAX(0,V24-U24)</f>
        <v/>
      </c>
      <c r="X24" s="351">
        <f>IF(C24="","",C24-WEEKDAY(C24,1)+1)</f>
        <v/>
      </c>
      <c r="Y24" s="351">
        <f>SUMPRODUCT(($X$14:$X23=X24)*(($V$14:$V23)+($O$14:$O23)))+IF(X24=X14,$L$11,0)</f>
        <v/>
      </c>
      <c r="Z24" s="351" t="n"/>
      <c r="AA24" s="351" t="n"/>
      <c r="AB24" s="351" t="n"/>
      <c r="AC24" s="351" t="n"/>
      <c r="AD24" s="351" t="n"/>
      <c r="AE24" s="351" t="n"/>
      <c r="AF24" s="351" t="n"/>
    </row>
    <row r="25" ht="24" customHeight="1" s="348" thickBot="1">
      <c r="A25" s="154" t="inlineStr">
        <is>
          <t>On Day</t>
        </is>
      </c>
      <c r="B25" s="273" t="n"/>
      <c r="C25" s="90">
        <f>C24</f>
        <v/>
      </c>
      <c r="D25" s="276" t="n"/>
      <c r="E25" s="277">
        <f>IF(D25="", "",
 IF(D25=TIME(0,0,0), 0,
 IF(AND(D25&gt;=TIME(0,0,1), D25&lt;=TIME(2,0,0)), TIME(7,0,0),
 IF(AND(D25&gt;=TIME(6,0,0), D25&lt;=TIME(8,0,0)), TIME(12,0,0),
 IF(AND(D25&gt;TIME(8,0,0), D25&lt;=TIME(13,59,0)), TIME(15,0,0),
 IF(AND(D25&gt;=TIME(14,0,0), D25&lt;=TIME(17,59,0)), TIME(21,0,0),
 IF(AND(D25&gt;=TIME(18,0,0), D25&lt;=TIME(21,59,0)), TIME(0,0,0),
 IF(AND(D25&gt;=TIME(22,0,0), D25&lt;=TIME(23,59,59)), TIME(7,0,0), ""))))))))</f>
        <v/>
      </c>
      <c r="F25" s="156" t="n"/>
      <c r="G25" s="277">
        <f>IF(AND(D25&gt;=TIME(6,0,0),D25&lt;=TIME(8,0,0)),E25,"")</f>
        <v/>
      </c>
      <c r="H25" s="276" t="n"/>
      <c r="I25" s="30">
        <f>ROUND(IF(OR(D25="",E25="",E25=0),0,IF(H25="",MOD(E25-D25,1)*24,MOD(H25-D25,1)*24)),2)</f>
        <v/>
      </c>
      <c r="J25" s="158" t="n"/>
      <c r="K25" s="274" t="n"/>
      <c r="L25" s="271" t="n"/>
      <c r="M25" s="275">
        <f>MAX(0,V25-W25)</f>
        <v/>
      </c>
      <c r="N25" s="278">
        <f>(IF(OR($C25="",$D25=""),0,
 IF(OR($A24="Holiday",$A25="Holiday"),
    IF(ISNUMBER(MATCH(TRIM($B25),{"Phagwah","Good Friday","Easter Monday","Labour Day","Christmas","Eid ul Azha","Romans-2","Globe-12","Neptune P1"},0)),0,$I25),
 IF(AND(NOT(OR($A24="Annual Leave",$A25="Annual Leave")),$A25="Off day"),$I25,
  MAX(0,$I25-$V25)
  ))))+W25</f>
        <v/>
      </c>
      <c r="O25" s="278">
        <f>IF(AND(OR($A24="Holiday",$A25="Holiday"),
        ISNUMBER(MATCH(TRIM($B25),{"Phagwah","Good Friday","Easter Monday","Labour Day","Christmas","Eid ul Azha","Romans-2","Globe-12","Neptune P1"},0))),
   $I25,0)</f>
        <v/>
      </c>
      <c r="P25" s="278">
        <f>IF(OR($O$7="Canteen",$O$7="Head Office"),0,IF($I25&lt;=0,0,IF(AND($I24&lt;=0,OR(TRIM($J25)="Hebrews",TRIM($J25)="Romans",TRIM($J25)="Romans-2",TRIM($J25)="Globe",TRIM($J25)="Globe-12",TRIM($J25)="Neptune P1")),1,0)))</f>
        <v/>
      </c>
      <c r="Q25" s="279" t="n"/>
      <c r="R25" s="278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IF(AND($I24=0,$I25&gt;0),1,0),
      0
   ),
0))</f>
        <v/>
      </c>
      <c r="S25" s="278">
        <f>IF(OR($A24="Annual Leave",$A25="Annual Leave"),IF(AND($A24&lt;&gt;"Annual Leave",$A25="Annual Leave"),8,0),0)</f>
        <v/>
      </c>
      <c r="T25" s="280" t="n"/>
      <c r="U25" s="144">
        <f>MAX(0,40-Y25)</f>
        <v/>
      </c>
      <c r="V25" s="351">
        <f>IF(OR($C25="",$D25=""),0,
 IF(OR($A24="Holiday",$A25="Holiday"),0,
 IF(AND(NOT(OR($A24="Annual Leave",$A25="Annual Leave")),$A25="Off day"),0,
  IF($I24+$I25&gt;=8,IF($I24&gt;=8,0,8-$I24),$I25)
  )))</f>
        <v/>
      </c>
      <c r="W25" s="351">
        <f>MAX(0,V25-U25)</f>
        <v/>
      </c>
      <c r="X25" s="351">
        <f>IF(C25="","",C25-WEEKDAY(C25,1)+1)</f>
        <v/>
      </c>
      <c r="Y25" s="351">
        <f>SUMPRODUCT(($X$14:$X24=X25)*(($V$14:$V24)+($O$14:$O24)))+IF(X25=X14,$L$11,0)</f>
        <v/>
      </c>
      <c r="Z25" s="351" t="n"/>
      <c r="AA25" s="351" t="n"/>
      <c r="AB25" s="351" t="n"/>
      <c r="AC25" s="351" t="n"/>
      <c r="AD25" s="351" t="n"/>
      <c r="AE25" s="351" t="n"/>
      <c r="AF25" s="351" t="n"/>
    </row>
    <row r="26" ht="24" customHeight="1" s="348" thickBot="1">
      <c r="A26" s="159" t="inlineStr">
        <is>
          <t>On Day</t>
        </is>
      </c>
      <c r="B26" s="281" t="n"/>
      <c r="C26" s="92">
        <f>C24+1</f>
        <v/>
      </c>
      <c r="D26" s="31" t="n"/>
      <c r="E26" s="160">
        <f>IF(D26="", "",
 IF(D26=TIME(0,0,0), 0,
 IF(AND(D26&gt;=TIME(0,0,1), D26&lt;=TIME(2,0,0)), TIME(7,0,0),
 IF(AND(D26&gt;=TIME(6,0,0), D26&lt;=TIME(8,0,0)), TIME(12,0,0),
 IF(AND(D26&gt;TIME(8,0,0), D26&lt;=TIME(13,59,0)), TIME(15,0,0),
 IF(AND(D26&gt;=TIME(14,0,0), D26&lt;=TIME(17,59,0)), TIME(21,0,0),
 IF(AND(D26&gt;=TIME(18,0,0), D26&lt;=TIME(21,59,0)), TIME(0,0,0),
 IF(AND(D26&gt;=TIME(22,0,0), D26&lt;=TIME(23,59,59)), TIME(7,0,0), ""))))))))</f>
        <v/>
      </c>
      <c r="F26" s="161" t="n"/>
      <c r="G26" s="160">
        <f>IF(AND(D26&gt;=TIME(6,0,0),D26&lt;=TIME(8,0,0)),E26,"")</f>
        <v/>
      </c>
      <c r="H26" s="31" t="n"/>
      <c r="I26" s="32">
        <f>ROUND(IF(OR(D26="",E26="",E26=0),0,IF(H26="",MOD(E26-D26,1)*24,MOD(H26-D26,1)*24)),2)</f>
        <v/>
      </c>
      <c r="J26" s="162" t="n"/>
      <c r="K26" s="282" t="n"/>
      <c r="L26" s="271" t="n"/>
      <c r="M26" s="283">
        <f>MAX(0,V26-W26)</f>
        <v/>
      </c>
      <c r="N26" s="33">
        <f>(IF(OR($C26="",$D26=""),0,
 IF(OR($A26="Holiday",$A27="Holiday"),
    IF(ISNUMBER(MATCH(TRIM($B26),{"Phagwah","Good Friday","Easter Monday","Labour Day","Christmas","Eid ul Azha","Romans-2","Globe-12","Neptune P1"},0)),0,$I26),
 IF(AND(NOT(OR($A26="Annual Leave",$A27="Annual Leave")),$A26="Off day"),$I26,
  MAX(0,$I26-$V26)
  ))))+W26</f>
        <v/>
      </c>
      <c r="O26" s="33">
        <f>IF(AND(OR($A26="Holiday",$A27="Holiday"),
        ISNUMBER(MATCH(TRIM($B26),{"Phagwah","Good Friday","Easter Monday","Labour Day","Christmas","Eid ul Azha","Romans-2","Globe-12","Neptune P1"},0))),
   $I26,0)</f>
        <v/>
      </c>
      <c r="P26" s="33">
        <f>IF(OR($O$7="Canteen",$O$7="Head Office"),0,IF($I26&lt;=0,0,IF(OR(OR(TRIM($J26)="Hebrews",TRIM($J26)="Romans",TRIM($J26)="Romans-2",TRIM($J26)="Globe",TRIM($J26)="Globe-12",TRIM($J26)="Neptune P1"),AND($I27&gt;0,OR(TRIM($J27)="Hebrews",TRIM($J27)="Romans",TRIM($J27)="Romans-2",TRIM($J27)="Globe",TRIM($J27)="Globe-12",TRIM($J27)="Neptune P1"))),1,0)))</f>
        <v/>
      </c>
      <c r="Q26" s="34" t="n"/>
      <c r="R26" s="33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IF($I26&gt;0,1,0),
      0
   ),
0))</f>
        <v/>
      </c>
      <c r="S26" s="33">
        <f>IF(OR($A26="Annual Leave",$A27="Annual Leave"),IF($A26="Annual Leave",8,0),0)</f>
        <v/>
      </c>
      <c r="T26" s="35" t="n"/>
      <c r="U26" s="144">
        <f>MAX(0,40-Y26)</f>
        <v/>
      </c>
      <c r="V26" s="351">
        <f>IF(OR($C26="",$D26=""),0,
 IF(OR($A26="Holiday",$A27="Holiday"),0,
 IF(AND(NOT(OR($A26="Annual Leave",$A27="Annual Leave")),$A26="Off day"),0,
  IF($I26+$I27&gt;=8,IF($I26&gt;=8,8,$I26),$I26)
  )))</f>
        <v/>
      </c>
      <c r="W26" s="351">
        <f>MAX(0,V26-U26)</f>
        <v/>
      </c>
      <c r="X26" s="351">
        <f>IF(C26="","",C26-WEEKDAY(C26,1)+1)</f>
        <v/>
      </c>
      <c r="Y26" s="351">
        <f>SUMPRODUCT(($X$14:$X25=X26)*(($V$14:$V25)+($O$14:$O25)))+IF(X26=X14,$L$11,0)</f>
        <v/>
      </c>
      <c r="Z26" s="351" t="n"/>
      <c r="AA26" s="351" t="n"/>
      <c r="AB26" s="351" t="n"/>
      <c r="AC26" s="351" t="n"/>
      <c r="AD26" s="351" t="n"/>
      <c r="AE26" s="351" t="n"/>
      <c r="AF26" s="351" t="n"/>
    </row>
    <row r="27" ht="24" customHeight="1" s="348" thickBot="1">
      <c r="A27" s="159" t="inlineStr">
        <is>
          <t>On Day</t>
        </is>
      </c>
      <c r="B27" s="281" t="n"/>
      <c r="C27" s="93">
        <f>C26</f>
        <v/>
      </c>
      <c r="D27" s="36" t="n"/>
      <c r="E27" s="163">
        <f>IF(D27="", "",
 IF(D27=TIME(0,0,0), 0,
 IF(AND(D27&gt;=TIME(0,0,1), D27&lt;=TIME(2,0,0)), TIME(7,0,0),
 IF(AND(D27&gt;=TIME(6,0,0), D27&lt;=TIME(8,0,0)), TIME(12,0,0),
 IF(AND(D27&gt;TIME(8,0,0), D27&lt;=TIME(13,59,0)), TIME(15,0,0),
 IF(AND(D27&gt;=TIME(14,0,0), D27&lt;=TIME(17,59,0)), TIME(21,0,0),
 IF(AND(D27&gt;=TIME(18,0,0), D27&lt;=TIME(21,59,0)), TIME(0,0,0),
 IF(AND(D27&gt;=TIME(22,0,0), D27&lt;=TIME(23,59,59)), TIME(7,0,0), ""))))))))</f>
        <v/>
      </c>
      <c r="F27" s="164" t="n"/>
      <c r="G27" s="163">
        <f>IF(AND(D27&gt;=TIME(6,0,0),D27&lt;=TIME(8,0,0)),E27,"")</f>
        <v/>
      </c>
      <c r="H27" s="36" t="n"/>
      <c r="I27" s="37">
        <f>ROUND(IF(OR(D27="",E27="",E27=0),0,IF(H27="",MOD(E27-D27,1)*24,MOD(H27-D27,1)*24)),2)</f>
        <v/>
      </c>
      <c r="J27" s="162" t="n"/>
      <c r="K27" s="282" t="n"/>
      <c r="L27" s="271" t="n"/>
      <c r="M27" s="283">
        <f>MAX(0,V27-W27)</f>
        <v/>
      </c>
      <c r="N27" s="38">
        <f>(IF(OR($C27="",$D27=""),0,
 IF(OR($A26="Holiday",$A27="Holiday"),
    IF(ISNUMBER(MATCH(TRIM($B27),{"Phagwah","Good Friday","Easter Monday","Labour Day","Christmas","Eid ul Azha","Romans-2","Globe-12","Neptune P1"},0)),0,$I27),
 IF(AND(NOT(OR($A26="Annual Leave",$A27="Annual Leave")),$A27="Off day"),$I27,
  MAX(0,$I27-$V27)
  ))))+W27</f>
        <v/>
      </c>
      <c r="O27" s="38">
        <f>IF(AND(OR($A26="Holiday",$A27="Holiday"),
        ISNUMBER(MATCH(TRIM($B27),{"Phagwah","Good Friday","Easter Monday","Labour Day","Christmas","Eid ul Azha","Romans-2","Globe-12","Neptune P1"},0))),
   $I27,0)</f>
        <v/>
      </c>
      <c r="P27" s="38">
        <f>IF(OR($O$7="Canteen",$O$7="Head Office"),0,IF($I27&lt;=0,0,IF(AND($I26&lt;=0,OR(TRIM($J27)="Hebrews",TRIM($J27)="Romans",TRIM($J27)="Romans-2",TRIM($J27)="Globe",TRIM($J27)="Globe-12",TRIM($J27)="Neptune P1")),1,0)))</f>
        <v/>
      </c>
      <c r="Q27" s="39" t="n"/>
      <c r="R27" s="38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IF(AND($I26=0,$I27&gt;0),1,0),
      0
   ),
0))</f>
        <v/>
      </c>
      <c r="S27" s="38">
        <f>IF(OR($A26="Annual Leave",$A27="Annual Leave"),IF(AND($A26&lt;&gt;"Annual Leave",$A27="Annual Leave"),8,0),0)</f>
        <v/>
      </c>
      <c r="T27" s="40" t="n"/>
      <c r="U27" s="144">
        <f>MAX(0,40-Y27)</f>
        <v/>
      </c>
      <c r="V27" s="351">
        <f>IF(OR($C27="",$D27=""),0,
 IF(OR($A26="Holiday",$A27="Holiday"),0,
 IF(AND(NOT(OR($A26="Annual Leave",$A27="Annual Leave")),$A27="Off day"),0,
  IF($I26+$I27&gt;=8,IF($I26&gt;=8,0,8-$I26),$I27)
  )))</f>
        <v/>
      </c>
      <c r="W27" s="351">
        <f>MAX(0,V27-U27)</f>
        <v/>
      </c>
      <c r="X27" s="351">
        <f>IF(C27="","",C27-WEEKDAY(C27,1)+1)</f>
        <v/>
      </c>
      <c r="Y27" s="351">
        <f>SUMPRODUCT(($X$14:$X26=X27)*(($V$14:$V26)+($O$14:$O26)))+IF(X27=X14,$L$11,0)</f>
        <v/>
      </c>
      <c r="Z27" s="351" t="n"/>
      <c r="AA27" s="351" t="n"/>
      <c r="AB27" s="351" t="n"/>
      <c r="AC27" s="351" t="n"/>
      <c r="AD27" s="351" t="n"/>
      <c r="AE27" s="351" t="n"/>
      <c r="AF27" s="351" t="n"/>
    </row>
    <row r="28" ht="24" customHeight="1" s="348" thickBot="1">
      <c r="A28" s="176" t="n"/>
      <c r="B28" s="176" t="n"/>
      <c r="C28" s="145" t="n"/>
      <c r="D28" s="6" t="n"/>
      <c r="E28" s="14" t="n"/>
      <c r="F28" s="6" t="n"/>
      <c r="G28" s="6" t="n"/>
      <c r="H28" s="336" t="n"/>
      <c r="I28" s="351" t="n"/>
      <c r="J28" s="336" t="n"/>
      <c r="K28" s="336" t="n"/>
      <c r="L28" s="336" t="n"/>
      <c r="M28" s="99">
        <f>MAX(0,V28-W28)</f>
        <v/>
      </c>
      <c r="N28" s="99">
        <f>(IF(OR($C28="",$D28=""),0,
 IF(OR($A28="Holiday",$A29="Holiday"),
    IF(ISNUMBER(MATCH(TRIM($B28),{"Phagwah","Good Friday","Easter Monday","Labour Day","Christmas","Eid ul Azha","Romans-2","Globe-12","Neptune P1"},0)),0,$I28),
 IF(AND(NOT(OR($A28="Annual Leave",$A29="Annual Leave")),$A28="Off day"),$I28,
  MAX(0,$I28-$V28)
  ))))+W28</f>
        <v/>
      </c>
      <c r="O28" s="99">
        <f>IF(AND(OR($A28="Holiday",$A29="Holiday"),
        ISNUMBER(MATCH(TRIM($B28),{"Phagwah","Good Friday","Easter Monday","Labour Day","Christmas","Eid ul Azha","Romans-2","Globe-12","Neptune P1"},0))),
   $I28,0)</f>
        <v/>
      </c>
      <c r="P28" s="99">
        <f>IF(OR($O$7="Canteen",$O$7="Head Office"),0,IF($I28&lt;=0,0,IF(OR(OR(TRIM($J28)="Hebrews",TRIM($J28)="Romans",TRIM($J28)="Romans-2",TRIM($J28)="Globe",TRIM($J28)="Globe-12",TRIM($J28)="Neptune P1"),AND($I29&gt;0,OR(TRIM($J29)="Hebrews",TRIM($J29)="Romans",TRIM($J29)="Romans-2",TRIM($J29)="Globe",TRIM($J29)="Globe-12",TRIM($J29)="Neptune P1"))),1,0)))</f>
        <v/>
      </c>
      <c r="Q28" s="178" t="n"/>
      <c r="R28" s="15" t="n"/>
      <c r="S28" s="99">
        <f>IF(OR($A28="Annual Leave",$A29="Annual Leave"),IF($A28="Annual Leave",8,0),0)</f>
        <v/>
      </c>
      <c r="T28" s="100">
        <f>SUM(T14:T27)</f>
        <v/>
      </c>
      <c r="U28" s="144">
        <f>MAX(0,40-Y28)</f>
        <v/>
      </c>
      <c r="V28" s="351">
        <f>IF(OR($C28="",$D28=""),0,
 IF(OR($A28="Holiday",$A29="Holiday"),0,
 IF(AND(NOT(OR($A28="Annual Leave",$A29="Annual Leave")),$A28="Off day"),0,
  IF($I28+$I29&gt;=8,IF($I28&gt;=8,8,$I28),$I28)
  )))</f>
        <v/>
      </c>
      <c r="W28" s="351">
        <f>MAX(0,V28-U28)</f>
        <v/>
      </c>
      <c r="X28" s="351">
        <f>IF(C28="","",C28-WEEKDAY(C28,1)+1)</f>
        <v/>
      </c>
      <c r="Y28" s="351">
        <f>SUMPRODUCT(($X$14:$X27=X28)*(($V$14:$V27)+($O$14:$O27)))+IF(X28=X14,$L$11,0)</f>
        <v/>
      </c>
      <c r="Z28" s="351" t="n"/>
      <c r="AA28" s="351" t="n"/>
      <c r="AB28" s="351" t="n"/>
      <c r="AC28" s="351" t="n"/>
      <c r="AD28" s="351" t="n"/>
      <c r="AE28" s="351" t="n"/>
      <c r="AF28" s="351" t="n"/>
    </row>
    <row r="29" hidden="1" ht="15.75" customHeight="1" s="348" thickBot="1">
      <c r="A29" s="179" t="n"/>
      <c r="B29" s="176" t="n"/>
      <c r="C29" s="145" t="n"/>
      <c r="D29" s="6" t="n"/>
      <c r="E29" s="295">
        <f>IF(D29="", "",
 IF(D29=TIME(0,0,0), 0,
 IF(AND(D29&gt;=TIME(0,0,1), D29&lt;=TIME(2,0,0)), TIME(7,0,0),
 IF(AND(D29&gt;=TIME(6,0,0), D29&lt;=TIME(8,0,0)), TIME(12,0,0),
 IF(AND(D29&gt;TIME(8,0,0), D29&lt;=TIME(13,59,0)), TIME(15,0,0),
 IF(AND(D29&gt;=TIME(14,0,0), D29&lt;=TIME(17,59,0)), TIME(21,0,0),
 IF(AND(D29&gt;=TIME(18,0,0), D29&lt;=TIME(21,59,0)), TIME(0,0,0),
 IF(AND(D29&gt;=TIME(22,0,0), D29&lt;=TIME(23,59,59)), TIME(7,0,0), ""))))))))</f>
        <v/>
      </c>
      <c r="F29" s="6" t="n"/>
      <c r="G29" s="6" t="n"/>
      <c r="H29" s="6" t="n"/>
      <c r="I29" s="6" t="n"/>
      <c r="J29" s="6" t="n"/>
      <c r="K29" s="6" t="n"/>
      <c r="L29" s="6" t="n"/>
      <c r="M29" s="4">
        <f>MAX(0,V29-W29)</f>
        <v/>
      </c>
      <c r="N29" s="4">
        <f>(IF(OR($C29="",$D29=""),0,
 IF(OR($A28="Holiday",$A29="Holiday"),
    IF(ISNUMBER(MATCH(TRIM($B29),{"Phagwah","Good Friday","Easter Monday","Labour Day","Christmas","Eid ul Azha","Romans-2","Globe-12","Neptune P1"},0)),0,$I29),
 IF(AND(NOT(OR($A28="Annual Leave",$A29="Annual Leave")),$A29="Off day"),$I29,
  MAX(0,$I29-$V29)
  ))))+W29</f>
        <v/>
      </c>
      <c r="O29" s="4">
        <f>IF(AND(OR($A28="Holiday",$A29="Holiday"),
        ISNUMBER(MATCH(TRIM($B29),{"Phagwah","Good Friday","Easter Monday","Labour Day","Christmas","Eid ul Azha","Romans-2","Globe-12","Neptune P1"},0))),
   $I29,0)</f>
        <v/>
      </c>
      <c r="P29" s="4">
        <f>IF(OR($O$7="Canteen",$O$7="Head Office"),0,IF($I29&lt;=0,0,IF(AND($I28&lt;=0,OR(TRIM($J29)="Hebrews",TRIM($J29)="Romans",TRIM($J29)="Romans-2",TRIM($J29)="Globe",TRIM($J29)="Globe-12",TRIM($J29)="Neptune P1")),1,0)))</f>
        <v/>
      </c>
      <c r="Q29" s="6" t="n"/>
      <c r="R29" s="296">
        <f>IF(OR($O$7="Canteen",$O$7="Head Office"),0,IF(
  AND(
    SUMIFS(I:I, C:C, C29) &gt;= 8,
    COUNTIFS(C$14:C29, C29)=1,
    OR(
      TEXT(D29,"hh:mm:ss")="07:00:00",
      TEXT(D29,"hh:mm:ss")="15:00:00",
      TEXT(D29,"hh:mm:ss")="23:00:00",
      TEXT(D30,"hh:mm:ss")="07:00:00",
      TEXT(D30,"hh:mm:ss")="15:00:00",
      TEXT(D30,"hh:mm:ss")="23:00:00"
    )
  ),
  1,
  0
))</f>
        <v/>
      </c>
      <c r="S29" s="4">
        <f>IF(OR($A28="Annual Leave",$A29="Annual Leave"),IF(AND($A28&lt;&gt;"Annual Leave",$A29="Annual Leave"),8,0),0)</f>
        <v/>
      </c>
      <c r="T29" s="146" t="n"/>
      <c r="U29" s="351">
        <f>MAX(0,40-Y29)</f>
        <v/>
      </c>
      <c r="V29" s="351">
        <f>IF(OR($C29="",$D29=""),0,
 IF(OR($A28="Holiday",$A29="Holiday"),0,
 IF(AND(NOT(OR($A28="Annual Leave",$A29="Annual Leave")),$A29="Off day"),0,
  IF($I28+$I29&gt;=8,IF($I28&gt;=8,0,8-$I28),$I29)
  )))</f>
        <v/>
      </c>
      <c r="W29" s="351">
        <f>MAX(0,V29-U29)</f>
        <v/>
      </c>
      <c r="X29" s="351">
        <f>IF(C29="","",C29-WEEKDAY(C29,1)+1)</f>
        <v/>
      </c>
      <c r="Y29" s="351">
        <f>SUMPRODUCT(($X$14:$X28=X29)*(($V$14:$V28)+($O$14:$O28)))+IF(X29=X14,$L$11,0)</f>
        <v/>
      </c>
      <c r="Z29" s="351" t="n"/>
      <c r="AA29" s="351" t="n"/>
      <c r="AB29" s="351" t="n"/>
      <c r="AC29" s="351" t="n"/>
      <c r="AD29" s="351" t="n"/>
      <c r="AE29" s="351" t="n"/>
      <c r="AF29" s="351" t="n"/>
    </row>
    <row r="30" ht="24" customHeight="1" s="348" thickBot="1">
      <c r="A30" s="147" t="inlineStr">
        <is>
          <t>On Day</t>
        </is>
      </c>
      <c r="B30" s="180" t="n"/>
      <c r="C30" s="88">
        <f>C27+1</f>
        <v/>
      </c>
      <c r="D30" s="54" t="n"/>
      <c r="E30" s="148">
        <f>IF(D30="", "",
 IF(D30=TIME(0,0,0), 0,
 IF(AND(D30&gt;=TIME(0,0,1), D30&lt;=TIME(2,0,0)), TIME(7,0,0),
 IF(AND(D30&gt;=TIME(6,0,0), D30&lt;=TIME(8,0,0)), TIME(12,0,0),
 IF(AND(D30&gt;TIME(8,0,0), D30&lt;=TIME(13,59,0)), TIME(15,0,0),
 IF(AND(D30&gt;=TIME(14,0,0), D30&lt;=TIME(17,59,0)), TIME(21,0,0),
 IF(AND(D30&gt;=TIME(18,0,0), D30&lt;=TIME(21,59,0)), TIME(0,0,0),
 IF(AND(D30&gt;=TIME(22,0,0), D30&lt;=TIME(23,59,59)), TIME(7,0,0), ""))))))))</f>
        <v/>
      </c>
      <c r="F30" s="149" t="n"/>
      <c r="G30" s="148">
        <f>IF(AND(D30&gt;=TIME(6,0,0),D30&lt;=TIME(8,0,0)),E30,"")</f>
        <v/>
      </c>
      <c r="H30" s="54" t="n"/>
      <c r="I30" s="55">
        <f>ROUND(IF(OR(D30="",E30="",E30=0),0,IF(H30="",MOD(E30-D30,1)*24,MOD(H30-D30,1)*24)),2)</f>
        <v/>
      </c>
      <c r="J30" s="150" t="n"/>
      <c r="K30" s="270" t="n"/>
      <c r="L30" s="181" t="n"/>
      <c r="M30" s="272">
        <f>MAX(0,V30-W30)</f>
        <v/>
      </c>
      <c r="N30" s="56">
        <f>(IF(OR($C30="",$D30=""),0,
 IF(OR($A30="Holiday",$A31="Holiday"),
    IF(ISNUMBER(MATCH(TRIM($B30),{"Phagwah","Good Friday","Easter Monday","Labour Day","Christmas","Eid ul Azha","Romans-2","Globe-12","Neptune P1"},0)),0,$I30),
 IF(AND(NOT(OR($A30="Annual Leave",$A31="Annual Leave")),$A30="Off day"),$I30,
  MAX(0,$I30-$V30)
  ))))+W30</f>
        <v/>
      </c>
      <c r="O30" s="56">
        <f>IF(AND(OR($A30="Holiday",$A31="Holiday"),
        ISNUMBER(MATCH(TRIM($B30),{"Phagwah","Good Friday","Easter Monday","Labour Day","Christmas","Eid ul Azha","Romans-2","Globe-12","Neptune P1"},0))),
   $I30,0)</f>
        <v/>
      </c>
      <c r="P30" s="56">
        <f>IF(OR($O$7="Canteen",$O$7="Head Office"),0,IF($I30&lt;=0,0,IF(OR(OR(TRIM($J30)="Hebrews",TRIM($J30)="Romans",TRIM($J30)="Romans-2",TRIM($J30)="Globe",TRIM($J30)="Globe-12",TRIM($J30)="Neptune P1"),AND($I31&gt;0,OR(TRIM($J31)="Hebrews",TRIM($J31)="Romans",TRIM($J31)="Romans-2",TRIM($J31)="Globe",TRIM($J31)="Globe-12",TRIM($J31)="Neptune P1"))),1,0)))</f>
        <v/>
      </c>
      <c r="Q30" s="57" t="n"/>
      <c r="R30" s="56">
        <f>IF(OR($O$7="Canteen",$O$7="Head Office"),0,IF(
  AND(
    SUMIFS(I:I, C:C, C30) &gt;= 8,
    COUNTIFS(C$14:C30, C30)=1,
    OR(
      TEXT(D30,"hh:mm:ss")="07:00:00",
      TEXT(D30,"hh:mm:ss")="15:00:00",
      TEXT(D30,"hh:mm:ss")="23:00:00",
      TEXT(D31,"hh:mm:ss")="07:00:00",
      TEXT(D31,"hh:mm:ss")="15:00:00",
      TEXT(D31,"hh:mm:ss")="23:00:00"
    )
  ),
  1,
  0
))</f>
        <v/>
      </c>
      <c r="S30" s="56">
        <f>IF(OR($A30="Annual Leave",$A31="Annual Leave"),IF($A30="Annual Leave",8,0),0)</f>
        <v/>
      </c>
      <c r="T30" s="58" t="n"/>
      <c r="U30" s="144">
        <f>MAX(0,40-Y30)</f>
        <v/>
      </c>
      <c r="V30" s="151">
        <f>IF(OR($C30="",$D30=""),0,
 IF(OR($A30="Holiday",$A31="Holiday"),0,
 IF(AND(NOT(OR($A30="Annual Leave",$A31="Annual Leave")),$A30="Off day"),0,
  IF($I30+$I31&gt;=8,IF($I30&gt;=8,8,$I30),$I30)
  )))</f>
        <v/>
      </c>
      <c r="W30" s="151">
        <f>MAX(0,V30-U30)</f>
        <v/>
      </c>
      <c r="X30" s="151">
        <f>IF(C30="","",C30-WEEKDAY(C30,1)+1)</f>
        <v/>
      </c>
      <c r="Y30" s="151">
        <f>SUMPRODUCT(($X$14:$X29=X30)*(($V$14:$V29)+($O$14:$O29)))+IF(X30=X14,$L$11,0)</f>
        <v/>
      </c>
      <c r="Z30" s="151" t="n"/>
      <c r="AA30" s="151" t="n"/>
      <c r="AB30" s="151" t="n"/>
      <c r="AC30" s="351" t="n"/>
      <c r="AD30" s="351" t="n"/>
      <c r="AE30" s="351" t="n"/>
      <c r="AF30" s="351" t="n"/>
    </row>
    <row r="31" ht="24" customHeight="1" s="348" thickBot="1">
      <c r="A31" s="147" t="inlineStr">
        <is>
          <t>On Day</t>
        </is>
      </c>
      <c r="B31" s="182" t="n"/>
      <c r="C31" s="89">
        <f>C30</f>
        <v/>
      </c>
      <c r="D31" s="59" t="n"/>
      <c r="E31" s="152">
        <f>IF(D31="", "",
 IF(D31=TIME(0,0,0), 0,
 IF(AND(D31&gt;=TIME(0,0,1), D31&lt;=TIME(2,0,0)), TIME(7,0,0),
 IF(AND(D31&gt;=TIME(6,0,0), D31&lt;=TIME(8,0,0)), TIME(12,0,0),
 IF(AND(D31&gt;TIME(8,0,0), D31&lt;=TIME(13,59,0)), TIME(15,0,0),
 IF(AND(D31&gt;=TIME(14,0,0), D31&lt;=TIME(17,59,0)), TIME(21,0,0),
 IF(AND(D31&gt;=TIME(18,0,0), D31&lt;=TIME(21,59,0)), TIME(0,0,0),
 IF(AND(D31&gt;=TIME(22,0,0), D31&lt;=TIME(23,59,59)), TIME(7,0,0), ""))))))))</f>
        <v/>
      </c>
      <c r="F31" s="153" t="n"/>
      <c r="G31" s="152">
        <f>IF(AND(D31&gt;=TIME(6,0,0),D31&lt;=TIME(8,0,0)),E31,"")</f>
        <v/>
      </c>
      <c r="H31" s="59" t="n"/>
      <c r="I31" s="60">
        <f>ROUND(IF(OR(D31="",E31="",E31=0),0,IF(H31="",MOD(E31-D31,1)*24,MOD(H31-D31,1)*24)),2)</f>
        <v/>
      </c>
      <c r="J31" s="150" t="n"/>
      <c r="K31" s="270" t="n"/>
      <c r="L31" s="183" t="n"/>
      <c r="M31" s="272">
        <f>MAX(0,V31-W31)</f>
        <v/>
      </c>
      <c r="N31" s="61">
        <f>(IF(OR($C31="",$D31=""),0,
 IF(OR($A30="Holiday",$A31="Holiday"),
    IF(ISNUMBER(MATCH(TRIM($B31),{"Phagwah","Good Friday","Easter Monday","Labour Day","Christmas","Eid ul Azha","Romans-2","Globe-12","Neptune P1"},0)),0,$I31),
 IF(AND(NOT(OR($A30="Annual Leave",$A31="Annual Leave")),$A31="Off day"),$I31,
  MAX(0,$I31-$V31)
  ))))+W31</f>
        <v/>
      </c>
      <c r="O31" s="61">
        <f>IF(AND(OR($A30="Holiday",$A31="Holiday"),
        ISNUMBER(MATCH(TRIM($B31),{"Phagwah","Good Friday","Easter Monday","Labour Day","Christmas","Eid ul Azha","Romans-2","Globe-12","Neptune P1"},0))),
   $I31,0)</f>
        <v/>
      </c>
      <c r="P31" s="61">
        <f>IF(OR($O$7="Canteen",$O$7="Head Office"),0,IF($I31&lt;=0,0,IF(AND($I30&lt;=0,OR(TRIM($J31)="Hebrews",TRIM($J31)="Romans",TRIM($J31)="Romans-2",TRIM($J31)="Globe",TRIM($J31)="Globe-12",TRIM($J31)="Neptune P1")),1,0)))</f>
        <v/>
      </c>
      <c r="Q31" s="62" t="n"/>
      <c r="R31" s="61">
        <f>IF(OR($O$7="Canteen",$O$7="Head Office"),0,IF(
  AND(
    SUMIFS(I:I, C:C, C31) &gt;= 8,
    COUNTIFS(C$14:C31, C31)=1,
    OR(
      TEXT(D31,"hh:mm:ss")="07:00:00",
      TEXT(D31,"hh:mm:ss")="15:00:00",
      TEXT(D31,"hh:mm:ss")="23:00:00",
      TEXT(D32,"hh:mm:ss")="07:00:00",
      TEXT(D32,"hh:mm:ss")="15:00:00",
      TEXT(D32,"hh:mm:ss")="23:00:00"
    )
  ),
  1,
  0
))</f>
        <v/>
      </c>
      <c r="S31" s="61">
        <f>IF(OR($A30="Annual Leave",$A31="Annual Leave"),IF(AND($A30&lt;&gt;"Annual Leave",$A31="Annual Leave"),8,0),0)</f>
        <v/>
      </c>
      <c r="T31" s="63" t="n"/>
      <c r="U31" s="144">
        <f>MAX(0,40-Y31)</f>
        <v/>
      </c>
      <c r="V31" s="151">
        <f>IF(OR($C31="",$D31=""),0,
 IF(OR($A30="Holiday",$A31="Holiday"),0,
 IF(AND(NOT(OR($A30="Annual Leave",$A31="Annual Leave")),$A31="Off day"),0,
  IF($I30+$I31&gt;=8,IF($I30&gt;=8,0,8-$I30),$I31)
  )))</f>
        <v/>
      </c>
      <c r="W31" s="151">
        <f>MAX(0,V31-U31)</f>
        <v/>
      </c>
      <c r="X31" s="151">
        <f>IF(C31="","",C31-WEEKDAY(C31,1)+1)</f>
        <v/>
      </c>
      <c r="Y31" s="151">
        <f>SUMPRODUCT(($X$14:$X30=X31)*(($V$14:$V30)+($O$14:$O30)))+IF(X31=X14,$L$11,0)</f>
        <v/>
      </c>
      <c r="Z31" s="151" t="n"/>
      <c r="AA31" s="151" t="n"/>
      <c r="AB31" s="151" t="n"/>
      <c r="AC31" s="351" t="n"/>
      <c r="AD31" s="351" t="n"/>
      <c r="AE31" s="351" t="n"/>
      <c r="AF31" s="351" t="n"/>
    </row>
    <row r="32" ht="24" customHeight="1" s="348" thickBot="1">
      <c r="A32" s="184" t="inlineStr">
        <is>
          <t>On Day</t>
        </is>
      </c>
      <c r="B32" s="185" t="n"/>
      <c r="C32" s="101">
        <f>C30+1</f>
        <v/>
      </c>
      <c r="D32" s="11" t="n"/>
      <c r="E32" s="186">
        <f>IF(D32="", "",
 IF(D32=TIME(0,0,0), 0,
 IF(AND(D32&gt;=TIME(0,0,1), D32&lt;=TIME(2,0,0)), TIME(7,0,0),
 IF(AND(D32&gt;=TIME(6,0,0), D32&lt;=TIME(8,0,0)), TIME(12,0,0),
 IF(AND(D32&gt;TIME(8,0,0), D32&lt;=TIME(13,59,0)), TIME(15,0,0),
 IF(AND(D32&gt;=TIME(14,0,0), D32&lt;=TIME(17,59,0)), TIME(21,0,0),
 IF(AND(D32&gt;=TIME(18,0,0), D32&lt;=TIME(21,59,0)), TIME(0,0,0),
 IF(AND(D32&gt;=TIME(22,0,0), D32&lt;=TIME(23,59,59)), TIME(7,0,0), ""))))))))</f>
        <v/>
      </c>
      <c r="F32" s="187" t="n"/>
      <c r="G32" s="186">
        <f>IF(AND(D32&gt;=TIME(6,0,0),D32&lt;=TIME(8,0,0)),E32,"")</f>
        <v/>
      </c>
      <c r="H32" s="11" t="n"/>
      <c r="I32" s="87">
        <f>ROUND(IF(OR(D32="",E32="",E32=0),0,IF(H32="",MOD(E32-D32,1)*24,MOD(H32-D32,1)*24)),2)</f>
        <v/>
      </c>
      <c r="J32" s="188" t="n"/>
      <c r="K32" s="297" t="n"/>
      <c r="L32" s="189" t="n"/>
      <c r="M32" s="298">
        <f>MAX(0,V32-W32)</f>
        <v/>
      </c>
      <c r="N32" s="12">
        <f>(IF(OR($C32="",$D32=""),0,
 IF(OR($A32="Holiday",$A33="Holiday"),
    IF(ISNUMBER(MATCH(TRIM($B32),{"Phagwah","Good Friday","Easter Monday","Labour Day","Christmas","Eid ul Azha","Romans-2","Globe-12","Neptune P1"},0)),0,$I32),
 IF(AND(NOT(OR($A32="Annual Leave",$A33="Annual Leave")),$A32="Off day"),$I32,
  MAX(0,$I32-$V32)
  ))))+W32</f>
        <v/>
      </c>
      <c r="O32" s="12">
        <f>IF(AND(OR($A32="Holiday",$A33="Holiday"),
        ISNUMBER(MATCH(TRIM($B32),{"Phagwah","Good Friday","Easter Monday","Labour Day","Christmas","Eid ul Azha","Romans-2","Globe-12","Neptune P1"},0))),
   $I32,0)</f>
        <v/>
      </c>
      <c r="P32" s="12">
        <f>IF(OR($O$7="Canteen",$O$7="Head Office"),0,IF($I32&lt;=0,0,IF(OR(OR(TRIM($J32)="Hebrews",TRIM($J32)="Romans",TRIM($J32)="Romans-2",TRIM($J32)="Globe",TRIM($J32)="Globe-12",TRIM($J32)="Neptune P1"),AND($I33&gt;0,OR(TRIM($J33)="Hebrews",TRIM($J33)="Romans",TRIM($J33)="Romans-2",TRIM($J33)="Globe",TRIM($J33)="Globe-12",TRIM($J33)="Neptune P1"))),1,0)))</f>
        <v/>
      </c>
      <c r="Q32" s="13" t="n"/>
      <c r="R32" s="12">
        <f>IF(OR($O$7="Canteen",$O$7="Head Office"),0,IF(
  AND(
    SUMIFS(I:I, C:C, C32) &gt;= 8,
    COUNTIFS(C$14:C32, C32)=1,
    OR(
      TEXT(D32,"hh:mm:ss")="07:00:00",
      TEXT(D32,"hh:mm:ss")="15:00:00",
      TEXT(D32,"hh:mm:ss")="23:00:00",
      TEXT(D33,"hh:mm:ss")="07:00:00",
      TEXT(D33,"hh:mm:ss")="15:00:00",
      TEXT(D33,"hh:mm:ss")="23:00:00"
    )
  ),
  1,
  0
))</f>
        <v/>
      </c>
      <c r="S32" s="12">
        <f>IF(OR($A32="Annual Leave",$A33="Annual Leave"),IF($A32="Annual Leave",8,0),0)</f>
        <v/>
      </c>
      <c r="T32" s="102" t="n"/>
      <c r="U32" s="144">
        <f>MAX(0,40-Y32)</f>
        <v/>
      </c>
      <c r="V32" s="351">
        <f>IF(OR($C32="",$D32=""),0,
 IF(OR($A32="Holiday",$A33="Holiday"),0,
 IF(AND(NOT(OR($A32="Annual Leave",$A33="Annual Leave")),$A32="Off day"),0,
  IF($I32+$I33&gt;=8,IF($I32&gt;=8,8,$I32),$I32)
  )))</f>
        <v/>
      </c>
      <c r="W32" s="351">
        <f>MAX(0,V32-U32)</f>
        <v/>
      </c>
      <c r="X32" s="351">
        <f>IF(C32="","",C32-WEEKDAY(C32,1)+1)</f>
        <v/>
      </c>
      <c r="Y32" s="351">
        <f>SUMPRODUCT(($X$14:$X31=X32)*(($V$14:$V31)+($O$14:$O31)))+IF(X32=X14,$L$11,0)</f>
        <v/>
      </c>
      <c r="Z32" s="351" t="n"/>
      <c r="AA32" s="351" t="n"/>
      <c r="AB32" s="351" t="n"/>
      <c r="AC32" s="351" t="n"/>
      <c r="AD32" s="351" t="n"/>
      <c r="AE32" s="351" t="n"/>
      <c r="AF32" s="351" t="n"/>
    </row>
    <row r="33" ht="24" customHeight="1" s="348" thickBot="1">
      <c r="A33" s="184" t="inlineStr">
        <is>
          <t>On Day</t>
        </is>
      </c>
      <c r="B33" s="299" t="n"/>
      <c r="C33" s="101">
        <f>C32</f>
        <v/>
      </c>
      <c r="D33" s="300" t="n"/>
      <c r="E33" s="301">
        <f>IF(D33="", "",
 IF(D33=TIME(0,0,0), 0,
 IF(AND(D33&gt;=TIME(0,0,1), D33&lt;=TIME(2,0,0)), TIME(7,0,0),
 IF(AND(D33&gt;=TIME(6,0,0), D33&lt;=TIME(8,0,0)), TIME(12,0,0),
 IF(AND(D33&gt;TIME(8,0,0), D33&lt;=TIME(13,59,0)), TIME(15,0,0),
 IF(AND(D33&gt;=TIME(14,0,0), D33&lt;=TIME(17,59,0)), TIME(21,0,0),
 IF(AND(D33&gt;=TIME(18,0,0), D33&lt;=TIME(21,59,0)), TIME(0,0,0),
 IF(AND(D33&gt;=TIME(22,0,0), D33&lt;=TIME(23,59,59)), TIME(7,0,0), ""))))))))</f>
        <v/>
      </c>
      <c r="F33" s="187" t="n"/>
      <c r="G33" s="301">
        <f>IF(AND(D33&gt;=TIME(6,0,0),D33&lt;=TIME(8,0,0)),E33,"")</f>
        <v/>
      </c>
      <c r="H33" s="300" t="n"/>
      <c r="I33" s="87">
        <f>ROUND(IF(OR(D33="",E33="",E33=0),0,IF(H33="",MOD(E33-D33,1)*24,MOD(H33-D33,1)*24)),2)</f>
        <v/>
      </c>
      <c r="J33" s="190" t="n"/>
      <c r="K33" s="297" t="n"/>
      <c r="L33" s="189" t="n"/>
      <c r="M33" s="298">
        <f>MAX(0,V33-W33)</f>
        <v/>
      </c>
      <c r="N33" s="302">
        <f>(IF(OR($C33="",$D33=""),0,
 IF(OR($A32="Holiday",$A33="Holiday"),
    IF(ISNUMBER(MATCH(TRIM($B33),{"Phagwah","Good Friday","Easter Monday","Labour Day","Christmas","Eid ul Azha","Romans-2","Globe-12","Neptune P1"},0)),0,$I33),
 IF(AND(NOT(OR($A32="Annual Leave",$A33="Annual Leave")),$A33="Off day"),$I33,
  MAX(0,$I33-$V33)
  ))))+W33</f>
        <v/>
      </c>
      <c r="O33" s="302">
        <f>IF(AND(OR($A32="Holiday",$A33="Holiday"),
        ISNUMBER(MATCH(TRIM($B33),{"Phagwah","Good Friday","Easter Monday","Labour Day","Christmas","Eid ul Azha","Romans-2","Globe-12","Neptune P1"},0))),
   $I33,0)</f>
        <v/>
      </c>
      <c r="P33" s="302">
        <f>IF(OR($O$7="Canteen",$O$7="Head Office"),0,IF($I33&lt;=0,0,IF(AND($I32&lt;=0,OR(TRIM($J33)="Hebrews",TRIM($J33)="Romans",TRIM($J33)="Romans-2",TRIM($J33)="Globe",TRIM($J33)="Globe-12",TRIM($J33)="Neptune P1")),1,0)))</f>
        <v/>
      </c>
      <c r="Q33" s="303" t="n"/>
      <c r="R33" s="302">
        <f>IF(OR($O$7="Canteen",$O$7="Head Office"),0,IF(
  AND(
    SUMIFS(I:I, C:C, C33) &gt;= 8,
    COUNTIFS(C$14:C33, C33)=1,
    OR(
      TEXT(D33,"hh:mm:ss")="07:00:00",
      TEXT(D33,"hh:mm:ss")="15:00:00",
      TEXT(D33,"hh:mm:ss")="23:00:00",
      TEXT(D34,"hh:mm:ss")="07:00:00",
      TEXT(D34,"hh:mm:ss")="15:00:00",
      TEXT(D34,"hh:mm:ss")="23:00:00"
    )
  ),
  1,
  0
))</f>
        <v/>
      </c>
      <c r="S33" s="302">
        <f>IF(OR($A32="Annual Leave",$A33="Annual Leave"),IF(AND($A32&lt;&gt;"Annual Leave",$A33="Annual Leave"),8,0),0)</f>
        <v/>
      </c>
      <c r="T33" s="304" t="n"/>
      <c r="U33" s="144">
        <f>MAX(0,40-Y33)</f>
        <v/>
      </c>
      <c r="V33" s="351">
        <f>IF(OR($C33="",$D33=""),0,
 IF(OR($A32="Holiday",$A33="Holiday"),0,
 IF(AND(NOT(OR($A32="Annual Leave",$A33="Annual Leave")),$A33="Off day"),0,
  IF($I32+$I33&gt;=8,IF($I32&gt;=8,0,8-$I32),$I33)
  )))</f>
        <v/>
      </c>
      <c r="W33" s="351">
        <f>MAX(0,V33-U33)</f>
        <v/>
      </c>
      <c r="X33" s="351">
        <f>IF(C33="","",C33-WEEKDAY(C33,1)+1)</f>
        <v/>
      </c>
      <c r="Y33" s="351">
        <f>SUMPRODUCT(($X$14:$X32=X33)*(($V$14:$V32)+($O$14:$O32)))+IF(X33=X14,$L$11,0)</f>
        <v/>
      </c>
      <c r="Z33" s="351" t="n"/>
      <c r="AA33" s="351" t="n"/>
      <c r="AB33" s="351" t="n"/>
      <c r="AC33" s="351" t="n"/>
      <c r="AD33" s="351" t="n"/>
      <c r="AE33" s="351" t="n"/>
      <c r="AF33" s="351" t="n"/>
    </row>
    <row r="34" ht="24" customHeight="1" s="348" thickBot="1">
      <c r="A34" s="159" t="inlineStr">
        <is>
          <t>On Day</t>
        </is>
      </c>
      <c r="B34" s="191" t="n"/>
      <c r="C34" s="92">
        <f>C32+1</f>
        <v/>
      </c>
      <c r="D34" s="31" t="n"/>
      <c r="E34" s="160">
        <f>IF(D34="", "",
 IF(D34=TIME(0,0,0), 0,
 IF(AND(D34&gt;=TIME(0,0,1), D34&lt;=TIME(2,0,0)), TIME(7,0,0),
 IF(AND(D34&gt;=TIME(6,0,0), D34&lt;=TIME(8,0,0)), TIME(12,0,0),
 IF(AND(D34&gt;TIME(8,0,0), D34&lt;=TIME(13,59,0)), TIME(15,0,0),
 IF(AND(D34&gt;=TIME(14,0,0), D34&lt;=TIME(17,59,0)), TIME(21,0,0),
 IF(AND(D34&gt;=TIME(18,0,0), D34&lt;=TIME(21,59,0)), TIME(0,0,0),
 IF(AND(D34&gt;=TIME(22,0,0), D34&lt;=TIME(23,59,59)), TIME(7,0,0), ""))))))))</f>
        <v/>
      </c>
      <c r="F34" s="161" t="n"/>
      <c r="G34" s="160">
        <f>IF(AND(D34&gt;=TIME(6,0,0),D34&lt;=TIME(8,0,0)),E34,"")</f>
        <v/>
      </c>
      <c r="H34" s="31" t="n"/>
      <c r="I34" s="32">
        <f>ROUND(IF(OR(D34="",E34="",E34=0),0,IF(H34="",MOD(E34-D34,1)*24,MOD(H34-D34,1)*24)),2)</f>
        <v/>
      </c>
      <c r="J34" s="162" t="n"/>
      <c r="K34" s="282" t="n"/>
      <c r="L34" s="181" t="n"/>
      <c r="M34" s="283">
        <f>MAX(0,V34-W34)</f>
        <v/>
      </c>
      <c r="N34" s="33">
        <f>(IF(OR($C34="",$D34=""),0,
 IF(OR($A34="Holiday",$A35="Holiday"),
    IF(ISNUMBER(MATCH(TRIM($B34),{"Phagwah","Good Friday","Easter Monday","Labour Day","Christmas","Eid ul Azha","Romans-2","Globe-12","Neptune P1"},0)),0,$I34),
 IF(AND(NOT(OR($A34="Annual Leave",$A35="Annual Leave")),$A34="Off day"),$I34,
  MAX(0,$I34-$V34)
  ))))+W34</f>
        <v/>
      </c>
      <c r="O34" s="33">
        <f>IF(AND(OR($A34="Holiday",$A35="Holiday"),
        ISNUMBER(MATCH(TRIM($B34),{"Phagwah","Good Friday","Easter Monday","Labour Day","Christmas","Eid ul Azha","Romans-2","Globe-12","Neptune P1"},0))),
   $I34,0)</f>
        <v/>
      </c>
      <c r="P34" s="33">
        <f>IF(OR($O$7="Canteen",$O$7="Head Office"),0,IF($I34&lt;=0,0,IF(OR(OR(TRIM($J34)="Hebrews",TRIM($J34)="Romans",TRIM($J34)="Romans-2",TRIM($J34)="Globe",TRIM($J34)="Globe-12",TRIM($J34)="Neptune P1"),AND($I35&gt;0,OR(TRIM($J35)="Hebrews",TRIM($J35)="Romans",TRIM($J35)="Romans-2",TRIM($J35)="Globe",TRIM($J35)="Globe-12",TRIM($J35)="Neptune P1"))),1,0)))</f>
        <v/>
      </c>
      <c r="Q34" s="34" t="n"/>
      <c r="R34" s="33">
        <f>IF(OR($O$7="Canteen",$O$7="Head Office"),0,IF(
  AND(
    SUMIFS(I:I, C:C, C34) &gt;= 8,
    COUNTIFS(C$14:C34, C34)=1,
    OR(
      TEXT(D34,"hh:mm:ss")="07:00:00",
      TEXT(D34,"hh:mm:ss")="15:00:00",
      TEXT(D34,"hh:mm:ss")="23:00:00",
      TEXT(D35,"hh:mm:ss")="07:00:00",
      TEXT(D35,"hh:mm:ss")="15:00:00",
      TEXT(D35,"hh:mm:ss")="23:00:00"
    )
  ),
  1,
  0
))</f>
        <v/>
      </c>
      <c r="S34" s="33">
        <f>IF(OR($A34="Annual Leave",$A35="Annual Leave"),IF($A34="Annual Leave",8,0),0)</f>
        <v/>
      </c>
      <c r="T34" s="35" t="n"/>
      <c r="U34" s="144">
        <f>MAX(0,40-Y34)</f>
        <v/>
      </c>
      <c r="V34" s="351">
        <f>IF(OR($C34="",$D34=""),0,
 IF(OR($A34="Holiday",$A35="Holiday"),0,
 IF(AND(NOT(OR($A34="Annual Leave",$A35="Annual Leave")),$A34="Off day"),0,
  IF($I34+$I35&gt;=8,IF($I34&gt;=8,8,$I34),$I34)
  )))</f>
        <v/>
      </c>
      <c r="W34" s="351">
        <f>MAX(0,V34-U34)</f>
        <v/>
      </c>
      <c r="X34" s="351">
        <f>IF(C34="","",C34-WEEKDAY(C34,1)+1)</f>
        <v/>
      </c>
      <c r="Y34" s="351">
        <f>SUMPRODUCT(($X$14:$X33=X34)*(($V$14:$V33)+($O$14:$O33)))+IF(X34=X14,$L$11,0)</f>
        <v/>
      </c>
      <c r="Z34" s="351" t="n"/>
      <c r="AA34" s="351" t="n"/>
      <c r="AB34" s="351" t="n"/>
      <c r="AC34" s="351" t="n"/>
      <c r="AD34" s="351" t="n"/>
      <c r="AE34" s="351" t="n"/>
      <c r="AF34" s="351" t="n"/>
    </row>
    <row r="35" ht="24" customHeight="1" s="348" thickBot="1">
      <c r="A35" s="159" t="inlineStr">
        <is>
          <t>On Day</t>
        </is>
      </c>
      <c r="B35" s="192" t="n"/>
      <c r="C35" s="93">
        <f>C34</f>
        <v/>
      </c>
      <c r="D35" s="36" t="n"/>
      <c r="E35" s="163">
        <f>IF(D35="", "",
 IF(D35=TIME(0,0,0), 0,
 IF(AND(D35&gt;=TIME(0,0,1), D35&lt;=TIME(2,0,0)), TIME(7,0,0),
 IF(AND(D35&gt;=TIME(6,0,0), D35&lt;=TIME(8,0,0)), TIME(12,0,0),
 IF(AND(D35&gt;TIME(8,0,0), D35&lt;=TIME(13,59,0)), TIME(15,0,0),
 IF(AND(D35&gt;=TIME(14,0,0), D35&lt;=TIME(17,59,0)), TIME(21,0,0),
 IF(AND(D35&gt;=TIME(18,0,0), D35&lt;=TIME(21,59,0)), TIME(0,0,0),
 IF(AND(D35&gt;=TIME(22,0,0), D35&lt;=TIME(23,59,59)), TIME(7,0,0), ""))))))))</f>
        <v/>
      </c>
      <c r="F35" s="164" t="n"/>
      <c r="G35" s="163">
        <f>IF(AND(D35&gt;=TIME(6,0,0),D35&lt;=TIME(8,0,0)),E35,"")</f>
        <v/>
      </c>
      <c r="H35" s="36" t="n"/>
      <c r="I35" s="37">
        <f>ROUND(IF(OR(D35="",E35="",E35=0),0,IF(H35="",MOD(E35-D35,1)*24,MOD(H35-D35,1)*24)),2)</f>
        <v/>
      </c>
      <c r="J35" s="162" t="n"/>
      <c r="K35" s="282" t="n"/>
      <c r="L35" s="183" t="n"/>
      <c r="M35" s="283">
        <f>MAX(0,V35-W35)</f>
        <v/>
      </c>
      <c r="N35" s="38">
        <f>(IF(OR($C35="",$D35=""),0,
 IF(OR($A34="Holiday",$A35="Holiday"),
    IF(ISNUMBER(MATCH(TRIM($B35),{"Phagwah","Good Friday","Easter Monday","Labour Day","Christmas","Eid ul Azha","Romans-2","Globe-12","Neptune P1"},0)),0,$I35),
 IF(AND(NOT(OR($A34="Annual Leave",$A35="Annual Leave")),$A35="Off day"),$I35,
  MAX(0,$I35-$V35)
  ))))+W35</f>
        <v/>
      </c>
      <c r="O35" s="38">
        <f>IF(AND(OR($A34="Holiday",$A35="Holiday"),
        ISNUMBER(MATCH(TRIM($B35),{"Phagwah","Good Friday","Easter Monday","Labour Day","Christmas","Eid ul Azha","Romans-2","Globe-12","Neptune P1"},0))),
   $I35,0)</f>
        <v/>
      </c>
      <c r="P35" s="38">
        <f>IF(OR($O$7="Canteen",$O$7="Head Office"),0,IF($I35&lt;=0,0,IF(AND($I34&lt;=0,OR(TRIM($J35)="Hebrews",TRIM($J35)="Romans",TRIM($J35)="Romans-2",TRIM($J35)="Globe",TRIM($J35)="Globe-12",TRIM($J35)="Neptune P1")),1,0)))</f>
        <v/>
      </c>
      <c r="Q35" s="39" t="n"/>
      <c r="R35" s="38">
        <f>IF(OR($O$7="Canteen",$O$7="Head Office"),0,IF(
  AND(
    SUMIFS(I:I, C:C, C35) &gt;= 8,
    COUNTIFS(C$14:C35, C35)=1,
    OR(
      TEXT(D35,"hh:mm:ss")="07:00:00",
      TEXT(D35,"hh:mm:ss")="15:00:00",
      TEXT(D35,"hh:mm:ss")="23:00:00",
      TEXT(D36,"hh:mm:ss")="07:00:00",
      TEXT(D36,"hh:mm:ss")="15:00:00",
      TEXT(D36,"hh:mm:ss")="23:00:00"
    )
  ),
  1,
  0
))</f>
        <v/>
      </c>
      <c r="S35" s="38">
        <f>IF(OR($A34="Annual Leave",$A35="Annual Leave"),IF(AND($A34&lt;&gt;"Annual Leave",$A35="Annual Leave"),8,0),0)</f>
        <v/>
      </c>
      <c r="T35" s="40" t="n"/>
      <c r="U35" s="144">
        <f>MAX(0,40-Y35)</f>
        <v/>
      </c>
      <c r="V35" s="351">
        <f>IF(OR($C35="",$D35=""),0,
 IF(OR($A34="Holiday",$A35="Holiday"),0,
 IF(AND(NOT(OR($A34="Annual Leave",$A35="Annual Leave")),$A35="Off day"),0,
  IF($I34+$I35&gt;=8,IF($I34&gt;=8,0,8-$I34),$I35)
  )))</f>
        <v/>
      </c>
      <c r="W35" s="351">
        <f>MAX(0,V35-U35)</f>
        <v/>
      </c>
      <c r="X35" s="351">
        <f>IF(C35="","",C35-WEEKDAY(C35,1)+1)</f>
        <v/>
      </c>
      <c r="Y35" s="351">
        <f>SUMPRODUCT(($X$14:$X34=X35)*(($V$14:$V34)+($O$14:$O34)))+IF(X35=X14,$L$11,0)</f>
        <v/>
      </c>
      <c r="Z35" s="351" t="n"/>
      <c r="AA35" s="351" t="n"/>
      <c r="AB35" s="351" t="n"/>
      <c r="AC35" s="351" t="n"/>
      <c r="AD35" s="351" t="n"/>
      <c r="AE35" s="351" t="n"/>
      <c r="AF35" s="351" t="n"/>
    </row>
    <row r="36" ht="24" customHeight="1" s="348" thickBot="1">
      <c r="A36" s="154" t="inlineStr">
        <is>
          <t>On Day</t>
        </is>
      </c>
      <c r="B36" s="193" t="n"/>
      <c r="C36" s="90">
        <f>C34+1</f>
        <v/>
      </c>
      <c r="D36" s="8" t="n"/>
      <c r="E36" s="155">
        <f>IF(D36="", "",
 IF(D36=TIME(0,0,0), 0,
 IF(AND(D36&gt;=TIME(0,0,1), D36&lt;=TIME(2,0,0)), TIME(7,0,0),
 IF(AND(D36&gt;=TIME(6,0,0), D36&lt;=TIME(8,0,0)), TIME(12,0,0),
 IF(AND(D36&gt;TIME(8,0,0), D36&lt;=TIME(13,59,0)), TIME(15,0,0),
 IF(AND(D36&gt;=TIME(14,0,0), D36&lt;=TIME(17,59,0)), TIME(21,0,0),
 IF(AND(D36&gt;=TIME(18,0,0), D36&lt;=TIME(21,59,0)), TIME(0,0,0),
 IF(AND(D36&gt;=TIME(22,0,0), D36&lt;=TIME(23,59,59)), TIME(7,0,0), ""))))))))</f>
        <v/>
      </c>
      <c r="F36" s="156" t="n"/>
      <c r="G36" s="155">
        <f>IF(AND(D36&gt;=TIME(6,0,0),D36&lt;=TIME(8,0,0)),E36,"")</f>
        <v/>
      </c>
      <c r="H36" s="8" t="n"/>
      <c r="I36" s="30">
        <f>ROUND(IF(OR(D36="",E36="",E36=0),0,IF(H36="",MOD(E36-D36,1)*24,MOD(H36-D36,1)*24)),2)</f>
        <v/>
      </c>
      <c r="J36" s="157" t="n"/>
      <c r="K36" s="274" t="n"/>
      <c r="L36" s="189" t="n"/>
      <c r="M36" s="275">
        <f>MAX(0,V36-W36)</f>
        <v/>
      </c>
      <c r="N36" s="9">
        <f>(IF(OR($C36="",$D36=""),0,
 IF(OR($A36="Holiday",$A37="Holiday"),
    IF(ISNUMBER(MATCH(TRIM($B36),{"Phagwah","Good Friday","Easter Monday","Labour Day","Christmas","Eid ul Azha","Romans-2","Globe-12","Neptune P1"},0)),0,$I36),
 IF(AND(NOT(OR($A36="Annual Leave",$A37="Annual Leave")),$A36="Off day"),$I36,
  MAX(0,$I36-$V36)
  ))))+W36</f>
        <v/>
      </c>
      <c r="O36" s="9">
        <f>IF(AND(OR($A36="Holiday",$A37="Holiday"),
        ISNUMBER(MATCH(TRIM($B36),{"Phagwah","Good Friday","Easter Monday","Labour Day","Christmas","Eid ul Azha","Romans-2","Globe-12","Neptune P1"},0))),
   $I36,0)</f>
        <v/>
      </c>
      <c r="P36" s="9">
        <f>IF(OR($O$7="Canteen",$O$7="Head Office"),0,IF($I36&lt;=0,0,IF(OR(OR(TRIM($J36)="Hebrews",TRIM($J36)="Romans",TRIM($J36)="Romans-2",TRIM($J36)="Globe",TRIM($J36)="Globe-12",TRIM($J36)="Neptune P1"),AND($I37&gt;0,OR(TRIM($J37)="Hebrews",TRIM($J37)="Romans",TRIM($J37)="Romans-2",TRIM($J37)="Globe",TRIM($J37)="Globe-12",TRIM($J37)="Neptune P1"))),1,0)))</f>
        <v/>
      </c>
      <c r="Q36" s="10" t="n"/>
      <c r="R36" s="9">
        <f>IF(OR($O$7="Canteen",$O$7="Head Office"),0,IF(
  AND(
    SUMIFS(I:I, C:C, C36) &gt;= 8,
    COUNTIFS(C$14:C36, C36)=1,
    OR(
      TEXT(D36,"hh:mm:ss")="07:00:00",
      TEXT(D36,"hh:mm:ss")="15:00:00",
      TEXT(D36,"hh:mm:ss")="23:00:00",
      TEXT(D37,"hh:mm:ss")="07:00:00",
      TEXT(D37,"hh:mm:ss")="15:00:00",
      TEXT(D37,"hh:mm:ss")="23:00:00"
    )
  ),
  1,
  0
))</f>
        <v/>
      </c>
      <c r="S36" s="9">
        <f>IF(OR($A36="Annual Leave",$A37="Annual Leave"),IF($A36="Annual Leave",8,0),0)</f>
        <v/>
      </c>
      <c r="T36" s="91" t="n"/>
      <c r="U36" s="144">
        <f>MAX(0,40-Y36)</f>
        <v/>
      </c>
      <c r="V36" s="351">
        <f>IF(OR($C36="",$D36=""),0,
 IF(OR($A36="Holiday",$A37="Holiday"),0,
 IF(AND(NOT(OR($A36="Annual Leave",$A37="Annual Leave")),$A36="Off day"),0,
  IF($I36+$I37&gt;=8,IF($I36&gt;=8,8,$I36),$I36)
  )))</f>
        <v/>
      </c>
      <c r="W36" s="351">
        <f>MAX(0,V36-U36)</f>
        <v/>
      </c>
      <c r="X36" s="351">
        <f>IF(C36="","",C36-WEEKDAY(C36,1)+1)</f>
        <v/>
      </c>
      <c r="Y36" s="351">
        <f>SUMPRODUCT(($X$14:$X35=X36)*(($V$14:$V35)+($O$14:$O35)))+IF(X36=X14,$L$11,0)</f>
        <v/>
      </c>
      <c r="Z36" s="351" t="n"/>
      <c r="AA36" s="351" t="n"/>
      <c r="AB36" s="351" t="n"/>
      <c r="AC36" s="351" t="n"/>
      <c r="AD36" s="351" t="n"/>
      <c r="AE36" s="351" t="n"/>
      <c r="AF36" s="351" t="n"/>
    </row>
    <row r="37" ht="24" customHeight="1" s="348" thickBot="1">
      <c r="A37" s="154" t="inlineStr">
        <is>
          <t>On Day</t>
        </is>
      </c>
      <c r="B37" s="305" t="n"/>
      <c r="C37" s="90">
        <f>C36</f>
        <v/>
      </c>
      <c r="D37" s="276" t="n"/>
      <c r="E37" s="277">
        <f>IF(D37="", "",
 IF(D37=TIME(0,0,0), 0,
 IF(AND(D37&gt;=TIME(0,0,1), D37&lt;=TIME(2,0,0)), TIME(7,0,0),
 IF(AND(D37&gt;=TIME(6,0,0), D37&lt;=TIME(8,0,0)), TIME(12,0,0),
 IF(AND(D37&gt;TIME(8,0,0), D37&lt;=TIME(13,59,0)), TIME(15,0,0),
 IF(AND(D37&gt;=TIME(14,0,0), D37&lt;=TIME(17,59,0)), TIME(21,0,0),
 IF(AND(D37&gt;=TIME(18,0,0), D37&lt;=TIME(21,59,0)), TIME(0,0,0),
 IF(AND(D37&gt;=TIME(22,0,0), D37&lt;=TIME(23,59,59)), TIME(7,0,0), ""))))))))</f>
        <v/>
      </c>
      <c r="F37" s="156" t="n"/>
      <c r="G37" s="277">
        <f>IF(AND(D37&gt;=TIME(6,0,0),D37&lt;=TIME(8,0,0)),E37,"")</f>
        <v/>
      </c>
      <c r="H37" s="276" t="n"/>
      <c r="I37" s="30">
        <f>ROUND(IF(OR(D37="",E37="",E37=0),0,IF(H37="",MOD(E37-D37,1)*24,MOD(H37-D37,1)*24)),2)</f>
        <v/>
      </c>
      <c r="J37" s="158" t="n"/>
      <c r="K37" s="274" t="n"/>
      <c r="L37" s="189" t="n"/>
      <c r="M37" s="275">
        <f>MAX(0,V37-W37)</f>
        <v/>
      </c>
      <c r="N37" s="278">
        <f>(IF(OR($C37="",$D37=""),0,
 IF(OR($A36="Holiday",$A37="Holiday"),
    IF(ISNUMBER(MATCH(TRIM($B37),{"Phagwah","Good Friday","Easter Monday","Labour Day","Christmas","Eid ul Azha","Romans-2","Globe-12","Neptune P1"},0)),0,$I37),
 IF(AND(NOT(OR($A36="Annual Leave",$A37="Annual Leave")),$A37="Off day"),$I37,
  MAX(0,$I37-$V37)
  ))))+W37</f>
        <v/>
      </c>
      <c r="O37" s="278">
        <f>IF(AND(OR($A36="Holiday",$A37="Holiday"),
        ISNUMBER(MATCH(TRIM($B37),{"Phagwah","Good Friday","Easter Monday","Labour Day","Christmas","Eid ul Azha","Romans-2","Globe-12","Neptune P1"},0))),
   $I37,0)</f>
        <v/>
      </c>
      <c r="P37" s="278">
        <f>IF(OR($O$7="Canteen",$O$7="Head Office"),0,IF($I37&lt;=0,0,IF(AND($I36&lt;=0,OR(TRIM($J37)="Hebrews",TRIM($J37)="Romans",TRIM($J37)="Romans-2",TRIM($J37)="Globe",TRIM($J37)="Globe-12",TRIM($J37)="Neptune P1")),1,0)))</f>
        <v/>
      </c>
      <c r="Q37" s="279" t="n"/>
      <c r="R37" s="278">
        <f>IF(OR($O$7="Canteen",$O$7="Head Office"),0,IF(
  AND(
    SUMIFS(I:I, C:C, C37) &gt;= 8,
    COUNTIFS(C$14:C37, C37)=1,
    OR(
      TEXT(D37,"hh:mm:ss")="07:00:00",
      TEXT(D37,"hh:mm:ss")="15:00:00",
      TEXT(D37,"hh:mm:ss")="23:00:00",
      TEXT(D38,"hh:mm:ss")="07:00:00",
      TEXT(D38,"hh:mm:ss")="15:00:00",
      TEXT(D38,"hh:mm:ss")="23:00:00"
    )
  ),
  1,
  0
))</f>
        <v/>
      </c>
      <c r="S37" s="278">
        <f>IF(OR($A36="Annual Leave",$A37="Annual Leave"),IF(AND($A36&lt;&gt;"Annual Leave",$A37="Annual Leave"),8,0),0)</f>
        <v/>
      </c>
      <c r="T37" s="280" t="n"/>
      <c r="U37" s="144">
        <f>MAX(0,40-Y37)</f>
        <v/>
      </c>
      <c r="V37" s="351">
        <f>IF(OR($C37="",$D37=""),0,
 IF(OR($A36="Holiday",$A37="Holiday"),0,
 IF(AND(NOT(OR($A36="Annual Leave",$A37="Annual Leave")),$A37="Off day"),0,
  IF($I36+$I37&gt;=8,IF($I36&gt;=8,0,8-$I36),$I37)
  )))</f>
        <v/>
      </c>
      <c r="W37" s="351">
        <f>MAX(0,V37-U37)</f>
        <v/>
      </c>
      <c r="X37" s="351">
        <f>IF(C37="","",C37-WEEKDAY(C37,1)+1)</f>
        <v/>
      </c>
      <c r="Y37" s="351">
        <f>SUMPRODUCT(($X$14:$X36=X37)*(($V$14:$V36)+($O$14:$O36)))+IF(X37=X14,$L$11,0)</f>
        <v/>
      </c>
      <c r="Z37" s="351" t="n"/>
      <c r="AA37" s="351" t="n"/>
      <c r="AB37" s="351" t="n"/>
      <c r="AC37" s="351" t="n"/>
      <c r="AD37" s="351" t="n"/>
      <c r="AE37" s="351" t="n"/>
      <c r="AF37" s="351" t="n"/>
    </row>
    <row r="38" ht="24" customHeight="1" s="348" thickBot="1">
      <c r="A38" s="194" t="inlineStr">
        <is>
          <t>On Day</t>
        </is>
      </c>
      <c r="B38" s="195" t="n"/>
      <c r="C38" s="103">
        <f>C36+1</f>
        <v/>
      </c>
      <c r="D38" s="64" t="n"/>
      <c r="E38" s="196">
        <f>IF(D38="", "",
 IF(D38=TIME(0,0,0), 0,
 IF(AND(D38&gt;=TIME(0,0,1), D38&lt;=TIME(2,0,0)), TIME(7,0,0),
 IF(AND(D38&gt;=TIME(6,0,0), D38&lt;=TIME(8,0,0)), TIME(12,0,0),
 IF(AND(D38&gt;TIME(8,0,0), D38&lt;=TIME(13,59,0)), TIME(15,0,0),
 IF(AND(D38&gt;=TIME(14,0,0), D38&lt;=TIME(17,59,0)), TIME(21,0,0),
 IF(AND(D38&gt;=TIME(18,0,0), D38&lt;=TIME(21,59,0)), TIME(0,0,0),
 IF(AND(D38&gt;=TIME(22,0,0), D38&lt;=TIME(23,59,59)), TIME(7,0,0), ""))))))))</f>
        <v/>
      </c>
      <c r="F38" s="197" t="n"/>
      <c r="G38" s="196">
        <f>IF(AND(D38&gt;=TIME(6,0,0),D38&lt;=TIME(8,0,0)),E38,"")</f>
        <v/>
      </c>
      <c r="H38" s="64" t="n"/>
      <c r="I38" s="65">
        <f>ROUND(IF(OR(D38="",E38="",E38=0),0,IF(H38="",MOD(E38-D38,1)*24,MOD(H38-D38,1)*24)),2)</f>
        <v/>
      </c>
      <c r="J38" s="198" t="n"/>
      <c r="K38" s="306" t="n"/>
      <c r="L38" s="181" t="n"/>
      <c r="M38" s="307">
        <f>MAX(0,V38-W38)</f>
        <v/>
      </c>
      <c r="N38" s="66">
        <f>(IF(OR($C38="",$D38=""),0,
 IF(OR($A38="Holiday",$A39="Holiday"),
    IF(ISNUMBER(MATCH(TRIM($B38),{"Phagwah","Good Friday","Easter Monday","Labour Day","Christmas","Eid ul Azha","Romans-2","Globe-12","Neptune P1"},0)),0,$I38),
 IF(AND(NOT(OR($A38="Annual Leave",$A39="Annual Leave")),$A38="Off day"),$I38,
  MAX(0,$I38-$V38)
  ))))+W38</f>
        <v/>
      </c>
      <c r="O38" s="66">
        <f>IF(AND(OR($A38="Holiday",$A39="Holiday"),
        ISNUMBER(MATCH(TRIM($B38),{"Phagwah","Good Friday","Easter Monday","Labour Day","Christmas","Eid ul Azha","Romans-2","Globe-12","Neptune P1"},0))),
   $I38,0)</f>
        <v/>
      </c>
      <c r="P38" s="66">
        <f>IF(OR($O$7="Canteen",$O$7="Head Office"),0,IF($I38&lt;=0,0,IF(OR(OR(TRIM($J38)="Hebrews",TRIM($J38)="Romans",TRIM($J38)="Romans-2",TRIM($J38)="Globe",TRIM($J38)="Globe-12",TRIM($J38)="Neptune P1"),AND($I39&gt;0,OR(TRIM($J39)="Hebrews",TRIM($J39)="Romans",TRIM($J39)="Romans-2",TRIM($J39)="Globe",TRIM($J39)="Globe-12",TRIM($J39)="Neptune P1"))),1,0)))</f>
        <v/>
      </c>
      <c r="Q38" s="67" t="n"/>
      <c r="R38" s="66">
        <f>IF(OR($O$7="Canteen",$O$7="Head Office"),0,IF(
  AND(
    SUMIFS(I:I, C:C, C38) &gt;= 8,
    COUNTIFS(C$14:C38, C38)=1,
    OR(
      TEXT(D38,"hh:mm:ss")="07:00:00",
      TEXT(D38,"hh:mm:ss")="15:00:00",
      TEXT(D38,"hh:mm:ss")="23:00:00",
      TEXT(D39,"hh:mm:ss")="07:00:00",
      TEXT(D39,"hh:mm:ss")="15:00:00",
      TEXT(D39,"hh:mm:ss")="23:00:00"
    )
  ),
  1,
  0
))</f>
        <v/>
      </c>
      <c r="S38" s="66">
        <f>IF(OR($A38="Annual Leave",$A39="Annual Leave"),IF($A38="Annual Leave",8,0),0)</f>
        <v/>
      </c>
      <c r="T38" s="68" t="n"/>
      <c r="U38" s="144">
        <f>MAX(0,40-Y38)</f>
        <v/>
      </c>
      <c r="V38" s="351">
        <f>IF(OR($C38="",$D38=""),0,
 IF(OR($A38="Holiday",$A39="Holiday"),0,
 IF(AND(NOT(OR($A38="Annual Leave",$A39="Annual Leave")),$A38="Off day"),0,
  IF($I38+$I39&gt;=8,IF($I38&gt;=8,8,$I38),$I38)
  )))</f>
        <v/>
      </c>
      <c r="W38" s="351">
        <f>MAX(0,V38-U38)</f>
        <v/>
      </c>
      <c r="X38" s="351">
        <f>IF(C38="","",C38-WEEKDAY(C38,1)+1)</f>
        <v/>
      </c>
      <c r="Y38" s="351">
        <f>SUMPRODUCT(($X$14:$X37=X38)*(($V$14:$V37)+($O$14:$O37)))+IF(X38=X14,$L$11,0)</f>
        <v/>
      </c>
      <c r="Z38" s="351" t="n"/>
      <c r="AA38" s="351" t="n"/>
      <c r="AB38" s="351" t="n"/>
      <c r="AC38" s="351" t="n"/>
      <c r="AD38" s="351" t="n"/>
      <c r="AE38" s="351" t="n"/>
      <c r="AF38" s="351" t="n"/>
    </row>
    <row r="39" ht="24" customHeight="1" s="348" thickBot="1">
      <c r="A39" s="194" t="inlineStr">
        <is>
          <t>On Day</t>
        </is>
      </c>
      <c r="B39" s="199" t="n"/>
      <c r="C39" s="104">
        <f>C38</f>
        <v/>
      </c>
      <c r="D39" s="69" t="n"/>
      <c r="E39" s="200">
        <f>IF(D39="", "",
 IF(D39=TIME(0,0,0), 0,
 IF(AND(D39&gt;=TIME(0,0,1), D39&lt;=TIME(2,0,0)), TIME(7,0,0),
 IF(AND(D39&gt;=TIME(6,0,0), D39&lt;=TIME(8,0,0)), TIME(12,0,0),
 IF(AND(D39&gt;TIME(8,0,0), D39&lt;=TIME(13,59,0)), TIME(15,0,0),
 IF(AND(D39&gt;=TIME(14,0,0), D39&lt;=TIME(17,59,0)), TIME(21,0,0),
 IF(AND(D39&gt;=TIME(18,0,0), D39&lt;=TIME(21,59,0)), TIME(0,0,0),
 IF(AND(D39&gt;=TIME(22,0,0), D39&lt;=TIME(23,59,59)), TIME(7,0,0), ""))))))))</f>
        <v/>
      </c>
      <c r="F39" s="201" t="n"/>
      <c r="G39" s="200">
        <f>IF(AND(D39&gt;=TIME(6,0,0),D39&lt;=TIME(8,0,0)),E39,"")</f>
        <v/>
      </c>
      <c r="H39" s="69" t="n"/>
      <c r="I39" s="70">
        <f>ROUND(IF(OR(D39="",E39="",E39=0),0,IF(H39="",MOD(E39-D39,1)*24,MOD(H39-D39,1)*24)),2)</f>
        <v/>
      </c>
      <c r="J39" s="198" t="n"/>
      <c r="K39" s="306" t="n"/>
      <c r="L39" s="183" t="n"/>
      <c r="M39" s="307">
        <f>MAX(0,V39-W39)</f>
        <v/>
      </c>
      <c r="N39" s="71">
        <f>(IF(OR($C39="",$D39=""),0,
 IF(OR($A38="Holiday",$A39="Holiday"),
    IF(ISNUMBER(MATCH(TRIM($B39),{"Phagwah","Good Friday","Easter Monday","Labour Day","Christmas","Eid ul Azha","Romans-2","Globe-12","Neptune P1"},0)),0,$I39),
 IF(AND(NOT(OR($A38="Annual Leave",$A39="Annual Leave")),$A39="Off day"),$I39,
  MAX(0,$I39-$V39)
  ))))+W39</f>
        <v/>
      </c>
      <c r="O39" s="71">
        <f>IF(AND(OR($A38="Holiday",$A39="Holiday"),
        ISNUMBER(MATCH(TRIM($B39),{"Phagwah","Good Friday","Easter Monday","Labour Day","Christmas","Eid ul Azha","Romans-2","Globe-12","Neptune P1"},0))),
   $I39,0)</f>
        <v/>
      </c>
      <c r="P39" s="71">
        <f>IF(OR($O$7="Canteen",$O$7="Head Office"),0,IF($I39&lt;=0,0,IF(AND($I38&lt;=0,OR(TRIM($J39)="Hebrews",TRIM($J39)="Romans",TRIM($J39)="Romans-2",TRIM($J39)="Globe",TRIM($J39)="Globe-12",TRIM($J39)="Neptune P1")),1,0)))</f>
        <v/>
      </c>
      <c r="Q39" s="72" t="n"/>
      <c r="R39" s="71">
        <f>IF(OR($O$7="Canteen",$O$7="Head Office"),0,IF(
  AND(
    SUMIFS(I:I, C:C, C39) &gt;= 8,
    COUNTIFS(C$14:C39, C39)=1,
    OR(
      TEXT(D39,"hh:mm:ss")="07:00:00",
      TEXT(D39,"hh:mm:ss")="15:00:00",
      TEXT(D39,"hh:mm:ss")="23:00:00",
      TEXT(D40,"hh:mm:ss")="07:00:00",
      TEXT(D40,"hh:mm:ss")="15:00:00",
      TEXT(D40,"hh:mm:ss")="23:00:00"
    )
  ),
  1,
  0
))</f>
        <v/>
      </c>
      <c r="S39" s="71">
        <f>IF(OR($A38="Annual Leave",$A39="Annual Leave"),IF(AND($A38&lt;&gt;"Annual Leave",$A39="Annual Leave"),8,0),0)</f>
        <v/>
      </c>
      <c r="T39" s="73" t="n"/>
      <c r="U39" s="144">
        <f>MAX(0,40-Y39)</f>
        <v/>
      </c>
      <c r="V39" s="351">
        <f>IF(OR($C39="",$D39=""),0,
 IF(OR($A38="Holiday",$A39="Holiday"),0,
 IF(AND(NOT(OR($A38="Annual Leave",$A39="Annual Leave")),$A39="Off day"),0,
  IF($I38+$I39&gt;=8,IF($I38&gt;=8,0,8-$I38),$I39)
  )))</f>
        <v/>
      </c>
      <c r="W39" s="351">
        <f>MAX(0,V39-U39)</f>
        <v/>
      </c>
      <c r="X39" s="351">
        <f>IF(C39="","",C39-WEEKDAY(C39,1)+1)</f>
        <v/>
      </c>
      <c r="Y39" s="351">
        <f>SUMPRODUCT(($X$14:$X38=X39)*(($V$14:$V38)+($O$14:$O38)))+IF(X39=X14,$L$11,0)</f>
        <v/>
      </c>
      <c r="Z39" s="351" t="n"/>
      <c r="AA39" s="351" t="n"/>
      <c r="AB39" s="351" t="n"/>
      <c r="AC39" s="351" t="n"/>
      <c r="AD39" s="351" t="n"/>
      <c r="AE39" s="351" t="n"/>
      <c r="AF39" s="351" t="n"/>
    </row>
    <row r="40" ht="24" customHeight="1" s="348" thickBot="1">
      <c r="A40" s="202" t="inlineStr">
        <is>
          <t>On Day</t>
        </is>
      </c>
      <c r="B40" s="203" t="n"/>
      <c r="C40" s="105">
        <f>C38+1</f>
        <v/>
      </c>
      <c r="D40" s="74" t="n"/>
      <c r="E40" s="204">
        <f>IF(D40="", "",
 IF(D40=TIME(0,0,0), 0,
 IF(AND(D40&gt;=TIME(0,0,1), D40&lt;=TIME(2,0,0)), TIME(7,0,0),
 IF(AND(D40&gt;=TIME(6,0,0), D40&lt;=TIME(8,0,0)), TIME(12,0,0),
 IF(AND(D40&gt;TIME(8,0,0), D40&lt;=TIME(13,59,0)), TIME(15,0,0),
 IF(AND(D40&gt;=TIME(14,0,0), D40&lt;=TIME(17,59,0)), TIME(21,0,0),
 IF(AND(D40&gt;=TIME(18,0,0), D40&lt;=TIME(21,59,0)), TIME(0,0,0),
 IF(AND(D40&gt;=TIME(22,0,0), D40&lt;=TIME(23,59,59)), TIME(7,0,0), ""))))))))</f>
        <v/>
      </c>
      <c r="F40" s="205" t="n"/>
      <c r="G40" s="204">
        <f>IF(AND(D40&gt;=TIME(6,0,0),D40&lt;=TIME(8,0,0)),E40,"")</f>
        <v/>
      </c>
      <c r="H40" s="74" t="n"/>
      <c r="I40" s="106">
        <f>ROUND(IF(OR(D40="",E40="",E40=0),0,IF(H40="",MOD(E40-D40,1)*24,MOD(H40-D40,1)*24)),2)</f>
        <v/>
      </c>
      <c r="J40" s="206" t="n"/>
      <c r="K40" s="308" t="n"/>
      <c r="L40" s="189" t="n"/>
      <c r="M40" s="309">
        <f>MAX(0,V40-W40)</f>
        <v/>
      </c>
      <c r="N40" s="75">
        <f>(IF(OR($C40="",$D40=""),0,
 IF(OR($A40="Holiday",$A41="Holiday"),
    IF(ISNUMBER(MATCH(TRIM($B40),{"Phagwah","Good Friday","Easter Monday","Labour Day","Christmas","Eid ul Azha","Romans-2","Globe-12","Neptune P1"},0)),0,$I40),
 IF(AND(NOT(OR($A40="Annual Leave",$A41="Annual Leave")),$A40="Off day"),$I40,
  MAX(0,$I40-$V40)
  ))))+W40</f>
        <v/>
      </c>
      <c r="O40" s="75">
        <f>IF(AND(OR($A40="Holiday",$A41="Holiday"),
        ISNUMBER(MATCH(TRIM($B40),{"Phagwah","Good Friday","Easter Monday","Labour Day","Christmas","Eid ul Azha","Romans-2","Globe-12","Neptune P1"},0))),
   $I40,0)</f>
        <v/>
      </c>
      <c r="P40" s="75">
        <f>IF(OR($O$7="Canteen",$O$7="Head Office"),0,IF($I40&lt;=0,0,IF(OR(OR(TRIM($J40)="Hebrews",TRIM($J40)="Romans",TRIM($J40)="Romans-2",TRIM($J40)="Globe",TRIM($J40)="Globe-12",TRIM($J40)="Neptune P1"),AND($I41&gt;0,OR(TRIM($J41)="Hebrews",TRIM($J41)="Romans",TRIM($J41)="Romans-2",TRIM($J41)="Globe",TRIM($J41)="Globe-12",TRIM($J41)="Neptune P1"))),1,0)))</f>
        <v/>
      </c>
      <c r="Q40" s="76" t="n"/>
      <c r="R40" s="75">
        <f>IF(OR($O$7="Canteen",$O$7="Head Office"),0,IF(
  AND(
    SUMIFS(I:I, C:C, C40) &gt;= 8,
    COUNTIFS(C$14:C40, C40)=1,
    OR(
      TEXT(D40,"hh:mm:ss")="07:00:00",
      TEXT(D40,"hh:mm:ss")="15:00:00",
      TEXT(D40,"hh:mm:ss")="23:00:00",
      TEXT(D41,"hh:mm:ss")="07:00:00",
      TEXT(D41,"hh:mm:ss")="15:00:00",
      TEXT(D41,"hh:mm:ss")="23:00:00"
    )
  ),
  1,
  0
))</f>
        <v/>
      </c>
      <c r="S40" s="75">
        <f>IF(OR($A40="Annual Leave",$A41="Annual Leave"),IF($A40="Annual Leave",8,0),0)</f>
        <v/>
      </c>
      <c r="T40" s="107" t="n"/>
      <c r="U40" s="144">
        <f>MAX(0,40-Y40)</f>
        <v/>
      </c>
      <c r="V40" s="351">
        <f>IF(OR($C40="",$D40=""),0,
 IF(OR($A40="Holiday",$A41="Holiday"),0,
 IF(AND(NOT(OR($A40="Annual Leave",$A41="Annual Leave")),$A40="Off day"),0,
  IF($I40+$I41&gt;=8,IF($I40&gt;=8,8,$I40),$I40)
  )))</f>
        <v/>
      </c>
      <c r="W40" s="351">
        <f>MAX(0,V40-U40)</f>
        <v/>
      </c>
      <c r="X40" s="351">
        <f>IF(C40="","",C40-WEEKDAY(C40,1)+1)</f>
        <v/>
      </c>
      <c r="Y40" s="351">
        <f>SUMPRODUCT(($X$14:$X39=X40)*(($V$14:$V39)+($O$14:$O39)))+IF(X40=X14,$L$11,0)</f>
        <v/>
      </c>
      <c r="Z40" s="351" t="n"/>
      <c r="AA40" s="351" t="n"/>
      <c r="AB40" s="351" t="n"/>
      <c r="AC40" s="351" t="n"/>
      <c r="AD40" s="351" t="n"/>
      <c r="AE40" s="351" t="n"/>
      <c r="AF40" s="351" t="n"/>
    </row>
    <row r="41" ht="24" customHeight="1" s="348" thickBot="1">
      <c r="A41" s="202" t="inlineStr">
        <is>
          <t>On Day</t>
        </is>
      </c>
      <c r="B41" s="310" t="n"/>
      <c r="C41" s="105">
        <f>C40</f>
        <v/>
      </c>
      <c r="D41" s="311" t="n"/>
      <c r="E41" s="312">
        <f>IF(D41="", "",
 IF(D41=TIME(0,0,0), 0,
 IF(AND(D41&gt;=TIME(0,0,1), D41&lt;=TIME(2,0,0)), TIME(7,0,0),
 IF(AND(D41&gt;=TIME(6,0,0), D41&lt;=TIME(8,0,0)), TIME(12,0,0),
 IF(AND(D41&gt;TIME(8,0,0), D41&lt;=TIME(13,59,0)), TIME(15,0,0),
 IF(AND(D41&gt;=TIME(14,0,0), D41&lt;=TIME(17,59,0)), TIME(21,0,0),
 IF(AND(D41&gt;=TIME(18,0,0), D41&lt;=TIME(21,59,0)), TIME(0,0,0),
 IF(AND(D41&gt;=TIME(22,0,0), D41&lt;=TIME(23,59,59)), TIME(7,0,0), ""))))))))</f>
        <v/>
      </c>
      <c r="F41" s="205" t="n"/>
      <c r="G41" s="312">
        <f>IF(AND(D41&gt;=TIME(6,0,0),D41&lt;=TIME(8,0,0)),E41,"")</f>
        <v/>
      </c>
      <c r="H41" s="311" t="n"/>
      <c r="I41" s="106">
        <f>ROUND(IF(OR(D41="",E41="",E41=0),0,IF(H41="",MOD(E41-D41,1)*24,MOD(H41-D41,1)*24)),2)</f>
        <v/>
      </c>
      <c r="J41" s="207" t="n"/>
      <c r="K41" s="308" t="n"/>
      <c r="L41" s="189" t="n"/>
      <c r="M41" s="309">
        <f>MAX(0,V41-W41)</f>
        <v/>
      </c>
      <c r="N41" s="313">
        <f>(IF(OR($C41="",$D41=""),0,
 IF(OR($A40="Holiday",$A41="Holiday"),
    IF(ISNUMBER(MATCH(TRIM($B41),{"Phagwah","Good Friday","Easter Monday","Labour Day","Christmas","Eid ul Azha","Romans-2","Globe-12","Neptune P1"},0)),0,$I41),
 IF(AND(NOT(OR($A40="Annual Leave",$A41="Annual Leave")),$A41="Off day"),$I41,
  MAX(0,$I41-$V41)
  ))))+W41</f>
        <v/>
      </c>
      <c r="O41" s="313">
        <f>IF(AND(OR($A40="Holiday",$A41="Holiday"),
        ISNUMBER(MATCH(TRIM($B41),{"Phagwah","Good Friday","Easter Monday","Labour Day","Christmas","Eid ul Azha","Romans-2","Globe-12","Neptune P1"},0))),
   $I41,0)</f>
        <v/>
      </c>
      <c r="P41" s="313">
        <f>IF(OR($O$7="Canteen",$O$7="Head Office"),0,IF($I41&lt;=0,0,IF(AND($I40&lt;=0,OR(TRIM($J41)="Hebrews",TRIM($J41)="Romans",TRIM($J41)="Romans-2",TRIM($J41)="Globe",TRIM($J41)="Globe-12",TRIM($J41)="Neptune P1")),1,0)))</f>
        <v/>
      </c>
      <c r="Q41" s="314" t="n"/>
      <c r="R41" s="313">
        <f>IF(OR($O$7="Canteen",$O$7="Head Office"),0,IF(
  AND(
    SUMIFS(I:I, C:C, C41) &gt;= 8,
    COUNTIFS(C$14:C41, C41)=1,
    OR(
      TEXT(D41,"hh:mm:ss")="07:00:00",
      TEXT(D41,"hh:mm:ss")="15:00:00",
      TEXT(D41,"hh:mm:ss")="23:00:00",
      TEXT(D42,"hh:mm:ss")="07:00:00",
      TEXT(D42,"hh:mm:ss")="15:00:00",
      TEXT(D42,"hh:mm:ss")="23:00:00"
    )
  ),
  1,
  0
))</f>
        <v/>
      </c>
      <c r="S41" s="313">
        <f>IF(OR($A40="Annual Leave",$A41="Annual Leave"),IF(AND($A40&lt;&gt;"Annual Leave",$A41="Annual Leave"),8,0),0)</f>
        <v/>
      </c>
      <c r="T41" s="315" t="n"/>
      <c r="U41" s="144">
        <f>MAX(0,40-Y41)</f>
        <v/>
      </c>
      <c r="V41" s="351">
        <f>IF(OR($C41="",$D41=""),0,
 IF(OR($A40="Holiday",$A41="Holiday"),0,
 IF(AND(NOT(OR($A40="Annual Leave",$A41="Annual Leave")),$A41="Off day"),0,
  IF($I40+$I41&gt;=8,IF($I40&gt;=8,0,8-$I40),$I41)
  )))</f>
        <v/>
      </c>
      <c r="W41" s="351">
        <f>MAX(0,V41-U41)</f>
        <v/>
      </c>
      <c r="X41" s="351">
        <f>IF(C41="","",C41-WEEKDAY(C41,1)+1)</f>
        <v/>
      </c>
      <c r="Y41" s="351">
        <f>SUMPRODUCT(($X$14:$X40=X41)*(($V$14:$V40)+($O$14:$O40)))+IF(X41=X14,$L$11,0)</f>
        <v/>
      </c>
      <c r="Z41" s="351" t="n"/>
      <c r="AA41" s="351" t="n"/>
      <c r="AB41" s="351" t="n"/>
      <c r="AC41" s="351" t="n"/>
      <c r="AD41" s="351" t="n"/>
      <c r="AE41" s="351" t="n"/>
      <c r="AF41" s="351" t="n"/>
    </row>
    <row r="42" ht="24" customHeight="1" s="348" thickBot="1">
      <c r="A42" s="208" t="inlineStr">
        <is>
          <t>On Day</t>
        </is>
      </c>
      <c r="B42" s="209" t="n"/>
      <c r="C42" s="108">
        <f>C40+1</f>
        <v/>
      </c>
      <c r="D42" s="77" t="n"/>
      <c r="E42" s="210">
        <f>IF(D42="", "",
 IF(D42=TIME(0,0,0), 0,
 IF(AND(D42&gt;=TIME(0,0,1), D42&lt;=TIME(2,0,0)), TIME(7,0,0),
 IF(AND(D42&gt;=TIME(6,0,0), D42&lt;=TIME(8,0,0)), TIME(12,0,0),
 IF(AND(D42&gt;TIME(8,0,0), D42&lt;=TIME(13,59,0)), TIME(15,0,0),
 IF(AND(D42&gt;=TIME(14,0,0), D42&lt;=TIME(17,59,0)), TIME(21,0,0),
 IF(AND(D42&gt;=TIME(18,0,0), D42&lt;=TIME(21,59,0)), TIME(0,0,0),
 IF(AND(D42&gt;=TIME(22,0,0), D42&lt;=TIME(23,59,59)), TIME(7,0,0), ""))))))))</f>
        <v/>
      </c>
      <c r="F42" s="211" t="n"/>
      <c r="G42" s="210">
        <f>IF(AND(D42&gt;=TIME(6,0,0),D42&lt;=TIME(8,0,0)),E42,"")</f>
        <v/>
      </c>
      <c r="H42" s="77" t="n"/>
      <c r="I42" s="16">
        <f>ROUND(IF(OR(D42="",E42="",E42=0),0,IF(H42="",MOD(E42-D42,1)*24,MOD(H42-D42,1)*24)),2)</f>
        <v/>
      </c>
      <c r="J42" s="212" t="n"/>
      <c r="K42" s="316" t="n"/>
      <c r="L42" s="181" t="n"/>
      <c r="M42" s="317">
        <f>MAX(0,V42-W42)</f>
        <v/>
      </c>
      <c r="N42" s="17">
        <f>(IF(OR($C42="",$D42=""),0,
 IF(OR($A42="Holiday",$A43="Holiday"),
    IF(ISNUMBER(MATCH(TRIM($B42),{"Phagwah","Good Friday","Easter Monday","Labour Day","Christmas","Eid ul Azha","Romans-2","Globe-12","Neptune P1"},0)),0,$I42),
 IF(AND(NOT(OR($A42="Annual Leave",$A43="Annual Leave")),$A42="Off day"),$I42,
  MAX(0,$I42-$V42)
  ))))+W42</f>
        <v/>
      </c>
      <c r="O42" s="213">
        <f>IF(AND(OR($A42="Holiday",$A43="Holiday"),
        ISNUMBER(MATCH(TRIM($B42),{"Phagwah","Good Friday","Easter Monday","Labour Day","Christmas","Eid ul Azha","Romans-2","Globe-12","Neptune P1"},0))),
   $I42,0)</f>
        <v/>
      </c>
      <c r="P42" s="17">
        <f>IF(OR($O$7="Canteen",$O$7="Head Office"),0,IF($I42&lt;=0,0,IF(OR(OR(TRIM($J42)="Hebrews",TRIM($J42)="Romans",TRIM($J42)="Romans-2",TRIM($J42)="Globe",TRIM($J42)="Globe-12",TRIM($J42)="Neptune P1"),AND($I43&gt;0,OR(TRIM($J43)="Hebrews",TRIM($J43)="Romans",TRIM($J43)="Romans-2",TRIM($J43)="Globe",TRIM($J43)="Globe-12",TRIM($J43)="Neptune P1"))),1,0)))</f>
        <v/>
      </c>
      <c r="Q42" s="78" t="n"/>
      <c r="R42" s="213">
        <f>IF(OR($O$7="Canteen",$O$7="Head Office"),0,IF(
  AND(
    SUMIFS(I:I, C:C, C42) &gt;= 8,
    COUNTIFS(C$14:C42, C42)=1,
    OR(
      TEXT(D42,"hh:mm:ss")="07:00:00",
      TEXT(D42,"hh:mm:ss")="15:00:00",
      TEXT(D42,"hh:mm:ss")="23:00:00",
      TEXT(D43,"hh:mm:ss")="07:00:00",
      TEXT(D43,"hh:mm:ss")="15:00:00",
      TEXT(D43,"hh:mm:ss")="23:00:00"
    )
  ),
  1,
  0
))</f>
        <v/>
      </c>
      <c r="S42" s="213">
        <f>IF(OR($A42="Annual Leave",$A43="Annual Leave"),IF($A42="Annual Leave",8,0),0)</f>
        <v/>
      </c>
      <c r="T42" s="79" t="n"/>
      <c r="U42" s="144">
        <f>MAX(0,40-Y42)</f>
        <v/>
      </c>
      <c r="V42" s="351">
        <f>IF(OR($C42="",$D42=""),0,
 IF(OR($A42="Holiday",$A43="Holiday"),0,
 IF(AND(NOT(OR($A42="Annual Leave",$A43="Annual Leave")),$A42="Off day"),0,
  IF($I42+$I43&gt;=8,IF($I42&gt;=8,8,$I42),$I42)
  )))</f>
        <v/>
      </c>
      <c r="W42" s="351">
        <f>MAX(0,V42-U42)</f>
        <v/>
      </c>
      <c r="X42" s="351">
        <f>IF(C42="","",C42-WEEKDAY(C42,1)+1)</f>
        <v/>
      </c>
      <c r="Y42" s="351">
        <f>SUMPRODUCT(($X$14:$X41=X42)*(($V$14:$V41)+($O$14:$O41)))+IF(X42=X14,$L$11,0)</f>
        <v/>
      </c>
      <c r="Z42" s="351" t="n"/>
      <c r="AA42" s="351" t="n"/>
      <c r="AB42" s="351" t="n"/>
      <c r="AC42" s="351" t="n"/>
      <c r="AD42" s="351" t="n"/>
      <c r="AE42" s="351" t="n"/>
      <c r="AF42" s="351" t="n"/>
    </row>
    <row r="43" ht="24" customHeight="1" s="348" thickBot="1">
      <c r="A43" s="208" t="inlineStr">
        <is>
          <t>On Day</t>
        </is>
      </c>
      <c r="B43" s="214" t="n"/>
      <c r="C43" s="109">
        <f>C42</f>
        <v/>
      </c>
      <c r="D43" s="18" t="n"/>
      <c r="E43" s="215">
        <f>IF(D43="", "",
 IF(D43=TIME(0,0,0), 0,
 IF(AND(D43&gt;=TIME(0,0,1), D43&lt;=TIME(2,0,0)), TIME(7,0,0),
 IF(AND(D43&gt;=TIME(6,0,0), D43&lt;=TIME(8,0,0)), TIME(12,0,0),
 IF(AND(D43&gt;TIME(8,0,0), D43&lt;=TIME(13,59,0)), TIME(15,0,0),
 IF(AND(D43&gt;=TIME(14,0,0), D43&lt;=TIME(17,59,0)), TIME(21,0,0),
 IF(AND(D43&gt;=TIME(18,0,0), D43&lt;=TIME(21,59,0)), TIME(0,0,0),
 IF(AND(D43&gt;=TIME(22,0,0), D43&lt;=TIME(23,59,59)), TIME(7,0,0), ""))))))))</f>
        <v/>
      </c>
      <c r="F43" s="216" t="n"/>
      <c r="G43" s="215">
        <f>IF(AND(D43&gt;=TIME(6,0,0),D43&lt;=TIME(8,0,0)),E43,"")</f>
        <v/>
      </c>
      <c r="H43" s="18" t="n"/>
      <c r="I43" s="19">
        <f>ROUND(IF(OR(D43="",E43="",E43=0),0,IF(H43="",MOD(E43-D43,1)*24,MOD(H43-D43,1)*24)),2)</f>
        <v/>
      </c>
      <c r="J43" s="212" t="n"/>
      <c r="K43" s="316" t="n"/>
      <c r="L43" s="183" t="n"/>
      <c r="M43" s="317">
        <f>MAX(0,V43-W43)</f>
        <v/>
      </c>
      <c r="N43" s="20">
        <f>(IF(OR($C43="",$D43=""),0,
 IF(OR($A42="Holiday",$A43="Holiday"),
    IF(ISNUMBER(MATCH(TRIM($B43),{"Phagwah","Good Friday","Easter Monday","Labour Day","Christmas","Eid ul Azha","Romans-2","Globe-12","Neptune P1"},0)),0,$I43),
 IF(AND(NOT(OR($A42="Annual Leave",$A43="Annual Leave")),$A43="Off day"),$I43,
  MAX(0,$I43-$V43)
  ))))+W43</f>
        <v/>
      </c>
      <c r="O43" s="20">
        <f>IF(AND(OR($A42="Holiday",$A43="Holiday"),
        ISNUMBER(MATCH(TRIM($B43),{"Phagwah","Good Friday","Easter Monday","Labour Day","Christmas","Eid ul Azha","Romans-2","Globe-12","Neptune P1"},0))),
   $I43,0)</f>
        <v/>
      </c>
      <c r="P43" s="20">
        <f>IF(OR($O$7="Canteen",$O$7="Head Office"),0,IF($I43&lt;=0,0,IF(AND($I42&lt;=0,OR(TRIM($J43)="Hebrews",TRIM($J43)="Romans",TRIM($J43)="Romans-2",TRIM($J43)="Globe",TRIM($J43)="Globe-12",TRIM($J43)="Neptune P1")),1,0)))</f>
        <v/>
      </c>
      <c r="Q43" s="21" t="n"/>
      <c r="R43" s="20">
        <f>IF(OR($O$7="Canteen",$O$7="Head Office"),0,IF(
  AND(
    SUMIFS(I:I, C:C, C43) &gt;= 8,
    COUNTIFS(C$14:C43, C43)=1,
    OR(
      TEXT(D43,"hh:mm:ss")="07:00:00",
      TEXT(D43,"hh:mm:ss")="15:00:00",
      TEXT(D43,"hh:mm:ss")="23:00:00",
      TEXT(D49,"hh:mm:ss")="07:00:00",
      TEXT(D49,"hh:mm:ss")="15:00:00",
      TEXT(D49,"hh:mm:ss")="23:00:00"
    )
  ),
  1,
  0
))</f>
        <v/>
      </c>
      <c r="S43" s="20">
        <f>IF(OR($A42="Annual Leave",$A43="Annual Leave"),IF(AND($A42&lt;&gt;"Annual Leave",$A43="Annual Leave"),8,0),0)</f>
        <v/>
      </c>
      <c r="T43" s="22" t="n"/>
      <c r="U43" s="144">
        <f>MAX(0,40-Y43)</f>
        <v/>
      </c>
      <c r="V43" s="351">
        <f>IF(OR($C43="",$D43=""),0,
 IF(OR($A42="Holiday",$A43="Holiday"),0,
 IF(AND(NOT(OR($A42="Annual Leave",$A43="Annual Leave")),$A43="Off day"),0,
  IF($I42+$I43&gt;=8,IF($I42&gt;=8,0,8-$I42),$I43)
  )))</f>
        <v/>
      </c>
      <c r="W43" s="351">
        <f>MAX(0,V43-U43)</f>
        <v/>
      </c>
      <c r="X43" s="351">
        <f>IF(C43="","",C43-WEEKDAY(C43,1)+1)</f>
        <v/>
      </c>
      <c r="Y43" s="351">
        <f>SUMPRODUCT(($X$14:$X42=X43)*(($V$14:$V42)+($O$14:$O42)))+IF(X43=X14,$L$11,0)</f>
        <v/>
      </c>
      <c r="Z43" s="351" t="n"/>
      <c r="AA43" s="351" t="n"/>
      <c r="AB43" s="351" t="n"/>
      <c r="AC43" s="351" t="n"/>
      <c r="AD43" s="351" t="n"/>
      <c r="AE43" s="351" t="n"/>
      <c r="AF43" s="351" t="n"/>
    </row>
    <row r="44" ht="24" customHeight="1" s="348" thickBot="1">
      <c r="A44" s="176" t="n"/>
      <c r="B44" s="176" t="n"/>
      <c r="C44" s="217" t="n"/>
      <c r="D44" s="110" t="n"/>
      <c r="E44" s="110" t="n"/>
      <c r="F44" s="218" t="n"/>
      <c r="G44" s="110" t="n"/>
      <c r="H44" s="110" t="n"/>
      <c r="I44" s="219" t="n"/>
      <c r="J44" s="219" t="n"/>
      <c r="K44" s="219" t="n"/>
      <c r="L44" s="219" t="n"/>
      <c r="M44" s="111">
        <f>MAX(0,V44-W44)</f>
        <v/>
      </c>
      <c r="N44" s="112">
        <f>(IF(OR($C44="",$D44=""),0,
 IF(OR($A44="Holiday",$A45="Holiday"),
    IF(ISNUMBER(MATCH(TRIM($B44),{"Phagwah","Good Friday","Easter Monday","Labour Day","Christmas","Eid ul Azha","Romans-2","Globe-12","Neptune P1"},0)),0,$I44),
 IF(AND(NOT(OR($A44="Annual Leave",$A45="Annual Leave")),$A44="Off day"),$I44,
  MAX(0,$I44-$V44)
  ))))+W44</f>
        <v/>
      </c>
      <c r="O44" s="112">
        <f>IF(AND(OR($A44="Holiday",$A45="Holiday"),
        ISNUMBER(MATCH(TRIM($B44),{"Phagwah","Good Friday","Easter Monday","Labour Day","Christmas","Eid ul Azha","Romans-2","Globe-12","Neptune P1"},0))),
   $I44,0)</f>
        <v/>
      </c>
      <c r="P44" s="112">
        <f>IF(OR($O$7="Canteen",$O$7="Head Office"),0,IF($I44&lt;=0,0,IF(OR(OR(TRIM($J44)="Hebrews",TRIM($J44)="Romans",TRIM($J44)="Romans-2",TRIM($J44)="Globe",TRIM($J44)="Globe-12",TRIM($J44)="Neptune P1"),AND($I45&gt;0,OR(TRIM($J45)="Hebrews",TRIM($J45)="Romans",TRIM($J45)="Romans-2",TRIM($J45)="Globe",TRIM($J45)="Globe-12",TRIM($J45)="Neptune P1"))),1,0)))</f>
        <v/>
      </c>
      <c r="Q44" s="113" t="n"/>
      <c r="R44" s="113" t="n"/>
      <c r="S44" s="112">
        <f>IF(OR($A44="Annual Leave",$A45="Annual Leave"),IF($A44="Annual Leave",8,0),0)</f>
        <v/>
      </c>
      <c r="T44" s="114" t="n"/>
      <c r="U44" s="144">
        <f>MAX(0,40-Y44)</f>
        <v/>
      </c>
      <c r="V44" s="351">
        <f>IF(OR($C44="",$D44=""),0,
 IF(OR($A44="Holiday",$A45="Holiday"),0,
 IF(AND(NOT(OR($A44="Annual Leave",$A45="Annual Leave")),$A44="Off day"),0,
  IF($I44+$I45&gt;=8,IF($I44&gt;=8,8,$I44),$I44)
  )))</f>
        <v/>
      </c>
      <c r="W44" s="351">
        <f>MAX(0,V44-U44)</f>
        <v/>
      </c>
      <c r="X44" s="351">
        <f>IF(C44="","",C44-WEEKDAY(C44,1)+1)</f>
        <v/>
      </c>
      <c r="Y44" s="351">
        <f>SUMPRODUCT(($X$14:$X43=X44)*(($V$14:$V43)+($O$14:$O43)))+IF(X44=X14,$L$11,0)</f>
        <v/>
      </c>
      <c r="Z44" s="351" t="n"/>
      <c r="AA44" s="351" t="n"/>
      <c r="AB44" s="351" t="n"/>
      <c r="AC44" s="351" t="n"/>
      <c r="AD44" s="351" t="n"/>
      <c r="AE44" s="351" t="n"/>
      <c r="AF44" s="351" t="n"/>
    </row>
    <row r="45" ht="24" customHeight="1" s="348" thickBot="1">
      <c r="A45" s="154" t="inlineStr">
        <is>
          <t>On Day</t>
        </is>
      </c>
      <c r="B45" s="318" t="n"/>
      <c r="C45" s="115">
        <f>C42+1</f>
        <v/>
      </c>
      <c r="D45" s="319" t="n"/>
      <c r="E45" s="320">
        <f>IF(D45="", "",
 IF(D45=TIME(0,0,0), 0,
 IF(AND(D45&gt;=TIME(0,0,1), D45&lt;=TIME(2,0,0)), TIME(7,0,0),
 IF(AND(D45&gt;=TIME(6,0,0), D45&lt;=TIME(8,0,0)), TIME(12,0,0),
 IF(AND(D45&gt;TIME(8,0,0), D45&lt;=TIME(13,59,0)), TIME(15,0,0),
 IF(AND(D45&gt;=TIME(14,0,0), D45&lt;=TIME(17,59,0)), TIME(21,0,0),
 IF(AND(D45&gt;=TIME(18,0,0), D45&lt;=TIME(21,59,0)), TIME(0,0,0),
 IF(AND(D45&gt;=TIME(22,0,0), D45&lt;=TIME(23,59,59)), TIME(7,0,0), ""))))))))</f>
        <v/>
      </c>
      <c r="F45" s="321" t="n"/>
      <c r="G45" s="320">
        <f>IF(AND(D45&gt;=TIME(6,0,0),D45&lt;=TIME(8,0,0)),E45,"")</f>
        <v/>
      </c>
      <c r="H45" s="319" t="n"/>
      <c r="I45" s="30">
        <f>ROUND(IF(OR(D45="",E45="",E45=0),0,IF(H45="",MOD(E45-D45,1)*24,MOD(H45-D45,1)*24)),2)</f>
        <v/>
      </c>
      <c r="J45" s="220" t="n"/>
      <c r="K45" s="274" t="n"/>
      <c r="L45" s="181" t="n"/>
      <c r="M45" s="275">
        <f>MAX(0,V45-W45)</f>
        <v/>
      </c>
      <c r="N45" s="322">
        <f>(IF(OR($C45="",$D45=""),0,
 IF(OR($A44="Holiday",$A45="Holiday"),
    IF(ISNUMBER(MATCH(TRIM($B45),{"Phagwah","Good Friday","Easter Monday","Labour Day","Christmas","Eid ul Azha","Romans-2","Globe-12","Neptune P1"},0)),0,$I45),
 IF(AND(NOT(OR($A44="Annual Leave",$A45="Annual Leave")),$A45="Off day"),$I45,
  MAX(0,$I45-$V45)
  ))))+W45</f>
        <v/>
      </c>
      <c r="O45" s="322">
        <f>IF(AND(OR($A44="Holiday",$A45="Holiday"),
        ISNUMBER(MATCH(TRIM($B45),{"Phagwah","Good Friday","Easter Monday","Labour Day","Christmas","Eid ul Azha","Romans-2","Globe-12","Neptune P1"},0))),
   $I45,0)</f>
        <v/>
      </c>
      <c r="P45" s="322">
        <f>IF(OR($O$7="Canteen",$O$7="Head Office"),0,IF($I45&lt;=0,0,IF(AND($I44&lt;=0,OR(TRIM($J45)="Hebrews",TRIM($J45)="Romans",TRIM($J45)="Romans-2",TRIM($J45)="Globe",TRIM($J45)="Globe-12",TRIM($J45)="Neptune P1")),1,0)))</f>
        <v/>
      </c>
      <c r="Q45" s="323" t="n"/>
      <c r="R45" s="322">
        <f>IF(OR($O$7="Canteen",$O$7="Head Office"),0,IF(
  AND(
    SUMIFS(I:I, C:C, C45) &gt;= 8,
    COUNTIFS(C$14:C45, C45)=1,
    OR(
      TEXT(D45,"hh:mm:ss")="07:00:00",
      TEXT(D45,"hh:mm:ss")="15:00:00",
      TEXT(D45,"hh:mm:ss")="23:00:00",
      TEXT(D46,"hh:mm:ss")="07:00:00",
      TEXT(D46,"hh:mm:ss")="15:00:00",
      TEXT(D46,"hh:mm:ss")="23:00:00"
    )
  ),
  1,
  0
))</f>
        <v/>
      </c>
      <c r="S45" s="322">
        <f>IF(OR($A44="Annual Leave",$A45="Annual Leave"),IF(AND($A44&lt;&gt;"Annual Leave",$A45="Annual Leave"),8,0),0)</f>
        <v/>
      </c>
      <c r="T45" s="116" t="n"/>
      <c r="U45" s="144">
        <f>MAX(0,40-Y45)</f>
        <v/>
      </c>
      <c r="V45" s="351">
        <f>IF(OR($C45="",$D45=""),0,
 IF(OR($A44="Holiday",$A45="Holiday"),0,
 IF(AND(NOT(OR($A44="Annual Leave",$A45="Annual Leave")),$A45="Off day"),0,
  IF($I44+$I45&gt;=8,IF($I44&gt;=8,0,8-$I44),$I45)
  )))</f>
        <v/>
      </c>
      <c r="W45" s="351">
        <f>MAX(0,V45-U45)</f>
        <v/>
      </c>
      <c r="X45" s="351">
        <f>IF(C45="","",C45-WEEKDAY(C45,1)+1)</f>
        <v/>
      </c>
      <c r="Y45" s="351">
        <f>SUMPRODUCT(($X$14:$X44=X45)*(($V$14:$V44)+($O$14:$O44)))+IF(X45=X14,$L$11,0)</f>
        <v/>
      </c>
      <c r="Z45" s="351" t="n"/>
      <c r="AA45" s="351" t="n"/>
      <c r="AB45" s="351" t="n"/>
      <c r="AC45" s="351" t="n"/>
      <c r="AD45" s="351" t="n"/>
      <c r="AE45" s="351" t="n"/>
      <c r="AF45" s="351" t="n"/>
    </row>
    <row r="46" ht="24" customHeight="1" s="348" thickBot="1">
      <c r="A46" s="154" t="inlineStr">
        <is>
          <t>On Day</t>
        </is>
      </c>
      <c r="B46" s="305" t="n"/>
      <c r="C46" s="90">
        <f>C45</f>
        <v/>
      </c>
      <c r="D46" s="80" t="n"/>
      <c r="E46" s="221">
        <f>IF(D46="", "",
 IF(D46=TIME(0,0,0), 0,
 IF(AND(D46&gt;=TIME(0,0,1), D46&lt;=TIME(2,0,0)), TIME(7,0,0),
 IF(AND(D46&gt;=TIME(6,0,0), D46&lt;=TIME(8,0,0)), TIME(12,0,0),
 IF(AND(D46&gt;TIME(8,0,0), D46&lt;=TIME(13,59,0)), TIME(15,0,0),
 IF(AND(D46&gt;=TIME(14,0,0), D46&lt;=TIME(17,59,0)), TIME(21,0,0),
 IF(AND(D46&gt;=TIME(18,0,0), D46&lt;=TIME(21,59,0)), TIME(0,0,0),
 IF(AND(D46&gt;=TIME(22,0,0), D46&lt;=TIME(23,59,59)), TIME(7,0,0), ""))))))))</f>
        <v/>
      </c>
      <c r="F46" s="156" t="n"/>
      <c r="G46" s="221">
        <f>IF(AND(D46&gt;=TIME(6,0,0),D46&lt;=TIME(8,0,0)),E46,"")</f>
        <v/>
      </c>
      <c r="H46" s="80" t="n"/>
      <c r="I46" s="30">
        <f>ROUND(IF(OR(D46="",E46="",E46=0),0,IF(H46="",MOD(E46-D46,1)*24,MOD(H46-D46,1)*24)),2)</f>
        <v/>
      </c>
      <c r="J46" s="158" t="n"/>
      <c r="K46" s="274" t="n"/>
      <c r="L46" s="189" t="n"/>
      <c r="M46" s="275">
        <f>MAX(0,V46-W46)</f>
        <v/>
      </c>
      <c r="N46" s="81">
        <f>(IF(OR($C46="",$D46=""),0,
 IF(OR($A46="Holiday",$A47="Holiday"),
    IF(ISNUMBER(MATCH(TRIM($B46),{"Phagwah","Good Friday","Easter Monday","Labour Day","Christmas","Eid ul Azha","Romans-2","Globe-12","Neptune P1"},0)),0,$I46),
 IF(AND(NOT(OR($A46="Annual Leave",$A47="Annual Leave")),$A46="Off day"),$I46,
  MAX(0,$I46-$V46)
  ))))+W46</f>
        <v/>
      </c>
      <c r="O46" s="81">
        <f>IF(AND(OR($A46="Holiday",$A47="Holiday"),
        ISNUMBER(MATCH(TRIM($B46),{"Phagwah","Good Friday","Easter Monday","Labour Day","Christmas","Eid ul Azha","Romans-2","Globe-12","Neptune P1"},0))),
   $I46,0)</f>
        <v/>
      </c>
      <c r="P46" s="81">
        <f>IF(OR($O$7="Canteen",$O$7="Head Office"),0,IF($I46&lt;=0,0,IF(OR(OR(TRIM($J46)="Hebrews",TRIM($J46)="Romans",TRIM($J46)="Romans-2",TRIM($J46)="Globe",TRIM($J46)="Globe-12",TRIM($J46)="Neptune P1"),AND($I47&gt;0,OR(TRIM($J47)="Hebrews",TRIM($J47)="Romans",TRIM($J47)="Romans-2",TRIM($J47)="Globe",TRIM($J47)="Globe-12",TRIM($J47)="Neptune P1"))),1,0)))</f>
        <v/>
      </c>
      <c r="Q46" s="82" t="n"/>
      <c r="R46" s="81">
        <f>IF(OR($O$7="Canteen",$O$7="Head Office"),0,IF(
  AND(
    SUMIFS(I:I, C:C, C46) &gt;= 8,
    COUNTIFS(C$14:C46, C46)=1,
    OR(
      TEXT(D46,"hh:mm:ss")="07:00:00",
      TEXT(D46,"hh:mm:ss")="15:00:00",
      TEXT(D46,"hh:mm:ss")="23:00:00",
      TEXT(D51,"hh:mm:ss")="07:00:00",
      TEXT(D51,"hh:mm:ss")="15:00:00",
      TEXT(D51,"hh:mm:ss")="23:00:00"
    )
  ),
  1,
  0
))</f>
        <v/>
      </c>
      <c r="S46" s="81">
        <f>IF(OR($A46="Annual Leave",$A47="Annual Leave"),IF($A46="Annual Leave",8,0),0)</f>
        <v/>
      </c>
      <c r="T46" s="117" t="n"/>
      <c r="U46" s="144">
        <f>MAX(0,40-Y46)</f>
        <v/>
      </c>
      <c r="V46" s="351">
        <f>IF(OR($C46="",$D46=""),0,
 IF(OR($A46="Holiday",$A47="Holiday"),0,
 IF(AND(NOT(OR($A46="Annual Leave",$A47="Annual Leave")),$A46="Off day"),0,
  IF($I46+$I47&gt;=8,IF($I46&gt;=8,8,$I46),$I46)
  )))</f>
        <v/>
      </c>
      <c r="W46" s="351">
        <f>MAX(0,V46-U46)</f>
        <v/>
      </c>
      <c r="X46" s="351">
        <f>IF(C46="","",C46-WEEKDAY(C46,1)+1)</f>
        <v/>
      </c>
      <c r="Y46" s="351">
        <f>SUMPRODUCT(($X$14:$X45=X46)*(($V$14:$V45)+($O$14:$O45)))+IF(X46=X14,$L$11,0)</f>
        <v/>
      </c>
      <c r="Z46" s="351" t="n"/>
      <c r="AA46" s="351" t="n"/>
      <c r="AB46" s="351" t="n"/>
      <c r="AC46" s="351" t="n"/>
      <c r="AD46" s="351" t="n"/>
      <c r="AE46" s="351" t="n"/>
      <c r="AF46" s="351" t="n"/>
    </row>
    <row r="47" ht="24" customHeight="1" s="348" thickBot="1">
      <c r="A47" s="184" t="inlineStr">
        <is>
          <t>On Day</t>
        </is>
      </c>
      <c r="B47" s="222" t="n"/>
      <c r="C47" s="118">
        <f>C45+1</f>
        <v/>
      </c>
      <c r="D47" s="83" t="n"/>
      <c r="E47" s="223">
        <f>IF(D47="", "",
 IF(D47=TIME(0,0,0), 0,
 IF(AND(D47&gt;=TIME(0,0,1), D47&lt;=TIME(2,0,0)), TIME(7,0,0),
 IF(AND(D47&gt;=TIME(6,0,0), D47&lt;=TIME(8,0,0)), TIME(12,0,0),
 IF(AND(D47&gt;TIME(8,0,0), D47&lt;=TIME(13,59,0)), TIME(15,0,0),
 IF(AND(D47&gt;=TIME(14,0,0), D47&lt;=TIME(17,59,0)), TIME(21,0,0),
 IF(AND(D47&gt;=TIME(18,0,0), D47&lt;=TIME(21,59,0)), TIME(0,0,0),
 IF(AND(D47&gt;=TIME(22,0,0), D47&lt;=TIME(23,59,59)), TIME(7,0,0), ""))))))))</f>
        <v/>
      </c>
      <c r="F47" s="224" t="n"/>
      <c r="G47" s="223">
        <f>IF(AND(D47&gt;=TIME(6,0,0),D47&lt;=TIME(8,0,0)),E47,"")</f>
        <v/>
      </c>
      <c r="H47" s="83" t="n"/>
      <c r="I47" s="23">
        <f>ROUND(IF(OR(D47="",E47="",E47=0),0,IF(H47="",MOD(E47-D47,1)*24,MOD(H47-D47,1)*24)),2)</f>
        <v/>
      </c>
      <c r="J47" s="225" t="n"/>
      <c r="K47" s="297" t="n"/>
      <c r="L47" s="181" t="n"/>
      <c r="M47" s="298">
        <f>MAX(0,V47-W47)</f>
        <v/>
      </c>
      <c r="N47" s="84">
        <f>(IF(OR($C47="",$D47=""),0,
 IF(OR($A46="Holiday",$A47="Holiday"),
    IF(ISNUMBER(MATCH(TRIM($B47),{"Phagwah","Good Friday","Easter Monday","Labour Day","Christmas","Eid ul Azha","Romans-2","Globe-12","Neptune P1"},0)),0,$I47),
 IF(AND(NOT(OR($A46="Annual Leave",$A47="Annual Leave")),$A47="Off day"),$I47,
  MAX(0,$I47-$V47)
  ))))+W47</f>
        <v/>
      </c>
      <c r="O47" s="84">
        <f>IF(AND(OR($A46="Holiday",$A47="Holiday"),
        ISNUMBER(MATCH(TRIM($B47),{"Phagwah","Good Friday","Easter Monday","Labour Day","Christmas","Eid ul Azha","Romans-2","Globe-12","Neptune P1"},0))),
   $I47,0)</f>
        <v/>
      </c>
      <c r="P47" s="84">
        <f>IF(OR($O$7="Canteen",$O$7="Head Office"),0,IF($I47&lt;=0,0,IF(AND($I46&lt;=0,OR(TRIM($J47)="Hebrews",TRIM($J47)="Romans",TRIM($J47)="Romans-2",TRIM($J47)="Globe",TRIM($J47)="Globe-12",TRIM($J47)="Neptune P1")),1,0)))</f>
        <v/>
      </c>
      <c r="Q47" s="85" t="n"/>
      <c r="R47" s="84">
        <f>IF(OR($O$7="Canteen",$O$7="Head Office"),0,IF(
  AND(
    SUMIFS(I:I, C:C, C47) &gt;= 8,
    COUNTIFS(C$14:C47, C47)=1,
    OR(
      TEXT(D47,"hh:mm:ss")="07:00:00",
      TEXT(D47,"hh:mm:ss")="15:00:00",
      TEXT(D47,"hh:mm:ss")="23:00:00",
      TEXT(D48,"hh:mm:ss")="07:00:00",
      TEXT(D48,"hh:mm:ss")="15:00:00",
      TEXT(D48,"hh:mm:ss")="23:00:00"
    )
  ),
  1,
  0
))</f>
        <v/>
      </c>
      <c r="S47" s="84">
        <f>IF(OR($A46="Annual Leave",$A47="Annual Leave"),IF(AND($A46&lt;&gt;"Annual Leave",$A47="Annual Leave"),8,0),0)</f>
        <v/>
      </c>
      <c r="T47" s="86" t="n"/>
      <c r="U47" s="144">
        <f>MAX(0,40-Y47)</f>
        <v/>
      </c>
      <c r="V47" s="351">
        <f>IF(OR($C47="",$D47=""),0,
 IF(OR($A46="Holiday",$A47="Holiday"),0,
 IF(AND(NOT(OR($A46="Annual Leave",$A47="Annual Leave")),$A47="Off day"),0,
  IF($I46+$I47&gt;=8,IF($I46&gt;=8,0,8-$I46),$I47)
  )))</f>
        <v/>
      </c>
      <c r="W47" s="351">
        <f>MAX(0,V47-U47)</f>
        <v/>
      </c>
      <c r="X47" s="351">
        <f>IF(C47="","",C47-WEEKDAY(C47,1)+1)</f>
        <v/>
      </c>
      <c r="Y47" s="351">
        <f>SUMPRODUCT(($X$14:$X46=X47)*(($V$14:$V46)+($O$14:$O46)))+IF(X47=X14,$L$11,0)</f>
        <v/>
      </c>
      <c r="Z47" s="351" t="n"/>
      <c r="AA47" s="351" t="n"/>
      <c r="AB47" s="351" t="n"/>
      <c r="AC47" s="351" t="n"/>
      <c r="AD47" s="351" t="n"/>
      <c r="AE47" s="351" t="n"/>
      <c r="AF47" s="351" t="n"/>
    </row>
    <row r="48" ht="24" customHeight="1" s="348" thickBot="1">
      <c r="A48" s="226" t="inlineStr">
        <is>
          <t>On Day</t>
        </is>
      </c>
      <c r="B48" s="299" t="n"/>
      <c r="C48" s="119">
        <f>C47</f>
        <v/>
      </c>
      <c r="D48" s="24" t="n"/>
      <c r="E48" s="227">
        <f>IF(D48="", "",
 IF(D48=TIME(0,0,0), 0,
 IF(AND(D48&gt;=TIME(0,0,1), D48&lt;=TIME(2,0,0)), TIME(7,0,0),
 IF(AND(D48&gt;=TIME(6,0,0), D48&lt;=TIME(8,0,0)), TIME(12,0,0),
 IF(AND(D48&gt;TIME(8,0,0), D48&lt;=TIME(13,59,0)), TIME(15,0,0),
 IF(AND(D48&gt;=TIME(14,0,0), D48&lt;=TIME(17,59,0)), TIME(21,0,0),
 IF(AND(D48&gt;=TIME(18,0,0), D48&lt;=TIME(21,59,0)), TIME(0,0,0),
 IF(AND(D48&gt;=TIME(22,0,0), D48&lt;=TIME(23,59,59)), TIME(7,0,0), ""))))))))</f>
        <v/>
      </c>
      <c r="F48" s="228" t="n"/>
      <c r="G48" s="227">
        <f>IF(AND(D48&gt;=TIME(6,0,0),D48&lt;=TIME(8,0,0)),E48,"")</f>
        <v/>
      </c>
      <c r="H48" s="300" t="n"/>
      <c r="I48" s="87">
        <f>ROUND(IF(OR(D48="",E48="",E48=0),0,IF(H48="",MOD(E48-D48,1)*24,MOD(H48-D48,1)*24)),2)</f>
        <v/>
      </c>
      <c r="J48" s="190" t="n"/>
      <c r="K48" s="297" t="n"/>
      <c r="L48" s="183" t="n"/>
      <c r="M48" s="324">
        <f>MAX(0,V48-W48)</f>
        <v/>
      </c>
      <c r="N48" s="302">
        <f>(IF(OR($C48="",$D48=""),0,
 IF(OR($A48="Holiday",$A49="Holiday"),
    IF(ISNUMBER(MATCH(TRIM($B48),{"Phagwah","Good Friday","Easter Monday","Labour Day","Christmas","Eid ul Azha","Romans-2","Globe-12","Neptune P1"},0)),0,$I48),
 IF(AND(NOT(OR($A48="Annual Leave",$A49="Annual Leave")),$A48="Off day"),$I48,
  MAX(0,$I48-$V48)
  ))))+W48</f>
        <v/>
      </c>
      <c r="O48" s="303" t="n"/>
      <c r="P48" s="229">
        <f>IF(OR($O$7="Canteen",$O$7="Head Office"),0,IF($I48&lt;=0,0,IF(OR(OR(TRIM($J48)="Hebrews",TRIM($J48)="Romans",TRIM($J48)="Romans-2",TRIM($J48)="Globe",TRIM($J48)="Globe-12",TRIM($J48)="Neptune P1"),AND($I49&gt;0,OR(TRIM($J49)="Hebrews",TRIM($J49)="Romans",TRIM($J49)="Romans-2",TRIM($J49)="Globe",TRIM($J49)="Globe-12",TRIM($J49)="Neptune P1"))),1,0)))</f>
        <v/>
      </c>
      <c r="Q48" s="303" t="n"/>
      <c r="R48" s="302">
        <f>IF(OR($O$7="Canteen",$O$7="Head Office"),0,IF(
  AND(
    SUMIFS(I:I, C:C, C48) &gt;= 8,
    COUNTIFS(C$14:C48, C48)=1,
    OR(
      TEXT(D48,"hh:mm:ss")="07:00:00",
      TEXT(D48,"hh:mm:ss")="15:00:00",
      TEXT(D48,"hh:mm:ss")="23:00:00",
      TEXT(D53,"hh:mm:ss")="07:00:00",
      TEXT(D53,"hh:mm:ss")="15:00:00",
      TEXT(D53,"hh:mm:ss")="23:00:00"
    )
  ),
  1,
  0
))</f>
        <v/>
      </c>
      <c r="S48" s="303" t="n"/>
      <c r="T48" s="304" t="n"/>
      <c r="U48" s="144">
        <f>MAX(0,40-Y48)</f>
        <v/>
      </c>
      <c r="V48" s="351">
        <f>IF(OR($C48="",$D48=""),0,
 IF(OR($A48="Holiday",$A49="Holiday"),0,
 IF(AND(NOT(OR($A48="Annual Leave",$A49="Annual Leave")),$A48="Off day"),0,
  IF($I48+$I49&gt;=8,IF($I48&gt;=8,8,$I48),$I48)
  )))</f>
        <v/>
      </c>
      <c r="W48" s="351">
        <f>MAX(0,V48-U48)</f>
        <v/>
      </c>
      <c r="X48" s="351">
        <f>IF(C48="","",C48-WEEKDAY(C48,1)+1)</f>
        <v/>
      </c>
      <c r="Y48" s="351">
        <f>SUMPRODUCT(($X$14:$X47=X48)*(($V$14:$V47)+($O$14:$O47)))+IF(X48=X14,$L$11,0)</f>
        <v/>
      </c>
      <c r="Z48" s="351" t="n"/>
      <c r="AA48" s="351" t="n"/>
      <c r="AB48" s="351" t="n"/>
      <c r="AC48" s="351" t="n"/>
      <c r="AD48" s="351" t="n"/>
      <c r="AE48" s="351" t="n"/>
      <c r="AF48" s="351" t="n"/>
    </row>
    <row r="49" ht="24" customHeight="1" s="348" thickBot="1">
      <c r="A49" s="230" t="n"/>
      <c r="B49" s="355" t="n"/>
      <c r="C49" s="231" t="n"/>
      <c r="D49" s="232" t="n"/>
      <c r="E49" s="232" t="n"/>
      <c r="F49" s="232" t="n"/>
      <c r="G49" s="232" t="n"/>
      <c r="H49" s="233" t="inlineStr">
        <is>
          <t>Total Hrs:</t>
        </is>
      </c>
      <c r="I49" s="122">
        <f>SUM(I14:I48)</f>
        <v/>
      </c>
      <c r="J49" s="234" t="n"/>
      <c r="K49" s="234" t="n"/>
      <c r="L49" s="235" t="n"/>
      <c r="M49" s="120">
        <f>SUM(M14:M48)</f>
        <v/>
      </c>
      <c r="N49" s="120">
        <f>SUM(N14:N48)</f>
        <v/>
      </c>
      <c r="O49" s="120">
        <f>SUM(O14:O48)</f>
        <v/>
      </c>
      <c r="P49" s="120">
        <f>SUM(P14:P48)</f>
        <v/>
      </c>
      <c r="Q49" s="120">
        <f>IF($O$6&lt;&gt;"Armed",0,LOOKUP($Q$50,{0,1,2,3,4,5,6,7,8,9,10,11,12,13,14},{0,384,769,1153,1153,1538,1923,2307,2692,3076,3461,3846,4239,4615,5000}))</f>
        <v/>
      </c>
      <c r="R49" s="120">
        <f>SUM(R14:R48)</f>
        <v/>
      </c>
      <c r="S49" s="120">
        <f>SUM(S14:S48)</f>
        <v/>
      </c>
      <c r="T49" s="121">
        <f>SUM(T30:T43)</f>
        <v/>
      </c>
      <c r="U49" s="144">
        <f>MIN(U48,0)</f>
        <v/>
      </c>
      <c r="V49" s="351">
        <f>SUM(V14:V48)</f>
        <v/>
      </c>
      <c r="W49" s="351">
        <f>SUM(W14:W48)</f>
        <v/>
      </c>
      <c r="X49" s="351" t="n"/>
      <c r="Y49" s="351" t="n"/>
      <c r="Z49" s="351" t="n"/>
      <c r="AA49" s="351" t="n"/>
      <c r="AB49" s="351" t="n"/>
      <c r="AC49" s="351" t="n"/>
      <c r="AD49" s="351" t="n"/>
      <c r="AE49" s="351" t="n"/>
      <c r="AF49" s="351" t="n"/>
    </row>
    <row r="50" ht="24" customHeight="1" s="348">
      <c r="A50" s="351" t="n"/>
      <c r="B50" s="351" t="n"/>
      <c r="C50" s="6" t="n"/>
      <c r="D50" s="6" t="n"/>
      <c r="E50" s="6" t="n"/>
      <c r="F50" s="6" t="n"/>
      <c r="G50" s="6" t="n"/>
      <c r="H50" s="336" t="n"/>
      <c r="I50" s="351" t="n"/>
      <c r="J50" s="336" t="n"/>
      <c r="K50" s="336" t="n"/>
      <c r="L50" s="336" t="n"/>
      <c r="M50" s="28" t="n"/>
      <c r="N50" s="28" t="n"/>
      <c r="O50" s="28" t="n"/>
      <c r="P50" s="241" t="inlineStr">
        <is>
          <t>Days Worked</t>
        </is>
      </c>
      <c r="Q50" s="29">
        <f>SUM(--(SUM(I14:I15)&gt;0),--(SUM(I16:I17)&gt;0),--(SUM(I18:I19)&gt;0),--(SUM(I20:I21)&gt;0),--(SUM(I22:I23)&gt;0),--(SUM(I24:I25)&gt;0),--(SUM(I26:I27)&gt;0),--(SUM(I30:I31)&gt;0),--(SUM(I32:I33)&gt;0),--(SUM(I34:I35)&gt;0),--(SUM(I36:I37)&gt;0),--(SUM(I38:I39)&gt;0),--(SUM(I40:I41)&gt;0),--(SUM(I42:I43)&gt;0),--(SUM(I45:I46)&gt;0),--(SUM(I47:I48)&gt;0))</f>
        <v/>
      </c>
      <c r="R50" s="28" t="n"/>
      <c r="S50" s="28" t="n"/>
      <c r="T50" s="28" t="n"/>
      <c r="U50" s="144" t="n"/>
      <c r="V50" s="351" t="n"/>
      <c r="W50" s="351" t="n"/>
      <c r="X50" s="351" t="n"/>
      <c r="Y50" s="351" t="n"/>
      <c r="Z50" s="351" t="n"/>
      <c r="AA50" s="351" t="n"/>
      <c r="AB50" s="351" t="n"/>
      <c r="AC50" s="351" t="n"/>
      <c r="AD50" s="351" t="n"/>
      <c r="AE50" s="351" t="n"/>
      <c r="AF50" s="351" t="n"/>
    </row>
    <row r="51" ht="24" customHeight="1" s="348">
      <c r="A51" s="351" t="n"/>
      <c r="B51" s="351" t="n"/>
      <c r="C51" s="345" t="n"/>
      <c r="D51" s="362" t="n"/>
      <c r="E51" s="362" t="n"/>
      <c r="F51" s="334" t="n"/>
      <c r="G51" s="362" t="n"/>
      <c r="H51" s="336" t="n"/>
      <c r="I51" s="351" t="n"/>
      <c r="J51" s="336" t="n"/>
      <c r="K51" s="336" t="n"/>
      <c r="L51" s="336" t="n"/>
      <c r="M51" s="236" t="n"/>
      <c r="N51" s="236" t="n"/>
      <c r="O51" s="236" t="n"/>
      <c r="P51" s="236" t="n"/>
      <c r="Q51" s="236" t="n"/>
      <c r="R51" s="236" t="n"/>
      <c r="S51" s="236" t="n"/>
      <c r="T51" s="236" t="n"/>
      <c r="U51" s="144" t="n"/>
      <c r="V51" s="351" t="n"/>
      <c r="W51" s="351" t="n"/>
      <c r="X51" s="351" t="n"/>
      <c r="Y51" s="351" t="n"/>
      <c r="Z51" s="351" t="n"/>
      <c r="AA51" s="351" t="n"/>
      <c r="AB51" s="351" t="n"/>
      <c r="AC51" s="351" t="n"/>
      <c r="AD51" s="351" t="n"/>
      <c r="AE51" s="351" t="n"/>
      <c r="AF51" s="351" t="n"/>
    </row>
    <row r="52">
      <c r="A52" s="351" t="n"/>
      <c r="B52" s="351" t="n"/>
      <c r="C52" s="329" t="inlineStr">
        <is>
          <t>Supervisor Signature</t>
        </is>
      </c>
      <c r="D52" s="363" t="n"/>
      <c r="E52" s="363" t="n"/>
      <c r="F52" s="329" t="inlineStr">
        <is>
          <t>Date</t>
        </is>
      </c>
      <c r="G52" s="363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351" t="n"/>
      <c r="V52" s="351" t="n"/>
      <c r="W52" s="351" t="n"/>
      <c r="X52" s="351" t="n"/>
      <c r="Y52" s="351" t="n"/>
      <c r="Z52" s="351" t="n"/>
      <c r="AA52" s="351" t="n"/>
      <c r="AB52" s="351" t="n"/>
      <c r="AC52" s="351" t="n"/>
      <c r="AD52" s="351" t="n"/>
      <c r="AE52" s="351" t="n"/>
      <c r="AF52" s="351" t="n"/>
    </row>
    <row r="53" ht="26.25" customHeight="1" s="348">
      <c r="A53" s="351" t="n"/>
      <c r="B53" s="351" t="n"/>
      <c r="C53" s="345" t="n"/>
      <c r="D53" s="362" t="n"/>
      <c r="E53" s="362" t="n"/>
      <c r="F53" s="331" t="n"/>
      <c r="G53" s="362" t="n"/>
      <c r="H53" s="6" t="n"/>
      <c r="I53" s="6" t="n"/>
      <c r="J53" s="6" t="n"/>
      <c r="K53" s="6" t="n"/>
      <c r="L53" s="6" t="n"/>
      <c r="M53" s="6" t="n"/>
      <c r="N53" s="237" t="n"/>
      <c r="O53" s="238" t="n"/>
      <c r="P53" s="346" t="n"/>
      <c r="Q53" s="351" t="n"/>
      <c r="R53" s="351" t="n"/>
      <c r="S53" s="351" t="n"/>
      <c r="T53" s="351" t="n"/>
      <c r="U53" s="351" t="n"/>
      <c r="V53" s="351" t="n"/>
      <c r="W53" s="351" t="n"/>
      <c r="X53" s="351" t="n"/>
      <c r="Y53" s="351" t="n"/>
      <c r="Z53" s="351" t="n"/>
      <c r="AA53" s="351" t="n"/>
      <c r="AB53" s="351" t="n"/>
      <c r="AC53" s="351" t="n"/>
      <c r="AD53" s="351" t="n"/>
      <c r="AE53" s="351" t="n"/>
      <c r="AF53" s="351" t="n"/>
    </row>
    <row r="54">
      <c r="A54" s="351" t="n"/>
      <c r="B54" s="351" t="n"/>
      <c r="C54" s="329" t="inlineStr">
        <is>
          <t>Manager Signature</t>
        </is>
      </c>
      <c r="D54" s="363" t="n"/>
      <c r="E54" s="363" t="n"/>
      <c r="F54" s="329" t="inlineStr">
        <is>
          <t>Date</t>
        </is>
      </c>
      <c r="G54" s="363" t="n"/>
      <c r="H54" s="6" t="n"/>
      <c r="I54" s="239" t="inlineStr">
        <is>
          <t>{42}</t>
        </is>
      </c>
      <c r="J54" s="239" t="n"/>
      <c r="K54" s="239" t="n"/>
      <c r="L54" s="239" t="n"/>
      <c r="M54" s="6" t="n"/>
      <c r="N54" s="6" t="n"/>
      <c r="O54" s="6" t="n"/>
      <c r="P54" s="6" t="n"/>
      <c r="Q54" s="6" t="n"/>
      <c r="R54" s="6" t="n"/>
      <c r="S54" s="6" t="n"/>
      <c r="T54" s="6" t="n"/>
      <c r="U54" s="351" t="n"/>
      <c r="V54" s="351" t="n"/>
      <c r="W54" s="351" t="n"/>
      <c r="X54" s="351" t="n"/>
      <c r="Y54" s="351" t="n"/>
      <c r="Z54" s="351" t="n"/>
      <c r="AA54" s="351" t="n"/>
      <c r="AB54" s="351" t="n"/>
      <c r="AC54" s="351" t="n"/>
      <c r="AD54" s="351" t="n"/>
      <c r="AE54" s="351" t="n"/>
      <c r="AF54" s="351" t="n"/>
    </row>
    <row r="55">
      <c r="A55" s="351" t="n"/>
      <c r="B55" s="351" t="n"/>
      <c r="C55" s="240" t="n"/>
      <c r="D55" s="240" t="n"/>
      <c r="E55" s="240" t="n"/>
      <c r="F55" s="240" t="n"/>
      <c r="G55" s="240" t="n"/>
      <c r="H55" s="240" t="n"/>
      <c r="I55" s="240" t="n"/>
      <c r="J55" s="240" t="n"/>
      <c r="K55" s="240" t="n"/>
      <c r="L55" s="240" t="n"/>
      <c r="M55" s="240" t="n"/>
      <c r="N55" s="240" t="n"/>
      <c r="O55" s="240" t="n"/>
      <c r="P55" s="240" t="n"/>
      <c r="Q55" s="240" t="n"/>
      <c r="R55" s="240" t="n"/>
      <c r="S55" s="240" t="n"/>
      <c r="T55" s="240" t="n"/>
      <c r="U55" s="351" t="n"/>
      <c r="V55" s="351" t="n"/>
      <c r="W55" s="351" t="n"/>
      <c r="X55" s="351" t="n"/>
      <c r="Y55" s="351" t="n"/>
      <c r="Z55" s="351" t="n"/>
      <c r="AA55" s="351" t="n"/>
      <c r="AB55" s="351" t="n"/>
      <c r="AC55" s="351" t="n"/>
      <c r="AD55" s="351" t="n"/>
      <c r="AE55" s="351" t="n"/>
      <c r="AF55" s="35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45"/>
  <mergeCells count="33">
    <mergeCell ref="C54:E54"/>
    <mergeCell ref="V2:W2"/>
    <mergeCell ref="C8:F8"/>
    <mergeCell ref="F54:G54"/>
    <mergeCell ref="H10:I10"/>
    <mergeCell ref="C7:F7"/>
    <mergeCell ref="K5:L5"/>
    <mergeCell ref="M5:N5"/>
    <mergeCell ref="H50:I50"/>
    <mergeCell ref="C51:E51"/>
    <mergeCell ref="A1:T1"/>
    <mergeCell ref="C52:E52"/>
    <mergeCell ref="V3:AB3"/>
    <mergeCell ref="F51:G51"/>
    <mergeCell ref="M10:N10"/>
    <mergeCell ref="H51:I51"/>
    <mergeCell ref="C6:F6"/>
    <mergeCell ref="C5:F5"/>
    <mergeCell ref="M7:N7"/>
    <mergeCell ref="M6:N6"/>
    <mergeCell ref="C53:E53"/>
    <mergeCell ref="H7:I7"/>
    <mergeCell ref="H28:I28"/>
    <mergeCell ref="C10:F10"/>
    <mergeCell ref="M8:N8"/>
    <mergeCell ref="F52:G52"/>
    <mergeCell ref="P53:T53"/>
    <mergeCell ref="AA2:AB2"/>
    <mergeCell ref="K10:L10"/>
    <mergeCell ref="H5:I5"/>
    <mergeCell ref="K4:L4"/>
    <mergeCell ref="M4:N4"/>
    <mergeCell ref="F53:G53"/>
  </mergeCells>
  <dataValidations count="5">
    <dataValidation sqref="A14:A48" showDropDown="0" showInputMessage="0" showErrorMessage="0" allowBlank="1" type="list">
      <formula1>"On Day,Off Day,Sick,Absent,Holiday,Annual Leave"</formula1>
    </dataValidation>
    <dataValidation sqref="B14:B48" showDropDown="0" showInputMessage="0" showErrorMessage="0" allowBlank="1" type="list">
      <formula1>"Holiday Double,Phagwah,Good Friday,Easter Monday,Labour Day,Christmas,Eid ul Azha"</formula1>
    </dataValidation>
    <dataValidation sqref="J14:J48" showDropDown="0" showInputMessage="0" showErrorMessage="0" allowBlank="1" type="list">
      <formula1>_xlfn._LONGTEXT("Unico,Unico-2,Unico-42,Unico-44,Unico-46,Unico-47,Unico-48,Unico-49,Globe,Globe-12,Hebrews,Romans-2,Beacon,Numbers,Zebra-24,Sunrise,Sunrise-1,Sunflower 6,Sunset 12,Ripple,Neptune P1,Neptune P2,Neptune P3,Neptune P4,Neptune P5,Neptune P6,Neptune P7,Rainbow"," 1,Rainbow 2,Citadel,Sunset 11,Autumn,Autumn-2,Miracle,Miracle 1,Canteen,Guard Hut")</formula1>
    </dataValidation>
    <dataValidation sqref="O7" showDropDown="0" showInputMessage="0" showErrorMessage="0" allowBlank="1" type="list">
      <formula1>"Caricom,EU,UN,DMC,ARU,Head Office,Canteen"</formula1>
    </dataValidation>
    <dataValidation sqref="O6" showDropDown="0" showInputMessage="0" showErrorMessage="0" allowBlank="1" type="list">
      <formula1>"Unarmed,Armed"</formula1>
    </dataValidation>
  </dataValidations>
  <printOptions horizontalCentered="1"/>
  <pageMargins left="0.5" right="0.5" top="0.5" bottom="1" header="0.5" footer="0.5"/>
  <pageSetup orientation="portrait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AL55"/>
  <sheetViews>
    <sheetView topLeftCell="A44" workbookViewId="0">
      <selection activeCell="I53" sqref="I53"/>
    </sheetView>
  </sheetViews>
  <sheetFormatPr baseColWidth="8" defaultRowHeight="13.5"/>
  <cols>
    <col width="12.28515625" customWidth="1" style="348" min="1" max="1"/>
    <col width="15.140625" customWidth="1" style="348" min="2" max="2"/>
    <col width="12.42578125" customWidth="1" style="348" min="3" max="3"/>
    <col width="9.28515625" customWidth="1" style="348" min="4" max="4"/>
    <col hidden="1" width="9.28515625" customWidth="1" style="348" min="5" max="5"/>
    <col hidden="1" width="2" customWidth="1" style="348" min="6" max="6"/>
    <col hidden="1" width="12.5703125" customWidth="1" style="348" min="7" max="7"/>
    <col width="9.28515625" customWidth="1" style="348" min="8" max="8"/>
    <col width="6.5703125" customWidth="1" style="348" min="9" max="9"/>
    <col width="10.140625" customWidth="1" style="348" min="10" max="10"/>
    <col width="15.28515625" customWidth="1" style="348" min="11" max="11"/>
    <col width="10.5703125" customWidth="1" style="348" min="12" max="12"/>
    <col width="11" customWidth="1" style="348" min="13" max="13"/>
    <col width="9.85546875" customWidth="1" style="348" min="14" max="14"/>
    <col width="11.140625" customWidth="1" style="348" min="15" max="15"/>
    <col width="9.85546875" customWidth="1" style="348" min="16" max="16"/>
    <col width="10.28515625" customWidth="1" style="348" min="17" max="17"/>
    <col width="8.85546875" customWidth="1" style="348" min="18" max="19"/>
    <col width="45.28515625" customWidth="1" style="348" min="20" max="20"/>
    <col width="9.140625" customWidth="1" style="348" min="21" max="21"/>
    <col width="3.140625" customWidth="1" style="348" min="22" max="29"/>
    <col width="10.28515625" customWidth="1" style="348" min="30" max="30"/>
  </cols>
  <sheetData>
    <row r="1" ht="32.25" customFormat="1" customHeight="1" s="1" thickBot="1">
      <c r="A1" s="332" t="n"/>
      <c r="B1" s="354" t="n"/>
      <c r="C1" s="354" t="n"/>
      <c r="D1" s="354" t="n"/>
      <c r="E1" s="354" t="n"/>
      <c r="F1" s="354" t="n"/>
      <c r="G1" s="354" t="n"/>
      <c r="H1" s="354" t="n"/>
      <c r="I1" s="354" t="n"/>
      <c r="J1" s="354" t="n"/>
      <c r="K1" s="354" t="n"/>
      <c r="L1" s="354" t="n"/>
      <c r="M1" s="354" t="n"/>
      <c r="N1" s="354" t="n"/>
      <c r="O1" s="354" t="n"/>
      <c r="P1" s="354" t="n"/>
      <c r="Q1" s="354" t="n"/>
      <c r="R1" s="354" t="n"/>
      <c r="S1" s="354" t="n"/>
      <c r="T1" s="355" t="n"/>
      <c r="U1" s="351" t="n"/>
      <c r="V1" s="351" t="n"/>
      <c r="W1" s="351" t="n"/>
      <c r="X1" s="351" t="n"/>
      <c r="Y1" s="351" t="n"/>
      <c r="Z1" s="351" t="n"/>
      <c r="AA1" s="351" t="n"/>
      <c r="AB1" s="351" t="n"/>
      <c r="AC1" s="351" t="n"/>
      <c r="AD1" s="126" t="n"/>
      <c r="AE1" s="351" t="n"/>
      <c r="AF1" s="351" t="n"/>
    </row>
    <row r="2" ht="15" customFormat="1" customHeight="1" s="1">
      <c r="A2" s="351" t="n"/>
      <c r="B2" s="351" t="n"/>
      <c r="C2" s="127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128" t="n"/>
      <c r="U2" s="351" t="n"/>
      <c r="V2" s="343" t="n">
        <v>2025</v>
      </c>
      <c r="W2" s="356" t="n"/>
      <c r="X2" s="351" t="n"/>
      <c r="Y2" s="351" t="n"/>
      <c r="Z2" s="129" t="inlineStr">
        <is>
          <t>Month:</t>
        </is>
      </c>
      <c r="AA2" s="343" t="n">
        <v>3</v>
      </c>
      <c r="AB2" s="356" t="n"/>
      <c r="AC2" s="351" t="n"/>
      <c r="AD2" s="351" t="n"/>
      <c r="AE2" s="351" t="n"/>
      <c r="AF2" s="351" t="n"/>
    </row>
    <row r="3" ht="15.6" customHeight="1" s="348" thickBot="1">
      <c r="A3" s="351" t="n"/>
      <c r="B3" s="351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351" t="n"/>
      <c r="V3" s="333">
        <f>DATE(V2,AA2,1)</f>
        <v/>
      </c>
      <c r="W3" s="357" t="n"/>
      <c r="X3" s="357" t="n"/>
      <c r="Y3" s="357" t="n"/>
      <c r="Z3" s="357" t="n"/>
      <c r="AA3" s="357" t="n"/>
      <c r="AB3" s="358" t="n"/>
      <c r="AC3" s="351" t="n"/>
      <c r="AD3" s="351" t="n"/>
      <c r="AE3" s="351" t="n"/>
      <c r="AF3" s="249" t="n"/>
    </row>
    <row r="4" ht="21" customHeight="1" s="348" thickBot="1">
      <c r="A4" s="351" t="n"/>
      <c r="B4" s="351" t="n"/>
      <c r="C4" s="25" t="inlineStr">
        <is>
          <t>Federal Manangement Systems</t>
        </is>
      </c>
      <c r="D4" s="25" t="n"/>
      <c r="E4" s="25" t="n"/>
      <c r="F4" s="25" t="n"/>
      <c r="G4" s="25" t="n"/>
      <c r="H4" s="6" t="n"/>
      <c r="I4" s="6" t="n"/>
      <c r="J4" s="6" t="n"/>
      <c r="K4" s="330" t="inlineStr">
        <is>
          <t>Employee Number:</t>
        </is>
      </c>
      <c r="L4" s="351" t="n"/>
      <c r="M4" s="342" t="inlineStr">
        <is>
          <t>5396</t>
        </is>
      </c>
      <c r="N4" s="355" t="n"/>
      <c r="O4" s="6" t="n"/>
      <c r="P4" s="6" t="n"/>
      <c r="Q4" s="6" t="n"/>
      <c r="R4" s="6" t="n"/>
      <c r="S4" s="6" t="n"/>
      <c r="T4" s="6" t="n"/>
      <c r="U4" s="351" t="n"/>
      <c r="V4" s="130" t="inlineStr">
        <is>
          <t>Su</t>
        </is>
      </c>
      <c r="W4" s="131" t="inlineStr">
        <is>
          <t>M</t>
        </is>
      </c>
      <c r="X4" s="131" t="inlineStr">
        <is>
          <t>Tu</t>
        </is>
      </c>
      <c r="Y4" s="131" t="inlineStr">
        <is>
          <t>W</t>
        </is>
      </c>
      <c r="Z4" s="131" t="inlineStr">
        <is>
          <t>Th</t>
        </is>
      </c>
      <c r="AA4" s="131" t="inlineStr">
        <is>
          <t>F</t>
        </is>
      </c>
      <c r="AB4" s="132" t="inlineStr">
        <is>
          <t>Sa</t>
        </is>
      </c>
      <c r="AC4" s="351" t="n"/>
      <c r="AD4" s="133" t="inlineStr">
        <is>
          <t>Overtime Options</t>
        </is>
      </c>
      <c r="AE4" s="351" t="n"/>
      <c r="AF4" s="351" t="n"/>
      <c r="AJ4" s="257" t="n"/>
    </row>
    <row r="5" ht="14.1" customHeight="1" s="348" thickBot="1">
      <c r="A5" s="351" t="n"/>
      <c r="B5" s="351" t="n"/>
      <c r="C5" s="337" t="n"/>
      <c r="D5" s="351" t="n"/>
      <c r="E5" s="351" t="n"/>
      <c r="F5" s="351" t="n"/>
      <c r="G5" s="6" t="n"/>
      <c r="H5" s="340" t="n"/>
      <c r="I5" s="351" t="n"/>
      <c r="J5" s="340" t="n"/>
      <c r="K5" s="344" t="inlineStr">
        <is>
          <t>Employee Name:</t>
        </is>
      </c>
      <c r="L5" s="359" t="n"/>
      <c r="M5" s="342" t="inlineStr">
        <is>
          <t>Halley, Sherian Patricia</t>
        </is>
      </c>
      <c r="N5" s="355" t="n"/>
      <c r="O5" s="337" t="n"/>
      <c r="P5" s="337" t="n"/>
      <c r="Q5" s="337" t="n"/>
      <c r="R5" s="337" t="n"/>
      <c r="S5" s="337" t="n"/>
      <c r="T5" s="337" t="n"/>
      <c r="U5" s="351" t="n"/>
      <c r="V5" s="263">
        <f>IF(MONTH($V$3)&lt;&gt;MONTH($V$3-WEEKDAY($V$3,1)+(ROW(V5)-ROW($V$5))*7+(COLUMN(V5)-COLUMN($V$5)+1)),"",$V$3-WEEKDAY($V$3,1)+(ROW(V5)-ROW($V$5))*7+(COLUMN(V5)-COLUMN($V$5)+1))</f>
        <v/>
      </c>
      <c r="W5" s="263">
        <f>IF(MONTH($V$3)&lt;&gt;MONTH($V$3-WEEKDAY($V$3,1)+(ROW(W5)-ROW($V$5))*7+(COLUMN(W5)-COLUMN($V$5)+1)),"",$V$3-WEEKDAY($V$3,1)+(ROW(W5)-ROW($V$5))*7+(COLUMN(W5)-COLUMN($V$5)+1))</f>
        <v/>
      </c>
      <c r="X5" s="263">
        <f>IF(MONTH($V$3)&lt;&gt;MONTH($V$3-WEEKDAY($V$3,1)+(ROW(X5)-ROW($V$5))*7+(COLUMN(X5)-COLUMN($V$5)+1)),"",$V$3-WEEKDAY($V$3,1)+(ROW(X5)-ROW($V$5))*7+(COLUMN(X5)-COLUMN($V$5)+1))</f>
        <v/>
      </c>
      <c r="Y5" s="263">
        <f>IF(MONTH($V$3)&lt;&gt;MONTH($V$3-WEEKDAY($V$3,1)+(ROW(Y5)-ROW($V$5))*7+(COLUMN(Y5)-COLUMN($V$5)+1)),"",$V$3-WEEKDAY($V$3,1)+(ROW(Y5)-ROW($V$5))*7+(COLUMN(Y5)-COLUMN($V$5)+1))</f>
        <v/>
      </c>
      <c r="Z5" s="263">
        <f>IF(MONTH($V$3)&lt;&gt;MONTH($V$3-WEEKDAY($V$3,1)+(ROW(Z5)-ROW($V$5))*7+(COLUMN(Z5)-COLUMN($V$5)+1)),"",$V$3-WEEKDAY($V$3,1)+(ROW(Z5)-ROW($V$5))*7+(COLUMN(Z5)-COLUMN($V$5)+1))</f>
        <v/>
      </c>
      <c r="AA5" s="263">
        <f>IF(MONTH($V$3)&lt;&gt;MONTH($V$3-WEEKDAY($V$3,1)+(ROW(AA5)-ROW($V$5))*7+(COLUMN(AA5)-COLUMN($V$5)+1)),"",$V$3-WEEKDAY($V$3,1)+(ROW(AA5)-ROW($V$5))*7+(COLUMN(AA5)-COLUMN($V$5)+1))</f>
        <v/>
      </c>
      <c r="AB5" s="263">
        <f>IF(MONTH($V$3)&lt;&gt;MONTH($V$3-WEEKDAY($V$3,1)+(ROW(AB5)-ROW($V$5))*7+(COLUMN(AB5)-COLUMN($V$5)+1)),"",$V$3-WEEKDAY($V$3,1)+(ROW(AB5)-ROW($V$5))*7+(COLUMN(AB5)-COLUMN($V$5)+1))</f>
        <v/>
      </c>
      <c r="AC5" s="351" t="n"/>
      <c r="AD5" s="351" t="n"/>
      <c r="AE5" s="3" t="b">
        <v>1</v>
      </c>
      <c r="AF5" s="258" t="n"/>
      <c r="AJ5" s="350" t="n"/>
      <c r="AK5" s="350" t="n"/>
      <c r="AL5" s="350" t="n"/>
    </row>
    <row r="6" ht="14.1" customHeight="1" s="348" thickBot="1">
      <c r="A6" s="351" t="n"/>
      <c r="B6" s="351" t="n"/>
      <c r="C6" s="337" t="inlineStr">
        <is>
          <t xml:space="preserve">120 Peter Rose St </t>
        </is>
      </c>
      <c r="D6" s="351" t="n"/>
      <c r="E6" s="351" t="n"/>
      <c r="F6" s="351" t="n"/>
      <c r="G6" s="6" t="n"/>
      <c r="H6" s="6" t="n"/>
      <c r="I6" s="6" t="n"/>
      <c r="J6" s="6" t="n"/>
      <c r="K6" s="6" t="n"/>
      <c r="L6" s="6" t="n"/>
      <c r="M6" s="339" t="inlineStr">
        <is>
          <t>Armed or unarmed</t>
        </is>
      </c>
      <c r="N6" s="360" t="n"/>
      <c r="O6" s="135" t="inlineStr">
        <is>
          <t>Unarmed</t>
        </is>
      </c>
      <c r="P6" s="6" t="n"/>
      <c r="Q6" s="6" t="n"/>
      <c r="R6" s="6" t="n"/>
      <c r="S6" s="6" t="n"/>
      <c r="T6" s="6" t="n"/>
      <c r="U6" s="351" t="n"/>
      <c r="V6" s="263">
        <f>IF(MONTH($V$3)&lt;&gt;MONTH($V$3-WEEKDAY($V$3,1)+(ROW(V6)-ROW($V$5))*7+(COLUMN(V6)-COLUMN($V$5)+1)),"",$V$3-WEEKDAY($V$3,1)+(ROW(V6)-ROW($V$5))*7+(COLUMN(V6)-COLUMN($V$5)+1))</f>
        <v/>
      </c>
      <c r="W6" s="263">
        <f>IF(MONTH($V$3)&lt;&gt;MONTH($V$3-WEEKDAY($V$3,1)+(ROW(W6)-ROW($V$5))*7+(COLUMN(W6)-COLUMN($V$5)+1)),"",$V$3-WEEKDAY($V$3,1)+(ROW(W6)-ROW($V$5))*7+(COLUMN(W6)-COLUMN($V$5)+1))</f>
        <v/>
      </c>
      <c r="X6" s="263">
        <f>IF(MONTH($V$3)&lt;&gt;MONTH($V$3-WEEKDAY($V$3,1)+(ROW(X6)-ROW($V$5))*7+(COLUMN(X6)-COLUMN($V$5)+1)),"",$V$3-WEEKDAY($V$3,1)+(ROW(X6)-ROW($V$5))*7+(COLUMN(X6)-COLUMN($V$5)+1))</f>
        <v/>
      </c>
      <c r="Y6" s="263">
        <f>IF(MONTH($V$3)&lt;&gt;MONTH($V$3-WEEKDAY($V$3,1)+(ROW(Y6)-ROW($V$5))*7+(COLUMN(Y6)-COLUMN($V$5)+1)),"",$V$3-WEEKDAY($V$3,1)+(ROW(Y6)-ROW($V$5))*7+(COLUMN(Y6)-COLUMN($V$5)+1))</f>
        <v/>
      </c>
      <c r="Z6" s="263">
        <f>IF(MONTH($V$3)&lt;&gt;MONTH($V$3-WEEKDAY($V$3,1)+(ROW(Z6)-ROW($V$5))*7+(COLUMN(Z6)-COLUMN($V$5)+1)),"",$V$3-WEEKDAY($V$3,1)+(ROW(Z6)-ROW($V$5))*7+(COLUMN(Z6)-COLUMN($V$5)+1))</f>
        <v/>
      </c>
      <c r="AA6" s="263">
        <f>IF(MONTH($V$3)&lt;&gt;MONTH($V$3-WEEKDAY($V$3,1)+(ROW(AA6)-ROW($V$5))*7+(COLUMN(AA6)-COLUMN($V$5)+1)),"",$V$3-WEEKDAY($V$3,1)+(ROW(AA6)-ROW($V$5))*7+(COLUMN(AA6)-COLUMN($V$5)+1))</f>
        <v/>
      </c>
      <c r="AB6" s="263">
        <f>IF(MONTH($V$3)&lt;&gt;MONTH($V$3-WEEKDAY($V$3,1)+(ROW(AB6)-ROW($V$5))*7+(COLUMN(AB6)-COLUMN($V$5)+1)),"",$V$3-WEEKDAY($V$3,1)+(ROW(AB6)-ROW($V$5))*7+(COLUMN(AB6)-COLUMN($V$5)+1))</f>
        <v/>
      </c>
      <c r="AC6" s="351" t="n"/>
      <c r="AD6" s="136" t="inlineStr">
        <is>
          <t>After:</t>
        </is>
      </c>
      <c r="AE6" s="264" t="n">
        <v>8</v>
      </c>
      <c r="AF6" s="258" t="n"/>
      <c r="AJ6" s="350" t="n"/>
      <c r="AL6" s="251" t="n"/>
    </row>
    <row r="7" ht="14.1" customHeight="1" s="348" thickBot="1">
      <c r="A7" s="351" t="n"/>
      <c r="B7" s="351" t="n"/>
      <c r="C7" s="337" t="inlineStr">
        <is>
          <t>Queenstown</t>
        </is>
      </c>
      <c r="D7" s="351" t="n"/>
      <c r="E7" s="351" t="n"/>
      <c r="F7" s="351" t="n"/>
      <c r="G7" s="6" t="n"/>
      <c r="H7" s="340" t="n"/>
      <c r="I7" s="351" t="n"/>
      <c r="J7" s="340" t="n"/>
      <c r="K7" s="340" t="n"/>
      <c r="L7" s="340" t="n"/>
      <c r="M7" s="338" t="inlineStr">
        <is>
          <t>Agency</t>
        </is>
      </c>
      <c r="N7" s="361" t="n"/>
      <c r="O7" s="7" t="inlineStr">
        <is>
          <t>Caricom</t>
        </is>
      </c>
      <c r="P7" s="6" t="n"/>
      <c r="Q7" s="6" t="n"/>
      <c r="R7" s="6" t="n"/>
      <c r="S7" s="6" t="n"/>
      <c r="T7" s="6" t="n"/>
      <c r="U7" s="351" t="n"/>
      <c r="V7" s="263">
        <f>IF(MONTH($V$3)&lt;&gt;MONTH($V$3-WEEKDAY($V$3,1)+(ROW(V7)-ROW($V$5))*7+(COLUMN(V7)-COLUMN($V$5)+1)),"",$V$3-WEEKDAY($V$3,1)+(ROW(V7)-ROW($V$5))*7+(COLUMN(V7)-COLUMN($V$5)+1))</f>
        <v/>
      </c>
      <c r="W7" s="263">
        <f>IF(MONTH($V$3)&lt;&gt;MONTH($V$3-WEEKDAY($V$3,1)+(ROW(W7)-ROW($V$5))*7+(COLUMN(W7)-COLUMN($V$5)+1)),"",$V$3-WEEKDAY($V$3,1)+(ROW(W7)-ROW($V$5))*7+(COLUMN(W7)-COLUMN($V$5)+1))</f>
        <v/>
      </c>
      <c r="X7" s="263">
        <f>IF(MONTH($V$3)&lt;&gt;MONTH($V$3-WEEKDAY($V$3,1)+(ROW(X7)-ROW($V$5))*7+(COLUMN(X7)-COLUMN($V$5)+1)),"",$V$3-WEEKDAY($V$3,1)+(ROW(X7)-ROW($V$5))*7+(COLUMN(X7)-COLUMN($V$5)+1))</f>
        <v/>
      </c>
      <c r="Y7" s="263">
        <f>IF(MONTH($V$3)&lt;&gt;MONTH($V$3-WEEKDAY($V$3,1)+(ROW(Y7)-ROW($V$5))*7+(COLUMN(Y7)-COLUMN($V$5)+1)),"",$V$3-WEEKDAY($V$3,1)+(ROW(Y7)-ROW($V$5))*7+(COLUMN(Y7)-COLUMN($V$5)+1))</f>
        <v/>
      </c>
      <c r="Z7" s="263">
        <f>IF(MONTH($V$3)&lt;&gt;MONTH($V$3-WEEKDAY($V$3,1)+(ROW(Z7)-ROW($V$5))*7+(COLUMN(Z7)-COLUMN($V$5)+1)),"",$V$3-WEEKDAY($V$3,1)+(ROW(Z7)-ROW($V$5))*7+(COLUMN(Z7)-COLUMN($V$5)+1))</f>
        <v/>
      </c>
      <c r="AA7" s="263">
        <f>IF(MONTH($V$3)&lt;&gt;MONTH($V$3-WEEKDAY($V$3,1)+(ROW(AA7)-ROW($V$5))*7+(COLUMN(AA7)-COLUMN($V$5)+1)),"",$V$3-WEEKDAY($V$3,1)+(ROW(AA7)-ROW($V$5))*7+(COLUMN(AA7)-COLUMN($V$5)+1))</f>
        <v/>
      </c>
      <c r="AB7" s="263">
        <f>IF(MONTH($V$3)&lt;&gt;MONTH($V$3-WEEKDAY($V$3,1)+(ROW(AB7)-ROW($V$5))*7+(COLUMN(AB7)-COLUMN($V$5)+1)),"",$V$3-WEEKDAY($V$3,1)+(ROW(AB7)-ROW($V$5))*7+(COLUMN(AB7)-COLUMN($V$5)+1))</f>
        <v/>
      </c>
      <c r="AC7" s="351" t="n"/>
      <c r="AD7" s="351" t="n"/>
      <c r="AE7" s="351" t="n"/>
      <c r="AF7" s="258" t="n"/>
      <c r="AJ7" s="350" t="n"/>
      <c r="AL7" s="251" t="n"/>
    </row>
    <row r="8">
      <c r="A8" s="351" t="n"/>
      <c r="B8" s="351" t="n"/>
      <c r="C8" s="337" t="inlineStr">
        <is>
          <t>Georgetown, Guyana</t>
        </is>
      </c>
      <c r="D8" s="351" t="n"/>
      <c r="E8" s="351" t="n"/>
      <c r="F8" s="351" t="n"/>
      <c r="G8" s="6" t="n"/>
      <c r="H8" s="6" t="n"/>
      <c r="I8" s="6" t="n"/>
      <c r="J8" s="6" t="n"/>
      <c r="K8" s="6" t="n"/>
      <c r="L8" s="6" t="n"/>
      <c r="M8" s="341" t="n"/>
      <c r="N8" s="351" t="n"/>
      <c r="O8" s="351" t="n"/>
      <c r="P8" s="6" t="n"/>
      <c r="Q8" s="6" t="n"/>
      <c r="R8" s="6" t="n"/>
      <c r="S8" s="6" t="n"/>
      <c r="T8" s="6" t="n"/>
      <c r="U8" s="351" t="n"/>
      <c r="V8" s="263">
        <f>IF(MONTH($V$3)&lt;&gt;MONTH($V$3-WEEKDAY($V$3,1)+(ROW(V8)-ROW($V$5))*7+(COLUMN(V8)-COLUMN($V$5)+1)),"",$V$3-WEEKDAY($V$3,1)+(ROW(V8)-ROW($V$5))*7+(COLUMN(V8)-COLUMN($V$5)+1))</f>
        <v/>
      </c>
      <c r="W8" s="263">
        <f>IF(MONTH($V$3)&lt;&gt;MONTH($V$3-WEEKDAY($V$3,1)+(ROW(W8)-ROW($V$5))*7+(COLUMN(W8)-COLUMN($V$5)+1)),"",$V$3-WEEKDAY($V$3,1)+(ROW(W8)-ROW($V$5))*7+(COLUMN(W8)-COLUMN($V$5)+1))</f>
        <v/>
      </c>
      <c r="X8" s="263">
        <f>IF(MONTH($V$3)&lt;&gt;MONTH($V$3-WEEKDAY($V$3,1)+(ROW(X8)-ROW($V$5))*7+(COLUMN(X8)-COLUMN($V$5)+1)),"",$V$3-WEEKDAY($V$3,1)+(ROW(X8)-ROW($V$5))*7+(COLUMN(X8)-COLUMN($V$5)+1))</f>
        <v/>
      </c>
      <c r="Y8" s="263">
        <f>IF(MONTH($V$3)&lt;&gt;MONTH($V$3-WEEKDAY($V$3,1)+(ROW(Y8)-ROW($V$5))*7+(COLUMN(Y8)-COLUMN($V$5)+1)),"",$V$3-WEEKDAY($V$3,1)+(ROW(Y8)-ROW($V$5))*7+(COLUMN(Y8)-COLUMN($V$5)+1))</f>
        <v/>
      </c>
      <c r="Z8" s="263">
        <f>IF(MONTH($V$3)&lt;&gt;MONTH($V$3-WEEKDAY($V$3,1)+(ROW(Z8)-ROW($V$5))*7+(COLUMN(Z8)-COLUMN($V$5)+1)),"",$V$3-WEEKDAY($V$3,1)+(ROW(Z8)-ROW($V$5))*7+(COLUMN(Z8)-COLUMN($V$5)+1))</f>
        <v/>
      </c>
      <c r="AA8" s="263">
        <f>IF(MONTH($V$3)&lt;&gt;MONTH($V$3-WEEKDAY($V$3,1)+(ROW(AA8)-ROW($V$5))*7+(COLUMN(AA8)-COLUMN($V$5)+1)),"",$V$3-WEEKDAY($V$3,1)+(ROW(AA8)-ROW($V$5))*7+(COLUMN(AA8)-COLUMN($V$5)+1))</f>
        <v/>
      </c>
      <c r="AB8" s="263">
        <f>IF(MONTH($V$3)&lt;&gt;MONTH($V$3-WEEKDAY($V$3,1)+(ROW(AB8)-ROW($V$5))*7+(COLUMN(AB8)-COLUMN($V$5)+1)),"",$V$3-WEEKDAY($V$3,1)+(ROW(AB8)-ROW($V$5))*7+(COLUMN(AB8)-COLUMN($V$5)+1))</f>
        <v/>
      </c>
      <c r="AC8" s="351" t="n"/>
      <c r="AD8" s="351" t="n"/>
      <c r="AE8" s="3" t="b">
        <v>1</v>
      </c>
      <c r="AF8" s="258" t="n"/>
      <c r="AJ8" s="350" t="n"/>
      <c r="AL8" s="251" t="n"/>
    </row>
    <row r="9">
      <c r="A9" s="351" t="n"/>
      <c r="B9" s="351" t="n"/>
      <c r="C9" s="337" t="n"/>
      <c r="D9" s="337" t="n"/>
      <c r="E9" s="337" t="n"/>
      <c r="F9" s="337" t="n"/>
      <c r="G9" s="6" t="n"/>
      <c r="H9" s="6" t="n"/>
      <c r="I9" s="6" t="n"/>
      <c r="J9" s="6" t="n"/>
      <c r="K9" s="6" t="n"/>
      <c r="L9" s="6" t="n"/>
      <c r="M9" s="137" t="n"/>
      <c r="N9" s="137" t="n"/>
      <c r="O9" s="6" t="n"/>
      <c r="P9" s="6" t="n"/>
      <c r="Q9" s="6" t="n"/>
      <c r="R9" s="6" t="n"/>
      <c r="S9" s="6" t="n"/>
      <c r="T9" s="6" t="n"/>
      <c r="U9" s="351" t="n"/>
      <c r="V9" s="265" t="n"/>
      <c r="W9" s="265" t="n"/>
      <c r="X9" s="265" t="n"/>
      <c r="Y9" s="265" t="n"/>
      <c r="Z9" s="265" t="n"/>
      <c r="AA9" s="265" t="n"/>
      <c r="AB9" s="265" t="n"/>
      <c r="AC9" s="351" t="n"/>
      <c r="AD9" s="351" t="n"/>
      <c r="AE9" s="3" t="n"/>
      <c r="AF9" s="351" t="n"/>
      <c r="AJ9" s="350" t="n"/>
      <c r="AL9" s="251" t="n"/>
    </row>
    <row r="10">
      <c r="A10" s="351" t="n"/>
      <c r="B10" s="351" t="n"/>
      <c r="C10" s="337" t="inlineStr">
        <is>
          <t>592-223-7560</t>
        </is>
      </c>
      <c r="D10" s="351" t="n"/>
      <c r="E10" s="351" t="n"/>
      <c r="F10" s="351" t="n"/>
      <c r="G10" s="6" t="n"/>
      <c r="H10" s="340" t="n"/>
      <c r="I10" s="351" t="n"/>
      <c r="J10" s="340" t="n"/>
      <c r="K10" s="330" t="inlineStr">
        <is>
          <t>Week Starting:</t>
        </is>
      </c>
      <c r="L10" s="351" t="n"/>
      <c r="M10" s="335" t="n">
        <v>45977</v>
      </c>
      <c r="N10" s="362" t="n"/>
      <c r="O10" s="6" t="n"/>
      <c r="P10" s="6" t="n"/>
      <c r="Q10" s="6" t="n"/>
      <c r="R10" s="6" t="n"/>
      <c r="S10" s="6" t="n"/>
      <c r="T10" s="138" t="inlineStr">
        <is>
          <t>[42]</t>
        </is>
      </c>
      <c r="U10" s="351" t="n"/>
      <c r="V10" s="263">
        <f>IF(MONTH($V$3)&lt;&gt;MONTH($V$3-WEEKDAY($V$3,1)+(ROW(V10)-ROW($V$5))*7+(COLUMN(V10)-COLUMN($V$5)+1)),"",$V$3-WEEKDAY($V$3,1)+(ROW(V10)-ROW($V$5))*7+(COLUMN(V10)-COLUMN($V$5)+1))</f>
        <v/>
      </c>
      <c r="W10" s="263">
        <f>IF(MONTH($V$3)&lt;&gt;MONTH($V$3-WEEKDAY($V$3,1)+(ROW(W10)-ROW($V$5))*7+(COLUMN(W10)-COLUMN($V$5)+1)),"",$V$3-WEEKDAY($V$3,1)+(ROW(W10)-ROW($V$5))*7+(COLUMN(W10)-COLUMN($V$5)+1))</f>
        <v/>
      </c>
      <c r="X10" s="263">
        <f>IF(MONTH($V$3)&lt;&gt;MONTH($V$3-WEEKDAY($V$3,1)+(ROW(X10)-ROW($V$5))*7+(COLUMN(X10)-COLUMN($V$5)+1)),"",$V$3-WEEKDAY($V$3,1)+(ROW(X10)-ROW($V$5))*7+(COLUMN(X10)-COLUMN($V$5)+1))</f>
        <v/>
      </c>
      <c r="Y10" s="263">
        <f>IF(MONTH($V$3)&lt;&gt;MONTH($V$3-WEEKDAY($V$3,1)+(ROW(Y10)-ROW($V$5))*7+(COLUMN(Y10)-COLUMN($V$5)+1)),"",$V$3-WEEKDAY($V$3,1)+(ROW(Y10)-ROW($V$5))*7+(COLUMN(Y10)-COLUMN($V$5)+1))</f>
        <v/>
      </c>
      <c r="Z10" s="263">
        <f>IF(MONTH($V$3)&lt;&gt;MONTH($V$3-WEEKDAY($V$3,1)+(ROW(Z10)-ROW($V$5))*7+(COLUMN(Z10)-COLUMN($V$5)+1)),"",$V$3-WEEKDAY($V$3,1)+(ROW(Z10)-ROW($V$5))*7+(COLUMN(Z10)-COLUMN($V$5)+1))</f>
        <v/>
      </c>
      <c r="AA10" s="263">
        <f>IF(MONTH($V$3)&lt;&gt;MONTH($V$3-WEEKDAY($V$3,1)+(ROW(AA10)-ROW($V$5))*7+(COLUMN(AA10)-COLUMN($V$5)+1)),"",$V$3-WEEKDAY($V$3,1)+(ROW(AA10)-ROW($V$5))*7+(COLUMN(AA10)-COLUMN($V$5)+1))</f>
        <v/>
      </c>
      <c r="AB10" s="263">
        <f>IF(MONTH($V$3)&lt;&gt;MONTH($V$3-WEEKDAY($V$3,1)+(ROW(AB10)-ROW($V$5))*7+(COLUMN(AB10)-COLUMN($V$5)+1)),"",$V$3-WEEKDAY($V$3,1)+(ROW(AB10)-ROW($V$5))*7+(COLUMN(AB10)-COLUMN($V$5)+1))</f>
        <v/>
      </c>
      <c r="AC10" s="351" t="n"/>
      <c r="AD10" s="136" t="inlineStr">
        <is>
          <t>After:</t>
        </is>
      </c>
      <c r="AE10" s="264" t="n">
        <v>40</v>
      </c>
      <c r="AF10" s="250" t="n"/>
    </row>
    <row r="11" ht="15.75" customHeight="1" s="348" thickBot="1">
      <c r="A11" s="351" t="n"/>
      <c r="B11" s="351" t="n"/>
      <c r="C11" s="6" t="n"/>
      <c r="D11" s="6" t="n"/>
      <c r="E11" s="6" t="n"/>
      <c r="F11" s="6" t="n"/>
      <c r="G11" s="6" t="n"/>
      <c r="H11" s="6" t="n"/>
      <c r="I11" s="6" t="n"/>
      <c r="J11" s="6" t="n"/>
      <c r="K11" s="259" t="inlineStr">
        <is>
          <t>Carry Forward Hrs:</t>
        </is>
      </c>
      <c r="L11" s="248" t="n">
        <v>32</v>
      </c>
      <c r="M11" s="6" t="n"/>
      <c r="N11" s="6" t="n"/>
      <c r="O11" s="6" t="n"/>
      <c r="P11" s="6" t="n"/>
      <c r="Q11" s="6" t="n"/>
      <c r="R11" s="6" t="n"/>
      <c r="S11" s="6" t="n"/>
      <c r="T11" s="6" t="n"/>
      <c r="U11" s="351" t="n"/>
      <c r="V11" s="263">
        <f>IF(MONTH($V$3)&lt;&gt;MONTH($V$3-WEEKDAY($V$3,1)+(ROW(V11)-ROW($V$5))*7+(COLUMN(V11)-COLUMN($V$5)+1)),"",$V$3-WEEKDAY($V$3,1)+(ROW(V11)-ROW($V$5))*7+(COLUMN(V11)-COLUMN($V$5)+1))</f>
        <v/>
      </c>
      <c r="W11" s="263">
        <f>IF(MONTH($V$3)&lt;&gt;MONTH($V$3-WEEKDAY($V$3,1)+(ROW(W11)-ROW($V$5))*7+(COLUMN(W11)-COLUMN($V$5)+1)),"",$V$3-WEEKDAY($V$3,1)+(ROW(W11)-ROW($V$5))*7+(COLUMN(W11)-COLUMN($V$5)+1))</f>
        <v/>
      </c>
      <c r="X11" s="263">
        <f>IF(MONTH($V$3)&lt;&gt;MONTH($V$3-WEEKDAY($V$3,1)+(ROW(X11)-ROW($V$5))*7+(COLUMN(X11)-COLUMN($V$5)+1)),"",$V$3-WEEKDAY($V$3,1)+(ROW(X11)-ROW($V$5))*7+(COLUMN(X11)-COLUMN($V$5)+1))</f>
        <v/>
      </c>
      <c r="Y11" s="263">
        <f>IF(MONTH($V$3)&lt;&gt;MONTH($V$3-WEEKDAY($V$3,1)+(ROW(Y11)-ROW($V$5))*7+(COLUMN(Y11)-COLUMN($V$5)+1)),"",$V$3-WEEKDAY($V$3,1)+(ROW(Y11)-ROW($V$5))*7+(COLUMN(Y11)-COLUMN($V$5)+1))</f>
        <v/>
      </c>
      <c r="Z11" s="263">
        <f>IF(MONTH($V$3)&lt;&gt;MONTH($V$3-WEEKDAY($V$3,1)+(ROW(Z11)-ROW($V$5))*7+(COLUMN(Z11)-COLUMN($V$5)+1)),"",$V$3-WEEKDAY($V$3,1)+(ROW(Z11)-ROW($V$5))*7+(COLUMN(Z11)-COLUMN($V$5)+1))</f>
        <v/>
      </c>
      <c r="AA11" s="263">
        <f>IF(MONTH($V$3)&lt;&gt;MONTH($V$3-WEEKDAY($V$3,1)+(ROW(AA11)-ROW($V$5))*7+(COLUMN(AA11)-COLUMN($V$5)+1)),"",$V$3-WEEKDAY($V$3,1)+(ROW(AA11)-ROW($V$5))*7+(COLUMN(AA11)-COLUMN($V$5)+1))</f>
        <v/>
      </c>
      <c r="AB11" s="263">
        <f>IF(MONTH($V$3)&lt;&gt;MONTH($V$3-WEEKDAY($V$3,1)+(ROW(AB11)-ROW($V$5))*7+(COLUMN(AB11)-COLUMN($V$5)+1)),"",$V$3-WEEKDAY($V$3,1)+(ROW(AB11)-ROW($V$5))*7+(COLUMN(AB11)-COLUMN($V$5)+1))</f>
        <v/>
      </c>
      <c r="AC11" s="351" t="n"/>
      <c r="AD11" s="351" t="n"/>
      <c r="AE11" s="351" t="n"/>
      <c r="AF11" s="258" t="n"/>
      <c r="AJ11" s="252" t="n"/>
      <c r="AK11" s="252" t="n"/>
    </row>
    <row r="12" ht="27.75" customFormat="1" customHeight="1" s="2" thickBot="1">
      <c r="A12" s="266" t="inlineStr">
        <is>
          <t>Day Off</t>
        </is>
      </c>
      <c r="B12" s="267" t="inlineStr">
        <is>
          <t>Holiday Double</t>
        </is>
      </c>
      <c r="C12" s="139" t="inlineStr">
        <is>
          <t>Day of Week</t>
        </is>
      </c>
      <c r="D12" s="140" t="inlineStr">
        <is>
          <t>Time
In</t>
        </is>
      </c>
      <c r="E12" s="140" t="inlineStr">
        <is>
          <t>Time
Out</t>
        </is>
      </c>
      <c r="F12" s="141" t="n"/>
      <c r="G12" s="140" t="inlineStr">
        <is>
          <t>Time
In</t>
        </is>
      </c>
      <c r="H12" s="140" t="inlineStr">
        <is>
          <t>Time
Out</t>
        </is>
      </c>
      <c r="I12" s="142" t="inlineStr">
        <is>
          <t>Total
Hrs</t>
        </is>
      </c>
      <c r="J12" s="142" t="inlineStr">
        <is>
          <t>Location</t>
        </is>
      </c>
      <c r="K12" s="142" t="inlineStr">
        <is>
          <t>Supervisor</t>
        </is>
      </c>
      <c r="L12" s="142" t="inlineStr">
        <is>
          <t>Supervisor Approval</t>
        </is>
      </c>
      <c r="M12" s="140" t="inlineStr">
        <is>
          <t>Regular
Hrs</t>
        </is>
      </c>
      <c r="N12" s="140" t="inlineStr">
        <is>
          <t>Overtime
Hrs</t>
        </is>
      </c>
      <c r="O12" s="140" t="inlineStr">
        <is>
          <t>Hol Hrs</t>
        </is>
      </c>
      <c r="P12" s="140" t="inlineStr">
        <is>
          <t>Responsibilities</t>
        </is>
      </c>
      <c r="Q12" s="140" t="inlineStr">
        <is>
          <t>Risk</t>
        </is>
      </c>
      <c r="R12" s="140" t="inlineStr">
        <is>
          <t>Meals</t>
        </is>
      </c>
      <c r="S12" s="140" t="inlineStr">
        <is>
          <t>Vac Hrs</t>
        </is>
      </c>
      <c r="T12" s="143" t="inlineStr">
        <is>
          <t>Reason for Overtime</t>
        </is>
      </c>
      <c r="U12" s="144" t="inlineStr">
        <is>
          <t>Wkly Reg Avail</t>
        </is>
      </c>
      <c r="V12" s="351" t="inlineStr">
        <is>
          <t>Orig Reg</t>
        </is>
      </c>
      <c r="W12" s="351" t="inlineStr">
        <is>
          <t>Wkly OT Adj</t>
        </is>
      </c>
      <c r="X12" s="351" t="inlineStr">
        <is>
          <t>Week Start</t>
        </is>
      </c>
      <c r="Y12" s="351" t="inlineStr">
        <is>
          <t>Wk Hrs Before</t>
        </is>
      </c>
      <c r="Z12" s="351" t="n"/>
      <c r="AA12" s="351" t="n"/>
      <c r="AB12" s="351" t="n"/>
      <c r="AC12" s="351" t="n"/>
      <c r="AD12" s="351" t="n"/>
      <c r="AE12" s="351" t="n"/>
      <c r="AF12" s="351" t="n"/>
      <c r="AJ12" s="252" t="n"/>
      <c r="AK12" s="252" t="n"/>
    </row>
    <row r="13" hidden="1" ht="15.75" customHeight="1" s="348" thickBot="1">
      <c r="A13" s="268" t="n"/>
      <c r="B13" s="351" t="n"/>
      <c r="C13" s="145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146" t="n"/>
      <c r="U13" s="351" t="n"/>
      <c r="V13" s="351" t="n"/>
      <c r="W13" s="351" t="n"/>
      <c r="X13" s="351" t="n"/>
      <c r="Y13" s="351" t="n"/>
      <c r="Z13" s="351" t="n"/>
      <c r="AA13" s="351" t="n"/>
      <c r="AB13" s="351" t="n"/>
      <c r="AC13" s="351" t="n"/>
      <c r="AD13" s="351" t="n"/>
      <c r="AE13" s="351" t="n"/>
      <c r="AF13" s="351" t="n"/>
    </row>
    <row r="14" ht="24" customHeight="1" s="348" thickBot="1">
      <c r="A14" s="147" t="inlineStr">
        <is>
          <t>On Day</t>
        </is>
      </c>
      <c r="B14" s="269" t="n"/>
      <c r="C14" s="88">
        <f>M10</f>
        <v/>
      </c>
      <c r="D14" s="54" t="n"/>
      <c r="E14" s="148">
        <f>IF(D14="", "",
 IF(D14=TIME(0,0,0), 0,
 IF(AND(D14&gt;=TIME(0,0,1), D14&lt;=TIME(2,0,0)), TIME(7,0,0),
 IF(AND(D14&gt;=TIME(6,0,0), D14&lt;=TIME(8,0,0)), TIME(12,0,0),
 IF(AND(D14&gt;TIME(8,0,0), D14&lt;=TIME(13,59,0)), TIME(15,0,0),
 IF(AND(D14&gt;=TIME(14,0,0), D14&lt;=TIME(17,59,0)), TIME(21,0,0),
 IF(AND(D14&gt;=TIME(18,0,0), D14&lt;=TIME(21,59,0)), TIME(0,0,0),
 IF(AND(D14&gt;=TIME(22,0,0), D14&lt;=TIME(23,59,59)), TIME(7,0,0), ""))))))))</f>
        <v/>
      </c>
      <c r="F14" s="149" t="n"/>
      <c r="G14" s="148">
        <f>IF(AND(D14&gt;=TIME(6,0,0),D14&lt;=TIME(8,0,0)),E14,"")</f>
        <v/>
      </c>
      <c r="H14" s="54" t="n"/>
      <c r="I14" s="55">
        <f>ROUND(IF(OR(D14="",E14="",E14=0),0,IF(H14="",MOD(E14-D14,1)*24,MOD(H14-D14,1)*24)),2)</f>
        <v/>
      </c>
      <c r="J14" s="150" t="n"/>
      <c r="K14" s="270" t="n"/>
      <c r="L14" s="271" t="n"/>
      <c r="M14" s="272">
        <f>MAX(0,V14-W14)</f>
        <v/>
      </c>
      <c r="N14" s="56">
        <f>(IF(OR($C14="",$D14=""),0,
 IF(OR($A14="Holiday",$A15="Holiday"),
    IF(ISNUMBER(MATCH(TRIM($B14),{"Phagwah","Good Friday","Easter Monday","Labour Day","Christmas","Eid ul Azha","Romans-2","Globe-12","Neptune P1"},0)),0,$I14),
 IF(AND(NOT(OR($A14="Annual Leave",$A15="Annual Leave")),$A14="Off day"),$I14,
  MAX(0,$I14-$V14)
  ))))+W14</f>
        <v/>
      </c>
      <c r="O14" s="56">
        <f>IF(AND(OR($A14="Holiday",$A15="Holiday"),
        ISNUMBER(MATCH(TRIM($B14),{"Phagwah","Good Friday","Easter Monday","Labour Day","Christmas","Eid ul Azha","Romans-2","Globe-12","Neptune P1"},0))),
   $I14,0)</f>
        <v/>
      </c>
      <c r="P14" s="56">
        <f>IF(OR($O$7="Canteen",$O$7="Head Office"),0,IF($I14&lt;=0,0,IF(OR(OR(TRIM($J14)="Hebrews",TRIM($J14)="Romans",TRIM($J14)="Romans-2",TRIM($J14)="Globe",TRIM($J14)="Globe-12",TRIM($J14)="Neptune P1"),AND($I15&gt;0,OR(TRIM($J15)="Hebrews",TRIM($J15)="Romans",TRIM($J15)="Romans-2",TRIM($J15)="Globe",TRIM($J15)="Globe-12",TRIM($J15)="Neptune P1"))),1,0)))</f>
        <v/>
      </c>
      <c r="Q14" s="57" t="n"/>
      <c r="R14" s="56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IF($I14&gt;0,1,0),
      0
   ),
0))</f>
        <v/>
      </c>
      <c r="S14" s="56">
        <f>IF(OR($A14="Annual Leave",$A15="Annual Leave"),IF($A14="Annual Leave",8,0),0)</f>
        <v/>
      </c>
      <c r="T14" s="58" t="n"/>
      <c r="U14" s="144">
        <f>MAX(0,40-Y14)</f>
        <v/>
      </c>
      <c r="V14" s="151">
        <f>IF(OR($C14="",$D14=""),0,
 IF(OR($A14="Holiday",$A15="Holiday"),0,
 IF(AND(NOT(OR($A14="Annual Leave",$A15="Annual Leave")),$A14="Off day"),0,
  IF($I14+$I15&gt;=8,IF($I14&gt;=8,8,$I14),$I14)
  )))</f>
        <v/>
      </c>
      <c r="W14" s="151">
        <f>MAX(0,V14-U14)</f>
        <v/>
      </c>
      <c r="X14" s="151">
        <f>IF(C14="","",C14-WEEKDAY(C14,1)+1)</f>
        <v/>
      </c>
      <c r="Y14" s="151">
        <f>IF(X14=X14,$L$11,0)</f>
        <v/>
      </c>
      <c r="Z14" s="151" t="n"/>
      <c r="AA14" s="151" t="n"/>
      <c r="AB14" s="151" t="n"/>
      <c r="AC14" s="351" t="n"/>
      <c r="AD14" s="351" t="n"/>
      <c r="AE14" s="351" t="n"/>
      <c r="AF14" s="351" t="n"/>
    </row>
    <row r="15" ht="24" customHeight="1" s="348" thickBot="1">
      <c r="A15" s="147" t="inlineStr">
        <is>
          <t>On Day</t>
        </is>
      </c>
      <c r="B15" s="269" t="n"/>
      <c r="C15" s="89">
        <f>C14</f>
        <v/>
      </c>
      <c r="D15" s="59" t="n"/>
      <c r="E15" s="152">
        <f>IF(D15="", "",
 IF(D15=TIME(0,0,0), 0,
 IF(AND(D15&gt;=TIME(0,0,1), D15&lt;=TIME(2,0,0)), TIME(7,0,0),
 IF(AND(D15&gt;=TIME(6,0,0), D15&lt;=TIME(8,0,0)), TIME(12,0,0),
 IF(AND(D15&gt;TIME(8,0,0), D15&lt;=TIME(13,59,0)), TIME(15,0,0),
 IF(AND(D15&gt;=TIME(14,0,0), D15&lt;=TIME(17,59,0)), TIME(21,0,0),
 IF(AND(D15&gt;=TIME(18,0,0), D15&lt;=TIME(21,59,0)), TIME(0,0,0),
 IF(AND(D15&gt;=TIME(22,0,0), D15&lt;=TIME(23,59,59)), TIME(7,0,0), ""))))))))</f>
        <v/>
      </c>
      <c r="F15" s="153" t="n"/>
      <c r="G15" s="152">
        <f>IF(AND(D15&gt;=TIME(6,0,0),D15&lt;=TIME(8,0,0)),E15,"")</f>
        <v/>
      </c>
      <c r="H15" s="59" t="n"/>
      <c r="I15" s="60">
        <f>ROUND(IF(OR(D15="",E15="",E15=0),0,IF(H15="",MOD(E15-D15,1)*24,MOD(H15-D15,1)*24)),2)</f>
        <v/>
      </c>
      <c r="J15" s="150" t="n"/>
      <c r="K15" s="270" t="n"/>
      <c r="L15" s="271" t="n"/>
      <c r="M15" s="272">
        <f>MAX(0,V15-W15)</f>
        <v/>
      </c>
      <c r="N15" s="61">
        <f>(IF(OR($C15="",$D15=""),0,
 IF(OR($A14="Holiday",$A15="Holiday"),
    IF(ISNUMBER(MATCH(TRIM($B15),{"Phagwah","Good Friday","Easter Monday","Labour Day","Christmas","Eid ul Azha","Romans-2","Globe-12","Neptune P1"},0)),0,$I15),
 IF(AND(NOT(OR($A14="Annual Leave",$A15="Annual Leave")),$A15="Off day"),$I15,
  MAX(0,$I15-$V15)
  ))))+W15</f>
        <v/>
      </c>
      <c r="O15" s="61">
        <f>IF(AND(OR($A14="Holiday",$A15="Holiday"),
        ISNUMBER(MATCH(TRIM($B15),{"Phagwah","Good Friday","Easter Monday","Labour Day","Christmas","Eid ul Azha","Romans-2","Globe-12","Neptune P1"},0))),
   $I15,0)</f>
        <v/>
      </c>
      <c r="P15" s="61">
        <f>IF(OR($O$7="Canteen",$O$7="Head Office"),0,IF($I15&lt;=0,0,IF(AND($I14&lt;=0,OR(TRIM($J15)="Hebrews",TRIM($J15)="Romans",TRIM($J15)="Romans-2",TRIM($J15)="Globe",TRIM($J15)="Globe-12",TRIM($J15)="Neptune P1")),1,0)))</f>
        <v/>
      </c>
      <c r="Q15" s="62" t="n"/>
      <c r="R15" s="61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IF(AND($I14=0,$I15&gt;0),1,0),
      0
   ),
0))</f>
        <v/>
      </c>
      <c r="S15" s="61">
        <f>IF(OR($A14="Annual Leave",$A15="Annual Leave"),IF(AND($A14&lt;&gt;"Annual Leave",$A15="Annual Leave"),8,0),0)</f>
        <v/>
      </c>
      <c r="T15" s="63" t="n"/>
      <c r="U15" s="144">
        <f>MAX(0,40-Y15)</f>
        <v/>
      </c>
      <c r="V15" s="151">
        <f>IF(OR($C15="",$D15=""),0,
 IF(OR($A14="Holiday",$A15="Holiday"),0,
 IF(AND(NOT(OR($A14="Annual Leave",$A15="Annual Leave")),$A15="Off day"),0,
  IF($I14+$I15&gt;=8,IF($I14&gt;=8,0,8-$I14),$I15)
  )))</f>
        <v/>
      </c>
      <c r="W15" s="151">
        <f>MAX(0,V15-U15)</f>
        <v/>
      </c>
      <c r="X15" s="151">
        <f>IF(C15="","",C15-WEEKDAY(C15,1)+1)</f>
        <v/>
      </c>
      <c r="Y15" s="151">
        <f>SUMPRODUCT(($X$14:$X14=X15)*(($V$14:$V14)+($O$14:$O14)))+IF(X15=X14,$L$11,0)</f>
        <v/>
      </c>
      <c r="Z15" s="151" t="n"/>
      <c r="AA15" s="151" t="n"/>
      <c r="AB15" s="151" t="n"/>
      <c r="AC15" s="351" t="n"/>
      <c r="AD15" s="351" t="n"/>
      <c r="AE15" s="351" t="n"/>
      <c r="AF15" s="351" t="n"/>
    </row>
    <row r="16" ht="24" customHeight="1" s="348" thickBot="1">
      <c r="A16" s="154" t="inlineStr">
        <is>
          <t>On Day</t>
        </is>
      </c>
      <c r="B16" s="273" t="n"/>
      <c r="C16" s="90">
        <f>C14+1</f>
        <v/>
      </c>
      <c r="D16" s="8" t="n"/>
      <c r="E16" s="155">
        <f>IF(D16="", "",
 IF(D16=TIME(0,0,0), 0,
 IF(AND(D16&gt;=TIME(0,0,1), D16&lt;=TIME(2,0,0)), TIME(7,0,0),
 IF(AND(D16&gt;=TIME(6,0,0), D16&lt;=TIME(8,0,0)), TIME(12,0,0),
 IF(AND(D16&gt;TIME(8,0,0), D16&lt;=TIME(13,59,0)), TIME(15,0,0),
 IF(AND(D16&gt;=TIME(14,0,0), D16&lt;=TIME(17,59,0)), TIME(21,0,0),
 IF(AND(D16&gt;=TIME(18,0,0), D16&lt;=TIME(21,59,0)), TIME(0,0,0),
 IF(AND(D16&gt;=TIME(22,0,0), D16&lt;=TIME(23,59,59)), TIME(7,0,0), ""))))))))</f>
        <v/>
      </c>
      <c r="F16" s="156" t="n"/>
      <c r="G16" s="155">
        <f>IF(AND(D16&gt;=TIME(6,0,0),D16&lt;=TIME(8,0,0)),E16,"")</f>
        <v/>
      </c>
      <c r="H16" s="8" t="n"/>
      <c r="I16" s="30">
        <f>ROUND(IF(OR(D16="",E16="",E16=0),0,IF(H16="",MOD(E16-D16,1)*24,MOD(H16-D16,1)*24)),2)</f>
        <v/>
      </c>
      <c r="J16" s="157" t="n"/>
      <c r="K16" s="274" t="n"/>
      <c r="L16" s="271" t="n"/>
      <c r="M16" s="275">
        <f>MAX(0,V16-W16)</f>
        <v/>
      </c>
      <c r="N16" s="9">
        <f>(IF(OR($C16="",$D16=""),0,
 IF(OR($A16="Holiday",$A17="Holiday"),
    IF(ISNUMBER(MATCH(TRIM($B16),{"Phagwah","Good Friday","Easter Monday","Labour Day","Christmas","Eid ul Azha","Romans-2","Globe-12","Neptune P1"},0)),0,$I16),
 IF(AND(NOT(OR($A16="Annual Leave",$A17="Annual Leave")),$A16="Off day"),$I16,
  MAX(0,$I16-$V16)
  ))))+W16</f>
        <v/>
      </c>
      <c r="O16" s="9">
        <f>IF(AND(OR($A16="Holiday",$A17="Holiday"),
        ISNUMBER(MATCH(TRIM($B16),{"Phagwah","Good Friday","Easter Monday","Labour Day","Christmas","Eid ul Azha","Romans-2","Globe-12","Neptune P1"},0))),
   $I16,0)</f>
        <v/>
      </c>
      <c r="P16" s="9">
        <f>IF(OR($O$7="Canteen",$O$7="Head Office"),0,IF($I16&lt;=0,0,IF(OR(OR(TRIM($J16)="Hebrews",TRIM($J16)="Romans",TRIM($J16)="Romans-2",TRIM($J16)="Globe",TRIM($J16)="Globe-12",TRIM($J16)="Neptune P1"),AND($I17&gt;0,OR(TRIM($J17)="Hebrews",TRIM($J17)="Romans",TRIM($J17)="Romans-2",TRIM($J17)="Globe",TRIM($J17)="Globe-12",TRIM($J17)="Neptune P1"))),1,0)))</f>
        <v/>
      </c>
      <c r="Q16" s="10" t="n"/>
      <c r="R16" s="9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IF($I16&gt;0,1,0),
      0
   ),
0))</f>
        <v/>
      </c>
      <c r="S16" s="9">
        <f>IF(OR($A16="Annual Leave",$A17="Annual Leave"),IF($A16="Annual Leave",8,0),0)</f>
        <v/>
      </c>
      <c r="T16" s="91" t="n"/>
      <c r="U16" s="144">
        <f>MAX(0,40-Y16)</f>
        <v/>
      </c>
      <c r="V16" s="351">
        <f>IF(OR($C16="",$D16=""),0,
 IF(OR($A16="Holiday",$A17="Holiday"),0,
 IF(AND(NOT(OR($A16="Annual Leave",$A17="Annual Leave")),$A16="Off day"),0,
  IF($I16+$I17&gt;=8,IF($I16&gt;=8,8,$I16),$I16)
  )))</f>
        <v/>
      </c>
      <c r="W16" s="351">
        <f>MAX(0,V16-U16)</f>
        <v/>
      </c>
      <c r="X16" s="351">
        <f>IF(C16="","",C16-WEEKDAY(C16,1)+1)</f>
        <v/>
      </c>
      <c r="Y16" s="351">
        <f>SUMPRODUCT(($X$14:$X15=X16)*(($V$14:$V15)+($O$14:$O15)))+IF(X16=X14,$L$11,0)</f>
        <v/>
      </c>
      <c r="Z16" s="351" t="n"/>
      <c r="AA16" s="351" t="n"/>
      <c r="AB16" s="351" t="n"/>
      <c r="AC16" s="351" t="n"/>
      <c r="AD16" s="351" t="n"/>
      <c r="AE16" s="351" t="n"/>
      <c r="AF16" s="351" t="n"/>
    </row>
    <row r="17" ht="24" customHeight="1" s="348" thickBot="1">
      <c r="A17" s="154" t="inlineStr">
        <is>
          <t>On Day</t>
        </is>
      </c>
      <c r="B17" s="273" t="n"/>
      <c r="C17" s="90">
        <f>C16</f>
        <v/>
      </c>
      <c r="D17" s="276" t="n"/>
      <c r="E17" s="277">
        <f>IF(D17="", "",
 IF(D17=TIME(0,0,0), 0,
 IF(AND(D17&gt;=TIME(0,0,1), D17&lt;=TIME(2,0,0)), TIME(7,0,0),
 IF(AND(D17&gt;=TIME(6,0,0), D17&lt;=TIME(8,0,0)), TIME(12,0,0),
 IF(AND(D17&gt;TIME(8,0,0), D17&lt;=TIME(13,59,0)), TIME(15,0,0),
 IF(AND(D17&gt;=TIME(14,0,0), D17&lt;=TIME(17,59,0)), TIME(21,0,0),
 IF(AND(D17&gt;=TIME(18,0,0), D17&lt;=TIME(21,59,0)), TIME(0,0,0),
 IF(AND(D17&gt;=TIME(22,0,0), D17&lt;=TIME(23,59,59)), TIME(7,0,0), ""))))))))</f>
        <v/>
      </c>
      <c r="F17" s="156" t="n"/>
      <c r="G17" s="277">
        <f>IF(AND(D17&gt;=TIME(6,0,0),D17&lt;=TIME(8,0,0)),E17,"")</f>
        <v/>
      </c>
      <c r="H17" s="276" t="n"/>
      <c r="I17" s="30">
        <f>ROUND(IF(OR(D17="",E17="",E17=0),0,IF(H17="",MOD(E17-D17,1)*24,MOD(H17-D17,1)*24)),2)</f>
        <v/>
      </c>
      <c r="J17" s="158" t="n"/>
      <c r="K17" s="274" t="n"/>
      <c r="L17" s="271" t="n"/>
      <c r="M17" s="275">
        <f>MAX(0,V17-W17)</f>
        <v/>
      </c>
      <c r="N17" s="278">
        <f>(IF(OR($C17="",$D17=""),0,
 IF(OR($A16="Holiday",$A17="Holiday"),
    IF(ISNUMBER(MATCH(TRIM($B17),{"Phagwah","Good Friday","Easter Monday","Labour Day","Christmas","Eid ul Azha","Romans-2","Globe-12","Neptune P1"},0)),0,$I17),
 IF(AND(NOT(OR($A16="Annual Leave",$A17="Annual Leave")),$A17="Off day"),$I17,
  MAX(0,$I17-$V17)
  ))))+W17</f>
        <v/>
      </c>
      <c r="O17" s="278">
        <f>IF(AND(OR($A16="Holiday",$A17="Holiday"),
        ISNUMBER(MATCH(TRIM($B17),{"Phagwah","Good Friday","Easter Monday","Labour Day","Christmas","Eid ul Azha","Romans-2","Globe-12","Neptune P1"},0))),
   $I17,0)</f>
        <v/>
      </c>
      <c r="P17" s="278">
        <f>IF(OR($O$7="Canteen",$O$7="Head Office"),0,IF($I17&lt;=0,0,IF(AND($I16&lt;=0,OR(TRIM($J17)="Hebrews",TRIM($J17)="Romans",TRIM($J17)="Romans-2",TRIM($J17)="Globe",TRIM($J17)="Globe-12",TRIM($J17)="Neptune P1")),1,0)))</f>
        <v/>
      </c>
      <c r="Q17" s="279" t="n"/>
      <c r="R17" s="278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IF(AND($I16=0,$I17&gt;0),1,0),
      0
   ),
0))</f>
        <v/>
      </c>
      <c r="S17" s="278">
        <f>IF(OR($A16="Annual Leave",$A17="Annual Leave"),IF(AND($A16&lt;&gt;"Annual Leave",$A17="Annual Leave"),8,0),0)</f>
        <v/>
      </c>
      <c r="T17" s="280" t="n"/>
      <c r="U17" s="144">
        <f>MAX(0,40-Y17)</f>
        <v/>
      </c>
      <c r="V17" s="351">
        <f>IF(OR($C17="",$D17=""),0,
 IF(OR($A16="Holiday",$A17="Holiday"),0,
 IF(AND(NOT(OR($A16="Annual Leave",$A17="Annual Leave")),$A17="Off day"),0,
  IF($I16+$I17&gt;=8,IF($I16&gt;=8,0,8-$I16),$I17)
  )))</f>
        <v/>
      </c>
      <c r="W17" s="351">
        <f>MAX(0,V17-U17)</f>
        <v/>
      </c>
      <c r="X17" s="351">
        <f>IF(C17="","",C17-WEEKDAY(C17,1)+1)</f>
        <v/>
      </c>
      <c r="Y17" s="351">
        <f>SUMPRODUCT(($X$14:$X16=X17)*(($V$14:$V16)+($O$14:$O16)))+IF(X17=X14,$L$11,0)</f>
        <v/>
      </c>
      <c r="Z17" s="351" t="n"/>
      <c r="AA17" s="351" t="n"/>
      <c r="AB17" s="351" t="n"/>
      <c r="AC17" s="351" t="n"/>
      <c r="AD17" s="351" t="n"/>
      <c r="AE17" s="351" t="n"/>
      <c r="AF17" s="351" t="n"/>
    </row>
    <row r="18" ht="24" customHeight="1" s="348" thickBot="1">
      <c r="A18" s="159" t="inlineStr">
        <is>
          <t>On Day</t>
        </is>
      </c>
      <c r="B18" s="281" t="n"/>
      <c r="C18" s="92">
        <f>C16+1</f>
        <v/>
      </c>
      <c r="D18" s="31" t="n"/>
      <c r="E18" s="160">
        <f>IF(D18="", "",
 IF(D18=TIME(0,0,0), 0,
 IF(AND(D18&gt;=TIME(0,0,1), D18&lt;=TIME(2,0,0)), TIME(7,0,0),
 IF(AND(D18&gt;=TIME(6,0,0), D18&lt;=TIME(8,0,0)), TIME(12,0,0),
 IF(AND(D18&gt;TIME(8,0,0), D18&lt;=TIME(13,59,0)), TIME(15,0,0),
 IF(AND(D18&gt;=TIME(14,0,0), D18&lt;=TIME(17,59,0)), TIME(21,0,0),
 IF(AND(D18&gt;=TIME(18,0,0), D18&lt;=TIME(21,59,0)), TIME(0,0,0),
 IF(AND(D18&gt;=TIME(22,0,0), D18&lt;=TIME(23,59,59)), TIME(7,0,0), ""))))))))</f>
        <v/>
      </c>
      <c r="F18" s="161" t="n"/>
      <c r="G18" s="160">
        <f>IF(AND(D18&gt;=TIME(6,0,0),D18&lt;=TIME(8,0,0)),E18,"")</f>
        <v/>
      </c>
      <c r="H18" s="31" t="n"/>
      <c r="I18" s="32">
        <f>ROUND(IF(OR(D18="",E18="",E18=0),0,IF(H18="",MOD(E18-D18,1)*24,MOD(H18-D18,1)*24)),2)</f>
        <v/>
      </c>
      <c r="J18" s="162" t="n"/>
      <c r="K18" s="282" t="n"/>
      <c r="L18" s="271" t="n"/>
      <c r="M18" s="283">
        <f>MAX(0,V18-W18)</f>
        <v/>
      </c>
      <c r="N18" s="33">
        <f>(IF(OR($C18="",$D18=""),0,
 IF(OR($A18="Holiday",$A19="Holiday"),
    IF(ISNUMBER(MATCH(TRIM($B18),{"Phagwah","Good Friday","Easter Monday","Labour Day","Christmas","Eid ul Azha","Romans-2","Globe-12","Neptune P1"},0)),0,$I18),
 IF(AND(NOT(OR($A18="Annual Leave",$A19="Annual Leave")),$A18="Off day"),$I18,
  MAX(0,$I18-$V18)
  ))))+W18</f>
        <v/>
      </c>
      <c r="O18" s="33">
        <f>IF(AND(OR($A18="Holiday",$A19="Holiday"),
        ISNUMBER(MATCH(TRIM($B18),{"Phagwah","Good Friday","Easter Monday","Labour Day","Christmas","Eid ul Azha","Romans-2","Globe-12","Neptune P1"},0))),
   $I18,0)</f>
        <v/>
      </c>
      <c r="P18" s="33">
        <f>IF(OR($O$7="Canteen",$O$7="Head Office"),0,IF($I18&lt;=0,0,IF(OR(OR(TRIM($J18)="Hebrews",TRIM($J18)="Romans",TRIM($J18)="Romans-2",TRIM($J18)="Globe",TRIM($J18)="Globe-12",TRIM($J18)="Neptune P1"),AND($I19&gt;0,OR(TRIM($J19)="Hebrews",TRIM($J19)="Romans",TRIM($J19)="Romans-2",TRIM($J19)="Globe",TRIM($J19)="Globe-12",TRIM($J19)="Neptune P1"))),1,0)))</f>
        <v/>
      </c>
      <c r="Q18" s="34" t="n"/>
      <c r="R18" s="33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IF($I18&gt;0,1,0),
      0
   ),
0))</f>
        <v/>
      </c>
      <c r="S18" s="33">
        <f>IF(OR($A18="Annual Leave",$A19="Annual Leave"),IF($A18="Annual Leave",8,0),0)</f>
        <v/>
      </c>
      <c r="T18" s="35" t="n"/>
      <c r="U18" s="144">
        <f>MAX(0,40-Y18)</f>
        <v/>
      </c>
      <c r="V18" s="351">
        <f>IF(OR($C18="",$D18=""),0,
 IF(OR($A18="Holiday",$A19="Holiday"),0,
 IF(AND(NOT(OR($A18="Annual Leave",$A19="Annual Leave")),$A18="Off day"),0,
  IF($I18+$I19&gt;=8,IF($I18&gt;=8,8,$I18),$I18)
  )))</f>
        <v/>
      </c>
      <c r="W18" s="351">
        <f>MAX(0,V18-U18)</f>
        <v/>
      </c>
      <c r="X18" s="351">
        <f>IF(C18="","",C18-WEEKDAY(C18,1)+1)</f>
        <v/>
      </c>
      <c r="Y18" s="351">
        <f>SUMPRODUCT(($X$14:$X17=X18)*(($V$14:$V17)+($O$14:$O17)))+IF(X18=X14,$L$11,0)</f>
        <v/>
      </c>
      <c r="Z18" s="351" t="n"/>
      <c r="AA18" s="351" t="n"/>
      <c r="AB18" s="351" t="n"/>
      <c r="AC18" s="351" t="n"/>
      <c r="AD18" s="351" t="n"/>
      <c r="AE18" s="351" t="n"/>
      <c r="AF18" s="351" t="n"/>
    </row>
    <row r="19" ht="24" customHeight="1" s="348" thickBot="1">
      <c r="A19" s="159" t="inlineStr">
        <is>
          <t>On Day</t>
        </is>
      </c>
      <c r="B19" s="281" t="n"/>
      <c r="C19" s="93">
        <f>C18</f>
        <v/>
      </c>
      <c r="D19" s="36" t="n"/>
      <c r="E19" s="163">
        <f>IF(D19="", "",
 IF(D19=TIME(0,0,0), 0,
 IF(AND(D19&gt;=TIME(0,0,1), D19&lt;=TIME(2,0,0)), TIME(7,0,0),
 IF(AND(D19&gt;=TIME(6,0,0), D19&lt;=TIME(8,0,0)), TIME(12,0,0),
 IF(AND(D19&gt;TIME(8,0,0), D19&lt;=TIME(13,59,0)), TIME(15,0,0),
 IF(AND(D19&gt;=TIME(14,0,0), D19&lt;=TIME(17,59,0)), TIME(21,0,0),
 IF(AND(D19&gt;=TIME(18,0,0), D19&lt;=TIME(21,59,0)), TIME(0,0,0),
 IF(AND(D19&gt;=TIME(22,0,0), D19&lt;=TIME(23,59,59)), TIME(7,0,0), ""))))))))</f>
        <v/>
      </c>
      <c r="F19" s="164" t="n"/>
      <c r="G19" s="163">
        <f>IF(AND(D19&gt;=TIME(6,0,0),D19&lt;=TIME(8,0,0)),E19,"")</f>
        <v/>
      </c>
      <c r="H19" s="36" t="n"/>
      <c r="I19" s="37">
        <f>ROUND(IF(OR(D19="",E19="",E19=0),0,IF(H19="",MOD(E19-D19,1)*24,MOD(H19-D19,1)*24)),2)</f>
        <v/>
      </c>
      <c r="J19" s="162" t="n"/>
      <c r="K19" s="282" t="n"/>
      <c r="L19" s="271" t="n"/>
      <c r="M19" s="283">
        <f>MAX(0,V19-W19)</f>
        <v/>
      </c>
      <c r="N19" s="38">
        <f>(IF(OR($C19="",$D19=""),0,
 IF(OR($A18="Holiday",$A19="Holiday"),
    IF(ISNUMBER(MATCH(TRIM($B19),{"Phagwah","Good Friday","Easter Monday","Labour Day","Christmas","Eid ul Azha","Romans-2","Globe-12","Neptune P1"},0)),0,$I19),
 IF(AND(NOT(OR($A18="Annual Leave",$A19="Annual Leave")),$A19="Off day"),$I19,
  MAX(0,$I19-$V19)
  ))))+W19</f>
        <v/>
      </c>
      <c r="O19" s="38">
        <f>IF(AND(OR($A18="Holiday",$A19="Holiday"),
        ISNUMBER(MATCH(TRIM($B19),{"Phagwah","Good Friday","Easter Monday","Labour Day","Christmas","Eid ul Azha","Romans-2","Globe-12","Neptune P1"},0))),
   $I19,0)</f>
        <v/>
      </c>
      <c r="P19" s="38">
        <f>IF(OR($O$7="Canteen",$O$7="Head Office"),0,IF($I19&lt;=0,0,IF(AND($I18&lt;=0,OR(TRIM($J19)="Hebrews",TRIM($J19)="Romans",TRIM($J19)="Romans-2",TRIM($J19)="Globe",TRIM($J19)="Globe-12",TRIM($J19)="Neptune P1")),1,0)))</f>
        <v/>
      </c>
      <c r="Q19" s="39" t="n"/>
      <c r="R19" s="38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IF(AND($I18=0,$I19&gt;0),1,0),
      0
   ),
0))</f>
        <v/>
      </c>
      <c r="S19" s="38">
        <f>IF(OR($A18="Annual Leave",$A19="Annual Leave"),IF(AND($A18&lt;&gt;"Annual Leave",$A19="Annual Leave"),8,0),0)</f>
        <v/>
      </c>
      <c r="T19" s="40" t="n"/>
      <c r="U19" s="144">
        <f>MAX(0,40-Y19)</f>
        <v/>
      </c>
      <c r="V19" s="351">
        <f>IF(OR($C19="",$D19=""),0,
 IF(OR($A18="Holiday",$A19="Holiday"),0,
 IF(AND(NOT(OR($A18="Annual Leave",$A19="Annual Leave")),$A19="Off day"),0,
  IF($I18+$I19&gt;=8,IF($I18&gt;=8,0,8-$I18),$I19)
  )))</f>
        <v/>
      </c>
      <c r="W19" s="351">
        <f>MAX(0,V19-U19)</f>
        <v/>
      </c>
      <c r="X19" s="351">
        <f>IF(C19="","",C19-WEEKDAY(C19,1)+1)</f>
        <v/>
      </c>
      <c r="Y19" s="351">
        <f>SUMPRODUCT(($X$14:$X18=X19)*(($V$14:$V18)+($O$14:$O18)))+IF(X19=X14,$L$11,0)</f>
        <v/>
      </c>
      <c r="Z19" s="351" t="n"/>
      <c r="AA19" s="351" t="n"/>
      <c r="AB19" s="351" t="n"/>
      <c r="AC19" s="351" t="n"/>
      <c r="AD19" s="351" t="n"/>
      <c r="AE19" s="351" t="n"/>
      <c r="AF19" s="351" t="n"/>
    </row>
    <row r="20" ht="24" customHeight="1" s="348" thickBot="1">
      <c r="A20" s="165" t="inlineStr">
        <is>
          <t>On Day</t>
        </is>
      </c>
      <c r="B20" s="284" t="n"/>
      <c r="C20" s="94">
        <f>C18+1</f>
        <v/>
      </c>
      <c r="D20" s="41" t="n"/>
      <c r="E20" s="166">
        <f>IF(D20="", "",
 IF(D20=TIME(0,0,0), 0,
 IF(AND(D20&gt;=TIME(0,0,1), D20&lt;=TIME(2,0,0)), TIME(7,0,0),
 IF(AND(D20&gt;=TIME(6,0,0), D20&lt;=TIME(8,0,0)), TIME(12,0,0),
 IF(AND(D20&gt;TIME(8,0,0), D20&lt;=TIME(13,59,0)), TIME(15,0,0),
 IF(AND(D20&gt;=TIME(14,0,0), D20&lt;=TIME(17,59,0)), TIME(21,0,0),
 IF(AND(D20&gt;=TIME(18,0,0), D20&lt;=TIME(21,59,0)), TIME(0,0,0),
 IF(AND(D20&gt;=TIME(22,0,0), D20&lt;=TIME(23,59,59)), TIME(7,0,0), ""))))))))</f>
        <v/>
      </c>
      <c r="F20" s="167" t="n"/>
      <c r="G20" s="166">
        <f>IF(AND(D20&gt;=TIME(6,0,0),D20&lt;=TIME(8,0,0)),E20,"")</f>
        <v/>
      </c>
      <c r="H20" s="41" t="n"/>
      <c r="I20" s="95">
        <f>ROUND(IF(OR(D20="",E20="",E20=0),0,IF(H20="",MOD(E20-D20,1)*24,MOD(H20-D20,1)*24)),2)</f>
        <v/>
      </c>
      <c r="J20" s="168" t="n"/>
      <c r="K20" s="285" t="n"/>
      <c r="L20" s="271" t="n"/>
      <c r="M20" s="286">
        <f>MAX(0,V20-W20)</f>
        <v/>
      </c>
      <c r="N20" s="42">
        <f>(IF(OR($C20="",$D20=""),0,
 IF(OR($A20="Holiday",$A21="Holiday"),
    IF(ISNUMBER(MATCH(TRIM($B20),{"Phagwah","Good Friday","Easter Monday","Labour Day","Christmas","Eid ul Azha","Romans-2","Globe-12","Neptune P1"},0)),0,$I20),
 IF(AND(NOT(OR($A20="Annual Leave",$A21="Annual Leave")),$A20="Off day"),$I20,
  MAX(0,$I20-$V20)
  ))))+W20</f>
        <v/>
      </c>
      <c r="O20" s="42">
        <f>IF(AND(OR($A20="Holiday",$A21="Holiday"),
        ISNUMBER(MATCH(TRIM($B20),{"Phagwah","Good Friday","Easter Monday","Labour Day","Christmas","Eid ul Azha","Romans-2","Globe-12","Neptune P1"},0))),
   $I20,0)</f>
        <v/>
      </c>
      <c r="P20" s="42">
        <f>IF(OR($O$7="Canteen",$O$7="Head Office"),0,IF($I20&lt;=0,0,IF(OR(OR(TRIM($J20)="Hebrews",TRIM($J20)="Romans",TRIM($J20)="Romans-2",TRIM($J20)="Globe",TRIM($J20)="Globe-12",TRIM($J20)="Neptune P1"),AND($I21&gt;0,OR(TRIM($J21)="Hebrews",TRIM($J21)="Romans",TRIM($J21)="Romans-2",TRIM($J21)="Globe",TRIM($J21)="Globe-12",TRIM($J21)="Neptune P1"))),1,0)))</f>
        <v/>
      </c>
      <c r="Q20" s="43" t="n"/>
      <c r="R20" s="42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IF($I20&gt;0,1,0),
      0
   ),
0))</f>
        <v/>
      </c>
      <c r="S20" s="42">
        <f>IF(OR($A20="Annual Leave",$A21="Annual Leave"),IF($A20="Annual Leave",8,0),0)</f>
        <v/>
      </c>
      <c r="T20" s="96" t="n"/>
      <c r="U20" s="144">
        <f>MAX(0,40-Y20)</f>
        <v/>
      </c>
      <c r="V20" s="351">
        <f>IF(OR($C20="",$D20=""),0,
 IF(OR($A20="Holiday",$A21="Holiday"),0,
 IF(AND(NOT(OR($A20="Annual Leave",$A21="Annual Leave")),$A20="Off day"),0,
  IF($I20+$I21&gt;=8,IF($I20&gt;=8,8,$I20),$I20)
  )))</f>
        <v/>
      </c>
      <c r="W20" s="351">
        <f>MAX(0,V20-U20)</f>
        <v/>
      </c>
      <c r="X20" s="351">
        <f>IF(C20="","",C20-WEEKDAY(C20,1)+1)</f>
        <v/>
      </c>
      <c r="Y20" s="351">
        <f>SUMPRODUCT(($X$14:$X19=X20)*(($V$14:$V19)+($O$14:$O19)))+IF(X20=X14,$L$11,0)</f>
        <v/>
      </c>
      <c r="Z20" s="351" t="n"/>
      <c r="AA20" s="351" t="n"/>
      <c r="AB20" s="351" t="n"/>
      <c r="AC20" s="351" t="n"/>
      <c r="AD20" s="351" t="n"/>
      <c r="AE20" s="351" t="n"/>
      <c r="AF20" s="351" t="n"/>
    </row>
    <row r="21" ht="24" customHeight="1" s="348" thickBot="1">
      <c r="A21" s="165" t="inlineStr">
        <is>
          <t>On Day</t>
        </is>
      </c>
      <c r="B21" s="284" t="n"/>
      <c r="C21" s="94">
        <f>C20</f>
        <v/>
      </c>
      <c r="D21" s="287" t="n"/>
      <c r="E21" s="288">
        <f>IF(D21="", "",
 IF(D21=TIME(0,0,0), 0,
 IF(AND(D21&gt;=TIME(0,0,1), D21&lt;=TIME(2,0,0)), TIME(7,0,0),
 IF(AND(D21&gt;=TIME(6,0,0), D21&lt;=TIME(8,0,0)), TIME(12,0,0),
 IF(AND(D21&gt;TIME(8,0,0), D21&lt;=TIME(13,59,0)), TIME(15,0,0),
 IF(AND(D21&gt;=TIME(14,0,0), D21&lt;=TIME(17,59,0)), TIME(21,0,0),
 IF(AND(D21&gt;=TIME(18,0,0), D21&lt;=TIME(21,59,0)), TIME(0,0,0),
 IF(AND(D21&gt;=TIME(22,0,0), D21&lt;=TIME(23,59,59)), TIME(7,0,0), ""))))))))</f>
        <v/>
      </c>
      <c r="F21" s="167" t="n"/>
      <c r="G21" s="288">
        <f>IF(AND(D21&gt;=TIME(6,0,0),D21&lt;=TIME(8,0,0)),E21,"")</f>
        <v/>
      </c>
      <c r="H21" s="287" t="n"/>
      <c r="I21" s="95">
        <f>ROUND(IF(OR(D21="",E21="",E21=0),0,IF(H21="",MOD(E21-D21,1)*24,MOD(H21-D21,1)*24)),2)</f>
        <v/>
      </c>
      <c r="J21" s="169" t="n"/>
      <c r="K21" s="285" t="n"/>
      <c r="L21" s="271" t="n"/>
      <c r="M21" s="286">
        <f>MAX(0,V21-W21)</f>
        <v/>
      </c>
      <c r="N21" s="289">
        <f>(IF(OR($C21="",$D21=""),0,
 IF(OR($A20="Holiday",$A21="Holiday"),
    IF(ISNUMBER(MATCH(TRIM($B21),{"Phagwah","Good Friday","Easter Monday","Labour Day","Christmas","Eid ul Azha","Romans-2","Globe-12","Neptune P1"},0)),0,$I21),
 IF(AND(NOT(OR($A20="Annual Leave",$A21="Annual Leave")),$A21="Off day"),$I21,
  MAX(0,$I21-$V21)
  ))))+W21</f>
        <v/>
      </c>
      <c r="O21" s="289">
        <f>IF(AND(OR($A20="Holiday",$A21="Holiday"),
        ISNUMBER(MATCH(TRIM($B21),{"Phagwah","Good Friday","Easter Monday","Labour Day","Christmas","Eid ul Azha","Romans-2","Globe-12","Neptune P1"},0))),
   $I21,0)</f>
        <v/>
      </c>
      <c r="P21" s="289">
        <f>IF(OR($O$7="Canteen",$O$7="Head Office"),0,IF($I21&lt;=0,0,IF(AND($I20&lt;=0,OR(TRIM($J21)="Hebrews",TRIM($J21)="Romans",TRIM($J21)="Romans-2",TRIM($J21)="Globe",TRIM($J21)="Globe-12",TRIM($J21)="Neptune P1")),1,0)))</f>
        <v/>
      </c>
      <c r="Q21" s="290" t="n"/>
      <c r="R21" s="289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IF(AND($I20=0,$I21&gt;0),1,0),
      0
   ),
0))</f>
        <v/>
      </c>
      <c r="S21" s="289">
        <f>IF(OR($A20="Annual Leave",$A21="Annual Leave"),IF(AND($A20&lt;&gt;"Annual Leave",$A21="Annual Leave"),8,0),0)</f>
        <v/>
      </c>
      <c r="T21" s="291" t="n"/>
      <c r="U21" s="144">
        <f>MAX(0,40-Y21)</f>
        <v/>
      </c>
      <c r="V21" s="351">
        <f>IF(OR($C21="",$D21=""),0,
 IF(OR($A20="Holiday",$A21="Holiday"),0,
 IF(AND(NOT(OR($A20="Annual Leave",$A21="Annual Leave")),$A21="Off day"),0,
  IF($I20+$I21&gt;=8,IF($I20&gt;=8,0,8-$I20),$I21)
  )))</f>
        <v/>
      </c>
      <c r="W21" s="351">
        <f>MAX(0,V21-U21)</f>
        <v/>
      </c>
      <c r="X21" s="351">
        <f>IF(C21="","",C21-WEEKDAY(C21,1)+1)</f>
        <v/>
      </c>
      <c r="Y21" s="351">
        <f>SUMPRODUCT(($X$14:$X20=X21)*(($V$14:$V20)+($O$14:$O20)))+IF(X21=X14,$L$11,0)</f>
        <v/>
      </c>
      <c r="Z21" s="351" t="n"/>
      <c r="AA21" s="351" t="n"/>
      <c r="AB21" s="351" t="n"/>
      <c r="AC21" s="351" t="n"/>
      <c r="AD21" s="351" t="n"/>
      <c r="AE21" s="351" t="n"/>
      <c r="AF21" s="351" t="n"/>
    </row>
    <row r="22" ht="24" customHeight="1" s="348" thickBot="1">
      <c r="A22" s="170" t="inlineStr">
        <is>
          <t>On Day</t>
        </is>
      </c>
      <c r="B22" s="292" t="n"/>
      <c r="C22" s="97">
        <f>C20+1</f>
        <v/>
      </c>
      <c r="D22" s="44" t="n"/>
      <c r="E22" s="171">
        <f>IF(D22="", "",
 IF(D22=TIME(0,0,0), 0,
 IF(AND(D22&gt;=TIME(0,0,1), D22&lt;=TIME(2,0,0)), TIME(7,0,0),
 IF(AND(D22&gt;=TIME(6,0,0), D22&lt;=TIME(8,0,0)), TIME(12,0,0),
 IF(AND(D22&gt;TIME(8,0,0), D22&lt;=TIME(13,59,0)), TIME(15,0,0),
 IF(AND(D22&gt;=TIME(14,0,0), D22&lt;=TIME(17,59,0)), TIME(21,0,0),
 IF(AND(D22&gt;=TIME(18,0,0), D22&lt;=TIME(21,59,0)), TIME(0,0,0),
 IF(AND(D22&gt;=TIME(22,0,0), D22&lt;=TIME(23,59,59)), TIME(7,0,0), ""))))))))</f>
        <v/>
      </c>
      <c r="F22" s="172" t="n"/>
      <c r="G22" s="171">
        <f>IF(AND(D22&gt;=TIME(6,0,0),D22&lt;=TIME(8,0,0)),E22,"")</f>
        <v/>
      </c>
      <c r="H22" s="44" t="n"/>
      <c r="I22" s="45">
        <f>ROUND(IF(OR(D22="",E22="",E22=0),0,IF(H22="",MOD(E22-D22,1)*24,MOD(H22-D22,1)*24)),2)</f>
        <v/>
      </c>
      <c r="J22" s="173" t="n"/>
      <c r="K22" s="293" t="n"/>
      <c r="L22" s="271" t="n"/>
      <c r="M22" s="294">
        <f>MAX(0,V22-W22)</f>
        <v/>
      </c>
      <c r="N22" s="46">
        <f>(IF(OR($C22="",$D22=""),0,
 IF(OR($A22="Holiday",$A23="Holiday"),
    IF(ISNUMBER(MATCH(TRIM($B22),{"Phagwah","Good Friday","Easter Monday","Labour Day","Christmas","Eid ul Azha","Romans-2","Globe-12","Neptune P1"},0)),0,$I22),
 IF(AND(NOT(OR($A22="Annual Leave",$A23="Annual Leave")),$A22="Off day"),$I22,
  MAX(0,$I22-$V22)
  ))))+W22</f>
        <v/>
      </c>
      <c r="O22" s="46">
        <f>IF(AND(OR($A22="Holiday",$A23="Holiday"),
        ISNUMBER(MATCH(TRIM($B22),{"Phagwah","Good Friday","Easter Monday","Labour Day","Christmas","Eid ul Azha","Romans-2","Globe-12","Neptune P1"},0))),
   $I22,0)</f>
        <v/>
      </c>
      <c r="P22" s="46">
        <f>IF(OR($O$7="Canteen",$O$7="Head Office"),0,IF($I22&lt;=0,0,IF(OR(OR(TRIM($J22)="Hebrews",TRIM($J22)="Romans",TRIM($J22)="Romans-2",TRIM($J22)="Globe",TRIM($J22)="Globe-12",TRIM($J22)="Neptune P1"),AND($I23&gt;0,OR(TRIM($J23)="Hebrews",TRIM($J23)="Romans",TRIM($J23)="Romans-2",TRIM($J23)="Globe",TRIM($J23)="Globe-12",TRIM($J23)="Neptune P1"))),1,0)))</f>
        <v/>
      </c>
      <c r="Q22" s="47" t="n"/>
      <c r="R22" s="46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IF($I22&gt;0,1,0),
      0
   ),
0))</f>
        <v/>
      </c>
      <c r="S22" s="46">
        <f>IF(OR($A22="Annual Leave",$A23="Annual Leave"),IF($A22="Annual Leave",8,0),0)</f>
        <v/>
      </c>
      <c r="T22" s="48" t="n"/>
      <c r="U22" s="144">
        <f>MAX(0,40-Y22)</f>
        <v/>
      </c>
      <c r="V22" s="351">
        <f>IF(OR($C22="",$D22=""),0,
 IF(OR($A22="Holiday",$A23="Holiday"),0,
 IF(AND(NOT(OR($A22="Annual Leave",$A23="Annual Leave")),$A22="Off day"),0,
  IF($I22+$I23&gt;=8,IF($I22&gt;=8,8,$I22),$I22)
  )))</f>
        <v/>
      </c>
      <c r="W22" s="351">
        <f>MAX(0,V22-U22)</f>
        <v/>
      </c>
      <c r="X22" s="351">
        <f>IF(C22="","",C22-WEEKDAY(C22,1)+1)</f>
        <v/>
      </c>
      <c r="Y22" s="351">
        <f>SUMPRODUCT(($X$14:$X21=X22)*(($V$14:$V21)+($O$14:$O21)))+IF(X22=X14,$L$11,0)</f>
        <v/>
      </c>
      <c r="Z22" s="351" t="n"/>
      <c r="AA22" s="351" t="n"/>
      <c r="AB22" s="351" t="n"/>
      <c r="AC22" s="351" t="n"/>
      <c r="AD22" s="351" t="n"/>
      <c r="AE22" s="351" t="n"/>
      <c r="AF22" s="351" t="n"/>
    </row>
    <row r="23" ht="24" customHeight="1" s="348" thickBot="1">
      <c r="A23" s="170" t="inlineStr">
        <is>
          <t>On Day</t>
        </is>
      </c>
      <c r="B23" s="292" t="n"/>
      <c r="C23" s="98">
        <f>C22</f>
        <v/>
      </c>
      <c r="D23" s="49" t="n"/>
      <c r="E23" s="174">
        <f>IF(D23="", "",
 IF(D23=TIME(0,0,0), 0,
 IF(AND(D23&gt;=TIME(0,0,1), D23&lt;=TIME(2,0,0)), TIME(7,0,0),
 IF(AND(D23&gt;=TIME(6,0,0), D23&lt;=TIME(8,0,0)), TIME(12,0,0),
 IF(AND(D23&gt;TIME(8,0,0), D23&lt;=TIME(13,59,0)), TIME(15,0,0),
 IF(AND(D23&gt;=TIME(14,0,0), D23&lt;=TIME(17,59,0)), TIME(21,0,0),
 IF(AND(D23&gt;=TIME(18,0,0), D23&lt;=TIME(21,59,0)), TIME(0,0,0),
 IF(AND(D23&gt;=TIME(22,0,0), D23&lt;=TIME(23,59,59)), TIME(7,0,0), ""))))))))</f>
        <v/>
      </c>
      <c r="F23" s="175" t="n"/>
      <c r="G23" s="174">
        <f>IF(AND(D23&gt;=TIME(6,0,0),D23&lt;=TIME(8,0,0)),E23,"")</f>
        <v/>
      </c>
      <c r="H23" s="49" t="n"/>
      <c r="I23" s="50">
        <f>ROUND(IF(OR(D23="",E23="",E23=0),0,IF(H23="",MOD(E23-D23,1)*24,MOD(H23-D23,1)*24)),2)</f>
        <v/>
      </c>
      <c r="J23" s="173" t="n"/>
      <c r="K23" s="293" t="n"/>
      <c r="L23" s="271" t="n"/>
      <c r="M23" s="294">
        <f>MAX(0,V23-W23)</f>
        <v/>
      </c>
      <c r="N23" s="51">
        <f>(IF(OR($C23="",$D23=""),0,
 IF(OR($A22="Holiday",$A23="Holiday"),
    IF(ISNUMBER(MATCH(TRIM($B23),{"Phagwah","Good Friday","Easter Monday","Labour Day","Christmas","Eid ul Azha","Romans-2","Globe-12","Neptune P1"},0)),0,$I23),
 IF(AND(NOT(OR($A22="Annual Leave",$A23="Annual Leave")),$A23="Off day"),$I23,
  MAX(0,$I23-$V23)
  ))))+W23</f>
        <v/>
      </c>
      <c r="O23" s="51">
        <f>IF(AND(OR($A22="Holiday",$A23="Holiday"),
        ISNUMBER(MATCH(TRIM($B23),{"Phagwah","Good Friday","Easter Monday","Labour Day","Christmas","Eid ul Azha","Romans-2","Globe-12","Neptune P1"},0))),
   $I23,0)</f>
        <v/>
      </c>
      <c r="P23" s="51">
        <f>IF(OR($O$7="Canteen",$O$7="Head Office"),0,IF($I23&lt;=0,0,IF(AND($I22&lt;=0,OR(TRIM($J23)="Hebrews",TRIM($J23)="Romans",TRIM($J23)="Romans-2",TRIM($J23)="Globe",TRIM($J23)="Globe-12",TRIM($J23)="Neptune P1")),1,0)))</f>
        <v/>
      </c>
      <c r="Q23" s="52" t="n"/>
      <c r="R23" s="51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IF(AND($I22=0,$I23&gt;0),1,0),
      0
   ),
0))</f>
        <v/>
      </c>
      <c r="S23" s="51">
        <f>IF(OR($A22="Annual Leave",$A23="Annual Leave"),IF(AND($A22&lt;&gt;"Annual Leave",$A23="Annual Leave"),8,0),0)</f>
        <v/>
      </c>
      <c r="T23" s="53" t="n"/>
      <c r="U23" s="144">
        <f>MAX(0,40-Y23)</f>
        <v/>
      </c>
      <c r="V23" s="351">
        <f>IF(OR($C23="",$D23=""),0,
 IF(OR($A22="Holiday",$A23="Holiday"),0,
 IF(AND(NOT(OR($A22="Annual Leave",$A23="Annual Leave")),$A23="Off day"),0,
  IF($I22+$I23&gt;=8,IF($I22&gt;=8,0,8-$I22),$I23)
  )))</f>
        <v/>
      </c>
      <c r="W23" s="351">
        <f>MAX(0,V23-U23)</f>
        <v/>
      </c>
      <c r="X23" s="351">
        <f>IF(C23="","",C23-WEEKDAY(C23,1)+1)</f>
        <v/>
      </c>
      <c r="Y23" s="351">
        <f>SUMPRODUCT(($X$14:$X22=X23)*(($V$14:$V22)+($O$14:$O22)))+IF(X23=X14,$L$11,0)</f>
        <v/>
      </c>
      <c r="Z23" s="351" t="n"/>
      <c r="AA23" s="351" t="n"/>
      <c r="AB23" s="351" t="n"/>
      <c r="AC23" s="351" t="n"/>
      <c r="AD23" s="351" t="n"/>
      <c r="AE23" s="351" t="n"/>
      <c r="AF23" s="351" t="n"/>
    </row>
    <row r="24" ht="24" customHeight="1" s="348" thickBot="1">
      <c r="A24" s="154" t="inlineStr">
        <is>
          <t>On Day</t>
        </is>
      </c>
      <c r="B24" s="273" t="n"/>
      <c r="C24" s="90">
        <f>C22+1</f>
        <v/>
      </c>
      <c r="D24" s="8" t="n"/>
      <c r="E24" s="155">
        <f>IF(D24="", "",
 IF(D24=TIME(0,0,0), 0,
 IF(AND(D24&gt;=TIME(0,0,1), D24&lt;=TIME(2,0,0)), TIME(7,0,0),
 IF(AND(D24&gt;=TIME(6,0,0), D24&lt;=TIME(8,0,0)), TIME(12,0,0),
 IF(AND(D24&gt;TIME(8,0,0), D24&lt;=TIME(13,59,0)), TIME(15,0,0),
 IF(AND(D24&gt;=TIME(14,0,0), D24&lt;=TIME(17,59,0)), TIME(21,0,0),
 IF(AND(D24&gt;=TIME(18,0,0), D24&lt;=TIME(21,59,0)), TIME(0,0,0),
 IF(AND(D24&gt;=TIME(22,0,0), D24&lt;=TIME(23,59,59)), TIME(7,0,0), ""))))))))</f>
        <v/>
      </c>
      <c r="F24" s="156" t="n"/>
      <c r="G24" s="155">
        <f>IF(AND(D24&gt;=TIME(6,0,0),D24&lt;=TIME(8,0,0)),E24,"")</f>
        <v/>
      </c>
      <c r="H24" s="8" t="n"/>
      <c r="I24" s="30">
        <f>ROUND(IF(OR(D24="",E24="",E24=0),0,IF(H24="",MOD(E24-D24,1)*24,MOD(H24-D24,1)*24)),2)</f>
        <v/>
      </c>
      <c r="J24" s="157" t="n"/>
      <c r="K24" s="274" t="n"/>
      <c r="L24" s="271" t="n"/>
      <c r="M24" s="275">
        <f>MAX(0,V24-W24)</f>
        <v/>
      </c>
      <c r="N24" s="9">
        <f>(IF(OR($C24="",$D24=""),0,
 IF(OR($A24="Holiday",$A25="Holiday"),
    IF(ISNUMBER(MATCH(TRIM($B24),{"Phagwah","Good Friday","Easter Monday","Labour Day","Christmas","Eid ul Azha","Romans-2","Globe-12","Neptune P1"},0)),0,$I24),
 IF(AND(NOT(OR($A24="Annual Leave",$A25="Annual Leave")),$A24="Off day"),$I24,
  MAX(0,$I24-$V24)
  ))))+W24</f>
        <v/>
      </c>
      <c r="O24" s="9">
        <f>IF(AND(OR($A24="Holiday",$A25="Holiday"),
        ISNUMBER(MATCH(TRIM($B24),{"Phagwah","Good Friday","Easter Monday","Labour Day","Christmas","Eid ul Azha","Romans-2","Globe-12","Neptune P1"},0))),
   $I24,0)</f>
        <v/>
      </c>
      <c r="P24" s="9">
        <f>IF(OR($O$7="Canteen",$O$7="Head Office"),0,IF($I24&lt;=0,0,IF(OR(OR(TRIM($J24)="Hebrews",TRIM($J24)="Romans",TRIM($J24)="Romans-2",TRIM($J24)="Globe",TRIM($J24)="Globe-12",TRIM($J24)="Neptune P1"),AND($I25&gt;0,OR(TRIM($J25)="Hebrews",TRIM($J25)="Romans",TRIM($J25)="Romans-2",TRIM($J25)="Globe",TRIM($J25)="Globe-12",TRIM($J25)="Neptune P1"))),1,0)))</f>
        <v/>
      </c>
      <c r="Q24" s="10" t="n"/>
      <c r="R24" s="9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IF($I24&gt;0,1,0),
      0
   ),
0))</f>
        <v/>
      </c>
      <c r="S24" s="9">
        <f>IF(OR($A24="Annual Leave",$A25="Annual Leave"),IF($A24="Annual Leave",8,0),0)</f>
        <v/>
      </c>
      <c r="T24" s="91" t="n"/>
      <c r="U24" s="144">
        <f>MAX(0,40-Y24)</f>
        <v/>
      </c>
      <c r="V24" s="351">
        <f>IF(OR($C24="",$D24=""),0,
 IF(OR($A24="Holiday",$A25="Holiday"),0,
 IF(AND(NOT(OR($A24="Annual Leave",$A25="Annual Leave")),$A24="Off day"),0,
  IF($I24+$I25&gt;=8,IF($I24&gt;=8,8,$I24),$I24)
  )))</f>
        <v/>
      </c>
      <c r="W24" s="351">
        <f>MAX(0,V24-U24)</f>
        <v/>
      </c>
      <c r="X24" s="351">
        <f>IF(C24="","",C24-WEEKDAY(C24,1)+1)</f>
        <v/>
      </c>
      <c r="Y24" s="351">
        <f>SUMPRODUCT(($X$14:$X23=X24)*(($V$14:$V23)+($O$14:$O23)))+IF(X24=X14,$L$11,0)</f>
        <v/>
      </c>
      <c r="Z24" s="351" t="n"/>
      <c r="AA24" s="351" t="n"/>
      <c r="AB24" s="351" t="n"/>
      <c r="AC24" s="351" t="n"/>
      <c r="AD24" s="351" t="n"/>
      <c r="AE24" s="351" t="n"/>
      <c r="AF24" s="351" t="n"/>
    </row>
    <row r="25" ht="24" customHeight="1" s="348" thickBot="1">
      <c r="A25" s="154" t="inlineStr">
        <is>
          <t>On Day</t>
        </is>
      </c>
      <c r="B25" s="273" t="n"/>
      <c r="C25" s="90">
        <f>C24</f>
        <v/>
      </c>
      <c r="D25" s="276" t="n"/>
      <c r="E25" s="277">
        <f>IF(D25="", "",
 IF(D25=TIME(0,0,0), 0,
 IF(AND(D25&gt;=TIME(0,0,1), D25&lt;=TIME(2,0,0)), TIME(7,0,0),
 IF(AND(D25&gt;=TIME(6,0,0), D25&lt;=TIME(8,0,0)), TIME(12,0,0),
 IF(AND(D25&gt;TIME(8,0,0), D25&lt;=TIME(13,59,0)), TIME(15,0,0),
 IF(AND(D25&gt;=TIME(14,0,0), D25&lt;=TIME(17,59,0)), TIME(21,0,0),
 IF(AND(D25&gt;=TIME(18,0,0), D25&lt;=TIME(21,59,0)), TIME(0,0,0),
 IF(AND(D25&gt;=TIME(22,0,0), D25&lt;=TIME(23,59,59)), TIME(7,0,0), ""))))))))</f>
        <v/>
      </c>
      <c r="F25" s="156" t="n"/>
      <c r="G25" s="277">
        <f>IF(AND(D25&gt;=TIME(6,0,0),D25&lt;=TIME(8,0,0)),E25,"")</f>
        <v/>
      </c>
      <c r="H25" s="276" t="n"/>
      <c r="I25" s="30">
        <f>ROUND(IF(OR(D25="",E25="",E25=0),0,IF(H25="",MOD(E25-D25,1)*24,MOD(H25-D25,1)*24)),2)</f>
        <v/>
      </c>
      <c r="J25" s="158" t="n"/>
      <c r="K25" s="274" t="n"/>
      <c r="L25" s="271" t="n"/>
      <c r="M25" s="275">
        <f>MAX(0,V25-W25)</f>
        <v/>
      </c>
      <c r="N25" s="278">
        <f>(IF(OR($C25="",$D25=""),0,
 IF(OR($A24="Holiday",$A25="Holiday"),
    IF(ISNUMBER(MATCH(TRIM($B25),{"Phagwah","Good Friday","Easter Monday","Labour Day","Christmas","Eid ul Azha","Romans-2","Globe-12","Neptune P1"},0)),0,$I25),
 IF(AND(NOT(OR($A24="Annual Leave",$A25="Annual Leave")),$A25="Off day"),$I25,
  MAX(0,$I25-$V25)
  ))))+W25</f>
        <v/>
      </c>
      <c r="O25" s="278">
        <f>IF(AND(OR($A24="Holiday",$A25="Holiday"),
        ISNUMBER(MATCH(TRIM($B25),{"Phagwah","Good Friday","Easter Monday","Labour Day","Christmas","Eid ul Azha","Romans-2","Globe-12","Neptune P1"},0))),
   $I25,0)</f>
        <v/>
      </c>
      <c r="P25" s="278">
        <f>IF(OR($O$7="Canteen",$O$7="Head Office"),0,IF($I25&lt;=0,0,IF(AND($I24&lt;=0,OR(TRIM($J25)="Hebrews",TRIM($J25)="Romans",TRIM($J25)="Romans-2",TRIM($J25)="Globe",TRIM($J25)="Globe-12",TRIM($J25)="Neptune P1")),1,0)))</f>
        <v/>
      </c>
      <c r="Q25" s="279" t="n"/>
      <c r="R25" s="278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IF(AND($I24=0,$I25&gt;0),1,0),
      0
   ),
0))</f>
        <v/>
      </c>
      <c r="S25" s="278">
        <f>IF(OR($A24="Annual Leave",$A25="Annual Leave"),IF(AND($A24&lt;&gt;"Annual Leave",$A25="Annual Leave"),8,0),0)</f>
        <v/>
      </c>
      <c r="T25" s="280" t="n"/>
      <c r="U25" s="144">
        <f>MAX(0,40-Y25)</f>
        <v/>
      </c>
      <c r="V25" s="351">
        <f>IF(OR($C25="",$D25=""),0,
 IF(OR($A24="Holiday",$A25="Holiday"),0,
 IF(AND(NOT(OR($A24="Annual Leave",$A25="Annual Leave")),$A25="Off day"),0,
  IF($I24+$I25&gt;=8,IF($I24&gt;=8,0,8-$I24),$I25)
  )))</f>
        <v/>
      </c>
      <c r="W25" s="351">
        <f>MAX(0,V25-U25)</f>
        <v/>
      </c>
      <c r="X25" s="351">
        <f>IF(C25="","",C25-WEEKDAY(C25,1)+1)</f>
        <v/>
      </c>
      <c r="Y25" s="351">
        <f>SUMPRODUCT(($X$14:$X24=X25)*(($V$14:$V24)+($O$14:$O24)))+IF(X25=X14,$L$11,0)</f>
        <v/>
      </c>
      <c r="Z25" s="351" t="n"/>
      <c r="AA25" s="351" t="n"/>
      <c r="AB25" s="351" t="n"/>
      <c r="AC25" s="351" t="n"/>
      <c r="AD25" s="351" t="n"/>
      <c r="AE25" s="351" t="n"/>
      <c r="AF25" s="351" t="n"/>
    </row>
    <row r="26" ht="24" customHeight="1" s="348" thickBot="1">
      <c r="A26" s="159" t="inlineStr">
        <is>
          <t>On Day</t>
        </is>
      </c>
      <c r="B26" s="281" t="n"/>
      <c r="C26" s="92">
        <f>C24+1</f>
        <v/>
      </c>
      <c r="D26" s="31" t="n"/>
      <c r="E26" s="160">
        <f>IF(D26="", "",
 IF(D26=TIME(0,0,0), 0,
 IF(AND(D26&gt;=TIME(0,0,1), D26&lt;=TIME(2,0,0)), TIME(7,0,0),
 IF(AND(D26&gt;=TIME(6,0,0), D26&lt;=TIME(8,0,0)), TIME(12,0,0),
 IF(AND(D26&gt;TIME(8,0,0), D26&lt;=TIME(13,59,0)), TIME(15,0,0),
 IF(AND(D26&gt;=TIME(14,0,0), D26&lt;=TIME(17,59,0)), TIME(21,0,0),
 IF(AND(D26&gt;=TIME(18,0,0), D26&lt;=TIME(21,59,0)), TIME(0,0,0),
 IF(AND(D26&gt;=TIME(22,0,0), D26&lt;=TIME(23,59,59)), TIME(7,0,0), ""))))))))</f>
        <v/>
      </c>
      <c r="F26" s="161" t="n"/>
      <c r="G26" s="160">
        <f>IF(AND(D26&gt;=TIME(6,0,0),D26&lt;=TIME(8,0,0)),E26,"")</f>
        <v/>
      </c>
      <c r="H26" s="31" t="n"/>
      <c r="I26" s="32">
        <f>ROUND(IF(OR(D26="",E26="",E26=0),0,IF(H26="",MOD(E26-D26,1)*24,MOD(H26-D26,1)*24)),2)</f>
        <v/>
      </c>
      <c r="J26" s="162" t="n"/>
      <c r="K26" s="282" t="n"/>
      <c r="L26" s="271" t="n"/>
      <c r="M26" s="283">
        <f>MAX(0,V26-W26)</f>
        <v/>
      </c>
      <c r="N26" s="33">
        <f>(IF(OR($C26="",$D26=""),0,
 IF(OR($A26="Holiday",$A27="Holiday"),
    IF(ISNUMBER(MATCH(TRIM($B26),{"Phagwah","Good Friday","Easter Monday","Labour Day","Christmas","Eid ul Azha","Romans-2","Globe-12","Neptune P1"},0)),0,$I26),
 IF(AND(NOT(OR($A26="Annual Leave",$A27="Annual Leave")),$A26="Off day"),$I26,
  MAX(0,$I26-$V26)
  ))))+W26</f>
        <v/>
      </c>
      <c r="O26" s="33">
        <f>IF(AND(OR($A26="Holiday",$A27="Holiday"),
        ISNUMBER(MATCH(TRIM($B26),{"Phagwah","Good Friday","Easter Monday","Labour Day","Christmas","Eid ul Azha","Romans-2","Globe-12","Neptune P1"},0))),
   $I26,0)</f>
        <v/>
      </c>
      <c r="P26" s="33">
        <f>IF(OR($O$7="Canteen",$O$7="Head Office"),0,IF($I26&lt;=0,0,IF(OR(OR(TRIM($J26)="Hebrews",TRIM($J26)="Romans",TRIM($J26)="Romans-2",TRIM($J26)="Globe",TRIM($J26)="Globe-12",TRIM($J26)="Neptune P1"),AND($I27&gt;0,OR(TRIM($J27)="Hebrews",TRIM($J27)="Romans",TRIM($J27)="Romans-2",TRIM($J27)="Globe",TRIM($J27)="Globe-12",TRIM($J27)="Neptune P1"))),1,0)))</f>
        <v/>
      </c>
      <c r="Q26" s="34" t="n"/>
      <c r="R26" s="33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IF($I26&gt;0,1,0),
      0
   ),
0))</f>
        <v/>
      </c>
      <c r="S26" s="33">
        <f>IF(OR($A26="Annual Leave",$A27="Annual Leave"),IF($A26="Annual Leave",8,0),0)</f>
        <v/>
      </c>
      <c r="T26" s="35" t="n"/>
      <c r="U26" s="144">
        <f>MAX(0,40-Y26)</f>
        <v/>
      </c>
      <c r="V26" s="351">
        <f>IF(OR($C26="",$D26=""),0,
 IF(OR($A26="Holiday",$A27="Holiday"),0,
 IF(AND(NOT(OR($A26="Annual Leave",$A27="Annual Leave")),$A26="Off day"),0,
  IF($I26+$I27&gt;=8,IF($I26&gt;=8,8,$I26),$I26)
  )))</f>
        <v/>
      </c>
      <c r="W26" s="351">
        <f>MAX(0,V26-U26)</f>
        <v/>
      </c>
      <c r="X26" s="351">
        <f>IF(C26="","",C26-WEEKDAY(C26,1)+1)</f>
        <v/>
      </c>
      <c r="Y26" s="351">
        <f>SUMPRODUCT(($X$14:$X25=X26)*(($V$14:$V25)+($O$14:$O25)))+IF(X26=X14,$L$11,0)</f>
        <v/>
      </c>
      <c r="Z26" s="351" t="n"/>
      <c r="AA26" s="351" t="n"/>
      <c r="AB26" s="351" t="n"/>
      <c r="AC26" s="351" t="n"/>
      <c r="AD26" s="351" t="n"/>
      <c r="AE26" s="351" t="n"/>
      <c r="AF26" s="351" t="n"/>
    </row>
    <row r="27" ht="24" customHeight="1" s="348" thickBot="1">
      <c r="A27" s="159" t="inlineStr">
        <is>
          <t>On Day</t>
        </is>
      </c>
      <c r="B27" s="281" t="n"/>
      <c r="C27" s="93">
        <f>C26</f>
        <v/>
      </c>
      <c r="D27" s="36" t="n"/>
      <c r="E27" s="163">
        <f>IF(D27="", "",
 IF(D27=TIME(0,0,0), 0,
 IF(AND(D27&gt;=TIME(0,0,1), D27&lt;=TIME(2,0,0)), TIME(7,0,0),
 IF(AND(D27&gt;=TIME(6,0,0), D27&lt;=TIME(8,0,0)), TIME(12,0,0),
 IF(AND(D27&gt;TIME(8,0,0), D27&lt;=TIME(13,59,0)), TIME(15,0,0),
 IF(AND(D27&gt;=TIME(14,0,0), D27&lt;=TIME(17,59,0)), TIME(21,0,0),
 IF(AND(D27&gt;=TIME(18,0,0), D27&lt;=TIME(21,59,0)), TIME(0,0,0),
 IF(AND(D27&gt;=TIME(22,0,0), D27&lt;=TIME(23,59,59)), TIME(7,0,0), ""))))))))</f>
        <v/>
      </c>
      <c r="F27" s="164" t="n"/>
      <c r="G27" s="163">
        <f>IF(AND(D27&gt;=TIME(6,0,0),D27&lt;=TIME(8,0,0)),E27,"")</f>
        <v/>
      </c>
      <c r="H27" s="36" t="n"/>
      <c r="I27" s="37">
        <f>ROUND(IF(OR(D27="",E27="",E27=0),0,IF(H27="",MOD(E27-D27,1)*24,MOD(H27-D27,1)*24)),2)</f>
        <v/>
      </c>
      <c r="J27" s="162" t="n"/>
      <c r="K27" s="282" t="n"/>
      <c r="L27" s="271" t="n"/>
      <c r="M27" s="283">
        <f>MAX(0,V27-W27)</f>
        <v/>
      </c>
      <c r="N27" s="38">
        <f>(IF(OR($C27="",$D27=""),0,
 IF(OR($A26="Holiday",$A27="Holiday"),
    IF(ISNUMBER(MATCH(TRIM($B27),{"Phagwah","Good Friday","Easter Monday","Labour Day","Christmas","Eid ul Azha","Romans-2","Globe-12","Neptune P1"},0)),0,$I27),
 IF(AND(NOT(OR($A26="Annual Leave",$A27="Annual Leave")),$A27="Off day"),$I27,
  MAX(0,$I27-$V27)
  ))))+W27</f>
        <v/>
      </c>
      <c r="O27" s="38">
        <f>IF(AND(OR($A26="Holiday",$A27="Holiday"),
        ISNUMBER(MATCH(TRIM($B27),{"Phagwah","Good Friday","Easter Monday","Labour Day","Christmas","Eid ul Azha","Romans-2","Globe-12","Neptune P1"},0))),
   $I27,0)</f>
        <v/>
      </c>
      <c r="P27" s="38">
        <f>IF(OR($O$7="Canteen",$O$7="Head Office"),0,IF($I27&lt;=0,0,IF(AND($I26&lt;=0,OR(TRIM($J27)="Hebrews",TRIM($J27)="Romans",TRIM($J27)="Romans-2",TRIM($J27)="Globe",TRIM($J27)="Globe-12",TRIM($J27)="Neptune P1")),1,0)))</f>
        <v/>
      </c>
      <c r="Q27" s="39" t="n"/>
      <c r="R27" s="38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IF(AND($I26=0,$I27&gt;0),1,0),
      0
   ),
0))</f>
        <v/>
      </c>
      <c r="S27" s="38">
        <f>IF(OR($A26="Annual Leave",$A27="Annual Leave"),IF(AND($A26&lt;&gt;"Annual Leave",$A27="Annual Leave"),8,0),0)</f>
        <v/>
      </c>
      <c r="T27" s="40" t="n"/>
      <c r="U27" s="144">
        <f>MAX(0,40-Y27)</f>
        <v/>
      </c>
      <c r="V27" s="351">
        <f>IF(OR($C27="",$D27=""),0,
 IF(OR($A26="Holiday",$A27="Holiday"),0,
 IF(AND(NOT(OR($A26="Annual Leave",$A27="Annual Leave")),$A27="Off day"),0,
  IF($I26+$I27&gt;=8,IF($I26&gt;=8,0,8-$I26),$I27)
  )))</f>
        <v/>
      </c>
      <c r="W27" s="351">
        <f>MAX(0,V27-U27)</f>
        <v/>
      </c>
      <c r="X27" s="351">
        <f>IF(C27="","",C27-WEEKDAY(C27,1)+1)</f>
        <v/>
      </c>
      <c r="Y27" s="351">
        <f>SUMPRODUCT(($X$14:$X26=X27)*(($V$14:$V26)+($O$14:$O26)))+IF(X27=X14,$L$11,0)</f>
        <v/>
      </c>
      <c r="Z27" s="351" t="n"/>
      <c r="AA27" s="351" t="n"/>
      <c r="AB27" s="351" t="n"/>
      <c r="AC27" s="351" t="n"/>
      <c r="AD27" s="351" t="n"/>
      <c r="AE27" s="351" t="n"/>
      <c r="AF27" s="351" t="n"/>
    </row>
    <row r="28" ht="24" customHeight="1" s="348" thickBot="1">
      <c r="A28" s="176" t="n"/>
      <c r="B28" s="176" t="n"/>
      <c r="C28" s="145" t="n"/>
      <c r="D28" s="6" t="n"/>
      <c r="E28" s="14" t="n"/>
      <c r="F28" s="6" t="n"/>
      <c r="G28" s="6" t="n"/>
      <c r="H28" s="336" t="n"/>
      <c r="I28" s="351" t="n"/>
      <c r="J28" s="336" t="n"/>
      <c r="K28" s="336" t="n"/>
      <c r="L28" s="336" t="n"/>
      <c r="M28" s="99">
        <f>MAX(0,V28-W28)</f>
        <v/>
      </c>
      <c r="N28" s="99">
        <f>(IF(OR($C28="",$D28=""),0,
 IF(OR($A28="Holiday",$A29="Holiday"),
    IF(ISNUMBER(MATCH(TRIM($B28),{"Phagwah","Good Friday","Easter Monday","Labour Day","Christmas","Eid ul Azha","Romans-2","Globe-12","Neptune P1"},0)),0,$I28),
 IF(AND(NOT(OR($A28="Annual Leave",$A29="Annual Leave")),$A28="Off day"),$I28,
  MAX(0,$I28-$V28)
  ))))+W28</f>
        <v/>
      </c>
      <c r="O28" s="99">
        <f>IF(AND(OR($A28="Holiday",$A29="Holiday"),
        ISNUMBER(MATCH(TRIM($B28),{"Phagwah","Good Friday","Easter Monday","Labour Day","Christmas","Eid ul Azha","Romans-2","Globe-12","Neptune P1"},0))),
   $I28,0)</f>
        <v/>
      </c>
      <c r="P28" s="99">
        <f>IF(OR($O$7="Canteen",$O$7="Head Office"),0,IF($I28&lt;=0,0,IF(OR(OR(TRIM($J28)="Hebrews",TRIM($J28)="Romans",TRIM($J28)="Romans-2",TRIM($J28)="Globe",TRIM($J28)="Globe-12",TRIM($J28)="Neptune P1"),AND($I29&gt;0,OR(TRIM($J29)="Hebrews",TRIM($J29)="Romans",TRIM($J29)="Romans-2",TRIM($J29)="Globe",TRIM($J29)="Globe-12",TRIM($J29)="Neptune P1"))),1,0)))</f>
        <v/>
      </c>
      <c r="Q28" s="178" t="n"/>
      <c r="R28" s="15" t="n"/>
      <c r="S28" s="99">
        <f>IF(OR($A28="Annual Leave",$A29="Annual Leave"),IF($A28="Annual Leave",8,0),0)</f>
        <v/>
      </c>
      <c r="T28" s="100">
        <f>SUM(T14:T27)</f>
        <v/>
      </c>
      <c r="U28" s="144">
        <f>MAX(0,40-Y28)</f>
        <v/>
      </c>
      <c r="V28" s="351">
        <f>IF(OR($C28="",$D28=""),0,
 IF(OR($A28="Holiday",$A29="Holiday"),0,
 IF(AND(NOT(OR($A28="Annual Leave",$A29="Annual Leave")),$A28="Off day"),0,
  IF($I28+$I29&gt;=8,IF($I28&gt;=8,8,$I28),$I28)
  )))</f>
        <v/>
      </c>
      <c r="W28" s="351">
        <f>MAX(0,V28-U28)</f>
        <v/>
      </c>
      <c r="X28" s="351">
        <f>IF(C28="","",C28-WEEKDAY(C28,1)+1)</f>
        <v/>
      </c>
      <c r="Y28" s="351">
        <f>SUMPRODUCT(($X$14:$X27=X28)*(($V$14:$V27)+($O$14:$O27)))+IF(X28=X14,$L$11,0)</f>
        <v/>
      </c>
      <c r="Z28" s="351" t="n"/>
      <c r="AA28" s="351" t="n"/>
      <c r="AB28" s="351" t="n"/>
      <c r="AC28" s="351" t="n"/>
      <c r="AD28" s="351" t="n"/>
      <c r="AE28" s="351" t="n"/>
      <c r="AF28" s="351" t="n"/>
    </row>
    <row r="29" hidden="1" ht="15.75" customHeight="1" s="348" thickBot="1">
      <c r="A29" s="179" t="n"/>
      <c r="B29" s="176" t="n"/>
      <c r="C29" s="145" t="n"/>
      <c r="D29" s="6" t="n"/>
      <c r="E29" s="295">
        <f>IF(D29="", "",
 IF(D29=TIME(0,0,0), 0,
 IF(AND(D29&gt;=TIME(0,0,1), D29&lt;=TIME(2,0,0)), TIME(7,0,0),
 IF(AND(D29&gt;=TIME(6,0,0), D29&lt;=TIME(8,0,0)), TIME(12,0,0),
 IF(AND(D29&gt;TIME(8,0,0), D29&lt;=TIME(13,59,0)), TIME(15,0,0),
 IF(AND(D29&gt;=TIME(14,0,0), D29&lt;=TIME(17,59,0)), TIME(21,0,0),
 IF(AND(D29&gt;=TIME(18,0,0), D29&lt;=TIME(21,59,0)), TIME(0,0,0),
 IF(AND(D29&gt;=TIME(22,0,0), D29&lt;=TIME(23,59,59)), TIME(7,0,0), ""))))))))</f>
        <v/>
      </c>
      <c r="F29" s="6" t="n"/>
      <c r="G29" s="6" t="n"/>
      <c r="H29" s="6" t="n"/>
      <c r="I29" s="6" t="n"/>
      <c r="J29" s="6" t="n"/>
      <c r="K29" s="6" t="n"/>
      <c r="L29" s="6" t="n"/>
      <c r="M29" s="4">
        <f>MAX(0,V29-W29)</f>
        <v/>
      </c>
      <c r="N29" s="4">
        <f>(IF(OR($C29="",$D29=""),0,
 IF(OR($A28="Holiday",$A29="Holiday"),
    IF(ISNUMBER(MATCH(TRIM($B29),{"Phagwah","Good Friday","Easter Monday","Labour Day","Christmas","Eid ul Azha","Romans-2","Globe-12","Neptune P1"},0)),0,$I29),
 IF(AND(NOT(OR($A28="Annual Leave",$A29="Annual Leave")),$A29="Off day"),$I29,
  MAX(0,$I29-$V29)
  ))))+W29</f>
        <v/>
      </c>
      <c r="O29" s="4">
        <f>IF(AND(OR($A28="Holiday",$A29="Holiday"),
        ISNUMBER(MATCH(TRIM($B29),{"Phagwah","Good Friday","Easter Monday","Labour Day","Christmas","Eid ul Azha","Romans-2","Globe-12","Neptune P1"},0))),
   $I29,0)</f>
        <v/>
      </c>
      <c r="P29" s="4">
        <f>IF(OR($O$7="Canteen",$O$7="Head Office"),0,IF($I29&lt;=0,0,IF(AND($I28&lt;=0,OR(TRIM($J29)="Hebrews",TRIM($J29)="Romans",TRIM($J29)="Romans-2",TRIM($J29)="Globe",TRIM($J29)="Globe-12",TRIM($J29)="Neptune P1")),1,0)))</f>
        <v/>
      </c>
      <c r="Q29" s="6" t="n"/>
      <c r="R29" s="296">
        <f>IF(OR($O$7="Canteen",$O$7="Head Office"),0,IF(
  AND(
    SUMIFS(I:I, C:C, C29) &gt;= 8,
    COUNTIFS(C$14:C29, C29)=1,
    OR(
      TEXT(D29,"hh:mm:ss")="07:00:00",
      TEXT(D29,"hh:mm:ss")="15:00:00",
      TEXT(D29,"hh:mm:ss")="23:00:00",
      TEXT(D30,"hh:mm:ss")="07:00:00",
      TEXT(D30,"hh:mm:ss")="15:00:00",
      TEXT(D30,"hh:mm:ss")="23:00:00"
    )
  ),
  1,
  0
))</f>
        <v/>
      </c>
      <c r="S29" s="4">
        <f>IF(OR($A28="Annual Leave",$A29="Annual Leave"),IF(AND($A28&lt;&gt;"Annual Leave",$A29="Annual Leave"),8,0),0)</f>
        <v/>
      </c>
      <c r="T29" s="146" t="n"/>
      <c r="U29" s="351">
        <f>MAX(0,40-Y29)</f>
        <v/>
      </c>
      <c r="V29" s="351">
        <f>IF(OR($C29="",$D29=""),0,
 IF(OR($A28="Holiday",$A29="Holiday"),0,
 IF(AND(NOT(OR($A28="Annual Leave",$A29="Annual Leave")),$A29="Off day"),0,
  IF($I28+$I29&gt;=8,IF($I28&gt;=8,0,8-$I28),$I29)
  )))</f>
        <v/>
      </c>
      <c r="W29" s="351">
        <f>MAX(0,V29-U29)</f>
        <v/>
      </c>
      <c r="X29" s="351">
        <f>IF(C29="","",C29-WEEKDAY(C29,1)+1)</f>
        <v/>
      </c>
      <c r="Y29" s="351">
        <f>SUMPRODUCT(($X$14:$X28=X29)*(($V$14:$V28)+($O$14:$O28)))+IF(X29=X14,$L$11,0)</f>
        <v/>
      </c>
      <c r="Z29" s="351" t="n"/>
      <c r="AA29" s="351" t="n"/>
      <c r="AB29" s="351" t="n"/>
      <c r="AC29" s="351" t="n"/>
      <c r="AD29" s="351" t="n"/>
      <c r="AE29" s="351" t="n"/>
      <c r="AF29" s="351" t="n"/>
    </row>
    <row r="30" ht="24" customHeight="1" s="348" thickBot="1">
      <c r="A30" s="147" t="inlineStr">
        <is>
          <t>On Day</t>
        </is>
      </c>
      <c r="B30" s="180" t="n"/>
      <c r="C30" s="88">
        <f>C27+1</f>
        <v/>
      </c>
      <c r="D30" s="54" t="n"/>
      <c r="E30" s="148">
        <f>IF(D30="", "",
 IF(D30=TIME(0,0,0), 0,
 IF(AND(D30&gt;=TIME(0,0,1), D30&lt;=TIME(2,0,0)), TIME(7,0,0),
 IF(AND(D30&gt;=TIME(6,0,0), D30&lt;=TIME(8,0,0)), TIME(12,0,0),
 IF(AND(D30&gt;TIME(8,0,0), D30&lt;=TIME(13,59,0)), TIME(15,0,0),
 IF(AND(D30&gt;=TIME(14,0,0), D30&lt;=TIME(17,59,0)), TIME(21,0,0),
 IF(AND(D30&gt;=TIME(18,0,0), D30&lt;=TIME(21,59,0)), TIME(0,0,0),
 IF(AND(D30&gt;=TIME(22,0,0), D30&lt;=TIME(23,59,59)), TIME(7,0,0), ""))))))))</f>
        <v/>
      </c>
      <c r="F30" s="149" t="n"/>
      <c r="G30" s="148">
        <f>IF(AND(D30&gt;=TIME(6,0,0),D30&lt;=TIME(8,0,0)),E30,"")</f>
        <v/>
      </c>
      <c r="H30" s="54" t="n"/>
      <c r="I30" s="55">
        <f>ROUND(IF(OR(D30="",E30="",E30=0),0,IF(H30="",MOD(E30-D30,1)*24,MOD(H30-D30,1)*24)),2)</f>
        <v/>
      </c>
      <c r="J30" s="150" t="n"/>
      <c r="K30" s="270" t="n"/>
      <c r="L30" s="181" t="n"/>
      <c r="M30" s="272">
        <f>MAX(0,V30-W30)</f>
        <v/>
      </c>
      <c r="N30" s="56">
        <f>(IF(OR($C30="",$D30=""),0,
 IF(OR($A30="Holiday",$A31="Holiday"),
    IF(ISNUMBER(MATCH(TRIM($B30),{"Phagwah","Good Friday","Easter Monday","Labour Day","Christmas","Eid ul Azha","Romans-2","Globe-12","Neptune P1"},0)),0,$I30),
 IF(AND(NOT(OR($A30="Annual Leave",$A31="Annual Leave")),$A30="Off day"),$I30,
  MAX(0,$I30-$V30)
  ))))+W30</f>
        <v/>
      </c>
      <c r="O30" s="56">
        <f>IF(AND(OR($A30="Holiday",$A31="Holiday"),
        ISNUMBER(MATCH(TRIM($B30),{"Phagwah","Good Friday","Easter Monday","Labour Day","Christmas","Eid ul Azha","Romans-2","Globe-12","Neptune P1"},0))),
   $I30,0)</f>
        <v/>
      </c>
      <c r="P30" s="56">
        <f>IF(OR($O$7="Canteen",$O$7="Head Office"),0,IF($I30&lt;=0,0,IF(OR(OR(TRIM($J30)="Hebrews",TRIM($J30)="Romans",TRIM($J30)="Romans-2",TRIM($J30)="Globe",TRIM($J30)="Globe-12",TRIM($J30)="Neptune P1"),AND($I31&gt;0,OR(TRIM($J31)="Hebrews",TRIM($J31)="Romans",TRIM($J31)="Romans-2",TRIM($J31)="Globe",TRIM($J31)="Globe-12",TRIM($J31)="Neptune P1"))),1,0)))</f>
        <v/>
      </c>
      <c r="Q30" s="57" t="n"/>
      <c r="R30" s="56">
        <f>IF(OR($O$7="Canteen",$O$7="Head Office"),0,IF(
  AND(
    SUMIFS(I:I, C:C, C30) &gt;= 8,
    COUNTIFS(C$14:C30, C30)=1,
    OR(
      TEXT(D30,"hh:mm:ss")="07:00:00",
      TEXT(D30,"hh:mm:ss")="15:00:00",
      TEXT(D30,"hh:mm:ss")="23:00:00",
      TEXT(D31,"hh:mm:ss")="07:00:00",
      TEXT(D31,"hh:mm:ss")="15:00:00",
      TEXT(D31,"hh:mm:ss")="23:00:00"
    )
  ),
  1,
  0
))</f>
        <v/>
      </c>
      <c r="S30" s="56">
        <f>IF(OR($A30="Annual Leave",$A31="Annual Leave"),IF($A30="Annual Leave",8,0),0)</f>
        <v/>
      </c>
      <c r="T30" s="58" t="n"/>
      <c r="U30" s="144">
        <f>MAX(0,40-Y30)</f>
        <v/>
      </c>
      <c r="V30" s="151">
        <f>IF(OR($C30="",$D30=""),0,
 IF(OR($A30="Holiday",$A31="Holiday"),0,
 IF(AND(NOT(OR($A30="Annual Leave",$A31="Annual Leave")),$A30="Off day"),0,
  IF($I30+$I31&gt;=8,IF($I30&gt;=8,8,$I30),$I30)
  )))</f>
        <v/>
      </c>
      <c r="W30" s="151">
        <f>MAX(0,V30-U30)</f>
        <v/>
      </c>
      <c r="X30" s="151">
        <f>IF(C30="","",C30-WEEKDAY(C30,1)+1)</f>
        <v/>
      </c>
      <c r="Y30" s="151">
        <f>SUMPRODUCT(($X$14:$X29=X30)*(($V$14:$V29)+($O$14:$O29)))+IF(X30=X14,$L$11,0)</f>
        <v/>
      </c>
      <c r="Z30" s="151" t="n"/>
      <c r="AA30" s="151" t="n"/>
      <c r="AB30" s="151" t="n"/>
      <c r="AC30" s="351" t="n"/>
      <c r="AD30" s="351" t="n"/>
      <c r="AE30" s="351" t="n"/>
      <c r="AF30" s="351" t="n"/>
    </row>
    <row r="31" ht="24" customHeight="1" s="348" thickBot="1">
      <c r="A31" s="147" t="inlineStr">
        <is>
          <t>On Day</t>
        </is>
      </c>
      <c r="B31" s="182" t="n"/>
      <c r="C31" s="89">
        <f>C30</f>
        <v/>
      </c>
      <c r="D31" s="59" t="n"/>
      <c r="E31" s="152">
        <f>IF(D31="", "",
 IF(D31=TIME(0,0,0), 0,
 IF(AND(D31&gt;=TIME(0,0,1), D31&lt;=TIME(2,0,0)), TIME(7,0,0),
 IF(AND(D31&gt;=TIME(6,0,0), D31&lt;=TIME(8,0,0)), TIME(12,0,0),
 IF(AND(D31&gt;TIME(8,0,0), D31&lt;=TIME(13,59,0)), TIME(15,0,0),
 IF(AND(D31&gt;=TIME(14,0,0), D31&lt;=TIME(17,59,0)), TIME(21,0,0),
 IF(AND(D31&gt;=TIME(18,0,0), D31&lt;=TIME(21,59,0)), TIME(0,0,0),
 IF(AND(D31&gt;=TIME(22,0,0), D31&lt;=TIME(23,59,59)), TIME(7,0,0), ""))))))))</f>
        <v/>
      </c>
      <c r="F31" s="153" t="n"/>
      <c r="G31" s="152">
        <f>IF(AND(D31&gt;=TIME(6,0,0),D31&lt;=TIME(8,0,0)),E31,"")</f>
        <v/>
      </c>
      <c r="H31" s="59" t="n"/>
      <c r="I31" s="60">
        <f>ROUND(IF(OR(D31="",E31="",E31=0),0,IF(H31="",MOD(E31-D31,1)*24,MOD(H31-D31,1)*24)),2)</f>
        <v/>
      </c>
      <c r="J31" s="150" t="n"/>
      <c r="K31" s="270" t="n"/>
      <c r="L31" s="183" t="n"/>
      <c r="M31" s="272">
        <f>MAX(0,V31-W31)</f>
        <v/>
      </c>
      <c r="N31" s="61">
        <f>(IF(OR($C31="",$D31=""),0,
 IF(OR($A30="Holiday",$A31="Holiday"),
    IF(ISNUMBER(MATCH(TRIM($B31),{"Phagwah","Good Friday","Easter Monday","Labour Day","Christmas","Eid ul Azha","Romans-2","Globe-12","Neptune P1"},0)),0,$I31),
 IF(AND(NOT(OR($A30="Annual Leave",$A31="Annual Leave")),$A31="Off day"),$I31,
  MAX(0,$I31-$V31)
  ))))+W31</f>
        <v/>
      </c>
      <c r="O31" s="61">
        <f>IF(AND(OR($A30="Holiday",$A31="Holiday"),
        ISNUMBER(MATCH(TRIM($B31),{"Phagwah","Good Friday","Easter Monday","Labour Day","Christmas","Eid ul Azha","Romans-2","Globe-12","Neptune P1"},0))),
   $I31,0)</f>
        <v/>
      </c>
      <c r="P31" s="61">
        <f>IF(OR($O$7="Canteen",$O$7="Head Office"),0,IF($I31&lt;=0,0,IF(AND($I30&lt;=0,OR(TRIM($J31)="Hebrews",TRIM($J31)="Romans",TRIM($J31)="Romans-2",TRIM($J31)="Globe",TRIM($J31)="Globe-12",TRIM($J31)="Neptune P1")),1,0)))</f>
        <v/>
      </c>
      <c r="Q31" s="62" t="n"/>
      <c r="R31" s="61">
        <f>IF(OR($O$7="Canteen",$O$7="Head Office"),0,IF(
  AND(
    SUMIFS(I:I, C:C, C31) &gt;= 8,
    COUNTIFS(C$14:C31, C31)=1,
    OR(
      TEXT(D31,"hh:mm:ss")="07:00:00",
      TEXT(D31,"hh:mm:ss")="15:00:00",
      TEXT(D31,"hh:mm:ss")="23:00:00",
      TEXT(D32,"hh:mm:ss")="07:00:00",
      TEXT(D32,"hh:mm:ss")="15:00:00",
      TEXT(D32,"hh:mm:ss")="23:00:00"
    )
  ),
  1,
  0
))</f>
        <v/>
      </c>
      <c r="S31" s="61">
        <f>IF(OR($A30="Annual Leave",$A31="Annual Leave"),IF(AND($A30&lt;&gt;"Annual Leave",$A31="Annual Leave"),8,0),0)</f>
        <v/>
      </c>
      <c r="T31" s="63" t="n"/>
      <c r="U31" s="144">
        <f>MAX(0,40-Y31)</f>
        <v/>
      </c>
      <c r="V31" s="151">
        <f>IF(OR($C31="",$D31=""),0,
 IF(OR($A30="Holiday",$A31="Holiday"),0,
 IF(AND(NOT(OR($A30="Annual Leave",$A31="Annual Leave")),$A31="Off day"),0,
  IF($I30+$I31&gt;=8,IF($I30&gt;=8,0,8-$I30),$I31)
  )))</f>
        <v/>
      </c>
      <c r="W31" s="151">
        <f>MAX(0,V31-U31)</f>
        <v/>
      </c>
      <c r="X31" s="151">
        <f>IF(C31="","",C31-WEEKDAY(C31,1)+1)</f>
        <v/>
      </c>
      <c r="Y31" s="151">
        <f>SUMPRODUCT(($X$14:$X30=X31)*(($V$14:$V30)+($O$14:$O30)))+IF(X31=X14,$L$11,0)</f>
        <v/>
      </c>
      <c r="Z31" s="151" t="n"/>
      <c r="AA31" s="151" t="n"/>
      <c r="AB31" s="151" t="n"/>
      <c r="AC31" s="351" t="n"/>
      <c r="AD31" s="351" t="n"/>
      <c r="AE31" s="351" t="n"/>
      <c r="AF31" s="351" t="n"/>
    </row>
    <row r="32" ht="24" customHeight="1" s="348" thickBot="1">
      <c r="A32" s="184" t="inlineStr">
        <is>
          <t>On Day</t>
        </is>
      </c>
      <c r="B32" s="185" t="n"/>
      <c r="C32" s="101">
        <f>C30+1</f>
        <v/>
      </c>
      <c r="D32" s="11" t="n"/>
      <c r="E32" s="186">
        <f>IF(D32="", "",
 IF(D32=TIME(0,0,0), 0,
 IF(AND(D32&gt;=TIME(0,0,1), D32&lt;=TIME(2,0,0)), TIME(7,0,0),
 IF(AND(D32&gt;=TIME(6,0,0), D32&lt;=TIME(8,0,0)), TIME(12,0,0),
 IF(AND(D32&gt;TIME(8,0,0), D32&lt;=TIME(13,59,0)), TIME(15,0,0),
 IF(AND(D32&gt;=TIME(14,0,0), D32&lt;=TIME(17,59,0)), TIME(21,0,0),
 IF(AND(D32&gt;=TIME(18,0,0), D32&lt;=TIME(21,59,0)), TIME(0,0,0),
 IF(AND(D32&gt;=TIME(22,0,0), D32&lt;=TIME(23,59,59)), TIME(7,0,0), ""))))))))</f>
        <v/>
      </c>
      <c r="F32" s="187" t="n"/>
      <c r="G32" s="186">
        <f>IF(AND(D32&gt;=TIME(6,0,0),D32&lt;=TIME(8,0,0)),E32,"")</f>
        <v/>
      </c>
      <c r="H32" s="11" t="n"/>
      <c r="I32" s="87">
        <f>ROUND(IF(OR(D32="",E32="",E32=0),0,IF(H32="",MOD(E32-D32,1)*24,MOD(H32-D32,1)*24)),2)</f>
        <v/>
      </c>
      <c r="J32" s="188" t="n"/>
      <c r="K32" s="297" t="n"/>
      <c r="L32" s="189" t="n"/>
      <c r="M32" s="298">
        <f>MAX(0,V32-W32)</f>
        <v/>
      </c>
      <c r="N32" s="12">
        <f>(IF(OR($C32="",$D32=""),0,
 IF(OR($A32="Holiday",$A33="Holiday"),
    IF(ISNUMBER(MATCH(TRIM($B32),{"Phagwah","Good Friday","Easter Monday","Labour Day","Christmas","Eid ul Azha","Romans-2","Globe-12","Neptune P1"},0)),0,$I32),
 IF(AND(NOT(OR($A32="Annual Leave",$A33="Annual Leave")),$A32="Off day"),$I32,
  MAX(0,$I32-$V32)
  ))))+W32</f>
        <v/>
      </c>
      <c r="O32" s="12">
        <f>IF(AND(OR($A32="Holiday",$A33="Holiday"),
        ISNUMBER(MATCH(TRIM($B32),{"Phagwah","Good Friday","Easter Monday","Labour Day","Christmas","Eid ul Azha","Romans-2","Globe-12","Neptune P1"},0))),
   $I32,0)</f>
        <v/>
      </c>
      <c r="P32" s="12">
        <f>IF(OR($O$7="Canteen",$O$7="Head Office"),0,IF($I32&lt;=0,0,IF(OR(OR(TRIM($J32)="Hebrews",TRIM($J32)="Romans",TRIM($J32)="Romans-2",TRIM($J32)="Globe",TRIM($J32)="Globe-12",TRIM($J32)="Neptune P1"),AND($I33&gt;0,OR(TRIM($J33)="Hebrews",TRIM($J33)="Romans",TRIM($J33)="Romans-2",TRIM($J33)="Globe",TRIM($J33)="Globe-12",TRIM($J33)="Neptune P1"))),1,0)))</f>
        <v/>
      </c>
      <c r="Q32" s="13" t="n"/>
      <c r="R32" s="12">
        <f>IF(OR($O$7="Canteen",$O$7="Head Office"),0,IF(
  AND(
    SUMIFS(I:I, C:C, C32) &gt;= 8,
    COUNTIFS(C$14:C32, C32)=1,
    OR(
      TEXT(D32,"hh:mm:ss")="07:00:00",
      TEXT(D32,"hh:mm:ss")="15:00:00",
      TEXT(D32,"hh:mm:ss")="23:00:00",
      TEXT(D33,"hh:mm:ss")="07:00:00",
      TEXT(D33,"hh:mm:ss")="15:00:00",
      TEXT(D33,"hh:mm:ss")="23:00:00"
    )
  ),
  1,
  0
))</f>
        <v/>
      </c>
      <c r="S32" s="12">
        <f>IF(OR($A32="Annual Leave",$A33="Annual Leave"),IF($A32="Annual Leave",8,0),0)</f>
        <v/>
      </c>
      <c r="T32" s="102" t="n"/>
      <c r="U32" s="144">
        <f>MAX(0,40-Y32)</f>
        <v/>
      </c>
      <c r="V32" s="351">
        <f>IF(OR($C32="",$D32=""),0,
 IF(OR($A32="Holiday",$A33="Holiday"),0,
 IF(AND(NOT(OR($A32="Annual Leave",$A33="Annual Leave")),$A32="Off day"),0,
  IF($I32+$I33&gt;=8,IF($I32&gt;=8,8,$I32),$I32)
  )))</f>
        <v/>
      </c>
      <c r="W32" s="351">
        <f>MAX(0,V32-U32)</f>
        <v/>
      </c>
      <c r="X32" s="351">
        <f>IF(C32="","",C32-WEEKDAY(C32,1)+1)</f>
        <v/>
      </c>
      <c r="Y32" s="351">
        <f>SUMPRODUCT(($X$14:$X31=X32)*(($V$14:$V31)+($O$14:$O31)))+IF(X32=X14,$L$11,0)</f>
        <v/>
      </c>
      <c r="Z32" s="351" t="n"/>
      <c r="AA32" s="351" t="n"/>
      <c r="AB32" s="351" t="n"/>
      <c r="AC32" s="351" t="n"/>
      <c r="AD32" s="351" t="n"/>
      <c r="AE32" s="351" t="n"/>
      <c r="AF32" s="351" t="n"/>
    </row>
    <row r="33" ht="24" customHeight="1" s="348" thickBot="1">
      <c r="A33" s="184" t="inlineStr">
        <is>
          <t>On Day</t>
        </is>
      </c>
      <c r="B33" s="299" t="n"/>
      <c r="C33" s="101">
        <f>C32</f>
        <v/>
      </c>
      <c r="D33" s="300" t="n"/>
      <c r="E33" s="301">
        <f>IF(D33="", "",
 IF(D33=TIME(0,0,0), 0,
 IF(AND(D33&gt;=TIME(0,0,1), D33&lt;=TIME(2,0,0)), TIME(7,0,0),
 IF(AND(D33&gt;=TIME(6,0,0), D33&lt;=TIME(8,0,0)), TIME(12,0,0),
 IF(AND(D33&gt;TIME(8,0,0), D33&lt;=TIME(13,59,0)), TIME(15,0,0),
 IF(AND(D33&gt;=TIME(14,0,0), D33&lt;=TIME(17,59,0)), TIME(21,0,0),
 IF(AND(D33&gt;=TIME(18,0,0), D33&lt;=TIME(21,59,0)), TIME(0,0,0),
 IF(AND(D33&gt;=TIME(22,0,0), D33&lt;=TIME(23,59,59)), TIME(7,0,0), ""))))))))</f>
        <v/>
      </c>
      <c r="F33" s="187" t="n"/>
      <c r="G33" s="301">
        <f>IF(AND(D33&gt;=TIME(6,0,0),D33&lt;=TIME(8,0,0)),E33,"")</f>
        <v/>
      </c>
      <c r="H33" s="300" t="n"/>
      <c r="I33" s="87">
        <f>ROUND(IF(OR(D33="",E33="",E33=0),0,IF(H33="",MOD(E33-D33,1)*24,MOD(H33-D33,1)*24)),2)</f>
        <v/>
      </c>
      <c r="J33" s="190" t="n"/>
      <c r="K33" s="297" t="n"/>
      <c r="L33" s="189" t="n"/>
      <c r="M33" s="298">
        <f>MAX(0,V33-W33)</f>
        <v/>
      </c>
      <c r="N33" s="302">
        <f>(IF(OR($C33="",$D33=""),0,
 IF(OR($A32="Holiday",$A33="Holiday"),
    IF(ISNUMBER(MATCH(TRIM($B33),{"Phagwah","Good Friday","Easter Monday","Labour Day","Christmas","Eid ul Azha","Romans-2","Globe-12","Neptune P1"},0)),0,$I33),
 IF(AND(NOT(OR($A32="Annual Leave",$A33="Annual Leave")),$A33="Off day"),$I33,
  MAX(0,$I33-$V33)
  ))))+W33</f>
        <v/>
      </c>
      <c r="O33" s="302">
        <f>IF(AND(OR($A32="Holiday",$A33="Holiday"),
        ISNUMBER(MATCH(TRIM($B33),{"Phagwah","Good Friday","Easter Monday","Labour Day","Christmas","Eid ul Azha","Romans-2","Globe-12","Neptune P1"},0))),
   $I33,0)</f>
        <v/>
      </c>
      <c r="P33" s="302">
        <f>IF(OR($O$7="Canteen",$O$7="Head Office"),0,IF($I33&lt;=0,0,IF(AND($I32&lt;=0,OR(TRIM($J33)="Hebrews",TRIM($J33)="Romans",TRIM($J33)="Romans-2",TRIM($J33)="Globe",TRIM($J33)="Globe-12",TRIM($J33)="Neptune P1")),1,0)))</f>
        <v/>
      </c>
      <c r="Q33" s="303" t="n"/>
      <c r="R33" s="302">
        <f>IF(OR($O$7="Canteen",$O$7="Head Office"),0,IF(
  AND(
    SUMIFS(I:I, C:C, C33) &gt;= 8,
    COUNTIFS(C$14:C33, C33)=1,
    OR(
      TEXT(D33,"hh:mm:ss")="07:00:00",
      TEXT(D33,"hh:mm:ss")="15:00:00",
      TEXT(D33,"hh:mm:ss")="23:00:00",
      TEXT(D34,"hh:mm:ss")="07:00:00",
      TEXT(D34,"hh:mm:ss")="15:00:00",
      TEXT(D34,"hh:mm:ss")="23:00:00"
    )
  ),
  1,
  0
))</f>
        <v/>
      </c>
      <c r="S33" s="302">
        <f>IF(OR($A32="Annual Leave",$A33="Annual Leave"),IF(AND($A32&lt;&gt;"Annual Leave",$A33="Annual Leave"),8,0),0)</f>
        <v/>
      </c>
      <c r="T33" s="304" t="n"/>
      <c r="U33" s="144">
        <f>MAX(0,40-Y33)</f>
        <v/>
      </c>
      <c r="V33" s="351">
        <f>IF(OR($C33="",$D33=""),0,
 IF(OR($A32="Holiday",$A33="Holiday"),0,
 IF(AND(NOT(OR($A32="Annual Leave",$A33="Annual Leave")),$A33="Off day"),0,
  IF($I32+$I33&gt;=8,IF($I32&gt;=8,0,8-$I32),$I33)
  )))</f>
        <v/>
      </c>
      <c r="W33" s="351">
        <f>MAX(0,V33-U33)</f>
        <v/>
      </c>
      <c r="X33" s="351">
        <f>IF(C33="","",C33-WEEKDAY(C33,1)+1)</f>
        <v/>
      </c>
      <c r="Y33" s="351">
        <f>SUMPRODUCT(($X$14:$X32=X33)*(($V$14:$V32)+($O$14:$O32)))+IF(X33=X14,$L$11,0)</f>
        <v/>
      </c>
      <c r="Z33" s="351" t="n"/>
      <c r="AA33" s="351" t="n"/>
      <c r="AB33" s="351" t="n"/>
      <c r="AC33" s="351" t="n"/>
      <c r="AD33" s="351" t="n"/>
      <c r="AE33" s="351" t="n"/>
      <c r="AF33" s="351" t="n"/>
    </row>
    <row r="34" ht="24" customHeight="1" s="348" thickBot="1">
      <c r="A34" s="159" t="inlineStr">
        <is>
          <t>On Day</t>
        </is>
      </c>
      <c r="B34" s="191" t="n"/>
      <c r="C34" s="92">
        <f>C32+1</f>
        <v/>
      </c>
      <c r="D34" s="31" t="n"/>
      <c r="E34" s="160">
        <f>IF(D34="", "",
 IF(D34=TIME(0,0,0), 0,
 IF(AND(D34&gt;=TIME(0,0,1), D34&lt;=TIME(2,0,0)), TIME(7,0,0),
 IF(AND(D34&gt;=TIME(6,0,0), D34&lt;=TIME(8,0,0)), TIME(12,0,0),
 IF(AND(D34&gt;TIME(8,0,0), D34&lt;=TIME(13,59,0)), TIME(15,0,0),
 IF(AND(D34&gt;=TIME(14,0,0), D34&lt;=TIME(17,59,0)), TIME(21,0,0),
 IF(AND(D34&gt;=TIME(18,0,0), D34&lt;=TIME(21,59,0)), TIME(0,0,0),
 IF(AND(D34&gt;=TIME(22,0,0), D34&lt;=TIME(23,59,59)), TIME(7,0,0), ""))))))))</f>
        <v/>
      </c>
      <c r="F34" s="161" t="n"/>
      <c r="G34" s="160">
        <f>IF(AND(D34&gt;=TIME(6,0,0),D34&lt;=TIME(8,0,0)),E34,"")</f>
        <v/>
      </c>
      <c r="H34" s="31" t="n"/>
      <c r="I34" s="32">
        <f>ROUND(IF(OR(D34="",E34="",E34=0),0,IF(H34="",MOD(E34-D34,1)*24,MOD(H34-D34,1)*24)),2)</f>
        <v/>
      </c>
      <c r="J34" s="162" t="n"/>
      <c r="K34" s="282" t="n"/>
      <c r="L34" s="181" t="n"/>
      <c r="M34" s="283">
        <f>MAX(0,V34-W34)</f>
        <v/>
      </c>
      <c r="N34" s="33">
        <f>(IF(OR($C34="",$D34=""),0,
 IF(OR($A34="Holiday",$A35="Holiday"),
    IF(ISNUMBER(MATCH(TRIM($B34),{"Phagwah","Good Friday","Easter Monday","Labour Day","Christmas","Eid ul Azha","Romans-2","Globe-12","Neptune P1"},0)),0,$I34),
 IF(AND(NOT(OR($A34="Annual Leave",$A35="Annual Leave")),$A34="Off day"),$I34,
  MAX(0,$I34-$V34)
  ))))+W34</f>
        <v/>
      </c>
      <c r="O34" s="33">
        <f>IF(AND(OR($A34="Holiday",$A35="Holiday"),
        ISNUMBER(MATCH(TRIM($B34),{"Phagwah","Good Friday","Easter Monday","Labour Day","Christmas","Eid ul Azha","Romans-2","Globe-12","Neptune P1"},0))),
   $I34,0)</f>
        <v/>
      </c>
      <c r="P34" s="33">
        <f>IF(OR($O$7="Canteen",$O$7="Head Office"),0,IF($I34&lt;=0,0,IF(OR(OR(TRIM($J34)="Hebrews",TRIM($J34)="Romans",TRIM($J34)="Romans-2",TRIM($J34)="Globe",TRIM($J34)="Globe-12",TRIM($J34)="Neptune P1"),AND($I35&gt;0,OR(TRIM($J35)="Hebrews",TRIM($J35)="Romans",TRIM($J35)="Romans-2",TRIM($J35)="Globe",TRIM($J35)="Globe-12",TRIM($J35)="Neptune P1"))),1,0)))</f>
        <v/>
      </c>
      <c r="Q34" s="34" t="n"/>
      <c r="R34" s="33">
        <f>IF(OR($O$7="Canteen",$O$7="Head Office"),0,IF(
  AND(
    SUMIFS(I:I, C:C, C34) &gt;= 8,
    COUNTIFS(C$14:C34, C34)=1,
    OR(
      TEXT(D34,"hh:mm:ss")="07:00:00",
      TEXT(D34,"hh:mm:ss")="15:00:00",
      TEXT(D34,"hh:mm:ss")="23:00:00",
      TEXT(D35,"hh:mm:ss")="07:00:00",
      TEXT(D35,"hh:mm:ss")="15:00:00",
      TEXT(D35,"hh:mm:ss")="23:00:00"
    )
  ),
  1,
  0
))</f>
        <v/>
      </c>
      <c r="S34" s="33">
        <f>IF(OR($A34="Annual Leave",$A35="Annual Leave"),IF($A34="Annual Leave",8,0),0)</f>
        <v/>
      </c>
      <c r="T34" s="35" t="n"/>
      <c r="U34" s="144">
        <f>MAX(0,40-Y34)</f>
        <v/>
      </c>
      <c r="V34" s="351">
        <f>IF(OR($C34="",$D34=""),0,
 IF(OR($A34="Holiday",$A35="Holiday"),0,
 IF(AND(NOT(OR($A34="Annual Leave",$A35="Annual Leave")),$A34="Off day"),0,
  IF($I34+$I35&gt;=8,IF($I34&gt;=8,8,$I34),$I34)
  )))</f>
        <v/>
      </c>
      <c r="W34" s="351">
        <f>MAX(0,V34-U34)</f>
        <v/>
      </c>
      <c r="X34" s="351">
        <f>IF(C34="","",C34-WEEKDAY(C34,1)+1)</f>
        <v/>
      </c>
      <c r="Y34" s="351">
        <f>SUMPRODUCT(($X$14:$X33=X34)*(($V$14:$V33)+($O$14:$O33)))+IF(X34=X14,$L$11,0)</f>
        <v/>
      </c>
      <c r="Z34" s="351" t="n"/>
      <c r="AA34" s="351" t="n"/>
      <c r="AB34" s="351" t="n"/>
      <c r="AC34" s="351" t="n"/>
      <c r="AD34" s="351" t="n"/>
      <c r="AE34" s="351" t="n"/>
      <c r="AF34" s="351" t="n"/>
    </row>
    <row r="35" ht="24" customHeight="1" s="348" thickBot="1">
      <c r="A35" s="159" t="inlineStr">
        <is>
          <t>On Day</t>
        </is>
      </c>
      <c r="B35" s="192" t="n"/>
      <c r="C35" s="93">
        <f>C34</f>
        <v/>
      </c>
      <c r="D35" s="36" t="n"/>
      <c r="E35" s="163">
        <f>IF(D35="", "",
 IF(D35=TIME(0,0,0), 0,
 IF(AND(D35&gt;=TIME(0,0,1), D35&lt;=TIME(2,0,0)), TIME(7,0,0),
 IF(AND(D35&gt;=TIME(6,0,0), D35&lt;=TIME(8,0,0)), TIME(12,0,0),
 IF(AND(D35&gt;TIME(8,0,0), D35&lt;=TIME(13,59,0)), TIME(15,0,0),
 IF(AND(D35&gt;=TIME(14,0,0), D35&lt;=TIME(17,59,0)), TIME(21,0,0),
 IF(AND(D35&gt;=TIME(18,0,0), D35&lt;=TIME(21,59,0)), TIME(0,0,0),
 IF(AND(D35&gt;=TIME(22,0,0), D35&lt;=TIME(23,59,59)), TIME(7,0,0), ""))))))))</f>
        <v/>
      </c>
      <c r="F35" s="164" t="n"/>
      <c r="G35" s="163">
        <f>IF(AND(D35&gt;=TIME(6,0,0),D35&lt;=TIME(8,0,0)),E35,"")</f>
        <v/>
      </c>
      <c r="H35" s="36" t="n"/>
      <c r="I35" s="37">
        <f>ROUND(IF(OR(D35="",E35="",E35=0),0,IF(H35="",MOD(E35-D35,1)*24,MOD(H35-D35,1)*24)),2)</f>
        <v/>
      </c>
      <c r="J35" s="162" t="n"/>
      <c r="K35" s="282" t="n"/>
      <c r="L35" s="183" t="n"/>
      <c r="M35" s="283">
        <f>MAX(0,V35-W35)</f>
        <v/>
      </c>
      <c r="N35" s="38">
        <f>(IF(OR($C35="",$D35=""),0,
 IF(OR($A34="Holiday",$A35="Holiday"),
    IF(ISNUMBER(MATCH(TRIM($B35),{"Phagwah","Good Friday","Easter Monday","Labour Day","Christmas","Eid ul Azha","Romans-2","Globe-12","Neptune P1"},0)),0,$I35),
 IF(AND(NOT(OR($A34="Annual Leave",$A35="Annual Leave")),$A35="Off day"),$I35,
  MAX(0,$I35-$V35)
  ))))+W35</f>
        <v/>
      </c>
      <c r="O35" s="38">
        <f>IF(AND(OR($A34="Holiday",$A35="Holiday"),
        ISNUMBER(MATCH(TRIM($B35),{"Phagwah","Good Friday","Easter Monday","Labour Day","Christmas","Eid ul Azha","Romans-2","Globe-12","Neptune P1"},0))),
   $I35,0)</f>
        <v/>
      </c>
      <c r="P35" s="38">
        <f>IF(OR($O$7="Canteen",$O$7="Head Office"),0,IF($I35&lt;=0,0,IF(AND($I34&lt;=0,OR(TRIM($J35)="Hebrews",TRIM($J35)="Romans",TRIM($J35)="Romans-2",TRIM($J35)="Globe",TRIM($J35)="Globe-12",TRIM($J35)="Neptune P1")),1,0)))</f>
        <v/>
      </c>
      <c r="Q35" s="39" t="n"/>
      <c r="R35" s="38">
        <f>IF(OR($O$7="Canteen",$O$7="Head Office"),0,IF(
  AND(
    SUMIFS(I:I, C:C, C35) &gt;= 8,
    COUNTIFS(C$14:C35, C35)=1,
    OR(
      TEXT(D35,"hh:mm:ss")="07:00:00",
      TEXT(D35,"hh:mm:ss")="15:00:00",
      TEXT(D35,"hh:mm:ss")="23:00:00",
      TEXT(D36,"hh:mm:ss")="07:00:00",
      TEXT(D36,"hh:mm:ss")="15:00:00",
      TEXT(D36,"hh:mm:ss")="23:00:00"
    )
  ),
  1,
  0
))</f>
        <v/>
      </c>
      <c r="S35" s="38">
        <f>IF(OR($A34="Annual Leave",$A35="Annual Leave"),IF(AND($A34&lt;&gt;"Annual Leave",$A35="Annual Leave"),8,0),0)</f>
        <v/>
      </c>
      <c r="T35" s="40" t="n"/>
      <c r="U35" s="144">
        <f>MAX(0,40-Y35)</f>
        <v/>
      </c>
      <c r="V35" s="351">
        <f>IF(OR($C35="",$D35=""),0,
 IF(OR($A34="Holiday",$A35="Holiday"),0,
 IF(AND(NOT(OR($A34="Annual Leave",$A35="Annual Leave")),$A35="Off day"),0,
  IF($I34+$I35&gt;=8,IF($I34&gt;=8,0,8-$I34),$I35)
  )))</f>
        <v/>
      </c>
      <c r="W35" s="351">
        <f>MAX(0,V35-U35)</f>
        <v/>
      </c>
      <c r="X35" s="351">
        <f>IF(C35="","",C35-WEEKDAY(C35,1)+1)</f>
        <v/>
      </c>
      <c r="Y35" s="351">
        <f>SUMPRODUCT(($X$14:$X34=X35)*(($V$14:$V34)+($O$14:$O34)))+IF(X35=X14,$L$11,0)</f>
        <v/>
      </c>
      <c r="Z35" s="351" t="n"/>
      <c r="AA35" s="351" t="n"/>
      <c r="AB35" s="351" t="n"/>
      <c r="AC35" s="351" t="n"/>
      <c r="AD35" s="351" t="n"/>
      <c r="AE35" s="351" t="n"/>
      <c r="AF35" s="351" t="n"/>
    </row>
    <row r="36" ht="24" customHeight="1" s="348" thickBot="1">
      <c r="A36" s="154" t="inlineStr">
        <is>
          <t>On Day</t>
        </is>
      </c>
      <c r="B36" s="193" t="n"/>
      <c r="C36" s="90">
        <f>C34+1</f>
        <v/>
      </c>
      <c r="D36" s="8" t="n"/>
      <c r="E36" s="155">
        <f>IF(D36="", "",
 IF(D36=TIME(0,0,0), 0,
 IF(AND(D36&gt;=TIME(0,0,1), D36&lt;=TIME(2,0,0)), TIME(7,0,0),
 IF(AND(D36&gt;=TIME(6,0,0), D36&lt;=TIME(8,0,0)), TIME(12,0,0),
 IF(AND(D36&gt;TIME(8,0,0), D36&lt;=TIME(13,59,0)), TIME(15,0,0),
 IF(AND(D36&gt;=TIME(14,0,0), D36&lt;=TIME(17,59,0)), TIME(21,0,0),
 IF(AND(D36&gt;=TIME(18,0,0), D36&lt;=TIME(21,59,0)), TIME(0,0,0),
 IF(AND(D36&gt;=TIME(22,0,0), D36&lt;=TIME(23,59,59)), TIME(7,0,0), ""))))))))</f>
        <v/>
      </c>
      <c r="F36" s="156" t="n"/>
      <c r="G36" s="155">
        <f>IF(AND(D36&gt;=TIME(6,0,0),D36&lt;=TIME(8,0,0)),E36,"")</f>
        <v/>
      </c>
      <c r="H36" s="8" t="n"/>
      <c r="I36" s="30">
        <f>ROUND(IF(OR(D36="",E36="",E36=0),0,IF(H36="",MOD(E36-D36,1)*24,MOD(H36-D36,1)*24)),2)</f>
        <v/>
      </c>
      <c r="J36" s="157" t="n"/>
      <c r="K36" s="274" t="n"/>
      <c r="L36" s="189" t="n"/>
      <c r="M36" s="275">
        <f>MAX(0,V36-W36)</f>
        <v/>
      </c>
      <c r="N36" s="9">
        <f>(IF(OR($C36="",$D36=""),0,
 IF(OR($A36="Holiday",$A37="Holiday"),
    IF(ISNUMBER(MATCH(TRIM($B36),{"Phagwah","Good Friday","Easter Monday","Labour Day","Christmas","Eid ul Azha","Romans-2","Globe-12","Neptune P1"},0)),0,$I36),
 IF(AND(NOT(OR($A36="Annual Leave",$A37="Annual Leave")),$A36="Off day"),$I36,
  MAX(0,$I36-$V36)
  ))))+W36</f>
        <v/>
      </c>
      <c r="O36" s="9">
        <f>IF(AND(OR($A36="Holiday",$A37="Holiday"),
        ISNUMBER(MATCH(TRIM($B36),{"Phagwah","Good Friday","Easter Monday","Labour Day","Christmas","Eid ul Azha","Romans-2","Globe-12","Neptune P1"},0))),
   $I36,0)</f>
        <v/>
      </c>
      <c r="P36" s="9">
        <f>IF(OR($O$7="Canteen",$O$7="Head Office"),0,IF($I36&lt;=0,0,IF(OR(OR(TRIM($J36)="Hebrews",TRIM($J36)="Romans",TRIM($J36)="Romans-2",TRIM($J36)="Globe",TRIM($J36)="Globe-12",TRIM($J36)="Neptune P1"),AND($I37&gt;0,OR(TRIM($J37)="Hebrews",TRIM($J37)="Romans",TRIM($J37)="Romans-2",TRIM($J37)="Globe",TRIM($J37)="Globe-12",TRIM($J37)="Neptune P1"))),1,0)))</f>
        <v/>
      </c>
      <c r="Q36" s="10" t="n"/>
      <c r="R36" s="9">
        <f>IF(OR($O$7="Canteen",$O$7="Head Office"),0,IF(
  AND(
    SUMIFS(I:I, C:C, C36) &gt;= 8,
    COUNTIFS(C$14:C36, C36)=1,
    OR(
      TEXT(D36,"hh:mm:ss")="07:00:00",
      TEXT(D36,"hh:mm:ss")="15:00:00",
      TEXT(D36,"hh:mm:ss")="23:00:00",
      TEXT(D37,"hh:mm:ss")="07:00:00",
      TEXT(D37,"hh:mm:ss")="15:00:00",
      TEXT(D37,"hh:mm:ss")="23:00:00"
    )
  ),
  1,
  0
))</f>
        <v/>
      </c>
      <c r="S36" s="9">
        <f>IF(OR($A36="Annual Leave",$A37="Annual Leave"),IF($A36="Annual Leave",8,0),0)</f>
        <v/>
      </c>
      <c r="T36" s="91" t="n"/>
      <c r="U36" s="144">
        <f>MAX(0,40-Y36)</f>
        <v/>
      </c>
      <c r="V36" s="351">
        <f>IF(OR($C36="",$D36=""),0,
 IF(OR($A36="Holiday",$A37="Holiday"),0,
 IF(AND(NOT(OR($A36="Annual Leave",$A37="Annual Leave")),$A36="Off day"),0,
  IF($I36+$I37&gt;=8,IF($I36&gt;=8,8,$I36),$I36)
  )))</f>
        <v/>
      </c>
      <c r="W36" s="351">
        <f>MAX(0,V36-U36)</f>
        <v/>
      </c>
      <c r="X36" s="351">
        <f>IF(C36="","",C36-WEEKDAY(C36,1)+1)</f>
        <v/>
      </c>
      <c r="Y36" s="351">
        <f>SUMPRODUCT(($X$14:$X35=X36)*(($V$14:$V35)+($O$14:$O35)))+IF(X36=X14,$L$11,0)</f>
        <v/>
      </c>
      <c r="Z36" s="351" t="n"/>
      <c r="AA36" s="351" t="n"/>
      <c r="AB36" s="351" t="n"/>
      <c r="AC36" s="351" t="n"/>
      <c r="AD36" s="351" t="n"/>
      <c r="AE36" s="351" t="n"/>
      <c r="AF36" s="351" t="n"/>
    </row>
    <row r="37" ht="24" customHeight="1" s="348" thickBot="1">
      <c r="A37" s="154" t="inlineStr">
        <is>
          <t>On Day</t>
        </is>
      </c>
      <c r="B37" s="305" t="n"/>
      <c r="C37" s="90">
        <f>C36</f>
        <v/>
      </c>
      <c r="D37" s="276" t="n"/>
      <c r="E37" s="277">
        <f>IF(D37="", "",
 IF(D37=TIME(0,0,0), 0,
 IF(AND(D37&gt;=TIME(0,0,1), D37&lt;=TIME(2,0,0)), TIME(7,0,0),
 IF(AND(D37&gt;=TIME(6,0,0), D37&lt;=TIME(8,0,0)), TIME(12,0,0),
 IF(AND(D37&gt;TIME(8,0,0), D37&lt;=TIME(13,59,0)), TIME(15,0,0),
 IF(AND(D37&gt;=TIME(14,0,0), D37&lt;=TIME(17,59,0)), TIME(21,0,0),
 IF(AND(D37&gt;=TIME(18,0,0), D37&lt;=TIME(21,59,0)), TIME(0,0,0),
 IF(AND(D37&gt;=TIME(22,0,0), D37&lt;=TIME(23,59,59)), TIME(7,0,0), ""))))))))</f>
        <v/>
      </c>
      <c r="F37" s="156" t="n"/>
      <c r="G37" s="277">
        <f>IF(AND(D37&gt;=TIME(6,0,0),D37&lt;=TIME(8,0,0)),E37,"")</f>
        <v/>
      </c>
      <c r="H37" s="276" t="n"/>
      <c r="I37" s="30">
        <f>ROUND(IF(OR(D37="",E37="",E37=0),0,IF(H37="",MOD(E37-D37,1)*24,MOD(H37-D37,1)*24)),2)</f>
        <v/>
      </c>
      <c r="J37" s="158" t="n"/>
      <c r="K37" s="274" t="n"/>
      <c r="L37" s="189" t="n"/>
      <c r="M37" s="275">
        <f>MAX(0,V37-W37)</f>
        <v/>
      </c>
      <c r="N37" s="278">
        <f>(IF(OR($C37="",$D37=""),0,
 IF(OR($A36="Holiday",$A37="Holiday"),
    IF(ISNUMBER(MATCH(TRIM($B37),{"Phagwah","Good Friday","Easter Monday","Labour Day","Christmas","Eid ul Azha","Romans-2","Globe-12","Neptune P1"},0)),0,$I37),
 IF(AND(NOT(OR($A36="Annual Leave",$A37="Annual Leave")),$A37="Off day"),$I37,
  MAX(0,$I37-$V37)
  ))))+W37</f>
        <v/>
      </c>
      <c r="O37" s="278">
        <f>IF(AND(OR($A36="Holiday",$A37="Holiday"),
        ISNUMBER(MATCH(TRIM($B37),{"Phagwah","Good Friday","Easter Monday","Labour Day","Christmas","Eid ul Azha","Romans-2","Globe-12","Neptune P1"},0))),
   $I37,0)</f>
        <v/>
      </c>
      <c r="P37" s="278">
        <f>IF(OR($O$7="Canteen",$O$7="Head Office"),0,IF($I37&lt;=0,0,IF(AND($I36&lt;=0,OR(TRIM($J37)="Hebrews",TRIM($J37)="Romans",TRIM($J37)="Romans-2",TRIM($J37)="Globe",TRIM($J37)="Globe-12",TRIM($J37)="Neptune P1")),1,0)))</f>
        <v/>
      </c>
      <c r="Q37" s="279" t="n"/>
      <c r="R37" s="278">
        <f>IF(OR($O$7="Canteen",$O$7="Head Office"),0,IF(
  AND(
    SUMIFS(I:I, C:C, C37) &gt;= 8,
    COUNTIFS(C$14:C37, C37)=1,
    OR(
      TEXT(D37,"hh:mm:ss")="07:00:00",
      TEXT(D37,"hh:mm:ss")="15:00:00",
      TEXT(D37,"hh:mm:ss")="23:00:00",
      TEXT(D38,"hh:mm:ss")="07:00:00",
      TEXT(D38,"hh:mm:ss")="15:00:00",
      TEXT(D38,"hh:mm:ss")="23:00:00"
    )
  ),
  1,
  0
))</f>
        <v/>
      </c>
      <c r="S37" s="278">
        <f>IF(OR($A36="Annual Leave",$A37="Annual Leave"),IF(AND($A36&lt;&gt;"Annual Leave",$A37="Annual Leave"),8,0),0)</f>
        <v/>
      </c>
      <c r="T37" s="280" t="n"/>
      <c r="U37" s="144">
        <f>MAX(0,40-Y37)</f>
        <v/>
      </c>
      <c r="V37" s="351">
        <f>IF(OR($C37="",$D37=""),0,
 IF(OR($A36="Holiday",$A37="Holiday"),0,
 IF(AND(NOT(OR($A36="Annual Leave",$A37="Annual Leave")),$A37="Off day"),0,
  IF($I36+$I37&gt;=8,IF($I36&gt;=8,0,8-$I36),$I37)
  )))</f>
        <v/>
      </c>
      <c r="W37" s="351">
        <f>MAX(0,V37-U37)</f>
        <v/>
      </c>
      <c r="X37" s="351">
        <f>IF(C37="","",C37-WEEKDAY(C37,1)+1)</f>
        <v/>
      </c>
      <c r="Y37" s="351">
        <f>SUMPRODUCT(($X$14:$X36=X37)*(($V$14:$V36)+($O$14:$O36)))+IF(X37=X14,$L$11,0)</f>
        <v/>
      </c>
      <c r="Z37" s="351" t="n"/>
      <c r="AA37" s="351" t="n"/>
      <c r="AB37" s="351" t="n"/>
      <c r="AC37" s="351" t="n"/>
      <c r="AD37" s="351" t="n"/>
      <c r="AE37" s="351" t="n"/>
      <c r="AF37" s="351" t="n"/>
    </row>
    <row r="38" ht="24" customHeight="1" s="348" thickBot="1">
      <c r="A38" s="194" t="inlineStr">
        <is>
          <t>On Day</t>
        </is>
      </c>
      <c r="B38" s="195" t="n"/>
      <c r="C38" s="103">
        <f>C36+1</f>
        <v/>
      </c>
      <c r="D38" s="64" t="n"/>
      <c r="E38" s="196">
        <f>IF(D38="", "",
 IF(D38=TIME(0,0,0), 0,
 IF(AND(D38&gt;=TIME(0,0,1), D38&lt;=TIME(2,0,0)), TIME(7,0,0),
 IF(AND(D38&gt;=TIME(6,0,0), D38&lt;=TIME(8,0,0)), TIME(12,0,0),
 IF(AND(D38&gt;TIME(8,0,0), D38&lt;=TIME(13,59,0)), TIME(15,0,0),
 IF(AND(D38&gt;=TIME(14,0,0), D38&lt;=TIME(17,59,0)), TIME(21,0,0),
 IF(AND(D38&gt;=TIME(18,0,0), D38&lt;=TIME(21,59,0)), TIME(0,0,0),
 IF(AND(D38&gt;=TIME(22,0,0), D38&lt;=TIME(23,59,59)), TIME(7,0,0), ""))))))))</f>
        <v/>
      </c>
      <c r="F38" s="197" t="n"/>
      <c r="G38" s="196">
        <f>IF(AND(D38&gt;=TIME(6,0,0),D38&lt;=TIME(8,0,0)),E38,"")</f>
        <v/>
      </c>
      <c r="H38" s="64" t="n"/>
      <c r="I38" s="65">
        <f>ROUND(IF(OR(D38="",E38="",E38=0),0,IF(H38="",MOD(E38-D38,1)*24,MOD(H38-D38,1)*24)),2)</f>
        <v/>
      </c>
      <c r="J38" s="198" t="n"/>
      <c r="K38" s="306" t="n"/>
      <c r="L38" s="181" t="n"/>
      <c r="M38" s="307">
        <f>MAX(0,V38-W38)</f>
        <v/>
      </c>
      <c r="N38" s="66">
        <f>(IF(OR($C38="",$D38=""),0,
 IF(OR($A38="Holiday",$A39="Holiday"),
    IF(ISNUMBER(MATCH(TRIM($B38),{"Phagwah","Good Friday","Easter Monday","Labour Day","Christmas","Eid ul Azha","Romans-2","Globe-12","Neptune P1"},0)),0,$I38),
 IF(AND(NOT(OR($A38="Annual Leave",$A39="Annual Leave")),$A38="Off day"),$I38,
  MAX(0,$I38-$V38)
  ))))+W38</f>
        <v/>
      </c>
      <c r="O38" s="66">
        <f>IF(AND(OR($A38="Holiday",$A39="Holiday"),
        ISNUMBER(MATCH(TRIM($B38),{"Phagwah","Good Friday","Easter Monday","Labour Day","Christmas","Eid ul Azha","Romans-2","Globe-12","Neptune P1"},0))),
   $I38,0)</f>
        <v/>
      </c>
      <c r="P38" s="66">
        <f>IF(OR($O$7="Canteen",$O$7="Head Office"),0,IF($I38&lt;=0,0,IF(OR(OR(TRIM($J38)="Hebrews",TRIM($J38)="Romans",TRIM($J38)="Romans-2",TRIM($J38)="Globe",TRIM($J38)="Globe-12",TRIM($J38)="Neptune P1"),AND($I39&gt;0,OR(TRIM($J39)="Hebrews",TRIM($J39)="Romans",TRIM($J39)="Romans-2",TRIM($J39)="Globe",TRIM($J39)="Globe-12",TRIM($J39)="Neptune P1"))),1,0)))</f>
        <v/>
      </c>
      <c r="Q38" s="67" t="n"/>
      <c r="R38" s="66">
        <f>IF(OR($O$7="Canteen",$O$7="Head Office"),0,IF(
  AND(
    SUMIFS(I:I, C:C, C38) &gt;= 8,
    COUNTIFS(C$14:C38, C38)=1,
    OR(
      TEXT(D38,"hh:mm:ss")="07:00:00",
      TEXT(D38,"hh:mm:ss")="15:00:00",
      TEXT(D38,"hh:mm:ss")="23:00:00",
      TEXT(D39,"hh:mm:ss")="07:00:00",
      TEXT(D39,"hh:mm:ss")="15:00:00",
      TEXT(D39,"hh:mm:ss")="23:00:00"
    )
  ),
  1,
  0
))</f>
        <v/>
      </c>
      <c r="S38" s="66">
        <f>IF(OR($A38="Annual Leave",$A39="Annual Leave"),IF($A38="Annual Leave",8,0),0)</f>
        <v/>
      </c>
      <c r="T38" s="68" t="n"/>
      <c r="U38" s="144">
        <f>MAX(0,40-Y38)</f>
        <v/>
      </c>
      <c r="V38" s="351">
        <f>IF(OR($C38="",$D38=""),0,
 IF(OR($A38="Holiday",$A39="Holiday"),0,
 IF(AND(NOT(OR($A38="Annual Leave",$A39="Annual Leave")),$A38="Off day"),0,
  IF($I38+$I39&gt;=8,IF($I38&gt;=8,8,$I38),$I38)
  )))</f>
        <v/>
      </c>
      <c r="W38" s="351">
        <f>MAX(0,V38-U38)</f>
        <v/>
      </c>
      <c r="X38" s="351">
        <f>IF(C38="","",C38-WEEKDAY(C38,1)+1)</f>
        <v/>
      </c>
      <c r="Y38" s="351">
        <f>SUMPRODUCT(($X$14:$X37=X38)*(($V$14:$V37)+($O$14:$O37)))+IF(X38=X14,$L$11,0)</f>
        <v/>
      </c>
      <c r="Z38" s="351" t="n"/>
      <c r="AA38" s="351" t="n"/>
      <c r="AB38" s="351" t="n"/>
      <c r="AC38" s="351" t="n"/>
      <c r="AD38" s="351" t="n"/>
      <c r="AE38" s="351" t="n"/>
      <c r="AF38" s="351" t="n"/>
    </row>
    <row r="39" ht="24" customHeight="1" s="348" thickBot="1">
      <c r="A39" s="194" t="inlineStr">
        <is>
          <t>On Day</t>
        </is>
      </c>
      <c r="B39" s="199" t="n"/>
      <c r="C39" s="104">
        <f>C38</f>
        <v/>
      </c>
      <c r="D39" s="69" t="n"/>
      <c r="E39" s="200">
        <f>IF(D39="", "",
 IF(D39=TIME(0,0,0), 0,
 IF(AND(D39&gt;=TIME(0,0,1), D39&lt;=TIME(2,0,0)), TIME(7,0,0),
 IF(AND(D39&gt;=TIME(6,0,0), D39&lt;=TIME(8,0,0)), TIME(12,0,0),
 IF(AND(D39&gt;TIME(8,0,0), D39&lt;=TIME(13,59,0)), TIME(15,0,0),
 IF(AND(D39&gt;=TIME(14,0,0), D39&lt;=TIME(17,59,0)), TIME(21,0,0),
 IF(AND(D39&gt;=TIME(18,0,0), D39&lt;=TIME(21,59,0)), TIME(0,0,0),
 IF(AND(D39&gt;=TIME(22,0,0), D39&lt;=TIME(23,59,59)), TIME(7,0,0), ""))))))))</f>
        <v/>
      </c>
      <c r="F39" s="201" t="n"/>
      <c r="G39" s="200">
        <f>IF(AND(D39&gt;=TIME(6,0,0),D39&lt;=TIME(8,0,0)),E39,"")</f>
        <v/>
      </c>
      <c r="H39" s="69" t="n"/>
      <c r="I39" s="70">
        <f>ROUND(IF(OR(D39="",E39="",E39=0),0,IF(H39="",MOD(E39-D39,1)*24,MOD(H39-D39,1)*24)),2)</f>
        <v/>
      </c>
      <c r="J39" s="198" t="n"/>
      <c r="K39" s="306" t="n"/>
      <c r="L39" s="183" t="n"/>
      <c r="M39" s="307">
        <f>MAX(0,V39-W39)</f>
        <v/>
      </c>
      <c r="N39" s="71">
        <f>(IF(OR($C39="",$D39=""),0,
 IF(OR($A38="Holiday",$A39="Holiday"),
    IF(ISNUMBER(MATCH(TRIM($B39),{"Phagwah","Good Friday","Easter Monday","Labour Day","Christmas","Eid ul Azha","Romans-2","Globe-12","Neptune P1"},0)),0,$I39),
 IF(AND(NOT(OR($A38="Annual Leave",$A39="Annual Leave")),$A39="Off day"),$I39,
  MAX(0,$I39-$V39)
  ))))+W39</f>
        <v/>
      </c>
      <c r="O39" s="71">
        <f>IF(AND(OR($A38="Holiday",$A39="Holiday"),
        ISNUMBER(MATCH(TRIM($B39),{"Phagwah","Good Friday","Easter Monday","Labour Day","Christmas","Eid ul Azha","Romans-2","Globe-12","Neptune P1"},0))),
   $I39,0)</f>
        <v/>
      </c>
      <c r="P39" s="71">
        <f>IF(OR($O$7="Canteen",$O$7="Head Office"),0,IF($I39&lt;=0,0,IF(AND($I38&lt;=0,OR(TRIM($J39)="Hebrews",TRIM($J39)="Romans",TRIM($J39)="Romans-2",TRIM($J39)="Globe",TRIM($J39)="Globe-12",TRIM($J39)="Neptune P1")),1,0)))</f>
        <v/>
      </c>
      <c r="Q39" s="72" t="n"/>
      <c r="R39" s="71">
        <f>IF(OR($O$7="Canteen",$O$7="Head Office"),0,IF(
  AND(
    SUMIFS(I:I, C:C, C39) &gt;= 8,
    COUNTIFS(C$14:C39, C39)=1,
    OR(
      TEXT(D39,"hh:mm:ss")="07:00:00",
      TEXT(D39,"hh:mm:ss")="15:00:00",
      TEXT(D39,"hh:mm:ss")="23:00:00",
      TEXT(D40,"hh:mm:ss")="07:00:00",
      TEXT(D40,"hh:mm:ss")="15:00:00",
      TEXT(D40,"hh:mm:ss")="23:00:00"
    )
  ),
  1,
  0
))</f>
        <v/>
      </c>
      <c r="S39" s="71">
        <f>IF(OR($A38="Annual Leave",$A39="Annual Leave"),IF(AND($A38&lt;&gt;"Annual Leave",$A39="Annual Leave"),8,0),0)</f>
        <v/>
      </c>
      <c r="T39" s="73" t="n"/>
      <c r="U39" s="144">
        <f>MAX(0,40-Y39)</f>
        <v/>
      </c>
      <c r="V39" s="351">
        <f>IF(OR($C39="",$D39=""),0,
 IF(OR($A38="Holiday",$A39="Holiday"),0,
 IF(AND(NOT(OR($A38="Annual Leave",$A39="Annual Leave")),$A39="Off day"),0,
  IF($I38+$I39&gt;=8,IF($I38&gt;=8,0,8-$I38),$I39)
  )))</f>
        <v/>
      </c>
      <c r="W39" s="351">
        <f>MAX(0,V39-U39)</f>
        <v/>
      </c>
      <c r="X39" s="351">
        <f>IF(C39="","",C39-WEEKDAY(C39,1)+1)</f>
        <v/>
      </c>
      <c r="Y39" s="351">
        <f>SUMPRODUCT(($X$14:$X38=X39)*(($V$14:$V38)+($O$14:$O38)))+IF(X39=X14,$L$11,0)</f>
        <v/>
      </c>
      <c r="Z39" s="351" t="n"/>
      <c r="AA39" s="351" t="n"/>
      <c r="AB39" s="351" t="n"/>
      <c r="AC39" s="351" t="n"/>
      <c r="AD39" s="351" t="n"/>
      <c r="AE39" s="351" t="n"/>
      <c r="AF39" s="351" t="n"/>
    </row>
    <row r="40" ht="24" customHeight="1" s="348" thickBot="1">
      <c r="A40" s="202" t="inlineStr">
        <is>
          <t>On Day</t>
        </is>
      </c>
      <c r="B40" s="203" t="n"/>
      <c r="C40" s="105">
        <f>C38+1</f>
        <v/>
      </c>
      <c r="D40" s="74" t="n"/>
      <c r="E40" s="204">
        <f>IF(D40="", "",
 IF(D40=TIME(0,0,0), 0,
 IF(AND(D40&gt;=TIME(0,0,1), D40&lt;=TIME(2,0,0)), TIME(7,0,0),
 IF(AND(D40&gt;=TIME(6,0,0), D40&lt;=TIME(8,0,0)), TIME(12,0,0),
 IF(AND(D40&gt;TIME(8,0,0), D40&lt;=TIME(13,59,0)), TIME(15,0,0),
 IF(AND(D40&gt;=TIME(14,0,0), D40&lt;=TIME(17,59,0)), TIME(21,0,0),
 IF(AND(D40&gt;=TIME(18,0,0), D40&lt;=TIME(21,59,0)), TIME(0,0,0),
 IF(AND(D40&gt;=TIME(22,0,0), D40&lt;=TIME(23,59,59)), TIME(7,0,0), ""))))))))</f>
        <v/>
      </c>
      <c r="F40" s="205" t="n"/>
      <c r="G40" s="204">
        <f>IF(AND(D40&gt;=TIME(6,0,0),D40&lt;=TIME(8,0,0)),E40,"")</f>
        <v/>
      </c>
      <c r="H40" s="74" t="n"/>
      <c r="I40" s="106">
        <f>ROUND(IF(OR(D40="",E40="",E40=0),0,IF(H40="",MOD(E40-D40,1)*24,MOD(H40-D40,1)*24)),2)</f>
        <v/>
      </c>
      <c r="J40" s="206" t="n"/>
      <c r="K40" s="308" t="n"/>
      <c r="L40" s="189" t="n"/>
      <c r="M40" s="309">
        <f>MAX(0,V40-W40)</f>
        <v/>
      </c>
      <c r="N40" s="75">
        <f>(IF(OR($C40="",$D40=""),0,
 IF(OR($A40="Holiday",$A41="Holiday"),
    IF(ISNUMBER(MATCH(TRIM($B40),{"Phagwah","Good Friday","Easter Monday","Labour Day","Christmas","Eid ul Azha","Romans-2","Globe-12","Neptune P1"},0)),0,$I40),
 IF(AND(NOT(OR($A40="Annual Leave",$A41="Annual Leave")),$A40="Off day"),$I40,
  MAX(0,$I40-$V40)
  ))))+W40</f>
        <v/>
      </c>
      <c r="O40" s="75">
        <f>IF(AND(OR($A40="Holiday",$A41="Holiday"),
        ISNUMBER(MATCH(TRIM($B40),{"Phagwah","Good Friday","Easter Monday","Labour Day","Christmas","Eid ul Azha","Romans-2","Globe-12","Neptune P1"},0))),
   $I40,0)</f>
        <v/>
      </c>
      <c r="P40" s="75">
        <f>IF(OR($O$7="Canteen",$O$7="Head Office"),0,IF($I40&lt;=0,0,IF(OR(OR(TRIM($J40)="Hebrews",TRIM($J40)="Romans",TRIM($J40)="Romans-2",TRIM($J40)="Globe",TRIM($J40)="Globe-12",TRIM($J40)="Neptune P1"),AND($I41&gt;0,OR(TRIM($J41)="Hebrews",TRIM($J41)="Romans",TRIM($J41)="Romans-2",TRIM($J41)="Globe",TRIM($J41)="Globe-12",TRIM($J41)="Neptune P1"))),1,0)))</f>
        <v/>
      </c>
      <c r="Q40" s="76" t="n"/>
      <c r="R40" s="75">
        <f>IF(OR($O$7="Canteen",$O$7="Head Office"),0,IF(
  AND(
    SUMIFS(I:I, C:C, C40) &gt;= 8,
    COUNTIFS(C$14:C40, C40)=1,
    OR(
      TEXT(D40,"hh:mm:ss")="07:00:00",
      TEXT(D40,"hh:mm:ss")="15:00:00",
      TEXT(D40,"hh:mm:ss")="23:00:00",
      TEXT(D41,"hh:mm:ss")="07:00:00",
      TEXT(D41,"hh:mm:ss")="15:00:00",
      TEXT(D41,"hh:mm:ss")="23:00:00"
    )
  ),
  1,
  0
))</f>
        <v/>
      </c>
      <c r="S40" s="75">
        <f>IF(OR($A40="Annual Leave",$A41="Annual Leave"),IF($A40="Annual Leave",8,0),0)</f>
        <v/>
      </c>
      <c r="T40" s="107" t="n"/>
      <c r="U40" s="144">
        <f>MAX(0,40-Y40)</f>
        <v/>
      </c>
      <c r="V40" s="351">
        <f>IF(OR($C40="",$D40=""),0,
 IF(OR($A40="Holiday",$A41="Holiday"),0,
 IF(AND(NOT(OR($A40="Annual Leave",$A41="Annual Leave")),$A40="Off day"),0,
  IF($I40+$I41&gt;=8,IF($I40&gt;=8,8,$I40),$I40)
  )))</f>
        <v/>
      </c>
      <c r="W40" s="351">
        <f>MAX(0,V40-U40)</f>
        <v/>
      </c>
      <c r="X40" s="351">
        <f>IF(C40="","",C40-WEEKDAY(C40,1)+1)</f>
        <v/>
      </c>
      <c r="Y40" s="351">
        <f>SUMPRODUCT(($X$14:$X39=X40)*(($V$14:$V39)+($O$14:$O39)))+IF(X40=X14,$L$11,0)</f>
        <v/>
      </c>
      <c r="Z40" s="351" t="n"/>
      <c r="AA40" s="351" t="n"/>
      <c r="AB40" s="351" t="n"/>
      <c r="AC40" s="351" t="n"/>
      <c r="AD40" s="351" t="n"/>
      <c r="AE40" s="351" t="n"/>
      <c r="AF40" s="351" t="n"/>
    </row>
    <row r="41" ht="24" customHeight="1" s="348" thickBot="1">
      <c r="A41" s="202" t="inlineStr">
        <is>
          <t>On Day</t>
        </is>
      </c>
      <c r="B41" s="310" t="n"/>
      <c r="C41" s="105">
        <f>C40</f>
        <v/>
      </c>
      <c r="D41" s="311" t="n"/>
      <c r="E41" s="312">
        <f>IF(D41="", "",
 IF(D41=TIME(0,0,0), 0,
 IF(AND(D41&gt;=TIME(0,0,1), D41&lt;=TIME(2,0,0)), TIME(7,0,0),
 IF(AND(D41&gt;=TIME(6,0,0), D41&lt;=TIME(8,0,0)), TIME(12,0,0),
 IF(AND(D41&gt;TIME(8,0,0), D41&lt;=TIME(13,59,0)), TIME(15,0,0),
 IF(AND(D41&gt;=TIME(14,0,0), D41&lt;=TIME(17,59,0)), TIME(21,0,0),
 IF(AND(D41&gt;=TIME(18,0,0), D41&lt;=TIME(21,59,0)), TIME(0,0,0),
 IF(AND(D41&gt;=TIME(22,0,0), D41&lt;=TIME(23,59,59)), TIME(7,0,0), ""))))))))</f>
        <v/>
      </c>
      <c r="F41" s="205" t="n"/>
      <c r="G41" s="312">
        <f>IF(AND(D41&gt;=TIME(6,0,0),D41&lt;=TIME(8,0,0)),E41,"")</f>
        <v/>
      </c>
      <c r="H41" s="311" t="n"/>
      <c r="I41" s="106">
        <f>ROUND(IF(OR(D41="",E41="",E41=0),0,IF(H41="",MOD(E41-D41,1)*24,MOD(H41-D41,1)*24)),2)</f>
        <v/>
      </c>
      <c r="J41" s="207" t="n"/>
      <c r="K41" s="308" t="n"/>
      <c r="L41" s="189" t="n"/>
      <c r="M41" s="309">
        <f>MAX(0,V41-W41)</f>
        <v/>
      </c>
      <c r="N41" s="313">
        <f>(IF(OR($C41="",$D41=""),0,
 IF(OR($A40="Holiday",$A41="Holiday"),
    IF(ISNUMBER(MATCH(TRIM($B41),{"Phagwah","Good Friday","Easter Monday","Labour Day","Christmas","Eid ul Azha","Romans-2","Globe-12","Neptune P1"},0)),0,$I41),
 IF(AND(NOT(OR($A40="Annual Leave",$A41="Annual Leave")),$A41="Off day"),$I41,
  MAX(0,$I41-$V41)
  ))))+W41</f>
        <v/>
      </c>
      <c r="O41" s="313">
        <f>IF(AND(OR($A40="Holiday",$A41="Holiday"),
        ISNUMBER(MATCH(TRIM($B41),{"Phagwah","Good Friday","Easter Monday","Labour Day","Christmas","Eid ul Azha","Romans-2","Globe-12","Neptune P1"},0))),
   $I41,0)</f>
        <v/>
      </c>
      <c r="P41" s="313">
        <f>IF(OR($O$7="Canteen",$O$7="Head Office"),0,IF($I41&lt;=0,0,IF(AND($I40&lt;=0,OR(TRIM($J41)="Hebrews",TRIM($J41)="Romans",TRIM($J41)="Romans-2",TRIM($J41)="Globe",TRIM($J41)="Globe-12",TRIM($J41)="Neptune P1")),1,0)))</f>
        <v/>
      </c>
      <c r="Q41" s="314" t="n"/>
      <c r="R41" s="313">
        <f>IF(OR($O$7="Canteen",$O$7="Head Office"),0,IF(
  AND(
    SUMIFS(I:I, C:C, C41) &gt;= 8,
    COUNTIFS(C$14:C41, C41)=1,
    OR(
      TEXT(D41,"hh:mm:ss")="07:00:00",
      TEXT(D41,"hh:mm:ss")="15:00:00",
      TEXT(D41,"hh:mm:ss")="23:00:00",
      TEXT(D42,"hh:mm:ss")="07:00:00",
      TEXT(D42,"hh:mm:ss")="15:00:00",
      TEXT(D42,"hh:mm:ss")="23:00:00"
    )
  ),
  1,
  0
))</f>
        <v/>
      </c>
      <c r="S41" s="313">
        <f>IF(OR($A40="Annual Leave",$A41="Annual Leave"),IF(AND($A40&lt;&gt;"Annual Leave",$A41="Annual Leave"),8,0),0)</f>
        <v/>
      </c>
      <c r="T41" s="315" t="n"/>
      <c r="U41" s="144">
        <f>MAX(0,40-Y41)</f>
        <v/>
      </c>
      <c r="V41" s="351">
        <f>IF(OR($C41="",$D41=""),0,
 IF(OR($A40="Holiday",$A41="Holiday"),0,
 IF(AND(NOT(OR($A40="Annual Leave",$A41="Annual Leave")),$A41="Off day"),0,
  IF($I40+$I41&gt;=8,IF($I40&gt;=8,0,8-$I40),$I41)
  )))</f>
        <v/>
      </c>
      <c r="W41" s="351">
        <f>MAX(0,V41-U41)</f>
        <v/>
      </c>
      <c r="X41" s="351">
        <f>IF(C41="","",C41-WEEKDAY(C41,1)+1)</f>
        <v/>
      </c>
      <c r="Y41" s="351">
        <f>SUMPRODUCT(($X$14:$X40=X41)*(($V$14:$V40)+($O$14:$O40)))+IF(X41=X14,$L$11,0)</f>
        <v/>
      </c>
      <c r="Z41" s="351" t="n"/>
      <c r="AA41" s="351" t="n"/>
      <c r="AB41" s="351" t="n"/>
      <c r="AC41" s="351" t="n"/>
      <c r="AD41" s="351" t="n"/>
      <c r="AE41" s="351" t="n"/>
      <c r="AF41" s="351" t="n"/>
    </row>
    <row r="42" ht="24" customHeight="1" s="348" thickBot="1">
      <c r="A42" s="208" t="inlineStr">
        <is>
          <t>On Day</t>
        </is>
      </c>
      <c r="B42" s="209" t="n"/>
      <c r="C42" s="108">
        <f>C40+1</f>
        <v/>
      </c>
      <c r="D42" s="77" t="n"/>
      <c r="E42" s="210">
        <f>IF(D42="", "",
 IF(D42=TIME(0,0,0), 0,
 IF(AND(D42&gt;=TIME(0,0,1), D42&lt;=TIME(2,0,0)), TIME(7,0,0),
 IF(AND(D42&gt;=TIME(6,0,0), D42&lt;=TIME(8,0,0)), TIME(12,0,0),
 IF(AND(D42&gt;TIME(8,0,0), D42&lt;=TIME(13,59,0)), TIME(15,0,0),
 IF(AND(D42&gt;=TIME(14,0,0), D42&lt;=TIME(17,59,0)), TIME(21,0,0),
 IF(AND(D42&gt;=TIME(18,0,0), D42&lt;=TIME(21,59,0)), TIME(0,0,0),
 IF(AND(D42&gt;=TIME(22,0,0), D42&lt;=TIME(23,59,59)), TIME(7,0,0), ""))))))))</f>
        <v/>
      </c>
      <c r="F42" s="211" t="n"/>
      <c r="G42" s="210">
        <f>IF(AND(D42&gt;=TIME(6,0,0),D42&lt;=TIME(8,0,0)),E42,"")</f>
        <v/>
      </c>
      <c r="H42" s="77" t="n"/>
      <c r="I42" s="16">
        <f>ROUND(IF(OR(D42="",E42="",E42=0),0,IF(H42="",MOD(E42-D42,1)*24,MOD(H42-D42,1)*24)),2)</f>
        <v/>
      </c>
      <c r="J42" s="212" t="n"/>
      <c r="K42" s="316" t="n"/>
      <c r="L42" s="181" t="n"/>
      <c r="M42" s="317">
        <f>MAX(0,V42-W42)</f>
        <v/>
      </c>
      <c r="N42" s="17">
        <f>(IF(OR($C42="",$D42=""),0,
 IF(OR($A42="Holiday",$A43="Holiday"),
    IF(ISNUMBER(MATCH(TRIM($B42),{"Phagwah","Good Friday","Easter Monday","Labour Day","Christmas","Eid ul Azha","Romans-2","Globe-12","Neptune P1"},0)),0,$I42),
 IF(AND(NOT(OR($A42="Annual Leave",$A43="Annual Leave")),$A42="Off day"),$I42,
  MAX(0,$I42-$V42)
  ))))+W42</f>
        <v/>
      </c>
      <c r="O42" s="213">
        <f>IF(AND(OR($A42="Holiday",$A43="Holiday"),
        ISNUMBER(MATCH(TRIM($B42),{"Phagwah","Good Friday","Easter Monday","Labour Day","Christmas","Eid ul Azha","Romans-2","Globe-12","Neptune P1"},0))),
   $I42,0)</f>
        <v/>
      </c>
      <c r="P42" s="17">
        <f>IF(OR($O$7="Canteen",$O$7="Head Office"),0,IF($I42&lt;=0,0,IF(OR(OR(TRIM($J42)="Hebrews",TRIM($J42)="Romans",TRIM($J42)="Romans-2",TRIM($J42)="Globe",TRIM($J42)="Globe-12",TRIM($J42)="Neptune P1"),AND($I43&gt;0,OR(TRIM($J43)="Hebrews",TRIM($J43)="Romans",TRIM($J43)="Romans-2",TRIM($J43)="Globe",TRIM($J43)="Globe-12",TRIM($J43)="Neptune P1"))),1,0)))</f>
        <v/>
      </c>
      <c r="Q42" s="78" t="n"/>
      <c r="R42" s="213">
        <f>IF(OR($O$7="Canteen",$O$7="Head Office"),0,IF(
  AND(
    SUMIFS(I:I, C:C, C42) &gt;= 8,
    COUNTIFS(C$14:C42, C42)=1,
    OR(
      TEXT(D42,"hh:mm:ss")="07:00:00",
      TEXT(D42,"hh:mm:ss")="15:00:00",
      TEXT(D42,"hh:mm:ss")="23:00:00",
      TEXT(D43,"hh:mm:ss")="07:00:00",
      TEXT(D43,"hh:mm:ss")="15:00:00",
      TEXT(D43,"hh:mm:ss")="23:00:00"
    )
  ),
  1,
  0
))</f>
        <v/>
      </c>
      <c r="S42" s="213">
        <f>IF(OR($A42="Annual Leave",$A43="Annual Leave"),IF($A42="Annual Leave",8,0),0)</f>
        <v/>
      </c>
      <c r="T42" s="79" t="n"/>
      <c r="U42" s="144">
        <f>MAX(0,40-Y42)</f>
        <v/>
      </c>
      <c r="V42" s="351">
        <f>IF(OR($C42="",$D42=""),0,
 IF(OR($A42="Holiday",$A43="Holiday"),0,
 IF(AND(NOT(OR($A42="Annual Leave",$A43="Annual Leave")),$A42="Off day"),0,
  IF($I42+$I43&gt;=8,IF($I42&gt;=8,8,$I42),$I42)
  )))</f>
        <v/>
      </c>
      <c r="W42" s="351">
        <f>MAX(0,V42-U42)</f>
        <v/>
      </c>
      <c r="X42" s="351">
        <f>IF(C42="","",C42-WEEKDAY(C42,1)+1)</f>
        <v/>
      </c>
      <c r="Y42" s="351">
        <f>SUMPRODUCT(($X$14:$X41=X42)*(($V$14:$V41)+($O$14:$O41)))+IF(X42=X14,$L$11,0)</f>
        <v/>
      </c>
      <c r="Z42" s="351" t="n"/>
      <c r="AA42" s="351" t="n"/>
      <c r="AB42" s="351" t="n"/>
      <c r="AC42" s="351" t="n"/>
      <c r="AD42" s="351" t="n"/>
      <c r="AE42" s="351" t="n"/>
      <c r="AF42" s="351" t="n"/>
    </row>
    <row r="43" ht="24" customHeight="1" s="348" thickBot="1">
      <c r="A43" s="208" t="inlineStr">
        <is>
          <t>On Day</t>
        </is>
      </c>
      <c r="B43" s="214" t="n"/>
      <c r="C43" s="109">
        <f>C42</f>
        <v/>
      </c>
      <c r="D43" s="18" t="n"/>
      <c r="E43" s="215">
        <f>IF(D43="", "",
 IF(D43=TIME(0,0,0), 0,
 IF(AND(D43&gt;=TIME(0,0,1), D43&lt;=TIME(2,0,0)), TIME(7,0,0),
 IF(AND(D43&gt;=TIME(6,0,0), D43&lt;=TIME(8,0,0)), TIME(12,0,0),
 IF(AND(D43&gt;TIME(8,0,0), D43&lt;=TIME(13,59,0)), TIME(15,0,0),
 IF(AND(D43&gt;=TIME(14,0,0), D43&lt;=TIME(17,59,0)), TIME(21,0,0),
 IF(AND(D43&gt;=TIME(18,0,0), D43&lt;=TIME(21,59,0)), TIME(0,0,0),
 IF(AND(D43&gt;=TIME(22,0,0), D43&lt;=TIME(23,59,59)), TIME(7,0,0), ""))))))))</f>
        <v/>
      </c>
      <c r="F43" s="216" t="n"/>
      <c r="G43" s="215">
        <f>IF(AND(D43&gt;=TIME(6,0,0),D43&lt;=TIME(8,0,0)),E43,"")</f>
        <v/>
      </c>
      <c r="H43" s="18" t="n"/>
      <c r="I43" s="19">
        <f>ROUND(IF(OR(D43="",E43="",E43=0),0,IF(H43="",MOD(E43-D43,1)*24,MOD(H43-D43,1)*24)),2)</f>
        <v/>
      </c>
      <c r="J43" s="212" t="n"/>
      <c r="K43" s="316" t="n"/>
      <c r="L43" s="183" t="n"/>
      <c r="M43" s="317">
        <f>MAX(0,V43-W43)</f>
        <v/>
      </c>
      <c r="N43" s="20">
        <f>(IF(OR($C43="",$D43=""),0,
 IF(OR($A42="Holiday",$A43="Holiday"),
    IF(ISNUMBER(MATCH(TRIM($B43),{"Phagwah","Good Friday","Easter Monday","Labour Day","Christmas","Eid ul Azha","Romans-2","Globe-12","Neptune P1"},0)),0,$I43),
 IF(AND(NOT(OR($A42="Annual Leave",$A43="Annual Leave")),$A43="Off day"),$I43,
  MAX(0,$I43-$V43)
  ))))+W43</f>
        <v/>
      </c>
      <c r="O43" s="20">
        <f>IF(AND(OR($A42="Holiday",$A43="Holiday"),
        ISNUMBER(MATCH(TRIM($B43),{"Phagwah","Good Friday","Easter Monday","Labour Day","Christmas","Eid ul Azha","Romans-2","Globe-12","Neptune P1"},0))),
   $I43,0)</f>
        <v/>
      </c>
      <c r="P43" s="20">
        <f>IF(OR($O$7="Canteen",$O$7="Head Office"),0,IF($I43&lt;=0,0,IF(AND($I42&lt;=0,OR(TRIM($J43)="Hebrews",TRIM($J43)="Romans",TRIM($J43)="Romans-2",TRIM($J43)="Globe",TRIM($J43)="Globe-12",TRIM($J43)="Neptune P1")),1,0)))</f>
        <v/>
      </c>
      <c r="Q43" s="21" t="n"/>
      <c r="R43" s="20">
        <f>IF(OR($O$7="Canteen",$O$7="Head Office"),0,IF(
  AND(
    SUMIFS(I:I, C:C, C43) &gt;= 8,
    COUNTIFS(C$14:C43, C43)=1,
    OR(
      TEXT(D43,"hh:mm:ss")="07:00:00",
      TEXT(D43,"hh:mm:ss")="15:00:00",
      TEXT(D43,"hh:mm:ss")="23:00:00",
      TEXT(D49,"hh:mm:ss")="07:00:00",
      TEXT(D49,"hh:mm:ss")="15:00:00",
      TEXT(D49,"hh:mm:ss")="23:00:00"
    )
  ),
  1,
  0
))</f>
        <v/>
      </c>
      <c r="S43" s="20">
        <f>IF(OR($A42="Annual Leave",$A43="Annual Leave"),IF(AND($A42&lt;&gt;"Annual Leave",$A43="Annual Leave"),8,0),0)</f>
        <v/>
      </c>
      <c r="T43" s="22" t="n"/>
      <c r="U43" s="144">
        <f>MAX(0,40-Y43)</f>
        <v/>
      </c>
      <c r="V43" s="351">
        <f>IF(OR($C43="",$D43=""),0,
 IF(OR($A42="Holiday",$A43="Holiday"),0,
 IF(AND(NOT(OR($A42="Annual Leave",$A43="Annual Leave")),$A43="Off day"),0,
  IF($I42+$I43&gt;=8,IF($I42&gt;=8,0,8-$I42),$I43)
  )))</f>
        <v/>
      </c>
      <c r="W43" s="351">
        <f>MAX(0,V43-U43)</f>
        <v/>
      </c>
      <c r="X43" s="351">
        <f>IF(C43="","",C43-WEEKDAY(C43,1)+1)</f>
        <v/>
      </c>
      <c r="Y43" s="351">
        <f>SUMPRODUCT(($X$14:$X42=X43)*(($V$14:$V42)+($O$14:$O42)))+IF(X43=X14,$L$11,0)</f>
        <v/>
      </c>
      <c r="Z43" s="351" t="n"/>
      <c r="AA43" s="351" t="n"/>
      <c r="AB43" s="351" t="n"/>
      <c r="AC43" s="351" t="n"/>
      <c r="AD43" s="351" t="n"/>
      <c r="AE43" s="351" t="n"/>
      <c r="AF43" s="351" t="n"/>
    </row>
    <row r="44" ht="24" customHeight="1" s="348" thickBot="1">
      <c r="A44" s="176" t="n"/>
      <c r="B44" s="176" t="n"/>
      <c r="C44" s="217" t="n"/>
      <c r="D44" s="110" t="n"/>
      <c r="E44" s="110" t="n"/>
      <c r="F44" s="218" t="n"/>
      <c r="G44" s="110" t="n"/>
      <c r="H44" s="110" t="n"/>
      <c r="I44" s="219" t="n"/>
      <c r="J44" s="219" t="n"/>
      <c r="K44" s="219" t="n"/>
      <c r="L44" s="219" t="n"/>
      <c r="M44" s="111">
        <f>MAX(0,V44-W44)</f>
        <v/>
      </c>
      <c r="N44" s="112">
        <f>(IF(OR($C44="",$D44=""),0,
 IF(OR($A44="Holiday",$A45="Holiday"),
    IF(ISNUMBER(MATCH(TRIM($B44),{"Phagwah","Good Friday","Easter Monday","Labour Day","Christmas","Eid ul Azha","Romans-2","Globe-12","Neptune P1"},0)),0,$I44),
 IF(AND(NOT(OR($A44="Annual Leave",$A45="Annual Leave")),$A44="Off day"),$I44,
  MAX(0,$I44-$V44)
  ))))+W44</f>
        <v/>
      </c>
      <c r="O44" s="112">
        <f>IF(AND(OR($A44="Holiday",$A45="Holiday"),
        ISNUMBER(MATCH(TRIM($B44),{"Phagwah","Good Friday","Easter Monday","Labour Day","Christmas","Eid ul Azha","Romans-2","Globe-12","Neptune P1"},0))),
   $I44,0)</f>
        <v/>
      </c>
      <c r="P44" s="112">
        <f>IF(OR($O$7="Canteen",$O$7="Head Office"),0,IF($I44&lt;=0,0,IF(OR(OR(TRIM($J44)="Hebrews",TRIM($J44)="Romans",TRIM($J44)="Romans-2",TRIM($J44)="Globe",TRIM($J44)="Globe-12",TRIM($J44)="Neptune P1"),AND($I45&gt;0,OR(TRIM($J45)="Hebrews",TRIM($J45)="Romans",TRIM($J45)="Romans-2",TRIM($J45)="Globe",TRIM($J45)="Globe-12",TRIM($J45)="Neptune P1"))),1,0)))</f>
        <v/>
      </c>
      <c r="Q44" s="113" t="n"/>
      <c r="R44" s="113" t="n"/>
      <c r="S44" s="112">
        <f>IF(OR($A44="Annual Leave",$A45="Annual Leave"),IF($A44="Annual Leave",8,0),0)</f>
        <v/>
      </c>
      <c r="T44" s="114" t="n"/>
      <c r="U44" s="144">
        <f>MAX(0,40-Y44)</f>
        <v/>
      </c>
      <c r="V44" s="351">
        <f>IF(OR($C44="",$D44=""),0,
 IF(OR($A44="Holiday",$A45="Holiday"),0,
 IF(AND(NOT(OR($A44="Annual Leave",$A45="Annual Leave")),$A44="Off day"),0,
  IF($I44+$I45&gt;=8,IF($I44&gt;=8,8,$I44),$I44)
  )))</f>
        <v/>
      </c>
      <c r="W44" s="351">
        <f>MAX(0,V44-U44)</f>
        <v/>
      </c>
      <c r="X44" s="351">
        <f>IF(C44="","",C44-WEEKDAY(C44,1)+1)</f>
        <v/>
      </c>
      <c r="Y44" s="351">
        <f>SUMPRODUCT(($X$14:$X43=X44)*(($V$14:$V43)+($O$14:$O43)))+IF(X44=X14,$L$11,0)</f>
        <v/>
      </c>
      <c r="Z44" s="351" t="n"/>
      <c r="AA44" s="351" t="n"/>
      <c r="AB44" s="351" t="n"/>
      <c r="AC44" s="351" t="n"/>
      <c r="AD44" s="351" t="n"/>
      <c r="AE44" s="351" t="n"/>
      <c r="AF44" s="351" t="n"/>
    </row>
    <row r="45" ht="24" customHeight="1" s="348" thickBot="1">
      <c r="A45" s="154" t="inlineStr">
        <is>
          <t>On Day</t>
        </is>
      </c>
      <c r="B45" s="318" t="n"/>
      <c r="C45" s="115">
        <f>C42+1</f>
        <v/>
      </c>
      <c r="D45" s="319" t="n"/>
      <c r="E45" s="320">
        <f>IF(D45="", "",
 IF(D45=TIME(0,0,0), 0,
 IF(AND(D45&gt;=TIME(0,0,1), D45&lt;=TIME(2,0,0)), TIME(7,0,0),
 IF(AND(D45&gt;=TIME(6,0,0), D45&lt;=TIME(8,0,0)), TIME(12,0,0),
 IF(AND(D45&gt;TIME(8,0,0), D45&lt;=TIME(13,59,0)), TIME(15,0,0),
 IF(AND(D45&gt;=TIME(14,0,0), D45&lt;=TIME(17,59,0)), TIME(21,0,0),
 IF(AND(D45&gt;=TIME(18,0,0), D45&lt;=TIME(21,59,0)), TIME(0,0,0),
 IF(AND(D45&gt;=TIME(22,0,0), D45&lt;=TIME(23,59,59)), TIME(7,0,0), ""))))))))</f>
        <v/>
      </c>
      <c r="F45" s="321" t="n"/>
      <c r="G45" s="320">
        <f>IF(AND(D45&gt;=TIME(6,0,0),D45&lt;=TIME(8,0,0)),E45,"")</f>
        <v/>
      </c>
      <c r="H45" s="319" t="n"/>
      <c r="I45" s="30">
        <f>ROUND(IF(OR(D45="",E45="",E45=0),0,IF(H45="",MOD(E45-D45,1)*24,MOD(H45-D45,1)*24)),2)</f>
        <v/>
      </c>
      <c r="J45" s="220" t="n"/>
      <c r="K45" s="274" t="n"/>
      <c r="L45" s="181" t="n"/>
      <c r="M45" s="275">
        <f>MAX(0,V45-W45)</f>
        <v/>
      </c>
      <c r="N45" s="322">
        <f>(IF(OR($C45="",$D45=""),0,
 IF(OR($A44="Holiday",$A45="Holiday"),
    IF(ISNUMBER(MATCH(TRIM($B45),{"Phagwah","Good Friday","Easter Monday","Labour Day","Christmas","Eid ul Azha","Romans-2","Globe-12","Neptune P1"},0)),0,$I45),
 IF(AND(NOT(OR($A44="Annual Leave",$A45="Annual Leave")),$A45="Off day"),$I45,
  MAX(0,$I45-$V45)
  ))))+W45</f>
        <v/>
      </c>
      <c r="O45" s="322">
        <f>IF(AND(OR($A44="Holiday",$A45="Holiday"),
        ISNUMBER(MATCH(TRIM($B45),{"Phagwah","Good Friday","Easter Monday","Labour Day","Christmas","Eid ul Azha","Romans-2","Globe-12","Neptune P1"},0))),
   $I45,0)</f>
        <v/>
      </c>
      <c r="P45" s="322">
        <f>IF(OR($O$7="Canteen",$O$7="Head Office"),0,IF($I45&lt;=0,0,IF(AND($I44&lt;=0,OR(TRIM($J45)="Hebrews",TRIM($J45)="Romans",TRIM($J45)="Romans-2",TRIM($J45)="Globe",TRIM($J45)="Globe-12",TRIM($J45)="Neptune P1")),1,0)))</f>
        <v/>
      </c>
      <c r="Q45" s="323" t="n"/>
      <c r="R45" s="322">
        <f>IF(OR($O$7="Canteen",$O$7="Head Office"),0,IF(
  AND(
    SUMIFS(I:I, C:C, C45) &gt;= 8,
    COUNTIFS(C$14:C45, C45)=1,
    OR(
      TEXT(D45,"hh:mm:ss")="07:00:00",
      TEXT(D45,"hh:mm:ss")="15:00:00",
      TEXT(D45,"hh:mm:ss")="23:00:00",
      TEXT(D46,"hh:mm:ss")="07:00:00",
      TEXT(D46,"hh:mm:ss")="15:00:00",
      TEXT(D46,"hh:mm:ss")="23:00:00"
    )
  ),
  1,
  0
))</f>
        <v/>
      </c>
      <c r="S45" s="322">
        <f>IF(OR($A44="Annual Leave",$A45="Annual Leave"),IF(AND($A44&lt;&gt;"Annual Leave",$A45="Annual Leave"),8,0),0)</f>
        <v/>
      </c>
      <c r="T45" s="116" t="n"/>
      <c r="U45" s="144">
        <f>MAX(0,40-Y45)</f>
        <v/>
      </c>
      <c r="V45" s="351">
        <f>IF(OR($C45="",$D45=""),0,
 IF(OR($A44="Holiday",$A45="Holiday"),0,
 IF(AND(NOT(OR($A44="Annual Leave",$A45="Annual Leave")),$A45="Off day"),0,
  IF($I44+$I45&gt;=8,IF($I44&gt;=8,0,8-$I44),$I45)
  )))</f>
        <v/>
      </c>
      <c r="W45" s="351">
        <f>MAX(0,V45-U45)</f>
        <v/>
      </c>
      <c r="X45" s="351">
        <f>IF(C45="","",C45-WEEKDAY(C45,1)+1)</f>
        <v/>
      </c>
      <c r="Y45" s="351">
        <f>SUMPRODUCT(($X$14:$X44=X45)*(($V$14:$V44)+($O$14:$O44)))+IF(X45=X14,$L$11,0)</f>
        <v/>
      </c>
      <c r="Z45" s="351" t="n"/>
      <c r="AA45" s="351" t="n"/>
      <c r="AB45" s="351" t="n"/>
      <c r="AC45" s="351" t="n"/>
      <c r="AD45" s="351" t="n"/>
      <c r="AE45" s="351" t="n"/>
      <c r="AF45" s="351" t="n"/>
    </row>
    <row r="46" ht="24" customHeight="1" s="348" thickBot="1">
      <c r="A46" s="154" t="inlineStr">
        <is>
          <t>On Day</t>
        </is>
      </c>
      <c r="B46" s="305" t="n"/>
      <c r="C46" s="90">
        <f>C45</f>
        <v/>
      </c>
      <c r="D46" s="80" t="n"/>
      <c r="E46" s="221">
        <f>IF(D46="", "",
 IF(D46=TIME(0,0,0), 0,
 IF(AND(D46&gt;=TIME(0,0,1), D46&lt;=TIME(2,0,0)), TIME(7,0,0),
 IF(AND(D46&gt;=TIME(6,0,0), D46&lt;=TIME(8,0,0)), TIME(12,0,0),
 IF(AND(D46&gt;TIME(8,0,0), D46&lt;=TIME(13,59,0)), TIME(15,0,0),
 IF(AND(D46&gt;=TIME(14,0,0), D46&lt;=TIME(17,59,0)), TIME(21,0,0),
 IF(AND(D46&gt;=TIME(18,0,0), D46&lt;=TIME(21,59,0)), TIME(0,0,0),
 IF(AND(D46&gt;=TIME(22,0,0), D46&lt;=TIME(23,59,59)), TIME(7,0,0), ""))))))))</f>
        <v/>
      </c>
      <c r="F46" s="156" t="n"/>
      <c r="G46" s="221">
        <f>IF(AND(D46&gt;=TIME(6,0,0),D46&lt;=TIME(8,0,0)),E46,"")</f>
        <v/>
      </c>
      <c r="H46" s="80" t="n"/>
      <c r="I46" s="30">
        <f>ROUND(IF(OR(D46="",E46="",E46=0),0,IF(H46="",MOD(E46-D46,1)*24,MOD(H46-D46,1)*24)),2)</f>
        <v/>
      </c>
      <c r="J46" s="158" t="n"/>
      <c r="K46" s="274" t="n"/>
      <c r="L46" s="189" t="n"/>
      <c r="M46" s="275">
        <f>MAX(0,V46-W46)</f>
        <v/>
      </c>
      <c r="N46" s="81">
        <f>(IF(OR($C46="",$D46=""),0,
 IF(OR($A46="Holiday",$A47="Holiday"),
    IF(ISNUMBER(MATCH(TRIM($B46),{"Phagwah","Good Friday","Easter Monday","Labour Day","Christmas","Eid ul Azha","Romans-2","Globe-12","Neptune P1"},0)),0,$I46),
 IF(AND(NOT(OR($A46="Annual Leave",$A47="Annual Leave")),$A46="Off day"),$I46,
  MAX(0,$I46-$V46)
  ))))+W46</f>
        <v/>
      </c>
      <c r="O46" s="81">
        <f>IF(AND(OR($A46="Holiday",$A47="Holiday"),
        ISNUMBER(MATCH(TRIM($B46),{"Phagwah","Good Friday","Easter Monday","Labour Day","Christmas","Eid ul Azha","Romans-2","Globe-12","Neptune P1"},0))),
   $I46,0)</f>
        <v/>
      </c>
      <c r="P46" s="81">
        <f>IF(OR($O$7="Canteen",$O$7="Head Office"),0,IF($I46&lt;=0,0,IF(OR(OR(TRIM($J46)="Hebrews",TRIM($J46)="Romans",TRIM($J46)="Romans-2",TRIM($J46)="Globe",TRIM($J46)="Globe-12",TRIM($J46)="Neptune P1"),AND($I47&gt;0,OR(TRIM($J47)="Hebrews",TRIM($J47)="Romans",TRIM($J47)="Romans-2",TRIM($J47)="Globe",TRIM($J47)="Globe-12",TRIM($J47)="Neptune P1"))),1,0)))</f>
        <v/>
      </c>
      <c r="Q46" s="82" t="n"/>
      <c r="R46" s="81">
        <f>IF(OR($O$7="Canteen",$O$7="Head Office"),0,IF(
  AND(
    SUMIFS(I:I, C:C, C46) &gt;= 8,
    COUNTIFS(C$14:C46, C46)=1,
    OR(
      TEXT(D46,"hh:mm:ss")="07:00:00",
      TEXT(D46,"hh:mm:ss")="15:00:00",
      TEXT(D46,"hh:mm:ss")="23:00:00",
      TEXT(D51,"hh:mm:ss")="07:00:00",
      TEXT(D51,"hh:mm:ss")="15:00:00",
      TEXT(D51,"hh:mm:ss")="23:00:00"
    )
  ),
  1,
  0
))</f>
        <v/>
      </c>
      <c r="S46" s="81">
        <f>IF(OR($A46="Annual Leave",$A47="Annual Leave"),IF($A46="Annual Leave",8,0),0)</f>
        <v/>
      </c>
      <c r="T46" s="117" t="n"/>
      <c r="U46" s="144">
        <f>MAX(0,40-Y46)</f>
        <v/>
      </c>
      <c r="V46" s="351">
        <f>IF(OR($C46="",$D46=""),0,
 IF(OR($A46="Holiday",$A47="Holiday"),0,
 IF(AND(NOT(OR($A46="Annual Leave",$A47="Annual Leave")),$A46="Off day"),0,
  IF($I46+$I47&gt;=8,IF($I46&gt;=8,8,$I46),$I46)
  )))</f>
        <v/>
      </c>
      <c r="W46" s="351">
        <f>MAX(0,V46-U46)</f>
        <v/>
      </c>
      <c r="X46" s="351">
        <f>IF(C46="","",C46-WEEKDAY(C46,1)+1)</f>
        <v/>
      </c>
      <c r="Y46" s="351">
        <f>SUMPRODUCT(($X$14:$X45=X46)*(($V$14:$V45)+($O$14:$O45)))+IF(X46=X14,$L$11,0)</f>
        <v/>
      </c>
      <c r="Z46" s="351" t="n"/>
      <c r="AA46" s="351" t="n"/>
      <c r="AB46" s="351" t="n"/>
      <c r="AC46" s="351" t="n"/>
      <c r="AD46" s="351" t="n"/>
      <c r="AE46" s="351" t="n"/>
      <c r="AF46" s="351" t="n"/>
    </row>
    <row r="47" ht="24" customHeight="1" s="348" thickBot="1">
      <c r="A47" s="184" t="inlineStr">
        <is>
          <t>On Day</t>
        </is>
      </c>
      <c r="B47" s="222" t="n"/>
      <c r="C47" s="118">
        <f>C45+1</f>
        <v/>
      </c>
      <c r="D47" s="83" t="n"/>
      <c r="E47" s="223">
        <f>IF(D47="", "",
 IF(D47=TIME(0,0,0), 0,
 IF(AND(D47&gt;=TIME(0,0,1), D47&lt;=TIME(2,0,0)), TIME(7,0,0),
 IF(AND(D47&gt;=TIME(6,0,0), D47&lt;=TIME(8,0,0)), TIME(12,0,0),
 IF(AND(D47&gt;TIME(8,0,0), D47&lt;=TIME(13,59,0)), TIME(15,0,0),
 IF(AND(D47&gt;=TIME(14,0,0), D47&lt;=TIME(17,59,0)), TIME(21,0,0),
 IF(AND(D47&gt;=TIME(18,0,0), D47&lt;=TIME(21,59,0)), TIME(0,0,0),
 IF(AND(D47&gt;=TIME(22,0,0), D47&lt;=TIME(23,59,59)), TIME(7,0,0), ""))))))))</f>
        <v/>
      </c>
      <c r="F47" s="224" t="n"/>
      <c r="G47" s="223">
        <f>IF(AND(D47&gt;=TIME(6,0,0),D47&lt;=TIME(8,0,0)),E47,"")</f>
        <v/>
      </c>
      <c r="H47" s="83" t="n"/>
      <c r="I47" s="23">
        <f>ROUND(IF(OR(D47="",E47="",E47=0),0,IF(H47="",MOD(E47-D47,1)*24,MOD(H47-D47,1)*24)),2)</f>
        <v/>
      </c>
      <c r="J47" s="225" t="n"/>
      <c r="K47" s="297" t="n"/>
      <c r="L47" s="181" t="n"/>
      <c r="M47" s="298">
        <f>MAX(0,V47-W47)</f>
        <v/>
      </c>
      <c r="N47" s="84">
        <f>(IF(OR($C47="",$D47=""),0,
 IF(OR($A46="Holiday",$A47="Holiday"),
    IF(ISNUMBER(MATCH(TRIM($B47),{"Phagwah","Good Friday","Easter Monday","Labour Day","Christmas","Eid ul Azha","Romans-2","Globe-12","Neptune P1"},0)),0,$I47),
 IF(AND(NOT(OR($A46="Annual Leave",$A47="Annual Leave")),$A47="Off day"),$I47,
  MAX(0,$I47-$V47)
  ))))+W47</f>
        <v/>
      </c>
      <c r="O47" s="84">
        <f>IF(AND(OR($A46="Holiday",$A47="Holiday"),
        ISNUMBER(MATCH(TRIM($B47),{"Phagwah","Good Friday","Easter Monday","Labour Day","Christmas","Eid ul Azha","Romans-2","Globe-12","Neptune P1"},0))),
   $I47,0)</f>
        <v/>
      </c>
      <c r="P47" s="84">
        <f>IF(OR($O$7="Canteen",$O$7="Head Office"),0,IF($I47&lt;=0,0,IF(AND($I46&lt;=0,OR(TRIM($J47)="Hebrews",TRIM($J47)="Romans",TRIM($J47)="Romans-2",TRIM($J47)="Globe",TRIM($J47)="Globe-12",TRIM($J47)="Neptune P1")),1,0)))</f>
        <v/>
      </c>
      <c r="Q47" s="85" t="n"/>
      <c r="R47" s="84">
        <f>IF(OR($O$7="Canteen",$O$7="Head Office"),0,IF(
  AND(
    SUMIFS(I:I, C:C, C47) &gt;= 8,
    COUNTIFS(C$14:C47, C47)=1,
    OR(
      TEXT(D47,"hh:mm:ss")="07:00:00",
      TEXT(D47,"hh:mm:ss")="15:00:00",
      TEXT(D47,"hh:mm:ss")="23:00:00",
      TEXT(D48,"hh:mm:ss")="07:00:00",
      TEXT(D48,"hh:mm:ss")="15:00:00",
      TEXT(D48,"hh:mm:ss")="23:00:00"
    )
  ),
  1,
  0
))</f>
        <v/>
      </c>
      <c r="S47" s="84">
        <f>IF(OR($A46="Annual Leave",$A47="Annual Leave"),IF(AND($A46&lt;&gt;"Annual Leave",$A47="Annual Leave"),8,0),0)</f>
        <v/>
      </c>
      <c r="T47" s="86" t="n"/>
      <c r="U47" s="144">
        <f>MAX(0,40-Y47)</f>
        <v/>
      </c>
      <c r="V47" s="351">
        <f>IF(OR($C47="",$D47=""),0,
 IF(OR($A46="Holiday",$A47="Holiday"),0,
 IF(AND(NOT(OR($A46="Annual Leave",$A47="Annual Leave")),$A47="Off day"),0,
  IF($I46+$I47&gt;=8,IF($I46&gt;=8,0,8-$I46),$I47)
  )))</f>
        <v/>
      </c>
      <c r="W47" s="351">
        <f>MAX(0,V47-U47)</f>
        <v/>
      </c>
      <c r="X47" s="351">
        <f>IF(C47="","",C47-WEEKDAY(C47,1)+1)</f>
        <v/>
      </c>
      <c r="Y47" s="351">
        <f>SUMPRODUCT(($X$14:$X46=X47)*(($V$14:$V46)+($O$14:$O46)))+IF(X47=X14,$L$11,0)</f>
        <v/>
      </c>
      <c r="Z47" s="351" t="n"/>
      <c r="AA47" s="351" t="n"/>
      <c r="AB47" s="351" t="n"/>
      <c r="AC47" s="351" t="n"/>
      <c r="AD47" s="351" t="n"/>
      <c r="AE47" s="351" t="n"/>
      <c r="AF47" s="351" t="n"/>
    </row>
    <row r="48" ht="24" customHeight="1" s="348" thickBot="1">
      <c r="A48" s="226" t="inlineStr">
        <is>
          <t>On Day</t>
        </is>
      </c>
      <c r="B48" s="299" t="n"/>
      <c r="C48" s="119">
        <f>C47</f>
        <v/>
      </c>
      <c r="D48" s="24" t="n"/>
      <c r="E48" s="227">
        <f>IF(D48="", "",
 IF(D48=TIME(0,0,0), 0,
 IF(AND(D48&gt;=TIME(0,0,1), D48&lt;=TIME(2,0,0)), TIME(7,0,0),
 IF(AND(D48&gt;=TIME(6,0,0), D48&lt;=TIME(8,0,0)), TIME(12,0,0),
 IF(AND(D48&gt;TIME(8,0,0), D48&lt;=TIME(13,59,0)), TIME(15,0,0),
 IF(AND(D48&gt;=TIME(14,0,0), D48&lt;=TIME(17,59,0)), TIME(21,0,0),
 IF(AND(D48&gt;=TIME(18,0,0), D48&lt;=TIME(21,59,0)), TIME(0,0,0),
 IF(AND(D48&gt;=TIME(22,0,0), D48&lt;=TIME(23,59,59)), TIME(7,0,0), ""))))))))</f>
        <v/>
      </c>
      <c r="F48" s="228" t="n"/>
      <c r="G48" s="227">
        <f>IF(AND(D48&gt;=TIME(6,0,0),D48&lt;=TIME(8,0,0)),E48,"")</f>
        <v/>
      </c>
      <c r="H48" s="300" t="n"/>
      <c r="I48" s="87">
        <f>ROUND(IF(OR(D48="",E48="",E48=0),0,IF(H48="",MOD(E48-D48,1)*24,MOD(H48-D48,1)*24)),2)</f>
        <v/>
      </c>
      <c r="J48" s="190" t="n"/>
      <c r="K48" s="297" t="n"/>
      <c r="L48" s="183" t="n"/>
      <c r="M48" s="324">
        <f>MAX(0,V48-W48)</f>
        <v/>
      </c>
      <c r="N48" s="302">
        <f>(IF(OR($C48="",$D48=""),0,
 IF(OR($A48="Holiday",$A49="Holiday"),
    IF(ISNUMBER(MATCH(TRIM($B48),{"Phagwah","Good Friday","Easter Monday","Labour Day","Christmas","Eid ul Azha","Romans-2","Globe-12","Neptune P1"},0)),0,$I48),
 IF(AND(NOT(OR($A48="Annual Leave",$A49="Annual Leave")),$A48="Off day"),$I48,
  MAX(0,$I48-$V48)
  ))))+W48</f>
        <v/>
      </c>
      <c r="O48" s="303" t="n"/>
      <c r="P48" s="229">
        <f>IF(OR($O$7="Canteen",$O$7="Head Office"),0,IF($I48&lt;=0,0,IF(OR(OR(TRIM($J48)="Hebrews",TRIM($J48)="Romans",TRIM($J48)="Romans-2",TRIM($J48)="Globe",TRIM($J48)="Globe-12",TRIM($J48)="Neptune P1"),AND($I49&gt;0,OR(TRIM($J49)="Hebrews",TRIM($J49)="Romans",TRIM($J49)="Romans-2",TRIM($J49)="Globe",TRIM($J49)="Globe-12",TRIM($J49)="Neptune P1"))),1,0)))</f>
        <v/>
      </c>
      <c r="Q48" s="303" t="n"/>
      <c r="R48" s="302">
        <f>IF(OR($O$7="Canteen",$O$7="Head Office"),0,IF(
  AND(
    SUMIFS(I:I, C:C, C48) &gt;= 8,
    COUNTIFS(C$14:C48, C48)=1,
    OR(
      TEXT(D48,"hh:mm:ss")="07:00:00",
      TEXT(D48,"hh:mm:ss")="15:00:00",
      TEXT(D48,"hh:mm:ss")="23:00:00",
      TEXT(D53,"hh:mm:ss")="07:00:00",
      TEXT(D53,"hh:mm:ss")="15:00:00",
      TEXT(D53,"hh:mm:ss")="23:00:00"
    )
  ),
  1,
  0
))</f>
        <v/>
      </c>
      <c r="S48" s="303" t="n"/>
      <c r="T48" s="304" t="n"/>
      <c r="U48" s="144">
        <f>MAX(0,40-Y48)</f>
        <v/>
      </c>
      <c r="V48" s="351">
        <f>IF(OR($C48="",$D48=""),0,
 IF(OR($A48="Holiday",$A49="Holiday"),0,
 IF(AND(NOT(OR($A48="Annual Leave",$A49="Annual Leave")),$A48="Off day"),0,
  IF($I48+$I49&gt;=8,IF($I48&gt;=8,8,$I48),$I48)
  )))</f>
        <v/>
      </c>
      <c r="W48" s="351">
        <f>MAX(0,V48-U48)</f>
        <v/>
      </c>
      <c r="X48" s="351">
        <f>IF(C48="","",C48-WEEKDAY(C48,1)+1)</f>
        <v/>
      </c>
      <c r="Y48" s="351">
        <f>SUMPRODUCT(($X$14:$X47=X48)*(($V$14:$V47)+($O$14:$O47)))+IF(X48=X14,$L$11,0)</f>
        <v/>
      </c>
      <c r="Z48" s="351" t="n"/>
      <c r="AA48" s="351" t="n"/>
      <c r="AB48" s="351" t="n"/>
      <c r="AC48" s="351" t="n"/>
      <c r="AD48" s="351" t="n"/>
      <c r="AE48" s="351" t="n"/>
      <c r="AF48" s="351" t="n"/>
    </row>
    <row r="49" ht="24" customHeight="1" s="348" thickBot="1">
      <c r="A49" s="230" t="n"/>
      <c r="B49" s="355" t="n"/>
      <c r="C49" s="231" t="n"/>
      <c r="D49" s="232" t="n"/>
      <c r="E49" s="232" t="n"/>
      <c r="F49" s="232" t="n"/>
      <c r="G49" s="232" t="n"/>
      <c r="H49" s="233" t="inlineStr">
        <is>
          <t>Total Hrs:</t>
        </is>
      </c>
      <c r="I49" s="122">
        <f>SUM(I14:I48)</f>
        <v/>
      </c>
      <c r="J49" s="234" t="n"/>
      <c r="K49" s="234" t="n"/>
      <c r="L49" s="235" t="n"/>
      <c r="M49" s="120">
        <f>SUM(M14:M48)</f>
        <v/>
      </c>
      <c r="N49" s="120">
        <f>SUM(N14:N48)</f>
        <v/>
      </c>
      <c r="O49" s="120">
        <f>SUM(O14:O48)</f>
        <v/>
      </c>
      <c r="P49" s="120">
        <f>SUM(P14:P48)</f>
        <v/>
      </c>
      <c r="Q49" s="120">
        <f>IF($O$6&lt;&gt;"Armed",0,LOOKUP($Q$50,{0,1,2,3,4,5,6,7,8,9,10,11,12,13,14},{0,384,769,1153,1153,1538,1923,2307,2692,3076,3461,3846,4239,4615,5000}))</f>
        <v/>
      </c>
      <c r="R49" s="120">
        <f>SUM(R14:R48)</f>
        <v/>
      </c>
      <c r="S49" s="120">
        <f>SUM(S14:S48)</f>
        <v/>
      </c>
      <c r="T49" s="121">
        <f>SUM(T30:T43)</f>
        <v/>
      </c>
      <c r="U49" s="144">
        <f>MIN(U48,0)</f>
        <v/>
      </c>
      <c r="V49" s="351">
        <f>SUM(V14:V48)</f>
        <v/>
      </c>
      <c r="W49" s="351">
        <f>SUM(W14:W48)</f>
        <v/>
      </c>
      <c r="X49" s="351" t="n"/>
      <c r="Y49" s="351" t="n"/>
      <c r="Z49" s="351" t="n"/>
      <c r="AA49" s="351" t="n"/>
      <c r="AB49" s="351" t="n"/>
      <c r="AC49" s="351" t="n"/>
      <c r="AD49" s="351" t="n"/>
      <c r="AE49" s="351" t="n"/>
      <c r="AF49" s="351" t="n"/>
    </row>
    <row r="50" ht="24" customHeight="1" s="348">
      <c r="A50" s="351" t="n"/>
      <c r="B50" s="351" t="n"/>
      <c r="C50" s="6" t="n"/>
      <c r="D50" s="6" t="n"/>
      <c r="E50" s="6" t="n"/>
      <c r="F50" s="6" t="n"/>
      <c r="G50" s="6" t="n"/>
      <c r="H50" s="336" t="n"/>
      <c r="I50" s="351" t="n"/>
      <c r="J50" s="336" t="n"/>
      <c r="K50" s="336" t="n"/>
      <c r="L50" s="336" t="n"/>
      <c r="M50" s="28" t="n"/>
      <c r="N50" s="28" t="n"/>
      <c r="O50" s="28" t="n"/>
      <c r="P50" s="241" t="inlineStr">
        <is>
          <t>Days Worked</t>
        </is>
      </c>
      <c r="Q50" s="29">
        <f>SUM(--(SUM(I14:I15)&gt;0),--(SUM(I16:I17)&gt;0),--(SUM(I18:I19)&gt;0),--(SUM(I20:I21)&gt;0),--(SUM(I22:I23)&gt;0),--(SUM(I24:I25)&gt;0),--(SUM(I26:I27)&gt;0),--(SUM(I30:I31)&gt;0),--(SUM(I32:I33)&gt;0),--(SUM(I34:I35)&gt;0),--(SUM(I36:I37)&gt;0),--(SUM(I38:I39)&gt;0),--(SUM(I40:I41)&gt;0),--(SUM(I42:I43)&gt;0),--(SUM(I45:I46)&gt;0),--(SUM(I47:I48)&gt;0))</f>
        <v/>
      </c>
      <c r="R50" s="28" t="n"/>
      <c r="S50" s="28" t="n"/>
      <c r="T50" s="28" t="n"/>
      <c r="U50" s="144" t="n"/>
      <c r="V50" s="351" t="n"/>
      <c r="W50" s="351" t="n"/>
      <c r="X50" s="351" t="n"/>
      <c r="Y50" s="351" t="n"/>
      <c r="Z50" s="351" t="n"/>
      <c r="AA50" s="351" t="n"/>
      <c r="AB50" s="351" t="n"/>
      <c r="AC50" s="351" t="n"/>
      <c r="AD50" s="351" t="n"/>
      <c r="AE50" s="351" t="n"/>
      <c r="AF50" s="351" t="n"/>
    </row>
    <row r="51" ht="24" customHeight="1" s="348">
      <c r="A51" s="351" t="n"/>
      <c r="B51" s="351" t="n"/>
      <c r="C51" s="345" t="n"/>
      <c r="D51" s="362" t="n"/>
      <c r="E51" s="362" t="n"/>
      <c r="F51" s="334" t="n"/>
      <c r="G51" s="362" t="n"/>
      <c r="H51" s="336" t="n"/>
      <c r="I51" s="351" t="n"/>
      <c r="J51" s="336" t="n"/>
      <c r="K51" s="336" t="n"/>
      <c r="L51" s="336" t="n"/>
      <c r="M51" s="236" t="n"/>
      <c r="N51" s="236" t="n"/>
      <c r="O51" s="236" t="n"/>
      <c r="P51" s="236" t="n"/>
      <c r="Q51" s="236" t="n"/>
      <c r="R51" s="236" t="n"/>
      <c r="S51" s="236" t="n"/>
      <c r="T51" s="236" t="n"/>
      <c r="U51" s="144" t="n"/>
      <c r="V51" s="351" t="n"/>
      <c r="W51" s="351" t="n"/>
      <c r="X51" s="351" t="n"/>
      <c r="Y51" s="351" t="n"/>
      <c r="Z51" s="351" t="n"/>
      <c r="AA51" s="351" t="n"/>
      <c r="AB51" s="351" t="n"/>
      <c r="AC51" s="351" t="n"/>
      <c r="AD51" s="351" t="n"/>
      <c r="AE51" s="351" t="n"/>
      <c r="AF51" s="351" t="n"/>
    </row>
    <row r="52">
      <c r="A52" s="351" t="n"/>
      <c r="B52" s="351" t="n"/>
      <c r="C52" s="329" t="inlineStr">
        <is>
          <t>Supervisor Signature</t>
        </is>
      </c>
      <c r="D52" s="363" t="n"/>
      <c r="E52" s="363" t="n"/>
      <c r="F52" s="329" t="inlineStr">
        <is>
          <t>Date</t>
        </is>
      </c>
      <c r="G52" s="363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351" t="n"/>
      <c r="V52" s="351" t="n"/>
      <c r="W52" s="351" t="n"/>
      <c r="X52" s="351" t="n"/>
      <c r="Y52" s="351" t="n"/>
      <c r="Z52" s="351" t="n"/>
      <c r="AA52" s="351" t="n"/>
      <c r="AB52" s="351" t="n"/>
      <c r="AC52" s="351" t="n"/>
      <c r="AD52" s="351" t="n"/>
      <c r="AE52" s="351" t="n"/>
      <c r="AF52" s="351" t="n"/>
    </row>
    <row r="53" ht="26.25" customHeight="1" s="348">
      <c r="A53" s="351" t="n"/>
      <c r="B53" s="351" t="n"/>
      <c r="C53" s="345" t="n"/>
      <c r="D53" s="362" t="n"/>
      <c r="E53" s="362" t="n"/>
      <c r="F53" s="331" t="n"/>
      <c r="G53" s="362" t="n"/>
      <c r="H53" s="6" t="n"/>
      <c r="I53" s="6" t="n"/>
      <c r="J53" s="6" t="n"/>
      <c r="K53" s="6" t="n"/>
      <c r="L53" s="6" t="n"/>
      <c r="M53" s="6" t="n"/>
      <c r="N53" s="237" t="n"/>
      <c r="O53" s="238" t="n"/>
      <c r="P53" s="346" t="n"/>
      <c r="Q53" s="351" t="n"/>
      <c r="R53" s="351" t="n"/>
      <c r="S53" s="351" t="n"/>
      <c r="T53" s="351" t="n"/>
      <c r="U53" s="351" t="n"/>
      <c r="V53" s="351" t="n"/>
      <c r="W53" s="351" t="n"/>
      <c r="X53" s="351" t="n"/>
      <c r="Y53" s="351" t="n"/>
      <c r="Z53" s="351" t="n"/>
      <c r="AA53" s="351" t="n"/>
      <c r="AB53" s="351" t="n"/>
      <c r="AC53" s="351" t="n"/>
      <c r="AD53" s="351" t="n"/>
      <c r="AE53" s="351" t="n"/>
      <c r="AF53" s="351" t="n"/>
    </row>
    <row r="54">
      <c r="A54" s="351" t="n"/>
      <c r="B54" s="351" t="n"/>
      <c r="C54" s="329" t="inlineStr">
        <is>
          <t>Manager Signature</t>
        </is>
      </c>
      <c r="D54" s="363" t="n"/>
      <c r="E54" s="363" t="n"/>
      <c r="F54" s="329" t="inlineStr">
        <is>
          <t>Date</t>
        </is>
      </c>
      <c r="G54" s="363" t="n"/>
      <c r="H54" s="6" t="n"/>
      <c r="I54" s="239" t="inlineStr">
        <is>
          <t>{42}</t>
        </is>
      </c>
      <c r="J54" s="239" t="n"/>
      <c r="K54" s="239" t="n"/>
      <c r="L54" s="239" t="n"/>
      <c r="M54" s="6" t="n"/>
      <c r="N54" s="6" t="n"/>
      <c r="O54" s="6" t="n"/>
      <c r="P54" s="6" t="n"/>
      <c r="Q54" s="6" t="n"/>
      <c r="R54" s="6" t="n"/>
      <c r="S54" s="6" t="n"/>
      <c r="T54" s="6" t="n"/>
      <c r="U54" s="351" t="n"/>
      <c r="V54" s="351" t="n"/>
      <c r="W54" s="351" t="n"/>
      <c r="X54" s="351" t="n"/>
      <c r="Y54" s="351" t="n"/>
      <c r="Z54" s="351" t="n"/>
      <c r="AA54" s="351" t="n"/>
      <c r="AB54" s="351" t="n"/>
      <c r="AC54" s="351" t="n"/>
      <c r="AD54" s="351" t="n"/>
      <c r="AE54" s="351" t="n"/>
      <c r="AF54" s="351" t="n"/>
    </row>
    <row r="55">
      <c r="A55" s="351" t="n"/>
      <c r="B55" s="351" t="n"/>
      <c r="C55" s="240" t="n"/>
      <c r="D55" s="240" t="n"/>
      <c r="E55" s="240" t="n"/>
      <c r="F55" s="240" t="n"/>
      <c r="G55" s="240" t="n"/>
      <c r="H55" s="240" t="n"/>
      <c r="I55" s="240" t="n"/>
      <c r="J55" s="240" t="n"/>
      <c r="K55" s="240" t="n"/>
      <c r="L55" s="240" t="n"/>
      <c r="M55" s="240" t="n"/>
      <c r="N55" s="240" t="n"/>
      <c r="O55" s="240" t="n"/>
      <c r="P55" s="240" t="n"/>
      <c r="Q55" s="240" t="n"/>
      <c r="R55" s="240" t="n"/>
      <c r="S55" s="240" t="n"/>
      <c r="T55" s="240" t="n"/>
      <c r="U55" s="351" t="n"/>
      <c r="V55" s="351" t="n"/>
      <c r="W55" s="351" t="n"/>
      <c r="X55" s="351" t="n"/>
      <c r="Y55" s="351" t="n"/>
      <c r="Z55" s="351" t="n"/>
      <c r="AA55" s="351" t="n"/>
      <c r="AB55" s="351" t="n"/>
      <c r="AC55" s="351" t="n"/>
      <c r="AD55" s="351" t="n"/>
      <c r="AE55" s="351" t="n"/>
      <c r="AF55" s="35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45"/>
  <mergeCells count="33">
    <mergeCell ref="C54:E54"/>
    <mergeCell ref="V2:W2"/>
    <mergeCell ref="C8:F8"/>
    <mergeCell ref="F54:G54"/>
    <mergeCell ref="H10:I10"/>
    <mergeCell ref="C7:F7"/>
    <mergeCell ref="K5:L5"/>
    <mergeCell ref="M5:N5"/>
    <mergeCell ref="H50:I50"/>
    <mergeCell ref="C51:E51"/>
    <mergeCell ref="A1:T1"/>
    <mergeCell ref="C52:E52"/>
    <mergeCell ref="V3:AB3"/>
    <mergeCell ref="F51:G51"/>
    <mergeCell ref="M10:N10"/>
    <mergeCell ref="H51:I51"/>
    <mergeCell ref="C6:F6"/>
    <mergeCell ref="C5:F5"/>
    <mergeCell ref="M7:N7"/>
    <mergeCell ref="M6:N6"/>
    <mergeCell ref="C53:E53"/>
    <mergeCell ref="H7:I7"/>
    <mergeCell ref="H28:I28"/>
    <mergeCell ref="C10:F10"/>
    <mergeCell ref="M8:N8"/>
    <mergeCell ref="F52:G52"/>
    <mergeCell ref="P53:T53"/>
    <mergeCell ref="AA2:AB2"/>
    <mergeCell ref="K10:L10"/>
    <mergeCell ref="H5:I5"/>
    <mergeCell ref="K4:L4"/>
    <mergeCell ref="M4:N4"/>
    <mergeCell ref="F53:G53"/>
  </mergeCells>
  <dataValidations count="5">
    <dataValidation sqref="A14:A48" showDropDown="0" showInputMessage="0" showErrorMessage="0" allowBlank="1" type="list">
      <formula1>"On Day,Off Day,Sick,Absent,Holiday,Annual Leave"</formula1>
    </dataValidation>
    <dataValidation sqref="B14:B48" showDropDown="0" showInputMessage="0" showErrorMessage="0" allowBlank="1" type="list">
      <formula1>"Holiday Double,Phagwah,Good Friday,Easter Monday,Labour Day,Christmas,Eid ul Azha"</formula1>
    </dataValidation>
    <dataValidation sqref="J14:J48" showDropDown="0" showInputMessage="0" showErrorMessage="0" allowBlank="1" type="list">
      <formula1>_xlfn._LONGTEXT("Unico,Unico-2,Unico-42,Unico-44,Unico-46,Unico-47,Unico-48,Unico-49,Globe,Globe-12,Hebrews,Romans-2,Beacon,Numbers,Zebra-24,Sunrise,Sunrise-1,Sunflower 6,Sunset 12,Ripple,Neptune P1,Neptune P2,Neptune P3,Neptune P4,Neptune P5,Neptune P6,Neptune P7,Rainbow"," 1,Rainbow 2,Citadel,Sunset 11,Autumn,Autumn-2,Miracle,Miracle 1,Canteen,Guard Hut")</formula1>
    </dataValidation>
    <dataValidation sqref="O7" showDropDown="0" showInputMessage="0" showErrorMessage="0" allowBlank="1" type="list">
      <formula1>"Caricom,EU,UN,DMC,ARU,Head Office,Canteen"</formula1>
    </dataValidation>
    <dataValidation sqref="O6" showDropDown="0" showInputMessage="0" showErrorMessage="0" allowBlank="1" type="list">
      <formula1>"Unarmed,Armed"</formula1>
    </dataValidation>
  </dataValidations>
  <printOptions horizontalCentered="1"/>
  <pageMargins left="0.5" right="0.5" top="0.5" bottom="1" header="0.5" footer="0.5"/>
  <pageSetup orientation="portrait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AL55"/>
  <sheetViews>
    <sheetView topLeftCell="A45" workbookViewId="0">
      <selection activeCell="I53" sqref="I53"/>
    </sheetView>
  </sheetViews>
  <sheetFormatPr baseColWidth="8" defaultRowHeight="13.5"/>
  <cols>
    <col width="12.28515625" customWidth="1" style="348" min="1" max="1"/>
    <col width="15.140625" customWidth="1" style="348" min="2" max="2"/>
    <col width="12.42578125" customWidth="1" style="348" min="3" max="3"/>
    <col width="9.28515625" customWidth="1" style="348" min="4" max="4"/>
    <col hidden="1" width="9.28515625" customWidth="1" style="348" min="5" max="5"/>
    <col hidden="1" width="2" customWidth="1" style="348" min="6" max="6"/>
    <col hidden="1" width="12.5703125" customWidth="1" style="348" min="7" max="7"/>
    <col width="9.28515625" customWidth="1" style="348" min="8" max="8"/>
    <col width="6.5703125" customWidth="1" style="348" min="9" max="9"/>
    <col width="10.140625" customWidth="1" style="348" min="10" max="10"/>
    <col width="15.28515625" customWidth="1" style="348" min="11" max="11"/>
    <col width="10.5703125" customWidth="1" style="348" min="12" max="12"/>
    <col width="11" customWidth="1" style="348" min="13" max="13"/>
    <col width="9.85546875" customWidth="1" style="348" min="14" max="14"/>
    <col width="11.140625" customWidth="1" style="348" min="15" max="15"/>
    <col width="9.85546875" customWidth="1" style="348" min="16" max="16"/>
    <col width="10.28515625" customWidth="1" style="348" min="17" max="17"/>
    <col width="8.85546875" customWidth="1" style="348" min="18" max="19"/>
    <col width="45.28515625" customWidth="1" style="348" min="20" max="20"/>
    <col width="9.140625" customWidth="1" style="348" min="21" max="21"/>
    <col width="3.140625" customWidth="1" style="348" min="22" max="29"/>
    <col width="10.28515625" customWidth="1" style="348" min="30" max="30"/>
  </cols>
  <sheetData>
    <row r="1" ht="32.25" customFormat="1" customHeight="1" s="1" thickBot="1">
      <c r="A1" s="332" t="n"/>
      <c r="B1" s="354" t="n"/>
      <c r="C1" s="354" t="n"/>
      <c r="D1" s="354" t="n"/>
      <c r="E1" s="354" t="n"/>
      <c r="F1" s="354" t="n"/>
      <c r="G1" s="354" t="n"/>
      <c r="H1" s="354" t="n"/>
      <c r="I1" s="354" t="n"/>
      <c r="J1" s="354" t="n"/>
      <c r="K1" s="354" t="n"/>
      <c r="L1" s="354" t="n"/>
      <c r="M1" s="354" t="n"/>
      <c r="N1" s="354" t="n"/>
      <c r="O1" s="354" t="n"/>
      <c r="P1" s="354" t="n"/>
      <c r="Q1" s="354" t="n"/>
      <c r="R1" s="354" t="n"/>
      <c r="S1" s="354" t="n"/>
      <c r="T1" s="355" t="n"/>
      <c r="U1" s="351" t="n"/>
      <c r="V1" s="351" t="n"/>
      <c r="W1" s="351" t="n"/>
      <c r="X1" s="351" t="n"/>
      <c r="Y1" s="351" t="n"/>
      <c r="Z1" s="351" t="n"/>
      <c r="AA1" s="351" t="n"/>
      <c r="AB1" s="351" t="n"/>
      <c r="AC1" s="351" t="n"/>
      <c r="AD1" s="126" t="n"/>
      <c r="AE1" s="351" t="n"/>
      <c r="AF1" s="351" t="n"/>
    </row>
    <row r="2" ht="15" customFormat="1" customHeight="1" s="1">
      <c r="A2" s="351" t="n"/>
      <c r="B2" s="351" t="n"/>
      <c r="C2" s="127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128" t="n"/>
      <c r="U2" s="351" t="n"/>
      <c r="V2" s="343" t="n">
        <v>2025</v>
      </c>
      <c r="W2" s="356" t="n"/>
      <c r="X2" s="351" t="n"/>
      <c r="Y2" s="351" t="n"/>
      <c r="Z2" s="129" t="inlineStr">
        <is>
          <t>Month:</t>
        </is>
      </c>
      <c r="AA2" s="343" t="n">
        <v>3</v>
      </c>
      <c r="AB2" s="356" t="n"/>
      <c r="AC2" s="351" t="n"/>
      <c r="AD2" s="351" t="n"/>
      <c r="AE2" s="351" t="n"/>
      <c r="AF2" s="351" t="n"/>
    </row>
    <row r="3" ht="15.6" customHeight="1" s="348" thickBot="1">
      <c r="A3" s="351" t="n"/>
      <c r="B3" s="351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351" t="n"/>
      <c r="V3" s="333">
        <f>DATE(V2,AA2,1)</f>
        <v/>
      </c>
      <c r="W3" s="357" t="n"/>
      <c r="X3" s="357" t="n"/>
      <c r="Y3" s="357" t="n"/>
      <c r="Z3" s="357" t="n"/>
      <c r="AA3" s="357" t="n"/>
      <c r="AB3" s="358" t="n"/>
      <c r="AC3" s="351" t="n"/>
      <c r="AD3" s="351" t="n"/>
      <c r="AE3" s="351" t="n"/>
      <c r="AF3" s="249" t="n"/>
    </row>
    <row r="4" ht="21" customHeight="1" s="348" thickBot="1">
      <c r="A4" s="351" t="n"/>
      <c r="B4" s="351" t="n"/>
      <c r="C4" s="25" t="inlineStr">
        <is>
          <t>Federal Manangement Systems</t>
        </is>
      </c>
      <c r="D4" s="25" t="n"/>
      <c r="E4" s="25" t="n"/>
      <c r="F4" s="25" t="n"/>
      <c r="G4" s="25" t="n"/>
      <c r="H4" s="6" t="n"/>
      <c r="I4" s="6" t="n"/>
      <c r="J4" s="6" t="n"/>
      <c r="K4" s="330" t="inlineStr">
        <is>
          <t>Employee Number:</t>
        </is>
      </c>
      <c r="L4" s="351" t="n"/>
      <c r="M4" s="342" t="inlineStr">
        <is>
          <t>2687</t>
        </is>
      </c>
      <c r="N4" s="355" t="n"/>
      <c r="O4" s="6" t="n"/>
      <c r="P4" s="6" t="n"/>
      <c r="Q4" s="6" t="n"/>
      <c r="R4" s="6" t="n"/>
      <c r="S4" s="6" t="n"/>
      <c r="T4" s="6" t="n"/>
      <c r="U4" s="351" t="n"/>
      <c r="V4" s="130" t="inlineStr">
        <is>
          <t>Su</t>
        </is>
      </c>
      <c r="W4" s="131" t="inlineStr">
        <is>
          <t>M</t>
        </is>
      </c>
      <c r="X4" s="131" t="inlineStr">
        <is>
          <t>Tu</t>
        </is>
      </c>
      <c r="Y4" s="131" t="inlineStr">
        <is>
          <t>W</t>
        </is>
      </c>
      <c r="Z4" s="131" t="inlineStr">
        <is>
          <t>Th</t>
        </is>
      </c>
      <c r="AA4" s="131" t="inlineStr">
        <is>
          <t>F</t>
        </is>
      </c>
      <c r="AB4" s="132" t="inlineStr">
        <is>
          <t>Sa</t>
        </is>
      </c>
      <c r="AC4" s="351" t="n"/>
      <c r="AD4" s="133" t="inlineStr">
        <is>
          <t>Overtime Options</t>
        </is>
      </c>
      <c r="AE4" s="351" t="n"/>
      <c r="AF4" s="351" t="n"/>
      <c r="AJ4" s="257" t="n"/>
    </row>
    <row r="5" ht="14.1" customHeight="1" s="348" thickBot="1">
      <c r="A5" s="351" t="n"/>
      <c r="B5" s="351" t="n"/>
      <c r="C5" s="337" t="n"/>
      <c r="D5" s="351" t="n"/>
      <c r="E5" s="351" t="n"/>
      <c r="F5" s="351" t="n"/>
      <c r="G5" s="6" t="n"/>
      <c r="H5" s="340" t="n"/>
      <c r="I5" s="351" t="n"/>
      <c r="J5" s="340" t="n"/>
      <c r="K5" s="344" t="inlineStr">
        <is>
          <t>Employee Name:</t>
        </is>
      </c>
      <c r="L5" s="359" t="n"/>
      <c r="M5" s="342" t="inlineStr">
        <is>
          <t>Haynes, Beryl</t>
        </is>
      </c>
      <c r="N5" s="355" t="n"/>
      <c r="O5" s="337" t="n"/>
      <c r="P5" s="337" t="n"/>
      <c r="Q5" s="337" t="n"/>
      <c r="R5" s="337" t="n"/>
      <c r="S5" s="337" t="n"/>
      <c r="T5" s="337" t="n"/>
      <c r="U5" s="351" t="n"/>
      <c r="V5" s="263">
        <f>IF(MONTH($V$3)&lt;&gt;MONTH($V$3-WEEKDAY($V$3,1)+(ROW(V5)-ROW($V$5))*7+(COLUMN(V5)-COLUMN($V$5)+1)),"",$V$3-WEEKDAY($V$3,1)+(ROW(V5)-ROW($V$5))*7+(COLUMN(V5)-COLUMN($V$5)+1))</f>
        <v/>
      </c>
      <c r="W5" s="263">
        <f>IF(MONTH($V$3)&lt;&gt;MONTH($V$3-WEEKDAY($V$3,1)+(ROW(W5)-ROW($V$5))*7+(COLUMN(W5)-COLUMN($V$5)+1)),"",$V$3-WEEKDAY($V$3,1)+(ROW(W5)-ROW($V$5))*7+(COLUMN(W5)-COLUMN($V$5)+1))</f>
        <v/>
      </c>
      <c r="X5" s="263">
        <f>IF(MONTH($V$3)&lt;&gt;MONTH($V$3-WEEKDAY($V$3,1)+(ROW(X5)-ROW($V$5))*7+(COLUMN(X5)-COLUMN($V$5)+1)),"",$V$3-WEEKDAY($V$3,1)+(ROW(X5)-ROW($V$5))*7+(COLUMN(X5)-COLUMN($V$5)+1))</f>
        <v/>
      </c>
      <c r="Y5" s="263">
        <f>IF(MONTH($V$3)&lt;&gt;MONTH($V$3-WEEKDAY($V$3,1)+(ROW(Y5)-ROW($V$5))*7+(COLUMN(Y5)-COLUMN($V$5)+1)),"",$V$3-WEEKDAY($V$3,1)+(ROW(Y5)-ROW($V$5))*7+(COLUMN(Y5)-COLUMN($V$5)+1))</f>
        <v/>
      </c>
      <c r="Z5" s="263">
        <f>IF(MONTH($V$3)&lt;&gt;MONTH($V$3-WEEKDAY($V$3,1)+(ROW(Z5)-ROW($V$5))*7+(COLUMN(Z5)-COLUMN($V$5)+1)),"",$V$3-WEEKDAY($V$3,1)+(ROW(Z5)-ROW($V$5))*7+(COLUMN(Z5)-COLUMN($V$5)+1))</f>
        <v/>
      </c>
      <c r="AA5" s="263">
        <f>IF(MONTH($V$3)&lt;&gt;MONTH($V$3-WEEKDAY($V$3,1)+(ROW(AA5)-ROW($V$5))*7+(COLUMN(AA5)-COLUMN($V$5)+1)),"",$V$3-WEEKDAY($V$3,1)+(ROW(AA5)-ROW($V$5))*7+(COLUMN(AA5)-COLUMN($V$5)+1))</f>
        <v/>
      </c>
      <c r="AB5" s="263">
        <f>IF(MONTH($V$3)&lt;&gt;MONTH($V$3-WEEKDAY($V$3,1)+(ROW(AB5)-ROW($V$5))*7+(COLUMN(AB5)-COLUMN($V$5)+1)),"",$V$3-WEEKDAY($V$3,1)+(ROW(AB5)-ROW($V$5))*7+(COLUMN(AB5)-COLUMN($V$5)+1))</f>
        <v/>
      </c>
      <c r="AC5" s="351" t="n"/>
      <c r="AD5" s="351" t="n"/>
      <c r="AE5" s="3" t="b">
        <v>1</v>
      </c>
      <c r="AF5" s="258" t="n"/>
      <c r="AJ5" s="350" t="n"/>
      <c r="AK5" s="350" t="n"/>
      <c r="AL5" s="350" t="n"/>
    </row>
    <row r="6" ht="14.1" customHeight="1" s="348" thickBot="1">
      <c r="A6" s="351" t="n"/>
      <c r="B6" s="351" t="n"/>
      <c r="C6" s="337" t="inlineStr">
        <is>
          <t xml:space="preserve">120 Peter Rose St </t>
        </is>
      </c>
      <c r="D6" s="351" t="n"/>
      <c r="E6" s="351" t="n"/>
      <c r="F6" s="351" t="n"/>
      <c r="G6" s="6" t="n"/>
      <c r="H6" s="6" t="n"/>
      <c r="I6" s="6" t="n"/>
      <c r="J6" s="6" t="n"/>
      <c r="K6" s="6" t="n"/>
      <c r="L6" s="6" t="n"/>
      <c r="M6" s="339" t="inlineStr">
        <is>
          <t>Armed or unarmed</t>
        </is>
      </c>
      <c r="N6" s="360" t="n"/>
      <c r="O6" s="135" t="inlineStr">
        <is>
          <t>Unarmed</t>
        </is>
      </c>
      <c r="P6" s="6" t="n"/>
      <c r="Q6" s="6" t="n"/>
      <c r="R6" s="6" t="n"/>
      <c r="S6" s="6" t="n"/>
      <c r="T6" s="6" t="n"/>
      <c r="U6" s="351" t="n"/>
      <c r="V6" s="263">
        <f>IF(MONTH($V$3)&lt;&gt;MONTH($V$3-WEEKDAY($V$3,1)+(ROW(V6)-ROW($V$5))*7+(COLUMN(V6)-COLUMN($V$5)+1)),"",$V$3-WEEKDAY($V$3,1)+(ROW(V6)-ROW($V$5))*7+(COLUMN(V6)-COLUMN($V$5)+1))</f>
        <v/>
      </c>
      <c r="W6" s="263">
        <f>IF(MONTH($V$3)&lt;&gt;MONTH($V$3-WEEKDAY($V$3,1)+(ROW(W6)-ROW($V$5))*7+(COLUMN(W6)-COLUMN($V$5)+1)),"",$V$3-WEEKDAY($V$3,1)+(ROW(W6)-ROW($V$5))*7+(COLUMN(W6)-COLUMN($V$5)+1))</f>
        <v/>
      </c>
      <c r="X6" s="263">
        <f>IF(MONTH($V$3)&lt;&gt;MONTH($V$3-WEEKDAY($V$3,1)+(ROW(X6)-ROW($V$5))*7+(COLUMN(X6)-COLUMN($V$5)+1)),"",$V$3-WEEKDAY($V$3,1)+(ROW(X6)-ROW($V$5))*7+(COLUMN(X6)-COLUMN($V$5)+1))</f>
        <v/>
      </c>
      <c r="Y6" s="263">
        <f>IF(MONTH($V$3)&lt;&gt;MONTH($V$3-WEEKDAY($V$3,1)+(ROW(Y6)-ROW($V$5))*7+(COLUMN(Y6)-COLUMN($V$5)+1)),"",$V$3-WEEKDAY($V$3,1)+(ROW(Y6)-ROW($V$5))*7+(COLUMN(Y6)-COLUMN($V$5)+1))</f>
        <v/>
      </c>
      <c r="Z6" s="263">
        <f>IF(MONTH($V$3)&lt;&gt;MONTH($V$3-WEEKDAY($V$3,1)+(ROW(Z6)-ROW($V$5))*7+(COLUMN(Z6)-COLUMN($V$5)+1)),"",$V$3-WEEKDAY($V$3,1)+(ROW(Z6)-ROW($V$5))*7+(COLUMN(Z6)-COLUMN($V$5)+1))</f>
        <v/>
      </c>
      <c r="AA6" s="263">
        <f>IF(MONTH($V$3)&lt;&gt;MONTH($V$3-WEEKDAY($V$3,1)+(ROW(AA6)-ROW($V$5))*7+(COLUMN(AA6)-COLUMN($V$5)+1)),"",$V$3-WEEKDAY($V$3,1)+(ROW(AA6)-ROW($V$5))*7+(COLUMN(AA6)-COLUMN($V$5)+1))</f>
        <v/>
      </c>
      <c r="AB6" s="263">
        <f>IF(MONTH($V$3)&lt;&gt;MONTH($V$3-WEEKDAY($V$3,1)+(ROW(AB6)-ROW($V$5))*7+(COLUMN(AB6)-COLUMN($V$5)+1)),"",$V$3-WEEKDAY($V$3,1)+(ROW(AB6)-ROW($V$5))*7+(COLUMN(AB6)-COLUMN($V$5)+1))</f>
        <v/>
      </c>
      <c r="AC6" s="351" t="n"/>
      <c r="AD6" s="136" t="inlineStr">
        <is>
          <t>After:</t>
        </is>
      </c>
      <c r="AE6" s="264" t="n">
        <v>8</v>
      </c>
      <c r="AF6" s="258" t="n"/>
      <c r="AJ6" s="350" t="n"/>
      <c r="AL6" s="251" t="n"/>
    </row>
    <row r="7" ht="14.1" customHeight="1" s="348" thickBot="1">
      <c r="A7" s="351" t="n"/>
      <c r="B7" s="351" t="n"/>
      <c r="C7" s="337" t="inlineStr">
        <is>
          <t>Queenstown</t>
        </is>
      </c>
      <c r="D7" s="351" t="n"/>
      <c r="E7" s="351" t="n"/>
      <c r="F7" s="351" t="n"/>
      <c r="G7" s="6" t="n"/>
      <c r="H7" s="340" t="n"/>
      <c r="I7" s="351" t="n"/>
      <c r="J7" s="340" t="n"/>
      <c r="K7" s="340" t="n"/>
      <c r="L7" s="340" t="n"/>
      <c r="M7" s="338" t="inlineStr">
        <is>
          <t>Agency</t>
        </is>
      </c>
      <c r="N7" s="361" t="n"/>
      <c r="O7" s="7" t="inlineStr">
        <is>
          <t>Caricom</t>
        </is>
      </c>
      <c r="P7" s="6" t="n"/>
      <c r="Q7" s="6" t="n"/>
      <c r="R7" s="6" t="n"/>
      <c r="S7" s="6" t="n"/>
      <c r="T7" s="6" t="n"/>
      <c r="U7" s="351" t="n"/>
      <c r="V7" s="263">
        <f>IF(MONTH($V$3)&lt;&gt;MONTH($V$3-WEEKDAY($V$3,1)+(ROW(V7)-ROW($V$5))*7+(COLUMN(V7)-COLUMN($V$5)+1)),"",$V$3-WEEKDAY($V$3,1)+(ROW(V7)-ROW($V$5))*7+(COLUMN(V7)-COLUMN($V$5)+1))</f>
        <v/>
      </c>
      <c r="W7" s="263">
        <f>IF(MONTH($V$3)&lt;&gt;MONTH($V$3-WEEKDAY($V$3,1)+(ROW(W7)-ROW($V$5))*7+(COLUMN(W7)-COLUMN($V$5)+1)),"",$V$3-WEEKDAY($V$3,1)+(ROW(W7)-ROW($V$5))*7+(COLUMN(W7)-COLUMN($V$5)+1))</f>
        <v/>
      </c>
      <c r="X7" s="263">
        <f>IF(MONTH($V$3)&lt;&gt;MONTH($V$3-WEEKDAY($V$3,1)+(ROW(X7)-ROW($V$5))*7+(COLUMN(X7)-COLUMN($V$5)+1)),"",$V$3-WEEKDAY($V$3,1)+(ROW(X7)-ROW($V$5))*7+(COLUMN(X7)-COLUMN($V$5)+1))</f>
        <v/>
      </c>
      <c r="Y7" s="263">
        <f>IF(MONTH($V$3)&lt;&gt;MONTH($V$3-WEEKDAY($V$3,1)+(ROW(Y7)-ROW($V$5))*7+(COLUMN(Y7)-COLUMN($V$5)+1)),"",$V$3-WEEKDAY($V$3,1)+(ROW(Y7)-ROW($V$5))*7+(COLUMN(Y7)-COLUMN($V$5)+1))</f>
        <v/>
      </c>
      <c r="Z7" s="263">
        <f>IF(MONTH($V$3)&lt;&gt;MONTH($V$3-WEEKDAY($V$3,1)+(ROW(Z7)-ROW($V$5))*7+(COLUMN(Z7)-COLUMN($V$5)+1)),"",$V$3-WEEKDAY($V$3,1)+(ROW(Z7)-ROW($V$5))*7+(COLUMN(Z7)-COLUMN($V$5)+1))</f>
        <v/>
      </c>
      <c r="AA7" s="263">
        <f>IF(MONTH($V$3)&lt;&gt;MONTH($V$3-WEEKDAY($V$3,1)+(ROW(AA7)-ROW($V$5))*7+(COLUMN(AA7)-COLUMN($V$5)+1)),"",$V$3-WEEKDAY($V$3,1)+(ROW(AA7)-ROW($V$5))*7+(COLUMN(AA7)-COLUMN($V$5)+1))</f>
        <v/>
      </c>
      <c r="AB7" s="263">
        <f>IF(MONTH($V$3)&lt;&gt;MONTH($V$3-WEEKDAY($V$3,1)+(ROW(AB7)-ROW($V$5))*7+(COLUMN(AB7)-COLUMN($V$5)+1)),"",$V$3-WEEKDAY($V$3,1)+(ROW(AB7)-ROW($V$5))*7+(COLUMN(AB7)-COLUMN($V$5)+1))</f>
        <v/>
      </c>
      <c r="AC7" s="351" t="n"/>
      <c r="AD7" s="351" t="n"/>
      <c r="AE7" s="351" t="n"/>
      <c r="AF7" s="258" t="n"/>
      <c r="AJ7" s="350" t="n"/>
      <c r="AL7" s="251" t="n"/>
    </row>
    <row r="8">
      <c r="A8" s="351" t="n"/>
      <c r="B8" s="351" t="n"/>
      <c r="C8" s="337" t="inlineStr">
        <is>
          <t>Georgetown, Guyana</t>
        </is>
      </c>
      <c r="D8" s="351" t="n"/>
      <c r="E8" s="351" t="n"/>
      <c r="F8" s="351" t="n"/>
      <c r="G8" s="6" t="n"/>
      <c r="H8" s="6" t="n"/>
      <c r="I8" s="6" t="n"/>
      <c r="J8" s="6" t="n"/>
      <c r="K8" s="6" t="n"/>
      <c r="L8" s="6" t="n"/>
      <c r="M8" s="341" t="n"/>
      <c r="N8" s="351" t="n"/>
      <c r="O8" s="351" t="n"/>
      <c r="P8" s="6" t="n"/>
      <c r="Q8" s="6" t="n"/>
      <c r="R8" s="6" t="n"/>
      <c r="S8" s="6" t="n"/>
      <c r="T8" s="6" t="n"/>
      <c r="U8" s="351" t="n"/>
      <c r="V8" s="263">
        <f>IF(MONTH($V$3)&lt;&gt;MONTH($V$3-WEEKDAY($V$3,1)+(ROW(V8)-ROW($V$5))*7+(COLUMN(V8)-COLUMN($V$5)+1)),"",$V$3-WEEKDAY($V$3,1)+(ROW(V8)-ROW($V$5))*7+(COLUMN(V8)-COLUMN($V$5)+1))</f>
        <v/>
      </c>
      <c r="W8" s="263">
        <f>IF(MONTH($V$3)&lt;&gt;MONTH($V$3-WEEKDAY($V$3,1)+(ROW(W8)-ROW($V$5))*7+(COLUMN(W8)-COLUMN($V$5)+1)),"",$V$3-WEEKDAY($V$3,1)+(ROW(W8)-ROW($V$5))*7+(COLUMN(W8)-COLUMN($V$5)+1))</f>
        <v/>
      </c>
      <c r="X8" s="263">
        <f>IF(MONTH($V$3)&lt;&gt;MONTH($V$3-WEEKDAY($V$3,1)+(ROW(X8)-ROW($V$5))*7+(COLUMN(X8)-COLUMN($V$5)+1)),"",$V$3-WEEKDAY($V$3,1)+(ROW(X8)-ROW($V$5))*7+(COLUMN(X8)-COLUMN($V$5)+1))</f>
        <v/>
      </c>
      <c r="Y8" s="263">
        <f>IF(MONTH($V$3)&lt;&gt;MONTH($V$3-WEEKDAY($V$3,1)+(ROW(Y8)-ROW($V$5))*7+(COLUMN(Y8)-COLUMN($V$5)+1)),"",$V$3-WEEKDAY($V$3,1)+(ROW(Y8)-ROW($V$5))*7+(COLUMN(Y8)-COLUMN($V$5)+1))</f>
        <v/>
      </c>
      <c r="Z8" s="263">
        <f>IF(MONTH($V$3)&lt;&gt;MONTH($V$3-WEEKDAY($V$3,1)+(ROW(Z8)-ROW($V$5))*7+(COLUMN(Z8)-COLUMN($V$5)+1)),"",$V$3-WEEKDAY($V$3,1)+(ROW(Z8)-ROW($V$5))*7+(COLUMN(Z8)-COLUMN($V$5)+1))</f>
        <v/>
      </c>
      <c r="AA8" s="263">
        <f>IF(MONTH($V$3)&lt;&gt;MONTH($V$3-WEEKDAY($V$3,1)+(ROW(AA8)-ROW($V$5))*7+(COLUMN(AA8)-COLUMN($V$5)+1)),"",$V$3-WEEKDAY($V$3,1)+(ROW(AA8)-ROW($V$5))*7+(COLUMN(AA8)-COLUMN($V$5)+1))</f>
        <v/>
      </c>
      <c r="AB8" s="263">
        <f>IF(MONTH($V$3)&lt;&gt;MONTH($V$3-WEEKDAY($V$3,1)+(ROW(AB8)-ROW($V$5))*7+(COLUMN(AB8)-COLUMN($V$5)+1)),"",$V$3-WEEKDAY($V$3,1)+(ROW(AB8)-ROW($V$5))*7+(COLUMN(AB8)-COLUMN($V$5)+1))</f>
        <v/>
      </c>
      <c r="AC8" s="351" t="n"/>
      <c r="AD8" s="351" t="n"/>
      <c r="AE8" s="3" t="b">
        <v>1</v>
      </c>
      <c r="AF8" s="258" t="n"/>
      <c r="AJ8" s="350" t="n"/>
      <c r="AL8" s="251" t="n"/>
    </row>
    <row r="9">
      <c r="A9" s="351" t="n"/>
      <c r="B9" s="351" t="n"/>
      <c r="C9" s="337" t="n"/>
      <c r="D9" s="337" t="n"/>
      <c r="E9" s="337" t="n"/>
      <c r="F9" s="337" t="n"/>
      <c r="G9" s="6" t="n"/>
      <c r="H9" s="6" t="n"/>
      <c r="I9" s="6" t="n"/>
      <c r="J9" s="6" t="n"/>
      <c r="K9" s="6" t="n"/>
      <c r="L9" s="6" t="n"/>
      <c r="M9" s="137" t="n"/>
      <c r="N9" s="137" t="n"/>
      <c r="O9" s="6" t="n"/>
      <c r="P9" s="6" t="n"/>
      <c r="Q9" s="6" t="n"/>
      <c r="R9" s="6" t="n"/>
      <c r="S9" s="6" t="n"/>
      <c r="T9" s="6" t="n"/>
      <c r="U9" s="351" t="n"/>
      <c r="V9" s="265" t="n"/>
      <c r="W9" s="265" t="n"/>
      <c r="X9" s="265" t="n"/>
      <c r="Y9" s="265" t="n"/>
      <c r="Z9" s="265" t="n"/>
      <c r="AA9" s="265" t="n"/>
      <c r="AB9" s="265" t="n"/>
      <c r="AC9" s="351" t="n"/>
      <c r="AD9" s="351" t="n"/>
      <c r="AE9" s="3" t="n"/>
      <c r="AF9" s="351" t="n"/>
      <c r="AJ9" s="350" t="n"/>
      <c r="AL9" s="251" t="n"/>
    </row>
    <row r="10">
      <c r="A10" s="351" t="n"/>
      <c r="B10" s="351" t="n"/>
      <c r="C10" s="337" t="inlineStr">
        <is>
          <t>592-223-7560</t>
        </is>
      </c>
      <c r="D10" s="351" t="n"/>
      <c r="E10" s="351" t="n"/>
      <c r="F10" s="351" t="n"/>
      <c r="G10" s="6" t="n"/>
      <c r="H10" s="340" t="n"/>
      <c r="I10" s="351" t="n"/>
      <c r="J10" s="340" t="n"/>
      <c r="K10" s="330" t="inlineStr">
        <is>
          <t>Week Starting:</t>
        </is>
      </c>
      <c r="L10" s="351" t="n"/>
      <c r="M10" s="335" t="n">
        <v>45977</v>
      </c>
      <c r="N10" s="362" t="n"/>
      <c r="O10" s="6" t="n"/>
      <c r="P10" s="6" t="n"/>
      <c r="Q10" s="6" t="n"/>
      <c r="R10" s="6" t="n"/>
      <c r="S10" s="6" t="n"/>
      <c r="T10" s="138" t="inlineStr">
        <is>
          <t>[42]</t>
        </is>
      </c>
      <c r="U10" s="351" t="n"/>
      <c r="V10" s="263">
        <f>IF(MONTH($V$3)&lt;&gt;MONTH($V$3-WEEKDAY($V$3,1)+(ROW(V10)-ROW($V$5))*7+(COLUMN(V10)-COLUMN($V$5)+1)),"",$V$3-WEEKDAY($V$3,1)+(ROW(V10)-ROW($V$5))*7+(COLUMN(V10)-COLUMN($V$5)+1))</f>
        <v/>
      </c>
      <c r="W10" s="263">
        <f>IF(MONTH($V$3)&lt;&gt;MONTH($V$3-WEEKDAY($V$3,1)+(ROW(W10)-ROW($V$5))*7+(COLUMN(W10)-COLUMN($V$5)+1)),"",$V$3-WEEKDAY($V$3,1)+(ROW(W10)-ROW($V$5))*7+(COLUMN(W10)-COLUMN($V$5)+1))</f>
        <v/>
      </c>
      <c r="X10" s="263">
        <f>IF(MONTH($V$3)&lt;&gt;MONTH($V$3-WEEKDAY($V$3,1)+(ROW(X10)-ROW($V$5))*7+(COLUMN(X10)-COLUMN($V$5)+1)),"",$V$3-WEEKDAY($V$3,1)+(ROW(X10)-ROW($V$5))*7+(COLUMN(X10)-COLUMN($V$5)+1))</f>
        <v/>
      </c>
      <c r="Y10" s="263">
        <f>IF(MONTH($V$3)&lt;&gt;MONTH($V$3-WEEKDAY($V$3,1)+(ROW(Y10)-ROW($V$5))*7+(COLUMN(Y10)-COLUMN($V$5)+1)),"",$V$3-WEEKDAY($V$3,1)+(ROW(Y10)-ROW($V$5))*7+(COLUMN(Y10)-COLUMN($V$5)+1))</f>
        <v/>
      </c>
      <c r="Z10" s="263">
        <f>IF(MONTH($V$3)&lt;&gt;MONTH($V$3-WEEKDAY($V$3,1)+(ROW(Z10)-ROW($V$5))*7+(COLUMN(Z10)-COLUMN($V$5)+1)),"",$V$3-WEEKDAY($V$3,1)+(ROW(Z10)-ROW($V$5))*7+(COLUMN(Z10)-COLUMN($V$5)+1))</f>
        <v/>
      </c>
      <c r="AA10" s="263">
        <f>IF(MONTH($V$3)&lt;&gt;MONTH($V$3-WEEKDAY($V$3,1)+(ROW(AA10)-ROW($V$5))*7+(COLUMN(AA10)-COLUMN($V$5)+1)),"",$V$3-WEEKDAY($V$3,1)+(ROW(AA10)-ROW($V$5))*7+(COLUMN(AA10)-COLUMN($V$5)+1))</f>
        <v/>
      </c>
      <c r="AB10" s="263">
        <f>IF(MONTH($V$3)&lt;&gt;MONTH($V$3-WEEKDAY($V$3,1)+(ROW(AB10)-ROW($V$5))*7+(COLUMN(AB10)-COLUMN($V$5)+1)),"",$V$3-WEEKDAY($V$3,1)+(ROW(AB10)-ROW($V$5))*7+(COLUMN(AB10)-COLUMN($V$5)+1))</f>
        <v/>
      </c>
      <c r="AC10" s="351" t="n"/>
      <c r="AD10" s="136" t="inlineStr">
        <is>
          <t>After:</t>
        </is>
      </c>
      <c r="AE10" s="264" t="n">
        <v>40</v>
      </c>
      <c r="AF10" s="250" t="n"/>
    </row>
    <row r="11" ht="15.75" customHeight="1" s="348" thickBot="1">
      <c r="A11" s="351" t="n"/>
      <c r="B11" s="351" t="n"/>
      <c r="C11" s="6" t="n"/>
      <c r="D11" s="6" t="n"/>
      <c r="E11" s="6" t="n"/>
      <c r="F11" s="6" t="n"/>
      <c r="G11" s="6" t="n"/>
      <c r="H11" s="6" t="n"/>
      <c r="I11" s="6" t="n"/>
      <c r="J11" s="6" t="n"/>
      <c r="K11" s="259" t="inlineStr">
        <is>
          <t>Carry Forward Hrs:</t>
        </is>
      </c>
      <c r="L11" s="248" t="n">
        <v>30.38</v>
      </c>
      <c r="M11" s="6" t="n"/>
      <c r="N11" s="6" t="n"/>
      <c r="O11" s="6" t="n"/>
      <c r="P11" s="6" t="n"/>
      <c r="Q11" s="6" t="n"/>
      <c r="R11" s="6" t="n"/>
      <c r="S11" s="6" t="n"/>
      <c r="T11" s="6" t="n"/>
      <c r="U11" s="351" t="n"/>
      <c r="V11" s="263">
        <f>IF(MONTH($V$3)&lt;&gt;MONTH($V$3-WEEKDAY($V$3,1)+(ROW(V11)-ROW($V$5))*7+(COLUMN(V11)-COLUMN($V$5)+1)),"",$V$3-WEEKDAY($V$3,1)+(ROW(V11)-ROW($V$5))*7+(COLUMN(V11)-COLUMN($V$5)+1))</f>
        <v/>
      </c>
      <c r="W11" s="263">
        <f>IF(MONTH($V$3)&lt;&gt;MONTH($V$3-WEEKDAY($V$3,1)+(ROW(W11)-ROW($V$5))*7+(COLUMN(W11)-COLUMN($V$5)+1)),"",$V$3-WEEKDAY($V$3,1)+(ROW(W11)-ROW($V$5))*7+(COLUMN(W11)-COLUMN($V$5)+1))</f>
        <v/>
      </c>
      <c r="X11" s="263">
        <f>IF(MONTH($V$3)&lt;&gt;MONTH($V$3-WEEKDAY($V$3,1)+(ROW(X11)-ROW($V$5))*7+(COLUMN(X11)-COLUMN($V$5)+1)),"",$V$3-WEEKDAY($V$3,1)+(ROW(X11)-ROW($V$5))*7+(COLUMN(X11)-COLUMN($V$5)+1))</f>
        <v/>
      </c>
      <c r="Y11" s="263">
        <f>IF(MONTH($V$3)&lt;&gt;MONTH($V$3-WEEKDAY($V$3,1)+(ROW(Y11)-ROW($V$5))*7+(COLUMN(Y11)-COLUMN($V$5)+1)),"",$V$3-WEEKDAY($V$3,1)+(ROW(Y11)-ROW($V$5))*7+(COLUMN(Y11)-COLUMN($V$5)+1))</f>
        <v/>
      </c>
      <c r="Z11" s="263">
        <f>IF(MONTH($V$3)&lt;&gt;MONTH($V$3-WEEKDAY($V$3,1)+(ROW(Z11)-ROW($V$5))*7+(COLUMN(Z11)-COLUMN($V$5)+1)),"",$V$3-WEEKDAY($V$3,1)+(ROW(Z11)-ROW($V$5))*7+(COLUMN(Z11)-COLUMN($V$5)+1))</f>
        <v/>
      </c>
      <c r="AA11" s="263">
        <f>IF(MONTH($V$3)&lt;&gt;MONTH($V$3-WEEKDAY($V$3,1)+(ROW(AA11)-ROW($V$5))*7+(COLUMN(AA11)-COLUMN($V$5)+1)),"",$V$3-WEEKDAY($V$3,1)+(ROW(AA11)-ROW($V$5))*7+(COLUMN(AA11)-COLUMN($V$5)+1))</f>
        <v/>
      </c>
      <c r="AB11" s="263">
        <f>IF(MONTH($V$3)&lt;&gt;MONTH($V$3-WEEKDAY($V$3,1)+(ROW(AB11)-ROW($V$5))*7+(COLUMN(AB11)-COLUMN($V$5)+1)),"",$V$3-WEEKDAY($V$3,1)+(ROW(AB11)-ROW($V$5))*7+(COLUMN(AB11)-COLUMN($V$5)+1))</f>
        <v/>
      </c>
      <c r="AC11" s="351" t="n"/>
      <c r="AD11" s="351" t="n"/>
      <c r="AE11" s="351" t="n"/>
      <c r="AF11" s="258" t="n"/>
      <c r="AJ11" s="252" t="n"/>
      <c r="AK11" s="252" t="n"/>
    </row>
    <row r="12" ht="27.75" customFormat="1" customHeight="1" s="2" thickBot="1">
      <c r="A12" s="266" t="inlineStr">
        <is>
          <t>Day Off</t>
        </is>
      </c>
      <c r="B12" s="267" t="inlineStr">
        <is>
          <t>Holiday Double</t>
        </is>
      </c>
      <c r="C12" s="139" t="inlineStr">
        <is>
          <t>Day of Week</t>
        </is>
      </c>
      <c r="D12" s="140" t="inlineStr">
        <is>
          <t>Time
In</t>
        </is>
      </c>
      <c r="E12" s="140" t="inlineStr">
        <is>
          <t>Time
Out</t>
        </is>
      </c>
      <c r="F12" s="141" t="n"/>
      <c r="G12" s="140" t="inlineStr">
        <is>
          <t>Time
In</t>
        </is>
      </c>
      <c r="H12" s="140" t="inlineStr">
        <is>
          <t>Time
Out</t>
        </is>
      </c>
      <c r="I12" s="142" t="inlineStr">
        <is>
          <t>Total
Hrs</t>
        </is>
      </c>
      <c r="J12" s="142" t="inlineStr">
        <is>
          <t>Location</t>
        </is>
      </c>
      <c r="K12" s="142" t="inlineStr">
        <is>
          <t>Supervisor</t>
        </is>
      </c>
      <c r="L12" s="142" t="inlineStr">
        <is>
          <t>Supervisor Approval</t>
        </is>
      </c>
      <c r="M12" s="140" t="inlineStr">
        <is>
          <t>Regular
Hrs</t>
        </is>
      </c>
      <c r="N12" s="140" t="inlineStr">
        <is>
          <t>Overtime
Hrs</t>
        </is>
      </c>
      <c r="O12" s="140" t="inlineStr">
        <is>
          <t>Hol Hrs</t>
        </is>
      </c>
      <c r="P12" s="140" t="inlineStr">
        <is>
          <t>Responsibilities</t>
        </is>
      </c>
      <c r="Q12" s="140" t="inlineStr">
        <is>
          <t>Risk</t>
        </is>
      </c>
      <c r="R12" s="140" t="inlineStr">
        <is>
          <t>Meals</t>
        </is>
      </c>
      <c r="S12" s="140" t="inlineStr">
        <is>
          <t>Vac Hrs</t>
        </is>
      </c>
      <c r="T12" s="143" t="inlineStr">
        <is>
          <t>Reason for Overtime</t>
        </is>
      </c>
      <c r="U12" s="144" t="inlineStr">
        <is>
          <t>Wkly Reg Avail</t>
        </is>
      </c>
      <c r="V12" s="351" t="inlineStr">
        <is>
          <t>Orig Reg</t>
        </is>
      </c>
      <c r="W12" s="351" t="inlineStr">
        <is>
          <t>Wkly OT Adj</t>
        </is>
      </c>
      <c r="X12" s="351" t="inlineStr">
        <is>
          <t>Week Start</t>
        </is>
      </c>
      <c r="Y12" s="351" t="inlineStr">
        <is>
          <t>Wk Hrs Before</t>
        </is>
      </c>
      <c r="Z12" s="351" t="n"/>
      <c r="AA12" s="351" t="n"/>
      <c r="AB12" s="351" t="n"/>
      <c r="AC12" s="351" t="n"/>
      <c r="AD12" s="351" t="n"/>
      <c r="AE12" s="351" t="n"/>
      <c r="AF12" s="351" t="n"/>
      <c r="AJ12" s="252" t="n"/>
      <c r="AK12" s="252" t="n"/>
    </row>
    <row r="13" hidden="1" ht="15.75" customHeight="1" s="348" thickBot="1">
      <c r="A13" s="268" t="n"/>
      <c r="B13" s="351" t="n"/>
      <c r="C13" s="145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146" t="n"/>
      <c r="U13" s="351" t="n"/>
      <c r="V13" s="351" t="n"/>
      <c r="W13" s="351" t="n"/>
      <c r="X13" s="351" t="n"/>
      <c r="Y13" s="351" t="n"/>
      <c r="Z13" s="351" t="n"/>
      <c r="AA13" s="351" t="n"/>
      <c r="AB13" s="351" t="n"/>
      <c r="AC13" s="351" t="n"/>
      <c r="AD13" s="351" t="n"/>
      <c r="AE13" s="351" t="n"/>
      <c r="AF13" s="351" t="n"/>
    </row>
    <row r="14" ht="24" customHeight="1" s="348" thickBot="1">
      <c r="A14" s="147" t="inlineStr">
        <is>
          <t>On Day</t>
        </is>
      </c>
      <c r="B14" s="269" t="n"/>
      <c r="C14" s="88">
        <f>M10</f>
        <v/>
      </c>
      <c r="D14" s="54" t="n"/>
      <c r="E14" s="148">
        <f>IF(D14="", "",
 IF(D14=TIME(0,0,0), 0,
 IF(AND(D14&gt;=TIME(0,0,1), D14&lt;=TIME(2,0,0)), TIME(7,0,0),
 IF(AND(D14&gt;=TIME(6,0,0), D14&lt;=TIME(8,0,0)), TIME(12,0,0),
 IF(AND(D14&gt;TIME(8,0,0), D14&lt;=TIME(13,59,0)), TIME(15,0,0),
 IF(AND(D14&gt;=TIME(14,0,0), D14&lt;=TIME(17,59,0)), TIME(21,0,0),
 IF(AND(D14&gt;=TIME(18,0,0), D14&lt;=TIME(21,59,0)), TIME(0,0,0),
 IF(AND(D14&gt;=TIME(22,0,0), D14&lt;=TIME(23,59,59)), TIME(7,0,0), ""))))))))</f>
        <v/>
      </c>
      <c r="F14" s="149" t="n"/>
      <c r="G14" s="148">
        <f>IF(AND(D14&gt;=TIME(6,0,0),D14&lt;=TIME(8,0,0)),E14,"")</f>
        <v/>
      </c>
      <c r="H14" s="54" t="n"/>
      <c r="I14" s="55">
        <f>ROUND(IF(OR(D14="",E14="",E14=0),0,IF(H14="",MOD(E14-D14,1)*24,MOD(H14-D14,1)*24)),2)</f>
        <v/>
      </c>
      <c r="J14" s="150" t="n"/>
      <c r="K14" s="270" t="n"/>
      <c r="L14" s="271" t="n"/>
      <c r="M14" s="272">
        <f>MAX(0,V14-W14)</f>
        <v/>
      </c>
      <c r="N14" s="56">
        <f>(IF(OR($C14="",$D14=""),0,
 IF(OR($A14="Holiday",$A15="Holiday"),
    IF(ISNUMBER(MATCH(TRIM($B14),{"Phagwah","Good Friday","Easter Monday","Labour Day","Christmas","Eid ul Azha","Romans-2","Globe-12","Neptune P1"},0)),0,$I14),
 IF(AND(NOT(OR($A14="Annual Leave",$A15="Annual Leave")),$A14="Off day"),$I14,
  MAX(0,$I14-$V14)
  ))))+W14</f>
        <v/>
      </c>
      <c r="O14" s="56">
        <f>IF(AND(OR($A14="Holiday",$A15="Holiday"),
        ISNUMBER(MATCH(TRIM($B14),{"Phagwah","Good Friday","Easter Monday","Labour Day","Christmas","Eid ul Azha","Romans-2","Globe-12","Neptune P1"},0))),
   $I14,0)</f>
        <v/>
      </c>
      <c r="P14" s="56">
        <f>IF(OR($O$7="Canteen",$O$7="Head Office"),0,IF($I14&lt;=0,0,IF(OR(OR(TRIM($J14)="Hebrews",TRIM($J14)="Romans",TRIM($J14)="Romans-2",TRIM($J14)="Globe",TRIM($J14)="Globe-12",TRIM($J14)="Neptune P1"),AND($I15&gt;0,OR(TRIM($J15)="Hebrews",TRIM($J15)="Romans",TRIM($J15)="Romans-2",TRIM($J15)="Globe",TRIM($J15)="Globe-12",TRIM($J15)="Neptune P1"))),1,0)))</f>
        <v/>
      </c>
      <c r="Q14" s="57" t="n"/>
      <c r="R14" s="56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IF($I14&gt;0,1,0),
      0
   ),
0))</f>
        <v/>
      </c>
      <c r="S14" s="56">
        <f>IF(OR($A14="Annual Leave",$A15="Annual Leave"),IF($A14="Annual Leave",8,0),0)</f>
        <v/>
      </c>
      <c r="T14" s="58" t="n"/>
      <c r="U14" s="144">
        <f>MAX(0,40-Y14)</f>
        <v/>
      </c>
      <c r="V14" s="151">
        <f>IF(OR($C14="",$D14=""),0,
 IF(OR($A14="Holiday",$A15="Holiday"),0,
 IF(AND(NOT(OR($A14="Annual Leave",$A15="Annual Leave")),$A14="Off day"),0,
  IF($I14+$I15&gt;=8,IF($I14&gt;=8,8,$I14),$I14)
  )))</f>
        <v/>
      </c>
      <c r="W14" s="151">
        <f>MAX(0,V14-U14)</f>
        <v/>
      </c>
      <c r="X14" s="151">
        <f>IF(C14="","",C14-WEEKDAY(C14,1)+1)</f>
        <v/>
      </c>
      <c r="Y14" s="151">
        <f>IF(X14=X14,$L$11,0)</f>
        <v/>
      </c>
      <c r="Z14" s="151" t="n"/>
      <c r="AA14" s="151" t="n"/>
      <c r="AB14" s="151" t="n"/>
      <c r="AC14" s="351" t="n"/>
      <c r="AD14" s="351" t="n"/>
      <c r="AE14" s="351" t="n"/>
      <c r="AF14" s="351" t="n"/>
    </row>
    <row r="15" ht="24" customHeight="1" s="348" thickBot="1">
      <c r="A15" s="147" t="inlineStr">
        <is>
          <t>On Day</t>
        </is>
      </c>
      <c r="B15" s="269" t="n"/>
      <c r="C15" s="89">
        <f>C14</f>
        <v/>
      </c>
      <c r="D15" s="59" t="n"/>
      <c r="E15" s="152">
        <f>IF(D15="", "",
 IF(D15=TIME(0,0,0), 0,
 IF(AND(D15&gt;=TIME(0,0,1), D15&lt;=TIME(2,0,0)), TIME(7,0,0),
 IF(AND(D15&gt;=TIME(6,0,0), D15&lt;=TIME(8,0,0)), TIME(12,0,0),
 IF(AND(D15&gt;TIME(8,0,0), D15&lt;=TIME(13,59,0)), TIME(15,0,0),
 IF(AND(D15&gt;=TIME(14,0,0), D15&lt;=TIME(17,59,0)), TIME(21,0,0),
 IF(AND(D15&gt;=TIME(18,0,0), D15&lt;=TIME(21,59,0)), TIME(0,0,0),
 IF(AND(D15&gt;=TIME(22,0,0), D15&lt;=TIME(23,59,59)), TIME(7,0,0), ""))))))))</f>
        <v/>
      </c>
      <c r="F15" s="153" t="n"/>
      <c r="G15" s="152">
        <f>IF(AND(D15&gt;=TIME(6,0,0),D15&lt;=TIME(8,0,0)),E15,"")</f>
        <v/>
      </c>
      <c r="H15" s="59" t="n"/>
      <c r="I15" s="60">
        <f>ROUND(IF(OR(D15="",E15="",E15=0),0,IF(H15="",MOD(E15-D15,1)*24,MOD(H15-D15,1)*24)),2)</f>
        <v/>
      </c>
      <c r="J15" s="150" t="n"/>
      <c r="K15" s="270" t="n"/>
      <c r="L15" s="271" t="n"/>
      <c r="M15" s="272">
        <f>MAX(0,V15-W15)</f>
        <v/>
      </c>
      <c r="N15" s="61">
        <f>(IF(OR($C15="",$D15=""),0,
 IF(OR($A14="Holiday",$A15="Holiday"),
    IF(ISNUMBER(MATCH(TRIM($B15),{"Phagwah","Good Friday","Easter Monday","Labour Day","Christmas","Eid ul Azha","Romans-2","Globe-12","Neptune P1"},0)),0,$I15),
 IF(AND(NOT(OR($A14="Annual Leave",$A15="Annual Leave")),$A15="Off day"),$I15,
  MAX(0,$I15-$V15)
  ))))+W15</f>
        <v/>
      </c>
      <c r="O15" s="61">
        <f>IF(AND(OR($A14="Holiday",$A15="Holiday"),
        ISNUMBER(MATCH(TRIM($B15),{"Phagwah","Good Friday","Easter Monday","Labour Day","Christmas","Eid ul Azha","Romans-2","Globe-12","Neptune P1"},0))),
   $I15,0)</f>
        <v/>
      </c>
      <c r="P15" s="61">
        <f>IF(OR($O$7="Canteen",$O$7="Head Office"),0,IF($I15&lt;=0,0,IF(AND($I14&lt;=0,OR(TRIM($J15)="Hebrews",TRIM($J15)="Romans",TRIM($J15)="Romans-2",TRIM($J15)="Globe",TRIM($J15)="Globe-12",TRIM($J15)="Neptune P1")),1,0)))</f>
        <v/>
      </c>
      <c r="Q15" s="62" t="n"/>
      <c r="R15" s="61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IF(AND($I14=0,$I15&gt;0),1,0),
      0
   ),
0))</f>
        <v/>
      </c>
      <c r="S15" s="61">
        <f>IF(OR($A14="Annual Leave",$A15="Annual Leave"),IF(AND($A14&lt;&gt;"Annual Leave",$A15="Annual Leave"),8,0),0)</f>
        <v/>
      </c>
      <c r="T15" s="63" t="n"/>
      <c r="U15" s="144">
        <f>MAX(0,40-Y15)</f>
        <v/>
      </c>
      <c r="V15" s="151">
        <f>IF(OR($C15="",$D15=""),0,
 IF(OR($A14="Holiday",$A15="Holiday"),0,
 IF(AND(NOT(OR($A14="Annual Leave",$A15="Annual Leave")),$A15="Off day"),0,
  IF($I14+$I15&gt;=8,IF($I14&gt;=8,0,8-$I14),$I15)
  )))</f>
        <v/>
      </c>
      <c r="W15" s="151">
        <f>MAX(0,V15-U15)</f>
        <v/>
      </c>
      <c r="X15" s="151">
        <f>IF(C15="","",C15-WEEKDAY(C15,1)+1)</f>
        <v/>
      </c>
      <c r="Y15" s="151">
        <f>SUMPRODUCT(($X$14:$X14=X15)*(($V$14:$V14)+($O$14:$O14)))+IF(X15=X14,$L$11,0)</f>
        <v/>
      </c>
      <c r="Z15" s="151" t="n"/>
      <c r="AA15" s="151" t="n"/>
      <c r="AB15" s="151" t="n"/>
      <c r="AC15" s="351" t="n"/>
      <c r="AD15" s="351" t="n"/>
      <c r="AE15" s="351" t="n"/>
      <c r="AF15" s="351" t="n"/>
    </row>
    <row r="16" ht="24" customHeight="1" s="348" thickBot="1">
      <c r="A16" s="154" t="inlineStr">
        <is>
          <t>On Day</t>
        </is>
      </c>
      <c r="B16" s="273" t="n"/>
      <c r="C16" s="90">
        <f>C14+1</f>
        <v/>
      </c>
      <c r="D16" s="8" t="n"/>
      <c r="E16" s="155">
        <f>IF(D16="", "",
 IF(D16=TIME(0,0,0), 0,
 IF(AND(D16&gt;=TIME(0,0,1), D16&lt;=TIME(2,0,0)), TIME(7,0,0),
 IF(AND(D16&gt;=TIME(6,0,0), D16&lt;=TIME(8,0,0)), TIME(12,0,0),
 IF(AND(D16&gt;TIME(8,0,0), D16&lt;=TIME(13,59,0)), TIME(15,0,0),
 IF(AND(D16&gt;=TIME(14,0,0), D16&lt;=TIME(17,59,0)), TIME(21,0,0),
 IF(AND(D16&gt;=TIME(18,0,0), D16&lt;=TIME(21,59,0)), TIME(0,0,0),
 IF(AND(D16&gt;=TIME(22,0,0), D16&lt;=TIME(23,59,59)), TIME(7,0,0), ""))))))))</f>
        <v/>
      </c>
      <c r="F16" s="156" t="n"/>
      <c r="G16" s="155">
        <f>IF(AND(D16&gt;=TIME(6,0,0),D16&lt;=TIME(8,0,0)),E16,"")</f>
        <v/>
      </c>
      <c r="H16" s="8" t="n"/>
      <c r="I16" s="30">
        <f>ROUND(IF(OR(D16="",E16="",E16=0),0,IF(H16="",MOD(E16-D16,1)*24,MOD(H16-D16,1)*24)),2)</f>
        <v/>
      </c>
      <c r="J16" s="157" t="n"/>
      <c r="K16" s="274" t="n"/>
      <c r="L16" s="271" t="n"/>
      <c r="M16" s="275">
        <f>MAX(0,V16-W16)</f>
        <v/>
      </c>
      <c r="N16" s="9">
        <f>(IF(OR($C16="",$D16=""),0,
 IF(OR($A16="Holiday",$A17="Holiday"),
    IF(ISNUMBER(MATCH(TRIM($B16),{"Phagwah","Good Friday","Easter Monday","Labour Day","Christmas","Eid ul Azha","Romans-2","Globe-12","Neptune P1"},0)),0,$I16),
 IF(AND(NOT(OR($A16="Annual Leave",$A17="Annual Leave")),$A16="Off day"),$I16,
  MAX(0,$I16-$V16)
  ))))+W16</f>
        <v/>
      </c>
      <c r="O16" s="9">
        <f>IF(AND(OR($A16="Holiday",$A17="Holiday"),
        ISNUMBER(MATCH(TRIM($B16),{"Phagwah","Good Friday","Easter Monday","Labour Day","Christmas","Eid ul Azha","Romans-2","Globe-12","Neptune P1"},0))),
   $I16,0)</f>
        <v/>
      </c>
      <c r="P16" s="9">
        <f>IF(OR($O$7="Canteen",$O$7="Head Office"),0,IF($I16&lt;=0,0,IF(OR(OR(TRIM($J16)="Hebrews",TRIM($J16)="Romans",TRIM($J16)="Romans-2",TRIM($J16)="Globe",TRIM($J16)="Globe-12",TRIM($J16)="Neptune P1"),AND($I17&gt;0,OR(TRIM($J17)="Hebrews",TRIM($J17)="Romans",TRIM($J17)="Romans-2",TRIM($J17)="Globe",TRIM($J17)="Globe-12",TRIM($J17)="Neptune P1"))),1,0)))</f>
        <v/>
      </c>
      <c r="Q16" s="10" t="n"/>
      <c r="R16" s="9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IF($I16&gt;0,1,0),
      0
   ),
0))</f>
        <v/>
      </c>
      <c r="S16" s="9">
        <f>IF(OR($A16="Annual Leave",$A17="Annual Leave"),IF($A16="Annual Leave",8,0),0)</f>
        <v/>
      </c>
      <c r="T16" s="91" t="n"/>
      <c r="U16" s="144">
        <f>MAX(0,40-Y16)</f>
        <v/>
      </c>
      <c r="V16" s="351">
        <f>IF(OR($C16="",$D16=""),0,
 IF(OR($A16="Holiday",$A17="Holiday"),0,
 IF(AND(NOT(OR($A16="Annual Leave",$A17="Annual Leave")),$A16="Off day"),0,
  IF($I16+$I17&gt;=8,IF($I16&gt;=8,8,$I16),$I16)
  )))</f>
        <v/>
      </c>
      <c r="W16" s="351">
        <f>MAX(0,V16-U16)</f>
        <v/>
      </c>
      <c r="X16" s="351">
        <f>IF(C16="","",C16-WEEKDAY(C16,1)+1)</f>
        <v/>
      </c>
      <c r="Y16" s="351">
        <f>SUMPRODUCT(($X$14:$X15=X16)*(($V$14:$V15)+($O$14:$O15)))+IF(X16=X14,$L$11,0)</f>
        <v/>
      </c>
      <c r="Z16" s="351" t="n"/>
      <c r="AA16" s="351" t="n"/>
      <c r="AB16" s="351" t="n"/>
      <c r="AC16" s="351" t="n"/>
      <c r="AD16" s="351" t="n"/>
      <c r="AE16" s="351" t="n"/>
      <c r="AF16" s="351" t="n"/>
    </row>
    <row r="17" ht="24" customHeight="1" s="348" thickBot="1">
      <c r="A17" s="154" t="inlineStr">
        <is>
          <t>On Day</t>
        </is>
      </c>
      <c r="B17" s="273" t="n"/>
      <c r="C17" s="90">
        <f>C16</f>
        <v/>
      </c>
      <c r="D17" s="276" t="n"/>
      <c r="E17" s="277">
        <f>IF(D17="", "",
 IF(D17=TIME(0,0,0), 0,
 IF(AND(D17&gt;=TIME(0,0,1), D17&lt;=TIME(2,0,0)), TIME(7,0,0),
 IF(AND(D17&gt;=TIME(6,0,0), D17&lt;=TIME(8,0,0)), TIME(12,0,0),
 IF(AND(D17&gt;TIME(8,0,0), D17&lt;=TIME(13,59,0)), TIME(15,0,0),
 IF(AND(D17&gt;=TIME(14,0,0), D17&lt;=TIME(17,59,0)), TIME(21,0,0),
 IF(AND(D17&gt;=TIME(18,0,0), D17&lt;=TIME(21,59,0)), TIME(0,0,0),
 IF(AND(D17&gt;=TIME(22,0,0), D17&lt;=TIME(23,59,59)), TIME(7,0,0), ""))))))))</f>
        <v/>
      </c>
      <c r="F17" s="156" t="n"/>
      <c r="G17" s="277">
        <f>IF(AND(D17&gt;=TIME(6,0,0),D17&lt;=TIME(8,0,0)),E17,"")</f>
        <v/>
      </c>
      <c r="H17" s="276" t="n"/>
      <c r="I17" s="30">
        <f>ROUND(IF(OR(D17="",E17="",E17=0),0,IF(H17="",MOD(E17-D17,1)*24,MOD(H17-D17,1)*24)),2)</f>
        <v/>
      </c>
      <c r="J17" s="158" t="n"/>
      <c r="K17" s="274" t="n"/>
      <c r="L17" s="271" t="n"/>
      <c r="M17" s="275">
        <f>MAX(0,V17-W17)</f>
        <v/>
      </c>
      <c r="N17" s="278">
        <f>(IF(OR($C17="",$D17=""),0,
 IF(OR($A16="Holiday",$A17="Holiday"),
    IF(ISNUMBER(MATCH(TRIM($B17),{"Phagwah","Good Friday","Easter Monday","Labour Day","Christmas","Eid ul Azha","Romans-2","Globe-12","Neptune P1"},0)),0,$I17),
 IF(AND(NOT(OR($A16="Annual Leave",$A17="Annual Leave")),$A17="Off day"),$I17,
  MAX(0,$I17-$V17)
  ))))+W17</f>
        <v/>
      </c>
      <c r="O17" s="278">
        <f>IF(AND(OR($A16="Holiday",$A17="Holiday"),
        ISNUMBER(MATCH(TRIM($B17),{"Phagwah","Good Friday","Easter Monday","Labour Day","Christmas","Eid ul Azha","Romans-2","Globe-12","Neptune P1"},0))),
   $I17,0)</f>
        <v/>
      </c>
      <c r="P17" s="278">
        <f>IF(OR($O$7="Canteen",$O$7="Head Office"),0,IF($I17&lt;=0,0,IF(AND($I16&lt;=0,OR(TRIM($J17)="Hebrews",TRIM($J17)="Romans",TRIM($J17)="Romans-2",TRIM($J17)="Globe",TRIM($J17)="Globe-12",TRIM($J17)="Neptune P1")),1,0)))</f>
        <v/>
      </c>
      <c r="Q17" s="279" t="n"/>
      <c r="R17" s="278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IF(AND($I16=0,$I17&gt;0),1,0),
      0
   ),
0))</f>
        <v/>
      </c>
      <c r="S17" s="278">
        <f>IF(OR($A16="Annual Leave",$A17="Annual Leave"),IF(AND($A16&lt;&gt;"Annual Leave",$A17="Annual Leave"),8,0),0)</f>
        <v/>
      </c>
      <c r="T17" s="280" t="n"/>
      <c r="U17" s="144">
        <f>MAX(0,40-Y17)</f>
        <v/>
      </c>
      <c r="V17" s="351">
        <f>IF(OR($C17="",$D17=""),0,
 IF(OR($A16="Holiday",$A17="Holiday"),0,
 IF(AND(NOT(OR($A16="Annual Leave",$A17="Annual Leave")),$A17="Off day"),0,
  IF($I16+$I17&gt;=8,IF($I16&gt;=8,0,8-$I16),$I17)
  )))</f>
        <v/>
      </c>
      <c r="W17" s="351">
        <f>MAX(0,V17-U17)</f>
        <v/>
      </c>
      <c r="X17" s="351">
        <f>IF(C17="","",C17-WEEKDAY(C17,1)+1)</f>
        <v/>
      </c>
      <c r="Y17" s="351">
        <f>SUMPRODUCT(($X$14:$X16=X17)*(($V$14:$V16)+($O$14:$O16)))+IF(X17=X14,$L$11,0)</f>
        <v/>
      </c>
      <c r="Z17" s="351" t="n"/>
      <c r="AA17" s="351" t="n"/>
      <c r="AB17" s="351" t="n"/>
      <c r="AC17" s="351" t="n"/>
      <c r="AD17" s="351" t="n"/>
      <c r="AE17" s="351" t="n"/>
      <c r="AF17" s="351" t="n"/>
    </row>
    <row r="18" ht="24" customHeight="1" s="348" thickBot="1">
      <c r="A18" s="159" t="inlineStr">
        <is>
          <t>On Day</t>
        </is>
      </c>
      <c r="B18" s="281" t="n"/>
      <c r="C18" s="92">
        <f>C16+1</f>
        <v/>
      </c>
      <c r="D18" s="31" t="n"/>
      <c r="E18" s="160">
        <f>IF(D18="", "",
 IF(D18=TIME(0,0,0), 0,
 IF(AND(D18&gt;=TIME(0,0,1), D18&lt;=TIME(2,0,0)), TIME(7,0,0),
 IF(AND(D18&gt;=TIME(6,0,0), D18&lt;=TIME(8,0,0)), TIME(12,0,0),
 IF(AND(D18&gt;TIME(8,0,0), D18&lt;=TIME(13,59,0)), TIME(15,0,0),
 IF(AND(D18&gt;=TIME(14,0,0), D18&lt;=TIME(17,59,0)), TIME(21,0,0),
 IF(AND(D18&gt;=TIME(18,0,0), D18&lt;=TIME(21,59,0)), TIME(0,0,0),
 IF(AND(D18&gt;=TIME(22,0,0), D18&lt;=TIME(23,59,59)), TIME(7,0,0), ""))))))))</f>
        <v/>
      </c>
      <c r="F18" s="161" t="n"/>
      <c r="G18" s="160">
        <f>IF(AND(D18&gt;=TIME(6,0,0),D18&lt;=TIME(8,0,0)),E18,"")</f>
        <v/>
      </c>
      <c r="H18" s="31" t="n"/>
      <c r="I18" s="32">
        <f>ROUND(IF(OR(D18="",E18="",E18=0),0,IF(H18="",MOD(E18-D18,1)*24,MOD(H18-D18,1)*24)),2)</f>
        <v/>
      </c>
      <c r="J18" s="162" t="n"/>
      <c r="K18" s="282" t="n"/>
      <c r="L18" s="271" t="n"/>
      <c r="M18" s="283">
        <f>MAX(0,V18-W18)</f>
        <v/>
      </c>
      <c r="N18" s="33">
        <f>(IF(OR($C18="",$D18=""),0,
 IF(OR($A18="Holiday",$A19="Holiday"),
    IF(ISNUMBER(MATCH(TRIM($B18),{"Phagwah","Good Friday","Easter Monday","Labour Day","Christmas","Eid ul Azha","Romans-2","Globe-12","Neptune P1"},0)),0,$I18),
 IF(AND(NOT(OR($A18="Annual Leave",$A19="Annual Leave")),$A18="Off day"),$I18,
  MAX(0,$I18-$V18)
  ))))+W18</f>
        <v/>
      </c>
      <c r="O18" s="33">
        <f>IF(AND(OR($A18="Holiday",$A19="Holiday"),
        ISNUMBER(MATCH(TRIM($B18),{"Phagwah","Good Friday","Easter Monday","Labour Day","Christmas","Eid ul Azha","Romans-2","Globe-12","Neptune P1"},0))),
   $I18,0)</f>
        <v/>
      </c>
      <c r="P18" s="33">
        <f>IF(OR($O$7="Canteen",$O$7="Head Office"),0,IF($I18&lt;=0,0,IF(OR(OR(TRIM($J18)="Hebrews",TRIM($J18)="Romans",TRIM($J18)="Romans-2",TRIM($J18)="Globe",TRIM($J18)="Globe-12",TRIM($J18)="Neptune P1"),AND($I19&gt;0,OR(TRIM($J19)="Hebrews",TRIM($J19)="Romans",TRIM($J19)="Romans-2",TRIM($J19)="Globe",TRIM($J19)="Globe-12",TRIM($J19)="Neptune P1"))),1,0)))</f>
        <v/>
      </c>
      <c r="Q18" s="34" t="n"/>
      <c r="R18" s="33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IF($I18&gt;0,1,0),
      0
   ),
0))</f>
        <v/>
      </c>
      <c r="S18" s="33">
        <f>IF(OR($A18="Annual Leave",$A19="Annual Leave"),IF($A18="Annual Leave",8,0),0)</f>
        <v/>
      </c>
      <c r="T18" s="35" t="n"/>
      <c r="U18" s="144">
        <f>MAX(0,40-Y18)</f>
        <v/>
      </c>
      <c r="V18" s="351">
        <f>IF(OR($C18="",$D18=""),0,
 IF(OR($A18="Holiday",$A19="Holiday"),0,
 IF(AND(NOT(OR($A18="Annual Leave",$A19="Annual Leave")),$A18="Off day"),0,
  IF($I18+$I19&gt;=8,IF($I18&gt;=8,8,$I18),$I18)
  )))</f>
        <v/>
      </c>
      <c r="W18" s="351">
        <f>MAX(0,V18-U18)</f>
        <v/>
      </c>
      <c r="X18" s="351">
        <f>IF(C18="","",C18-WEEKDAY(C18,1)+1)</f>
        <v/>
      </c>
      <c r="Y18" s="351">
        <f>SUMPRODUCT(($X$14:$X17=X18)*(($V$14:$V17)+($O$14:$O17)))+IF(X18=X14,$L$11,0)</f>
        <v/>
      </c>
      <c r="Z18" s="351" t="n"/>
      <c r="AA18" s="351" t="n"/>
      <c r="AB18" s="351" t="n"/>
      <c r="AC18" s="351" t="n"/>
      <c r="AD18" s="351" t="n"/>
      <c r="AE18" s="351" t="n"/>
      <c r="AF18" s="351" t="n"/>
    </row>
    <row r="19" ht="24" customHeight="1" s="348" thickBot="1">
      <c r="A19" s="159" t="inlineStr">
        <is>
          <t>On Day</t>
        </is>
      </c>
      <c r="B19" s="281" t="n"/>
      <c r="C19" s="93">
        <f>C18</f>
        <v/>
      </c>
      <c r="D19" s="36" t="n"/>
      <c r="E19" s="163">
        <f>IF(D19="", "",
 IF(D19=TIME(0,0,0), 0,
 IF(AND(D19&gt;=TIME(0,0,1), D19&lt;=TIME(2,0,0)), TIME(7,0,0),
 IF(AND(D19&gt;=TIME(6,0,0), D19&lt;=TIME(8,0,0)), TIME(12,0,0),
 IF(AND(D19&gt;TIME(8,0,0), D19&lt;=TIME(13,59,0)), TIME(15,0,0),
 IF(AND(D19&gt;=TIME(14,0,0), D19&lt;=TIME(17,59,0)), TIME(21,0,0),
 IF(AND(D19&gt;=TIME(18,0,0), D19&lt;=TIME(21,59,0)), TIME(0,0,0),
 IF(AND(D19&gt;=TIME(22,0,0), D19&lt;=TIME(23,59,59)), TIME(7,0,0), ""))))))))</f>
        <v/>
      </c>
      <c r="F19" s="164" t="n"/>
      <c r="G19" s="163">
        <f>IF(AND(D19&gt;=TIME(6,0,0),D19&lt;=TIME(8,0,0)),E19,"")</f>
        <v/>
      </c>
      <c r="H19" s="36" t="n"/>
      <c r="I19" s="37">
        <f>ROUND(IF(OR(D19="",E19="",E19=0),0,IF(H19="",MOD(E19-D19,1)*24,MOD(H19-D19,1)*24)),2)</f>
        <v/>
      </c>
      <c r="J19" s="162" t="n"/>
      <c r="K19" s="282" t="n"/>
      <c r="L19" s="271" t="n"/>
      <c r="M19" s="283">
        <f>MAX(0,V19-W19)</f>
        <v/>
      </c>
      <c r="N19" s="38">
        <f>(IF(OR($C19="",$D19=""),0,
 IF(OR($A18="Holiday",$A19="Holiday"),
    IF(ISNUMBER(MATCH(TRIM($B19),{"Phagwah","Good Friday","Easter Monday","Labour Day","Christmas","Eid ul Azha","Romans-2","Globe-12","Neptune P1"},0)),0,$I19),
 IF(AND(NOT(OR($A18="Annual Leave",$A19="Annual Leave")),$A19="Off day"),$I19,
  MAX(0,$I19-$V19)
  ))))+W19</f>
        <v/>
      </c>
      <c r="O19" s="38">
        <f>IF(AND(OR($A18="Holiday",$A19="Holiday"),
        ISNUMBER(MATCH(TRIM($B19),{"Phagwah","Good Friday","Easter Monday","Labour Day","Christmas","Eid ul Azha","Romans-2","Globe-12","Neptune P1"},0))),
   $I19,0)</f>
        <v/>
      </c>
      <c r="P19" s="38">
        <f>IF(OR($O$7="Canteen",$O$7="Head Office"),0,IF($I19&lt;=0,0,IF(AND($I18&lt;=0,OR(TRIM($J19)="Hebrews",TRIM($J19)="Romans",TRIM($J19)="Romans-2",TRIM($J19)="Globe",TRIM($J19)="Globe-12",TRIM($J19)="Neptune P1")),1,0)))</f>
        <v/>
      </c>
      <c r="Q19" s="39" t="n"/>
      <c r="R19" s="38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IF(AND($I18=0,$I19&gt;0),1,0),
      0
   ),
0))</f>
        <v/>
      </c>
      <c r="S19" s="38">
        <f>IF(OR($A18="Annual Leave",$A19="Annual Leave"),IF(AND($A18&lt;&gt;"Annual Leave",$A19="Annual Leave"),8,0),0)</f>
        <v/>
      </c>
      <c r="T19" s="40" t="n"/>
      <c r="U19" s="144">
        <f>MAX(0,40-Y19)</f>
        <v/>
      </c>
      <c r="V19" s="351">
        <f>IF(OR($C19="",$D19=""),0,
 IF(OR($A18="Holiday",$A19="Holiday"),0,
 IF(AND(NOT(OR($A18="Annual Leave",$A19="Annual Leave")),$A19="Off day"),0,
  IF($I18+$I19&gt;=8,IF($I18&gt;=8,0,8-$I18),$I19)
  )))</f>
        <v/>
      </c>
      <c r="W19" s="351">
        <f>MAX(0,V19-U19)</f>
        <v/>
      </c>
      <c r="X19" s="351">
        <f>IF(C19="","",C19-WEEKDAY(C19,1)+1)</f>
        <v/>
      </c>
      <c r="Y19" s="351">
        <f>SUMPRODUCT(($X$14:$X18=X19)*(($V$14:$V18)+($O$14:$O18)))+IF(X19=X14,$L$11,0)</f>
        <v/>
      </c>
      <c r="Z19" s="351" t="n"/>
      <c r="AA19" s="351" t="n"/>
      <c r="AB19" s="351" t="n"/>
      <c r="AC19" s="351" t="n"/>
      <c r="AD19" s="351" t="n"/>
      <c r="AE19" s="351" t="n"/>
      <c r="AF19" s="351" t="n"/>
    </row>
    <row r="20" ht="24" customHeight="1" s="348" thickBot="1">
      <c r="A20" s="165" t="inlineStr">
        <is>
          <t>On Day</t>
        </is>
      </c>
      <c r="B20" s="284" t="n"/>
      <c r="C20" s="94">
        <f>C18+1</f>
        <v/>
      </c>
      <c r="D20" s="41" t="n"/>
      <c r="E20" s="166">
        <f>IF(D20="", "",
 IF(D20=TIME(0,0,0), 0,
 IF(AND(D20&gt;=TIME(0,0,1), D20&lt;=TIME(2,0,0)), TIME(7,0,0),
 IF(AND(D20&gt;=TIME(6,0,0), D20&lt;=TIME(8,0,0)), TIME(12,0,0),
 IF(AND(D20&gt;TIME(8,0,0), D20&lt;=TIME(13,59,0)), TIME(15,0,0),
 IF(AND(D20&gt;=TIME(14,0,0), D20&lt;=TIME(17,59,0)), TIME(21,0,0),
 IF(AND(D20&gt;=TIME(18,0,0), D20&lt;=TIME(21,59,0)), TIME(0,0,0),
 IF(AND(D20&gt;=TIME(22,0,0), D20&lt;=TIME(23,59,59)), TIME(7,0,0), ""))))))))</f>
        <v/>
      </c>
      <c r="F20" s="167" t="n"/>
      <c r="G20" s="166">
        <f>IF(AND(D20&gt;=TIME(6,0,0),D20&lt;=TIME(8,0,0)),E20,"")</f>
        <v/>
      </c>
      <c r="H20" s="41" t="n"/>
      <c r="I20" s="95">
        <f>ROUND(IF(OR(D20="",E20="",E20=0),0,IF(H20="",MOD(E20-D20,1)*24,MOD(H20-D20,1)*24)),2)</f>
        <v/>
      </c>
      <c r="J20" s="168" t="n"/>
      <c r="K20" s="285" t="n"/>
      <c r="L20" s="271" t="n"/>
      <c r="M20" s="286">
        <f>MAX(0,V20-W20)</f>
        <v/>
      </c>
      <c r="N20" s="42">
        <f>(IF(OR($C20="",$D20=""),0,
 IF(OR($A20="Holiday",$A21="Holiday"),
    IF(ISNUMBER(MATCH(TRIM($B20),{"Phagwah","Good Friday","Easter Monday","Labour Day","Christmas","Eid ul Azha","Romans-2","Globe-12","Neptune P1"},0)),0,$I20),
 IF(AND(NOT(OR($A20="Annual Leave",$A21="Annual Leave")),$A20="Off day"),$I20,
  MAX(0,$I20-$V20)
  ))))+W20</f>
        <v/>
      </c>
      <c r="O20" s="42">
        <f>IF(AND(OR($A20="Holiday",$A21="Holiday"),
        ISNUMBER(MATCH(TRIM($B20),{"Phagwah","Good Friday","Easter Monday","Labour Day","Christmas","Eid ul Azha","Romans-2","Globe-12","Neptune P1"},0))),
   $I20,0)</f>
        <v/>
      </c>
      <c r="P20" s="42">
        <f>IF(OR($O$7="Canteen",$O$7="Head Office"),0,IF($I20&lt;=0,0,IF(OR(OR(TRIM($J20)="Hebrews",TRIM($J20)="Romans",TRIM($J20)="Romans-2",TRIM($J20)="Globe",TRIM($J20)="Globe-12",TRIM($J20)="Neptune P1"),AND($I21&gt;0,OR(TRIM($J21)="Hebrews",TRIM($J21)="Romans",TRIM($J21)="Romans-2",TRIM($J21)="Globe",TRIM($J21)="Globe-12",TRIM($J21)="Neptune P1"))),1,0)))</f>
        <v/>
      </c>
      <c r="Q20" s="43" t="n"/>
      <c r="R20" s="42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IF($I20&gt;0,1,0),
      0
   ),
0))</f>
        <v/>
      </c>
      <c r="S20" s="42">
        <f>IF(OR($A20="Annual Leave",$A21="Annual Leave"),IF($A20="Annual Leave",8,0),0)</f>
        <v/>
      </c>
      <c r="T20" s="96" t="n"/>
      <c r="U20" s="144">
        <f>MAX(0,40-Y20)</f>
        <v/>
      </c>
      <c r="V20" s="351">
        <f>IF(OR($C20="",$D20=""),0,
 IF(OR($A20="Holiday",$A21="Holiday"),0,
 IF(AND(NOT(OR($A20="Annual Leave",$A21="Annual Leave")),$A20="Off day"),0,
  IF($I20+$I21&gt;=8,IF($I20&gt;=8,8,$I20),$I20)
  )))</f>
        <v/>
      </c>
      <c r="W20" s="351">
        <f>MAX(0,V20-U20)</f>
        <v/>
      </c>
      <c r="X20" s="351">
        <f>IF(C20="","",C20-WEEKDAY(C20,1)+1)</f>
        <v/>
      </c>
      <c r="Y20" s="351">
        <f>SUMPRODUCT(($X$14:$X19=X20)*(($V$14:$V19)+($O$14:$O19)))+IF(X20=X14,$L$11,0)</f>
        <v/>
      </c>
      <c r="Z20" s="351" t="n"/>
      <c r="AA20" s="351" t="n"/>
      <c r="AB20" s="351" t="n"/>
      <c r="AC20" s="351" t="n"/>
      <c r="AD20" s="351" t="n"/>
      <c r="AE20" s="351" t="n"/>
      <c r="AF20" s="351" t="n"/>
    </row>
    <row r="21" ht="24" customHeight="1" s="348" thickBot="1">
      <c r="A21" s="165" t="inlineStr">
        <is>
          <t>On Day</t>
        </is>
      </c>
      <c r="B21" s="284" t="n"/>
      <c r="C21" s="94">
        <f>C20</f>
        <v/>
      </c>
      <c r="D21" s="287" t="n"/>
      <c r="E21" s="288">
        <f>IF(D21="", "",
 IF(D21=TIME(0,0,0), 0,
 IF(AND(D21&gt;=TIME(0,0,1), D21&lt;=TIME(2,0,0)), TIME(7,0,0),
 IF(AND(D21&gt;=TIME(6,0,0), D21&lt;=TIME(8,0,0)), TIME(12,0,0),
 IF(AND(D21&gt;TIME(8,0,0), D21&lt;=TIME(13,59,0)), TIME(15,0,0),
 IF(AND(D21&gt;=TIME(14,0,0), D21&lt;=TIME(17,59,0)), TIME(21,0,0),
 IF(AND(D21&gt;=TIME(18,0,0), D21&lt;=TIME(21,59,0)), TIME(0,0,0),
 IF(AND(D21&gt;=TIME(22,0,0), D21&lt;=TIME(23,59,59)), TIME(7,0,0), ""))))))))</f>
        <v/>
      </c>
      <c r="F21" s="167" t="n"/>
      <c r="G21" s="288">
        <f>IF(AND(D21&gt;=TIME(6,0,0),D21&lt;=TIME(8,0,0)),E21,"")</f>
        <v/>
      </c>
      <c r="H21" s="287" t="n"/>
      <c r="I21" s="95">
        <f>ROUND(IF(OR(D21="",E21="",E21=0),0,IF(H21="",MOD(E21-D21,1)*24,MOD(H21-D21,1)*24)),2)</f>
        <v/>
      </c>
      <c r="J21" s="169" t="n"/>
      <c r="K21" s="285" t="n"/>
      <c r="L21" s="271" t="n"/>
      <c r="M21" s="286">
        <f>MAX(0,V21-W21)</f>
        <v/>
      </c>
      <c r="N21" s="289">
        <f>(IF(OR($C21="",$D21=""),0,
 IF(OR($A20="Holiday",$A21="Holiday"),
    IF(ISNUMBER(MATCH(TRIM($B21),{"Phagwah","Good Friday","Easter Monday","Labour Day","Christmas","Eid ul Azha","Romans-2","Globe-12","Neptune P1"},0)),0,$I21),
 IF(AND(NOT(OR($A20="Annual Leave",$A21="Annual Leave")),$A21="Off day"),$I21,
  MAX(0,$I21-$V21)
  ))))+W21</f>
        <v/>
      </c>
      <c r="O21" s="289">
        <f>IF(AND(OR($A20="Holiday",$A21="Holiday"),
        ISNUMBER(MATCH(TRIM($B21),{"Phagwah","Good Friday","Easter Monday","Labour Day","Christmas","Eid ul Azha","Romans-2","Globe-12","Neptune P1"},0))),
   $I21,0)</f>
        <v/>
      </c>
      <c r="P21" s="289">
        <f>IF(OR($O$7="Canteen",$O$7="Head Office"),0,IF($I21&lt;=0,0,IF(AND($I20&lt;=0,OR(TRIM($J21)="Hebrews",TRIM($J21)="Romans",TRIM($J21)="Romans-2",TRIM($J21)="Globe",TRIM($J21)="Globe-12",TRIM($J21)="Neptune P1")),1,0)))</f>
        <v/>
      </c>
      <c r="Q21" s="290" t="n"/>
      <c r="R21" s="289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IF(AND($I20=0,$I21&gt;0),1,0),
      0
   ),
0))</f>
        <v/>
      </c>
      <c r="S21" s="289">
        <f>IF(OR($A20="Annual Leave",$A21="Annual Leave"),IF(AND($A20&lt;&gt;"Annual Leave",$A21="Annual Leave"),8,0),0)</f>
        <v/>
      </c>
      <c r="T21" s="291" t="n"/>
      <c r="U21" s="144">
        <f>MAX(0,40-Y21)</f>
        <v/>
      </c>
      <c r="V21" s="351">
        <f>IF(OR($C21="",$D21=""),0,
 IF(OR($A20="Holiday",$A21="Holiday"),0,
 IF(AND(NOT(OR($A20="Annual Leave",$A21="Annual Leave")),$A21="Off day"),0,
  IF($I20+$I21&gt;=8,IF($I20&gt;=8,0,8-$I20),$I21)
  )))</f>
        <v/>
      </c>
      <c r="W21" s="351">
        <f>MAX(0,V21-U21)</f>
        <v/>
      </c>
      <c r="X21" s="351">
        <f>IF(C21="","",C21-WEEKDAY(C21,1)+1)</f>
        <v/>
      </c>
      <c r="Y21" s="351">
        <f>SUMPRODUCT(($X$14:$X20=X21)*(($V$14:$V20)+($O$14:$O20)))+IF(X21=X14,$L$11,0)</f>
        <v/>
      </c>
      <c r="Z21" s="351" t="n"/>
      <c r="AA21" s="351" t="n"/>
      <c r="AB21" s="351" t="n"/>
      <c r="AC21" s="351" t="n"/>
      <c r="AD21" s="351" t="n"/>
      <c r="AE21" s="351" t="n"/>
      <c r="AF21" s="351" t="n"/>
    </row>
    <row r="22" ht="24" customHeight="1" s="348" thickBot="1">
      <c r="A22" s="170" t="inlineStr">
        <is>
          <t>On Day</t>
        </is>
      </c>
      <c r="B22" s="292" t="n"/>
      <c r="C22" s="97">
        <f>C20+1</f>
        <v/>
      </c>
      <c r="D22" s="44" t="n"/>
      <c r="E22" s="171">
        <f>IF(D22="", "",
 IF(D22=TIME(0,0,0), 0,
 IF(AND(D22&gt;=TIME(0,0,1), D22&lt;=TIME(2,0,0)), TIME(7,0,0),
 IF(AND(D22&gt;=TIME(6,0,0), D22&lt;=TIME(8,0,0)), TIME(12,0,0),
 IF(AND(D22&gt;TIME(8,0,0), D22&lt;=TIME(13,59,0)), TIME(15,0,0),
 IF(AND(D22&gt;=TIME(14,0,0), D22&lt;=TIME(17,59,0)), TIME(21,0,0),
 IF(AND(D22&gt;=TIME(18,0,0), D22&lt;=TIME(21,59,0)), TIME(0,0,0),
 IF(AND(D22&gt;=TIME(22,0,0), D22&lt;=TIME(23,59,59)), TIME(7,0,0), ""))))))))</f>
        <v/>
      </c>
      <c r="F22" s="172" t="n"/>
      <c r="G22" s="171">
        <f>IF(AND(D22&gt;=TIME(6,0,0),D22&lt;=TIME(8,0,0)),E22,"")</f>
        <v/>
      </c>
      <c r="H22" s="44" t="n"/>
      <c r="I22" s="45">
        <f>ROUND(IF(OR(D22="",E22="",E22=0),0,IF(H22="",MOD(E22-D22,1)*24,MOD(H22-D22,1)*24)),2)</f>
        <v/>
      </c>
      <c r="J22" s="173" t="n"/>
      <c r="K22" s="293" t="n"/>
      <c r="L22" s="271" t="n"/>
      <c r="M22" s="294">
        <f>MAX(0,V22-W22)</f>
        <v/>
      </c>
      <c r="N22" s="46">
        <f>(IF(OR($C22="",$D22=""),0,
 IF(OR($A22="Holiday",$A23="Holiday"),
    IF(ISNUMBER(MATCH(TRIM($B22),{"Phagwah","Good Friday","Easter Monday","Labour Day","Christmas","Eid ul Azha","Romans-2","Globe-12","Neptune P1"},0)),0,$I22),
 IF(AND(NOT(OR($A22="Annual Leave",$A23="Annual Leave")),$A22="Off day"),$I22,
  MAX(0,$I22-$V22)
  ))))+W22</f>
        <v/>
      </c>
      <c r="O22" s="46">
        <f>IF(AND(OR($A22="Holiday",$A23="Holiday"),
        ISNUMBER(MATCH(TRIM($B22),{"Phagwah","Good Friday","Easter Monday","Labour Day","Christmas","Eid ul Azha","Romans-2","Globe-12","Neptune P1"},0))),
   $I22,0)</f>
        <v/>
      </c>
      <c r="P22" s="46">
        <f>IF(OR($O$7="Canteen",$O$7="Head Office"),0,IF($I22&lt;=0,0,IF(OR(OR(TRIM($J22)="Hebrews",TRIM($J22)="Romans",TRIM($J22)="Romans-2",TRIM($J22)="Globe",TRIM($J22)="Globe-12",TRIM($J22)="Neptune P1"),AND($I23&gt;0,OR(TRIM($J23)="Hebrews",TRIM($J23)="Romans",TRIM($J23)="Romans-2",TRIM($J23)="Globe",TRIM($J23)="Globe-12",TRIM($J23)="Neptune P1"))),1,0)))</f>
        <v/>
      </c>
      <c r="Q22" s="47" t="n"/>
      <c r="R22" s="46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IF($I22&gt;0,1,0),
      0
   ),
0))</f>
        <v/>
      </c>
      <c r="S22" s="46">
        <f>IF(OR($A22="Annual Leave",$A23="Annual Leave"),IF($A22="Annual Leave",8,0),0)</f>
        <v/>
      </c>
      <c r="T22" s="48" t="n"/>
      <c r="U22" s="144">
        <f>MAX(0,40-Y22)</f>
        <v/>
      </c>
      <c r="V22" s="351">
        <f>IF(OR($C22="",$D22=""),0,
 IF(OR($A22="Holiday",$A23="Holiday"),0,
 IF(AND(NOT(OR($A22="Annual Leave",$A23="Annual Leave")),$A22="Off day"),0,
  IF($I22+$I23&gt;=8,IF($I22&gt;=8,8,$I22),$I22)
  )))</f>
        <v/>
      </c>
      <c r="W22" s="351">
        <f>MAX(0,V22-U22)</f>
        <v/>
      </c>
      <c r="X22" s="351">
        <f>IF(C22="","",C22-WEEKDAY(C22,1)+1)</f>
        <v/>
      </c>
      <c r="Y22" s="351">
        <f>SUMPRODUCT(($X$14:$X21=X22)*(($V$14:$V21)+($O$14:$O21)))+IF(X22=X14,$L$11,0)</f>
        <v/>
      </c>
      <c r="Z22" s="351" t="n"/>
      <c r="AA22" s="351" t="n"/>
      <c r="AB22" s="351" t="n"/>
      <c r="AC22" s="351" t="n"/>
      <c r="AD22" s="351" t="n"/>
      <c r="AE22" s="351" t="n"/>
      <c r="AF22" s="351" t="n"/>
    </row>
    <row r="23" ht="24" customHeight="1" s="348" thickBot="1">
      <c r="A23" s="170" t="inlineStr">
        <is>
          <t>On Day</t>
        </is>
      </c>
      <c r="B23" s="292" t="n"/>
      <c r="C23" s="98">
        <f>C22</f>
        <v/>
      </c>
      <c r="D23" s="49" t="n"/>
      <c r="E23" s="174">
        <f>IF(D23="", "",
 IF(D23=TIME(0,0,0), 0,
 IF(AND(D23&gt;=TIME(0,0,1), D23&lt;=TIME(2,0,0)), TIME(7,0,0),
 IF(AND(D23&gt;=TIME(6,0,0), D23&lt;=TIME(8,0,0)), TIME(12,0,0),
 IF(AND(D23&gt;TIME(8,0,0), D23&lt;=TIME(13,59,0)), TIME(15,0,0),
 IF(AND(D23&gt;=TIME(14,0,0), D23&lt;=TIME(17,59,0)), TIME(21,0,0),
 IF(AND(D23&gt;=TIME(18,0,0), D23&lt;=TIME(21,59,0)), TIME(0,0,0),
 IF(AND(D23&gt;=TIME(22,0,0), D23&lt;=TIME(23,59,59)), TIME(7,0,0), ""))))))))</f>
        <v/>
      </c>
      <c r="F23" s="175" t="n"/>
      <c r="G23" s="174">
        <f>IF(AND(D23&gt;=TIME(6,0,0),D23&lt;=TIME(8,0,0)),E23,"")</f>
        <v/>
      </c>
      <c r="H23" s="49" t="n"/>
      <c r="I23" s="50">
        <f>ROUND(IF(OR(D23="",E23="",E23=0),0,IF(H23="",MOD(E23-D23,1)*24,MOD(H23-D23,1)*24)),2)</f>
        <v/>
      </c>
      <c r="J23" s="173" t="n"/>
      <c r="K23" s="293" t="n"/>
      <c r="L23" s="271" t="n"/>
      <c r="M23" s="294">
        <f>MAX(0,V23-W23)</f>
        <v/>
      </c>
      <c r="N23" s="51">
        <f>(IF(OR($C23="",$D23=""),0,
 IF(OR($A22="Holiday",$A23="Holiday"),
    IF(ISNUMBER(MATCH(TRIM($B23),{"Phagwah","Good Friday","Easter Monday","Labour Day","Christmas","Eid ul Azha","Romans-2","Globe-12","Neptune P1"},0)),0,$I23),
 IF(AND(NOT(OR($A22="Annual Leave",$A23="Annual Leave")),$A23="Off day"),$I23,
  MAX(0,$I23-$V23)
  ))))+W23</f>
        <v/>
      </c>
      <c r="O23" s="51">
        <f>IF(AND(OR($A22="Holiday",$A23="Holiday"),
        ISNUMBER(MATCH(TRIM($B23),{"Phagwah","Good Friday","Easter Monday","Labour Day","Christmas","Eid ul Azha","Romans-2","Globe-12","Neptune P1"},0))),
   $I23,0)</f>
        <v/>
      </c>
      <c r="P23" s="51">
        <f>IF(OR($O$7="Canteen",$O$7="Head Office"),0,IF($I23&lt;=0,0,IF(AND($I22&lt;=0,OR(TRIM($J23)="Hebrews",TRIM($J23)="Romans",TRIM($J23)="Romans-2",TRIM($J23)="Globe",TRIM($J23)="Globe-12",TRIM($J23)="Neptune P1")),1,0)))</f>
        <v/>
      </c>
      <c r="Q23" s="52" t="n"/>
      <c r="R23" s="51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IF(AND($I22=0,$I23&gt;0),1,0),
      0
   ),
0))</f>
        <v/>
      </c>
      <c r="S23" s="51">
        <f>IF(OR($A22="Annual Leave",$A23="Annual Leave"),IF(AND($A22&lt;&gt;"Annual Leave",$A23="Annual Leave"),8,0),0)</f>
        <v/>
      </c>
      <c r="T23" s="53" t="n"/>
      <c r="U23" s="144">
        <f>MAX(0,40-Y23)</f>
        <v/>
      </c>
      <c r="V23" s="351">
        <f>IF(OR($C23="",$D23=""),0,
 IF(OR($A22="Holiday",$A23="Holiday"),0,
 IF(AND(NOT(OR($A22="Annual Leave",$A23="Annual Leave")),$A23="Off day"),0,
  IF($I22+$I23&gt;=8,IF($I22&gt;=8,0,8-$I22),$I23)
  )))</f>
        <v/>
      </c>
      <c r="W23" s="351">
        <f>MAX(0,V23-U23)</f>
        <v/>
      </c>
      <c r="X23" s="351">
        <f>IF(C23="","",C23-WEEKDAY(C23,1)+1)</f>
        <v/>
      </c>
      <c r="Y23" s="351">
        <f>SUMPRODUCT(($X$14:$X22=X23)*(($V$14:$V22)+($O$14:$O22)))+IF(X23=X14,$L$11,0)</f>
        <v/>
      </c>
      <c r="Z23" s="351" t="n"/>
      <c r="AA23" s="351" t="n"/>
      <c r="AB23" s="351" t="n"/>
      <c r="AC23" s="351" t="n"/>
      <c r="AD23" s="351" t="n"/>
      <c r="AE23" s="351" t="n"/>
      <c r="AF23" s="351" t="n"/>
    </row>
    <row r="24" ht="24" customHeight="1" s="348" thickBot="1">
      <c r="A24" s="154" t="inlineStr">
        <is>
          <t>On Day</t>
        </is>
      </c>
      <c r="B24" s="273" t="n"/>
      <c r="C24" s="90">
        <f>C22+1</f>
        <v/>
      </c>
      <c r="D24" s="8" t="n"/>
      <c r="E24" s="155">
        <f>IF(D24="", "",
 IF(D24=TIME(0,0,0), 0,
 IF(AND(D24&gt;=TIME(0,0,1), D24&lt;=TIME(2,0,0)), TIME(7,0,0),
 IF(AND(D24&gt;=TIME(6,0,0), D24&lt;=TIME(8,0,0)), TIME(12,0,0),
 IF(AND(D24&gt;TIME(8,0,0), D24&lt;=TIME(13,59,0)), TIME(15,0,0),
 IF(AND(D24&gt;=TIME(14,0,0), D24&lt;=TIME(17,59,0)), TIME(21,0,0),
 IF(AND(D24&gt;=TIME(18,0,0), D24&lt;=TIME(21,59,0)), TIME(0,0,0),
 IF(AND(D24&gt;=TIME(22,0,0), D24&lt;=TIME(23,59,59)), TIME(7,0,0), ""))))))))</f>
        <v/>
      </c>
      <c r="F24" s="156" t="n"/>
      <c r="G24" s="155">
        <f>IF(AND(D24&gt;=TIME(6,0,0),D24&lt;=TIME(8,0,0)),E24,"")</f>
        <v/>
      </c>
      <c r="H24" s="8" t="n"/>
      <c r="I24" s="30">
        <f>ROUND(IF(OR(D24="",E24="",E24=0),0,IF(H24="",MOD(E24-D24,1)*24,MOD(H24-D24,1)*24)),2)</f>
        <v/>
      </c>
      <c r="J24" s="157" t="n"/>
      <c r="K24" s="274" t="n"/>
      <c r="L24" s="271" t="n"/>
      <c r="M24" s="275">
        <f>MAX(0,V24-W24)</f>
        <v/>
      </c>
      <c r="N24" s="9">
        <f>(IF(OR($C24="",$D24=""),0,
 IF(OR($A24="Holiday",$A25="Holiday"),
    IF(ISNUMBER(MATCH(TRIM($B24),{"Phagwah","Good Friday","Easter Monday","Labour Day","Christmas","Eid ul Azha","Romans-2","Globe-12","Neptune P1"},0)),0,$I24),
 IF(AND(NOT(OR($A24="Annual Leave",$A25="Annual Leave")),$A24="Off day"),$I24,
  MAX(0,$I24-$V24)
  ))))+W24</f>
        <v/>
      </c>
      <c r="O24" s="9">
        <f>IF(AND(OR($A24="Holiday",$A25="Holiday"),
        ISNUMBER(MATCH(TRIM($B24),{"Phagwah","Good Friday","Easter Monday","Labour Day","Christmas","Eid ul Azha","Romans-2","Globe-12","Neptune P1"},0))),
   $I24,0)</f>
        <v/>
      </c>
      <c r="P24" s="9">
        <f>IF(OR($O$7="Canteen",$O$7="Head Office"),0,IF($I24&lt;=0,0,IF(OR(OR(TRIM($J24)="Hebrews",TRIM($J24)="Romans",TRIM($J24)="Romans-2",TRIM($J24)="Globe",TRIM($J24)="Globe-12",TRIM($J24)="Neptune P1"),AND($I25&gt;0,OR(TRIM($J25)="Hebrews",TRIM($J25)="Romans",TRIM($J25)="Romans-2",TRIM($J25)="Globe",TRIM($J25)="Globe-12",TRIM($J25)="Neptune P1"))),1,0)))</f>
        <v/>
      </c>
      <c r="Q24" s="10" t="n"/>
      <c r="R24" s="9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IF($I24&gt;0,1,0),
      0
   ),
0))</f>
        <v/>
      </c>
      <c r="S24" s="9">
        <f>IF(OR($A24="Annual Leave",$A25="Annual Leave"),IF($A24="Annual Leave",8,0),0)</f>
        <v/>
      </c>
      <c r="T24" s="91" t="n"/>
      <c r="U24" s="144">
        <f>MAX(0,40-Y24)</f>
        <v/>
      </c>
      <c r="V24" s="351">
        <f>IF(OR($C24="",$D24=""),0,
 IF(OR($A24="Holiday",$A25="Holiday"),0,
 IF(AND(NOT(OR($A24="Annual Leave",$A25="Annual Leave")),$A24="Off day"),0,
  IF($I24+$I25&gt;=8,IF($I24&gt;=8,8,$I24),$I24)
  )))</f>
        <v/>
      </c>
      <c r="W24" s="351">
        <f>MAX(0,V24-U24)</f>
        <v/>
      </c>
      <c r="X24" s="351">
        <f>IF(C24="","",C24-WEEKDAY(C24,1)+1)</f>
        <v/>
      </c>
      <c r="Y24" s="351">
        <f>SUMPRODUCT(($X$14:$X23=X24)*(($V$14:$V23)+($O$14:$O23)))+IF(X24=X14,$L$11,0)</f>
        <v/>
      </c>
      <c r="Z24" s="351" t="n"/>
      <c r="AA24" s="351" t="n"/>
      <c r="AB24" s="351" t="n"/>
      <c r="AC24" s="351" t="n"/>
      <c r="AD24" s="351" t="n"/>
      <c r="AE24" s="351" t="n"/>
      <c r="AF24" s="351" t="n"/>
    </row>
    <row r="25" ht="24" customHeight="1" s="348" thickBot="1">
      <c r="A25" s="154" t="inlineStr">
        <is>
          <t>On Day</t>
        </is>
      </c>
      <c r="B25" s="273" t="n"/>
      <c r="C25" s="90">
        <f>C24</f>
        <v/>
      </c>
      <c r="D25" s="276" t="n"/>
      <c r="E25" s="277">
        <f>IF(D25="", "",
 IF(D25=TIME(0,0,0), 0,
 IF(AND(D25&gt;=TIME(0,0,1), D25&lt;=TIME(2,0,0)), TIME(7,0,0),
 IF(AND(D25&gt;=TIME(6,0,0), D25&lt;=TIME(8,0,0)), TIME(12,0,0),
 IF(AND(D25&gt;TIME(8,0,0), D25&lt;=TIME(13,59,0)), TIME(15,0,0),
 IF(AND(D25&gt;=TIME(14,0,0), D25&lt;=TIME(17,59,0)), TIME(21,0,0),
 IF(AND(D25&gt;=TIME(18,0,0), D25&lt;=TIME(21,59,0)), TIME(0,0,0),
 IF(AND(D25&gt;=TIME(22,0,0), D25&lt;=TIME(23,59,59)), TIME(7,0,0), ""))))))))</f>
        <v/>
      </c>
      <c r="F25" s="156" t="n"/>
      <c r="G25" s="277">
        <f>IF(AND(D25&gt;=TIME(6,0,0),D25&lt;=TIME(8,0,0)),E25,"")</f>
        <v/>
      </c>
      <c r="H25" s="276" t="n"/>
      <c r="I25" s="30">
        <f>ROUND(IF(OR(D25="",E25="",E25=0),0,IF(H25="",MOD(E25-D25,1)*24,MOD(H25-D25,1)*24)),2)</f>
        <v/>
      </c>
      <c r="J25" s="158" t="n"/>
      <c r="K25" s="274" t="n"/>
      <c r="L25" s="271" t="n"/>
      <c r="M25" s="275">
        <f>MAX(0,V25-W25)</f>
        <v/>
      </c>
      <c r="N25" s="278">
        <f>(IF(OR($C25="",$D25=""),0,
 IF(OR($A24="Holiday",$A25="Holiday"),
    IF(ISNUMBER(MATCH(TRIM($B25),{"Phagwah","Good Friday","Easter Monday","Labour Day","Christmas","Eid ul Azha","Romans-2","Globe-12","Neptune P1"},0)),0,$I25),
 IF(AND(NOT(OR($A24="Annual Leave",$A25="Annual Leave")),$A25="Off day"),$I25,
  MAX(0,$I25-$V25)
  ))))+W25</f>
        <v/>
      </c>
      <c r="O25" s="278">
        <f>IF(AND(OR($A24="Holiday",$A25="Holiday"),
        ISNUMBER(MATCH(TRIM($B25),{"Phagwah","Good Friday","Easter Monday","Labour Day","Christmas","Eid ul Azha","Romans-2","Globe-12","Neptune P1"},0))),
   $I25,0)</f>
        <v/>
      </c>
      <c r="P25" s="278">
        <f>IF(OR($O$7="Canteen",$O$7="Head Office"),0,IF($I25&lt;=0,0,IF(AND($I24&lt;=0,OR(TRIM($J25)="Hebrews",TRIM($J25)="Romans",TRIM($J25)="Romans-2",TRIM($J25)="Globe",TRIM($J25)="Globe-12",TRIM($J25)="Neptune P1")),1,0)))</f>
        <v/>
      </c>
      <c r="Q25" s="279" t="n"/>
      <c r="R25" s="278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IF(AND($I24=0,$I25&gt;0),1,0),
      0
   ),
0))</f>
        <v/>
      </c>
      <c r="S25" s="278">
        <f>IF(OR($A24="Annual Leave",$A25="Annual Leave"),IF(AND($A24&lt;&gt;"Annual Leave",$A25="Annual Leave"),8,0),0)</f>
        <v/>
      </c>
      <c r="T25" s="280" t="n"/>
      <c r="U25" s="144">
        <f>MAX(0,40-Y25)</f>
        <v/>
      </c>
      <c r="V25" s="351">
        <f>IF(OR($C25="",$D25=""),0,
 IF(OR($A24="Holiday",$A25="Holiday"),0,
 IF(AND(NOT(OR($A24="Annual Leave",$A25="Annual Leave")),$A25="Off day"),0,
  IF($I24+$I25&gt;=8,IF($I24&gt;=8,0,8-$I24),$I25)
  )))</f>
        <v/>
      </c>
      <c r="W25" s="351">
        <f>MAX(0,V25-U25)</f>
        <v/>
      </c>
      <c r="X25" s="351">
        <f>IF(C25="","",C25-WEEKDAY(C25,1)+1)</f>
        <v/>
      </c>
      <c r="Y25" s="351">
        <f>SUMPRODUCT(($X$14:$X24=X25)*(($V$14:$V24)+($O$14:$O24)))+IF(X25=X14,$L$11,0)</f>
        <v/>
      </c>
      <c r="Z25" s="351" t="n"/>
      <c r="AA25" s="351" t="n"/>
      <c r="AB25" s="351" t="n"/>
      <c r="AC25" s="351" t="n"/>
      <c r="AD25" s="351" t="n"/>
      <c r="AE25" s="351" t="n"/>
      <c r="AF25" s="351" t="n"/>
    </row>
    <row r="26" ht="24" customHeight="1" s="348" thickBot="1">
      <c r="A26" s="159" t="inlineStr">
        <is>
          <t>On Day</t>
        </is>
      </c>
      <c r="B26" s="281" t="n"/>
      <c r="C26" s="92">
        <f>C24+1</f>
        <v/>
      </c>
      <c r="D26" s="31" t="n"/>
      <c r="E26" s="160">
        <f>IF(D26="", "",
 IF(D26=TIME(0,0,0), 0,
 IF(AND(D26&gt;=TIME(0,0,1), D26&lt;=TIME(2,0,0)), TIME(7,0,0),
 IF(AND(D26&gt;=TIME(6,0,0), D26&lt;=TIME(8,0,0)), TIME(12,0,0),
 IF(AND(D26&gt;TIME(8,0,0), D26&lt;=TIME(13,59,0)), TIME(15,0,0),
 IF(AND(D26&gt;=TIME(14,0,0), D26&lt;=TIME(17,59,0)), TIME(21,0,0),
 IF(AND(D26&gt;=TIME(18,0,0), D26&lt;=TIME(21,59,0)), TIME(0,0,0),
 IF(AND(D26&gt;=TIME(22,0,0), D26&lt;=TIME(23,59,59)), TIME(7,0,0), ""))))))))</f>
        <v/>
      </c>
      <c r="F26" s="161" t="n"/>
      <c r="G26" s="160">
        <f>IF(AND(D26&gt;=TIME(6,0,0),D26&lt;=TIME(8,0,0)),E26,"")</f>
        <v/>
      </c>
      <c r="H26" s="31" t="n"/>
      <c r="I26" s="32">
        <f>ROUND(IF(OR(D26="",E26="",E26=0),0,IF(H26="",MOD(E26-D26,1)*24,MOD(H26-D26,1)*24)),2)</f>
        <v/>
      </c>
      <c r="J26" s="162" t="n"/>
      <c r="K26" s="282" t="n"/>
      <c r="L26" s="271" t="n"/>
      <c r="M26" s="283">
        <f>MAX(0,V26-W26)</f>
        <v/>
      </c>
      <c r="N26" s="33">
        <f>(IF(OR($C26="",$D26=""),0,
 IF(OR($A26="Holiday",$A27="Holiday"),
    IF(ISNUMBER(MATCH(TRIM($B26),{"Phagwah","Good Friday","Easter Monday","Labour Day","Christmas","Eid ul Azha","Romans-2","Globe-12","Neptune P1"},0)),0,$I26),
 IF(AND(NOT(OR($A26="Annual Leave",$A27="Annual Leave")),$A26="Off day"),$I26,
  MAX(0,$I26-$V26)
  ))))+W26</f>
        <v/>
      </c>
      <c r="O26" s="33">
        <f>IF(AND(OR($A26="Holiday",$A27="Holiday"),
        ISNUMBER(MATCH(TRIM($B26),{"Phagwah","Good Friday","Easter Monday","Labour Day","Christmas","Eid ul Azha","Romans-2","Globe-12","Neptune P1"},0))),
   $I26,0)</f>
        <v/>
      </c>
      <c r="P26" s="33">
        <f>IF(OR($O$7="Canteen",$O$7="Head Office"),0,IF($I26&lt;=0,0,IF(OR(OR(TRIM($J26)="Hebrews",TRIM($J26)="Romans",TRIM($J26)="Romans-2",TRIM($J26)="Globe",TRIM($J26)="Globe-12",TRIM($J26)="Neptune P1"),AND($I27&gt;0,OR(TRIM($J27)="Hebrews",TRIM($J27)="Romans",TRIM($J27)="Romans-2",TRIM($J27)="Globe",TRIM($J27)="Globe-12",TRIM($J27)="Neptune P1"))),1,0)))</f>
        <v/>
      </c>
      <c r="Q26" s="34" t="n"/>
      <c r="R26" s="33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IF($I26&gt;0,1,0),
      0
   ),
0))</f>
        <v/>
      </c>
      <c r="S26" s="33">
        <f>IF(OR($A26="Annual Leave",$A27="Annual Leave"),IF($A26="Annual Leave",8,0),0)</f>
        <v/>
      </c>
      <c r="T26" s="35" t="n"/>
      <c r="U26" s="144">
        <f>MAX(0,40-Y26)</f>
        <v/>
      </c>
      <c r="V26" s="351">
        <f>IF(OR($C26="",$D26=""),0,
 IF(OR($A26="Holiday",$A27="Holiday"),0,
 IF(AND(NOT(OR($A26="Annual Leave",$A27="Annual Leave")),$A26="Off day"),0,
  IF($I26+$I27&gt;=8,IF($I26&gt;=8,8,$I26),$I26)
  )))</f>
        <v/>
      </c>
      <c r="W26" s="351">
        <f>MAX(0,V26-U26)</f>
        <v/>
      </c>
      <c r="X26" s="351">
        <f>IF(C26="","",C26-WEEKDAY(C26,1)+1)</f>
        <v/>
      </c>
      <c r="Y26" s="351">
        <f>SUMPRODUCT(($X$14:$X25=X26)*(($V$14:$V25)+($O$14:$O25)))+IF(X26=X14,$L$11,0)</f>
        <v/>
      </c>
      <c r="Z26" s="351" t="n"/>
      <c r="AA26" s="351" t="n"/>
      <c r="AB26" s="351" t="n"/>
      <c r="AC26" s="351" t="n"/>
      <c r="AD26" s="351" t="n"/>
      <c r="AE26" s="351" t="n"/>
      <c r="AF26" s="351" t="n"/>
    </row>
    <row r="27" ht="24" customHeight="1" s="348" thickBot="1">
      <c r="A27" s="159" t="inlineStr">
        <is>
          <t>On Day</t>
        </is>
      </c>
      <c r="B27" s="281" t="n"/>
      <c r="C27" s="93">
        <f>C26</f>
        <v/>
      </c>
      <c r="D27" s="36" t="n"/>
      <c r="E27" s="163">
        <f>IF(D27="", "",
 IF(D27=TIME(0,0,0), 0,
 IF(AND(D27&gt;=TIME(0,0,1), D27&lt;=TIME(2,0,0)), TIME(7,0,0),
 IF(AND(D27&gt;=TIME(6,0,0), D27&lt;=TIME(8,0,0)), TIME(12,0,0),
 IF(AND(D27&gt;TIME(8,0,0), D27&lt;=TIME(13,59,0)), TIME(15,0,0),
 IF(AND(D27&gt;=TIME(14,0,0), D27&lt;=TIME(17,59,0)), TIME(21,0,0),
 IF(AND(D27&gt;=TIME(18,0,0), D27&lt;=TIME(21,59,0)), TIME(0,0,0),
 IF(AND(D27&gt;=TIME(22,0,0), D27&lt;=TIME(23,59,59)), TIME(7,0,0), ""))))))))</f>
        <v/>
      </c>
      <c r="F27" s="164" t="n"/>
      <c r="G27" s="163">
        <f>IF(AND(D27&gt;=TIME(6,0,0),D27&lt;=TIME(8,0,0)),E27,"")</f>
        <v/>
      </c>
      <c r="H27" s="36" t="n"/>
      <c r="I27" s="37">
        <f>ROUND(IF(OR(D27="",E27="",E27=0),0,IF(H27="",MOD(E27-D27,1)*24,MOD(H27-D27,1)*24)),2)</f>
        <v/>
      </c>
      <c r="J27" s="162" t="n"/>
      <c r="K27" s="282" t="n"/>
      <c r="L27" s="271" t="n"/>
      <c r="M27" s="283">
        <f>MAX(0,V27-W27)</f>
        <v/>
      </c>
      <c r="N27" s="38">
        <f>(IF(OR($C27="",$D27=""),0,
 IF(OR($A26="Holiday",$A27="Holiday"),
    IF(ISNUMBER(MATCH(TRIM($B27),{"Phagwah","Good Friday","Easter Monday","Labour Day","Christmas","Eid ul Azha","Romans-2","Globe-12","Neptune P1"},0)),0,$I27),
 IF(AND(NOT(OR($A26="Annual Leave",$A27="Annual Leave")),$A27="Off day"),$I27,
  MAX(0,$I27-$V27)
  ))))+W27</f>
        <v/>
      </c>
      <c r="O27" s="38">
        <f>IF(AND(OR($A26="Holiday",$A27="Holiday"),
        ISNUMBER(MATCH(TRIM($B27),{"Phagwah","Good Friday","Easter Monday","Labour Day","Christmas","Eid ul Azha","Romans-2","Globe-12","Neptune P1"},0))),
   $I27,0)</f>
        <v/>
      </c>
      <c r="P27" s="38">
        <f>IF(OR($O$7="Canteen",$O$7="Head Office"),0,IF($I27&lt;=0,0,IF(AND($I26&lt;=0,OR(TRIM($J27)="Hebrews",TRIM($J27)="Romans",TRIM($J27)="Romans-2",TRIM($J27)="Globe",TRIM($J27)="Globe-12",TRIM($J27)="Neptune P1")),1,0)))</f>
        <v/>
      </c>
      <c r="Q27" s="39" t="n"/>
      <c r="R27" s="38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IF(AND($I26=0,$I27&gt;0),1,0),
      0
   ),
0))</f>
        <v/>
      </c>
      <c r="S27" s="38">
        <f>IF(OR($A26="Annual Leave",$A27="Annual Leave"),IF(AND($A26&lt;&gt;"Annual Leave",$A27="Annual Leave"),8,0),0)</f>
        <v/>
      </c>
      <c r="T27" s="40" t="n"/>
      <c r="U27" s="144">
        <f>MAX(0,40-Y27)</f>
        <v/>
      </c>
      <c r="V27" s="351">
        <f>IF(OR($C27="",$D27=""),0,
 IF(OR($A26="Holiday",$A27="Holiday"),0,
 IF(AND(NOT(OR($A26="Annual Leave",$A27="Annual Leave")),$A27="Off day"),0,
  IF($I26+$I27&gt;=8,IF($I26&gt;=8,0,8-$I26),$I27)
  )))</f>
        <v/>
      </c>
      <c r="W27" s="351">
        <f>MAX(0,V27-U27)</f>
        <v/>
      </c>
      <c r="X27" s="351">
        <f>IF(C27="","",C27-WEEKDAY(C27,1)+1)</f>
        <v/>
      </c>
      <c r="Y27" s="351">
        <f>SUMPRODUCT(($X$14:$X26=X27)*(($V$14:$V26)+($O$14:$O26)))+IF(X27=X14,$L$11,0)</f>
        <v/>
      </c>
      <c r="Z27" s="351" t="n"/>
      <c r="AA27" s="351" t="n"/>
      <c r="AB27" s="351" t="n"/>
      <c r="AC27" s="351" t="n"/>
      <c r="AD27" s="351" t="n"/>
      <c r="AE27" s="351" t="n"/>
      <c r="AF27" s="351" t="n"/>
    </row>
    <row r="28" ht="24" customHeight="1" s="348" thickBot="1">
      <c r="A28" s="176" t="n"/>
      <c r="B28" s="176" t="n"/>
      <c r="C28" s="145" t="n"/>
      <c r="D28" s="6" t="n"/>
      <c r="E28" s="14" t="n"/>
      <c r="F28" s="6" t="n"/>
      <c r="G28" s="6" t="n"/>
      <c r="H28" s="336" t="n"/>
      <c r="I28" s="351" t="n"/>
      <c r="J28" s="336" t="n"/>
      <c r="K28" s="336" t="n"/>
      <c r="L28" s="336" t="n"/>
      <c r="M28" s="99">
        <f>MAX(0,V28-W28)</f>
        <v/>
      </c>
      <c r="N28" s="99">
        <f>(IF(OR($C28="",$D28=""),0,
 IF(OR($A28="Holiday",$A29="Holiday"),
    IF(ISNUMBER(MATCH(TRIM($B28),{"Phagwah","Good Friday","Easter Monday","Labour Day","Christmas","Eid ul Azha","Romans-2","Globe-12","Neptune P1"},0)),0,$I28),
 IF(AND(NOT(OR($A28="Annual Leave",$A29="Annual Leave")),$A28="Off day"),$I28,
  MAX(0,$I28-$V28)
  ))))+W28</f>
        <v/>
      </c>
      <c r="O28" s="99">
        <f>IF(AND(OR($A28="Holiday",$A29="Holiday"),
        ISNUMBER(MATCH(TRIM($B28),{"Phagwah","Good Friday","Easter Monday","Labour Day","Christmas","Eid ul Azha","Romans-2","Globe-12","Neptune P1"},0))),
   $I28,0)</f>
        <v/>
      </c>
      <c r="P28" s="99">
        <f>IF(OR($O$7="Canteen",$O$7="Head Office"),0,IF($I28&lt;=0,0,IF(OR(OR(TRIM($J28)="Hebrews",TRIM($J28)="Romans",TRIM($J28)="Romans-2",TRIM($J28)="Globe",TRIM($J28)="Globe-12",TRIM($J28)="Neptune P1"),AND($I29&gt;0,OR(TRIM($J29)="Hebrews",TRIM($J29)="Romans",TRIM($J29)="Romans-2",TRIM($J29)="Globe",TRIM($J29)="Globe-12",TRIM($J29)="Neptune P1"))),1,0)))</f>
        <v/>
      </c>
      <c r="Q28" s="178" t="n"/>
      <c r="R28" s="15" t="n"/>
      <c r="S28" s="99">
        <f>IF(OR($A28="Annual Leave",$A29="Annual Leave"),IF($A28="Annual Leave",8,0),0)</f>
        <v/>
      </c>
      <c r="T28" s="100">
        <f>SUM(T14:T27)</f>
        <v/>
      </c>
      <c r="U28" s="144">
        <f>MAX(0,40-Y28)</f>
        <v/>
      </c>
      <c r="V28" s="351">
        <f>IF(OR($C28="",$D28=""),0,
 IF(OR($A28="Holiday",$A29="Holiday"),0,
 IF(AND(NOT(OR($A28="Annual Leave",$A29="Annual Leave")),$A28="Off day"),0,
  IF($I28+$I29&gt;=8,IF($I28&gt;=8,8,$I28),$I28)
  )))</f>
        <v/>
      </c>
      <c r="W28" s="351">
        <f>MAX(0,V28-U28)</f>
        <v/>
      </c>
      <c r="X28" s="351">
        <f>IF(C28="","",C28-WEEKDAY(C28,1)+1)</f>
        <v/>
      </c>
      <c r="Y28" s="351">
        <f>SUMPRODUCT(($X$14:$X27=X28)*(($V$14:$V27)+($O$14:$O27)))+IF(X28=X14,$L$11,0)</f>
        <v/>
      </c>
      <c r="Z28" s="351" t="n"/>
      <c r="AA28" s="351" t="n"/>
      <c r="AB28" s="351" t="n"/>
      <c r="AC28" s="351" t="n"/>
      <c r="AD28" s="351" t="n"/>
      <c r="AE28" s="351" t="n"/>
      <c r="AF28" s="351" t="n"/>
    </row>
    <row r="29" hidden="1" ht="15.75" customHeight="1" s="348" thickBot="1">
      <c r="A29" s="179" t="n"/>
      <c r="B29" s="176" t="n"/>
      <c r="C29" s="145" t="n"/>
      <c r="D29" s="6" t="n"/>
      <c r="E29" s="295">
        <f>IF(D29="", "",
 IF(D29=TIME(0,0,0), 0,
 IF(AND(D29&gt;=TIME(0,0,1), D29&lt;=TIME(2,0,0)), TIME(7,0,0),
 IF(AND(D29&gt;=TIME(6,0,0), D29&lt;=TIME(8,0,0)), TIME(12,0,0),
 IF(AND(D29&gt;TIME(8,0,0), D29&lt;=TIME(13,59,0)), TIME(15,0,0),
 IF(AND(D29&gt;=TIME(14,0,0), D29&lt;=TIME(17,59,0)), TIME(21,0,0),
 IF(AND(D29&gt;=TIME(18,0,0), D29&lt;=TIME(21,59,0)), TIME(0,0,0),
 IF(AND(D29&gt;=TIME(22,0,0), D29&lt;=TIME(23,59,59)), TIME(7,0,0), ""))))))))</f>
        <v/>
      </c>
      <c r="F29" s="6" t="n"/>
      <c r="G29" s="6" t="n"/>
      <c r="H29" s="6" t="n"/>
      <c r="I29" s="6" t="n"/>
      <c r="J29" s="6" t="n"/>
      <c r="K29" s="6" t="n"/>
      <c r="L29" s="6" t="n"/>
      <c r="M29" s="4">
        <f>MAX(0,V29-W29)</f>
        <v/>
      </c>
      <c r="N29" s="4">
        <f>(IF(OR($C29="",$D29=""),0,
 IF(OR($A28="Holiday",$A29="Holiday"),
    IF(ISNUMBER(MATCH(TRIM($B29),{"Phagwah","Good Friday","Easter Monday","Labour Day","Christmas","Eid ul Azha","Romans-2","Globe-12","Neptune P1"},0)),0,$I29),
 IF(AND(NOT(OR($A28="Annual Leave",$A29="Annual Leave")),$A29="Off day"),$I29,
  MAX(0,$I29-$V29)
  ))))+W29</f>
        <v/>
      </c>
      <c r="O29" s="4">
        <f>IF(AND(OR($A28="Holiday",$A29="Holiday"),
        ISNUMBER(MATCH(TRIM($B29),{"Phagwah","Good Friday","Easter Monday","Labour Day","Christmas","Eid ul Azha","Romans-2","Globe-12","Neptune P1"},0))),
   $I29,0)</f>
        <v/>
      </c>
      <c r="P29" s="4">
        <f>IF(OR($O$7="Canteen",$O$7="Head Office"),0,IF($I29&lt;=0,0,IF(AND($I28&lt;=0,OR(TRIM($J29)="Hebrews",TRIM($J29)="Romans",TRIM($J29)="Romans-2",TRIM($J29)="Globe",TRIM($J29)="Globe-12",TRIM($J29)="Neptune P1")),1,0)))</f>
        <v/>
      </c>
      <c r="Q29" s="6" t="n"/>
      <c r="R29" s="296">
        <f>IF(OR($O$7="Canteen",$O$7="Head Office"),0,IF(
  AND(
    SUMIFS(I:I, C:C, C29) &gt;= 8,
    COUNTIFS(C$14:C29, C29)=1,
    OR(
      TEXT(D29,"hh:mm:ss")="07:00:00",
      TEXT(D29,"hh:mm:ss")="15:00:00",
      TEXT(D29,"hh:mm:ss")="23:00:00",
      TEXT(D30,"hh:mm:ss")="07:00:00",
      TEXT(D30,"hh:mm:ss")="15:00:00",
      TEXT(D30,"hh:mm:ss")="23:00:00"
    )
  ),
  1,
  0
))</f>
        <v/>
      </c>
      <c r="S29" s="4">
        <f>IF(OR($A28="Annual Leave",$A29="Annual Leave"),IF(AND($A28&lt;&gt;"Annual Leave",$A29="Annual Leave"),8,0),0)</f>
        <v/>
      </c>
      <c r="T29" s="146" t="n"/>
      <c r="U29" s="351">
        <f>MAX(0,40-Y29)</f>
        <v/>
      </c>
      <c r="V29" s="351">
        <f>IF(OR($C29="",$D29=""),0,
 IF(OR($A28="Holiday",$A29="Holiday"),0,
 IF(AND(NOT(OR($A28="Annual Leave",$A29="Annual Leave")),$A29="Off day"),0,
  IF($I28+$I29&gt;=8,IF($I28&gt;=8,0,8-$I28),$I29)
  )))</f>
        <v/>
      </c>
      <c r="W29" s="351">
        <f>MAX(0,V29-U29)</f>
        <v/>
      </c>
      <c r="X29" s="351">
        <f>IF(C29="","",C29-WEEKDAY(C29,1)+1)</f>
        <v/>
      </c>
      <c r="Y29" s="351">
        <f>SUMPRODUCT(($X$14:$X28=X29)*(($V$14:$V28)+($O$14:$O28)))+IF(X29=X14,$L$11,0)</f>
        <v/>
      </c>
      <c r="Z29" s="351" t="n"/>
      <c r="AA29" s="351" t="n"/>
      <c r="AB29" s="351" t="n"/>
      <c r="AC29" s="351" t="n"/>
      <c r="AD29" s="351" t="n"/>
      <c r="AE29" s="351" t="n"/>
      <c r="AF29" s="351" t="n"/>
    </row>
    <row r="30" ht="24" customHeight="1" s="348" thickBot="1">
      <c r="A30" s="147" t="inlineStr">
        <is>
          <t>On Day</t>
        </is>
      </c>
      <c r="B30" s="180" t="n"/>
      <c r="C30" s="88">
        <f>C27+1</f>
        <v/>
      </c>
      <c r="D30" s="54" t="n"/>
      <c r="E30" s="148">
        <f>IF(D30="", "",
 IF(D30=TIME(0,0,0), 0,
 IF(AND(D30&gt;=TIME(0,0,1), D30&lt;=TIME(2,0,0)), TIME(7,0,0),
 IF(AND(D30&gt;=TIME(6,0,0), D30&lt;=TIME(8,0,0)), TIME(12,0,0),
 IF(AND(D30&gt;TIME(8,0,0), D30&lt;=TIME(13,59,0)), TIME(15,0,0),
 IF(AND(D30&gt;=TIME(14,0,0), D30&lt;=TIME(17,59,0)), TIME(21,0,0),
 IF(AND(D30&gt;=TIME(18,0,0), D30&lt;=TIME(21,59,0)), TIME(0,0,0),
 IF(AND(D30&gt;=TIME(22,0,0), D30&lt;=TIME(23,59,59)), TIME(7,0,0), ""))))))))</f>
        <v/>
      </c>
      <c r="F30" s="149" t="n"/>
      <c r="G30" s="148">
        <f>IF(AND(D30&gt;=TIME(6,0,0),D30&lt;=TIME(8,0,0)),E30,"")</f>
        <v/>
      </c>
      <c r="H30" s="54" t="n"/>
      <c r="I30" s="55">
        <f>ROUND(IF(OR(D30="",E30="",E30=0),0,IF(H30="",MOD(E30-D30,1)*24,MOD(H30-D30,1)*24)),2)</f>
        <v/>
      </c>
      <c r="J30" s="150" t="n"/>
      <c r="K30" s="270" t="n"/>
      <c r="L30" s="181" t="n"/>
      <c r="M30" s="272">
        <f>MAX(0,V30-W30)</f>
        <v/>
      </c>
      <c r="N30" s="56">
        <f>(IF(OR($C30="",$D30=""),0,
 IF(OR($A30="Holiday",$A31="Holiday"),
    IF(ISNUMBER(MATCH(TRIM($B30),{"Phagwah","Good Friday","Easter Monday","Labour Day","Christmas","Eid ul Azha","Romans-2","Globe-12","Neptune P1"},0)),0,$I30),
 IF(AND(NOT(OR($A30="Annual Leave",$A31="Annual Leave")),$A30="Off day"),$I30,
  MAX(0,$I30-$V30)
  ))))+W30</f>
        <v/>
      </c>
      <c r="O30" s="56">
        <f>IF(AND(OR($A30="Holiday",$A31="Holiday"),
        ISNUMBER(MATCH(TRIM($B30),{"Phagwah","Good Friday","Easter Monday","Labour Day","Christmas","Eid ul Azha","Romans-2","Globe-12","Neptune P1"},0))),
   $I30,0)</f>
        <v/>
      </c>
      <c r="P30" s="56">
        <f>IF(OR($O$7="Canteen",$O$7="Head Office"),0,IF($I30&lt;=0,0,IF(OR(OR(TRIM($J30)="Hebrews",TRIM($J30)="Romans",TRIM($J30)="Romans-2",TRIM($J30)="Globe",TRIM($J30)="Globe-12",TRIM($J30)="Neptune P1"),AND($I31&gt;0,OR(TRIM($J31)="Hebrews",TRIM($J31)="Romans",TRIM($J31)="Romans-2",TRIM($J31)="Globe",TRIM($J31)="Globe-12",TRIM($J31)="Neptune P1"))),1,0)))</f>
        <v/>
      </c>
      <c r="Q30" s="57" t="n"/>
      <c r="R30" s="56">
        <f>IF(OR($O$7="Canteen",$O$7="Head Office"),0,IF(
  AND(
    SUMIFS(I:I, C:C, C30) &gt;= 8,
    COUNTIFS(C$14:C30, C30)=1,
    OR(
      TEXT(D30,"hh:mm:ss")="07:00:00",
      TEXT(D30,"hh:mm:ss")="15:00:00",
      TEXT(D30,"hh:mm:ss")="23:00:00",
      TEXT(D31,"hh:mm:ss")="07:00:00",
      TEXT(D31,"hh:mm:ss")="15:00:00",
      TEXT(D31,"hh:mm:ss")="23:00:00"
    )
  ),
  1,
  0
))</f>
        <v/>
      </c>
      <c r="S30" s="56">
        <f>IF(OR($A30="Annual Leave",$A31="Annual Leave"),IF($A30="Annual Leave",8,0),0)</f>
        <v/>
      </c>
      <c r="T30" s="58" t="n"/>
      <c r="U30" s="144">
        <f>MAX(0,40-Y30)</f>
        <v/>
      </c>
      <c r="V30" s="151">
        <f>IF(OR($C30="",$D30=""),0,
 IF(OR($A30="Holiday",$A31="Holiday"),0,
 IF(AND(NOT(OR($A30="Annual Leave",$A31="Annual Leave")),$A30="Off day"),0,
  IF($I30+$I31&gt;=8,IF($I30&gt;=8,8,$I30),$I30)
  )))</f>
        <v/>
      </c>
      <c r="W30" s="151">
        <f>MAX(0,V30-U30)</f>
        <v/>
      </c>
      <c r="X30" s="151">
        <f>IF(C30="","",C30-WEEKDAY(C30,1)+1)</f>
        <v/>
      </c>
      <c r="Y30" s="151">
        <f>SUMPRODUCT(($X$14:$X29=X30)*(($V$14:$V29)+($O$14:$O29)))+IF(X30=X14,$L$11,0)</f>
        <v/>
      </c>
      <c r="Z30" s="151" t="n"/>
      <c r="AA30" s="151" t="n"/>
      <c r="AB30" s="151" t="n"/>
      <c r="AC30" s="351" t="n"/>
      <c r="AD30" s="351" t="n"/>
      <c r="AE30" s="351" t="n"/>
      <c r="AF30" s="351" t="n"/>
    </row>
    <row r="31" ht="24" customHeight="1" s="348" thickBot="1">
      <c r="A31" s="147" t="inlineStr">
        <is>
          <t>On Day</t>
        </is>
      </c>
      <c r="B31" s="182" t="n"/>
      <c r="C31" s="89">
        <f>C30</f>
        <v/>
      </c>
      <c r="D31" s="59" t="n"/>
      <c r="E31" s="152">
        <f>IF(D31="", "",
 IF(D31=TIME(0,0,0), 0,
 IF(AND(D31&gt;=TIME(0,0,1), D31&lt;=TIME(2,0,0)), TIME(7,0,0),
 IF(AND(D31&gt;=TIME(6,0,0), D31&lt;=TIME(8,0,0)), TIME(12,0,0),
 IF(AND(D31&gt;TIME(8,0,0), D31&lt;=TIME(13,59,0)), TIME(15,0,0),
 IF(AND(D31&gt;=TIME(14,0,0), D31&lt;=TIME(17,59,0)), TIME(21,0,0),
 IF(AND(D31&gt;=TIME(18,0,0), D31&lt;=TIME(21,59,0)), TIME(0,0,0),
 IF(AND(D31&gt;=TIME(22,0,0), D31&lt;=TIME(23,59,59)), TIME(7,0,0), ""))))))))</f>
        <v/>
      </c>
      <c r="F31" s="153" t="n"/>
      <c r="G31" s="152">
        <f>IF(AND(D31&gt;=TIME(6,0,0),D31&lt;=TIME(8,0,0)),E31,"")</f>
        <v/>
      </c>
      <c r="H31" s="59" t="n"/>
      <c r="I31" s="60">
        <f>ROUND(IF(OR(D31="",E31="",E31=0),0,IF(H31="",MOD(E31-D31,1)*24,MOD(H31-D31,1)*24)),2)</f>
        <v/>
      </c>
      <c r="J31" s="150" t="n"/>
      <c r="K31" s="270" t="n"/>
      <c r="L31" s="183" t="n"/>
      <c r="M31" s="272">
        <f>MAX(0,V31-W31)</f>
        <v/>
      </c>
      <c r="N31" s="61">
        <f>(IF(OR($C31="",$D31=""),0,
 IF(OR($A30="Holiday",$A31="Holiday"),
    IF(ISNUMBER(MATCH(TRIM($B31),{"Phagwah","Good Friday","Easter Monday","Labour Day","Christmas","Eid ul Azha","Romans-2","Globe-12","Neptune P1"},0)),0,$I31),
 IF(AND(NOT(OR($A30="Annual Leave",$A31="Annual Leave")),$A31="Off day"),$I31,
  MAX(0,$I31-$V31)
  ))))+W31</f>
        <v/>
      </c>
      <c r="O31" s="61">
        <f>IF(AND(OR($A30="Holiday",$A31="Holiday"),
        ISNUMBER(MATCH(TRIM($B31),{"Phagwah","Good Friday","Easter Monday","Labour Day","Christmas","Eid ul Azha","Romans-2","Globe-12","Neptune P1"},0))),
   $I31,0)</f>
        <v/>
      </c>
      <c r="P31" s="61">
        <f>IF(OR($O$7="Canteen",$O$7="Head Office"),0,IF($I31&lt;=0,0,IF(AND($I30&lt;=0,OR(TRIM($J31)="Hebrews",TRIM($J31)="Romans",TRIM($J31)="Romans-2",TRIM($J31)="Globe",TRIM($J31)="Globe-12",TRIM($J31)="Neptune P1")),1,0)))</f>
        <v/>
      </c>
      <c r="Q31" s="62" t="n"/>
      <c r="R31" s="61">
        <f>IF(OR($O$7="Canteen",$O$7="Head Office"),0,IF(
  AND(
    SUMIFS(I:I, C:C, C31) &gt;= 8,
    COUNTIFS(C$14:C31, C31)=1,
    OR(
      TEXT(D31,"hh:mm:ss")="07:00:00",
      TEXT(D31,"hh:mm:ss")="15:00:00",
      TEXT(D31,"hh:mm:ss")="23:00:00",
      TEXT(D32,"hh:mm:ss")="07:00:00",
      TEXT(D32,"hh:mm:ss")="15:00:00",
      TEXT(D32,"hh:mm:ss")="23:00:00"
    )
  ),
  1,
  0
))</f>
        <v/>
      </c>
      <c r="S31" s="61">
        <f>IF(OR($A30="Annual Leave",$A31="Annual Leave"),IF(AND($A30&lt;&gt;"Annual Leave",$A31="Annual Leave"),8,0),0)</f>
        <v/>
      </c>
      <c r="T31" s="63" t="n"/>
      <c r="U31" s="144">
        <f>MAX(0,40-Y31)</f>
        <v/>
      </c>
      <c r="V31" s="151">
        <f>IF(OR($C31="",$D31=""),0,
 IF(OR($A30="Holiday",$A31="Holiday"),0,
 IF(AND(NOT(OR($A30="Annual Leave",$A31="Annual Leave")),$A31="Off day"),0,
  IF($I30+$I31&gt;=8,IF($I30&gt;=8,0,8-$I30),$I31)
  )))</f>
        <v/>
      </c>
      <c r="W31" s="151">
        <f>MAX(0,V31-U31)</f>
        <v/>
      </c>
      <c r="X31" s="151">
        <f>IF(C31="","",C31-WEEKDAY(C31,1)+1)</f>
        <v/>
      </c>
      <c r="Y31" s="151">
        <f>SUMPRODUCT(($X$14:$X30=X31)*(($V$14:$V30)+($O$14:$O30)))+IF(X31=X14,$L$11,0)</f>
        <v/>
      </c>
      <c r="Z31" s="151" t="n"/>
      <c r="AA31" s="151" t="n"/>
      <c r="AB31" s="151" t="n"/>
      <c r="AC31" s="351" t="n"/>
      <c r="AD31" s="351" t="n"/>
      <c r="AE31" s="351" t="n"/>
      <c r="AF31" s="351" t="n"/>
    </row>
    <row r="32" ht="24" customHeight="1" s="348" thickBot="1">
      <c r="A32" s="184" t="inlineStr">
        <is>
          <t>On Day</t>
        </is>
      </c>
      <c r="B32" s="185" t="n"/>
      <c r="C32" s="101">
        <f>C30+1</f>
        <v/>
      </c>
      <c r="D32" s="11" t="n"/>
      <c r="E32" s="186">
        <f>IF(D32="", "",
 IF(D32=TIME(0,0,0), 0,
 IF(AND(D32&gt;=TIME(0,0,1), D32&lt;=TIME(2,0,0)), TIME(7,0,0),
 IF(AND(D32&gt;=TIME(6,0,0), D32&lt;=TIME(8,0,0)), TIME(12,0,0),
 IF(AND(D32&gt;TIME(8,0,0), D32&lt;=TIME(13,59,0)), TIME(15,0,0),
 IF(AND(D32&gt;=TIME(14,0,0), D32&lt;=TIME(17,59,0)), TIME(21,0,0),
 IF(AND(D32&gt;=TIME(18,0,0), D32&lt;=TIME(21,59,0)), TIME(0,0,0),
 IF(AND(D32&gt;=TIME(22,0,0), D32&lt;=TIME(23,59,59)), TIME(7,0,0), ""))))))))</f>
        <v/>
      </c>
      <c r="F32" s="187" t="n"/>
      <c r="G32" s="186">
        <f>IF(AND(D32&gt;=TIME(6,0,0),D32&lt;=TIME(8,0,0)),E32,"")</f>
        <v/>
      </c>
      <c r="H32" s="11" t="n"/>
      <c r="I32" s="87">
        <f>ROUND(IF(OR(D32="",E32="",E32=0),0,IF(H32="",MOD(E32-D32,1)*24,MOD(H32-D32,1)*24)),2)</f>
        <v/>
      </c>
      <c r="J32" s="188" t="n"/>
      <c r="K32" s="297" t="n"/>
      <c r="L32" s="189" t="n"/>
      <c r="M32" s="298">
        <f>MAX(0,V32-W32)</f>
        <v/>
      </c>
      <c r="N32" s="12">
        <f>(IF(OR($C32="",$D32=""),0,
 IF(OR($A32="Holiday",$A33="Holiday"),
    IF(ISNUMBER(MATCH(TRIM($B32),{"Phagwah","Good Friday","Easter Monday","Labour Day","Christmas","Eid ul Azha","Romans-2","Globe-12","Neptune P1"},0)),0,$I32),
 IF(AND(NOT(OR($A32="Annual Leave",$A33="Annual Leave")),$A32="Off day"),$I32,
  MAX(0,$I32-$V32)
  ))))+W32</f>
        <v/>
      </c>
      <c r="O32" s="12">
        <f>IF(AND(OR($A32="Holiday",$A33="Holiday"),
        ISNUMBER(MATCH(TRIM($B32),{"Phagwah","Good Friday","Easter Monday","Labour Day","Christmas","Eid ul Azha","Romans-2","Globe-12","Neptune P1"},0))),
   $I32,0)</f>
        <v/>
      </c>
      <c r="P32" s="12">
        <f>IF(OR($O$7="Canteen",$O$7="Head Office"),0,IF($I32&lt;=0,0,IF(OR(OR(TRIM($J32)="Hebrews",TRIM($J32)="Romans",TRIM($J32)="Romans-2",TRIM($J32)="Globe",TRIM($J32)="Globe-12",TRIM($J32)="Neptune P1"),AND($I33&gt;0,OR(TRIM($J33)="Hebrews",TRIM($J33)="Romans",TRIM($J33)="Romans-2",TRIM($J33)="Globe",TRIM($J33)="Globe-12",TRIM($J33)="Neptune P1"))),1,0)))</f>
        <v/>
      </c>
      <c r="Q32" s="13" t="n"/>
      <c r="R32" s="12">
        <f>IF(OR($O$7="Canteen",$O$7="Head Office"),0,IF(
  AND(
    SUMIFS(I:I, C:C, C32) &gt;= 8,
    COUNTIFS(C$14:C32, C32)=1,
    OR(
      TEXT(D32,"hh:mm:ss")="07:00:00",
      TEXT(D32,"hh:mm:ss")="15:00:00",
      TEXT(D32,"hh:mm:ss")="23:00:00",
      TEXT(D33,"hh:mm:ss")="07:00:00",
      TEXT(D33,"hh:mm:ss")="15:00:00",
      TEXT(D33,"hh:mm:ss")="23:00:00"
    )
  ),
  1,
  0
))</f>
        <v/>
      </c>
      <c r="S32" s="12">
        <f>IF(OR($A32="Annual Leave",$A33="Annual Leave"),IF($A32="Annual Leave",8,0),0)</f>
        <v/>
      </c>
      <c r="T32" s="102" t="n"/>
      <c r="U32" s="144">
        <f>MAX(0,40-Y32)</f>
        <v/>
      </c>
      <c r="V32" s="351">
        <f>IF(OR($C32="",$D32=""),0,
 IF(OR($A32="Holiday",$A33="Holiday"),0,
 IF(AND(NOT(OR($A32="Annual Leave",$A33="Annual Leave")),$A32="Off day"),0,
  IF($I32+$I33&gt;=8,IF($I32&gt;=8,8,$I32),$I32)
  )))</f>
        <v/>
      </c>
      <c r="W32" s="351">
        <f>MAX(0,V32-U32)</f>
        <v/>
      </c>
      <c r="X32" s="351">
        <f>IF(C32="","",C32-WEEKDAY(C32,1)+1)</f>
        <v/>
      </c>
      <c r="Y32" s="351">
        <f>SUMPRODUCT(($X$14:$X31=X32)*(($V$14:$V31)+($O$14:$O31)))+IF(X32=X14,$L$11,0)</f>
        <v/>
      </c>
      <c r="Z32" s="351" t="n"/>
      <c r="AA32" s="351" t="n"/>
      <c r="AB32" s="351" t="n"/>
      <c r="AC32" s="351" t="n"/>
      <c r="AD32" s="351" t="n"/>
      <c r="AE32" s="351" t="n"/>
      <c r="AF32" s="351" t="n"/>
    </row>
    <row r="33" ht="24" customHeight="1" s="348" thickBot="1">
      <c r="A33" s="184" t="inlineStr">
        <is>
          <t>On Day</t>
        </is>
      </c>
      <c r="B33" s="299" t="n"/>
      <c r="C33" s="101">
        <f>C32</f>
        <v/>
      </c>
      <c r="D33" s="300" t="n"/>
      <c r="E33" s="301">
        <f>IF(D33="", "",
 IF(D33=TIME(0,0,0), 0,
 IF(AND(D33&gt;=TIME(0,0,1), D33&lt;=TIME(2,0,0)), TIME(7,0,0),
 IF(AND(D33&gt;=TIME(6,0,0), D33&lt;=TIME(8,0,0)), TIME(12,0,0),
 IF(AND(D33&gt;TIME(8,0,0), D33&lt;=TIME(13,59,0)), TIME(15,0,0),
 IF(AND(D33&gt;=TIME(14,0,0), D33&lt;=TIME(17,59,0)), TIME(21,0,0),
 IF(AND(D33&gt;=TIME(18,0,0), D33&lt;=TIME(21,59,0)), TIME(0,0,0),
 IF(AND(D33&gt;=TIME(22,0,0), D33&lt;=TIME(23,59,59)), TIME(7,0,0), ""))))))))</f>
        <v/>
      </c>
      <c r="F33" s="187" t="n"/>
      <c r="G33" s="301">
        <f>IF(AND(D33&gt;=TIME(6,0,0),D33&lt;=TIME(8,0,0)),E33,"")</f>
        <v/>
      </c>
      <c r="H33" s="300" t="n"/>
      <c r="I33" s="87">
        <f>ROUND(IF(OR(D33="",E33="",E33=0),0,IF(H33="",MOD(E33-D33,1)*24,MOD(H33-D33,1)*24)),2)</f>
        <v/>
      </c>
      <c r="J33" s="190" t="n"/>
      <c r="K33" s="297" t="n"/>
      <c r="L33" s="189" t="n"/>
      <c r="M33" s="298">
        <f>MAX(0,V33-W33)</f>
        <v/>
      </c>
      <c r="N33" s="302">
        <f>(IF(OR($C33="",$D33=""),0,
 IF(OR($A32="Holiday",$A33="Holiday"),
    IF(ISNUMBER(MATCH(TRIM($B33),{"Phagwah","Good Friday","Easter Monday","Labour Day","Christmas","Eid ul Azha","Romans-2","Globe-12","Neptune P1"},0)),0,$I33),
 IF(AND(NOT(OR($A32="Annual Leave",$A33="Annual Leave")),$A33="Off day"),$I33,
  MAX(0,$I33-$V33)
  ))))+W33</f>
        <v/>
      </c>
      <c r="O33" s="302">
        <f>IF(AND(OR($A32="Holiday",$A33="Holiday"),
        ISNUMBER(MATCH(TRIM($B33),{"Phagwah","Good Friday","Easter Monday","Labour Day","Christmas","Eid ul Azha","Romans-2","Globe-12","Neptune P1"},0))),
   $I33,0)</f>
        <v/>
      </c>
      <c r="P33" s="302">
        <f>IF(OR($O$7="Canteen",$O$7="Head Office"),0,IF($I33&lt;=0,0,IF(AND($I32&lt;=0,OR(TRIM($J33)="Hebrews",TRIM($J33)="Romans",TRIM($J33)="Romans-2",TRIM($J33)="Globe",TRIM($J33)="Globe-12",TRIM($J33)="Neptune P1")),1,0)))</f>
        <v/>
      </c>
      <c r="Q33" s="303" t="n"/>
      <c r="R33" s="302">
        <f>IF(OR($O$7="Canteen",$O$7="Head Office"),0,IF(
  AND(
    SUMIFS(I:I, C:C, C33) &gt;= 8,
    COUNTIFS(C$14:C33, C33)=1,
    OR(
      TEXT(D33,"hh:mm:ss")="07:00:00",
      TEXT(D33,"hh:mm:ss")="15:00:00",
      TEXT(D33,"hh:mm:ss")="23:00:00",
      TEXT(D34,"hh:mm:ss")="07:00:00",
      TEXT(D34,"hh:mm:ss")="15:00:00",
      TEXT(D34,"hh:mm:ss")="23:00:00"
    )
  ),
  1,
  0
))</f>
        <v/>
      </c>
      <c r="S33" s="302">
        <f>IF(OR($A32="Annual Leave",$A33="Annual Leave"),IF(AND($A32&lt;&gt;"Annual Leave",$A33="Annual Leave"),8,0),0)</f>
        <v/>
      </c>
      <c r="T33" s="304" t="n"/>
      <c r="U33" s="144">
        <f>MAX(0,40-Y33)</f>
        <v/>
      </c>
      <c r="V33" s="351">
        <f>IF(OR($C33="",$D33=""),0,
 IF(OR($A32="Holiday",$A33="Holiday"),0,
 IF(AND(NOT(OR($A32="Annual Leave",$A33="Annual Leave")),$A33="Off day"),0,
  IF($I32+$I33&gt;=8,IF($I32&gt;=8,0,8-$I32),$I33)
  )))</f>
        <v/>
      </c>
      <c r="W33" s="351">
        <f>MAX(0,V33-U33)</f>
        <v/>
      </c>
      <c r="X33" s="351">
        <f>IF(C33="","",C33-WEEKDAY(C33,1)+1)</f>
        <v/>
      </c>
      <c r="Y33" s="351">
        <f>SUMPRODUCT(($X$14:$X32=X33)*(($V$14:$V32)+($O$14:$O32)))+IF(X33=X14,$L$11,0)</f>
        <v/>
      </c>
      <c r="Z33" s="351" t="n"/>
      <c r="AA33" s="351" t="n"/>
      <c r="AB33" s="351" t="n"/>
      <c r="AC33" s="351" t="n"/>
      <c r="AD33" s="351" t="n"/>
      <c r="AE33" s="351" t="n"/>
      <c r="AF33" s="351" t="n"/>
    </row>
    <row r="34" ht="24" customHeight="1" s="348" thickBot="1">
      <c r="A34" s="159" t="inlineStr">
        <is>
          <t>On Day</t>
        </is>
      </c>
      <c r="B34" s="191" t="n"/>
      <c r="C34" s="92">
        <f>C32+1</f>
        <v/>
      </c>
      <c r="D34" s="31" t="n"/>
      <c r="E34" s="160">
        <f>IF(D34="", "",
 IF(D34=TIME(0,0,0), 0,
 IF(AND(D34&gt;=TIME(0,0,1), D34&lt;=TIME(2,0,0)), TIME(7,0,0),
 IF(AND(D34&gt;=TIME(6,0,0), D34&lt;=TIME(8,0,0)), TIME(12,0,0),
 IF(AND(D34&gt;TIME(8,0,0), D34&lt;=TIME(13,59,0)), TIME(15,0,0),
 IF(AND(D34&gt;=TIME(14,0,0), D34&lt;=TIME(17,59,0)), TIME(21,0,0),
 IF(AND(D34&gt;=TIME(18,0,0), D34&lt;=TIME(21,59,0)), TIME(0,0,0),
 IF(AND(D34&gt;=TIME(22,0,0), D34&lt;=TIME(23,59,59)), TIME(7,0,0), ""))))))))</f>
        <v/>
      </c>
      <c r="F34" s="161" t="n"/>
      <c r="G34" s="160">
        <f>IF(AND(D34&gt;=TIME(6,0,0),D34&lt;=TIME(8,0,0)),E34,"")</f>
        <v/>
      </c>
      <c r="H34" s="31" t="n"/>
      <c r="I34" s="32">
        <f>ROUND(IF(OR(D34="",E34="",E34=0),0,IF(H34="",MOD(E34-D34,1)*24,MOD(H34-D34,1)*24)),2)</f>
        <v/>
      </c>
      <c r="J34" s="162" t="n"/>
      <c r="K34" s="282" t="n"/>
      <c r="L34" s="181" t="n"/>
      <c r="M34" s="283">
        <f>MAX(0,V34-W34)</f>
        <v/>
      </c>
      <c r="N34" s="33">
        <f>(IF(OR($C34="",$D34=""),0,
 IF(OR($A34="Holiday",$A35="Holiday"),
    IF(ISNUMBER(MATCH(TRIM($B34),{"Phagwah","Good Friday","Easter Monday","Labour Day","Christmas","Eid ul Azha","Romans-2","Globe-12","Neptune P1"},0)),0,$I34),
 IF(AND(NOT(OR($A34="Annual Leave",$A35="Annual Leave")),$A34="Off day"),$I34,
  MAX(0,$I34-$V34)
  ))))+W34</f>
        <v/>
      </c>
      <c r="O34" s="33">
        <f>IF(AND(OR($A34="Holiday",$A35="Holiday"),
        ISNUMBER(MATCH(TRIM($B34),{"Phagwah","Good Friday","Easter Monday","Labour Day","Christmas","Eid ul Azha","Romans-2","Globe-12","Neptune P1"},0))),
   $I34,0)</f>
        <v/>
      </c>
      <c r="P34" s="33">
        <f>IF(OR($O$7="Canteen",$O$7="Head Office"),0,IF($I34&lt;=0,0,IF(OR(OR(TRIM($J34)="Hebrews",TRIM($J34)="Romans",TRIM($J34)="Romans-2",TRIM($J34)="Globe",TRIM($J34)="Globe-12",TRIM($J34)="Neptune P1"),AND($I35&gt;0,OR(TRIM($J35)="Hebrews",TRIM($J35)="Romans",TRIM($J35)="Romans-2",TRIM($J35)="Globe",TRIM($J35)="Globe-12",TRIM($J35)="Neptune P1"))),1,0)))</f>
        <v/>
      </c>
      <c r="Q34" s="34" t="n"/>
      <c r="R34" s="33">
        <f>IF(OR($O$7="Canteen",$O$7="Head Office"),0,IF(
  AND(
    SUMIFS(I:I, C:C, C34) &gt;= 8,
    COUNTIFS(C$14:C34, C34)=1,
    OR(
      TEXT(D34,"hh:mm:ss")="07:00:00",
      TEXT(D34,"hh:mm:ss")="15:00:00",
      TEXT(D34,"hh:mm:ss")="23:00:00",
      TEXT(D35,"hh:mm:ss")="07:00:00",
      TEXT(D35,"hh:mm:ss")="15:00:00",
      TEXT(D35,"hh:mm:ss")="23:00:00"
    )
  ),
  1,
  0
))</f>
        <v/>
      </c>
      <c r="S34" s="33">
        <f>IF(OR($A34="Annual Leave",$A35="Annual Leave"),IF($A34="Annual Leave",8,0),0)</f>
        <v/>
      </c>
      <c r="T34" s="35" t="n"/>
      <c r="U34" s="144">
        <f>MAX(0,40-Y34)</f>
        <v/>
      </c>
      <c r="V34" s="351">
        <f>IF(OR($C34="",$D34=""),0,
 IF(OR($A34="Holiday",$A35="Holiday"),0,
 IF(AND(NOT(OR($A34="Annual Leave",$A35="Annual Leave")),$A34="Off day"),0,
  IF($I34+$I35&gt;=8,IF($I34&gt;=8,8,$I34),$I34)
  )))</f>
        <v/>
      </c>
      <c r="W34" s="351">
        <f>MAX(0,V34-U34)</f>
        <v/>
      </c>
      <c r="X34" s="351">
        <f>IF(C34="","",C34-WEEKDAY(C34,1)+1)</f>
        <v/>
      </c>
      <c r="Y34" s="351">
        <f>SUMPRODUCT(($X$14:$X33=X34)*(($V$14:$V33)+($O$14:$O33)))+IF(X34=X14,$L$11,0)</f>
        <v/>
      </c>
      <c r="Z34" s="351" t="n"/>
      <c r="AA34" s="351" t="n"/>
      <c r="AB34" s="351" t="n"/>
      <c r="AC34" s="351" t="n"/>
      <c r="AD34" s="351" t="n"/>
      <c r="AE34" s="351" t="n"/>
      <c r="AF34" s="351" t="n"/>
    </row>
    <row r="35" ht="24" customHeight="1" s="348" thickBot="1">
      <c r="A35" s="159" t="inlineStr">
        <is>
          <t>On Day</t>
        </is>
      </c>
      <c r="B35" s="192" t="n"/>
      <c r="C35" s="93">
        <f>C34</f>
        <v/>
      </c>
      <c r="D35" s="36" t="n"/>
      <c r="E35" s="163">
        <f>IF(D35="", "",
 IF(D35=TIME(0,0,0), 0,
 IF(AND(D35&gt;=TIME(0,0,1), D35&lt;=TIME(2,0,0)), TIME(7,0,0),
 IF(AND(D35&gt;=TIME(6,0,0), D35&lt;=TIME(8,0,0)), TIME(12,0,0),
 IF(AND(D35&gt;TIME(8,0,0), D35&lt;=TIME(13,59,0)), TIME(15,0,0),
 IF(AND(D35&gt;=TIME(14,0,0), D35&lt;=TIME(17,59,0)), TIME(21,0,0),
 IF(AND(D35&gt;=TIME(18,0,0), D35&lt;=TIME(21,59,0)), TIME(0,0,0),
 IF(AND(D35&gt;=TIME(22,0,0), D35&lt;=TIME(23,59,59)), TIME(7,0,0), ""))))))))</f>
        <v/>
      </c>
      <c r="F35" s="164" t="n"/>
      <c r="G35" s="163">
        <f>IF(AND(D35&gt;=TIME(6,0,0),D35&lt;=TIME(8,0,0)),E35,"")</f>
        <v/>
      </c>
      <c r="H35" s="36" t="n"/>
      <c r="I35" s="37">
        <f>ROUND(IF(OR(D35="",E35="",E35=0),0,IF(H35="",MOD(E35-D35,1)*24,MOD(H35-D35,1)*24)),2)</f>
        <v/>
      </c>
      <c r="J35" s="162" t="n"/>
      <c r="K35" s="282" t="n"/>
      <c r="L35" s="183" t="n"/>
      <c r="M35" s="283">
        <f>MAX(0,V35-W35)</f>
        <v/>
      </c>
      <c r="N35" s="38">
        <f>(IF(OR($C35="",$D35=""),0,
 IF(OR($A34="Holiday",$A35="Holiday"),
    IF(ISNUMBER(MATCH(TRIM($B35),{"Phagwah","Good Friday","Easter Monday","Labour Day","Christmas","Eid ul Azha","Romans-2","Globe-12","Neptune P1"},0)),0,$I35),
 IF(AND(NOT(OR($A34="Annual Leave",$A35="Annual Leave")),$A35="Off day"),$I35,
  MAX(0,$I35-$V35)
  ))))+W35</f>
        <v/>
      </c>
      <c r="O35" s="38">
        <f>IF(AND(OR($A34="Holiday",$A35="Holiday"),
        ISNUMBER(MATCH(TRIM($B35),{"Phagwah","Good Friday","Easter Monday","Labour Day","Christmas","Eid ul Azha","Romans-2","Globe-12","Neptune P1"},0))),
   $I35,0)</f>
        <v/>
      </c>
      <c r="P35" s="38">
        <f>IF(OR($O$7="Canteen",$O$7="Head Office"),0,IF($I35&lt;=0,0,IF(AND($I34&lt;=0,OR(TRIM($J35)="Hebrews",TRIM($J35)="Romans",TRIM($J35)="Romans-2",TRIM($J35)="Globe",TRIM($J35)="Globe-12",TRIM($J35)="Neptune P1")),1,0)))</f>
        <v/>
      </c>
      <c r="Q35" s="39" t="n"/>
      <c r="R35" s="38">
        <f>IF(OR($O$7="Canteen",$O$7="Head Office"),0,IF(
  AND(
    SUMIFS(I:I, C:C, C35) &gt;= 8,
    COUNTIFS(C$14:C35, C35)=1,
    OR(
      TEXT(D35,"hh:mm:ss")="07:00:00",
      TEXT(D35,"hh:mm:ss")="15:00:00",
      TEXT(D35,"hh:mm:ss")="23:00:00",
      TEXT(D36,"hh:mm:ss")="07:00:00",
      TEXT(D36,"hh:mm:ss")="15:00:00",
      TEXT(D36,"hh:mm:ss")="23:00:00"
    )
  ),
  1,
  0
))</f>
        <v/>
      </c>
      <c r="S35" s="38">
        <f>IF(OR($A34="Annual Leave",$A35="Annual Leave"),IF(AND($A34&lt;&gt;"Annual Leave",$A35="Annual Leave"),8,0),0)</f>
        <v/>
      </c>
      <c r="T35" s="40" t="n"/>
      <c r="U35" s="144">
        <f>MAX(0,40-Y35)</f>
        <v/>
      </c>
      <c r="V35" s="351">
        <f>IF(OR($C35="",$D35=""),0,
 IF(OR($A34="Holiday",$A35="Holiday"),0,
 IF(AND(NOT(OR($A34="Annual Leave",$A35="Annual Leave")),$A35="Off day"),0,
  IF($I34+$I35&gt;=8,IF($I34&gt;=8,0,8-$I34),$I35)
  )))</f>
        <v/>
      </c>
      <c r="W35" s="351">
        <f>MAX(0,V35-U35)</f>
        <v/>
      </c>
      <c r="X35" s="351">
        <f>IF(C35="","",C35-WEEKDAY(C35,1)+1)</f>
        <v/>
      </c>
      <c r="Y35" s="351">
        <f>SUMPRODUCT(($X$14:$X34=X35)*(($V$14:$V34)+($O$14:$O34)))+IF(X35=X14,$L$11,0)</f>
        <v/>
      </c>
      <c r="Z35" s="351" t="n"/>
      <c r="AA35" s="351" t="n"/>
      <c r="AB35" s="351" t="n"/>
      <c r="AC35" s="351" t="n"/>
      <c r="AD35" s="351" t="n"/>
      <c r="AE35" s="351" t="n"/>
      <c r="AF35" s="351" t="n"/>
    </row>
    <row r="36" ht="24" customHeight="1" s="348" thickBot="1">
      <c r="A36" s="154" t="inlineStr">
        <is>
          <t>On Day</t>
        </is>
      </c>
      <c r="B36" s="193" t="n"/>
      <c r="C36" s="90">
        <f>C34+1</f>
        <v/>
      </c>
      <c r="D36" s="8" t="n"/>
      <c r="E36" s="155">
        <f>IF(D36="", "",
 IF(D36=TIME(0,0,0), 0,
 IF(AND(D36&gt;=TIME(0,0,1), D36&lt;=TIME(2,0,0)), TIME(7,0,0),
 IF(AND(D36&gt;=TIME(6,0,0), D36&lt;=TIME(8,0,0)), TIME(12,0,0),
 IF(AND(D36&gt;TIME(8,0,0), D36&lt;=TIME(13,59,0)), TIME(15,0,0),
 IF(AND(D36&gt;=TIME(14,0,0), D36&lt;=TIME(17,59,0)), TIME(21,0,0),
 IF(AND(D36&gt;=TIME(18,0,0), D36&lt;=TIME(21,59,0)), TIME(0,0,0),
 IF(AND(D36&gt;=TIME(22,0,0), D36&lt;=TIME(23,59,59)), TIME(7,0,0), ""))))))))</f>
        <v/>
      </c>
      <c r="F36" s="156" t="n"/>
      <c r="G36" s="155">
        <f>IF(AND(D36&gt;=TIME(6,0,0),D36&lt;=TIME(8,0,0)),E36,"")</f>
        <v/>
      </c>
      <c r="H36" s="8" t="n"/>
      <c r="I36" s="30">
        <f>ROUND(IF(OR(D36="",E36="",E36=0),0,IF(H36="",MOD(E36-D36,1)*24,MOD(H36-D36,1)*24)),2)</f>
        <v/>
      </c>
      <c r="J36" s="157" t="n"/>
      <c r="K36" s="274" t="n"/>
      <c r="L36" s="189" t="n"/>
      <c r="M36" s="275">
        <f>MAX(0,V36-W36)</f>
        <v/>
      </c>
      <c r="N36" s="9">
        <f>(IF(OR($C36="",$D36=""),0,
 IF(OR($A36="Holiday",$A37="Holiday"),
    IF(ISNUMBER(MATCH(TRIM($B36),{"Phagwah","Good Friday","Easter Monday","Labour Day","Christmas","Eid ul Azha","Romans-2","Globe-12","Neptune P1"},0)),0,$I36),
 IF(AND(NOT(OR($A36="Annual Leave",$A37="Annual Leave")),$A36="Off day"),$I36,
  MAX(0,$I36-$V36)
  ))))+W36</f>
        <v/>
      </c>
      <c r="O36" s="9">
        <f>IF(AND(OR($A36="Holiday",$A37="Holiday"),
        ISNUMBER(MATCH(TRIM($B36),{"Phagwah","Good Friday","Easter Monday","Labour Day","Christmas","Eid ul Azha","Romans-2","Globe-12","Neptune P1"},0))),
   $I36,0)</f>
        <v/>
      </c>
      <c r="P36" s="9">
        <f>IF(OR($O$7="Canteen",$O$7="Head Office"),0,IF($I36&lt;=0,0,IF(OR(OR(TRIM($J36)="Hebrews",TRIM($J36)="Romans",TRIM($J36)="Romans-2",TRIM($J36)="Globe",TRIM($J36)="Globe-12",TRIM($J36)="Neptune P1"),AND($I37&gt;0,OR(TRIM($J37)="Hebrews",TRIM($J37)="Romans",TRIM($J37)="Romans-2",TRIM($J37)="Globe",TRIM($J37)="Globe-12",TRIM($J37)="Neptune P1"))),1,0)))</f>
        <v/>
      </c>
      <c r="Q36" s="10" t="n"/>
      <c r="R36" s="9">
        <f>IF(OR($O$7="Canteen",$O$7="Head Office"),0,IF(
  AND(
    SUMIFS(I:I, C:C, C36) &gt;= 8,
    COUNTIFS(C$14:C36, C36)=1,
    OR(
      TEXT(D36,"hh:mm:ss")="07:00:00",
      TEXT(D36,"hh:mm:ss")="15:00:00",
      TEXT(D36,"hh:mm:ss")="23:00:00",
      TEXT(D37,"hh:mm:ss")="07:00:00",
      TEXT(D37,"hh:mm:ss")="15:00:00",
      TEXT(D37,"hh:mm:ss")="23:00:00"
    )
  ),
  1,
  0
))</f>
        <v/>
      </c>
      <c r="S36" s="9">
        <f>IF(OR($A36="Annual Leave",$A37="Annual Leave"),IF($A36="Annual Leave",8,0),0)</f>
        <v/>
      </c>
      <c r="T36" s="91" t="n"/>
      <c r="U36" s="144">
        <f>MAX(0,40-Y36)</f>
        <v/>
      </c>
      <c r="V36" s="351">
        <f>IF(OR($C36="",$D36=""),0,
 IF(OR($A36="Holiday",$A37="Holiday"),0,
 IF(AND(NOT(OR($A36="Annual Leave",$A37="Annual Leave")),$A36="Off day"),0,
  IF($I36+$I37&gt;=8,IF($I36&gt;=8,8,$I36),$I36)
  )))</f>
        <v/>
      </c>
      <c r="W36" s="351">
        <f>MAX(0,V36-U36)</f>
        <v/>
      </c>
      <c r="X36" s="351">
        <f>IF(C36="","",C36-WEEKDAY(C36,1)+1)</f>
        <v/>
      </c>
      <c r="Y36" s="351">
        <f>SUMPRODUCT(($X$14:$X35=X36)*(($V$14:$V35)+($O$14:$O35)))+IF(X36=X14,$L$11,0)</f>
        <v/>
      </c>
      <c r="Z36" s="351" t="n"/>
      <c r="AA36" s="351" t="n"/>
      <c r="AB36" s="351" t="n"/>
      <c r="AC36" s="351" t="n"/>
      <c r="AD36" s="351" t="n"/>
      <c r="AE36" s="351" t="n"/>
      <c r="AF36" s="351" t="n"/>
    </row>
    <row r="37" ht="24" customHeight="1" s="348" thickBot="1">
      <c r="A37" s="154" t="inlineStr">
        <is>
          <t>On Day</t>
        </is>
      </c>
      <c r="B37" s="305" t="n"/>
      <c r="C37" s="90">
        <f>C36</f>
        <v/>
      </c>
      <c r="D37" s="276" t="n"/>
      <c r="E37" s="277">
        <f>IF(D37="", "",
 IF(D37=TIME(0,0,0), 0,
 IF(AND(D37&gt;=TIME(0,0,1), D37&lt;=TIME(2,0,0)), TIME(7,0,0),
 IF(AND(D37&gt;=TIME(6,0,0), D37&lt;=TIME(8,0,0)), TIME(12,0,0),
 IF(AND(D37&gt;TIME(8,0,0), D37&lt;=TIME(13,59,0)), TIME(15,0,0),
 IF(AND(D37&gt;=TIME(14,0,0), D37&lt;=TIME(17,59,0)), TIME(21,0,0),
 IF(AND(D37&gt;=TIME(18,0,0), D37&lt;=TIME(21,59,0)), TIME(0,0,0),
 IF(AND(D37&gt;=TIME(22,0,0), D37&lt;=TIME(23,59,59)), TIME(7,0,0), ""))))))))</f>
        <v/>
      </c>
      <c r="F37" s="156" t="n"/>
      <c r="G37" s="277">
        <f>IF(AND(D37&gt;=TIME(6,0,0),D37&lt;=TIME(8,0,0)),E37,"")</f>
        <v/>
      </c>
      <c r="H37" s="276" t="n"/>
      <c r="I37" s="30">
        <f>ROUND(IF(OR(D37="",E37="",E37=0),0,IF(H37="",MOD(E37-D37,1)*24,MOD(H37-D37,1)*24)),2)</f>
        <v/>
      </c>
      <c r="J37" s="158" t="n"/>
      <c r="K37" s="274" t="n"/>
      <c r="L37" s="189" t="n"/>
      <c r="M37" s="275">
        <f>MAX(0,V37-W37)</f>
        <v/>
      </c>
      <c r="N37" s="278">
        <f>(IF(OR($C37="",$D37=""),0,
 IF(OR($A36="Holiday",$A37="Holiday"),
    IF(ISNUMBER(MATCH(TRIM($B37),{"Phagwah","Good Friday","Easter Monday","Labour Day","Christmas","Eid ul Azha","Romans-2","Globe-12","Neptune P1"},0)),0,$I37),
 IF(AND(NOT(OR($A36="Annual Leave",$A37="Annual Leave")),$A37="Off day"),$I37,
  MAX(0,$I37-$V37)
  ))))+W37</f>
        <v/>
      </c>
      <c r="O37" s="278">
        <f>IF(AND(OR($A36="Holiday",$A37="Holiday"),
        ISNUMBER(MATCH(TRIM($B37),{"Phagwah","Good Friday","Easter Monday","Labour Day","Christmas","Eid ul Azha","Romans-2","Globe-12","Neptune P1"},0))),
   $I37,0)</f>
        <v/>
      </c>
      <c r="P37" s="278">
        <f>IF(OR($O$7="Canteen",$O$7="Head Office"),0,IF($I37&lt;=0,0,IF(AND($I36&lt;=0,OR(TRIM($J37)="Hebrews",TRIM($J37)="Romans",TRIM($J37)="Romans-2",TRIM($J37)="Globe",TRIM($J37)="Globe-12",TRIM($J37)="Neptune P1")),1,0)))</f>
        <v/>
      </c>
      <c r="Q37" s="279" t="n"/>
      <c r="R37" s="278">
        <f>IF(OR($O$7="Canteen",$O$7="Head Office"),0,IF(
  AND(
    SUMIFS(I:I, C:C, C37) &gt;= 8,
    COUNTIFS(C$14:C37, C37)=1,
    OR(
      TEXT(D37,"hh:mm:ss")="07:00:00",
      TEXT(D37,"hh:mm:ss")="15:00:00",
      TEXT(D37,"hh:mm:ss")="23:00:00",
      TEXT(D38,"hh:mm:ss")="07:00:00",
      TEXT(D38,"hh:mm:ss")="15:00:00",
      TEXT(D38,"hh:mm:ss")="23:00:00"
    )
  ),
  1,
  0
))</f>
        <v/>
      </c>
      <c r="S37" s="278">
        <f>IF(OR($A36="Annual Leave",$A37="Annual Leave"),IF(AND($A36&lt;&gt;"Annual Leave",$A37="Annual Leave"),8,0),0)</f>
        <v/>
      </c>
      <c r="T37" s="280" t="n"/>
      <c r="U37" s="144">
        <f>MAX(0,40-Y37)</f>
        <v/>
      </c>
      <c r="V37" s="351">
        <f>IF(OR($C37="",$D37=""),0,
 IF(OR($A36="Holiday",$A37="Holiday"),0,
 IF(AND(NOT(OR($A36="Annual Leave",$A37="Annual Leave")),$A37="Off day"),0,
  IF($I36+$I37&gt;=8,IF($I36&gt;=8,0,8-$I36),$I37)
  )))</f>
        <v/>
      </c>
      <c r="W37" s="351">
        <f>MAX(0,V37-U37)</f>
        <v/>
      </c>
      <c r="X37" s="351">
        <f>IF(C37="","",C37-WEEKDAY(C37,1)+1)</f>
        <v/>
      </c>
      <c r="Y37" s="351">
        <f>SUMPRODUCT(($X$14:$X36=X37)*(($V$14:$V36)+($O$14:$O36)))+IF(X37=X14,$L$11,0)</f>
        <v/>
      </c>
      <c r="Z37" s="351" t="n"/>
      <c r="AA37" s="351" t="n"/>
      <c r="AB37" s="351" t="n"/>
      <c r="AC37" s="351" t="n"/>
      <c r="AD37" s="351" t="n"/>
      <c r="AE37" s="351" t="n"/>
      <c r="AF37" s="351" t="n"/>
    </row>
    <row r="38" ht="24" customHeight="1" s="348" thickBot="1">
      <c r="A38" s="194" t="inlineStr">
        <is>
          <t>On Day</t>
        </is>
      </c>
      <c r="B38" s="195" t="n"/>
      <c r="C38" s="103">
        <f>C36+1</f>
        <v/>
      </c>
      <c r="D38" s="64" t="n"/>
      <c r="E38" s="196">
        <f>IF(D38="", "",
 IF(D38=TIME(0,0,0), 0,
 IF(AND(D38&gt;=TIME(0,0,1), D38&lt;=TIME(2,0,0)), TIME(7,0,0),
 IF(AND(D38&gt;=TIME(6,0,0), D38&lt;=TIME(8,0,0)), TIME(12,0,0),
 IF(AND(D38&gt;TIME(8,0,0), D38&lt;=TIME(13,59,0)), TIME(15,0,0),
 IF(AND(D38&gt;=TIME(14,0,0), D38&lt;=TIME(17,59,0)), TIME(21,0,0),
 IF(AND(D38&gt;=TIME(18,0,0), D38&lt;=TIME(21,59,0)), TIME(0,0,0),
 IF(AND(D38&gt;=TIME(22,0,0), D38&lt;=TIME(23,59,59)), TIME(7,0,0), ""))))))))</f>
        <v/>
      </c>
      <c r="F38" s="197" t="n"/>
      <c r="G38" s="196">
        <f>IF(AND(D38&gt;=TIME(6,0,0),D38&lt;=TIME(8,0,0)),E38,"")</f>
        <v/>
      </c>
      <c r="H38" s="64" t="n"/>
      <c r="I38" s="65">
        <f>ROUND(IF(OR(D38="",E38="",E38=0),0,IF(H38="",MOD(E38-D38,1)*24,MOD(H38-D38,1)*24)),2)</f>
        <v/>
      </c>
      <c r="J38" s="198" t="n"/>
      <c r="K38" s="306" t="n"/>
      <c r="L38" s="181" t="n"/>
      <c r="M38" s="307">
        <f>MAX(0,V38-W38)</f>
        <v/>
      </c>
      <c r="N38" s="66">
        <f>(IF(OR($C38="",$D38=""),0,
 IF(OR($A38="Holiday",$A39="Holiday"),
    IF(ISNUMBER(MATCH(TRIM($B38),{"Phagwah","Good Friday","Easter Monday","Labour Day","Christmas","Eid ul Azha","Romans-2","Globe-12","Neptune P1"},0)),0,$I38),
 IF(AND(NOT(OR($A38="Annual Leave",$A39="Annual Leave")),$A38="Off day"),$I38,
  MAX(0,$I38-$V38)
  ))))+W38</f>
        <v/>
      </c>
      <c r="O38" s="66">
        <f>IF(AND(OR($A38="Holiday",$A39="Holiday"),
        ISNUMBER(MATCH(TRIM($B38),{"Phagwah","Good Friday","Easter Monday","Labour Day","Christmas","Eid ul Azha","Romans-2","Globe-12","Neptune P1"},0))),
   $I38,0)</f>
        <v/>
      </c>
      <c r="P38" s="66">
        <f>IF(OR($O$7="Canteen",$O$7="Head Office"),0,IF($I38&lt;=0,0,IF(OR(OR(TRIM($J38)="Hebrews",TRIM($J38)="Romans",TRIM($J38)="Romans-2",TRIM($J38)="Globe",TRIM($J38)="Globe-12",TRIM($J38)="Neptune P1"),AND($I39&gt;0,OR(TRIM($J39)="Hebrews",TRIM($J39)="Romans",TRIM($J39)="Romans-2",TRIM($J39)="Globe",TRIM($J39)="Globe-12",TRIM($J39)="Neptune P1"))),1,0)))</f>
        <v/>
      </c>
      <c r="Q38" s="67" t="n"/>
      <c r="R38" s="66">
        <f>IF(OR($O$7="Canteen",$O$7="Head Office"),0,IF(
  AND(
    SUMIFS(I:I, C:C, C38) &gt;= 8,
    COUNTIFS(C$14:C38, C38)=1,
    OR(
      TEXT(D38,"hh:mm:ss")="07:00:00",
      TEXT(D38,"hh:mm:ss")="15:00:00",
      TEXT(D38,"hh:mm:ss")="23:00:00",
      TEXT(D39,"hh:mm:ss")="07:00:00",
      TEXT(D39,"hh:mm:ss")="15:00:00",
      TEXT(D39,"hh:mm:ss")="23:00:00"
    )
  ),
  1,
  0
))</f>
        <v/>
      </c>
      <c r="S38" s="66">
        <f>IF(OR($A38="Annual Leave",$A39="Annual Leave"),IF($A38="Annual Leave",8,0),0)</f>
        <v/>
      </c>
      <c r="T38" s="68" t="n"/>
      <c r="U38" s="144">
        <f>MAX(0,40-Y38)</f>
        <v/>
      </c>
      <c r="V38" s="351">
        <f>IF(OR($C38="",$D38=""),0,
 IF(OR($A38="Holiday",$A39="Holiday"),0,
 IF(AND(NOT(OR($A38="Annual Leave",$A39="Annual Leave")),$A38="Off day"),0,
  IF($I38+$I39&gt;=8,IF($I38&gt;=8,8,$I38),$I38)
  )))</f>
        <v/>
      </c>
      <c r="W38" s="351">
        <f>MAX(0,V38-U38)</f>
        <v/>
      </c>
      <c r="X38" s="351">
        <f>IF(C38="","",C38-WEEKDAY(C38,1)+1)</f>
        <v/>
      </c>
      <c r="Y38" s="351">
        <f>SUMPRODUCT(($X$14:$X37=X38)*(($V$14:$V37)+($O$14:$O37)))+IF(X38=X14,$L$11,0)</f>
        <v/>
      </c>
      <c r="Z38" s="351" t="n"/>
      <c r="AA38" s="351" t="n"/>
      <c r="AB38" s="351" t="n"/>
      <c r="AC38" s="351" t="n"/>
      <c r="AD38" s="351" t="n"/>
      <c r="AE38" s="351" t="n"/>
      <c r="AF38" s="351" t="n"/>
    </row>
    <row r="39" ht="24" customHeight="1" s="348" thickBot="1">
      <c r="A39" s="194" t="inlineStr">
        <is>
          <t>On Day</t>
        </is>
      </c>
      <c r="B39" s="199" t="n"/>
      <c r="C39" s="104">
        <f>C38</f>
        <v/>
      </c>
      <c r="D39" s="69" t="n"/>
      <c r="E39" s="200">
        <f>IF(D39="", "",
 IF(D39=TIME(0,0,0), 0,
 IF(AND(D39&gt;=TIME(0,0,1), D39&lt;=TIME(2,0,0)), TIME(7,0,0),
 IF(AND(D39&gt;=TIME(6,0,0), D39&lt;=TIME(8,0,0)), TIME(12,0,0),
 IF(AND(D39&gt;TIME(8,0,0), D39&lt;=TIME(13,59,0)), TIME(15,0,0),
 IF(AND(D39&gt;=TIME(14,0,0), D39&lt;=TIME(17,59,0)), TIME(21,0,0),
 IF(AND(D39&gt;=TIME(18,0,0), D39&lt;=TIME(21,59,0)), TIME(0,0,0),
 IF(AND(D39&gt;=TIME(22,0,0), D39&lt;=TIME(23,59,59)), TIME(7,0,0), ""))))))))</f>
        <v/>
      </c>
      <c r="F39" s="201" t="n"/>
      <c r="G39" s="200">
        <f>IF(AND(D39&gt;=TIME(6,0,0),D39&lt;=TIME(8,0,0)),E39,"")</f>
        <v/>
      </c>
      <c r="H39" s="69" t="n"/>
      <c r="I39" s="70">
        <f>ROUND(IF(OR(D39="",E39="",E39=0),0,IF(H39="",MOD(E39-D39,1)*24,MOD(H39-D39,1)*24)),2)</f>
        <v/>
      </c>
      <c r="J39" s="198" t="n"/>
      <c r="K39" s="306" t="n"/>
      <c r="L39" s="183" t="n"/>
      <c r="M39" s="307">
        <f>MAX(0,V39-W39)</f>
        <v/>
      </c>
      <c r="N39" s="71">
        <f>(IF(OR($C39="",$D39=""),0,
 IF(OR($A38="Holiday",$A39="Holiday"),
    IF(ISNUMBER(MATCH(TRIM($B39),{"Phagwah","Good Friday","Easter Monday","Labour Day","Christmas","Eid ul Azha","Romans-2","Globe-12","Neptune P1"},0)),0,$I39),
 IF(AND(NOT(OR($A38="Annual Leave",$A39="Annual Leave")),$A39="Off day"),$I39,
  MAX(0,$I39-$V39)
  ))))+W39</f>
        <v/>
      </c>
      <c r="O39" s="71">
        <f>IF(AND(OR($A38="Holiday",$A39="Holiday"),
        ISNUMBER(MATCH(TRIM($B39),{"Phagwah","Good Friday","Easter Monday","Labour Day","Christmas","Eid ul Azha","Romans-2","Globe-12","Neptune P1"},0))),
   $I39,0)</f>
        <v/>
      </c>
      <c r="P39" s="71">
        <f>IF(OR($O$7="Canteen",$O$7="Head Office"),0,IF($I39&lt;=0,0,IF(AND($I38&lt;=0,OR(TRIM($J39)="Hebrews",TRIM($J39)="Romans",TRIM($J39)="Romans-2",TRIM($J39)="Globe",TRIM($J39)="Globe-12",TRIM($J39)="Neptune P1")),1,0)))</f>
        <v/>
      </c>
      <c r="Q39" s="72" t="n"/>
      <c r="R39" s="71">
        <f>IF(OR($O$7="Canteen",$O$7="Head Office"),0,IF(
  AND(
    SUMIFS(I:I, C:C, C39) &gt;= 8,
    COUNTIFS(C$14:C39, C39)=1,
    OR(
      TEXT(D39,"hh:mm:ss")="07:00:00",
      TEXT(D39,"hh:mm:ss")="15:00:00",
      TEXT(D39,"hh:mm:ss")="23:00:00",
      TEXT(D40,"hh:mm:ss")="07:00:00",
      TEXT(D40,"hh:mm:ss")="15:00:00",
      TEXT(D40,"hh:mm:ss")="23:00:00"
    )
  ),
  1,
  0
))</f>
        <v/>
      </c>
      <c r="S39" s="71">
        <f>IF(OR($A38="Annual Leave",$A39="Annual Leave"),IF(AND($A38&lt;&gt;"Annual Leave",$A39="Annual Leave"),8,0),0)</f>
        <v/>
      </c>
      <c r="T39" s="73" t="n"/>
      <c r="U39" s="144">
        <f>MAX(0,40-Y39)</f>
        <v/>
      </c>
      <c r="V39" s="351">
        <f>IF(OR($C39="",$D39=""),0,
 IF(OR($A38="Holiday",$A39="Holiday"),0,
 IF(AND(NOT(OR($A38="Annual Leave",$A39="Annual Leave")),$A39="Off day"),0,
  IF($I38+$I39&gt;=8,IF($I38&gt;=8,0,8-$I38),$I39)
  )))</f>
        <v/>
      </c>
      <c r="W39" s="351">
        <f>MAX(0,V39-U39)</f>
        <v/>
      </c>
      <c r="X39" s="351">
        <f>IF(C39="","",C39-WEEKDAY(C39,1)+1)</f>
        <v/>
      </c>
      <c r="Y39" s="351">
        <f>SUMPRODUCT(($X$14:$X38=X39)*(($V$14:$V38)+($O$14:$O38)))+IF(X39=X14,$L$11,0)</f>
        <v/>
      </c>
      <c r="Z39" s="351" t="n"/>
      <c r="AA39" s="351" t="n"/>
      <c r="AB39" s="351" t="n"/>
      <c r="AC39" s="351" t="n"/>
      <c r="AD39" s="351" t="n"/>
      <c r="AE39" s="351" t="n"/>
      <c r="AF39" s="351" t="n"/>
    </row>
    <row r="40" ht="24" customHeight="1" s="348" thickBot="1">
      <c r="A40" s="202" t="inlineStr">
        <is>
          <t>On Day</t>
        </is>
      </c>
      <c r="B40" s="203" t="n"/>
      <c r="C40" s="105">
        <f>C38+1</f>
        <v/>
      </c>
      <c r="D40" s="74" t="n"/>
      <c r="E40" s="204">
        <f>IF(D40="", "",
 IF(D40=TIME(0,0,0), 0,
 IF(AND(D40&gt;=TIME(0,0,1), D40&lt;=TIME(2,0,0)), TIME(7,0,0),
 IF(AND(D40&gt;=TIME(6,0,0), D40&lt;=TIME(8,0,0)), TIME(12,0,0),
 IF(AND(D40&gt;TIME(8,0,0), D40&lt;=TIME(13,59,0)), TIME(15,0,0),
 IF(AND(D40&gt;=TIME(14,0,0), D40&lt;=TIME(17,59,0)), TIME(21,0,0),
 IF(AND(D40&gt;=TIME(18,0,0), D40&lt;=TIME(21,59,0)), TIME(0,0,0),
 IF(AND(D40&gt;=TIME(22,0,0), D40&lt;=TIME(23,59,59)), TIME(7,0,0), ""))))))))</f>
        <v/>
      </c>
      <c r="F40" s="205" t="n"/>
      <c r="G40" s="204">
        <f>IF(AND(D40&gt;=TIME(6,0,0),D40&lt;=TIME(8,0,0)),E40,"")</f>
        <v/>
      </c>
      <c r="H40" s="74" t="n"/>
      <c r="I40" s="106">
        <f>ROUND(IF(OR(D40="",E40="",E40=0),0,IF(H40="",MOD(E40-D40,1)*24,MOD(H40-D40,1)*24)),2)</f>
        <v/>
      </c>
      <c r="J40" s="206" t="n"/>
      <c r="K40" s="308" t="n"/>
      <c r="L40" s="189" t="n"/>
      <c r="M40" s="309">
        <f>MAX(0,V40-W40)</f>
        <v/>
      </c>
      <c r="N40" s="75">
        <f>(IF(OR($C40="",$D40=""),0,
 IF(OR($A40="Holiday",$A41="Holiday"),
    IF(ISNUMBER(MATCH(TRIM($B40),{"Phagwah","Good Friday","Easter Monday","Labour Day","Christmas","Eid ul Azha","Romans-2","Globe-12","Neptune P1"},0)),0,$I40),
 IF(AND(NOT(OR($A40="Annual Leave",$A41="Annual Leave")),$A40="Off day"),$I40,
  MAX(0,$I40-$V40)
  ))))+W40</f>
        <v/>
      </c>
      <c r="O40" s="75">
        <f>IF(AND(OR($A40="Holiday",$A41="Holiday"),
        ISNUMBER(MATCH(TRIM($B40),{"Phagwah","Good Friday","Easter Monday","Labour Day","Christmas","Eid ul Azha","Romans-2","Globe-12","Neptune P1"},0))),
   $I40,0)</f>
        <v/>
      </c>
      <c r="P40" s="75">
        <f>IF(OR($O$7="Canteen",$O$7="Head Office"),0,IF($I40&lt;=0,0,IF(OR(OR(TRIM($J40)="Hebrews",TRIM($J40)="Romans",TRIM($J40)="Romans-2",TRIM($J40)="Globe",TRIM($J40)="Globe-12",TRIM($J40)="Neptune P1"),AND($I41&gt;0,OR(TRIM($J41)="Hebrews",TRIM($J41)="Romans",TRIM($J41)="Romans-2",TRIM($J41)="Globe",TRIM($J41)="Globe-12",TRIM($J41)="Neptune P1"))),1,0)))</f>
        <v/>
      </c>
      <c r="Q40" s="76" t="n"/>
      <c r="R40" s="75">
        <f>IF(OR($O$7="Canteen",$O$7="Head Office"),0,IF(
  AND(
    SUMIFS(I:I, C:C, C40) &gt;= 8,
    COUNTIFS(C$14:C40, C40)=1,
    OR(
      TEXT(D40,"hh:mm:ss")="07:00:00",
      TEXT(D40,"hh:mm:ss")="15:00:00",
      TEXT(D40,"hh:mm:ss")="23:00:00",
      TEXT(D41,"hh:mm:ss")="07:00:00",
      TEXT(D41,"hh:mm:ss")="15:00:00",
      TEXT(D41,"hh:mm:ss")="23:00:00"
    )
  ),
  1,
  0
))</f>
        <v/>
      </c>
      <c r="S40" s="75">
        <f>IF(OR($A40="Annual Leave",$A41="Annual Leave"),IF($A40="Annual Leave",8,0),0)</f>
        <v/>
      </c>
      <c r="T40" s="107" t="n"/>
      <c r="U40" s="144">
        <f>MAX(0,40-Y40)</f>
        <v/>
      </c>
      <c r="V40" s="351">
        <f>IF(OR($C40="",$D40=""),0,
 IF(OR($A40="Holiday",$A41="Holiday"),0,
 IF(AND(NOT(OR($A40="Annual Leave",$A41="Annual Leave")),$A40="Off day"),0,
  IF($I40+$I41&gt;=8,IF($I40&gt;=8,8,$I40),$I40)
  )))</f>
        <v/>
      </c>
      <c r="W40" s="351">
        <f>MAX(0,V40-U40)</f>
        <v/>
      </c>
      <c r="X40" s="351">
        <f>IF(C40="","",C40-WEEKDAY(C40,1)+1)</f>
        <v/>
      </c>
      <c r="Y40" s="351">
        <f>SUMPRODUCT(($X$14:$X39=X40)*(($V$14:$V39)+($O$14:$O39)))+IF(X40=X14,$L$11,0)</f>
        <v/>
      </c>
      <c r="Z40" s="351" t="n"/>
      <c r="AA40" s="351" t="n"/>
      <c r="AB40" s="351" t="n"/>
      <c r="AC40" s="351" t="n"/>
      <c r="AD40" s="351" t="n"/>
      <c r="AE40" s="351" t="n"/>
      <c r="AF40" s="351" t="n"/>
    </row>
    <row r="41" ht="24" customHeight="1" s="348" thickBot="1">
      <c r="A41" s="202" t="inlineStr">
        <is>
          <t>On Day</t>
        </is>
      </c>
      <c r="B41" s="310" t="n"/>
      <c r="C41" s="105">
        <f>C40</f>
        <v/>
      </c>
      <c r="D41" s="311" t="n"/>
      <c r="E41" s="312">
        <f>IF(D41="", "",
 IF(D41=TIME(0,0,0), 0,
 IF(AND(D41&gt;=TIME(0,0,1), D41&lt;=TIME(2,0,0)), TIME(7,0,0),
 IF(AND(D41&gt;=TIME(6,0,0), D41&lt;=TIME(8,0,0)), TIME(12,0,0),
 IF(AND(D41&gt;TIME(8,0,0), D41&lt;=TIME(13,59,0)), TIME(15,0,0),
 IF(AND(D41&gt;=TIME(14,0,0), D41&lt;=TIME(17,59,0)), TIME(21,0,0),
 IF(AND(D41&gt;=TIME(18,0,0), D41&lt;=TIME(21,59,0)), TIME(0,0,0),
 IF(AND(D41&gt;=TIME(22,0,0), D41&lt;=TIME(23,59,59)), TIME(7,0,0), ""))))))))</f>
        <v/>
      </c>
      <c r="F41" s="205" t="n"/>
      <c r="G41" s="312">
        <f>IF(AND(D41&gt;=TIME(6,0,0),D41&lt;=TIME(8,0,0)),E41,"")</f>
        <v/>
      </c>
      <c r="H41" s="311" t="n"/>
      <c r="I41" s="106">
        <f>ROUND(IF(OR(D41="",E41="",E41=0),0,IF(H41="",MOD(E41-D41,1)*24,MOD(H41-D41,1)*24)),2)</f>
        <v/>
      </c>
      <c r="J41" s="207" t="n"/>
      <c r="K41" s="308" t="n"/>
      <c r="L41" s="189" t="n"/>
      <c r="M41" s="309">
        <f>MAX(0,V41-W41)</f>
        <v/>
      </c>
      <c r="N41" s="313">
        <f>(IF(OR($C41="",$D41=""),0,
 IF(OR($A40="Holiday",$A41="Holiday"),
    IF(ISNUMBER(MATCH(TRIM($B41),{"Phagwah","Good Friday","Easter Monday","Labour Day","Christmas","Eid ul Azha","Romans-2","Globe-12","Neptune P1"},0)),0,$I41),
 IF(AND(NOT(OR($A40="Annual Leave",$A41="Annual Leave")),$A41="Off day"),$I41,
  MAX(0,$I41-$V41)
  ))))+W41</f>
        <v/>
      </c>
      <c r="O41" s="313">
        <f>IF(AND(OR($A40="Holiday",$A41="Holiday"),
        ISNUMBER(MATCH(TRIM($B41),{"Phagwah","Good Friday","Easter Monday","Labour Day","Christmas","Eid ul Azha","Romans-2","Globe-12","Neptune P1"},0))),
   $I41,0)</f>
        <v/>
      </c>
      <c r="P41" s="313">
        <f>IF(OR($O$7="Canteen",$O$7="Head Office"),0,IF($I41&lt;=0,0,IF(AND($I40&lt;=0,OR(TRIM($J41)="Hebrews",TRIM($J41)="Romans",TRIM($J41)="Romans-2",TRIM($J41)="Globe",TRIM($J41)="Globe-12",TRIM($J41)="Neptune P1")),1,0)))</f>
        <v/>
      </c>
      <c r="Q41" s="314" t="n"/>
      <c r="R41" s="313">
        <f>IF(OR($O$7="Canteen",$O$7="Head Office"),0,IF(
  AND(
    SUMIFS(I:I, C:C, C41) &gt;= 8,
    COUNTIFS(C$14:C41, C41)=1,
    OR(
      TEXT(D41,"hh:mm:ss")="07:00:00",
      TEXT(D41,"hh:mm:ss")="15:00:00",
      TEXT(D41,"hh:mm:ss")="23:00:00",
      TEXT(D42,"hh:mm:ss")="07:00:00",
      TEXT(D42,"hh:mm:ss")="15:00:00",
      TEXT(D42,"hh:mm:ss")="23:00:00"
    )
  ),
  1,
  0
))</f>
        <v/>
      </c>
      <c r="S41" s="313">
        <f>IF(OR($A40="Annual Leave",$A41="Annual Leave"),IF(AND($A40&lt;&gt;"Annual Leave",$A41="Annual Leave"),8,0),0)</f>
        <v/>
      </c>
      <c r="T41" s="315" t="n"/>
      <c r="U41" s="144">
        <f>MAX(0,40-Y41)</f>
        <v/>
      </c>
      <c r="V41" s="351">
        <f>IF(OR($C41="",$D41=""),0,
 IF(OR($A40="Holiday",$A41="Holiday"),0,
 IF(AND(NOT(OR($A40="Annual Leave",$A41="Annual Leave")),$A41="Off day"),0,
  IF($I40+$I41&gt;=8,IF($I40&gt;=8,0,8-$I40),$I41)
  )))</f>
        <v/>
      </c>
      <c r="W41" s="351">
        <f>MAX(0,V41-U41)</f>
        <v/>
      </c>
      <c r="X41" s="351">
        <f>IF(C41="","",C41-WEEKDAY(C41,1)+1)</f>
        <v/>
      </c>
      <c r="Y41" s="351">
        <f>SUMPRODUCT(($X$14:$X40=X41)*(($V$14:$V40)+($O$14:$O40)))+IF(X41=X14,$L$11,0)</f>
        <v/>
      </c>
      <c r="Z41" s="351" t="n"/>
      <c r="AA41" s="351" t="n"/>
      <c r="AB41" s="351" t="n"/>
      <c r="AC41" s="351" t="n"/>
      <c r="AD41" s="351" t="n"/>
      <c r="AE41" s="351" t="n"/>
      <c r="AF41" s="351" t="n"/>
    </row>
    <row r="42" ht="24" customHeight="1" s="348" thickBot="1">
      <c r="A42" s="208" t="inlineStr">
        <is>
          <t>On Day</t>
        </is>
      </c>
      <c r="B42" s="209" t="n"/>
      <c r="C42" s="108">
        <f>C40+1</f>
        <v/>
      </c>
      <c r="D42" s="77" t="n"/>
      <c r="E42" s="210">
        <f>IF(D42="", "",
 IF(D42=TIME(0,0,0), 0,
 IF(AND(D42&gt;=TIME(0,0,1), D42&lt;=TIME(2,0,0)), TIME(7,0,0),
 IF(AND(D42&gt;=TIME(6,0,0), D42&lt;=TIME(8,0,0)), TIME(12,0,0),
 IF(AND(D42&gt;TIME(8,0,0), D42&lt;=TIME(13,59,0)), TIME(15,0,0),
 IF(AND(D42&gt;=TIME(14,0,0), D42&lt;=TIME(17,59,0)), TIME(21,0,0),
 IF(AND(D42&gt;=TIME(18,0,0), D42&lt;=TIME(21,59,0)), TIME(0,0,0),
 IF(AND(D42&gt;=TIME(22,0,0), D42&lt;=TIME(23,59,59)), TIME(7,0,0), ""))))))))</f>
        <v/>
      </c>
      <c r="F42" s="211" t="n"/>
      <c r="G42" s="210">
        <f>IF(AND(D42&gt;=TIME(6,0,0),D42&lt;=TIME(8,0,0)),E42,"")</f>
        <v/>
      </c>
      <c r="H42" s="77" t="n"/>
      <c r="I42" s="16">
        <f>ROUND(IF(OR(D42="",E42="",E42=0),0,IF(H42="",MOD(E42-D42,1)*24,MOD(H42-D42,1)*24)),2)</f>
        <v/>
      </c>
      <c r="J42" s="212" t="n"/>
      <c r="K42" s="316" t="n"/>
      <c r="L42" s="181" t="n"/>
      <c r="M42" s="317">
        <f>MAX(0,V42-W42)</f>
        <v/>
      </c>
      <c r="N42" s="17">
        <f>(IF(OR($C42="",$D42=""),0,
 IF(OR($A42="Holiday",$A43="Holiday"),
    IF(ISNUMBER(MATCH(TRIM($B42),{"Phagwah","Good Friday","Easter Monday","Labour Day","Christmas","Eid ul Azha","Romans-2","Globe-12","Neptune P1"},0)),0,$I42),
 IF(AND(NOT(OR($A42="Annual Leave",$A43="Annual Leave")),$A42="Off day"),$I42,
  MAX(0,$I42-$V42)
  ))))+W42</f>
        <v/>
      </c>
      <c r="O42" s="213">
        <f>IF(AND(OR($A42="Holiday",$A43="Holiday"),
        ISNUMBER(MATCH(TRIM($B42),{"Phagwah","Good Friday","Easter Monday","Labour Day","Christmas","Eid ul Azha","Romans-2","Globe-12","Neptune P1"},0))),
   $I42,0)</f>
        <v/>
      </c>
      <c r="P42" s="17">
        <f>IF(OR($O$7="Canteen",$O$7="Head Office"),0,IF($I42&lt;=0,0,IF(OR(OR(TRIM($J42)="Hebrews",TRIM($J42)="Romans",TRIM($J42)="Romans-2",TRIM($J42)="Globe",TRIM($J42)="Globe-12",TRIM($J42)="Neptune P1"),AND($I43&gt;0,OR(TRIM($J43)="Hebrews",TRIM($J43)="Romans",TRIM($J43)="Romans-2",TRIM($J43)="Globe",TRIM($J43)="Globe-12",TRIM($J43)="Neptune P1"))),1,0)))</f>
        <v/>
      </c>
      <c r="Q42" s="78" t="n"/>
      <c r="R42" s="213">
        <f>IF(OR($O$7="Canteen",$O$7="Head Office"),0,IF(
  AND(
    SUMIFS(I:I, C:C, C42) &gt;= 8,
    COUNTIFS(C$14:C42, C42)=1,
    OR(
      TEXT(D42,"hh:mm:ss")="07:00:00",
      TEXT(D42,"hh:mm:ss")="15:00:00",
      TEXT(D42,"hh:mm:ss")="23:00:00",
      TEXT(D43,"hh:mm:ss")="07:00:00",
      TEXT(D43,"hh:mm:ss")="15:00:00",
      TEXT(D43,"hh:mm:ss")="23:00:00"
    )
  ),
  1,
  0
))</f>
        <v/>
      </c>
      <c r="S42" s="213">
        <f>IF(OR($A42="Annual Leave",$A43="Annual Leave"),IF($A42="Annual Leave",8,0),0)</f>
        <v/>
      </c>
      <c r="T42" s="79" t="n"/>
      <c r="U42" s="144">
        <f>MAX(0,40-Y42)</f>
        <v/>
      </c>
      <c r="V42" s="351">
        <f>IF(OR($C42="",$D42=""),0,
 IF(OR($A42="Holiday",$A43="Holiday"),0,
 IF(AND(NOT(OR($A42="Annual Leave",$A43="Annual Leave")),$A42="Off day"),0,
  IF($I42+$I43&gt;=8,IF($I42&gt;=8,8,$I42),$I42)
  )))</f>
        <v/>
      </c>
      <c r="W42" s="351">
        <f>MAX(0,V42-U42)</f>
        <v/>
      </c>
      <c r="X42" s="351">
        <f>IF(C42="","",C42-WEEKDAY(C42,1)+1)</f>
        <v/>
      </c>
      <c r="Y42" s="351">
        <f>SUMPRODUCT(($X$14:$X41=X42)*(($V$14:$V41)+($O$14:$O41)))+IF(X42=X14,$L$11,0)</f>
        <v/>
      </c>
      <c r="Z42" s="351" t="n"/>
      <c r="AA42" s="351" t="n"/>
      <c r="AB42" s="351" t="n"/>
      <c r="AC42" s="351" t="n"/>
      <c r="AD42" s="351" t="n"/>
      <c r="AE42" s="351" t="n"/>
      <c r="AF42" s="351" t="n"/>
    </row>
    <row r="43" ht="24" customHeight="1" s="348" thickBot="1">
      <c r="A43" s="208" t="inlineStr">
        <is>
          <t>On Day</t>
        </is>
      </c>
      <c r="B43" s="214" t="n"/>
      <c r="C43" s="109">
        <f>C42</f>
        <v/>
      </c>
      <c r="D43" s="18" t="n"/>
      <c r="E43" s="215">
        <f>IF(D43="", "",
 IF(D43=TIME(0,0,0), 0,
 IF(AND(D43&gt;=TIME(0,0,1), D43&lt;=TIME(2,0,0)), TIME(7,0,0),
 IF(AND(D43&gt;=TIME(6,0,0), D43&lt;=TIME(8,0,0)), TIME(12,0,0),
 IF(AND(D43&gt;TIME(8,0,0), D43&lt;=TIME(13,59,0)), TIME(15,0,0),
 IF(AND(D43&gt;=TIME(14,0,0), D43&lt;=TIME(17,59,0)), TIME(21,0,0),
 IF(AND(D43&gt;=TIME(18,0,0), D43&lt;=TIME(21,59,0)), TIME(0,0,0),
 IF(AND(D43&gt;=TIME(22,0,0), D43&lt;=TIME(23,59,59)), TIME(7,0,0), ""))))))))</f>
        <v/>
      </c>
      <c r="F43" s="216" t="n"/>
      <c r="G43" s="215">
        <f>IF(AND(D43&gt;=TIME(6,0,0),D43&lt;=TIME(8,0,0)),E43,"")</f>
        <v/>
      </c>
      <c r="H43" s="18" t="n"/>
      <c r="I43" s="19">
        <f>ROUND(IF(OR(D43="",E43="",E43=0),0,IF(H43="",MOD(E43-D43,1)*24,MOD(H43-D43,1)*24)),2)</f>
        <v/>
      </c>
      <c r="J43" s="212" t="n"/>
      <c r="K43" s="316" t="n"/>
      <c r="L43" s="183" t="n"/>
      <c r="M43" s="317">
        <f>MAX(0,V43-W43)</f>
        <v/>
      </c>
      <c r="N43" s="20">
        <f>(IF(OR($C43="",$D43=""),0,
 IF(OR($A42="Holiday",$A43="Holiday"),
    IF(ISNUMBER(MATCH(TRIM($B43),{"Phagwah","Good Friday","Easter Monday","Labour Day","Christmas","Eid ul Azha","Romans-2","Globe-12","Neptune P1"},0)),0,$I43),
 IF(AND(NOT(OR($A42="Annual Leave",$A43="Annual Leave")),$A43="Off day"),$I43,
  MAX(0,$I43-$V43)
  ))))+W43</f>
        <v/>
      </c>
      <c r="O43" s="20">
        <f>IF(AND(OR($A42="Holiday",$A43="Holiday"),
        ISNUMBER(MATCH(TRIM($B43),{"Phagwah","Good Friday","Easter Monday","Labour Day","Christmas","Eid ul Azha","Romans-2","Globe-12","Neptune P1"},0))),
   $I43,0)</f>
        <v/>
      </c>
      <c r="P43" s="20">
        <f>IF(OR($O$7="Canteen",$O$7="Head Office"),0,IF($I43&lt;=0,0,IF(AND($I42&lt;=0,OR(TRIM($J43)="Hebrews",TRIM($J43)="Romans",TRIM($J43)="Romans-2",TRIM($J43)="Globe",TRIM($J43)="Globe-12",TRIM($J43)="Neptune P1")),1,0)))</f>
        <v/>
      </c>
      <c r="Q43" s="21" t="n"/>
      <c r="R43" s="20">
        <f>IF(OR($O$7="Canteen",$O$7="Head Office"),0,IF(
  AND(
    SUMIFS(I:I, C:C, C43) &gt;= 8,
    COUNTIFS(C$14:C43, C43)=1,
    OR(
      TEXT(D43,"hh:mm:ss")="07:00:00",
      TEXT(D43,"hh:mm:ss")="15:00:00",
      TEXT(D43,"hh:mm:ss")="23:00:00",
      TEXT(D49,"hh:mm:ss")="07:00:00",
      TEXT(D49,"hh:mm:ss")="15:00:00",
      TEXT(D49,"hh:mm:ss")="23:00:00"
    )
  ),
  1,
  0
))</f>
        <v/>
      </c>
      <c r="S43" s="20">
        <f>IF(OR($A42="Annual Leave",$A43="Annual Leave"),IF(AND($A42&lt;&gt;"Annual Leave",$A43="Annual Leave"),8,0),0)</f>
        <v/>
      </c>
      <c r="T43" s="22" t="n"/>
      <c r="U43" s="144">
        <f>MAX(0,40-Y43)</f>
        <v/>
      </c>
      <c r="V43" s="351">
        <f>IF(OR($C43="",$D43=""),0,
 IF(OR($A42="Holiday",$A43="Holiday"),0,
 IF(AND(NOT(OR($A42="Annual Leave",$A43="Annual Leave")),$A43="Off day"),0,
  IF($I42+$I43&gt;=8,IF($I42&gt;=8,0,8-$I42),$I43)
  )))</f>
        <v/>
      </c>
      <c r="W43" s="351">
        <f>MAX(0,V43-U43)</f>
        <v/>
      </c>
      <c r="X43" s="351">
        <f>IF(C43="","",C43-WEEKDAY(C43,1)+1)</f>
        <v/>
      </c>
      <c r="Y43" s="351">
        <f>SUMPRODUCT(($X$14:$X42=X43)*(($V$14:$V42)+($O$14:$O42)))+IF(X43=X14,$L$11,0)</f>
        <v/>
      </c>
      <c r="Z43" s="351" t="n"/>
      <c r="AA43" s="351" t="n"/>
      <c r="AB43" s="351" t="n"/>
      <c r="AC43" s="351" t="n"/>
      <c r="AD43" s="351" t="n"/>
      <c r="AE43" s="351" t="n"/>
      <c r="AF43" s="351" t="n"/>
    </row>
    <row r="44" ht="24" customHeight="1" s="348" thickBot="1">
      <c r="A44" s="176" t="n"/>
      <c r="B44" s="176" t="n"/>
      <c r="C44" s="217" t="n"/>
      <c r="D44" s="110" t="n"/>
      <c r="E44" s="110" t="n"/>
      <c r="F44" s="218" t="n"/>
      <c r="G44" s="110" t="n"/>
      <c r="H44" s="110" t="n"/>
      <c r="I44" s="219" t="n"/>
      <c r="J44" s="219" t="n"/>
      <c r="K44" s="219" t="n"/>
      <c r="L44" s="219" t="n"/>
      <c r="M44" s="111">
        <f>MAX(0,V44-W44)</f>
        <v/>
      </c>
      <c r="N44" s="112">
        <f>(IF(OR($C44="",$D44=""),0,
 IF(OR($A44="Holiday",$A45="Holiday"),
    IF(ISNUMBER(MATCH(TRIM($B44),{"Phagwah","Good Friday","Easter Monday","Labour Day","Christmas","Eid ul Azha","Romans-2","Globe-12","Neptune P1"},0)),0,$I44),
 IF(AND(NOT(OR($A44="Annual Leave",$A45="Annual Leave")),$A44="Off day"),$I44,
  MAX(0,$I44-$V44)
  ))))+W44</f>
        <v/>
      </c>
      <c r="O44" s="112">
        <f>IF(AND(OR($A44="Holiday",$A45="Holiday"),
        ISNUMBER(MATCH(TRIM($B44),{"Phagwah","Good Friday","Easter Monday","Labour Day","Christmas","Eid ul Azha","Romans-2","Globe-12","Neptune P1"},0))),
   $I44,0)</f>
        <v/>
      </c>
      <c r="P44" s="112">
        <f>IF(OR($O$7="Canteen",$O$7="Head Office"),0,IF($I44&lt;=0,0,IF(OR(OR(TRIM($J44)="Hebrews",TRIM($J44)="Romans",TRIM($J44)="Romans-2",TRIM($J44)="Globe",TRIM($J44)="Globe-12",TRIM($J44)="Neptune P1"),AND($I45&gt;0,OR(TRIM($J45)="Hebrews",TRIM($J45)="Romans",TRIM($J45)="Romans-2",TRIM($J45)="Globe",TRIM($J45)="Globe-12",TRIM($J45)="Neptune P1"))),1,0)))</f>
        <v/>
      </c>
      <c r="Q44" s="113" t="n"/>
      <c r="R44" s="113" t="n"/>
      <c r="S44" s="112">
        <f>IF(OR($A44="Annual Leave",$A45="Annual Leave"),IF($A44="Annual Leave",8,0),0)</f>
        <v/>
      </c>
      <c r="T44" s="114" t="n"/>
      <c r="U44" s="144">
        <f>MAX(0,40-Y44)</f>
        <v/>
      </c>
      <c r="V44" s="351">
        <f>IF(OR($C44="",$D44=""),0,
 IF(OR($A44="Holiday",$A45="Holiday"),0,
 IF(AND(NOT(OR($A44="Annual Leave",$A45="Annual Leave")),$A44="Off day"),0,
  IF($I44+$I45&gt;=8,IF($I44&gt;=8,8,$I44),$I44)
  )))</f>
        <v/>
      </c>
      <c r="W44" s="351">
        <f>MAX(0,V44-U44)</f>
        <v/>
      </c>
      <c r="X44" s="351">
        <f>IF(C44="","",C44-WEEKDAY(C44,1)+1)</f>
        <v/>
      </c>
      <c r="Y44" s="351">
        <f>SUMPRODUCT(($X$14:$X43=X44)*(($V$14:$V43)+($O$14:$O43)))+IF(X44=X14,$L$11,0)</f>
        <v/>
      </c>
      <c r="Z44" s="351" t="n"/>
      <c r="AA44" s="351" t="n"/>
      <c r="AB44" s="351" t="n"/>
      <c r="AC44" s="351" t="n"/>
      <c r="AD44" s="351" t="n"/>
      <c r="AE44" s="351" t="n"/>
      <c r="AF44" s="351" t="n"/>
    </row>
    <row r="45" ht="24" customHeight="1" s="348" thickBot="1">
      <c r="A45" s="154" t="inlineStr">
        <is>
          <t>On Day</t>
        </is>
      </c>
      <c r="B45" s="318" t="n"/>
      <c r="C45" s="115">
        <f>C42+1</f>
        <v/>
      </c>
      <c r="D45" s="319" t="n"/>
      <c r="E45" s="320">
        <f>IF(D45="", "",
 IF(D45=TIME(0,0,0), 0,
 IF(AND(D45&gt;=TIME(0,0,1), D45&lt;=TIME(2,0,0)), TIME(7,0,0),
 IF(AND(D45&gt;=TIME(6,0,0), D45&lt;=TIME(8,0,0)), TIME(12,0,0),
 IF(AND(D45&gt;TIME(8,0,0), D45&lt;=TIME(13,59,0)), TIME(15,0,0),
 IF(AND(D45&gt;=TIME(14,0,0), D45&lt;=TIME(17,59,0)), TIME(21,0,0),
 IF(AND(D45&gt;=TIME(18,0,0), D45&lt;=TIME(21,59,0)), TIME(0,0,0),
 IF(AND(D45&gt;=TIME(22,0,0), D45&lt;=TIME(23,59,59)), TIME(7,0,0), ""))))))))</f>
        <v/>
      </c>
      <c r="F45" s="321" t="n"/>
      <c r="G45" s="320">
        <f>IF(AND(D45&gt;=TIME(6,0,0),D45&lt;=TIME(8,0,0)),E45,"")</f>
        <v/>
      </c>
      <c r="H45" s="319" t="n"/>
      <c r="I45" s="30">
        <f>ROUND(IF(OR(D45="",E45="",E45=0),0,IF(H45="",MOD(E45-D45,1)*24,MOD(H45-D45,1)*24)),2)</f>
        <v/>
      </c>
      <c r="J45" s="220" t="n"/>
      <c r="K45" s="274" t="n"/>
      <c r="L45" s="181" t="n"/>
      <c r="M45" s="275">
        <f>MAX(0,V45-W45)</f>
        <v/>
      </c>
      <c r="N45" s="322">
        <f>(IF(OR($C45="",$D45=""),0,
 IF(OR($A44="Holiday",$A45="Holiday"),
    IF(ISNUMBER(MATCH(TRIM($B45),{"Phagwah","Good Friday","Easter Monday","Labour Day","Christmas","Eid ul Azha","Romans-2","Globe-12","Neptune P1"},0)),0,$I45),
 IF(AND(NOT(OR($A44="Annual Leave",$A45="Annual Leave")),$A45="Off day"),$I45,
  MAX(0,$I45-$V45)
  ))))+W45</f>
        <v/>
      </c>
      <c r="O45" s="322">
        <f>IF(AND(OR($A44="Holiday",$A45="Holiday"),
        ISNUMBER(MATCH(TRIM($B45),{"Phagwah","Good Friday","Easter Monday","Labour Day","Christmas","Eid ul Azha","Romans-2","Globe-12","Neptune P1"},0))),
   $I45,0)</f>
        <v/>
      </c>
      <c r="P45" s="322">
        <f>IF(OR($O$7="Canteen",$O$7="Head Office"),0,IF($I45&lt;=0,0,IF(AND($I44&lt;=0,OR(TRIM($J45)="Hebrews",TRIM($J45)="Romans",TRIM($J45)="Romans-2",TRIM($J45)="Globe",TRIM($J45)="Globe-12",TRIM($J45)="Neptune P1")),1,0)))</f>
        <v/>
      </c>
      <c r="Q45" s="323" t="n"/>
      <c r="R45" s="322">
        <f>IF(OR($O$7="Canteen",$O$7="Head Office"),0,IF(
  AND(
    SUMIFS(I:I, C:C, C45) &gt;= 8,
    COUNTIFS(C$14:C45, C45)=1,
    OR(
      TEXT(D45,"hh:mm:ss")="07:00:00",
      TEXT(D45,"hh:mm:ss")="15:00:00",
      TEXT(D45,"hh:mm:ss")="23:00:00",
      TEXT(D46,"hh:mm:ss")="07:00:00",
      TEXT(D46,"hh:mm:ss")="15:00:00",
      TEXT(D46,"hh:mm:ss")="23:00:00"
    )
  ),
  1,
  0
))</f>
        <v/>
      </c>
      <c r="S45" s="322">
        <f>IF(OR($A44="Annual Leave",$A45="Annual Leave"),IF(AND($A44&lt;&gt;"Annual Leave",$A45="Annual Leave"),8,0),0)</f>
        <v/>
      </c>
      <c r="T45" s="116" t="n"/>
      <c r="U45" s="144">
        <f>MAX(0,40-Y45)</f>
        <v/>
      </c>
      <c r="V45" s="351">
        <f>IF(OR($C45="",$D45=""),0,
 IF(OR($A44="Holiday",$A45="Holiday"),0,
 IF(AND(NOT(OR($A44="Annual Leave",$A45="Annual Leave")),$A45="Off day"),0,
  IF($I44+$I45&gt;=8,IF($I44&gt;=8,0,8-$I44),$I45)
  )))</f>
        <v/>
      </c>
      <c r="W45" s="351">
        <f>MAX(0,V45-U45)</f>
        <v/>
      </c>
      <c r="X45" s="351">
        <f>IF(C45="","",C45-WEEKDAY(C45,1)+1)</f>
        <v/>
      </c>
      <c r="Y45" s="351">
        <f>SUMPRODUCT(($X$14:$X44=X45)*(($V$14:$V44)+($O$14:$O44)))+IF(X45=X14,$L$11,0)</f>
        <v/>
      </c>
      <c r="Z45" s="351" t="n"/>
      <c r="AA45" s="351" t="n"/>
      <c r="AB45" s="351" t="n"/>
      <c r="AC45" s="351" t="n"/>
      <c r="AD45" s="351" t="n"/>
      <c r="AE45" s="351" t="n"/>
      <c r="AF45" s="351" t="n"/>
    </row>
    <row r="46" ht="24" customHeight="1" s="348" thickBot="1">
      <c r="A46" s="154" t="inlineStr">
        <is>
          <t>On Day</t>
        </is>
      </c>
      <c r="B46" s="305" t="n"/>
      <c r="C46" s="90">
        <f>C45</f>
        <v/>
      </c>
      <c r="D46" s="80" t="n"/>
      <c r="E46" s="221">
        <f>IF(D46="", "",
 IF(D46=TIME(0,0,0), 0,
 IF(AND(D46&gt;=TIME(0,0,1), D46&lt;=TIME(2,0,0)), TIME(7,0,0),
 IF(AND(D46&gt;=TIME(6,0,0), D46&lt;=TIME(8,0,0)), TIME(12,0,0),
 IF(AND(D46&gt;TIME(8,0,0), D46&lt;=TIME(13,59,0)), TIME(15,0,0),
 IF(AND(D46&gt;=TIME(14,0,0), D46&lt;=TIME(17,59,0)), TIME(21,0,0),
 IF(AND(D46&gt;=TIME(18,0,0), D46&lt;=TIME(21,59,0)), TIME(0,0,0),
 IF(AND(D46&gt;=TIME(22,0,0), D46&lt;=TIME(23,59,59)), TIME(7,0,0), ""))))))))</f>
        <v/>
      </c>
      <c r="F46" s="156" t="n"/>
      <c r="G46" s="221">
        <f>IF(AND(D46&gt;=TIME(6,0,0),D46&lt;=TIME(8,0,0)),E46,"")</f>
        <v/>
      </c>
      <c r="H46" s="80" t="n"/>
      <c r="I46" s="30">
        <f>ROUND(IF(OR(D46="",E46="",E46=0),0,IF(H46="",MOD(E46-D46,1)*24,MOD(H46-D46,1)*24)),2)</f>
        <v/>
      </c>
      <c r="J46" s="158" t="n"/>
      <c r="K46" s="274" t="n"/>
      <c r="L46" s="189" t="n"/>
      <c r="M46" s="275">
        <f>MAX(0,V46-W46)</f>
        <v/>
      </c>
      <c r="N46" s="81">
        <f>(IF(OR($C46="",$D46=""),0,
 IF(OR($A46="Holiday",$A47="Holiday"),
    IF(ISNUMBER(MATCH(TRIM($B46),{"Phagwah","Good Friday","Easter Monday","Labour Day","Christmas","Eid ul Azha","Romans-2","Globe-12","Neptune P1"},0)),0,$I46),
 IF(AND(NOT(OR($A46="Annual Leave",$A47="Annual Leave")),$A46="Off day"),$I46,
  MAX(0,$I46-$V46)
  ))))+W46</f>
        <v/>
      </c>
      <c r="O46" s="81">
        <f>IF(AND(OR($A46="Holiday",$A47="Holiday"),
        ISNUMBER(MATCH(TRIM($B46),{"Phagwah","Good Friday","Easter Monday","Labour Day","Christmas","Eid ul Azha","Romans-2","Globe-12","Neptune P1"},0))),
   $I46,0)</f>
        <v/>
      </c>
      <c r="P46" s="81">
        <f>IF(OR($O$7="Canteen",$O$7="Head Office"),0,IF($I46&lt;=0,0,IF(OR(OR(TRIM($J46)="Hebrews",TRIM($J46)="Romans",TRIM($J46)="Romans-2",TRIM($J46)="Globe",TRIM($J46)="Globe-12",TRIM($J46)="Neptune P1"),AND($I47&gt;0,OR(TRIM($J47)="Hebrews",TRIM($J47)="Romans",TRIM($J47)="Romans-2",TRIM($J47)="Globe",TRIM($J47)="Globe-12",TRIM($J47)="Neptune P1"))),1,0)))</f>
        <v/>
      </c>
      <c r="Q46" s="82" t="n"/>
      <c r="R46" s="81">
        <f>IF(OR($O$7="Canteen",$O$7="Head Office"),0,IF(
  AND(
    SUMIFS(I:I, C:C, C46) &gt;= 8,
    COUNTIFS(C$14:C46, C46)=1,
    OR(
      TEXT(D46,"hh:mm:ss")="07:00:00",
      TEXT(D46,"hh:mm:ss")="15:00:00",
      TEXT(D46,"hh:mm:ss")="23:00:00",
      TEXT(D51,"hh:mm:ss")="07:00:00",
      TEXT(D51,"hh:mm:ss")="15:00:00",
      TEXT(D51,"hh:mm:ss")="23:00:00"
    )
  ),
  1,
  0
))</f>
        <v/>
      </c>
      <c r="S46" s="81">
        <f>IF(OR($A46="Annual Leave",$A47="Annual Leave"),IF($A46="Annual Leave",8,0),0)</f>
        <v/>
      </c>
      <c r="T46" s="117" t="n"/>
      <c r="U46" s="144">
        <f>MAX(0,40-Y46)</f>
        <v/>
      </c>
      <c r="V46" s="351">
        <f>IF(OR($C46="",$D46=""),0,
 IF(OR($A46="Holiday",$A47="Holiday"),0,
 IF(AND(NOT(OR($A46="Annual Leave",$A47="Annual Leave")),$A46="Off day"),0,
  IF($I46+$I47&gt;=8,IF($I46&gt;=8,8,$I46),$I46)
  )))</f>
        <v/>
      </c>
      <c r="W46" s="351">
        <f>MAX(0,V46-U46)</f>
        <v/>
      </c>
      <c r="X46" s="351">
        <f>IF(C46="","",C46-WEEKDAY(C46,1)+1)</f>
        <v/>
      </c>
      <c r="Y46" s="351">
        <f>SUMPRODUCT(($X$14:$X45=X46)*(($V$14:$V45)+($O$14:$O45)))+IF(X46=X14,$L$11,0)</f>
        <v/>
      </c>
      <c r="Z46" s="351" t="n"/>
      <c r="AA46" s="351" t="n"/>
      <c r="AB46" s="351" t="n"/>
      <c r="AC46" s="351" t="n"/>
      <c r="AD46" s="351" t="n"/>
      <c r="AE46" s="351" t="n"/>
      <c r="AF46" s="351" t="n"/>
    </row>
    <row r="47" ht="24" customHeight="1" s="348" thickBot="1">
      <c r="A47" s="184" t="inlineStr">
        <is>
          <t>On Day</t>
        </is>
      </c>
      <c r="B47" s="222" t="n"/>
      <c r="C47" s="118">
        <f>C45+1</f>
        <v/>
      </c>
      <c r="D47" s="83" t="n"/>
      <c r="E47" s="223">
        <f>IF(D47="", "",
 IF(D47=TIME(0,0,0), 0,
 IF(AND(D47&gt;=TIME(0,0,1), D47&lt;=TIME(2,0,0)), TIME(7,0,0),
 IF(AND(D47&gt;=TIME(6,0,0), D47&lt;=TIME(8,0,0)), TIME(12,0,0),
 IF(AND(D47&gt;TIME(8,0,0), D47&lt;=TIME(13,59,0)), TIME(15,0,0),
 IF(AND(D47&gt;=TIME(14,0,0), D47&lt;=TIME(17,59,0)), TIME(21,0,0),
 IF(AND(D47&gt;=TIME(18,0,0), D47&lt;=TIME(21,59,0)), TIME(0,0,0),
 IF(AND(D47&gt;=TIME(22,0,0), D47&lt;=TIME(23,59,59)), TIME(7,0,0), ""))))))))</f>
        <v/>
      </c>
      <c r="F47" s="224" t="n"/>
      <c r="G47" s="223">
        <f>IF(AND(D47&gt;=TIME(6,0,0),D47&lt;=TIME(8,0,0)),E47,"")</f>
        <v/>
      </c>
      <c r="H47" s="83" t="n"/>
      <c r="I47" s="23">
        <f>ROUND(IF(OR(D47="",E47="",E47=0),0,IF(H47="",MOD(E47-D47,1)*24,MOD(H47-D47,1)*24)),2)</f>
        <v/>
      </c>
      <c r="J47" s="225" t="n"/>
      <c r="K47" s="297" t="n"/>
      <c r="L47" s="181" t="n"/>
      <c r="M47" s="298">
        <f>MAX(0,V47-W47)</f>
        <v/>
      </c>
      <c r="N47" s="84">
        <f>(IF(OR($C47="",$D47=""),0,
 IF(OR($A46="Holiday",$A47="Holiday"),
    IF(ISNUMBER(MATCH(TRIM($B47),{"Phagwah","Good Friday","Easter Monday","Labour Day","Christmas","Eid ul Azha","Romans-2","Globe-12","Neptune P1"},0)),0,$I47),
 IF(AND(NOT(OR($A46="Annual Leave",$A47="Annual Leave")),$A47="Off day"),$I47,
  MAX(0,$I47-$V47)
  ))))+W47</f>
        <v/>
      </c>
      <c r="O47" s="84">
        <f>IF(AND(OR($A46="Holiday",$A47="Holiday"),
        ISNUMBER(MATCH(TRIM($B47),{"Phagwah","Good Friday","Easter Monday","Labour Day","Christmas","Eid ul Azha","Romans-2","Globe-12","Neptune P1"},0))),
   $I47,0)</f>
        <v/>
      </c>
      <c r="P47" s="84">
        <f>IF(OR($O$7="Canteen",$O$7="Head Office"),0,IF($I47&lt;=0,0,IF(AND($I46&lt;=0,OR(TRIM($J47)="Hebrews",TRIM($J47)="Romans",TRIM($J47)="Romans-2",TRIM($J47)="Globe",TRIM($J47)="Globe-12",TRIM($J47)="Neptune P1")),1,0)))</f>
        <v/>
      </c>
      <c r="Q47" s="85" t="n"/>
      <c r="R47" s="84">
        <f>IF(OR($O$7="Canteen",$O$7="Head Office"),0,IF(
  AND(
    SUMIFS(I:I, C:C, C47) &gt;= 8,
    COUNTIFS(C$14:C47, C47)=1,
    OR(
      TEXT(D47,"hh:mm:ss")="07:00:00",
      TEXT(D47,"hh:mm:ss")="15:00:00",
      TEXT(D47,"hh:mm:ss")="23:00:00",
      TEXT(D48,"hh:mm:ss")="07:00:00",
      TEXT(D48,"hh:mm:ss")="15:00:00",
      TEXT(D48,"hh:mm:ss")="23:00:00"
    )
  ),
  1,
  0
))</f>
        <v/>
      </c>
      <c r="S47" s="84">
        <f>IF(OR($A46="Annual Leave",$A47="Annual Leave"),IF(AND($A46&lt;&gt;"Annual Leave",$A47="Annual Leave"),8,0),0)</f>
        <v/>
      </c>
      <c r="T47" s="86" t="n"/>
      <c r="U47" s="144">
        <f>MAX(0,40-Y47)</f>
        <v/>
      </c>
      <c r="V47" s="351">
        <f>IF(OR($C47="",$D47=""),0,
 IF(OR($A46="Holiday",$A47="Holiday"),0,
 IF(AND(NOT(OR($A46="Annual Leave",$A47="Annual Leave")),$A47="Off day"),0,
  IF($I46+$I47&gt;=8,IF($I46&gt;=8,0,8-$I46),$I47)
  )))</f>
        <v/>
      </c>
      <c r="W47" s="351">
        <f>MAX(0,V47-U47)</f>
        <v/>
      </c>
      <c r="X47" s="351">
        <f>IF(C47="","",C47-WEEKDAY(C47,1)+1)</f>
        <v/>
      </c>
      <c r="Y47" s="351">
        <f>SUMPRODUCT(($X$14:$X46=X47)*(($V$14:$V46)+($O$14:$O46)))+IF(X47=X14,$L$11,0)</f>
        <v/>
      </c>
      <c r="Z47" s="351" t="n"/>
      <c r="AA47" s="351" t="n"/>
      <c r="AB47" s="351" t="n"/>
      <c r="AC47" s="351" t="n"/>
      <c r="AD47" s="351" t="n"/>
      <c r="AE47" s="351" t="n"/>
      <c r="AF47" s="351" t="n"/>
    </row>
    <row r="48" ht="24" customHeight="1" s="348" thickBot="1">
      <c r="A48" s="226" t="inlineStr">
        <is>
          <t>On Day</t>
        </is>
      </c>
      <c r="B48" s="299" t="n"/>
      <c r="C48" s="119">
        <f>C47</f>
        <v/>
      </c>
      <c r="D48" s="24" t="n"/>
      <c r="E48" s="227">
        <f>IF(D48="", "",
 IF(D48=TIME(0,0,0), 0,
 IF(AND(D48&gt;=TIME(0,0,1), D48&lt;=TIME(2,0,0)), TIME(7,0,0),
 IF(AND(D48&gt;=TIME(6,0,0), D48&lt;=TIME(8,0,0)), TIME(12,0,0),
 IF(AND(D48&gt;TIME(8,0,0), D48&lt;=TIME(13,59,0)), TIME(15,0,0),
 IF(AND(D48&gt;=TIME(14,0,0), D48&lt;=TIME(17,59,0)), TIME(21,0,0),
 IF(AND(D48&gt;=TIME(18,0,0), D48&lt;=TIME(21,59,0)), TIME(0,0,0),
 IF(AND(D48&gt;=TIME(22,0,0), D48&lt;=TIME(23,59,59)), TIME(7,0,0), ""))))))))</f>
        <v/>
      </c>
      <c r="F48" s="228" t="n"/>
      <c r="G48" s="227">
        <f>IF(AND(D48&gt;=TIME(6,0,0),D48&lt;=TIME(8,0,0)),E48,"")</f>
        <v/>
      </c>
      <c r="H48" s="300" t="n"/>
      <c r="I48" s="87">
        <f>ROUND(IF(OR(D48="",E48="",E48=0),0,IF(H48="",MOD(E48-D48,1)*24,MOD(H48-D48,1)*24)),2)</f>
        <v/>
      </c>
      <c r="J48" s="190" t="n"/>
      <c r="K48" s="297" t="n"/>
      <c r="L48" s="183" t="n"/>
      <c r="M48" s="324">
        <f>MAX(0,V48-W48)</f>
        <v/>
      </c>
      <c r="N48" s="302">
        <f>(IF(OR($C48="",$D48=""),0,
 IF(OR($A48="Holiday",$A49="Holiday"),
    IF(ISNUMBER(MATCH(TRIM($B48),{"Phagwah","Good Friday","Easter Monday","Labour Day","Christmas","Eid ul Azha","Romans-2","Globe-12","Neptune P1"},0)),0,$I48),
 IF(AND(NOT(OR($A48="Annual Leave",$A49="Annual Leave")),$A48="Off day"),$I48,
  MAX(0,$I48-$V48)
  ))))+W48</f>
        <v/>
      </c>
      <c r="O48" s="303" t="n"/>
      <c r="P48" s="229">
        <f>IF(OR($O$7="Canteen",$O$7="Head Office"),0,IF($I48&lt;=0,0,IF(OR(OR(TRIM($J48)="Hebrews",TRIM($J48)="Romans",TRIM($J48)="Romans-2",TRIM($J48)="Globe",TRIM($J48)="Globe-12",TRIM($J48)="Neptune P1"),AND($I49&gt;0,OR(TRIM($J49)="Hebrews",TRIM($J49)="Romans",TRIM($J49)="Romans-2",TRIM($J49)="Globe",TRIM($J49)="Globe-12",TRIM($J49)="Neptune P1"))),1,0)))</f>
        <v/>
      </c>
      <c r="Q48" s="303" t="n"/>
      <c r="R48" s="302">
        <f>IF(OR($O$7="Canteen",$O$7="Head Office"),0,IF(
  AND(
    SUMIFS(I:I, C:C, C48) &gt;= 8,
    COUNTIFS(C$14:C48, C48)=1,
    OR(
      TEXT(D48,"hh:mm:ss")="07:00:00",
      TEXT(D48,"hh:mm:ss")="15:00:00",
      TEXT(D48,"hh:mm:ss")="23:00:00",
      TEXT(D53,"hh:mm:ss")="07:00:00",
      TEXT(D53,"hh:mm:ss")="15:00:00",
      TEXT(D53,"hh:mm:ss")="23:00:00"
    )
  ),
  1,
  0
))</f>
        <v/>
      </c>
      <c r="S48" s="303" t="n"/>
      <c r="T48" s="304" t="n"/>
      <c r="U48" s="144">
        <f>MAX(0,40-Y48)</f>
        <v/>
      </c>
      <c r="V48" s="351">
        <f>IF(OR($C48="",$D48=""),0,
 IF(OR($A48="Holiday",$A49="Holiday"),0,
 IF(AND(NOT(OR($A48="Annual Leave",$A49="Annual Leave")),$A48="Off day"),0,
  IF($I48+$I49&gt;=8,IF($I48&gt;=8,8,$I48),$I48)
  )))</f>
        <v/>
      </c>
      <c r="W48" s="351">
        <f>MAX(0,V48-U48)</f>
        <v/>
      </c>
      <c r="X48" s="351">
        <f>IF(C48="","",C48-WEEKDAY(C48,1)+1)</f>
        <v/>
      </c>
      <c r="Y48" s="351">
        <f>SUMPRODUCT(($X$14:$X47=X48)*(($V$14:$V47)+($O$14:$O47)))+IF(X48=X14,$L$11,0)</f>
        <v/>
      </c>
      <c r="Z48" s="351" t="n"/>
      <c r="AA48" s="351" t="n"/>
      <c r="AB48" s="351" t="n"/>
      <c r="AC48" s="351" t="n"/>
      <c r="AD48" s="351" t="n"/>
      <c r="AE48" s="351" t="n"/>
      <c r="AF48" s="351" t="n"/>
    </row>
    <row r="49" ht="24" customHeight="1" s="348" thickBot="1">
      <c r="A49" s="230" t="n"/>
      <c r="B49" s="355" t="n"/>
      <c r="C49" s="231" t="n"/>
      <c r="D49" s="232" t="n"/>
      <c r="E49" s="232" t="n"/>
      <c r="F49" s="232" t="n"/>
      <c r="G49" s="232" t="n"/>
      <c r="H49" s="233" t="inlineStr">
        <is>
          <t>Total Hrs:</t>
        </is>
      </c>
      <c r="I49" s="122">
        <f>SUM(I14:I48)</f>
        <v/>
      </c>
      <c r="J49" s="234" t="n"/>
      <c r="K49" s="234" t="n"/>
      <c r="L49" s="235" t="n"/>
      <c r="M49" s="120">
        <f>SUM(M14:M48)</f>
        <v/>
      </c>
      <c r="N49" s="120">
        <f>SUM(N14:N48)</f>
        <v/>
      </c>
      <c r="O49" s="120">
        <f>SUM(O14:O48)</f>
        <v/>
      </c>
      <c r="P49" s="120">
        <f>SUM(P14:P48)</f>
        <v/>
      </c>
      <c r="Q49" s="120">
        <f>IF($O$6&lt;&gt;"Armed",0,LOOKUP($Q$50,{0,1,2,3,4,5,6,7,8,9,10,11,12,13,14},{0,384,769,1153,1153,1538,1923,2307,2692,3076,3461,3846,4239,4615,5000}))</f>
        <v/>
      </c>
      <c r="R49" s="120">
        <f>SUM(R14:R48)</f>
        <v/>
      </c>
      <c r="S49" s="120">
        <f>SUM(S14:S48)</f>
        <v/>
      </c>
      <c r="T49" s="121">
        <f>SUM(T30:T43)</f>
        <v/>
      </c>
      <c r="U49" s="144">
        <f>MIN(U48,0)</f>
        <v/>
      </c>
      <c r="V49" s="351">
        <f>SUM(V14:V48)</f>
        <v/>
      </c>
      <c r="W49" s="351">
        <f>SUM(W14:W48)</f>
        <v/>
      </c>
      <c r="X49" s="351" t="n"/>
      <c r="Y49" s="351" t="n"/>
      <c r="Z49" s="351" t="n"/>
      <c r="AA49" s="351" t="n"/>
      <c r="AB49" s="351" t="n"/>
      <c r="AC49" s="351" t="n"/>
      <c r="AD49" s="351" t="n"/>
      <c r="AE49" s="351" t="n"/>
      <c r="AF49" s="351" t="n"/>
    </row>
    <row r="50" ht="24" customHeight="1" s="348">
      <c r="A50" s="351" t="n"/>
      <c r="B50" s="351" t="n"/>
      <c r="C50" s="6" t="n"/>
      <c r="D50" s="6" t="n"/>
      <c r="E50" s="6" t="n"/>
      <c r="F50" s="6" t="n"/>
      <c r="G50" s="6" t="n"/>
      <c r="H50" s="336" t="n"/>
      <c r="I50" s="351" t="n"/>
      <c r="J50" s="336" t="n"/>
      <c r="K50" s="336" t="n"/>
      <c r="L50" s="336" t="n"/>
      <c r="M50" s="28" t="n"/>
      <c r="N50" s="28" t="n"/>
      <c r="O50" s="28" t="n"/>
      <c r="P50" s="241" t="inlineStr">
        <is>
          <t>Days Worked</t>
        </is>
      </c>
      <c r="Q50" s="29">
        <f>SUM(--(SUM(I14:I15)&gt;0),--(SUM(I16:I17)&gt;0),--(SUM(I18:I19)&gt;0),--(SUM(I20:I21)&gt;0),--(SUM(I22:I23)&gt;0),--(SUM(I24:I25)&gt;0),--(SUM(I26:I27)&gt;0),--(SUM(I30:I31)&gt;0),--(SUM(I32:I33)&gt;0),--(SUM(I34:I35)&gt;0),--(SUM(I36:I37)&gt;0),--(SUM(I38:I39)&gt;0),--(SUM(I40:I41)&gt;0),--(SUM(I42:I43)&gt;0),--(SUM(I45:I46)&gt;0),--(SUM(I47:I48)&gt;0))</f>
        <v/>
      </c>
      <c r="R50" s="28" t="n"/>
      <c r="S50" s="28" t="n"/>
      <c r="T50" s="28" t="n"/>
      <c r="U50" s="144" t="n"/>
      <c r="V50" s="351" t="n"/>
      <c r="W50" s="351" t="n"/>
      <c r="X50" s="351" t="n"/>
      <c r="Y50" s="351" t="n"/>
      <c r="Z50" s="351" t="n"/>
      <c r="AA50" s="351" t="n"/>
      <c r="AB50" s="351" t="n"/>
      <c r="AC50" s="351" t="n"/>
      <c r="AD50" s="351" t="n"/>
      <c r="AE50" s="351" t="n"/>
      <c r="AF50" s="351" t="n"/>
    </row>
    <row r="51" ht="24" customHeight="1" s="348">
      <c r="A51" s="351" t="n"/>
      <c r="B51" s="351" t="n"/>
      <c r="C51" s="345" t="n"/>
      <c r="D51" s="362" t="n"/>
      <c r="E51" s="362" t="n"/>
      <c r="F51" s="334" t="n"/>
      <c r="G51" s="362" t="n"/>
      <c r="H51" s="336" t="n"/>
      <c r="I51" s="351" t="n"/>
      <c r="J51" s="336" t="n"/>
      <c r="K51" s="336" t="n"/>
      <c r="L51" s="336" t="n"/>
      <c r="M51" s="236" t="n"/>
      <c r="N51" s="236" t="n"/>
      <c r="O51" s="236" t="n"/>
      <c r="P51" s="236" t="n"/>
      <c r="Q51" s="236" t="n"/>
      <c r="R51" s="236" t="n"/>
      <c r="S51" s="236" t="n"/>
      <c r="T51" s="236" t="n"/>
      <c r="U51" s="144" t="n"/>
      <c r="V51" s="351" t="n"/>
      <c r="W51" s="351" t="n"/>
      <c r="X51" s="351" t="n"/>
      <c r="Y51" s="351" t="n"/>
      <c r="Z51" s="351" t="n"/>
      <c r="AA51" s="351" t="n"/>
      <c r="AB51" s="351" t="n"/>
      <c r="AC51" s="351" t="n"/>
      <c r="AD51" s="351" t="n"/>
      <c r="AE51" s="351" t="n"/>
      <c r="AF51" s="351" t="n"/>
    </row>
    <row r="52">
      <c r="A52" s="351" t="n"/>
      <c r="B52" s="351" t="n"/>
      <c r="C52" s="329" t="inlineStr">
        <is>
          <t>Supervisor Signature</t>
        </is>
      </c>
      <c r="D52" s="363" t="n"/>
      <c r="E52" s="363" t="n"/>
      <c r="F52" s="329" t="inlineStr">
        <is>
          <t>Date</t>
        </is>
      </c>
      <c r="G52" s="363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351" t="n"/>
      <c r="V52" s="351" t="n"/>
      <c r="W52" s="351" t="n"/>
      <c r="X52" s="351" t="n"/>
      <c r="Y52" s="351" t="n"/>
      <c r="Z52" s="351" t="n"/>
      <c r="AA52" s="351" t="n"/>
      <c r="AB52" s="351" t="n"/>
      <c r="AC52" s="351" t="n"/>
      <c r="AD52" s="351" t="n"/>
      <c r="AE52" s="351" t="n"/>
      <c r="AF52" s="351" t="n"/>
    </row>
    <row r="53" ht="26.25" customHeight="1" s="348">
      <c r="A53" s="351" t="n"/>
      <c r="B53" s="351" t="n"/>
      <c r="C53" s="345" t="n"/>
      <c r="D53" s="362" t="n"/>
      <c r="E53" s="362" t="n"/>
      <c r="F53" s="331" t="n"/>
      <c r="G53" s="362" t="n"/>
      <c r="H53" s="6" t="n"/>
      <c r="I53" s="6" t="n"/>
      <c r="J53" s="6" t="n"/>
      <c r="K53" s="6" t="n"/>
      <c r="L53" s="6" t="n"/>
      <c r="M53" s="6" t="n"/>
      <c r="N53" s="237" t="n"/>
      <c r="O53" s="238" t="n"/>
      <c r="P53" s="346" t="n"/>
      <c r="Q53" s="351" t="n"/>
      <c r="R53" s="351" t="n"/>
      <c r="S53" s="351" t="n"/>
      <c r="T53" s="351" t="n"/>
      <c r="U53" s="351" t="n"/>
      <c r="V53" s="351" t="n"/>
      <c r="W53" s="351" t="n"/>
      <c r="X53" s="351" t="n"/>
      <c r="Y53" s="351" t="n"/>
      <c r="Z53" s="351" t="n"/>
      <c r="AA53" s="351" t="n"/>
      <c r="AB53" s="351" t="n"/>
      <c r="AC53" s="351" t="n"/>
      <c r="AD53" s="351" t="n"/>
      <c r="AE53" s="351" t="n"/>
      <c r="AF53" s="351" t="n"/>
    </row>
    <row r="54">
      <c r="A54" s="351" t="n"/>
      <c r="B54" s="351" t="n"/>
      <c r="C54" s="329" t="inlineStr">
        <is>
          <t>Manager Signature</t>
        </is>
      </c>
      <c r="D54" s="363" t="n"/>
      <c r="E54" s="363" t="n"/>
      <c r="F54" s="329" t="inlineStr">
        <is>
          <t>Date</t>
        </is>
      </c>
      <c r="G54" s="363" t="n"/>
      <c r="H54" s="6" t="n"/>
      <c r="I54" s="239" t="inlineStr">
        <is>
          <t>{42}</t>
        </is>
      </c>
      <c r="J54" s="239" t="n"/>
      <c r="K54" s="239" t="n"/>
      <c r="L54" s="239" t="n"/>
      <c r="M54" s="6" t="n"/>
      <c r="N54" s="6" t="n"/>
      <c r="O54" s="6" t="n"/>
      <c r="P54" s="6" t="n"/>
      <c r="Q54" s="6" t="n"/>
      <c r="R54" s="6" t="n"/>
      <c r="S54" s="6" t="n"/>
      <c r="T54" s="6" t="n"/>
      <c r="U54" s="351" t="n"/>
      <c r="V54" s="351" t="n"/>
      <c r="W54" s="351" t="n"/>
      <c r="X54" s="351" t="n"/>
      <c r="Y54" s="351" t="n"/>
      <c r="Z54" s="351" t="n"/>
      <c r="AA54" s="351" t="n"/>
      <c r="AB54" s="351" t="n"/>
      <c r="AC54" s="351" t="n"/>
      <c r="AD54" s="351" t="n"/>
      <c r="AE54" s="351" t="n"/>
      <c r="AF54" s="351" t="n"/>
    </row>
    <row r="55">
      <c r="A55" s="351" t="n"/>
      <c r="B55" s="351" t="n"/>
      <c r="C55" s="240" t="n"/>
      <c r="D55" s="240" t="n"/>
      <c r="E55" s="240" t="n"/>
      <c r="F55" s="240" t="n"/>
      <c r="G55" s="240" t="n"/>
      <c r="H55" s="240" t="n"/>
      <c r="I55" s="240" t="n"/>
      <c r="J55" s="240" t="n"/>
      <c r="K55" s="240" t="n"/>
      <c r="L55" s="240" t="n"/>
      <c r="M55" s="240" t="n"/>
      <c r="N55" s="240" t="n"/>
      <c r="O55" s="240" t="n"/>
      <c r="P55" s="240" t="n"/>
      <c r="Q55" s="240" t="n"/>
      <c r="R55" s="240" t="n"/>
      <c r="S55" s="240" t="n"/>
      <c r="T55" s="240" t="n"/>
      <c r="U55" s="351" t="n"/>
      <c r="V55" s="351" t="n"/>
      <c r="W55" s="351" t="n"/>
      <c r="X55" s="351" t="n"/>
      <c r="Y55" s="351" t="n"/>
      <c r="Z55" s="351" t="n"/>
      <c r="AA55" s="351" t="n"/>
      <c r="AB55" s="351" t="n"/>
      <c r="AC55" s="351" t="n"/>
      <c r="AD55" s="351" t="n"/>
      <c r="AE55" s="351" t="n"/>
      <c r="AF55" s="35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45"/>
  <mergeCells count="33">
    <mergeCell ref="C54:E54"/>
    <mergeCell ref="V2:W2"/>
    <mergeCell ref="C8:F8"/>
    <mergeCell ref="F54:G54"/>
    <mergeCell ref="H10:I10"/>
    <mergeCell ref="C7:F7"/>
    <mergeCell ref="K5:L5"/>
    <mergeCell ref="M5:N5"/>
    <mergeCell ref="H50:I50"/>
    <mergeCell ref="C51:E51"/>
    <mergeCell ref="A1:T1"/>
    <mergeCell ref="C52:E52"/>
    <mergeCell ref="V3:AB3"/>
    <mergeCell ref="F51:G51"/>
    <mergeCell ref="M10:N10"/>
    <mergeCell ref="H51:I51"/>
    <mergeCell ref="C6:F6"/>
    <mergeCell ref="C5:F5"/>
    <mergeCell ref="M7:N7"/>
    <mergeCell ref="M6:N6"/>
    <mergeCell ref="C53:E53"/>
    <mergeCell ref="H7:I7"/>
    <mergeCell ref="H28:I28"/>
    <mergeCell ref="C10:F10"/>
    <mergeCell ref="M8:N8"/>
    <mergeCell ref="F52:G52"/>
    <mergeCell ref="P53:T53"/>
    <mergeCell ref="AA2:AB2"/>
    <mergeCell ref="K10:L10"/>
    <mergeCell ref="H5:I5"/>
    <mergeCell ref="K4:L4"/>
    <mergeCell ref="M4:N4"/>
    <mergeCell ref="F53:G53"/>
  </mergeCells>
  <dataValidations count="5">
    <dataValidation sqref="A14:A48" showDropDown="0" showInputMessage="0" showErrorMessage="0" allowBlank="1" type="list">
      <formula1>"On Day,Off Day,Sick,Absent,Holiday,Annual Leave"</formula1>
    </dataValidation>
    <dataValidation sqref="B14:B48" showDropDown="0" showInputMessage="0" showErrorMessage="0" allowBlank="1" type="list">
      <formula1>"Holiday Double,Phagwah,Good Friday,Easter Monday,Labour Day,Christmas,Eid ul Azha"</formula1>
    </dataValidation>
    <dataValidation sqref="J14:J48" showDropDown="0" showInputMessage="0" showErrorMessage="0" allowBlank="1" type="list">
      <formula1>_xlfn._LONGTEXT("Unico,Unico-2,Unico-42,Unico-44,Unico-46,Unico-47,Unico-48,Unico-49,Globe,Globe-12,Hebrews,Romans-2,Beacon,Numbers,Zebra-24,Sunrise,Sunrise-1,Sunflower 6,Sunset 12,Ripple,Neptune P1,Neptune P2,Neptune P3,Neptune P4,Neptune P5,Neptune P6,Neptune P7,Rainbow"," 1,Rainbow 2,Citadel,Sunset 11,Autumn,Autumn-2,Miracle,Miracle 1,Canteen,Guard Hut")</formula1>
    </dataValidation>
    <dataValidation sqref="O7" showDropDown="0" showInputMessage="0" showErrorMessage="0" allowBlank="1" type="list">
      <formula1>"Caricom,EU,UN,DMC,ARU,Head Office,Canteen"</formula1>
    </dataValidation>
    <dataValidation sqref="O6" showDropDown="0" showInputMessage="0" showErrorMessage="0" allowBlank="1" type="list">
      <formula1>"Unarmed,Armed"</formula1>
    </dataValidation>
  </dataValidations>
  <printOptions horizontalCentered="1"/>
  <pageMargins left="0.5" right="0.5" top="0.5" bottom="1" header="0.5" footer="0.5"/>
  <pageSetup orientation="portrait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AL55"/>
  <sheetViews>
    <sheetView topLeftCell="A3" workbookViewId="0">
      <selection activeCell="K54" sqref="K54"/>
    </sheetView>
  </sheetViews>
  <sheetFormatPr baseColWidth="8" defaultRowHeight="13.5"/>
  <cols>
    <col width="12.28515625" customWidth="1" style="348" min="1" max="1"/>
    <col width="15.140625" customWidth="1" style="348" min="2" max="2"/>
    <col width="12.42578125" customWidth="1" style="348" min="3" max="3"/>
    <col width="9.28515625" customWidth="1" style="348" min="4" max="4"/>
    <col hidden="1" width="9.28515625" customWidth="1" style="348" min="5" max="5"/>
    <col hidden="1" width="2" customWidth="1" style="348" min="6" max="6"/>
    <col hidden="1" width="12.5703125" customWidth="1" style="348" min="7" max="7"/>
    <col width="9.28515625" customWidth="1" style="348" min="8" max="8"/>
    <col width="6.5703125" customWidth="1" style="348" min="9" max="9"/>
    <col width="10.140625" customWidth="1" style="348" min="10" max="10"/>
    <col width="15.28515625" customWidth="1" style="348" min="11" max="11"/>
    <col width="10.5703125" customWidth="1" style="348" min="12" max="12"/>
    <col width="11" customWidth="1" style="348" min="13" max="13"/>
    <col width="9.85546875" customWidth="1" style="348" min="14" max="14"/>
    <col width="11.140625" customWidth="1" style="348" min="15" max="15"/>
    <col width="9.85546875" customWidth="1" style="348" min="16" max="16"/>
    <col width="10.28515625" customWidth="1" style="348" min="17" max="17"/>
    <col width="8.85546875" customWidth="1" style="348" min="18" max="19"/>
    <col width="45.28515625" customWidth="1" style="348" min="20" max="20"/>
    <col width="9.140625" customWidth="1" style="348" min="21" max="21"/>
    <col width="3.140625" customWidth="1" style="348" min="22" max="29"/>
    <col width="10.28515625" customWidth="1" style="348" min="30" max="30"/>
  </cols>
  <sheetData>
    <row r="1" ht="32.25" customFormat="1" customHeight="1" s="1" thickBot="1">
      <c r="A1" s="332" t="n"/>
      <c r="B1" s="354" t="n"/>
      <c r="C1" s="354" t="n"/>
      <c r="D1" s="354" t="n"/>
      <c r="E1" s="354" t="n"/>
      <c r="F1" s="354" t="n"/>
      <c r="G1" s="354" t="n"/>
      <c r="H1" s="354" t="n"/>
      <c r="I1" s="354" t="n"/>
      <c r="J1" s="354" t="n"/>
      <c r="K1" s="354" t="n"/>
      <c r="L1" s="354" t="n"/>
      <c r="M1" s="354" t="n"/>
      <c r="N1" s="354" t="n"/>
      <c r="O1" s="354" t="n"/>
      <c r="P1" s="354" t="n"/>
      <c r="Q1" s="354" t="n"/>
      <c r="R1" s="354" t="n"/>
      <c r="S1" s="354" t="n"/>
      <c r="T1" s="355" t="n"/>
      <c r="U1" s="351" t="n"/>
      <c r="V1" s="351" t="n"/>
      <c r="W1" s="351" t="n"/>
      <c r="X1" s="351" t="n"/>
      <c r="Y1" s="351" t="n"/>
      <c r="Z1" s="351" t="n"/>
      <c r="AA1" s="351" t="n"/>
      <c r="AB1" s="351" t="n"/>
      <c r="AC1" s="351" t="n"/>
      <c r="AD1" s="126" t="n"/>
      <c r="AE1" s="351" t="n"/>
      <c r="AF1" s="351" t="n"/>
    </row>
    <row r="2" ht="15" customFormat="1" customHeight="1" s="1">
      <c r="A2" s="351" t="n"/>
      <c r="B2" s="351" t="n"/>
      <c r="C2" s="127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128" t="n"/>
      <c r="U2" s="351" t="n"/>
      <c r="V2" s="343" t="n">
        <v>2025</v>
      </c>
      <c r="W2" s="356" t="n"/>
      <c r="X2" s="351" t="n"/>
      <c r="Y2" s="351" t="n"/>
      <c r="Z2" s="129" t="inlineStr">
        <is>
          <t>Month:</t>
        </is>
      </c>
      <c r="AA2" s="343" t="n">
        <v>3</v>
      </c>
      <c r="AB2" s="356" t="n"/>
      <c r="AC2" s="351" t="n"/>
      <c r="AD2" s="351" t="n"/>
      <c r="AE2" s="351" t="n"/>
      <c r="AF2" s="351" t="n"/>
    </row>
    <row r="3" ht="15.6" customHeight="1" s="348" thickBot="1">
      <c r="A3" s="351" t="n"/>
      <c r="B3" s="351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351" t="n"/>
      <c r="V3" s="333">
        <f>DATE(V2,AA2,1)</f>
        <v/>
      </c>
      <c r="W3" s="357" t="n"/>
      <c r="X3" s="357" t="n"/>
      <c r="Y3" s="357" t="n"/>
      <c r="Z3" s="357" t="n"/>
      <c r="AA3" s="357" t="n"/>
      <c r="AB3" s="358" t="n"/>
      <c r="AC3" s="351" t="n"/>
      <c r="AD3" s="351" t="n"/>
      <c r="AE3" s="351" t="n"/>
      <c r="AF3" s="249" t="n"/>
    </row>
    <row r="4" ht="21" customHeight="1" s="348" thickBot="1">
      <c r="A4" s="351" t="n"/>
      <c r="B4" s="351" t="n"/>
      <c r="C4" s="25" t="inlineStr">
        <is>
          <t>Federal Manangement Systems</t>
        </is>
      </c>
      <c r="D4" s="25" t="n"/>
      <c r="E4" s="25" t="n"/>
      <c r="F4" s="25" t="n"/>
      <c r="G4" s="25" t="n"/>
      <c r="H4" s="6" t="n"/>
      <c r="I4" s="6" t="n"/>
      <c r="J4" s="6" t="n"/>
      <c r="K4" s="330" t="inlineStr">
        <is>
          <t>Employee Number:</t>
        </is>
      </c>
      <c r="L4" s="351" t="n"/>
      <c r="M4" s="342" t="inlineStr">
        <is>
          <t>1791</t>
        </is>
      </c>
      <c r="N4" s="355" t="n"/>
      <c r="O4" s="6" t="n"/>
      <c r="P4" s="6" t="n"/>
      <c r="Q4" s="6" t="n"/>
      <c r="R4" s="6" t="n"/>
      <c r="S4" s="6" t="n"/>
      <c r="T4" s="6" t="n"/>
      <c r="U4" s="351" t="n"/>
      <c r="V4" s="130" t="inlineStr">
        <is>
          <t>Su</t>
        </is>
      </c>
      <c r="W4" s="131" t="inlineStr">
        <is>
          <t>M</t>
        </is>
      </c>
      <c r="X4" s="131" t="inlineStr">
        <is>
          <t>Tu</t>
        </is>
      </c>
      <c r="Y4" s="131" t="inlineStr">
        <is>
          <t>W</t>
        </is>
      </c>
      <c r="Z4" s="131" t="inlineStr">
        <is>
          <t>Th</t>
        </is>
      </c>
      <c r="AA4" s="131" t="inlineStr">
        <is>
          <t>F</t>
        </is>
      </c>
      <c r="AB4" s="132" t="inlineStr">
        <is>
          <t>Sa</t>
        </is>
      </c>
      <c r="AC4" s="351" t="n"/>
      <c r="AD4" s="133" t="inlineStr">
        <is>
          <t>Overtime Options</t>
        </is>
      </c>
      <c r="AE4" s="351" t="n"/>
      <c r="AF4" s="351" t="n"/>
      <c r="AJ4" s="257" t="n"/>
    </row>
    <row r="5" ht="14.1" customHeight="1" s="348" thickBot="1">
      <c r="A5" s="351" t="n"/>
      <c r="B5" s="351" t="n"/>
      <c r="C5" s="337" t="n"/>
      <c r="D5" s="351" t="n"/>
      <c r="E5" s="351" t="n"/>
      <c r="F5" s="351" t="n"/>
      <c r="G5" s="6" t="n"/>
      <c r="H5" s="340" t="n"/>
      <c r="I5" s="351" t="n"/>
      <c r="J5" s="340" t="n"/>
      <c r="K5" s="344" t="inlineStr">
        <is>
          <t>Employee Name:</t>
        </is>
      </c>
      <c r="L5" s="359" t="n"/>
      <c r="M5" s="342" t="inlineStr">
        <is>
          <t>Haynes, Suzette</t>
        </is>
      </c>
      <c r="N5" s="355" t="n"/>
      <c r="O5" s="337" t="n"/>
      <c r="P5" s="337" t="n"/>
      <c r="Q5" s="337" t="n"/>
      <c r="R5" s="337" t="n"/>
      <c r="S5" s="337" t="n"/>
      <c r="T5" s="337" t="n"/>
      <c r="U5" s="351" t="n"/>
      <c r="V5" s="263">
        <f>IF(MONTH($V$3)&lt;&gt;MONTH($V$3-WEEKDAY($V$3,1)+(ROW(V5)-ROW($V$5))*7+(COLUMN(V5)-COLUMN($V$5)+1)),"",$V$3-WEEKDAY($V$3,1)+(ROW(V5)-ROW($V$5))*7+(COLUMN(V5)-COLUMN($V$5)+1))</f>
        <v/>
      </c>
      <c r="W5" s="263">
        <f>IF(MONTH($V$3)&lt;&gt;MONTH($V$3-WEEKDAY($V$3,1)+(ROW(W5)-ROW($V$5))*7+(COLUMN(W5)-COLUMN($V$5)+1)),"",$V$3-WEEKDAY($V$3,1)+(ROW(W5)-ROW($V$5))*7+(COLUMN(W5)-COLUMN($V$5)+1))</f>
        <v/>
      </c>
      <c r="X5" s="263">
        <f>IF(MONTH($V$3)&lt;&gt;MONTH($V$3-WEEKDAY($V$3,1)+(ROW(X5)-ROW($V$5))*7+(COLUMN(X5)-COLUMN($V$5)+1)),"",$V$3-WEEKDAY($V$3,1)+(ROW(X5)-ROW($V$5))*7+(COLUMN(X5)-COLUMN($V$5)+1))</f>
        <v/>
      </c>
      <c r="Y5" s="263">
        <f>IF(MONTH($V$3)&lt;&gt;MONTH($V$3-WEEKDAY($V$3,1)+(ROW(Y5)-ROW($V$5))*7+(COLUMN(Y5)-COLUMN($V$5)+1)),"",$V$3-WEEKDAY($V$3,1)+(ROW(Y5)-ROW($V$5))*7+(COLUMN(Y5)-COLUMN($V$5)+1))</f>
        <v/>
      </c>
      <c r="Z5" s="263">
        <f>IF(MONTH($V$3)&lt;&gt;MONTH($V$3-WEEKDAY($V$3,1)+(ROW(Z5)-ROW($V$5))*7+(COLUMN(Z5)-COLUMN($V$5)+1)),"",$V$3-WEEKDAY($V$3,1)+(ROW(Z5)-ROW($V$5))*7+(COLUMN(Z5)-COLUMN($V$5)+1))</f>
        <v/>
      </c>
      <c r="AA5" s="263">
        <f>IF(MONTH($V$3)&lt;&gt;MONTH($V$3-WEEKDAY($V$3,1)+(ROW(AA5)-ROW($V$5))*7+(COLUMN(AA5)-COLUMN($V$5)+1)),"",$V$3-WEEKDAY($V$3,1)+(ROW(AA5)-ROW($V$5))*7+(COLUMN(AA5)-COLUMN($V$5)+1))</f>
        <v/>
      </c>
      <c r="AB5" s="263">
        <f>IF(MONTH($V$3)&lt;&gt;MONTH($V$3-WEEKDAY($V$3,1)+(ROW(AB5)-ROW($V$5))*7+(COLUMN(AB5)-COLUMN($V$5)+1)),"",$V$3-WEEKDAY($V$3,1)+(ROW(AB5)-ROW($V$5))*7+(COLUMN(AB5)-COLUMN($V$5)+1))</f>
        <v/>
      </c>
      <c r="AC5" s="351" t="n"/>
      <c r="AD5" s="351" t="n"/>
      <c r="AE5" s="3" t="b">
        <v>1</v>
      </c>
      <c r="AF5" s="258" t="n"/>
      <c r="AJ5" s="350" t="n"/>
      <c r="AK5" s="350" t="n"/>
      <c r="AL5" s="350" t="n"/>
    </row>
    <row r="6" ht="14.1" customHeight="1" s="348" thickBot="1">
      <c r="A6" s="351" t="n"/>
      <c r="B6" s="351" t="n"/>
      <c r="C6" s="337" t="inlineStr">
        <is>
          <t xml:space="preserve">120 Peter Rose St </t>
        </is>
      </c>
      <c r="D6" s="351" t="n"/>
      <c r="E6" s="351" t="n"/>
      <c r="F6" s="351" t="n"/>
      <c r="G6" s="6" t="n"/>
      <c r="H6" s="6" t="n"/>
      <c r="I6" s="6" t="n"/>
      <c r="J6" s="6" t="n"/>
      <c r="K6" s="6" t="n"/>
      <c r="L6" s="6" t="n"/>
      <c r="M6" s="339" t="inlineStr">
        <is>
          <t>Armed or unarmed</t>
        </is>
      </c>
      <c r="N6" s="360" t="n"/>
      <c r="O6" s="135" t="inlineStr">
        <is>
          <t>Unarmed</t>
        </is>
      </c>
      <c r="P6" s="6" t="n"/>
      <c r="Q6" s="6" t="n"/>
      <c r="R6" s="6" t="n"/>
      <c r="S6" s="6" t="n"/>
      <c r="T6" s="6" t="n"/>
      <c r="U6" s="351" t="n"/>
      <c r="V6" s="263">
        <f>IF(MONTH($V$3)&lt;&gt;MONTH($V$3-WEEKDAY($V$3,1)+(ROW(V6)-ROW($V$5))*7+(COLUMN(V6)-COLUMN($V$5)+1)),"",$V$3-WEEKDAY($V$3,1)+(ROW(V6)-ROW($V$5))*7+(COLUMN(V6)-COLUMN($V$5)+1))</f>
        <v/>
      </c>
      <c r="W6" s="263">
        <f>IF(MONTH($V$3)&lt;&gt;MONTH($V$3-WEEKDAY($V$3,1)+(ROW(W6)-ROW($V$5))*7+(COLUMN(W6)-COLUMN($V$5)+1)),"",$V$3-WEEKDAY($V$3,1)+(ROW(W6)-ROW($V$5))*7+(COLUMN(W6)-COLUMN($V$5)+1))</f>
        <v/>
      </c>
      <c r="X6" s="263">
        <f>IF(MONTH($V$3)&lt;&gt;MONTH($V$3-WEEKDAY($V$3,1)+(ROW(X6)-ROW($V$5))*7+(COLUMN(X6)-COLUMN($V$5)+1)),"",$V$3-WEEKDAY($V$3,1)+(ROW(X6)-ROW($V$5))*7+(COLUMN(X6)-COLUMN($V$5)+1))</f>
        <v/>
      </c>
      <c r="Y6" s="263">
        <f>IF(MONTH($V$3)&lt;&gt;MONTH($V$3-WEEKDAY($V$3,1)+(ROW(Y6)-ROW($V$5))*7+(COLUMN(Y6)-COLUMN($V$5)+1)),"",$V$3-WEEKDAY($V$3,1)+(ROW(Y6)-ROW($V$5))*7+(COLUMN(Y6)-COLUMN($V$5)+1))</f>
        <v/>
      </c>
      <c r="Z6" s="263">
        <f>IF(MONTH($V$3)&lt;&gt;MONTH($V$3-WEEKDAY($V$3,1)+(ROW(Z6)-ROW($V$5))*7+(COLUMN(Z6)-COLUMN($V$5)+1)),"",$V$3-WEEKDAY($V$3,1)+(ROW(Z6)-ROW($V$5))*7+(COLUMN(Z6)-COLUMN($V$5)+1))</f>
        <v/>
      </c>
      <c r="AA6" s="263">
        <f>IF(MONTH($V$3)&lt;&gt;MONTH($V$3-WEEKDAY($V$3,1)+(ROW(AA6)-ROW($V$5))*7+(COLUMN(AA6)-COLUMN($V$5)+1)),"",$V$3-WEEKDAY($V$3,1)+(ROW(AA6)-ROW($V$5))*7+(COLUMN(AA6)-COLUMN($V$5)+1))</f>
        <v/>
      </c>
      <c r="AB6" s="263">
        <f>IF(MONTH($V$3)&lt;&gt;MONTH($V$3-WEEKDAY($V$3,1)+(ROW(AB6)-ROW($V$5))*7+(COLUMN(AB6)-COLUMN($V$5)+1)),"",$V$3-WEEKDAY($V$3,1)+(ROW(AB6)-ROW($V$5))*7+(COLUMN(AB6)-COLUMN($V$5)+1))</f>
        <v/>
      </c>
      <c r="AC6" s="351" t="n"/>
      <c r="AD6" s="136" t="inlineStr">
        <is>
          <t>After:</t>
        </is>
      </c>
      <c r="AE6" s="264" t="n">
        <v>8</v>
      </c>
      <c r="AF6" s="258" t="n"/>
      <c r="AJ6" s="350" t="n"/>
      <c r="AL6" s="251" t="n"/>
    </row>
    <row r="7" ht="14.1" customHeight="1" s="348" thickBot="1">
      <c r="A7" s="351" t="n"/>
      <c r="B7" s="351" t="n"/>
      <c r="C7" s="337" t="inlineStr">
        <is>
          <t>Queenstown</t>
        </is>
      </c>
      <c r="D7" s="351" t="n"/>
      <c r="E7" s="351" t="n"/>
      <c r="F7" s="351" t="n"/>
      <c r="G7" s="6" t="n"/>
      <c r="H7" s="340" t="n"/>
      <c r="I7" s="351" t="n"/>
      <c r="J7" s="340" t="n"/>
      <c r="K7" s="340" t="n"/>
      <c r="L7" s="340" t="n"/>
      <c r="M7" s="338" t="inlineStr">
        <is>
          <t>Agency</t>
        </is>
      </c>
      <c r="N7" s="361" t="n"/>
      <c r="O7" s="7" t="inlineStr">
        <is>
          <t>Caricom</t>
        </is>
      </c>
      <c r="P7" s="6" t="n"/>
      <c r="Q7" s="6" t="n"/>
      <c r="R7" s="6" t="n"/>
      <c r="S7" s="6" t="n"/>
      <c r="T7" s="6" t="n"/>
      <c r="U7" s="351" t="n"/>
      <c r="V7" s="263">
        <f>IF(MONTH($V$3)&lt;&gt;MONTH($V$3-WEEKDAY($V$3,1)+(ROW(V7)-ROW($V$5))*7+(COLUMN(V7)-COLUMN($V$5)+1)),"",$V$3-WEEKDAY($V$3,1)+(ROW(V7)-ROW($V$5))*7+(COLUMN(V7)-COLUMN($V$5)+1))</f>
        <v/>
      </c>
      <c r="W7" s="263">
        <f>IF(MONTH($V$3)&lt;&gt;MONTH($V$3-WEEKDAY($V$3,1)+(ROW(W7)-ROW($V$5))*7+(COLUMN(W7)-COLUMN($V$5)+1)),"",$V$3-WEEKDAY($V$3,1)+(ROW(W7)-ROW($V$5))*7+(COLUMN(W7)-COLUMN($V$5)+1))</f>
        <v/>
      </c>
      <c r="X7" s="263">
        <f>IF(MONTH($V$3)&lt;&gt;MONTH($V$3-WEEKDAY($V$3,1)+(ROW(X7)-ROW($V$5))*7+(COLUMN(X7)-COLUMN($V$5)+1)),"",$V$3-WEEKDAY($V$3,1)+(ROW(X7)-ROW($V$5))*7+(COLUMN(X7)-COLUMN($V$5)+1))</f>
        <v/>
      </c>
      <c r="Y7" s="263">
        <f>IF(MONTH($V$3)&lt;&gt;MONTH($V$3-WEEKDAY($V$3,1)+(ROW(Y7)-ROW($V$5))*7+(COLUMN(Y7)-COLUMN($V$5)+1)),"",$V$3-WEEKDAY($V$3,1)+(ROW(Y7)-ROW($V$5))*7+(COLUMN(Y7)-COLUMN($V$5)+1))</f>
        <v/>
      </c>
      <c r="Z7" s="263">
        <f>IF(MONTH($V$3)&lt;&gt;MONTH($V$3-WEEKDAY($V$3,1)+(ROW(Z7)-ROW($V$5))*7+(COLUMN(Z7)-COLUMN($V$5)+1)),"",$V$3-WEEKDAY($V$3,1)+(ROW(Z7)-ROW($V$5))*7+(COLUMN(Z7)-COLUMN($V$5)+1))</f>
        <v/>
      </c>
      <c r="AA7" s="263">
        <f>IF(MONTH($V$3)&lt;&gt;MONTH($V$3-WEEKDAY($V$3,1)+(ROW(AA7)-ROW($V$5))*7+(COLUMN(AA7)-COLUMN($V$5)+1)),"",$V$3-WEEKDAY($V$3,1)+(ROW(AA7)-ROW($V$5))*7+(COLUMN(AA7)-COLUMN($V$5)+1))</f>
        <v/>
      </c>
      <c r="AB7" s="263">
        <f>IF(MONTH($V$3)&lt;&gt;MONTH($V$3-WEEKDAY($V$3,1)+(ROW(AB7)-ROW($V$5))*7+(COLUMN(AB7)-COLUMN($V$5)+1)),"",$V$3-WEEKDAY($V$3,1)+(ROW(AB7)-ROW($V$5))*7+(COLUMN(AB7)-COLUMN($V$5)+1))</f>
        <v/>
      </c>
      <c r="AC7" s="351" t="n"/>
      <c r="AD7" s="351" t="n"/>
      <c r="AE7" s="351" t="n"/>
      <c r="AF7" s="258" t="n"/>
      <c r="AJ7" s="350" t="n"/>
      <c r="AL7" s="251" t="n"/>
    </row>
    <row r="8">
      <c r="A8" s="351" t="n"/>
      <c r="B8" s="351" t="n"/>
      <c r="C8" s="337" t="inlineStr">
        <is>
          <t>Georgetown, Guyana</t>
        </is>
      </c>
      <c r="D8" s="351" t="n"/>
      <c r="E8" s="351" t="n"/>
      <c r="F8" s="351" t="n"/>
      <c r="G8" s="6" t="n"/>
      <c r="H8" s="6" t="n"/>
      <c r="I8" s="6" t="n"/>
      <c r="J8" s="6" t="n"/>
      <c r="K8" s="6" t="n"/>
      <c r="L8" s="6" t="n"/>
      <c r="M8" s="341" t="n"/>
      <c r="N8" s="351" t="n"/>
      <c r="O8" s="351" t="n"/>
      <c r="P8" s="6" t="n"/>
      <c r="Q8" s="6" t="n"/>
      <c r="R8" s="6" t="n"/>
      <c r="S8" s="6" t="n"/>
      <c r="T8" s="6" t="n"/>
      <c r="U8" s="351" t="n"/>
      <c r="V8" s="263">
        <f>IF(MONTH($V$3)&lt;&gt;MONTH($V$3-WEEKDAY($V$3,1)+(ROW(V8)-ROW($V$5))*7+(COLUMN(V8)-COLUMN($V$5)+1)),"",$V$3-WEEKDAY($V$3,1)+(ROW(V8)-ROW($V$5))*7+(COLUMN(V8)-COLUMN($V$5)+1))</f>
        <v/>
      </c>
      <c r="W8" s="263">
        <f>IF(MONTH($V$3)&lt;&gt;MONTH($V$3-WEEKDAY($V$3,1)+(ROW(W8)-ROW($V$5))*7+(COLUMN(W8)-COLUMN($V$5)+1)),"",$V$3-WEEKDAY($V$3,1)+(ROW(W8)-ROW($V$5))*7+(COLUMN(W8)-COLUMN($V$5)+1))</f>
        <v/>
      </c>
      <c r="X8" s="263">
        <f>IF(MONTH($V$3)&lt;&gt;MONTH($V$3-WEEKDAY($V$3,1)+(ROW(X8)-ROW($V$5))*7+(COLUMN(X8)-COLUMN($V$5)+1)),"",$V$3-WEEKDAY($V$3,1)+(ROW(X8)-ROW($V$5))*7+(COLUMN(X8)-COLUMN($V$5)+1))</f>
        <v/>
      </c>
      <c r="Y8" s="263">
        <f>IF(MONTH($V$3)&lt;&gt;MONTH($V$3-WEEKDAY($V$3,1)+(ROW(Y8)-ROW($V$5))*7+(COLUMN(Y8)-COLUMN($V$5)+1)),"",$V$3-WEEKDAY($V$3,1)+(ROW(Y8)-ROW($V$5))*7+(COLUMN(Y8)-COLUMN($V$5)+1))</f>
        <v/>
      </c>
      <c r="Z8" s="263">
        <f>IF(MONTH($V$3)&lt;&gt;MONTH($V$3-WEEKDAY($V$3,1)+(ROW(Z8)-ROW($V$5))*7+(COLUMN(Z8)-COLUMN($V$5)+1)),"",$V$3-WEEKDAY($V$3,1)+(ROW(Z8)-ROW($V$5))*7+(COLUMN(Z8)-COLUMN($V$5)+1))</f>
        <v/>
      </c>
      <c r="AA8" s="263">
        <f>IF(MONTH($V$3)&lt;&gt;MONTH($V$3-WEEKDAY($V$3,1)+(ROW(AA8)-ROW($V$5))*7+(COLUMN(AA8)-COLUMN($V$5)+1)),"",$V$3-WEEKDAY($V$3,1)+(ROW(AA8)-ROW($V$5))*7+(COLUMN(AA8)-COLUMN($V$5)+1))</f>
        <v/>
      </c>
      <c r="AB8" s="263">
        <f>IF(MONTH($V$3)&lt;&gt;MONTH($V$3-WEEKDAY($V$3,1)+(ROW(AB8)-ROW($V$5))*7+(COLUMN(AB8)-COLUMN($V$5)+1)),"",$V$3-WEEKDAY($V$3,1)+(ROW(AB8)-ROW($V$5))*7+(COLUMN(AB8)-COLUMN($V$5)+1))</f>
        <v/>
      </c>
      <c r="AC8" s="351" t="n"/>
      <c r="AD8" s="351" t="n"/>
      <c r="AE8" s="3" t="b">
        <v>1</v>
      </c>
      <c r="AF8" s="258" t="n"/>
      <c r="AJ8" s="350" t="n"/>
      <c r="AL8" s="251" t="n"/>
    </row>
    <row r="9">
      <c r="A9" s="351" t="n"/>
      <c r="B9" s="351" t="n"/>
      <c r="C9" s="337" t="n"/>
      <c r="D9" s="337" t="n"/>
      <c r="E9" s="337" t="n"/>
      <c r="F9" s="337" t="n"/>
      <c r="G9" s="6" t="n"/>
      <c r="H9" s="6" t="n"/>
      <c r="I9" s="6" t="n"/>
      <c r="J9" s="6" t="n"/>
      <c r="K9" s="6" t="n"/>
      <c r="L9" s="6" t="n"/>
      <c r="M9" s="137" t="n"/>
      <c r="N9" s="137" t="n"/>
      <c r="O9" s="6" t="n"/>
      <c r="P9" s="6" t="n"/>
      <c r="Q9" s="6" t="n"/>
      <c r="R9" s="6" t="n"/>
      <c r="S9" s="6" t="n"/>
      <c r="T9" s="6" t="n"/>
      <c r="U9" s="351" t="n"/>
      <c r="V9" s="265" t="n"/>
      <c r="W9" s="265" t="n"/>
      <c r="X9" s="265" t="n"/>
      <c r="Y9" s="265" t="n"/>
      <c r="Z9" s="265" t="n"/>
      <c r="AA9" s="265" t="n"/>
      <c r="AB9" s="265" t="n"/>
      <c r="AC9" s="351" t="n"/>
      <c r="AD9" s="351" t="n"/>
      <c r="AE9" s="3" t="n"/>
      <c r="AF9" s="351" t="n"/>
      <c r="AJ9" s="350" t="n"/>
      <c r="AL9" s="251" t="n"/>
    </row>
    <row r="10">
      <c r="A10" s="351" t="n"/>
      <c r="B10" s="351" t="n"/>
      <c r="C10" s="337" t="inlineStr">
        <is>
          <t>592-223-7560</t>
        </is>
      </c>
      <c r="D10" s="351" t="n"/>
      <c r="E10" s="351" t="n"/>
      <c r="F10" s="351" t="n"/>
      <c r="G10" s="6" t="n"/>
      <c r="H10" s="340" t="n"/>
      <c r="I10" s="351" t="n"/>
      <c r="J10" s="340" t="n"/>
      <c r="K10" s="330" t="inlineStr">
        <is>
          <t>Week Starting:</t>
        </is>
      </c>
      <c r="L10" s="351" t="n"/>
      <c r="M10" s="335" t="n">
        <v>45977</v>
      </c>
      <c r="N10" s="362" t="n"/>
      <c r="O10" s="6" t="n"/>
      <c r="P10" s="6" t="n"/>
      <c r="Q10" s="6" t="n"/>
      <c r="R10" s="6" t="n"/>
      <c r="S10" s="6" t="n"/>
      <c r="T10" s="138" t="inlineStr">
        <is>
          <t>[42]</t>
        </is>
      </c>
      <c r="U10" s="351" t="n"/>
      <c r="V10" s="263">
        <f>IF(MONTH($V$3)&lt;&gt;MONTH($V$3-WEEKDAY($V$3,1)+(ROW(V10)-ROW($V$5))*7+(COLUMN(V10)-COLUMN($V$5)+1)),"",$V$3-WEEKDAY($V$3,1)+(ROW(V10)-ROW($V$5))*7+(COLUMN(V10)-COLUMN($V$5)+1))</f>
        <v/>
      </c>
      <c r="W10" s="263">
        <f>IF(MONTH($V$3)&lt;&gt;MONTH($V$3-WEEKDAY($V$3,1)+(ROW(W10)-ROW($V$5))*7+(COLUMN(W10)-COLUMN($V$5)+1)),"",$V$3-WEEKDAY($V$3,1)+(ROW(W10)-ROW($V$5))*7+(COLUMN(W10)-COLUMN($V$5)+1))</f>
        <v/>
      </c>
      <c r="X10" s="263">
        <f>IF(MONTH($V$3)&lt;&gt;MONTH($V$3-WEEKDAY($V$3,1)+(ROW(X10)-ROW($V$5))*7+(COLUMN(X10)-COLUMN($V$5)+1)),"",$V$3-WEEKDAY($V$3,1)+(ROW(X10)-ROW($V$5))*7+(COLUMN(X10)-COLUMN($V$5)+1))</f>
        <v/>
      </c>
      <c r="Y10" s="263">
        <f>IF(MONTH($V$3)&lt;&gt;MONTH($V$3-WEEKDAY($V$3,1)+(ROW(Y10)-ROW($V$5))*7+(COLUMN(Y10)-COLUMN($V$5)+1)),"",$V$3-WEEKDAY($V$3,1)+(ROW(Y10)-ROW($V$5))*7+(COLUMN(Y10)-COLUMN($V$5)+1))</f>
        <v/>
      </c>
      <c r="Z10" s="263">
        <f>IF(MONTH($V$3)&lt;&gt;MONTH($V$3-WEEKDAY($V$3,1)+(ROW(Z10)-ROW($V$5))*7+(COLUMN(Z10)-COLUMN($V$5)+1)),"",$V$3-WEEKDAY($V$3,1)+(ROW(Z10)-ROW($V$5))*7+(COLUMN(Z10)-COLUMN($V$5)+1))</f>
        <v/>
      </c>
      <c r="AA10" s="263">
        <f>IF(MONTH($V$3)&lt;&gt;MONTH($V$3-WEEKDAY($V$3,1)+(ROW(AA10)-ROW($V$5))*7+(COLUMN(AA10)-COLUMN($V$5)+1)),"",$V$3-WEEKDAY($V$3,1)+(ROW(AA10)-ROW($V$5))*7+(COLUMN(AA10)-COLUMN($V$5)+1))</f>
        <v/>
      </c>
      <c r="AB10" s="263">
        <f>IF(MONTH($V$3)&lt;&gt;MONTH($V$3-WEEKDAY($V$3,1)+(ROW(AB10)-ROW($V$5))*7+(COLUMN(AB10)-COLUMN($V$5)+1)),"",$V$3-WEEKDAY($V$3,1)+(ROW(AB10)-ROW($V$5))*7+(COLUMN(AB10)-COLUMN($V$5)+1))</f>
        <v/>
      </c>
      <c r="AC10" s="351" t="n"/>
      <c r="AD10" s="136" t="inlineStr">
        <is>
          <t>After:</t>
        </is>
      </c>
      <c r="AE10" s="264" t="n">
        <v>40</v>
      </c>
      <c r="AF10" s="250" t="n"/>
    </row>
    <row r="11" ht="15.75" customHeight="1" s="348" thickBot="1">
      <c r="A11" s="351" t="n"/>
      <c r="B11" s="351" t="n"/>
      <c r="C11" s="6" t="n"/>
      <c r="D11" s="6" t="n"/>
      <c r="E11" s="6" t="n"/>
      <c r="F11" s="6" t="n"/>
      <c r="G11" s="6" t="n"/>
      <c r="H11" s="6" t="n"/>
      <c r="I11" s="6" t="n"/>
      <c r="J11" s="6" t="n"/>
      <c r="K11" s="259" t="inlineStr">
        <is>
          <t>Carry Forward Hrs:</t>
        </is>
      </c>
      <c r="L11" s="248" t="n">
        <v>48</v>
      </c>
      <c r="M11" s="6" t="n"/>
      <c r="N11" s="6" t="n"/>
      <c r="O11" s="6" t="n"/>
      <c r="P11" s="6" t="n"/>
      <c r="Q11" s="6" t="n"/>
      <c r="R11" s="6" t="n"/>
      <c r="S11" s="6" t="n"/>
      <c r="T11" s="6" t="n"/>
      <c r="U11" s="351" t="n"/>
      <c r="V11" s="263">
        <f>IF(MONTH($V$3)&lt;&gt;MONTH($V$3-WEEKDAY($V$3,1)+(ROW(V11)-ROW($V$5))*7+(COLUMN(V11)-COLUMN($V$5)+1)),"",$V$3-WEEKDAY($V$3,1)+(ROW(V11)-ROW($V$5))*7+(COLUMN(V11)-COLUMN($V$5)+1))</f>
        <v/>
      </c>
      <c r="W11" s="263">
        <f>IF(MONTH($V$3)&lt;&gt;MONTH($V$3-WEEKDAY($V$3,1)+(ROW(W11)-ROW($V$5))*7+(COLUMN(W11)-COLUMN($V$5)+1)),"",$V$3-WEEKDAY($V$3,1)+(ROW(W11)-ROW($V$5))*7+(COLUMN(W11)-COLUMN($V$5)+1))</f>
        <v/>
      </c>
      <c r="X11" s="263">
        <f>IF(MONTH($V$3)&lt;&gt;MONTH($V$3-WEEKDAY($V$3,1)+(ROW(X11)-ROW($V$5))*7+(COLUMN(X11)-COLUMN($V$5)+1)),"",$V$3-WEEKDAY($V$3,1)+(ROW(X11)-ROW($V$5))*7+(COLUMN(X11)-COLUMN($V$5)+1))</f>
        <v/>
      </c>
      <c r="Y11" s="263">
        <f>IF(MONTH($V$3)&lt;&gt;MONTH($V$3-WEEKDAY($V$3,1)+(ROW(Y11)-ROW($V$5))*7+(COLUMN(Y11)-COLUMN($V$5)+1)),"",$V$3-WEEKDAY($V$3,1)+(ROW(Y11)-ROW($V$5))*7+(COLUMN(Y11)-COLUMN($V$5)+1))</f>
        <v/>
      </c>
      <c r="Z11" s="263">
        <f>IF(MONTH($V$3)&lt;&gt;MONTH($V$3-WEEKDAY($V$3,1)+(ROW(Z11)-ROW($V$5))*7+(COLUMN(Z11)-COLUMN($V$5)+1)),"",$V$3-WEEKDAY($V$3,1)+(ROW(Z11)-ROW($V$5))*7+(COLUMN(Z11)-COLUMN($V$5)+1))</f>
        <v/>
      </c>
      <c r="AA11" s="263">
        <f>IF(MONTH($V$3)&lt;&gt;MONTH($V$3-WEEKDAY($V$3,1)+(ROW(AA11)-ROW($V$5))*7+(COLUMN(AA11)-COLUMN($V$5)+1)),"",$V$3-WEEKDAY($V$3,1)+(ROW(AA11)-ROW($V$5))*7+(COLUMN(AA11)-COLUMN($V$5)+1))</f>
        <v/>
      </c>
      <c r="AB11" s="263">
        <f>IF(MONTH($V$3)&lt;&gt;MONTH($V$3-WEEKDAY($V$3,1)+(ROW(AB11)-ROW($V$5))*7+(COLUMN(AB11)-COLUMN($V$5)+1)),"",$V$3-WEEKDAY($V$3,1)+(ROW(AB11)-ROW($V$5))*7+(COLUMN(AB11)-COLUMN($V$5)+1))</f>
        <v/>
      </c>
      <c r="AC11" s="351" t="n"/>
      <c r="AD11" s="351" t="n"/>
      <c r="AE11" s="351" t="n"/>
      <c r="AF11" s="258" t="n"/>
      <c r="AJ11" s="252" t="n"/>
      <c r="AK11" s="252" t="n"/>
    </row>
    <row r="12" ht="27.75" customFormat="1" customHeight="1" s="2" thickBot="1">
      <c r="A12" s="266" t="inlineStr">
        <is>
          <t>Day Off</t>
        </is>
      </c>
      <c r="B12" s="267" t="inlineStr">
        <is>
          <t>Holiday Double</t>
        </is>
      </c>
      <c r="C12" s="139" t="inlineStr">
        <is>
          <t>Day of Week</t>
        </is>
      </c>
      <c r="D12" s="140" t="inlineStr">
        <is>
          <t>Time
In</t>
        </is>
      </c>
      <c r="E12" s="140" t="inlineStr">
        <is>
          <t>Time
Out</t>
        </is>
      </c>
      <c r="F12" s="141" t="n"/>
      <c r="G12" s="140" t="inlineStr">
        <is>
          <t>Time
In</t>
        </is>
      </c>
      <c r="H12" s="140" t="inlineStr">
        <is>
          <t>Time
Out</t>
        </is>
      </c>
      <c r="I12" s="142" t="inlineStr">
        <is>
          <t>Total
Hrs</t>
        </is>
      </c>
      <c r="J12" s="142" t="inlineStr">
        <is>
          <t>Location</t>
        </is>
      </c>
      <c r="K12" s="142" t="inlineStr">
        <is>
          <t>Supervisor</t>
        </is>
      </c>
      <c r="L12" s="142" t="inlineStr">
        <is>
          <t>Supervisor Approval</t>
        </is>
      </c>
      <c r="M12" s="140" t="inlineStr">
        <is>
          <t>Regular
Hrs</t>
        </is>
      </c>
      <c r="N12" s="140" t="inlineStr">
        <is>
          <t>Overtime
Hrs</t>
        </is>
      </c>
      <c r="O12" s="140" t="inlineStr">
        <is>
          <t>Hol Hrs</t>
        </is>
      </c>
      <c r="P12" s="140" t="inlineStr">
        <is>
          <t>Responsibilities</t>
        </is>
      </c>
      <c r="Q12" s="140" t="inlineStr">
        <is>
          <t>Risk</t>
        </is>
      </c>
      <c r="R12" s="140" t="inlineStr">
        <is>
          <t>Meals</t>
        </is>
      </c>
      <c r="S12" s="140" t="inlineStr">
        <is>
          <t>Vac Hrs</t>
        </is>
      </c>
      <c r="T12" s="143" t="inlineStr">
        <is>
          <t>Reason for Overtime</t>
        </is>
      </c>
      <c r="U12" s="144" t="inlineStr">
        <is>
          <t>Wkly Reg Avail</t>
        </is>
      </c>
      <c r="V12" s="351" t="inlineStr">
        <is>
          <t>Orig Reg</t>
        </is>
      </c>
      <c r="W12" s="351" t="inlineStr">
        <is>
          <t>Wkly OT Adj</t>
        </is>
      </c>
      <c r="X12" s="351" t="inlineStr">
        <is>
          <t>Week Start</t>
        </is>
      </c>
      <c r="Y12" s="351" t="inlineStr">
        <is>
          <t>Wk Hrs Before</t>
        </is>
      </c>
      <c r="Z12" s="351" t="n"/>
      <c r="AA12" s="351" t="n"/>
      <c r="AB12" s="351" t="n"/>
      <c r="AC12" s="351" t="n"/>
      <c r="AD12" s="351" t="n"/>
      <c r="AE12" s="351" t="n"/>
      <c r="AF12" s="351" t="n"/>
      <c r="AJ12" s="252" t="n"/>
      <c r="AK12" s="252" t="n"/>
    </row>
    <row r="13" hidden="1" ht="15.75" customHeight="1" s="348" thickBot="1">
      <c r="A13" s="268" t="n"/>
      <c r="B13" s="351" t="n"/>
      <c r="C13" s="145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146" t="n"/>
      <c r="U13" s="351" t="n"/>
      <c r="V13" s="351" t="n"/>
      <c r="W13" s="351" t="n"/>
      <c r="X13" s="351" t="n"/>
      <c r="Y13" s="351" t="n"/>
      <c r="Z13" s="351" t="n"/>
      <c r="AA13" s="351" t="n"/>
      <c r="AB13" s="351" t="n"/>
      <c r="AC13" s="351" t="n"/>
      <c r="AD13" s="351" t="n"/>
      <c r="AE13" s="351" t="n"/>
      <c r="AF13" s="351" t="n"/>
    </row>
    <row r="14" ht="24" customHeight="1" s="348" thickBot="1">
      <c r="A14" s="147" t="inlineStr">
        <is>
          <t>On Day</t>
        </is>
      </c>
      <c r="B14" s="269" t="n"/>
      <c r="C14" s="88">
        <f>M10</f>
        <v/>
      </c>
      <c r="D14" s="54" t="n"/>
      <c r="E14" s="148">
        <f>IF(D14="", "",
 IF(D14=TIME(0,0,0), 0,
 IF(AND(D14&gt;=TIME(0,0,1), D14&lt;=TIME(2,0,0)), TIME(7,0,0),
 IF(AND(D14&gt;=TIME(6,0,0), D14&lt;=TIME(8,0,0)), TIME(12,0,0),
 IF(AND(D14&gt;TIME(8,0,0), D14&lt;=TIME(13,59,0)), TIME(15,0,0),
 IF(AND(D14&gt;=TIME(14,0,0), D14&lt;=TIME(17,59,0)), TIME(21,0,0),
 IF(AND(D14&gt;=TIME(18,0,0), D14&lt;=TIME(21,59,0)), TIME(0,0,0),
 IF(AND(D14&gt;=TIME(22,0,0), D14&lt;=TIME(23,59,59)), TIME(7,0,0), ""))))))))</f>
        <v/>
      </c>
      <c r="F14" s="149" t="n"/>
      <c r="G14" s="148">
        <f>IF(AND(D14&gt;=TIME(6,0,0),D14&lt;=TIME(8,0,0)),E14,"")</f>
        <v/>
      </c>
      <c r="H14" s="54" t="n"/>
      <c r="I14" s="55">
        <f>ROUND(IF(OR(D14="",E14="",E14=0),0,IF(H14="",MOD(E14-D14,1)*24,MOD(H14-D14,1)*24)),2)</f>
        <v/>
      </c>
      <c r="J14" s="150" t="n"/>
      <c r="K14" s="270" t="n"/>
      <c r="L14" s="271" t="n"/>
      <c r="M14" s="272">
        <f>MAX(0,V14-W14)</f>
        <v/>
      </c>
      <c r="N14" s="56">
        <f>(IF(OR($C14="",$D14=""),0,
 IF(OR($A14="Holiday",$A15="Holiday"),
    IF(ISNUMBER(MATCH(TRIM($B14),{"Phagwah","Good Friday","Easter Monday","Labour Day","Christmas","Eid ul Azha","Romans-2","Globe-12","Neptune P1"},0)),0,$I14),
 IF(AND(NOT(OR($A14="Annual Leave",$A15="Annual Leave")),$A14="Off day"),$I14,
  MAX(0,$I14-$V14)
  ))))+W14</f>
        <v/>
      </c>
      <c r="O14" s="56">
        <f>IF(AND(OR($A14="Holiday",$A15="Holiday"),
        ISNUMBER(MATCH(TRIM($B14),{"Phagwah","Good Friday","Easter Monday","Labour Day","Christmas","Eid ul Azha","Romans-2","Globe-12","Neptune P1"},0))),
   $I14,0)</f>
        <v/>
      </c>
      <c r="P14" s="56">
        <f>IF(OR($O$7="Canteen",$O$7="Head Office"),0,IF($I14&lt;=0,0,IF(OR(OR(TRIM($J14)="Hebrews",TRIM($J14)="Romans",TRIM($J14)="Romans-2",TRIM($J14)="Globe",TRIM($J14)="Globe-12",TRIM($J14)="Neptune P1"),AND($I15&gt;0,OR(TRIM($J15)="Hebrews",TRIM($J15)="Romans",TRIM($J15)="Romans-2",TRIM($J15)="Globe",TRIM($J15)="Globe-12",TRIM($J15)="Neptune P1"))),1,0)))</f>
        <v/>
      </c>
      <c r="Q14" s="57" t="n"/>
      <c r="R14" s="56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IF($I14&gt;0,1,0),
      0
   ),
0))</f>
        <v/>
      </c>
      <c r="S14" s="56">
        <f>IF(OR($A14="Annual Leave",$A15="Annual Leave"),IF($A14="Annual Leave",8,0),0)</f>
        <v/>
      </c>
      <c r="T14" s="58" t="n"/>
      <c r="U14" s="144">
        <f>MAX(0,40-Y14)</f>
        <v/>
      </c>
      <c r="V14" s="151">
        <f>IF(OR($C14="",$D14=""),0,
 IF(OR($A14="Holiday",$A15="Holiday"),0,
 IF(AND(NOT(OR($A14="Annual Leave",$A15="Annual Leave")),$A14="Off day"),0,
  IF($I14+$I15&gt;=8,IF($I14&gt;=8,8,$I14),$I14)
  )))</f>
        <v/>
      </c>
      <c r="W14" s="151">
        <f>MAX(0,V14-U14)</f>
        <v/>
      </c>
      <c r="X14" s="151">
        <f>IF(C14="","",C14-WEEKDAY(C14,1)+1)</f>
        <v/>
      </c>
      <c r="Y14" s="151">
        <f>IF(X14=X14,$L$11,0)</f>
        <v/>
      </c>
      <c r="Z14" s="151" t="n"/>
      <c r="AA14" s="151" t="n"/>
      <c r="AB14" s="151" t="n"/>
      <c r="AC14" s="351" t="n"/>
      <c r="AD14" s="351" t="n"/>
      <c r="AE14" s="351" t="n"/>
      <c r="AF14" s="351" t="n"/>
    </row>
    <row r="15" ht="24" customHeight="1" s="348" thickBot="1">
      <c r="A15" s="147" t="inlineStr">
        <is>
          <t>On Day</t>
        </is>
      </c>
      <c r="B15" s="269" t="n"/>
      <c r="C15" s="89">
        <f>C14</f>
        <v/>
      </c>
      <c r="D15" s="59" t="n"/>
      <c r="E15" s="152">
        <f>IF(D15="", "",
 IF(D15=TIME(0,0,0), 0,
 IF(AND(D15&gt;=TIME(0,0,1), D15&lt;=TIME(2,0,0)), TIME(7,0,0),
 IF(AND(D15&gt;=TIME(6,0,0), D15&lt;=TIME(8,0,0)), TIME(12,0,0),
 IF(AND(D15&gt;TIME(8,0,0), D15&lt;=TIME(13,59,0)), TIME(15,0,0),
 IF(AND(D15&gt;=TIME(14,0,0), D15&lt;=TIME(17,59,0)), TIME(21,0,0),
 IF(AND(D15&gt;=TIME(18,0,0), D15&lt;=TIME(21,59,0)), TIME(0,0,0),
 IF(AND(D15&gt;=TIME(22,0,0), D15&lt;=TIME(23,59,59)), TIME(7,0,0), ""))))))))</f>
        <v/>
      </c>
      <c r="F15" s="153" t="n"/>
      <c r="G15" s="152">
        <f>IF(AND(D15&gt;=TIME(6,0,0),D15&lt;=TIME(8,0,0)),E15,"")</f>
        <v/>
      </c>
      <c r="H15" s="59" t="n"/>
      <c r="I15" s="60">
        <f>ROUND(IF(OR(D15="",E15="",E15=0),0,IF(H15="",MOD(E15-D15,1)*24,MOD(H15-D15,1)*24)),2)</f>
        <v/>
      </c>
      <c r="J15" s="150" t="n"/>
      <c r="K15" s="270" t="n"/>
      <c r="L15" s="271" t="n"/>
      <c r="M15" s="272">
        <f>MAX(0,V15-W15)</f>
        <v/>
      </c>
      <c r="N15" s="61">
        <f>(IF(OR($C15="",$D15=""),0,
 IF(OR($A14="Holiday",$A15="Holiday"),
    IF(ISNUMBER(MATCH(TRIM($B15),{"Phagwah","Good Friday","Easter Monday","Labour Day","Christmas","Eid ul Azha","Romans-2","Globe-12","Neptune P1"},0)),0,$I15),
 IF(AND(NOT(OR($A14="Annual Leave",$A15="Annual Leave")),$A15="Off day"),$I15,
  MAX(0,$I15-$V15)
  ))))+W15</f>
        <v/>
      </c>
      <c r="O15" s="61">
        <f>IF(AND(OR($A14="Holiday",$A15="Holiday"),
        ISNUMBER(MATCH(TRIM($B15),{"Phagwah","Good Friday","Easter Monday","Labour Day","Christmas","Eid ul Azha","Romans-2","Globe-12","Neptune P1"},0))),
   $I15,0)</f>
        <v/>
      </c>
      <c r="P15" s="61">
        <f>IF(OR($O$7="Canteen",$O$7="Head Office"),0,IF($I15&lt;=0,0,IF(AND($I14&lt;=0,OR(TRIM($J15)="Hebrews",TRIM($J15)="Romans",TRIM($J15)="Romans-2",TRIM($J15)="Globe",TRIM($J15)="Globe-12",TRIM($J15)="Neptune P1")),1,0)))</f>
        <v/>
      </c>
      <c r="Q15" s="62" t="n"/>
      <c r="R15" s="61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IF(AND($I14=0,$I15&gt;0),1,0),
      0
   ),
0))</f>
        <v/>
      </c>
      <c r="S15" s="61">
        <f>IF(OR($A14="Annual Leave",$A15="Annual Leave"),IF(AND($A14&lt;&gt;"Annual Leave",$A15="Annual Leave"),8,0),0)</f>
        <v/>
      </c>
      <c r="T15" s="63" t="n"/>
      <c r="U15" s="144">
        <f>MAX(0,40-Y15)</f>
        <v/>
      </c>
      <c r="V15" s="151">
        <f>IF(OR($C15="",$D15=""),0,
 IF(OR($A14="Holiday",$A15="Holiday"),0,
 IF(AND(NOT(OR($A14="Annual Leave",$A15="Annual Leave")),$A15="Off day"),0,
  IF($I14+$I15&gt;=8,IF($I14&gt;=8,0,8-$I14),$I15)
  )))</f>
        <v/>
      </c>
      <c r="W15" s="151">
        <f>MAX(0,V15-U15)</f>
        <v/>
      </c>
      <c r="X15" s="151">
        <f>IF(C15="","",C15-WEEKDAY(C15,1)+1)</f>
        <v/>
      </c>
      <c r="Y15" s="151">
        <f>SUMPRODUCT(($X$14:$X14=X15)*(($V$14:$V14)+($O$14:$O14)))+IF(X15=X14,$L$11,0)</f>
        <v/>
      </c>
      <c r="Z15" s="151" t="n"/>
      <c r="AA15" s="151" t="n"/>
      <c r="AB15" s="151" t="n"/>
      <c r="AC15" s="351" t="n"/>
      <c r="AD15" s="351" t="n"/>
      <c r="AE15" s="351" t="n"/>
      <c r="AF15" s="351" t="n"/>
    </row>
    <row r="16" ht="24" customHeight="1" s="348" thickBot="1">
      <c r="A16" s="154" t="inlineStr">
        <is>
          <t>On Day</t>
        </is>
      </c>
      <c r="B16" s="273" t="n"/>
      <c r="C16" s="90">
        <f>C14+1</f>
        <v/>
      </c>
      <c r="D16" s="8" t="n"/>
      <c r="E16" s="155">
        <f>IF(D16="", "",
 IF(D16=TIME(0,0,0), 0,
 IF(AND(D16&gt;=TIME(0,0,1), D16&lt;=TIME(2,0,0)), TIME(7,0,0),
 IF(AND(D16&gt;=TIME(6,0,0), D16&lt;=TIME(8,0,0)), TIME(12,0,0),
 IF(AND(D16&gt;TIME(8,0,0), D16&lt;=TIME(13,59,0)), TIME(15,0,0),
 IF(AND(D16&gt;=TIME(14,0,0), D16&lt;=TIME(17,59,0)), TIME(21,0,0),
 IF(AND(D16&gt;=TIME(18,0,0), D16&lt;=TIME(21,59,0)), TIME(0,0,0),
 IF(AND(D16&gt;=TIME(22,0,0), D16&lt;=TIME(23,59,59)), TIME(7,0,0), ""))))))))</f>
        <v/>
      </c>
      <c r="F16" s="156" t="n"/>
      <c r="G16" s="155">
        <f>IF(AND(D16&gt;=TIME(6,0,0),D16&lt;=TIME(8,0,0)),E16,"")</f>
        <v/>
      </c>
      <c r="H16" s="8" t="n"/>
      <c r="I16" s="30">
        <f>ROUND(IF(OR(D16="",E16="",E16=0),0,IF(H16="",MOD(E16-D16,1)*24,MOD(H16-D16,1)*24)),2)</f>
        <v/>
      </c>
      <c r="J16" s="157" t="n"/>
      <c r="K16" s="274" t="n"/>
      <c r="L16" s="271" t="n"/>
      <c r="M16" s="275">
        <f>MAX(0,V16-W16)</f>
        <v/>
      </c>
      <c r="N16" s="9">
        <f>(IF(OR($C16="",$D16=""),0,
 IF(OR($A16="Holiday",$A17="Holiday"),
    IF(ISNUMBER(MATCH(TRIM($B16),{"Phagwah","Good Friday","Easter Monday","Labour Day","Christmas","Eid ul Azha","Romans-2","Globe-12","Neptune P1"},0)),0,$I16),
 IF(AND(NOT(OR($A16="Annual Leave",$A17="Annual Leave")),$A16="Off day"),$I16,
  MAX(0,$I16-$V16)
  ))))+W16</f>
        <v/>
      </c>
      <c r="O16" s="9">
        <f>IF(AND(OR($A16="Holiday",$A17="Holiday"),
        ISNUMBER(MATCH(TRIM($B16),{"Phagwah","Good Friday","Easter Monday","Labour Day","Christmas","Eid ul Azha","Romans-2","Globe-12","Neptune P1"},0))),
   $I16,0)</f>
        <v/>
      </c>
      <c r="P16" s="9">
        <f>IF(OR($O$7="Canteen",$O$7="Head Office"),0,IF($I16&lt;=0,0,IF(OR(OR(TRIM($J16)="Hebrews",TRIM($J16)="Romans",TRIM($J16)="Romans-2",TRIM($J16)="Globe",TRIM($J16)="Globe-12",TRIM($J16)="Neptune P1"),AND($I17&gt;0,OR(TRIM($J17)="Hebrews",TRIM($J17)="Romans",TRIM($J17)="Romans-2",TRIM($J17)="Globe",TRIM($J17)="Globe-12",TRIM($J17)="Neptune P1"))),1,0)))</f>
        <v/>
      </c>
      <c r="Q16" s="10" t="n"/>
      <c r="R16" s="9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IF($I16&gt;0,1,0),
      0
   ),
0))</f>
        <v/>
      </c>
      <c r="S16" s="9">
        <f>IF(OR($A16="Annual Leave",$A17="Annual Leave"),IF($A16="Annual Leave",8,0),0)</f>
        <v/>
      </c>
      <c r="T16" s="91" t="n"/>
      <c r="U16" s="144">
        <f>MAX(0,40-Y16)</f>
        <v/>
      </c>
      <c r="V16" s="351">
        <f>IF(OR($C16="",$D16=""),0,
 IF(OR($A16="Holiday",$A17="Holiday"),0,
 IF(AND(NOT(OR($A16="Annual Leave",$A17="Annual Leave")),$A16="Off day"),0,
  IF($I16+$I17&gt;=8,IF($I16&gt;=8,8,$I16),$I16)
  )))</f>
        <v/>
      </c>
      <c r="W16" s="351">
        <f>MAX(0,V16-U16)</f>
        <v/>
      </c>
      <c r="X16" s="351">
        <f>IF(C16="","",C16-WEEKDAY(C16,1)+1)</f>
        <v/>
      </c>
      <c r="Y16" s="351">
        <f>SUMPRODUCT(($X$14:$X15=X16)*(($V$14:$V15)+($O$14:$O15)))+IF(X16=X14,$L$11,0)</f>
        <v/>
      </c>
      <c r="Z16" s="351" t="n"/>
      <c r="AA16" s="351" t="n"/>
      <c r="AB16" s="351" t="n"/>
      <c r="AC16" s="351" t="n"/>
      <c r="AD16" s="351" t="n"/>
      <c r="AE16" s="351" t="n"/>
      <c r="AF16" s="351" t="n"/>
    </row>
    <row r="17" ht="24" customHeight="1" s="348" thickBot="1">
      <c r="A17" s="154" t="inlineStr">
        <is>
          <t>On Day</t>
        </is>
      </c>
      <c r="B17" s="273" t="n"/>
      <c r="C17" s="90">
        <f>C16</f>
        <v/>
      </c>
      <c r="D17" s="276" t="n"/>
      <c r="E17" s="277">
        <f>IF(D17="", "",
 IF(D17=TIME(0,0,0), 0,
 IF(AND(D17&gt;=TIME(0,0,1), D17&lt;=TIME(2,0,0)), TIME(7,0,0),
 IF(AND(D17&gt;=TIME(6,0,0), D17&lt;=TIME(8,0,0)), TIME(12,0,0),
 IF(AND(D17&gt;TIME(8,0,0), D17&lt;=TIME(13,59,0)), TIME(15,0,0),
 IF(AND(D17&gt;=TIME(14,0,0), D17&lt;=TIME(17,59,0)), TIME(21,0,0),
 IF(AND(D17&gt;=TIME(18,0,0), D17&lt;=TIME(21,59,0)), TIME(0,0,0),
 IF(AND(D17&gt;=TIME(22,0,0), D17&lt;=TIME(23,59,59)), TIME(7,0,0), ""))))))))</f>
        <v/>
      </c>
      <c r="F17" s="156" t="n"/>
      <c r="G17" s="277">
        <f>IF(AND(D17&gt;=TIME(6,0,0),D17&lt;=TIME(8,0,0)),E17,"")</f>
        <v/>
      </c>
      <c r="H17" s="276" t="n"/>
      <c r="I17" s="30">
        <f>ROUND(IF(OR(D17="",E17="",E17=0),0,IF(H17="",MOD(E17-D17,1)*24,MOD(H17-D17,1)*24)),2)</f>
        <v/>
      </c>
      <c r="J17" s="158" t="n"/>
      <c r="K17" s="274" t="n"/>
      <c r="L17" s="271" t="n"/>
      <c r="M17" s="275">
        <f>MAX(0,V17-W17)</f>
        <v/>
      </c>
      <c r="N17" s="278">
        <f>(IF(OR($C17="",$D17=""),0,
 IF(OR($A16="Holiday",$A17="Holiday"),
    IF(ISNUMBER(MATCH(TRIM($B17),{"Phagwah","Good Friday","Easter Monday","Labour Day","Christmas","Eid ul Azha","Romans-2","Globe-12","Neptune P1"},0)),0,$I17),
 IF(AND(NOT(OR($A16="Annual Leave",$A17="Annual Leave")),$A17="Off day"),$I17,
  MAX(0,$I17-$V17)
  ))))+W17</f>
        <v/>
      </c>
      <c r="O17" s="278">
        <f>IF(AND(OR($A16="Holiday",$A17="Holiday"),
        ISNUMBER(MATCH(TRIM($B17),{"Phagwah","Good Friday","Easter Monday","Labour Day","Christmas","Eid ul Azha","Romans-2","Globe-12","Neptune P1"},0))),
   $I17,0)</f>
        <v/>
      </c>
      <c r="P17" s="278">
        <f>IF(OR($O$7="Canteen",$O$7="Head Office"),0,IF($I17&lt;=0,0,IF(AND($I16&lt;=0,OR(TRIM($J17)="Hebrews",TRIM($J17)="Romans",TRIM($J17)="Romans-2",TRIM($J17)="Globe",TRIM($J17)="Globe-12",TRIM($J17)="Neptune P1")),1,0)))</f>
        <v/>
      </c>
      <c r="Q17" s="279" t="n"/>
      <c r="R17" s="278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IF(AND($I16=0,$I17&gt;0),1,0),
      0
   ),
0))</f>
        <v/>
      </c>
      <c r="S17" s="278">
        <f>IF(OR($A16="Annual Leave",$A17="Annual Leave"),IF(AND($A16&lt;&gt;"Annual Leave",$A17="Annual Leave"),8,0),0)</f>
        <v/>
      </c>
      <c r="T17" s="280" t="n"/>
      <c r="U17" s="144">
        <f>MAX(0,40-Y17)</f>
        <v/>
      </c>
      <c r="V17" s="351">
        <f>IF(OR($C17="",$D17=""),0,
 IF(OR($A16="Holiday",$A17="Holiday"),0,
 IF(AND(NOT(OR($A16="Annual Leave",$A17="Annual Leave")),$A17="Off day"),0,
  IF($I16+$I17&gt;=8,IF($I16&gt;=8,0,8-$I16),$I17)
  )))</f>
        <v/>
      </c>
      <c r="W17" s="351">
        <f>MAX(0,V17-U17)</f>
        <v/>
      </c>
      <c r="X17" s="351">
        <f>IF(C17="","",C17-WEEKDAY(C17,1)+1)</f>
        <v/>
      </c>
      <c r="Y17" s="351">
        <f>SUMPRODUCT(($X$14:$X16=X17)*(($V$14:$V16)+($O$14:$O16)))+IF(X17=X14,$L$11,0)</f>
        <v/>
      </c>
      <c r="Z17" s="351" t="n"/>
      <c r="AA17" s="351" t="n"/>
      <c r="AB17" s="351" t="n"/>
      <c r="AC17" s="351" t="n"/>
      <c r="AD17" s="351" t="n"/>
      <c r="AE17" s="351" t="n"/>
      <c r="AF17" s="351" t="n"/>
    </row>
    <row r="18" ht="24" customHeight="1" s="348" thickBot="1">
      <c r="A18" s="159" t="inlineStr">
        <is>
          <t>On Day</t>
        </is>
      </c>
      <c r="B18" s="281" t="n"/>
      <c r="C18" s="92">
        <f>C16+1</f>
        <v/>
      </c>
      <c r="D18" s="31" t="n"/>
      <c r="E18" s="160">
        <f>IF(D18="", "",
 IF(D18=TIME(0,0,0), 0,
 IF(AND(D18&gt;=TIME(0,0,1), D18&lt;=TIME(2,0,0)), TIME(7,0,0),
 IF(AND(D18&gt;=TIME(6,0,0), D18&lt;=TIME(8,0,0)), TIME(12,0,0),
 IF(AND(D18&gt;TIME(8,0,0), D18&lt;=TIME(13,59,0)), TIME(15,0,0),
 IF(AND(D18&gt;=TIME(14,0,0), D18&lt;=TIME(17,59,0)), TIME(21,0,0),
 IF(AND(D18&gt;=TIME(18,0,0), D18&lt;=TIME(21,59,0)), TIME(0,0,0),
 IF(AND(D18&gt;=TIME(22,0,0), D18&lt;=TIME(23,59,59)), TIME(7,0,0), ""))))))))</f>
        <v/>
      </c>
      <c r="F18" s="161" t="n"/>
      <c r="G18" s="160">
        <f>IF(AND(D18&gt;=TIME(6,0,0),D18&lt;=TIME(8,0,0)),E18,"")</f>
        <v/>
      </c>
      <c r="H18" s="31" t="n"/>
      <c r="I18" s="32">
        <f>ROUND(IF(OR(D18="",E18="",E18=0),0,IF(H18="",MOD(E18-D18,1)*24,MOD(H18-D18,1)*24)),2)</f>
        <v/>
      </c>
      <c r="J18" s="162" t="n"/>
      <c r="K18" s="282" t="n"/>
      <c r="L18" s="271" t="n"/>
      <c r="M18" s="283">
        <f>MAX(0,V18-W18)</f>
        <v/>
      </c>
      <c r="N18" s="33">
        <f>(IF(OR($C18="",$D18=""),0,
 IF(OR($A18="Holiday",$A19="Holiday"),
    IF(ISNUMBER(MATCH(TRIM($B18),{"Phagwah","Good Friday","Easter Monday","Labour Day","Christmas","Eid ul Azha","Romans-2","Globe-12","Neptune P1"},0)),0,$I18),
 IF(AND(NOT(OR($A18="Annual Leave",$A19="Annual Leave")),$A18="Off day"),$I18,
  MAX(0,$I18-$V18)
  ))))+W18</f>
        <v/>
      </c>
      <c r="O18" s="33">
        <f>IF(AND(OR($A18="Holiday",$A19="Holiday"),
        ISNUMBER(MATCH(TRIM($B18),{"Phagwah","Good Friday","Easter Monday","Labour Day","Christmas","Eid ul Azha","Romans-2","Globe-12","Neptune P1"},0))),
   $I18,0)</f>
        <v/>
      </c>
      <c r="P18" s="33">
        <f>IF(OR($O$7="Canteen",$O$7="Head Office"),0,IF($I18&lt;=0,0,IF(OR(OR(TRIM($J18)="Hebrews",TRIM($J18)="Romans",TRIM($J18)="Romans-2",TRIM($J18)="Globe",TRIM($J18)="Globe-12",TRIM($J18)="Neptune P1"),AND($I19&gt;0,OR(TRIM($J19)="Hebrews",TRIM($J19)="Romans",TRIM($J19)="Romans-2",TRIM($J19)="Globe",TRIM($J19)="Globe-12",TRIM($J19)="Neptune P1"))),1,0)))</f>
        <v/>
      </c>
      <c r="Q18" s="34" t="n"/>
      <c r="R18" s="33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IF($I18&gt;0,1,0),
      0
   ),
0))</f>
        <v/>
      </c>
      <c r="S18" s="33">
        <f>IF(OR($A18="Annual Leave",$A19="Annual Leave"),IF($A18="Annual Leave",8,0),0)</f>
        <v/>
      </c>
      <c r="T18" s="35" t="n"/>
      <c r="U18" s="144">
        <f>MAX(0,40-Y18)</f>
        <v/>
      </c>
      <c r="V18" s="351">
        <f>IF(OR($C18="",$D18=""),0,
 IF(OR($A18="Holiday",$A19="Holiday"),0,
 IF(AND(NOT(OR($A18="Annual Leave",$A19="Annual Leave")),$A18="Off day"),0,
  IF($I18+$I19&gt;=8,IF($I18&gt;=8,8,$I18),$I18)
  )))</f>
        <v/>
      </c>
      <c r="W18" s="351">
        <f>MAX(0,V18-U18)</f>
        <v/>
      </c>
      <c r="X18" s="351">
        <f>IF(C18="","",C18-WEEKDAY(C18,1)+1)</f>
        <v/>
      </c>
      <c r="Y18" s="351">
        <f>SUMPRODUCT(($X$14:$X17=X18)*(($V$14:$V17)+($O$14:$O17)))+IF(X18=X14,$L$11,0)</f>
        <v/>
      </c>
      <c r="Z18" s="351" t="n"/>
      <c r="AA18" s="351" t="n"/>
      <c r="AB18" s="351" t="n"/>
      <c r="AC18" s="351" t="n"/>
      <c r="AD18" s="351" t="n"/>
      <c r="AE18" s="351" t="n"/>
      <c r="AF18" s="351" t="n"/>
    </row>
    <row r="19" ht="24" customHeight="1" s="348" thickBot="1">
      <c r="A19" s="159" t="inlineStr">
        <is>
          <t>On Day</t>
        </is>
      </c>
      <c r="B19" s="281" t="n"/>
      <c r="C19" s="93">
        <f>C18</f>
        <v/>
      </c>
      <c r="D19" s="36" t="n"/>
      <c r="E19" s="163">
        <f>IF(D19="", "",
 IF(D19=TIME(0,0,0), 0,
 IF(AND(D19&gt;=TIME(0,0,1), D19&lt;=TIME(2,0,0)), TIME(7,0,0),
 IF(AND(D19&gt;=TIME(6,0,0), D19&lt;=TIME(8,0,0)), TIME(12,0,0),
 IF(AND(D19&gt;TIME(8,0,0), D19&lt;=TIME(13,59,0)), TIME(15,0,0),
 IF(AND(D19&gt;=TIME(14,0,0), D19&lt;=TIME(17,59,0)), TIME(21,0,0),
 IF(AND(D19&gt;=TIME(18,0,0), D19&lt;=TIME(21,59,0)), TIME(0,0,0),
 IF(AND(D19&gt;=TIME(22,0,0), D19&lt;=TIME(23,59,59)), TIME(7,0,0), ""))))))))</f>
        <v/>
      </c>
      <c r="F19" s="164" t="n"/>
      <c r="G19" s="163">
        <f>IF(AND(D19&gt;=TIME(6,0,0),D19&lt;=TIME(8,0,0)),E19,"")</f>
        <v/>
      </c>
      <c r="H19" s="36" t="n"/>
      <c r="I19" s="37">
        <f>ROUND(IF(OR(D19="",E19="",E19=0),0,IF(H19="",MOD(E19-D19,1)*24,MOD(H19-D19,1)*24)),2)</f>
        <v/>
      </c>
      <c r="J19" s="162" t="n"/>
      <c r="K19" s="282" t="n"/>
      <c r="L19" s="271" t="n"/>
      <c r="M19" s="283">
        <f>MAX(0,V19-W19)</f>
        <v/>
      </c>
      <c r="N19" s="38">
        <f>(IF(OR($C19="",$D19=""),0,
 IF(OR($A18="Holiday",$A19="Holiday"),
    IF(ISNUMBER(MATCH(TRIM($B19),{"Phagwah","Good Friday","Easter Monday","Labour Day","Christmas","Eid ul Azha","Romans-2","Globe-12","Neptune P1"},0)),0,$I19),
 IF(AND(NOT(OR($A18="Annual Leave",$A19="Annual Leave")),$A19="Off day"),$I19,
  MAX(0,$I19-$V19)
  ))))+W19</f>
        <v/>
      </c>
      <c r="O19" s="38">
        <f>IF(AND(OR($A18="Holiday",$A19="Holiday"),
        ISNUMBER(MATCH(TRIM($B19),{"Phagwah","Good Friday","Easter Monday","Labour Day","Christmas","Eid ul Azha","Romans-2","Globe-12","Neptune P1"},0))),
   $I19,0)</f>
        <v/>
      </c>
      <c r="P19" s="38">
        <f>IF(OR($O$7="Canteen",$O$7="Head Office"),0,IF($I19&lt;=0,0,IF(AND($I18&lt;=0,OR(TRIM($J19)="Hebrews",TRIM($J19)="Romans",TRIM($J19)="Romans-2",TRIM($J19)="Globe",TRIM($J19)="Globe-12",TRIM($J19)="Neptune P1")),1,0)))</f>
        <v/>
      </c>
      <c r="Q19" s="39" t="n"/>
      <c r="R19" s="38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IF(AND($I18=0,$I19&gt;0),1,0),
      0
   ),
0))</f>
        <v/>
      </c>
      <c r="S19" s="38">
        <f>IF(OR($A18="Annual Leave",$A19="Annual Leave"),IF(AND($A18&lt;&gt;"Annual Leave",$A19="Annual Leave"),8,0),0)</f>
        <v/>
      </c>
      <c r="T19" s="40" t="n"/>
      <c r="U19" s="144">
        <f>MAX(0,40-Y19)</f>
        <v/>
      </c>
      <c r="V19" s="351">
        <f>IF(OR($C19="",$D19=""),0,
 IF(OR($A18="Holiday",$A19="Holiday"),0,
 IF(AND(NOT(OR($A18="Annual Leave",$A19="Annual Leave")),$A19="Off day"),0,
  IF($I18+$I19&gt;=8,IF($I18&gt;=8,0,8-$I18),$I19)
  )))</f>
        <v/>
      </c>
      <c r="W19" s="351">
        <f>MAX(0,V19-U19)</f>
        <v/>
      </c>
      <c r="X19" s="351">
        <f>IF(C19="","",C19-WEEKDAY(C19,1)+1)</f>
        <v/>
      </c>
      <c r="Y19" s="351">
        <f>SUMPRODUCT(($X$14:$X18=X19)*(($V$14:$V18)+($O$14:$O18)))+IF(X19=X14,$L$11,0)</f>
        <v/>
      </c>
      <c r="Z19" s="351" t="n"/>
      <c r="AA19" s="351" t="n"/>
      <c r="AB19" s="351" t="n"/>
      <c r="AC19" s="351" t="n"/>
      <c r="AD19" s="351" t="n"/>
      <c r="AE19" s="351" t="n"/>
      <c r="AF19" s="351" t="n"/>
    </row>
    <row r="20" ht="24" customHeight="1" s="348" thickBot="1">
      <c r="A20" s="165" t="inlineStr">
        <is>
          <t>On Day</t>
        </is>
      </c>
      <c r="B20" s="284" t="n"/>
      <c r="C20" s="94">
        <f>C18+1</f>
        <v/>
      </c>
      <c r="D20" s="41" t="n"/>
      <c r="E20" s="166">
        <f>IF(D20="", "",
 IF(D20=TIME(0,0,0), 0,
 IF(AND(D20&gt;=TIME(0,0,1), D20&lt;=TIME(2,0,0)), TIME(7,0,0),
 IF(AND(D20&gt;=TIME(6,0,0), D20&lt;=TIME(8,0,0)), TIME(12,0,0),
 IF(AND(D20&gt;TIME(8,0,0), D20&lt;=TIME(13,59,0)), TIME(15,0,0),
 IF(AND(D20&gt;=TIME(14,0,0), D20&lt;=TIME(17,59,0)), TIME(21,0,0),
 IF(AND(D20&gt;=TIME(18,0,0), D20&lt;=TIME(21,59,0)), TIME(0,0,0),
 IF(AND(D20&gt;=TIME(22,0,0), D20&lt;=TIME(23,59,59)), TIME(7,0,0), ""))))))))</f>
        <v/>
      </c>
      <c r="F20" s="167" t="n"/>
      <c r="G20" s="166">
        <f>IF(AND(D20&gt;=TIME(6,0,0),D20&lt;=TIME(8,0,0)),E20,"")</f>
        <v/>
      </c>
      <c r="H20" s="41" t="n"/>
      <c r="I20" s="95">
        <f>ROUND(IF(OR(D20="",E20="",E20=0),0,IF(H20="",MOD(E20-D20,1)*24,MOD(H20-D20,1)*24)),2)</f>
        <v/>
      </c>
      <c r="J20" s="168" t="n"/>
      <c r="K20" s="285" t="n"/>
      <c r="L20" s="271" t="n"/>
      <c r="M20" s="286">
        <f>MAX(0,V20-W20)</f>
        <v/>
      </c>
      <c r="N20" s="42">
        <f>(IF(OR($C20="",$D20=""),0,
 IF(OR($A20="Holiday",$A21="Holiday"),
    IF(ISNUMBER(MATCH(TRIM($B20),{"Phagwah","Good Friday","Easter Monday","Labour Day","Christmas","Eid ul Azha","Romans-2","Globe-12","Neptune P1"},0)),0,$I20),
 IF(AND(NOT(OR($A20="Annual Leave",$A21="Annual Leave")),$A20="Off day"),$I20,
  MAX(0,$I20-$V20)
  ))))+W20</f>
        <v/>
      </c>
      <c r="O20" s="42">
        <f>IF(AND(OR($A20="Holiday",$A21="Holiday"),
        ISNUMBER(MATCH(TRIM($B20),{"Phagwah","Good Friday","Easter Monday","Labour Day","Christmas","Eid ul Azha","Romans-2","Globe-12","Neptune P1"},0))),
   $I20,0)</f>
        <v/>
      </c>
      <c r="P20" s="42">
        <f>IF(OR($O$7="Canteen",$O$7="Head Office"),0,IF($I20&lt;=0,0,IF(OR(OR(TRIM($J20)="Hebrews",TRIM($J20)="Romans",TRIM($J20)="Romans-2",TRIM($J20)="Globe",TRIM($J20)="Globe-12",TRIM($J20)="Neptune P1"),AND($I21&gt;0,OR(TRIM($J21)="Hebrews",TRIM($J21)="Romans",TRIM($J21)="Romans-2",TRIM($J21)="Globe",TRIM($J21)="Globe-12",TRIM($J21)="Neptune P1"))),1,0)))</f>
        <v/>
      </c>
      <c r="Q20" s="43" t="n"/>
      <c r="R20" s="42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IF($I20&gt;0,1,0),
      0
   ),
0))</f>
        <v/>
      </c>
      <c r="S20" s="42">
        <f>IF(OR($A20="Annual Leave",$A21="Annual Leave"),IF($A20="Annual Leave",8,0),0)</f>
        <v/>
      </c>
      <c r="T20" s="96" t="n"/>
      <c r="U20" s="144">
        <f>MAX(0,40-Y20)</f>
        <v/>
      </c>
      <c r="V20" s="351">
        <f>IF(OR($C20="",$D20=""),0,
 IF(OR($A20="Holiday",$A21="Holiday"),0,
 IF(AND(NOT(OR($A20="Annual Leave",$A21="Annual Leave")),$A20="Off day"),0,
  IF($I20+$I21&gt;=8,IF($I20&gt;=8,8,$I20),$I20)
  )))</f>
        <v/>
      </c>
      <c r="W20" s="351">
        <f>MAX(0,V20-U20)</f>
        <v/>
      </c>
      <c r="X20" s="351">
        <f>IF(C20="","",C20-WEEKDAY(C20,1)+1)</f>
        <v/>
      </c>
      <c r="Y20" s="351">
        <f>SUMPRODUCT(($X$14:$X19=X20)*(($V$14:$V19)+($O$14:$O19)))+IF(X20=X14,$L$11,0)</f>
        <v/>
      </c>
      <c r="Z20" s="351" t="n"/>
      <c r="AA20" s="351" t="n"/>
      <c r="AB20" s="351" t="n"/>
      <c r="AC20" s="351" t="n"/>
      <c r="AD20" s="351" t="n"/>
      <c r="AE20" s="351" t="n"/>
      <c r="AF20" s="351" t="n"/>
    </row>
    <row r="21" ht="24" customHeight="1" s="348" thickBot="1">
      <c r="A21" s="165" t="inlineStr">
        <is>
          <t>On Day</t>
        </is>
      </c>
      <c r="B21" s="284" t="n"/>
      <c r="C21" s="94">
        <f>C20</f>
        <v/>
      </c>
      <c r="D21" s="287" t="n"/>
      <c r="E21" s="288">
        <f>IF(D21="", "",
 IF(D21=TIME(0,0,0), 0,
 IF(AND(D21&gt;=TIME(0,0,1), D21&lt;=TIME(2,0,0)), TIME(7,0,0),
 IF(AND(D21&gt;=TIME(6,0,0), D21&lt;=TIME(8,0,0)), TIME(12,0,0),
 IF(AND(D21&gt;TIME(8,0,0), D21&lt;=TIME(13,59,0)), TIME(15,0,0),
 IF(AND(D21&gt;=TIME(14,0,0), D21&lt;=TIME(17,59,0)), TIME(21,0,0),
 IF(AND(D21&gt;=TIME(18,0,0), D21&lt;=TIME(21,59,0)), TIME(0,0,0),
 IF(AND(D21&gt;=TIME(22,0,0), D21&lt;=TIME(23,59,59)), TIME(7,0,0), ""))))))))</f>
        <v/>
      </c>
      <c r="F21" s="167" t="n"/>
      <c r="G21" s="288">
        <f>IF(AND(D21&gt;=TIME(6,0,0),D21&lt;=TIME(8,0,0)),E21,"")</f>
        <v/>
      </c>
      <c r="H21" s="287" t="n"/>
      <c r="I21" s="95">
        <f>ROUND(IF(OR(D21="",E21="",E21=0),0,IF(H21="",MOD(E21-D21,1)*24,MOD(H21-D21,1)*24)),2)</f>
        <v/>
      </c>
      <c r="J21" s="169" t="n"/>
      <c r="K21" s="285" t="n"/>
      <c r="L21" s="271" t="n"/>
      <c r="M21" s="286">
        <f>MAX(0,V21-W21)</f>
        <v/>
      </c>
      <c r="N21" s="289">
        <f>(IF(OR($C21="",$D21=""),0,
 IF(OR($A20="Holiday",$A21="Holiday"),
    IF(ISNUMBER(MATCH(TRIM($B21),{"Phagwah","Good Friday","Easter Monday","Labour Day","Christmas","Eid ul Azha","Romans-2","Globe-12","Neptune P1"},0)),0,$I21),
 IF(AND(NOT(OR($A20="Annual Leave",$A21="Annual Leave")),$A21="Off day"),$I21,
  MAX(0,$I21-$V21)
  ))))+W21</f>
        <v/>
      </c>
      <c r="O21" s="289">
        <f>IF(AND(OR($A20="Holiday",$A21="Holiday"),
        ISNUMBER(MATCH(TRIM($B21),{"Phagwah","Good Friday","Easter Monday","Labour Day","Christmas","Eid ul Azha","Romans-2","Globe-12","Neptune P1"},0))),
   $I21,0)</f>
        <v/>
      </c>
      <c r="P21" s="289">
        <f>IF(OR($O$7="Canteen",$O$7="Head Office"),0,IF($I21&lt;=0,0,IF(AND($I20&lt;=0,OR(TRIM($J21)="Hebrews",TRIM($J21)="Romans",TRIM($J21)="Romans-2",TRIM($J21)="Globe",TRIM($J21)="Globe-12",TRIM($J21)="Neptune P1")),1,0)))</f>
        <v/>
      </c>
      <c r="Q21" s="290" t="n"/>
      <c r="R21" s="289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IF(AND($I20=0,$I21&gt;0),1,0),
      0
   ),
0))</f>
        <v/>
      </c>
      <c r="S21" s="289">
        <f>IF(OR($A20="Annual Leave",$A21="Annual Leave"),IF(AND($A20&lt;&gt;"Annual Leave",$A21="Annual Leave"),8,0),0)</f>
        <v/>
      </c>
      <c r="T21" s="291" t="n"/>
      <c r="U21" s="144">
        <f>MAX(0,40-Y21)</f>
        <v/>
      </c>
      <c r="V21" s="351">
        <f>IF(OR($C21="",$D21=""),0,
 IF(OR($A20="Holiday",$A21="Holiday"),0,
 IF(AND(NOT(OR($A20="Annual Leave",$A21="Annual Leave")),$A21="Off day"),0,
  IF($I20+$I21&gt;=8,IF($I20&gt;=8,0,8-$I20),$I21)
  )))</f>
        <v/>
      </c>
      <c r="W21" s="351">
        <f>MAX(0,V21-U21)</f>
        <v/>
      </c>
      <c r="X21" s="351">
        <f>IF(C21="","",C21-WEEKDAY(C21,1)+1)</f>
        <v/>
      </c>
      <c r="Y21" s="351">
        <f>SUMPRODUCT(($X$14:$X20=X21)*(($V$14:$V20)+($O$14:$O20)))+IF(X21=X14,$L$11,0)</f>
        <v/>
      </c>
      <c r="Z21" s="351" t="n"/>
      <c r="AA21" s="351" t="n"/>
      <c r="AB21" s="351" t="n"/>
      <c r="AC21" s="351" t="n"/>
      <c r="AD21" s="351" t="n"/>
      <c r="AE21" s="351" t="n"/>
      <c r="AF21" s="351" t="n"/>
    </row>
    <row r="22" ht="24" customHeight="1" s="348" thickBot="1">
      <c r="A22" s="170" t="inlineStr">
        <is>
          <t>On Day</t>
        </is>
      </c>
      <c r="B22" s="292" t="n"/>
      <c r="C22" s="97">
        <f>C20+1</f>
        <v/>
      </c>
      <c r="D22" s="44" t="n"/>
      <c r="E22" s="171">
        <f>IF(D22="", "",
 IF(D22=TIME(0,0,0), 0,
 IF(AND(D22&gt;=TIME(0,0,1), D22&lt;=TIME(2,0,0)), TIME(7,0,0),
 IF(AND(D22&gt;=TIME(6,0,0), D22&lt;=TIME(8,0,0)), TIME(12,0,0),
 IF(AND(D22&gt;TIME(8,0,0), D22&lt;=TIME(13,59,0)), TIME(15,0,0),
 IF(AND(D22&gt;=TIME(14,0,0), D22&lt;=TIME(17,59,0)), TIME(21,0,0),
 IF(AND(D22&gt;=TIME(18,0,0), D22&lt;=TIME(21,59,0)), TIME(0,0,0),
 IF(AND(D22&gt;=TIME(22,0,0), D22&lt;=TIME(23,59,59)), TIME(7,0,0), ""))))))))</f>
        <v/>
      </c>
      <c r="F22" s="172" t="n"/>
      <c r="G22" s="171">
        <f>IF(AND(D22&gt;=TIME(6,0,0),D22&lt;=TIME(8,0,0)),E22,"")</f>
        <v/>
      </c>
      <c r="H22" s="44" t="n"/>
      <c r="I22" s="45">
        <f>ROUND(IF(OR(D22="",E22="",E22=0),0,IF(H22="",MOD(E22-D22,1)*24,MOD(H22-D22,1)*24)),2)</f>
        <v/>
      </c>
      <c r="J22" s="173" t="n"/>
      <c r="K22" s="293" t="n"/>
      <c r="L22" s="271" t="n"/>
      <c r="M22" s="294">
        <f>MAX(0,V22-W22)</f>
        <v/>
      </c>
      <c r="N22" s="46">
        <f>(IF(OR($C22="",$D22=""),0,
 IF(OR($A22="Holiday",$A23="Holiday"),
    IF(ISNUMBER(MATCH(TRIM($B22),{"Phagwah","Good Friday","Easter Monday","Labour Day","Christmas","Eid ul Azha","Romans-2","Globe-12","Neptune P1"},0)),0,$I22),
 IF(AND(NOT(OR($A22="Annual Leave",$A23="Annual Leave")),$A22="Off day"),$I22,
  MAX(0,$I22-$V22)
  ))))+W22</f>
        <v/>
      </c>
      <c r="O22" s="46">
        <f>IF(AND(OR($A22="Holiday",$A23="Holiday"),
        ISNUMBER(MATCH(TRIM($B22),{"Phagwah","Good Friday","Easter Monday","Labour Day","Christmas","Eid ul Azha","Romans-2","Globe-12","Neptune P1"},0))),
   $I22,0)</f>
        <v/>
      </c>
      <c r="P22" s="46">
        <f>IF(OR($O$7="Canteen",$O$7="Head Office"),0,IF($I22&lt;=0,0,IF(OR(OR(TRIM($J22)="Hebrews",TRIM($J22)="Romans",TRIM($J22)="Romans-2",TRIM($J22)="Globe",TRIM($J22)="Globe-12",TRIM($J22)="Neptune P1"),AND($I23&gt;0,OR(TRIM($J23)="Hebrews",TRIM($J23)="Romans",TRIM($J23)="Romans-2",TRIM($J23)="Globe",TRIM($J23)="Globe-12",TRIM($J23)="Neptune P1"))),1,0)))</f>
        <v/>
      </c>
      <c r="Q22" s="47" t="n"/>
      <c r="R22" s="46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IF($I22&gt;0,1,0),
      0
   ),
0))</f>
        <v/>
      </c>
      <c r="S22" s="46">
        <f>IF(OR($A22="Annual Leave",$A23="Annual Leave"),IF($A22="Annual Leave",8,0),0)</f>
        <v/>
      </c>
      <c r="T22" s="48" t="n"/>
      <c r="U22" s="144">
        <f>MAX(0,40-Y22)</f>
        <v/>
      </c>
      <c r="V22" s="351">
        <f>IF(OR($C22="",$D22=""),0,
 IF(OR($A22="Holiday",$A23="Holiday"),0,
 IF(AND(NOT(OR($A22="Annual Leave",$A23="Annual Leave")),$A22="Off day"),0,
  IF($I22+$I23&gt;=8,IF($I22&gt;=8,8,$I22),$I22)
  )))</f>
        <v/>
      </c>
      <c r="W22" s="351">
        <f>MAX(0,V22-U22)</f>
        <v/>
      </c>
      <c r="X22" s="351">
        <f>IF(C22="","",C22-WEEKDAY(C22,1)+1)</f>
        <v/>
      </c>
      <c r="Y22" s="351">
        <f>SUMPRODUCT(($X$14:$X21=X22)*(($V$14:$V21)+($O$14:$O21)))+IF(X22=X14,$L$11,0)</f>
        <v/>
      </c>
      <c r="Z22" s="351" t="n"/>
      <c r="AA22" s="351" t="n"/>
      <c r="AB22" s="351" t="n"/>
      <c r="AC22" s="351" t="n"/>
      <c r="AD22" s="351" t="n"/>
      <c r="AE22" s="351" t="n"/>
      <c r="AF22" s="351" t="n"/>
    </row>
    <row r="23" ht="24" customHeight="1" s="348" thickBot="1">
      <c r="A23" s="170" t="inlineStr">
        <is>
          <t>On Day</t>
        </is>
      </c>
      <c r="B23" s="292" t="n"/>
      <c r="C23" s="98">
        <f>C22</f>
        <v/>
      </c>
      <c r="D23" s="49" t="n"/>
      <c r="E23" s="174">
        <f>IF(D23="", "",
 IF(D23=TIME(0,0,0), 0,
 IF(AND(D23&gt;=TIME(0,0,1), D23&lt;=TIME(2,0,0)), TIME(7,0,0),
 IF(AND(D23&gt;=TIME(6,0,0), D23&lt;=TIME(8,0,0)), TIME(12,0,0),
 IF(AND(D23&gt;TIME(8,0,0), D23&lt;=TIME(13,59,0)), TIME(15,0,0),
 IF(AND(D23&gt;=TIME(14,0,0), D23&lt;=TIME(17,59,0)), TIME(21,0,0),
 IF(AND(D23&gt;=TIME(18,0,0), D23&lt;=TIME(21,59,0)), TIME(0,0,0),
 IF(AND(D23&gt;=TIME(22,0,0), D23&lt;=TIME(23,59,59)), TIME(7,0,0), ""))))))))</f>
        <v/>
      </c>
      <c r="F23" s="175" t="n"/>
      <c r="G23" s="174">
        <f>IF(AND(D23&gt;=TIME(6,0,0),D23&lt;=TIME(8,0,0)),E23,"")</f>
        <v/>
      </c>
      <c r="H23" s="49" t="n"/>
      <c r="I23" s="50">
        <f>ROUND(IF(OR(D23="",E23="",E23=0),0,IF(H23="",MOD(E23-D23,1)*24,MOD(H23-D23,1)*24)),2)</f>
        <v/>
      </c>
      <c r="J23" s="173" t="n"/>
      <c r="K23" s="293" t="n"/>
      <c r="L23" s="271" t="n"/>
      <c r="M23" s="294">
        <f>MAX(0,V23-W23)</f>
        <v/>
      </c>
      <c r="N23" s="51">
        <f>(IF(OR($C23="",$D23=""),0,
 IF(OR($A22="Holiday",$A23="Holiday"),
    IF(ISNUMBER(MATCH(TRIM($B23),{"Phagwah","Good Friday","Easter Monday","Labour Day","Christmas","Eid ul Azha","Romans-2","Globe-12","Neptune P1"},0)),0,$I23),
 IF(AND(NOT(OR($A22="Annual Leave",$A23="Annual Leave")),$A23="Off day"),$I23,
  MAX(0,$I23-$V23)
  ))))+W23</f>
        <v/>
      </c>
      <c r="O23" s="51">
        <f>IF(AND(OR($A22="Holiday",$A23="Holiday"),
        ISNUMBER(MATCH(TRIM($B23),{"Phagwah","Good Friday","Easter Monday","Labour Day","Christmas","Eid ul Azha","Romans-2","Globe-12","Neptune P1"},0))),
   $I23,0)</f>
        <v/>
      </c>
      <c r="P23" s="51">
        <f>IF(OR($O$7="Canteen",$O$7="Head Office"),0,IF($I23&lt;=0,0,IF(AND($I22&lt;=0,OR(TRIM($J23)="Hebrews",TRIM($J23)="Romans",TRIM($J23)="Romans-2",TRIM($J23)="Globe",TRIM($J23)="Globe-12",TRIM($J23)="Neptune P1")),1,0)))</f>
        <v/>
      </c>
      <c r="Q23" s="52" t="n"/>
      <c r="R23" s="51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IF(AND($I22=0,$I23&gt;0),1,0),
      0
   ),
0))</f>
        <v/>
      </c>
      <c r="S23" s="51">
        <f>IF(OR($A22="Annual Leave",$A23="Annual Leave"),IF(AND($A22&lt;&gt;"Annual Leave",$A23="Annual Leave"),8,0),0)</f>
        <v/>
      </c>
      <c r="T23" s="53" t="n"/>
      <c r="U23" s="144">
        <f>MAX(0,40-Y23)</f>
        <v/>
      </c>
      <c r="V23" s="351">
        <f>IF(OR($C23="",$D23=""),0,
 IF(OR($A22="Holiday",$A23="Holiday"),0,
 IF(AND(NOT(OR($A22="Annual Leave",$A23="Annual Leave")),$A23="Off day"),0,
  IF($I22+$I23&gt;=8,IF($I22&gt;=8,0,8-$I22),$I23)
  )))</f>
        <v/>
      </c>
      <c r="W23" s="351">
        <f>MAX(0,V23-U23)</f>
        <v/>
      </c>
      <c r="X23" s="351">
        <f>IF(C23="","",C23-WEEKDAY(C23,1)+1)</f>
        <v/>
      </c>
      <c r="Y23" s="351">
        <f>SUMPRODUCT(($X$14:$X22=X23)*(($V$14:$V22)+($O$14:$O22)))+IF(X23=X14,$L$11,0)</f>
        <v/>
      </c>
      <c r="Z23" s="351" t="n"/>
      <c r="AA23" s="351" t="n"/>
      <c r="AB23" s="351" t="n"/>
      <c r="AC23" s="351" t="n"/>
      <c r="AD23" s="351" t="n"/>
      <c r="AE23" s="351" t="n"/>
      <c r="AF23" s="351" t="n"/>
    </row>
    <row r="24" ht="24" customHeight="1" s="348" thickBot="1">
      <c r="A24" s="154" t="inlineStr">
        <is>
          <t>On Day</t>
        </is>
      </c>
      <c r="B24" s="273" t="n"/>
      <c r="C24" s="90">
        <f>C22+1</f>
        <v/>
      </c>
      <c r="D24" s="8" t="n"/>
      <c r="E24" s="155">
        <f>IF(D24="", "",
 IF(D24=TIME(0,0,0), 0,
 IF(AND(D24&gt;=TIME(0,0,1), D24&lt;=TIME(2,0,0)), TIME(7,0,0),
 IF(AND(D24&gt;=TIME(6,0,0), D24&lt;=TIME(8,0,0)), TIME(12,0,0),
 IF(AND(D24&gt;TIME(8,0,0), D24&lt;=TIME(13,59,0)), TIME(15,0,0),
 IF(AND(D24&gt;=TIME(14,0,0), D24&lt;=TIME(17,59,0)), TIME(21,0,0),
 IF(AND(D24&gt;=TIME(18,0,0), D24&lt;=TIME(21,59,0)), TIME(0,0,0),
 IF(AND(D24&gt;=TIME(22,0,0), D24&lt;=TIME(23,59,59)), TIME(7,0,0), ""))))))))</f>
        <v/>
      </c>
      <c r="F24" s="156" t="n"/>
      <c r="G24" s="155">
        <f>IF(AND(D24&gt;=TIME(6,0,0),D24&lt;=TIME(8,0,0)),E24,"")</f>
        <v/>
      </c>
      <c r="H24" s="8" t="n"/>
      <c r="I24" s="30">
        <f>ROUND(IF(OR(D24="",E24="",E24=0),0,IF(H24="",MOD(E24-D24,1)*24,MOD(H24-D24,1)*24)),2)</f>
        <v/>
      </c>
      <c r="J24" s="157" t="n"/>
      <c r="K24" s="274" t="n"/>
      <c r="L24" s="271" t="n"/>
      <c r="M24" s="275">
        <f>MAX(0,V24-W24)</f>
        <v/>
      </c>
      <c r="N24" s="9">
        <f>(IF(OR($C24="",$D24=""),0,
 IF(OR($A24="Holiday",$A25="Holiday"),
    IF(ISNUMBER(MATCH(TRIM($B24),{"Phagwah","Good Friday","Easter Monday","Labour Day","Christmas","Eid ul Azha","Romans-2","Globe-12","Neptune P1"},0)),0,$I24),
 IF(AND(NOT(OR($A24="Annual Leave",$A25="Annual Leave")),$A24="Off day"),$I24,
  MAX(0,$I24-$V24)
  ))))+W24</f>
        <v/>
      </c>
      <c r="O24" s="9">
        <f>IF(AND(OR($A24="Holiday",$A25="Holiday"),
        ISNUMBER(MATCH(TRIM($B24),{"Phagwah","Good Friday","Easter Monday","Labour Day","Christmas","Eid ul Azha","Romans-2","Globe-12","Neptune P1"},0))),
   $I24,0)</f>
        <v/>
      </c>
      <c r="P24" s="9">
        <f>IF(OR($O$7="Canteen",$O$7="Head Office"),0,IF($I24&lt;=0,0,IF(OR(OR(TRIM($J24)="Hebrews",TRIM($J24)="Romans",TRIM($J24)="Romans-2",TRIM($J24)="Globe",TRIM($J24)="Globe-12",TRIM($J24)="Neptune P1"),AND($I25&gt;0,OR(TRIM($J25)="Hebrews",TRIM($J25)="Romans",TRIM($J25)="Romans-2",TRIM($J25)="Globe",TRIM($J25)="Globe-12",TRIM($J25)="Neptune P1"))),1,0)))</f>
        <v/>
      </c>
      <c r="Q24" s="10" t="n"/>
      <c r="R24" s="9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IF($I24&gt;0,1,0),
      0
   ),
0))</f>
        <v/>
      </c>
      <c r="S24" s="9">
        <f>IF(OR($A24="Annual Leave",$A25="Annual Leave"),IF($A24="Annual Leave",8,0),0)</f>
        <v/>
      </c>
      <c r="T24" s="91" t="n"/>
      <c r="U24" s="144">
        <f>MAX(0,40-Y24)</f>
        <v/>
      </c>
      <c r="V24" s="351">
        <f>IF(OR($C24="",$D24=""),0,
 IF(OR($A24="Holiday",$A25="Holiday"),0,
 IF(AND(NOT(OR($A24="Annual Leave",$A25="Annual Leave")),$A24="Off day"),0,
  IF($I24+$I25&gt;=8,IF($I24&gt;=8,8,$I24),$I24)
  )))</f>
        <v/>
      </c>
      <c r="W24" s="351">
        <f>MAX(0,V24-U24)</f>
        <v/>
      </c>
      <c r="X24" s="351">
        <f>IF(C24="","",C24-WEEKDAY(C24,1)+1)</f>
        <v/>
      </c>
      <c r="Y24" s="351">
        <f>SUMPRODUCT(($X$14:$X23=X24)*(($V$14:$V23)+($O$14:$O23)))+IF(X24=X14,$L$11,0)</f>
        <v/>
      </c>
      <c r="Z24" s="351" t="n"/>
      <c r="AA24" s="351" t="n"/>
      <c r="AB24" s="351" t="n"/>
      <c r="AC24" s="351" t="n"/>
      <c r="AD24" s="351" t="n"/>
      <c r="AE24" s="351" t="n"/>
      <c r="AF24" s="351" t="n"/>
    </row>
    <row r="25" ht="24" customHeight="1" s="348" thickBot="1">
      <c r="A25" s="154" t="inlineStr">
        <is>
          <t>On Day</t>
        </is>
      </c>
      <c r="B25" s="273" t="n"/>
      <c r="C25" s="90">
        <f>C24</f>
        <v/>
      </c>
      <c r="D25" s="276" t="n"/>
      <c r="E25" s="277">
        <f>IF(D25="", "",
 IF(D25=TIME(0,0,0), 0,
 IF(AND(D25&gt;=TIME(0,0,1), D25&lt;=TIME(2,0,0)), TIME(7,0,0),
 IF(AND(D25&gt;=TIME(6,0,0), D25&lt;=TIME(8,0,0)), TIME(12,0,0),
 IF(AND(D25&gt;TIME(8,0,0), D25&lt;=TIME(13,59,0)), TIME(15,0,0),
 IF(AND(D25&gt;=TIME(14,0,0), D25&lt;=TIME(17,59,0)), TIME(21,0,0),
 IF(AND(D25&gt;=TIME(18,0,0), D25&lt;=TIME(21,59,0)), TIME(0,0,0),
 IF(AND(D25&gt;=TIME(22,0,0), D25&lt;=TIME(23,59,59)), TIME(7,0,0), ""))))))))</f>
        <v/>
      </c>
      <c r="F25" s="156" t="n"/>
      <c r="G25" s="277">
        <f>IF(AND(D25&gt;=TIME(6,0,0),D25&lt;=TIME(8,0,0)),E25,"")</f>
        <v/>
      </c>
      <c r="H25" s="276" t="n"/>
      <c r="I25" s="30">
        <f>ROUND(IF(OR(D25="",E25="",E25=0),0,IF(H25="",MOD(E25-D25,1)*24,MOD(H25-D25,1)*24)),2)</f>
        <v/>
      </c>
      <c r="J25" s="158" t="n"/>
      <c r="K25" s="274" t="n"/>
      <c r="L25" s="271" t="n"/>
      <c r="M25" s="275">
        <f>MAX(0,V25-W25)</f>
        <v/>
      </c>
      <c r="N25" s="278">
        <f>(IF(OR($C25="",$D25=""),0,
 IF(OR($A24="Holiday",$A25="Holiday"),
    IF(ISNUMBER(MATCH(TRIM($B25),{"Phagwah","Good Friday","Easter Monday","Labour Day","Christmas","Eid ul Azha","Romans-2","Globe-12","Neptune P1"},0)),0,$I25),
 IF(AND(NOT(OR($A24="Annual Leave",$A25="Annual Leave")),$A25="Off day"),$I25,
  MAX(0,$I25-$V25)
  ))))+W25</f>
        <v/>
      </c>
      <c r="O25" s="278">
        <f>IF(AND(OR($A24="Holiday",$A25="Holiday"),
        ISNUMBER(MATCH(TRIM($B25),{"Phagwah","Good Friday","Easter Monday","Labour Day","Christmas","Eid ul Azha","Romans-2","Globe-12","Neptune P1"},0))),
   $I25,0)</f>
        <v/>
      </c>
      <c r="P25" s="278">
        <f>IF(OR($O$7="Canteen",$O$7="Head Office"),0,IF($I25&lt;=0,0,IF(AND($I24&lt;=0,OR(TRIM($J25)="Hebrews",TRIM($J25)="Romans",TRIM($J25)="Romans-2",TRIM($J25)="Globe",TRIM($J25)="Globe-12",TRIM($J25)="Neptune P1")),1,0)))</f>
        <v/>
      </c>
      <c r="Q25" s="279" t="n"/>
      <c r="R25" s="278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IF(AND($I24=0,$I25&gt;0),1,0),
      0
   ),
0))</f>
        <v/>
      </c>
      <c r="S25" s="278">
        <f>IF(OR($A24="Annual Leave",$A25="Annual Leave"),IF(AND($A24&lt;&gt;"Annual Leave",$A25="Annual Leave"),8,0),0)</f>
        <v/>
      </c>
      <c r="T25" s="280" t="n"/>
      <c r="U25" s="144">
        <f>MAX(0,40-Y25)</f>
        <v/>
      </c>
      <c r="V25" s="351">
        <f>IF(OR($C25="",$D25=""),0,
 IF(OR($A24="Holiday",$A25="Holiday"),0,
 IF(AND(NOT(OR($A24="Annual Leave",$A25="Annual Leave")),$A25="Off day"),0,
  IF($I24+$I25&gt;=8,IF($I24&gt;=8,0,8-$I24),$I25)
  )))</f>
        <v/>
      </c>
      <c r="W25" s="351">
        <f>MAX(0,V25-U25)</f>
        <v/>
      </c>
      <c r="X25" s="351">
        <f>IF(C25="","",C25-WEEKDAY(C25,1)+1)</f>
        <v/>
      </c>
      <c r="Y25" s="351">
        <f>SUMPRODUCT(($X$14:$X24=X25)*(($V$14:$V24)+($O$14:$O24)))+IF(X25=X14,$L$11,0)</f>
        <v/>
      </c>
      <c r="Z25" s="351" t="n"/>
      <c r="AA25" s="351" t="n"/>
      <c r="AB25" s="351" t="n"/>
      <c r="AC25" s="351" t="n"/>
      <c r="AD25" s="351" t="n"/>
      <c r="AE25" s="351" t="n"/>
      <c r="AF25" s="351" t="n"/>
    </row>
    <row r="26" ht="24" customHeight="1" s="348" thickBot="1">
      <c r="A26" s="159" t="inlineStr">
        <is>
          <t>On Day</t>
        </is>
      </c>
      <c r="B26" s="281" t="n"/>
      <c r="C26" s="92">
        <f>C24+1</f>
        <v/>
      </c>
      <c r="D26" s="31" t="n"/>
      <c r="E26" s="160">
        <f>IF(D26="", "",
 IF(D26=TIME(0,0,0), 0,
 IF(AND(D26&gt;=TIME(0,0,1), D26&lt;=TIME(2,0,0)), TIME(7,0,0),
 IF(AND(D26&gt;=TIME(6,0,0), D26&lt;=TIME(8,0,0)), TIME(12,0,0),
 IF(AND(D26&gt;TIME(8,0,0), D26&lt;=TIME(13,59,0)), TIME(15,0,0),
 IF(AND(D26&gt;=TIME(14,0,0), D26&lt;=TIME(17,59,0)), TIME(21,0,0),
 IF(AND(D26&gt;=TIME(18,0,0), D26&lt;=TIME(21,59,0)), TIME(0,0,0),
 IF(AND(D26&gt;=TIME(22,0,0), D26&lt;=TIME(23,59,59)), TIME(7,0,0), ""))))))))</f>
        <v/>
      </c>
      <c r="F26" s="161" t="n"/>
      <c r="G26" s="160">
        <f>IF(AND(D26&gt;=TIME(6,0,0),D26&lt;=TIME(8,0,0)),E26,"")</f>
        <v/>
      </c>
      <c r="H26" s="31" t="n"/>
      <c r="I26" s="32">
        <f>ROUND(IF(OR(D26="",E26="",E26=0),0,IF(H26="",MOD(E26-D26,1)*24,MOD(H26-D26,1)*24)),2)</f>
        <v/>
      </c>
      <c r="J26" s="162" t="n"/>
      <c r="K26" s="282" t="n"/>
      <c r="L26" s="271" t="n"/>
      <c r="M26" s="283">
        <f>MAX(0,V26-W26)</f>
        <v/>
      </c>
      <c r="N26" s="33">
        <f>(IF(OR($C26="",$D26=""),0,
 IF(OR($A26="Holiday",$A27="Holiday"),
    IF(ISNUMBER(MATCH(TRIM($B26),{"Phagwah","Good Friday","Easter Monday","Labour Day","Christmas","Eid ul Azha","Romans-2","Globe-12","Neptune P1"},0)),0,$I26),
 IF(AND(NOT(OR($A26="Annual Leave",$A27="Annual Leave")),$A26="Off day"),$I26,
  MAX(0,$I26-$V26)
  ))))+W26</f>
        <v/>
      </c>
      <c r="O26" s="33">
        <f>IF(AND(OR($A26="Holiday",$A27="Holiday"),
        ISNUMBER(MATCH(TRIM($B26),{"Phagwah","Good Friday","Easter Monday","Labour Day","Christmas","Eid ul Azha","Romans-2","Globe-12","Neptune P1"},0))),
   $I26,0)</f>
        <v/>
      </c>
      <c r="P26" s="33">
        <f>IF(OR($O$7="Canteen",$O$7="Head Office"),0,IF($I26&lt;=0,0,IF(OR(OR(TRIM($J26)="Hebrews",TRIM($J26)="Romans",TRIM($J26)="Romans-2",TRIM($J26)="Globe",TRIM($J26)="Globe-12",TRIM($J26)="Neptune P1"),AND($I27&gt;0,OR(TRIM($J27)="Hebrews",TRIM($J27)="Romans",TRIM($J27)="Romans-2",TRIM($J27)="Globe",TRIM($J27)="Globe-12",TRIM($J27)="Neptune P1"))),1,0)))</f>
        <v/>
      </c>
      <c r="Q26" s="34" t="n"/>
      <c r="R26" s="33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IF($I26&gt;0,1,0),
      0
   ),
0))</f>
        <v/>
      </c>
      <c r="S26" s="33">
        <f>IF(OR($A26="Annual Leave",$A27="Annual Leave"),IF($A26="Annual Leave",8,0),0)</f>
        <v/>
      </c>
      <c r="T26" s="35" t="n"/>
      <c r="U26" s="144">
        <f>MAX(0,40-Y26)</f>
        <v/>
      </c>
      <c r="V26" s="351">
        <f>IF(OR($C26="",$D26=""),0,
 IF(OR($A26="Holiday",$A27="Holiday"),0,
 IF(AND(NOT(OR($A26="Annual Leave",$A27="Annual Leave")),$A26="Off day"),0,
  IF($I26+$I27&gt;=8,IF($I26&gt;=8,8,$I26),$I26)
  )))</f>
        <v/>
      </c>
      <c r="W26" s="351">
        <f>MAX(0,V26-U26)</f>
        <v/>
      </c>
      <c r="X26" s="351">
        <f>IF(C26="","",C26-WEEKDAY(C26,1)+1)</f>
        <v/>
      </c>
      <c r="Y26" s="351">
        <f>SUMPRODUCT(($X$14:$X25=X26)*(($V$14:$V25)+($O$14:$O25)))+IF(X26=X14,$L$11,0)</f>
        <v/>
      </c>
      <c r="Z26" s="351" t="n"/>
      <c r="AA26" s="351" t="n"/>
      <c r="AB26" s="351" t="n"/>
      <c r="AC26" s="351" t="n"/>
      <c r="AD26" s="351" t="n"/>
      <c r="AE26" s="351" t="n"/>
      <c r="AF26" s="351" t="n"/>
    </row>
    <row r="27" ht="24" customHeight="1" s="348" thickBot="1">
      <c r="A27" s="159" t="inlineStr">
        <is>
          <t>On Day</t>
        </is>
      </c>
      <c r="B27" s="281" t="n"/>
      <c r="C27" s="93">
        <f>C26</f>
        <v/>
      </c>
      <c r="D27" s="36" t="n"/>
      <c r="E27" s="163">
        <f>IF(D27="", "",
 IF(D27=TIME(0,0,0), 0,
 IF(AND(D27&gt;=TIME(0,0,1), D27&lt;=TIME(2,0,0)), TIME(7,0,0),
 IF(AND(D27&gt;=TIME(6,0,0), D27&lt;=TIME(8,0,0)), TIME(12,0,0),
 IF(AND(D27&gt;TIME(8,0,0), D27&lt;=TIME(13,59,0)), TIME(15,0,0),
 IF(AND(D27&gt;=TIME(14,0,0), D27&lt;=TIME(17,59,0)), TIME(21,0,0),
 IF(AND(D27&gt;=TIME(18,0,0), D27&lt;=TIME(21,59,0)), TIME(0,0,0),
 IF(AND(D27&gt;=TIME(22,0,0), D27&lt;=TIME(23,59,59)), TIME(7,0,0), ""))))))))</f>
        <v/>
      </c>
      <c r="F27" s="164" t="n"/>
      <c r="G27" s="163">
        <f>IF(AND(D27&gt;=TIME(6,0,0),D27&lt;=TIME(8,0,0)),E27,"")</f>
        <v/>
      </c>
      <c r="H27" s="36" t="n"/>
      <c r="I27" s="37">
        <f>ROUND(IF(OR(D27="",E27="",E27=0),0,IF(H27="",MOD(E27-D27,1)*24,MOD(H27-D27,1)*24)),2)</f>
        <v/>
      </c>
      <c r="J27" s="162" t="n"/>
      <c r="K27" s="282" t="n"/>
      <c r="L27" s="271" t="n"/>
      <c r="M27" s="283">
        <f>MAX(0,V27-W27)</f>
        <v/>
      </c>
      <c r="N27" s="38">
        <f>(IF(OR($C27="",$D27=""),0,
 IF(OR($A26="Holiday",$A27="Holiday"),
    IF(ISNUMBER(MATCH(TRIM($B27),{"Phagwah","Good Friday","Easter Monday","Labour Day","Christmas","Eid ul Azha","Romans-2","Globe-12","Neptune P1"},0)),0,$I27),
 IF(AND(NOT(OR($A26="Annual Leave",$A27="Annual Leave")),$A27="Off day"),$I27,
  MAX(0,$I27-$V27)
  ))))+W27</f>
        <v/>
      </c>
      <c r="O27" s="38">
        <f>IF(AND(OR($A26="Holiday",$A27="Holiday"),
        ISNUMBER(MATCH(TRIM($B27),{"Phagwah","Good Friday","Easter Monday","Labour Day","Christmas","Eid ul Azha","Romans-2","Globe-12","Neptune P1"},0))),
   $I27,0)</f>
        <v/>
      </c>
      <c r="P27" s="38">
        <f>IF(OR($O$7="Canteen",$O$7="Head Office"),0,IF($I27&lt;=0,0,IF(AND($I26&lt;=0,OR(TRIM($J27)="Hebrews",TRIM($J27)="Romans",TRIM($J27)="Romans-2",TRIM($J27)="Globe",TRIM($J27)="Globe-12",TRIM($J27)="Neptune P1")),1,0)))</f>
        <v/>
      </c>
      <c r="Q27" s="39" t="n"/>
      <c r="R27" s="38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IF(AND($I26=0,$I27&gt;0),1,0),
      0
   ),
0))</f>
        <v/>
      </c>
      <c r="S27" s="38">
        <f>IF(OR($A26="Annual Leave",$A27="Annual Leave"),IF(AND($A26&lt;&gt;"Annual Leave",$A27="Annual Leave"),8,0),0)</f>
        <v/>
      </c>
      <c r="T27" s="40" t="n"/>
      <c r="U27" s="144">
        <f>MAX(0,40-Y27)</f>
        <v/>
      </c>
      <c r="V27" s="351">
        <f>IF(OR($C27="",$D27=""),0,
 IF(OR($A26="Holiday",$A27="Holiday"),0,
 IF(AND(NOT(OR($A26="Annual Leave",$A27="Annual Leave")),$A27="Off day"),0,
  IF($I26+$I27&gt;=8,IF($I26&gt;=8,0,8-$I26),$I27)
  )))</f>
        <v/>
      </c>
      <c r="W27" s="351">
        <f>MAX(0,V27-U27)</f>
        <v/>
      </c>
      <c r="X27" s="351">
        <f>IF(C27="","",C27-WEEKDAY(C27,1)+1)</f>
        <v/>
      </c>
      <c r="Y27" s="351">
        <f>SUMPRODUCT(($X$14:$X26=X27)*(($V$14:$V26)+($O$14:$O26)))+IF(X27=X14,$L$11,0)</f>
        <v/>
      </c>
      <c r="Z27" s="351" t="n"/>
      <c r="AA27" s="351" t="n"/>
      <c r="AB27" s="351" t="n"/>
      <c r="AC27" s="351" t="n"/>
      <c r="AD27" s="351" t="n"/>
      <c r="AE27" s="351" t="n"/>
      <c r="AF27" s="351" t="n"/>
    </row>
    <row r="28" ht="24" customHeight="1" s="348" thickBot="1">
      <c r="A28" s="176" t="n"/>
      <c r="B28" s="176" t="n"/>
      <c r="C28" s="145" t="n"/>
      <c r="D28" s="6" t="n"/>
      <c r="E28" s="14" t="n"/>
      <c r="F28" s="6" t="n"/>
      <c r="G28" s="6" t="n"/>
      <c r="H28" s="336" t="n"/>
      <c r="I28" s="351" t="n"/>
      <c r="J28" s="336" t="n"/>
      <c r="K28" s="336" t="n"/>
      <c r="L28" s="336" t="n"/>
      <c r="M28" s="99">
        <f>MAX(0,V28-W28)</f>
        <v/>
      </c>
      <c r="N28" s="99">
        <f>(IF(OR($C28="",$D28=""),0,
 IF(OR($A28="Holiday",$A29="Holiday"),
    IF(ISNUMBER(MATCH(TRIM($B28),{"Phagwah","Good Friday","Easter Monday","Labour Day","Christmas","Eid ul Azha","Romans-2","Globe-12","Neptune P1"},0)),0,$I28),
 IF(AND(NOT(OR($A28="Annual Leave",$A29="Annual Leave")),$A28="Off day"),$I28,
  MAX(0,$I28-$V28)
  ))))+W28</f>
        <v/>
      </c>
      <c r="O28" s="99">
        <f>IF(AND(OR($A28="Holiday",$A29="Holiday"),
        ISNUMBER(MATCH(TRIM($B28),{"Phagwah","Good Friday","Easter Monday","Labour Day","Christmas","Eid ul Azha","Romans-2","Globe-12","Neptune P1"},0))),
   $I28,0)</f>
        <v/>
      </c>
      <c r="P28" s="99">
        <f>IF(OR($O$7="Canteen",$O$7="Head Office"),0,IF($I28&lt;=0,0,IF(OR(OR(TRIM($J28)="Hebrews",TRIM($J28)="Romans",TRIM($J28)="Romans-2",TRIM($J28)="Globe",TRIM($J28)="Globe-12",TRIM($J28)="Neptune P1"),AND($I29&gt;0,OR(TRIM($J29)="Hebrews",TRIM($J29)="Romans",TRIM($J29)="Romans-2",TRIM($J29)="Globe",TRIM($J29)="Globe-12",TRIM($J29)="Neptune P1"))),1,0)))</f>
        <v/>
      </c>
      <c r="Q28" s="178" t="n"/>
      <c r="R28" s="15" t="n"/>
      <c r="S28" s="99">
        <f>IF(OR($A28="Annual Leave",$A29="Annual Leave"),IF($A28="Annual Leave",8,0),0)</f>
        <v/>
      </c>
      <c r="T28" s="100">
        <f>SUM(T14:T27)</f>
        <v/>
      </c>
      <c r="U28" s="144">
        <f>MAX(0,40-Y28)</f>
        <v/>
      </c>
      <c r="V28" s="351">
        <f>IF(OR($C28="",$D28=""),0,
 IF(OR($A28="Holiday",$A29="Holiday"),0,
 IF(AND(NOT(OR($A28="Annual Leave",$A29="Annual Leave")),$A28="Off day"),0,
  IF($I28+$I29&gt;=8,IF($I28&gt;=8,8,$I28),$I28)
  )))</f>
        <v/>
      </c>
      <c r="W28" s="351">
        <f>MAX(0,V28-U28)</f>
        <v/>
      </c>
      <c r="X28" s="351">
        <f>IF(C28="","",C28-WEEKDAY(C28,1)+1)</f>
        <v/>
      </c>
      <c r="Y28" s="351">
        <f>SUMPRODUCT(($X$14:$X27=X28)*(($V$14:$V27)+($O$14:$O27)))+IF(X28=X14,$L$11,0)</f>
        <v/>
      </c>
      <c r="Z28" s="351" t="n"/>
      <c r="AA28" s="351" t="n"/>
      <c r="AB28" s="351" t="n"/>
      <c r="AC28" s="351" t="n"/>
      <c r="AD28" s="351" t="n"/>
      <c r="AE28" s="351" t="n"/>
      <c r="AF28" s="351" t="n"/>
    </row>
    <row r="29" hidden="1" ht="15.75" customHeight="1" s="348" thickBot="1">
      <c r="A29" s="179" t="n"/>
      <c r="B29" s="176" t="n"/>
      <c r="C29" s="145" t="n"/>
      <c r="D29" s="6" t="n"/>
      <c r="E29" s="295">
        <f>IF(D29="", "",
 IF(D29=TIME(0,0,0), 0,
 IF(AND(D29&gt;=TIME(0,0,1), D29&lt;=TIME(2,0,0)), TIME(7,0,0),
 IF(AND(D29&gt;=TIME(6,0,0), D29&lt;=TIME(8,0,0)), TIME(12,0,0),
 IF(AND(D29&gt;TIME(8,0,0), D29&lt;=TIME(13,59,0)), TIME(15,0,0),
 IF(AND(D29&gt;=TIME(14,0,0), D29&lt;=TIME(17,59,0)), TIME(21,0,0),
 IF(AND(D29&gt;=TIME(18,0,0), D29&lt;=TIME(21,59,0)), TIME(0,0,0),
 IF(AND(D29&gt;=TIME(22,0,0), D29&lt;=TIME(23,59,59)), TIME(7,0,0), ""))))))))</f>
        <v/>
      </c>
      <c r="F29" s="6" t="n"/>
      <c r="G29" s="6" t="n"/>
      <c r="H29" s="6" t="n"/>
      <c r="I29" s="6" t="n"/>
      <c r="J29" s="6" t="n"/>
      <c r="K29" s="6" t="n"/>
      <c r="L29" s="6" t="n"/>
      <c r="M29" s="4">
        <f>MAX(0,V29-W29)</f>
        <v/>
      </c>
      <c r="N29" s="4">
        <f>(IF(OR($C29="",$D29=""),0,
 IF(OR($A28="Holiday",$A29="Holiday"),
    IF(ISNUMBER(MATCH(TRIM($B29),{"Phagwah","Good Friday","Easter Monday","Labour Day","Christmas","Eid ul Azha","Romans-2","Globe-12","Neptune P1"},0)),0,$I29),
 IF(AND(NOT(OR($A28="Annual Leave",$A29="Annual Leave")),$A29="Off day"),$I29,
  MAX(0,$I29-$V29)
  ))))+W29</f>
        <v/>
      </c>
      <c r="O29" s="4">
        <f>IF(AND(OR($A28="Holiday",$A29="Holiday"),
        ISNUMBER(MATCH(TRIM($B29),{"Phagwah","Good Friday","Easter Monday","Labour Day","Christmas","Eid ul Azha","Romans-2","Globe-12","Neptune P1"},0))),
   $I29,0)</f>
        <v/>
      </c>
      <c r="P29" s="4">
        <f>IF(OR($O$7="Canteen",$O$7="Head Office"),0,IF($I29&lt;=0,0,IF(AND($I28&lt;=0,OR(TRIM($J29)="Hebrews",TRIM($J29)="Romans",TRIM($J29)="Romans-2",TRIM($J29)="Globe",TRIM($J29)="Globe-12",TRIM($J29)="Neptune P1")),1,0)))</f>
        <v/>
      </c>
      <c r="Q29" s="6" t="n"/>
      <c r="R29" s="296">
        <f>IF(OR($O$7="Canteen",$O$7="Head Office"),0,IF(
  AND(
    SUMIFS(I:I, C:C, C29) &gt;= 8,
    COUNTIFS(C$14:C29, C29)=1,
    OR(
      TEXT(D29,"hh:mm:ss")="07:00:00",
      TEXT(D29,"hh:mm:ss")="15:00:00",
      TEXT(D29,"hh:mm:ss")="23:00:00",
      TEXT(D30,"hh:mm:ss")="07:00:00",
      TEXT(D30,"hh:mm:ss")="15:00:00",
      TEXT(D30,"hh:mm:ss")="23:00:00"
    )
  ),
  1,
  0
))</f>
        <v/>
      </c>
      <c r="S29" s="4">
        <f>IF(OR($A28="Annual Leave",$A29="Annual Leave"),IF(AND($A28&lt;&gt;"Annual Leave",$A29="Annual Leave"),8,0),0)</f>
        <v/>
      </c>
      <c r="T29" s="146" t="n"/>
      <c r="U29" s="351">
        <f>MAX(0,40-Y29)</f>
        <v/>
      </c>
      <c r="V29" s="351">
        <f>IF(OR($C29="",$D29=""),0,
 IF(OR($A28="Holiday",$A29="Holiday"),0,
 IF(AND(NOT(OR($A28="Annual Leave",$A29="Annual Leave")),$A29="Off day"),0,
  IF($I28+$I29&gt;=8,IF($I28&gt;=8,0,8-$I28),$I29)
  )))</f>
        <v/>
      </c>
      <c r="W29" s="351">
        <f>MAX(0,V29-U29)</f>
        <v/>
      </c>
      <c r="X29" s="351">
        <f>IF(C29="","",C29-WEEKDAY(C29,1)+1)</f>
        <v/>
      </c>
      <c r="Y29" s="351">
        <f>SUMPRODUCT(($X$14:$X28=X29)*(($V$14:$V28)+($O$14:$O28)))+IF(X29=X14,$L$11,0)</f>
        <v/>
      </c>
      <c r="Z29" s="351" t="n"/>
      <c r="AA29" s="351" t="n"/>
      <c r="AB29" s="351" t="n"/>
      <c r="AC29" s="351" t="n"/>
      <c r="AD29" s="351" t="n"/>
      <c r="AE29" s="351" t="n"/>
      <c r="AF29" s="351" t="n"/>
    </row>
    <row r="30" ht="24" customHeight="1" s="348" thickBot="1">
      <c r="A30" s="147" t="inlineStr">
        <is>
          <t>On Day</t>
        </is>
      </c>
      <c r="B30" s="180" t="n"/>
      <c r="C30" s="88">
        <f>C27+1</f>
        <v/>
      </c>
      <c r="D30" s="54" t="n"/>
      <c r="E30" s="148">
        <f>IF(D30="", "",
 IF(D30=TIME(0,0,0), 0,
 IF(AND(D30&gt;=TIME(0,0,1), D30&lt;=TIME(2,0,0)), TIME(7,0,0),
 IF(AND(D30&gt;=TIME(6,0,0), D30&lt;=TIME(8,0,0)), TIME(12,0,0),
 IF(AND(D30&gt;TIME(8,0,0), D30&lt;=TIME(13,59,0)), TIME(15,0,0),
 IF(AND(D30&gt;=TIME(14,0,0), D30&lt;=TIME(17,59,0)), TIME(21,0,0),
 IF(AND(D30&gt;=TIME(18,0,0), D30&lt;=TIME(21,59,0)), TIME(0,0,0),
 IF(AND(D30&gt;=TIME(22,0,0), D30&lt;=TIME(23,59,59)), TIME(7,0,0), ""))))))))</f>
        <v/>
      </c>
      <c r="F30" s="149" t="n"/>
      <c r="G30" s="148">
        <f>IF(AND(D30&gt;=TIME(6,0,0),D30&lt;=TIME(8,0,0)),E30,"")</f>
        <v/>
      </c>
      <c r="H30" s="54" t="n"/>
      <c r="I30" s="55">
        <f>ROUND(IF(OR(D30="",E30="",E30=0),0,IF(H30="",MOD(E30-D30,1)*24,MOD(H30-D30,1)*24)),2)</f>
        <v/>
      </c>
      <c r="J30" s="150" t="n"/>
      <c r="K30" s="270" t="n"/>
      <c r="L30" s="181" t="n"/>
      <c r="M30" s="272">
        <f>MAX(0,V30-W30)</f>
        <v/>
      </c>
      <c r="N30" s="56">
        <f>(IF(OR($C30="",$D30=""),0,
 IF(OR($A30="Holiday",$A31="Holiday"),
    IF(ISNUMBER(MATCH(TRIM($B30),{"Phagwah","Good Friday","Easter Monday","Labour Day","Christmas","Eid ul Azha","Romans-2","Globe-12","Neptune P1"},0)),0,$I30),
 IF(AND(NOT(OR($A30="Annual Leave",$A31="Annual Leave")),$A30="Off day"),$I30,
  MAX(0,$I30-$V30)
  ))))+W30</f>
        <v/>
      </c>
      <c r="O30" s="56">
        <f>IF(AND(OR($A30="Holiday",$A31="Holiday"),
        ISNUMBER(MATCH(TRIM($B30),{"Phagwah","Good Friday","Easter Monday","Labour Day","Christmas","Eid ul Azha","Romans-2","Globe-12","Neptune P1"},0))),
   $I30,0)</f>
        <v/>
      </c>
      <c r="P30" s="56">
        <f>IF(OR($O$7="Canteen",$O$7="Head Office"),0,IF($I30&lt;=0,0,IF(OR(OR(TRIM($J30)="Hebrews",TRIM($J30)="Romans",TRIM($J30)="Romans-2",TRIM($J30)="Globe",TRIM($J30)="Globe-12",TRIM($J30)="Neptune P1"),AND($I31&gt;0,OR(TRIM($J31)="Hebrews",TRIM($J31)="Romans",TRIM($J31)="Romans-2",TRIM($J31)="Globe",TRIM($J31)="Globe-12",TRIM($J31)="Neptune P1"))),1,0)))</f>
        <v/>
      </c>
      <c r="Q30" s="57" t="n"/>
      <c r="R30" s="56">
        <f>IF(OR($O$7="Canteen",$O$7="Head Office"),0,IF(
  AND(
    SUMIFS(I:I, C:C, C30) &gt;= 8,
    COUNTIFS(C$14:C30, C30)=1,
    OR(
      TEXT(D30,"hh:mm:ss")="07:00:00",
      TEXT(D30,"hh:mm:ss")="15:00:00",
      TEXT(D30,"hh:mm:ss")="23:00:00",
      TEXT(D31,"hh:mm:ss")="07:00:00",
      TEXT(D31,"hh:mm:ss")="15:00:00",
      TEXT(D31,"hh:mm:ss")="23:00:00"
    )
  ),
  1,
  0
))</f>
        <v/>
      </c>
      <c r="S30" s="56">
        <f>IF(OR($A30="Annual Leave",$A31="Annual Leave"),IF($A30="Annual Leave",8,0),0)</f>
        <v/>
      </c>
      <c r="T30" s="58" t="n"/>
      <c r="U30" s="144">
        <f>MAX(0,40-Y30)</f>
        <v/>
      </c>
      <c r="V30" s="151">
        <f>IF(OR($C30="",$D30=""),0,
 IF(OR($A30="Holiday",$A31="Holiday"),0,
 IF(AND(NOT(OR($A30="Annual Leave",$A31="Annual Leave")),$A30="Off day"),0,
  IF($I30+$I31&gt;=8,IF($I30&gt;=8,8,$I30),$I30)
  )))</f>
        <v/>
      </c>
      <c r="W30" s="151">
        <f>MAX(0,V30-U30)</f>
        <v/>
      </c>
      <c r="X30" s="151">
        <f>IF(C30="","",C30-WEEKDAY(C30,1)+1)</f>
        <v/>
      </c>
      <c r="Y30" s="151">
        <f>SUMPRODUCT(($X$14:$X29=X30)*(($V$14:$V29)+($O$14:$O29)))+IF(X30=X14,$L$11,0)</f>
        <v/>
      </c>
      <c r="Z30" s="151" t="n"/>
      <c r="AA30" s="151" t="n"/>
      <c r="AB30" s="151" t="n"/>
      <c r="AC30" s="351" t="n"/>
      <c r="AD30" s="351" t="n"/>
      <c r="AE30" s="351" t="n"/>
      <c r="AF30" s="351" t="n"/>
    </row>
    <row r="31" ht="24" customHeight="1" s="348" thickBot="1">
      <c r="A31" s="147" t="inlineStr">
        <is>
          <t>On Day</t>
        </is>
      </c>
      <c r="B31" s="182" t="n"/>
      <c r="C31" s="89">
        <f>C30</f>
        <v/>
      </c>
      <c r="D31" s="59" t="n"/>
      <c r="E31" s="152">
        <f>IF(D31="", "",
 IF(D31=TIME(0,0,0), 0,
 IF(AND(D31&gt;=TIME(0,0,1), D31&lt;=TIME(2,0,0)), TIME(7,0,0),
 IF(AND(D31&gt;=TIME(6,0,0), D31&lt;=TIME(8,0,0)), TIME(12,0,0),
 IF(AND(D31&gt;TIME(8,0,0), D31&lt;=TIME(13,59,0)), TIME(15,0,0),
 IF(AND(D31&gt;=TIME(14,0,0), D31&lt;=TIME(17,59,0)), TIME(21,0,0),
 IF(AND(D31&gt;=TIME(18,0,0), D31&lt;=TIME(21,59,0)), TIME(0,0,0),
 IF(AND(D31&gt;=TIME(22,0,0), D31&lt;=TIME(23,59,59)), TIME(7,0,0), ""))))))))</f>
        <v/>
      </c>
      <c r="F31" s="153" t="n"/>
      <c r="G31" s="152">
        <f>IF(AND(D31&gt;=TIME(6,0,0),D31&lt;=TIME(8,0,0)),E31,"")</f>
        <v/>
      </c>
      <c r="H31" s="59" t="n"/>
      <c r="I31" s="60">
        <f>ROUND(IF(OR(D31="",E31="",E31=0),0,IF(H31="",MOD(E31-D31,1)*24,MOD(H31-D31,1)*24)),2)</f>
        <v/>
      </c>
      <c r="J31" s="150" t="n"/>
      <c r="K31" s="270" t="n"/>
      <c r="L31" s="183" t="n"/>
      <c r="M31" s="272">
        <f>MAX(0,V31-W31)</f>
        <v/>
      </c>
      <c r="N31" s="61">
        <f>(IF(OR($C31="",$D31=""),0,
 IF(OR($A30="Holiday",$A31="Holiday"),
    IF(ISNUMBER(MATCH(TRIM($B31),{"Phagwah","Good Friday","Easter Monday","Labour Day","Christmas","Eid ul Azha","Romans-2","Globe-12","Neptune P1"},0)),0,$I31),
 IF(AND(NOT(OR($A30="Annual Leave",$A31="Annual Leave")),$A31="Off day"),$I31,
  MAX(0,$I31-$V31)
  ))))+W31</f>
        <v/>
      </c>
      <c r="O31" s="61">
        <f>IF(AND(OR($A30="Holiday",$A31="Holiday"),
        ISNUMBER(MATCH(TRIM($B31),{"Phagwah","Good Friday","Easter Monday","Labour Day","Christmas","Eid ul Azha","Romans-2","Globe-12","Neptune P1"},0))),
   $I31,0)</f>
        <v/>
      </c>
      <c r="P31" s="61">
        <f>IF(OR($O$7="Canteen",$O$7="Head Office"),0,IF($I31&lt;=0,0,IF(AND($I30&lt;=0,OR(TRIM($J31)="Hebrews",TRIM($J31)="Romans",TRIM($J31)="Romans-2",TRIM($J31)="Globe",TRIM($J31)="Globe-12",TRIM($J31)="Neptune P1")),1,0)))</f>
        <v/>
      </c>
      <c r="Q31" s="62" t="n"/>
      <c r="R31" s="61">
        <f>IF(OR($O$7="Canteen",$O$7="Head Office"),0,IF(
  AND(
    SUMIFS(I:I, C:C, C31) &gt;= 8,
    COUNTIFS(C$14:C31, C31)=1,
    OR(
      TEXT(D31,"hh:mm:ss")="07:00:00",
      TEXT(D31,"hh:mm:ss")="15:00:00",
      TEXT(D31,"hh:mm:ss")="23:00:00",
      TEXT(D32,"hh:mm:ss")="07:00:00",
      TEXT(D32,"hh:mm:ss")="15:00:00",
      TEXT(D32,"hh:mm:ss")="23:00:00"
    )
  ),
  1,
  0
))</f>
        <v/>
      </c>
      <c r="S31" s="61">
        <f>IF(OR($A30="Annual Leave",$A31="Annual Leave"),IF(AND($A30&lt;&gt;"Annual Leave",$A31="Annual Leave"),8,0),0)</f>
        <v/>
      </c>
      <c r="T31" s="63" t="n"/>
      <c r="U31" s="144">
        <f>MAX(0,40-Y31)</f>
        <v/>
      </c>
      <c r="V31" s="151">
        <f>IF(OR($C31="",$D31=""),0,
 IF(OR($A30="Holiday",$A31="Holiday"),0,
 IF(AND(NOT(OR($A30="Annual Leave",$A31="Annual Leave")),$A31="Off day"),0,
  IF($I30+$I31&gt;=8,IF($I30&gt;=8,0,8-$I30),$I31)
  )))</f>
        <v/>
      </c>
      <c r="W31" s="151">
        <f>MAX(0,V31-U31)</f>
        <v/>
      </c>
      <c r="X31" s="151">
        <f>IF(C31="","",C31-WEEKDAY(C31,1)+1)</f>
        <v/>
      </c>
      <c r="Y31" s="151">
        <f>SUMPRODUCT(($X$14:$X30=X31)*(($V$14:$V30)+($O$14:$O30)))+IF(X31=X14,$L$11,0)</f>
        <v/>
      </c>
      <c r="Z31" s="151" t="n"/>
      <c r="AA31" s="151" t="n"/>
      <c r="AB31" s="151" t="n"/>
      <c r="AC31" s="351" t="n"/>
      <c r="AD31" s="351" t="n"/>
      <c r="AE31" s="351" t="n"/>
      <c r="AF31" s="351" t="n"/>
    </row>
    <row r="32" ht="24" customHeight="1" s="348" thickBot="1">
      <c r="A32" s="184" t="inlineStr">
        <is>
          <t>On Day</t>
        </is>
      </c>
      <c r="B32" s="185" t="n"/>
      <c r="C32" s="101">
        <f>C30+1</f>
        <v/>
      </c>
      <c r="D32" s="11" t="n"/>
      <c r="E32" s="186">
        <f>IF(D32="", "",
 IF(D32=TIME(0,0,0), 0,
 IF(AND(D32&gt;=TIME(0,0,1), D32&lt;=TIME(2,0,0)), TIME(7,0,0),
 IF(AND(D32&gt;=TIME(6,0,0), D32&lt;=TIME(8,0,0)), TIME(12,0,0),
 IF(AND(D32&gt;TIME(8,0,0), D32&lt;=TIME(13,59,0)), TIME(15,0,0),
 IF(AND(D32&gt;=TIME(14,0,0), D32&lt;=TIME(17,59,0)), TIME(21,0,0),
 IF(AND(D32&gt;=TIME(18,0,0), D32&lt;=TIME(21,59,0)), TIME(0,0,0),
 IF(AND(D32&gt;=TIME(22,0,0), D32&lt;=TIME(23,59,59)), TIME(7,0,0), ""))))))))</f>
        <v/>
      </c>
      <c r="F32" s="187" t="n"/>
      <c r="G32" s="186">
        <f>IF(AND(D32&gt;=TIME(6,0,0),D32&lt;=TIME(8,0,0)),E32,"")</f>
        <v/>
      </c>
      <c r="H32" s="11" t="n"/>
      <c r="I32" s="87">
        <f>ROUND(IF(OR(D32="",E32="",E32=0),0,IF(H32="",MOD(E32-D32,1)*24,MOD(H32-D32,1)*24)),2)</f>
        <v/>
      </c>
      <c r="J32" s="188" t="n"/>
      <c r="K32" s="297" t="n"/>
      <c r="L32" s="189" t="n"/>
      <c r="M32" s="298">
        <f>MAX(0,V32-W32)</f>
        <v/>
      </c>
      <c r="N32" s="12">
        <f>(IF(OR($C32="",$D32=""),0,
 IF(OR($A32="Holiday",$A33="Holiday"),
    IF(ISNUMBER(MATCH(TRIM($B32),{"Phagwah","Good Friday","Easter Monday","Labour Day","Christmas","Eid ul Azha","Romans-2","Globe-12","Neptune P1"},0)),0,$I32),
 IF(AND(NOT(OR($A32="Annual Leave",$A33="Annual Leave")),$A32="Off day"),$I32,
  MAX(0,$I32-$V32)
  ))))+W32</f>
        <v/>
      </c>
      <c r="O32" s="12">
        <f>IF(AND(OR($A32="Holiday",$A33="Holiday"),
        ISNUMBER(MATCH(TRIM($B32),{"Phagwah","Good Friday","Easter Monday","Labour Day","Christmas","Eid ul Azha","Romans-2","Globe-12","Neptune P1"},0))),
   $I32,0)</f>
        <v/>
      </c>
      <c r="P32" s="12">
        <f>IF(OR($O$7="Canteen",$O$7="Head Office"),0,IF($I32&lt;=0,0,IF(OR(OR(TRIM($J32)="Hebrews",TRIM($J32)="Romans",TRIM($J32)="Romans-2",TRIM($J32)="Globe",TRIM($J32)="Globe-12",TRIM($J32)="Neptune P1"),AND($I33&gt;0,OR(TRIM($J33)="Hebrews",TRIM($J33)="Romans",TRIM($J33)="Romans-2",TRIM($J33)="Globe",TRIM($J33)="Globe-12",TRIM($J33)="Neptune P1"))),1,0)))</f>
        <v/>
      </c>
      <c r="Q32" s="13" t="n"/>
      <c r="R32" s="12">
        <f>IF(OR($O$7="Canteen",$O$7="Head Office"),0,IF(
  AND(
    SUMIFS(I:I, C:C, C32) &gt;= 8,
    COUNTIFS(C$14:C32, C32)=1,
    OR(
      TEXT(D32,"hh:mm:ss")="07:00:00",
      TEXT(D32,"hh:mm:ss")="15:00:00",
      TEXT(D32,"hh:mm:ss")="23:00:00",
      TEXT(D33,"hh:mm:ss")="07:00:00",
      TEXT(D33,"hh:mm:ss")="15:00:00",
      TEXT(D33,"hh:mm:ss")="23:00:00"
    )
  ),
  1,
  0
))</f>
        <v/>
      </c>
      <c r="S32" s="12">
        <f>IF(OR($A32="Annual Leave",$A33="Annual Leave"),IF($A32="Annual Leave",8,0),0)</f>
        <v/>
      </c>
      <c r="T32" s="102" t="n"/>
      <c r="U32" s="144">
        <f>MAX(0,40-Y32)</f>
        <v/>
      </c>
      <c r="V32" s="351">
        <f>IF(OR($C32="",$D32=""),0,
 IF(OR($A32="Holiday",$A33="Holiday"),0,
 IF(AND(NOT(OR($A32="Annual Leave",$A33="Annual Leave")),$A32="Off day"),0,
  IF($I32+$I33&gt;=8,IF($I32&gt;=8,8,$I32),$I32)
  )))</f>
        <v/>
      </c>
      <c r="W32" s="351">
        <f>MAX(0,V32-U32)</f>
        <v/>
      </c>
      <c r="X32" s="351">
        <f>IF(C32="","",C32-WEEKDAY(C32,1)+1)</f>
        <v/>
      </c>
      <c r="Y32" s="351">
        <f>SUMPRODUCT(($X$14:$X31=X32)*(($V$14:$V31)+($O$14:$O31)))+IF(X32=X14,$L$11,0)</f>
        <v/>
      </c>
      <c r="Z32" s="351" t="n"/>
      <c r="AA32" s="351" t="n"/>
      <c r="AB32" s="351" t="n"/>
      <c r="AC32" s="351" t="n"/>
      <c r="AD32" s="351" t="n"/>
      <c r="AE32" s="351" t="n"/>
      <c r="AF32" s="351" t="n"/>
    </row>
    <row r="33" ht="24" customHeight="1" s="348" thickBot="1">
      <c r="A33" s="184" t="inlineStr">
        <is>
          <t>On Day</t>
        </is>
      </c>
      <c r="B33" s="299" t="n"/>
      <c r="C33" s="101">
        <f>C32</f>
        <v/>
      </c>
      <c r="D33" s="300" t="n"/>
      <c r="E33" s="301">
        <f>IF(D33="", "",
 IF(D33=TIME(0,0,0), 0,
 IF(AND(D33&gt;=TIME(0,0,1), D33&lt;=TIME(2,0,0)), TIME(7,0,0),
 IF(AND(D33&gt;=TIME(6,0,0), D33&lt;=TIME(8,0,0)), TIME(12,0,0),
 IF(AND(D33&gt;TIME(8,0,0), D33&lt;=TIME(13,59,0)), TIME(15,0,0),
 IF(AND(D33&gt;=TIME(14,0,0), D33&lt;=TIME(17,59,0)), TIME(21,0,0),
 IF(AND(D33&gt;=TIME(18,0,0), D33&lt;=TIME(21,59,0)), TIME(0,0,0),
 IF(AND(D33&gt;=TIME(22,0,0), D33&lt;=TIME(23,59,59)), TIME(7,0,0), ""))))))))</f>
        <v/>
      </c>
      <c r="F33" s="187" t="n"/>
      <c r="G33" s="301">
        <f>IF(AND(D33&gt;=TIME(6,0,0),D33&lt;=TIME(8,0,0)),E33,"")</f>
        <v/>
      </c>
      <c r="H33" s="300" t="n"/>
      <c r="I33" s="87">
        <f>ROUND(IF(OR(D33="",E33="",E33=0),0,IF(H33="",MOD(E33-D33,1)*24,MOD(H33-D33,1)*24)),2)</f>
        <v/>
      </c>
      <c r="J33" s="190" t="n"/>
      <c r="K33" s="297" t="n"/>
      <c r="L33" s="189" t="n"/>
      <c r="M33" s="298">
        <f>MAX(0,V33-W33)</f>
        <v/>
      </c>
      <c r="N33" s="302">
        <f>(IF(OR($C33="",$D33=""),0,
 IF(OR($A32="Holiday",$A33="Holiday"),
    IF(ISNUMBER(MATCH(TRIM($B33),{"Phagwah","Good Friday","Easter Monday","Labour Day","Christmas","Eid ul Azha","Romans-2","Globe-12","Neptune P1"},0)),0,$I33),
 IF(AND(NOT(OR($A32="Annual Leave",$A33="Annual Leave")),$A33="Off day"),$I33,
  MAX(0,$I33-$V33)
  ))))+W33</f>
        <v/>
      </c>
      <c r="O33" s="302">
        <f>IF(AND(OR($A32="Holiday",$A33="Holiday"),
        ISNUMBER(MATCH(TRIM($B33),{"Phagwah","Good Friday","Easter Monday","Labour Day","Christmas","Eid ul Azha","Romans-2","Globe-12","Neptune P1"},0))),
   $I33,0)</f>
        <v/>
      </c>
      <c r="P33" s="302">
        <f>IF(OR($O$7="Canteen",$O$7="Head Office"),0,IF($I33&lt;=0,0,IF(AND($I32&lt;=0,OR(TRIM($J33)="Hebrews",TRIM($J33)="Romans",TRIM($J33)="Romans-2",TRIM($J33)="Globe",TRIM($J33)="Globe-12",TRIM($J33)="Neptune P1")),1,0)))</f>
        <v/>
      </c>
      <c r="Q33" s="303" t="n"/>
      <c r="R33" s="302">
        <f>IF(OR($O$7="Canteen",$O$7="Head Office"),0,IF(
  AND(
    SUMIFS(I:I, C:C, C33) &gt;= 8,
    COUNTIFS(C$14:C33, C33)=1,
    OR(
      TEXT(D33,"hh:mm:ss")="07:00:00",
      TEXT(D33,"hh:mm:ss")="15:00:00",
      TEXT(D33,"hh:mm:ss")="23:00:00",
      TEXT(D34,"hh:mm:ss")="07:00:00",
      TEXT(D34,"hh:mm:ss")="15:00:00",
      TEXT(D34,"hh:mm:ss")="23:00:00"
    )
  ),
  1,
  0
))</f>
        <v/>
      </c>
      <c r="S33" s="302">
        <f>IF(OR($A32="Annual Leave",$A33="Annual Leave"),IF(AND($A32&lt;&gt;"Annual Leave",$A33="Annual Leave"),8,0),0)</f>
        <v/>
      </c>
      <c r="T33" s="304" t="n"/>
      <c r="U33" s="144">
        <f>MAX(0,40-Y33)</f>
        <v/>
      </c>
      <c r="V33" s="351">
        <f>IF(OR($C33="",$D33=""),0,
 IF(OR($A32="Holiday",$A33="Holiday"),0,
 IF(AND(NOT(OR($A32="Annual Leave",$A33="Annual Leave")),$A33="Off day"),0,
  IF($I32+$I33&gt;=8,IF($I32&gt;=8,0,8-$I32),$I33)
  )))</f>
        <v/>
      </c>
      <c r="W33" s="351">
        <f>MAX(0,V33-U33)</f>
        <v/>
      </c>
      <c r="X33" s="351">
        <f>IF(C33="","",C33-WEEKDAY(C33,1)+1)</f>
        <v/>
      </c>
      <c r="Y33" s="351">
        <f>SUMPRODUCT(($X$14:$X32=X33)*(($V$14:$V32)+($O$14:$O32)))+IF(X33=X14,$L$11,0)</f>
        <v/>
      </c>
      <c r="Z33" s="351" t="n"/>
      <c r="AA33" s="351" t="n"/>
      <c r="AB33" s="351" t="n"/>
      <c r="AC33" s="351" t="n"/>
      <c r="AD33" s="351" t="n"/>
      <c r="AE33" s="351" t="n"/>
      <c r="AF33" s="351" t="n"/>
    </row>
    <row r="34" ht="24" customHeight="1" s="348" thickBot="1">
      <c r="A34" s="159" t="inlineStr">
        <is>
          <t>On Day</t>
        </is>
      </c>
      <c r="B34" s="191" t="n"/>
      <c r="C34" s="92">
        <f>C32+1</f>
        <v/>
      </c>
      <c r="D34" s="31" t="n"/>
      <c r="E34" s="160">
        <f>IF(D34="", "",
 IF(D34=TIME(0,0,0), 0,
 IF(AND(D34&gt;=TIME(0,0,1), D34&lt;=TIME(2,0,0)), TIME(7,0,0),
 IF(AND(D34&gt;=TIME(6,0,0), D34&lt;=TIME(8,0,0)), TIME(12,0,0),
 IF(AND(D34&gt;TIME(8,0,0), D34&lt;=TIME(13,59,0)), TIME(15,0,0),
 IF(AND(D34&gt;=TIME(14,0,0), D34&lt;=TIME(17,59,0)), TIME(21,0,0),
 IF(AND(D34&gt;=TIME(18,0,0), D34&lt;=TIME(21,59,0)), TIME(0,0,0),
 IF(AND(D34&gt;=TIME(22,0,0), D34&lt;=TIME(23,59,59)), TIME(7,0,0), ""))))))))</f>
        <v/>
      </c>
      <c r="F34" s="161" t="n"/>
      <c r="G34" s="160">
        <f>IF(AND(D34&gt;=TIME(6,0,0),D34&lt;=TIME(8,0,0)),E34,"")</f>
        <v/>
      </c>
      <c r="H34" s="31" t="n"/>
      <c r="I34" s="32">
        <f>ROUND(IF(OR(D34="",E34="",E34=0),0,IF(H34="",MOD(E34-D34,1)*24,MOD(H34-D34,1)*24)),2)</f>
        <v/>
      </c>
      <c r="J34" s="162" t="n"/>
      <c r="K34" s="282" t="n"/>
      <c r="L34" s="181" t="n"/>
      <c r="M34" s="283">
        <f>MAX(0,V34-W34)</f>
        <v/>
      </c>
      <c r="N34" s="33">
        <f>(IF(OR($C34="",$D34=""),0,
 IF(OR($A34="Holiday",$A35="Holiday"),
    IF(ISNUMBER(MATCH(TRIM($B34),{"Phagwah","Good Friday","Easter Monday","Labour Day","Christmas","Eid ul Azha","Romans-2","Globe-12","Neptune P1"},0)),0,$I34),
 IF(AND(NOT(OR($A34="Annual Leave",$A35="Annual Leave")),$A34="Off day"),$I34,
  MAX(0,$I34-$V34)
  ))))+W34</f>
        <v/>
      </c>
      <c r="O34" s="33">
        <f>IF(AND(OR($A34="Holiday",$A35="Holiday"),
        ISNUMBER(MATCH(TRIM($B34),{"Phagwah","Good Friday","Easter Monday","Labour Day","Christmas","Eid ul Azha","Romans-2","Globe-12","Neptune P1"},0))),
   $I34,0)</f>
        <v/>
      </c>
      <c r="P34" s="33">
        <f>IF(OR($O$7="Canteen",$O$7="Head Office"),0,IF($I34&lt;=0,0,IF(OR(OR(TRIM($J34)="Hebrews",TRIM($J34)="Romans",TRIM($J34)="Romans-2",TRIM($J34)="Globe",TRIM($J34)="Globe-12",TRIM($J34)="Neptune P1"),AND($I35&gt;0,OR(TRIM($J35)="Hebrews",TRIM($J35)="Romans",TRIM($J35)="Romans-2",TRIM($J35)="Globe",TRIM($J35)="Globe-12",TRIM($J35)="Neptune P1"))),1,0)))</f>
        <v/>
      </c>
      <c r="Q34" s="34" t="n"/>
      <c r="R34" s="33">
        <f>IF(OR($O$7="Canteen",$O$7="Head Office"),0,IF(
  AND(
    SUMIFS(I:I, C:C, C34) &gt;= 8,
    COUNTIFS(C$14:C34, C34)=1,
    OR(
      TEXT(D34,"hh:mm:ss")="07:00:00",
      TEXT(D34,"hh:mm:ss")="15:00:00",
      TEXT(D34,"hh:mm:ss")="23:00:00",
      TEXT(D35,"hh:mm:ss")="07:00:00",
      TEXT(D35,"hh:mm:ss")="15:00:00",
      TEXT(D35,"hh:mm:ss")="23:00:00"
    )
  ),
  1,
  0
))</f>
        <v/>
      </c>
      <c r="S34" s="33">
        <f>IF(OR($A34="Annual Leave",$A35="Annual Leave"),IF($A34="Annual Leave",8,0),0)</f>
        <v/>
      </c>
      <c r="T34" s="35" t="n"/>
      <c r="U34" s="144">
        <f>MAX(0,40-Y34)</f>
        <v/>
      </c>
      <c r="V34" s="351">
        <f>IF(OR($C34="",$D34=""),0,
 IF(OR($A34="Holiday",$A35="Holiday"),0,
 IF(AND(NOT(OR($A34="Annual Leave",$A35="Annual Leave")),$A34="Off day"),0,
  IF($I34+$I35&gt;=8,IF($I34&gt;=8,8,$I34),$I34)
  )))</f>
        <v/>
      </c>
      <c r="W34" s="351">
        <f>MAX(0,V34-U34)</f>
        <v/>
      </c>
      <c r="X34" s="351">
        <f>IF(C34="","",C34-WEEKDAY(C34,1)+1)</f>
        <v/>
      </c>
      <c r="Y34" s="351">
        <f>SUMPRODUCT(($X$14:$X33=X34)*(($V$14:$V33)+($O$14:$O33)))+IF(X34=X14,$L$11,0)</f>
        <v/>
      </c>
      <c r="Z34" s="351" t="n"/>
      <c r="AA34" s="351" t="n"/>
      <c r="AB34" s="351" t="n"/>
      <c r="AC34" s="351" t="n"/>
      <c r="AD34" s="351" t="n"/>
      <c r="AE34" s="351" t="n"/>
      <c r="AF34" s="351" t="n"/>
    </row>
    <row r="35" ht="24" customHeight="1" s="348" thickBot="1">
      <c r="A35" s="159" t="inlineStr">
        <is>
          <t>On Day</t>
        </is>
      </c>
      <c r="B35" s="192" t="n"/>
      <c r="C35" s="93">
        <f>C34</f>
        <v/>
      </c>
      <c r="D35" s="36" t="n"/>
      <c r="E35" s="163">
        <f>IF(D35="", "",
 IF(D35=TIME(0,0,0), 0,
 IF(AND(D35&gt;=TIME(0,0,1), D35&lt;=TIME(2,0,0)), TIME(7,0,0),
 IF(AND(D35&gt;=TIME(6,0,0), D35&lt;=TIME(8,0,0)), TIME(12,0,0),
 IF(AND(D35&gt;TIME(8,0,0), D35&lt;=TIME(13,59,0)), TIME(15,0,0),
 IF(AND(D35&gt;=TIME(14,0,0), D35&lt;=TIME(17,59,0)), TIME(21,0,0),
 IF(AND(D35&gt;=TIME(18,0,0), D35&lt;=TIME(21,59,0)), TIME(0,0,0),
 IF(AND(D35&gt;=TIME(22,0,0), D35&lt;=TIME(23,59,59)), TIME(7,0,0), ""))))))))</f>
        <v/>
      </c>
      <c r="F35" s="164" t="n"/>
      <c r="G35" s="163">
        <f>IF(AND(D35&gt;=TIME(6,0,0),D35&lt;=TIME(8,0,0)),E35,"")</f>
        <v/>
      </c>
      <c r="H35" s="36" t="n"/>
      <c r="I35" s="37">
        <f>ROUND(IF(OR(D35="",E35="",E35=0),0,IF(H35="",MOD(E35-D35,1)*24,MOD(H35-D35,1)*24)),2)</f>
        <v/>
      </c>
      <c r="J35" s="162" t="n"/>
      <c r="K35" s="282" t="n"/>
      <c r="L35" s="183" t="n"/>
      <c r="M35" s="283">
        <f>MAX(0,V35-W35)</f>
        <v/>
      </c>
      <c r="N35" s="38">
        <f>(IF(OR($C35="",$D35=""),0,
 IF(OR($A34="Holiday",$A35="Holiday"),
    IF(ISNUMBER(MATCH(TRIM($B35),{"Phagwah","Good Friday","Easter Monday","Labour Day","Christmas","Eid ul Azha","Romans-2","Globe-12","Neptune P1"},0)),0,$I35),
 IF(AND(NOT(OR($A34="Annual Leave",$A35="Annual Leave")),$A35="Off day"),$I35,
  MAX(0,$I35-$V35)
  ))))+W35</f>
        <v/>
      </c>
      <c r="O35" s="38">
        <f>IF(AND(OR($A34="Holiday",$A35="Holiday"),
        ISNUMBER(MATCH(TRIM($B35),{"Phagwah","Good Friday","Easter Monday","Labour Day","Christmas","Eid ul Azha","Romans-2","Globe-12","Neptune P1"},0))),
   $I35,0)</f>
        <v/>
      </c>
      <c r="P35" s="38">
        <f>IF(OR($O$7="Canteen",$O$7="Head Office"),0,IF($I35&lt;=0,0,IF(AND($I34&lt;=0,OR(TRIM($J35)="Hebrews",TRIM($J35)="Romans",TRIM($J35)="Romans-2",TRIM($J35)="Globe",TRIM($J35)="Globe-12",TRIM($J35)="Neptune P1")),1,0)))</f>
        <v/>
      </c>
      <c r="Q35" s="39" t="n"/>
      <c r="R35" s="38">
        <f>IF(OR($O$7="Canteen",$O$7="Head Office"),0,IF(
  AND(
    SUMIFS(I:I, C:C, C35) &gt;= 8,
    COUNTIFS(C$14:C35, C35)=1,
    OR(
      TEXT(D35,"hh:mm:ss")="07:00:00",
      TEXT(D35,"hh:mm:ss")="15:00:00",
      TEXT(D35,"hh:mm:ss")="23:00:00",
      TEXT(D36,"hh:mm:ss")="07:00:00",
      TEXT(D36,"hh:mm:ss")="15:00:00",
      TEXT(D36,"hh:mm:ss")="23:00:00"
    )
  ),
  1,
  0
))</f>
        <v/>
      </c>
      <c r="S35" s="38">
        <f>IF(OR($A34="Annual Leave",$A35="Annual Leave"),IF(AND($A34&lt;&gt;"Annual Leave",$A35="Annual Leave"),8,0),0)</f>
        <v/>
      </c>
      <c r="T35" s="40" t="n"/>
      <c r="U35" s="144">
        <f>MAX(0,40-Y35)</f>
        <v/>
      </c>
      <c r="V35" s="351">
        <f>IF(OR($C35="",$D35=""),0,
 IF(OR($A34="Holiday",$A35="Holiday"),0,
 IF(AND(NOT(OR($A34="Annual Leave",$A35="Annual Leave")),$A35="Off day"),0,
  IF($I34+$I35&gt;=8,IF($I34&gt;=8,0,8-$I34),$I35)
  )))</f>
        <v/>
      </c>
      <c r="W35" s="351">
        <f>MAX(0,V35-U35)</f>
        <v/>
      </c>
      <c r="X35" s="351">
        <f>IF(C35="","",C35-WEEKDAY(C35,1)+1)</f>
        <v/>
      </c>
      <c r="Y35" s="351">
        <f>SUMPRODUCT(($X$14:$X34=X35)*(($V$14:$V34)+($O$14:$O34)))+IF(X35=X14,$L$11,0)</f>
        <v/>
      </c>
      <c r="Z35" s="351" t="n"/>
      <c r="AA35" s="351" t="n"/>
      <c r="AB35" s="351" t="n"/>
      <c r="AC35" s="351" t="n"/>
      <c r="AD35" s="351" t="n"/>
      <c r="AE35" s="351" t="n"/>
      <c r="AF35" s="351" t="n"/>
    </row>
    <row r="36" ht="24" customHeight="1" s="348" thickBot="1">
      <c r="A36" s="154" t="inlineStr">
        <is>
          <t>On Day</t>
        </is>
      </c>
      <c r="B36" s="193" t="n"/>
      <c r="C36" s="90">
        <f>C34+1</f>
        <v/>
      </c>
      <c r="D36" s="8" t="n"/>
      <c r="E36" s="155">
        <f>IF(D36="", "",
 IF(D36=TIME(0,0,0), 0,
 IF(AND(D36&gt;=TIME(0,0,1), D36&lt;=TIME(2,0,0)), TIME(7,0,0),
 IF(AND(D36&gt;=TIME(6,0,0), D36&lt;=TIME(8,0,0)), TIME(12,0,0),
 IF(AND(D36&gt;TIME(8,0,0), D36&lt;=TIME(13,59,0)), TIME(15,0,0),
 IF(AND(D36&gt;=TIME(14,0,0), D36&lt;=TIME(17,59,0)), TIME(21,0,0),
 IF(AND(D36&gt;=TIME(18,0,0), D36&lt;=TIME(21,59,0)), TIME(0,0,0),
 IF(AND(D36&gt;=TIME(22,0,0), D36&lt;=TIME(23,59,59)), TIME(7,0,0), ""))))))))</f>
        <v/>
      </c>
      <c r="F36" s="156" t="n"/>
      <c r="G36" s="155">
        <f>IF(AND(D36&gt;=TIME(6,0,0),D36&lt;=TIME(8,0,0)),E36,"")</f>
        <v/>
      </c>
      <c r="H36" s="8" t="n"/>
      <c r="I36" s="30">
        <f>ROUND(IF(OR(D36="",E36="",E36=0),0,IF(H36="",MOD(E36-D36,1)*24,MOD(H36-D36,1)*24)),2)</f>
        <v/>
      </c>
      <c r="J36" s="157" t="n"/>
      <c r="K36" s="274" t="n"/>
      <c r="L36" s="189" t="n"/>
      <c r="M36" s="275">
        <f>MAX(0,V36-W36)</f>
        <v/>
      </c>
      <c r="N36" s="9">
        <f>(IF(OR($C36="",$D36=""),0,
 IF(OR($A36="Holiday",$A37="Holiday"),
    IF(ISNUMBER(MATCH(TRIM($B36),{"Phagwah","Good Friday","Easter Monday","Labour Day","Christmas","Eid ul Azha","Romans-2","Globe-12","Neptune P1"},0)),0,$I36),
 IF(AND(NOT(OR($A36="Annual Leave",$A37="Annual Leave")),$A36="Off day"),$I36,
  MAX(0,$I36-$V36)
  ))))+W36</f>
        <v/>
      </c>
      <c r="O36" s="9">
        <f>IF(AND(OR($A36="Holiday",$A37="Holiday"),
        ISNUMBER(MATCH(TRIM($B36),{"Phagwah","Good Friday","Easter Monday","Labour Day","Christmas","Eid ul Azha","Romans-2","Globe-12","Neptune P1"},0))),
   $I36,0)</f>
        <v/>
      </c>
      <c r="P36" s="9">
        <f>IF(OR($O$7="Canteen",$O$7="Head Office"),0,IF($I36&lt;=0,0,IF(OR(OR(TRIM($J36)="Hebrews",TRIM($J36)="Romans",TRIM($J36)="Romans-2",TRIM($J36)="Globe",TRIM($J36)="Globe-12",TRIM($J36)="Neptune P1"),AND($I37&gt;0,OR(TRIM($J37)="Hebrews",TRIM($J37)="Romans",TRIM($J37)="Romans-2",TRIM($J37)="Globe",TRIM($J37)="Globe-12",TRIM($J37)="Neptune P1"))),1,0)))</f>
        <v/>
      </c>
      <c r="Q36" s="10" t="n"/>
      <c r="R36" s="9">
        <f>IF(OR($O$7="Canteen",$O$7="Head Office"),0,IF(
  AND(
    SUMIFS(I:I, C:C, C36) &gt;= 8,
    COUNTIFS(C$14:C36, C36)=1,
    OR(
      TEXT(D36,"hh:mm:ss")="07:00:00",
      TEXT(D36,"hh:mm:ss")="15:00:00",
      TEXT(D36,"hh:mm:ss")="23:00:00",
      TEXT(D37,"hh:mm:ss")="07:00:00",
      TEXT(D37,"hh:mm:ss")="15:00:00",
      TEXT(D37,"hh:mm:ss")="23:00:00"
    )
  ),
  1,
  0
))</f>
        <v/>
      </c>
      <c r="S36" s="9">
        <f>IF(OR($A36="Annual Leave",$A37="Annual Leave"),IF($A36="Annual Leave",8,0),0)</f>
        <v/>
      </c>
      <c r="T36" s="91" t="n"/>
      <c r="U36" s="144">
        <f>MAX(0,40-Y36)</f>
        <v/>
      </c>
      <c r="V36" s="351">
        <f>IF(OR($C36="",$D36=""),0,
 IF(OR($A36="Holiday",$A37="Holiday"),0,
 IF(AND(NOT(OR($A36="Annual Leave",$A37="Annual Leave")),$A36="Off day"),0,
  IF($I36+$I37&gt;=8,IF($I36&gt;=8,8,$I36),$I36)
  )))</f>
        <v/>
      </c>
      <c r="W36" s="351">
        <f>MAX(0,V36-U36)</f>
        <v/>
      </c>
      <c r="X36" s="351">
        <f>IF(C36="","",C36-WEEKDAY(C36,1)+1)</f>
        <v/>
      </c>
      <c r="Y36" s="351">
        <f>SUMPRODUCT(($X$14:$X35=X36)*(($V$14:$V35)+($O$14:$O35)))+IF(X36=X14,$L$11,0)</f>
        <v/>
      </c>
      <c r="Z36" s="351" t="n"/>
      <c r="AA36" s="351" t="n"/>
      <c r="AB36" s="351" t="n"/>
      <c r="AC36" s="351" t="n"/>
      <c r="AD36" s="351" t="n"/>
      <c r="AE36" s="351" t="n"/>
      <c r="AF36" s="351" t="n"/>
    </row>
    <row r="37" ht="24" customHeight="1" s="348" thickBot="1">
      <c r="A37" s="154" t="inlineStr">
        <is>
          <t>On Day</t>
        </is>
      </c>
      <c r="B37" s="305" t="n"/>
      <c r="C37" s="90">
        <f>C36</f>
        <v/>
      </c>
      <c r="D37" s="276" t="n"/>
      <c r="E37" s="277">
        <f>IF(D37="", "",
 IF(D37=TIME(0,0,0), 0,
 IF(AND(D37&gt;=TIME(0,0,1), D37&lt;=TIME(2,0,0)), TIME(7,0,0),
 IF(AND(D37&gt;=TIME(6,0,0), D37&lt;=TIME(8,0,0)), TIME(12,0,0),
 IF(AND(D37&gt;TIME(8,0,0), D37&lt;=TIME(13,59,0)), TIME(15,0,0),
 IF(AND(D37&gt;=TIME(14,0,0), D37&lt;=TIME(17,59,0)), TIME(21,0,0),
 IF(AND(D37&gt;=TIME(18,0,0), D37&lt;=TIME(21,59,0)), TIME(0,0,0),
 IF(AND(D37&gt;=TIME(22,0,0), D37&lt;=TIME(23,59,59)), TIME(7,0,0), ""))))))))</f>
        <v/>
      </c>
      <c r="F37" s="156" t="n"/>
      <c r="G37" s="277">
        <f>IF(AND(D37&gt;=TIME(6,0,0),D37&lt;=TIME(8,0,0)),E37,"")</f>
        <v/>
      </c>
      <c r="H37" s="276" t="n"/>
      <c r="I37" s="30">
        <f>ROUND(IF(OR(D37="",E37="",E37=0),0,IF(H37="",MOD(E37-D37,1)*24,MOD(H37-D37,1)*24)),2)</f>
        <v/>
      </c>
      <c r="J37" s="158" t="n"/>
      <c r="K37" s="274" t="n"/>
      <c r="L37" s="189" t="n"/>
      <c r="M37" s="275">
        <f>MAX(0,V37-W37)</f>
        <v/>
      </c>
      <c r="N37" s="278">
        <f>(IF(OR($C37="",$D37=""),0,
 IF(OR($A36="Holiday",$A37="Holiday"),
    IF(ISNUMBER(MATCH(TRIM($B37),{"Phagwah","Good Friday","Easter Monday","Labour Day","Christmas","Eid ul Azha","Romans-2","Globe-12","Neptune P1"},0)),0,$I37),
 IF(AND(NOT(OR($A36="Annual Leave",$A37="Annual Leave")),$A37="Off day"),$I37,
  MAX(0,$I37-$V37)
  ))))+W37</f>
        <v/>
      </c>
      <c r="O37" s="278">
        <f>IF(AND(OR($A36="Holiday",$A37="Holiday"),
        ISNUMBER(MATCH(TRIM($B37),{"Phagwah","Good Friday","Easter Monday","Labour Day","Christmas","Eid ul Azha","Romans-2","Globe-12","Neptune P1"},0))),
   $I37,0)</f>
        <v/>
      </c>
      <c r="P37" s="278">
        <f>IF(OR($O$7="Canteen",$O$7="Head Office"),0,IF($I37&lt;=0,0,IF(AND($I36&lt;=0,OR(TRIM($J37)="Hebrews",TRIM($J37)="Romans",TRIM($J37)="Romans-2",TRIM($J37)="Globe",TRIM($J37)="Globe-12",TRIM($J37)="Neptune P1")),1,0)))</f>
        <v/>
      </c>
      <c r="Q37" s="279" t="n"/>
      <c r="R37" s="278">
        <f>IF(OR($O$7="Canteen",$O$7="Head Office"),0,IF(
  AND(
    SUMIFS(I:I, C:C, C37) &gt;= 8,
    COUNTIFS(C$14:C37, C37)=1,
    OR(
      TEXT(D37,"hh:mm:ss")="07:00:00",
      TEXT(D37,"hh:mm:ss")="15:00:00",
      TEXT(D37,"hh:mm:ss")="23:00:00",
      TEXT(D38,"hh:mm:ss")="07:00:00",
      TEXT(D38,"hh:mm:ss")="15:00:00",
      TEXT(D38,"hh:mm:ss")="23:00:00"
    )
  ),
  1,
  0
))</f>
        <v/>
      </c>
      <c r="S37" s="278">
        <f>IF(OR($A36="Annual Leave",$A37="Annual Leave"),IF(AND($A36&lt;&gt;"Annual Leave",$A37="Annual Leave"),8,0),0)</f>
        <v/>
      </c>
      <c r="T37" s="280" t="n"/>
      <c r="U37" s="144">
        <f>MAX(0,40-Y37)</f>
        <v/>
      </c>
      <c r="V37" s="351">
        <f>IF(OR($C37="",$D37=""),0,
 IF(OR($A36="Holiday",$A37="Holiday"),0,
 IF(AND(NOT(OR($A36="Annual Leave",$A37="Annual Leave")),$A37="Off day"),0,
  IF($I36+$I37&gt;=8,IF($I36&gt;=8,0,8-$I36),$I37)
  )))</f>
        <v/>
      </c>
      <c r="W37" s="351">
        <f>MAX(0,V37-U37)</f>
        <v/>
      </c>
      <c r="X37" s="351">
        <f>IF(C37="","",C37-WEEKDAY(C37,1)+1)</f>
        <v/>
      </c>
      <c r="Y37" s="351">
        <f>SUMPRODUCT(($X$14:$X36=X37)*(($V$14:$V36)+($O$14:$O36)))+IF(X37=X14,$L$11,0)</f>
        <v/>
      </c>
      <c r="Z37" s="351" t="n"/>
      <c r="AA37" s="351" t="n"/>
      <c r="AB37" s="351" t="n"/>
      <c r="AC37" s="351" t="n"/>
      <c r="AD37" s="351" t="n"/>
      <c r="AE37" s="351" t="n"/>
      <c r="AF37" s="351" t="n"/>
    </row>
    <row r="38" ht="24" customHeight="1" s="348" thickBot="1">
      <c r="A38" s="194" t="inlineStr">
        <is>
          <t>On Day</t>
        </is>
      </c>
      <c r="B38" s="195" t="n"/>
      <c r="C38" s="103">
        <f>C36+1</f>
        <v/>
      </c>
      <c r="D38" s="64" t="n"/>
      <c r="E38" s="196">
        <f>IF(D38="", "",
 IF(D38=TIME(0,0,0), 0,
 IF(AND(D38&gt;=TIME(0,0,1), D38&lt;=TIME(2,0,0)), TIME(7,0,0),
 IF(AND(D38&gt;=TIME(6,0,0), D38&lt;=TIME(8,0,0)), TIME(12,0,0),
 IF(AND(D38&gt;TIME(8,0,0), D38&lt;=TIME(13,59,0)), TIME(15,0,0),
 IF(AND(D38&gt;=TIME(14,0,0), D38&lt;=TIME(17,59,0)), TIME(21,0,0),
 IF(AND(D38&gt;=TIME(18,0,0), D38&lt;=TIME(21,59,0)), TIME(0,0,0),
 IF(AND(D38&gt;=TIME(22,0,0), D38&lt;=TIME(23,59,59)), TIME(7,0,0), ""))))))))</f>
        <v/>
      </c>
      <c r="F38" s="197" t="n"/>
      <c r="G38" s="196">
        <f>IF(AND(D38&gt;=TIME(6,0,0),D38&lt;=TIME(8,0,0)),E38,"")</f>
        <v/>
      </c>
      <c r="H38" s="64" t="n"/>
      <c r="I38" s="65">
        <f>ROUND(IF(OR(D38="",E38="",E38=0),0,IF(H38="",MOD(E38-D38,1)*24,MOD(H38-D38,1)*24)),2)</f>
        <v/>
      </c>
      <c r="J38" s="198" t="n"/>
      <c r="K38" s="306" t="n"/>
      <c r="L38" s="181" t="n"/>
      <c r="M38" s="307">
        <f>MAX(0,V38-W38)</f>
        <v/>
      </c>
      <c r="N38" s="66">
        <f>(IF(OR($C38="",$D38=""),0,
 IF(OR($A38="Holiday",$A39="Holiday"),
    IF(ISNUMBER(MATCH(TRIM($B38),{"Phagwah","Good Friday","Easter Monday","Labour Day","Christmas","Eid ul Azha","Romans-2","Globe-12","Neptune P1"},0)),0,$I38),
 IF(AND(NOT(OR($A38="Annual Leave",$A39="Annual Leave")),$A38="Off day"),$I38,
  MAX(0,$I38-$V38)
  ))))+W38</f>
        <v/>
      </c>
      <c r="O38" s="66">
        <f>IF(AND(OR($A38="Holiday",$A39="Holiday"),
        ISNUMBER(MATCH(TRIM($B38),{"Phagwah","Good Friday","Easter Monday","Labour Day","Christmas","Eid ul Azha","Romans-2","Globe-12","Neptune P1"},0))),
   $I38,0)</f>
        <v/>
      </c>
      <c r="P38" s="66">
        <f>IF(OR($O$7="Canteen",$O$7="Head Office"),0,IF($I38&lt;=0,0,IF(OR(OR(TRIM($J38)="Hebrews",TRIM($J38)="Romans",TRIM($J38)="Romans-2",TRIM($J38)="Globe",TRIM($J38)="Globe-12",TRIM($J38)="Neptune P1"),AND($I39&gt;0,OR(TRIM($J39)="Hebrews",TRIM($J39)="Romans",TRIM($J39)="Romans-2",TRIM($J39)="Globe",TRIM($J39)="Globe-12",TRIM($J39)="Neptune P1"))),1,0)))</f>
        <v/>
      </c>
      <c r="Q38" s="67" t="n"/>
      <c r="R38" s="66">
        <f>IF(OR($O$7="Canteen",$O$7="Head Office"),0,IF(
  AND(
    SUMIFS(I:I, C:C, C38) &gt;= 8,
    COUNTIFS(C$14:C38, C38)=1,
    OR(
      TEXT(D38,"hh:mm:ss")="07:00:00",
      TEXT(D38,"hh:mm:ss")="15:00:00",
      TEXT(D38,"hh:mm:ss")="23:00:00",
      TEXT(D39,"hh:mm:ss")="07:00:00",
      TEXT(D39,"hh:mm:ss")="15:00:00",
      TEXT(D39,"hh:mm:ss")="23:00:00"
    )
  ),
  1,
  0
))</f>
        <v/>
      </c>
      <c r="S38" s="66">
        <f>IF(OR($A38="Annual Leave",$A39="Annual Leave"),IF($A38="Annual Leave",8,0),0)</f>
        <v/>
      </c>
      <c r="T38" s="68" t="n"/>
      <c r="U38" s="144">
        <f>MAX(0,40-Y38)</f>
        <v/>
      </c>
      <c r="V38" s="351">
        <f>IF(OR($C38="",$D38=""),0,
 IF(OR($A38="Holiday",$A39="Holiday"),0,
 IF(AND(NOT(OR($A38="Annual Leave",$A39="Annual Leave")),$A38="Off day"),0,
  IF($I38+$I39&gt;=8,IF($I38&gt;=8,8,$I38),$I38)
  )))</f>
        <v/>
      </c>
      <c r="W38" s="351">
        <f>MAX(0,V38-U38)</f>
        <v/>
      </c>
      <c r="X38" s="351">
        <f>IF(C38="","",C38-WEEKDAY(C38,1)+1)</f>
        <v/>
      </c>
      <c r="Y38" s="351">
        <f>SUMPRODUCT(($X$14:$X37=X38)*(($V$14:$V37)+($O$14:$O37)))+IF(X38=X14,$L$11,0)</f>
        <v/>
      </c>
      <c r="Z38" s="351" t="n"/>
      <c r="AA38" s="351" t="n"/>
      <c r="AB38" s="351" t="n"/>
      <c r="AC38" s="351" t="n"/>
      <c r="AD38" s="351" t="n"/>
      <c r="AE38" s="351" t="n"/>
      <c r="AF38" s="351" t="n"/>
    </row>
    <row r="39" ht="24" customHeight="1" s="348" thickBot="1">
      <c r="A39" s="194" t="inlineStr">
        <is>
          <t>On Day</t>
        </is>
      </c>
      <c r="B39" s="199" t="n"/>
      <c r="C39" s="104">
        <f>C38</f>
        <v/>
      </c>
      <c r="D39" s="69" t="n"/>
      <c r="E39" s="200">
        <f>IF(D39="", "",
 IF(D39=TIME(0,0,0), 0,
 IF(AND(D39&gt;=TIME(0,0,1), D39&lt;=TIME(2,0,0)), TIME(7,0,0),
 IF(AND(D39&gt;=TIME(6,0,0), D39&lt;=TIME(8,0,0)), TIME(12,0,0),
 IF(AND(D39&gt;TIME(8,0,0), D39&lt;=TIME(13,59,0)), TIME(15,0,0),
 IF(AND(D39&gt;=TIME(14,0,0), D39&lt;=TIME(17,59,0)), TIME(21,0,0),
 IF(AND(D39&gt;=TIME(18,0,0), D39&lt;=TIME(21,59,0)), TIME(0,0,0),
 IF(AND(D39&gt;=TIME(22,0,0), D39&lt;=TIME(23,59,59)), TIME(7,0,0), ""))))))))</f>
        <v/>
      </c>
      <c r="F39" s="201" t="n"/>
      <c r="G39" s="200">
        <f>IF(AND(D39&gt;=TIME(6,0,0),D39&lt;=TIME(8,0,0)),E39,"")</f>
        <v/>
      </c>
      <c r="H39" s="69" t="n"/>
      <c r="I39" s="70">
        <f>ROUND(IF(OR(D39="",E39="",E39=0),0,IF(H39="",MOD(E39-D39,1)*24,MOD(H39-D39,1)*24)),2)</f>
        <v/>
      </c>
      <c r="J39" s="198" t="n"/>
      <c r="K39" s="306" t="n"/>
      <c r="L39" s="183" t="n"/>
      <c r="M39" s="307">
        <f>MAX(0,V39-W39)</f>
        <v/>
      </c>
      <c r="N39" s="71">
        <f>(IF(OR($C39="",$D39=""),0,
 IF(OR($A38="Holiday",$A39="Holiday"),
    IF(ISNUMBER(MATCH(TRIM($B39),{"Phagwah","Good Friday","Easter Monday","Labour Day","Christmas","Eid ul Azha","Romans-2","Globe-12","Neptune P1"},0)),0,$I39),
 IF(AND(NOT(OR($A38="Annual Leave",$A39="Annual Leave")),$A39="Off day"),$I39,
  MAX(0,$I39-$V39)
  ))))+W39</f>
        <v/>
      </c>
      <c r="O39" s="71">
        <f>IF(AND(OR($A38="Holiday",$A39="Holiday"),
        ISNUMBER(MATCH(TRIM($B39),{"Phagwah","Good Friday","Easter Monday","Labour Day","Christmas","Eid ul Azha","Romans-2","Globe-12","Neptune P1"},0))),
   $I39,0)</f>
        <v/>
      </c>
      <c r="P39" s="71">
        <f>IF(OR($O$7="Canteen",$O$7="Head Office"),0,IF($I39&lt;=0,0,IF(AND($I38&lt;=0,OR(TRIM($J39)="Hebrews",TRIM($J39)="Romans",TRIM($J39)="Romans-2",TRIM($J39)="Globe",TRIM($J39)="Globe-12",TRIM($J39)="Neptune P1")),1,0)))</f>
        <v/>
      </c>
      <c r="Q39" s="72" t="n"/>
      <c r="R39" s="71">
        <f>IF(OR($O$7="Canteen",$O$7="Head Office"),0,IF(
  AND(
    SUMIFS(I:I, C:C, C39) &gt;= 8,
    COUNTIFS(C$14:C39, C39)=1,
    OR(
      TEXT(D39,"hh:mm:ss")="07:00:00",
      TEXT(D39,"hh:mm:ss")="15:00:00",
      TEXT(D39,"hh:mm:ss")="23:00:00",
      TEXT(D40,"hh:mm:ss")="07:00:00",
      TEXT(D40,"hh:mm:ss")="15:00:00",
      TEXT(D40,"hh:mm:ss")="23:00:00"
    )
  ),
  1,
  0
))</f>
        <v/>
      </c>
      <c r="S39" s="71">
        <f>IF(OR($A38="Annual Leave",$A39="Annual Leave"),IF(AND($A38&lt;&gt;"Annual Leave",$A39="Annual Leave"),8,0),0)</f>
        <v/>
      </c>
      <c r="T39" s="73" t="n"/>
      <c r="U39" s="144">
        <f>MAX(0,40-Y39)</f>
        <v/>
      </c>
      <c r="V39" s="351">
        <f>IF(OR($C39="",$D39=""),0,
 IF(OR($A38="Holiday",$A39="Holiday"),0,
 IF(AND(NOT(OR($A38="Annual Leave",$A39="Annual Leave")),$A39="Off day"),0,
  IF($I38+$I39&gt;=8,IF($I38&gt;=8,0,8-$I38),$I39)
  )))</f>
        <v/>
      </c>
      <c r="W39" s="351">
        <f>MAX(0,V39-U39)</f>
        <v/>
      </c>
      <c r="X39" s="351">
        <f>IF(C39="","",C39-WEEKDAY(C39,1)+1)</f>
        <v/>
      </c>
      <c r="Y39" s="351">
        <f>SUMPRODUCT(($X$14:$X38=X39)*(($V$14:$V38)+($O$14:$O38)))+IF(X39=X14,$L$11,0)</f>
        <v/>
      </c>
      <c r="Z39" s="351" t="n"/>
      <c r="AA39" s="351" t="n"/>
      <c r="AB39" s="351" t="n"/>
      <c r="AC39" s="351" t="n"/>
      <c r="AD39" s="351" t="n"/>
      <c r="AE39" s="351" t="n"/>
      <c r="AF39" s="351" t="n"/>
    </row>
    <row r="40" ht="24" customHeight="1" s="348" thickBot="1">
      <c r="A40" s="202" t="inlineStr">
        <is>
          <t>On Day</t>
        </is>
      </c>
      <c r="B40" s="203" t="n"/>
      <c r="C40" s="105">
        <f>C38+1</f>
        <v/>
      </c>
      <c r="D40" s="74" t="n"/>
      <c r="E40" s="204">
        <f>IF(D40="", "",
 IF(D40=TIME(0,0,0), 0,
 IF(AND(D40&gt;=TIME(0,0,1), D40&lt;=TIME(2,0,0)), TIME(7,0,0),
 IF(AND(D40&gt;=TIME(6,0,0), D40&lt;=TIME(8,0,0)), TIME(12,0,0),
 IF(AND(D40&gt;TIME(8,0,0), D40&lt;=TIME(13,59,0)), TIME(15,0,0),
 IF(AND(D40&gt;=TIME(14,0,0), D40&lt;=TIME(17,59,0)), TIME(21,0,0),
 IF(AND(D40&gt;=TIME(18,0,0), D40&lt;=TIME(21,59,0)), TIME(0,0,0),
 IF(AND(D40&gt;=TIME(22,0,0), D40&lt;=TIME(23,59,59)), TIME(7,0,0), ""))))))))</f>
        <v/>
      </c>
      <c r="F40" s="205" t="n"/>
      <c r="G40" s="204">
        <f>IF(AND(D40&gt;=TIME(6,0,0),D40&lt;=TIME(8,0,0)),E40,"")</f>
        <v/>
      </c>
      <c r="H40" s="74" t="n"/>
      <c r="I40" s="106">
        <f>ROUND(IF(OR(D40="",E40="",E40=0),0,IF(H40="",MOD(E40-D40,1)*24,MOD(H40-D40,1)*24)),2)</f>
        <v/>
      </c>
      <c r="J40" s="206" t="n"/>
      <c r="K40" s="308" t="n"/>
      <c r="L40" s="189" t="n"/>
      <c r="M40" s="309">
        <f>MAX(0,V40-W40)</f>
        <v/>
      </c>
      <c r="N40" s="75">
        <f>(IF(OR($C40="",$D40=""),0,
 IF(OR($A40="Holiday",$A41="Holiday"),
    IF(ISNUMBER(MATCH(TRIM($B40),{"Phagwah","Good Friday","Easter Monday","Labour Day","Christmas","Eid ul Azha","Romans-2","Globe-12","Neptune P1"},0)),0,$I40),
 IF(AND(NOT(OR($A40="Annual Leave",$A41="Annual Leave")),$A40="Off day"),$I40,
  MAX(0,$I40-$V40)
  ))))+W40</f>
        <v/>
      </c>
      <c r="O40" s="75">
        <f>IF(AND(OR($A40="Holiday",$A41="Holiday"),
        ISNUMBER(MATCH(TRIM($B40),{"Phagwah","Good Friday","Easter Monday","Labour Day","Christmas","Eid ul Azha","Romans-2","Globe-12","Neptune P1"},0))),
   $I40,0)</f>
        <v/>
      </c>
      <c r="P40" s="75">
        <f>IF(OR($O$7="Canteen",$O$7="Head Office"),0,IF($I40&lt;=0,0,IF(OR(OR(TRIM($J40)="Hebrews",TRIM($J40)="Romans",TRIM($J40)="Romans-2",TRIM($J40)="Globe",TRIM($J40)="Globe-12",TRIM($J40)="Neptune P1"),AND($I41&gt;0,OR(TRIM($J41)="Hebrews",TRIM($J41)="Romans",TRIM($J41)="Romans-2",TRIM($J41)="Globe",TRIM($J41)="Globe-12",TRIM($J41)="Neptune P1"))),1,0)))</f>
        <v/>
      </c>
      <c r="Q40" s="76" t="n"/>
      <c r="R40" s="75">
        <f>IF(OR($O$7="Canteen",$O$7="Head Office"),0,IF(
  AND(
    SUMIFS(I:I, C:C, C40) &gt;= 8,
    COUNTIFS(C$14:C40, C40)=1,
    OR(
      TEXT(D40,"hh:mm:ss")="07:00:00",
      TEXT(D40,"hh:mm:ss")="15:00:00",
      TEXT(D40,"hh:mm:ss")="23:00:00",
      TEXT(D41,"hh:mm:ss")="07:00:00",
      TEXT(D41,"hh:mm:ss")="15:00:00",
      TEXT(D41,"hh:mm:ss")="23:00:00"
    )
  ),
  1,
  0
))</f>
        <v/>
      </c>
      <c r="S40" s="75">
        <f>IF(OR($A40="Annual Leave",$A41="Annual Leave"),IF($A40="Annual Leave",8,0),0)</f>
        <v/>
      </c>
      <c r="T40" s="107" t="n"/>
      <c r="U40" s="144">
        <f>MAX(0,40-Y40)</f>
        <v/>
      </c>
      <c r="V40" s="351">
        <f>IF(OR($C40="",$D40=""),0,
 IF(OR($A40="Holiday",$A41="Holiday"),0,
 IF(AND(NOT(OR($A40="Annual Leave",$A41="Annual Leave")),$A40="Off day"),0,
  IF($I40+$I41&gt;=8,IF($I40&gt;=8,8,$I40),$I40)
  )))</f>
        <v/>
      </c>
      <c r="W40" s="351">
        <f>MAX(0,V40-U40)</f>
        <v/>
      </c>
      <c r="X40" s="351">
        <f>IF(C40="","",C40-WEEKDAY(C40,1)+1)</f>
        <v/>
      </c>
      <c r="Y40" s="351">
        <f>SUMPRODUCT(($X$14:$X39=X40)*(($V$14:$V39)+($O$14:$O39)))+IF(X40=X14,$L$11,0)</f>
        <v/>
      </c>
      <c r="Z40" s="351" t="n"/>
      <c r="AA40" s="351" t="n"/>
      <c r="AB40" s="351" t="n"/>
      <c r="AC40" s="351" t="n"/>
      <c r="AD40" s="351" t="n"/>
      <c r="AE40" s="351" t="n"/>
      <c r="AF40" s="351" t="n"/>
    </row>
    <row r="41" ht="24" customHeight="1" s="348" thickBot="1">
      <c r="A41" s="202" t="inlineStr">
        <is>
          <t>On Day</t>
        </is>
      </c>
      <c r="B41" s="310" t="n"/>
      <c r="C41" s="105">
        <f>C40</f>
        <v/>
      </c>
      <c r="D41" s="311" t="n"/>
      <c r="E41" s="312">
        <f>IF(D41="", "",
 IF(D41=TIME(0,0,0), 0,
 IF(AND(D41&gt;=TIME(0,0,1), D41&lt;=TIME(2,0,0)), TIME(7,0,0),
 IF(AND(D41&gt;=TIME(6,0,0), D41&lt;=TIME(8,0,0)), TIME(12,0,0),
 IF(AND(D41&gt;TIME(8,0,0), D41&lt;=TIME(13,59,0)), TIME(15,0,0),
 IF(AND(D41&gt;=TIME(14,0,0), D41&lt;=TIME(17,59,0)), TIME(21,0,0),
 IF(AND(D41&gt;=TIME(18,0,0), D41&lt;=TIME(21,59,0)), TIME(0,0,0),
 IF(AND(D41&gt;=TIME(22,0,0), D41&lt;=TIME(23,59,59)), TIME(7,0,0), ""))))))))</f>
        <v/>
      </c>
      <c r="F41" s="205" t="n"/>
      <c r="G41" s="312">
        <f>IF(AND(D41&gt;=TIME(6,0,0),D41&lt;=TIME(8,0,0)),E41,"")</f>
        <v/>
      </c>
      <c r="H41" s="311" t="n"/>
      <c r="I41" s="106">
        <f>ROUND(IF(OR(D41="",E41="",E41=0),0,IF(H41="",MOD(E41-D41,1)*24,MOD(H41-D41,1)*24)),2)</f>
        <v/>
      </c>
      <c r="J41" s="207" t="n"/>
      <c r="K41" s="308" t="n"/>
      <c r="L41" s="189" t="n"/>
      <c r="M41" s="309">
        <f>MAX(0,V41-W41)</f>
        <v/>
      </c>
      <c r="N41" s="313">
        <f>(IF(OR($C41="",$D41=""),0,
 IF(OR($A40="Holiday",$A41="Holiday"),
    IF(ISNUMBER(MATCH(TRIM($B41),{"Phagwah","Good Friday","Easter Monday","Labour Day","Christmas","Eid ul Azha","Romans-2","Globe-12","Neptune P1"},0)),0,$I41),
 IF(AND(NOT(OR($A40="Annual Leave",$A41="Annual Leave")),$A41="Off day"),$I41,
  MAX(0,$I41-$V41)
  ))))+W41</f>
        <v/>
      </c>
      <c r="O41" s="313">
        <f>IF(AND(OR($A40="Holiday",$A41="Holiday"),
        ISNUMBER(MATCH(TRIM($B41),{"Phagwah","Good Friday","Easter Monday","Labour Day","Christmas","Eid ul Azha","Romans-2","Globe-12","Neptune P1"},0))),
   $I41,0)</f>
        <v/>
      </c>
      <c r="P41" s="313">
        <f>IF(OR($O$7="Canteen",$O$7="Head Office"),0,IF($I41&lt;=0,0,IF(AND($I40&lt;=0,OR(TRIM($J41)="Hebrews",TRIM($J41)="Romans",TRIM($J41)="Romans-2",TRIM($J41)="Globe",TRIM($J41)="Globe-12",TRIM($J41)="Neptune P1")),1,0)))</f>
        <v/>
      </c>
      <c r="Q41" s="314" t="n"/>
      <c r="R41" s="313">
        <f>IF(OR($O$7="Canteen",$O$7="Head Office"),0,IF(
  AND(
    SUMIFS(I:I, C:C, C41) &gt;= 8,
    COUNTIFS(C$14:C41, C41)=1,
    OR(
      TEXT(D41,"hh:mm:ss")="07:00:00",
      TEXT(D41,"hh:mm:ss")="15:00:00",
      TEXT(D41,"hh:mm:ss")="23:00:00",
      TEXT(D42,"hh:mm:ss")="07:00:00",
      TEXT(D42,"hh:mm:ss")="15:00:00",
      TEXT(D42,"hh:mm:ss")="23:00:00"
    )
  ),
  1,
  0
))</f>
        <v/>
      </c>
      <c r="S41" s="313">
        <f>IF(OR($A40="Annual Leave",$A41="Annual Leave"),IF(AND($A40&lt;&gt;"Annual Leave",$A41="Annual Leave"),8,0),0)</f>
        <v/>
      </c>
      <c r="T41" s="315" t="n"/>
      <c r="U41" s="144">
        <f>MAX(0,40-Y41)</f>
        <v/>
      </c>
      <c r="V41" s="351">
        <f>IF(OR($C41="",$D41=""),0,
 IF(OR($A40="Holiday",$A41="Holiday"),0,
 IF(AND(NOT(OR($A40="Annual Leave",$A41="Annual Leave")),$A41="Off day"),0,
  IF($I40+$I41&gt;=8,IF($I40&gt;=8,0,8-$I40),$I41)
  )))</f>
        <v/>
      </c>
      <c r="W41" s="351">
        <f>MAX(0,V41-U41)</f>
        <v/>
      </c>
      <c r="X41" s="351">
        <f>IF(C41="","",C41-WEEKDAY(C41,1)+1)</f>
        <v/>
      </c>
      <c r="Y41" s="351">
        <f>SUMPRODUCT(($X$14:$X40=X41)*(($V$14:$V40)+($O$14:$O40)))+IF(X41=X14,$L$11,0)</f>
        <v/>
      </c>
      <c r="Z41" s="351" t="n"/>
      <c r="AA41" s="351" t="n"/>
      <c r="AB41" s="351" t="n"/>
      <c r="AC41" s="351" t="n"/>
      <c r="AD41" s="351" t="n"/>
      <c r="AE41" s="351" t="n"/>
      <c r="AF41" s="351" t="n"/>
    </row>
    <row r="42" ht="24" customHeight="1" s="348" thickBot="1">
      <c r="A42" s="208" t="inlineStr">
        <is>
          <t>On Day</t>
        </is>
      </c>
      <c r="B42" s="209" t="n"/>
      <c r="C42" s="108">
        <f>C40+1</f>
        <v/>
      </c>
      <c r="D42" s="77" t="n"/>
      <c r="E42" s="210">
        <f>IF(D42="", "",
 IF(D42=TIME(0,0,0), 0,
 IF(AND(D42&gt;=TIME(0,0,1), D42&lt;=TIME(2,0,0)), TIME(7,0,0),
 IF(AND(D42&gt;=TIME(6,0,0), D42&lt;=TIME(8,0,0)), TIME(12,0,0),
 IF(AND(D42&gt;TIME(8,0,0), D42&lt;=TIME(13,59,0)), TIME(15,0,0),
 IF(AND(D42&gt;=TIME(14,0,0), D42&lt;=TIME(17,59,0)), TIME(21,0,0),
 IF(AND(D42&gt;=TIME(18,0,0), D42&lt;=TIME(21,59,0)), TIME(0,0,0),
 IF(AND(D42&gt;=TIME(22,0,0), D42&lt;=TIME(23,59,59)), TIME(7,0,0), ""))))))))</f>
        <v/>
      </c>
      <c r="F42" s="211" t="n"/>
      <c r="G42" s="210">
        <f>IF(AND(D42&gt;=TIME(6,0,0),D42&lt;=TIME(8,0,0)),E42,"")</f>
        <v/>
      </c>
      <c r="H42" s="77" t="n"/>
      <c r="I42" s="16">
        <f>ROUND(IF(OR(D42="",E42="",E42=0),0,IF(H42="",MOD(E42-D42,1)*24,MOD(H42-D42,1)*24)),2)</f>
        <v/>
      </c>
      <c r="J42" s="212" t="n"/>
      <c r="K42" s="316" t="n"/>
      <c r="L42" s="181" t="n"/>
      <c r="M42" s="317">
        <f>MAX(0,V42-W42)</f>
        <v/>
      </c>
      <c r="N42" s="17">
        <f>(IF(OR($C42="",$D42=""),0,
 IF(OR($A42="Holiday",$A43="Holiday"),
    IF(ISNUMBER(MATCH(TRIM($B42),{"Phagwah","Good Friday","Easter Monday","Labour Day","Christmas","Eid ul Azha","Romans-2","Globe-12","Neptune P1"},0)),0,$I42),
 IF(AND(NOT(OR($A42="Annual Leave",$A43="Annual Leave")),$A42="Off day"),$I42,
  MAX(0,$I42-$V42)
  ))))+W42</f>
        <v/>
      </c>
      <c r="O42" s="213">
        <f>IF(AND(OR($A42="Holiday",$A43="Holiday"),
        ISNUMBER(MATCH(TRIM($B42),{"Phagwah","Good Friday","Easter Monday","Labour Day","Christmas","Eid ul Azha","Romans-2","Globe-12","Neptune P1"},0))),
   $I42,0)</f>
        <v/>
      </c>
      <c r="P42" s="17">
        <f>IF(OR($O$7="Canteen",$O$7="Head Office"),0,IF($I42&lt;=0,0,IF(OR(OR(TRIM($J42)="Hebrews",TRIM($J42)="Romans",TRIM($J42)="Romans-2",TRIM($J42)="Globe",TRIM($J42)="Globe-12",TRIM($J42)="Neptune P1"),AND($I43&gt;0,OR(TRIM($J43)="Hebrews",TRIM($J43)="Romans",TRIM($J43)="Romans-2",TRIM($J43)="Globe",TRIM($J43)="Globe-12",TRIM($J43)="Neptune P1"))),1,0)))</f>
        <v/>
      </c>
      <c r="Q42" s="78" t="n"/>
      <c r="R42" s="213">
        <f>IF(OR($O$7="Canteen",$O$7="Head Office"),0,IF(
  AND(
    SUMIFS(I:I, C:C, C42) &gt;= 8,
    COUNTIFS(C$14:C42, C42)=1,
    OR(
      TEXT(D42,"hh:mm:ss")="07:00:00",
      TEXT(D42,"hh:mm:ss")="15:00:00",
      TEXT(D42,"hh:mm:ss")="23:00:00",
      TEXT(D43,"hh:mm:ss")="07:00:00",
      TEXT(D43,"hh:mm:ss")="15:00:00",
      TEXT(D43,"hh:mm:ss")="23:00:00"
    )
  ),
  1,
  0
))</f>
        <v/>
      </c>
      <c r="S42" s="213">
        <f>IF(OR($A42="Annual Leave",$A43="Annual Leave"),IF($A42="Annual Leave",8,0),0)</f>
        <v/>
      </c>
      <c r="T42" s="79" t="n"/>
      <c r="U42" s="144">
        <f>MAX(0,40-Y42)</f>
        <v/>
      </c>
      <c r="V42" s="351">
        <f>IF(OR($C42="",$D42=""),0,
 IF(OR($A42="Holiday",$A43="Holiday"),0,
 IF(AND(NOT(OR($A42="Annual Leave",$A43="Annual Leave")),$A42="Off day"),0,
  IF($I42+$I43&gt;=8,IF($I42&gt;=8,8,$I42),$I42)
  )))</f>
        <v/>
      </c>
      <c r="W42" s="351">
        <f>MAX(0,V42-U42)</f>
        <v/>
      </c>
      <c r="X42" s="351">
        <f>IF(C42="","",C42-WEEKDAY(C42,1)+1)</f>
        <v/>
      </c>
      <c r="Y42" s="351">
        <f>SUMPRODUCT(($X$14:$X41=X42)*(($V$14:$V41)+($O$14:$O41)))+IF(X42=X14,$L$11,0)</f>
        <v/>
      </c>
      <c r="Z42" s="351" t="n"/>
      <c r="AA42" s="351" t="n"/>
      <c r="AB42" s="351" t="n"/>
      <c r="AC42" s="351" t="n"/>
      <c r="AD42" s="351" t="n"/>
      <c r="AE42" s="351" t="n"/>
      <c r="AF42" s="351" t="n"/>
    </row>
    <row r="43" ht="24" customHeight="1" s="348" thickBot="1">
      <c r="A43" s="208" t="inlineStr">
        <is>
          <t>On Day</t>
        </is>
      </c>
      <c r="B43" s="214" t="n"/>
      <c r="C43" s="109">
        <f>C42</f>
        <v/>
      </c>
      <c r="D43" s="18" t="n"/>
      <c r="E43" s="215">
        <f>IF(D43="", "",
 IF(D43=TIME(0,0,0), 0,
 IF(AND(D43&gt;=TIME(0,0,1), D43&lt;=TIME(2,0,0)), TIME(7,0,0),
 IF(AND(D43&gt;=TIME(6,0,0), D43&lt;=TIME(8,0,0)), TIME(12,0,0),
 IF(AND(D43&gt;TIME(8,0,0), D43&lt;=TIME(13,59,0)), TIME(15,0,0),
 IF(AND(D43&gt;=TIME(14,0,0), D43&lt;=TIME(17,59,0)), TIME(21,0,0),
 IF(AND(D43&gt;=TIME(18,0,0), D43&lt;=TIME(21,59,0)), TIME(0,0,0),
 IF(AND(D43&gt;=TIME(22,0,0), D43&lt;=TIME(23,59,59)), TIME(7,0,0), ""))))))))</f>
        <v/>
      </c>
      <c r="F43" s="216" t="n"/>
      <c r="G43" s="215">
        <f>IF(AND(D43&gt;=TIME(6,0,0),D43&lt;=TIME(8,0,0)),E43,"")</f>
        <v/>
      </c>
      <c r="H43" s="18" t="n"/>
      <c r="I43" s="19">
        <f>ROUND(IF(OR(D43="",E43="",E43=0),0,IF(H43="",MOD(E43-D43,1)*24,MOD(H43-D43,1)*24)),2)</f>
        <v/>
      </c>
      <c r="J43" s="212" t="n"/>
      <c r="K43" s="316" t="n"/>
      <c r="L43" s="183" t="n"/>
      <c r="M43" s="317">
        <f>MAX(0,V43-W43)</f>
        <v/>
      </c>
      <c r="N43" s="20">
        <f>(IF(OR($C43="",$D43=""),0,
 IF(OR($A42="Holiday",$A43="Holiday"),
    IF(ISNUMBER(MATCH(TRIM($B43),{"Phagwah","Good Friday","Easter Monday","Labour Day","Christmas","Eid ul Azha","Romans-2","Globe-12","Neptune P1"},0)),0,$I43),
 IF(AND(NOT(OR($A42="Annual Leave",$A43="Annual Leave")),$A43="Off day"),$I43,
  MAX(0,$I43-$V43)
  ))))+W43</f>
        <v/>
      </c>
      <c r="O43" s="20">
        <f>IF(AND(OR($A42="Holiday",$A43="Holiday"),
        ISNUMBER(MATCH(TRIM($B43),{"Phagwah","Good Friday","Easter Monday","Labour Day","Christmas","Eid ul Azha","Romans-2","Globe-12","Neptune P1"},0))),
   $I43,0)</f>
        <v/>
      </c>
      <c r="P43" s="20">
        <f>IF(OR($O$7="Canteen",$O$7="Head Office"),0,IF($I43&lt;=0,0,IF(AND($I42&lt;=0,OR(TRIM($J43)="Hebrews",TRIM($J43)="Romans",TRIM($J43)="Romans-2",TRIM($J43)="Globe",TRIM($J43)="Globe-12",TRIM($J43)="Neptune P1")),1,0)))</f>
        <v/>
      </c>
      <c r="Q43" s="21" t="n"/>
      <c r="R43" s="20">
        <f>IF(OR($O$7="Canteen",$O$7="Head Office"),0,IF(
  AND(
    SUMIFS(I:I, C:C, C43) &gt;= 8,
    COUNTIFS(C$14:C43, C43)=1,
    OR(
      TEXT(D43,"hh:mm:ss")="07:00:00",
      TEXT(D43,"hh:mm:ss")="15:00:00",
      TEXT(D43,"hh:mm:ss")="23:00:00",
      TEXT(D49,"hh:mm:ss")="07:00:00",
      TEXT(D49,"hh:mm:ss")="15:00:00",
      TEXT(D49,"hh:mm:ss")="23:00:00"
    )
  ),
  1,
  0
))</f>
        <v/>
      </c>
      <c r="S43" s="20">
        <f>IF(OR($A42="Annual Leave",$A43="Annual Leave"),IF(AND($A42&lt;&gt;"Annual Leave",$A43="Annual Leave"),8,0),0)</f>
        <v/>
      </c>
      <c r="T43" s="22" t="n"/>
      <c r="U43" s="144">
        <f>MAX(0,40-Y43)</f>
        <v/>
      </c>
      <c r="V43" s="351">
        <f>IF(OR($C43="",$D43=""),0,
 IF(OR($A42="Holiday",$A43="Holiday"),0,
 IF(AND(NOT(OR($A42="Annual Leave",$A43="Annual Leave")),$A43="Off day"),0,
  IF($I42+$I43&gt;=8,IF($I42&gt;=8,0,8-$I42),$I43)
  )))</f>
        <v/>
      </c>
      <c r="W43" s="351">
        <f>MAX(0,V43-U43)</f>
        <v/>
      </c>
      <c r="X43" s="351">
        <f>IF(C43="","",C43-WEEKDAY(C43,1)+1)</f>
        <v/>
      </c>
      <c r="Y43" s="351">
        <f>SUMPRODUCT(($X$14:$X42=X43)*(($V$14:$V42)+($O$14:$O42)))+IF(X43=X14,$L$11,0)</f>
        <v/>
      </c>
      <c r="Z43" s="351" t="n"/>
      <c r="AA43" s="351" t="n"/>
      <c r="AB43" s="351" t="n"/>
      <c r="AC43" s="351" t="n"/>
      <c r="AD43" s="351" t="n"/>
      <c r="AE43" s="351" t="n"/>
      <c r="AF43" s="351" t="n"/>
    </row>
    <row r="44" ht="24" customHeight="1" s="348" thickBot="1">
      <c r="A44" s="176" t="n"/>
      <c r="B44" s="176" t="n"/>
      <c r="C44" s="217" t="n"/>
      <c r="D44" s="110" t="n"/>
      <c r="E44" s="110" t="n"/>
      <c r="F44" s="218" t="n"/>
      <c r="G44" s="110" t="n"/>
      <c r="H44" s="110" t="n"/>
      <c r="I44" s="219" t="n"/>
      <c r="J44" s="219" t="n"/>
      <c r="K44" s="219" t="n"/>
      <c r="L44" s="219" t="n"/>
      <c r="M44" s="111">
        <f>MAX(0,V44-W44)</f>
        <v/>
      </c>
      <c r="N44" s="112">
        <f>(IF(OR($C44="",$D44=""),0,
 IF(OR($A44="Holiday",$A45="Holiday"),
    IF(ISNUMBER(MATCH(TRIM($B44),{"Phagwah","Good Friday","Easter Monday","Labour Day","Christmas","Eid ul Azha","Romans-2","Globe-12","Neptune P1"},0)),0,$I44),
 IF(AND(NOT(OR($A44="Annual Leave",$A45="Annual Leave")),$A44="Off day"),$I44,
  MAX(0,$I44-$V44)
  ))))+W44</f>
        <v/>
      </c>
      <c r="O44" s="112">
        <f>IF(AND(OR($A44="Holiday",$A45="Holiday"),
        ISNUMBER(MATCH(TRIM($B44),{"Phagwah","Good Friday","Easter Monday","Labour Day","Christmas","Eid ul Azha","Romans-2","Globe-12","Neptune P1"},0))),
   $I44,0)</f>
        <v/>
      </c>
      <c r="P44" s="112">
        <f>IF(OR($O$7="Canteen",$O$7="Head Office"),0,IF($I44&lt;=0,0,IF(OR(OR(TRIM($J44)="Hebrews",TRIM($J44)="Romans",TRIM($J44)="Romans-2",TRIM($J44)="Globe",TRIM($J44)="Globe-12",TRIM($J44)="Neptune P1"),AND($I45&gt;0,OR(TRIM($J45)="Hebrews",TRIM($J45)="Romans",TRIM($J45)="Romans-2",TRIM($J45)="Globe",TRIM($J45)="Globe-12",TRIM($J45)="Neptune P1"))),1,0)))</f>
        <v/>
      </c>
      <c r="Q44" s="113" t="n"/>
      <c r="R44" s="113" t="n"/>
      <c r="S44" s="112">
        <f>IF(OR($A44="Annual Leave",$A45="Annual Leave"),IF($A44="Annual Leave",8,0),0)</f>
        <v/>
      </c>
      <c r="T44" s="114" t="n"/>
      <c r="U44" s="144">
        <f>MAX(0,40-Y44)</f>
        <v/>
      </c>
      <c r="V44" s="351">
        <f>IF(OR($C44="",$D44=""),0,
 IF(OR($A44="Holiday",$A45="Holiday"),0,
 IF(AND(NOT(OR($A44="Annual Leave",$A45="Annual Leave")),$A44="Off day"),0,
  IF($I44+$I45&gt;=8,IF($I44&gt;=8,8,$I44),$I44)
  )))</f>
        <v/>
      </c>
      <c r="W44" s="351">
        <f>MAX(0,V44-U44)</f>
        <v/>
      </c>
      <c r="X44" s="351">
        <f>IF(C44="","",C44-WEEKDAY(C44,1)+1)</f>
        <v/>
      </c>
      <c r="Y44" s="351">
        <f>SUMPRODUCT(($X$14:$X43=X44)*(($V$14:$V43)+($O$14:$O43)))+IF(X44=X14,$L$11,0)</f>
        <v/>
      </c>
      <c r="Z44" s="351" t="n"/>
      <c r="AA44" s="351" t="n"/>
      <c r="AB44" s="351" t="n"/>
      <c r="AC44" s="351" t="n"/>
      <c r="AD44" s="351" t="n"/>
      <c r="AE44" s="351" t="n"/>
      <c r="AF44" s="351" t="n"/>
    </row>
    <row r="45" ht="24" customHeight="1" s="348" thickBot="1">
      <c r="A45" s="154" t="inlineStr">
        <is>
          <t>On Day</t>
        </is>
      </c>
      <c r="B45" s="318" t="n"/>
      <c r="C45" s="115">
        <f>C42+1</f>
        <v/>
      </c>
      <c r="D45" s="319" t="n"/>
      <c r="E45" s="320">
        <f>IF(D45="", "",
 IF(D45=TIME(0,0,0), 0,
 IF(AND(D45&gt;=TIME(0,0,1), D45&lt;=TIME(2,0,0)), TIME(7,0,0),
 IF(AND(D45&gt;=TIME(6,0,0), D45&lt;=TIME(8,0,0)), TIME(12,0,0),
 IF(AND(D45&gt;TIME(8,0,0), D45&lt;=TIME(13,59,0)), TIME(15,0,0),
 IF(AND(D45&gt;=TIME(14,0,0), D45&lt;=TIME(17,59,0)), TIME(21,0,0),
 IF(AND(D45&gt;=TIME(18,0,0), D45&lt;=TIME(21,59,0)), TIME(0,0,0),
 IF(AND(D45&gt;=TIME(22,0,0), D45&lt;=TIME(23,59,59)), TIME(7,0,0), ""))))))))</f>
        <v/>
      </c>
      <c r="F45" s="321" t="n"/>
      <c r="G45" s="320">
        <f>IF(AND(D45&gt;=TIME(6,0,0),D45&lt;=TIME(8,0,0)),E45,"")</f>
        <v/>
      </c>
      <c r="H45" s="319" t="n"/>
      <c r="I45" s="30">
        <f>ROUND(IF(OR(D45="",E45="",E45=0),0,IF(H45="",MOD(E45-D45,1)*24,MOD(H45-D45,1)*24)),2)</f>
        <v/>
      </c>
      <c r="J45" s="220" t="n"/>
      <c r="K45" s="274" t="n"/>
      <c r="L45" s="181" t="n"/>
      <c r="M45" s="275">
        <f>MAX(0,V45-W45)</f>
        <v/>
      </c>
      <c r="N45" s="322">
        <f>(IF(OR($C45="",$D45=""),0,
 IF(OR($A44="Holiday",$A45="Holiday"),
    IF(ISNUMBER(MATCH(TRIM($B45),{"Phagwah","Good Friday","Easter Monday","Labour Day","Christmas","Eid ul Azha","Romans-2","Globe-12","Neptune P1"},0)),0,$I45),
 IF(AND(NOT(OR($A44="Annual Leave",$A45="Annual Leave")),$A45="Off day"),$I45,
  MAX(0,$I45-$V45)
  ))))+W45</f>
        <v/>
      </c>
      <c r="O45" s="322">
        <f>IF(AND(OR($A44="Holiday",$A45="Holiday"),
        ISNUMBER(MATCH(TRIM($B45),{"Phagwah","Good Friday","Easter Monday","Labour Day","Christmas","Eid ul Azha","Romans-2","Globe-12","Neptune P1"},0))),
   $I45,0)</f>
        <v/>
      </c>
      <c r="P45" s="322">
        <f>IF(OR($O$7="Canteen",$O$7="Head Office"),0,IF($I45&lt;=0,0,IF(AND($I44&lt;=0,OR(TRIM($J45)="Hebrews",TRIM($J45)="Romans",TRIM($J45)="Romans-2",TRIM($J45)="Globe",TRIM($J45)="Globe-12",TRIM($J45)="Neptune P1")),1,0)))</f>
        <v/>
      </c>
      <c r="Q45" s="323" t="n"/>
      <c r="R45" s="322">
        <f>IF(OR($O$7="Canteen",$O$7="Head Office"),0,IF(
  AND(
    SUMIFS(I:I, C:C, C45) &gt;= 8,
    COUNTIFS(C$14:C45, C45)=1,
    OR(
      TEXT(D45,"hh:mm:ss")="07:00:00",
      TEXT(D45,"hh:mm:ss")="15:00:00",
      TEXT(D45,"hh:mm:ss")="23:00:00",
      TEXT(D46,"hh:mm:ss")="07:00:00",
      TEXT(D46,"hh:mm:ss")="15:00:00",
      TEXT(D46,"hh:mm:ss")="23:00:00"
    )
  ),
  1,
  0
))</f>
        <v/>
      </c>
      <c r="S45" s="322">
        <f>IF(OR($A44="Annual Leave",$A45="Annual Leave"),IF(AND($A44&lt;&gt;"Annual Leave",$A45="Annual Leave"),8,0),0)</f>
        <v/>
      </c>
      <c r="T45" s="116" t="n"/>
      <c r="U45" s="144">
        <f>MAX(0,40-Y45)</f>
        <v/>
      </c>
      <c r="V45" s="351">
        <f>IF(OR($C45="",$D45=""),0,
 IF(OR($A44="Holiday",$A45="Holiday"),0,
 IF(AND(NOT(OR($A44="Annual Leave",$A45="Annual Leave")),$A45="Off day"),0,
  IF($I44+$I45&gt;=8,IF($I44&gt;=8,0,8-$I44),$I45)
  )))</f>
        <v/>
      </c>
      <c r="W45" s="351">
        <f>MAX(0,V45-U45)</f>
        <v/>
      </c>
      <c r="X45" s="351">
        <f>IF(C45="","",C45-WEEKDAY(C45,1)+1)</f>
        <v/>
      </c>
      <c r="Y45" s="351">
        <f>SUMPRODUCT(($X$14:$X44=X45)*(($V$14:$V44)+($O$14:$O44)))+IF(X45=X14,$L$11,0)</f>
        <v/>
      </c>
      <c r="Z45" s="351" t="n"/>
      <c r="AA45" s="351" t="n"/>
      <c r="AB45" s="351" t="n"/>
      <c r="AC45" s="351" t="n"/>
      <c r="AD45" s="351" t="n"/>
      <c r="AE45" s="351" t="n"/>
      <c r="AF45" s="351" t="n"/>
    </row>
    <row r="46" ht="24" customHeight="1" s="348" thickBot="1">
      <c r="A46" s="154" t="inlineStr">
        <is>
          <t>On Day</t>
        </is>
      </c>
      <c r="B46" s="305" t="n"/>
      <c r="C46" s="90">
        <f>C45</f>
        <v/>
      </c>
      <c r="D46" s="80" t="n"/>
      <c r="E46" s="221">
        <f>IF(D46="", "",
 IF(D46=TIME(0,0,0), 0,
 IF(AND(D46&gt;=TIME(0,0,1), D46&lt;=TIME(2,0,0)), TIME(7,0,0),
 IF(AND(D46&gt;=TIME(6,0,0), D46&lt;=TIME(8,0,0)), TIME(12,0,0),
 IF(AND(D46&gt;TIME(8,0,0), D46&lt;=TIME(13,59,0)), TIME(15,0,0),
 IF(AND(D46&gt;=TIME(14,0,0), D46&lt;=TIME(17,59,0)), TIME(21,0,0),
 IF(AND(D46&gt;=TIME(18,0,0), D46&lt;=TIME(21,59,0)), TIME(0,0,0),
 IF(AND(D46&gt;=TIME(22,0,0), D46&lt;=TIME(23,59,59)), TIME(7,0,0), ""))))))))</f>
        <v/>
      </c>
      <c r="F46" s="156" t="n"/>
      <c r="G46" s="221">
        <f>IF(AND(D46&gt;=TIME(6,0,0),D46&lt;=TIME(8,0,0)),E46,"")</f>
        <v/>
      </c>
      <c r="H46" s="80" t="n"/>
      <c r="I46" s="30">
        <f>ROUND(IF(OR(D46="",E46="",E46=0),0,IF(H46="",MOD(E46-D46,1)*24,MOD(H46-D46,1)*24)),2)</f>
        <v/>
      </c>
      <c r="J46" s="158" t="n"/>
      <c r="K46" s="274" t="n"/>
      <c r="L46" s="189" t="n"/>
      <c r="M46" s="275">
        <f>MAX(0,V46-W46)</f>
        <v/>
      </c>
      <c r="N46" s="81">
        <f>(IF(OR($C46="",$D46=""),0,
 IF(OR($A46="Holiday",$A47="Holiday"),
    IF(ISNUMBER(MATCH(TRIM($B46),{"Phagwah","Good Friday","Easter Monday","Labour Day","Christmas","Eid ul Azha","Romans-2","Globe-12","Neptune P1"},0)),0,$I46),
 IF(AND(NOT(OR($A46="Annual Leave",$A47="Annual Leave")),$A46="Off day"),$I46,
  MAX(0,$I46-$V46)
  ))))+W46</f>
        <v/>
      </c>
      <c r="O46" s="81">
        <f>IF(AND(OR($A46="Holiday",$A47="Holiday"),
        ISNUMBER(MATCH(TRIM($B46),{"Phagwah","Good Friday","Easter Monday","Labour Day","Christmas","Eid ul Azha","Romans-2","Globe-12","Neptune P1"},0))),
   $I46,0)</f>
        <v/>
      </c>
      <c r="P46" s="81">
        <f>IF(OR($O$7="Canteen",$O$7="Head Office"),0,IF($I46&lt;=0,0,IF(OR(OR(TRIM($J46)="Hebrews",TRIM($J46)="Romans",TRIM($J46)="Romans-2",TRIM($J46)="Globe",TRIM($J46)="Globe-12",TRIM($J46)="Neptune P1"),AND($I47&gt;0,OR(TRIM($J47)="Hebrews",TRIM($J47)="Romans",TRIM($J47)="Romans-2",TRIM($J47)="Globe",TRIM($J47)="Globe-12",TRIM($J47)="Neptune P1"))),1,0)))</f>
        <v/>
      </c>
      <c r="Q46" s="82" t="n"/>
      <c r="R46" s="81">
        <f>IF(OR($O$7="Canteen",$O$7="Head Office"),0,IF(
  AND(
    SUMIFS(I:I, C:C, C46) &gt;= 8,
    COUNTIFS(C$14:C46, C46)=1,
    OR(
      TEXT(D46,"hh:mm:ss")="07:00:00",
      TEXT(D46,"hh:mm:ss")="15:00:00",
      TEXT(D46,"hh:mm:ss")="23:00:00",
      TEXT(D51,"hh:mm:ss")="07:00:00",
      TEXT(D51,"hh:mm:ss")="15:00:00",
      TEXT(D51,"hh:mm:ss")="23:00:00"
    )
  ),
  1,
  0
))</f>
        <v/>
      </c>
      <c r="S46" s="81">
        <f>IF(OR($A46="Annual Leave",$A47="Annual Leave"),IF($A46="Annual Leave",8,0),0)</f>
        <v/>
      </c>
      <c r="T46" s="117" t="n"/>
      <c r="U46" s="144">
        <f>MAX(0,40-Y46)</f>
        <v/>
      </c>
      <c r="V46" s="351">
        <f>IF(OR($C46="",$D46=""),0,
 IF(OR($A46="Holiday",$A47="Holiday"),0,
 IF(AND(NOT(OR($A46="Annual Leave",$A47="Annual Leave")),$A46="Off day"),0,
  IF($I46+$I47&gt;=8,IF($I46&gt;=8,8,$I46),$I46)
  )))</f>
        <v/>
      </c>
      <c r="W46" s="351">
        <f>MAX(0,V46-U46)</f>
        <v/>
      </c>
      <c r="X46" s="351">
        <f>IF(C46="","",C46-WEEKDAY(C46,1)+1)</f>
        <v/>
      </c>
      <c r="Y46" s="351">
        <f>SUMPRODUCT(($X$14:$X45=X46)*(($V$14:$V45)+($O$14:$O45)))+IF(X46=X14,$L$11,0)</f>
        <v/>
      </c>
      <c r="Z46" s="351" t="n"/>
      <c r="AA46" s="351" t="n"/>
      <c r="AB46" s="351" t="n"/>
      <c r="AC46" s="351" t="n"/>
      <c r="AD46" s="351" t="n"/>
      <c r="AE46" s="351" t="n"/>
      <c r="AF46" s="351" t="n"/>
    </row>
    <row r="47" ht="24" customHeight="1" s="348" thickBot="1">
      <c r="A47" s="184" t="inlineStr">
        <is>
          <t>On Day</t>
        </is>
      </c>
      <c r="B47" s="222" t="n"/>
      <c r="C47" s="118">
        <f>C45+1</f>
        <v/>
      </c>
      <c r="D47" s="83" t="n"/>
      <c r="E47" s="223">
        <f>IF(D47="", "",
 IF(D47=TIME(0,0,0), 0,
 IF(AND(D47&gt;=TIME(0,0,1), D47&lt;=TIME(2,0,0)), TIME(7,0,0),
 IF(AND(D47&gt;=TIME(6,0,0), D47&lt;=TIME(8,0,0)), TIME(12,0,0),
 IF(AND(D47&gt;TIME(8,0,0), D47&lt;=TIME(13,59,0)), TIME(15,0,0),
 IF(AND(D47&gt;=TIME(14,0,0), D47&lt;=TIME(17,59,0)), TIME(21,0,0),
 IF(AND(D47&gt;=TIME(18,0,0), D47&lt;=TIME(21,59,0)), TIME(0,0,0),
 IF(AND(D47&gt;=TIME(22,0,0), D47&lt;=TIME(23,59,59)), TIME(7,0,0), ""))))))))</f>
        <v/>
      </c>
      <c r="F47" s="224" t="n"/>
      <c r="G47" s="223">
        <f>IF(AND(D47&gt;=TIME(6,0,0),D47&lt;=TIME(8,0,0)),E47,"")</f>
        <v/>
      </c>
      <c r="H47" s="83" t="n"/>
      <c r="I47" s="23">
        <f>ROUND(IF(OR(D47="",E47="",E47=0),0,IF(H47="",MOD(E47-D47,1)*24,MOD(H47-D47,1)*24)),2)</f>
        <v/>
      </c>
      <c r="J47" s="225" t="n"/>
      <c r="K47" s="297" t="n"/>
      <c r="L47" s="181" t="n"/>
      <c r="M47" s="298">
        <f>MAX(0,V47-W47)</f>
        <v/>
      </c>
      <c r="N47" s="84">
        <f>(IF(OR($C47="",$D47=""),0,
 IF(OR($A46="Holiday",$A47="Holiday"),
    IF(ISNUMBER(MATCH(TRIM($B47),{"Phagwah","Good Friday","Easter Monday","Labour Day","Christmas","Eid ul Azha","Romans-2","Globe-12","Neptune P1"},0)),0,$I47),
 IF(AND(NOT(OR($A46="Annual Leave",$A47="Annual Leave")),$A47="Off day"),$I47,
  MAX(0,$I47-$V47)
  ))))+W47</f>
        <v/>
      </c>
      <c r="O47" s="84">
        <f>IF(AND(OR($A46="Holiday",$A47="Holiday"),
        ISNUMBER(MATCH(TRIM($B47),{"Phagwah","Good Friday","Easter Monday","Labour Day","Christmas","Eid ul Azha","Romans-2","Globe-12","Neptune P1"},0))),
   $I47,0)</f>
        <v/>
      </c>
      <c r="P47" s="84">
        <f>IF(OR($O$7="Canteen",$O$7="Head Office"),0,IF($I47&lt;=0,0,IF(AND($I46&lt;=0,OR(TRIM($J47)="Hebrews",TRIM($J47)="Romans",TRIM($J47)="Romans-2",TRIM($J47)="Globe",TRIM($J47)="Globe-12",TRIM($J47)="Neptune P1")),1,0)))</f>
        <v/>
      </c>
      <c r="Q47" s="85" t="n"/>
      <c r="R47" s="84">
        <f>IF(OR($O$7="Canteen",$O$7="Head Office"),0,IF(
  AND(
    SUMIFS(I:I, C:C, C47) &gt;= 8,
    COUNTIFS(C$14:C47, C47)=1,
    OR(
      TEXT(D47,"hh:mm:ss")="07:00:00",
      TEXT(D47,"hh:mm:ss")="15:00:00",
      TEXT(D47,"hh:mm:ss")="23:00:00",
      TEXT(D48,"hh:mm:ss")="07:00:00",
      TEXT(D48,"hh:mm:ss")="15:00:00",
      TEXT(D48,"hh:mm:ss")="23:00:00"
    )
  ),
  1,
  0
))</f>
        <v/>
      </c>
      <c r="S47" s="84">
        <f>IF(OR($A46="Annual Leave",$A47="Annual Leave"),IF(AND($A46&lt;&gt;"Annual Leave",$A47="Annual Leave"),8,0),0)</f>
        <v/>
      </c>
      <c r="T47" s="86" t="n"/>
      <c r="U47" s="144">
        <f>MAX(0,40-Y47)</f>
        <v/>
      </c>
      <c r="V47" s="351">
        <f>IF(OR($C47="",$D47=""),0,
 IF(OR($A46="Holiday",$A47="Holiday"),0,
 IF(AND(NOT(OR($A46="Annual Leave",$A47="Annual Leave")),$A47="Off day"),0,
  IF($I46+$I47&gt;=8,IF($I46&gt;=8,0,8-$I46),$I47)
  )))</f>
        <v/>
      </c>
      <c r="W47" s="351">
        <f>MAX(0,V47-U47)</f>
        <v/>
      </c>
      <c r="X47" s="351">
        <f>IF(C47="","",C47-WEEKDAY(C47,1)+1)</f>
        <v/>
      </c>
      <c r="Y47" s="351">
        <f>SUMPRODUCT(($X$14:$X46=X47)*(($V$14:$V46)+($O$14:$O46)))+IF(X47=X14,$L$11,0)</f>
        <v/>
      </c>
      <c r="Z47" s="351" t="n"/>
      <c r="AA47" s="351" t="n"/>
      <c r="AB47" s="351" t="n"/>
      <c r="AC47" s="351" t="n"/>
      <c r="AD47" s="351" t="n"/>
      <c r="AE47" s="351" t="n"/>
      <c r="AF47" s="351" t="n"/>
    </row>
    <row r="48" ht="24" customHeight="1" s="348" thickBot="1">
      <c r="A48" s="226" t="inlineStr">
        <is>
          <t>On Day</t>
        </is>
      </c>
      <c r="B48" s="299" t="n"/>
      <c r="C48" s="119">
        <f>C47</f>
        <v/>
      </c>
      <c r="D48" s="24" t="n"/>
      <c r="E48" s="227">
        <f>IF(D48="", "",
 IF(D48=TIME(0,0,0), 0,
 IF(AND(D48&gt;=TIME(0,0,1), D48&lt;=TIME(2,0,0)), TIME(7,0,0),
 IF(AND(D48&gt;=TIME(6,0,0), D48&lt;=TIME(8,0,0)), TIME(12,0,0),
 IF(AND(D48&gt;TIME(8,0,0), D48&lt;=TIME(13,59,0)), TIME(15,0,0),
 IF(AND(D48&gt;=TIME(14,0,0), D48&lt;=TIME(17,59,0)), TIME(21,0,0),
 IF(AND(D48&gt;=TIME(18,0,0), D48&lt;=TIME(21,59,0)), TIME(0,0,0),
 IF(AND(D48&gt;=TIME(22,0,0), D48&lt;=TIME(23,59,59)), TIME(7,0,0), ""))))))))</f>
        <v/>
      </c>
      <c r="F48" s="228" t="n"/>
      <c r="G48" s="227">
        <f>IF(AND(D48&gt;=TIME(6,0,0),D48&lt;=TIME(8,0,0)),E48,"")</f>
        <v/>
      </c>
      <c r="H48" s="300" t="n"/>
      <c r="I48" s="87">
        <f>ROUND(IF(OR(D48="",E48="",E48=0),0,IF(H48="",MOD(E48-D48,1)*24,MOD(H48-D48,1)*24)),2)</f>
        <v/>
      </c>
      <c r="J48" s="190" t="n"/>
      <c r="K48" s="297" t="n"/>
      <c r="L48" s="183" t="n"/>
      <c r="M48" s="324">
        <f>MAX(0,V48-W48)</f>
        <v/>
      </c>
      <c r="N48" s="302">
        <f>(IF(OR($C48="",$D48=""),0,
 IF(OR($A48="Holiday",$A49="Holiday"),
    IF(ISNUMBER(MATCH(TRIM($B48),{"Phagwah","Good Friday","Easter Monday","Labour Day","Christmas","Eid ul Azha","Romans-2","Globe-12","Neptune P1"},0)),0,$I48),
 IF(AND(NOT(OR($A48="Annual Leave",$A49="Annual Leave")),$A48="Off day"),$I48,
  MAX(0,$I48-$V48)
  ))))+W48</f>
        <v/>
      </c>
      <c r="O48" s="303" t="n"/>
      <c r="P48" s="229">
        <f>IF(OR($O$7="Canteen",$O$7="Head Office"),0,IF($I48&lt;=0,0,IF(OR(OR(TRIM($J48)="Hebrews",TRIM($J48)="Romans",TRIM($J48)="Romans-2",TRIM($J48)="Globe",TRIM($J48)="Globe-12",TRIM($J48)="Neptune P1"),AND($I49&gt;0,OR(TRIM($J49)="Hebrews",TRIM($J49)="Romans",TRIM($J49)="Romans-2",TRIM($J49)="Globe",TRIM($J49)="Globe-12",TRIM($J49)="Neptune P1"))),1,0)))</f>
        <v/>
      </c>
      <c r="Q48" s="303" t="n"/>
      <c r="R48" s="302">
        <f>IF(OR($O$7="Canteen",$O$7="Head Office"),0,IF(
  AND(
    SUMIFS(I:I, C:C, C48) &gt;= 8,
    COUNTIFS(C$14:C48, C48)=1,
    OR(
      TEXT(D48,"hh:mm:ss")="07:00:00",
      TEXT(D48,"hh:mm:ss")="15:00:00",
      TEXT(D48,"hh:mm:ss")="23:00:00",
      TEXT(D53,"hh:mm:ss")="07:00:00",
      TEXT(D53,"hh:mm:ss")="15:00:00",
      TEXT(D53,"hh:mm:ss")="23:00:00"
    )
  ),
  1,
  0
))</f>
        <v/>
      </c>
      <c r="S48" s="303" t="n"/>
      <c r="T48" s="304" t="n"/>
      <c r="U48" s="144">
        <f>MAX(0,40-Y48)</f>
        <v/>
      </c>
      <c r="V48" s="351">
        <f>IF(OR($C48="",$D48=""),0,
 IF(OR($A48="Holiday",$A49="Holiday"),0,
 IF(AND(NOT(OR($A48="Annual Leave",$A49="Annual Leave")),$A48="Off day"),0,
  IF($I48+$I49&gt;=8,IF($I48&gt;=8,8,$I48),$I48)
  )))</f>
        <v/>
      </c>
      <c r="W48" s="351">
        <f>MAX(0,V48-U48)</f>
        <v/>
      </c>
      <c r="X48" s="351">
        <f>IF(C48="","",C48-WEEKDAY(C48,1)+1)</f>
        <v/>
      </c>
      <c r="Y48" s="351">
        <f>SUMPRODUCT(($X$14:$X47=X48)*(($V$14:$V47)+($O$14:$O47)))+IF(X48=X14,$L$11,0)</f>
        <v/>
      </c>
      <c r="Z48" s="351" t="n"/>
      <c r="AA48" s="351" t="n"/>
      <c r="AB48" s="351" t="n"/>
      <c r="AC48" s="351" t="n"/>
      <c r="AD48" s="351" t="n"/>
      <c r="AE48" s="351" t="n"/>
      <c r="AF48" s="351" t="n"/>
    </row>
    <row r="49" ht="24" customHeight="1" s="348" thickBot="1">
      <c r="A49" s="230" t="n"/>
      <c r="B49" s="355" t="n"/>
      <c r="C49" s="231" t="n"/>
      <c r="D49" s="232" t="n"/>
      <c r="E49" s="232" t="n"/>
      <c r="F49" s="232" t="n"/>
      <c r="G49" s="232" t="n"/>
      <c r="H49" s="233" t="inlineStr">
        <is>
          <t>Total Hrs:</t>
        </is>
      </c>
      <c r="I49" s="122">
        <f>SUM(I14:I48)</f>
        <v/>
      </c>
      <c r="J49" s="234" t="n"/>
      <c r="K49" s="234" t="n"/>
      <c r="L49" s="235" t="n"/>
      <c r="M49" s="120">
        <f>SUM(M14:M48)</f>
        <v/>
      </c>
      <c r="N49" s="120">
        <f>SUM(N14:N48)</f>
        <v/>
      </c>
      <c r="O49" s="120">
        <f>SUM(O14:O48)</f>
        <v/>
      </c>
      <c r="P49" s="120">
        <f>SUM(P14:P48)</f>
        <v/>
      </c>
      <c r="Q49" s="120">
        <f>IF($O$6&lt;&gt;"Armed",0,LOOKUP($Q$50,{0,1,2,3,4,5,6,7,8,9,10,11,12,13,14},{0,384,769,1153,1153,1538,1923,2307,2692,3076,3461,3846,4239,4615,5000}))</f>
        <v/>
      </c>
      <c r="R49" s="120">
        <f>SUM(R14:R48)</f>
        <v/>
      </c>
      <c r="S49" s="120">
        <f>SUM(S14:S48)</f>
        <v/>
      </c>
      <c r="T49" s="121">
        <f>SUM(T30:T43)</f>
        <v/>
      </c>
      <c r="U49" s="144">
        <f>MIN(U48,0)</f>
        <v/>
      </c>
      <c r="V49" s="351">
        <f>SUM(V14:V48)</f>
        <v/>
      </c>
      <c r="W49" s="351">
        <f>SUM(W14:W48)</f>
        <v/>
      </c>
      <c r="X49" s="351" t="n"/>
      <c r="Y49" s="351" t="n"/>
      <c r="Z49" s="351" t="n"/>
      <c r="AA49" s="351" t="n"/>
      <c r="AB49" s="351" t="n"/>
      <c r="AC49" s="351" t="n"/>
      <c r="AD49" s="351" t="n"/>
      <c r="AE49" s="351" t="n"/>
      <c r="AF49" s="351" t="n"/>
    </row>
    <row r="50" ht="24" customHeight="1" s="348">
      <c r="A50" s="351" t="n"/>
      <c r="B50" s="351" t="n"/>
      <c r="C50" s="6" t="n"/>
      <c r="D50" s="6" t="n"/>
      <c r="E50" s="6" t="n"/>
      <c r="F50" s="6" t="n"/>
      <c r="G50" s="6" t="n"/>
      <c r="H50" s="336" t="n"/>
      <c r="I50" s="351" t="n"/>
      <c r="J50" s="336" t="n"/>
      <c r="K50" s="336" t="n"/>
      <c r="L50" s="336" t="n"/>
      <c r="M50" s="28" t="n"/>
      <c r="N50" s="28" t="n"/>
      <c r="O50" s="28" t="n"/>
      <c r="P50" s="241" t="inlineStr">
        <is>
          <t>Days Worked</t>
        </is>
      </c>
      <c r="Q50" s="29">
        <f>SUM(--(SUM(I14:I15)&gt;0),--(SUM(I16:I17)&gt;0),--(SUM(I18:I19)&gt;0),--(SUM(I20:I21)&gt;0),--(SUM(I22:I23)&gt;0),--(SUM(I24:I25)&gt;0),--(SUM(I26:I27)&gt;0),--(SUM(I30:I31)&gt;0),--(SUM(I32:I33)&gt;0),--(SUM(I34:I35)&gt;0),--(SUM(I36:I37)&gt;0),--(SUM(I38:I39)&gt;0),--(SUM(I40:I41)&gt;0),--(SUM(I42:I43)&gt;0),--(SUM(I45:I46)&gt;0),--(SUM(I47:I48)&gt;0))</f>
        <v/>
      </c>
      <c r="R50" s="28" t="n"/>
      <c r="S50" s="28" t="n"/>
      <c r="T50" s="28" t="n"/>
      <c r="U50" s="144" t="n"/>
      <c r="V50" s="351" t="n"/>
      <c r="W50" s="351" t="n"/>
      <c r="X50" s="351" t="n"/>
      <c r="Y50" s="351" t="n"/>
      <c r="Z50" s="351" t="n"/>
      <c r="AA50" s="351" t="n"/>
      <c r="AB50" s="351" t="n"/>
      <c r="AC50" s="351" t="n"/>
      <c r="AD50" s="351" t="n"/>
      <c r="AE50" s="351" t="n"/>
      <c r="AF50" s="351" t="n"/>
    </row>
    <row r="51" ht="24" customHeight="1" s="348">
      <c r="A51" s="351" t="n"/>
      <c r="B51" s="351" t="n"/>
      <c r="C51" s="345" t="n"/>
      <c r="D51" s="362" t="n"/>
      <c r="E51" s="362" t="n"/>
      <c r="F51" s="334" t="n"/>
      <c r="G51" s="362" t="n"/>
      <c r="H51" s="336" t="n"/>
      <c r="I51" s="351" t="n"/>
      <c r="J51" s="336" t="n"/>
      <c r="K51" s="336" t="n"/>
      <c r="L51" s="336" t="n"/>
      <c r="M51" s="236" t="n"/>
      <c r="N51" s="236" t="n"/>
      <c r="O51" s="236" t="n"/>
      <c r="P51" s="236" t="n"/>
      <c r="Q51" s="236" t="n"/>
      <c r="R51" s="236" t="n"/>
      <c r="S51" s="236" t="n"/>
      <c r="T51" s="236" t="n"/>
      <c r="U51" s="144" t="n"/>
      <c r="V51" s="351" t="n"/>
      <c r="W51" s="351" t="n"/>
      <c r="X51" s="351" t="n"/>
      <c r="Y51" s="351" t="n"/>
      <c r="Z51" s="351" t="n"/>
      <c r="AA51" s="351" t="n"/>
      <c r="AB51" s="351" t="n"/>
      <c r="AC51" s="351" t="n"/>
      <c r="AD51" s="351" t="n"/>
      <c r="AE51" s="351" t="n"/>
      <c r="AF51" s="351" t="n"/>
    </row>
    <row r="52">
      <c r="A52" s="351" t="n"/>
      <c r="B52" s="351" t="n"/>
      <c r="C52" s="329" t="inlineStr">
        <is>
          <t>Supervisor Signature</t>
        </is>
      </c>
      <c r="D52" s="363" t="n"/>
      <c r="E52" s="363" t="n"/>
      <c r="F52" s="329" t="inlineStr">
        <is>
          <t>Date</t>
        </is>
      </c>
      <c r="G52" s="363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351" t="n"/>
      <c r="V52" s="351" t="n"/>
      <c r="W52" s="351" t="n"/>
      <c r="X52" s="351" t="n"/>
      <c r="Y52" s="351" t="n"/>
      <c r="Z52" s="351" t="n"/>
      <c r="AA52" s="351" t="n"/>
      <c r="AB52" s="351" t="n"/>
      <c r="AC52" s="351" t="n"/>
      <c r="AD52" s="351" t="n"/>
      <c r="AE52" s="351" t="n"/>
      <c r="AF52" s="351" t="n"/>
    </row>
    <row r="53" ht="26.25" customHeight="1" s="348">
      <c r="A53" s="351" t="n"/>
      <c r="B53" s="351" t="n"/>
      <c r="C53" s="345" t="n"/>
      <c r="D53" s="362" t="n"/>
      <c r="E53" s="362" t="n"/>
      <c r="F53" s="331" t="n"/>
      <c r="G53" s="362" t="n"/>
      <c r="H53" s="6" t="n"/>
      <c r="I53" s="6" t="n"/>
      <c r="J53" s="6" t="n"/>
      <c r="K53" s="6" t="n"/>
      <c r="L53" s="6" t="n"/>
      <c r="M53" s="6" t="n"/>
      <c r="N53" s="237" t="n"/>
      <c r="O53" s="238" t="n"/>
      <c r="P53" s="346" t="n"/>
      <c r="Q53" s="351" t="n"/>
      <c r="R53" s="351" t="n"/>
      <c r="S53" s="351" t="n"/>
      <c r="T53" s="351" t="n"/>
      <c r="U53" s="351" t="n"/>
      <c r="V53" s="351" t="n"/>
      <c r="W53" s="351" t="n"/>
      <c r="X53" s="351" t="n"/>
      <c r="Y53" s="351" t="n"/>
      <c r="Z53" s="351" t="n"/>
      <c r="AA53" s="351" t="n"/>
      <c r="AB53" s="351" t="n"/>
      <c r="AC53" s="351" t="n"/>
      <c r="AD53" s="351" t="n"/>
      <c r="AE53" s="351" t="n"/>
      <c r="AF53" s="351" t="n"/>
    </row>
    <row r="54">
      <c r="A54" s="351" t="n"/>
      <c r="B54" s="351" t="n"/>
      <c r="C54" s="329" t="inlineStr">
        <is>
          <t>Manager Signature</t>
        </is>
      </c>
      <c r="D54" s="363" t="n"/>
      <c r="E54" s="363" t="n"/>
      <c r="F54" s="329" t="inlineStr">
        <is>
          <t>Date</t>
        </is>
      </c>
      <c r="G54" s="363" t="n"/>
      <c r="H54" s="6" t="n"/>
      <c r="I54" s="239" t="inlineStr">
        <is>
          <t>{42}</t>
        </is>
      </c>
      <c r="J54" s="239" t="n"/>
      <c r="K54" s="239" t="n"/>
      <c r="L54" s="239" t="n"/>
      <c r="M54" s="6" t="n"/>
      <c r="N54" s="6" t="n"/>
      <c r="O54" s="6" t="n"/>
      <c r="P54" s="6" t="n"/>
      <c r="Q54" s="6" t="n"/>
      <c r="R54" s="6" t="n"/>
      <c r="S54" s="6" t="n"/>
      <c r="T54" s="6" t="n"/>
      <c r="U54" s="351" t="n"/>
      <c r="V54" s="351" t="n"/>
      <c r="W54" s="351" t="n"/>
      <c r="X54" s="351" t="n"/>
      <c r="Y54" s="351" t="n"/>
      <c r="Z54" s="351" t="n"/>
      <c r="AA54" s="351" t="n"/>
      <c r="AB54" s="351" t="n"/>
      <c r="AC54" s="351" t="n"/>
      <c r="AD54" s="351" t="n"/>
      <c r="AE54" s="351" t="n"/>
      <c r="AF54" s="351" t="n"/>
    </row>
    <row r="55">
      <c r="A55" s="351" t="n"/>
      <c r="B55" s="351" t="n"/>
      <c r="C55" s="240" t="n"/>
      <c r="D55" s="240" t="n"/>
      <c r="E55" s="240" t="n"/>
      <c r="F55" s="240" t="n"/>
      <c r="G55" s="240" t="n"/>
      <c r="H55" s="240" t="n"/>
      <c r="I55" s="240" t="n"/>
      <c r="J55" s="240" t="n"/>
      <c r="K55" s="240" t="n"/>
      <c r="L55" s="240" t="n"/>
      <c r="M55" s="240" t="n"/>
      <c r="N55" s="240" t="n"/>
      <c r="O55" s="240" t="n"/>
      <c r="P55" s="240" t="n"/>
      <c r="Q55" s="240" t="n"/>
      <c r="R55" s="240" t="n"/>
      <c r="S55" s="240" t="n"/>
      <c r="T55" s="240" t="n"/>
      <c r="U55" s="351" t="n"/>
      <c r="V55" s="351" t="n"/>
      <c r="W55" s="351" t="n"/>
      <c r="X55" s="351" t="n"/>
      <c r="Y55" s="351" t="n"/>
      <c r="Z55" s="351" t="n"/>
      <c r="AA55" s="351" t="n"/>
      <c r="AB55" s="351" t="n"/>
      <c r="AC55" s="351" t="n"/>
      <c r="AD55" s="351" t="n"/>
      <c r="AE55" s="351" t="n"/>
      <c r="AF55" s="35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45"/>
  <mergeCells count="33">
    <mergeCell ref="C54:E54"/>
    <mergeCell ref="V2:W2"/>
    <mergeCell ref="C8:F8"/>
    <mergeCell ref="F54:G54"/>
    <mergeCell ref="H10:I10"/>
    <mergeCell ref="C7:F7"/>
    <mergeCell ref="K5:L5"/>
    <mergeCell ref="M5:N5"/>
    <mergeCell ref="H50:I50"/>
    <mergeCell ref="C51:E51"/>
    <mergeCell ref="A1:T1"/>
    <mergeCell ref="C52:E52"/>
    <mergeCell ref="V3:AB3"/>
    <mergeCell ref="F51:G51"/>
    <mergeCell ref="M10:N10"/>
    <mergeCell ref="H51:I51"/>
    <mergeCell ref="C6:F6"/>
    <mergeCell ref="C5:F5"/>
    <mergeCell ref="M7:N7"/>
    <mergeCell ref="M6:N6"/>
    <mergeCell ref="C53:E53"/>
    <mergeCell ref="H7:I7"/>
    <mergeCell ref="H28:I28"/>
    <mergeCell ref="C10:F10"/>
    <mergeCell ref="M8:N8"/>
    <mergeCell ref="F52:G52"/>
    <mergeCell ref="P53:T53"/>
    <mergeCell ref="AA2:AB2"/>
    <mergeCell ref="K10:L10"/>
    <mergeCell ref="H5:I5"/>
    <mergeCell ref="K4:L4"/>
    <mergeCell ref="M4:N4"/>
    <mergeCell ref="F53:G53"/>
  </mergeCells>
  <dataValidations count="5">
    <dataValidation sqref="A14:A48" showDropDown="0" showInputMessage="0" showErrorMessage="0" allowBlank="1" type="list">
      <formula1>"On Day,Off Day,Sick,Absent,Holiday,Annual Leave"</formula1>
    </dataValidation>
    <dataValidation sqref="B14:B48" showDropDown="0" showInputMessage="0" showErrorMessage="0" allowBlank="1" type="list">
      <formula1>"Holiday Double,Phagwah,Good Friday,Easter Monday,Labour Day,Christmas,Eid ul Azha"</formula1>
    </dataValidation>
    <dataValidation sqref="J14:J48" showDropDown="0" showInputMessage="0" showErrorMessage="0" allowBlank="1" type="list">
      <formula1>_xlfn._LONGTEXT("Unico,Unico-2,Unico-42,Unico-44,Unico-46,Unico-47,Unico-48,Unico-49,Globe,Globe-12,Hebrews,Romans-2,Beacon,Numbers,Zebra-24,Sunrise,Sunrise-1,Sunflower 6,Sunset 12,Ripple,Neptune P1,Neptune P2,Neptune P3,Neptune P4,Neptune P5,Neptune P6,Neptune P7,Rainbow"," 1,Rainbow 2,Citadel,Sunset 11,Autumn,Autumn-2,Miracle,Miracle 1,Canteen,Guard Hut")</formula1>
    </dataValidation>
    <dataValidation sqref="O7" showDropDown="0" showInputMessage="0" showErrorMessage="0" allowBlank="1" type="list">
      <formula1>"Caricom,EU,UN,DMC,ARU,Head Office,Canteen"</formula1>
    </dataValidation>
    <dataValidation sqref="O6" showDropDown="0" showInputMessage="0" showErrorMessage="0" allowBlank="1" type="list">
      <formula1>"Unarmed,Armed"</formula1>
    </dataValidation>
  </dataValidations>
  <printOptions horizontalCentered="1"/>
  <pageMargins left="0.5" right="0.5" top="0.5" bottom="1" header="0.5" footer="0.5"/>
  <pageSetup orientation="portrait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AL55"/>
  <sheetViews>
    <sheetView topLeftCell="A42" workbookViewId="0">
      <selection activeCell="C52" sqref="C52:E52"/>
    </sheetView>
  </sheetViews>
  <sheetFormatPr baseColWidth="8" defaultRowHeight="13.5"/>
  <cols>
    <col width="12.28515625" customWidth="1" style="348" min="1" max="1"/>
    <col width="15.140625" customWidth="1" style="348" min="2" max="2"/>
    <col width="12.42578125" customWidth="1" style="348" min="3" max="3"/>
    <col width="9.28515625" customWidth="1" style="348" min="4" max="4"/>
    <col hidden="1" width="9.28515625" customWidth="1" style="348" min="5" max="5"/>
    <col hidden="1" width="2" customWidth="1" style="348" min="6" max="6"/>
    <col hidden="1" width="12.5703125" customWidth="1" style="348" min="7" max="7"/>
    <col width="9.28515625" customWidth="1" style="348" min="8" max="8"/>
    <col width="6.5703125" customWidth="1" style="348" min="9" max="9"/>
    <col width="10.140625" customWidth="1" style="348" min="10" max="10"/>
    <col width="15.28515625" customWidth="1" style="348" min="11" max="11"/>
    <col width="10.5703125" customWidth="1" style="348" min="12" max="12"/>
    <col width="11" customWidth="1" style="348" min="13" max="13"/>
    <col width="9.85546875" customWidth="1" style="348" min="14" max="14"/>
    <col width="11.140625" customWidth="1" style="348" min="15" max="15"/>
    <col width="9.85546875" customWidth="1" style="348" min="16" max="16"/>
    <col width="10.28515625" customWidth="1" style="348" min="17" max="17"/>
    <col width="8.85546875" customWidth="1" style="348" min="18" max="19"/>
    <col width="45.28515625" customWidth="1" style="348" min="20" max="20"/>
    <col width="9.140625" customWidth="1" style="348" min="21" max="21"/>
    <col width="3.140625" customWidth="1" style="348" min="22" max="29"/>
    <col width="10.28515625" customWidth="1" style="348" min="30" max="30"/>
  </cols>
  <sheetData>
    <row r="1" ht="32.25" customFormat="1" customHeight="1" s="1" thickBot="1">
      <c r="A1" s="332" t="n"/>
      <c r="B1" s="354" t="n"/>
      <c r="C1" s="354" t="n"/>
      <c r="D1" s="354" t="n"/>
      <c r="E1" s="354" t="n"/>
      <c r="F1" s="354" t="n"/>
      <c r="G1" s="354" t="n"/>
      <c r="H1" s="354" t="n"/>
      <c r="I1" s="354" t="n"/>
      <c r="J1" s="354" t="n"/>
      <c r="K1" s="354" t="n"/>
      <c r="L1" s="354" t="n"/>
      <c r="M1" s="354" t="n"/>
      <c r="N1" s="354" t="n"/>
      <c r="O1" s="354" t="n"/>
      <c r="P1" s="354" t="n"/>
      <c r="Q1" s="354" t="n"/>
      <c r="R1" s="354" t="n"/>
      <c r="S1" s="354" t="n"/>
      <c r="T1" s="355" t="n"/>
      <c r="U1" s="351" t="n"/>
      <c r="V1" s="351" t="n"/>
      <c r="W1" s="351" t="n"/>
      <c r="X1" s="351" t="n"/>
      <c r="Y1" s="351" t="n"/>
      <c r="Z1" s="351" t="n"/>
      <c r="AA1" s="351" t="n"/>
      <c r="AB1" s="351" t="n"/>
      <c r="AC1" s="351" t="n"/>
      <c r="AD1" s="126" t="n"/>
      <c r="AE1" s="351" t="n"/>
      <c r="AF1" s="351" t="n"/>
    </row>
    <row r="2" ht="15" customFormat="1" customHeight="1" s="1">
      <c r="A2" s="351" t="n"/>
      <c r="B2" s="351" t="n"/>
      <c r="C2" s="127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128" t="n"/>
      <c r="U2" s="351" t="n"/>
      <c r="V2" s="343" t="n">
        <v>2025</v>
      </c>
      <c r="W2" s="356" t="n"/>
      <c r="X2" s="351" t="n"/>
      <c r="Y2" s="351" t="n"/>
      <c r="Z2" s="129" t="inlineStr">
        <is>
          <t>Month:</t>
        </is>
      </c>
      <c r="AA2" s="343" t="n">
        <v>3</v>
      </c>
      <c r="AB2" s="356" t="n"/>
      <c r="AC2" s="351" t="n"/>
      <c r="AD2" s="351" t="n"/>
      <c r="AE2" s="351" t="n"/>
      <c r="AF2" s="351" t="n"/>
    </row>
    <row r="3" ht="15.6" customHeight="1" s="348" thickBot="1">
      <c r="A3" s="351" t="n"/>
      <c r="B3" s="351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351" t="n"/>
      <c r="V3" s="333">
        <f>DATE(V2,AA2,1)</f>
        <v/>
      </c>
      <c r="W3" s="357" t="n"/>
      <c r="X3" s="357" t="n"/>
      <c r="Y3" s="357" t="n"/>
      <c r="Z3" s="357" t="n"/>
      <c r="AA3" s="357" t="n"/>
      <c r="AB3" s="358" t="n"/>
      <c r="AC3" s="351" t="n"/>
      <c r="AD3" s="351" t="n"/>
      <c r="AE3" s="351" t="n"/>
      <c r="AF3" s="249" t="n"/>
    </row>
    <row r="4" ht="21" customHeight="1" s="348" thickBot="1">
      <c r="A4" s="351" t="n"/>
      <c r="B4" s="351" t="n"/>
      <c r="C4" s="25" t="inlineStr">
        <is>
          <t>Federal Manangement Systems</t>
        </is>
      </c>
      <c r="D4" s="25" t="n"/>
      <c r="E4" s="25" t="n"/>
      <c r="F4" s="25" t="n"/>
      <c r="G4" s="25" t="n"/>
      <c r="H4" s="6" t="n"/>
      <c r="I4" s="6" t="n"/>
      <c r="J4" s="6" t="n"/>
      <c r="K4" s="330" t="inlineStr">
        <is>
          <t>Employee Number:</t>
        </is>
      </c>
      <c r="L4" s="351" t="n"/>
      <c r="M4" s="342" t="inlineStr">
        <is>
          <t>5488</t>
        </is>
      </c>
      <c r="N4" s="355" t="n"/>
      <c r="O4" s="6" t="n"/>
      <c r="P4" s="6" t="n"/>
      <c r="Q4" s="6" t="n"/>
      <c r="R4" s="6" t="n"/>
      <c r="S4" s="6" t="n"/>
      <c r="T4" s="6" t="n"/>
      <c r="U4" s="351" t="n"/>
      <c r="V4" s="130" t="inlineStr">
        <is>
          <t>Su</t>
        </is>
      </c>
      <c r="W4" s="131" t="inlineStr">
        <is>
          <t>M</t>
        </is>
      </c>
      <c r="X4" s="131" t="inlineStr">
        <is>
          <t>Tu</t>
        </is>
      </c>
      <c r="Y4" s="131" t="inlineStr">
        <is>
          <t>W</t>
        </is>
      </c>
      <c r="Z4" s="131" t="inlineStr">
        <is>
          <t>Th</t>
        </is>
      </c>
      <c r="AA4" s="131" t="inlineStr">
        <is>
          <t>F</t>
        </is>
      </c>
      <c r="AB4" s="132" t="inlineStr">
        <is>
          <t>Sa</t>
        </is>
      </c>
      <c r="AC4" s="351" t="n"/>
      <c r="AD4" s="133" t="inlineStr">
        <is>
          <t>Overtime Options</t>
        </is>
      </c>
      <c r="AE4" s="351" t="n"/>
      <c r="AF4" s="351" t="n"/>
      <c r="AJ4" s="257" t="n"/>
    </row>
    <row r="5" ht="14.1" customHeight="1" s="348" thickBot="1">
      <c r="A5" s="351" t="n"/>
      <c r="B5" s="351" t="n"/>
      <c r="C5" s="337" t="n"/>
      <c r="D5" s="351" t="n"/>
      <c r="E5" s="351" t="n"/>
      <c r="F5" s="351" t="n"/>
      <c r="G5" s="6" t="n"/>
      <c r="H5" s="340" t="n"/>
      <c r="I5" s="351" t="n"/>
      <c r="J5" s="340" t="n"/>
      <c r="K5" s="344" t="inlineStr">
        <is>
          <t>Employee Name:</t>
        </is>
      </c>
      <c r="L5" s="359" t="n"/>
      <c r="M5" s="342" t="inlineStr">
        <is>
          <t>Henry, Sonia</t>
        </is>
      </c>
      <c r="N5" s="355" t="n"/>
      <c r="O5" s="337" t="n"/>
      <c r="P5" s="337" t="n"/>
      <c r="Q5" s="337" t="n"/>
      <c r="R5" s="337" t="n"/>
      <c r="S5" s="337" t="n"/>
      <c r="T5" s="337" t="n"/>
      <c r="U5" s="351" t="n"/>
      <c r="V5" s="263">
        <f>IF(MONTH($V$3)&lt;&gt;MONTH($V$3-WEEKDAY($V$3,1)+(ROW(V5)-ROW($V$5))*7+(COLUMN(V5)-COLUMN($V$5)+1)),"",$V$3-WEEKDAY($V$3,1)+(ROW(V5)-ROW($V$5))*7+(COLUMN(V5)-COLUMN($V$5)+1))</f>
        <v/>
      </c>
      <c r="W5" s="263">
        <f>IF(MONTH($V$3)&lt;&gt;MONTH($V$3-WEEKDAY($V$3,1)+(ROW(W5)-ROW($V$5))*7+(COLUMN(W5)-COLUMN($V$5)+1)),"",$V$3-WEEKDAY($V$3,1)+(ROW(W5)-ROW($V$5))*7+(COLUMN(W5)-COLUMN($V$5)+1))</f>
        <v/>
      </c>
      <c r="X5" s="263">
        <f>IF(MONTH($V$3)&lt;&gt;MONTH($V$3-WEEKDAY($V$3,1)+(ROW(X5)-ROW($V$5))*7+(COLUMN(X5)-COLUMN($V$5)+1)),"",$V$3-WEEKDAY($V$3,1)+(ROW(X5)-ROW($V$5))*7+(COLUMN(X5)-COLUMN($V$5)+1))</f>
        <v/>
      </c>
      <c r="Y5" s="263">
        <f>IF(MONTH($V$3)&lt;&gt;MONTH($V$3-WEEKDAY($V$3,1)+(ROW(Y5)-ROW($V$5))*7+(COLUMN(Y5)-COLUMN($V$5)+1)),"",$V$3-WEEKDAY($V$3,1)+(ROW(Y5)-ROW($V$5))*7+(COLUMN(Y5)-COLUMN($V$5)+1))</f>
        <v/>
      </c>
      <c r="Z5" s="263">
        <f>IF(MONTH($V$3)&lt;&gt;MONTH($V$3-WEEKDAY($V$3,1)+(ROW(Z5)-ROW($V$5))*7+(COLUMN(Z5)-COLUMN($V$5)+1)),"",$V$3-WEEKDAY($V$3,1)+(ROW(Z5)-ROW($V$5))*7+(COLUMN(Z5)-COLUMN($V$5)+1))</f>
        <v/>
      </c>
      <c r="AA5" s="263">
        <f>IF(MONTH($V$3)&lt;&gt;MONTH($V$3-WEEKDAY($V$3,1)+(ROW(AA5)-ROW($V$5))*7+(COLUMN(AA5)-COLUMN($V$5)+1)),"",$V$3-WEEKDAY($V$3,1)+(ROW(AA5)-ROW($V$5))*7+(COLUMN(AA5)-COLUMN($V$5)+1))</f>
        <v/>
      </c>
      <c r="AB5" s="263">
        <f>IF(MONTH($V$3)&lt;&gt;MONTH($V$3-WEEKDAY($V$3,1)+(ROW(AB5)-ROW($V$5))*7+(COLUMN(AB5)-COLUMN($V$5)+1)),"",$V$3-WEEKDAY($V$3,1)+(ROW(AB5)-ROW($V$5))*7+(COLUMN(AB5)-COLUMN($V$5)+1))</f>
        <v/>
      </c>
      <c r="AC5" s="351" t="n"/>
      <c r="AD5" s="351" t="n"/>
      <c r="AE5" s="3" t="b">
        <v>1</v>
      </c>
      <c r="AF5" s="258" t="n"/>
      <c r="AJ5" s="350" t="n"/>
      <c r="AK5" s="350" t="n"/>
      <c r="AL5" s="350" t="n"/>
    </row>
    <row r="6" ht="14.1" customHeight="1" s="348" thickBot="1">
      <c r="A6" s="351" t="n"/>
      <c r="B6" s="351" t="n"/>
      <c r="C6" s="337" t="inlineStr">
        <is>
          <t xml:space="preserve">120 Peter Rose St </t>
        </is>
      </c>
      <c r="D6" s="351" t="n"/>
      <c r="E6" s="351" t="n"/>
      <c r="F6" s="351" t="n"/>
      <c r="G6" s="6" t="n"/>
      <c r="H6" s="6" t="n"/>
      <c r="I6" s="6" t="n"/>
      <c r="J6" s="6" t="n"/>
      <c r="K6" s="6" t="n"/>
      <c r="L6" s="6" t="n"/>
      <c r="M6" s="339" t="inlineStr">
        <is>
          <t>Armed or unarmed</t>
        </is>
      </c>
      <c r="N6" s="360" t="n"/>
      <c r="O6" s="135" t="inlineStr">
        <is>
          <t>Unarmed</t>
        </is>
      </c>
      <c r="P6" s="6" t="n"/>
      <c r="Q6" s="6" t="n"/>
      <c r="R6" s="6" t="n"/>
      <c r="S6" s="6" t="n"/>
      <c r="T6" s="6" t="n"/>
      <c r="U6" s="351" t="n"/>
      <c r="V6" s="263">
        <f>IF(MONTH($V$3)&lt;&gt;MONTH($V$3-WEEKDAY($V$3,1)+(ROW(V6)-ROW($V$5))*7+(COLUMN(V6)-COLUMN($V$5)+1)),"",$V$3-WEEKDAY($V$3,1)+(ROW(V6)-ROW($V$5))*7+(COLUMN(V6)-COLUMN($V$5)+1))</f>
        <v/>
      </c>
      <c r="W6" s="263">
        <f>IF(MONTH($V$3)&lt;&gt;MONTH($V$3-WEEKDAY($V$3,1)+(ROW(W6)-ROW($V$5))*7+(COLUMN(W6)-COLUMN($V$5)+1)),"",$V$3-WEEKDAY($V$3,1)+(ROW(W6)-ROW($V$5))*7+(COLUMN(W6)-COLUMN($V$5)+1))</f>
        <v/>
      </c>
      <c r="X6" s="263">
        <f>IF(MONTH($V$3)&lt;&gt;MONTH($V$3-WEEKDAY($V$3,1)+(ROW(X6)-ROW($V$5))*7+(COLUMN(X6)-COLUMN($V$5)+1)),"",$V$3-WEEKDAY($V$3,1)+(ROW(X6)-ROW($V$5))*7+(COLUMN(X6)-COLUMN($V$5)+1))</f>
        <v/>
      </c>
      <c r="Y6" s="263">
        <f>IF(MONTH($V$3)&lt;&gt;MONTH($V$3-WEEKDAY($V$3,1)+(ROW(Y6)-ROW($V$5))*7+(COLUMN(Y6)-COLUMN($V$5)+1)),"",$V$3-WEEKDAY($V$3,1)+(ROW(Y6)-ROW($V$5))*7+(COLUMN(Y6)-COLUMN($V$5)+1))</f>
        <v/>
      </c>
      <c r="Z6" s="263">
        <f>IF(MONTH($V$3)&lt;&gt;MONTH($V$3-WEEKDAY($V$3,1)+(ROW(Z6)-ROW($V$5))*7+(COLUMN(Z6)-COLUMN($V$5)+1)),"",$V$3-WEEKDAY($V$3,1)+(ROW(Z6)-ROW($V$5))*7+(COLUMN(Z6)-COLUMN($V$5)+1))</f>
        <v/>
      </c>
      <c r="AA6" s="263">
        <f>IF(MONTH($V$3)&lt;&gt;MONTH($V$3-WEEKDAY($V$3,1)+(ROW(AA6)-ROW($V$5))*7+(COLUMN(AA6)-COLUMN($V$5)+1)),"",$V$3-WEEKDAY($V$3,1)+(ROW(AA6)-ROW($V$5))*7+(COLUMN(AA6)-COLUMN($V$5)+1))</f>
        <v/>
      </c>
      <c r="AB6" s="263">
        <f>IF(MONTH($V$3)&lt;&gt;MONTH($V$3-WEEKDAY($V$3,1)+(ROW(AB6)-ROW($V$5))*7+(COLUMN(AB6)-COLUMN($V$5)+1)),"",$V$3-WEEKDAY($V$3,1)+(ROW(AB6)-ROW($V$5))*7+(COLUMN(AB6)-COLUMN($V$5)+1))</f>
        <v/>
      </c>
      <c r="AC6" s="351" t="n"/>
      <c r="AD6" s="136" t="inlineStr">
        <is>
          <t>After:</t>
        </is>
      </c>
      <c r="AE6" s="264" t="n">
        <v>8</v>
      </c>
      <c r="AF6" s="258" t="n"/>
      <c r="AJ6" s="350" t="n"/>
      <c r="AL6" s="251" t="n"/>
    </row>
    <row r="7" ht="14.1" customHeight="1" s="348" thickBot="1">
      <c r="A7" s="351" t="n"/>
      <c r="B7" s="351" t="n"/>
      <c r="C7" s="337" t="inlineStr">
        <is>
          <t>Queenstown</t>
        </is>
      </c>
      <c r="D7" s="351" t="n"/>
      <c r="E7" s="351" t="n"/>
      <c r="F7" s="351" t="n"/>
      <c r="G7" s="6" t="n"/>
      <c r="H7" s="340" t="n"/>
      <c r="I7" s="351" t="n"/>
      <c r="J7" s="340" t="n"/>
      <c r="K7" s="340" t="n"/>
      <c r="L7" s="340" t="n"/>
      <c r="M7" s="338" t="inlineStr">
        <is>
          <t>Agency</t>
        </is>
      </c>
      <c r="N7" s="361" t="n"/>
      <c r="O7" s="7" t="inlineStr">
        <is>
          <t>Caricom</t>
        </is>
      </c>
      <c r="P7" s="6" t="n"/>
      <c r="Q7" s="6" t="n"/>
      <c r="R7" s="6" t="n"/>
      <c r="S7" s="6" t="n"/>
      <c r="T7" s="6" t="n"/>
      <c r="U7" s="351" t="n"/>
      <c r="V7" s="263">
        <f>IF(MONTH($V$3)&lt;&gt;MONTH($V$3-WEEKDAY($V$3,1)+(ROW(V7)-ROW($V$5))*7+(COLUMN(V7)-COLUMN($V$5)+1)),"",$V$3-WEEKDAY($V$3,1)+(ROW(V7)-ROW($V$5))*7+(COLUMN(V7)-COLUMN($V$5)+1))</f>
        <v/>
      </c>
      <c r="W7" s="263">
        <f>IF(MONTH($V$3)&lt;&gt;MONTH($V$3-WEEKDAY($V$3,1)+(ROW(W7)-ROW($V$5))*7+(COLUMN(W7)-COLUMN($V$5)+1)),"",$V$3-WEEKDAY($V$3,1)+(ROW(W7)-ROW($V$5))*7+(COLUMN(W7)-COLUMN($V$5)+1))</f>
        <v/>
      </c>
      <c r="X7" s="263">
        <f>IF(MONTH($V$3)&lt;&gt;MONTH($V$3-WEEKDAY($V$3,1)+(ROW(X7)-ROW($V$5))*7+(COLUMN(X7)-COLUMN($V$5)+1)),"",$V$3-WEEKDAY($V$3,1)+(ROW(X7)-ROW($V$5))*7+(COLUMN(X7)-COLUMN($V$5)+1))</f>
        <v/>
      </c>
      <c r="Y7" s="263">
        <f>IF(MONTH($V$3)&lt;&gt;MONTH($V$3-WEEKDAY($V$3,1)+(ROW(Y7)-ROW($V$5))*7+(COLUMN(Y7)-COLUMN($V$5)+1)),"",$V$3-WEEKDAY($V$3,1)+(ROW(Y7)-ROW($V$5))*7+(COLUMN(Y7)-COLUMN($V$5)+1))</f>
        <v/>
      </c>
      <c r="Z7" s="263">
        <f>IF(MONTH($V$3)&lt;&gt;MONTH($V$3-WEEKDAY($V$3,1)+(ROW(Z7)-ROW($V$5))*7+(COLUMN(Z7)-COLUMN($V$5)+1)),"",$V$3-WEEKDAY($V$3,1)+(ROW(Z7)-ROW($V$5))*7+(COLUMN(Z7)-COLUMN($V$5)+1))</f>
        <v/>
      </c>
      <c r="AA7" s="263">
        <f>IF(MONTH($V$3)&lt;&gt;MONTH($V$3-WEEKDAY($V$3,1)+(ROW(AA7)-ROW($V$5))*7+(COLUMN(AA7)-COLUMN($V$5)+1)),"",$V$3-WEEKDAY($V$3,1)+(ROW(AA7)-ROW($V$5))*7+(COLUMN(AA7)-COLUMN($V$5)+1))</f>
        <v/>
      </c>
      <c r="AB7" s="263">
        <f>IF(MONTH($V$3)&lt;&gt;MONTH($V$3-WEEKDAY($V$3,1)+(ROW(AB7)-ROW($V$5))*7+(COLUMN(AB7)-COLUMN($V$5)+1)),"",$V$3-WEEKDAY($V$3,1)+(ROW(AB7)-ROW($V$5))*7+(COLUMN(AB7)-COLUMN($V$5)+1))</f>
        <v/>
      </c>
      <c r="AC7" s="351" t="n"/>
      <c r="AD7" s="351" t="n"/>
      <c r="AE7" s="351" t="n"/>
      <c r="AF7" s="258" t="n"/>
      <c r="AJ7" s="350" t="n"/>
      <c r="AL7" s="251" t="n"/>
    </row>
    <row r="8">
      <c r="A8" s="351" t="n"/>
      <c r="B8" s="351" t="n"/>
      <c r="C8" s="337" t="inlineStr">
        <is>
          <t>Georgetown, Guyana</t>
        </is>
      </c>
      <c r="D8" s="351" t="n"/>
      <c r="E8" s="351" t="n"/>
      <c r="F8" s="351" t="n"/>
      <c r="G8" s="6" t="n"/>
      <c r="H8" s="6" t="n"/>
      <c r="I8" s="6" t="n"/>
      <c r="J8" s="6" t="n"/>
      <c r="K8" s="6" t="n"/>
      <c r="L8" s="6" t="n"/>
      <c r="M8" s="341" t="n"/>
      <c r="N8" s="351" t="n"/>
      <c r="O8" s="351" t="n"/>
      <c r="P8" s="6" t="n"/>
      <c r="Q8" s="6" t="n"/>
      <c r="R8" s="6" t="n"/>
      <c r="S8" s="6" t="n"/>
      <c r="T8" s="6" t="n"/>
      <c r="U8" s="351" t="n"/>
      <c r="V8" s="263">
        <f>IF(MONTH($V$3)&lt;&gt;MONTH($V$3-WEEKDAY($V$3,1)+(ROW(V8)-ROW($V$5))*7+(COLUMN(V8)-COLUMN($V$5)+1)),"",$V$3-WEEKDAY($V$3,1)+(ROW(V8)-ROW($V$5))*7+(COLUMN(V8)-COLUMN($V$5)+1))</f>
        <v/>
      </c>
      <c r="W8" s="263">
        <f>IF(MONTH($V$3)&lt;&gt;MONTH($V$3-WEEKDAY($V$3,1)+(ROW(W8)-ROW($V$5))*7+(COLUMN(W8)-COLUMN($V$5)+1)),"",$V$3-WEEKDAY($V$3,1)+(ROW(W8)-ROW($V$5))*7+(COLUMN(W8)-COLUMN($V$5)+1))</f>
        <v/>
      </c>
      <c r="X8" s="263">
        <f>IF(MONTH($V$3)&lt;&gt;MONTH($V$3-WEEKDAY($V$3,1)+(ROW(X8)-ROW($V$5))*7+(COLUMN(X8)-COLUMN($V$5)+1)),"",$V$3-WEEKDAY($V$3,1)+(ROW(X8)-ROW($V$5))*7+(COLUMN(X8)-COLUMN($V$5)+1))</f>
        <v/>
      </c>
      <c r="Y8" s="263">
        <f>IF(MONTH($V$3)&lt;&gt;MONTH($V$3-WEEKDAY($V$3,1)+(ROW(Y8)-ROW($V$5))*7+(COLUMN(Y8)-COLUMN($V$5)+1)),"",$V$3-WEEKDAY($V$3,1)+(ROW(Y8)-ROW($V$5))*7+(COLUMN(Y8)-COLUMN($V$5)+1))</f>
        <v/>
      </c>
      <c r="Z8" s="263">
        <f>IF(MONTH($V$3)&lt;&gt;MONTH($V$3-WEEKDAY($V$3,1)+(ROW(Z8)-ROW($V$5))*7+(COLUMN(Z8)-COLUMN($V$5)+1)),"",$V$3-WEEKDAY($V$3,1)+(ROW(Z8)-ROW($V$5))*7+(COLUMN(Z8)-COLUMN($V$5)+1))</f>
        <v/>
      </c>
      <c r="AA8" s="263">
        <f>IF(MONTH($V$3)&lt;&gt;MONTH($V$3-WEEKDAY($V$3,1)+(ROW(AA8)-ROW($V$5))*7+(COLUMN(AA8)-COLUMN($V$5)+1)),"",$V$3-WEEKDAY($V$3,1)+(ROW(AA8)-ROW($V$5))*7+(COLUMN(AA8)-COLUMN($V$5)+1))</f>
        <v/>
      </c>
      <c r="AB8" s="263">
        <f>IF(MONTH($V$3)&lt;&gt;MONTH($V$3-WEEKDAY($V$3,1)+(ROW(AB8)-ROW($V$5))*7+(COLUMN(AB8)-COLUMN($V$5)+1)),"",$V$3-WEEKDAY($V$3,1)+(ROW(AB8)-ROW($V$5))*7+(COLUMN(AB8)-COLUMN($V$5)+1))</f>
        <v/>
      </c>
      <c r="AC8" s="351" t="n"/>
      <c r="AD8" s="351" t="n"/>
      <c r="AE8" s="3" t="b">
        <v>1</v>
      </c>
      <c r="AF8" s="258" t="n"/>
      <c r="AJ8" s="350" t="n"/>
      <c r="AL8" s="251" t="n"/>
    </row>
    <row r="9">
      <c r="A9" s="351" t="n"/>
      <c r="B9" s="351" t="n"/>
      <c r="C9" s="337" t="n"/>
      <c r="D9" s="337" t="n"/>
      <c r="E9" s="337" t="n"/>
      <c r="F9" s="337" t="n"/>
      <c r="G9" s="6" t="n"/>
      <c r="H9" s="6" t="n"/>
      <c r="I9" s="6" t="n"/>
      <c r="J9" s="6" t="n"/>
      <c r="K9" s="6" t="n"/>
      <c r="L9" s="6" t="n"/>
      <c r="M9" s="137" t="n"/>
      <c r="N9" s="137" t="n"/>
      <c r="O9" s="6" t="n"/>
      <c r="P9" s="6" t="n"/>
      <c r="Q9" s="6" t="n"/>
      <c r="R9" s="6" t="n"/>
      <c r="S9" s="6" t="n"/>
      <c r="T9" s="6" t="n"/>
      <c r="U9" s="351" t="n"/>
      <c r="V9" s="265" t="n"/>
      <c r="W9" s="265" t="n"/>
      <c r="X9" s="265" t="n"/>
      <c r="Y9" s="265" t="n"/>
      <c r="Z9" s="265" t="n"/>
      <c r="AA9" s="265" t="n"/>
      <c r="AB9" s="265" t="n"/>
      <c r="AC9" s="351" t="n"/>
      <c r="AD9" s="351" t="n"/>
      <c r="AE9" s="3" t="n"/>
      <c r="AF9" s="351" t="n"/>
      <c r="AJ9" s="350" t="n"/>
      <c r="AL9" s="251" t="n"/>
    </row>
    <row r="10">
      <c r="A10" s="351" t="n"/>
      <c r="B10" s="351" t="n"/>
      <c r="C10" s="337" t="inlineStr">
        <is>
          <t>592-223-7560</t>
        </is>
      </c>
      <c r="D10" s="351" t="n"/>
      <c r="E10" s="351" t="n"/>
      <c r="F10" s="351" t="n"/>
      <c r="G10" s="6" t="n"/>
      <c r="H10" s="340" t="n"/>
      <c r="I10" s="351" t="n"/>
      <c r="J10" s="340" t="n"/>
      <c r="K10" s="330" t="inlineStr">
        <is>
          <t>Week Starting:</t>
        </is>
      </c>
      <c r="L10" s="351" t="n"/>
      <c r="M10" s="335" t="n">
        <v>45977</v>
      </c>
      <c r="N10" s="362" t="n"/>
      <c r="O10" s="6" t="n"/>
      <c r="P10" s="6" t="n"/>
      <c r="Q10" s="6" t="n"/>
      <c r="R10" s="6" t="n"/>
      <c r="S10" s="6" t="n"/>
      <c r="T10" s="138" t="inlineStr">
        <is>
          <t>[42]</t>
        </is>
      </c>
      <c r="U10" s="351" t="n"/>
      <c r="V10" s="263">
        <f>IF(MONTH($V$3)&lt;&gt;MONTH($V$3-WEEKDAY($V$3,1)+(ROW(V10)-ROW($V$5))*7+(COLUMN(V10)-COLUMN($V$5)+1)),"",$V$3-WEEKDAY($V$3,1)+(ROW(V10)-ROW($V$5))*7+(COLUMN(V10)-COLUMN($V$5)+1))</f>
        <v/>
      </c>
      <c r="W10" s="263">
        <f>IF(MONTH($V$3)&lt;&gt;MONTH($V$3-WEEKDAY($V$3,1)+(ROW(W10)-ROW($V$5))*7+(COLUMN(W10)-COLUMN($V$5)+1)),"",$V$3-WEEKDAY($V$3,1)+(ROW(W10)-ROW($V$5))*7+(COLUMN(W10)-COLUMN($V$5)+1))</f>
        <v/>
      </c>
      <c r="X10" s="263">
        <f>IF(MONTH($V$3)&lt;&gt;MONTH($V$3-WEEKDAY($V$3,1)+(ROW(X10)-ROW($V$5))*7+(COLUMN(X10)-COLUMN($V$5)+1)),"",$V$3-WEEKDAY($V$3,1)+(ROW(X10)-ROW($V$5))*7+(COLUMN(X10)-COLUMN($V$5)+1))</f>
        <v/>
      </c>
      <c r="Y10" s="263">
        <f>IF(MONTH($V$3)&lt;&gt;MONTH($V$3-WEEKDAY($V$3,1)+(ROW(Y10)-ROW($V$5))*7+(COLUMN(Y10)-COLUMN($V$5)+1)),"",$V$3-WEEKDAY($V$3,1)+(ROW(Y10)-ROW($V$5))*7+(COLUMN(Y10)-COLUMN($V$5)+1))</f>
        <v/>
      </c>
      <c r="Z10" s="263">
        <f>IF(MONTH($V$3)&lt;&gt;MONTH($V$3-WEEKDAY($V$3,1)+(ROW(Z10)-ROW($V$5))*7+(COLUMN(Z10)-COLUMN($V$5)+1)),"",$V$3-WEEKDAY($V$3,1)+(ROW(Z10)-ROW($V$5))*7+(COLUMN(Z10)-COLUMN($V$5)+1))</f>
        <v/>
      </c>
      <c r="AA10" s="263">
        <f>IF(MONTH($V$3)&lt;&gt;MONTH($V$3-WEEKDAY($V$3,1)+(ROW(AA10)-ROW($V$5))*7+(COLUMN(AA10)-COLUMN($V$5)+1)),"",$V$3-WEEKDAY($V$3,1)+(ROW(AA10)-ROW($V$5))*7+(COLUMN(AA10)-COLUMN($V$5)+1))</f>
        <v/>
      </c>
      <c r="AB10" s="263">
        <f>IF(MONTH($V$3)&lt;&gt;MONTH($V$3-WEEKDAY($V$3,1)+(ROW(AB10)-ROW($V$5))*7+(COLUMN(AB10)-COLUMN($V$5)+1)),"",$V$3-WEEKDAY($V$3,1)+(ROW(AB10)-ROW($V$5))*7+(COLUMN(AB10)-COLUMN($V$5)+1))</f>
        <v/>
      </c>
      <c r="AC10" s="351" t="n"/>
      <c r="AD10" s="136" t="inlineStr">
        <is>
          <t>After:</t>
        </is>
      </c>
      <c r="AE10" s="264" t="n">
        <v>40</v>
      </c>
      <c r="AF10" s="250" t="n"/>
    </row>
    <row r="11" ht="15.75" customHeight="1" s="348" thickBot="1">
      <c r="A11" s="351" t="n"/>
      <c r="B11" s="351" t="n"/>
      <c r="C11" s="6" t="n"/>
      <c r="D11" s="6" t="n"/>
      <c r="E11" s="6" t="n"/>
      <c r="F11" s="6" t="n"/>
      <c r="G11" s="6" t="n"/>
      <c r="H11" s="6" t="n"/>
      <c r="I11" s="6" t="n"/>
      <c r="J11" s="6" t="n"/>
      <c r="K11" s="259" t="inlineStr">
        <is>
          <t>Carry Forward Hrs:</t>
        </is>
      </c>
      <c r="L11" s="248" t="n">
        <v>36</v>
      </c>
      <c r="M11" s="6" t="n"/>
      <c r="N11" s="6" t="n"/>
      <c r="O11" s="6" t="n"/>
      <c r="P11" s="6" t="n"/>
      <c r="Q11" s="6" t="n"/>
      <c r="R11" s="6" t="n"/>
      <c r="S11" s="6" t="n"/>
      <c r="T11" s="6" t="n"/>
      <c r="U11" s="351" t="n"/>
      <c r="V11" s="263">
        <f>IF(MONTH($V$3)&lt;&gt;MONTH($V$3-WEEKDAY($V$3,1)+(ROW(V11)-ROW($V$5))*7+(COLUMN(V11)-COLUMN($V$5)+1)),"",$V$3-WEEKDAY($V$3,1)+(ROW(V11)-ROW($V$5))*7+(COLUMN(V11)-COLUMN($V$5)+1))</f>
        <v/>
      </c>
      <c r="W11" s="263">
        <f>IF(MONTH($V$3)&lt;&gt;MONTH($V$3-WEEKDAY($V$3,1)+(ROW(W11)-ROW($V$5))*7+(COLUMN(W11)-COLUMN($V$5)+1)),"",$V$3-WEEKDAY($V$3,1)+(ROW(W11)-ROW($V$5))*7+(COLUMN(W11)-COLUMN($V$5)+1))</f>
        <v/>
      </c>
      <c r="X11" s="263">
        <f>IF(MONTH($V$3)&lt;&gt;MONTH($V$3-WEEKDAY($V$3,1)+(ROW(X11)-ROW($V$5))*7+(COLUMN(X11)-COLUMN($V$5)+1)),"",$V$3-WEEKDAY($V$3,1)+(ROW(X11)-ROW($V$5))*7+(COLUMN(X11)-COLUMN($V$5)+1))</f>
        <v/>
      </c>
      <c r="Y11" s="263">
        <f>IF(MONTH($V$3)&lt;&gt;MONTH($V$3-WEEKDAY($V$3,1)+(ROW(Y11)-ROW($V$5))*7+(COLUMN(Y11)-COLUMN($V$5)+1)),"",$V$3-WEEKDAY($V$3,1)+(ROW(Y11)-ROW($V$5))*7+(COLUMN(Y11)-COLUMN($V$5)+1))</f>
        <v/>
      </c>
      <c r="Z11" s="263">
        <f>IF(MONTH($V$3)&lt;&gt;MONTH($V$3-WEEKDAY($V$3,1)+(ROW(Z11)-ROW($V$5))*7+(COLUMN(Z11)-COLUMN($V$5)+1)),"",$V$3-WEEKDAY($V$3,1)+(ROW(Z11)-ROW($V$5))*7+(COLUMN(Z11)-COLUMN($V$5)+1))</f>
        <v/>
      </c>
      <c r="AA11" s="263">
        <f>IF(MONTH($V$3)&lt;&gt;MONTH($V$3-WEEKDAY($V$3,1)+(ROW(AA11)-ROW($V$5))*7+(COLUMN(AA11)-COLUMN($V$5)+1)),"",$V$3-WEEKDAY($V$3,1)+(ROW(AA11)-ROW($V$5))*7+(COLUMN(AA11)-COLUMN($V$5)+1))</f>
        <v/>
      </c>
      <c r="AB11" s="263">
        <f>IF(MONTH($V$3)&lt;&gt;MONTH($V$3-WEEKDAY($V$3,1)+(ROW(AB11)-ROW($V$5))*7+(COLUMN(AB11)-COLUMN($V$5)+1)),"",$V$3-WEEKDAY($V$3,1)+(ROW(AB11)-ROW($V$5))*7+(COLUMN(AB11)-COLUMN($V$5)+1))</f>
        <v/>
      </c>
      <c r="AC11" s="351" t="n"/>
      <c r="AD11" s="351" t="n"/>
      <c r="AE11" s="351" t="n"/>
      <c r="AF11" s="258" t="n"/>
      <c r="AJ11" s="252" t="n"/>
      <c r="AK11" s="252" t="n"/>
    </row>
    <row r="12" ht="27.75" customFormat="1" customHeight="1" s="2" thickBot="1">
      <c r="A12" s="266" t="inlineStr">
        <is>
          <t>Day Off</t>
        </is>
      </c>
      <c r="B12" s="267" t="inlineStr">
        <is>
          <t>Holiday Double</t>
        </is>
      </c>
      <c r="C12" s="139" t="inlineStr">
        <is>
          <t>Day of Week</t>
        </is>
      </c>
      <c r="D12" s="140" t="inlineStr">
        <is>
          <t>Time
In</t>
        </is>
      </c>
      <c r="E12" s="140" t="inlineStr">
        <is>
          <t>Time
Out</t>
        </is>
      </c>
      <c r="F12" s="141" t="n"/>
      <c r="G12" s="140" t="inlineStr">
        <is>
          <t>Time
In</t>
        </is>
      </c>
      <c r="H12" s="140" t="inlineStr">
        <is>
          <t>Time
Out</t>
        </is>
      </c>
      <c r="I12" s="142" t="inlineStr">
        <is>
          <t>Total
Hrs</t>
        </is>
      </c>
      <c r="J12" s="142" t="inlineStr">
        <is>
          <t>Location</t>
        </is>
      </c>
      <c r="K12" s="142" t="inlineStr">
        <is>
          <t>Supervisor</t>
        </is>
      </c>
      <c r="L12" s="142" t="inlineStr">
        <is>
          <t>Supervisor Approval</t>
        </is>
      </c>
      <c r="M12" s="140" t="inlineStr">
        <is>
          <t>Regular
Hrs</t>
        </is>
      </c>
      <c r="N12" s="140" t="inlineStr">
        <is>
          <t>Overtime
Hrs</t>
        </is>
      </c>
      <c r="O12" s="140" t="inlineStr">
        <is>
          <t>Hol Hrs</t>
        </is>
      </c>
      <c r="P12" s="140" t="inlineStr">
        <is>
          <t>Responsibilities</t>
        </is>
      </c>
      <c r="Q12" s="140" t="inlineStr">
        <is>
          <t>Risk</t>
        </is>
      </c>
      <c r="R12" s="140" t="inlineStr">
        <is>
          <t>Meals</t>
        </is>
      </c>
      <c r="S12" s="140" t="inlineStr">
        <is>
          <t>Vac Hrs</t>
        </is>
      </c>
      <c r="T12" s="143" t="inlineStr">
        <is>
          <t>Reason for Overtime</t>
        </is>
      </c>
      <c r="U12" s="144" t="inlineStr">
        <is>
          <t>Wkly Reg Avail</t>
        </is>
      </c>
      <c r="V12" s="351" t="inlineStr">
        <is>
          <t>Orig Reg</t>
        </is>
      </c>
      <c r="W12" s="351" t="inlineStr">
        <is>
          <t>Wkly OT Adj</t>
        </is>
      </c>
      <c r="X12" s="351" t="inlineStr">
        <is>
          <t>Week Start</t>
        </is>
      </c>
      <c r="Y12" s="351" t="inlineStr">
        <is>
          <t>Wk Hrs Before</t>
        </is>
      </c>
      <c r="Z12" s="351" t="n"/>
      <c r="AA12" s="351" t="n"/>
      <c r="AB12" s="351" t="n"/>
      <c r="AC12" s="351" t="n"/>
      <c r="AD12" s="351" t="n"/>
      <c r="AE12" s="351" t="n"/>
      <c r="AF12" s="351" t="n"/>
      <c r="AJ12" s="252" t="n"/>
      <c r="AK12" s="252" t="n"/>
    </row>
    <row r="13" hidden="1" ht="15.75" customHeight="1" s="348" thickBot="1">
      <c r="A13" s="268" t="n"/>
      <c r="B13" s="351" t="n"/>
      <c r="C13" s="145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146" t="n"/>
      <c r="U13" s="351" t="n"/>
      <c r="V13" s="351" t="n"/>
      <c r="W13" s="351" t="n"/>
      <c r="X13" s="351" t="n"/>
      <c r="Y13" s="351" t="n"/>
      <c r="Z13" s="351" t="n"/>
      <c r="AA13" s="351" t="n"/>
      <c r="AB13" s="351" t="n"/>
      <c r="AC13" s="351" t="n"/>
      <c r="AD13" s="351" t="n"/>
      <c r="AE13" s="351" t="n"/>
      <c r="AF13" s="351" t="n"/>
    </row>
    <row r="14" ht="24" customHeight="1" s="348" thickBot="1">
      <c r="A14" s="147" t="inlineStr">
        <is>
          <t>On Day</t>
        </is>
      </c>
      <c r="B14" s="269" t="n"/>
      <c r="C14" s="88">
        <f>M10</f>
        <v/>
      </c>
      <c r="D14" s="54" t="n"/>
      <c r="E14" s="148">
        <f>IF(D14="", "",
 IF(D14=TIME(0,0,0), 0,
 IF(AND(D14&gt;=TIME(0,0,1), D14&lt;=TIME(2,0,0)), TIME(7,0,0),
 IF(AND(D14&gt;=TIME(6,0,0), D14&lt;=TIME(8,0,0)), TIME(12,0,0),
 IF(AND(D14&gt;TIME(8,0,0), D14&lt;=TIME(13,59,0)), TIME(15,0,0),
 IF(AND(D14&gt;=TIME(14,0,0), D14&lt;=TIME(17,59,0)), TIME(21,0,0),
 IF(AND(D14&gt;=TIME(18,0,0), D14&lt;=TIME(21,59,0)), TIME(0,0,0),
 IF(AND(D14&gt;=TIME(22,0,0), D14&lt;=TIME(23,59,59)), TIME(7,0,0), ""))))))))</f>
        <v/>
      </c>
      <c r="F14" s="149" t="n"/>
      <c r="G14" s="148">
        <f>IF(AND(D14&gt;=TIME(6,0,0),D14&lt;=TIME(8,0,0)),E14,"")</f>
        <v/>
      </c>
      <c r="H14" s="54" t="n"/>
      <c r="I14" s="55">
        <f>ROUND(IF(OR(D14="",E14="",E14=0),0,IF(H14="",MOD(E14-D14,1)*24,MOD(H14-D14,1)*24)),2)</f>
        <v/>
      </c>
      <c r="J14" s="150" t="n"/>
      <c r="K14" s="270" t="n"/>
      <c r="L14" s="271" t="n"/>
      <c r="M14" s="272">
        <f>MAX(0,V14-W14)</f>
        <v/>
      </c>
      <c r="N14" s="56">
        <f>(IF(OR($C14="",$D14=""),0,
 IF(OR($A14="Holiday",$A15="Holiday"),
    IF(ISNUMBER(MATCH(TRIM($B14),{"Phagwah","Good Friday","Easter Monday","Labour Day","Christmas","Eid ul Azha","Romans-2","Globe-12","Neptune P1"},0)),0,$I14),
 IF(AND(NOT(OR($A14="Annual Leave",$A15="Annual Leave")),$A14="Off day"),$I14,
  MAX(0,$I14-$V14)
  ))))+W14</f>
        <v/>
      </c>
      <c r="O14" s="56">
        <f>IF(AND(OR($A14="Holiday",$A15="Holiday"),
        ISNUMBER(MATCH(TRIM($B14),{"Phagwah","Good Friday","Easter Monday","Labour Day","Christmas","Eid ul Azha","Romans-2","Globe-12","Neptune P1"},0))),
   $I14,0)</f>
        <v/>
      </c>
      <c r="P14" s="56">
        <f>IF(OR($O$7="Canteen",$O$7="Head Office"),0,IF($I14&lt;=0,0,IF(OR(OR(TRIM($J14)="Hebrews",TRIM($J14)="Romans",TRIM($J14)="Romans-2",TRIM($J14)="Globe",TRIM($J14)="Globe-12",TRIM($J14)="Neptune P1"),AND($I15&gt;0,OR(TRIM($J15)="Hebrews",TRIM($J15)="Romans",TRIM($J15)="Romans-2",TRIM($J15)="Globe",TRIM($J15)="Globe-12",TRIM($J15)="Neptune P1"))),1,0)))</f>
        <v/>
      </c>
      <c r="Q14" s="57" t="n"/>
      <c r="R14" s="56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IF($I14&gt;0,1,0),
      0
   ),
0))</f>
        <v/>
      </c>
      <c r="S14" s="56">
        <f>IF(OR($A14="Annual Leave",$A15="Annual Leave"),IF($A14="Annual Leave",8,0),0)</f>
        <v/>
      </c>
      <c r="T14" s="58" t="n"/>
      <c r="U14" s="144">
        <f>MAX(0,40-Y14)</f>
        <v/>
      </c>
      <c r="V14" s="151">
        <f>IF(OR($C14="",$D14=""),0,
 IF(OR($A14="Holiday",$A15="Holiday"),0,
 IF(AND(NOT(OR($A14="Annual Leave",$A15="Annual Leave")),$A14="Off day"),0,
  IF($I14+$I15&gt;=8,IF($I14&gt;=8,8,$I14),$I14)
  )))</f>
        <v/>
      </c>
      <c r="W14" s="151">
        <f>MAX(0,V14-U14)</f>
        <v/>
      </c>
      <c r="X14" s="151">
        <f>IF(C14="","",C14-WEEKDAY(C14,1)+1)</f>
        <v/>
      </c>
      <c r="Y14" s="151">
        <f>IF(X14=X14,$L$11,0)</f>
        <v/>
      </c>
      <c r="Z14" s="151" t="n"/>
      <c r="AA14" s="151" t="n"/>
      <c r="AB14" s="151" t="n"/>
      <c r="AC14" s="351" t="n"/>
      <c r="AD14" s="351" t="n"/>
      <c r="AE14" s="351" t="n"/>
      <c r="AF14" s="351" t="n"/>
    </row>
    <row r="15" ht="24" customHeight="1" s="348" thickBot="1">
      <c r="A15" s="147" t="inlineStr">
        <is>
          <t>On Day</t>
        </is>
      </c>
      <c r="B15" s="269" t="n"/>
      <c r="C15" s="89">
        <f>C14</f>
        <v/>
      </c>
      <c r="D15" s="59" t="n"/>
      <c r="E15" s="152">
        <f>IF(D15="", "",
 IF(D15=TIME(0,0,0), 0,
 IF(AND(D15&gt;=TIME(0,0,1), D15&lt;=TIME(2,0,0)), TIME(7,0,0),
 IF(AND(D15&gt;=TIME(6,0,0), D15&lt;=TIME(8,0,0)), TIME(12,0,0),
 IF(AND(D15&gt;TIME(8,0,0), D15&lt;=TIME(13,59,0)), TIME(15,0,0),
 IF(AND(D15&gt;=TIME(14,0,0), D15&lt;=TIME(17,59,0)), TIME(21,0,0),
 IF(AND(D15&gt;=TIME(18,0,0), D15&lt;=TIME(21,59,0)), TIME(0,0,0),
 IF(AND(D15&gt;=TIME(22,0,0), D15&lt;=TIME(23,59,59)), TIME(7,0,0), ""))))))))</f>
        <v/>
      </c>
      <c r="F15" s="153" t="n"/>
      <c r="G15" s="152">
        <f>IF(AND(D15&gt;=TIME(6,0,0),D15&lt;=TIME(8,0,0)),E15,"")</f>
        <v/>
      </c>
      <c r="H15" s="59" t="n"/>
      <c r="I15" s="60">
        <f>ROUND(IF(OR(D15="",E15="",E15=0),0,IF(H15="",MOD(E15-D15,1)*24,MOD(H15-D15,1)*24)),2)</f>
        <v/>
      </c>
      <c r="J15" s="150" t="n"/>
      <c r="K15" s="270" t="n"/>
      <c r="L15" s="271" t="n"/>
      <c r="M15" s="272">
        <f>MAX(0,V15-W15)</f>
        <v/>
      </c>
      <c r="N15" s="61">
        <f>(IF(OR($C15="",$D15=""),0,
 IF(OR($A14="Holiday",$A15="Holiday"),
    IF(ISNUMBER(MATCH(TRIM($B15),{"Phagwah","Good Friday","Easter Monday","Labour Day","Christmas","Eid ul Azha","Romans-2","Globe-12","Neptune P1"},0)),0,$I15),
 IF(AND(NOT(OR($A14="Annual Leave",$A15="Annual Leave")),$A15="Off day"),$I15,
  MAX(0,$I15-$V15)
  ))))+W15</f>
        <v/>
      </c>
      <c r="O15" s="61">
        <f>IF(AND(OR($A14="Holiday",$A15="Holiday"),
        ISNUMBER(MATCH(TRIM($B15),{"Phagwah","Good Friday","Easter Monday","Labour Day","Christmas","Eid ul Azha","Romans-2","Globe-12","Neptune P1"},0))),
   $I15,0)</f>
        <v/>
      </c>
      <c r="P15" s="61">
        <f>IF(OR($O$7="Canteen",$O$7="Head Office"),0,IF($I15&lt;=0,0,IF(AND($I14&lt;=0,OR(TRIM($J15)="Hebrews",TRIM($J15)="Romans",TRIM($J15)="Romans-2",TRIM($J15)="Globe",TRIM($J15)="Globe-12",TRIM($J15)="Neptune P1")),1,0)))</f>
        <v/>
      </c>
      <c r="Q15" s="62" t="n"/>
      <c r="R15" s="61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IF(AND($I14=0,$I15&gt;0),1,0),
      0
   ),
0))</f>
        <v/>
      </c>
      <c r="S15" s="61">
        <f>IF(OR($A14="Annual Leave",$A15="Annual Leave"),IF(AND($A14&lt;&gt;"Annual Leave",$A15="Annual Leave"),8,0),0)</f>
        <v/>
      </c>
      <c r="T15" s="63" t="n"/>
      <c r="U15" s="144">
        <f>MAX(0,40-Y15)</f>
        <v/>
      </c>
      <c r="V15" s="151">
        <f>IF(OR($C15="",$D15=""),0,
 IF(OR($A14="Holiday",$A15="Holiday"),0,
 IF(AND(NOT(OR($A14="Annual Leave",$A15="Annual Leave")),$A15="Off day"),0,
  IF($I14+$I15&gt;=8,IF($I14&gt;=8,0,8-$I14),$I15)
  )))</f>
        <v/>
      </c>
      <c r="W15" s="151">
        <f>MAX(0,V15-U15)</f>
        <v/>
      </c>
      <c r="X15" s="151">
        <f>IF(C15="","",C15-WEEKDAY(C15,1)+1)</f>
        <v/>
      </c>
      <c r="Y15" s="151">
        <f>SUMPRODUCT(($X$14:$X14=X15)*(($V$14:$V14)+($O$14:$O14)))+IF(X15=X14,$L$11,0)</f>
        <v/>
      </c>
      <c r="Z15" s="151" t="n"/>
      <c r="AA15" s="151" t="n"/>
      <c r="AB15" s="151" t="n"/>
      <c r="AC15" s="351" t="n"/>
      <c r="AD15" s="351" t="n"/>
      <c r="AE15" s="351" t="n"/>
      <c r="AF15" s="351" t="n"/>
    </row>
    <row r="16" ht="24" customHeight="1" s="348" thickBot="1">
      <c r="A16" s="154" t="inlineStr">
        <is>
          <t>On Day</t>
        </is>
      </c>
      <c r="B16" s="273" t="n"/>
      <c r="C16" s="90">
        <f>C14+1</f>
        <v/>
      </c>
      <c r="D16" s="8" t="n"/>
      <c r="E16" s="155">
        <f>IF(D16="", "",
 IF(D16=TIME(0,0,0), 0,
 IF(AND(D16&gt;=TIME(0,0,1), D16&lt;=TIME(2,0,0)), TIME(7,0,0),
 IF(AND(D16&gt;=TIME(6,0,0), D16&lt;=TIME(8,0,0)), TIME(12,0,0),
 IF(AND(D16&gt;TIME(8,0,0), D16&lt;=TIME(13,59,0)), TIME(15,0,0),
 IF(AND(D16&gt;=TIME(14,0,0), D16&lt;=TIME(17,59,0)), TIME(21,0,0),
 IF(AND(D16&gt;=TIME(18,0,0), D16&lt;=TIME(21,59,0)), TIME(0,0,0),
 IF(AND(D16&gt;=TIME(22,0,0), D16&lt;=TIME(23,59,59)), TIME(7,0,0), ""))))))))</f>
        <v/>
      </c>
      <c r="F16" s="156" t="n"/>
      <c r="G16" s="155">
        <f>IF(AND(D16&gt;=TIME(6,0,0),D16&lt;=TIME(8,0,0)),E16,"")</f>
        <v/>
      </c>
      <c r="H16" s="8" t="n"/>
      <c r="I16" s="30">
        <f>ROUND(IF(OR(D16="",E16="",E16=0),0,IF(H16="",MOD(E16-D16,1)*24,MOD(H16-D16,1)*24)),2)</f>
        <v/>
      </c>
      <c r="J16" s="157" t="n"/>
      <c r="K16" s="274" t="n"/>
      <c r="L16" s="271" t="n"/>
      <c r="M16" s="275">
        <f>MAX(0,V16-W16)</f>
        <v/>
      </c>
      <c r="N16" s="9">
        <f>(IF(OR($C16="",$D16=""),0,
 IF(OR($A16="Holiday",$A17="Holiday"),
    IF(ISNUMBER(MATCH(TRIM($B16),{"Phagwah","Good Friday","Easter Monday","Labour Day","Christmas","Eid ul Azha","Romans-2","Globe-12","Neptune P1"},0)),0,$I16),
 IF(AND(NOT(OR($A16="Annual Leave",$A17="Annual Leave")),$A16="Off day"),$I16,
  MAX(0,$I16-$V16)
  ))))+W16</f>
        <v/>
      </c>
      <c r="O16" s="9">
        <f>IF(AND(OR($A16="Holiday",$A17="Holiday"),
        ISNUMBER(MATCH(TRIM($B16),{"Phagwah","Good Friday","Easter Monday","Labour Day","Christmas","Eid ul Azha","Romans-2","Globe-12","Neptune P1"},0))),
   $I16,0)</f>
        <v/>
      </c>
      <c r="P16" s="9">
        <f>IF(OR($O$7="Canteen",$O$7="Head Office"),0,IF($I16&lt;=0,0,IF(OR(OR(TRIM($J16)="Hebrews",TRIM($J16)="Romans",TRIM($J16)="Romans-2",TRIM($J16)="Globe",TRIM($J16)="Globe-12",TRIM($J16)="Neptune P1"),AND($I17&gt;0,OR(TRIM($J17)="Hebrews",TRIM($J17)="Romans",TRIM($J17)="Romans-2",TRIM($J17)="Globe",TRIM($J17)="Globe-12",TRIM($J17)="Neptune P1"))),1,0)))</f>
        <v/>
      </c>
      <c r="Q16" s="10" t="n"/>
      <c r="R16" s="9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IF($I16&gt;0,1,0),
      0
   ),
0))</f>
        <v/>
      </c>
      <c r="S16" s="9">
        <f>IF(OR($A16="Annual Leave",$A17="Annual Leave"),IF($A16="Annual Leave",8,0),0)</f>
        <v/>
      </c>
      <c r="T16" s="91" t="n"/>
      <c r="U16" s="144">
        <f>MAX(0,40-Y16)</f>
        <v/>
      </c>
      <c r="V16" s="351">
        <f>IF(OR($C16="",$D16=""),0,
 IF(OR($A16="Holiday",$A17="Holiday"),0,
 IF(AND(NOT(OR($A16="Annual Leave",$A17="Annual Leave")),$A16="Off day"),0,
  IF($I16+$I17&gt;=8,IF($I16&gt;=8,8,$I16),$I16)
  )))</f>
        <v/>
      </c>
      <c r="W16" s="351">
        <f>MAX(0,V16-U16)</f>
        <v/>
      </c>
      <c r="X16" s="351">
        <f>IF(C16="","",C16-WEEKDAY(C16,1)+1)</f>
        <v/>
      </c>
      <c r="Y16" s="351">
        <f>SUMPRODUCT(($X$14:$X15=X16)*(($V$14:$V15)+($O$14:$O15)))+IF(X16=X14,$L$11,0)</f>
        <v/>
      </c>
      <c r="Z16" s="351" t="n"/>
      <c r="AA16" s="351" t="n"/>
      <c r="AB16" s="351" t="n"/>
      <c r="AC16" s="351" t="n"/>
      <c r="AD16" s="351" t="n"/>
      <c r="AE16" s="351" t="n"/>
      <c r="AF16" s="351" t="n"/>
    </row>
    <row r="17" ht="24" customHeight="1" s="348" thickBot="1">
      <c r="A17" s="154" t="inlineStr">
        <is>
          <t>On Day</t>
        </is>
      </c>
      <c r="B17" s="273" t="n"/>
      <c r="C17" s="90">
        <f>C16</f>
        <v/>
      </c>
      <c r="D17" s="276" t="n"/>
      <c r="E17" s="277">
        <f>IF(D17="", "",
 IF(D17=TIME(0,0,0), 0,
 IF(AND(D17&gt;=TIME(0,0,1), D17&lt;=TIME(2,0,0)), TIME(7,0,0),
 IF(AND(D17&gt;=TIME(6,0,0), D17&lt;=TIME(8,0,0)), TIME(12,0,0),
 IF(AND(D17&gt;TIME(8,0,0), D17&lt;=TIME(13,59,0)), TIME(15,0,0),
 IF(AND(D17&gt;=TIME(14,0,0), D17&lt;=TIME(17,59,0)), TIME(21,0,0),
 IF(AND(D17&gt;=TIME(18,0,0), D17&lt;=TIME(21,59,0)), TIME(0,0,0),
 IF(AND(D17&gt;=TIME(22,0,0), D17&lt;=TIME(23,59,59)), TIME(7,0,0), ""))))))))</f>
        <v/>
      </c>
      <c r="F17" s="156" t="n"/>
      <c r="G17" s="277">
        <f>IF(AND(D17&gt;=TIME(6,0,0),D17&lt;=TIME(8,0,0)),E17,"")</f>
        <v/>
      </c>
      <c r="H17" s="276" t="n"/>
      <c r="I17" s="30">
        <f>ROUND(IF(OR(D17="",E17="",E17=0),0,IF(H17="",MOD(E17-D17,1)*24,MOD(H17-D17,1)*24)),2)</f>
        <v/>
      </c>
      <c r="J17" s="158" t="n"/>
      <c r="K17" s="274" t="n"/>
      <c r="L17" s="271" t="n"/>
      <c r="M17" s="275">
        <f>MAX(0,V17-W17)</f>
        <v/>
      </c>
      <c r="N17" s="278">
        <f>(IF(OR($C17="",$D17=""),0,
 IF(OR($A16="Holiday",$A17="Holiday"),
    IF(ISNUMBER(MATCH(TRIM($B17),{"Phagwah","Good Friday","Easter Monday","Labour Day","Christmas","Eid ul Azha","Romans-2","Globe-12","Neptune P1"},0)),0,$I17),
 IF(AND(NOT(OR($A16="Annual Leave",$A17="Annual Leave")),$A17="Off day"),$I17,
  MAX(0,$I17-$V17)
  ))))+W17</f>
        <v/>
      </c>
      <c r="O17" s="278">
        <f>IF(AND(OR($A16="Holiday",$A17="Holiday"),
        ISNUMBER(MATCH(TRIM($B17),{"Phagwah","Good Friday","Easter Monday","Labour Day","Christmas","Eid ul Azha","Romans-2","Globe-12","Neptune P1"},0))),
   $I17,0)</f>
        <v/>
      </c>
      <c r="P17" s="278">
        <f>IF(OR($O$7="Canteen",$O$7="Head Office"),0,IF($I17&lt;=0,0,IF(AND($I16&lt;=0,OR(TRIM($J17)="Hebrews",TRIM($J17)="Romans",TRIM($J17)="Romans-2",TRIM($J17)="Globe",TRIM($J17)="Globe-12",TRIM($J17)="Neptune P1")),1,0)))</f>
        <v/>
      </c>
      <c r="Q17" s="279" t="n"/>
      <c r="R17" s="278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IF(AND($I16=0,$I17&gt;0),1,0),
      0
   ),
0))</f>
        <v/>
      </c>
      <c r="S17" s="278">
        <f>IF(OR($A16="Annual Leave",$A17="Annual Leave"),IF(AND($A16&lt;&gt;"Annual Leave",$A17="Annual Leave"),8,0),0)</f>
        <v/>
      </c>
      <c r="T17" s="280" t="n"/>
      <c r="U17" s="144">
        <f>MAX(0,40-Y17)</f>
        <v/>
      </c>
      <c r="V17" s="351">
        <f>IF(OR($C17="",$D17=""),0,
 IF(OR($A16="Holiday",$A17="Holiday"),0,
 IF(AND(NOT(OR($A16="Annual Leave",$A17="Annual Leave")),$A17="Off day"),0,
  IF($I16+$I17&gt;=8,IF($I16&gt;=8,0,8-$I16),$I17)
  )))</f>
        <v/>
      </c>
      <c r="W17" s="351">
        <f>MAX(0,V17-U17)</f>
        <v/>
      </c>
      <c r="X17" s="351">
        <f>IF(C17="","",C17-WEEKDAY(C17,1)+1)</f>
        <v/>
      </c>
      <c r="Y17" s="351">
        <f>SUMPRODUCT(($X$14:$X16=X17)*(($V$14:$V16)+($O$14:$O16)))+IF(X17=X14,$L$11,0)</f>
        <v/>
      </c>
      <c r="Z17" s="351" t="n"/>
      <c r="AA17" s="351" t="n"/>
      <c r="AB17" s="351" t="n"/>
      <c r="AC17" s="351" t="n"/>
      <c r="AD17" s="351" t="n"/>
      <c r="AE17" s="351" t="n"/>
      <c r="AF17" s="351" t="n"/>
    </row>
    <row r="18" ht="24" customHeight="1" s="348" thickBot="1">
      <c r="A18" s="159" t="inlineStr">
        <is>
          <t>On Day</t>
        </is>
      </c>
      <c r="B18" s="281" t="n"/>
      <c r="C18" s="92">
        <f>C16+1</f>
        <v/>
      </c>
      <c r="D18" s="31" t="n"/>
      <c r="E18" s="160">
        <f>IF(D18="", "",
 IF(D18=TIME(0,0,0), 0,
 IF(AND(D18&gt;=TIME(0,0,1), D18&lt;=TIME(2,0,0)), TIME(7,0,0),
 IF(AND(D18&gt;=TIME(6,0,0), D18&lt;=TIME(8,0,0)), TIME(12,0,0),
 IF(AND(D18&gt;TIME(8,0,0), D18&lt;=TIME(13,59,0)), TIME(15,0,0),
 IF(AND(D18&gt;=TIME(14,0,0), D18&lt;=TIME(17,59,0)), TIME(21,0,0),
 IF(AND(D18&gt;=TIME(18,0,0), D18&lt;=TIME(21,59,0)), TIME(0,0,0),
 IF(AND(D18&gt;=TIME(22,0,0), D18&lt;=TIME(23,59,59)), TIME(7,0,0), ""))))))))</f>
        <v/>
      </c>
      <c r="F18" s="161" t="n"/>
      <c r="G18" s="160">
        <f>IF(AND(D18&gt;=TIME(6,0,0),D18&lt;=TIME(8,0,0)),E18,"")</f>
        <v/>
      </c>
      <c r="H18" s="31" t="n"/>
      <c r="I18" s="32">
        <f>ROUND(IF(OR(D18="",E18="",E18=0),0,IF(H18="",MOD(E18-D18,1)*24,MOD(H18-D18,1)*24)),2)</f>
        <v/>
      </c>
      <c r="J18" s="162" t="n"/>
      <c r="K18" s="282" t="n"/>
      <c r="L18" s="271" t="n"/>
      <c r="M18" s="283">
        <f>MAX(0,V18-W18)</f>
        <v/>
      </c>
      <c r="N18" s="33">
        <f>(IF(OR($C18="",$D18=""),0,
 IF(OR($A18="Holiday",$A19="Holiday"),
    IF(ISNUMBER(MATCH(TRIM($B18),{"Phagwah","Good Friday","Easter Monday","Labour Day","Christmas","Eid ul Azha","Romans-2","Globe-12","Neptune P1"},0)),0,$I18),
 IF(AND(NOT(OR($A18="Annual Leave",$A19="Annual Leave")),$A18="Off day"),$I18,
  MAX(0,$I18-$V18)
  ))))+W18</f>
        <v/>
      </c>
      <c r="O18" s="33">
        <f>IF(AND(OR($A18="Holiday",$A19="Holiday"),
        ISNUMBER(MATCH(TRIM($B18),{"Phagwah","Good Friday","Easter Monday","Labour Day","Christmas","Eid ul Azha","Romans-2","Globe-12","Neptune P1"},0))),
   $I18,0)</f>
        <v/>
      </c>
      <c r="P18" s="33">
        <f>IF(OR($O$7="Canteen",$O$7="Head Office"),0,IF($I18&lt;=0,0,IF(OR(OR(TRIM($J18)="Hebrews",TRIM($J18)="Romans",TRIM($J18)="Romans-2",TRIM($J18)="Globe",TRIM($J18)="Globe-12",TRIM($J18)="Neptune P1"),AND($I19&gt;0,OR(TRIM($J19)="Hebrews",TRIM($J19)="Romans",TRIM($J19)="Romans-2",TRIM($J19)="Globe",TRIM($J19)="Globe-12",TRIM($J19)="Neptune P1"))),1,0)))</f>
        <v/>
      </c>
      <c r="Q18" s="34" t="n"/>
      <c r="R18" s="33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IF($I18&gt;0,1,0),
      0
   ),
0))</f>
        <v/>
      </c>
      <c r="S18" s="33">
        <f>IF(OR($A18="Annual Leave",$A19="Annual Leave"),IF($A18="Annual Leave",8,0),0)</f>
        <v/>
      </c>
      <c r="T18" s="35" t="n"/>
      <c r="U18" s="144">
        <f>MAX(0,40-Y18)</f>
        <v/>
      </c>
      <c r="V18" s="351">
        <f>IF(OR($C18="",$D18=""),0,
 IF(OR($A18="Holiday",$A19="Holiday"),0,
 IF(AND(NOT(OR($A18="Annual Leave",$A19="Annual Leave")),$A18="Off day"),0,
  IF($I18+$I19&gt;=8,IF($I18&gt;=8,8,$I18),$I18)
  )))</f>
        <v/>
      </c>
      <c r="W18" s="351">
        <f>MAX(0,V18-U18)</f>
        <v/>
      </c>
      <c r="X18" s="351">
        <f>IF(C18="","",C18-WEEKDAY(C18,1)+1)</f>
        <v/>
      </c>
      <c r="Y18" s="351">
        <f>SUMPRODUCT(($X$14:$X17=X18)*(($V$14:$V17)+($O$14:$O17)))+IF(X18=X14,$L$11,0)</f>
        <v/>
      </c>
      <c r="Z18" s="351" t="n"/>
      <c r="AA18" s="351" t="n"/>
      <c r="AB18" s="351" t="n"/>
      <c r="AC18" s="351" t="n"/>
      <c r="AD18" s="351" t="n"/>
      <c r="AE18" s="351" t="n"/>
      <c r="AF18" s="351" t="n"/>
    </row>
    <row r="19" ht="24" customHeight="1" s="348" thickBot="1">
      <c r="A19" s="159" t="inlineStr">
        <is>
          <t>On Day</t>
        </is>
      </c>
      <c r="B19" s="281" t="n"/>
      <c r="C19" s="93">
        <f>C18</f>
        <v/>
      </c>
      <c r="D19" s="36" t="n"/>
      <c r="E19" s="163">
        <f>IF(D19="", "",
 IF(D19=TIME(0,0,0), 0,
 IF(AND(D19&gt;=TIME(0,0,1), D19&lt;=TIME(2,0,0)), TIME(7,0,0),
 IF(AND(D19&gt;=TIME(6,0,0), D19&lt;=TIME(8,0,0)), TIME(12,0,0),
 IF(AND(D19&gt;TIME(8,0,0), D19&lt;=TIME(13,59,0)), TIME(15,0,0),
 IF(AND(D19&gt;=TIME(14,0,0), D19&lt;=TIME(17,59,0)), TIME(21,0,0),
 IF(AND(D19&gt;=TIME(18,0,0), D19&lt;=TIME(21,59,0)), TIME(0,0,0),
 IF(AND(D19&gt;=TIME(22,0,0), D19&lt;=TIME(23,59,59)), TIME(7,0,0), ""))))))))</f>
        <v/>
      </c>
      <c r="F19" s="164" t="n"/>
      <c r="G19" s="163">
        <f>IF(AND(D19&gt;=TIME(6,0,0),D19&lt;=TIME(8,0,0)),E19,"")</f>
        <v/>
      </c>
      <c r="H19" s="36" t="n"/>
      <c r="I19" s="37">
        <f>ROUND(IF(OR(D19="",E19="",E19=0),0,IF(H19="",MOD(E19-D19,1)*24,MOD(H19-D19,1)*24)),2)</f>
        <v/>
      </c>
      <c r="J19" s="162" t="n"/>
      <c r="K19" s="282" t="n"/>
      <c r="L19" s="271" t="n"/>
      <c r="M19" s="283">
        <f>MAX(0,V19-W19)</f>
        <v/>
      </c>
      <c r="N19" s="38">
        <f>(IF(OR($C19="",$D19=""),0,
 IF(OR($A18="Holiday",$A19="Holiday"),
    IF(ISNUMBER(MATCH(TRIM($B19),{"Phagwah","Good Friday","Easter Monday","Labour Day","Christmas","Eid ul Azha","Romans-2","Globe-12","Neptune P1"},0)),0,$I19),
 IF(AND(NOT(OR($A18="Annual Leave",$A19="Annual Leave")),$A19="Off day"),$I19,
  MAX(0,$I19-$V19)
  ))))+W19</f>
        <v/>
      </c>
      <c r="O19" s="38">
        <f>IF(AND(OR($A18="Holiday",$A19="Holiday"),
        ISNUMBER(MATCH(TRIM($B19),{"Phagwah","Good Friday","Easter Monday","Labour Day","Christmas","Eid ul Azha","Romans-2","Globe-12","Neptune P1"},0))),
   $I19,0)</f>
        <v/>
      </c>
      <c r="P19" s="38">
        <f>IF(OR($O$7="Canteen",$O$7="Head Office"),0,IF($I19&lt;=0,0,IF(AND($I18&lt;=0,OR(TRIM($J19)="Hebrews",TRIM($J19)="Romans",TRIM($J19)="Romans-2",TRIM($J19)="Globe",TRIM($J19)="Globe-12",TRIM($J19)="Neptune P1")),1,0)))</f>
        <v/>
      </c>
      <c r="Q19" s="39" t="n"/>
      <c r="R19" s="38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IF(AND($I18=0,$I19&gt;0),1,0),
      0
   ),
0))</f>
        <v/>
      </c>
      <c r="S19" s="38">
        <f>IF(OR($A18="Annual Leave",$A19="Annual Leave"),IF(AND($A18&lt;&gt;"Annual Leave",$A19="Annual Leave"),8,0),0)</f>
        <v/>
      </c>
      <c r="T19" s="40" t="n"/>
      <c r="U19" s="144">
        <f>MAX(0,40-Y19)</f>
        <v/>
      </c>
      <c r="V19" s="351">
        <f>IF(OR($C19="",$D19=""),0,
 IF(OR($A18="Holiday",$A19="Holiday"),0,
 IF(AND(NOT(OR($A18="Annual Leave",$A19="Annual Leave")),$A19="Off day"),0,
  IF($I18+$I19&gt;=8,IF($I18&gt;=8,0,8-$I18),$I19)
  )))</f>
        <v/>
      </c>
      <c r="W19" s="351">
        <f>MAX(0,V19-U19)</f>
        <v/>
      </c>
      <c r="X19" s="351">
        <f>IF(C19="","",C19-WEEKDAY(C19,1)+1)</f>
        <v/>
      </c>
      <c r="Y19" s="351">
        <f>SUMPRODUCT(($X$14:$X18=X19)*(($V$14:$V18)+($O$14:$O18)))+IF(X19=X14,$L$11,0)</f>
        <v/>
      </c>
      <c r="Z19" s="351" t="n"/>
      <c r="AA19" s="351" t="n"/>
      <c r="AB19" s="351" t="n"/>
      <c r="AC19" s="351" t="n"/>
      <c r="AD19" s="351" t="n"/>
      <c r="AE19" s="351" t="n"/>
      <c r="AF19" s="351" t="n"/>
    </row>
    <row r="20" ht="24" customHeight="1" s="348" thickBot="1">
      <c r="A20" s="165" t="inlineStr">
        <is>
          <t>On Day</t>
        </is>
      </c>
      <c r="B20" s="284" t="n"/>
      <c r="C20" s="94">
        <f>C18+1</f>
        <v/>
      </c>
      <c r="D20" s="41" t="n"/>
      <c r="E20" s="166">
        <f>IF(D20="", "",
 IF(D20=TIME(0,0,0), 0,
 IF(AND(D20&gt;=TIME(0,0,1), D20&lt;=TIME(2,0,0)), TIME(7,0,0),
 IF(AND(D20&gt;=TIME(6,0,0), D20&lt;=TIME(8,0,0)), TIME(12,0,0),
 IF(AND(D20&gt;TIME(8,0,0), D20&lt;=TIME(13,59,0)), TIME(15,0,0),
 IF(AND(D20&gt;=TIME(14,0,0), D20&lt;=TIME(17,59,0)), TIME(21,0,0),
 IF(AND(D20&gt;=TIME(18,0,0), D20&lt;=TIME(21,59,0)), TIME(0,0,0),
 IF(AND(D20&gt;=TIME(22,0,0), D20&lt;=TIME(23,59,59)), TIME(7,0,0), ""))))))))</f>
        <v/>
      </c>
      <c r="F20" s="167" t="n"/>
      <c r="G20" s="166">
        <f>IF(AND(D20&gt;=TIME(6,0,0),D20&lt;=TIME(8,0,0)),E20,"")</f>
        <v/>
      </c>
      <c r="H20" s="41" t="n"/>
      <c r="I20" s="95">
        <f>ROUND(IF(OR(D20="",E20="",E20=0),0,IF(H20="",MOD(E20-D20,1)*24,MOD(H20-D20,1)*24)),2)</f>
        <v/>
      </c>
      <c r="J20" s="168" t="n"/>
      <c r="K20" s="285" t="n"/>
      <c r="L20" s="271" t="n"/>
      <c r="M20" s="286">
        <f>MAX(0,V20-W20)</f>
        <v/>
      </c>
      <c r="N20" s="42">
        <f>(IF(OR($C20="",$D20=""),0,
 IF(OR($A20="Holiday",$A21="Holiday"),
    IF(ISNUMBER(MATCH(TRIM($B20),{"Phagwah","Good Friday","Easter Monday","Labour Day","Christmas","Eid ul Azha","Romans-2","Globe-12","Neptune P1"},0)),0,$I20),
 IF(AND(NOT(OR($A20="Annual Leave",$A21="Annual Leave")),$A20="Off day"),$I20,
  MAX(0,$I20-$V20)
  ))))+W20</f>
        <v/>
      </c>
      <c r="O20" s="42">
        <f>IF(AND(OR($A20="Holiday",$A21="Holiday"),
        ISNUMBER(MATCH(TRIM($B20),{"Phagwah","Good Friday","Easter Monday","Labour Day","Christmas","Eid ul Azha","Romans-2","Globe-12","Neptune P1"},0))),
   $I20,0)</f>
        <v/>
      </c>
      <c r="P20" s="42">
        <f>IF(OR($O$7="Canteen",$O$7="Head Office"),0,IF($I20&lt;=0,0,IF(OR(OR(TRIM($J20)="Hebrews",TRIM($J20)="Romans",TRIM($J20)="Romans-2",TRIM($J20)="Globe",TRIM($J20)="Globe-12",TRIM($J20)="Neptune P1"),AND($I21&gt;0,OR(TRIM($J21)="Hebrews",TRIM($J21)="Romans",TRIM($J21)="Romans-2",TRIM($J21)="Globe",TRIM($J21)="Globe-12",TRIM($J21)="Neptune P1"))),1,0)))</f>
        <v/>
      </c>
      <c r="Q20" s="43" t="n"/>
      <c r="R20" s="42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IF($I20&gt;0,1,0),
      0
   ),
0))</f>
        <v/>
      </c>
      <c r="S20" s="42">
        <f>IF(OR($A20="Annual Leave",$A21="Annual Leave"),IF($A20="Annual Leave",8,0),0)</f>
        <v/>
      </c>
      <c r="T20" s="96" t="n"/>
      <c r="U20" s="144">
        <f>MAX(0,40-Y20)</f>
        <v/>
      </c>
      <c r="V20" s="351">
        <f>IF(OR($C20="",$D20=""),0,
 IF(OR($A20="Holiday",$A21="Holiday"),0,
 IF(AND(NOT(OR($A20="Annual Leave",$A21="Annual Leave")),$A20="Off day"),0,
  IF($I20+$I21&gt;=8,IF($I20&gt;=8,8,$I20),$I20)
  )))</f>
        <v/>
      </c>
      <c r="W20" s="351">
        <f>MAX(0,V20-U20)</f>
        <v/>
      </c>
      <c r="X20" s="351">
        <f>IF(C20="","",C20-WEEKDAY(C20,1)+1)</f>
        <v/>
      </c>
      <c r="Y20" s="351">
        <f>SUMPRODUCT(($X$14:$X19=X20)*(($V$14:$V19)+($O$14:$O19)))+IF(X20=X14,$L$11,0)</f>
        <v/>
      </c>
      <c r="Z20" s="351" t="n"/>
      <c r="AA20" s="351" t="n"/>
      <c r="AB20" s="351" t="n"/>
      <c r="AC20" s="351" t="n"/>
      <c r="AD20" s="351" t="n"/>
      <c r="AE20" s="351" t="n"/>
      <c r="AF20" s="351" t="n"/>
    </row>
    <row r="21" ht="24" customHeight="1" s="348" thickBot="1">
      <c r="A21" s="165" t="inlineStr">
        <is>
          <t>On Day</t>
        </is>
      </c>
      <c r="B21" s="284" t="n"/>
      <c r="C21" s="94">
        <f>C20</f>
        <v/>
      </c>
      <c r="D21" s="287" t="n"/>
      <c r="E21" s="288">
        <f>IF(D21="", "",
 IF(D21=TIME(0,0,0), 0,
 IF(AND(D21&gt;=TIME(0,0,1), D21&lt;=TIME(2,0,0)), TIME(7,0,0),
 IF(AND(D21&gt;=TIME(6,0,0), D21&lt;=TIME(8,0,0)), TIME(12,0,0),
 IF(AND(D21&gt;TIME(8,0,0), D21&lt;=TIME(13,59,0)), TIME(15,0,0),
 IF(AND(D21&gt;=TIME(14,0,0), D21&lt;=TIME(17,59,0)), TIME(21,0,0),
 IF(AND(D21&gt;=TIME(18,0,0), D21&lt;=TIME(21,59,0)), TIME(0,0,0),
 IF(AND(D21&gt;=TIME(22,0,0), D21&lt;=TIME(23,59,59)), TIME(7,0,0), ""))))))))</f>
        <v/>
      </c>
      <c r="F21" s="167" t="n"/>
      <c r="G21" s="288">
        <f>IF(AND(D21&gt;=TIME(6,0,0),D21&lt;=TIME(8,0,0)),E21,"")</f>
        <v/>
      </c>
      <c r="H21" s="287" t="n"/>
      <c r="I21" s="95">
        <f>ROUND(IF(OR(D21="",E21="",E21=0),0,IF(H21="",MOD(E21-D21,1)*24,MOD(H21-D21,1)*24)),2)</f>
        <v/>
      </c>
      <c r="J21" s="169" t="n"/>
      <c r="K21" s="285" t="n"/>
      <c r="L21" s="271" t="n"/>
      <c r="M21" s="286">
        <f>MAX(0,V21-W21)</f>
        <v/>
      </c>
      <c r="N21" s="289">
        <f>(IF(OR($C21="",$D21=""),0,
 IF(OR($A20="Holiday",$A21="Holiday"),
    IF(ISNUMBER(MATCH(TRIM($B21),{"Phagwah","Good Friday","Easter Monday","Labour Day","Christmas","Eid ul Azha","Romans-2","Globe-12","Neptune P1"},0)),0,$I21),
 IF(AND(NOT(OR($A20="Annual Leave",$A21="Annual Leave")),$A21="Off day"),$I21,
  MAX(0,$I21-$V21)
  ))))+W21</f>
        <v/>
      </c>
      <c r="O21" s="289">
        <f>IF(AND(OR($A20="Holiday",$A21="Holiday"),
        ISNUMBER(MATCH(TRIM($B21),{"Phagwah","Good Friday","Easter Monday","Labour Day","Christmas","Eid ul Azha","Romans-2","Globe-12","Neptune P1"},0))),
   $I21,0)</f>
        <v/>
      </c>
      <c r="P21" s="289">
        <f>IF(OR($O$7="Canteen",$O$7="Head Office"),0,IF($I21&lt;=0,0,IF(AND($I20&lt;=0,OR(TRIM($J21)="Hebrews",TRIM($J21)="Romans",TRIM($J21)="Romans-2",TRIM($J21)="Globe",TRIM($J21)="Globe-12",TRIM($J21)="Neptune P1")),1,0)))</f>
        <v/>
      </c>
      <c r="Q21" s="290" t="n"/>
      <c r="R21" s="289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IF(AND($I20=0,$I21&gt;0),1,0),
      0
   ),
0))</f>
        <v/>
      </c>
      <c r="S21" s="289">
        <f>IF(OR($A20="Annual Leave",$A21="Annual Leave"),IF(AND($A20&lt;&gt;"Annual Leave",$A21="Annual Leave"),8,0),0)</f>
        <v/>
      </c>
      <c r="T21" s="291" t="n"/>
      <c r="U21" s="144">
        <f>MAX(0,40-Y21)</f>
        <v/>
      </c>
      <c r="V21" s="351">
        <f>IF(OR($C21="",$D21=""),0,
 IF(OR($A20="Holiday",$A21="Holiday"),0,
 IF(AND(NOT(OR($A20="Annual Leave",$A21="Annual Leave")),$A21="Off day"),0,
  IF($I20+$I21&gt;=8,IF($I20&gt;=8,0,8-$I20),$I21)
  )))</f>
        <v/>
      </c>
      <c r="W21" s="351">
        <f>MAX(0,V21-U21)</f>
        <v/>
      </c>
      <c r="X21" s="351">
        <f>IF(C21="","",C21-WEEKDAY(C21,1)+1)</f>
        <v/>
      </c>
      <c r="Y21" s="351">
        <f>SUMPRODUCT(($X$14:$X20=X21)*(($V$14:$V20)+($O$14:$O20)))+IF(X21=X14,$L$11,0)</f>
        <v/>
      </c>
      <c r="Z21" s="351" t="n"/>
      <c r="AA21" s="351" t="n"/>
      <c r="AB21" s="351" t="n"/>
      <c r="AC21" s="351" t="n"/>
      <c r="AD21" s="351" t="n"/>
      <c r="AE21" s="351" t="n"/>
      <c r="AF21" s="351" t="n"/>
    </row>
    <row r="22" ht="24" customHeight="1" s="348" thickBot="1">
      <c r="A22" s="170" t="inlineStr">
        <is>
          <t>On Day</t>
        </is>
      </c>
      <c r="B22" s="292" t="n"/>
      <c r="C22" s="97">
        <f>C20+1</f>
        <v/>
      </c>
      <c r="D22" s="44" t="n"/>
      <c r="E22" s="171">
        <f>IF(D22="", "",
 IF(D22=TIME(0,0,0), 0,
 IF(AND(D22&gt;=TIME(0,0,1), D22&lt;=TIME(2,0,0)), TIME(7,0,0),
 IF(AND(D22&gt;=TIME(6,0,0), D22&lt;=TIME(8,0,0)), TIME(12,0,0),
 IF(AND(D22&gt;TIME(8,0,0), D22&lt;=TIME(13,59,0)), TIME(15,0,0),
 IF(AND(D22&gt;=TIME(14,0,0), D22&lt;=TIME(17,59,0)), TIME(21,0,0),
 IF(AND(D22&gt;=TIME(18,0,0), D22&lt;=TIME(21,59,0)), TIME(0,0,0),
 IF(AND(D22&gt;=TIME(22,0,0), D22&lt;=TIME(23,59,59)), TIME(7,0,0), ""))))))))</f>
        <v/>
      </c>
      <c r="F22" s="172" t="n"/>
      <c r="G22" s="171">
        <f>IF(AND(D22&gt;=TIME(6,0,0),D22&lt;=TIME(8,0,0)),E22,"")</f>
        <v/>
      </c>
      <c r="H22" s="44" t="n"/>
      <c r="I22" s="45">
        <f>ROUND(IF(OR(D22="",E22="",E22=0),0,IF(H22="",MOD(E22-D22,1)*24,MOD(H22-D22,1)*24)),2)</f>
        <v/>
      </c>
      <c r="J22" s="173" t="n"/>
      <c r="K22" s="293" t="n"/>
      <c r="L22" s="271" t="n"/>
      <c r="M22" s="294">
        <f>MAX(0,V22-W22)</f>
        <v/>
      </c>
      <c r="N22" s="46">
        <f>(IF(OR($C22="",$D22=""),0,
 IF(OR($A22="Holiday",$A23="Holiday"),
    IF(ISNUMBER(MATCH(TRIM($B22),{"Phagwah","Good Friday","Easter Monday","Labour Day","Christmas","Eid ul Azha","Romans-2","Globe-12","Neptune P1"},0)),0,$I22),
 IF(AND(NOT(OR($A22="Annual Leave",$A23="Annual Leave")),$A22="Off day"),$I22,
  MAX(0,$I22-$V22)
  ))))+W22</f>
        <v/>
      </c>
      <c r="O22" s="46">
        <f>IF(AND(OR($A22="Holiday",$A23="Holiday"),
        ISNUMBER(MATCH(TRIM($B22),{"Phagwah","Good Friday","Easter Monday","Labour Day","Christmas","Eid ul Azha","Romans-2","Globe-12","Neptune P1"},0))),
   $I22,0)</f>
        <v/>
      </c>
      <c r="P22" s="46">
        <f>IF(OR($O$7="Canteen",$O$7="Head Office"),0,IF($I22&lt;=0,0,IF(OR(OR(TRIM($J22)="Hebrews",TRIM($J22)="Romans",TRIM($J22)="Romans-2",TRIM($J22)="Globe",TRIM($J22)="Globe-12",TRIM($J22)="Neptune P1"),AND($I23&gt;0,OR(TRIM($J23)="Hebrews",TRIM($J23)="Romans",TRIM($J23)="Romans-2",TRIM($J23)="Globe",TRIM($J23)="Globe-12",TRIM($J23)="Neptune P1"))),1,0)))</f>
        <v/>
      </c>
      <c r="Q22" s="47" t="n"/>
      <c r="R22" s="46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IF($I22&gt;0,1,0),
      0
   ),
0))</f>
        <v/>
      </c>
      <c r="S22" s="46">
        <f>IF(OR($A22="Annual Leave",$A23="Annual Leave"),IF($A22="Annual Leave",8,0),0)</f>
        <v/>
      </c>
      <c r="T22" s="48" t="n"/>
      <c r="U22" s="144">
        <f>MAX(0,40-Y22)</f>
        <v/>
      </c>
      <c r="V22" s="351">
        <f>IF(OR($C22="",$D22=""),0,
 IF(OR($A22="Holiday",$A23="Holiday"),0,
 IF(AND(NOT(OR($A22="Annual Leave",$A23="Annual Leave")),$A22="Off day"),0,
  IF($I22+$I23&gt;=8,IF($I22&gt;=8,8,$I22),$I22)
  )))</f>
        <v/>
      </c>
      <c r="W22" s="351">
        <f>MAX(0,V22-U22)</f>
        <v/>
      </c>
      <c r="X22" s="351">
        <f>IF(C22="","",C22-WEEKDAY(C22,1)+1)</f>
        <v/>
      </c>
      <c r="Y22" s="351">
        <f>SUMPRODUCT(($X$14:$X21=X22)*(($V$14:$V21)+($O$14:$O21)))+IF(X22=X14,$L$11,0)</f>
        <v/>
      </c>
      <c r="Z22" s="351" t="n"/>
      <c r="AA22" s="351" t="n"/>
      <c r="AB22" s="351" t="n"/>
      <c r="AC22" s="351" t="n"/>
      <c r="AD22" s="351" t="n"/>
      <c r="AE22" s="351" t="n"/>
      <c r="AF22" s="351" t="n"/>
    </row>
    <row r="23" ht="24" customHeight="1" s="348" thickBot="1">
      <c r="A23" s="170" t="inlineStr">
        <is>
          <t>On Day</t>
        </is>
      </c>
      <c r="B23" s="292" t="n"/>
      <c r="C23" s="98">
        <f>C22</f>
        <v/>
      </c>
      <c r="D23" s="49" t="n"/>
      <c r="E23" s="174">
        <f>IF(D23="", "",
 IF(D23=TIME(0,0,0), 0,
 IF(AND(D23&gt;=TIME(0,0,1), D23&lt;=TIME(2,0,0)), TIME(7,0,0),
 IF(AND(D23&gt;=TIME(6,0,0), D23&lt;=TIME(8,0,0)), TIME(12,0,0),
 IF(AND(D23&gt;TIME(8,0,0), D23&lt;=TIME(13,59,0)), TIME(15,0,0),
 IF(AND(D23&gt;=TIME(14,0,0), D23&lt;=TIME(17,59,0)), TIME(21,0,0),
 IF(AND(D23&gt;=TIME(18,0,0), D23&lt;=TIME(21,59,0)), TIME(0,0,0),
 IF(AND(D23&gt;=TIME(22,0,0), D23&lt;=TIME(23,59,59)), TIME(7,0,0), ""))))))))</f>
        <v/>
      </c>
      <c r="F23" s="175" t="n"/>
      <c r="G23" s="174">
        <f>IF(AND(D23&gt;=TIME(6,0,0),D23&lt;=TIME(8,0,0)),E23,"")</f>
        <v/>
      </c>
      <c r="H23" s="49" t="n"/>
      <c r="I23" s="50">
        <f>ROUND(IF(OR(D23="",E23="",E23=0),0,IF(H23="",MOD(E23-D23,1)*24,MOD(H23-D23,1)*24)),2)</f>
        <v/>
      </c>
      <c r="J23" s="173" t="n"/>
      <c r="K23" s="293" t="n"/>
      <c r="L23" s="271" t="n"/>
      <c r="M23" s="294">
        <f>MAX(0,V23-W23)</f>
        <v/>
      </c>
      <c r="N23" s="51">
        <f>(IF(OR($C23="",$D23=""),0,
 IF(OR($A22="Holiday",$A23="Holiday"),
    IF(ISNUMBER(MATCH(TRIM($B23),{"Phagwah","Good Friday","Easter Monday","Labour Day","Christmas","Eid ul Azha","Romans-2","Globe-12","Neptune P1"},0)),0,$I23),
 IF(AND(NOT(OR($A22="Annual Leave",$A23="Annual Leave")),$A23="Off day"),$I23,
  MAX(0,$I23-$V23)
  ))))+W23</f>
        <v/>
      </c>
      <c r="O23" s="51">
        <f>IF(AND(OR($A22="Holiday",$A23="Holiday"),
        ISNUMBER(MATCH(TRIM($B23),{"Phagwah","Good Friday","Easter Monday","Labour Day","Christmas","Eid ul Azha","Romans-2","Globe-12","Neptune P1"},0))),
   $I23,0)</f>
        <v/>
      </c>
      <c r="P23" s="51">
        <f>IF(OR($O$7="Canteen",$O$7="Head Office"),0,IF($I23&lt;=0,0,IF(AND($I22&lt;=0,OR(TRIM($J23)="Hebrews",TRIM($J23)="Romans",TRIM($J23)="Romans-2",TRIM($J23)="Globe",TRIM($J23)="Globe-12",TRIM($J23)="Neptune P1")),1,0)))</f>
        <v/>
      </c>
      <c r="Q23" s="52" t="n"/>
      <c r="R23" s="51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IF(AND($I22=0,$I23&gt;0),1,0),
      0
   ),
0))</f>
        <v/>
      </c>
      <c r="S23" s="51">
        <f>IF(OR($A22="Annual Leave",$A23="Annual Leave"),IF(AND($A22&lt;&gt;"Annual Leave",$A23="Annual Leave"),8,0),0)</f>
        <v/>
      </c>
      <c r="T23" s="53" t="n"/>
      <c r="U23" s="144">
        <f>MAX(0,40-Y23)</f>
        <v/>
      </c>
      <c r="V23" s="351">
        <f>IF(OR($C23="",$D23=""),0,
 IF(OR($A22="Holiday",$A23="Holiday"),0,
 IF(AND(NOT(OR($A22="Annual Leave",$A23="Annual Leave")),$A23="Off day"),0,
  IF($I22+$I23&gt;=8,IF($I22&gt;=8,0,8-$I22),$I23)
  )))</f>
        <v/>
      </c>
      <c r="W23" s="351">
        <f>MAX(0,V23-U23)</f>
        <v/>
      </c>
      <c r="X23" s="351">
        <f>IF(C23="","",C23-WEEKDAY(C23,1)+1)</f>
        <v/>
      </c>
      <c r="Y23" s="351">
        <f>SUMPRODUCT(($X$14:$X22=X23)*(($V$14:$V22)+($O$14:$O22)))+IF(X23=X14,$L$11,0)</f>
        <v/>
      </c>
      <c r="Z23" s="351" t="n"/>
      <c r="AA23" s="351" t="n"/>
      <c r="AB23" s="351" t="n"/>
      <c r="AC23" s="351" t="n"/>
      <c r="AD23" s="351" t="n"/>
      <c r="AE23" s="351" t="n"/>
      <c r="AF23" s="351" t="n"/>
    </row>
    <row r="24" ht="24" customHeight="1" s="348" thickBot="1">
      <c r="A24" s="154" t="inlineStr">
        <is>
          <t>On Day</t>
        </is>
      </c>
      <c r="B24" s="273" t="n"/>
      <c r="C24" s="90">
        <f>C22+1</f>
        <v/>
      </c>
      <c r="D24" s="8" t="n"/>
      <c r="E24" s="155">
        <f>IF(D24="", "",
 IF(D24=TIME(0,0,0), 0,
 IF(AND(D24&gt;=TIME(0,0,1), D24&lt;=TIME(2,0,0)), TIME(7,0,0),
 IF(AND(D24&gt;=TIME(6,0,0), D24&lt;=TIME(8,0,0)), TIME(12,0,0),
 IF(AND(D24&gt;TIME(8,0,0), D24&lt;=TIME(13,59,0)), TIME(15,0,0),
 IF(AND(D24&gt;=TIME(14,0,0), D24&lt;=TIME(17,59,0)), TIME(21,0,0),
 IF(AND(D24&gt;=TIME(18,0,0), D24&lt;=TIME(21,59,0)), TIME(0,0,0),
 IF(AND(D24&gt;=TIME(22,0,0), D24&lt;=TIME(23,59,59)), TIME(7,0,0), ""))))))))</f>
        <v/>
      </c>
      <c r="F24" s="156" t="n"/>
      <c r="G24" s="155">
        <f>IF(AND(D24&gt;=TIME(6,0,0),D24&lt;=TIME(8,0,0)),E24,"")</f>
        <v/>
      </c>
      <c r="H24" s="8" t="n"/>
      <c r="I24" s="30">
        <f>ROUND(IF(OR(D24="",E24="",E24=0),0,IF(H24="",MOD(E24-D24,1)*24,MOD(H24-D24,1)*24)),2)</f>
        <v/>
      </c>
      <c r="J24" s="157" t="n"/>
      <c r="K24" s="274" t="n"/>
      <c r="L24" s="271" t="n"/>
      <c r="M24" s="275">
        <f>MAX(0,V24-W24)</f>
        <v/>
      </c>
      <c r="N24" s="9">
        <f>(IF(OR($C24="",$D24=""),0,
 IF(OR($A24="Holiday",$A25="Holiday"),
    IF(ISNUMBER(MATCH(TRIM($B24),{"Phagwah","Good Friday","Easter Monday","Labour Day","Christmas","Eid ul Azha","Romans-2","Globe-12","Neptune P1"},0)),0,$I24),
 IF(AND(NOT(OR($A24="Annual Leave",$A25="Annual Leave")),$A24="Off day"),$I24,
  MAX(0,$I24-$V24)
  ))))+W24</f>
        <v/>
      </c>
      <c r="O24" s="9">
        <f>IF(AND(OR($A24="Holiday",$A25="Holiday"),
        ISNUMBER(MATCH(TRIM($B24),{"Phagwah","Good Friday","Easter Monday","Labour Day","Christmas","Eid ul Azha","Romans-2","Globe-12","Neptune P1"},0))),
   $I24,0)</f>
        <v/>
      </c>
      <c r="P24" s="9">
        <f>IF(OR($O$7="Canteen",$O$7="Head Office"),0,IF($I24&lt;=0,0,IF(OR(OR(TRIM($J24)="Hebrews",TRIM($J24)="Romans",TRIM($J24)="Romans-2",TRIM($J24)="Globe",TRIM($J24)="Globe-12",TRIM($J24)="Neptune P1"),AND($I25&gt;0,OR(TRIM($J25)="Hebrews",TRIM($J25)="Romans",TRIM($J25)="Romans-2",TRIM($J25)="Globe",TRIM($J25)="Globe-12",TRIM($J25)="Neptune P1"))),1,0)))</f>
        <v/>
      </c>
      <c r="Q24" s="10" t="n"/>
      <c r="R24" s="9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IF($I24&gt;0,1,0),
      0
   ),
0))</f>
        <v/>
      </c>
      <c r="S24" s="9">
        <f>IF(OR($A24="Annual Leave",$A25="Annual Leave"),IF($A24="Annual Leave",8,0),0)</f>
        <v/>
      </c>
      <c r="T24" s="91" t="n"/>
      <c r="U24" s="144">
        <f>MAX(0,40-Y24)</f>
        <v/>
      </c>
      <c r="V24" s="351">
        <f>IF(OR($C24="",$D24=""),0,
 IF(OR($A24="Holiday",$A25="Holiday"),0,
 IF(AND(NOT(OR($A24="Annual Leave",$A25="Annual Leave")),$A24="Off day"),0,
  IF($I24+$I25&gt;=8,IF($I24&gt;=8,8,$I24),$I24)
  )))</f>
        <v/>
      </c>
      <c r="W24" s="351">
        <f>MAX(0,V24-U24)</f>
        <v/>
      </c>
      <c r="X24" s="351">
        <f>IF(C24="","",C24-WEEKDAY(C24,1)+1)</f>
        <v/>
      </c>
      <c r="Y24" s="351">
        <f>SUMPRODUCT(($X$14:$X23=X24)*(($V$14:$V23)+($O$14:$O23)))+IF(X24=X14,$L$11,0)</f>
        <v/>
      </c>
      <c r="Z24" s="351" t="n"/>
      <c r="AA24" s="351" t="n"/>
      <c r="AB24" s="351" t="n"/>
      <c r="AC24" s="351" t="n"/>
      <c r="AD24" s="351" t="n"/>
      <c r="AE24" s="351" t="n"/>
      <c r="AF24" s="351" t="n"/>
    </row>
    <row r="25" ht="24" customHeight="1" s="348" thickBot="1">
      <c r="A25" s="154" t="inlineStr">
        <is>
          <t>On Day</t>
        </is>
      </c>
      <c r="B25" s="273" t="n"/>
      <c r="C25" s="90">
        <f>C24</f>
        <v/>
      </c>
      <c r="D25" s="276" t="n"/>
      <c r="E25" s="277">
        <f>IF(D25="", "",
 IF(D25=TIME(0,0,0), 0,
 IF(AND(D25&gt;=TIME(0,0,1), D25&lt;=TIME(2,0,0)), TIME(7,0,0),
 IF(AND(D25&gt;=TIME(6,0,0), D25&lt;=TIME(8,0,0)), TIME(12,0,0),
 IF(AND(D25&gt;TIME(8,0,0), D25&lt;=TIME(13,59,0)), TIME(15,0,0),
 IF(AND(D25&gt;=TIME(14,0,0), D25&lt;=TIME(17,59,0)), TIME(21,0,0),
 IF(AND(D25&gt;=TIME(18,0,0), D25&lt;=TIME(21,59,0)), TIME(0,0,0),
 IF(AND(D25&gt;=TIME(22,0,0), D25&lt;=TIME(23,59,59)), TIME(7,0,0), ""))))))))</f>
        <v/>
      </c>
      <c r="F25" s="156" t="n"/>
      <c r="G25" s="277">
        <f>IF(AND(D25&gt;=TIME(6,0,0),D25&lt;=TIME(8,0,0)),E25,"")</f>
        <v/>
      </c>
      <c r="H25" s="276" t="n"/>
      <c r="I25" s="30">
        <f>ROUND(IF(OR(D25="",E25="",E25=0),0,IF(H25="",MOD(E25-D25,1)*24,MOD(H25-D25,1)*24)),2)</f>
        <v/>
      </c>
      <c r="J25" s="158" t="n"/>
      <c r="K25" s="274" t="n"/>
      <c r="L25" s="271" t="n"/>
      <c r="M25" s="275">
        <f>MAX(0,V25-W25)</f>
        <v/>
      </c>
      <c r="N25" s="278">
        <f>(IF(OR($C25="",$D25=""),0,
 IF(OR($A24="Holiday",$A25="Holiday"),
    IF(ISNUMBER(MATCH(TRIM($B25),{"Phagwah","Good Friday","Easter Monday","Labour Day","Christmas","Eid ul Azha","Romans-2","Globe-12","Neptune P1"},0)),0,$I25),
 IF(AND(NOT(OR($A24="Annual Leave",$A25="Annual Leave")),$A25="Off day"),$I25,
  MAX(0,$I25-$V25)
  ))))+W25</f>
        <v/>
      </c>
      <c r="O25" s="278">
        <f>IF(AND(OR($A24="Holiday",$A25="Holiday"),
        ISNUMBER(MATCH(TRIM($B25),{"Phagwah","Good Friday","Easter Monday","Labour Day","Christmas","Eid ul Azha","Romans-2","Globe-12","Neptune P1"},0))),
   $I25,0)</f>
        <v/>
      </c>
      <c r="P25" s="278">
        <f>IF(OR($O$7="Canteen",$O$7="Head Office"),0,IF($I25&lt;=0,0,IF(AND($I24&lt;=0,OR(TRIM($J25)="Hebrews",TRIM($J25)="Romans",TRIM($J25)="Romans-2",TRIM($J25)="Globe",TRIM($J25)="Globe-12",TRIM($J25)="Neptune P1")),1,0)))</f>
        <v/>
      </c>
      <c r="Q25" s="279" t="n"/>
      <c r="R25" s="278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IF(AND($I24=0,$I25&gt;0),1,0),
      0
   ),
0))</f>
        <v/>
      </c>
      <c r="S25" s="278">
        <f>IF(OR($A24="Annual Leave",$A25="Annual Leave"),IF(AND($A24&lt;&gt;"Annual Leave",$A25="Annual Leave"),8,0),0)</f>
        <v/>
      </c>
      <c r="T25" s="280" t="n"/>
      <c r="U25" s="144">
        <f>MAX(0,40-Y25)</f>
        <v/>
      </c>
      <c r="V25" s="351">
        <f>IF(OR($C25="",$D25=""),0,
 IF(OR($A24="Holiday",$A25="Holiday"),0,
 IF(AND(NOT(OR($A24="Annual Leave",$A25="Annual Leave")),$A25="Off day"),0,
  IF($I24+$I25&gt;=8,IF($I24&gt;=8,0,8-$I24),$I25)
  )))</f>
        <v/>
      </c>
      <c r="W25" s="351">
        <f>MAX(0,V25-U25)</f>
        <v/>
      </c>
      <c r="X25" s="351">
        <f>IF(C25="","",C25-WEEKDAY(C25,1)+1)</f>
        <v/>
      </c>
      <c r="Y25" s="351">
        <f>SUMPRODUCT(($X$14:$X24=X25)*(($V$14:$V24)+($O$14:$O24)))+IF(X25=X14,$L$11,0)</f>
        <v/>
      </c>
      <c r="Z25" s="351" t="n"/>
      <c r="AA25" s="351" t="n"/>
      <c r="AB25" s="351" t="n"/>
      <c r="AC25" s="351" t="n"/>
      <c r="AD25" s="351" t="n"/>
      <c r="AE25" s="351" t="n"/>
      <c r="AF25" s="351" t="n"/>
    </row>
    <row r="26" ht="24" customHeight="1" s="348" thickBot="1">
      <c r="A26" s="159" t="inlineStr">
        <is>
          <t>On Day</t>
        </is>
      </c>
      <c r="B26" s="281" t="n"/>
      <c r="C26" s="92">
        <f>C24+1</f>
        <v/>
      </c>
      <c r="D26" s="31" t="n"/>
      <c r="E26" s="160">
        <f>IF(D26="", "",
 IF(D26=TIME(0,0,0), 0,
 IF(AND(D26&gt;=TIME(0,0,1), D26&lt;=TIME(2,0,0)), TIME(7,0,0),
 IF(AND(D26&gt;=TIME(6,0,0), D26&lt;=TIME(8,0,0)), TIME(12,0,0),
 IF(AND(D26&gt;TIME(8,0,0), D26&lt;=TIME(13,59,0)), TIME(15,0,0),
 IF(AND(D26&gt;=TIME(14,0,0), D26&lt;=TIME(17,59,0)), TIME(21,0,0),
 IF(AND(D26&gt;=TIME(18,0,0), D26&lt;=TIME(21,59,0)), TIME(0,0,0),
 IF(AND(D26&gt;=TIME(22,0,0), D26&lt;=TIME(23,59,59)), TIME(7,0,0), ""))))))))</f>
        <v/>
      </c>
      <c r="F26" s="161" t="n"/>
      <c r="G26" s="160">
        <f>IF(AND(D26&gt;=TIME(6,0,0),D26&lt;=TIME(8,0,0)),E26,"")</f>
        <v/>
      </c>
      <c r="H26" s="31" t="n"/>
      <c r="I26" s="32">
        <f>ROUND(IF(OR(D26="",E26="",E26=0),0,IF(H26="",MOD(E26-D26,1)*24,MOD(H26-D26,1)*24)),2)</f>
        <v/>
      </c>
      <c r="J26" s="162" t="n"/>
      <c r="K26" s="282" t="n"/>
      <c r="L26" s="271" t="n"/>
      <c r="M26" s="283">
        <f>MAX(0,V26-W26)</f>
        <v/>
      </c>
      <c r="N26" s="33">
        <f>(IF(OR($C26="",$D26=""),0,
 IF(OR($A26="Holiday",$A27="Holiday"),
    IF(ISNUMBER(MATCH(TRIM($B26),{"Phagwah","Good Friday","Easter Monday","Labour Day","Christmas","Eid ul Azha","Romans-2","Globe-12","Neptune P1"},0)),0,$I26),
 IF(AND(NOT(OR($A26="Annual Leave",$A27="Annual Leave")),$A26="Off day"),$I26,
  MAX(0,$I26-$V26)
  ))))+W26</f>
        <v/>
      </c>
      <c r="O26" s="33">
        <f>IF(AND(OR($A26="Holiday",$A27="Holiday"),
        ISNUMBER(MATCH(TRIM($B26),{"Phagwah","Good Friday","Easter Monday","Labour Day","Christmas","Eid ul Azha","Romans-2","Globe-12","Neptune P1"},0))),
   $I26,0)</f>
        <v/>
      </c>
      <c r="P26" s="33">
        <f>IF(OR($O$7="Canteen",$O$7="Head Office"),0,IF($I26&lt;=0,0,IF(OR(OR(TRIM($J26)="Hebrews",TRIM($J26)="Romans",TRIM($J26)="Romans-2",TRIM($J26)="Globe",TRIM($J26)="Globe-12",TRIM($J26)="Neptune P1"),AND($I27&gt;0,OR(TRIM($J27)="Hebrews",TRIM($J27)="Romans",TRIM($J27)="Romans-2",TRIM($J27)="Globe",TRIM($J27)="Globe-12",TRIM($J27)="Neptune P1"))),1,0)))</f>
        <v/>
      </c>
      <c r="Q26" s="34" t="n"/>
      <c r="R26" s="33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IF($I26&gt;0,1,0),
      0
   ),
0))</f>
        <v/>
      </c>
      <c r="S26" s="33">
        <f>IF(OR($A26="Annual Leave",$A27="Annual Leave"),IF($A26="Annual Leave",8,0),0)</f>
        <v/>
      </c>
      <c r="T26" s="35" t="n"/>
      <c r="U26" s="144">
        <f>MAX(0,40-Y26)</f>
        <v/>
      </c>
      <c r="V26" s="351">
        <f>IF(OR($C26="",$D26=""),0,
 IF(OR($A26="Holiday",$A27="Holiday"),0,
 IF(AND(NOT(OR($A26="Annual Leave",$A27="Annual Leave")),$A26="Off day"),0,
  IF($I26+$I27&gt;=8,IF($I26&gt;=8,8,$I26),$I26)
  )))</f>
        <v/>
      </c>
      <c r="W26" s="351">
        <f>MAX(0,V26-U26)</f>
        <v/>
      </c>
      <c r="X26" s="351">
        <f>IF(C26="","",C26-WEEKDAY(C26,1)+1)</f>
        <v/>
      </c>
      <c r="Y26" s="351">
        <f>SUMPRODUCT(($X$14:$X25=X26)*(($V$14:$V25)+($O$14:$O25)))+IF(X26=X14,$L$11,0)</f>
        <v/>
      </c>
      <c r="Z26" s="351" t="n"/>
      <c r="AA26" s="351" t="n"/>
      <c r="AB26" s="351" t="n"/>
      <c r="AC26" s="351" t="n"/>
      <c r="AD26" s="351" t="n"/>
      <c r="AE26" s="351" t="n"/>
      <c r="AF26" s="351" t="n"/>
    </row>
    <row r="27" ht="24" customHeight="1" s="348" thickBot="1">
      <c r="A27" s="159" t="inlineStr">
        <is>
          <t>On Day</t>
        </is>
      </c>
      <c r="B27" s="281" t="n"/>
      <c r="C27" s="93">
        <f>C26</f>
        <v/>
      </c>
      <c r="D27" s="36" t="n"/>
      <c r="E27" s="163">
        <f>IF(D27="", "",
 IF(D27=TIME(0,0,0), 0,
 IF(AND(D27&gt;=TIME(0,0,1), D27&lt;=TIME(2,0,0)), TIME(7,0,0),
 IF(AND(D27&gt;=TIME(6,0,0), D27&lt;=TIME(8,0,0)), TIME(12,0,0),
 IF(AND(D27&gt;TIME(8,0,0), D27&lt;=TIME(13,59,0)), TIME(15,0,0),
 IF(AND(D27&gt;=TIME(14,0,0), D27&lt;=TIME(17,59,0)), TIME(21,0,0),
 IF(AND(D27&gt;=TIME(18,0,0), D27&lt;=TIME(21,59,0)), TIME(0,0,0),
 IF(AND(D27&gt;=TIME(22,0,0), D27&lt;=TIME(23,59,59)), TIME(7,0,0), ""))))))))</f>
        <v/>
      </c>
      <c r="F27" s="164" t="n"/>
      <c r="G27" s="163">
        <f>IF(AND(D27&gt;=TIME(6,0,0),D27&lt;=TIME(8,0,0)),E27,"")</f>
        <v/>
      </c>
      <c r="H27" s="36" t="n"/>
      <c r="I27" s="37">
        <f>ROUND(IF(OR(D27="",E27="",E27=0),0,IF(H27="",MOD(E27-D27,1)*24,MOD(H27-D27,1)*24)),2)</f>
        <v/>
      </c>
      <c r="J27" s="162" t="n"/>
      <c r="K27" s="282" t="n"/>
      <c r="L27" s="271" t="n"/>
      <c r="M27" s="283">
        <f>MAX(0,V27-W27)</f>
        <v/>
      </c>
      <c r="N27" s="38">
        <f>(IF(OR($C27="",$D27=""),0,
 IF(OR($A26="Holiday",$A27="Holiday"),
    IF(ISNUMBER(MATCH(TRIM($B27),{"Phagwah","Good Friday","Easter Monday","Labour Day","Christmas","Eid ul Azha","Romans-2","Globe-12","Neptune P1"},0)),0,$I27),
 IF(AND(NOT(OR($A26="Annual Leave",$A27="Annual Leave")),$A27="Off day"),$I27,
  MAX(0,$I27-$V27)
  ))))+W27</f>
        <v/>
      </c>
      <c r="O27" s="38">
        <f>IF(AND(OR($A26="Holiday",$A27="Holiday"),
        ISNUMBER(MATCH(TRIM($B27),{"Phagwah","Good Friday","Easter Monday","Labour Day","Christmas","Eid ul Azha","Romans-2","Globe-12","Neptune P1"},0))),
   $I27,0)</f>
        <v/>
      </c>
      <c r="P27" s="38">
        <f>IF(OR($O$7="Canteen",$O$7="Head Office"),0,IF($I27&lt;=0,0,IF(AND($I26&lt;=0,OR(TRIM($J27)="Hebrews",TRIM($J27)="Romans",TRIM($J27)="Romans-2",TRIM($J27)="Globe",TRIM($J27)="Globe-12",TRIM($J27)="Neptune P1")),1,0)))</f>
        <v/>
      </c>
      <c r="Q27" s="39" t="n"/>
      <c r="R27" s="38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IF(AND($I26=0,$I27&gt;0),1,0),
      0
   ),
0))</f>
        <v/>
      </c>
      <c r="S27" s="38">
        <f>IF(OR($A26="Annual Leave",$A27="Annual Leave"),IF(AND($A26&lt;&gt;"Annual Leave",$A27="Annual Leave"),8,0),0)</f>
        <v/>
      </c>
      <c r="T27" s="40" t="n"/>
      <c r="U27" s="144">
        <f>MAX(0,40-Y27)</f>
        <v/>
      </c>
      <c r="V27" s="351">
        <f>IF(OR($C27="",$D27=""),0,
 IF(OR($A26="Holiday",$A27="Holiday"),0,
 IF(AND(NOT(OR($A26="Annual Leave",$A27="Annual Leave")),$A27="Off day"),0,
  IF($I26+$I27&gt;=8,IF($I26&gt;=8,0,8-$I26),$I27)
  )))</f>
        <v/>
      </c>
      <c r="W27" s="351">
        <f>MAX(0,V27-U27)</f>
        <v/>
      </c>
      <c r="X27" s="351">
        <f>IF(C27="","",C27-WEEKDAY(C27,1)+1)</f>
        <v/>
      </c>
      <c r="Y27" s="351">
        <f>SUMPRODUCT(($X$14:$X26=X27)*(($V$14:$V26)+($O$14:$O26)))+IF(X27=X14,$L$11,0)</f>
        <v/>
      </c>
      <c r="Z27" s="351" t="n"/>
      <c r="AA27" s="351" t="n"/>
      <c r="AB27" s="351" t="n"/>
      <c r="AC27" s="351" t="n"/>
      <c r="AD27" s="351" t="n"/>
      <c r="AE27" s="351" t="n"/>
      <c r="AF27" s="351" t="n"/>
    </row>
    <row r="28" ht="24" customHeight="1" s="348" thickBot="1">
      <c r="A28" s="176" t="n"/>
      <c r="B28" s="176" t="n"/>
      <c r="C28" s="145" t="n"/>
      <c r="D28" s="6" t="n"/>
      <c r="E28" s="14" t="n"/>
      <c r="F28" s="6" t="n"/>
      <c r="G28" s="6" t="n"/>
      <c r="H28" s="336" t="n"/>
      <c r="I28" s="351" t="n"/>
      <c r="J28" s="336" t="n"/>
      <c r="K28" s="336" t="n"/>
      <c r="L28" s="336" t="n"/>
      <c r="M28" s="99">
        <f>MAX(0,V28-W28)</f>
        <v/>
      </c>
      <c r="N28" s="99">
        <f>(IF(OR($C28="",$D28=""),0,
 IF(OR($A28="Holiday",$A29="Holiday"),
    IF(ISNUMBER(MATCH(TRIM($B28),{"Phagwah","Good Friday","Easter Monday","Labour Day","Christmas","Eid ul Azha","Romans-2","Globe-12","Neptune P1"},0)),0,$I28),
 IF(AND(NOT(OR($A28="Annual Leave",$A29="Annual Leave")),$A28="Off day"),$I28,
  MAX(0,$I28-$V28)
  ))))+W28</f>
        <v/>
      </c>
      <c r="O28" s="99">
        <f>IF(AND(OR($A28="Holiday",$A29="Holiday"),
        ISNUMBER(MATCH(TRIM($B28),{"Phagwah","Good Friday","Easter Monday","Labour Day","Christmas","Eid ul Azha","Romans-2","Globe-12","Neptune P1"},0))),
   $I28,0)</f>
        <v/>
      </c>
      <c r="P28" s="99">
        <f>IF(OR($O$7="Canteen",$O$7="Head Office"),0,IF($I28&lt;=0,0,IF(OR(OR(TRIM($J28)="Hebrews",TRIM($J28)="Romans",TRIM($J28)="Romans-2",TRIM($J28)="Globe",TRIM($J28)="Globe-12",TRIM($J28)="Neptune P1"),AND($I29&gt;0,OR(TRIM($J29)="Hebrews",TRIM($J29)="Romans",TRIM($J29)="Romans-2",TRIM($J29)="Globe",TRIM($J29)="Globe-12",TRIM($J29)="Neptune P1"))),1,0)))</f>
        <v/>
      </c>
      <c r="Q28" s="178" t="n"/>
      <c r="R28" s="15" t="n"/>
      <c r="S28" s="99">
        <f>IF(OR($A28="Annual Leave",$A29="Annual Leave"),IF($A28="Annual Leave",8,0),0)</f>
        <v/>
      </c>
      <c r="T28" s="100">
        <f>SUM(T14:T27)</f>
        <v/>
      </c>
      <c r="U28" s="144">
        <f>MAX(0,40-Y28)</f>
        <v/>
      </c>
      <c r="V28" s="351">
        <f>IF(OR($C28="",$D28=""),0,
 IF(OR($A28="Holiday",$A29="Holiday"),0,
 IF(AND(NOT(OR($A28="Annual Leave",$A29="Annual Leave")),$A28="Off day"),0,
  IF($I28+$I29&gt;=8,IF($I28&gt;=8,8,$I28),$I28)
  )))</f>
        <v/>
      </c>
      <c r="W28" s="351">
        <f>MAX(0,V28-U28)</f>
        <v/>
      </c>
      <c r="X28" s="351">
        <f>IF(C28="","",C28-WEEKDAY(C28,1)+1)</f>
        <v/>
      </c>
      <c r="Y28" s="351">
        <f>SUMPRODUCT(($X$14:$X27=X28)*(($V$14:$V27)+($O$14:$O27)))+IF(X28=X14,$L$11,0)</f>
        <v/>
      </c>
      <c r="Z28" s="351" t="n"/>
      <c r="AA28" s="351" t="n"/>
      <c r="AB28" s="351" t="n"/>
      <c r="AC28" s="351" t="n"/>
      <c r="AD28" s="351" t="n"/>
      <c r="AE28" s="351" t="n"/>
      <c r="AF28" s="351" t="n"/>
    </row>
    <row r="29" hidden="1" ht="15.75" customHeight="1" s="348" thickBot="1">
      <c r="A29" s="179" t="n"/>
      <c r="B29" s="176" t="n"/>
      <c r="C29" s="145" t="n"/>
      <c r="D29" s="6" t="n"/>
      <c r="E29" s="295">
        <f>IF(D29="", "",
 IF(D29=TIME(0,0,0), 0,
 IF(AND(D29&gt;=TIME(0,0,1), D29&lt;=TIME(2,0,0)), TIME(7,0,0),
 IF(AND(D29&gt;=TIME(6,0,0), D29&lt;=TIME(8,0,0)), TIME(12,0,0),
 IF(AND(D29&gt;TIME(8,0,0), D29&lt;=TIME(13,59,0)), TIME(15,0,0),
 IF(AND(D29&gt;=TIME(14,0,0), D29&lt;=TIME(17,59,0)), TIME(21,0,0),
 IF(AND(D29&gt;=TIME(18,0,0), D29&lt;=TIME(21,59,0)), TIME(0,0,0),
 IF(AND(D29&gt;=TIME(22,0,0), D29&lt;=TIME(23,59,59)), TIME(7,0,0), ""))))))))</f>
        <v/>
      </c>
      <c r="F29" s="6" t="n"/>
      <c r="G29" s="6" t="n"/>
      <c r="H29" s="6" t="n"/>
      <c r="I29" s="6" t="n"/>
      <c r="J29" s="6" t="n"/>
      <c r="K29" s="6" t="n"/>
      <c r="L29" s="6" t="n"/>
      <c r="M29" s="4">
        <f>MAX(0,V29-W29)</f>
        <v/>
      </c>
      <c r="N29" s="4">
        <f>(IF(OR($C29="",$D29=""),0,
 IF(OR($A28="Holiday",$A29="Holiday"),
    IF(ISNUMBER(MATCH(TRIM($B29),{"Phagwah","Good Friday","Easter Monday","Labour Day","Christmas","Eid ul Azha","Romans-2","Globe-12","Neptune P1"},0)),0,$I29),
 IF(AND(NOT(OR($A28="Annual Leave",$A29="Annual Leave")),$A29="Off day"),$I29,
  MAX(0,$I29-$V29)
  ))))+W29</f>
        <v/>
      </c>
      <c r="O29" s="4">
        <f>IF(AND(OR($A28="Holiday",$A29="Holiday"),
        ISNUMBER(MATCH(TRIM($B29),{"Phagwah","Good Friday","Easter Monday","Labour Day","Christmas","Eid ul Azha","Romans-2","Globe-12","Neptune P1"},0))),
   $I29,0)</f>
        <v/>
      </c>
      <c r="P29" s="4">
        <f>IF(OR($O$7="Canteen",$O$7="Head Office"),0,IF($I29&lt;=0,0,IF(AND($I28&lt;=0,OR(TRIM($J29)="Hebrews",TRIM($J29)="Romans",TRIM($J29)="Romans-2",TRIM($J29)="Globe",TRIM($J29)="Globe-12",TRIM($J29)="Neptune P1")),1,0)))</f>
        <v/>
      </c>
      <c r="Q29" s="6" t="n"/>
      <c r="R29" s="296">
        <f>IF(OR($O$7="Canteen",$O$7="Head Office"),0,IF(
  AND(
    SUMIFS(I:I, C:C, C29) &gt;= 8,
    COUNTIFS(C$14:C29, C29)=1,
    OR(
      TEXT(D29,"hh:mm:ss")="07:00:00",
      TEXT(D29,"hh:mm:ss")="15:00:00",
      TEXT(D29,"hh:mm:ss")="23:00:00",
      TEXT(D30,"hh:mm:ss")="07:00:00",
      TEXT(D30,"hh:mm:ss")="15:00:00",
      TEXT(D30,"hh:mm:ss")="23:00:00"
    )
  ),
  1,
  0
))</f>
        <v/>
      </c>
      <c r="S29" s="4">
        <f>IF(OR($A28="Annual Leave",$A29="Annual Leave"),IF(AND($A28&lt;&gt;"Annual Leave",$A29="Annual Leave"),8,0),0)</f>
        <v/>
      </c>
      <c r="T29" s="146" t="n"/>
      <c r="U29" s="351">
        <f>MAX(0,40-Y29)</f>
        <v/>
      </c>
      <c r="V29" s="351">
        <f>IF(OR($C29="",$D29=""),0,
 IF(OR($A28="Holiday",$A29="Holiday"),0,
 IF(AND(NOT(OR($A28="Annual Leave",$A29="Annual Leave")),$A29="Off day"),0,
  IF($I28+$I29&gt;=8,IF($I28&gt;=8,0,8-$I28),$I29)
  )))</f>
        <v/>
      </c>
      <c r="W29" s="351">
        <f>MAX(0,V29-U29)</f>
        <v/>
      </c>
      <c r="X29" s="351">
        <f>IF(C29="","",C29-WEEKDAY(C29,1)+1)</f>
        <v/>
      </c>
      <c r="Y29" s="351">
        <f>SUMPRODUCT(($X$14:$X28=X29)*(($V$14:$V28)+($O$14:$O28)))+IF(X29=X14,$L$11,0)</f>
        <v/>
      </c>
      <c r="Z29" s="351" t="n"/>
      <c r="AA29" s="351" t="n"/>
      <c r="AB29" s="351" t="n"/>
      <c r="AC29" s="351" t="n"/>
      <c r="AD29" s="351" t="n"/>
      <c r="AE29" s="351" t="n"/>
      <c r="AF29" s="351" t="n"/>
    </row>
    <row r="30" ht="24" customHeight="1" s="348" thickBot="1">
      <c r="A30" s="147" t="inlineStr">
        <is>
          <t>On Day</t>
        </is>
      </c>
      <c r="B30" s="180" t="n"/>
      <c r="C30" s="88">
        <f>C27+1</f>
        <v/>
      </c>
      <c r="D30" s="54" t="n"/>
      <c r="E30" s="148">
        <f>IF(D30="", "",
 IF(D30=TIME(0,0,0), 0,
 IF(AND(D30&gt;=TIME(0,0,1), D30&lt;=TIME(2,0,0)), TIME(7,0,0),
 IF(AND(D30&gt;=TIME(6,0,0), D30&lt;=TIME(8,0,0)), TIME(12,0,0),
 IF(AND(D30&gt;TIME(8,0,0), D30&lt;=TIME(13,59,0)), TIME(15,0,0),
 IF(AND(D30&gt;=TIME(14,0,0), D30&lt;=TIME(17,59,0)), TIME(21,0,0),
 IF(AND(D30&gt;=TIME(18,0,0), D30&lt;=TIME(21,59,0)), TIME(0,0,0),
 IF(AND(D30&gt;=TIME(22,0,0), D30&lt;=TIME(23,59,59)), TIME(7,0,0), ""))))))))</f>
        <v/>
      </c>
      <c r="F30" s="149" t="n"/>
      <c r="G30" s="148">
        <f>IF(AND(D30&gt;=TIME(6,0,0),D30&lt;=TIME(8,0,0)),E30,"")</f>
        <v/>
      </c>
      <c r="H30" s="54" t="n"/>
      <c r="I30" s="55">
        <f>ROUND(IF(OR(D30="",E30="",E30=0),0,IF(H30="",MOD(E30-D30,1)*24,MOD(H30-D30,1)*24)),2)</f>
        <v/>
      </c>
      <c r="J30" s="150" t="n"/>
      <c r="K30" s="270" t="n"/>
      <c r="L30" s="181" t="n"/>
      <c r="M30" s="272">
        <f>MAX(0,V30-W30)</f>
        <v/>
      </c>
      <c r="N30" s="56">
        <f>(IF(OR($C30="",$D30=""),0,
 IF(OR($A30="Holiday",$A31="Holiday"),
    IF(ISNUMBER(MATCH(TRIM($B30),{"Phagwah","Good Friday","Easter Monday","Labour Day","Christmas","Eid ul Azha","Romans-2","Globe-12","Neptune P1"},0)),0,$I30),
 IF(AND(NOT(OR($A30="Annual Leave",$A31="Annual Leave")),$A30="Off day"),$I30,
  MAX(0,$I30-$V30)
  ))))+W30</f>
        <v/>
      </c>
      <c r="O30" s="56">
        <f>IF(AND(OR($A30="Holiday",$A31="Holiday"),
        ISNUMBER(MATCH(TRIM($B30),{"Phagwah","Good Friday","Easter Monday","Labour Day","Christmas","Eid ul Azha","Romans-2","Globe-12","Neptune P1"},0))),
   $I30,0)</f>
        <v/>
      </c>
      <c r="P30" s="56">
        <f>IF(OR($O$7="Canteen",$O$7="Head Office"),0,IF($I30&lt;=0,0,IF(OR(OR(TRIM($J30)="Hebrews",TRIM($J30)="Romans",TRIM($J30)="Romans-2",TRIM($J30)="Globe",TRIM($J30)="Globe-12",TRIM($J30)="Neptune P1"),AND($I31&gt;0,OR(TRIM($J31)="Hebrews",TRIM($J31)="Romans",TRIM($J31)="Romans-2",TRIM($J31)="Globe",TRIM($J31)="Globe-12",TRIM($J31)="Neptune P1"))),1,0)))</f>
        <v/>
      </c>
      <c r="Q30" s="57" t="n"/>
      <c r="R30" s="56">
        <f>IF(OR($O$7="Canteen",$O$7="Head Office"),0,IF(
  AND(
    SUMIFS(I:I, C:C, C30) &gt;= 8,
    COUNTIFS(C$14:C30, C30)=1,
    OR(
      TEXT(D30,"hh:mm:ss")="07:00:00",
      TEXT(D30,"hh:mm:ss")="15:00:00",
      TEXT(D30,"hh:mm:ss")="23:00:00",
      TEXT(D31,"hh:mm:ss")="07:00:00",
      TEXT(D31,"hh:mm:ss")="15:00:00",
      TEXT(D31,"hh:mm:ss")="23:00:00"
    )
  ),
  1,
  0
))</f>
        <v/>
      </c>
      <c r="S30" s="56">
        <f>IF(OR($A30="Annual Leave",$A31="Annual Leave"),IF($A30="Annual Leave",8,0),0)</f>
        <v/>
      </c>
      <c r="T30" s="58" t="n"/>
      <c r="U30" s="144">
        <f>MAX(0,40-Y30)</f>
        <v/>
      </c>
      <c r="V30" s="151">
        <f>IF(OR($C30="",$D30=""),0,
 IF(OR($A30="Holiday",$A31="Holiday"),0,
 IF(AND(NOT(OR($A30="Annual Leave",$A31="Annual Leave")),$A30="Off day"),0,
  IF($I30+$I31&gt;=8,IF($I30&gt;=8,8,$I30),$I30)
  )))</f>
        <v/>
      </c>
      <c r="W30" s="151">
        <f>MAX(0,V30-U30)</f>
        <v/>
      </c>
      <c r="X30" s="151">
        <f>IF(C30="","",C30-WEEKDAY(C30,1)+1)</f>
        <v/>
      </c>
      <c r="Y30" s="151">
        <f>SUMPRODUCT(($X$14:$X29=X30)*(($V$14:$V29)+($O$14:$O29)))+IF(X30=X14,$L$11,0)</f>
        <v/>
      </c>
      <c r="Z30" s="151" t="n"/>
      <c r="AA30" s="151" t="n"/>
      <c r="AB30" s="151" t="n"/>
      <c r="AC30" s="351" t="n"/>
      <c r="AD30" s="351" t="n"/>
      <c r="AE30" s="351" t="n"/>
      <c r="AF30" s="351" t="n"/>
    </row>
    <row r="31" ht="24" customHeight="1" s="348" thickBot="1">
      <c r="A31" s="147" t="inlineStr">
        <is>
          <t>On Day</t>
        </is>
      </c>
      <c r="B31" s="182" t="n"/>
      <c r="C31" s="89">
        <f>C30</f>
        <v/>
      </c>
      <c r="D31" s="59" t="n"/>
      <c r="E31" s="152">
        <f>IF(D31="", "",
 IF(D31=TIME(0,0,0), 0,
 IF(AND(D31&gt;=TIME(0,0,1), D31&lt;=TIME(2,0,0)), TIME(7,0,0),
 IF(AND(D31&gt;=TIME(6,0,0), D31&lt;=TIME(8,0,0)), TIME(12,0,0),
 IF(AND(D31&gt;TIME(8,0,0), D31&lt;=TIME(13,59,0)), TIME(15,0,0),
 IF(AND(D31&gt;=TIME(14,0,0), D31&lt;=TIME(17,59,0)), TIME(21,0,0),
 IF(AND(D31&gt;=TIME(18,0,0), D31&lt;=TIME(21,59,0)), TIME(0,0,0),
 IF(AND(D31&gt;=TIME(22,0,0), D31&lt;=TIME(23,59,59)), TIME(7,0,0), ""))))))))</f>
        <v/>
      </c>
      <c r="F31" s="153" t="n"/>
      <c r="G31" s="152">
        <f>IF(AND(D31&gt;=TIME(6,0,0),D31&lt;=TIME(8,0,0)),E31,"")</f>
        <v/>
      </c>
      <c r="H31" s="59" t="n"/>
      <c r="I31" s="60">
        <f>ROUND(IF(OR(D31="",E31="",E31=0),0,IF(H31="",MOD(E31-D31,1)*24,MOD(H31-D31,1)*24)),2)</f>
        <v/>
      </c>
      <c r="J31" s="150" t="n"/>
      <c r="K31" s="270" t="n"/>
      <c r="L31" s="183" t="n"/>
      <c r="M31" s="272">
        <f>MAX(0,V31-W31)</f>
        <v/>
      </c>
      <c r="N31" s="61">
        <f>(IF(OR($C31="",$D31=""),0,
 IF(OR($A30="Holiday",$A31="Holiday"),
    IF(ISNUMBER(MATCH(TRIM($B31),{"Phagwah","Good Friday","Easter Monday","Labour Day","Christmas","Eid ul Azha","Romans-2","Globe-12","Neptune P1"},0)),0,$I31),
 IF(AND(NOT(OR($A30="Annual Leave",$A31="Annual Leave")),$A31="Off day"),$I31,
  MAX(0,$I31-$V31)
  ))))+W31</f>
        <v/>
      </c>
      <c r="O31" s="61">
        <f>IF(AND(OR($A30="Holiday",$A31="Holiday"),
        ISNUMBER(MATCH(TRIM($B31),{"Phagwah","Good Friday","Easter Monday","Labour Day","Christmas","Eid ul Azha","Romans-2","Globe-12","Neptune P1"},0))),
   $I31,0)</f>
        <v/>
      </c>
      <c r="P31" s="61">
        <f>IF(OR($O$7="Canteen",$O$7="Head Office"),0,IF($I31&lt;=0,0,IF(AND($I30&lt;=0,OR(TRIM($J31)="Hebrews",TRIM($J31)="Romans",TRIM($J31)="Romans-2",TRIM($J31)="Globe",TRIM($J31)="Globe-12",TRIM($J31)="Neptune P1")),1,0)))</f>
        <v/>
      </c>
      <c r="Q31" s="62" t="n"/>
      <c r="R31" s="61">
        <f>IF(OR($O$7="Canteen",$O$7="Head Office"),0,IF(
  AND(
    SUMIFS(I:I, C:C, C31) &gt;= 8,
    COUNTIFS(C$14:C31, C31)=1,
    OR(
      TEXT(D31,"hh:mm:ss")="07:00:00",
      TEXT(D31,"hh:mm:ss")="15:00:00",
      TEXT(D31,"hh:mm:ss")="23:00:00",
      TEXT(D32,"hh:mm:ss")="07:00:00",
      TEXT(D32,"hh:mm:ss")="15:00:00",
      TEXT(D32,"hh:mm:ss")="23:00:00"
    )
  ),
  1,
  0
))</f>
        <v/>
      </c>
      <c r="S31" s="61">
        <f>IF(OR($A30="Annual Leave",$A31="Annual Leave"),IF(AND($A30&lt;&gt;"Annual Leave",$A31="Annual Leave"),8,0),0)</f>
        <v/>
      </c>
      <c r="T31" s="63" t="n"/>
      <c r="U31" s="144">
        <f>MAX(0,40-Y31)</f>
        <v/>
      </c>
      <c r="V31" s="151">
        <f>IF(OR($C31="",$D31=""),0,
 IF(OR($A30="Holiday",$A31="Holiday"),0,
 IF(AND(NOT(OR($A30="Annual Leave",$A31="Annual Leave")),$A31="Off day"),0,
  IF($I30+$I31&gt;=8,IF($I30&gt;=8,0,8-$I30),$I31)
  )))</f>
        <v/>
      </c>
      <c r="W31" s="151">
        <f>MAX(0,V31-U31)</f>
        <v/>
      </c>
      <c r="X31" s="151">
        <f>IF(C31="","",C31-WEEKDAY(C31,1)+1)</f>
        <v/>
      </c>
      <c r="Y31" s="151">
        <f>SUMPRODUCT(($X$14:$X30=X31)*(($V$14:$V30)+($O$14:$O30)))+IF(X31=X14,$L$11,0)</f>
        <v/>
      </c>
      <c r="Z31" s="151" t="n"/>
      <c r="AA31" s="151" t="n"/>
      <c r="AB31" s="151" t="n"/>
      <c r="AC31" s="351" t="n"/>
      <c r="AD31" s="351" t="n"/>
      <c r="AE31" s="351" t="n"/>
      <c r="AF31" s="351" t="n"/>
    </row>
    <row r="32" ht="24" customHeight="1" s="348" thickBot="1">
      <c r="A32" s="184" t="inlineStr">
        <is>
          <t>On Day</t>
        </is>
      </c>
      <c r="B32" s="185" t="n"/>
      <c r="C32" s="101">
        <f>C30+1</f>
        <v/>
      </c>
      <c r="D32" s="11" t="n"/>
      <c r="E32" s="186">
        <f>IF(D32="", "",
 IF(D32=TIME(0,0,0), 0,
 IF(AND(D32&gt;=TIME(0,0,1), D32&lt;=TIME(2,0,0)), TIME(7,0,0),
 IF(AND(D32&gt;=TIME(6,0,0), D32&lt;=TIME(8,0,0)), TIME(12,0,0),
 IF(AND(D32&gt;TIME(8,0,0), D32&lt;=TIME(13,59,0)), TIME(15,0,0),
 IF(AND(D32&gt;=TIME(14,0,0), D32&lt;=TIME(17,59,0)), TIME(21,0,0),
 IF(AND(D32&gt;=TIME(18,0,0), D32&lt;=TIME(21,59,0)), TIME(0,0,0),
 IF(AND(D32&gt;=TIME(22,0,0), D32&lt;=TIME(23,59,59)), TIME(7,0,0), ""))))))))</f>
        <v/>
      </c>
      <c r="F32" s="187" t="n"/>
      <c r="G32" s="186">
        <f>IF(AND(D32&gt;=TIME(6,0,0),D32&lt;=TIME(8,0,0)),E32,"")</f>
        <v/>
      </c>
      <c r="H32" s="11" t="n"/>
      <c r="I32" s="87">
        <f>ROUND(IF(OR(D32="",E32="",E32=0),0,IF(H32="",MOD(E32-D32,1)*24,MOD(H32-D32,1)*24)),2)</f>
        <v/>
      </c>
      <c r="J32" s="188" t="n"/>
      <c r="K32" s="297" t="n"/>
      <c r="L32" s="189" t="n"/>
      <c r="M32" s="298">
        <f>MAX(0,V32-W32)</f>
        <v/>
      </c>
      <c r="N32" s="12">
        <f>(IF(OR($C32="",$D32=""),0,
 IF(OR($A32="Holiday",$A33="Holiday"),
    IF(ISNUMBER(MATCH(TRIM($B32),{"Phagwah","Good Friday","Easter Monday","Labour Day","Christmas","Eid ul Azha","Romans-2","Globe-12","Neptune P1"},0)),0,$I32),
 IF(AND(NOT(OR($A32="Annual Leave",$A33="Annual Leave")),$A32="Off day"),$I32,
  MAX(0,$I32-$V32)
  ))))+W32</f>
        <v/>
      </c>
      <c r="O32" s="12">
        <f>IF(AND(OR($A32="Holiday",$A33="Holiday"),
        ISNUMBER(MATCH(TRIM($B32),{"Phagwah","Good Friday","Easter Monday","Labour Day","Christmas","Eid ul Azha","Romans-2","Globe-12","Neptune P1"},0))),
   $I32,0)</f>
        <v/>
      </c>
      <c r="P32" s="12">
        <f>IF(OR($O$7="Canteen",$O$7="Head Office"),0,IF($I32&lt;=0,0,IF(OR(OR(TRIM($J32)="Hebrews",TRIM($J32)="Romans",TRIM($J32)="Romans-2",TRIM($J32)="Globe",TRIM($J32)="Globe-12",TRIM($J32)="Neptune P1"),AND($I33&gt;0,OR(TRIM($J33)="Hebrews",TRIM($J33)="Romans",TRIM($J33)="Romans-2",TRIM($J33)="Globe",TRIM($J33)="Globe-12",TRIM($J33)="Neptune P1"))),1,0)))</f>
        <v/>
      </c>
      <c r="Q32" s="13" t="n"/>
      <c r="R32" s="12">
        <f>IF(OR($O$7="Canteen",$O$7="Head Office"),0,IF(
  AND(
    SUMIFS(I:I, C:C, C32) &gt;= 8,
    COUNTIFS(C$14:C32, C32)=1,
    OR(
      TEXT(D32,"hh:mm:ss")="07:00:00",
      TEXT(D32,"hh:mm:ss")="15:00:00",
      TEXT(D32,"hh:mm:ss")="23:00:00",
      TEXT(D33,"hh:mm:ss")="07:00:00",
      TEXT(D33,"hh:mm:ss")="15:00:00",
      TEXT(D33,"hh:mm:ss")="23:00:00"
    )
  ),
  1,
  0
))</f>
        <v/>
      </c>
      <c r="S32" s="12">
        <f>IF(OR($A32="Annual Leave",$A33="Annual Leave"),IF($A32="Annual Leave",8,0),0)</f>
        <v/>
      </c>
      <c r="T32" s="102" t="n"/>
      <c r="U32" s="144">
        <f>MAX(0,40-Y32)</f>
        <v/>
      </c>
      <c r="V32" s="351">
        <f>IF(OR($C32="",$D32=""),0,
 IF(OR($A32="Holiday",$A33="Holiday"),0,
 IF(AND(NOT(OR($A32="Annual Leave",$A33="Annual Leave")),$A32="Off day"),0,
  IF($I32+$I33&gt;=8,IF($I32&gt;=8,8,$I32),$I32)
  )))</f>
        <v/>
      </c>
      <c r="W32" s="351">
        <f>MAX(0,V32-U32)</f>
        <v/>
      </c>
      <c r="X32" s="351">
        <f>IF(C32="","",C32-WEEKDAY(C32,1)+1)</f>
        <v/>
      </c>
      <c r="Y32" s="351">
        <f>SUMPRODUCT(($X$14:$X31=X32)*(($V$14:$V31)+($O$14:$O31)))+IF(X32=X14,$L$11,0)</f>
        <v/>
      </c>
      <c r="Z32" s="351" t="n"/>
      <c r="AA32" s="351" t="n"/>
      <c r="AB32" s="351" t="n"/>
      <c r="AC32" s="351" t="n"/>
      <c r="AD32" s="351" t="n"/>
      <c r="AE32" s="351" t="n"/>
      <c r="AF32" s="351" t="n"/>
    </row>
    <row r="33" ht="24" customHeight="1" s="348" thickBot="1">
      <c r="A33" s="184" t="inlineStr">
        <is>
          <t>On Day</t>
        </is>
      </c>
      <c r="B33" s="299" t="n"/>
      <c r="C33" s="101">
        <f>C32</f>
        <v/>
      </c>
      <c r="D33" s="300" t="n"/>
      <c r="E33" s="301">
        <f>IF(D33="", "",
 IF(D33=TIME(0,0,0), 0,
 IF(AND(D33&gt;=TIME(0,0,1), D33&lt;=TIME(2,0,0)), TIME(7,0,0),
 IF(AND(D33&gt;=TIME(6,0,0), D33&lt;=TIME(8,0,0)), TIME(12,0,0),
 IF(AND(D33&gt;TIME(8,0,0), D33&lt;=TIME(13,59,0)), TIME(15,0,0),
 IF(AND(D33&gt;=TIME(14,0,0), D33&lt;=TIME(17,59,0)), TIME(21,0,0),
 IF(AND(D33&gt;=TIME(18,0,0), D33&lt;=TIME(21,59,0)), TIME(0,0,0),
 IF(AND(D33&gt;=TIME(22,0,0), D33&lt;=TIME(23,59,59)), TIME(7,0,0), ""))))))))</f>
        <v/>
      </c>
      <c r="F33" s="187" t="n"/>
      <c r="G33" s="301">
        <f>IF(AND(D33&gt;=TIME(6,0,0),D33&lt;=TIME(8,0,0)),E33,"")</f>
        <v/>
      </c>
      <c r="H33" s="300" t="n"/>
      <c r="I33" s="87">
        <f>ROUND(IF(OR(D33="",E33="",E33=0),0,IF(H33="",MOD(E33-D33,1)*24,MOD(H33-D33,1)*24)),2)</f>
        <v/>
      </c>
      <c r="J33" s="190" t="n"/>
      <c r="K33" s="297" t="n"/>
      <c r="L33" s="189" t="n"/>
      <c r="M33" s="298">
        <f>MAX(0,V33-W33)</f>
        <v/>
      </c>
      <c r="N33" s="302">
        <f>(IF(OR($C33="",$D33=""),0,
 IF(OR($A32="Holiday",$A33="Holiday"),
    IF(ISNUMBER(MATCH(TRIM($B33),{"Phagwah","Good Friday","Easter Monday","Labour Day","Christmas","Eid ul Azha","Romans-2","Globe-12","Neptune P1"},0)),0,$I33),
 IF(AND(NOT(OR($A32="Annual Leave",$A33="Annual Leave")),$A33="Off day"),$I33,
  MAX(0,$I33-$V33)
  ))))+W33</f>
        <v/>
      </c>
      <c r="O33" s="302">
        <f>IF(AND(OR($A32="Holiday",$A33="Holiday"),
        ISNUMBER(MATCH(TRIM($B33),{"Phagwah","Good Friday","Easter Monday","Labour Day","Christmas","Eid ul Azha","Romans-2","Globe-12","Neptune P1"},0))),
   $I33,0)</f>
        <v/>
      </c>
      <c r="P33" s="302">
        <f>IF(OR($O$7="Canteen",$O$7="Head Office"),0,IF($I33&lt;=0,0,IF(AND($I32&lt;=0,OR(TRIM($J33)="Hebrews",TRIM($J33)="Romans",TRIM($J33)="Romans-2",TRIM($J33)="Globe",TRIM($J33)="Globe-12",TRIM($J33)="Neptune P1")),1,0)))</f>
        <v/>
      </c>
      <c r="Q33" s="303" t="n"/>
      <c r="R33" s="302">
        <f>IF(OR($O$7="Canteen",$O$7="Head Office"),0,IF(
  AND(
    SUMIFS(I:I, C:C, C33) &gt;= 8,
    COUNTIFS(C$14:C33, C33)=1,
    OR(
      TEXT(D33,"hh:mm:ss")="07:00:00",
      TEXT(D33,"hh:mm:ss")="15:00:00",
      TEXT(D33,"hh:mm:ss")="23:00:00",
      TEXT(D34,"hh:mm:ss")="07:00:00",
      TEXT(D34,"hh:mm:ss")="15:00:00",
      TEXT(D34,"hh:mm:ss")="23:00:00"
    )
  ),
  1,
  0
))</f>
        <v/>
      </c>
      <c r="S33" s="302">
        <f>IF(OR($A32="Annual Leave",$A33="Annual Leave"),IF(AND($A32&lt;&gt;"Annual Leave",$A33="Annual Leave"),8,0),0)</f>
        <v/>
      </c>
      <c r="T33" s="304" t="n"/>
      <c r="U33" s="144">
        <f>MAX(0,40-Y33)</f>
        <v/>
      </c>
      <c r="V33" s="351">
        <f>IF(OR($C33="",$D33=""),0,
 IF(OR($A32="Holiday",$A33="Holiday"),0,
 IF(AND(NOT(OR($A32="Annual Leave",$A33="Annual Leave")),$A33="Off day"),0,
  IF($I32+$I33&gt;=8,IF($I32&gt;=8,0,8-$I32),$I33)
  )))</f>
        <v/>
      </c>
      <c r="W33" s="351">
        <f>MAX(0,V33-U33)</f>
        <v/>
      </c>
      <c r="X33" s="351">
        <f>IF(C33="","",C33-WEEKDAY(C33,1)+1)</f>
        <v/>
      </c>
      <c r="Y33" s="351">
        <f>SUMPRODUCT(($X$14:$X32=X33)*(($V$14:$V32)+($O$14:$O32)))+IF(X33=X14,$L$11,0)</f>
        <v/>
      </c>
      <c r="Z33" s="351" t="n"/>
      <c r="AA33" s="351" t="n"/>
      <c r="AB33" s="351" t="n"/>
      <c r="AC33" s="351" t="n"/>
      <c r="AD33" s="351" t="n"/>
      <c r="AE33" s="351" t="n"/>
      <c r="AF33" s="351" t="n"/>
    </row>
    <row r="34" ht="24" customHeight="1" s="348" thickBot="1">
      <c r="A34" s="159" t="inlineStr">
        <is>
          <t>On Day</t>
        </is>
      </c>
      <c r="B34" s="191" t="n"/>
      <c r="C34" s="92">
        <f>C32+1</f>
        <v/>
      </c>
      <c r="D34" s="31" t="n"/>
      <c r="E34" s="160">
        <f>IF(D34="", "",
 IF(D34=TIME(0,0,0), 0,
 IF(AND(D34&gt;=TIME(0,0,1), D34&lt;=TIME(2,0,0)), TIME(7,0,0),
 IF(AND(D34&gt;=TIME(6,0,0), D34&lt;=TIME(8,0,0)), TIME(12,0,0),
 IF(AND(D34&gt;TIME(8,0,0), D34&lt;=TIME(13,59,0)), TIME(15,0,0),
 IF(AND(D34&gt;=TIME(14,0,0), D34&lt;=TIME(17,59,0)), TIME(21,0,0),
 IF(AND(D34&gt;=TIME(18,0,0), D34&lt;=TIME(21,59,0)), TIME(0,0,0),
 IF(AND(D34&gt;=TIME(22,0,0), D34&lt;=TIME(23,59,59)), TIME(7,0,0), ""))))))))</f>
        <v/>
      </c>
      <c r="F34" s="161" t="n"/>
      <c r="G34" s="160">
        <f>IF(AND(D34&gt;=TIME(6,0,0),D34&lt;=TIME(8,0,0)),E34,"")</f>
        <v/>
      </c>
      <c r="H34" s="31" t="n"/>
      <c r="I34" s="32">
        <f>ROUND(IF(OR(D34="",E34="",E34=0),0,IF(H34="",MOD(E34-D34,1)*24,MOD(H34-D34,1)*24)),2)</f>
        <v/>
      </c>
      <c r="J34" s="162" t="n"/>
      <c r="K34" s="282" t="n"/>
      <c r="L34" s="181" t="n"/>
      <c r="M34" s="283">
        <f>MAX(0,V34-W34)</f>
        <v/>
      </c>
      <c r="N34" s="33">
        <f>(IF(OR($C34="",$D34=""),0,
 IF(OR($A34="Holiday",$A35="Holiday"),
    IF(ISNUMBER(MATCH(TRIM($B34),{"Phagwah","Good Friday","Easter Monday","Labour Day","Christmas","Eid ul Azha","Romans-2","Globe-12","Neptune P1"},0)),0,$I34),
 IF(AND(NOT(OR($A34="Annual Leave",$A35="Annual Leave")),$A34="Off day"),$I34,
  MAX(0,$I34-$V34)
  ))))+W34</f>
        <v/>
      </c>
      <c r="O34" s="33">
        <f>IF(AND(OR($A34="Holiday",$A35="Holiday"),
        ISNUMBER(MATCH(TRIM($B34),{"Phagwah","Good Friday","Easter Monday","Labour Day","Christmas","Eid ul Azha","Romans-2","Globe-12","Neptune P1"},0))),
   $I34,0)</f>
        <v/>
      </c>
      <c r="P34" s="33">
        <f>IF(OR($O$7="Canteen",$O$7="Head Office"),0,IF($I34&lt;=0,0,IF(OR(OR(TRIM($J34)="Hebrews",TRIM($J34)="Romans",TRIM($J34)="Romans-2",TRIM($J34)="Globe",TRIM($J34)="Globe-12",TRIM($J34)="Neptune P1"),AND($I35&gt;0,OR(TRIM($J35)="Hebrews",TRIM($J35)="Romans",TRIM($J35)="Romans-2",TRIM($J35)="Globe",TRIM($J35)="Globe-12",TRIM($J35)="Neptune P1"))),1,0)))</f>
        <v/>
      </c>
      <c r="Q34" s="34" t="n"/>
      <c r="R34" s="33">
        <f>IF(OR($O$7="Canteen",$O$7="Head Office"),0,IF(
  AND(
    SUMIFS(I:I, C:C, C34) &gt;= 8,
    COUNTIFS(C$14:C34, C34)=1,
    OR(
      TEXT(D34,"hh:mm:ss")="07:00:00",
      TEXT(D34,"hh:mm:ss")="15:00:00",
      TEXT(D34,"hh:mm:ss")="23:00:00",
      TEXT(D35,"hh:mm:ss")="07:00:00",
      TEXT(D35,"hh:mm:ss")="15:00:00",
      TEXT(D35,"hh:mm:ss")="23:00:00"
    )
  ),
  1,
  0
))</f>
        <v/>
      </c>
      <c r="S34" s="33">
        <f>IF(OR($A34="Annual Leave",$A35="Annual Leave"),IF($A34="Annual Leave",8,0),0)</f>
        <v/>
      </c>
      <c r="T34" s="35" t="n"/>
      <c r="U34" s="144">
        <f>MAX(0,40-Y34)</f>
        <v/>
      </c>
      <c r="V34" s="351">
        <f>IF(OR($C34="",$D34=""),0,
 IF(OR($A34="Holiday",$A35="Holiday"),0,
 IF(AND(NOT(OR($A34="Annual Leave",$A35="Annual Leave")),$A34="Off day"),0,
  IF($I34+$I35&gt;=8,IF($I34&gt;=8,8,$I34),$I34)
  )))</f>
        <v/>
      </c>
      <c r="W34" s="351">
        <f>MAX(0,V34-U34)</f>
        <v/>
      </c>
      <c r="X34" s="351">
        <f>IF(C34="","",C34-WEEKDAY(C34,1)+1)</f>
        <v/>
      </c>
      <c r="Y34" s="351">
        <f>SUMPRODUCT(($X$14:$X33=X34)*(($V$14:$V33)+($O$14:$O33)))+IF(X34=X14,$L$11,0)</f>
        <v/>
      </c>
      <c r="Z34" s="351" t="n"/>
      <c r="AA34" s="351" t="n"/>
      <c r="AB34" s="351" t="n"/>
      <c r="AC34" s="351" t="n"/>
      <c r="AD34" s="351" t="n"/>
      <c r="AE34" s="351" t="n"/>
      <c r="AF34" s="351" t="n"/>
    </row>
    <row r="35" ht="24" customHeight="1" s="348" thickBot="1">
      <c r="A35" s="159" t="inlineStr">
        <is>
          <t>On Day</t>
        </is>
      </c>
      <c r="B35" s="192" t="n"/>
      <c r="C35" s="93">
        <f>C34</f>
        <v/>
      </c>
      <c r="D35" s="36" t="n"/>
      <c r="E35" s="163">
        <f>IF(D35="", "",
 IF(D35=TIME(0,0,0), 0,
 IF(AND(D35&gt;=TIME(0,0,1), D35&lt;=TIME(2,0,0)), TIME(7,0,0),
 IF(AND(D35&gt;=TIME(6,0,0), D35&lt;=TIME(8,0,0)), TIME(12,0,0),
 IF(AND(D35&gt;TIME(8,0,0), D35&lt;=TIME(13,59,0)), TIME(15,0,0),
 IF(AND(D35&gt;=TIME(14,0,0), D35&lt;=TIME(17,59,0)), TIME(21,0,0),
 IF(AND(D35&gt;=TIME(18,0,0), D35&lt;=TIME(21,59,0)), TIME(0,0,0),
 IF(AND(D35&gt;=TIME(22,0,0), D35&lt;=TIME(23,59,59)), TIME(7,0,0), ""))))))))</f>
        <v/>
      </c>
      <c r="F35" s="164" t="n"/>
      <c r="G35" s="163">
        <f>IF(AND(D35&gt;=TIME(6,0,0),D35&lt;=TIME(8,0,0)),E35,"")</f>
        <v/>
      </c>
      <c r="H35" s="36" t="n"/>
      <c r="I35" s="37">
        <f>ROUND(IF(OR(D35="",E35="",E35=0),0,IF(H35="",MOD(E35-D35,1)*24,MOD(H35-D35,1)*24)),2)</f>
        <v/>
      </c>
      <c r="J35" s="162" t="n"/>
      <c r="K35" s="282" t="n"/>
      <c r="L35" s="183" t="n"/>
      <c r="M35" s="283">
        <f>MAX(0,V35-W35)</f>
        <v/>
      </c>
      <c r="N35" s="38">
        <f>(IF(OR($C35="",$D35=""),0,
 IF(OR($A34="Holiday",$A35="Holiday"),
    IF(ISNUMBER(MATCH(TRIM($B35),{"Phagwah","Good Friday","Easter Monday","Labour Day","Christmas","Eid ul Azha","Romans-2","Globe-12","Neptune P1"},0)),0,$I35),
 IF(AND(NOT(OR($A34="Annual Leave",$A35="Annual Leave")),$A35="Off day"),$I35,
  MAX(0,$I35-$V35)
  ))))+W35</f>
        <v/>
      </c>
      <c r="O35" s="38">
        <f>IF(AND(OR($A34="Holiday",$A35="Holiday"),
        ISNUMBER(MATCH(TRIM($B35),{"Phagwah","Good Friday","Easter Monday","Labour Day","Christmas","Eid ul Azha","Romans-2","Globe-12","Neptune P1"},0))),
   $I35,0)</f>
        <v/>
      </c>
      <c r="P35" s="38">
        <f>IF(OR($O$7="Canteen",$O$7="Head Office"),0,IF($I35&lt;=0,0,IF(AND($I34&lt;=0,OR(TRIM($J35)="Hebrews",TRIM($J35)="Romans",TRIM($J35)="Romans-2",TRIM($J35)="Globe",TRIM($J35)="Globe-12",TRIM($J35)="Neptune P1")),1,0)))</f>
        <v/>
      </c>
      <c r="Q35" s="39" t="n"/>
      <c r="R35" s="38">
        <f>IF(OR($O$7="Canteen",$O$7="Head Office"),0,IF(
  AND(
    SUMIFS(I:I, C:C, C35) &gt;= 8,
    COUNTIFS(C$14:C35, C35)=1,
    OR(
      TEXT(D35,"hh:mm:ss")="07:00:00",
      TEXT(D35,"hh:mm:ss")="15:00:00",
      TEXT(D35,"hh:mm:ss")="23:00:00",
      TEXT(D36,"hh:mm:ss")="07:00:00",
      TEXT(D36,"hh:mm:ss")="15:00:00",
      TEXT(D36,"hh:mm:ss")="23:00:00"
    )
  ),
  1,
  0
))</f>
        <v/>
      </c>
      <c r="S35" s="38">
        <f>IF(OR($A34="Annual Leave",$A35="Annual Leave"),IF(AND($A34&lt;&gt;"Annual Leave",$A35="Annual Leave"),8,0),0)</f>
        <v/>
      </c>
      <c r="T35" s="40" t="n"/>
      <c r="U35" s="144">
        <f>MAX(0,40-Y35)</f>
        <v/>
      </c>
      <c r="V35" s="351">
        <f>IF(OR($C35="",$D35=""),0,
 IF(OR($A34="Holiday",$A35="Holiday"),0,
 IF(AND(NOT(OR($A34="Annual Leave",$A35="Annual Leave")),$A35="Off day"),0,
  IF($I34+$I35&gt;=8,IF($I34&gt;=8,0,8-$I34),$I35)
  )))</f>
        <v/>
      </c>
      <c r="W35" s="351">
        <f>MAX(0,V35-U35)</f>
        <v/>
      </c>
      <c r="X35" s="351">
        <f>IF(C35="","",C35-WEEKDAY(C35,1)+1)</f>
        <v/>
      </c>
      <c r="Y35" s="351">
        <f>SUMPRODUCT(($X$14:$X34=X35)*(($V$14:$V34)+($O$14:$O34)))+IF(X35=X14,$L$11,0)</f>
        <v/>
      </c>
      <c r="Z35" s="351" t="n"/>
      <c r="AA35" s="351" t="n"/>
      <c r="AB35" s="351" t="n"/>
      <c r="AC35" s="351" t="n"/>
      <c r="AD35" s="351" t="n"/>
      <c r="AE35" s="351" t="n"/>
      <c r="AF35" s="351" t="n"/>
    </row>
    <row r="36" ht="24" customHeight="1" s="348" thickBot="1">
      <c r="A36" s="154" t="inlineStr">
        <is>
          <t>On Day</t>
        </is>
      </c>
      <c r="B36" s="193" t="n"/>
      <c r="C36" s="90">
        <f>C34+1</f>
        <v/>
      </c>
      <c r="D36" s="8" t="n"/>
      <c r="E36" s="155">
        <f>IF(D36="", "",
 IF(D36=TIME(0,0,0), 0,
 IF(AND(D36&gt;=TIME(0,0,1), D36&lt;=TIME(2,0,0)), TIME(7,0,0),
 IF(AND(D36&gt;=TIME(6,0,0), D36&lt;=TIME(8,0,0)), TIME(12,0,0),
 IF(AND(D36&gt;TIME(8,0,0), D36&lt;=TIME(13,59,0)), TIME(15,0,0),
 IF(AND(D36&gt;=TIME(14,0,0), D36&lt;=TIME(17,59,0)), TIME(21,0,0),
 IF(AND(D36&gt;=TIME(18,0,0), D36&lt;=TIME(21,59,0)), TIME(0,0,0),
 IF(AND(D36&gt;=TIME(22,0,0), D36&lt;=TIME(23,59,59)), TIME(7,0,0), ""))))))))</f>
        <v/>
      </c>
      <c r="F36" s="156" t="n"/>
      <c r="G36" s="155">
        <f>IF(AND(D36&gt;=TIME(6,0,0),D36&lt;=TIME(8,0,0)),E36,"")</f>
        <v/>
      </c>
      <c r="H36" s="8" t="n"/>
      <c r="I36" s="30">
        <f>ROUND(IF(OR(D36="",E36="",E36=0),0,IF(H36="",MOD(E36-D36,1)*24,MOD(H36-D36,1)*24)),2)</f>
        <v/>
      </c>
      <c r="J36" s="157" t="n"/>
      <c r="K36" s="274" t="n"/>
      <c r="L36" s="189" t="n"/>
      <c r="M36" s="275">
        <f>MAX(0,V36-W36)</f>
        <v/>
      </c>
      <c r="N36" s="9">
        <f>(IF(OR($C36="",$D36=""),0,
 IF(OR($A36="Holiday",$A37="Holiday"),
    IF(ISNUMBER(MATCH(TRIM($B36),{"Phagwah","Good Friday","Easter Monday","Labour Day","Christmas","Eid ul Azha","Romans-2","Globe-12","Neptune P1"},0)),0,$I36),
 IF(AND(NOT(OR($A36="Annual Leave",$A37="Annual Leave")),$A36="Off day"),$I36,
  MAX(0,$I36-$V36)
  ))))+W36</f>
        <v/>
      </c>
      <c r="O36" s="9">
        <f>IF(AND(OR($A36="Holiday",$A37="Holiday"),
        ISNUMBER(MATCH(TRIM($B36),{"Phagwah","Good Friday","Easter Monday","Labour Day","Christmas","Eid ul Azha","Romans-2","Globe-12","Neptune P1"},0))),
   $I36,0)</f>
        <v/>
      </c>
      <c r="P36" s="9">
        <f>IF(OR($O$7="Canteen",$O$7="Head Office"),0,IF($I36&lt;=0,0,IF(OR(OR(TRIM($J36)="Hebrews",TRIM($J36)="Romans",TRIM($J36)="Romans-2",TRIM($J36)="Globe",TRIM($J36)="Globe-12",TRIM($J36)="Neptune P1"),AND($I37&gt;0,OR(TRIM($J37)="Hebrews",TRIM($J37)="Romans",TRIM($J37)="Romans-2",TRIM($J37)="Globe",TRIM($J37)="Globe-12",TRIM($J37)="Neptune P1"))),1,0)))</f>
        <v/>
      </c>
      <c r="Q36" s="10" t="n"/>
      <c r="R36" s="9">
        <f>IF(OR($O$7="Canteen",$O$7="Head Office"),0,IF(
  AND(
    SUMIFS(I:I, C:C, C36) &gt;= 8,
    COUNTIFS(C$14:C36, C36)=1,
    OR(
      TEXT(D36,"hh:mm:ss")="07:00:00",
      TEXT(D36,"hh:mm:ss")="15:00:00",
      TEXT(D36,"hh:mm:ss")="23:00:00",
      TEXT(D37,"hh:mm:ss")="07:00:00",
      TEXT(D37,"hh:mm:ss")="15:00:00",
      TEXT(D37,"hh:mm:ss")="23:00:00"
    )
  ),
  1,
  0
))</f>
        <v/>
      </c>
      <c r="S36" s="9">
        <f>IF(OR($A36="Annual Leave",$A37="Annual Leave"),IF($A36="Annual Leave",8,0),0)</f>
        <v/>
      </c>
      <c r="T36" s="91" t="n"/>
      <c r="U36" s="144">
        <f>MAX(0,40-Y36)</f>
        <v/>
      </c>
      <c r="V36" s="351">
        <f>IF(OR($C36="",$D36=""),0,
 IF(OR($A36="Holiday",$A37="Holiday"),0,
 IF(AND(NOT(OR($A36="Annual Leave",$A37="Annual Leave")),$A36="Off day"),0,
  IF($I36+$I37&gt;=8,IF($I36&gt;=8,8,$I36),$I36)
  )))</f>
        <v/>
      </c>
      <c r="W36" s="351">
        <f>MAX(0,V36-U36)</f>
        <v/>
      </c>
      <c r="X36" s="351">
        <f>IF(C36="","",C36-WEEKDAY(C36,1)+1)</f>
        <v/>
      </c>
      <c r="Y36" s="351">
        <f>SUMPRODUCT(($X$14:$X35=X36)*(($V$14:$V35)+($O$14:$O35)))+IF(X36=X14,$L$11,0)</f>
        <v/>
      </c>
      <c r="Z36" s="351" t="n"/>
      <c r="AA36" s="351" t="n"/>
      <c r="AB36" s="351" t="n"/>
      <c r="AC36" s="351" t="n"/>
      <c r="AD36" s="351" t="n"/>
      <c r="AE36" s="351" t="n"/>
      <c r="AF36" s="351" t="n"/>
    </row>
    <row r="37" ht="24" customHeight="1" s="348" thickBot="1">
      <c r="A37" s="154" t="inlineStr">
        <is>
          <t>On Day</t>
        </is>
      </c>
      <c r="B37" s="305" t="n"/>
      <c r="C37" s="90">
        <f>C36</f>
        <v/>
      </c>
      <c r="D37" s="276" t="n"/>
      <c r="E37" s="277">
        <f>IF(D37="", "",
 IF(D37=TIME(0,0,0), 0,
 IF(AND(D37&gt;=TIME(0,0,1), D37&lt;=TIME(2,0,0)), TIME(7,0,0),
 IF(AND(D37&gt;=TIME(6,0,0), D37&lt;=TIME(8,0,0)), TIME(12,0,0),
 IF(AND(D37&gt;TIME(8,0,0), D37&lt;=TIME(13,59,0)), TIME(15,0,0),
 IF(AND(D37&gt;=TIME(14,0,0), D37&lt;=TIME(17,59,0)), TIME(21,0,0),
 IF(AND(D37&gt;=TIME(18,0,0), D37&lt;=TIME(21,59,0)), TIME(0,0,0),
 IF(AND(D37&gt;=TIME(22,0,0), D37&lt;=TIME(23,59,59)), TIME(7,0,0), ""))))))))</f>
        <v/>
      </c>
      <c r="F37" s="156" t="n"/>
      <c r="G37" s="277">
        <f>IF(AND(D37&gt;=TIME(6,0,0),D37&lt;=TIME(8,0,0)),E37,"")</f>
        <v/>
      </c>
      <c r="H37" s="276" t="n"/>
      <c r="I37" s="30">
        <f>ROUND(IF(OR(D37="",E37="",E37=0),0,IF(H37="",MOD(E37-D37,1)*24,MOD(H37-D37,1)*24)),2)</f>
        <v/>
      </c>
      <c r="J37" s="158" t="n"/>
      <c r="K37" s="274" t="n"/>
      <c r="L37" s="189" t="n"/>
      <c r="M37" s="275">
        <f>MAX(0,V37-W37)</f>
        <v/>
      </c>
      <c r="N37" s="278">
        <f>(IF(OR($C37="",$D37=""),0,
 IF(OR($A36="Holiday",$A37="Holiday"),
    IF(ISNUMBER(MATCH(TRIM($B37),{"Phagwah","Good Friday","Easter Monday","Labour Day","Christmas","Eid ul Azha","Romans-2","Globe-12","Neptune P1"},0)),0,$I37),
 IF(AND(NOT(OR($A36="Annual Leave",$A37="Annual Leave")),$A37="Off day"),$I37,
  MAX(0,$I37-$V37)
  ))))+W37</f>
        <v/>
      </c>
      <c r="O37" s="278">
        <f>IF(AND(OR($A36="Holiday",$A37="Holiday"),
        ISNUMBER(MATCH(TRIM($B37),{"Phagwah","Good Friday","Easter Monday","Labour Day","Christmas","Eid ul Azha","Romans-2","Globe-12","Neptune P1"},0))),
   $I37,0)</f>
        <v/>
      </c>
      <c r="P37" s="278">
        <f>IF(OR($O$7="Canteen",$O$7="Head Office"),0,IF($I37&lt;=0,0,IF(AND($I36&lt;=0,OR(TRIM($J37)="Hebrews",TRIM($J37)="Romans",TRIM($J37)="Romans-2",TRIM($J37)="Globe",TRIM($J37)="Globe-12",TRIM($J37)="Neptune P1")),1,0)))</f>
        <v/>
      </c>
      <c r="Q37" s="279" t="n"/>
      <c r="R37" s="278">
        <f>IF(OR($O$7="Canteen",$O$7="Head Office"),0,IF(
  AND(
    SUMIFS(I:I, C:C, C37) &gt;= 8,
    COUNTIFS(C$14:C37, C37)=1,
    OR(
      TEXT(D37,"hh:mm:ss")="07:00:00",
      TEXT(D37,"hh:mm:ss")="15:00:00",
      TEXT(D37,"hh:mm:ss")="23:00:00",
      TEXT(D38,"hh:mm:ss")="07:00:00",
      TEXT(D38,"hh:mm:ss")="15:00:00",
      TEXT(D38,"hh:mm:ss")="23:00:00"
    )
  ),
  1,
  0
))</f>
        <v/>
      </c>
      <c r="S37" s="278">
        <f>IF(OR($A36="Annual Leave",$A37="Annual Leave"),IF(AND($A36&lt;&gt;"Annual Leave",$A37="Annual Leave"),8,0),0)</f>
        <v/>
      </c>
      <c r="T37" s="280" t="n"/>
      <c r="U37" s="144">
        <f>MAX(0,40-Y37)</f>
        <v/>
      </c>
      <c r="V37" s="351">
        <f>IF(OR($C37="",$D37=""),0,
 IF(OR($A36="Holiday",$A37="Holiday"),0,
 IF(AND(NOT(OR($A36="Annual Leave",$A37="Annual Leave")),$A37="Off day"),0,
  IF($I36+$I37&gt;=8,IF($I36&gt;=8,0,8-$I36),$I37)
  )))</f>
        <v/>
      </c>
      <c r="W37" s="351">
        <f>MAX(0,V37-U37)</f>
        <v/>
      </c>
      <c r="X37" s="351">
        <f>IF(C37="","",C37-WEEKDAY(C37,1)+1)</f>
        <v/>
      </c>
      <c r="Y37" s="351">
        <f>SUMPRODUCT(($X$14:$X36=X37)*(($V$14:$V36)+($O$14:$O36)))+IF(X37=X14,$L$11,0)</f>
        <v/>
      </c>
      <c r="Z37" s="351" t="n"/>
      <c r="AA37" s="351" t="n"/>
      <c r="AB37" s="351" t="n"/>
      <c r="AC37" s="351" t="n"/>
      <c r="AD37" s="351" t="n"/>
      <c r="AE37" s="351" t="n"/>
      <c r="AF37" s="351" t="n"/>
    </row>
    <row r="38" ht="24" customHeight="1" s="348" thickBot="1">
      <c r="A38" s="194" t="inlineStr">
        <is>
          <t>On Day</t>
        </is>
      </c>
      <c r="B38" s="195" t="n"/>
      <c r="C38" s="103">
        <f>C36+1</f>
        <v/>
      </c>
      <c r="D38" s="64" t="n"/>
      <c r="E38" s="196">
        <f>IF(D38="", "",
 IF(D38=TIME(0,0,0), 0,
 IF(AND(D38&gt;=TIME(0,0,1), D38&lt;=TIME(2,0,0)), TIME(7,0,0),
 IF(AND(D38&gt;=TIME(6,0,0), D38&lt;=TIME(8,0,0)), TIME(12,0,0),
 IF(AND(D38&gt;TIME(8,0,0), D38&lt;=TIME(13,59,0)), TIME(15,0,0),
 IF(AND(D38&gt;=TIME(14,0,0), D38&lt;=TIME(17,59,0)), TIME(21,0,0),
 IF(AND(D38&gt;=TIME(18,0,0), D38&lt;=TIME(21,59,0)), TIME(0,0,0),
 IF(AND(D38&gt;=TIME(22,0,0), D38&lt;=TIME(23,59,59)), TIME(7,0,0), ""))))))))</f>
        <v/>
      </c>
      <c r="F38" s="197" t="n"/>
      <c r="G38" s="196">
        <f>IF(AND(D38&gt;=TIME(6,0,0),D38&lt;=TIME(8,0,0)),E38,"")</f>
        <v/>
      </c>
      <c r="H38" s="64" t="n"/>
      <c r="I38" s="65">
        <f>ROUND(IF(OR(D38="",E38="",E38=0),0,IF(H38="",MOD(E38-D38,1)*24,MOD(H38-D38,1)*24)),2)</f>
        <v/>
      </c>
      <c r="J38" s="198" t="n"/>
      <c r="K38" s="306" t="n"/>
      <c r="L38" s="181" t="n"/>
      <c r="M38" s="307">
        <f>MAX(0,V38-W38)</f>
        <v/>
      </c>
      <c r="N38" s="66">
        <f>(IF(OR($C38="",$D38=""),0,
 IF(OR($A38="Holiday",$A39="Holiday"),
    IF(ISNUMBER(MATCH(TRIM($B38),{"Phagwah","Good Friday","Easter Monday","Labour Day","Christmas","Eid ul Azha","Romans-2","Globe-12","Neptune P1"},0)),0,$I38),
 IF(AND(NOT(OR($A38="Annual Leave",$A39="Annual Leave")),$A38="Off day"),$I38,
  MAX(0,$I38-$V38)
  ))))+W38</f>
        <v/>
      </c>
      <c r="O38" s="66">
        <f>IF(AND(OR($A38="Holiday",$A39="Holiday"),
        ISNUMBER(MATCH(TRIM($B38),{"Phagwah","Good Friday","Easter Monday","Labour Day","Christmas","Eid ul Azha","Romans-2","Globe-12","Neptune P1"},0))),
   $I38,0)</f>
        <v/>
      </c>
      <c r="P38" s="66">
        <f>IF(OR($O$7="Canteen",$O$7="Head Office"),0,IF($I38&lt;=0,0,IF(OR(OR(TRIM($J38)="Hebrews",TRIM($J38)="Romans",TRIM($J38)="Romans-2",TRIM($J38)="Globe",TRIM($J38)="Globe-12",TRIM($J38)="Neptune P1"),AND($I39&gt;0,OR(TRIM($J39)="Hebrews",TRIM($J39)="Romans",TRIM($J39)="Romans-2",TRIM($J39)="Globe",TRIM($J39)="Globe-12",TRIM($J39)="Neptune P1"))),1,0)))</f>
        <v/>
      </c>
      <c r="Q38" s="67" t="n"/>
      <c r="R38" s="66">
        <f>IF(OR($O$7="Canteen",$O$7="Head Office"),0,IF(
  AND(
    SUMIFS(I:I, C:C, C38) &gt;= 8,
    COUNTIFS(C$14:C38, C38)=1,
    OR(
      TEXT(D38,"hh:mm:ss")="07:00:00",
      TEXT(D38,"hh:mm:ss")="15:00:00",
      TEXT(D38,"hh:mm:ss")="23:00:00",
      TEXT(D39,"hh:mm:ss")="07:00:00",
      TEXT(D39,"hh:mm:ss")="15:00:00",
      TEXT(D39,"hh:mm:ss")="23:00:00"
    )
  ),
  1,
  0
))</f>
        <v/>
      </c>
      <c r="S38" s="66">
        <f>IF(OR($A38="Annual Leave",$A39="Annual Leave"),IF($A38="Annual Leave",8,0),0)</f>
        <v/>
      </c>
      <c r="T38" s="68" t="n"/>
      <c r="U38" s="144">
        <f>MAX(0,40-Y38)</f>
        <v/>
      </c>
      <c r="V38" s="351">
        <f>IF(OR($C38="",$D38=""),0,
 IF(OR($A38="Holiday",$A39="Holiday"),0,
 IF(AND(NOT(OR($A38="Annual Leave",$A39="Annual Leave")),$A38="Off day"),0,
  IF($I38+$I39&gt;=8,IF($I38&gt;=8,8,$I38),$I38)
  )))</f>
        <v/>
      </c>
      <c r="W38" s="351">
        <f>MAX(0,V38-U38)</f>
        <v/>
      </c>
      <c r="X38" s="351">
        <f>IF(C38="","",C38-WEEKDAY(C38,1)+1)</f>
        <v/>
      </c>
      <c r="Y38" s="351">
        <f>SUMPRODUCT(($X$14:$X37=X38)*(($V$14:$V37)+($O$14:$O37)))+IF(X38=X14,$L$11,0)</f>
        <v/>
      </c>
      <c r="Z38" s="351" t="n"/>
      <c r="AA38" s="351" t="n"/>
      <c r="AB38" s="351" t="n"/>
      <c r="AC38" s="351" t="n"/>
      <c r="AD38" s="351" t="n"/>
      <c r="AE38" s="351" t="n"/>
      <c r="AF38" s="351" t="n"/>
    </row>
    <row r="39" ht="24" customHeight="1" s="348" thickBot="1">
      <c r="A39" s="194" t="inlineStr">
        <is>
          <t>On Day</t>
        </is>
      </c>
      <c r="B39" s="199" t="n"/>
      <c r="C39" s="104">
        <f>C38</f>
        <v/>
      </c>
      <c r="D39" s="69" t="n"/>
      <c r="E39" s="200">
        <f>IF(D39="", "",
 IF(D39=TIME(0,0,0), 0,
 IF(AND(D39&gt;=TIME(0,0,1), D39&lt;=TIME(2,0,0)), TIME(7,0,0),
 IF(AND(D39&gt;=TIME(6,0,0), D39&lt;=TIME(8,0,0)), TIME(12,0,0),
 IF(AND(D39&gt;TIME(8,0,0), D39&lt;=TIME(13,59,0)), TIME(15,0,0),
 IF(AND(D39&gt;=TIME(14,0,0), D39&lt;=TIME(17,59,0)), TIME(21,0,0),
 IF(AND(D39&gt;=TIME(18,0,0), D39&lt;=TIME(21,59,0)), TIME(0,0,0),
 IF(AND(D39&gt;=TIME(22,0,0), D39&lt;=TIME(23,59,59)), TIME(7,0,0), ""))))))))</f>
        <v/>
      </c>
      <c r="F39" s="201" t="n"/>
      <c r="G39" s="200">
        <f>IF(AND(D39&gt;=TIME(6,0,0),D39&lt;=TIME(8,0,0)),E39,"")</f>
        <v/>
      </c>
      <c r="H39" s="69" t="n"/>
      <c r="I39" s="70">
        <f>ROUND(IF(OR(D39="",E39="",E39=0),0,IF(H39="",MOD(E39-D39,1)*24,MOD(H39-D39,1)*24)),2)</f>
        <v/>
      </c>
      <c r="J39" s="198" t="n"/>
      <c r="K39" s="306" t="n"/>
      <c r="L39" s="183" t="n"/>
      <c r="M39" s="307">
        <f>MAX(0,V39-W39)</f>
        <v/>
      </c>
      <c r="N39" s="71">
        <f>(IF(OR($C39="",$D39=""),0,
 IF(OR($A38="Holiday",$A39="Holiday"),
    IF(ISNUMBER(MATCH(TRIM($B39),{"Phagwah","Good Friday","Easter Monday","Labour Day","Christmas","Eid ul Azha","Romans-2","Globe-12","Neptune P1"},0)),0,$I39),
 IF(AND(NOT(OR($A38="Annual Leave",$A39="Annual Leave")),$A39="Off day"),$I39,
  MAX(0,$I39-$V39)
  ))))+W39</f>
        <v/>
      </c>
      <c r="O39" s="71">
        <f>IF(AND(OR($A38="Holiday",$A39="Holiday"),
        ISNUMBER(MATCH(TRIM($B39),{"Phagwah","Good Friday","Easter Monday","Labour Day","Christmas","Eid ul Azha","Romans-2","Globe-12","Neptune P1"},0))),
   $I39,0)</f>
        <v/>
      </c>
      <c r="P39" s="71">
        <f>IF(OR($O$7="Canteen",$O$7="Head Office"),0,IF($I39&lt;=0,0,IF(AND($I38&lt;=0,OR(TRIM($J39)="Hebrews",TRIM($J39)="Romans",TRIM($J39)="Romans-2",TRIM($J39)="Globe",TRIM($J39)="Globe-12",TRIM($J39)="Neptune P1")),1,0)))</f>
        <v/>
      </c>
      <c r="Q39" s="72" t="n"/>
      <c r="R39" s="71">
        <f>IF(OR($O$7="Canteen",$O$7="Head Office"),0,IF(
  AND(
    SUMIFS(I:I, C:C, C39) &gt;= 8,
    COUNTIFS(C$14:C39, C39)=1,
    OR(
      TEXT(D39,"hh:mm:ss")="07:00:00",
      TEXT(D39,"hh:mm:ss")="15:00:00",
      TEXT(D39,"hh:mm:ss")="23:00:00",
      TEXT(D40,"hh:mm:ss")="07:00:00",
      TEXT(D40,"hh:mm:ss")="15:00:00",
      TEXT(D40,"hh:mm:ss")="23:00:00"
    )
  ),
  1,
  0
))</f>
        <v/>
      </c>
      <c r="S39" s="71">
        <f>IF(OR($A38="Annual Leave",$A39="Annual Leave"),IF(AND($A38&lt;&gt;"Annual Leave",$A39="Annual Leave"),8,0),0)</f>
        <v/>
      </c>
      <c r="T39" s="73" t="n"/>
      <c r="U39" s="144">
        <f>MAX(0,40-Y39)</f>
        <v/>
      </c>
      <c r="V39" s="351">
        <f>IF(OR($C39="",$D39=""),0,
 IF(OR($A38="Holiday",$A39="Holiday"),0,
 IF(AND(NOT(OR($A38="Annual Leave",$A39="Annual Leave")),$A39="Off day"),0,
  IF($I38+$I39&gt;=8,IF($I38&gt;=8,0,8-$I38),$I39)
  )))</f>
        <v/>
      </c>
      <c r="W39" s="351">
        <f>MAX(0,V39-U39)</f>
        <v/>
      </c>
      <c r="X39" s="351">
        <f>IF(C39="","",C39-WEEKDAY(C39,1)+1)</f>
        <v/>
      </c>
      <c r="Y39" s="351">
        <f>SUMPRODUCT(($X$14:$X38=X39)*(($V$14:$V38)+($O$14:$O38)))+IF(X39=X14,$L$11,0)</f>
        <v/>
      </c>
      <c r="Z39" s="351" t="n"/>
      <c r="AA39" s="351" t="n"/>
      <c r="AB39" s="351" t="n"/>
      <c r="AC39" s="351" t="n"/>
      <c r="AD39" s="351" t="n"/>
      <c r="AE39" s="351" t="n"/>
      <c r="AF39" s="351" t="n"/>
    </row>
    <row r="40" ht="24" customHeight="1" s="348" thickBot="1">
      <c r="A40" s="202" t="inlineStr">
        <is>
          <t>On Day</t>
        </is>
      </c>
      <c r="B40" s="203" t="n"/>
      <c r="C40" s="105">
        <f>C38+1</f>
        <v/>
      </c>
      <c r="D40" s="74" t="n"/>
      <c r="E40" s="204">
        <f>IF(D40="", "",
 IF(D40=TIME(0,0,0), 0,
 IF(AND(D40&gt;=TIME(0,0,1), D40&lt;=TIME(2,0,0)), TIME(7,0,0),
 IF(AND(D40&gt;=TIME(6,0,0), D40&lt;=TIME(8,0,0)), TIME(12,0,0),
 IF(AND(D40&gt;TIME(8,0,0), D40&lt;=TIME(13,59,0)), TIME(15,0,0),
 IF(AND(D40&gt;=TIME(14,0,0), D40&lt;=TIME(17,59,0)), TIME(21,0,0),
 IF(AND(D40&gt;=TIME(18,0,0), D40&lt;=TIME(21,59,0)), TIME(0,0,0),
 IF(AND(D40&gt;=TIME(22,0,0), D40&lt;=TIME(23,59,59)), TIME(7,0,0), ""))))))))</f>
        <v/>
      </c>
      <c r="F40" s="205" t="n"/>
      <c r="G40" s="204">
        <f>IF(AND(D40&gt;=TIME(6,0,0),D40&lt;=TIME(8,0,0)),E40,"")</f>
        <v/>
      </c>
      <c r="H40" s="74" t="n"/>
      <c r="I40" s="106">
        <f>ROUND(IF(OR(D40="",E40="",E40=0),0,IF(H40="",MOD(E40-D40,1)*24,MOD(H40-D40,1)*24)),2)</f>
        <v/>
      </c>
      <c r="J40" s="206" t="n"/>
      <c r="K40" s="308" t="n"/>
      <c r="L40" s="189" t="n"/>
      <c r="M40" s="309">
        <f>MAX(0,V40-W40)</f>
        <v/>
      </c>
      <c r="N40" s="75">
        <f>(IF(OR($C40="",$D40=""),0,
 IF(OR($A40="Holiday",$A41="Holiday"),
    IF(ISNUMBER(MATCH(TRIM($B40),{"Phagwah","Good Friday","Easter Monday","Labour Day","Christmas","Eid ul Azha","Romans-2","Globe-12","Neptune P1"},0)),0,$I40),
 IF(AND(NOT(OR($A40="Annual Leave",$A41="Annual Leave")),$A40="Off day"),$I40,
  MAX(0,$I40-$V40)
  ))))+W40</f>
        <v/>
      </c>
      <c r="O40" s="75">
        <f>IF(AND(OR($A40="Holiday",$A41="Holiday"),
        ISNUMBER(MATCH(TRIM($B40),{"Phagwah","Good Friday","Easter Monday","Labour Day","Christmas","Eid ul Azha","Romans-2","Globe-12","Neptune P1"},0))),
   $I40,0)</f>
        <v/>
      </c>
      <c r="P40" s="75">
        <f>IF(OR($O$7="Canteen",$O$7="Head Office"),0,IF($I40&lt;=0,0,IF(OR(OR(TRIM($J40)="Hebrews",TRIM($J40)="Romans",TRIM($J40)="Romans-2",TRIM($J40)="Globe",TRIM($J40)="Globe-12",TRIM($J40)="Neptune P1"),AND($I41&gt;0,OR(TRIM($J41)="Hebrews",TRIM($J41)="Romans",TRIM($J41)="Romans-2",TRIM($J41)="Globe",TRIM($J41)="Globe-12",TRIM($J41)="Neptune P1"))),1,0)))</f>
        <v/>
      </c>
      <c r="Q40" s="76" t="n"/>
      <c r="R40" s="75">
        <f>IF(OR($O$7="Canteen",$O$7="Head Office"),0,IF(
  AND(
    SUMIFS(I:I, C:C, C40) &gt;= 8,
    COUNTIFS(C$14:C40, C40)=1,
    OR(
      TEXT(D40,"hh:mm:ss")="07:00:00",
      TEXT(D40,"hh:mm:ss")="15:00:00",
      TEXT(D40,"hh:mm:ss")="23:00:00",
      TEXT(D41,"hh:mm:ss")="07:00:00",
      TEXT(D41,"hh:mm:ss")="15:00:00",
      TEXT(D41,"hh:mm:ss")="23:00:00"
    )
  ),
  1,
  0
))</f>
        <v/>
      </c>
      <c r="S40" s="75">
        <f>IF(OR($A40="Annual Leave",$A41="Annual Leave"),IF($A40="Annual Leave",8,0),0)</f>
        <v/>
      </c>
      <c r="T40" s="107" t="n"/>
      <c r="U40" s="144">
        <f>MAX(0,40-Y40)</f>
        <v/>
      </c>
      <c r="V40" s="351">
        <f>IF(OR($C40="",$D40=""),0,
 IF(OR($A40="Holiday",$A41="Holiday"),0,
 IF(AND(NOT(OR($A40="Annual Leave",$A41="Annual Leave")),$A40="Off day"),0,
  IF($I40+$I41&gt;=8,IF($I40&gt;=8,8,$I40),$I40)
  )))</f>
        <v/>
      </c>
      <c r="W40" s="351">
        <f>MAX(0,V40-U40)</f>
        <v/>
      </c>
      <c r="X40" s="351">
        <f>IF(C40="","",C40-WEEKDAY(C40,1)+1)</f>
        <v/>
      </c>
      <c r="Y40" s="351">
        <f>SUMPRODUCT(($X$14:$X39=X40)*(($V$14:$V39)+($O$14:$O39)))+IF(X40=X14,$L$11,0)</f>
        <v/>
      </c>
      <c r="Z40" s="351" t="n"/>
      <c r="AA40" s="351" t="n"/>
      <c r="AB40" s="351" t="n"/>
      <c r="AC40" s="351" t="n"/>
      <c r="AD40" s="351" t="n"/>
      <c r="AE40" s="351" t="n"/>
      <c r="AF40" s="351" t="n"/>
    </row>
    <row r="41" ht="24" customHeight="1" s="348" thickBot="1">
      <c r="A41" s="202" t="inlineStr">
        <is>
          <t>On Day</t>
        </is>
      </c>
      <c r="B41" s="310" t="n"/>
      <c r="C41" s="105">
        <f>C40</f>
        <v/>
      </c>
      <c r="D41" s="311" t="n"/>
      <c r="E41" s="312">
        <f>IF(D41="", "",
 IF(D41=TIME(0,0,0), 0,
 IF(AND(D41&gt;=TIME(0,0,1), D41&lt;=TIME(2,0,0)), TIME(7,0,0),
 IF(AND(D41&gt;=TIME(6,0,0), D41&lt;=TIME(8,0,0)), TIME(12,0,0),
 IF(AND(D41&gt;TIME(8,0,0), D41&lt;=TIME(13,59,0)), TIME(15,0,0),
 IF(AND(D41&gt;=TIME(14,0,0), D41&lt;=TIME(17,59,0)), TIME(21,0,0),
 IF(AND(D41&gt;=TIME(18,0,0), D41&lt;=TIME(21,59,0)), TIME(0,0,0),
 IF(AND(D41&gt;=TIME(22,0,0), D41&lt;=TIME(23,59,59)), TIME(7,0,0), ""))))))))</f>
        <v/>
      </c>
      <c r="F41" s="205" t="n"/>
      <c r="G41" s="312">
        <f>IF(AND(D41&gt;=TIME(6,0,0),D41&lt;=TIME(8,0,0)),E41,"")</f>
        <v/>
      </c>
      <c r="H41" s="311" t="n"/>
      <c r="I41" s="106">
        <f>ROUND(IF(OR(D41="",E41="",E41=0),0,IF(H41="",MOD(E41-D41,1)*24,MOD(H41-D41,1)*24)),2)</f>
        <v/>
      </c>
      <c r="J41" s="207" t="n"/>
      <c r="K41" s="308" t="n"/>
      <c r="L41" s="189" t="n"/>
      <c r="M41" s="309">
        <f>MAX(0,V41-W41)</f>
        <v/>
      </c>
      <c r="N41" s="313">
        <f>(IF(OR($C41="",$D41=""),0,
 IF(OR($A40="Holiday",$A41="Holiday"),
    IF(ISNUMBER(MATCH(TRIM($B41),{"Phagwah","Good Friday","Easter Monday","Labour Day","Christmas","Eid ul Azha","Romans-2","Globe-12","Neptune P1"},0)),0,$I41),
 IF(AND(NOT(OR($A40="Annual Leave",$A41="Annual Leave")),$A41="Off day"),$I41,
  MAX(0,$I41-$V41)
  ))))+W41</f>
        <v/>
      </c>
      <c r="O41" s="313">
        <f>IF(AND(OR($A40="Holiday",$A41="Holiday"),
        ISNUMBER(MATCH(TRIM($B41),{"Phagwah","Good Friday","Easter Monday","Labour Day","Christmas","Eid ul Azha","Romans-2","Globe-12","Neptune P1"},0))),
   $I41,0)</f>
        <v/>
      </c>
      <c r="P41" s="313">
        <f>IF(OR($O$7="Canteen",$O$7="Head Office"),0,IF($I41&lt;=0,0,IF(AND($I40&lt;=0,OR(TRIM($J41)="Hebrews",TRIM($J41)="Romans",TRIM($J41)="Romans-2",TRIM($J41)="Globe",TRIM($J41)="Globe-12",TRIM($J41)="Neptune P1")),1,0)))</f>
        <v/>
      </c>
      <c r="Q41" s="314" t="n"/>
      <c r="R41" s="313">
        <f>IF(OR($O$7="Canteen",$O$7="Head Office"),0,IF(
  AND(
    SUMIFS(I:I, C:C, C41) &gt;= 8,
    COUNTIFS(C$14:C41, C41)=1,
    OR(
      TEXT(D41,"hh:mm:ss")="07:00:00",
      TEXT(D41,"hh:mm:ss")="15:00:00",
      TEXT(D41,"hh:mm:ss")="23:00:00",
      TEXT(D42,"hh:mm:ss")="07:00:00",
      TEXT(D42,"hh:mm:ss")="15:00:00",
      TEXT(D42,"hh:mm:ss")="23:00:00"
    )
  ),
  1,
  0
))</f>
        <v/>
      </c>
      <c r="S41" s="313">
        <f>IF(OR($A40="Annual Leave",$A41="Annual Leave"),IF(AND($A40&lt;&gt;"Annual Leave",$A41="Annual Leave"),8,0),0)</f>
        <v/>
      </c>
      <c r="T41" s="315" t="n"/>
      <c r="U41" s="144">
        <f>MAX(0,40-Y41)</f>
        <v/>
      </c>
      <c r="V41" s="351">
        <f>IF(OR($C41="",$D41=""),0,
 IF(OR($A40="Holiday",$A41="Holiday"),0,
 IF(AND(NOT(OR($A40="Annual Leave",$A41="Annual Leave")),$A41="Off day"),0,
  IF($I40+$I41&gt;=8,IF($I40&gt;=8,0,8-$I40),$I41)
  )))</f>
        <v/>
      </c>
      <c r="W41" s="351">
        <f>MAX(0,V41-U41)</f>
        <v/>
      </c>
      <c r="X41" s="351">
        <f>IF(C41="","",C41-WEEKDAY(C41,1)+1)</f>
        <v/>
      </c>
      <c r="Y41" s="351">
        <f>SUMPRODUCT(($X$14:$X40=X41)*(($V$14:$V40)+($O$14:$O40)))+IF(X41=X14,$L$11,0)</f>
        <v/>
      </c>
      <c r="Z41" s="351" t="n"/>
      <c r="AA41" s="351" t="n"/>
      <c r="AB41" s="351" t="n"/>
      <c r="AC41" s="351" t="n"/>
      <c r="AD41" s="351" t="n"/>
      <c r="AE41" s="351" t="n"/>
      <c r="AF41" s="351" t="n"/>
    </row>
    <row r="42" ht="24" customHeight="1" s="348" thickBot="1">
      <c r="A42" s="208" t="inlineStr">
        <is>
          <t>On Day</t>
        </is>
      </c>
      <c r="B42" s="209" t="n"/>
      <c r="C42" s="108">
        <f>C40+1</f>
        <v/>
      </c>
      <c r="D42" s="77" t="n"/>
      <c r="E42" s="210">
        <f>IF(D42="", "",
 IF(D42=TIME(0,0,0), 0,
 IF(AND(D42&gt;=TIME(0,0,1), D42&lt;=TIME(2,0,0)), TIME(7,0,0),
 IF(AND(D42&gt;=TIME(6,0,0), D42&lt;=TIME(8,0,0)), TIME(12,0,0),
 IF(AND(D42&gt;TIME(8,0,0), D42&lt;=TIME(13,59,0)), TIME(15,0,0),
 IF(AND(D42&gt;=TIME(14,0,0), D42&lt;=TIME(17,59,0)), TIME(21,0,0),
 IF(AND(D42&gt;=TIME(18,0,0), D42&lt;=TIME(21,59,0)), TIME(0,0,0),
 IF(AND(D42&gt;=TIME(22,0,0), D42&lt;=TIME(23,59,59)), TIME(7,0,0), ""))))))))</f>
        <v/>
      </c>
      <c r="F42" s="211" t="n"/>
      <c r="G42" s="210">
        <f>IF(AND(D42&gt;=TIME(6,0,0),D42&lt;=TIME(8,0,0)),E42,"")</f>
        <v/>
      </c>
      <c r="H42" s="77" t="n"/>
      <c r="I42" s="16">
        <f>ROUND(IF(OR(D42="",E42="",E42=0),0,IF(H42="",MOD(E42-D42,1)*24,MOD(H42-D42,1)*24)),2)</f>
        <v/>
      </c>
      <c r="J42" s="212" t="n"/>
      <c r="K42" s="316" t="n"/>
      <c r="L42" s="181" t="n"/>
      <c r="M42" s="317">
        <f>MAX(0,V42-W42)</f>
        <v/>
      </c>
      <c r="N42" s="17">
        <f>(IF(OR($C42="",$D42=""),0,
 IF(OR($A42="Holiday",$A43="Holiday"),
    IF(ISNUMBER(MATCH(TRIM($B42),{"Phagwah","Good Friday","Easter Monday","Labour Day","Christmas","Eid ul Azha","Romans-2","Globe-12","Neptune P1"},0)),0,$I42),
 IF(AND(NOT(OR($A42="Annual Leave",$A43="Annual Leave")),$A42="Off day"),$I42,
  MAX(0,$I42-$V42)
  ))))+W42</f>
        <v/>
      </c>
      <c r="O42" s="213">
        <f>IF(AND(OR($A42="Holiday",$A43="Holiday"),
        ISNUMBER(MATCH(TRIM($B42),{"Phagwah","Good Friday","Easter Monday","Labour Day","Christmas","Eid ul Azha","Romans-2","Globe-12","Neptune P1"},0))),
   $I42,0)</f>
        <v/>
      </c>
      <c r="P42" s="17">
        <f>IF(OR($O$7="Canteen",$O$7="Head Office"),0,IF($I42&lt;=0,0,IF(OR(OR(TRIM($J42)="Hebrews",TRIM($J42)="Romans",TRIM($J42)="Romans-2",TRIM($J42)="Globe",TRIM($J42)="Globe-12",TRIM($J42)="Neptune P1"),AND($I43&gt;0,OR(TRIM($J43)="Hebrews",TRIM($J43)="Romans",TRIM($J43)="Romans-2",TRIM($J43)="Globe",TRIM($J43)="Globe-12",TRIM($J43)="Neptune P1"))),1,0)))</f>
        <v/>
      </c>
      <c r="Q42" s="78" t="n"/>
      <c r="R42" s="213">
        <f>IF(OR($O$7="Canteen",$O$7="Head Office"),0,IF(
  AND(
    SUMIFS(I:I, C:C, C42) &gt;= 8,
    COUNTIFS(C$14:C42, C42)=1,
    OR(
      TEXT(D42,"hh:mm:ss")="07:00:00",
      TEXT(D42,"hh:mm:ss")="15:00:00",
      TEXT(D42,"hh:mm:ss")="23:00:00",
      TEXT(D43,"hh:mm:ss")="07:00:00",
      TEXT(D43,"hh:mm:ss")="15:00:00",
      TEXT(D43,"hh:mm:ss")="23:00:00"
    )
  ),
  1,
  0
))</f>
        <v/>
      </c>
      <c r="S42" s="213">
        <f>IF(OR($A42="Annual Leave",$A43="Annual Leave"),IF($A42="Annual Leave",8,0),0)</f>
        <v/>
      </c>
      <c r="T42" s="79" t="n"/>
      <c r="U42" s="144">
        <f>MAX(0,40-Y42)</f>
        <v/>
      </c>
      <c r="V42" s="351">
        <f>IF(OR($C42="",$D42=""),0,
 IF(OR($A42="Holiday",$A43="Holiday"),0,
 IF(AND(NOT(OR($A42="Annual Leave",$A43="Annual Leave")),$A42="Off day"),0,
  IF($I42+$I43&gt;=8,IF($I42&gt;=8,8,$I42),$I42)
  )))</f>
        <v/>
      </c>
      <c r="W42" s="351">
        <f>MAX(0,V42-U42)</f>
        <v/>
      </c>
      <c r="X42" s="351">
        <f>IF(C42="","",C42-WEEKDAY(C42,1)+1)</f>
        <v/>
      </c>
      <c r="Y42" s="351">
        <f>SUMPRODUCT(($X$14:$X41=X42)*(($V$14:$V41)+($O$14:$O41)))+IF(X42=X14,$L$11,0)</f>
        <v/>
      </c>
      <c r="Z42" s="351" t="n"/>
      <c r="AA42" s="351" t="n"/>
      <c r="AB42" s="351" t="n"/>
      <c r="AC42" s="351" t="n"/>
      <c r="AD42" s="351" t="n"/>
      <c r="AE42" s="351" t="n"/>
      <c r="AF42" s="351" t="n"/>
    </row>
    <row r="43" ht="24" customHeight="1" s="348" thickBot="1">
      <c r="A43" s="208" t="inlineStr">
        <is>
          <t>On Day</t>
        </is>
      </c>
      <c r="B43" s="214" t="n"/>
      <c r="C43" s="109">
        <f>C42</f>
        <v/>
      </c>
      <c r="D43" s="18" t="n"/>
      <c r="E43" s="215">
        <f>IF(D43="", "",
 IF(D43=TIME(0,0,0), 0,
 IF(AND(D43&gt;=TIME(0,0,1), D43&lt;=TIME(2,0,0)), TIME(7,0,0),
 IF(AND(D43&gt;=TIME(6,0,0), D43&lt;=TIME(8,0,0)), TIME(12,0,0),
 IF(AND(D43&gt;TIME(8,0,0), D43&lt;=TIME(13,59,0)), TIME(15,0,0),
 IF(AND(D43&gt;=TIME(14,0,0), D43&lt;=TIME(17,59,0)), TIME(21,0,0),
 IF(AND(D43&gt;=TIME(18,0,0), D43&lt;=TIME(21,59,0)), TIME(0,0,0),
 IF(AND(D43&gt;=TIME(22,0,0), D43&lt;=TIME(23,59,59)), TIME(7,0,0), ""))))))))</f>
        <v/>
      </c>
      <c r="F43" s="216" t="n"/>
      <c r="G43" s="215">
        <f>IF(AND(D43&gt;=TIME(6,0,0),D43&lt;=TIME(8,0,0)),E43,"")</f>
        <v/>
      </c>
      <c r="H43" s="18" t="n"/>
      <c r="I43" s="19">
        <f>ROUND(IF(OR(D43="",E43="",E43=0),0,IF(H43="",MOD(E43-D43,1)*24,MOD(H43-D43,1)*24)),2)</f>
        <v/>
      </c>
      <c r="J43" s="212" t="n"/>
      <c r="K43" s="316" t="n"/>
      <c r="L43" s="183" t="n"/>
      <c r="M43" s="317">
        <f>MAX(0,V43-W43)</f>
        <v/>
      </c>
      <c r="N43" s="20">
        <f>(IF(OR($C43="",$D43=""),0,
 IF(OR($A42="Holiday",$A43="Holiday"),
    IF(ISNUMBER(MATCH(TRIM($B43),{"Phagwah","Good Friday","Easter Monday","Labour Day","Christmas","Eid ul Azha","Romans-2","Globe-12","Neptune P1"},0)),0,$I43),
 IF(AND(NOT(OR($A42="Annual Leave",$A43="Annual Leave")),$A43="Off day"),$I43,
  MAX(0,$I43-$V43)
  ))))+W43</f>
        <v/>
      </c>
      <c r="O43" s="20">
        <f>IF(AND(OR($A42="Holiday",$A43="Holiday"),
        ISNUMBER(MATCH(TRIM($B43),{"Phagwah","Good Friday","Easter Monday","Labour Day","Christmas","Eid ul Azha","Romans-2","Globe-12","Neptune P1"},0))),
   $I43,0)</f>
        <v/>
      </c>
      <c r="P43" s="20">
        <f>IF(OR($O$7="Canteen",$O$7="Head Office"),0,IF($I43&lt;=0,0,IF(AND($I42&lt;=0,OR(TRIM($J43)="Hebrews",TRIM($J43)="Romans",TRIM($J43)="Romans-2",TRIM($J43)="Globe",TRIM($J43)="Globe-12",TRIM($J43)="Neptune P1")),1,0)))</f>
        <v/>
      </c>
      <c r="Q43" s="21" t="n"/>
      <c r="R43" s="20">
        <f>IF(OR($O$7="Canteen",$O$7="Head Office"),0,IF(
  AND(
    SUMIFS(I:I, C:C, C43) &gt;= 8,
    COUNTIFS(C$14:C43, C43)=1,
    OR(
      TEXT(D43,"hh:mm:ss")="07:00:00",
      TEXT(D43,"hh:mm:ss")="15:00:00",
      TEXT(D43,"hh:mm:ss")="23:00:00",
      TEXT(D49,"hh:mm:ss")="07:00:00",
      TEXT(D49,"hh:mm:ss")="15:00:00",
      TEXT(D49,"hh:mm:ss")="23:00:00"
    )
  ),
  1,
  0
))</f>
        <v/>
      </c>
      <c r="S43" s="20">
        <f>IF(OR($A42="Annual Leave",$A43="Annual Leave"),IF(AND($A42&lt;&gt;"Annual Leave",$A43="Annual Leave"),8,0),0)</f>
        <v/>
      </c>
      <c r="T43" s="22" t="n"/>
      <c r="U43" s="144">
        <f>MAX(0,40-Y43)</f>
        <v/>
      </c>
      <c r="V43" s="351">
        <f>IF(OR($C43="",$D43=""),0,
 IF(OR($A42="Holiday",$A43="Holiday"),0,
 IF(AND(NOT(OR($A42="Annual Leave",$A43="Annual Leave")),$A43="Off day"),0,
  IF($I42+$I43&gt;=8,IF($I42&gt;=8,0,8-$I42),$I43)
  )))</f>
        <v/>
      </c>
      <c r="W43" s="351">
        <f>MAX(0,V43-U43)</f>
        <v/>
      </c>
      <c r="X43" s="351">
        <f>IF(C43="","",C43-WEEKDAY(C43,1)+1)</f>
        <v/>
      </c>
      <c r="Y43" s="351">
        <f>SUMPRODUCT(($X$14:$X42=X43)*(($V$14:$V42)+($O$14:$O42)))+IF(X43=X14,$L$11,0)</f>
        <v/>
      </c>
      <c r="Z43" s="351" t="n"/>
      <c r="AA43" s="351" t="n"/>
      <c r="AB43" s="351" t="n"/>
      <c r="AC43" s="351" t="n"/>
      <c r="AD43" s="351" t="n"/>
      <c r="AE43" s="351" t="n"/>
      <c r="AF43" s="351" t="n"/>
    </row>
    <row r="44" ht="24" customHeight="1" s="348" thickBot="1">
      <c r="A44" s="176" t="n"/>
      <c r="B44" s="176" t="n"/>
      <c r="C44" s="217" t="n"/>
      <c r="D44" s="110" t="n"/>
      <c r="E44" s="110" t="n"/>
      <c r="F44" s="218" t="n"/>
      <c r="G44" s="110" t="n"/>
      <c r="H44" s="110" t="n"/>
      <c r="I44" s="219" t="n"/>
      <c r="J44" s="219" t="n"/>
      <c r="K44" s="219" t="n"/>
      <c r="L44" s="219" t="n"/>
      <c r="M44" s="111">
        <f>MAX(0,V44-W44)</f>
        <v/>
      </c>
      <c r="N44" s="112">
        <f>(IF(OR($C44="",$D44=""),0,
 IF(OR($A44="Holiday",$A45="Holiday"),
    IF(ISNUMBER(MATCH(TRIM($B44),{"Phagwah","Good Friday","Easter Monday","Labour Day","Christmas","Eid ul Azha","Romans-2","Globe-12","Neptune P1"},0)),0,$I44),
 IF(AND(NOT(OR($A44="Annual Leave",$A45="Annual Leave")),$A44="Off day"),$I44,
  MAX(0,$I44-$V44)
  ))))+W44</f>
        <v/>
      </c>
      <c r="O44" s="112">
        <f>IF(AND(OR($A44="Holiday",$A45="Holiday"),
        ISNUMBER(MATCH(TRIM($B44),{"Phagwah","Good Friday","Easter Monday","Labour Day","Christmas","Eid ul Azha","Romans-2","Globe-12","Neptune P1"},0))),
   $I44,0)</f>
        <v/>
      </c>
      <c r="P44" s="112">
        <f>IF(OR($O$7="Canteen",$O$7="Head Office"),0,IF($I44&lt;=0,0,IF(OR(OR(TRIM($J44)="Hebrews",TRIM($J44)="Romans",TRIM($J44)="Romans-2",TRIM($J44)="Globe",TRIM($J44)="Globe-12",TRIM($J44)="Neptune P1"),AND($I45&gt;0,OR(TRIM($J45)="Hebrews",TRIM($J45)="Romans",TRIM($J45)="Romans-2",TRIM($J45)="Globe",TRIM($J45)="Globe-12",TRIM($J45)="Neptune P1"))),1,0)))</f>
        <v/>
      </c>
      <c r="Q44" s="113" t="n"/>
      <c r="R44" s="113" t="n"/>
      <c r="S44" s="112">
        <f>IF(OR($A44="Annual Leave",$A45="Annual Leave"),IF($A44="Annual Leave",8,0),0)</f>
        <v/>
      </c>
      <c r="T44" s="114" t="n"/>
      <c r="U44" s="144">
        <f>MAX(0,40-Y44)</f>
        <v/>
      </c>
      <c r="V44" s="351">
        <f>IF(OR($C44="",$D44=""),0,
 IF(OR($A44="Holiday",$A45="Holiday"),0,
 IF(AND(NOT(OR($A44="Annual Leave",$A45="Annual Leave")),$A44="Off day"),0,
  IF($I44+$I45&gt;=8,IF($I44&gt;=8,8,$I44),$I44)
  )))</f>
        <v/>
      </c>
      <c r="W44" s="351">
        <f>MAX(0,V44-U44)</f>
        <v/>
      </c>
      <c r="X44" s="351">
        <f>IF(C44="","",C44-WEEKDAY(C44,1)+1)</f>
        <v/>
      </c>
      <c r="Y44" s="351">
        <f>SUMPRODUCT(($X$14:$X43=X44)*(($V$14:$V43)+($O$14:$O43)))+IF(X44=X14,$L$11,0)</f>
        <v/>
      </c>
      <c r="Z44" s="351" t="n"/>
      <c r="AA44" s="351" t="n"/>
      <c r="AB44" s="351" t="n"/>
      <c r="AC44" s="351" t="n"/>
      <c r="AD44" s="351" t="n"/>
      <c r="AE44" s="351" t="n"/>
      <c r="AF44" s="351" t="n"/>
    </row>
    <row r="45" ht="24" customHeight="1" s="348" thickBot="1">
      <c r="A45" s="154" t="inlineStr">
        <is>
          <t>On Day</t>
        </is>
      </c>
      <c r="B45" s="318" t="n"/>
      <c r="C45" s="115">
        <f>C42+1</f>
        <v/>
      </c>
      <c r="D45" s="319" t="n"/>
      <c r="E45" s="320">
        <f>IF(D45="", "",
 IF(D45=TIME(0,0,0), 0,
 IF(AND(D45&gt;=TIME(0,0,1), D45&lt;=TIME(2,0,0)), TIME(7,0,0),
 IF(AND(D45&gt;=TIME(6,0,0), D45&lt;=TIME(8,0,0)), TIME(12,0,0),
 IF(AND(D45&gt;TIME(8,0,0), D45&lt;=TIME(13,59,0)), TIME(15,0,0),
 IF(AND(D45&gt;=TIME(14,0,0), D45&lt;=TIME(17,59,0)), TIME(21,0,0),
 IF(AND(D45&gt;=TIME(18,0,0), D45&lt;=TIME(21,59,0)), TIME(0,0,0),
 IF(AND(D45&gt;=TIME(22,0,0), D45&lt;=TIME(23,59,59)), TIME(7,0,0), ""))))))))</f>
        <v/>
      </c>
      <c r="F45" s="321" t="n"/>
      <c r="G45" s="320">
        <f>IF(AND(D45&gt;=TIME(6,0,0),D45&lt;=TIME(8,0,0)),E45,"")</f>
        <v/>
      </c>
      <c r="H45" s="319" t="n"/>
      <c r="I45" s="30">
        <f>ROUND(IF(OR(D45="",E45="",E45=0),0,IF(H45="",MOD(E45-D45,1)*24,MOD(H45-D45,1)*24)),2)</f>
        <v/>
      </c>
      <c r="J45" s="220" t="n"/>
      <c r="K45" s="274" t="n"/>
      <c r="L45" s="181" t="n"/>
      <c r="M45" s="275">
        <f>MAX(0,V45-W45)</f>
        <v/>
      </c>
      <c r="N45" s="322">
        <f>(IF(OR($C45="",$D45=""),0,
 IF(OR($A44="Holiday",$A45="Holiday"),
    IF(ISNUMBER(MATCH(TRIM($B45),{"Phagwah","Good Friday","Easter Monday","Labour Day","Christmas","Eid ul Azha","Romans-2","Globe-12","Neptune P1"},0)),0,$I45),
 IF(AND(NOT(OR($A44="Annual Leave",$A45="Annual Leave")),$A45="Off day"),$I45,
  MAX(0,$I45-$V45)
  ))))+W45</f>
        <v/>
      </c>
      <c r="O45" s="322">
        <f>IF(AND(OR($A44="Holiday",$A45="Holiday"),
        ISNUMBER(MATCH(TRIM($B45),{"Phagwah","Good Friday","Easter Monday","Labour Day","Christmas","Eid ul Azha","Romans-2","Globe-12","Neptune P1"},0))),
   $I45,0)</f>
        <v/>
      </c>
      <c r="P45" s="322">
        <f>IF(OR($O$7="Canteen",$O$7="Head Office"),0,IF($I45&lt;=0,0,IF(AND($I44&lt;=0,OR(TRIM($J45)="Hebrews",TRIM($J45)="Romans",TRIM($J45)="Romans-2",TRIM($J45)="Globe",TRIM($J45)="Globe-12",TRIM($J45)="Neptune P1")),1,0)))</f>
        <v/>
      </c>
      <c r="Q45" s="323" t="n"/>
      <c r="R45" s="322">
        <f>IF(OR($O$7="Canteen",$O$7="Head Office"),0,IF(
  AND(
    SUMIFS(I:I, C:C, C45) &gt;= 8,
    COUNTIFS(C$14:C45, C45)=1,
    OR(
      TEXT(D45,"hh:mm:ss")="07:00:00",
      TEXT(D45,"hh:mm:ss")="15:00:00",
      TEXT(D45,"hh:mm:ss")="23:00:00",
      TEXT(D46,"hh:mm:ss")="07:00:00",
      TEXT(D46,"hh:mm:ss")="15:00:00",
      TEXT(D46,"hh:mm:ss")="23:00:00"
    )
  ),
  1,
  0
))</f>
        <v/>
      </c>
      <c r="S45" s="322">
        <f>IF(OR($A44="Annual Leave",$A45="Annual Leave"),IF(AND($A44&lt;&gt;"Annual Leave",$A45="Annual Leave"),8,0),0)</f>
        <v/>
      </c>
      <c r="T45" s="116" t="n"/>
      <c r="U45" s="144">
        <f>MAX(0,40-Y45)</f>
        <v/>
      </c>
      <c r="V45" s="351">
        <f>IF(OR($C45="",$D45=""),0,
 IF(OR($A44="Holiday",$A45="Holiday"),0,
 IF(AND(NOT(OR($A44="Annual Leave",$A45="Annual Leave")),$A45="Off day"),0,
  IF($I44+$I45&gt;=8,IF($I44&gt;=8,0,8-$I44),$I45)
  )))</f>
        <v/>
      </c>
      <c r="W45" s="351">
        <f>MAX(0,V45-U45)</f>
        <v/>
      </c>
      <c r="X45" s="351">
        <f>IF(C45="","",C45-WEEKDAY(C45,1)+1)</f>
        <v/>
      </c>
      <c r="Y45" s="351">
        <f>SUMPRODUCT(($X$14:$X44=X45)*(($V$14:$V44)+($O$14:$O44)))+IF(X45=X14,$L$11,0)</f>
        <v/>
      </c>
      <c r="Z45" s="351" t="n"/>
      <c r="AA45" s="351" t="n"/>
      <c r="AB45" s="351" t="n"/>
      <c r="AC45" s="351" t="n"/>
      <c r="AD45" s="351" t="n"/>
      <c r="AE45" s="351" t="n"/>
      <c r="AF45" s="351" t="n"/>
    </row>
    <row r="46" ht="24" customHeight="1" s="348" thickBot="1">
      <c r="A46" s="154" t="inlineStr">
        <is>
          <t>On Day</t>
        </is>
      </c>
      <c r="B46" s="305" t="n"/>
      <c r="C46" s="90">
        <f>C45</f>
        <v/>
      </c>
      <c r="D46" s="80" t="n"/>
      <c r="E46" s="221">
        <f>IF(D46="", "",
 IF(D46=TIME(0,0,0), 0,
 IF(AND(D46&gt;=TIME(0,0,1), D46&lt;=TIME(2,0,0)), TIME(7,0,0),
 IF(AND(D46&gt;=TIME(6,0,0), D46&lt;=TIME(8,0,0)), TIME(12,0,0),
 IF(AND(D46&gt;TIME(8,0,0), D46&lt;=TIME(13,59,0)), TIME(15,0,0),
 IF(AND(D46&gt;=TIME(14,0,0), D46&lt;=TIME(17,59,0)), TIME(21,0,0),
 IF(AND(D46&gt;=TIME(18,0,0), D46&lt;=TIME(21,59,0)), TIME(0,0,0),
 IF(AND(D46&gt;=TIME(22,0,0), D46&lt;=TIME(23,59,59)), TIME(7,0,0), ""))))))))</f>
        <v/>
      </c>
      <c r="F46" s="156" t="n"/>
      <c r="G46" s="221">
        <f>IF(AND(D46&gt;=TIME(6,0,0),D46&lt;=TIME(8,0,0)),E46,"")</f>
        <v/>
      </c>
      <c r="H46" s="80" t="n"/>
      <c r="I46" s="30">
        <f>ROUND(IF(OR(D46="",E46="",E46=0),0,IF(H46="",MOD(E46-D46,1)*24,MOD(H46-D46,1)*24)),2)</f>
        <v/>
      </c>
      <c r="J46" s="158" t="n"/>
      <c r="K46" s="274" t="n"/>
      <c r="L46" s="189" t="n"/>
      <c r="M46" s="275">
        <f>MAX(0,V46-W46)</f>
        <v/>
      </c>
      <c r="N46" s="81">
        <f>(IF(OR($C46="",$D46=""),0,
 IF(OR($A46="Holiday",$A47="Holiday"),
    IF(ISNUMBER(MATCH(TRIM($B46),{"Phagwah","Good Friday","Easter Monday","Labour Day","Christmas","Eid ul Azha","Romans-2","Globe-12","Neptune P1"},0)),0,$I46),
 IF(AND(NOT(OR($A46="Annual Leave",$A47="Annual Leave")),$A46="Off day"),$I46,
  MAX(0,$I46-$V46)
  ))))+W46</f>
        <v/>
      </c>
      <c r="O46" s="81">
        <f>IF(AND(OR($A46="Holiday",$A47="Holiday"),
        ISNUMBER(MATCH(TRIM($B46),{"Phagwah","Good Friday","Easter Monday","Labour Day","Christmas","Eid ul Azha","Romans-2","Globe-12","Neptune P1"},0))),
   $I46,0)</f>
        <v/>
      </c>
      <c r="P46" s="81">
        <f>IF(OR($O$7="Canteen",$O$7="Head Office"),0,IF($I46&lt;=0,0,IF(OR(OR(TRIM($J46)="Hebrews",TRIM($J46)="Romans",TRIM($J46)="Romans-2",TRIM($J46)="Globe",TRIM($J46)="Globe-12",TRIM($J46)="Neptune P1"),AND($I47&gt;0,OR(TRIM($J47)="Hebrews",TRIM($J47)="Romans",TRIM($J47)="Romans-2",TRIM($J47)="Globe",TRIM($J47)="Globe-12",TRIM($J47)="Neptune P1"))),1,0)))</f>
        <v/>
      </c>
      <c r="Q46" s="82" t="n"/>
      <c r="R46" s="81">
        <f>IF(OR($O$7="Canteen",$O$7="Head Office"),0,IF(
  AND(
    SUMIFS(I:I, C:C, C46) &gt;= 8,
    COUNTIFS(C$14:C46, C46)=1,
    OR(
      TEXT(D46,"hh:mm:ss")="07:00:00",
      TEXT(D46,"hh:mm:ss")="15:00:00",
      TEXT(D46,"hh:mm:ss")="23:00:00",
      TEXT(D51,"hh:mm:ss")="07:00:00",
      TEXT(D51,"hh:mm:ss")="15:00:00",
      TEXT(D51,"hh:mm:ss")="23:00:00"
    )
  ),
  1,
  0
))</f>
        <v/>
      </c>
      <c r="S46" s="81">
        <f>IF(OR($A46="Annual Leave",$A47="Annual Leave"),IF($A46="Annual Leave",8,0),0)</f>
        <v/>
      </c>
      <c r="T46" s="117" t="n"/>
      <c r="U46" s="144">
        <f>MAX(0,40-Y46)</f>
        <v/>
      </c>
      <c r="V46" s="351">
        <f>IF(OR($C46="",$D46=""),0,
 IF(OR($A46="Holiday",$A47="Holiday"),0,
 IF(AND(NOT(OR($A46="Annual Leave",$A47="Annual Leave")),$A46="Off day"),0,
  IF($I46+$I47&gt;=8,IF($I46&gt;=8,8,$I46),$I46)
  )))</f>
        <v/>
      </c>
      <c r="W46" s="351">
        <f>MAX(0,V46-U46)</f>
        <v/>
      </c>
      <c r="X46" s="351">
        <f>IF(C46="","",C46-WEEKDAY(C46,1)+1)</f>
        <v/>
      </c>
      <c r="Y46" s="351">
        <f>SUMPRODUCT(($X$14:$X45=X46)*(($V$14:$V45)+($O$14:$O45)))+IF(X46=X14,$L$11,0)</f>
        <v/>
      </c>
      <c r="Z46" s="351" t="n"/>
      <c r="AA46" s="351" t="n"/>
      <c r="AB46" s="351" t="n"/>
      <c r="AC46" s="351" t="n"/>
      <c r="AD46" s="351" t="n"/>
      <c r="AE46" s="351" t="n"/>
      <c r="AF46" s="351" t="n"/>
    </row>
    <row r="47" ht="24" customHeight="1" s="348" thickBot="1">
      <c r="A47" s="184" t="inlineStr">
        <is>
          <t>On Day</t>
        </is>
      </c>
      <c r="B47" s="222" t="n"/>
      <c r="C47" s="118">
        <f>C45+1</f>
        <v/>
      </c>
      <c r="D47" s="83" t="n"/>
      <c r="E47" s="223">
        <f>IF(D47="", "",
 IF(D47=TIME(0,0,0), 0,
 IF(AND(D47&gt;=TIME(0,0,1), D47&lt;=TIME(2,0,0)), TIME(7,0,0),
 IF(AND(D47&gt;=TIME(6,0,0), D47&lt;=TIME(8,0,0)), TIME(12,0,0),
 IF(AND(D47&gt;TIME(8,0,0), D47&lt;=TIME(13,59,0)), TIME(15,0,0),
 IF(AND(D47&gt;=TIME(14,0,0), D47&lt;=TIME(17,59,0)), TIME(21,0,0),
 IF(AND(D47&gt;=TIME(18,0,0), D47&lt;=TIME(21,59,0)), TIME(0,0,0),
 IF(AND(D47&gt;=TIME(22,0,0), D47&lt;=TIME(23,59,59)), TIME(7,0,0), ""))))))))</f>
        <v/>
      </c>
      <c r="F47" s="224" t="n"/>
      <c r="G47" s="223">
        <f>IF(AND(D47&gt;=TIME(6,0,0),D47&lt;=TIME(8,0,0)),E47,"")</f>
        <v/>
      </c>
      <c r="H47" s="83" t="n"/>
      <c r="I47" s="23">
        <f>ROUND(IF(OR(D47="",E47="",E47=0),0,IF(H47="",MOD(E47-D47,1)*24,MOD(H47-D47,1)*24)),2)</f>
        <v/>
      </c>
      <c r="J47" s="225" t="n"/>
      <c r="K47" s="297" t="n"/>
      <c r="L47" s="181" t="n"/>
      <c r="M47" s="298">
        <f>MAX(0,V47-W47)</f>
        <v/>
      </c>
      <c r="N47" s="84">
        <f>(IF(OR($C47="",$D47=""),0,
 IF(OR($A46="Holiday",$A47="Holiday"),
    IF(ISNUMBER(MATCH(TRIM($B47),{"Phagwah","Good Friday","Easter Monday","Labour Day","Christmas","Eid ul Azha","Romans-2","Globe-12","Neptune P1"},0)),0,$I47),
 IF(AND(NOT(OR($A46="Annual Leave",$A47="Annual Leave")),$A47="Off day"),$I47,
  MAX(0,$I47-$V47)
  ))))+W47</f>
        <v/>
      </c>
      <c r="O47" s="84">
        <f>IF(AND(OR($A46="Holiday",$A47="Holiday"),
        ISNUMBER(MATCH(TRIM($B47),{"Phagwah","Good Friday","Easter Monday","Labour Day","Christmas","Eid ul Azha","Romans-2","Globe-12","Neptune P1"},0))),
   $I47,0)</f>
        <v/>
      </c>
      <c r="P47" s="84">
        <f>IF(OR($O$7="Canteen",$O$7="Head Office"),0,IF($I47&lt;=0,0,IF(AND($I46&lt;=0,OR(TRIM($J47)="Hebrews",TRIM($J47)="Romans",TRIM($J47)="Romans-2",TRIM($J47)="Globe",TRIM($J47)="Globe-12",TRIM($J47)="Neptune P1")),1,0)))</f>
        <v/>
      </c>
      <c r="Q47" s="85" t="n"/>
      <c r="R47" s="84">
        <f>IF(OR($O$7="Canteen",$O$7="Head Office"),0,IF(
  AND(
    SUMIFS(I:I, C:C, C47) &gt;= 8,
    COUNTIFS(C$14:C47, C47)=1,
    OR(
      TEXT(D47,"hh:mm:ss")="07:00:00",
      TEXT(D47,"hh:mm:ss")="15:00:00",
      TEXT(D47,"hh:mm:ss")="23:00:00",
      TEXT(D48,"hh:mm:ss")="07:00:00",
      TEXT(D48,"hh:mm:ss")="15:00:00",
      TEXT(D48,"hh:mm:ss")="23:00:00"
    )
  ),
  1,
  0
))</f>
        <v/>
      </c>
      <c r="S47" s="84">
        <f>IF(OR($A46="Annual Leave",$A47="Annual Leave"),IF(AND($A46&lt;&gt;"Annual Leave",$A47="Annual Leave"),8,0),0)</f>
        <v/>
      </c>
      <c r="T47" s="86" t="n"/>
      <c r="U47" s="144">
        <f>MAX(0,40-Y47)</f>
        <v/>
      </c>
      <c r="V47" s="351">
        <f>IF(OR($C47="",$D47=""),0,
 IF(OR($A46="Holiday",$A47="Holiday"),0,
 IF(AND(NOT(OR($A46="Annual Leave",$A47="Annual Leave")),$A47="Off day"),0,
  IF($I46+$I47&gt;=8,IF($I46&gt;=8,0,8-$I46),$I47)
  )))</f>
        <v/>
      </c>
      <c r="W47" s="351">
        <f>MAX(0,V47-U47)</f>
        <v/>
      </c>
      <c r="X47" s="351">
        <f>IF(C47="","",C47-WEEKDAY(C47,1)+1)</f>
        <v/>
      </c>
      <c r="Y47" s="351">
        <f>SUMPRODUCT(($X$14:$X46=X47)*(($V$14:$V46)+($O$14:$O46)))+IF(X47=X14,$L$11,0)</f>
        <v/>
      </c>
      <c r="Z47" s="351" t="n"/>
      <c r="AA47" s="351" t="n"/>
      <c r="AB47" s="351" t="n"/>
      <c r="AC47" s="351" t="n"/>
      <c r="AD47" s="351" t="n"/>
      <c r="AE47" s="351" t="n"/>
      <c r="AF47" s="351" t="n"/>
    </row>
    <row r="48" ht="24" customHeight="1" s="348" thickBot="1">
      <c r="A48" s="226" t="inlineStr">
        <is>
          <t>On Day</t>
        </is>
      </c>
      <c r="B48" s="299" t="n"/>
      <c r="C48" s="119">
        <f>C47</f>
        <v/>
      </c>
      <c r="D48" s="24" t="n"/>
      <c r="E48" s="227">
        <f>IF(D48="", "",
 IF(D48=TIME(0,0,0), 0,
 IF(AND(D48&gt;=TIME(0,0,1), D48&lt;=TIME(2,0,0)), TIME(7,0,0),
 IF(AND(D48&gt;=TIME(6,0,0), D48&lt;=TIME(8,0,0)), TIME(12,0,0),
 IF(AND(D48&gt;TIME(8,0,0), D48&lt;=TIME(13,59,0)), TIME(15,0,0),
 IF(AND(D48&gt;=TIME(14,0,0), D48&lt;=TIME(17,59,0)), TIME(21,0,0),
 IF(AND(D48&gt;=TIME(18,0,0), D48&lt;=TIME(21,59,0)), TIME(0,0,0),
 IF(AND(D48&gt;=TIME(22,0,0), D48&lt;=TIME(23,59,59)), TIME(7,0,0), ""))))))))</f>
        <v/>
      </c>
      <c r="F48" s="228" t="n"/>
      <c r="G48" s="227">
        <f>IF(AND(D48&gt;=TIME(6,0,0),D48&lt;=TIME(8,0,0)),E48,"")</f>
        <v/>
      </c>
      <c r="H48" s="300" t="n"/>
      <c r="I48" s="87">
        <f>ROUND(IF(OR(D48="",E48="",E48=0),0,IF(H48="",MOD(E48-D48,1)*24,MOD(H48-D48,1)*24)),2)</f>
        <v/>
      </c>
      <c r="J48" s="190" t="n"/>
      <c r="K48" s="297" t="n"/>
      <c r="L48" s="183" t="n"/>
      <c r="M48" s="324">
        <f>MAX(0,V48-W48)</f>
        <v/>
      </c>
      <c r="N48" s="302">
        <f>(IF(OR($C48="",$D48=""),0,
 IF(OR($A48="Holiday",$A49="Holiday"),
    IF(ISNUMBER(MATCH(TRIM($B48),{"Phagwah","Good Friday","Easter Monday","Labour Day","Christmas","Eid ul Azha","Romans-2","Globe-12","Neptune P1"},0)),0,$I48),
 IF(AND(NOT(OR($A48="Annual Leave",$A49="Annual Leave")),$A48="Off day"),$I48,
  MAX(0,$I48-$V48)
  ))))+W48</f>
        <v/>
      </c>
      <c r="O48" s="303" t="n"/>
      <c r="P48" s="229">
        <f>IF(OR($O$7="Canteen",$O$7="Head Office"),0,IF($I48&lt;=0,0,IF(OR(OR(TRIM($J48)="Hebrews",TRIM($J48)="Romans",TRIM($J48)="Romans-2",TRIM($J48)="Globe",TRIM($J48)="Globe-12",TRIM($J48)="Neptune P1"),AND($I49&gt;0,OR(TRIM($J49)="Hebrews",TRIM($J49)="Romans",TRIM($J49)="Romans-2",TRIM($J49)="Globe",TRIM($J49)="Globe-12",TRIM($J49)="Neptune P1"))),1,0)))</f>
        <v/>
      </c>
      <c r="Q48" s="303" t="n"/>
      <c r="R48" s="302">
        <f>IF(OR($O$7="Canteen",$O$7="Head Office"),0,IF(
  AND(
    SUMIFS(I:I, C:C, C48) &gt;= 8,
    COUNTIFS(C$14:C48, C48)=1,
    OR(
      TEXT(D48,"hh:mm:ss")="07:00:00",
      TEXT(D48,"hh:mm:ss")="15:00:00",
      TEXT(D48,"hh:mm:ss")="23:00:00",
      TEXT(D53,"hh:mm:ss")="07:00:00",
      TEXT(D53,"hh:mm:ss")="15:00:00",
      TEXT(D53,"hh:mm:ss")="23:00:00"
    )
  ),
  1,
  0
))</f>
        <v/>
      </c>
      <c r="S48" s="303" t="n"/>
      <c r="T48" s="304" t="n"/>
      <c r="U48" s="144">
        <f>MAX(0,40-Y48)</f>
        <v/>
      </c>
      <c r="V48" s="351">
        <f>IF(OR($C48="",$D48=""),0,
 IF(OR($A48="Holiday",$A49="Holiday"),0,
 IF(AND(NOT(OR($A48="Annual Leave",$A49="Annual Leave")),$A48="Off day"),0,
  IF($I48+$I49&gt;=8,IF($I48&gt;=8,8,$I48),$I48)
  )))</f>
        <v/>
      </c>
      <c r="W48" s="351">
        <f>MAX(0,V48-U48)</f>
        <v/>
      </c>
      <c r="X48" s="351">
        <f>IF(C48="","",C48-WEEKDAY(C48,1)+1)</f>
        <v/>
      </c>
      <c r="Y48" s="351">
        <f>SUMPRODUCT(($X$14:$X47=X48)*(($V$14:$V47)+($O$14:$O47)))+IF(X48=X14,$L$11,0)</f>
        <v/>
      </c>
      <c r="Z48" s="351" t="n"/>
      <c r="AA48" s="351" t="n"/>
      <c r="AB48" s="351" t="n"/>
      <c r="AC48" s="351" t="n"/>
      <c r="AD48" s="351" t="n"/>
      <c r="AE48" s="351" t="n"/>
      <c r="AF48" s="351" t="n"/>
    </row>
    <row r="49" ht="24" customHeight="1" s="348" thickBot="1">
      <c r="A49" s="230" t="n"/>
      <c r="B49" s="355" t="n"/>
      <c r="C49" s="231" t="n"/>
      <c r="D49" s="232" t="n"/>
      <c r="E49" s="232" t="n"/>
      <c r="F49" s="232" t="n"/>
      <c r="G49" s="232" t="n"/>
      <c r="H49" s="233" t="inlineStr">
        <is>
          <t>Total Hrs:</t>
        </is>
      </c>
      <c r="I49" s="122">
        <f>SUM(I14:I48)</f>
        <v/>
      </c>
      <c r="J49" s="234" t="n"/>
      <c r="K49" s="234" t="n"/>
      <c r="L49" s="235" t="n"/>
      <c r="M49" s="120">
        <f>SUM(M14:M48)</f>
        <v/>
      </c>
      <c r="N49" s="120">
        <f>SUM(N14:N48)</f>
        <v/>
      </c>
      <c r="O49" s="120">
        <f>SUM(O14:O48)</f>
        <v/>
      </c>
      <c r="P49" s="120">
        <f>SUM(P14:P48)</f>
        <v/>
      </c>
      <c r="Q49" s="120">
        <f>IF($O$6&lt;&gt;"Armed",0,LOOKUP($Q$50,{0,1,2,3,4,5,6,7,8,9,10,11,12,13,14},{0,384,769,1153,1153,1538,1923,2307,2692,3076,3461,3846,4239,4615,5000}))</f>
        <v/>
      </c>
      <c r="R49" s="120">
        <f>SUM(R14:R48)</f>
        <v/>
      </c>
      <c r="S49" s="120">
        <f>SUM(S14:S48)</f>
        <v/>
      </c>
      <c r="T49" s="121">
        <f>SUM(T30:T43)</f>
        <v/>
      </c>
      <c r="U49" s="144">
        <f>MIN(U48,0)</f>
        <v/>
      </c>
      <c r="V49" s="351">
        <f>SUM(V14:V48)</f>
        <v/>
      </c>
      <c r="W49" s="351">
        <f>SUM(W14:W48)</f>
        <v/>
      </c>
      <c r="X49" s="351" t="n"/>
      <c r="Y49" s="351" t="n"/>
      <c r="Z49" s="351" t="n"/>
      <c r="AA49" s="351" t="n"/>
      <c r="AB49" s="351" t="n"/>
      <c r="AC49" s="351" t="n"/>
      <c r="AD49" s="351" t="n"/>
      <c r="AE49" s="351" t="n"/>
      <c r="AF49" s="351" t="n"/>
    </row>
    <row r="50" ht="24" customHeight="1" s="348">
      <c r="A50" s="351" t="n"/>
      <c r="B50" s="351" t="n"/>
      <c r="C50" s="6" t="n"/>
      <c r="D50" s="6" t="n"/>
      <c r="E50" s="6" t="n"/>
      <c r="F50" s="6" t="n"/>
      <c r="G50" s="6" t="n"/>
      <c r="H50" s="336" t="n"/>
      <c r="I50" s="351" t="n"/>
      <c r="J50" s="336" t="n"/>
      <c r="K50" s="336" t="n"/>
      <c r="L50" s="336" t="n"/>
      <c r="M50" s="28" t="n"/>
      <c r="N50" s="28" t="n"/>
      <c r="O50" s="28" t="n"/>
      <c r="P50" s="241" t="inlineStr">
        <is>
          <t>Days Worked</t>
        </is>
      </c>
      <c r="Q50" s="29">
        <f>SUM(--(SUM(I14:I15)&gt;0),--(SUM(I16:I17)&gt;0),--(SUM(I18:I19)&gt;0),--(SUM(I20:I21)&gt;0),--(SUM(I22:I23)&gt;0),--(SUM(I24:I25)&gt;0),--(SUM(I26:I27)&gt;0),--(SUM(I30:I31)&gt;0),--(SUM(I32:I33)&gt;0),--(SUM(I34:I35)&gt;0),--(SUM(I36:I37)&gt;0),--(SUM(I38:I39)&gt;0),--(SUM(I40:I41)&gt;0),--(SUM(I42:I43)&gt;0),--(SUM(I45:I46)&gt;0),--(SUM(I47:I48)&gt;0))</f>
        <v/>
      </c>
      <c r="R50" s="28" t="n"/>
      <c r="S50" s="28" t="n"/>
      <c r="T50" s="28" t="n"/>
      <c r="U50" s="144" t="n"/>
      <c r="V50" s="351" t="n"/>
      <c r="W50" s="351" t="n"/>
      <c r="X50" s="351" t="n"/>
      <c r="Y50" s="351" t="n"/>
      <c r="Z50" s="351" t="n"/>
      <c r="AA50" s="351" t="n"/>
      <c r="AB50" s="351" t="n"/>
      <c r="AC50" s="351" t="n"/>
      <c r="AD50" s="351" t="n"/>
      <c r="AE50" s="351" t="n"/>
      <c r="AF50" s="351" t="n"/>
    </row>
    <row r="51" ht="24" customHeight="1" s="348">
      <c r="A51" s="351" t="n"/>
      <c r="B51" s="351" t="n"/>
      <c r="C51" s="345" t="n"/>
      <c r="D51" s="362" t="n"/>
      <c r="E51" s="362" t="n"/>
      <c r="F51" s="334" t="n"/>
      <c r="G51" s="362" t="n"/>
      <c r="H51" s="336" t="n"/>
      <c r="I51" s="351" t="n"/>
      <c r="J51" s="336" t="n"/>
      <c r="K51" s="336" t="n"/>
      <c r="L51" s="336" t="n"/>
      <c r="M51" s="236" t="n"/>
      <c r="N51" s="236" t="n"/>
      <c r="O51" s="236" t="n"/>
      <c r="P51" s="236" t="n"/>
      <c r="Q51" s="236" t="n"/>
      <c r="R51" s="236" t="n"/>
      <c r="S51" s="236" t="n"/>
      <c r="T51" s="236" t="n"/>
      <c r="U51" s="144" t="n"/>
      <c r="V51" s="351" t="n"/>
      <c r="W51" s="351" t="n"/>
      <c r="X51" s="351" t="n"/>
      <c r="Y51" s="351" t="n"/>
      <c r="Z51" s="351" t="n"/>
      <c r="AA51" s="351" t="n"/>
      <c r="AB51" s="351" t="n"/>
      <c r="AC51" s="351" t="n"/>
      <c r="AD51" s="351" t="n"/>
      <c r="AE51" s="351" t="n"/>
      <c r="AF51" s="351" t="n"/>
    </row>
    <row r="52">
      <c r="A52" s="351" t="n"/>
      <c r="B52" s="351" t="n"/>
      <c r="C52" s="329" t="inlineStr">
        <is>
          <t>Supervisor Signature</t>
        </is>
      </c>
      <c r="D52" s="363" t="n"/>
      <c r="E52" s="363" t="n"/>
      <c r="F52" s="329" t="inlineStr">
        <is>
          <t>Date</t>
        </is>
      </c>
      <c r="G52" s="363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351" t="n"/>
      <c r="V52" s="351" t="n"/>
      <c r="W52" s="351" t="n"/>
      <c r="X52" s="351" t="n"/>
      <c r="Y52" s="351" t="n"/>
      <c r="Z52" s="351" t="n"/>
      <c r="AA52" s="351" t="n"/>
      <c r="AB52" s="351" t="n"/>
      <c r="AC52" s="351" t="n"/>
      <c r="AD52" s="351" t="n"/>
      <c r="AE52" s="351" t="n"/>
      <c r="AF52" s="351" t="n"/>
    </row>
    <row r="53" ht="26.25" customHeight="1" s="348">
      <c r="A53" s="351" t="n"/>
      <c r="B53" s="351" t="n"/>
      <c r="C53" s="345" t="n"/>
      <c r="D53" s="362" t="n"/>
      <c r="E53" s="362" t="n"/>
      <c r="F53" s="331" t="n"/>
      <c r="G53" s="362" t="n"/>
      <c r="H53" s="6" t="n"/>
      <c r="I53" s="6" t="n"/>
      <c r="J53" s="6" t="n"/>
      <c r="K53" s="6" t="n"/>
      <c r="L53" s="6" t="n"/>
      <c r="M53" s="6" t="n"/>
      <c r="N53" s="237" t="n"/>
      <c r="O53" s="238" t="n"/>
      <c r="P53" s="346" t="n"/>
      <c r="Q53" s="351" t="n"/>
      <c r="R53" s="351" t="n"/>
      <c r="S53" s="351" t="n"/>
      <c r="T53" s="351" t="n"/>
      <c r="U53" s="351" t="n"/>
      <c r="V53" s="351" t="n"/>
      <c r="W53" s="351" t="n"/>
      <c r="X53" s="351" t="n"/>
      <c r="Y53" s="351" t="n"/>
      <c r="Z53" s="351" t="n"/>
      <c r="AA53" s="351" t="n"/>
      <c r="AB53" s="351" t="n"/>
      <c r="AC53" s="351" t="n"/>
      <c r="AD53" s="351" t="n"/>
      <c r="AE53" s="351" t="n"/>
      <c r="AF53" s="351" t="n"/>
    </row>
    <row r="54">
      <c r="A54" s="351" t="n"/>
      <c r="B54" s="351" t="n"/>
      <c r="C54" s="329" t="inlineStr">
        <is>
          <t>Manager Signature</t>
        </is>
      </c>
      <c r="D54" s="363" t="n"/>
      <c r="E54" s="363" t="n"/>
      <c r="F54" s="329" t="inlineStr">
        <is>
          <t>Date</t>
        </is>
      </c>
      <c r="G54" s="363" t="n"/>
      <c r="H54" s="6" t="n"/>
      <c r="I54" s="239" t="inlineStr">
        <is>
          <t>{42}</t>
        </is>
      </c>
      <c r="J54" s="239" t="n"/>
      <c r="K54" s="239" t="n"/>
      <c r="L54" s="239" t="n"/>
      <c r="M54" s="6" t="n"/>
      <c r="N54" s="6" t="n"/>
      <c r="O54" s="6" t="n"/>
      <c r="P54" s="6" t="n"/>
      <c r="Q54" s="6" t="n"/>
      <c r="R54" s="6" t="n"/>
      <c r="S54" s="6" t="n"/>
      <c r="T54" s="6" t="n"/>
      <c r="U54" s="351" t="n"/>
      <c r="V54" s="351" t="n"/>
      <c r="W54" s="351" t="n"/>
      <c r="X54" s="351" t="n"/>
      <c r="Y54" s="351" t="n"/>
      <c r="Z54" s="351" t="n"/>
      <c r="AA54" s="351" t="n"/>
      <c r="AB54" s="351" t="n"/>
      <c r="AC54" s="351" t="n"/>
      <c r="AD54" s="351" t="n"/>
      <c r="AE54" s="351" t="n"/>
      <c r="AF54" s="351" t="n"/>
    </row>
    <row r="55">
      <c r="A55" s="351" t="n"/>
      <c r="B55" s="351" t="n"/>
      <c r="C55" s="240" t="n"/>
      <c r="D55" s="240" t="n"/>
      <c r="E55" s="240" t="n"/>
      <c r="F55" s="240" t="n"/>
      <c r="G55" s="240" t="n"/>
      <c r="H55" s="240" t="n"/>
      <c r="I55" s="240" t="n"/>
      <c r="J55" s="240" t="n"/>
      <c r="K55" s="240" t="n"/>
      <c r="L55" s="240" t="n"/>
      <c r="M55" s="240" t="n"/>
      <c r="N55" s="240" t="n"/>
      <c r="O55" s="240" t="n"/>
      <c r="P55" s="240" t="n"/>
      <c r="Q55" s="240" t="n"/>
      <c r="R55" s="240" t="n"/>
      <c r="S55" s="240" t="n"/>
      <c r="T55" s="240" t="n"/>
      <c r="U55" s="351" t="n"/>
      <c r="V55" s="351" t="n"/>
      <c r="W55" s="351" t="n"/>
      <c r="X55" s="351" t="n"/>
      <c r="Y55" s="351" t="n"/>
      <c r="Z55" s="351" t="n"/>
      <c r="AA55" s="351" t="n"/>
      <c r="AB55" s="351" t="n"/>
      <c r="AC55" s="351" t="n"/>
      <c r="AD55" s="351" t="n"/>
      <c r="AE55" s="351" t="n"/>
      <c r="AF55" s="35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45"/>
  <mergeCells count="33">
    <mergeCell ref="C54:E54"/>
    <mergeCell ref="V2:W2"/>
    <mergeCell ref="C8:F8"/>
    <mergeCell ref="F54:G54"/>
    <mergeCell ref="H10:I10"/>
    <mergeCell ref="C7:F7"/>
    <mergeCell ref="K5:L5"/>
    <mergeCell ref="M5:N5"/>
    <mergeCell ref="H50:I50"/>
    <mergeCell ref="C51:E51"/>
    <mergeCell ref="A1:T1"/>
    <mergeCell ref="C52:E52"/>
    <mergeCell ref="V3:AB3"/>
    <mergeCell ref="F51:G51"/>
    <mergeCell ref="M10:N10"/>
    <mergeCell ref="H51:I51"/>
    <mergeCell ref="C6:F6"/>
    <mergeCell ref="C5:F5"/>
    <mergeCell ref="M7:N7"/>
    <mergeCell ref="M6:N6"/>
    <mergeCell ref="C53:E53"/>
    <mergeCell ref="H7:I7"/>
    <mergeCell ref="H28:I28"/>
    <mergeCell ref="C10:F10"/>
    <mergeCell ref="M8:N8"/>
    <mergeCell ref="F52:G52"/>
    <mergeCell ref="P53:T53"/>
    <mergeCell ref="AA2:AB2"/>
    <mergeCell ref="K10:L10"/>
    <mergeCell ref="H5:I5"/>
    <mergeCell ref="K4:L4"/>
    <mergeCell ref="M4:N4"/>
    <mergeCell ref="F53:G53"/>
  </mergeCells>
  <dataValidations count="5">
    <dataValidation sqref="A14:A48" showDropDown="0" showInputMessage="0" showErrorMessage="0" allowBlank="1" type="list">
      <formula1>"On Day,Off Day,Sick,Absent,Holiday,Annual Leave"</formula1>
    </dataValidation>
    <dataValidation sqref="B14:B48" showDropDown="0" showInputMessage="0" showErrorMessage="0" allowBlank="1" type="list">
      <formula1>"Holiday Double,Phagwah,Good Friday,Easter Monday,Labour Day,Christmas,Eid ul Azha"</formula1>
    </dataValidation>
    <dataValidation sqref="J14:J48" showDropDown="0" showInputMessage="0" showErrorMessage="0" allowBlank="1" type="list">
      <formula1>_xlfn._LONGTEXT("Unico,Unico-2,Unico-42,Unico-44,Unico-46,Unico-47,Unico-48,Unico-49,Globe,Globe-12,Hebrews,Romans-2,Beacon,Numbers,Zebra-24,Sunrise,Sunrise-1,Sunflower 6,Sunset 12,Ripple,Neptune P1,Neptune P2,Neptune P3,Neptune P4,Neptune P5,Neptune P6,Neptune P7,Rainbow"," 1,Rainbow 2,Citadel,Sunset 11,Autumn,Autumn-2,Miracle,Miracle 1,Canteen,Guard Hut")</formula1>
    </dataValidation>
    <dataValidation sqref="O7" showDropDown="0" showInputMessage="0" showErrorMessage="0" allowBlank="1" type="list">
      <formula1>"Caricom,EU,UN,DMC,ARU,Head Office,Canteen"</formula1>
    </dataValidation>
    <dataValidation sqref="O6" showDropDown="0" showInputMessage="0" showErrorMessage="0" allowBlank="1" type="list">
      <formula1>"Unarmed,Armed"</formula1>
    </dataValidation>
  </dataValidations>
  <printOptions horizontalCentered="1"/>
  <pageMargins left="0.5" right="0.5" top="0.5" bottom="1" header="0.5" footer="0.5"/>
  <pageSetup orientation="portrait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AL55"/>
  <sheetViews>
    <sheetView topLeftCell="A44" workbookViewId="0">
      <selection activeCell="J54" sqref="J54"/>
    </sheetView>
  </sheetViews>
  <sheetFormatPr baseColWidth="8" defaultRowHeight="13.5"/>
  <cols>
    <col width="12.28515625" customWidth="1" style="348" min="1" max="1"/>
    <col width="15.140625" customWidth="1" style="348" min="2" max="2"/>
    <col width="12.42578125" customWidth="1" style="348" min="3" max="3"/>
    <col width="9.28515625" customWidth="1" style="348" min="4" max="4"/>
    <col hidden="1" width="9.28515625" customWidth="1" style="348" min="5" max="5"/>
    <col hidden="1" width="2" customWidth="1" style="348" min="6" max="6"/>
    <col hidden="1" width="12.5703125" customWidth="1" style="348" min="7" max="7"/>
    <col width="9.28515625" customWidth="1" style="348" min="8" max="8"/>
    <col width="6.5703125" customWidth="1" style="348" min="9" max="9"/>
    <col width="10.140625" customWidth="1" style="348" min="10" max="10"/>
    <col width="15.28515625" customWidth="1" style="348" min="11" max="11"/>
    <col width="10.5703125" customWidth="1" style="348" min="12" max="12"/>
    <col width="11" customWidth="1" style="348" min="13" max="13"/>
    <col width="9.85546875" customWidth="1" style="348" min="14" max="14"/>
    <col width="11.140625" customWidth="1" style="348" min="15" max="15"/>
    <col width="9.85546875" customWidth="1" style="348" min="16" max="16"/>
    <col width="10.28515625" customWidth="1" style="348" min="17" max="17"/>
    <col width="8.85546875" customWidth="1" style="348" min="18" max="19"/>
    <col width="45.28515625" customWidth="1" style="348" min="20" max="20"/>
    <col width="9.140625" customWidth="1" style="348" min="21" max="21"/>
    <col width="3.140625" customWidth="1" style="348" min="22" max="29"/>
    <col width="10.28515625" customWidth="1" style="348" min="30" max="30"/>
  </cols>
  <sheetData>
    <row r="1" ht="32.25" customFormat="1" customHeight="1" s="1" thickBot="1">
      <c r="A1" s="332" t="n"/>
      <c r="B1" s="354" t="n"/>
      <c r="C1" s="354" t="n"/>
      <c r="D1" s="354" t="n"/>
      <c r="E1" s="354" t="n"/>
      <c r="F1" s="354" t="n"/>
      <c r="G1" s="354" t="n"/>
      <c r="H1" s="354" t="n"/>
      <c r="I1" s="354" t="n"/>
      <c r="J1" s="354" t="n"/>
      <c r="K1" s="354" t="n"/>
      <c r="L1" s="354" t="n"/>
      <c r="M1" s="354" t="n"/>
      <c r="N1" s="354" t="n"/>
      <c r="O1" s="354" t="n"/>
      <c r="P1" s="354" t="n"/>
      <c r="Q1" s="354" t="n"/>
      <c r="R1" s="354" t="n"/>
      <c r="S1" s="354" t="n"/>
      <c r="T1" s="355" t="n"/>
      <c r="U1" s="351" t="n"/>
      <c r="V1" s="351" t="n"/>
      <c r="W1" s="351" t="n"/>
      <c r="X1" s="351" t="n"/>
      <c r="Y1" s="351" t="n"/>
      <c r="Z1" s="351" t="n"/>
      <c r="AA1" s="351" t="n"/>
      <c r="AB1" s="351" t="n"/>
      <c r="AC1" s="351" t="n"/>
      <c r="AD1" s="126" t="n"/>
      <c r="AE1" s="351" t="n"/>
      <c r="AF1" s="351" t="n"/>
    </row>
    <row r="2" ht="15" customFormat="1" customHeight="1" s="1">
      <c r="A2" s="351" t="n"/>
      <c r="B2" s="351" t="n"/>
      <c r="C2" s="127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128" t="n"/>
      <c r="U2" s="351" t="n"/>
      <c r="V2" s="343" t="n">
        <v>2025</v>
      </c>
      <c r="W2" s="356" t="n"/>
      <c r="X2" s="351" t="n"/>
      <c r="Y2" s="351" t="n"/>
      <c r="Z2" s="129" t="inlineStr">
        <is>
          <t>Month:</t>
        </is>
      </c>
      <c r="AA2" s="343" t="n">
        <v>3</v>
      </c>
      <c r="AB2" s="356" t="n"/>
      <c r="AC2" s="351" t="n"/>
      <c r="AD2" s="351" t="n"/>
      <c r="AE2" s="351" t="n"/>
      <c r="AF2" s="351" t="n"/>
    </row>
    <row r="3" ht="15.6" customHeight="1" s="348" thickBot="1">
      <c r="A3" s="351" t="n"/>
      <c r="B3" s="351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351" t="n"/>
      <c r="V3" s="333">
        <f>DATE(V2,AA2,1)</f>
        <v/>
      </c>
      <c r="W3" s="357" t="n"/>
      <c r="X3" s="357" t="n"/>
      <c r="Y3" s="357" t="n"/>
      <c r="Z3" s="357" t="n"/>
      <c r="AA3" s="357" t="n"/>
      <c r="AB3" s="358" t="n"/>
      <c r="AC3" s="351" t="n"/>
      <c r="AD3" s="351" t="n"/>
      <c r="AE3" s="351" t="n"/>
      <c r="AF3" s="249" t="n"/>
    </row>
    <row r="4" ht="21" customHeight="1" s="348" thickBot="1">
      <c r="A4" s="351" t="n"/>
      <c r="B4" s="351" t="n"/>
      <c r="C4" s="25" t="inlineStr">
        <is>
          <t>Federal Manangement Systems</t>
        </is>
      </c>
      <c r="D4" s="25" t="n"/>
      <c r="E4" s="25" t="n"/>
      <c r="F4" s="25" t="n"/>
      <c r="G4" s="25" t="n"/>
      <c r="H4" s="6" t="n"/>
      <c r="I4" s="6" t="n"/>
      <c r="J4" s="6" t="n"/>
      <c r="K4" s="330" t="inlineStr">
        <is>
          <t>Employee Number:</t>
        </is>
      </c>
      <c r="L4" s="351" t="n"/>
      <c r="M4" s="342" t="inlineStr">
        <is>
          <t>3184</t>
        </is>
      </c>
      <c r="N4" s="355" t="n"/>
      <c r="O4" s="6" t="n"/>
      <c r="P4" s="6" t="n"/>
      <c r="Q4" s="6" t="n"/>
      <c r="R4" s="6" t="n"/>
      <c r="S4" s="6" t="n"/>
      <c r="T4" s="6" t="n"/>
      <c r="U4" s="351" t="n"/>
      <c r="V4" s="130" t="inlineStr">
        <is>
          <t>Su</t>
        </is>
      </c>
      <c r="W4" s="131" t="inlineStr">
        <is>
          <t>M</t>
        </is>
      </c>
      <c r="X4" s="131" t="inlineStr">
        <is>
          <t>Tu</t>
        </is>
      </c>
      <c r="Y4" s="131" t="inlineStr">
        <is>
          <t>W</t>
        </is>
      </c>
      <c r="Z4" s="131" t="inlineStr">
        <is>
          <t>Th</t>
        </is>
      </c>
      <c r="AA4" s="131" t="inlineStr">
        <is>
          <t>F</t>
        </is>
      </c>
      <c r="AB4" s="132" t="inlineStr">
        <is>
          <t>Sa</t>
        </is>
      </c>
      <c r="AC4" s="351" t="n"/>
      <c r="AD4" s="133" t="inlineStr">
        <is>
          <t>Overtime Options</t>
        </is>
      </c>
      <c r="AE4" s="351" t="n"/>
      <c r="AF4" s="351" t="n"/>
      <c r="AJ4" s="257" t="n"/>
    </row>
    <row r="5" ht="14.1" customHeight="1" s="348" thickBot="1">
      <c r="A5" s="351" t="n"/>
      <c r="B5" s="351" t="n"/>
      <c r="C5" s="337" t="n"/>
      <c r="D5" s="351" t="n"/>
      <c r="E5" s="351" t="n"/>
      <c r="F5" s="351" t="n"/>
      <c r="G5" s="6" t="n"/>
      <c r="H5" s="340" t="n"/>
      <c r="I5" s="351" t="n"/>
      <c r="J5" s="340" t="n"/>
      <c r="K5" s="344" t="inlineStr">
        <is>
          <t>Employee Name:</t>
        </is>
      </c>
      <c r="L5" s="359" t="n"/>
      <c r="M5" s="342" t="inlineStr">
        <is>
          <t>Howell, Allison</t>
        </is>
      </c>
      <c r="N5" s="355" t="n"/>
      <c r="O5" s="337" t="n"/>
      <c r="P5" s="337" t="n"/>
      <c r="Q5" s="337" t="n"/>
      <c r="R5" s="337" t="n"/>
      <c r="S5" s="337" t="n"/>
      <c r="T5" s="337" t="n"/>
      <c r="U5" s="351" t="n"/>
      <c r="V5" s="263">
        <f>IF(MONTH($V$3)&lt;&gt;MONTH($V$3-WEEKDAY($V$3,1)+(ROW(V5)-ROW($V$5))*7+(COLUMN(V5)-COLUMN($V$5)+1)),"",$V$3-WEEKDAY($V$3,1)+(ROW(V5)-ROW($V$5))*7+(COLUMN(V5)-COLUMN($V$5)+1))</f>
        <v/>
      </c>
      <c r="W5" s="263">
        <f>IF(MONTH($V$3)&lt;&gt;MONTH($V$3-WEEKDAY($V$3,1)+(ROW(W5)-ROW($V$5))*7+(COLUMN(W5)-COLUMN($V$5)+1)),"",$V$3-WEEKDAY($V$3,1)+(ROW(W5)-ROW($V$5))*7+(COLUMN(W5)-COLUMN($V$5)+1))</f>
        <v/>
      </c>
      <c r="X5" s="263">
        <f>IF(MONTH($V$3)&lt;&gt;MONTH($V$3-WEEKDAY($V$3,1)+(ROW(X5)-ROW($V$5))*7+(COLUMN(X5)-COLUMN($V$5)+1)),"",$V$3-WEEKDAY($V$3,1)+(ROW(X5)-ROW($V$5))*7+(COLUMN(X5)-COLUMN($V$5)+1))</f>
        <v/>
      </c>
      <c r="Y5" s="263">
        <f>IF(MONTH($V$3)&lt;&gt;MONTH($V$3-WEEKDAY($V$3,1)+(ROW(Y5)-ROW($V$5))*7+(COLUMN(Y5)-COLUMN($V$5)+1)),"",$V$3-WEEKDAY($V$3,1)+(ROW(Y5)-ROW($V$5))*7+(COLUMN(Y5)-COLUMN($V$5)+1))</f>
        <v/>
      </c>
      <c r="Z5" s="263">
        <f>IF(MONTH($V$3)&lt;&gt;MONTH($V$3-WEEKDAY($V$3,1)+(ROW(Z5)-ROW($V$5))*7+(COLUMN(Z5)-COLUMN($V$5)+1)),"",$V$3-WEEKDAY($V$3,1)+(ROW(Z5)-ROW($V$5))*7+(COLUMN(Z5)-COLUMN($V$5)+1))</f>
        <v/>
      </c>
      <c r="AA5" s="263">
        <f>IF(MONTH($V$3)&lt;&gt;MONTH($V$3-WEEKDAY($V$3,1)+(ROW(AA5)-ROW($V$5))*7+(COLUMN(AA5)-COLUMN($V$5)+1)),"",$V$3-WEEKDAY($V$3,1)+(ROW(AA5)-ROW($V$5))*7+(COLUMN(AA5)-COLUMN($V$5)+1))</f>
        <v/>
      </c>
      <c r="AB5" s="263">
        <f>IF(MONTH($V$3)&lt;&gt;MONTH($V$3-WEEKDAY($V$3,1)+(ROW(AB5)-ROW($V$5))*7+(COLUMN(AB5)-COLUMN($V$5)+1)),"",$V$3-WEEKDAY($V$3,1)+(ROW(AB5)-ROW($V$5))*7+(COLUMN(AB5)-COLUMN($V$5)+1))</f>
        <v/>
      </c>
      <c r="AC5" s="351" t="n"/>
      <c r="AD5" s="351" t="n"/>
      <c r="AE5" s="3" t="b">
        <v>1</v>
      </c>
      <c r="AF5" s="258" t="n"/>
      <c r="AJ5" s="350" t="n"/>
      <c r="AK5" s="350" t="n"/>
      <c r="AL5" s="350" t="n"/>
    </row>
    <row r="6" ht="14.1" customHeight="1" s="348" thickBot="1">
      <c r="A6" s="351" t="n"/>
      <c r="B6" s="351" t="n"/>
      <c r="C6" s="337" t="inlineStr">
        <is>
          <t xml:space="preserve">120 Peter Rose St </t>
        </is>
      </c>
      <c r="D6" s="351" t="n"/>
      <c r="E6" s="351" t="n"/>
      <c r="F6" s="351" t="n"/>
      <c r="G6" s="6" t="n"/>
      <c r="H6" s="6" t="n"/>
      <c r="I6" s="6" t="n"/>
      <c r="J6" s="6" t="n"/>
      <c r="K6" s="6" t="n"/>
      <c r="L6" s="6" t="n"/>
      <c r="M6" s="339" t="inlineStr">
        <is>
          <t>Armed or unarmed</t>
        </is>
      </c>
      <c r="N6" s="360" t="n"/>
      <c r="O6" s="135" t="inlineStr">
        <is>
          <t>Unarmed</t>
        </is>
      </c>
      <c r="P6" s="6" t="n"/>
      <c r="Q6" s="6" t="n"/>
      <c r="R6" s="6" t="n"/>
      <c r="S6" s="6" t="n"/>
      <c r="T6" s="6" t="n"/>
      <c r="U6" s="351" t="n"/>
      <c r="V6" s="263">
        <f>IF(MONTH($V$3)&lt;&gt;MONTH($V$3-WEEKDAY($V$3,1)+(ROW(V6)-ROW($V$5))*7+(COLUMN(V6)-COLUMN($V$5)+1)),"",$V$3-WEEKDAY($V$3,1)+(ROW(V6)-ROW($V$5))*7+(COLUMN(V6)-COLUMN($V$5)+1))</f>
        <v/>
      </c>
      <c r="W6" s="263">
        <f>IF(MONTH($V$3)&lt;&gt;MONTH($V$3-WEEKDAY($V$3,1)+(ROW(W6)-ROW($V$5))*7+(COLUMN(W6)-COLUMN($V$5)+1)),"",$V$3-WEEKDAY($V$3,1)+(ROW(W6)-ROW($V$5))*7+(COLUMN(W6)-COLUMN($V$5)+1))</f>
        <v/>
      </c>
      <c r="X6" s="263">
        <f>IF(MONTH($V$3)&lt;&gt;MONTH($V$3-WEEKDAY($V$3,1)+(ROW(X6)-ROW($V$5))*7+(COLUMN(X6)-COLUMN($V$5)+1)),"",$V$3-WEEKDAY($V$3,1)+(ROW(X6)-ROW($V$5))*7+(COLUMN(X6)-COLUMN($V$5)+1))</f>
        <v/>
      </c>
      <c r="Y6" s="263">
        <f>IF(MONTH($V$3)&lt;&gt;MONTH($V$3-WEEKDAY($V$3,1)+(ROW(Y6)-ROW($V$5))*7+(COLUMN(Y6)-COLUMN($V$5)+1)),"",$V$3-WEEKDAY($V$3,1)+(ROW(Y6)-ROW($V$5))*7+(COLUMN(Y6)-COLUMN($V$5)+1))</f>
        <v/>
      </c>
      <c r="Z6" s="263">
        <f>IF(MONTH($V$3)&lt;&gt;MONTH($V$3-WEEKDAY($V$3,1)+(ROW(Z6)-ROW($V$5))*7+(COLUMN(Z6)-COLUMN($V$5)+1)),"",$V$3-WEEKDAY($V$3,1)+(ROW(Z6)-ROW($V$5))*7+(COLUMN(Z6)-COLUMN($V$5)+1))</f>
        <v/>
      </c>
      <c r="AA6" s="263">
        <f>IF(MONTH($V$3)&lt;&gt;MONTH($V$3-WEEKDAY($V$3,1)+(ROW(AA6)-ROW($V$5))*7+(COLUMN(AA6)-COLUMN($V$5)+1)),"",$V$3-WEEKDAY($V$3,1)+(ROW(AA6)-ROW($V$5))*7+(COLUMN(AA6)-COLUMN($V$5)+1))</f>
        <v/>
      </c>
      <c r="AB6" s="263">
        <f>IF(MONTH($V$3)&lt;&gt;MONTH($V$3-WEEKDAY($V$3,1)+(ROW(AB6)-ROW($V$5))*7+(COLUMN(AB6)-COLUMN($V$5)+1)),"",$V$3-WEEKDAY($V$3,1)+(ROW(AB6)-ROW($V$5))*7+(COLUMN(AB6)-COLUMN($V$5)+1))</f>
        <v/>
      </c>
      <c r="AC6" s="351" t="n"/>
      <c r="AD6" s="136" t="inlineStr">
        <is>
          <t>After:</t>
        </is>
      </c>
      <c r="AE6" s="264" t="n">
        <v>8</v>
      </c>
      <c r="AF6" s="258" t="n"/>
      <c r="AJ6" s="350" t="n"/>
      <c r="AL6" s="251" t="n"/>
    </row>
    <row r="7" ht="14.1" customHeight="1" s="348" thickBot="1">
      <c r="A7" s="351" t="n"/>
      <c r="B7" s="351" t="n"/>
      <c r="C7" s="337" t="inlineStr">
        <is>
          <t>Queenstown</t>
        </is>
      </c>
      <c r="D7" s="351" t="n"/>
      <c r="E7" s="351" t="n"/>
      <c r="F7" s="351" t="n"/>
      <c r="G7" s="6" t="n"/>
      <c r="H7" s="340" t="n"/>
      <c r="I7" s="351" t="n"/>
      <c r="J7" s="340" t="n"/>
      <c r="K7" s="340" t="n"/>
      <c r="L7" s="340" t="n"/>
      <c r="M7" s="338" t="inlineStr">
        <is>
          <t>Agency</t>
        </is>
      </c>
      <c r="N7" s="361" t="n"/>
      <c r="O7" s="7" t="inlineStr">
        <is>
          <t>Caricom</t>
        </is>
      </c>
      <c r="P7" s="6" t="n"/>
      <c r="Q7" s="6" t="n"/>
      <c r="R7" s="6" t="n"/>
      <c r="S7" s="6" t="n"/>
      <c r="T7" s="6" t="n"/>
      <c r="U7" s="351" t="n"/>
      <c r="V7" s="263">
        <f>IF(MONTH($V$3)&lt;&gt;MONTH($V$3-WEEKDAY($V$3,1)+(ROW(V7)-ROW($V$5))*7+(COLUMN(V7)-COLUMN($V$5)+1)),"",$V$3-WEEKDAY($V$3,1)+(ROW(V7)-ROW($V$5))*7+(COLUMN(V7)-COLUMN($V$5)+1))</f>
        <v/>
      </c>
      <c r="W7" s="263">
        <f>IF(MONTH($V$3)&lt;&gt;MONTH($V$3-WEEKDAY($V$3,1)+(ROW(W7)-ROW($V$5))*7+(COLUMN(W7)-COLUMN($V$5)+1)),"",$V$3-WEEKDAY($V$3,1)+(ROW(W7)-ROW($V$5))*7+(COLUMN(W7)-COLUMN($V$5)+1))</f>
        <v/>
      </c>
      <c r="X7" s="263">
        <f>IF(MONTH($V$3)&lt;&gt;MONTH($V$3-WEEKDAY($V$3,1)+(ROW(X7)-ROW($V$5))*7+(COLUMN(X7)-COLUMN($V$5)+1)),"",$V$3-WEEKDAY($V$3,1)+(ROW(X7)-ROW($V$5))*7+(COLUMN(X7)-COLUMN($V$5)+1))</f>
        <v/>
      </c>
      <c r="Y7" s="263">
        <f>IF(MONTH($V$3)&lt;&gt;MONTH($V$3-WEEKDAY($V$3,1)+(ROW(Y7)-ROW($V$5))*7+(COLUMN(Y7)-COLUMN($V$5)+1)),"",$V$3-WEEKDAY($V$3,1)+(ROW(Y7)-ROW($V$5))*7+(COLUMN(Y7)-COLUMN($V$5)+1))</f>
        <v/>
      </c>
      <c r="Z7" s="263">
        <f>IF(MONTH($V$3)&lt;&gt;MONTH($V$3-WEEKDAY($V$3,1)+(ROW(Z7)-ROW($V$5))*7+(COLUMN(Z7)-COLUMN($V$5)+1)),"",$V$3-WEEKDAY($V$3,1)+(ROW(Z7)-ROW($V$5))*7+(COLUMN(Z7)-COLUMN($V$5)+1))</f>
        <v/>
      </c>
      <c r="AA7" s="263">
        <f>IF(MONTH($V$3)&lt;&gt;MONTH($V$3-WEEKDAY($V$3,1)+(ROW(AA7)-ROW($V$5))*7+(COLUMN(AA7)-COLUMN($V$5)+1)),"",$V$3-WEEKDAY($V$3,1)+(ROW(AA7)-ROW($V$5))*7+(COLUMN(AA7)-COLUMN($V$5)+1))</f>
        <v/>
      </c>
      <c r="AB7" s="263">
        <f>IF(MONTH($V$3)&lt;&gt;MONTH($V$3-WEEKDAY($V$3,1)+(ROW(AB7)-ROW($V$5))*7+(COLUMN(AB7)-COLUMN($V$5)+1)),"",$V$3-WEEKDAY($V$3,1)+(ROW(AB7)-ROW($V$5))*7+(COLUMN(AB7)-COLUMN($V$5)+1))</f>
        <v/>
      </c>
      <c r="AC7" s="351" t="n"/>
      <c r="AD7" s="351" t="n"/>
      <c r="AE7" s="351" t="n"/>
      <c r="AF7" s="258" t="n"/>
      <c r="AJ7" s="350" t="n"/>
      <c r="AL7" s="251" t="n"/>
    </row>
    <row r="8">
      <c r="A8" s="351" t="n"/>
      <c r="B8" s="351" t="n"/>
      <c r="C8" s="337" t="inlineStr">
        <is>
          <t>Georgetown, Guyana</t>
        </is>
      </c>
      <c r="D8" s="351" t="n"/>
      <c r="E8" s="351" t="n"/>
      <c r="F8" s="351" t="n"/>
      <c r="G8" s="6" t="n"/>
      <c r="H8" s="6" t="n"/>
      <c r="I8" s="6" t="n"/>
      <c r="J8" s="6" t="n"/>
      <c r="K8" s="6" t="n"/>
      <c r="L8" s="6" t="n"/>
      <c r="M8" s="341" t="n"/>
      <c r="N8" s="351" t="n"/>
      <c r="O8" s="351" t="n"/>
      <c r="P8" s="6" t="n"/>
      <c r="Q8" s="6" t="n"/>
      <c r="R8" s="6" t="n"/>
      <c r="S8" s="6" t="n"/>
      <c r="T8" s="6" t="n"/>
      <c r="U8" s="351" t="n"/>
      <c r="V8" s="263">
        <f>IF(MONTH($V$3)&lt;&gt;MONTH($V$3-WEEKDAY($V$3,1)+(ROW(V8)-ROW($V$5))*7+(COLUMN(V8)-COLUMN($V$5)+1)),"",$V$3-WEEKDAY($V$3,1)+(ROW(V8)-ROW($V$5))*7+(COLUMN(V8)-COLUMN($V$5)+1))</f>
        <v/>
      </c>
      <c r="W8" s="263">
        <f>IF(MONTH($V$3)&lt;&gt;MONTH($V$3-WEEKDAY($V$3,1)+(ROW(W8)-ROW($V$5))*7+(COLUMN(W8)-COLUMN($V$5)+1)),"",$V$3-WEEKDAY($V$3,1)+(ROW(W8)-ROW($V$5))*7+(COLUMN(W8)-COLUMN($V$5)+1))</f>
        <v/>
      </c>
      <c r="X8" s="263">
        <f>IF(MONTH($V$3)&lt;&gt;MONTH($V$3-WEEKDAY($V$3,1)+(ROW(X8)-ROW($V$5))*7+(COLUMN(X8)-COLUMN($V$5)+1)),"",$V$3-WEEKDAY($V$3,1)+(ROW(X8)-ROW($V$5))*7+(COLUMN(X8)-COLUMN($V$5)+1))</f>
        <v/>
      </c>
      <c r="Y8" s="263">
        <f>IF(MONTH($V$3)&lt;&gt;MONTH($V$3-WEEKDAY($V$3,1)+(ROW(Y8)-ROW($V$5))*7+(COLUMN(Y8)-COLUMN($V$5)+1)),"",$V$3-WEEKDAY($V$3,1)+(ROW(Y8)-ROW($V$5))*7+(COLUMN(Y8)-COLUMN($V$5)+1))</f>
        <v/>
      </c>
      <c r="Z8" s="263">
        <f>IF(MONTH($V$3)&lt;&gt;MONTH($V$3-WEEKDAY($V$3,1)+(ROW(Z8)-ROW($V$5))*7+(COLUMN(Z8)-COLUMN($V$5)+1)),"",$V$3-WEEKDAY($V$3,1)+(ROW(Z8)-ROW($V$5))*7+(COLUMN(Z8)-COLUMN($V$5)+1))</f>
        <v/>
      </c>
      <c r="AA8" s="263">
        <f>IF(MONTH($V$3)&lt;&gt;MONTH($V$3-WEEKDAY($V$3,1)+(ROW(AA8)-ROW($V$5))*7+(COLUMN(AA8)-COLUMN($V$5)+1)),"",$V$3-WEEKDAY($V$3,1)+(ROW(AA8)-ROW($V$5))*7+(COLUMN(AA8)-COLUMN($V$5)+1))</f>
        <v/>
      </c>
      <c r="AB8" s="263">
        <f>IF(MONTH($V$3)&lt;&gt;MONTH($V$3-WEEKDAY($V$3,1)+(ROW(AB8)-ROW($V$5))*7+(COLUMN(AB8)-COLUMN($V$5)+1)),"",$V$3-WEEKDAY($V$3,1)+(ROW(AB8)-ROW($V$5))*7+(COLUMN(AB8)-COLUMN($V$5)+1))</f>
        <v/>
      </c>
      <c r="AC8" s="351" t="n"/>
      <c r="AD8" s="351" t="n"/>
      <c r="AE8" s="3" t="b">
        <v>1</v>
      </c>
      <c r="AF8" s="258" t="n"/>
      <c r="AJ8" s="350" t="n"/>
      <c r="AL8" s="251" t="n"/>
    </row>
    <row r="9">
      <c r="A9" s="351" t="n"/>
      <c r="B9" s="351" t="n"/>
      <c r="C9" s="337" t="n"/>
      <c r="D9" s="337" t="n"/>
      <c r="E9" s="337" t="n"/>
      <c r="F9" s="337" t="n"/>
      <c r="G9" s="6" t="n"/>
      <c r="H9" s="6" t="n"/>
      <c r="I9" s="6" t="n"/>
      <c r="J9" s="6" t="n"/>
      <c r="K9" s="6" t="n"/>
      <c r="L9" s="6" t="n"/>
      <c r="M9" s="137" t="n"/>
      <c r="N9" s="137" t="n"/>
      <c r="O9" s="6" t="n"/>
      <c r="P9" s="6" t="n"/>
      <c r="Q9" s="6" t="n"/>
      <c r="R9" s="6" t="n"/>
      <c r="S9" s="6" t="n"/>
      <c r="T9" s="6" t="n"/>
      <c r="U9" s="351" t="n"/>
      <c r="V9" s="265" t="n"/>
      <c r="W9" s="265" t="n"/>
      <c r="X9" s="265" t="n"/>
      <c r="Y9" s="265" t="n"/>
      <c r="Z9" s="265" t="n"/>
      <c r="AA9" s="265" t="n"/>
      <c r="AB9" s="265" t="n"/>
      <c r="AC9" s="351" t="n"/>
      <c r="AD9" s="351" t="n"/>
      <c r="AE9" s="3" t="n"/>
      <c r="AF9" s="351" t="n"/>
      <c r="AJ9" s="350" t="n"/>
      <c r="AL9" s="251" t="n"/>
    </row>
    <row r="10">
      <c r="A10" s="351" t="n"/>
      <c r="B10" s="351" t="n"/>
      <c r="C10" s="337" t="inlineStr">
        <is>
          <t>592-223-7560</t>
        </is>
      </c>
      <c r="D10" s="351" t="n"/>
      <c r="E10" s="351" t="n"/>
      <c r="F10" s="351" t="n"/>
      <c r="G10" s="6" t="n"/>
      <c r="H10" s="340" t="n"/>
      <c r="I10" s="351" t="n"/>
      <c r="J10" s="340" t="n"/>
      <c r="K10" s="330" t="inlineStr">
        <is>
          <t>Week Starting:</t>
        </is>
      </c>
      <c r="L10" s="351" t="n"/>
      <c r="M10" s="335" t="n">
        <v>45977</v>
      </c>
      <c r="N10" s="362" t="n"/>
      <c r="O10" s="6" t="n"/>
      <c r="P10" s="6" t="n"/>
      <c r="Q10" s="6" t="n"/>
      <c r="R10" s="6" t="n"/>
      <c r="S10" s="6" t="n"/>
      <c r="T10" s="138" t="inlineStr">
        <is>
          <t>[42]</t>
        </is>
      </c>
      <c r="U10" s="351" t="n"/>
      <c r="V10" s="263">
        <f>IF(MONTH($V$3)&lt;&gt;MONTH($V$3-WEEKDAY($V$3,1)+(ROW(V10)-ROW($V$5))*7+(COLUMN(V10)-COLUMN($V$5)+1)),"",$V$3-WEEKDAY($V$3,1)+(ROW(V10)-ROW($V$5))*7+(COLUMN(V10)-COLUMN($V$5)+1))</f>
        <v/>
      </c>
      <c r="W10" s="263">
        <f>IF(MONTH($V$3)&lt;&gt;MONTH($V$3-WEEKDAY($V$3,1)+(ROW(W10)-ROW($V$5))*7+(COLUMN(W10)-COLUMN($V$5)+1)),"",$V$3-WEEKDAY($V$3,1)+(ROW(W10)-ROW($V$5))*7+(COLUMN(W10)-COLUMN($V$5)+1))</f>
        <v/>
      </c>
      <c r="X10" s="263">
        <f>IF(MONTH($V$3)&lt;&gt;MONTH($V$3-WEEKDAY($V$3,1)+(ROW(X10)-ROW($V$5))*7+(COLUMN(X10)-COLUMN($V$5)+1)),"",$V$3-WEEKDAY($V$3,1)+(ROW(X10)-ROW($V$5))*7+(COLUMN(X10)-COLUMN($V$5)+1))</f>
        <v/>
      </c>
      <c r="Y10" s="263">
        <f>IF(MONTH($V$3)&lt;&gt;MONTH($V$3-WEEKDAY($V$3,1)+(ROW(Y10)-ROW($V$5))*7+(COLUMN(Y10)-COLUMN($V$5)+1)),"",$V$3-WEEKDAY($V$3,1)+(ROW(Y10)-ROW($V$5))*7+(COLUMN(Y10)-COLUMN($V$5)+1))</f>
        <v/>
      </c>
      <c r="Z10" s="263">
        <f>IF(MONTH($V$3)&lt;&gt;MONTH($V$3-WEEKDAY($V$3,1)+(ROW(Z10)-ROW($V$5))*7+(COLUMN(Z10)-COLUMN($V$5)+1)),"",$V$3-WEEKDAY($V$3,1)+(ROW(Z10)-ROW($V$5))*7+(COLUMN(Z10)-COLUMN($V$5)+1))</f>
        <v/>
      </c>
      <c r="AA10" s="263">
        <f>IF(MONTH($V$3)&lt;&gt;MONTH($V$3-WEEKDAY($V$3,1)+(ROW(AA10)-ROW($V$5))*7+(COLUMN(AA10)-COLUMN($V$5)+1)),"",$V$3-WEEKDAY($V$3,1)+(ROW(AA10)-ROW($V$5))*7+(COLUMN(AA10)-COLUMN($V$5)+1))</f>
        <v/>
      </c>
      <c r="AB10" s="263">
        <f>IF(MONTH($V$3)&lt;&gt;MONTH($V$3-WEEKDAY($V$3,1)+(ROW(AB10)-ROW($V$5))*7+(COLUMN(AB10)-COLUMN($V$5)+1)),"",$V$3-WEEKDAY($V$3,1)+(ROW(AB10)-ROW($V$5))*7+(COLUMN(AB10)-COLUMN($V$5)+1))</f>
        <v/>
      </c>
      <c r="AC10" s="351" t="n"/>
      <c r="AD10" s="136" t="inlineStr">
        <is>
          <t>After:</t>
        </is>
      </c>
      <c r="AE10" s="264" t="n">
        <v>40</v>
      </c>
      <c r="AF10" s="250" t="n"/>
    </row>
    <row r="11" ht="15.75" customHeight="1" s="348" thickBot="1">
      <c r="A11" s="351" t="n"/>
      <c r="B11" s="351" t="n"/>
      <c r="C11" s="6" t="n"/>
      <c r="D11" s="6" t="n"/>
      <c r="E11" s="6" t="n"/>
      <c r="F11" s="6" t="n"/>
      <c r="G11" s="6" t="n"/>
      <c r="H11" s="6" t="n"/>
      <c r="I11" s="6" t="n"/>
      <c r="J11" s="6" t="n"/>
      <c r="K11" s="259" t="inlineStr">
        <is>
          <t>Carry Forward Hrs:</t>
        </is>
      </c>
      <c r="L11" s="248" t="n">
        <v>40</v>
      </c>
      <c r="M11" s="6" t="n"/>
      <c r="N11" s="6" t="n"/>
      <c r="O11" s="6" t="n"/>
      <c r="P11" s="6" t="n"/>
      <c r="Q11" s="6" t="n"/>
      <c r="R11" s="6" t="n"/>
      <c r="S11" s="6" t="n"/>
      <c r="T11" s="6" t="n"/>
      <c r="U11" s="351" t="n"/>
      <c r="V11" s="263">
        <f>IF(MONTH($V$3)&lt;&gt;MONTH($V$3-WEEKDAY($V$3,1)+(ROW(V11)-ROW($V$5))*7+(COLUMN(V11)-COLUMN($V$5)+1)),"",$V$3-WEEKDAY($V$3,1)+(ROW(V11)-ROW($V$5))*7+(COLUMN(V11)-COLUMN($V$5)+1))</f>
        <v/>
      </c>
      <c r="W11" s="263">
        <f>IF(MONTH($V$3)&lt;&gt;MONTH($V$3-WEEKDAY($V$3,1)+(ROW(W11)-ROW($V$5))*7+(COLUMN(W11)-COLUMN($V$5)+1)),"",$V$3-WEEKDAY($V$3,1)+(ROW(W11)-ROW($V$5))*7+(COLUMN(W11)-COLUMN($V$5)+1))</f>
        <v/>
      </c>
      <c r="X11" s="263">
        <f>IF(MONTH($V$3)&lt;&gt;MONTH($V$3-WEEKDAY($V$3,1)+(ROW(X11)-ROW($V$5))*7+(COLUMN(X11)-COLUMN($V$5)+1)),"",$V$3-WEEKDAY($V$3,1)+(ROW(X11)-ROW($V$5))*7+(COLUMN(X11)-COLUMN($V$5)+1))</f>
        <v/>
      </c>
      <c r="Y11" s="263">
        <f>IF(MONTH($V$3)&lt;&gt;MONTH($V$3-WEEKDAY($V$3,1)+(ROW(Y11)-ROW($V$5))*7+(COLUMN(Y11)-COLUMN($V$5)+1)),"",$V$3-WEEKDAY($V$3,1)+(ROW(Y11)-ROW($V$5))*7+(COLUMN(Y11)-COLUMN($V$5)+1))</f>
        <v/>
      </c>
      <c r="Z11" s="263">
        <f>IF(MONTH($V$3)&lt;&gt;MONTH($V$3-WEEKDAY($V$3,1)+(ROW(Z11)-ROW($V$5))*7+(COLUMN(Z11)-COLUMN($V$5)+1)),"",$V$3-WEEKDAY($V$3,1)+(ROW(Z11)-ROW($V$5))*7+(COLUMN(Z11)-COLUMN($V$5)+1))</f>
        <v/>
      </c>
      <c r="AA11" s="263">
        <f>IF(MONTH($V$3)&lt;&gt;MONTH($V$3-WEEKDAY($V$3,1)+(ROW(AA11)-ROW($V$5))*7+(COLUMN(AA11)-COLUMN($V$5)+1)),"",$V$3-WEEKDAY($V$3,1)+(ROW(AA11)-ROW($V$5))*7+(COLUMN(AA11)-COLUMN($V$5)+1))</f>
        <v/>
      </c>
      <c r="AB11" s="263">
        <f>IF(MONTH($V$3)&lt;&gt;MONTH($V$3-WEEKDAY($V$3,1)+(ROW(AB11)-ROW($V$5))*7+(COLUMN(AB11)-COLUMN($V$5)+1)),"",$V$3-WEEKDAY($V$3,1)+(ROW(AB11)-ROW($V$5))*7+(COLUMN(AB11)-COLUMN($V$5)+1))</f>
        <v/>
      </c>
      <c r="AC11" s="351" t="n"/>
      <c r="AD11" s="351" t="n"/>
      <c r="AE11" s="351" t="n"/>
      <c r="AF11" s="258" t="n"/>
      <c r="AJ11" s="252" t="n"/>
      <c r="AK11" s="252" t="n"/>
    </row>
    <row r="12" ht="27.75" customFormat="1" customHeight="1" s="2" thickBot="1">
      <c r="A12" s="266" t="inlineStr">
        <is>
          <t>Day Off</t>
        </is>
      </c>
      <c r="B12" s="267" t="inlineStr">
        <is>
          <t>Holiday Double</t>
        </is>
      </c>
      <c r="C12" s="139" t="inlineStr">
        <is>
          <t>Day of Week</t>
        </is>
      </c>
      <c r="D12" s="140" t="inlineStr">
        <is>
          <t>Time
In</t>
        </is>
      </c>
      <c r="E12" s="140" t="inlineStr">
        <is>
          <t>Time
Out</t>
        </is>
      </c>
      <c r="F12" s="141" t="n"/>
      <c r="G12" s="140" t="inlineStr">
        <is>
          <t>Time
In</t>
        </is>
      </c>
      <c r="H12" s="140" t="inlineStr">
        <is>
          <t>Time
Out</t>
        </is>
      </c>
      <c r="I12" s="142" t="inlineStr">
        <is>
          <t>Total
Hrs</t>
        </is>
      </c>
      <c r="J12" s="142" t="inlineStr">
        <is>
          <t>Location</t>
        </is>
      </c>
      <c r="K12" s="142" t="inlineStr">
        <is>
          <t>Supervisor</t>
        </is>
      </c>
      <c r="L12" s="142" t="inlineStr">
        <is>
          <t>Supervisor Approval</t>
        </is>
      </c>
      <c r="M12" s="140" t="inlineStr">
        <is>
          <t>Regular
Hrs</t>
        </is>
      </c>
      <c r="N12" s="140" t="inlineStr">
        <is>
          <t>Overtime
Hrs</t>
        </is>
      </c>
      <c r="O12" s="140" t="inlineStr">
        <is>
          <t>Hol Hrs</t>
        </is>
      </c>
      <c r="P12" s="140" t="inlineStr">
        <is>
          <t>Responsibilities</t>
        </is>
      </c>
      <c r="Q12" s="140" t="inlineStr">
        <is>
          <t>Risk</t>
        </is>
      </c>
      <c r="R12" s="140" t="inlineStr">
        <is>
          <t>Meals</t>
        </is>
      </c>
      <c r="S12" s="140" t="inlineStr">
        <is>
          <t>Vac Hrs</t>
        </is>
      </c>
      <c r="T12" s="143" t="inlineStr">
        <is>
          <t>Reason for Overtime</t>
        </is>
      </c>
      <c r="U12" s="144" t="inlineStr">
        <is>
          <t>Wkly Reg Avail</t>
        </is>
      </c>
      <c r="V12" s="351" t="inlineStr">
        <is>
          <t>Orig Reg</t>
        </is>
      </c>
      <c r="W12" s="351" t="inlineStr">
        <is>
          <t>Wkly OT Adj</t>
        </is>
      </c>
      <c r="X12" s="351" t="inlineStr">
        <is>
          <t>Week Start</t>
        </is>
      </c>
      <c r="Y12" s="351" t="inlineStr">
        <is>
          <t>Wk Hrs Before</t>
        </is>
      </c>
      <c r="Z12" s="351" t="n"/>
      <c r="AA12" s="351" t="n"/>
      <c r="AB12" s="351" t="n"/>
      <c r="AC12" s="351" t="n"/>
      <c r="AD12" s="351" t="n"/>
      <c r="AE12" s="351" t="n"/>
      <c r="AF12" s="351" t="n"/>
      <c r="AJ12" s="252" t="n"/>
      <c r="AK12" s="252" t="n"/>
    </row>
    <row r="13" hidden="1" ht="15.75" customHeight="1" s="348" thickBot="1">
      <c r="A13" s="268" t="n"/>
      <c r="B13" s="351" t="n"/>
      <c r="C13" s="145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146" t="n"/>
      <c r="U13" s="351" t="n"/>
      <c r="V13" s="351" t="n"/>
      <c r="W13" s="351" t="n"/>
      <c r="X13" s="351" t="n"/>
      <c r="Y13" s="351" t="n"/>
      <c r="Z13" s="351" t="n"/>
      <c r="AA13" s="351" t="n"/>
      <c r="AB13" s="351" t="n"/>
      <c r="AC13" s="351" t="n"/>
      <c r="AD13" s="351" t="n"/>
      <c r="AE13" s="351" t="n"/>
      <c r="AF13" s="351" t="n"/>
    </row>
    <row r="14" ht="24" customHeight="1" s="348" thickBot="1">
      <c r="A14" s="147" t="inlineStr">
        <is>
          <t>On Day</t>
        </is>
      </c>
      <c r="B14" s="269" t="n"/>
      <c r="C14" s="88">
        <f>M10</f>
        <v/>
      </c>
      <c r="D14" s="54" t="n"/>
      <c r="E14" s="148">
        <f>IF(D14="", "",
 IF(D14=TIME(0,0,0), 0,
 IF(AND(D14&gt;=TIME(0,0,1), D14&lt;=TIME(2,0,0)), TIME(7,0,0),
 IF(AND(D14&gt;=TIME(6,0,0), D14&lt;=TIME(8,0,0)), TIME(12,0,0),
 IF(AND(D14&gt;TIME(8,0,0), D14&lt;=TIME(13,59,0)), TIME(15,0,0),
 IF(AND(D14&gt;=TIME(14,0,0), D14&lt;=TIME(17,59,0)), TIME(21,0,0),
 IF(AND(D14&gt;=TIME(18,0,0), D14&lt;=TIME(21,59,0)), TIME(0,0,0),
 IF(AND(D14&gt;=TIME(22,0,0), D14&lt;=TIME(23,59,59)), TIME(7,0,0), ""))))))))</f>
        <v/>
      </c>
      <c r="F14" s="149" t="n"/>
      <c r="G14" s="148">
        <f>IF(AND(D14&gt;=TIME(6,0,0),D14&lt;=TIME(8,0,0)),E14,"")</f>
        <v/>
      </c>
      <c r="H14" s="54" t="n"/>
      <c r="I14" s="55">
        <f>ROUND(IF(OR(D14="",E14="",E14=0),0,IF(H14="",MOD(E14-D14,1)*24,MOD(H14-D14,1)*24)),2)</f>
        <v/>
      </c>
      <c r="J14" s="150" t="n"/>
      <c r="K14" s="270" t="n"/>
      <c r="L14" s="271" t="n"/>
      <c r="M14" s="272">
        <f>MAX(0,V14-W14)</f>
        <v/>
      </c>
      <c r="N14" s="56">
        <f>(IF(OR($C14="",$D14=""),0,
 IF(OR($A14="Holiday",$A15="Holiday"),
    IF(ISNUMBER(MATCH(TRIM($B14),{"Phagwah","Good Friday","Easter Monday","Labour Day","Christmas","Eid ul Azha","Romans-2","Globe-12","Neptune P1"},0)),0,$I14),
 IF(AND(NOT(OR($A14="Annual Leave",$A15="Annual Leave")),$A14="Off day"),$I14,
  MAX(0,$I14-$V14)
  ))))+W14</f>
        <v/>
      </c>
      <c r="O14" s="56">
        <f>IF(AND(OR($A14="Holiday",$A15="Holiday"),
        ISNUMBER(MATCH(TRIM($B14),{"Phagwah","Good Friday","Easter Monday","Labour Day","Christmas","Eid ul Azha","Romans-2","Globe-12","Neptune P1"},0))),
   $I14,0)</f>
        <v/>
      </c>
      <c r="P14" s="56">
        <f>IF(OR($O$7="Canteen",$O$7="Head Office"),0,IF($I14&lt;=0,0,IF(OR(OR(TRIM($J14)="Hebrews",TRIM($J14)="Romans",TRIM($J14)="Romans-2",TRIM($J14)="Globe",TRIM($J14)="Globe-12",TRIM($J14)="Neptune P1"),AND($I15&gt;0,OR(TRIM($J15)="Hebrews",TRIM($J15)="Romans",TRIM($J15)="Romans-2",TRIM($J15)="Globe",TRIM($J15)="Globe-12",TRIM($J15)="Neptune P1"))),1,0)))</f>
        <v/>
      </c>
      <c r="Q14" s="57" t="n"/>
      <c r="R14" s="56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IF($I14&gt;0,1,0),
      0
   ),
0))</f>
        <v/>
      </c>
      <c r="S14" s="56">
        <f>IF(OR($A14="Annual Leave",$A15="Annual Leave"),IF($A14="Annual Leave",8,0),0)</f>
        <v/>
      </c>
      <c r="T14" s="58" t="n"/>
      <c r="U14" s="144">
        <f>MAX(0,40-Y14)</f>
        <v/>
      </c>
      <c r="V14" s="151">
        <f>IF(OR($C14="",$D14=""),0,
 IF(OR($A14="Holiday",$A15="Holiday"),0,
 IF(AND(NOT(OR($A14="Annual Leave",$A15="Annual Leave")),$A14="Off day"),0,
  IF($I14+$I15&gt;=8,IF($I14&gt;=8,8,$I14),$I14)
  )))</f>
        <v/>
      </c>
      <c r="W14" s="151">
        <f>MAX(0,V14-U14)</f>
        <v/>
      </c>
      <c r="X14" s="151">
        <f>IF(C14="","",C14-WEEKDAY(C14,1)+1)</f>
        <v/>
      </c>
      <c r="Y14" s="151">
        <f>IF(X14=X14,$L$11,0)</f>
        <v/>
      </c>
      <c r="Z14" s="151" t="n"/>
      <c r="AA14" s="151" t="n"/>
      <c r="AB14" s="151" t="n"/>
      <c r="AC14" s="351" t="n"/>
      <c r="AD14" s="351" t="n"/>
      <c r="AE14" s="351" t="n"/>
      <c r="AF14" s="351" t="n"/>
    </row>
    <row r="15" ht="24" customHeight="1" s="348" thickBot="1">
      <c r="A15" s="147" t="inlineStr">
        <is>
          <t>On Day</t>
        </is>
      </c>
      <c r="B15" s="269" t="n"/>
      <c r="C15" s="89">
        <f>C14</f>
        <v/>
      </c>
      <c r="D15" s="59" t="n"/>
      <c r="E15" s="152">
        <f>IF(D15="", "",
 IF(D15=TIME(0,0,0), 0,
 IF(AND(D15&gt;=TIME(0,0,1), D15&lt;=TIME(2,0,0)), TIME(7,0,0),
 IF(AND(D15&gt;=TIME(6,0,0), D15&lt;=TIME(8,0,0)), TIME(12,0,0),
 IF(AND(D15&gt;TIME(8,0,0), D15&lt;=TIME(13,59,0)), TIME(15,0,0),
 IF(AND(D15&gt;=TIME(14,0,0), D15&lt;=TIME(17,59,0)), TIME(21,0,0),
 IF(AND(D15&gt;=TIME(18,0,0), D15&lt;=TIME(21,59,0)), TIME(0,0,0),
 IF(AND(D15&gt;=TIME(22,0,0), D15&lt;=TIME(23,59,59)), TIME(7,0,0), ""))))))))</f>
        <v/>
      </c>
      <c r="F15" s="153" t="n"/>
      <c r="G15" s="152">
        <f>IF(AND(D15&gt;=TIME(6,0,0),D15&lt;=TIME(8,0,0)),E15,"")</f>
        <v/>
      </c>
      <c r="H15" s="59" t="n"/>
      <c r="I15" s="60">
        <f>ROUND(IF(OR(D15="",E15="",E15=0),0,IF(H15="",MOD(E15-D15,1)*24,MOD(H15-D15,1)*24)),2)</f>
        <v/>
      </c>
      <c r="J15" s="150" t="n"/>
      <c r="K15" s="270" t="n"/>
      <c r="L15" s="271" t="n"/>
      <c r="M15" s="272">
        <f>MAX(0,V15-W15)</f>
        <v/>
      </c>
      <c r="N15" s="61">
        <f>(IF(OR($C15="",$D15=""),0,
 IF(OR($A14="Holiday",$A15="Holiday"),
    IF(ISNUMBER(MATCH(TRIM($B15),{"Phagwah","Good Friday","Easter Monday","Labour Day","Christmas","Eid ul Azha","Romans-2","Globe-12","Neptune P1"},0)),0,$I15),
 IF(AND(NOT(OR($A14="Annual Leave",$A15="Annual Leave")),$A15="Off day"),$I15,
  MAX(0,$I15-$V15)
  ))))+W15</f>
        <v/>
      </c>
      <c r="O15" s="61">
        <f>IF(AND(OR($A14="Holiday",$A15="Holiday"),
        ISNUMBER(MATCH(TRIM($B15),{"Phagwah","Good Friday","Easter Monday","Labour Day","Christmas","Eid ul Azha","Romans-2","Globe-12","Neptune P1"},0))),
   $I15,0)</f>
        <v/>
      </c>
      <c r="P15" s="61">
        <f>IF(OR($O$7="Canteen",$O$7="Head Office"),0,IF($I15&lt;=0,0,IF(AND($I14&lt;=0,OR(TRIM($J15)="Hebrews",TRIM($J15)="Romans",TRIM($J15)="Romans-2",TRIM($J15)="Globe",TRIM($J15)="Globe-12",TRIM($J15)="Neptune P1")),1,0)))</f>
        <v/>
      </c>
      <c r="Q15" s="62" t="n"/>
      <c r="R15" s="61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IF(AND($I14=0,$I15&gt;0),1,0),
      0
   ),
0))</f>
        <v/>
      </c>
      <c r="S15" s="61">
        <f>IF(OR($A14="Annual Leave",$A15="Annual Leave"),IF(AND($A14&lt;&gt;"Annual Leave",$A15="Annual Leave"),8,0),0)</f>
        <v/>
      </c>
      <c r="T15" s="63" t="n"/>
      <c r="U15" s="144">
        <f>MAX(0,40-Y15)</f>
        <v/>
      </c>
      <c r="V15" s="151">
        <f>IF(OR($C15="",$D15=""),0,
 IF(OR($A14="Holiday",$A15="Holiday"),0,
 IF(AND(NOT(OR($A14="Annual Leave",$A15="Annual Leave")),$A15="Off day"),0,
  IF($I14+$I15&gt;=8,IF($I14&gt;=8,0,8-$I14),$I15)
  )))</f>
        <v/>
      </c>
      <c r="W15" s="151">
        <f>MAX(0,V15-U15)</f>
        <v/>
      </c>
      <c r="X15" s="151">
        <f>IF(C15="","",C15-WEEKDAY(C15,1)+1)</f>
        <v/>
      </c>
      <c r="Y15" s="151">
        <f>SUMPRODUCT(($X$14:$X14=X15)*(($V$14:$V14)+($O$14:$O14)))+IF(X15=X14,$L$11,0)</f>
        <v/>
      </c>
      <c r="Z15" s="151" t="n"/>
      <c r="AA15" s="151" t="n"/>
      <c r="AB15" s="151" t="n"/>
      <c r="AC15" s="351" t="n"/>
      <c r="AD15" s="351" t="n"/>
      <c r="AE15" s="351" t="n"/>
      <c r="AF15" s="351" t="n"/>
    </row>
    <row r="16" ht="24" customHeight="1" s="348" thickBot="1">
      <c r="A16" s="154" t="inlineStr">
        <is>
          <t>On Day</t>
        </is>
      </c>
      <c r="B16" s="273" t="n"/>
      <c r="C16" s="90">
        <f>C14+1</f>
        <v/>
      </c>
      <c r="D16" s="8" t="n"/>
      <c r="E16" s="155">
        <f>IF(D16="", "",
 IF(D16=TIME(0,0,0), 0,
 IF(AND(D16&gt;=TIME(0,0,1), D16&lt;=TIME(2,0,0)), TIME(7,0,0),
 IF(AND(D16&gt;=TIME(6,0,0), D16&lt;=TIME(8,0,0)), TIME(12,0,0),
 IF(AND(D16&gt;TIME(8,0,0), D16&lt;=TIME(13,59,0)), TIME(15,0,0),
 IF(AND(D16&gt;=TIME(14,0,0), D16&lt;=TIME(17,59,0)), TIME(21,0,0),
 IF(AND(D16&gt;=TIME(18,0,0), D16&lt;=TIME(21,59,0)), TIME(0,0,0),
 IF(AND(D16&gt;=TIME(22,0,0), D16&lt;=TIME(23,59,59)), TIME(7,0,0), ""))))))))</f>
        <v/>
      </c>
      <c r="F16" s="156" t="n"/>
      <c r="G16" s="155">
        <f>IF(AND(D16&gt;=TIME(6,0,0),D16&lt;=TIME(8,0,0)),E16,"")</f>
        <v/>
      </c>
      <c r="H16" s="8" t="n"/>
      <c r="I16" s="30">
        <f>ROUND(IF(OR(D16="",E16="",E16=0),0,IF(H16="",MOD(E16-D16,1)*24,MOD(H16-D16,1)*24)),2)</f>
        <v/>
      </c>
      <c r="J16" s="157" t="n"/>
      <c r="K16" s="274" t="n"/>
      <c r="L16" s="271" t="n"/>
      <c r="M16" s="275">
        <f>MAX(0,V16-W16)</f>
        <v/>
      </c>
      <c r="N16" s="9">
        <f>(IF(OR($C16="",$D16=""),0,
 IF(OR($A16="Holiday",$A17="Holiday"),
    IF(ISNUMBER(MATCH(TRIM($B16),{"Phagwah","Good Friday","Easter Monday","Labour Day","Christmas","Eid ul Azha","Romans-2","Globe-12","Neptune P1"},0)),0,$I16),
 IF(AND(NOT(OR($A16="Annual Leave",$A17="Annual Leave")),$A16="Off day"),$I16,
  MAX(0,$I16-$V16)
  ))))+W16</f>
        <v/>
      </c>
      <c r="O16" s="9">
        <f>IF(AND(OR($A16="Holiday",$A17="Holiday"),
        ISNUMBER(MATCH(TRIM($B16),{"Phagwah","Good Friday","Easter Monday","Labour Day","Christmas","Eid ul Azha","Romans-2","Globe-12","Neptune P1"},0))),
   $I16,0)</f>
        <v/>
      </c>
      <c r="P16" s="9">
        <f>IF(OR($O$7="Canteen",$O$7="Head Office"),0,IF($I16&lt;=0,0,IF(OR(OR(TRIM($J16)="Hebrews",TRIM($J16)="Romans",TRIM($J16)="Romans-2",TRIM($J16)="Globe",TRIM($J16)="Globe-12",TRIM($J16)="Neptune P1"),AND($I17&gt;0,OR(TRIM($J17)="Hebrews",TRIM($J17)="Romans",TRIM($J17)="Romans-2",TRIM($J17)="Globe",TRIM($J17)="Globe-12",TRIM($J17)="Neptune P1"))),1,0)))</f>
        <v/>
      </c>
      <c r="Q16" s="10" t="n"/>
      <c r="R16" s="9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IF($I16&gt;0,1,0),
      0
   ),
0))</f>
        <v/>
      </c>
      <c r="S16" s="9">
        <f>IF(OR($A16="Annual Leave",$A17="Annual Leave"),IF($A16="Annual Leave",8,0),0)</f>
        <v/>
      </c>
      <c r="T16" s="91" t="n"/>
      <c r="U16" s="144">
        <f>MAX(0,40-Y16)</f>
        <v/>
      </c>
      <c r="V16" s="351">
        <f>IF(OR($C16="",$D16=""),0,
 IF(OR($A16="Holiday",$A17="Holiday"),0,
 IF(AND(NOT(OR($A16="Annual Leave",$A17="Annual Leave")),$A16="Off day"),0,
  IF($I16+$I17&gt;=8,IF($I16&gt;=8,8,$I16),$I16)
  )))</f>
        <v/>
      </c>
      <c r="W16" s="351">
        <f>MAX(0,V16-U16)</f>
        <v/>
      </c>
      <c r="X16" s="351">
        <f>IF(C16="","",C16-WEEKDAY(C16,1)+1)</f>
        <v/>
      </c>
      <c r="Y16" s="351">
        <f>SUMPRODUCT(($X$14:$X15=X16)*(($V$14:$V15)+($O$14:$O15)))+IF(X16=X14,$L$11,0)</f>
        <v/>
      </c>
      <c r="Z16" s="351" t="n"/>
      <c r="AA16" s="351" t="n"/>
      <c r="AB16" s="351" t="n"/>
      <c r="AC16" s="351" t="n"/>
      <c r="AD16" s="351" t="n"/>
      <c r="AE16" s="351" t="n"/>
      <c r="AF16" s="351" t="n"/>
    </row>
    <row r="17" ht="24" customHeight="1" s="348" thickBot="1">
      <c r="A17" s="154" t="inlineStr">
        <is>
          <t>On Day</t>
        </is>
      </c>
      <c r="B17" s="273" t="n"/>
      <c r="C17" s="90">
        <f>C16</f>
        <v/>
      </c>
      <c r="D17" s="276" t="n"/>
      <c r="E17" s="277">
        <f>IF(D17="", "",
 IF(D17=TIME(0,0,0), 0,
 IF(AND(D17&gt;=TIME(0,0,1), D17&lt;=TIME(2,0,0)), TIME(7,0,0),
 IF(AND(D17&gt;=TIME(6,0,0), D17&lt;=TIME(8,0,0)), TIME(12,0,0),
 IF(AND(D17&gt;TIME(8,0,0), D17&lt;=TIME(13,59,0)), TIME(15,0,0),
 IF(AND(D17&gt;=TIME(14,0,0), D17&lt;=TIME(17,59,0)), TIME(21,0,0),
 IF(AND(D17&gt;=TIME(18,0,0), D17&lt;=TIME(21,59,0)), TIME(0,0,0),
 IF(AND(D17&gt;=TIME(22,0,0), D17&lt;=TIME(23,59,59)), TIME(7,0,0), ""))))))))</f>
        <v/>
      </c>
      <c r="F17" s="156" t="n"/>
      <c r="G17" s="277">
        <f>IF(AND(D17&gt;=TIME(6,0,0),D17&lt;=TIME(8,0,0)),E17,"")</f>
        <v/>
      </c>
      <c r="H17" s="276" t="n"/>
      <c r="I17" s="30">
        <f>ROUND(IF(OR(D17="",E17="",E17=0),0,IF(H17="",MOD(E17-D17,1)*24,MOD(H17-D17,1)*24)),2)</f>
        <v/>
      </c>
      <c r="J17" s="158" t="n"/>
      <c r="K17" s="274" t="n"/>
      <c r="L17" s="271" t="n"/>
      <c r="M17" s="275">
        <f>MAX(0,V17-W17)</f>
        <v/>
      </c>
      <c r="N17" s="278">
        <f>(IF(OR($C17="",$D17=""),0,
 IF(OR($A16="Holiday",$A17="Holiday"),
    IF(ISNUMBER(MATCH(TRIM($B17),{"Phagwah","Good Friday","Easter Monday","Labour Day","Christmas","Eid ul Azha","Romans-2","Globe-12","Neptune P1"},0)),0,$I17),
 IF(AND(NOT(OR($A16="Annual Leave",$A17="Annual Leave")),$A17="Off day"),$I17,
  MAX(0,$I17-$V17)
  ))))+W17</f>
        <v/>
      </c>
      <c r="O17" s="278">
        <f>IF(AND(OR($A16="Holiday",$A17="Holiday"),
        ISNUMBER(MATCH(TRIM($B17),{"Phagwah","Good Friday","Easter Monday","Labour Day","Christmas","Eid ul Azha","Romans-2","Globe-12","Neptune P1"},0))),
   $I17,0)</f>
        <v/>
      </c>
      <c r="P17" s="278">
        <f>IF(OR($O$7="Canteen",$O$7="Head Office"),0,IF($I17&lt;=0,0,IF(AND($I16&lt;=0,OR(TRIM($J17)="Hebrews",TRIM($J17)="Romans",TRIM($J17)="Romans-2",TRIM($J17)="Globe",TRIM($J17)="Globe-12",TRIM($J17)="Neptune P1")),1,0)))</f>
        <v/>
      </c>
      <c r="Q17" s="279" t="n"/>
      <c r="R17" s="278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IF(AND($I16=0,$I17&gt;0),1,0),
      0
   ),
0))</f>
        <v/>
      </c>
      <c r="S17" s="278">
        <f>IF(OR($A16="Annual Leave",$A17="Annual Leave"),IF(AND($A16&lt;&gt;"Annual Leave",$A17="Annual Leave"),8,0),0)</f>
        <v/>
      </c>
      <c r="T17" s="280" t="n"/>
      <c r="U17" s="144">
        <f>MAX(0,40-Y17)</f>
        <v/>
      </c>
      <c r="V17" s="351">
        <f>IF(OR($C17="",$D17=""),0,
 IF(OR($A16="Holiday",$A17="Holiday"),0,
 IF(AND(NOT(OR($A16="Annual Leave",$A17="Annual Leave")),$A17="Off day"),0,
  IF($I16+$I17&gt;=8,IF($I16&gt;=8,0,8-$I16),$I17)
  )))</f>
        <v/>
      </c>
      <c r="W17" s="351">
        <f>MAX(0,V17-U17)</f>
        <v/>
      </c>
      <c r="X17" s="351">
        <f>IF(C17="","",C17-WEEKDAY(C17,1)+1)</f>
        <v/>
      </c>
      <c r="Y17" s="351">
        <f>SUMPRODUCT(($X$14:$X16=X17)*(($V$14:$V16)+($O$14:$O16)))+IF(X17=X14,$L$11,0)</f>
        <v/>
      </c>
      <c r="Z17" s="351" t="n"/>
      <c r="AA17" s="351" t="n"/>
      <c r="AB17" s="351" t="n"/>
      <c r="AC17" s="351" t="n"/>
      <c r="AD17" s="351" t="n"/>
      <c r="AE17" s="351" t="n"/>
      <c r="AF17" s="351" t="n"/>
    </row>
    <row r="18" ht="24" customHeight="1" s="348" thickBot="1">
      <c r="A18" s="159" t="inlineStr">
        <is>
          <t>On Day</t>
        </is>
      </c>
      <c r="B18" s="281" t="n"/>
      <c r="C18" s="92">
        <f>C16+1</f>
        <v/>
      </c>
      <c r="D18" s="31" t="n"/>
      <c r="E18" s="160">
        <f>IF(D18="", "",
 IF(D18=TIME(0,0,0), 0,
 IF(AND(D18&gt;=TIME(0,0,1), D18&lt;=TIME(2,0,0)), TIME(7,0,0),
 IF(AND(D18&gt;=TIME(6,0,0), D18&lt;=TIME(8,0,0)), TIME(12,0,0),
 IF(AND(D18&gt;TIME(8,0,0), D18&lt;=TIME(13,59,0)), TIME(15,0,0),
 IF(AND(D18&gt;=TIME(14,0,0), D18&lt;=TIME(17,59,0)), TIME(21,0,0),
 IF(AND(D18&gt;=TIME(18,0,0), D18&lt;=TIME(21,59,0)), TIME(0,0,0),
 IF(AND(D18&gt;=TIME(22,0,0), D18&lt;=TIME(23,59,59)), TIME(7,0,0), ""))))))))</f>
        <v/>
      </c>
      <c r="F18" s="161" t="n"/>
      <c r="G18" s="160">
        <f>IF(AND(D18&gt;=TIME(6,0,0),D18&lt;=TIME(8,0,0)),E18,"")</f>
        <v/>
      </c>
      <c r="H18" s="31" t="n"/>
      <c r="I18" s="32">
        <f>ROUND(IF(OR(D18="",E18="",E18=0),0,IF(H18="",MOD(E18-D18,1)*24,MOD(H18-D18,1)*24)),2)</f>
        <v/>
      </c>
      <c r="J18" s="162" t="n"/>
      <c r="K18" s="282" t="n"/>
      <c r="L18" s="271" t="n"/>
      <c r="M18" s="283">
        <f>MAX(0,V18-W18)</f>
        <v/>
      </c>
      <c r="N18" s="33">
        <f>(IF(OR($C18="",$D18=""),0,
 IF(OR($A18="Holiday",$A19="Holiday"),
    IF(ISNUMBER(MATCH(TRIM($B18),{"Phagwah","Good Friday","Easter Monday","Labour Day","Christmas","Eid ul Azha","Romans-2","Globe-12","Neptune P1"},0)),0,$I18),
 IF(AND(NOT(OR($A18="Annual Leave",$A19="Annual Leave")),$A18="Off day"),$I18,
  MAX(0,$I18-$V18)
  ))))+W18</f>
        <v/>
      </c>
      <c r="O18" s="33">
        <f>IF(AND(OR($A18="Holiday",$A19="Holiday"),
        ISNUMBER(MATCH(TRIM($B18),{"Phagwah","Good Friday","Easter Monday","Labour Day","Christmas","Eid ul Azha","Romans-2","Globe-12","Neptune P1"},0))),
   $I18,0)</f>
        <v/>
      </c>
      <c r="P18" s="33">
        <f>IF(OR($O$7="Canteen",$O$7="Head Office"),0,IF($I18&lt;=0,0,IF(OR(OR(TRIM($J18)="Hebrews",TRIM($J18)="Romans",TRIM($J18)="Romans-2",TRIM($J18)="Globe",TRIM($J18)="Globe-12",TRIM($J18)="Neptune P1"),AND($I19&gt;0,OR(TRIM($J19)="Hebrews",TRIM($J19)="Romans",TRIM($J19)="Romans-2",TRIM($J19)="Globe",TRIM($J19)="Globe-12",TRIM($J19)="Neptune P1"))),1,0)))</f>
        <v/>
      </c>
      <c r="Q18" s="34" t="n"/>
      <c r="R18" s="33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IF($I18&gt;0,1,0),
      0
   ),
0))</f>
        <v/>
      </c>
      <c r="S18" s="33">
        <f>IF(OR($A18="Annual Leave",$A19="Annual Leave"),IF($A18="Annual Leave",8,0),0)</f>
        <v/>
      </c>
      <c r="T18" s="35" t="n"/>
      <c r="U18" s="144">
        <f>MAX(0,40-Y18)</f>
        <v/>
      </c>
      <c r="V18" s="351">
        <f>IF(OR($C18="",$D18=""),0,
 IF(OR($A18="Holiday",$A19="Holiday"),0,
 IF(AND(NOT(OR($A18="Annual Leave",$A19="Annual Leave")),$A18="Off day"),0,
  IF($I18+$I19&gt;=8,IF($I18&gt;=8,8,$I18),$I18)
  )))</f>
        <v/>
      </c>
      <c r="W18" s="351">
        <f>MAX(0,V18-U18)</f>
        <v/>
      </c>
      <c r="X18" s="351">
        <f>IF(C18="","",C18-WEEKDAY(C18,1)+1)</f>
        <v/>
      </c>
      <c r="Y18" s="351">
        <f>SUMPRODUCT(($X$14:$X17=X18)*(($V$14:$V17)+($O$14:$O17)))+IF(X18=X14,$L$11,0)</f>
        <v/>
      </c>
      <c r="Z18" s="351" t="n"/>
      <c r="AA18" s="351" t="n"/>
      <c r="AB18" s="351" t="n"/>
      <c r="AC18" s="351" t="n"/>
      <c r="AD18" s="351" t="n"/>
      <c r="AE18" s="351" t="n"/>
      <c r="AF18" s="351" t="n"/>
    </row>
    <row r="19" ht="24" customHeight="1" s="348" thickBot="1">
      <c r="A19" s="159" t="inlineStr">
        <is>
          <t>On Day</t>
        </is>
      </c>
      <c r="B19" s="281" t="n"/>
      <c r="C19" s="93">
        <f>C18</f>
        <v/>
      </c>
      <c r="D19" s="36" t="n"/>
      <c r="E19" s="163">
        <f>IF(D19="", "",
 IF(D19=TIME(0,0,0), 0,
 IF(AND(D19&gt;=TIME(0,0,1), D19&lt;=TIME(2,0,0)), TIME(7,0,0),
 IF(AND(D19&gt;=TIME(6,0,0), D19&lt;=TIME(8,0,0)), TIME(12,0,0),
 IF(AND(D19&gt;TIME(8,0,0), D19&lt;=TIME(13,59,0)), TIME(15,0,0),
 IF(AND(D19&gt;=TIME(14,0,0), D19&lt;=TIME(17,59,0)), TIME(21,0,0),
 IF(AND(D19&gt;=TIME(18,0,0), D19&lt;=TIME(21,59,0)), TIME(0,0,0),
 IF(AND(D19&gt;=TIME(22,0,0), D19&lt;=TIME(23,59,59)), TIME(7,0,0), ""))))))))</f>
        <v/>
      </c>
      <c r="F19" s="164" t="n"/>
      <c r="G19" s="163">
        <f>IF(AND(D19&gt;=TIME(6,0,0),D19&lt;=TIME(8,0,0)),E19,"")</f>
        <v/>
      </c>
      <c r="H19" s="36" t="n"/>
      <c r="I19" s="37">
        <f>ROUND(IF(OR(D19="",E19="",E19=0),0,IF(H19="",MOD(E19-D19,1)*24,MOD(H19-D19,1)*24)),2)</f>
        <v/>
      </c>
      <c r="J19" s="162" t="n"/>
      <c r="K19" s="282" t="n"/>
      <c r="L19" s="271" t="n"/>
      <c r="M19" s="283">
        <f>MAX(0,V19-W19)</f>
        <v/>
      </c>
      <c r="N19" s="38">
        <f>(IF(OR($C19="",$D19=""),0,
 IF(OR($A18="Holiday",$A19="Holiday"),
    IF(ISNUMBER(MATCH(TRIM($B19),{"Phagwah","Good Friday","Easter Monday","Labour Day","Christmas","Eid ul Azha","Romans-2","Globe-12","Neptune P1"},0)),0,$I19),
 IF(AND(NOT(OR($A18="Annual Leave",$A19="Annual Leave")),$A19="Off day"),$I19,
  MAX(0,$I19-$V19)
  ))))+W19</f>
        <v/>
      </c>
      <c r="O19" s="38">
        <f>IF(AND(OR($A18="Holiday",$A19="Holiday"),
        ISNUMBER(MATCH(TRIM($B19),{"Phagwah","Good Friday","Easter Monday","Labour Day","Christmas","Eid ul Azha","Romans-2","Globe-12","Neptune P1"},0))),
   $I19,0)</f>
        <v/>
      </c>
      <c r="P19" s="38">
        <f>IF(OR($O$7="Canteen",$O$7="Head Office"),0,IF($I19&lt;=0,0,IF(AND($I18&lt;=0,OR(TRIM($J19)="Hebrews",TRIM($J19)="Romans",TRIM($J19)="Romans-2",TRIM($J19)="Globe",TRIM($J19)="Globe-12",TRIM($J19)="Neptune P1")),1,0)))</f>
        <v/>
      </c>
      <c r="Q19" s="39" t="n"/>
      <c r="R19" s="38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IF(AND($I18=0,$I19&gt;0),1,0),
      0
   ),
0))</f>
        <v/>
      </c>
      <c r="S19" s="38">
        <f>IF(OR($A18="Annual Leave",$A19="Annual Leave"),IF(AND($A18&lt;&gt;"Annual Leave",$A19="Annual Leave"),8,0),0)</f>
        <v/>
      </c>
      <c r="T19" s="40" t="n"/>
      <c r="U19" s="144">
        <f>MAX(0,40-Y19)</f>
        <v/>
      </c>
      <c r="V19" s="351">
        <f>IF(OR($C19="",$D19=""),0,
 IF(OR($A18="Holiday",$A19="Holiday"),0,
 IF(AND(NOT(OR($A18="Annual Leave",$A19="Annual Leave")),$A19="Off day"),0,
  IF($I18+$I19&gt;=8,IF($I18&gt;=8,0,8-$I18),$I19)
  )))</f>
        <v/>
      </c>
      <c r="W19" s="351">
        <f>MAX(0,V19-U19)</f>
        <v/>
      </c>
      <c r="X19" s="351">
        <f>IF(C19="","",C19-WEEKDAY(C19,1)+1)</f>
        <v/>
      </c>
      <c r="Y19" s="351">
        <f>SUMPRODUCT(($X$14:$X18=X19)*(($V$14:$V18)+($O$14:$O18)))+IF(X19=X14,$L$11,0)</f>
        <v/>
      </c>
      <c r="Z19" s="351" t="n"/>
      <c r="AA19" s="351" t="n"/>
      <c r="AB19" s="351" t="n"/>
      <c r="AC19" s="351" t="n"/>
      <c r="AD19" s="351" t="n"/>
      <c r="AE19" s="351" t="n"/>
      <c r="AF19" s="351" t="n"/>
    </row>
    <row r="20" ht="24" customHeight="1" s="348" thickBot="1">
      <c r="A20" s="165" t="inlineStr">
        <is>
          <t>On Day</t>
        </is>
      </c>
      <c r="B20" s="284" t="n"/>
      <c r="C20" s="94">
        <f>C18+1</f>
        <v/>
      </c>
      <c r="D20" s="41" t="n"/>
      <c r="E20" s="166">
        <f>IF(D20="", "",
 IF(D20=TIME(0,0,0), 0,
 IF(AND(D20&gt;=TIME(0,0,1), D20&lt;=TIME(2,0,0)), TIME(7,0,0),
 IF(AND(D20&gt;=TIME(6,0,0), D20&lt;=TIME(8,0,0)), TIME(12,0,0),
 IF(AND(D20&gt;TIME(8,0,0), D20&lt;=TIME(13,59,0)), TIME(15,0,0),
 IF(AND(D20&gt;=TIME(14,0,0), D20&lt;=TIME(17,59,0)), TIME(21,0,0),
 IF(AND(D20&gt;=TIME(18,0,0), D20&lt;=TIME(21,59,0)), TIME(0,0,0),
 IF(AND(D20&gt;=TIME(22,0,0), D20&lt;=TIME(23,59,59)), TIME(7,0,0), ""))))))))</f>
        <v/>
      </c>
      <c r="F20" s="167" t="n"/>
      <c r="G20" s="166">
        <f>IF(AND(D20&gt;=TIME(6,0,0),D20&lt;=TIME(8,0,0)),E20,"")</f>
        <v/>
      </c>
      <c r="H20" s="41" t="n"/>
      <c r="I20" s="95">
        <f>ROUND(IF(OR(D20="",E20="",E20=0),0,IF(H20="",MOD(E20-D20,1)*24,MOD(H20-D20,1)*24)),2)</f>
        <v/>
      </c>
      <c r="J20" s="168" t="n"/>
      <c r="K20" s="285" t="n"/>
      <c r="L20" s="271" t="n"/>
      <c r="M20" s="286">
        <f>MAX(0,V20-W20)</f>
        <v/>
      </c>
      <c r="N20" s="42">
        <f>(IF(OR($C20="",$D20=""),0,
 IF(OR($A20="Holiday",$A21="Holiday"),
    IF(ISNUMBER(MATCH(TRIM($B20),{"Phagwah","Good Friday","Easter Monday","Labour Day","Christmas","Eid ul Azha","Romans-2","Globe-12","Neptune P1"},0)),0,$I20),
 IF(AND(NOT(OR($A20="Annual Leave",$A21="Annual Leave")),$A20="Off day"),$I20,
  MAX(0,$I20-$V20)
  ))))+W20</f>
        <v/>
      </c>
      <c r="O20" s="42">
        <f>IF(AND(OR($A20="Holiday",$A21="Holiday"),
        ISNUMBER(MATCH(TRIM($B20),{"Phagwah","Good Friday","Easter Monday","Labour Day","Christmas","Eid ul Azha","Romans-2","Globe-12","Neptune P1"},0))),
   $I20,0)</f>
        <v/>
      </c>
      <c r="P20" s="42">
        <f>IF(OR($O$7="Canteen",$O$7="Head Office"),0,IF($I20&lt;=0,0,IF(OR(OR(TRIM($J20)="Hebrews",TRIM($J20)="Romans",TRIM($J20)="Romans-2",TRIM($J20)="Globe",TRIM($J20)="Globe-12",TRIM($J20)="Neptune P1"),AND($I21&gt;0,OR(TRIM($J21)="Hebrews",TRIM($J21)="Romans",TRIM($J21)="Romans-2",TRIM($J21)="Globe",TRIM($J21)="Globe-12",TRIM($J21)="Neptune P1"))),1,0)))</f>
        <v/>
      </c>
      <c r="Q20" s="43" t="n"/>
      <c r="R20" s="42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IF($I20&gt;0,1,0),
      0
   ),
0))</f>
        <v/>
      </c>
      <c r="S20" s="42">
        <f>IF(OR($A20="Annual Leave",$A21="Annual Leave"),IF($A20="Annual Leave",8,0),0)</f>
        <v/>
      </c>
      <c r="T20" s="96" t="n"/>
      <c r="U20" s="144">
        <f>MAX(0,40-Y20)</f>
        <v/>
      </c>
      <c r="V20" s="351">
        <f>IF(OR($C20="",$D20=""),0,
 IF(OR($A20="Holiday",$A21="Holiday"),0,
 IF(AND(NOT(OR($A20="Annual Leave",$A21="Annual Leave")),$A20="Off day"),0,
  IF($I20+$I21&gt;=8,IF($I20&gt;=8,8,$I20),$I20)
  )))</f>
        <v/>
      </c>
      <c r="W20" s="351">
        <f>MAX(0,V20-U20)</f>
        <v/>
      </c>
      <c r="X20" s="351">
        <f>IF(C20="","",C20-WEEKDAY(C20,1)+1)</f>
        <v/>
      </c>
      <c r="Y20" s="351">
        <f>SUMPRODUCT(($X$14:$X19=X20)*(($V$14:$V19)+($O$14:$O19)))+IF(X20=X14,$L$11,0)</f>
        <v/>
      </c>
      <c r="Z20" s="351" t="n"/>
      <c r="AA20" s="351" t="n"/>
      <c r="AB20" s="351" t="n"/>
      <c r="AC20" s="351" t="n"/>
      <c r="AD20" s="351" t="n"/>
      <c r="AE20" s="351" t="n"/>
      <c r="AF20" s="351" t="n"/>
    </row>
    <row r="21" ht="24" customHeight="1" s="348" thickBot="1">
      <c r="A21" s="165" t="inlineStr">
        <is>
          <t>On Day</t>
        </is>
      </c>
      <c r="B21" s="284" t="n"/>
      <c r="C21" s="94">
        <f>C20</f>
        <v/>
      </c>
      <c r="D21" s="287" t="n"/>
      <c r="E21" s="288">
        <f>IF(D21="", "",
 IF(D21=TIME(0,0,0), 0,
 IF(AND(D21&gt;=TIME(0,0,1), D21&lt;=TIME(2,0,0)), TIME(7,0,0),
 IF(AND(D21&gt;=TIME(6,0,0), D21&lt;=TIME(8,0,0)), TIME(12,0,0),
 IF(AND(D21&gt;TIME(8,0,0), D21&lt;=TIME(13,59,0)), TIME(15,0,0),
 IF(AND(D21&gt;=TIME(14,0,0), D21&lt;=TIME(17,59,0)), TIME(21,0,0),
 IF(AND(D21&gt;=TIME(18,0,0), D21&lt;=TIME(21,59,0)), TIME(0,0,0),
 IF(AND(D21&gt;=TIME(22,0,0), D21&lt;=TIME(23,59,59)), TIME(7,0,0), ""))))))))</f>
        <v/>
      </c>
      <c r="F21" s="167" t="n"/>
      <c r="G21" s="288">
        <f>IF(AND(D21&gt;=TIME(6,0,0),D21&lt;=TIME(8,0,0)),E21,"")</f>
        <v/>
      </c>
      <c r="H21" s="287" t="n"/>
      <c r="I21" s="95">
        <f>ROUND(IF(OR(D21="",E21="",E21=0),0,IF(H21="",MOD(E21-D21,1)*24,MOD(H21-D21,1)*24)),2)</f>
        <v/>
      </c>
      <c r="J21" s="169" t="n"/>
      <c r="K21" s="285" t="n"/>
      <c r="L21" s="271" t="n"/>
      <c r="M21" s="286">
        <f>MAX(0,V21-W21)</f>
        <v/>
      </c>
      <c r="N21" s="289">
        <f>(IF(OR($C21="",$D21=""),0,
 IF(OR($A20="Holiday",$A21="Holiday"),
    IF(ISNUMBER(MATCH(TRIM($B21),{"Phagwah","Good Friday","Easter Monday","Labour Day","Christmas","Eid ul Azha","Romans-2","Globe-12","Neptune P1"},0)),0,$I21),
 IF(AND(NOT(OR($A20="Annual Leave",$A21="Annual Leave")),$A21="Off day"),$I21,
  MAX(0,$I21-$V21)
  ))))+W21</f>
        <v/>
      </c>
      <c r="O21" s="289">
        <f>IF(AND(OR($A20="Holiday",$A21="Holiday"),
        ISNUMBER(MATCH(TRIM($B21),{"Phagwah","Good Friday","Easter Monday","Labour Day","Christmas","Eid ul Azha","Romans-2","Globe-12","Neptune P1"},0))),
   $I21,0)</f>
        <v/>
      </c>
      <c r="P21" s="289">
        <f>IF(OR($O$7="Canteen",$O$7="Head Office"),0,IF($I21&lt;=0,0,IF(AND($I20&lt;=0,OR(TRIM($J21)="Hebrews",TRIM($J21)="Romans",TRIM($J21)="Romans-2",TRIM($J21)="Globe",TRIM($J21)="Globe-12",TRIM($J21)="Neptune P1")),1,0)))</f>
        <v/>
      </c>
      <c r="Q21" s="290" t="n"/>
      <c r="R21" s="289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IF(AND($I20=0,$I21&gt;0),1,0),
      0
   ),
0))</f>
        <v/>
      </c>
      <c r="S21" s="289">
        <f>IF(OR($A20="Annual Leave",$A21="Annual Leave"),IF(AND($A20&lt;&gt;"Annual Leave",$A21="Annual Leave"),8,0),0)</f>
        <v/>
      </c>
      <c r="T21" s="291" t="n"/>
      <c r="U21" s="144">
        <f>MAX(0,40-Y21)</f>
        <v/>
      </c>
      <c r="V21" s="351">
        <f>IF(OR($C21="",$D21=""),0,
 IF(OR($A20="Holiday",$A21="Holiday"),0,
 IF(AND(NOT(OR($A20="Annual Leave",$A21="Annual Leave")),$A21="Off day"),0,
  IF($I20+$I21&gt;=8,IF($I20&gt;=8,0,8-$I20),$I21)
  )))</f>
        <v/>
      </c>
      <c r="W21" s="351">
        <f>MAX(0,V21-U21)</f>
        <v/>
      </c>
      <c r="X21" s="351">
        <f>IF(C21="","",C21-WEEKDAY(C21,1)+1)</f>
        <v/>
      </c>
      <c r="Y21" s="351">
        <f>SUMPRODUCT(($X$14:$X20=X21)*(($V$14:$V20)+($O$14:$O20)))+IF(X21=X14,$L$11,0)</f>
        <v/>
      </c>
      <c r="Z21" s="351" t="n"/>
      <c r="AA21" s="351" t="n"/>
      <c r="AB21" s="351" t="n"/>
      <c r="AC21" s="351" t="n"/>
      <c r="AD21" s="351" t="n"/>
      <c r="AE21" s="351" t="n"/>
      <c r="AF21" s="351" t="n"/>
    </row>
    <row r="22" ht="24" customHeight="1" s="348" thickBot="1">
      <c r="A22" s="170" t="inlineStr">
        <is>
          <t>On Day</t>
        </is>
      </c>
      <c r="B22" s="292" t="n"/>
      <c r="C22" s="97">
        <f>C20+1</f>
        <v/>
      </c>
      <c r="D22" s="44" t="n"/>
      <c r="E22" s="171">
        <f>IF(D22="", "",
 IF(D22=TIME(0,0,0), 0,
 IF(AND(D22&gt;=TIME(0,0,1), D22&lt;=TIME(2,0,0)), TIME(7,0,0),
 IF(AND(D22&gt;=TIME(6,0,0), D22&lt;=TIME(8,0,0)), TIME(12,0,0),
 IF(AND(D22&gt;TIME(8,0,0), D22&lt;=TIME(13,59,0)), TIME(15,0,0),
 IF(AND(D22&gt;=TIME(14,0,0), D22&lt;=TIME(17,59,0)), TIME(21,0,0),
 IF(AND(D22&gt;=TIME(18,0,0), D22&lt;=TIME(21,59,0)), TIME(0,0,0),
 IF(AND(D22&gt;=TIME(22,0,0), D22&lt;=TIME(23,59,59)), TIME(7,0,0), ""))))))))</f>
        <v/>
      </c>
      <c r="F22" s="172" t="n"/>
      <c r="G22" s="171">
        <f>IF(AND(D22&gt;=TIME(6,0,0),D22&lt;=TIME(8,0,0)),E22,"")</f>
        <v/>
      </c>
      <c r="H22" s="44" t="n"/>
      <c r="I22" s="45">
        <f>ROUND(IF(OR(D22="",E22="",E22=0),0,IF(H22="",MOD(E22-D22,1)*24,MOD(H22-D22,1)*24)),2)</f>
        <v/>
      </c>
      <c r="J22" s="173" t="n"/>
      <c r="K22" s="293" t="n"/>
      <c r="L22" s="271" t="n"/>
      <c r="M22" s="294">
        <f>MAX(0,V22-W22)</f>
        <v/>
      </c>
      <c r="N22" s="46">
        <f>(IF(OR($C22="",$D22=""),0,
 IF(OR($A22="Holiday",$A23="Holiday"),
    IF(ISNUMBER(MATCH(TRIM($B22),{"Phagwah","Good Friday","Easter Monday","Labour Day","Christmas","Eid ul Azha","Romans-2","Globe-12","Neptune P1"},0)),0,$I22),
 IF(AND(NOT(OR($A22="Annual Leave",$A23="Annual Leave")),$A22="Off day"),$I22,
  MAX(0,$I22-$V22)
  ))))+W22</f>
        <v/>
      </c>
      <c r="O22" s="46">
        <f>IF(AND(OR($A22="Holiday",$A23="Holiday"),
        ISNUMBER(MATCH(TRIM($B22),{"Phagwah","Good Friday","Easter Monday","Labour Day","Christmas","Eid ul Azha","Romans-2","Globe-12","Neptune P1"},0))),
   $I22,0)</f>
        <v/>
      </c>
      <c r="P22" s="46">
        <f>IF(OR($O$7="Canteen",$O$7="Head Office"),0,IF($I22&lt;=0,0,IF(OR(OR(TRIM($J22)="Hebrews",TRIM($J22)="Romans",TRIM($J22)="Romans-2",TRIM($J22)="Globe",TRIM($J22)="Globe-12",TRIM($J22)="Neptune P1"),AND($I23&gt;0,OR(TRIM($J23)="Hebrews",TRIM($J23)="Romans",TRIM($J23)="Romans-2",TRIM($J23)="Globe",TRIM($J23)="Globe-12",TRIM($J23)="Neptune P1"))),1,0)))</f>
        <v/>
      </c>
      <c r="Q22" s="47" t="n"/>
      <c r="R22" s="46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IF($I22&gt;0,1,0),
      0
   ),
0))</f>
        <v/>
      </c>
      <c r="S22" s="46">
        <f>IF(OR($A22="Annual Leave",$A23="Annual Leave"),IF($A22="Annual Leave",8,0),0)</f>
        <v/>
      </c>
      <c r="T22" s="48" t="n"/>
      <c r="U22" s="144">
        <f>MAX(0,40-Y22)</f>
        <v/>
      </c>
      <c r="V22" s="351">
        <f>IF(OR($C22="",$D22=""),0,
 IF(OR($A22="Holiday",$A23="Holiday"),0,
 IF(AND(NOT(OR($A22="Annual Leave",$A23="Annual Leave")),$A22="Off day"),0,
  IF($I22+$I23&gt;=8,IF($I22&gt;=8,8,$I22),$I22)
  )))</f>
        <v/>
      </c>
      <c r="W22" s="351">
        <f>MAX(0,V22-U22)</f>
        <v/>
      </c>
      <c r="X22" s="351">
        <f>IF(C22="","",C22-WEEKDAY(C22,1)+1)</f>
        <v/>
      </c>
      <c r="Y22" s="351">
        <f>SUMPRODUCT(($X$14:$X21=X22)*(($V$14:$V21)+($O$14:$O21)))+IF(X22=X14,$L$11,0)</f>
        <v/>
      </c>
      <c r="Z22" s="351" t="n"/>
      <c r="AA22" s="351" t="n"/>
      <c r="AB22" s="351" t="n"/>
      <c r="AC22" s="351" t="n"/>
      <c r="AD22" s="351" t="n"/>
      <c r="AE22" s="351" t="n"/>
      <c r="AF22" s="351" t="n"/>
    </row>
    <row r="23" ht="24" customHeight="1" s="348" thickBot="1">
      <c r="A23" s="170" t="inlineStr">
        <is>
          <t>On Day</t>
        </is>
      </c>
      <c r="B23" s="292" t="n"/>
      <c r="C23" s="98">
        <f>C22</f>
        <v/>
      </c>
      <c r="D23" s="49" t="n"/>
      <c r="E23" s="174">
        <f>IF(D23="", "",
 IF(D23=TIME(0,0,0), 0,
 IF(AND(D23&gt;=TIME(0,0,1), D23&lt;=TIME(2,0,0)), TIME(7,0,0),
 IF(AND(D23&gt;=TIME(6,0,0), D23&lt;=TIME(8,0,0)), TIME(12,0,0),
 IF(AND(D23&gt;TIME(8,0,0), D23&lt;=TIME(13,59,0)), TIME(15,0,0),
 IF(AND(D23&gt;=TIME(14,0,0), D23&lt;=TIME(17,59,0)), TIME(21,0,0),
 IF(AND(D23&gt;=TIME(18,0,0), D23&lt;=TIME(21,59,0)), TIME(0,0,0),
 IF(AND(D23&gt;=TIME(22,0,0), D23&lt;=TIME(23,59,59)), TIME(7,0,0), ""))))))))</f>
        <v/>
      </c>
      <c r="F23" s="175" t="n"/>
      <c r="G23" s="174">
        <f>IF(AND(D23&gt;=TIME(6,0,0),D23&lt;=TIME(8,0,0)),E23,"")</f>
        <v/>
      </c>
      <c r="H23" s="49" t="n"/>
      <c r="I23" s="50">
        <f>ROUND(IF(OR(D23="",E23="",E23=0),0,IF(H23="",MOD(E23-D23,1)*24,MOD(H23-D23,1)*24)),2)</f>
        <v/>
      </c>
      <c r="J23" s="173" t="n"/>
      <c r="K23" s="293" t="n"/>
      <c r="L23" s="271" t="n"/>
      <c r="M23" s="294">
        <f>MAX(0,V23-W23)</f>
        <v/>
      </c>
      <c r="N23" s="51">
        <f>(IF(OR($C23="",$D23=""),0,
 IF(OR($A22="Holiday",$A23="Holiday"),
    IF(ISNUMBER(MATCH(TRIM($B23),{"Phagwah","Good Friday","Easter Monday","Labour Day","Christmas","Eid ul Azha","Romans-2","Globe-12","Neptune P1"},0)),0,$I23),
 IF(AND(NOT(OR($A22="Annual Leave",$A23="Annual Leave")),$A23="Off day"),$I23,
  MAX(0,$I23-$V23)
  ))))+W23</f>
        <v/>
      </c>
      <c r="O23" s="51">
        <f>IF(AND(OR($A22="Holiday",$A23="Holiday"),
        ISNUMBER(MATCH(TRIM($B23),{"Phagwah","Good Friday","Easter Monday","Labour Day","Christmas","Eid ul Azha","Romans-2","Globe-12","Neptune P1"},0))),
   $I23,0)</f>
        <v/>
      </c>
      <c r="P23" s="51">
        <f>IF(OR($O$7="Canteen",$O$7="Head Office"),0,IF($I23&lt;=0,0,IF(AND($I22&lt;=0,OR(TRIM($J23)="Hebrews",TRIM($J23)="Romans",TRIM($J23)="Romans-2",TRIM($J23)="Globe",TRIM($J23)="Globe-12",TRIM($J23)="Neptune P1")),1,0)))</f>
        <v/>
      </c>
      <c r="Q23" s="52" t="n"/>
      <c r="R23" s="51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IF(AND($I22=0,$I23&gt;0),1,0),
      0
   ),
0))</f>
        <v/>
      </c>
      <c r="S23" s="51">
        <f>IF(OR($A22="Annual Leave",$A23="Annual Leave"),IF(AND($A22&lt;&gt;"Annual Leave",$A23="Annual Leave"),8,0),0)</f>
        <v/>
      </c>
      <c r="T23" s="53" t="n"/>
      <c r="U23" s="144">
        <f>MAX(0,40-Y23)</f>
        <v/>
      </c>
      <c r="V23" s="351">
        <f>IF(OR($C23="",$D23=""),0,
 IF(OR($A22="Holiday",$A23="Holiday"),0,
 IF(AND(NOT(OR($A22="Annual Leave",$A23="Annual Leave")),$A23="Off day"),0,
  IF($I22+$I23&gt;=8,IF($I22&gt;=8,0,8-$I22),$I23)
  )))</f>
        <v/>
      </c>
      <c r="W23" s="351">
        <f>MAX(0,V23-U23)</f>
        <v/>
      </c>
      <c r="X23" s="351">
        <f>IF(C23="","",C23-WEEKDAY(C23,1)+1)</f>
        <v/>
      </c>
      <c r="Y23" s="351">
        <f>SUMPRODUCT(($X$14:$X22=X23)*(($V$14:$V22)+($O$14:$O22)))+IF(X23=X14,$L$11,0)</f>
        <v/>
      </c>
      <c r="Z23" s="351" t="n"/>
      <c r="AA23" s="351" t="n"/>
      <c r="AB23" s="351" t="n"/>
      <c r="AC23" s="351" t="n"/>
      <c r="AD23" s="351" t="n"/>
      <c r="AE23" s="351" t="n"/>
      <c r="AF23" s="351" t="n"/>
    </row>
    <row r="24" ht="24" customHeight="1" s="348" thickBot="1">
      <c r="A24" s="154" t="inlineStr">
        <is>
          <t>On Day</t>
        </is>
      </c>
      <c r="B24" s="273" t="n"/>
      <c r="C24" s="90">
        <f>C22+1</f>
        <v/>
      </c>
      <c r="D24" s="8" t="n"/>
      <c r="E24" s="155">
        <f>IF(D24="", "",
 IF(D24=TIME(0,0,0), 0,
 IF(AND(D24&gt;=TIME(0,0,1), D24&lt;=TIME(2,0,0)), TIME(7,0,0),
 IF(AND(D24&gt;=TIME(6,0,0), D24&lt;=TIME(8,0,0)), TIME(12,0,0),
 IF(AND(D24&gt;TIME(8,0,0), D24&lt;=TIME(13,59,0)), TIME(15,0,0),
 IF(AND(D24&gt;=TIME(14,0,0), D24&lt;=TIME(17,59,0)), TIME(21,0,0),
 IF(AND(D24&gt;=TIME(18,0,0), D24&lt;=TIME(21,59,0)), TIME(0,0,0),
 IF(AND(D24&gt;=TIME(22,0,0), D24&lt;=TIME(23,59,59)), TIME(7,0,0), ""))))))))</f>
        <v/>
      </c>
      <c r="F24" s="156" t="n"/>
      <c r="G24" s="155">
        <f>IF(AND(D24&gt;=TIME(6,0,0),D24&lt;=TIME(8,0,0)),E24,"")</f>
        <v/>
      </c>
      <c r="H24" s="8" t="n"/>
      <c r="I24" s="30">
        <f>ROUND(IF(OR(D24="",E24="",E24=0),0,IF(H24="",MOD(E24-D24,1)*24,MOD(H24-D24,1)*24)),2)</f>
        <v/>
      </c>
      <c r="J24" s="157" t="n"/>
      <c r="K24" s="274" t="n"/>
      <c r="L24" s="271" t="n"/>
      <c r="M24" s="275">
        <f>MAX(0,V24-W24)</f>
        <v/>
      </c>
      <c r="N24" s="9">
        <f>(IF(OR($C24="",$D24=""),0,
 IF(OR($A24="Holiday",$A25="Holiday"),
    IF(ISNUMBER(MATCH(TRIM($B24),{"Phagwah","Good Friday","Easter Monday","Labour Day","Christmas","Eid ul Azha","Romans-2","Globe-12","Neptune P1"},0)),0,$I24),
 IF(AND(NOT(OR($A24="Annual Leave",$A25="Annual Leave")),$A24="Off day"),$I24,
  MAX(0,$I24-$V24)
  ))))+W24</f>
        <v/>
      </c>
      <c r="O24" s="9">
        <f>IF(AND(OR($A24="Holiday",$A25="Holiday"),
        ISNUMBER(MATCH(TRIM($B24),{"Phagwah","Good Friday","Easter Monday","Labour Day","Christmas","Eid ul Azha","Romans-2","Globe-12","Neptune P1"},0))),
   $I24,0)</f>
        <v/>
      </c>
      <c r="P24" s="9">
        <f>IF(OR($O$7="Canteen",$O$7="Head Office"),0,IF($I24&lt;=0,0,IF(OR(OR(TRIM($J24)="Hebrews",TRIM($J24)="Romans",TRIM($J24)="Romans-2",TRIM($J24)="Globe",TRIM($J24)="Globe-12",TRIM($J24)="Neptune P1"),AND($I25&gt;0,OR(TRIM($J25)="Hebrews",TRIM($J25)="Romans",TRIM($J25)="Romans-2",TRIM($J25)="Globe",TRIM($J25)="Globe-12",TRIM($J25)="Neptune P1"))),1,0)))</f>
        <v/>
      </c>
      <c r="Q24" s="10" t="n"/>
      <c r="R24" s="9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IF($I24&gt;0,1,0),
      0
   ),
0))</f>
        <v/>
      </c>
      <c r="S24" s="9">
        <f>IF(OR($A24="Annual Leave",$A25="Annual Leave"),IF($A24="Annual Leave",8,0),0)</f>
        <v/>
      </c>
      <c r="T24" s="91" t="n"/>
      <c r="U24" s="144">
        <f>MAX(0,40-Y24)</f>
        <v/>
      </c>
      <c r="V24" s="351">
        <f>IF(OR($C24="",$D24=""),0,
 IF(OR($A24="Holiday",$A25="Holiday"),0,
 IF(AND(NOT(OR($A24="Annual Leave",$A25="Annual Leave")),$A24="Off day"),0,
  IF($I24+$I25&gt;=8,IF($I24&gt;=8,8,$I24),$I24)
  )))</f>
        <v/>
      </c>
      <c r="W24" s="351">
        <f>MAX(0,V24-U24)</f>
        <v/>
      </c>
      <c r="X24" s="351">
        <f>IF(C24="","",C24-WEEKDAY(C24,1)+1)</f>
        <v/>
      </c>
      <c r="Y24" s="351">
        <f>SUMPRODUCT(($X$14:$X23=X24)*(($V$14:$V23)+($O$14:$O23)))+IF(X24=X14,$L$11,0)</f>
        <v/>
      </c>
      <c r="Z24" s="351" t="n"/>
      <c r="AA24" s="351" t="n"/>
      <c r="AB24" s="351" t="n"/>
      <c r="AC24" s="351" t="n"/>
      <c r="AD24" s="351" t="n"/>
      <c r="AE24" s="351" t="n"/>
      <c r="AF24" s="351" t="n"/>
    </row>
    <row r="25" ht="24" customHeight="1" s="348" thickBot="1">
      <c r="A25" s="154" t="inlineStr">
        <is>
          <t>On Day</t>
        </is>
      </c>
      <c r="B25" s="273" t="n"/>
      <c r="C25" s="90">
        <f>C24</f>
        <v/>
      </c>
      <c r="D25" s="276" t="n"/>
      <c r="E25" s="277">
        <f>IF(D25="", "",
 IF(D25=TIME(0,0,0), 0,
 IF(AND(D25&gt;=TIME(0,0,1), D25&lt;=TIME(2,0,0)), TIME(7,0,0),
 IF(AND(D25&gt;=TIME(6,0,0), D25&lt;=TIME(8,0,0)), TIME(12,0,0),
 IF(AND(D25&gt;TIME(8,0,0), D25&lt;=TIME(13,59,0)), TIME(15,0,0),
 IF(AND(D25&gt;=TIME(14,0,0), D25&lt;=TIME(17,59,0)), TIME(21,0,0),
 IF(AND(D25&gt;=TIME(18,0,0), D25&lt;=TIME(21,59,0)), TIME(0,0,0),
 IF(AND(D25&gt;=TIME(22,0,0), D25&lt;=TIME(23,59,59)), TIME(7,0,0), ""))))))))</f>
        <v/>
      </c>
      <c r="F25" s="156" t="n"/>
      <c r="G25" s="277">
        <f>IF(AND(D25&gt;=TIME(6,0,0),D25&lt;=TIME(8,0,0)),E25,"")</f>
        <v/>
      </c>
      <c r="H25" s="276" t="n"/>
      <c r="I25" s="30">
        <f>ROUND(IF(OR(D25="",E25="",E25=0),0,IF(H25="",MOD(E25-D25,1)*24,MOD(H25-D25,1)*24)),2)</f>
        <v/>
      </c>
      <c r="J25" s="158" t="n"/>
      <c r="K25" s="274" t="n"/>
      <c r="L25" s="271" t="n"/>
      <c r="M25" s="275">
        <f>MAX(0,V25-W25)</f>
        <v/>
      </c>
      <c r="N25" s="278">
        <f>(IF(OR($C25="",$D25=""),0,
 IF(OR($A24="Holiday",$A25="Holiday"),
    IF(ISNUMBER(MATCH(TRIM($B25),{"Phagwah","Good Friday","Easter Monday","Labour Day","Christmas","Eid ul Azha","Romans-2","Globe-12","Neptune P1"},0)),0,$I25),
 IF(AND(NOT(OR($A24="Annual Leave",$A25="Annual Leave")),$A25="Off day"),$I25,
  MAX(0,$I25-$V25)
  ))))+W25</f>
        <v/>
      </c>
      <c r="O25" s="278">
        <f>IF(AND(OR($A24="Holiday",$A25="Holiday"),
        ISNUMBER(MATCH(TRIM($B25),{"Phagwah","Good Friday","Easter Monday","Labour Day","Christmas","Eid ul Azha","Romans-2","Globe-12","Neptune P1"},0))),
   $I25,0)</f>
        <v/>
      </c>
      <c r="P25" s="278">
        <f>IF(OR($O$7="Canteen",$O$7="Head Office"),0,IF($I25&lt;=0,0,IF(AND($I24&lt;=0,OR(TRIM($J25)="Hebrews",TRIM($J25)="Romans",TRIM($J25)="Romans-2",TRIM($J25)="Globe",TRIM($J25)="Globe-12",TRIM($J25)="Neptune P1")),1,0)))</f>
        <v/>
      </c>
      <c r="Q25" s="279" t="n"/>
      <c r="R25" s="278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IF(AND($I24=0,$I25&gt;0),1,0),
      0
   ),
0))</f>
        <v/>
      </c>
      <c r="S25" s="278">
        <f>IF(OR($A24="Annual Leave",$A25="Annual Leave"),IF(AND($A24&lt;&gt;"Annual Leave",$A25="Annual Leave"),8,0),0)</f>
        <v/>
      </c>
      <c r="T25" s="280" t="n"/>
      <c r="U25" s="144">
        <f>MAX(0,40-Y25)</f>
        <v/>
      </c>
      <c r="V25" s="351">
        <f>IF(OR($C25="",$D25=""),0,
 IF(OR($A24="Holiday",$A25="Holiday"),0,
 IF(AND(NOT(OR($A24="Annual Leave",$A25="Annual Leave")),$A25="Off day"),0,
  IF($I24+$I25&gt;=8,IF($I24&gt;=8,0,8-$I24),$I25)
  )))</f>
        <v/>
      </c>
      <c r="W25" s="351">
        <f>MAX(0,V25-U25)</f>
        <v/>
      </c>
      <c r="X25" s="351">
        <f>IF(C25="","",C25-WEEKDAY(C25,1)+1)</f>
        <v/>
      </c>
      <c r="Y25" s="351">
        <f>SUMPRODUCT(($X$14:$X24=X25)*(($V$14:$V24)+($O$14:$O24)))+IF(X25=X14,$L$11,0)</f>
        <v/>
      </c>
      <c r="Z25" s="351" t="n"/>
      <c r="AA25" s="351" t="n"/>
      <c r="AB25" s="351" t="n"/>
      <c r="AC25" s="351" t="n"/>
      <c r="AD25" s="351" t="n"/>
      <c r="AE25" s="351" t="n"/>
      <c r="AF25" s="351" t="n"/>
    </row>
    <row r="26" ht="24" customHeight="1" s="348" thickBot="1">
      <c r="A26" s="159" t="inlineStr">
        <is>
          <t>On Day</t>
        </is>
      </c>
      <c r="B26" s="281" t="n"/>
      <c r="C26" s="92">
        <f>C24+1</f>
        <v/>
      </c>
      <c r="D26" s="31" t="n"/>
      <c r="E26" s="160">
        <f>IF(D26="", "",
 IF(D26=TIME(0,0,0), 0,
 IF(AND(D26&gt;=TIME(0,0,1), D26&lt;=TIME(2,0,0)), TIME(7,0,0),
 IF(AND(D26&gt;=TIME(6,0,0), D26&lt;=TIME(8,0,0)), TIME(12,0,0),
 IF(AND(D26&gt;TIME(8,0,0), D26&lt;=TIME(13,59,0)), TIME(15,0,0),
 IF(AND(D26&gt;=TIME(14,0,0), D26&lt;=TIME(17,59,0)), TIME(21,0,0),
 IF(AND(D26&gt;=TIME(18,0,0), D26&lt;=TIME(21,59,0)), TIME(0,0,0),
 IF(AND(D26&gt;=TIME(22,0,0), D26&lt;=TIME(23,59,59)), TIME(7,0,0), ""))))))))</f>
        <v/>
      </c>
      <c r="F26" s="161" t="n"/>
      <c r="G26" s="160">
        <f>IF(AND(D26&gt;=TIME(6,0,0),D26&lt;=TIME(8,0,0)),E26,"")</f>
        <v/>
      </c>
      <c r="H26" s="31" t="n"/>
      <c r="I26" s="32">
        <f>ROUND(IF(OR(D26="",E26="",E26=0),0,IF(H26="",MOD(E26-D26,1)*24,MOD(H26-D26,1)*24)),2)</f>
        <v/>
      </c>
      <c r="J26" s="162" t="n"/>
      <c r="K26" s="282" t="n"/>
      <c r="L26" s="271" t="n"/>
      <c r="M26" s="283">
        <f>MAX(0,V26-W26)</f>
        <v/>
      </c>
      <c r="N26" s="33">
        <f>(IF(OR($C26="",$D26=""),0,
 IF(OR($A26="Holiday",$A27="Holiday"),
    IF(ISNUMBER(MATCH(TRIM($B26),{"Phagwah","Good Friday","Easter Monday","Labour Day","Christmas","Eid ul Azha","Romans-2","Globe-12","Neptune P1"},0)),0,$I26),
 IF(AND(NOT(OR($A26="Annual Leave",$A27="Annual Leave")),$A26="Off day"),$I26,
  MAX(0,$I26-$V26)
  ))))+W26</f>
        <v/>
      </c>
      <c r="O26" s="33">
        <f>IF(AND(OR($A26="Holiday",$A27="Holiday"),
        ISNUMBER(MATCH(TRIM($B26),{"Phagwah","Good Friday","Easter Monday","Labour Day","Christmas","Eid ul Azha","Romans-2","Globe-12","Neptune P1"},0))),
   $I26,0)</f>
        <v/>
      </c>
      <c r="P26" s="33">
        <f>IF(OR($O$7="Canteen",$O$7="Head Office"),0,IF($I26&lt;=0,0,IF(OR(OR(TRIM($J26)="Hebrews",TRIM($J26)="Romans",TRIM($J26)="Romans-2",TRIM($J26)="Globe",TRIM($J26)="Globe-12",TRIM($J26)="Neptune P1"),AND($I27&gt;0,OR(TRIM($J27)="Hebrews",TRIM($J27)="Romans",TRIM($J27)="Romans-2",TRIM($J27)="Globe",TRIM($J27)="Globe-12",TRIM($J27)="Neptune P1"))),1,0)))</f>
        <v/>
      </c>
      <c r="Q26" s="34" t="n"/>
      <c r="R26" s="33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IF($I26&gt;0,1,0),
      0
   ),
0))</f>
        <v/>
      </c>
      <c r="S26" s="33">
        <f>IF(OR($A26="Annual Leave",$A27="Annual Leave"),IF($A26="Annual Leave",8,0),0)</f>
        <v/>
      </c>
      <c r="T26" s="35" t="n"/>
      <c r="U26" s="144">
        <f>MAX(0,40-Y26)</f>
        <v/>
      </c>
      <c r="V26" s="351">
        <f>IF(OR($C26="",$D26=""),0,
 IF(OR($A26="Holiday",$A27="Holiday"),0,
 IF(AND(NOT(OR($A26="Annual Leave",$A27="Annual Leave")),$A26="Off day"),0,
  IF($I26+$I27&gt;=8,IF($I26&gt;=8,8,$I26),$I26)
  )))</f>
        <v/>
      </c>
      <c r="W26" s="351">
        <f>MAX(0,V26-U26)</f>
        <v/>
      </c>
      <c r="X26" s="351">
        <f>IF(C26="","",C26-WEEKDAY(C26,1)+1)</f>
        <v/>
      </c>
      <c r="Y26" s="351">
        <f>SUMPRODUCT(($X$14:$X25=X26)*(($V$14:$V25)+($O$14:$O25)))+IF(X26=X14,$L$11,0)</f>
        <v/>
      </c>
      <c r="Z26" s="351" t="n"/>
      <c r="AA26" s="351" t="n"/>
      <c r="AB26" s="351" t="n"/>
      <c r="AC26" s="351" t="n"/>
      <c r="AD26" s="351" t="n"/>
      <c r="AE26" s="351" t="n"/>
      <c r="AF26" s="351" t="n"/>
    </row>
    <row r="27" ht="24" customHeight="1" s="348" thickBot="1">
      <c r="A27" s="159" t="inlineStr">
        <is>
          <t>On Day</t>
        </is>
      </c>
      <c r="B27" s="281" t="n"/>
      <c r="C27" s="93">
        <f>C26</f>
        <v/>
      </c>
      <c r="D27" s="36" t="n"/>
      <c r="E27" s="163">
        <f>IF(D27="", "",
 IF(D27=TIME(0,0,0), 0,
 IF(AND(D27&gt;=TIME(0,0,1), D27&lt;=TIME(2,0,0)), TIME(7,0,0),
 IF(AND(D27&gt;=TIME(6,0,0), D27&lt;=TIME(8,0,0)), TIME(12,0,0),
 IF(AND(D27&gt;TIME(8,0,0), D27&lt;=TIME(13,59,0)), TIME(15,0,0),
 IF(AND(D27&gt;=TIME(14,0,0), D27&lt;=TIME(17,59,0)), TIME(21,0,0),
 IF(AND(D27&gt;=TIME(18,0,0), D27&lt;=TIME(21,59,0)), TIME(0,0,0),
 IF(AND(D27&gt;=TIME(22,0,0), D27&lt;=TIME(23,59,59)), TIME(7,0,0), ""))))))))</f>
        <v/>
      </c>
      <c r="F27" s="164" t="n"/>
      <c r="G27" s="163">
        <f>IF(AND(D27&gt;=TIME(6,0,0),D27&lt;=TIME(8,0,0)),E27,"")</f>
        <v/>
      </c>
      <c r="H27" s="36" t="n"/>
      <c r="I27" s="37">
        <f>ROUND(IF(OR(D27="",E27="",E27=0),0,IF(H27="",MOD(E27-D27,1)*24,MOD(H27-D27,1)*24)),2)</f>
        <v/>
      </c>
      <c r="J27" s="162" t="n"/>
      <c r="K27" s="282" t="n"/>
      <c r="L27" s="271" t="n"/>
      <c r="M27" s="283">
        <f>MAX(0,V27-W27)</f>
        <v/>
      </c>
      <c r="N27" s="38">
        <f>(IF(OR($C27="",$D27=""),0,
 IF(OR($A26="Holiday",$A27="Holiday"),
    IF(ISNUMBER(MATCH(TRIM($B27),{"Phagwah","Good Friday","Easter Monday","Labour Day","Christmas","Eid ul Azha","Romans-2","Globe-12","Neptune P1"},0)),0,$I27),
 IF(AND(NOT(OR($A26="Annual Leave",$A27="Annual Leave")),$A27="Off day"),$I27,
  MAX(0,$I27-$V27)
  ))))+W27</f>
        <v/>
      </c>
      <c r="O27" s="38">
        <f>IF(AND(OR($A26="Holiday",$A27="Holiday"),
        ISNUMBER(MATCH(TRIM($B27),{"Phagwah","Good Friday","Easter Monday","Labour Day","Christmas","Eid ul Azha","Romans-2","Globe-12","Neptune P1"},0))),
   $I27,0)</f>
        <v/>
      </c>
      <c r="P27" s="38">
        <f>IF(OR($O$7="Canteen",$O$7="Head Office"),0,IF($I27&lt;=0,0,IF(AND($I26&lt;=0,OR(TRIM($J27)="Hebrews",TRIM($J27)="Romans",TRIM($J27)="Romans-2",TRIM($J27)="Globe",TRIM($J27)="Globe-12",TRIM($J27)="Neptune P1")),1,0)))</f>
        <v/>
      </c>
      <c r="Q27" s="39" t="n"/>
      <c r="R27" s="38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IF(AND($I26=0,$I27&gt;0),1,0),
      0
   ),
0))</f>
        <v/>
      </c>
      <c r="S27" s="38">
        <f>IF(OR($A26="Annual Leave",$A27="Annual Leave"),IF(AND($A26&lt;&gt;"Annual Leave",$A27="Annual Leave"),8,0),0)</f>
        <v/>
      </c>
      <c r="T27" s="40" t="n"/>
      <c r="U27" s="144">
        <f>MAX(0,40-Y27)</f>
        <v/>
      </c>
      <c r="V27" s="351">
        <f>IF(OR($C27="",$D27=""),0,
 IF(OR($A26="Holiday",$A27="Holiday"),0,
 IF(AND(NOT(OR($A26="Annual Leave",$A27="Annual Leave")),$A27="Off day"),0,
  IF($I26+$I27&gt;=8,IF($I26&gt;=8,0,8-$I26),$I27)
  )))</f>
        <v/>
      </c>
      <c r="W27" s="351">
        <f>MAX(0,V27-U27)</f>
        <v/>
      </c>
      <c r="X27" s="351">
        <f>IF(C27="","",C27-WEEKDAY(C27,1)+1)</f>
        <v/>
      </c>
      <c r="Y27" s="351">
        <f>SUMPRODUCT(($X$14:$X26=X27)*(($V$14:$V26)+($O$14:$O26)))+IF(X27=X14,$L$11,0)</f>
        <v/>
      </c>
      <c r="Z27" s="351" t="n"/>
      <c r="AA27" s="351" t="n"/>
      <c r="AB27" s="351" t="n"/>
      <c r="AC27" s="351" t="n"/>
      <c r="AD27" s="351" t="n"/>
      <c r="AE27" s="351" t="n"/>
      <c r="AF27" s="351" t="n"/>
    </row>
    <row r="28" ht="24" customHeight="1" s="348" thickBot="1">
      <c r="A28" s="176" t="n"/>
      <c r="B28" s="176" t="n"/>
      <c r="C28" s="145" t="n"/>
      <c r="D28" s="6" t="n"/>
      <c r="E28" s="14" t="n"/>
      <c r="F28" s="6" t="n"/>
      <c r="G28" s="6" t="n"/>
      <c r="H28" s="336" t="n"/>
      <c r="I28" s="351" t="n"/>
      <c r="J28" s="336" t="n"/>
      <c r="K28" s="336" t="n"/>
      <c r="L28" s="336" t="n"/>
      <c r="M28" s="99">
        <f>MAX(0,V28-W28)</f>
        <v/>
      </c>
      <c r="N28" s="99">
        <f>(IF(OR($C28="",$D28=""),0,
 IF(OR($A28="Holiday",$A29="Holiday"),
    IF(ISNUMBER(MATCH(TRIM($B28),{"Phagwah","Good Friday","Easter Monday","Labour Day","Christmas","Eid ul Azha","Romans-2","Globe-12","Neptune P1"},0)),0,$I28),
 IF(AND(NOT(OR($A28="Annual Leave",$A29="Annual Leave")),$A28="Off day"),$I28,
  MAX(0,$I28-$V28)
  ))))+W28</f>
        <v/>
      </c>
      <c r="O28" s="99">
        <f>IF(AND(OR($A28="Holiday",$A29="Holiday"),
        ISNUMBER(MATCH(TRIM($B28),{"Phagwah","Good Friday","Easter Monday","Labour Day","Christmas","Eid ul Azha","Romans-2","Globe-12","Neptune P1"},0))),
   $I28,0)</f>
        <v/>
      </c>
      <c r="P28" s="99">
        <f>IF(OR($O$7="Canteen",$O$7="Head Office"),0,IF($I28&lt;=0,0,IF(OR(OR(TRIM($J28)="Hebrews",TRIM($J28)="Romans",TRIM($J28)="Romans-2",TRIM($J28)="Globe",TRIM($J28)="Globe-12",TRIM($J28)="Neptune P1"),AND($I29&gt;0,OR(TRIM($J29)="Hebrews",TRIM($J29)="Romans",TRIM($J29)="Romans-2",TRIM($J29)="Globe",TRIM($J29)="Globe-12",TRIM($J29)="Neptune P1"))),1,0)))</f>
        <v/>
      </c>
      <c r="Q28" s="178" t="n"/>
      <c r="R28" s="15" t="n"/>
      <c r="S28" s="99">
        <f>IF(OR($A28="Annual Leave",$A29="Annual Leave"),IF($A28="Annual Leave",8,0),0)</f>
        <v/>
      </c>
      <c r="T28" s="100">
        <f>SUM(T14:T27)</f>
        <v/>
      </c>
      <c r="U28" s="144">
        <f>MAX(0,40-Y28)</f>
        <v/>
      </c>
      <c r="V28" s="351">
        <f>IF(OR($C28="",$D28=""),0,
 IF(OR($A28="Holiday",$A29="Holiday"),0,
 IF(AND(NOT(OR($A28="Annual Leave",$A29="Annual Leave")),$A28="Off day"),0,
  IF($I28+$I29&gt;=8,IF($I28&gt;=8,8,$I28),$I28)
  )))</f>
        <v/>
      </c>
      <c r="W28" s="351">
        <f>MAX(0,V28-U28)</f>
        <v/>
      </c>
      <c r="X28" s="351">
        <f>IF(C28="","",C28-WEEKDAY(C28,1)+1)</f>
        <v/>
      </c>
      <c r="Y28" s="351">
        <f>SUMPRODUCT(($X$14:$X27=X28)*(($V$14:$V27)+($O$14:$O27)))+IF(X28=X14,$L$11,0)</f>
        <v/>
      </c>
      <c r="Z28" s="351" t="n"/>
      <c r="AA28" s="351" t="n"/>
      <c r="AB28" s="351" t="n"/>
      <c r="AC28" s="351" t="n"/>
      <c r="AD28" s="351" t="n"/>
      <c r="AE28" s="351" t="n"/>
      <c r="AF28" s="351" t="n"/>
    </row>
    <row r="29" hidden="1" ht="15.75" customHeight="1" s="348" thickBot="1">
      <c r="A29" s="179" t="n"/>
      <c r="B29" s="176" t="n"/>
      <c r="C29" s="145" t="n"/>
      <c r="D29" s="6" t="n"/>
      <c r="E29" s="295">
        <f>IF(D29="", "",
 IF(D29=TIME(0,0,0), 0,
 IF(AND(D29&gt;=TIME(0,0,1), D29&lt;=TIME(2,0,0)), TIME(7,0,0),
 IF(AND(D29&gt;=TIME(6,0,0), D29&lt;=TIME(8,0,0)), TIME(12,0,0),
 IF(AND(D29&gt;TIME(8,0,0), D29&lt;=TIME(13,59,0)), TIME(15,0,0),
 IF(AND(D29&gt;=TIME(14,0,0), D29&lt;=TIME(17,59,0)), TIME(21,0,0),
 IF(AND(D29&gt;=TIME(18,0,0), D29&lt;=TIME(21,59,0)), TIME(0,0,0),
 IF(AND(D29&gt;=TIME(22,0,0), D29&lt;=TIME(23,59,59)), TIME(7,0,0), ""))))))))</f>
        <v/>
      </c>
      <c r="F29" s="6" t="n"/>
      <c r="G29" s="6" t="n"/>
      <c r="H29" s="6" t="n"/>
      <c r="I29" s="6" t="n"/>
      <c r="J29" s="6" t="n"/>
      <c r="K29" s="6" t="n"/>
      <c r="L29" s="6" t="n"/>
      <c r="M29" s="4">
        <f>MAX(0,V29-W29)</f>
        <v/>
      </c>
      <c r="N29" s="4">
        <f>(IF(OR($C29="",$D29=""),0,
 IF(OR($A28="Holiday",$A29="Holiday"),
    IF(ISNUMBER(MATCH(TRIM($B29),{"Phagwah","Good Friday","Easter Monday","Labour Day","Christmas","Eid ul Azha","Romans-2","Globe-12","Neptune P1"},0)),0,$I29),
 IF(AND(NOT(OR($A28="Annual Leave",$A29="Annual Leave")),$A29="Off day"),$I29,
  MAX(0,$I29-$V29)
  ))))+W29</f>
        <v/>
      </c>
      <c r="O29" s="4">
        <f>IF(AND(OR($A28="Holiday",$A29="Holiday"),
        ISNUMBER(MATCH(TRIM($B29),{"Phagwah","Good Friday","Easter Monday","Labour Day","Christmas","Eid ul Azha","Romans-2","Globe-12","Neptune P1"},0))),
   $I29,0)</f>
        <v/>
      </c>
      <c r="P29" s="4">
        <f>IF(OR($O$7="Canteen",$O$7="Head Office"),0,IF($I29&lt;=0,0,IF(AND($I28&lt;=0,OR(TRIM($J29)="Hebrews",TRIM($J29)="Romans",TRIM($J29)="Romans-2",TRIM($J29)="Globe",TRIM($J29)="Globe-12",TRIM($J29)="Neptune P1")),1,0)))</f>
        <v/>
      </c>
      <c r="Q29" s="6" t="n"/>
      <c r="R29" s="296">
        <f>IF(OR($O$7="Canteen",$O$7="Head Office"),0,IF(
  AND(
    SUMIFS(I:I, C:C, C29) &gt;= 8,
    COUNTIFS(C$14:C29, C29)=1,
    OR(
      TEXT(D29,"hh:mm:ss")="07:00:00",
      TEXT(D29,"hh:mm:ss")="15:00:00",
      TEXT(D29,"hh:mm:ss")="23:00:00",
      TEXT(D30,"hh:mm:ss")="07:00:00",
      TEXT(D30,"hh:mm:ss")="15:00:00",
      TEXT(D30,"hh:mm:ss")="23:00:00"
    )
  ),
  1,
  0
))</f>
        <v/>
      </c>
      <c r="S29" s="4">
        <f>IF(OR($A28="Annual Leave",$A29="Annual Leave"),IF(AND($A28&lt;&gt;"Annual Leave",$A29="Annual Leave"),8,0),0)</f>
        <v/>
      </c>
      <c r="T29" s="146" t="n"/>
      <c r="U29" s="351">
        <f>MAX(0,40-Y29)</f>
        <v/>
      </c>
      <c r="V29" s="351">
        <f>IF(OR($C29="",$D29=""),0,
 IF(OR($A28="Holiday",$A29="Holiday"),0,
 IF(AND(NOT(OR($A28="Annual Leave",$A29="Annual Leave")),$A29="Off day"),0,
  IF($I28+$I29&gt;=8,IF($I28&gt;=8,0,8-$I28),$I29)
  )))</f>
        <v/>
      </c>
      <c r="W29" s="351">
        <f>MAX(0,V29-U29)</f>
        <v/>
      </c>
      <c r="X29" s="351">
        <f>IF(C29="","",C29-WEEKDAY(C29,1)+1)</f>
        <v/>
      </c>
      <c r="Y29" s="351">
        <f>SUMPRODUCT(($X$14:$X28=X29)*(($V$14:$V28)+($O$14:$O28)))+IF(X29=X14,$L$11,0)</f>
        <v/>
      </c>
      <c r="Z29" s="351" t="n"/>
      <c r="AA29" s="351" t="n"/>
      <c r="AB29" s="351" t="n"/>
      <c r="AC29" s="351" t="n"/>
      <c r="AD29" s="351" t="n"/>
      <c r="AE29" s="351" t="n"/>
      <c r="AF29" s="351" t="n"/>
    </row>
    <row r="30" ht="24" customHeight="1" s="348" thickBot="1">
      <c r="A30" s="147" t="inlineStr">
        <is>
          <t>On Day</t>
        </is>
      </c>
      <c r="B30" s="180" t="n"/>
      <c r="C30" s="88">
        <f>C27+1</f>
        <v/>
      </c>
      <c r="D30" s="54" t="n"/>
      <c r="E30" s="148">
        <f>IF(D30="", "",
 IF(D30=TIME(0,0,0), 0,
 IF(AND(D30&gt;=TIME(0,0,1), D30&lt;=TIME(2,0,0)), TIME(7,0,0),
 IF(AND(D30&gt;=TIME(6,0,0), D30&lt;=TIME(8,0,0)), TIME(12,0,0),
 IF(AND(D30&gt;TIME(8,0,0), D30&lt;=TIME(13,59,0)), TIME(15,0,0),
 IF(AND(D30&gt;=TIME(14,0,0), D30&lt;=TIME(17,59,0)), TIME(21,0,0),
 IF(AND(D30&gt;=TIME(18,0,0), D30&lt;=TIME(21,59,0)), TIME(0,0,0),
 IF(AND(D30&gt;=TIME(22,0,0), D30&lt;=TIME(23,59,59)), TIME(7,0,0), ""))))))))</f>
        <v/>
      </c>
      <c r="F30" s="149" t="n"/>
      <c r="G30" s="148">
        <f>IF(AND(D30&gt;=TIME(6,0,0),D30&lt;=TIME(8,0,0)),E30,"")</f>
        <v/>
      </c>
      <c r="H30" s="54" t="n"/>
      <c r="I30" s="55">
        <f>ROUND(IF(OR(D30="",E30="",E30=0),0,IF(H30="",MOD(E30-D30,1)*24,MOD(H30-D30,1)*24)),2)</f>
        <v/>
      </c>
      <c r="J30" s="150" t="n"/>
      <c r="K30" s="270" t="n"/>
      <c r="L30" s="181" t="n"/>
      <c r="M30" s="272">
        <f>MAX(0,V30-W30)</f>
        <v/>
      </c>
      <c r="N30" s="56">
        <f>(IF(OR($C30="",$D30=""),0,
 IF(OR($A30="Holiday",$A31="Holiday"),
    IF(ISNUMBER(MATCH(TRIM($B30),{"Phagwah","Good Friday","Easter Monday","Labour Day","Christmas","Eid ul Azha","Romans-2","Globe-12","Neptune P1"},0)),0,$I30),
 IF(AND(NOT(OR($A30="Annual Leave",$A31="Annual Leave")),$A30="Off day"),$I30,
  MAX(0,$I30-$V30)
  ))))+W30</f>
        <v/>
      </c>
      <c r="O30" s="56">
        <f>IF(AND(OR($A30="Holiday",$A31="Holiday"),
        ISNUMBER(MATCH(TRIM($B30),{"Phagwah","Good Friday","Easter Monday","Labour Day","Christmas","Eid ul Azha","Romans-2","Globe-12","Neptune P1"},0))),
   $I30,0)</f>
        <v/>
      </c>
      <c r="P30" s="56">
        <f>IF(OR($O$7="Canteen",$O$7="Head Office"),0,IF($I30&lt;=0,0,IF(OR(OR(TRIM($J30)="Hebrews",TRIM($J30)="Romans",TRIM($J30)="Romans-2",TRIM($J30)="Globe",TRIM($J30)="Globe-12",TRIM($J30)="Neptune P1"),AND($I31&gt;0,OR(TRIM($J31)="Hebrews",TRIM($J31)="Romans",TRIM($J31)="Romans-2",TRIM($J31)="Globe",TRIM($J31)="Globe-12",TRIM($J31)="Neptune P1"))),1,0)))</f>
        <v/>
      </c>
      <c r="Q30" s="57" t="n"/>
      <c r="R30" s="56">
        <f>IF(OR($O$7="Canteen",$O$7="Head Office"),0,IF(
  AND(
    SUMIFS(I:I, C:C, C30) &gt;= 8,
    COUNTIFS(C$14:C30, C30)=1,
    OR(
      TEXT(D30,"hh:mm:ss")="07:00:00",
      TEXT(D30,"hh:mm:ss")="15:00:00",
      TEXT(D30,"hh:mm:ss")="23:00:00",
      TEXT(D31,"hh:mm:ss")="07:00:00",
      TEXT(D31,"hh:mm:ss")="15:00:00",
      TEXT(D31,"hh:mm:ss")="23:00:00"
    )
  ),
  1,
  0
))</f>
        <v/>
      </c>
      <c r="S30" s="56">
        <f>IF(OR($A30="Annual Leave",$A31="Annual Leave"),IF($A30="Annual Leave",8,0),0)</f>
        <v/>
      </c>
      <c r="T30" s="58" t="n"/>
      <c r="U30" s="144">
        <f>MAX(0,40-Y30)</f>
        <v/>
      </c>
      <c r="V30" s="151">
        <f>IF(OR($C30="",$D30=""),0,
 IF(OR($A30="Holiday",$A31="Holiday"),0,
 IF(AND(NOT(OR($A30="Annual Leave",$A31="Annual Leave")),$A30="Off day"),0,
  IF($I30+$I31&gt;=8,IF($I30&gt;=8,8,$I30),$I30)
  )))</f>
        <v/>
      </c>
      <c r="W30" s="151">
        <f>MAX(0,V30-U30)</f>
        <v/>
      </c>
      <c r="X30" s="151">
        <f>IF(C30="","",C30-WEEKDAY(C30,1)+1)</f>
        <v/>
      </c>
      <c r="Y30" s="151">
        <f>SUMPRODUCT(($X$14:$X29=X30)*(($V$14:$V29)+($O$14:$O29)))+IF(X30=X14,$L$11,0)</f>
        <v/>
      </c>
      <c r="Z30" s="151" t="n"/>
      <c r="AA30" s="151" t="n"/>
      <c r="AB30" s="151" t="n"/>
      <c r="AC30" s="351" t="n"/>
      <c r="AD30" s="351" t="n"/>
      <c r="AE30" s="351" t="n"/>
      <c r="AF30" s="351" t="n"/>
    </row>
    <row r="31" ht="24" customHeight="1" s="348" thickBot="1">
      <c r="A31" s="147" t="inlineStr">
        <is>
          <t>On Day</t>
        </is>
      </c>
      <c r="B31" s="182" t="n"/>
      <c r="C31" s="89">
        <f>C30</f>
        <v/>
      </c>
      <c r="D31" s="59" t="n"/>
      <c r="E31" s="152">
        <f>IF(D31="", "",
 IF(D31=TIME(0,0,0), 0,
 IF(AND(D31&gt;=TIME(0,0,1), D31&lt;=TIME(2,0,0)), TIME(7,0,0),
 IF(AND(D31&gt;=TIME(6,0,0), D31&lt;=TIME(8,0,0)), TIME(12,0,0),
 IF(AND(D31&gt;TIME(8,0,0), D31&lt;=TIME(13,59,0)), TIME(15,0,0),
 IF(AND(D31&gt;=TIME(14,0,0), D31&lt;=TIME(17,59,0)), TIME(21,0,0),
 IF(AND(D31&gt;=TIME(18,0,0), D31&lt;=TIME(21,59,0)), TIME(0,0,0),
 IF(AND(D31&gt;=TIME(22,0,0), D31&lt;=TIME(23,59,59)), TIME(7,0,0), ""))))))))</f>
        <v/>
      </c>
      <c r="F31" s="153" t="n"/>
      <c r="G31" s="152">
        <f>IF(AND(D31&gt;=TIME(6,0,0),D31&lt;=TIME(8,0,0)),E31,"")</f>
        <v/>
      </c>
      <c r="H31" s="59" t="n"/>
      <c r="I31" s="60">
        <f>ROUND(IF(OR(D31="",E31="",E31=0),0,IF(H31="",MOD(E31-D31,1)*24,MOD(H31-D31,1)*24)),2)</f>
        <v/>
      </c>
      <c r="J31" s="150" t="n"/>
      <c r="K31" s="270" t="n"/>
      <c r="L31" s="183" t="n"/>
      <c r="M31" s="272">
        <f>MAX(0,V31-W31)</f>
        <v/>
      </c>
      <c r="N31" s="61">
        <f>(IF(OR($C31="",$D31=""),0,
 IF(OR($A30="Holiday",$A31="Holiday"),
    IF(ISNUMBER(MATCH(TRIM($B31),{"Phagwah","Good Friday","Easter Monday","Labour Day","Christmas","Eid ul Azha","Romans-2","Globe-12","Neptune P1"},0)),0,$I31),
 IF(AND(NOT(OR($A30="Annual Leave",$A31="Annual Leave")),$A31="Off day"),$I31,
  MAX(0,$I31-$V31)
  ))))+W31</f>
        <v/>
      </c>
      <c r="O31" s="61">
        <f>IF(AND(OR($A30="Holiday",$A31="Holiday"),
        ISNUMBER(MATCH(TRIM($B31),{"Phagwah","Good Friday","Easter Monday","Labour Day","Christmas","Eid ul Azha","Romans-2","Globe-12","Neptune P1"},0))),
   $I31,0)</f>
        <v/>
      </c>
      <c r="P31" s="61">
        <f>IF(OR($O$7="Canteen",$O$7="Head Office"),0,IF($I31&lt;=0,0,IF(AND($I30&lt;=0,OR(TRIM($J31)="Hebrews",TRIM($J31)="Romans",TRIM($J31)="Romans-2",TRIM($J31)="Globe",TRIM($J31)="Globe-12",TRIM($J31)="Neptune P1")),1,0)))</f>
        <v/>
      </c>
      <c r="Q31" s="62" t="n"/>
      <c r="R31" s="61">
        <f>IF(OR($O$7="Canteen",$O$7="Head Office"),0,IF(
  AND(
    SUMIFS(I:I, C:C, C31) &gt;= 8,
    COUNTIFS(C$14:C31, C31)=1,
    OR(
      TEXT(D31,"hh:mm:ss")="07:00:00",
      TEXT(D31,"hh:mm:ss")="15:00:00",
      TEXT(D31,"hh:mm:ss")="23:00:00",
      TEXT(D32,"hh:mm:ss")="07:00:00",
      TEXT(D32,"hh:mm:ss")="15:00:00",
      TEXT(D32,"hh:mm:ss")="23:00:00"
    )
  ),
  1,
  0
))</f>
        <v/>
      </c>
      <c r="S31" s="61">
        <f>IF(OR($A30="Annual Leave",$A31="Annual Leave"),IF(AND($A30&lt;&gt;"Annual Leave",$A31="Annual Leave"),8,0),0)</f>
        <v/>
      </c>
      <c r="T31" s="63" t="n"/>
      <c r="U31" s="144">
        <f>MAX(0,40-Y31)</f>
        <v/>
      </c>
      <c r="V31" s="151">
        <f>IF(OR($C31="",$D31=""),0,
 IF(OR($A30="Holiday",$A31="Holiday"),0,
 IF(AND(NOT(OR($A30="Annual Leave",$A31="Annual Leave")),$A31="Off day"),0,
  IF($I30+$I31&gt;=8,IF($I30&gt;=8,0,8-$I30),$I31)
  )))</f>
        <v/>
      </c>
      <c r="W31" s="151">
        <f>MAX(0,V31-U31)</f>
        <v/>
      </c>
      <c r="X31" s="151">
        <f>IF(C31="","",C31-WEEKDAY(C31,1)+1)</f>
        <v/>
      </c>
      <c r="Y31" s="151">
        <f>SUMPRODUCT(($X$14:$X30=X31)*(($V$14:$V30)+($O$14:$O30)))+IF(X31=X14,$L$11,0)</f>
        <v/>
      </c>
      <c r="Z31" s="151" t="n"/>
      <c r="AA31" s="151" t="n"/>
      <c r="AB31" s="151" t="n"/>
      <c r="AC31" s="351" t="n"/>
      <c r="AD31" s="351" t="n"/>
      <c r="AE31" s="351" t="n"/>
      <c r="AF31" s="351" t="n"/>
    </row>
    <row r="32" ht="24" customHeight="1" s="348" thickBot="1">
      <c r="A32" s="184" t="inlineStr">
        <is>
          <t>On Day</t>
        </is>
      </c>
      <c r="B32" s="185" t="n"/>
      <c r="C32" s="101">
        <f>C30+1</f>
        <v/>
      </c>
      <c r="D32" s="11" t="n"/>
      <c r="E32" s="186">
        <f>IF(D32="", "",
 IF(D32=TIME(0,0,0), 0,
 IF(AND(D32&gt;=TIME(0,0,1), D32&lt;=TIME(2,0,0)), TIME(7,0,0),
 IF(AND(D32&gt;=TIME(6,0,0), D32&lt;=TIME(8,0,0)), TIME(12,0,0),
 IF(AND(D32&gt;TIME(8,0,0), D32&lt;=TIME(13,59,0)), TIME(15,0,0),
 IF(AND(D32&gt;=TIME(14,0,0), D32&lt;=TIME(17,59,0)), TIME(21,0,0),
 IF(AND(D32&gt;=TIME(18,0,0), D32&lt;=TIME(21,59,0)), TIME(0,0,0),
 IF(AND(D32&gt;=TIME(22,0,0), D32&lt;=TIME(23,59,59)), TIME(7,0,0), ""))))))))</f>
        <v/>
      </c>
      <c r="F32" s="187" t="n"/>
      <c r="G32" s="186">
        <f>IF(AND(D32&gt;=TIME(6,0,0),D32&lt;=TIME(8,0,0)),E32,"")</f>
        <v/>
      </c>
      <c r="H32" s="11" t="n"/>
      <c r="I32" s="87">
        <f>ROUND(IF(OR(D32="",E32="",E32=0),0,IF(H32="",MOD(E32-D32,1)*24,MOD(H32-D32,1)*24)),2)</f>
        <v/>
      </c>
      <c r="J32" s="188" t="n"/>
      <c r="K32" s="297" t="n"/>
      <c r="L32" s="189" t="n"/>
      <c r="M32" s="298">
        <f>MAX(0,V32-W32)</f>
        <v/>
      </c>
      <c r="N32" s="12">
        <f>(IF(OR($C32="",$D32=""),0,
 IF(OR($A32="Holiday",$A33="Holiday"),
    IF(ISNUMBER(MATCH(TRIM($B32),{"Phagwah","Good Friday","Easter Monday","Labour Day","Christmas","Eid ul Azha","Romans-2","Globe-12","Neptune P1"},0)),0,$I32),
 IF(AND(NOT(OR($A32="Annual Leave",$A33="Annual Leave")),$A32="Off day"),$I32,
  MAX(0,$I32-$V32)
  ))))+W32</f>
        <v/>
      </c>
      <c r="O32" s="12">
        <f>IF(AND(OR($A32="Holiday",$A33="Holiday"),
        ISNUMBER(MATCH(TRIM($B32),{"Phagwah","Good Friday","Easter Monday","Labour Day","Christmas","Eid ul Azha","Romans-2","Globe-12","Neptune P1"},0))),
   $I32,0)</f>
        <v/>
      </c>
      <c r="P32" s="12">
        <f>IF(OR($O$7="Canteen",$O$7="Head Office"),0,IF($I32&lt;=0,0,IF(OR(OR(TRIM($J32)="Hebrews",TRIM($J32)="Romans",TRIM($J32)="Romans-2",TRIM($J32)="Globe",TRIM($J32)="Globe-12",TRIM($J32)="Neptune P1"),AND($I33&gt;0,OR(TRIM($J33)="Hebrews",TRIM($J33)="Romans",TRIM($J33)="Romans-2",TRIM($J33)="Globe",TRIM($J33)="Globe-12",TRIM($J33)="Neptune P1"))),1,0)))</f>
        <v/>
      </c>
      <c r="Q32" s="13" t="n"/>
      <c r="R32" s="12">
        <f>IF(OR($O$7="Canteen",$O$7="Head Office"),0,IF(
  AND(
    SUMIFS(I:I, C:C, C32) &gt;= 8,
    COUNTIFS(C$14:C32, C32)=1,
    OR(
      TEXT(D32,"hh:mm:ss")="07:00:00",
      TEXT(D32,"hh:mm:ss")="15:00:00",
      TEXT(D32,"hh:mm:ss")="23:00:00",
      TEXT(D33,"hh:mm:ss")="07:00:00",
      TEXT(D33,"hh:mm:ss")="15:00:00",
      TEXT(D33,"hh:mm:ss")="23:00:00"
    )
  ),
  1,
  0
))</f>
        <v/>
      </c>
      <c r="S32" s="12">
        <f>IF(OR($A32="Annual Leave",$A33="Annual Leave"),IF($A32="Annual Leave",8,0),0)</f>
        <v/>
      </c>
      <c r="T32" s="102" t="n"/>
      <c r="U32" s="144">
        <f>MAX(0,40-Y32)</f>
        <v/>
      </c>
      <c r="V32" s="351">
        <f>IF(OR($C32="",$D32=""),0,
 IF(OR($A32="Holiday",$A33="Holiday"),0,
 IF(AND(NOT(OR($A32="Annual Leave",$A33="Annual Leave")),$A32="Off day"),0,
  IF($I32+$I33&gt;=8,IF($I32&gt;=8,8,$I32),$I32)
  )))</f>
        <v/>
      </c>
      <c r="W32" s="351">
        <f>MAX(0,V32-U32)</f>
        <v/>
      </c>
      <c r="X32" s="351">
        <f>IF(C32="","",C32-WEEKDAY(C32,1)+1)</f>
        <v/>
      </c>
      <c r="Y32" s="351">
        <f>SUMPRODUCT(($X$14:$X31=X32)*(($V$14:$V31)+($O$14:$O31)))+IF(X32=X14,$L$11,0)</f>
        <v/>
      </c>
      <c r="Z32" s="351" t="n"/>
      <c r="AA32" s="351" t="n"/>
      <c r="AB32" s="351" t="n"/>
      <c r="AC32" s="351" t="n"/>
      <c r="AD32" s="351" t="n"/>
      <c r="AE32" s="351" t="n"/>
      <c r="AF32" s="351" t="n"/>
    </row>
    <row r="33" ht="24" customHeight="1" s="348" thickBot="1">
      <c r="A33" s="184" t="inlineStr">
        <is>
          <t>On Day</t>
        </is>
      </c>
      <c r="B33" s="299" t="n"/>
      <c r="C33" s="101">
        <f>C32</f>
        <v/>
      </c>
      <c r="D33" s="300" t="n"/>
      <c r="E33" s="301">
        <f>IF(D33="", "",
 IF(D33=TIME(0,0,0), 0,
 IF(AND(D33&gt;=TIME(0,0,1), D33&lt;=TIME(2,0,0)), TIME(7,0,0),
 IF(AND(D33&gt;=TIME(6,0,0), D33&lt;=TIME(8,0,0)), TIME(12,0,0),
 IF(AND(D33&gt;TIME(8,0,0), D33&lt;=TIME(13,59,0)), TIME(15,0,0),
 IF(AND(D33&gt;=TIME(14,0,0), D33&lt;=TIME(17,59,0)), TIME(21,0,0),
 IF(AND(D33&gt;=TIME(18,0,0), D33&lt;=TIME(21,59,0)), TIME(0,0,0),
 IF(AND(D33&gt;=TIME(22,0,0), D33&lt;=TIME(23,59,59)), TIME(7,0,0), ""))))))))</f>
        <v/>
      </c>
      <c r="F33" s="187" t="n"/>
      <c r="G33" s="301">
        <f>IF(AND(D33&gt;=TIME(6,0,0),D33&lt;=TIME(8,0,0)),E33,"")</f>
        <v/>
      </c>
      <c r="H33" s="300" t="n"/>
      <c r="I33" s="87">
        <f>ROUND(IF(OR(D33="",E33="",E33=0),0,IF(H33="",MOD(E33-D33,1)*24,MOD(H33-D33,1)*24)),2)</f>
        <v/>
      </c>
      <c r="J33" s="190" t="n"/>
      <c r="K33" s="297" t="n"/>
      <c r="L33" s="189" t="n"/>
      <c r="M33" s="298">
        <f>MAX(0,V33-W33)</f>
        <v/>
      </c>
      <c r="N33" s="302">
        <f>(IF(OR($C33="",$D33=""),0,
 IF(OR($A32="Holiday",$A33="Holiday"),
    IF(ISNUMBER(MATCH(TRIM($B33),{"Phagwah","Good Friday","Easter Monday","Labour Day","Christmas","Eid ul Azha","Romans-2","Globe-12","Neptune P1"},0)),0,$I33),
 IF(AND(NOT(OR($A32="Annual Leave",$A33="Annual Leave")),$A33="Off day"),$I33,
  MAX(0,$I33-$V33)
  ))))+W33</f>
        <v/>
      </c>
      <c r="O33" s="302">
        <f>IF(AND(OR($A32="Holiday",$A33="Holiday"),
        ISNUMBER(MATCH(TRIM($B33),{"Phagwah","Good Friday","Easter Monday","Labour Day","Christmas","Eid ul Azha","Romans-2","Globe-12","Neptune P1"},0))),
   $I33,0)</f>
        <v/>
      </c>
      <c r="P33" s="302">
        <f>IF(OR($O$7="Canteen",$O$7="Head Office"),0,IF($I33&lt;=0,0,IF(AND($I32&lt;=0,OR(TRIM($J33)="Hebrews",TRIM($J33)="Romans",TRIM($J33)="Romans-2",TRIM($J33)="Globe",TRIM($J33)="Globe-12",TRIM($J33)="Neptune P1")),1,0)))</f>
        <v/>
      </c>
      <c r="Q33" s="303" t="n"/>
      <c r="R33" s="302">
        <f>IF(OR($O$7="Canteen",$O$7="Head Office"),0,IF(
  AND(
    SUMIFS(I:I, C:C, C33) &gt;= 8,
    COUNTIFS(C$14:C33, C33)=1,
    OR(
      TEXT(D33,"hh:mm:ss")="07:00:00",
      TEXT(D33,"hh:mm:ss")="15:00:00",
      TEXT(D33,"hh:mm:ss")="23:00:00",
      TEXT(D34,"hh:mm:ss")="07:00:00",
      TEXT(D34,"hh:mm:ss")="15:00:00",
      TEXT(D34,"hh:mm:ss")="23:00:00"
    )
  ),
  1,
  0
))</f>
        <v/>
      </c>
      <c r="S33" s="302">
        <f>IF(OR($A32="Annual Leave",$A33="Annual Leave"),IF(AND($A32&lt;&gt;"Annual Leave",$A33="Annual Leave"),8,0),0)</f>
        <v/>
      </c>
      <c r="T33" s="304" t="n"/>
      <c r="U33" s="144">
        <f>MAX(0,40-Y33)</f>
        <v/>
      </c>
      <c r="V33" s="351">
        <f>IF(OR($C33="",$D33=""),0,
 IF(OR($A32="Holiday",$A33="Holiday"),0,
 IF(AND(NOT(OR($A32="Annual Leave",$A33="Annual Leave")),$A33="Off day"),0,
  IF($I32+$I33&gt;=8,IF($I32&gt;=8,0,8-$I32),$I33)
  )))</f>
        <v/>
      </c>
      <c r="W33" s="351">
        <f>MAX(0,V33-U33)</f>
        <v/>
      </c>
      <c r="X33" s="351">
        <f>IF(C33="","",C33-WEEKDAY(C33,1)+1)</f>
        <v/>
      </c>
      <c r="Y33" s="351">
        <f>SUMPRODUCT(($X$14:$X32=X33)*(($V$14:$V32)+($O$14:$O32)))+IF(X33=X14,$L$11,0)</f>
        <v/>
      </c>
      <c r="Z33" s="351" t="n"/>
      <c r="AA33" s="351" t="n"/>
      <c r="AB33" s="351" t="n"/>
      <c r="AC33" s="351" t="n"/>
      <c r="AD33" s="351" t="n"/>
      <c r="AE33" s="351" t="n"/>
      <c r="AF33" s="351" t="n"/>
    </row>
    <row r="34" ht="24" customHeight="1" s="348" thickBot="1">
      <c r="A34" s="159" t="inlineStr">
        <is>
          <t>On Day</t>
        </is>
      </c>
      <c r="B34" s="191" t="n"/>
      <c r="C34" s="92">
        <f>C32+1</f>
        <v/>
      </c>
      <c r="D34" s="31" t="n"/>
      <c r="E34" s="160">
        <f>IF(D34="", "",
 IF(D34=TIME(0,0,0), 0,
 IF(AND(D34&gt;=TIME(0,0,1), D34&lt;=TIME(2,0,0)), TIME(7,0,0),
 IF(AND(D34&gt;=TIME(6,0,0), D34&lt;=TIME(8,0,0)), TIME(12,0,0),
 IF(AND(D34&gt;TIME(8,0,0), D34&lt;=TIME(13,59,0)), TIME(15,0,0),
 IF(AND(D34&gt;=TIME(14,0,0), D34&lt;=TIME(17,59,0)), TIME(21,0,0),
 IF(AND(D34&gt;=TIME(18,0,0), D34&lt;=TIME(21,59,0)), TIME(0,0,0),
 IF(AND(D34&gt;=TIME(22,0,0), D34&lt;=TIME(23,59,59)), TIME(7,0,0), ""))))))))</f>
        <v/>
      </c>
      <c r="F34" s="161" t="n"/>
      <c r="G34" s="160">
        <f>IF(AND(D34&gt;=TIME(6,0,0),D34&lt;=TIME(8,0,0)),E34,"")</f>
        <v/>
      </c>
      <c r="H34" s="31" t="n"/>
      <c r="I34" s="32">
        <f>ROUND(IF(OR(D34="",E34="",E34=0),0,IF(H34="",MOD(E34-D34,1)*24,MOD(H34-D34,1)*24)),2)</f>
        <v/>
      </c>
      <c r="J34" s="162" t="n"/>
      <c r="K34" s="282" t="n"/>
      <c r="L34" s="181" t="n"/>
      <c r="M34" s="283">
        <f>MAX(0,V34-W34)</f>
        <v/>
      </c>
      <c r="N34" s="33">
        <f>(IF(OR($C34="",$D34=""),0,
 IF(OR($A34="Holiday",$A35="Holiday"),
    IF(ISNUMBER(MATCH(TRIM($B34),{"Phagwah","Good Friday","Easter Monday","Labour Day","Christmas","Eid ul Azha","Romans-2","Globe-12","Neptune P1"},0)),0,$I34),
 IF(AND(NOT(OR($A34="Annual Leave",$A35="Annual Leave")),$A34="Off day"),$I34,
  MAX(0,$I34-$V34)
  ))))+W34</f>
        <v/>
      </c>
      <c r="O34" s="33">
        <f>IF(AND(OR($A34="Holiday",$A35="Holiday"),
        ISNUMBER(MATCH(TRIM($B34),{"Phagwah","Good Friday","Easter Monday","Labour Day","Christmas","Eid ul Azha","Romans-2","Globe-12","Neptune P1"},0))),
   $I34,0)</f>
        <v/>
      </c>
      <c r="P34" s="33">
        <f>IF(OR($O$7="Canteen",$O$7="Head Office"),0,IF($I34&lt;=0,0,IF(OR(OR(TRIM($J34)="Hebrews",TRIM($J34)="Romans",TRIM($J34)="Romans-2",TRIM($J34)="Globe",TRIM($J34)="Globe-12",TRIM($J34)="Neptune P1"),AND($I35&gt;0,OR(TRIM($J35)="Hebrews",TRIM($J35)="Romans",TRIM($J35)="Romans-2",TRIM($J35)="Globe",TRIM($J35)="Globe-12",TRIM($J35)="Neptune P1"))),1,0)))</f>
        <v/>
      </c>
      <c r="Q34" s="34" t="n"/>
      <c r="R34" s="33">
        <f>IF(OR($O$7="Canteen",$O$7="Head Office"),0,IF(
  AND(
    SUMIFS(I:I, C:C, C34) &gt;= 8,
    COUNTIFS(C$14:C34, C34)=1,
    OR(
      TEXT(D34,"hh:mm:ss")="07:00:00",
      TEXT(D34,"hh:mm:ss")="15:00:00",
      TEXT(D34,"hh:mm:ss")="23:00:00",
      TEXT(D35,"hh:mm:ss")="07:00:00",
      TEXT(D35,"hh:mm:ss")="15:00:00",
      TEXT(D35,"hh:mm:ss")="23:00:00"
    )
  ),
  1,
  0
))</f>
        <v/>
      </c>
      <c r="S34" s="33">
        <f>IF(OR($A34="Annual Leave",$A35="Annual Leave"),IF($A34="Annual Leave",8,0),0)</f>
        <v/>
      </c>
      <c r="T34" s="35" t="n"/>
      <c r="U34" s="144">
        <f>MAX(0,40-Y34)</f>
        <v/>
      </c>
      <c r="V34" s="351">
        <f>IF(OR($C34="",$D34=""),0,
 IF(OR($A34="Holiday",$A35="Holiday"),0,
 IF(AND(NOT(OR($A34="Annual Leave",$A35="Annual Leave")),$A34="Off day"),0,
  IF($I34+$I35&gt;=8,IF($I34&gt;=8,8,$I34),$I34)
  )))</f>
        <v/>
      </c>
      <c r="W34" s="351">
        <f>MAX(0,V34-U34)</f>
        <v/>
      </c>
      <c r="X34" s="351">
        <f>IF(C34="","",C34-WEEKDAY(C34,1)+1)</f>
        <v/>
      </c>
      <c r="Y34" s="351">
        <f>SUMPRODUCT(($X$14:$X33=X34)*(($V$14:$V33)+($O$14:$O33)))+IF(X34=X14,$L$11,0)</f>
        <v/>
      </c>
      <c r="Z34" s="351" t="n"/>
      <c r="AA34" s="351" t="n"/>
      <c r="AB34" s="351" t="n"/>
      <c r="AC34" s="351" t="n"/>
      <c r="AD34" s="351" t="n"/>
      <c r="AE34" s="351" t="n"/>
      <c r="AF34" s="351" t="n"/>
    </row>
    <row r="35" ht="24" customHeight="1" s="348" thickBot="1">
      <c r="A35" s="159" t="inlineStr">
        <is>
          <t>On Day</t>
        </is>
      </c>
      <c r="B35" s="192" t="n"/>
      <c r="C35" s="93">
        <f>C34</f>
        <v/>
      </c>
      <c r="D35" s="36" t="n"/>
      <c r="E35" s="163">
        <f>IF(D35="", "",
 IF(D35=TIME(0,0,0), 0,
 IF(AND(D35&gt;=TIME(0,0,1), D35&lt;=TIME(2,0,0)), TIME(7,0,0),
 IF(AND(D35&gt;=TIME(6,0,0), D35&lt;=TIME(8,0,0)), TIME(12,0,0),
 IF(AND(D35&gt;TIME(8,0,0), D35&lt;=TIME(13,59,0)), TIME(15,0,0),
 IF(AND(D35&gt;=TIME(14,0,0), D35&lt;=TIME(17,59,0)), TIME(21,0,0),
 IF(AND(D35&gt;=TIME(18,0,0), D35&lt;=TIME(21,59,0)), TIME(0,0,0),
 IF(AND(D35&gt;=TIME(22,0,0), D35&lt;=TIME(23,59,59)), TIME(7,0,0), ""))))))))</f>
        <v/>
      </c>
      <c r="F35" s="164" t="n"/>
      <c r="G35" s="163">
        <f>IF(AND(D35&gt;=TIME(6,0,0),D35&lt;=TIME(8,0,0)),E35,"")</f>
        <v/>
      </c>
      <c r="H35" s="36" t="n"/>
      <c r="I35" s="37">
        <f>ROUND(IF(OR(D35="",E35="",E35=0),0,IF(H35="",MOD(E35-D35,1)*24,MOD(H35-D35,1)*24)),2)</f>
        <v/>
      </c>
      <c r="J35" s="162" t="n"/>
      <c r="K35" s="282" t="n"/>
      <c r="L35" s="183" t="n"/>
      <c r="M35" s="283">
        <f>MAX(0,V35-W35)</f>
        <v/>
      </c>
      <c r="N35" s="38">
        <f>(IF(OR($C35="",$D35=""),0,
 IF(OR($A34="Holiday",$A35="Holiday"),
    IF(ISNUMBER(MATCH(TRIM($B35),{"Phagwah","Good Friday","Easter Monday","Labour Day","Christmas","Eid ul Azha","Romans-2","Globe-12","Neptune P1"},0)),0,$I35),
 IF(AND(NOT(OR($A34="Annual Leave",$A35="Annual Leave")),$A35="Off day"),$I35,
  MAX(0,$I35-$V35)
  ))))+W35</f>
        <v/>
      </c>
      <c r="O35" s="38">
        <f>IF(AND(OR($A34="Holiday",$A35="Holiday"),
        ISNUMBER(MATCH(TRIM($B35),{"Phagwah","Good Friday","Easter Monday","Labour Day","Christmas","Eid ul Azha","Romans-2","Globe-12","Neptune P1"},0))),
   $I35,0)</f>
        <v/>
      </c>
      <c r="P35" s="38">
        <f>IF(OR($O$7="Canteen",$O$7="Head Office"),0,IF($I35&lt;=0,0,IF(AND($I34&lt;=0,OR(TRIM($J35)="Hebrews",TRIM($J35)="Romans",TRIM($J35)="Romans-2",TRIM($J35)="Globe",TRIM($J35)="Globe-12",TRIM($J35)="Neptune P1")),1,0)))</f>
        <v/>
      </c>
      <c r="Q35" s="39" t="n"/>
      <c r="R35" s="38">
        <f>IF(OR($O$7="Canteen",$O$7="Head Office"),0,IF(
  AND(
    SUMIFS(I:I, C:C, C35) &gt;= 8,
    COUNTIFS(C$14:C35, C35)=1,
    OR(
      TEXT(D35,"hh:mm:ss")="07:00:00",
      TEXT(D35,"hh:mm:ss")="15:00:00",
      TEXT(D35,"hh:mm:ss")="23:00:00",
      TEXT(D36,"hh:mm:ss")="07:00:00",
      TEXT(D36,"hh:mm:ss")="15:00:00",
      TEXT(D36,"hh:mm:ss")="23:00:00"
    )
  ),
  1,
  0
))</f>
        <v/>
      </c>
      <c r="S35" s="38">
        <f>IF(OR($A34="Annual Leave",$A35="Annual Leave"),IF(AND($A34&lt;&gt;"Annual Leave",$A35="Annual Leave"),8,0),0)</f>
        <v/>
      </c>
      <c r="T35" s="40" t="n"/>
      <c r="U35" s="144">
        <f>MAX(0,40-Y35)</f>
        <v/>
      </c>
      <c r="V35" s="351">
        <f>IF(OR($C35="",$D35=""),0,
 IF(OR($A34="Holiday",$A35="Holiday"),0,
 IF(AND(NOT(OR($A34="Annual Leave",$A35="Annual Leave")),$A35="Off day"),0,
  IF($I34+$I35&gt;=8,IF($I34&gt;=8,0,8-$I34),$I35)
  )))</f>
        <v/>
      </c>
      <c r="W35" s="351">
        <f>MAX(0,V35-U35)</f>
        <v/>
      </c>
      <c r="X35" s="351">
        <f>IF(C35="","",C35-WEEKDAY(C35,1)+1)</f>
        <v/>
      </c>
      <c r="Y35" s="351">
        <f>SUMPRODUCT(($X$14:$X34=X35)*(($V$14:$V34)+($O$14:$O34)))+IF(X35=X14,$L$11,0)</f>
        <v/>
      </c>
      <c r="Z35" s="351" t="n"/>
      <c r="AA35" s="351" t="n"/>
      <c r="AB35" s="351" t="n"/>
      <c r="AC35" s="351" t="n"/>
      <c r="AD35" s="351" t="n"/>
      <c r="AE35" s="351" t="n"/>
      <c r="AF35" s="351" t="n"/>
    </row>
    <row r="36" ht="24" customHeight="1" s="348" thickBot="1">
      <c r="A36" s="154" t="inlineStr">
        <is>
          <t>On Day</t>
        </is>
      </c>
      <c r="B36" s="193" t="n"/>
      <c r="C36" s="90">
        <f>C34+1</f>
        <v/>
      </c>
      <c r="D36" s="8" t="n"/>
      <c r="E36" s="155">
        <f>IF(D36="", "",
 IF(D36=TIME(0,0,0), 0,
 IF(AND(D36&gt;=TIME(0,0,1), D36&lt;=TIME(2,0,0)), TIME(7,0,0),
 IF(AND(D36&gt;=TIME(6,0,0), D36&lt;=TIME(8,0,0)), TIME(12,0,0),
 IF(AND(D36&gt;TIME(8,0,0), D36&lt;=TIME(13,59,0)), TIME(15,0,0),
 IF(AND(D36&gt;=TIME(14,0,0), D36&lt;=TIME(17,59,0)), TIME(21,0,0),
 IF(AND(D36&gt;=TIME(18,0,0), D36&lt;=TIME(21,59,0)), TIME(0,0,0),
 IF(AND(D36&gt;=TIME(22,0,0), D36&lt;=TIME(23,59,59)), TIME(7,0,0), ""))))))))</f>
        <v/>
      </c>
      <c r="F36" s="156" t="n"/>
      <c r="G36" s="155">
        <f>IF(AND(D36&gt;=TIME(6,0,0),D36&lt;=TIME(8,0,0)),E36,"")</f>
        <v/>
      </c>
      <c r="H36" s="8" t="n"/>
      <c r="I36" s="30">
        <f>ROUND(IF(OR(D36="",E36="",E36=0),0,IF(H36="",MOD(E36-D36,1)*24,MOD(H36-D36,1)*24)),2)</f>
        <v/>
      </c>
      <c r="J36" s="157" t="n"/>
      <c r="K36" s="274" t="n"/>
      <c r="L36" s="189" t="n"/>
      <c r="M36" s="275">
        <f>MAX(0,V36-W36)</f>
        <v/>
      </c>
      <c r="N36" s="9">
        <f>(IF(OR($C36="",$D36=""),0,
 IF(OR($A36="Holiday",$A37="Holiday"),
    IF(ISNUMBER(MATCH(TRIM($B36),{"Phagwah","Good Friday","Easter Monday","Labour Day","Christmas","Eid ul Azha","Romans-2","Globe-12","Neptune P1"},0)),0,$I36),
 IF(AND(NOT(OR($A36="Annual Leave",$A37="Annual Leave")),$A36="Off day"),$I36,
  MAX(0,$I36-$V36)
  ))))+W36</f>
        <v/>
      </c>
      <c r="O36" s="9">
        <f>IF(AND(OR($A36="Holiday",$A37="Holiday"),
        ISNUMBER(MATCH(TRIM($B36),{"Phagwah","Good Friday","Easter Monday","Labour Day","Christmas","Eid ul Azha","Romans-2","Globe-12","Neptune P1"},0))),
   $I36,0)</f>
        <v/>
      </c>
      <c r="P36" s="9">
        <f>IF(OR($O$7="Canteen",$O$7="Head Office"),0,IF($I36&lt;=0,0,IF(OR(OR(TRIM($J36)="Hebrews",TRIM($J36)="Romans",TRIM($J36)="Romans-2",TRIM($J36)="Globe",TRIM($J36)="Globe-12",TRIM($J36)="Neptune P1"),AND($I37&gt;0,OR(TRIM($J37)="Hebrews",TRIM($J37)="Romans",TRIM($J37)="Romans-2",TRIM($J37)="Globe",TRIM($J37)="Globe-12",TRIM($J37)="Neptune P1"))),1,0)))</f>
        <v/>
      </c>
      <c r="Q36" s="10" t="n"/>
      <c r="R36" s="9">
        <f>IF(OR($O$7="Canteen",$O$7="Head Office"),0,IF(
  AND(
    SUMIFS(I:I, C:C, C36) &gt;= 8,
    COUNTIFS(C$14:C36, C36)=1,
    OR(
      TEXT(D36,"hh:mm:ss")="07:00:00",
      TEXT(D36,"hh:mm:ss")="15:00:00",
      TEXT(D36,"hh:mm:ss")="23:00:00",
      TEXT(D37,"hh:mm:ss")="07:00:00",
      TEXT(D37,"hh:mm:ss")="15:00:00",
      TEXT(D37,"hh:mm:ss")="23:00:00"
    )
  ),
  1,
  0
))</f>
        <v/>
      </c>
      <c r="S36" s="9">
        <f>IF(OR($A36="Annual Leave",$A37="Annual Leave"),IF($A36="Annual Leave",8,0),0)</f>
        <v/>
      </c>
      <c r="T36" s="91" t="n"/>
      <c r="U36" s="144">
        <f>MAX(0,40-Y36)</f>
        <v/>
      </c>
      <c r="V36" s="351">
        <f>IF(OR($C36="",$D36=""),0,
 IF(OR($A36="Holiday",$A37="Holiday"),0,
 IF(AND(NOT(OR($A36="Annual Leave",$A37="Annual Leave")),$A36="Off day"),0,
  IF($I36+$I37&gt;=8,IF($I36&gt;=8,8,$I36),$I36)
  )))</f>
        <v/>
      </c>
      <c r="W36" s="351">
        <f>MAX(0,V36-U36)</f>
        <v/>
      </c>
      <c r="X36" s="351">
        <f>IF(C36="","",C36-WEEKDAY(C36,1)+1)</f>
        <v/>
      </c>
      <c r="Y36" s="351">
        <f>SUMPRODUCT(($X$14:$X35=X36)*(($V$14:$V35)+($O$14:$O35)))+IF(X36=X14,$L$11,0)</f>
        <v/>
      </c>
      <c r="Z36" s="351" t="n"/>
      <c r="AA36" s="351" t="n"/>
      <c r="AB36" s="351" t="n"/>
      <c r="AC36" s="351" t="n"/>
      <c r="AD36" s="351" t="n"/>
      <c r="AE36" s="351" t="n"/>
      <c r="AF36" s="351" t="n"/>
    </row>
    <row r="37" ht="24" customHeight="1" s="348" thickBot="1">
      <c r="A37" s="154" t="inlineStr">
        <is>
          <t>On Day</t>
        </is>
      </c>
      <c r="B37" s="305" t="n"/>
      <c r="C37" s="90">
        <f>C36</f>
        <v/>
      </c>
      <c r="D37" s="276" t="n"/>
      <c r="E37" s="277">
        <f>IF(D37="", "",
 IF(D37=TIME(0,0,0), 0,
 IF(AND(D37&gt;=TIME(0,0,1), D37&lt;=TIME(2,0,0)), TIME(7,0,0),
 IF(AND(D37&gt;=TIME(6,0,0), D37&lt;=TIME(8,0,0)), TIME(12,0,0),
 IF(AND(D37&gt;TIME(8,0,0), D37&lt;=TIME(13,59,0)), TIME(15,0,0),
 IF(AND(D37&gt;=TIME(14,0,0), D37&lt;=TIME(17,59,0)), TIME(21,0,0),
 IF(AND(D37&gt;=TIME(18,0,0), D37&lt;=TIME(21,59,0)), TIME(0,0,0),
 IF(AND(D37&gt;=TIME(22,0,0), D37&lt;=TIME(23,59,59)), TIME(7,0,0), ""))))))))</f>
        <v/>
      </c>
      <c r="F37" s="156" t="n"/>
      <c r="G37" s="277">
        <f>IF(AND(D37&gt;=TIME(6,0,0),D37&lt;=TIME(8,0,0)),E37,"")</f>
        <v/>
      </c>
      <c r="H37" s="276" t="n"/>
      <c r="I37" s="30">
        <f>ROUND(IF(OR(D37="",E37="",E37=0),0,IF(H37="",MOD(E37-D37,1)*24,MOD(H37-D37,1)*24)),2)</f>
        <v/>
      </c>
      <c r="J37" s="158" t="n"/>
      <c r="K37" s="274" t="n"/>
      <c r="L37" s="189" t="n"/>
      <c r="M37" s="275">
        <f>MAX(0,V37-W37)</f>
        <v/>
      </c>
      <c r="N37" s="278">
        <f>(IF(OR($C37="",$D37=""),0,
 IF(OR($A36="Holiday",$A37="Holiday"),
    IF(ISNUMBER(MATCH(TRIM($B37),{"Phagwah","Good Friday","Easter Monday","Labour Day","Christmas","Eid ul Azha","Romans-2","Globe-12","Neptune P1"},0)),0,$I37),
 IF(AND(NOT(OR($A36="Annual Leave",$A37="Annual Leave")),$A37="Off day"),$I37,
  MAX(0,$I37-$V37)
  ))))+W37</f>
        <v/>
      </c>
      <c r="O37" s="278">
        <f>IF(AND(OR($A36="Holiday",$A37="Holiday"),
        ISNUMBER(MATCH(TRIM($B37),{"Phagwah","Good Friday","Easter Monday","Labour Day","Christmas","Eid ul Azha","Romans-2","Globe-12","Neptune P1"},0))),
   $I37,0)</f>
        <v/>
      </c>
      <c r="P37" s="278">
        <f>IF(OR($O$7="Canteen",$O$7="Head Office"),0,IF($I37&lt;=0,0,IF(AND($I36&lt;=0,OR(TRIM($J37)="Hebrews",TRIM($J37)="Romans",TRIM($J37)="Romans-2",TRIM($J37)="Globe",TRIM($J37)="Globe-12",TRIM($J37)="Neptune P1")),1,0)))</f>
        <v/>
      </c>
      <c r="Q37" s="279" t="n"/>
      <c r="R37" s="278">
        <f>IF(OR($O$7="Canteen",$O$7="Head Office"),0,IF(
  AND(
    SUMIFS(I:I, C:C, C37) &gt;= 8,
    COUNTIFS(C$14:C37, C37)=1,
    OR(
      TEXT(D37,"hh:mm:ss")="07:00:00",
      TEXT(D37,"hh:mm:ss")="15:00:00",
      TEXT(D37,"hh:mm:ss")="23:00:00",
      TEXT(D38,"hh:mm:ss")="07:00:00",
      TEXT(D38,"hh:mm:ss")="15:00:00",
      TEXT(D38,"hh:mm:ss")="23:00:00"
    )
  ),
  1,
  0
))</f>
        <v/>
      </c>
      <c r="S37" s="278">
        <f>IF(OR($A36="Annual Leave",$A37="Annual Leave"),IF(AND($A36&lt;&gt;"Annual Leave",$A37="Annual Leave"),8,0),0)</f>
        <v/>
      </c>
      <c r="T37" s="280" t="n"/>
      <c r="U37" s="144">
        <f>MAX(0,40-Y37)</f>
        <v/>
      </c>
      <c r="V37" s="351">
        <f>IF(OR($C37="",$D37=""),0,
 IF(OR($A36="Holiday",$A37="Holiday"),0,
 IF(AND(NOT(OR($A36="Annual Leave",$A37="Annual Leave")),$A37="Off day"),0,
  IF($I36+$I37&gt;=8,IF($I36&gt;=8,0,8-$I36),$I37)
  )))</f>
        <v/>
      </c>
      <c r="W37" s="351">
        <f>MAX(0,V37-U37)</f>
        <v/>
      </c>
      <c r="X37" s="351">
        <f>IF(C37="","",C37-WEEKDAY(C37,1)+1)</f>
        <v/>
      </c>
      <c r="Y37" s="351">
        <f>SUMPRODUCT(($X$14:$X36=X37)*(($V$14:$V36)+($O$14:$O36)))+IF(X37=X14,$L$11,0)</f>
        <v/>
      </c>
      <c r="Z37" s="351" t="n"/>
      <c r="AA37" s="351" t="n"/>
      <c r="AB37" s="351" t="n"/>
      <c r="AC37" s="351" t="n"/>
      <c r="AD37" s="351" t="n"/>
      <c r="AE37" s="351" t="n"/>
      <c r="AF37" s="351" t="n"/>
    </row>
    <row r="38" ht="24" customHeight="1" s="348" thickBot="1">
      <c r="A38" s="194" t="inlineStr">
        <is>
          <t>On Day</t>
        </is>
      </c>
      <c r="B38" s="195" t="n"/>
      <c r="C38" s="103">
        <f>C36+1</f>
        <v/>
      </c>
      <c r="D38" s="64" t="n"/>
      <c r="E38" s="196">
        <f>IF(D38="", "",
 IF(D38=TIME(0,0,0), 0,
 IF(AND(D38&gt;=TIME(0,0,1), D38&lt;=TIME(2,0,0)), TIME(7,0,0),
 IF(AND(D38&gt;=TIME(6,0,0), D38&lt;=TIME(8,0,0)), TIME(12,0,0),
 IF(AND(D38&gt;TIME(8,0,0), D38&lt;=TIME(13,59,0)), TIME(15,0,0),
 IF(AND(D38&gt;=TIME(14,0,0), D38&lt;=TIME(17,59,0)), TIME(21,0,0),
 IF(AND(D38&gt;=TIME(18,0,0), D38&lt;=TIME(21,59,0)), TIME(0,0,0),
 IF(AND(D38&gt;=TIME(22,0,0), D38&lt;=TIME(23,59,59)), TIME(7,0,0), ""))))))))</f>
        <v/>
      </c>
      <c r="F38" s="197" t="n"/>
      <c r="G38" s="196">
        <f>IF(AND(D38&gt;=TIME(6,0,0),D38&lt;=TIME(8,0,0)),E38,"")</f>
        <v/>
      </c>
      <c r="H38" s="64" t="n"/>
      <c r="I38" s="65">
        <f>ROUND(IF(OR(D38="",E38="",E38=0),0,IF(H38="",MOD(E38-D38,1)*24,MOD(H38-D38,1)*24)),2)</f>
        <v/>
      </c>
      <c r="J38" s="198" t="n"/>
      <c r="K38" s="306" t="n"/>
      <c r="L38" s="181" t="n"/>
      <c r="M38" s="307">
        <f>MAX(0,V38-W38)</f>
        <v/>
      </c>
      <c r="N38" s="66">
        <f>(IF(OR($C38="",$D38=""),0,
 IF(OR($A38="Holiday",$A39="Holiday"),
    IF(ISNUMBER(MATCH(TRIM($B38),{"Phagwah","Good Friday","Easter Monday","Labour Day","Christmas","Eid ul Azha","Romans-2","Globe-12","Neptune P1"},0)),0,$I38),
 IF(AND(NOT(OR($A38="Annual Leave",$A39="Annual Leave")),$A38="Off day"),$I38,
  MAX(0,$I38-$V38)
  ))))+W38</f>
        <v/>
      </c>
      <c r="O38" s="66">
        <f>IF(AND(OR($A38="Holiday",$A39="Holiday"),
        ISNUMBER(MATCH(TRIM($B38),{"Phagwah","Good Friday","Easter Monday","Labour Day","Christmas","Eid ul Azha","Romans-2","Globe-12","Neptune P1"},0))),
   $I38,0)</f>
        <v/>
      </c>
      <c r="P38" s="66">
        <f>IF(OR($O$7="Canteen",$O$7="Head Office"),0,IF($I38&lt;=0,0,IF(OR(OR(TRIM($J38)="Hebrews",TRIM($J38)="Romans",TRIM($J38)="Romans-2",TRIM($J38)="Globe",TRIM($J38)="Globe-12",TRIM($J38)="Neptune P1"),AND($I39&gt;0,OR(TRIM($J39)="Hebrews",TRIM($J39)="Romans",TRIM($J39)="Romans-2",TRIM($J39)="Globe",TRIM($J39)="Globe-12",TRIM($J39)="Neptune P1"))),1,0)))</f>
        <v/>
      </c>
      <c r="Q38" s="67" t="n"/>
      <c r="R38" s="66">
        <f>IF(OR($O$7="Canteen",$O$7="Head Office"),0,IF(
  AND(
    SUMIFS(I:I, C:C, C38) &gt;= 8,
    COUNTIFS(C$14:C38, C38)=1,
    OR(
      TEXT(D38,"hh:mm:ss")="07:00:00",
      TEXT(D38,"hh:mm:ss")="15:00:00",
      TEXT(D38,"hh:mm:ss")="23:00:00",
      TEXT(D39,"hh:mm:ss")="07:00:00",
      TEXT(D39,"hh:mm:ss")="15:00:00",
      TEXT(D39,"hh:mm:ss")="23:00:00"
    )
  ),
  1,
  0
))</f>
        <v/>
      </c>
      <c r="S38" s="66">
        <f>IF(OR($A38="Annual Leave",$A39="Annual Leave"),IF($A38="Annual Leave",8,0),0)</f>
        <v/>
      </c>
      <c r="T38" s="68" t="n"/>
      <c r="U38" s="144">
        <f>MAX(0,40-Y38)</f>
        <v/>
      </c>
      <c r="V38" s="351">
        <f>IF(OR($C38="",$D38=""),0,
 IF(OR($A38="Holiday",$A39="Holiday"),0,
 IF(AND(NOT(OR($A38="Annual Leave",$A39="Annual Leave")),$A38="Off day"),0,
  IF($I38+$I39&gt;=8,IF($I38&gt;=8,8,$I38),$I38)
  )))</f>
        <v/>
      </c>
      <c r="W38" s="351">
        <f>MAX(0,V38-U38)</f>
        <v/>
      </c>
      <c r="X38" s="351">
        <f>IF(C38="","",C38-WEEKDAY(C38,1)+1)</f>
        <v/>
      </c>
      <c r="Y38" s="351">
        <f>SUMPRODUCT(($X$14:$X37=X38)*(($V$14:$V37)+($O$14:$O37)))+IF(X38=X14,$L$11,0)</f>
        <v/>
      </c>
      <c r="Z38" s="351" t="n"/>
      <c r="AA38" s="351" t="n"/>
      <c r="AB38" s="351" t="n"/>
      <c r="AC38" s="351" t="n"/>
      <c r="AD38" s="351" t="n"/>
      <c r="AE38" s="351" t="n"/>
      <c r="AF38" s="351" t="n"/>
    </row>
    <row r="39" ht="24" customHeight="1" s="348" thickBot="1">
      <c r="A39" s="194" t="inlineStr">
        <is>
          <t>On Day</t>
        </is>
      </c>
      <c r="B39" s="199" t="n"/>
      <c r="C39" s="104">
        <f>C38</f>
        <v/>
      </c>
      <c r="D39" s="69" t="n"/>
      <c r="E39" s="200">
        <f>IF(D39="", "",
 IF(D39=TIME(0,0,0), 0,
 IF(AND(D39&gt;=TIME(0,0,1), D39&lt;=TIME(2,0,0)), TIME(7,0,0),
 IF(AND(D39&gt;=TIME(6,0,0), D39&lt;=TIME(8,0,0)), TIME(12,0,0),
 IF(AND(D39&gt;TIME(8,0,0), D39&lt;=TIME(13,59,0)), TIME(15,0,0),
 IF(AND(D39&gt;=TIME(14,0,0), D39&lt;=TIME(17,59,0)), TIME(21,0,0),
 IF(AND(D39&gt;=TIME(18,0,0), D39&lt;=TIME(21,59,0)), TIME(0,0,0),
 IF(AND(D39&gt;=TIME(22,0,0), D39&lt;=TIME(23,59,59)), TIME(7,0,0), ""))))))))</f>
        <v/>
      </c>
      <c r="F39" s="201" t="n"/>
      <c r="G39" s="200">
        <f>IF(AND(D39&gt;=TIME(6,0,0),D39&lt;=TIME(8,0,0)),E39,"")</f>
        <v/>
      </c>
      <c r="H39" s="69" t="n"/>
      <c r="I39" s="70">
        <f>ROUND(IF(OR(D39="",E39="",E39=0),0,IF(H39="",MOD(E39-D39,1)*24,MOD(H39-D39,1)*24)),2)</f>
        <v/>
      </c>
      <c r="J39" s="198" t="n"/>
      <c r="K39" s="306" t="n"/>
      <c r="L39" s="183" t="n"/>
      <c r="M39" s="307">
        <f>MAX(0,V39-W39)</f>
        <v/>
      </c>
      <c r="N39" s="71">
        <f>(IF(OR($C39="",$D39=""),0,
 IF(OR($A38="Holiday",$A39="Holiday"),
    IF(ISNUMBER(MATCH(TRIM($B39),{"Phagwah","Good Friday","Easter Monday","Labour Day","Christmas","Eid ul Azha","Romans-2","Globe-12","Neptune P1"},0)),0,$I39),
 IF(AND(NOT(OR($A38="Annual Leave",$A39="Annual Leave")),$A39="Off day"),$I39,
  MAX(0,$I39-$V39)
  ))))+W39</f>
        <v/>
      </c>
      <c r="O39" s="71">
        <f>IF(AND(OR($A38="Holiday",$A39="Holiday"),
        ISNUMBER(MATCH(TRIM($B39),{"Phagwah","Good Friday","Easter Monday","Labour Day","Christmas","Eid ul Azha","Romans-2","Globe-12","Neptune P1"},0))),
   $I39,0)</f>
        <v/>
      </c>
      <c r="P39" s="71">
        <f>IF(OR($O$7="Canteen",$O$7="Head Office"),0,IF($I39&lt;=0,0,IF(AND($I38&lt;=0,OR(TRIM($J39)="Hebrews",TRIM($J39)="Romans",TRIM($J39)="Romans-2",TRIM($J39)="Globe",TRIM($J39)="Globe-12",TRIM($J39)="Neptune P1")),1,0)))</f>
        <v/>
      </c>
      <c r="Q39" s="72" t="n"/>
      <c r="R39" s="71">
        <f>IF(OR($O$7="Canteen",$O$7="Head Office"),0,IF(
  AND(
    SUMIFS(I:I, C:C, C39) &gt;= 8,
    COUNTIFS(C$14:C39, C39)=1,
    OR(
      TEXT(D39,"hh:mm:ss")="07:00:00",
      TEXT(D39,"hh:mm:ss")="15:00:00",
      TEXT(D39,"hh:mm:ss")="23:00:00",
      TEXT(D40,"hh:mm:ss")="07:00:00",
      TEXT(D40,"hh:mm:ss")="15:00:00",
      TEXT(D40,"hh:mm:ss")="23:00:00"
    )
  ),
  1,
  0
))</f>
        <v/>
      </c>
      <c r="S39" s="71">
        <f>IF(OR($A38="Annual Leave",$A39="Annual Leave"),IF(AND($A38&lt;&gt;"Annual Leave",$A39="Annual Leave"),8,0),0)</f>
        <v/>
      </c>
      <c r="T39" s="73" t="n"/>
      <c r="U39" s="144">
        <f>MAX(0,40-Y39)</f>
        <v/>
      </c>
      <c r="V39" s="351">
        <f>IF(OR($C39="",$D39=""),0,
 IF(OR($A38="Holiday",$A39="Holiday"),0,
 IF(AND(NOT(OR($A38="Annual Leave",$A39="Annual Leave")),$A39="Off day"),0,
  IF($I38+$I39&gt;=8,IF($I38&gt;=8,0,8-$I38),$I39)
  )))</f>
        <v/>
      </c>
      <c r="W39" s="351">
        <f>MAX(0,V39-U39)</f>
        <v/>
      </c>
      <c r="X39" s="351">
        <f>IF(C39="","",C39-WEEKDAY(C39,1)+1)</f>
        <v/>
      </c>
      <c r="Y39" s="351">
        <f>SUMPRODUCT(($X$14:$X38=X39)*(($V$14:$V38)+($O$14:$O38)))+IF(X39=X14,$L$11,0)</f>
        <v/>
      </c>
      <c r="Z39" s="351" t="n"/>
      <c r="AA39" s="351" t="n"/>
      <c r="AB39" s="351" t="n"/>
      <c r="AC39" s="351" t="n"/>
      <c r="AD39" s="351" t="n"/>
      <c r="AE39" s="351" t="n"/>
      <c r="AF39" s="351" t="n"/>
    </row>
    <row r="40" ht="24" customHeight="1" s="348" thickBot="1">
      <c r="A40" s="202" t="inlineStr">
        <is>
          <t>On Day</t>
        </is>
      </c>
      <c r="B40" s="203" t="n"/>
      <c r="C40" s="105">
        <f>C38+1</f>
        <v/>
      </c>
      <c r="D40" s="74" t="n"/>
      <c r="E40" s="204">
        <f>IF(D40="", "",
 IF(D40=TIME(0,0,0), 0,
 IF(AND(D40&gt;=TIME(0,0,1), D40&lt;=TIME(2,0,0)), TIME(7,0,0),
 IF(AND(D40&gt;=TIME(6,0,0), D40&lt;=TIME(8,0,0)), TIME(12,0,0),
 IF(AND(D40&gt;TIME(8,0,0), D40&lt;=TIME(13,59,0)), TIME(15,0,0),
 IF(AND(D40&gt;=TIME(14,0,0), D40&lt;=TIME(17,59,0)), TIME(21,0,0),
 IF(AND(D40&gt;=TIME(18,0,0), D40&lt;=TIME(21,59,0)), TIME(0,0,0),
 IF(AND(D40&gt;=TIME(22,0,0), D40&lt;=TIME(23,59,59)), TIME(7,0,0), ""))))))))</f>
        <v/>
      </c>
      <c r="F40" s="205" t="n"/>
      <c r="G40" s="204">
        <f>IF(AND(D40&gt;=TIME(6,0,0),D40&lt;=TIME(8,0,0)),E40,"")</f>
        <v/>
      </c>
      <c r="H40" s="74" t="n"/>
      <c r="I40" s="106">
        <f>ROUND(IF(OR(D40="",E40="",E40=0),0,IF(H40="",MOD(E40-D40,1)*24,MOD(H40-D40,1)*24)),2)</f>
        <v/>
      </c>
      <c r="J40" s="206" t="n"/>
      <c r="K40" s="308" t="n"/>
      <c r="L40" s="189" t="n"/>
      <c r="M40" s="309">
        <f>MAX(0,V40-W40)</f>
        <v/>
      </c>
      <c r="N40" s="75">
        <f>(IF(OR($C40="",$D40=""),0,
 IF(OR($A40="Holiday",$A41="Holiday"),
    IF(ISNUMBER(MATCH(TRIM($B40),{"Phagwah","Good Friday","Easter Monday","Labour Day","Christmas","Eid ul Azha","Romans-2","Globe-12","Neptune P1"},0)),0,$I40),
 IF(AND(NOT(OR($A40="Annual Leave",$A41="Annual Leave")),$A40="Off day"),$I40,
  MAX(0,$I40-$V40)
  ))))+W40</f>
        <v/>
      </c>
      <c r="O40" s="75">
        <f>IF(AND(OR($A40="Holiday",$A41="Holiday"),
        ISNUMBER(MATCH(TRIM($B40),{"Phagwah","Good Friday","Easter Monday","Labour Day","Christmas","Eid ul Azha","Romans-2","Globe-12","Neptune P1"},0))),
   $I40,0)</f>
        <v/>
      </c>
      <c r="P40" s="75">
        <f>IF(OR($O$7="Canteen",$O$7="Head Office"),0,IF($I40&lt;=0,0,IF(OR(OR(TRIM($J40)="Hebrews",TRIM($J40)="Romans",TRIM($J40)="Romans-2",TRIM($J40)="Globe",TRIM($J40)="Globe-12",TRIM($J40)="Neptune P1"),AND($I41&gt;0,OR(TRIM($J41)="Hebrews",TRIM($J41)="Romans",TRIM($J41)="Romans-2",TRIM($J41)="Globe",TRIM($J41)="Globe-12",TRIM($J41)="Neptune P1"))),1,0)))</f>
        <v/>
      </c>
      <c r="Q40" s="76" t="n"/>
      <c r="R40" s="75">
        <f>IF(OR($O$7="Canteen",$O$7="Head Office"),0,IF(
  AND(
    SUMIFS(I:I, C:C, C40) &gt;= 8,
    COUNTIFS(C$14:C40, C40)=1,
    OR(
      TEXT(D40,"hh:mm:ss")="07:00:00",
      TEXT(D40,"hh:mm:ss")="15:00:00",
      TEXT(D40,"hh:mm:ss")="23:00:00",
      TEXT(D41,"hh:mm:ss")="07:00:00",
      TEXT(D41,"hh:mm:ss")="15:00:00",
      TEXT(D41,"hh:mm:ss")="23:00:00"
    )
  ),
  1,
  0
))</f>
        <v/>
      </c>
      <c r="S40" s="75">
        <f>IF(OR($A40="Annual Leave",$A41="Annual Leave"),IF($A40="Annual Leave",8,0),0)</f>
        <v/>
      </c>
      <c r="T40" s="107" t="n"/>
      <c r="U40" s="144">
        <f>MAX(0,40-Y40)</f>
        <v/>
      </c>
      <c r="V40" s="351">
        <f>IF(OR($C40="",$D40=""),0,
 IF(OR($A40="Holiday",$A41="Holiday"),0,
 IF(AND(NOT(OR($A40="Annual Leave",$A41="Annual Leave")),$A40="Off day"),0,
  IF($I40+$I41&gt;=8,IF($I40&gt;=8,8,$I40),$I40)
  )))</f>
        <v/>
      </c>
      <c r="W40" s="351">
        <f>MAX(0,V40-U40)</f>
        <v/>
      </c>
      <c r="X40" s="351">
        <f>IF(C40="","",C40-WEEKDAY(C40,1)+1)</f>
        <v/>
      </c>
      <c r="Y40" s="351">
        <f>SUMPRODUCT(($X$14:$X39=X40)*(($V$14:$V39)+($O$14:$O39)))+IF(X40=X14,$L$11,0)</f>
        <v/>
      </c>
      <c r="Z40" s="351" t="n"/>
      <c r="AA40" s="351" t="n"/>
      <c r="AB40" s="351" t="n"/>
      <c r="AC40" s="351" t="n"/>
      <c r="AD40" s="351" t="n"/>
      <c r="AE40" s="351" t="n"/>
      <c r="AF40" s="351" t="n"/>
    </row>
    <row r="41" ht="24" customHeight="1" s="348" thickBot="1">
      <c r="A41" s="202" t="inlineStr">
        <is>
          <t>On Day</t>
        </is>
      </c>
      <c r="B41" s="310" t="n"/>
      <c r="C41" s="105">
        <f>C40</f>
        <v/>
      </c>
      <c r="D41" s="311" t="n"/>
      <c r="E41" s="312">
        <f>IF(D41="", "",
 IF(D41=TIME(0,0,0), 0,
 IF(AND(D41&gt;=TIME(0,0,1), D41&lt;=TIME(2,0,0)), TIME(7,0,0),
 IF(AND(D41&gt;=TIME(6,0,0), D41&lt;=TIME(8,0,0)), TIME(12,0,0),
 IF(AND(D41&gt;TIME(8,0,0), D41&lt;=TIME(13,59,0)), TIME(15,0,0),
 IF(AND(D41&gt;=TIME(14,0,0), D41&lt;=TIME(17,59,0)), TIME(21,0,0),
 IF(AND(D41&gt;=TIME(18,0,0), D41&lt;=TIME(21,59,0)), TIME(0,0,0),
 IF(AND(D41&gt;=TIME(22,0,0), D41&lt;=TIME(23,59,59)), TIME(7,0,0), ""))))))))</f>
        <v/>
      </c>
      <c r="F41" s="205" t="n"/>
      <c r="G41" s="312">
        <f>IF(AND(D41&gt;=TIME(6,0,0),D41&lt;=TIME(8,0,0)),E41,"")</f>
        <v/>
      </c>
      <c r="H41" s="311" t="n"/>
      <c r="I41" s="106">
        <f>ROUND(IF(OR(D41="",E41="",E41=0),0,IF(H41="",MOD(E41-D41,1)*24,MOD(H41-D41,1)*24)),2)</f>
        <v/>
      </c>
      <c r="J41" s="207" t="n"/>
      <c r="K41" s="308" t="n"/>
      <c r="L41" s="189" t="n"/>
      <c r="M41" s="309">
        <f>MAX(0,V41-W41)</f>
        <v/>
      </c>
      <c r="N41" s="313">
        <f>(IF(OR($C41="",$D41=""),0,
 IF(OR($A40="Holiday",$A41="Holiday"),
    IF(ISNUMBER(MATCH(TRIM($B41),{"Phagwah","Good Friday","Easter Monday","Labour Day","Christmas","Eid ul Azha","Romans-2","Globe-12","Neptune P1"},0)),0,$I41),
 IF(AND(NOT(OR($A40="Annual Leave",$A41="Annual Leave")),$A41="Off day"),$I41,
  MAX(0,$I41-$V41)
  ))))+W41</f>
        <v/>
      </c>
      <c r="O41" s="313">
        <f>IF(AND(OR($A40="Holiday",$A41="Holiday"),
        ISNUMBER(MATCH(TRIM($B41),{"Phagwah","Good Friday","Easter Monday","Labour Day","Christmas","Eid ul Azha","Romans-2","Globe-12","Neptune P1"},0))),
   $I41,0)</f>
        <v/>
      </c>
      <c r="P41" s="313">
        <f>IF(OR($O$7="Canteen",$O$7="Head Office"),0,IF($I41&lt;=0,0,IF(AND($I40&lt;=0,OR(TRIM($J41)="Hebrews",TRIM($J41)="Romans",TRIM($J41)="Romans-2",TRIM($J41)="Globe",TRIM($J41)="Globe-12",TRIM($J41)="Neptune P1")),1,0)))</f>
        <v/>
      </c>
      <c r="Q41" s="314" t="n"/>
      <c r="R41" s="313">
        <f>IF(OR($O$7="Canteen",$O$7="Head Office"),0,IF(
  AND(
    SUMIFS(I:I, C:C, C41) &gt;= 8,
    COUNTIFS(C$14:C41, C41)=1,
    OR(
      TEXT(D41,"hh:mm:ss")="07:00:00",
      TEXT(D41,"hh:mm:ss")="15:00:00",
      TEXT(D41,"hh:mm:ss")="23:00:00",
      TEXT(D42,"hh:mm:ss")="07:00:00",
      TEXT(D42,"hh:mm:ss")="15:00:00",
      TEXT(D42,"hh:mm:ss")="23:00:00"
    )
  ),
  1,
  0
))</f>
        <v/>
      </c>
      <c r="S41" s="313">
        <f>IF(OR($A40="Annual Leave",$A41="Annual Leave"),IF(AND($A40&lt;&gt;"Annual Leave",$A41="Annual Leave"),8,0),0)</f>
        <v/>
      </c>
      <c r="T41" s="315" t="n"/>
      <c r="U41" s="144">
        <f>MAX(0,40-Y41)</f>
        <v/>
      </c>
      <c r="V41" s="351">
        <f>IF(OR($C41="",$D41=""),0,
 IF(OR($A40="Holiday",$A41="Holiday"),0,
 IF(AND(NOT(OR($A40="Annual Leave",$A41="Annual Leave")),$A41="Off day"),0,
  IF($I40+$I41&gt;=8,IF($I40&gt;=8,0,8-$I40),$I41)
  )))</f>
        <v/>
      </c>
      <c r="W41" s="351">
        <f>MAX(0,V41-U41)</f>
        <v/>
      </c>
      <c r="X41" s="351">
        <f>IF(C41="","",C41-WEEKDAY(C41,1)+1)</f>
        <v/>
      </c>
      <c r="Y41" s="351">
        <f>SUMPRODUCT(($X$14:$X40=X41)*(($V$14:$V40)+($O$14:$O40)))+IF(X41=X14,$L$11,0)</f>
        <v/>
      </c>
      <c r="Z41" s="351" t="n"/>
      <c r="AA41" s="351" t="n"/>
      <c r="AB41" s="351" t="n"/>
      <c r="AC41" s="351" t="n"/>
      <c r="AD41" s="351" t="n"/>
      <c r="AE41" s="351" t="n"/>
      <c r="AF41" s="351" t="n"/>
    </row>
    <row r="42" ht="24" customHeight="1" s="348" thickBot="1">
      <c r="A42" s="208" t="inlineStr">
        <is>
          <t>On Day</t>
        </is>
      </c>
      <c r="B42" s="209" t="n"/>
      <c r="C42" s="108">
        <f>C40+1</f>
        <v/>
      </c>
      <c r="D42" s="77" t="n"/>
      <c r="E42" s="210">
        <f>IF(D42="", "",
 IF(D42=TIME(0,0,0), 0,
 IF(AND(D42&gt;=TIME(0,0,1), D42&lt;=TIME(2,0,0)), TIME(7,0,0),
 IF(AND(D42&gt;=TIME(6,0,0), D42&lt;=TIME(8,0,0)), TIME(12,0,0),
 IF(AND(D42&gt;TIME(8,0,0), D42&lt;=TIME(13,59,0)), TIME(15,0,0),
 IF(AND(D42&gt;=TIME(14,0,0), D42&lt;=TIME(17,59,0)), TIME(21,0,0),
 IF(AND(D42&gt;=TIME(18,0,0), D42&lt;=TIME(21,59,0)), TIME(0,0,0),
 IF(AND(D42&gt;=TIME(22,0,0), D42&lt;=TIME(23,59,59)), TIME(7,0,0), ""))))))))</f>
        <v/>
      </c>
      <c r="F42" s="211" t="n"/>
      <c r="G42" s="210">
        <f>IF(AND(D42&gt;=TIME(6,0,0),D42&lt;=TIME(8,0,0)),E42,"")</f>
        <v/>
      </c>
      <c r="H42" s="77" t="n"/>
      <c r="I42" s="16">
        <f>ROUND(IF(OR(D42="",E42="",E42=0),0,IF(H42="",MOD(E42-D42,1)*24,MOD(H42-D42,1)*24)),2)</f>
        <v/>
      </c>
      <c r="J42" s="212" t="n"/>
      <c r="K42" s="316" t="n"/>
      <c r="L42" s="181" t="n"/>
      <c r="M42" s="317">
        <f>MAX(0,V42-W42)</f>
        <v/>
      </c>
      <c r="N42" s="17">
        <f>(IF(OR($C42="",$D42=""),0,
 IF(OR($A42="Holiday",$A43="Holiday"),
    IF(ISNUMBER(MATCH(TRIM($B42),{"Phagwah","Good Friday","Easter Monday","Labour Day","Christmas","Eid ul Azha","Romans-2","Globe-12","Neptune P1"},0)),0,$I42),
 IF(AND(NOT(OR($A42="Annual Leave",$A43="Annual Leave")),$A42="Off day"),$I42,
  MAX(0,$I42-$V42)
  ))))+W42</f>
        <v/>
      </c>
      <c r="O42" s="213">
        <f>IF(AND(OR($A42="Holiday",$A43="Holiday"),
        ISNUMBER(MATCH(TRIM($B42),{"Phagwah","Good Friday","Easter Monday","Labour Day","Christmas","Eid ul Azha","Romans-2","Globe-12","Neptune P1"},0))),
   $I42,0)</f>
        <v/>
      </c>
      <c r="P42" s="17">
        <f>IF(OR($O$7="Canteen",$O$7="Head Office"),0,IF($I42&lt;=0,0,IF(OR(OR(TRIM($J42)="Hebrews",TRIM($J42)="Romans",TRIM($J42)="Romans-2",TRIM($J42)="Globe",TRIM($J42)="Globe-12",TRIM($J42)="Neptune P1"),AND($I43&gt;0,OR(TRIM($J43)="Hebrews",TRIM($J43)="Romans",TRIM($J43)="Romans-2",TRIM($J43)="Globe",TRIM($J43)="Globe-12",TRIM($J43)="Neptune P1"))),1,0)))</f>
        <v/>
      </c>
      <c r="Q42" s="78" t="n"/>
      <c r="R42" s="213">
        <f>IF(OR($O$7="Canteen",$O$7="Head Office"),0,IF(
  AND(
    SUMIFS(I:I, C:C, C42) &gt;= 8,
    COUNTIFS(C$14:C42, C42)=1,
    OR(
      TEXT(D42,"hh:mm:ss")="07:00:00",
      TEXT(D42,"hh:mm:ss")="15:00:00",
      TEXT(D42,"hh:mm:ss")="23:00:00",
      TEXT(D43,"hh:mm:ss")="07:00:00",
      TEXT(D43,"hh:mm:ss")="15:00:00",
      TEXT(D43,"hh:mm:ss")="23:00:00"
    )
  ),
  1,
  0
))</f>
        <v/>
      </c>
      <c r="S42" s="213">
        <f>IF(OR($A42="Annual Leave",$A43="Annual Leave"),IF($A42="Annual Leave",8,0),0)</f>
        <v/>
      </c>
      <c r="T42" s="79" t="n"/>
      <c r="U42" s="144">
        <f>MAX(0,40-Y42)</f>
        <v/>
      </c>
      <c r="V42" s="351">
        <f>IF(OR($C42="",$D42=""),0,
 IF(OR($A42="Holiday",$A43="Holiday"),0,
 IF(AND(NOT(OR($A42="Annual Leave",$A43="Annual Leave")),$A42="Off day"),0,
  IF($I42+$I43&gt;=8,IF($I42&gt;=8,8,$I42),$I42)
  )))</f>
        <v/>
      </c>
      <c r="W42" s="351">
        <f>MAX(0,V42-U42)</f>
        <v/>
      </c>
      <c r="X42" s="351">
        <f>IF(C42="","",C42-WEEKDAY(C42,1)+1)</f>
        <v/>
      </c>
      <c r="Y42" s="351">
        <f>SUMPRODUCT(($X$14:$X41=X42)*(($V$14:$V41)+($O$14:$O41)))+IF(X42=X14,$L$11,0)</f>
        <v/>
      </c>
      <c r="Z42" s="351" t="n"/>
      <c r="AA42" s="351" t="n"/>
      <c r="AB42" s="351" t="n"/>
      <c r="AC42" s="351" t="n"/>
      <c r="AD42" s="351" t="n"/>
      <c r="AE42" s="351" t="n"/>
      <c r="AF42" s="351" t="n"/>
    </row>
    <row r="43" ht="24" customHeight="1" s="348" thickBot="1">
      <c r="A43" s="208" t="inlineStr">
        <is>
          <t>On Day</t>
        </is>
      </c>
      <c r="B43" s="214" t="n"/>
      <c r="C43" s="109">
        <f>C42</f>
        <v/>
      </c>
      <c r="D43" s="18" t="n"/>
      <c r="E43" s="215">
        <f>IF(D43="", "",
 IF(D43=TIME(0,0,0), 0,
 IF(AND(D43&gt;=TIME(0,0,1), D43&lt;=TIME(2,0,0)), TIME(7,0,0),
 IF(AND(D43&gt;=TIME(6,0,0), D43&lt;=TIME(8,0,0)), TIME(12,0,0),
 IF(AND(D43&gt;TIME(8,0,0), D43&lt;=TIME(13,59,0)), TIME(15,0,0),
 IF(AND(D43&gt;=TIME(14,0,0), D43&lt;=TIME(17,59,0)), TIME(21,0,0),
 IF(AND(D43&gt;=TIME(18,0,0), D43&lt;=TIME(21,59,0)), TIME(0,0,0),
 IF(AND(D43&gt;=TIME(22,0,0), D43&lt;=TIME(23,59,59)), TIME(7,0,0), ""))))))))</f>
        <v/>
      </c>
      <c r="F43" s="216" t="n"/>
      <c r="G43" s="215">
        <f>IF(AND(D43&gt;=TIME(6,0,0),D43&lt;=TIME(8,0,0)),E43,"")</f>
        <v/>
      </c>
      <c r="H43" s="18" t="n"/>
      <c r="I43" s="19">
        <f>ROUND(IF(OR(D43="",E43="",E43=0),0,IF(H43="",MOD(E43-D43,1)*24,MOD(H43-D43,1)*24)),2)</f>
        <v/>
      </c>
      <c r="J43" s="212" t="n"/>
      <c r="K43" s="316" t="n"/>
      <c r="L43" s="183" t="n"/>
      <c r="M43" s="317">
        <f>MAX(0,V43-W43)</f>
        <v/>
      </c>
      <c r="N43" s="20">
        <f>(IF(OR($C43="",$D43=""),0,
 IF(OR($A42="Holiday",$A43="Holiday"),
    IF(ISNUMBER(MATCH(TRIM($B43),{"Phagwah","Good Friday","Easter Monday","Labour Day","Christmas","Eid ul Azha","Romans-2","Globe-12","Neptune P1"},0)),0,$I43),
 IF(AND(NOT(OR($A42="Annual Leave",$A43="Annual Leave")),$A43="Off day"),$I43,
  MAX(0,$I43-$V43)
  ))))+W43</f>
        <v/>
      </c>
      <c r="O43" s="20">
        <f>IF(AND(OR($A42="Holiday",$A43="Holiday"),
        ISNUMBER(MATCH(TRIM($B43),{"Phagwah","Good Friday","Easter Monday","Labour Day","Christmas","Eid ul Azha","Romans-2","Globe-12","Neptune P1"},0))),
   $I43,0)</f>
        <v/>
      </c>
      <c r="P43" s="20">
        <f>IF(OR($O$7="Canteen",$O$7="Head Office"),0,IF($I43&lt;=0,0,IF(AND($I42&lt;=0,OR(TRIM($J43)="Hebrews",TRIM($J43)="Romans",TRIM($J43)="Romans-2",TRIM($J43)="Globe",TRIM($J43)="Globe-12",TRIM($J43)="Neptune P1")),1,0)))</f>
        <v/>
      </c>
      <c r="Q43" s="21" t="n"/>
      <c r="R43" s="20">
        <f>IF(OR($O$7="Canteen",$O$7="Head Office"),0,IF(
  AND(
    SUMIFS(I:I, C:C, C43) &gt;= 8,
    COUNTIFS(C$14:C43, C43)=1,
    OR(
      TEXT(D43,"hh:mm:ss")="07:00:00",
      TEXT(D43,"hh:mm:ss")="15:00:00",
      TEXT(D43,"hh:mm:ss")="23:00:00",
      TEXT(D49,"hh:mm:ss")="07:00:00",
      TEXT(D49,"hh:mm:ss")="15:00:00",
      TEXT(D49,"hh:mm:ss")="23:00:00"
    )
  ),
  1,
  0
))</f>
        <v/>
      </c>
      <c r="S43" s="20">
        <f>IF(OR($A42="Annual Leave",$A43="Annual Leave"),IF(AND($A42&lt;&gt;"Annual Leave",$A43="Annual Leave"),8,0),0)</f>
        <v/>
      </c>
      <c r="T43" s="22" t="n"/>
      <c r="U43" s="144">
        <f>MAX(0,40-Y43)</f>
        <v/>
      </c>
      <c r="V43" s="351">
        <f>IF(OR($C43="",$D43=""),0,
 IF(OR($A42="Holiday",$A43="Holiday"),0,
 IF(AND(NOT(OR($A42="Annual Leave",$A43="Annual Leave")),$A43="Off day"),0,
  IF($I42+$I43&gt;=8,IF($I42&gt;=8,0,8-$I42),$I43)
  )))</f>
        <v/>
      </c>
      <c r="W43" s="351">
        <f>MAX(0,V43-U43)</f>
        <v/>
      </c>
      <c r="X43" s="351">
        <f>IF(C43="","",C43-WEEKDAY(C43,1)+1)</f>
        <v/>
      </c>
      <c r="Y43" s="351">
        <f>SUMPRODUCT(($X$14:$X42=X43)*(($V$14:$V42)+($O$14:$O42)))+IF(X43=X14,$L$11,0)</f>
        <v/>
      </c>
      <c r="Z43" s="351" t="n"/>
      <c r="AA43" s="351" t="n"/>
      <c r="AB43" s="351" t="n"/>
      <c r="AC43" s="351" t="n"/>
      <c r="AD43" s="351" t="n"/>
      <c r="AE43" s="351" t="n"/>
      <c r="AF43" s="351" t="n"/>
    </row>
    <row r="44" ht="24" customHeight="1" s="348" thickBot="1">
      <c r="A44" s="176" t="n"/>
      <c r="B44" s="176" t="n"/>
      <c r="C44" s="217" t="n"/>
      <c r="D44" s="110" t="n"/>
      <c r="E44" s="110" t="n"/>
      <c r="F44" s="218" t="n"/>
      <c r="G44" s="110" t="n"/>
      <c r="H44" s="110" t="n"/>
      <c r="I44" s="219" t="n"/>
      <c r="J44" s="219" t="n"/>
      <c r="K44" s="219" t="n"/>
      <c r="L44" s="219" t="n"/>
      <c r="M44" s="111">
        <f>MAX(0,V44-W44)</f>
        <v/>
      </c>
      <c r="N44" s="112">
        <f>(IF(OR($C44="",$D44=""),0,
 IF(OR($A44="Holiday",$A45="Holiday"),
    IF(ISNUMBER(MATCH(TRIM($B44),{"Phagwah","Good Friday","Easter Monday","Labour Day","Christmas","Eid ul Azha","Romans-2","Globe-12","Neptune P1"},0)),0,$I44),
 IF(AND(NOT(OR($A44="Annual Leave",$A45="Annual Leave")),$A44="Off day"),$I44,
  MAX(0,$I44-$V44)
  ))))+W44</f>
        <v/>
      </c>
      <c r="O44" s="112">
        <f>IF(AND(OR($A44="Holiday",$A45="Holiday"),
        ISNUMBER(MATCH(TRIM($B44),{"Phagwah","Good Friday","Easter Monday","Labour Day","Christmas","Eid ul Azha","Romans-2","Globe-12","Neptune P1"},0))),
   $I44,0)</f>
        <v/>
      </c>
      <c r="P44" s="112">
        <f>IF(OR($O$7="Canteen",$O$7="Head Office"),0,IF($I44&lt;=0,0,IF(OR(OR(TRIM($J44)="Hebrews",TRIM($J44)="Romans",TRIM($J44)="Romans-2",TRIM($J44)="Globe",TRIM($J44)="Globe-12",TRIM($J44)="Neptune P1"),AND($I45&gt;0,OR(TRIM($J45)="Hebrews",TRIM($J45)="Romans",TRIM($J45)="Romans-2",TRIM($J45)="Globe",TRIM($J45)="Globe-12",TRIM($J45)="Neptune P1"))),1,0)))</f>
        <v/>
      </c>
      <c r="Q44" s="113" t="n"/>
      <c r="R44" s="113" t="n"/>
      <c r="S44" s="112">
        <f>IF(OR($A44="Annual Leave",$A45="Annual Leave"),IF($A44="Annual Leave",8,0),0)</f>
        <v/>
      </c>
      <c r="T44" s="114" t="n"/>
      <c r="U44" s="144">
        <f>MAX(0,40-Y44)</f>
        <v/>
      </c>
      <c r="V44" s="351">
        <f>IF(OR($C44="",$D44=""),0,
 IF(OR($A44="Holiday",$A45="Holiday"),0,
 IF(AND(NOT(OR($A44="Annual Leave",$A45="Annual Leave")),$A44="Off day"),0,
  IF($I44+$I45&gt;=8,IF($I44&gt;=8,8,$I44),$I44)
  )))</f>
        <v/>
      </c>
      <c r="W44" s="351">
        <f>MAX(0,V44-U44)</f>
        <v/>
      </c>
      <c r="X44" s="351">
        <f>IF(C44="","",C44-WEEKDAY(C44,1)+1)</f>
        <v/>
      </c>
      <c r="Y44" s="351">
        <f>SUMPRODUCT(($X$14:$X43=X44)*(($V$14:$V43)+($O$14:$O43)))+IF(X44=X14,$L$11,0)</f>
        <v/>
      </c>
      <c r="Z44" s="351" t="n"/>
      <c r="AA44" s="351" t="n"/>
      <c r="AB44" s="351" t="n"/>
      <c r="AC44" s="351" t="n"/>
      <c r="AD44" s="351" t="n"/>
      <c r="AE44" s="351" t="n"/>
      <c r="AF44" s="351" t="n"/>
    </row>
    <row r="45" ht="24" customHeight="1" s="348" thickBot="1">
      <c r="A45" s="154" t="inlineStr">
        <is>
          <t>On Day</t>
        </is>
      </c>
      <c r="B45" s="318" t="n"/>
      <c r="C45" s="115">
        <f>C42+1</f>
        <v/>
      </c>
      <c r="D45" s="319" t="n"/>
      <c r="E45" s="320">
        <f>IF(D45="", "",
 IF(D45=TIME(0,0,0), 0,
 IF(AND(D45&gt;=TIME(0,0,1), D45&lt;=TIME(2,0,0)), TIME(7,0,0),
 IF(AND(D45&gt;=TIME(6,0,0), D45&lt;=TIME(8,0,0)), TIME(12,0,0),
 IF(AND(D45&gt;TIME(8,0,0), D45&lt;=TIME(13,59,0)), TIME(15,0,0),
 IF(AND(D45&gt;=TIME(14,0,0), D45&lt;=TIME(17,59,0)), TIME(21,0,0),
 IF(AND(D45&gt;=TIME(18,0,0), D45&lt;=TIME(21,59,0)), TIME(0,0,0),
 IF(AND(D45&gt;=TIME(22,0,0), D45&lt;=TIME(23,59,59)), TIME(7,0,0), ""))))))))</f>
        <v/>
      </c>
      <c r="F45" s="321" t="n"/>
      <c r="G45" s="320">
        <f>IF(AND(D45&gt;=TIME(6,0,0),D45&lt;=TIME(8,0,0)),E45,"")</f>
        <v/>
      </c>
      <c r="H45" s="319" t="n"/>
      <c r="I45" s="30">
        <f>ROUND(IF(OR(D45="",E45="",E45=0),0,IF(H45="",MOD(E45-D45,1)*24,MOD(H45-D45,1)*24)),2)</f>
        <v/>
      </c>
      <c r="J45" s="220" t="n"/>
      <c r="K45" s="274" t="n"/>
      <c r="L45" s="181" t="n"/>
      <c r="M45" s="275">
        <f>MAX(0,V45-W45)</f>
        <v/>
      </c>
      <c r="N45" s="322">
        <f>(IF(OR($C45="",$D45=""),0,
 IF(OR($A44="Holiday",$A45="Holiday"),
    IF(ISNUMBER(MATCH(TRIM($B45),{"Phagwah","Good Friday","Easter Monday","Labour Day","Christmas","Eid ul Azha","Romans-2","Globe-12","Neptune P1"},0)),0,$I45),
 IF(AND(NOT(OR($A44="Annual Leave",$A45="Annual Leave")),$A45="Off day"),$I45,
  MAX(0,$I45-$V45)
  ))))+W45</f>
        <v/>
      </c>
      <c r="O45" s="322">
        <f>IF(AND(OR($A44="Holiday",$A45="Holiday"),
        ISNUMBER(MATCH(TRIM($B45),{"Phagwah","Good Friday","Easter Monday","Labour Day","Christmas","Eid ul Azha","Romans-2","Globe-12","Neptune P1"},0))),
   $I45,0)</f>
        <v/>
      </c>
      <c r="P45" s="322">
        <f>IF(OR($O$7="Canteen",$O$7="Head Office"),0,IF($I45&lt;=0,0,IF(AND($I44&lt;=0,OR(TRIM($J45)="Hebrews",TRIM($J45)="Romans",TRIM($J45)="Romans-2",TRIM($J45)="Globe",TRIM($J45)="Globe-12",TRIM($J45)="Neptune P1")),1,0)))</f>
        <v/>
      </c>
      <c r="Q45" s="323" t="n"/>
      <c r="R45" s="322">
        <f>IF(OR($O$7="Canteen",$O$7="Head Office"),0,IF(
  AND(
    SUMIFS(I:I, C:C, C45) &gt;= 8,
    COUNTIFS(C$14:C45, C45)=1,
    OR(
      TEXT(D45,"hh:mm:ss")="07:00:00",
      TEXT(D45,"hh:mm:ss")="15:00:00",
      TEXT(D45,"hh:mm:ss")="23:00:00",
      TEXT(D46,"hh:mm:ss")="07:00:00",
      TEXT(D46,"hh:mm:ss")="15:00:00",
      TEXT(D46,"hh:mm:ss")="23:00:00"
    )
  ),
  1,
  0
))</f>
        <v/>
      </c>
      <c r="S45" s="322">
        <f>IF(OR($A44="Annual Leave",$A45="Annual Leave"),IF(AND($A44&lt;&gt;"Annual Leave",$A45="Annual Leave"),8,0),0)</f>
        <v/>
      </c>
      <c r="T45" s="116" t="n"/>
      <c r="U45" s="144">
        <f>MAX(0,40-Y45)</f>
        <v/>
      </c>
      <c r="V45" s="351">
        <f>IF(OR($C45="",$D45=""),0,
 IF(OR($A44="Holiday",$A45="Holiday"),0,
 IF(AND(NOT(OR($A44="Annual Leave",$A45="Annual Leave")),$A45="Off day"),0,
  IF($I44+$I45&gt;=8,IF($I44&gt;=8,0,8-$I44),$I45)
  )))</f>
        <v/>
      </c>
      <c r="W45" s="351">
        <f>MAX(0,V45-U45)</f>
        <v/>
      </c>
      <c r="X45" s="351">
        <f>IF(C45="","",C45-WEEKDAY(C45,1)+1)</f>
        <v/>
      </c>
      <c r="Y45" s="351">
        <f>SUMPRODUCT(($X$14:$X44=X45)*(($V$14:$V44)+($O$14:$O44)))+IF(X45=X14,$L$11,0)</f>
        <v/>
      </c>
      <c r="Z45" s="351" t="n"/>
      <c r="AA45" s="351" t="n"/>
      <c r="AB45" s="351" t="n"/>
      <c r="AC45" s="351" t="n"/>
      <c r="AD45" s="351" t="n"/>
      <c r="AE45" s="351" t="n"/>
      <c r="AF45" s="351" t="n"/>
    </row>
    <row r="46" ht="24" customHeight="1" s="348" thickBot="1">
      <c r="A46" s="154" t="inlineStr">
        <is>
          <t>On Day</t>
        </is>
      </c>
      <c r="B46" s="305" t="n"/>
      <c r="C46" s="90">
        <f>C45</f>
        <v/>
      </c>
      <c r="D46" s="80" t="n"/>
      <c r="E46" s="221">
        <f>IF(D46="", "",
 IF(D46=TIME(0,0,0), 0,
 IF(AND(D46&gt;=TIME(0,0,1), D46&lt;=TIME(2,0,0)), TIME(7,0,0),
 IF(AND(D46&gt;=TIME(6,0,0), D46&lt;=TIME(8,0,0)), TIME(12,0,0),
 IF(AND(D46&gt;TIME(8,0,0), D46&lt;=TIME(13,59,0)), TIME(15,0,0),
 IF(AND(D46&gt;=TIME(14,0,0), D46&lt;=TIME(17,59,0)), TIME(21,0,0),
 IF(AND(D46&gt;=TIME(18,0,0), D46&lt;=TIME(21,59,0)), TIME(0,0,0),
 IF(AND(D46&gt;=TIME(22,0,0), D46&lt;=TIME(23,59,59)), TIME(7,0,0), ""))))))))</f>
        <v/>
      </c>
      <c r="F46" s="156" t="n"/>
      <c r="G46" s="221">
        <f>IF(AND(D46&gt;=TIME(6,0,0),D46&lt;=TIME(8,0,0)),E46,"")</f>
        <v/>
      </c>
      <c r="H46" s="80" t="n"/>
      <c r="I46" s="30">
        <f>ROUND(IF(OR(D46="",E46="",E46=0),0,IF(H46="",MOD(E46-D46,1)*24,MOD(H46-D46,1)*24)),2)</f>
        <v/>
      </c>
      <c r="J46" s="158" t="n"/>
      <c r="K46" s="274" t="n"/>
      <c r="L46" s="189" t="n"/>
      <c r="M46" s="275">
        <f>MAX(0,V46-W46)</f>
        <v/>
      </c>
      <c r="N46" s="81">
        <f>(IF(OR($C46="",$D46=""),0,
 IF(OR($A46="Holiday",$A47="Holiday"),
    IF(ISNUMBER(MATCH(TRIM($B46),{"Phagwah","Good Friday","Easter Monday","Labour Day","Christmas","Eid ul Azha","Romans-2","Globe-12","Neptune P1"},0)),0,$I46),
 IF(AND(NOT(OR($A46="Annual Leave",$A47="Annual Leave")),$A46="Off day"),$I46,
  MAX(0,$I46-$V46)
  ))))+W46</f>
        <v/>
      </c>
      <c r="O46" s="81">
        <f>IF(AND(OR($A46="Holiday",$A47="Holiday"),
        ISNUMBER(MATCH(TRIM($B46),{"Phagwah","Good Friday","Easter Monday","Labour Day","Christmas","Eid ul Azha","Romans-2","Globe-12","Neptune P1"},0))),
   $I46,0)</f>
        <v/>
      </c>
      <c r="P46" s="81">
        <f>IF(OR($O$7="Canteen",$O$7="Head Office"),0,IF($I46&lt;=0,0,IF(OR(OR(TRIM($J46)="Hebrews",TRIM($J46)="Romans",TRIM($J46)="Romans-2",TRIM($J46)="Globe",TRIM($J46)="Globe-12",TRIM($J46)="Neptune P1"),AND($I47&gt;0,OR(TRIM($J47)="Hebrews",TRIM($J47)="Romans",TRIM($J47)="Romans-2",TRIM($J47)="Globe",TRIM($J47)="Globe-12",TRIM($J47)="Neptune P1"))),1,0)))</f>
        <v/>
      </c>
      <c r="Q46" s="82" t="n"/>
      <c r="R46" s="81">
        <f>IF(OR($O$7="Canteen",$O$7="Head Office"),0,IF(
  AND(
    SUMIFS(I:I, C:C, C46) &gt;= 8,
    COUNTIFS(C$14:C46, C46)=1,
    OR(
      TEXT(D46,"hh:mm:ss")="07:00:00",
      TEXT(D46,"hh:mm:ss")="15:00:00",
      TEXT(D46,"hh:mm:ss")="23:00:00",
      TEXT(D51,"hh:mm:ss")="07:00:00",
      TEXT(D51,"hh:mm:ss")="15:00:00",
      TEXT(D51,"hh:mm:ss")="23:00:00"
    )
  ),
  1,
  0
))</f>
        <v/>
      </c>
      <c r="S46" s="81">
        <f>IF(OR($A46="Annual Leave",$A47="Annual Leave"),IF($A46="Annual Leave",8,0),0)</f>
        <v/>
      </c>
      <c r="T46" s="117" t="n"/>
      <c r="U46" s="144">
        <f>MAX(0,40-Y46)</f>
        <v/>
      </c>
      <c r="V46" s="351">
        <f>IF(OR($C46="",$D46=""),0,
 IF(OR($A46="Holiday",$A47="Holiday"),0,
 IF(AND(NOT(OR($A46="Annual Leave",$A47="Annual Leave")),$A46="Off day"),0,
  IF($I46+$I47&gt;=8,IF($I46&gt;=8,8,$I46),$I46)
  )))</f>
        <v/>
      </c>
      <c r="W46" s="351">
        <f>MAX(0,V46-U46)</f>
        <v/>
      </c>
      <c r="X46" s="351">
        <f>IF(C46="","",C46-WEEKDAY(C46,1)+1)</f>
        <v/>
      </c>
      <c r="Y46" s="351">
        <f>SUMPRODUCT(($X$14:$X45=X46)*(($V$14:$V45)+($O$14:$O45)))+IF(X46=X14,$L$11,0)</f>
        <v/>
      </c>
      <c r="Z46" s="351" t="n"/>
      <c r="AA46" s="351" t="n"/>
      <c r="AB46" s="351" t="n"/>
      <c r="AC46" s="351" t="n"/>
      <c r="AD46" s="351" t="n"/>
      <c r="AE46" s="351" t="n"/>
      <c r="AF46" s="351" t="n"/>
    </row>
    <row r="47" ht="24" customHeight="1" s="348" thickBot="1">
      <c r="A47" s="184" t="inlineStr">
        <is>
          <t>On Day</t>
        </is>
      </c>
      <c r="B47" s="222" t="n"/>
      <c r="C47" s="118">
        <f>C45+1</f>
        <v/>
      </c>
      <c r="D47" s="83" t="n"/>
      <c r="E47" s="223">
        <f>IF(D47="", "",
 IF(D47=TIME(0,0,0), 0,
 IF(AND(D47&gt;=TIME(0,0,1), D47&lt;=TIME(2,0,0)), TIME(7,0,0),
 IF(AND(D47&gt;=TIME(6,0,0), D47&lt;=TIME(8,0,0)), TIME(12,0,0),
 IF(AND(D47&gt;TIME(8,0,0), D47&lt;=TIME(13,59,0)), TIME(15,0,0),
 IF(AND(D47&gt;=TIME(14,0,0), D47&lt;=TIME(17,59,0)), TIME(21,0,0),
 IF(AND(D47&gt;=TIME(18,0,0), D47&lt;=TIME(21,59,0)), TIME(0,0,0),
 IF(AND(D47&gt;=TIME(22,0,0), D47&lt;=TIME(23,59,59)), TIME(7,0,0), ""))))))))</f>
        <v/>
      </c>
      <c r="F47" s="224" t="n"/>
      <c r="G47" s="223">
        <f>IF(AND(D47&gt;=TIME(6,0,0),D47&lt;=TIME(8,0,0)),E47,"")</f>
        <v/>
      </c>
      <c r="H47" s="83" t="n"/>
      <c r="I47" s="23">
        <f>ROUND(IF(OR(D47="",E47="",E47=0),0,IF(H47="",MOD(E47-D47,1)*24,MOD(H47-D47,1)*24)),2)</f>
        <v/>
      </c>
      <c r="J47" s="225" t="n"/>
      <c r="K47" s="297" t="n"/>
      <c r="L47" s="181" t="n"/>
      <c r="M47" s="298">
        <f>MAX(0,V47-W47)</f>
        <v/>
      </c>
      <c r="N47" s="84">
        <f>(IF(OR($C47="",$D47=""),0,
 IF(OR($A46="Holiday",$A47="Holiday"),
    IF(ISNUMBER(MATCH(TRIM($B47),{"Phagwah","Good Friday","Easter Monday","Labour Day","Christmas","Eid ul Azha","Romans-2","Globe-12","Neptune P1"},0)),0,$I47),
 IF(AND(NOT(OR($A46="Annual Leave",$A47="Annual Leave")),$A47="Off day"),$I47,
  MAX(0,$I47-$V47)
  ))))+W47</f>
        <v/>
      </c>
      <c r="O47" s="84">
        <f>IF(AND(OR($A46="Holiday",$A47="Holiday"),
        ISNUMBER(MATCH(TRIM($B47),{"Phagwah","Good Friday","Easter Monday","Labour Day","Christmas","Eid ul Azha","Romans-2","Globe-12","Neptune P1"},0))),
   $I47,0)</f>
        <v/>
      </c>
      <c r="P47" s="84">
        <f>IF(OR($O$7="Canteen",$O$7="Head Office"),0,IF($I47&lt;=0,0,IF(AND($I46&lt;=0,OR(TRIM($J47)="Hebrews",TRIM($J47)="Romans",TRIM($J47)="Romans-2",TRIM($J47)="Globe",TRIM($J47)="Globe-12",TRIM($J47)="Neptune P1")),1,0)))</f>
        <v/>
      </c>
      <c r="Q47" s="85" t="n"/>
      <c r="R47" s="84">
        <f>IF(OR($O$7="Canteen",$O$7="Head Office"),0,IF(
  AND(
    SUMIFS(I:I, C:C, C47) &gt;= 8,
    COUNTIFS(C$14:C47, C47)=1,
    OR(
      TEXT(D47,"hh:mm:ss")="07:00:00",
      TEXT(D47,"hh:mm:ss")="15:00:00",
      TEXT(D47,"hh:mm:ss")="23:00:00",
      TEXT(D48,"hh:mm:ss")="07:00:00",
      TEXT(D48,"hh:mm:ss")="15:00:00",
      TEXT(D48,"hh:mm:ss")="23:00:00"
    )
  ),
  1,
  0
))</f>
        <v/>
      </c>
      <c r="S47" s="84">
        <f>IF(OR($A46="Annual Leave",$A47="Annual Leave"),IF(AND($A46&lt;&gt;"Annual Leave",$A47="Annual Leave"),8,0),0)</f>
        <v/>
      </c>
      <c r="T47" s="86" t="n"/>
      <c r="U47" s="144">
        <f>MAX(0,40-Y47)</f>
        <v/>
      </c>
      <c r="V47" s="351">
        <f>IF(OR($C47="",$D47=""),0,
 IF(OR($A46="Holiday",$A47="Holiday"),0,
 IF(AND(NOT(OR($A46="Annual Leave",$A47="Annual Leave")),$A47="Off day"),0,
  IF($I46+$I47&gt;=8,IF($I46&gt;=8,0,8-$I46),$I47)
  )))</f>
        <v/>
      </c>
      <c r="W47" s="351">
        <f>MAX(0,V47-U47)</f>
        <v/>
      </c>
      <c r="X47" s="351">
        <f>IF(C47="","",C47-WEEKDAY(C47,1)+1)</f>
        <v/>
      </c>
      <c r="Y47" s="351">
        <f>SUMPRODUCT(($X$14:$X46=X47)*(($V$14:$V46)+($O$14:$O46)))+IF(X47=X14,$L$11,0)</f>
        <v/>
      </c>
      <c r="Z47" s="351" t="n"/>
      <c r="AA47" s="351" t="n"/>
      <c r="AB47" s="351" t="n"/>
      <c r="AC47" s="351" t="n"/>
      <c r="AD47" s="351" t="n"/>
      <c r="AE47" s="351" t="n"/>
      <c r="AF47" s="351" t="n"/>
    </row>
    <row r="48" ht="24" customHeight="1" s="348" thickBot="1">
      <c r="A48" s="226" t="inlineStr">
        <is>
          <t>On Day</t>
        </is>
      </c>
      <c r="B48" s="299" t="n"/>
      <c r="C48" s="119">
        <f>C47</f>
        <v/>
      </c>
      <c r="D48" s="24" t="n"/>
      <c r="E48" s="227">
        <f>IF(D48="", "",
 IF(D48=TIME(0,0,0), 0,
 IF(AND(D48&gt;=TIME(0,0,1), D48&lt;=TIME(2,0,0)), TIME(7,0,0),
 IF(AND(D48&gt;=TIME(6,0,0), D48&lt;=TIME(8,0,0)), TIME(12,0,0),
 IF(AND(D48&gt;TIME(8,0,0), D48&lt;=TIME(13,59,0)), TIME(15,0,0),
 IF(AND(D48&gt;=TIME(14,0,0), D48&lt;=TIME(17,59,0)), TIME(21,0,0),
 IF(AND(D48&gt;=TIME(18,0,0), D48&lt;=TIME(21,59,0)), TIME(0,0,0),
 IF(AND(D48&gt;=TIME(22,0,0), D48&lt;=TIME(23,59,59)), TIME(7,0,0), ""))))))))</f>
        <v/>
      </c>
      <c r="F48" s="228" t="n"/>
      <c r="G48" s="227">
        <f>IF(AND(D48&gt;=TIME(6,0,0),D48&lt;=TIME(8,0,0)),E48,"")</f>
        <v/>
      </c>
      <c r="H48" s="300" t="n"/>
      <c r="I48" s="87">
        <f>ROUND(IF(OR(D48="",E48="",E48=0),0,IF(H48="",MOD(E48-D48,1)*24,MOD(H48-D48,1)*24)),2)</f>
        <v/>
      </c>
      <c r="J48" s="190" t="n"/>
      <c r="K48" s="297" t="n"/>
      <c r="L48" s="183" t="n"/>
      <c r="M48" s="324">
        <f>MAX(0,V48-W48)</f>
        <v/>
      </c>
      <c r="N48" s="302">
        <f>(IF(OR($C48="",$D48=""),0,
 IF(OR($A48="Holiday",$A49="Holiday"),
    IF(ISNUMBER(MATCH(TRIM($B48),{"Phagwah","Good Friday","Easter Monday","Labour Day","Christmas","Eid ul Azha","Romans-2","Globe-12","Neptune P1"},0)),0,$I48),
 IF(AND(NOT(OR($A48="Annual Leave",$A49="Annual Leave")),$A48="Off day"),$I48,
  MAX(0,$I48-$V48)
  ))))+W48</f>
        <v/>
      </c>
      <c r="O48" s="303" t="n"/>
      <c r="P48" s="229">
        <f>IF(OR($O$7="Canteen",$O$7="Head Office"),0,IF($I48&lt;=0,0,IF(OR(OR(TRIM($J48)="Hebrews",TRIM($J48)="Romans",TRIM($J48)="Romans-2",TRIM($J48)="Globe",TRIM($J48)="Globe-12",TRIM($J48)="Neptune P1"),AND($I49&gt;0,OR(TRIM($J49)="Hebrews",TRIM($J49)="Romans",TRIM($J49)="Romans-2",TRIM($J49)="Globe",TRIM($J49)="Globe-12",TRIM($J49)="Neptune P1"))),1,0)))</f>
        <v/>
      </c>
      <c r="Q48" s="303" t="n"/>
      <c r="R48" s="302">
        <f>IF(OR($O$7="Canteen",$O$7="Head Office"),0,IF(
  AND(
    SUMIFS(I:I, C:C, C48) &gt;= 8,
    COUNTIFS(C$14:C48, C48)=1,
    OR(
      TEXT(D48,"hh:mm:ss")="07:00:00",
      TEXT(D48,"hh:mm:ss")="15:00:00",
      TEXT(D48,"hh:mm:ss")="23:00:00",
      TEXT(D53,"hh:mm:ss")="07:00:00",
      TEXT(D53,"hh:mm:ss")="15:00:00",
      TEXT(D53,"hh:mm:ss")="23:00:00"
    )
  ),
  1,
  0
))</f>
        <v/>
      </c>
      <c r="S48" s="303" t="n"/>
      <c r="T48" s="304" t="n"/>
      <c r="U48" s="144">
        <f>MAX(0,40-Y48)</f>
        <v/>
      </c>
      <c r="V48" s="351">
        <f>IF(OR($C48="",$D48=""),0,
 IF(OR($A48="Holiday",$A49="Holiday"),0,
 IF(AND(NOT(OR($A48="Annual Leave",$A49="Annual Leave")),$A48="Off day"),0,
  IF($I48+$I49&gt;=8,IF($I48&gt;=8,8,$I48),$I48)
  )))</f>
        <v/>
      </c>
      <c r="W48" s="351">
        <f>MAX(0,V48-U48)</f>
        <v/>
      </c>
      <c r="X48" s="351">
        <f>IF(C48="","",C48-WEEKDAY(C48,1)+1)</f>
        <v/>
      </c>
      <c r="Y48" s="351">
        <f>SUMPRODUCT(($X$14:$X47=X48)*(($V$14:$V47)+($O$14:$O47)))+IF(X48=X14,$L$11,0)</f>
        <v/>
      </c>
      <c r="Z48" s="351" t="n"/>
      <c r="AA48" s="351" t="n"/>
      <c r="AB48" s="351" t="n"/>
      <c r="AC48" s="351" t="n"/>
      <c r="AD48" s="351" t="n"/>
      <c r="AE48" s="351" t="n"/>
      <c r="AF48" s="351" t="n"/>
    </row>
    <row r="49" ht="24" customHeight="1" s="348" thickBot="1">
      <c r="A49" s="230" t="n"/>
      <c r="B49" s="355" t="n"/>
      <c r="C49" s="231" t="n"/>
      <c r="D49" s="232" t="n"/>
      <c r="E49" s="232" t="n"/>
      <c r="F49" s="232" t="n"/>
      <c r="G49" s="232" t="n"/>
      <c r="H49" s="233" t="inlineStr">
        <is>
          <t>Total Hrs:</t>
        </is>
      </c>
      <c r="I49" s="122">
        <f>SUM(I14:I48)</f>
        <v/>
      </c>
      <c r="J49" s="234" t="n"/>
      <c r="K49" s="234" t="n"/>
      <c r="L49" s="235" t="n"/>
      <c r="M49" s="120">
        <f>SUM(M14:M48)</f>
        <v/>
      </c>
      <c r="N49" s="120">
        <f>SUM(N14:N48)</f>
        <v/>
      </c>
      <c r="O49" s="120">
        <f>SUM(O14:O48)</f>
        <v/>
      </c>
      <c r="P49" s="120">
        <f>SUM(P14:P48)</f>
        <v/>
      </c>
      <c r="Q49" s="120">
        <f>IF($O$6&lt;&gt;"Armed",0,LOOKUP($Q$50,{0,1,2,3,4,5,6,7,8,9,10,11,12,13,14},{0,384,769,1153,1153,1538,1923,2307,2692,3076,3461,3846,4239,4615,5000}))</f>
        <v/>
      </c>
      <c r="R49" s="120">
        <f>SUM(R14:R48)</f>
        <v/>
      </c>
      <c r="S49" s="120">
        <f>SUM(S14:S48)</f>
        <v/>
      </c>
      <c r="T49" s="121">
        <f>SUM(T30:T43)</f>
        <v/>
      </c>
      <c r="U49" s="144">
        <f>MIN(U48,0)</f>
        <v/>
      </c>
      <c r="V49" s="351">
        <f>SUM(V14:V48)</f>
        <v/>
      </c>
      <c r="W49" s="351">
        <f>SUM(W14:W48)</f>
        <v/>
      </c>
      <c r="X49" s="351" t="n"/>
      <c r="Y49" s="351" t="n"/>
      <c r="Z49" s="351" t="n"/>
      <c r="AA49" s="351" t="n"/>
      <c r="AB49" s="351" t="n"/>
      <c r="AC49" s="351" t="n"/>
      <c r="AD49" s="351" t="n"/>
      <c r="AE49" s="351" t="n"/>
      <c r="AF49" s="351" t="n"/>
    </row>
    <row r="50" ht="24" customHeight="1" s="348">
      <c r="A50" s="351" t="n"/>
      <c r="B50" s="351" t="n"/>
      <c r="C50" s="6" t="n"/>
      <c r="D50" s="6" t="n"/>
      <c r="E50" s="6" t="n"/>
      <c r="F50" s="6" t="n"/>
      <c r="G50" s="6" t="n"/>
      <c r="H50" s="336" t="n"/>
      <c r="I50" s="351" t="n"/>
      <c r="J50" s="336" t="n"/>
      <c r="K50" s="336" t="n"/>
      <c r="L50" s="336" t="n"/>
      <c r="M50" s="28" t="n"/>
      <c r="N50" s="28" t="n"/>
      <c r="O50" s="28" t="n"/>
      <c r="P50" s="241" t="inlineStr">
        <is>
          <t>Days Worked</t>
        </is>
      </c>
      <c r="Q50" s="29">
        <f>SUM(--(SUM(I14:I15)&gt;0),--(SUM(I16:I17)&gt;0),--(SUM(I18:I19)&gt;0),--(SUM(I20:I21)&gt;0),--(SUM(I22:I23)&gt;0),--(SUM(I24:I25)&gt;0),--(SUM(I26:I27)&gt;0),--(SUM(I30:I31)&gt;0),--(SUM(I32:I33)&gt;0),--(SUM(I34:I35)&gt;0),--(SUM(I36:I37)&gt;0),--(SUM(I38:I39)&gt;0),--(SUM(I40:I41)&gt;0),--(SUM(I42:I43)&gt;0),--(SUM(I45:I46)&gt;0),--(SUM(I47:I48)&gt;0))</f>
        <v/>
      </c>
      <c r="R50" s="28" t="n"/>
      <c r="S50" s="28" t="n"/>
      <c r="T50" s="28" t="n"/>
      <c r="U50" s="144" t="n"/>
      <c r="V50" s="351" t="n"/>
      <c r="W50" s="351" t="n"/>
      <c r="X50" s="351" t="n"/>
      <c r="Y50" s="351" t="n"/>
      <c r="Z50" s="351" t="n"/>
      <c r="AA50" s="351" t="n"/>
      <c r="AB50" s="351" t="n"/>
      <c r="AC50" s="351" t="n"/>
      <c r="AD50" s="351" t="n"/>
      <c r="AE50" s="351" t="n"/>
      <c r="AF50" s="351" t="n"/>
    </row>
    <row r="51" ht="24" customHeight="1" s="348">
      <c r="A51" s="351" t="n"/>
      <c r="B51" s="351" t="n"/>
      <c r="C51" s="345" t="n"/>
      <c r="D51" s="362" t="n"/>
      <c r="E51" s="362" t="n"/>
      <c r="F51" s="334" t="n"/>
      <c r="G51" s="362" t="n"/>
      <c r="H51" s="336" t="n"/>
      <c r="I51" s="351" t="n"/>
      <c r="J51" s="336" t="n"/>
      <c r="K51" s="336" t="n"/>
      <c r="L51" s="336" t="n"/>
      <c r="M51" s="236" t="n"/>
      <c r="N51" s="236" t="n"/>
      <c r="O51" s="236" t="n"/>
      <c r="P51" s="236" t="n"/>
      <c r="Q51" s="236" t="n"/>
      <c r="R51" s="236" t="n"/>
      <c r="S51" s="236" t="n"/>
      <c r="T51" s="236" t="n"/>
      <c r="U51" s="144" t="n"/>
      <c r="V51" s="351" t="n"/>
      <c r="W51" s="351" t="n"/>
      <c r="X51" s="351" t="n"/>
      <c r="Y51" s="351" t="n"/>
      <c r="Z51" s="351" t="n"/>
      <c r="AA51" s="351" t="n"/>
      <c r="AB51" s="351" t="n"/>
      <c r="AC51" s="351" t="n"/>
      <c r="AD51" s="351" t="n"/>
      <c r="AE51" s="351" t="n"/>
      <c r="AF51" s="351" t="n"/>
    </row>
    <row r="52">
      <c r="A52" s="351" t="n"/>
      <c r="B52" s="351" t="n"/>
      <c r="C52" s="329" t="inlineStr">
        <is>
          <t>Supervisor Signature</t>
        </is>
      </c>
      <c r="D52" s="363" t="n"/>
      <c r="E52" s="363" t="n"/>
      <c r="F52" s="329" t="inlineStr">
        <is>
          <t>Date</t>
        </is>
      </c>
      <c r="G52" s="363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351" t="n"/>
      <c r="V52" s="351" t="n"/>
      <c r="W52" s="351" t="n"/>
      <c r="X52" s="351" t="n"/>
      <c r="Y52" s="351" t="n"/>
      <c r="Z52" s="351" t="n"/>
      <c r="AA52" s="351" t="n"/>
      <c r="AB52" s="351" t="n"/>
      <c r="AC52" s="351" t="n"/>
      <c r="AD52" s="351" t="n"/>
      <c r="AE52" s="351" t="n"/>
      <c r="AF52" s="351" t="n"/>
    </row>
    <row r="53" ht="26.25" customHeight="1" s="348">
      <c r="A53" s="351" t="n"/>
      <c r="B53" s="351" t="n"/>
      <c r="C53" s="345" t="n"/>
      <c r="D53" s="362" t="n"/>
      <c r="E53" s="362" t="n"/>
      <c r="F53" s="331" t="n"/>
      <c r="G53" s="362" t="n"/>
      <c r="H53" s="6" t="n"/>
      <c r="I53" s="6" t="n"/>
      <c r="J53" s="6" t="n"/>
      <c r="K53" s="6" t="n"/>
      <c r="L53" s="6" t="n"/>
      <c r="M53" s="6" t="n"/>
      <c r="N53" s="237" t="n"/>
      <c r="O53" s="238" t="n"/>
      <c r="P53" s="346" t="n"/>
      <c r="Q53" s="351" t="n"/>
      <c r="R53" s="351" t="n"/>
      <c r="S53" s="351" t="n"/>
      <c r="T53" s="351" t="n"/>
      <c r="U53" s="351" t="n"/>
      <c r="V53" s="351" t="n"/>
      <c r="W53" s="351" t="n"/>
      <c r="X53" s="351" t="n"/>
      <c r="Y53" s="351" t="n"/>
      <c r="Z53" s="351" t="n"/>
      <c r="AA53" s="351" t="n"/>
      <c r="AB53" s="351" t="n"/>
      <c r="AC53" s="351" t="n"/>
      <c r="AD53" s="351" t="n"/>
      <c r="AE53" s="351" t="n"/>
      <c r="AF53" s="351" t="n"/>
    </row>
    <row r="54">
      <c r="A54" s="351" t="n"/>
      <c r="B54" s="351" t="n"/>
      <c r="C54" s="329" t="inlineStr">
        <is>
          <t>Manager Signature</t>
        </is>
      </c>
      <c r="D54" s="363" t="n"/>
      <c r="E54" s="363" t="n"/>
      <c r="F54" s="329" t="inlineStr">
        <is>
          <t>Date</t>
        </is>
      </c>
      <c r="G54" s="363" t="n"/>
      <c r="H54" s="6" t="n"/>
      <c r="I54" s="239" t="inlineStr">
        <is>
          <t>{42}</t>
        </is>
      </c>
      <c r="J54" s="239" t="n"/>
      <c r="K54" s="239" t="n"/>
      <c r="L54" s="239" t="n"/>
      <c r="M54" s="6" t="n"/>
      <c r="N54" s="6" t="n"/>
      <c r="O54" s="6" t="n"/>
      <c r="P54" s="6" t="n"/>
      <c r="Q54" s="6" t="n"/>
      <c r="R54" s="6" t="n"/>
      <c r="S54" s="6" t="n"/>
      <c r="T54" s="6" t="n"/>
      <c r="U54" s="351" t="n"/>
      <c r="V54" s="351" t="n"/>
      <c r="W54" s="351" t="n"/>
      <c r="X54" s="351" t="n"/>
      <c r="Y54" s="351" t="n"/>
      <c r="Z54" s="351" t="n"/>
      <c r="AA54" s="351" t="n"/>
      <c r="AB54" s="351" t="n"/>
      <c r="AC54" s="351" t="n"/>
      <c r="AD54" s="351" t="n"/>
      <c r="AE54" s="351" t="n"/>
      <c r="AF54" s="351" t="n"/>
    </row>
    <row r="55">
      <c r="A55" s="351" t="n"/>
      <c r="B55" s="351" t="n"/>
      <c r="C55" s="240" t="n"/>
      <c r="D55" s="240" t="n"/>
      <c r="E55" s="240" t="n"/>
      <c r="F55" s="240" t="n"/>
      <c r="G55" s="240" t="n"/>
      <c r="H55" s="240" t="n"/>
      <c r="I55" s="240" t="n"/>
      <c r="J55" s="240" t="n"/>
      <c r="K55" s="240" t="n"/>
      <c r="L55" s="240" t="n"/>
      <c r="M55" s="240" t="n"/>
      <c r="N55" s="240" t="n"/>
      <c r="O55" s="240" t="n"/>
      <c r="P55" s="240" t="n"/>
      <c r="Q55" s="240" t="n"/>
      <c r="R55" s="240" t="n"/>
      <c r="S55" s="240" t="n"/>
      <c r="T55" s="240" t="n"/>
      <c r="U55" s="351" t="n"/>
      <c r="V55" s="351" t="n"/>
      <c r="W55" s="351" t="n"/>
      <c r="X55" s="351" t="n"/>
      <c r="Y55" s="351" t="n"/>
      <c r="Z55" s="351" t="n"/>
      <c r="AA55" s="351" t="n"/>
      <c r="AB55" s="351" t="n"/>
      <c r="AC55" s="351" t="n"/>
      <c r="AD55" s="351" t="n"/>
      <c r="AE55" s="351" t="n"/>
      <c r="AF55" s="35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45"/>
  <mergeCells count="33">
    <mergeCell ref="C54:E54"/>
    <mergeCell ref="V2:W2"/>
    <mergeCell ref="C8:F8"/>
    <mergeCell ref="F54:G54"/>
    <mergeCell ref="H10:I10"/>
    <mergeCell ref="C7:F7"/>
    <mergeCell ref="K5:L5"/>
    <mergeCell ref="M5:N5"/>
    <mergeCell ref="H50:I50"/>
    <mergeCell ref="C51:E51"/>
    <mergeCell ref="A1:T1"/>
    <mergeCell ref="C52:E52"/>
    <mergeCell ref="V3:AB3"/>
    <mergeCell ref="F51:G51"/>
    <mergeCell ref="M10:N10"/>
    <mergeCell ref="H51:I51"/>
    <mergeCell ref="C6:F6"/>
    <mergeCell ref="C5:F5"/>
    <mergeCell ref="M7:N7"/>
    <mergeCell ref="M6:N6"/>
    <mergeCell ref="C53:E53"/>
    <mergeCell ref="H7:I7"/>
    <mergeCell ref="H28:I28"/>
    <mergeCell ref="C10:F10"/>
    <mergeCell ref="M8:N8"/>
    <mergeCell ref="F52:G52"/>
    <mergeCell ref="P53:T53"/>
    <mergeCell ref="AA2:AB2"/>
    <mergeCell ref="K10:L10"/>
    <mergeCell ref="H5:I5"/>
    <mergeCell ref="K4:L4"/>
    <mergeCell ref="M4:N4"/>
    <mergeCell ref="F53:G53"/>
  </mergeCells>
  <dataValidations count="5">
    <dataValidation sqref="A14:A48" showDropDown="0" showInputMessage="0" showErrorMessage="0" allowBlank="1" type="list">
      <formula1>"On Day,Off Day,Sick,Absent,Holiday,Annual Leave"</formula1>
    </dataValidation>
    <dataValidation sqref="B14:B48" showDropDown="0" showInputMessage="0" showErrorMessage="0" allowBlank="1" type="list">
      <formula1>"Holiday Double,Phagwah,Good Friday,Easter Monday,Labour Day,Christmas,Eid ul Azha"</formula1>
    </dataValidation>
    <dataValidation sqref="J14:J48" showDropDown="0" showInputMessage="0" showErrorMessage="0" allowBlank="1" type="list">
      <formula1>_xlfn._LONGTEXT("Unico,Unico-2,Unico-42,Unico-44,Unico-46,Unico-47,Unico-48,Unico-49,Globe,Globe-12,Hebrews,Romans-2,Beacon,Numbers,Zebra-24,Sunrise,Sunrise-1,Sunflower 6,Sunset 12,Ripple,Neptune P1,Neptune P2,Neptune P3,Neptune P4,Neptune P5,Neptune P6,Neptune P7,Rainbow"," 1,Rainbow 2,Citadel,Sunset 11,Autumn,Autumn-2,Miracle,Miracle 1,Canteen,Guard Hut")</formula1>
    </dataValidation>
    <dataValidation sqref="O7" showDropDown="0" showInputMessage="0" showErrorMessage="0" allowBlank="1" type="list">
      <formula1>"Caricom,EU,UN,DMC,ARU,Head Office,Canteen"</formula1>
    </dataValidation>
    <dataValidation sqref="O6" showDropDown="0" showInputMessage="0" showErrorMessage="0" allowBlank="1" type="list">
      <formula1>"Unarmed,Armed"</formula1>
    </dataValidation>
  </dataValidations>
  <printOptions horizontalCentered="1"/>
  <pageMargins left="0.5" right="0.5" top="0.5" bottom="1" header="0.5" footer="0.5"/>
  <pageSetup orientation="portrait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AL55"/>
  <sheetViews>
    <sheetView workbookViewId="0">
      <selection activeCell="A47" sqref="A47"/>
    </sheetView>
  </sheetViews>
  <sheetFormatPr baseColWidth="8" defaultRowHeight="13.5"/>
  <cols>
    <col width="12.28515625" customWidth="1" style="348" min="1" max="1"/>
    <col width="15.140625" customWidth="1" style="348" min="2" max="2"/>
    <col width="12.42578125" customWidth="1" style="348" min="3" max="3"/>
    <col width="9.28515625" customWidth="1" style="348" min="4" max="4"/>
    <col hidden="1" width="9.28515625" customWidth="1" style="348" min="5" max="5"/>
    <col hidden="1" width="2" customWidth="1" style="348" min="6" max="6"/>
    <col hidden="1" width="12.5703125" customWidth="1" style="348" min="7" max="7"/>
    <col width="9.28515625" customWidth="1" style="348" min="8" max="8"/>
    <col width="6.5703125" customWidth="1" style="348" min="9" max="9"/>
    <col width="10.140625" customWidth="1" style="348" min="10" max="10"/>
    <col width="15.28515625" customWidth="1" style="348" min="11" max="11"/>
    <col width="10.5703125" customWidth="1" style="348" min="12" max="12"/>
    <col width="11" customWidth="1" style="348" min="13" max="13"/>
    <col width="9.85546875" customWidth="1" style="348" min="14" max="14"/>
    <col width="11.140625" customWidth="1" style="348" min="15" max="15"/>
    <col width="9.85546875" customWidth="1" style="348" min="16" max="16"/>
    <col width="10.28515625" customWidth="1" style="348" min="17" max="17"/>
    <col width="8.85546875" customWidth="1" style="348" min="18" max="19"/>
    <col width="45.28515625" customWidth="1" style="348" min="20" max="20"/>
    <col width="9.140625" customWidth="1" style="348" min="21" max="21"/>
    <col width="3.140625" customWidth="1" style="348" min="22" max="29"/>
    <col width="10.28515625" customWidth="1" style="348" min="30" max="30"/>
  </cols>
  <sheetData>
    <row r="1" ht="32.25" customFormat="1" customHeight="1" s="1" thickBot="1">
      <c r="A1" s="332" t="n"/>
      <c r="B1" s="354" t="n"/>
      <c r="C1" s="354" t="n"/>
      <c r="D1" s="354" t="n"/>
      <c r="E1" s="354" t="n"/>
      <c r="F1" s="354" t="n"/>
      <c r="G1" s="354" t="n"/>
      <c r="H1" s="354" t="n"/>
      <c r="I1" s="354" t="n"/>
      <c r="J1" s="354" t="n"/>
      <c r="K1" s="354" t="n"/>
      <c r="L1" s="354" t="n"/>
      <c r="M1" s="354" t="n"/>
      <c r="N1" s="354" t="n"/>
      <c r="O1" s="354" t="n"/>
      <c r="P1" s="354" t="n"/>
      <c r="Q1" s="354" t="n"/>
      <c r="R1" s="354" t="n"/>
      <c r="S1" s="354" t="n"/>
      <c r="T1" s="355" t="n"/>
      <c r="U1" s="351" t="n"/>
      <c r="V1" s="351" t="n"/>
      <c r="W1" s="351" t="n"/>
      <c r="X1" s="351" t="n"/>
      <c r="Y1" s="351" t="n"/>
      <c r="Z1" s="351" t="n"/>
      <c r="AA1" s="351" t="n"/>
      <c r="AB1" s="351" t="n"/>
      <c r="AC1" s="351" t="n"/>
      <c r="AD1" s="126" t="n"/>
      <c r="AE1" s="351" t="n"/>
      <c r="AF1" s="351" t="n"/>
    </row>
    <row r="2" ht="15" customFormat="1" customHeight="1" s="1">
      <c r="A2" s="351" t="n"/>
      <c r="B2" s="351" t="n"/>
      <c r="C2" s="127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128" t="n"/>
      <c r="U2" s="351" t="n"/>
      <c r="V2" s="343" t="n">
        <v>2025</v>
      </c>
      <c r="W2" s="356" t="n"/>
      <c r="X2" s="351" t="n"/>
      <c r="Y2" s="351" t="n"/>
      <c r="Z2" s="129" t="inlineStr">
        <is>
          <t>Month:</t>
        </is>
      </c>
      <c r="AA2" s="343" t="n">
        <v>3</v>
      </c>
      <c r="AB2" s="356" t="n"/>
      <c r="AC2" s="351" t="n"/>
      <c r="AD2" s="351" t="n"/>
      <c r="AE2" s="351" t="n"/>
      <c r="AF2" s="351" t="n"/>
    </row>
    <row r="3" ht="15.6" customHeight="1" s="348" thickBot="1">
      <c r="A3" s="351" t="n"/>
      <c r="B3" s="351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351" t="n"/>
      <c r="V3" s="333">
        <f>DATE(V2,AA2,1)</f>
        <v/>
      </c>
      <c r="W3" s="357" t="n"/>
      <c r="X3" s="357" t="n"/>
      <c r="Y3" s="357" t="n"/>
      <c r="Z3" s="357" t="n"/>
      <c r="AA3" s="357" t="n"/>
      <c r="AB3" s="358" t="n"/>
      <c r="AC3" s="351" t="n"/>
      <c r="AD3" s="351" t="n"/>
      <c r="AE3" s="351" t="n"/>
      <c r="AF3" s="249" t="n"/>
    </row>
    <row r="4" ht="21" customHeight="1" s="348" thickBot="1">
      <c r="A4" s="351" t="n"/>
      <c r="B4" s="351" t="n"/>
      <c r="C4" s="25" t="inlineStr">
        <is>
          <t>Federal Manangement Systems</t>
        </is>
      </c>
      <c r="D4" s="25" t="n"/>
      <c r="E4" s="25" t="n"/>
      <c r="F4" s="25" t="n"/>
      <c r="G4" s="25" t="n"/>
      <c r="H4" s="6" t="n"/>
      <c r="I4" s="6" t="n"/>
      <c r="J4" s="6" t="n"/>
      <c r="K4" s="330" t="inlineStr">
        <is>
          <t>Employee Number:</t>
        </is>
      </c>
      <c r="L4" s="351" t="n"/>
      <c r="M4" s="342" t="inlineStr">
        <is>
          <t>2134</t>
        </is>
      </c>
      <c r="N4" s="355" t="n"/>
      <c r="O4" s="6" t="n"/>
      <c r="P4" s="6" t="n"/>
      <c r="Q4" s="6" t="n"/>
      <c r="R4" s="6" t="n"/>
      <c r="S4" s="6" t="n"/>
      <c r="T4" s="6" t="n"/>
      <c r="U4" s="351" t="n"/>
      <c r="V4" s="130" t="inlineStr">
        <is>
          <t>Su</t>
        </is>
      </c>
      <c r="W4" s="131" t="inlineStr">
        <is>
          <t>M</t>
        </is>
      </c>
      <c r="X4" s="131" t="inlineStr">
        <is>
          <t>Tu</t>
        </is>
      </c>
      <c r="Y4" s="131" t="inlineStr">
        <is>
          <t>W</t>
        </is>
      </c>
      <c r="Z4" s="131" t="inlineStr">
        <is>
          <t>Th</t>
        </is>
      </c>
      <c r="AA4" s="131" t="inlineStr">
        <is>
          <t>F</t>
        </is>
      </c>
      <c r="AB4" s="132" t="inlineStr">
        <is>
          <t>Sa</t>
        </is>
      </c>
      <c r="AC4" s="351" t="n"/>
      <c r="AD4" s="133" t="inlineStr">
        <is>
          <t>Overtime Options</t>
        </is>
      </c>
      <c r="AE4" s="351" t="n"/>
      <c r="AF4" s="351" t="n"/>
      <c r="AJ4" s="257" t="n"/>
    </row>
    <row r="5" ht="14.1" customHeight="1" s="348" thickBot="1">
      <c r="A5" s="351" t="n"/>
      <c r="B5" s="351" t="n"/>
      <c r="C5" s="337" t="n"/>
      <c r="D5" s="351" t="n"/>
      <c r="E5" s="351" t="n"/>
      <c r="F5" s="351" t="n"/>
      <c r="G5" s="6" t="n"/>
      <c r="H5" s="340" t="n"/>
      <c r="I5" s="351" t="n"/>
      <c r="J5" s="340" t="n"/>
      <c r="K5" s="344" t="inlineStr">
        <is>
          <t>Employee Name:</t>
        </is>
      </c>
      <c r="L5" s="359" t="n"/>
      <c r="M5" s="342" t="inlineStr">
        <is>
          <t>Hudson, Paulette Veronica</t>
        </is>
      </c>
      <c r="N5" s="355" t="n"/>
      <c r="O5" s="337" t="n"/>
      <c r="P5" s="337" t="n"/>
      <c r="Q5" s="337" t="n"/>
      <c r="R5" s="337" t="n"/>
      <c r="S5" s="337" t="n"/>
      <c r="T5" s="337" t="n"/>
      <c r="U5" s="351" t="n"/>
      <c r="V5" s="263">
        <f>IF(MONTH($V$3)&lt;&gt;MONTH($V$3-WEEKDAY($V$3,1)+(ROW(V5)-ROW($V$5))*7+(COLUMN(V5)-COLUMN($V$5)+1)),"",$V$3-WEEKDAY($V$3,1)+(ROW(V5)-ROW($V$5))*7+(COLUMN(V5)-COLUMN($V$5)+1))</f>
        <v/>
      </c>
      <c r="W5" s="263">
        <f>IF(MONTH($V$3)&lt;&gt;MONTH($V$3-WEEKDAY($V$3,1)+(ROW(W5)-ROW($V$5))*7+(COLUMN(W5)-COLUMN($V$5)+1)),"",$V$3-WEEKDAY($V$3,1)+(ROW(W5)-ROW($V$5))*7+(COLUMN(W5)-COLUMN($V$5)+1))</f>
        <v/>
      </c>
      <c r="X5" s="263">
        <f>IF(MONTH($V$3)&lt;&gt;MONTH($V$3-WEEKDAY($V$3,1)+(ROW(X5)-ROW($V$5))*7+(COLUMN(X5)-COLUMN($V$5)+1)),"",$V$3-WEEKDAY($V$3,1)+(ROW(X5)-ROW($V$5))*7+(COLUMN(X5)-COLUMN($V$5)+1))</f>
        <v/>
      </c>
      <c r="Y5" s="263">
        <f>IF(MONTH($V$3)&lt;&gt;MONTH($V$3-WEEKDAY($V$3,1)+(ROW(Y5)-ROW($V$5))*7+(COLUMN(Y5)-COLUMN($V$5)+1)),"",$V$3-WEEKDAY($V$3,1)+(ROW(Y5)-ROW($V$5))*7+(COLUMN(Y5)-COLUMN($V$5)+1))</f>
        <v/>
      </c>
      <c r="Z5" s="263">
        <f>IF(MONTH($V$3)&lt;&gt;MONTH($V$3-WEEKDAY($V$3,1)+(ROW(Z5)-ROW($V$5))*7+(COLUMN(Z5)-COLUMN($V$5)+1)),"",$V$3-WEEKDAY($V$3,1)+(ROW(Z5)-ROW($V$5))*7+(COLUMN(Z5)-COLUMN($V$5)+1))</f>
        <v/>
      </c>
      <c r="AA5" s="263">
        <f>IF(MONTH($V$3)&lt;&gt;MONTH($V$3-WEEKDAY($V$3,1)+(ROW(AA5)-ROW($V$5))*7+(COLUMN(AA5)-COLUMN($V$5)+1)),"",$V$3-WEEKDAY($V$3,1)+(ROW(AA5)-ROW($V$5))*7+(COLUMN(AA5)-COLUMN($V$5)+1))</f>
        <v/>
      </c>
      <c r="AB5" s="263">
        <f>IF(MONTH($V$3)&lt;&gt;MONTH($V$3-WEEKDAY($V$3,1)+(ROW(AB5)-ROW($V$5))*7+(COLUMN(AB5)-COLUMN($V$5)+1)),"",$V$3-WEEKDAY($V$3,1)+(ROW(AB5)-ROW($V$5))*7+(COLUMN(AB5)-COLUMN($V$5)+1))</f>
        <v/>
      </c>
      <c r="AC5" s="351" t="n"/>
      <c r="AD5" s="351" t="n"/>
      <c r="AE5" s="3" t="b">
        <v>1</v>
      </c>
      <c r="AF5" s="258" t="n"/>
      <c r="AJ5" s="350" t="n"/>
      <c r="AK5" s="350" t="n"/>
      <c r="AL5" s="350" t="n"/>
    </row>
    <row r="6" ht="14.1" customHeight="1" s="348" thickBot="1">
      <c r="A6" s="351" t="n"/>
      <c r="B6" s="351" t="n"/>
      <c r="C6" s="337" t="inlineStr">
        <is>
          <t xml:space="preserve">120 Peter Rose St </t>
        </is>
      </c>
      <c r="D6" s="351" t="n"/>
      <c r="E6" s="351" t="n"/>
      <c r="F6" s="351" t="n"/>
      <c r="G6" s="6" t="n"/>
      <c r="H6" s="6" t="n"/>
      <c r="I6" s="6" t="n"/>
      <c r="J6" s="6" t="n"/>
      <c r="K6" s="6" t="n"/>
      <c r="L6" s="6" t="n"/>
      <c r="M6" s="339" t="inlineStr">
        <is>
          <t>Armed or unarmed</t>
        </is>
      </c>
      <c r="N6" s="360" t="n"/>
      <c r="O6" s="135" t="inlineStr">
        <is>
          <t>Unarmed</t>
        </is>
      </c>
      <c r="P6" s="6" t="n"/>
      <c r="Q6" s="6" t="n"/>
      <c r="R6" s="6" t="n"/>
      <c r="S6" s="6" t="n"/>
      <c r="T6" s="6" t="n"/>
      <c r="U6" s="351" t="n"/>
      <c r="V6" s="263">
        <f>IF(MONTH($V$3)&lt;&gt;MONTH($V$3-WEEKDAY($V$3,1)+(ROW(V6)-ROW($V$5))*7+(COLUMN(V6)-COLUMN($V$5)+1)),"",$V$3-WEEKDAY($V$3,1)+(ROW(V6)-ROW($V$5))*7+(COLUMN(V6)-COLUMN($V$5)+1))</f>
        <v/>
      </c>
      <c r="W6" s="263">
        <f>IF(MONTH($V$3)&lt;&gt;MONTH($V$3-WEEKDAY($V$3,1)+(ROW(W6)-ROW($V$5))*7+(COLUMN(W6)-COLUMN($V$5)+1)),"",$V$3-WEEKDAY($V$3,1)+(ROW(W6)-ROW($V$5))*7+(COLUMN(W6)-COLUMN($V$5)+1))</f>
        <v/>
      </c>
      <c r="X6" s="263">
        <f>IF(MONTH($V$3)&lt;&gt;MONTH($V$3-WEEKDAY($V$3,1)+(ROW(X6)-ROW($V$5))*7+(COLUMN(X6)-COLUMN($V$5)+1)),"",$V$3-WEEKDAY($V$3,1)+(ROW(X6)-ROW($V$5))*7+(COLUMN(X6)-COLUMN($V$5)+1))</f>
        <v/>
      </c>
      <c r="Y6" s="263">
        <f>IF(MONTH($V$3)&lt;&gt;MONTH($V$3-WEEKDAY($V$3,1)+(ROW(Y6)-ROW($V$5))*7+(COLUMN(Y6)-COLUMN($V$5)+1)),"",$V$3-WEEKDAY($V$3,1)+(ROW(Y6)-ROW($V$5))*7+(COLUMN(Y6)-COLUMN($V$5)+1))</f>
        <v/>
      </c>
      <c r="Z6" s="263">
        <f>IF(MONTH($V$3)&lt;&gt;MONTH($V$3-WEEKDAY($V$3,1)+(ROW(Z6)-ROW($V$5))*7+(COLUMN(Z6)-COLUMN($V$5)+1)),"",$V$3-WEEKDAY($V$3,1)+(ROW(Z6)-ROW($V$5))*7+(COLUMN(Z6)-COLUMN($V$5)+1))</f>
        <v/>
      </c>
      <c r="AA6" s="263">
        <f>IF(MONTH($V$3)&lt;&gt;MONTH($V$3-WEEKDAY($V$3,1)+(ROW(AA6)-ROW($V$5))*7+(COLUMN(AA6)-COLUMN($V$5)+1)),"",$V$3-WEEKDAY($V$3,1)+(ROW(AA6)-ROW($V$5))*7+(COLUMN(AA6)-COLUMN($V$5)+1))</f>
        <v/>
      </c>
      <c r="AB6" s="263">
        <f>IF(MONTH($V$3)&lt;&gt;MONTH($V$3-WEEKDAY($V$3,1)+(ROW(AB6)-ROW($V$5))*7+(COLUMN(AB6)-COLUMN($V$5)+1)),"",$V$3-WEEKDAY($V$3,1)+(ROW(AB6)-ROW($V$5))*7+(COLUMN(AB6)-COLUMN($V$5)+1))</f>
        <v/>
      </c>
      <c r="AC6" s="351" t="n"/>
      <c r="AD6" s="136" t="inlineStr">
        <is>
          <t>After:</t>
        </is>
      </c>
      <c r="AE6" s="264" t="n">
        <v>8</v>
      </c>
      <c r="AF6" s="258" t="n"/>
      <c r="AJ6" s="350" t="n"/>
      <c r="AL6" s="251" t="n"/>
    </row>
    <row r="7" ht="14.1" customHeight="1" s="348" thickBot="1">
      <c r="A7" s="351" t="n"/>
      <c r="B7" s="351" t="n"/>
      <c r="C7" s="337" t="inlineStr">
        <is>
          <t>Queenstown</t>
        </is>
      </c>
      <c r="D7" s="351" t="n"/>
      <c r="E7" s="351" t="n"/>
      <c r="F7" s="351" t="n"/>
      <c r="G7" s="6" t="n"/>
      <c r="H7" s="340" t="n"/>
      <c r="I7" s="351" t="n"/>
      <c r="J7" s="340" t="n"/>
      <c r="K7" s="340" t="n"/>
      <c r="L7" s="340" t="n"/>
      <c r="M7" s="338" t="inlineStr">
        <is>
          <t>Agency</t>
        </is>
      </c>
      <c r="N7" s="361" t="n"/>
      <c r="O7" s="7" t="inlineStr">
        <is>
          <t>EU</t>
        </is>
      </c>
      <c r="P7" s="6" t="n"/>
      <c r="Q7" s="6" t="n"/>
      <c r="R7" s="6" t="n"/>
      <c r="S7" s="6" t="n"/>
      <c r="T7" s="6" t="n"/>
      <c r="U7" s="351" t="n"/>
      <c r="V7" s="263">
        <f>IF(MONTH($V$3)&lt;&gt;MONTH($V$3-WEEKDAY($V$3,1)+(ROW(V7)-ROW($V$5))*7+(COLUMN(V7)-COLUMN($V$5)+1)),"",$V$3-WEEKDAY($V$3,1)+(ROW(V7)-ROW($V$5))*7+(COLUMN(V7)-COLUMN($V$5)+1))</f>
        <v/>
      </c>
      <c r="W7" s="263">
        <f>IF(MONTH($V$3)&lt;&gt;MONTH($V$3-WEEKDAY($V$3,1)+(ROW(W7)-ROW($V$5))*7+(COLUMN(W7)-COLUMN($V$5)+1)),"",$V$3-WEEKDAY($V$3,1)+(ROW(W7)-ROW($V$5))*7+(COLUMN(W7)-COLUMN($V$5)+1))</f>
        <v/>
      </c>
      <c r="X7" s="263">
        <f>IF(MONTH($V$3)&lt;&gt;MONTH($V$3-WEEKDAY($V$3,1)+(ROW(X7)-ROW($V$5))*7+(COLUMN(X7)-COLUMN($V$5)+1)),"",$V$3-WEEKDAY($V$3,1)+(ROW(X7)-ROW($V$5))*7+(COLUMN(X7)-COLUMN($V$5)+1))</f>
        <v/>
      </c>
      <c r="Y7" s="263">
        <f>IF(MONTH($V$3)&lt;&gt;MONTH($V$3-WEEKDAY($V$3,1)+(ROW(Y7)-ROW($V$5))*7+(COLUMN(Y7)-COLUMN($V$5)+1)),"",$V$3-WEEKDAY($V$3,1)+(ROW(Y7)-ROW($V$5))*7+(COLUMN(Y7)-COLUMN($V$5)+1))</f>
        <v/>
      </c>
      <c r="Z7" s="263">
        <f>IF(MONTH($V$3)&lt;&gt;MONTH($V$3-WEEKDAY($V$3,1)+(ROW(Z7)-ROW($V$5))*7+(COLUMN(Z7)-COLUMN($V$5)+1)),"",$V$3-WEEKDAY($V$3,1)+(ROW(Z7)-ROW($V$5))*7+(COLUMN(Z7)-COLUMN($V$5)+1))</f>
        <v/>
      </c>
      <c r="AA7" s="263">
        <f>IF(MONTH($V$3)&lt;&gt;MONTH($V$3-WEEKDAY($V$3,1)+(ROW(AA7)-ROW($V$5))*7+(COLUMN(AA7)-COLUMN($V$5)+1)),"",$V$3-WEEKDAY($V$3,1)+(ROW(AA7)-ROW($V$5))*7+(COLUMN(AA7)-COLUMN($V$5)+1))</f>
        <v/>
      </c>
      <c r="AB7" s="263">
        <f>IF(MONTH($V$3)&lt;&gt;MONTH($V$3-WEEKDAY($V$3,1)+(ROW(AB7)-ROW($V$5))*7+(COLUMN(AB7)-COLUMN($V$5)+1)),"",$V$3-WEEKDAY($V$3,1)+(ROW(AB7)-ROW($V$5))*7+(COLUMN(AB7)-COLUMN($V$5)+1))</f>
        <v/>
      </c>
      <c r="AC7" s="351" t="n"/>
      <c r="AD7" s="351" t="n"/>
      <c r="AE7" s="351" t="n"/>
      <c r="AF7" s="258" t="n"/>
      <c r="AJ7" s="350" t="n"/>
      <c r="AL7" s="251" t="n"/>
    </row>
    <row r="8">
      <c r="A8" s="351" t="n"/>
      <c r="B8" s="351" t="n"/>
      <c r="C8" s="337" t="inlineStr">
        <is>
          <t>Georgetown, Guyana</t>
        </is>
      </c>
      <c r="D8" s="351" t="n"/>
      <c r="E8" s="351" t="n"/>
      <c r="F8" s="351" t="n"/>
      <c r="G8" s="6" t="n"/>
      <c r="H8" s="6" t="n"/>
      <c r="I8" s="6" t="n"/>
      <c r="J8" s="6" t="n"/>
      <c r="K8" s="6" t="n"/>
      <c r="L8" s="6" t="n"/>
      <c r="M8" s="341" t="n"/>
      <c r="N8" s="351" t="n"/>
      <c r="O8" s="351" t="n"/>
      <c r="P8" s="6" t="n"/>
      <c r="Q8" s="6" t="n"/>
      <c r="R8" s="6" t="n"/>
      <c r="S8" s="6" t="n"/>
      <c r="T8" s="6" t="n"/>
      <c r="U8" s="351" t="n"/>
      <c r="V8" s="263">
        <f>IF(MONTH($V$3)&lt;&gt;MONTH($V$3-WEEKDAY($V$3,1)+(ROW(V8)-ROW($V$5))*7+(COLUMN(V8)-COLUMN($V$5)+1)),"",$V$3-WEEKDAY($V$3,1)+(ROW(V8)-ROW($V$5))*7+(COLUMN(V8)-COLUMN($V$5)+1))</f>
        <v/>
      </c>
      <c r="W8" s="263">
        <f>IF(MONTH($V$3)&lt;&gt;MONTH($V$3-WEEKDAY($V$3,1)+(ROW(W8)-ROW($V$5))*7+(COLUMN(W8)-COLUMN($V$5)+1)),"",$V$3-WEEKDAY($V$3,1)+(ROW(W8)-ROW($V$5))*7+(COLUMN(W8)-COLUMN($V$5)+1))</f>
        <v/>
      </c>
      <c r="X8" s="263">
        <f>IF(MONTH($V$3)&lt;&gt;MONTH($V$3-WEEKDAY($V$3,1)+(ROW(X8)-ROW($V$5))*7+(COLUMN(X8)-COLUMN($V$5)+1)),"",$V$3-WEEKDAY($V$3,1)+(ROW(X8)-ROW($V$5))*7+(COLUMN(X8)-COLUMN($V$5)+1))</f>
        <v/>
      </c>
      <c r="Y8" s="263">
        <f>IF(MONTH($V$3)&lt;&gt;MONTH($V$3-WEEKDAY($V$3,1)+(ROW(Y8)-ROW($V$5))*7+(COLUMN(Y8)-COLUMN($V$5)+1)),"",$V$3-WEEKDAY($V$3,1)+(ROW(Y8)-ROW($V$5))*7+(COLUMN(Y8)-COLUMN($V$5)+1))</f>
        <v/>
      </c>
      <c r="Z8" s="263">
        <f>IF(MONTH($V$3)&lt;&gt;MONTH($V$3-WEEKDAY($V$3,1)+(ROW(Z8)-ROW($V$5))*7+(COLUMN(Z8)-COLUMN($V$5)+1)),"",$V$3-WEEKDAY($V$3,1)+(ROW(Z8)-ROW($V$5))*7+(COLUMN(Z8)-COLUMN($V$5)+1))</f>
        <v/>
      </c>
      <c r="AA8" s="263">
        <f>IF(MONTH($V$3)&lt;&gt;MONTH($V$3-WEEKDAY($V$3,1)+(ROW(AA8)-ROW($V$5))*7+(COLUMN(AA8)-COLUMN($V$5)+1)),"",$V$3-WEEKDAY($V$3,1)+(ROW(AA8)-ROW($V$5))*7+(COLUMN(AA8)-COLUMN($V$5)+1))</f>
        <v/>
      </c>
      <c r="AB8" s="263">
        <f>IF(MONTH($V$3)&lt;&gt;MONTH($V$3-WEEKDAY($V$3,1)+(ROW(AB8)-ROW($V$5))*7+(COLUMN(AB8)-COLUMN($V$5)+1)),"",$V$3-WEEKDAY($V$3,1)+(ROW(AB8)-ROW($V$5))*7+(COLUMN(AB8)-COLUMN($V$5)+1))</f>
        <v/>
      </c>
      <c r="AC8" s="351" t="n"/>
      <c r="AD8" s="351" t="n"/>
      <c r="AE8" s="3" t="b">
        <v>1</v>
      </c>
      <c r="AF8" s="258" t="n"/>
      <c r="AJ8" s="350" t="n"/>
      <c r="AL8" s="251" t="n"/>
    </row>
    <row r="9">
      <c r="A9" s="351" t="n"/>
      <c r="B9" s="351" t="n"/>
      <c r="C9" s="337" t="n"/>
      <c r="D9" s="337" t="n"/>
      <c r="E9" s="337" t="n"/>
      <c r="F9" s="337" t="n"/>
      <c r="G9" s="6" t="n"/>
      <c r="H9" s="6" t="n"/>
      <c r="I9" s="6" t="n"/>
      <c r="J9" s="6" t="n"/>
      <c r="K9" s="6" t="n"/>
      <c r="L9" s="6" t="n"/>
      <c r="M9" s="137" t="n"/>
      <c r="N9" s="137" t="n"/>
      <c r="O9" s="6" t="n"/>
      <c r="P9" s="6" t="n"/>
      <c r="Q9" s="6" t="n"/>
      <c r="R9" s="6" t="n"/>
      <c r="S9" s="6" t="n"/>
      <c r="T9" s="6" t="n"/>
      <c r="U9" s="351" t="n"/>
      <c r="V9" s="265" t="n"/>
      <c r="W9" s="265" t="n"/>
      <c r="X9" s="265" t="n"/>
      <c r="Y9" s="265" t="n"/>
      <c r="Z9" s="265" t="n"/>
      <c r="AA9" s="265" t="n"/>
      <c r="AB9" s="265" t="n"/>
      <c r="AC9" s="351" t="n"/>
      <c r="AD9" s="351" t="n"/>
      <c r="AE9" s="3" t="n"/>
      <c r="AF9" s="351" t="n"/>
      <c r="AJ9" s="350" t="n"/>
      <c r="AL9" s="251" t="n"/>
    </row>
    <row r="10">
      <c r="A10" s="351" t="n"/>
      <c r="B10" s="351" t="n"/>
      <c r="C10" s="337" t="inlineStr">
        <is>
          <t>592-223-7560</t>
        </is>
      </c>
      <c r="D10" s="351" t="n"/>
      <c r="E10" s="351" t="n"/>
      <c r="F10" s="351" t="n"/>
      <c r="G10" s="6" t="n"/>
      <c r="H10" s="340" t="n"/>
      <c r="I10" s="351" t="n"/>
      <c r="J10" s="340" t="n"/>
      <c r="K10" s="330" t="inlineStr">
        <is>
          <t>Week Starting:</t>
        </is>
      </c>
      <c r="L10" s="351" t="n"/>
      <c r="M10" s="335" t="n">
        <v>46038</v>
      </c>
      <c r="N10" s="362" t="n"/>
      <c r="O10" s="6" t="n"/>
      <c r="P10" s="6" t="n"/>
      <c r="Q10" s="6" t="n"/>
      <c r="R10" s="6" t="n"/>
      <c r="S10" s="6" t="n"/>
      <c r="T10" s="138" t="inlineStr">
        <is>
          <t>[42]</t>
        </is>
      </c>
      <c r="U10" s="351" t="n"/>
      <c r="V10" s="263">
        <f>IF(MONTH($V$3)&lt;&gt;MONTH($V$3-WEEKDAY($V$3,1)+(ROW(V10)-ROW($V$5))*7+(COLUMN(V10)-COLUMN($V$5)+1)),"",$V$3-WEEKDAY($V$3,1)+(ROW(V10)-ROW($V$5))*7+(COLUMN(V10)-COLUMN($V$5)+1))</f>
        <v/>
      </c>
      <c r="W10" s="263">
        <f>IF(MONTH($V$3)&lt;&gt;MONTH($V$3-WEEKDAY($V$3,1)+(ROW(W10)-ROW($V$5))*7+(COLUMN(W10)-COLUMN($V$5)+1)),"",$V$3-WEEKDAY($V$3,1)+(ROW(W10)-ROW($V$5))*7+(COLUMN(W10)-COLUMN($V$5)+1))</f>
        <v/>
      </c>
      <c r="X10" s="263">
        <f>IF(MONTH($V$3)&lt;&gt;MONTH($V$3-WEEKDAY($V$3,1)+(ROW(X10)-ROW($V$5))*7+(COLUMN(X10)-COLUMN($V$5)+1)),"",$V$3-WEEKDAY($V$3,1)+(ROW(X10)-ROW($V$5))*7+(COLUMN(X10)-COLUMN($V$5)+1))</f>
        <v/>
      </c>
      <c r="Y10" s="263">
        <f>IF(MONTH($V$3)&lt;&gt;MONTH($V$3-WEEKDAY($V$3,1)+(ROW(Y10)-ROW($V$5))*7+(COLUMN(Y10)-COLUMN($V$5)+1)),"",$V$3-WEEKDAY($V$3,1)+(ROW(Y10)-ROW($V$5))*7+(COLUMN(Y10)-COLUMN($V$5)+1))</f>
        <v/>
      </c>
      <c r="Z10" s="263">
        <f>IF(MONTH($V$3)&lt;&gt;MONTH($V$3-WEEKDAY($V$3,1)+(ROW(Z10)-ROW($V$5))*7+(COLUMN(Z10)-COLUMN($V$5)+1)),"",$V$3-WEEKDAY($V$3,1)+(ROW(Z10)-ROW($V$5))*7+(COLUMN(Z10)-COLUMN($V$5)+1))</f>
        <v/>
      </c>
      <c r="AA10" s="263">
        <f>IF(MONTH($V$3)&lt;&gt;MONTH($V$3-WEEKDAY($V$3,1)+(ROW(AA10)-ROW($V$5))*7+(COLUMN(AA10)-COLUMN($V$5)+1)),"",$V$3-WEEKDAY($V$3,1)+(ROW(AA10)-ROW($V$5))*7+(COLUMN(AA10)-COLUMN($V$5)+1))</f>
        <v/>
      </c>
      <c r="AB10" s="263">
        <f>IF(MONTH($V$3)&lt;&gt;MONTH($V$3-WEEKDAY($V$3,1)+(ROW(AB10)-ROW($V$5))*7+(COLUMN(AB10)-COLUMN($V$5)+1)),"",$V$3-WEEKDAY($V$3,1)+(ROW(AB10)-ROW($V$5))*7+(COLUMN(AB10)-COLUMN($V$5)+1))</f>
        <v/>
      </c>
      <c r="AC10" s="351" t="n"/>
      <c r="AD10" s="136" t="inlineStr">
        <is>
          <t>After:</t>
        </is>
      </c>
      <c r="AE10" s="264" t="n">
        <v>40</v>
      </c>
      <c r="AF10" s="250" t="n"/>
    </row>
    <row r="11" ht="15.75" customHeight="1" s="348" thickBot="1">
      <c r="A11" s="351" t="n"/>
      <c r="B11" s="351" t="n"/>
      <c r="C11" s="6" t="n"/>
      <c r="D11" s="6" t="n"/>
      <c r="E11" s="6" t="n"/>
      <c r="F11" s="6" t="n"/>
      <c r="G11" s="6" t="n"/>
      <c r="H11" s="6" t="n"/>
      <c r="I11" s="6" t="n"/>
      <c r="J11" s="6" t="n"/>
      <c r="K11" s="259" t="inlineStr">
        <is>
          <t>Carry Forward Hrs:</t>
        </is>
      </c>
      <c r="L11" s="248" t="n">
        <v>40</v>
      </c>
      <c r="M11" s="6" t="n"/>
      <c r="N11" s="6" t="n"/>
      <c r="O11" s="6" t="n"/>
      <c r="P11" s="6" t="n"/>
      <c r="Q11" s="6" t="n"/>
      <c r="R11" s="6" t="n"/>
      <c r="S11" s="6" t="n"/>
      <c r="T11" s="6" t="n"/>
      <c r="U11" s="351" t="n"/>
      <c r="V11" s="263">
        <f>IF(MONTH($V$3)&lt;&gt;MONTH($V$3-WEEKDAY($V$3,1)+(ROW(V11)-ROW($V$5))*7+(COLUMN(V11)-COLUMN($V$5)+1)),"",$V$3-WEEKDAY($V$3,1)+(ROW(V11)-ROW($V$5))*7+(COLUMN(V11)-COLUMN($V$5)+1))</f>
        <v/>
      </c>
      <c r="W11" s="263">
        <f>IF(MONTH($V$3)&lt;&gt;MONTH($V$3-WEEKDAY($V$3,1)+(ROW(W11)-ROW($V$5))*7+(COLUMN(W11)-COLUMN($V$5)+1)),"",$V$3-WEEKDAY($V$3,1)+(ROW(W11)-ROW($V$5))*7+(COLUMN(W11)-COLUMN($V$5)+1))</f>
        <v/>
      </c>
      <c r="X11" s="263">
        <f>IF(MONTH($V$3)&lt;&gt;MONTH($V$3-WEEKDAY($V$3,1)+(ROW(X11)-ROW($V$5))*7+(COLUMN(X11)-COLUMN($V$5)+1)),"",$V$3-WEEKDAY($V$3,1)+(ROW(X11)-ROW($V$5))*7+(COLUMN(X11)-COLUMN($V$5)+1))</f>
        <v/>
      </c>
      <c r="Y11" s="263">
        <f>IF(MONTH($V$3)&lt;&gt;MONTH($V$3-WEEKDAY($V$3,1)+(ROW(Y11)-ROW($V$5))*7+(COLUMN(Y11)-COLUMN($V$5)+1)),"",$V$3-WEEKDAY($V$3,1)+(ROW(Y11)-ROW($V$5))*7+(COLUMN(Y11)-COLUMN($V$5)+1))</f>
        <v/>
      </c>
      <c r="Z11" s="263">
        <f>IF(MONTH($V$3)&lt;&gt;MONTH($V$3-WEEKDAY($V$3,1)+(ROW(Z11)-ROW($V$5))*7+(COLUMN(Z11)-COLUMN($V$5)+1)),"",$V$3-WEEKDAY($V$3,1)+(ROW(Z11)-ROW($V$5))*7+(COLUMN(Z11)-COLUMN($V$5)+1))</f>
        <v/>
      </c>
      <c r="AA11" s="263">
        <f>IF(MONTH($V$3)&lt;&gt;MONTH($V$3-WEEKDAY($V$3,1)+(ROW(AA11)-ROW($V$5))*7+(COLUMN(AA11)-COLUMN($V$5)+1)),"",$V$3-WEEKDAY($V$3,1)+(ROW(AA11)-ROW($V$5))*7+(COLUMN(AA11)-COLUMN($V$5)+1))</f>
        <v/>
      </c>
      <c r="AB11" s="263">
        <f>IF(MONTH($V$3)&lt;&gt;MONTH($V$3-WEEKDAY($V$3,1)+(ROW(AB11)-ROW($V$5))*7+(COLUMN(AB11)-COLUMN($V$5)+1)),"",$V$3-WEEKDAY($V$3,1)+(ROW(AB11)-ROW($V$5))*7+(COLUMN(AB11)-COLUMN($V$5)+1))</f>
        <v/>
      </c>
      <c r="AC11" s="351" t="n"/>
      <c r="AD11" s="351" t="n"/>
      <c r="AE11" s="351" t="n"/>
      <c r="AF11" s="258" t="n"/>
      <c r="AJ11" s="252" t="n"/>
      <c r="AK11" s="252" t="n"/>
    </row>
    <row r="12" ht="27.75" customFormat="1" customHeight="1" s="2" thickBot="1">
      <c r="A12" s="266" t="inlineStr">
        <is>
          <t>Day Off</t>
        </is>
      </c>
      <c r="B12" s="267" t="inlineStr">
        <is>
          <t>Holiday Double</t>
        </is>
      </c>
      <c r="C12" s="139" t="inlineStr">
        <is>
          <t>Day of Week</t>
        </is>
      </c>
      <c r="D12" s="140" t="inlineStr">
        <is>
          <t>Time
In</t>
        </is>
      </c>
      <c r="E12" s="140" t="inlineStr">
        <is>
          <t>Time
Out</t>
        </is>
      </c>
      <c r="F12" s="141" t="n"/>
      <c r="G12" s="140" t="inlineStr">
        <is>
          <t>Time
In</t>
        </is>
      </c>
      <c r="H12" s="140" t="inlineStr">
        <is>
          <t>Time
Out</t>
        </is>
      </c>
      <c r="I12" s="142" t="inlineStr">
        <is>
          <t>Total
Hrs</t>
        </is>
      </c>
      <c r="J12" s="142" t="inlineStr">
        <is>
          <t>Location</t>
        </is>
      </c>
      <c r="K12" s="142" t="inlineStr">
        <is>
          <t>Supervisor</t>
        </is>
      </c>
      <c r="L12" s="142" t="inlineStr">
        <is>
          <t>Supervisor Approval</t>
        </is>
      </c>
      <c r="M12" s="140" t="inlineStr">
        <is>
          <t>Regular
Hrs</t>
        </is>
      </c>
      <c r="N12" s="140" t="inlineStr">
        <is>
          <t>Overtime
Hrs</t>
        </is>
      </c>
      <c r="O12" s="140" t="inlineStr">
        <is>
          <t>Hol Hrs</t>
        </is>
      </c>
      <c r="P12" s="140" t="inlineStr">
        <is>
          <t>Responsibilities</t>
        </is>
      </c>
      <c r="Q12" s="140" t="inlineStr">
        <is>
          <t>Risk</t>
        </is>
      </c>
      <c r="R12" s="140" t="inlineStr">
        <is>
          <t>Meals</t>
        </is>
      </c>
      <c r="S12" s="140" t="inlineStr">
        <is>
          <t>Vac Hrs</t>
        </is>
      </c>
      <c r="T12" s="143" t="inlineStr">
        <is>
          <t>Reason for Overtime</t>
        </is>
      </c>
      <c r="U12" s="144" t="inlineStr">
        <is>
          <t>Wkly Reg Avail</t>
        </is>
      </c>
      <c r="V12" s="351" t="inlineStr">
        <is>
          <t>Orig Reg</t>
        </is>
      </c>
      <c r="W12" s="351" t="inlineStr">
        <is>
          <t>Wkly OT Adj</t>
        </is>
      </c>
      <c r="X12" s="351" t="inlineStr">
        <is>
          <t>Week Start</t>
        </is>
      </c>
      <c r="Y12" s="351" t="inlineStr">
        <is>
          <t>Wk Hrs Before</t>
        </is>
      </c>
      <c r="Z12" s="351" t="n"/>
      <c r="AA12" s="351" t="n"/>
      <c r="AB12" s="351" t="n"/>
      <c r="AC12" s="351" t="n"/>
      <c r="AD12" s="351" t="n"/>
      <c r="AE12" s="351" t="n"/>
      <c r="AF12" s="351" t="n"/>
      <c r="AJ12" s="252" t="n"/>
      <c r="AK12" s="252" t="n"/>
    </row>
    <row r="13" hidden="1" ht="15.75" customHeight="1" s="348" thickBot="1">
      <c r="A13" s="268" t="n"/>
      <c r="B13" s="351" t="n"/>
      <c r="C13" s="145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146" t="n"/>
      <c r="U13" s="351" t="n"/>
      <c r="V13" s="351" t="n"/>
      <c r="W13" s="351" t="n"/>
      <c r="X13" s="351" t="n"/>
      <c r="Y13" s="351" t="n"/>
      <c r="Z13" s="351" t="n"/>
      <c r="AA13" s="351" t="n"/>
      <c r="AB13" s="351" t="n"/>
      <c r="AC13" s="351" t="n"/>
      <c r="AD13" s="351" t="n"/>
      <c r="AE13" s="351" t="n"/>
      <c r="AF13" s="351" t="n"/>
    </row>
    <row r="14" ht="24" customHeight="1" s="348" thickBot="1">
      <c r="A14" s="147" t="inlineStr">
        <is>
          <t>On Day</t>
        </is>
      </c>
      <c r="B14" s="269" t="n"/>
      <c r="C14" s="88">
        <f>M10</f>
        <v/>
      </c>
      <c r="D14" s="54" t="n">
        <v>0.9583333333333334</v>
      </c>
      <c r="E14" s="148">
        <f>IF(D14="", "",
 IF(D14=TIME(0,0,0), 0,
 IF(AND(D14&gt;=TIME(0,0,1), D14&lt;=TIME(2,0,0)), TIME(7,0,0),
 IF(AND(D14&gt;=TIME(6,0,0), D14&lt;=TIME(8,0,0)), TIME(12,0,0),
 IF(AND(D14&gt;TIME(8,0,0), D14&lt;=TIME(13,59,0)), TIME(15,0,0),
 IF(AND(D14&gt;=TIME(14,0,0), D14&lt;=TIME(17,59,0)), TIME(21,0,0),
 IF(AND(D14&gt;=TIME(18,0,0), D14&lt;=TIME(21,59,0)), TIME(0,0,0),
 IF(AND(D14&gt;=TIME(22,0,0), D14&lt;=TIME(23,59,59)), TIME(7,0,0), ""))))))))</f>
        <v/>
      </c>
      <c r="F14" s="149" t="n"/>
      <c r="G14" s="148">
        <f>IF(AND(D14&gt;=TIME(6,0,0),D14&lt;=TIME(8,0,0)),E14,"")</f>
        <v/>
      </c>
      <c r="H14" s="54" t="n">
        <v>0.2916666666666667</v>
      </c>
      <c r="I14" s="55">
        <f>ROUND(IF(OR(D14="",E14="",E14=0),0,IF(H14="",MOD(E14-D14,1)*24,MOD(H14-D14,1)*24)),2)</f>
        <v/>
      </c>
      <c r="J14" s="150" t="inlineStr">
        <is>
          <t>Unico-2</t>
        </is>
      </c>
      <c r="K14" s="270" t="n"/>
      <c r="L14" s="271" t="n"/>
      <c r="M14" s="272">
        <f>MAX(0,V14-W14)</f>
        <v/>
      </c>
      <c r="N14" s="56">
        <f>(IF(OR($C14="",$D14=""),0,
 IF(OR($A14="Holiday",$A15="Holiday"),
    IF(ISNUMBER(MATCH(TRIM($B14),{"Phagwah","Good Friday","Easter Monday","Labour Day","Christmas","Eid ul Azha","Romans-2","Globe-12","Neptune P1"},0)),0,$I14),
 IF(AND(NOT(OR($A14="Annual Leave",$A15="Annual Leave")),$A14="Off day"),$I14,
  MAX(0,$I14-$V14)
  ))))+W14</f>
        <v/>
      </c>
      <c r="O14" s="56">
        <f>IF(AND(OR($A14="Holiday",$A15="Holiday"),
        ISNUMBER(MATCH(TRIM($B14),{"Phagwah","Good Friday","Easter Monday","Labour Day","Christmas","Eid ul Azha","Romans-2","Globe-12","Neptune P1"},0))),
   $I14,0)</f>
        <v/>
      </c>
      <c r="P14" s="56">
        <f>IF(OR($O$7="Canteen",$O$7="Head Office"),0,IF($I14&lt;=0,0,IF(OR(OR(TRIM($J14)="Hebrews",TRIM($J14)="Romans",TRIM($J14)="Romans-2",TRIM($J14)="Globe",TRIM($J14)="Globe-12",TRIM($J14)="Neptune P1"),AND($I15&gt;0,OR(TRIM($J15)="Hebrews",TRIM($J15)="Romans",TRIM($J15)="Romans-2",TRIM($J15)="Globe",TRIM($J15)="Globe-12",TRIM($J15)="Neptune P1"))),1,0)))</f>
        <v/>
      </c>
      <c r="Q14" s="57" t="n"/>
      <c r="R14" s="56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IF($I14&gt;0,1,0),
      0
   ),
0))</f>
        <v/>
      </c>
      <c r="S14" s="56">
        <f>IF(OR($A14="Annual Leave",$A15="Annual Leave"),IF($A14="Annual Leave",8,0),0)</f>
        <v/>
      </c>
      <c r="T14" s="58" t="n"/>
      <c r="U14" s="144">
        <f>MAX(0,40-Y14)</f>
        <v/>
      </c>
      <c r="V14" s="151">
        <f>IF(OR($C14="",$D14=""),0,
 IF(OR($A14="Holiday",$A15="Holiday"),0,
 IF(AND(NOT(OR($A14="Annual Leave",$A15="Annual Leave")),$A14="Off day"),0,
  IF($I14+$I15&gt;=8,IF($I14&gt;=8,8,$I14),$I14)
  )))</f>
        <v/>
      </c>
      <c r="W14" s="151">
        <f>MAX(0,V14-U14)</f>
        <v/>
      </c>
      <c r="X14" s="151">
        <f>IF(C14="","",C14-WEEKDAY(C14,1)+1)</f>
        <v/>
      </c>
      <c r="Y14" s="151">
        <f>IF(X14=X14,$L$11,0)</f>
        <v/>
      </c>
      <c r="Z14" s="151" t="n"/>
      <c r="AA14" s="151" t="n"/>
      <c r="AB14" s="151" t="n"/>
      <c r="AC14" s="351" t="n"/>
      <c r="AD14" s="351" t="n"/>
      <c r="AE14" s="351" t="n"/>
      <c r="AF14" s="351" t="n"/>
    </row>
    <row r="15" ht="24" customHeight="1" s="348" thickBot="1">
      <c r="A15" s="147" t="inlineStr">
        <is>
          <t>On Day</t>
        </is>
      </c>
      <c r="B15" s="269" t="n"/>
      <c r="C15" s="89">
        <f>C14</f>
        <v/>
      </c>
      <c r="D15" s="59" t="n"/>
      <c r="E15" s="152">
        <f>IF(D15="", "",
 IF(D15=TIME(0,0,0), 0,
 IF(AND(D15&gt;=TIME(0,0,1), D15&lt;=TIME(2,0,0)), TIME(7,0,0),
 IF(AND(D15&gt;=TIME(6,0,0), D15&lt;=TIME(8,0,0)), TIME(12,0,0),
 IF(AND(D15&gt;TIME(8,0,0), D15&lt;=TIME(13,59,0)), TIME(15,0,0),
 IF(AND(D15&gt;=TIME(14,0,0), D15&lt;=TIME(17,59,0)), TIME(21,0,0),
 IF(AND(D15&gt;=TIME(18,0,0), D15&lt;=TIME(21,59,0)), TIME(0,0,0),
 IF(AND(D15&gt;=TIME(22,0,0), D15&lt;=TIME(23,59,59)), TIME(7,0,0), ""))))))))</f>
        <v/>
      </c>
      <c r="F15" s="153" t="n"/>
      <c r="G15" s="152">
        <f>IF(AND(D15&gt;=TIME(6,0,0),D15&lt;=TIME(8,0,0)),E15,"")</f>
        <v/>
      </c>
      <c r="H15" s="59" t="n"/>
      <c r="I15" s="60">
        <f>ROUND(IF(OR(D15="",E15="",E15=0),0,IF(H15="",MOD(E15-D15,1)*24,MOD(H15-D15,1)*24)),2)</f>
        <v/>
      </c>
      <c r="J15" s="150" t="n"/>
      <c r="K15" s="270" t="n"/>
      <c r="L15" s="271" t="n"/>
      <c r="M15" s="272">
        <f>MAX(0,V15-W15)</f>
        <v/>
      </c>
      <c r="N15" s="61">
        <f>(IF(OR($C15="",$D15=""),0,
 IF(OR($A14="Holiday",$A15="Holiday"),
    IF(ISNUMBER(MATCH(TRIM($B15),{"Phagwah","Good Friday","Easter Monday","Labour Day","Christmas","Eid ul Azha","Romans-2","Globe-12","Neptune P1"},0)),0,$I15),
 IF(AND(NOT(OR($A14="Annual Leave",$A15="Annual Leave")),$A15="Off day"),$I15,
  MAX(0,$I15-$V15)
  ))))+W15</f>
        <v/>
      </c>
      <c r="O15" s="61">
        <f>IF(AND(OR($A14="Holiday",$A15="Holiday"),
        ISNUMBER(MATCH(TRIM($B15),{"Phagwah","Good Friday","Easter Monday","Labour Day","Christmas","Eid ul Azha","Romans-2","Globe-12","Neptune P1"},0))),
   $I15,0)</f>
        <v/>
      </c>
      <c r="P15" s="61">
        <f>IF(OR($O$7="Canteen",$O$7="Head Office"),0,IF($I15&lt;=0,0,IF(AND($I14&lt;=0,OR(TRIM($J15)="Hebrews",TRIM($J15)="Romans",TRIM($J15)="Romans-2",TRIM($J15)="Globe",TRIM($J15)="Globe-12",TRIM($J15)="Neptune P1")),1,0)))</f>
        <v/>
      </c>
      <c r="Q15" s="62" t="n"/>
      <c r="R15" s="61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IF(AND($I14=0,$I15&gt;0),1,0),
      0
   ),
0))</f>
        <v/>
      </c>
      <c r="S15" s="61">
        <f>IF(OR($A14="Annual Leave",$A15="Annual Leave"),IF(AND($A14&lt;&gt;"Annual Leave",$A15="Annual Leave"),8,0),0)</f>
        <v/>
      </c>
      <c r="T15" s="63" t="n"/>
      <c r="U15" s="144">
        <f>MAX(0,40-Y15)</f>
        <v/>
      </c>
      <c r="V15" s="151">
        <f>IF(OR($C15="",$D15=""),0,
 IF(OR($A14="Holiday",$A15="Holiday"),0,
 IF(AND(NOT(OR($A14="Annual Leave",$A15="Annual Leave")),$A15="Off day"),0,
  IF($I14+$I15&gt;=8,IF($I14&gt;=8,0,8-$I14),$I15)
  )))</f>
        <v/>
      </c>
      <c r="W15" s="151">
        <f>MAX(0,V15-U15)</f>
        <v/>
      </c>
      <c r="X15" s="151">
        <f>IF(C15="","",C15-WEEKDAY(C15,1)+1)</f>
        <v/>
      </c>
      <c r="Y15" s="151">
        <f>SUMPRODUCT(($X$14:$X14=X15)*(($V$14:$V14)+($O$14:$O14)))+IF(X15=X14,$L$11,0)</f>
        <v/>
      </c>
      <c r="Z15" s="151" t="n"/>
      <c r="AA15" s="151" t="n"/>
      <c r="AB15" s="151" t="n"/>
      <c r="AC15" s="351" t="n"/>
      <c r="AD15" s="351" t="n"/>
      <c r="AE15" s="351" t="n"/>
      <c r="AF15" s="351" t="n"/>
    </row>
    <row r="16" ht="24" customHeight="1" s="348" thickBot="1">
      <c r="A16" s="154" t="inlineStr">
        <is>
          <t>On Day</t>
        </is>
      </c>
      <c r="B16" s="273" t="n"/>
      <c r="C16" s="90">
        <f>C14+1</f>
        <v/>
      </c>
      <c r="D16" s="8" t="n">
        <v>0.9583333333333334</v>
      </c>
      <c r="E16" s="155">
        <f>IF(D16="", "",
 IF(D16=TIME(0,0,0), 0,
 IF(AND(D16&gt;=TIME(0,0,1), D16&lt;=TIME(2,0,0)), TIME(7,0,0),
 IF(AND(D16&gt;=TIME(6,0,0), D16&lt;=TIME(8,0,0)), TIME(12,0,0),
 IF(AND(D16&gt;TIME(8,0,0), D16&lt;=TIME(13,59,0)), TIME(15,0,0),
 IF(AND(D16&gt;=TIME(14,0,0), D16&lt;=TIME(17,59,0)), TIME(21,0,0),
 IF(AND(D16&gt;=TIME(18,0,0), D16&lt;=TIME(21,59,0)), TIME(0,0,0),
 IF(AND(D16&gt;=TIME(22,0,0), D16&lt;=TIME(23,59,59)), TIME(7,0,0), ""))))))))</f>
        <v/>
      </c>
      <c r="F16" s="156" t="n"/>
      <c r="G16" s="155">
        <f>IF(AND(D16&gt;=TIME(6,0,0),D16&lt;=TIME(8,0,0)),E16,"")</f>
        <v/>
      </c>
      <c r="H16" s="8" t="n">
        <v>0.2916666666666667</v>
      </c>
      <c r="I16" s="30">
        <f>ROUND(IF(OR(D16="",E16="",E16=0),0,IF(H16="",MOD(E16-D16,1)*24,MOD(H16-D16,1)*24)),2)</f>
        <v/>
      </c>
      <c r="J16" s="157" t="inlineStr">
        <is>
          <t>Unico-2</t>
        </is>
      </c>
      <c r="K16" s="274" t="n"/>
      <c r="L16" s="271" t="n"/>
      <c r="M16" s="275">
        <f>MAX(0,V16-W16)</f>
        <v/>
      </c>
      <c r="N16" s="9">
        <f>(IF(OR($C16="",$D16=""),0,
 IF(OR($A16="Holiday",$A17="Holiday"),
    IF(ISNUMBER(MATCH(TRIM($B16),{"Phagwah","Good Friday","Easter Monday","Labour Day","Christmas","Eid ul Azha","Romans-2","Globe-12","Neptune P1"},0)),0,$I16),
 IF(AND(NOT(OR($A16="Annual Leave",$A17="Annual Leave")),$A16="Off day"),$I16,
  MAX(0,$I16-$V16)
  ))))+W16</f>
        <v/>
      </c>
      <c r="O16" s="9">
        <f>IF(AND(OR($A16="Holiday",$A17="Holiday"),
        ISNUMBER(MATCH(TRIM($B16),{"Phagwah","Good Friday","Easter Monday","Labour Day","Christmas","Eid ul Azha","Romans-2","Globe-12","Neptune P1"},0))),
   $I16,0)</f>
        <v/>
      </c>
      <c r="P16" s="9">
        <f>IF(OR($O$7="Canteen",$O$7="Head Office"),0,IF($I16&lt;=0,0,IF(OR(OR(TRIM($J16)="Hebrews",TRIM($J16)="Romans",TRIM($J16)="Romans-2",TRIM($J16)="Globe",TRIM($J16)="Globe-12",TRIM($J16)="Neptune P1"),AND($I17&gt;0,OR(TRIM($J17)="Hebrews",TRIM($J17)="Romans",TRIM($J17)="Romans-2",TRIM($J17)="Globe",TRIM($J17)="Globe-12",TRIM($J17)="Neptune P1"))),1,0)))</f>
        <v/>
      </c>
      <c r="Q16" s="10" t="n"/>
      <c r="R16" s="9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IF($I16&gt;0,1,0),
      0
   ),
0))</f>
        <v/>
      </c>
      <c r="S16" s="9">
        <f>IF(OR($A16="Annual Leave",$A17="Annual Leave"),IF($A16="Annual Leave",8,0),0)</f>
        <v/>
      </c>
      <c r="T16" s="91" t="n"/>
      <c r="U16" s="144">
        <f>MAX(0,40-Y16)</f>
        <v/>
      </c>
      <c r="V16" s="351">
        <f>IF(OR($C16="",$D16=""),0,
 IF(OR($A16="Holiday",$A17="Holiday"),0,
 IF(AND(NOT(OR($A16="Annual Leave",$A17="Annual Leave")),$A16="Off day"),0,
  IF($I16+$I17&gt;=8,IF($I16&gt;=8,8,$I16),$I16)
  )))</f>
        <v/>
      </c>
      <c r="W16" s="351">
        <f>MAX(0,V16-U16)</f>
        <v/>
      </c>
      <c r="X16" s="351">
        <f>IF(C16="","",C16-WEEKDAY(C16,1)+1)</f>
        <v/>
      </c>
      <c r="Y16" s="351">
        <f>SUMPRODUCT(($X$14:$X15=X16)*(($V$14:$V15)+($O$14:$O15)))+IF(X16=X14,$L$11,0)</f>
        <v/>
      </c>
      <c r="Z16" s="351" t="n"/>
      <c r="AA16" s="351" t="n"/>
      <c r="AB16" s="351" t="n"/>
      <c r="AC16" s="351" t="n"/>
      <c r="AD16" s="351" t="n"/>
      <c r="AE16" s="351" t="n"/>
      <c r="AF16" s="351" t="n"/>
    </row>
    <row r="17" ht="24" customHeight="1" s="348" thickBot="1">
      <c r="A17" s="154" t="inlineStr">
        <is>
          <t>On Day</t>
        </is>
      </c>
      <c r="B17" s="273" t="n"/>
      <c r="C17" s="90">
        <f>C16</f>
        <v/>
      </c>
      <c r="D17" s="276" t="n"/>
      <c r="E17" s="277">
        <f>IF(D17="", "",
 IF(D17=TIME(0,0,0), 0,
 IF(AND(D17&gt;=TIME(0,0,1), D17&lt;=TIME(2,0,0)), TIME(7,0,0),
 IF(AND(D17&gt;=TIME(6,0,0), D17&lt;=TIME(8,0,0)), TIME(12,0,0),
 IF(AND(D17&gt;TIME(8,0,0), D17&lt;=TIME(13,59,0)), TIME(15,0,0),
 IF(AND(D17&gt;=TIME(14,0,0), D17&lt;=TIME(17,59,0)), TIME(21,0,0),
 IF(AND(D17&gt;=TIME(18,0,0), D17&lt;=TIME(21,59,0)), TIME(0,0,0),
 IF(AND(D17&gt;=TIME(22,0,0), D17&lt;=TIME(23,59,59)), TIME(7,0,0), ""))))))))</f>
        <v/>
      </c>
      <c r="F17" s="156" t="n"/>
      <c r="G17" s="277">
        <f>IF(AND(D17&gt;=TIME(6,0,0),D17&lt;=TIME(8,0,0)),E17,"")</f>
        <v/>
      </c>
      <c r="H17" s="276" t="n"/>
      <c r="I17" s="30">
        <f>ROUND(IF(OR(D17="",E17="",E17=0),0,IF(H17="",MOD(E17-D17,1)*24,MOD(H17-D17,1)*24)),2)</f>
        <v/>
      </c>
      <c r="J17" s="158" t="n"/>
      <c r="K17" s="274" t="n"/>
      <c r="L17" s="271" t="n"/>
      <c r="M17" s="275">
        <f>MAX(0,V17-W17)</f>
        <v/>
      </c>
      <c r="N17" s="278">
        <f>(IF(OR($C17="",$D17=""),0,
 IF(OR($A16="Holiday",$A17="Holiday"),
    IF(ISNUMBER(MATCH(TRIM($B17),{"Phagwah","Good Friday","Easter Monday","Labour Day","Christmas","Eid ul Azha","Romans-2","Globe-12","Neptune P1"},0)),0,$I17),
 IF(AND(NOT(OR($A16="Annual Leave",$A17="Annual Leave")),$A17="Off day"),$I17,
  MAX(0,$I17-$V17)
  ))))+W17</f>
        <v/>
      </c>
      <c r="O17" s="278">
        <f>IF(AND(OR($A16="Holiday",$A17="Holiday"),
        ISNUMBER(MATCH(TRIM($B17),{"Phagwah","Good Friday","Easter Monday","Labour Day","Christmas","Eid ul Azha","Romans-2","Globe-12","Neptune P1"},0))),
   $I17,0)</f>
        <v/>
      </c>
      <c r="P17" s="278">
        <f>IF(OR($O$7="Canteen",$O$7="Head Office"),0,IF($I17&lt;=0,0,IF(AND($I16&lt;=0,OR(TRIM($J17)="Hebrews",TRIM($J17)="Romans",TRIM($J17)="Romans-2",TRIM($J17)="Globe",TRIM($J17)="Globe-12",TRIM($J17)="Neptune P1")),1,0)))</f>
        <v/>
      </c>
      <c r="Q17" s="279" t="n"/>
      <c r="R17" s="278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IF(AND($I16=0,$I17&gt;0),1,0),
      0
   ),
0))</f>
        <v/>
      </c>
      <c r="S17" s="278">
        <f>IF(OR($A16="Annual Leave",$A17="Annual Leave"),IF(AND($A16&lt;&gt;"Annual Leave",$A17="Annual Leave"),8,0),0)</f>
        <v/>
      </c>
      <c r="T17" s="280" t="n"/>
      <c r="U17" s="144">
        <f>MAX(0,40-Y17)</f>
        <v/>
      </c>
      <c r="V17" s="351">
        <f>IF(OR($C17="",$D17=""),0,
 IF(OR($A16="Holiday",$A17="Holiday"),0,
 IF(AND(NOT(OR($A16="Annual Leave",$A17="Annual Leave")),$A17="Off day"),0,
  IF($I16+$I17&gt;=8,IF($I16&gt;=8,0,8-$I16),$I17)
  )))</f>
        <v/>
      </c>
      <c r="W17" s="351">
        <f>MAX(0,V17-U17)</f>
        <v/>
      </c>
      <c r="X17" s="351">
        <f>IF(C17="","",C17-WEEKDAY(C17,1)+1)</f>
        <v/>
      </c>
      <c r="Y17" s="351">
        <f>SUMPRODUCT(($X$14:$X16=X17)*(($V$14:$V16)+($O$14:$O16)))+IF(X17=X14,$L$11,0)</f>
        <v/>
      </c>
      <c r="Z17" s="351" t="n"/>
      <c r="AA17" s="351" t="n"/>
      <c r="AB17" s="351" t="n"/>
      <c r="AC17" s="351" t="n"/>
      <c r="AD17" s="351" t="n"/>
      <c r="AE17" s="351" t="n"/>
      <c r="AF17" s="351" t="n"/>
    </row>
    <row r="18" ht="24" customHeight="1" s="348" thickBot="1">
      <c r="A18" s="159" t="inlineStr">
        <is>
          <t>On Day</t>
        </is>
      </c>
      <c r="B18" s="281" t="n"/>
      <c r="C18" s="92">
        <f>C16+1</f>
        <v/>
      </c>
      <c r="D18" s="31" t="n">
        <v>0.625</v>
      </c>
      <c r="E18" s="160">
        <f>IF(D18="", "",
 IF(D18=TIME(0,0,0), 0,
 IF(AND(D18&gt;=TIME(0,0,1), D18&lt;=TIME(2,0,0)), TIME(7,0,0),
 IF(AND(D18&gt;=TIME(6,0,0), D18&lt;=TIME(8,0,0)), TIME(12,0,0),
 IF(AND(D18&gt;TIME(8,0,0), D18&lt;=TIME(13,59,0)), TIME(15,0,0),
 IF(AND(D18&gt;=TIME(14,0,0), D18&lt;=TIME(17,59,0)), TIME(21,0,0),
 IF(AND(D18&gt;=TIME(18,0,0), D18&lt;=TIME(21,59,0)), TIME(0,0,0),
 IF(AND(D18&gt;=TIME(22,0,0), D18&lt;=TIME(23,59,59)), TIME(7,0,0), ""))))))))</f>
        <v/>
      </c>
      <c r="F18" s="161" t="n"/>
      <c r="G18" s="160">
        <f>IF(AND(D18&gt;=TIME(6,0,0),D18&lt;=TIME(8,0,0)),E18,"")</f>
        <v/>
      </c>
      <c r="H18" s="31" t="n">
        <v>0.9583333333333334</v>
      </c>
      <c r="I18" s="32">
        <f>ROUND(IF(OR(D18="",E18="",E18=0),0,IF(H18="",MOD(E18-D18,1)*24,MOD(H18-D18,1)*24)),2)</f>
        <v/>
      </c>
      <c r="J18" s="162" t="inlineStr">
        <is>
          <t>Unico-2</t>
        </is>
      </c>
      <c r="K18" s="282" t="n"/>
      <c r="L18" s="271" t="n"/>
      <c r="M18" s="283">
        <f>MAX(0,V18-W18)</f>
        <v/>
      </c>
      <c r="N18" s="33">
        <f>(IF(OR($C18="",$D18=""),0,
 IF(OR($A18="Holiday",$A19="Holiday"),
    IF(ISNUMBER(MATCH(TRIM($B18),{"Phagwah","Good Friday","Easter Monday","Labour Day","Christmas","Eid ul Azha","Romans-2","Globe-12","Neptune P1"},0)),0,$I18),
 IF(AND(NOT(OR($A18="Annual Leave",$A19="Annual Leave")),$A18="Off day"),$I18,
  MAX(0,$I18-$V18)
  ))))+W18</f>
        <v/>
      </c>
      <c r="O18" s="33">
        <f>IF(AND(OR($A18="Holiday",$A19="Holiday"),
        ISNUMBER(MATCH(TRIM($B18),{"Phagwah","Good Friday","Easter Monday","Labour Day","Christmas","Eid ul Azha","Romans-2","Globe-12","Neptune P1"},0))),
   $I18,0)</f>
        <v/>
      </c>
      <c r="P18" s="33">
        <f>IF(OR($O$7="Canteen",$O$7="Head Office"),0,IF($I18&lt;=0,0,IF(OR(OR(TRIM($J18)="Hebrews",TRIM($J18)="Romans",TRIM($J18)="Romans-2",TRIM($J18)="Globe",TRIM($J18)="Globe-12",TRIM($J18)="Neptune P1"),AND($I19&gt;0,OR(TRIM($J19)="Hebrews",TRIM($J19)="Romans",TRIM($J19)="Romans-2",TRIM($J19)="Globe",TRIM($J19)="Globe-12",TRIM($J19)="Neptune P1"))),1,0)))</f>
        <v/>
      </c>
      <c r="Q18" s="34" t="n"/>
      <c r="R18" s="33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IF($I18&gt;0,1,0),
      0
   ),
0))</f>
        <v/>
      </c>
      <c r="S18" s="33">
        <f>IF(OR($A18="Annual Leave",$A19="Annual Leave"),IF($A18="Annual Leave",8,0),0)</f>
        <v/>
      </c>
      <c r="T18" s="35" t="n"/>
      <c r="U18" s="144">
        <f>MAX(0,40-Y18)</f>
        <v/>
      </c>
      <c r="V18" s="351">
        <f>IF(OR($C18="",$D18=""),0,
 IF(OR($A18="Holiday",$A19="Holiday"),0,
 IF(AND(NOT(OR($A18="Annual Leave",$A19="Annual Leave")),$A18="Off day"),0,
  IF($I18+$I19&gt;=8,IF($I18&gt;=8,8,$I18),$I18)
  )))</f>
        <v/>
      </c>
      <c r="W18" s="351">
        <f>MAX(0,V18-U18)</f>
        <v/>
      </c>
      <c r="X18" s="351">
        <f>IF(C18="","",C18-WEEKDAY(C18,1)+1)</f>
        <v/>
      </c>
      <c r="Y18" s="351">
        <f>SUMPRODUCT(($X$14:$X17=X18)*(($V$14:$V17)+($O$14:$O17)))+IF(X18=X14,$L$11,0)</f>
        <v/>
      </c>
      <c r="Z18" s="351" t="n"/>
      <c r="AA18" s="351" t="n"/>
      <c r="AB18" s="351" t="n"/>
      <c r="AC18" s="351" t="n"/>
      <c r="AD18" s="351" t="n"/>
      <c r="AE18" s="351" t="n"/>
      <c r="AF18" s="351" t="n"/>
    </row>
    <row r="19" ht="24" customHeight="1" s="348" thickBot="1">
      <c r="A19" s="159" t="inlineStr">
        <is>
          <t>On Day</t>
        </is>
      </c>
      <c r="B19" s="281" t="n"/>
      <c r="C19" s="93">
        <f>C18</f>
        <v/>
      </c>
      <c r="D19" s="36" t="n"/>
      <c r="E19" s="163">
        <f>IF(D19="", "",
 IF(D19=TIME(0,0,0), 0,
 IF(AND(D19&gt;=TIME(0,0,1), D19&lt;=TIME(2,0,0)), TIME(7,0,0),
 IF(AND(D19&gt;=TIME(6,0,0), D19&lt;=TIME(8,0,0)), TIME(12,0,0),
 IF(AND(D19&gt;TIME(8,0,0), D19&lt;=TIME(13,59,0)), TIME(15,0,0),
 IF(AND(D19&gt;=TIME(14,0,0), D19&lt;=TIME(17,59,0)), TIME(21,0,0),
 IF(AND(D19&gt;=TIME(18,0,0), D19&lt;=TIME(21,59,0)), TIME(0,0,0),
 IF(AND(D19&gt;=TIME(22,0,0), D19&lt;=TIME(23,59,59)), TIME(7,0,0), ""))))))))</f>
        <v/>
      </c>
      <c r="F19" s="164" t="n"/>
      <c r="G19" s="163">
        <f>IF(AND(D19&gt;=TIME(6,0,0),D19&lt;=TIME(8,0,0)),E19,"")</f>
        <v/>
      </c>
      <c r="H19" s="36" t="n"/>
      <c r="I19" s="37">
        <f>ROUND(IF(OR(D19="",E19="",E19=0),0,IF(H19="",MOD(E19-D19,1)*24,MOD(H19-D19,1)*24)),2)</f>
        <v/>
      </c>
      <c r="J19" s="162" t="n"/>
      <c r="K19" s="282" t="n"/>
      <c r="L19" s="271" t="n"/>
      <c r="M19" s="283">
        <f>MAX(0,V19-W19)</f>
        <v/>
      </c>
      <c r="N19" s="38">
        <f>(IF(OR($C19="",$D19=""),0,
 IF(OR($A18="Holiday",$A19="Holiday"),
    IF(ISNUMBER(MATCH(TRIM($B19),{"Phagwah","Good Friday","Easter Monday","Labour Day","Christmas","Eid ul Azha","Romans-2","Globe-12","Neptune P1"},0)),0,$I19),
 IF(AND(NOT(OR($A18="Annual Leave",$A19="Annual Leave")),$A19="Off day"),$I19,
  MAX(0,$I19-$V19)
  ))))+W19</f>
        <v/>
      </c>
      <c r="O19" s="38">
        <f>IF(AND(OR($A18="Holiday",$A19="Holiday"),
        ISNUMBER(MATCH(TRIM($B19),{"Phagwah","Good Friday","Easter Monday","Labour Day","Christmas","Eid ul Azha","Romans-2","Globe-12","Neptune P1"},0))),
   $I19,0)</f>
        <v/>
      </c>
      <c r="P19" s="38">
        <f>IF(OR($O$7="Canteen",$O$7="Head Office"),0,IF($I19&lt;=0,0,IF(AND($I18&lt;=0,OR(TRIM($J19)="Hebrews",TRIM($J19)="Romans",TRIM($J19)="Romans-2",TRIM($J19)="Globe",TRIM($J19)="Globe-12",TRIM($J19)="Neptune P1")),1,0)))</f>
        <v/>
      </c>
      <c r="Q19" s="39" t="n"/>
      <c r="R19" s="38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IF(AND($I18=0,$I19&gt;0),1,0),
      0
   ),
0))</f>
        <v/>
      </c>
      <c r="S19" s="38">
        <f>IF(OR($A18="Annual Leave",$A19="Annual Leave"),IF(AND($A18&lt;&gt;"Annual Leave",$A19="Annual Leave"),8,0),0)</f>
        <v/>
      </c>
      <c r="T19" s="40" t="n"/>
      <c r="U19" s="144">
        <f>MAX(0,40-Y19)</f>
        <v/>
      </c>
      <c r="V19" s="351">
        <f>IF(OR($C19="",$D19=""),0,
 IF(OR($A18="Holiday",$A19="Holiday"),0,
 IF(AND(NOT(OR($A18="Annual Leave",$A19="Annual Leave")),$A19="Off day"),0,
  IF($I18+$I19&gt;=8,IF($I18&gt;=8,0,8-$I18),$I19)
  )))</f>
        <v/>
      </c>
      <c r="W19" s="351">
        <f>MAX(0,V19-U19)</f>
        <v/>
      </c>
      <c r="X19" s="351">
        <f>IF(C19="","",C19-WEEKDAY(C19,1)+1)</f>
        <v/>
      </c>
      <c r="Y19" s="351">
        <f>SUMPRODUCT(($X$14:$X18=X19)*(($V$14:$V18)+($O$14:$O18)))+IF(X19=X14,$L$11,0)</f>
        <v/>
      </c>
      <c r="Z19" s="351" t="n"/>
      <c r="AA19" s="351" t="n"/>
      <c r="AB19" s="351" t="n"/>
      <c r="AC19" s="351" t="n"/>
      <c r="AD19" s="351" t="n"/>
      <c r="AE19" s="351" t="n"/>
      <c r="AF19" s="351" t="n"/>
    </row>
    <row r="20" ht="24" customHeight="1" s="348" thickBot="1">
      <c r="A20" s="165" t="inlineStr">
        <is>
          <t>On Day</t>
        </is>
      </c>
      <c r="B20" s="284" t="n"/>
      <c r="C20" s="94">
        <f>C18+1</f>
        <v/>
      </c>
      <c r="D20" s="41" t="n">
        <v>0.625</v>
      </c>
      <c r="E20" s="166">
        <f>IF(D20="", "",
 IF(D20=TIME(0,0,0), 0,
 IF(AND(D20&gt;=TIME(0,0,1), D20&lt;=TIME(2,0,0)), TIME(7,0,0),
 IF(AND(D20&gt;=TIME(6,0,0), D20&lt;=TIME(8,0,0)), TIME(12,0,0),
 IF(AND(D20&gt;TIME(8,0,0), D20&lt;=TIME(13,59,0)), TIME(15,0,0),
 IF(AND(D20&gt;=TIME(14,0,0), D20&lt;=TIME(17,59,0)), TIME(21,0,0),
 IF(AND(D20&gt;=TIME(18,0,0), D20&lt;=TIME(21,59,0)), TIME(0,0,0),
 IF(AND(D20&gt;=TIME(22,0,0), D20&lt;=TIME(23,59,59)), TIME(7,0,0), ""))))))))</f>
        <v/>
      </c>
      <c r="F20" s="167" t="n"/>
      <c r="G20" s="166">
        <f>IF(AND(D20&gt;=TIME(6,0,0),D20&lt;=TIME(8,0,0)),E20,"")</f>
        <v/>
      </c>
      <c r="H20" s="41" t="n">
        <v>0.9583333333333334</v>
      </c>
      <c r="I20" s="95">
        <f>ROUND(IF(OR(D20="",E20="",E20=0),0,IF(H20="",MOD(E20-D20,1)*24,MOD(H20-D20,1)*24)),2)</f>
        <v/>
      </c>
      <c r="J20" s="168" t="inlineStr">
        <is>
          <t>Unico-2</t>
        </is>
      </c>
      <c r="K20" s="285" t="n"/>
      <c r="L20" s="271" t="n"/>
      <c r="M20" s="286">
        <f>MAX(0,V20-W20)</f>
        <v/>
      </c>
      <c r="N20" s="42">
        <f>(IF(OR($C20="",$D20=""),0,
 IF(OR($A20="Holiday",$A21="Holiday"),
    IF(ISNUMBER(MATCH(TRIM($B20),{"Phagwah","Good Friday","Easter Monday","Labour Day","Christmas","Eid ul Azha","Romans-2","Globe-12","Neptune P1"},0)),0,$I20),
 IF(AND(NOT(OR($A20="Annual Leave",$A21="Annual Leave")),$A20="Off day"),$I20,
  MAX(0,$I20-$V20)
  ))))+W20</f>
        <v/>
      </c>
      <c r="O20" s="42">
        <f>IF(AND(OR($A20="Holiday",$A21="Holiday"),
        ISNUMBER(MATCH(TRIM($B20),{"Phagwah","Good Friday","Easter Monday","Labour Day","Christmas","Eid ul Azha","Romans-2","Globe-12","Neptune P1"},0))),
   $I20,0)</f>
        <v/>
      </c>
      <c r="P20" s="42">
        <f>IF(OR($O$7="Canteen",$O$7="Head Office"),0,IF($I20&lt;=0,0,IF(OR(OR(TRIM($J20)="Hebrews",TRIM($J20)="Romans",TRIM($J20)="Romans-2",TRIM($J20)="Globe",TRIM($J20)="Globe-12",TRIM($J20)="Neptune P1"),AND($I21&gt;0,OR(TRIM($J21)="Hebrews",TRIM($J21)="Romans",TRIM($J21)="Romans-2",TRIM($J21)="Globe",TRIM($J21)="Globe-12",TRIM($J21)="Neptune P1"))),1,0)))</f>
        <v/>
      </c>
      <c r="Q20" s="43" t="n"/>
      <c r="R20" s="42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IF($I20&gt;0,1,0),
      0
   ),
0))</f>
        <v/>
      </c>
      <c r="S20" s="42">
        <f>IF(OR($A20="Annual Leave",$A21="Annual Leave"),IF($A20="Annual Leave",8,0),0)</f>
        <v/>
      </c>
      <c r="T20" s="96" t="n"/>
      <c r="U20" s="144">
        <f>MAX(0,40-Y20)</f>
        <v/>
      </c>
      <c r="V20" s="351">
        <f>IF(OR($C20="",$D20=""),0,
 IF(OR($A20="Holiday",$A21="Holiday"),0,
 IF(AND(NOT(OR($A20="Annual Leave",$A21="Annual Leave")),$A20="Off day"),0,
  IF($I20+$I21&gt;=8,IF($I20&gt;=8,8,$I20),$I20)
  )))</f>
        <v/>
      </c>
      <c r="W20" s="351">
        <f>MAX(0,V20-U20)</f>
        <v/>
      </c>
      <c r="X20" s="351">
        <f>IF(C20="","",C20-WEEKDAY(C20,1)+1)</f>
        <v/>
      </c>
      <c r="Y20" s="351">
        <f>SUMPRODUCT(($X$14:$X19=X20)*(($V$14:$V19)+($O$14:$O19)))+IF(X20=X14,$L$11,0)</f>
        <v/>
      </c>
      <c r="Z20" s="351" t="n"/>
      <c r="AA20" s="351" t="n"/>
      <c r="AB20" s="351" t="n"/>
      <c r="AC20" s="351" t="n"/>
      <c r="AD20" s="351" t="n"/>
      <c r="AE20" s="351" t="n"/>
      <c r="AF20" s="351" t="n"/>
    </row>
    <row r="21" ht="24" customHeight="1" s="348" thickBot="1">
      <c r="A21" s="165" t="inlineStr">
        <is>
          <t>On Day</t>
        </is>
      </c>
      <c r="B21" s="284" t="n"/>
      <c r="C21" s="94">
        <f>C20</f>
        <v/>
      </c>
      <c r="D21" s="287" t="n"/>
      <c r="E21" s="288">
        <f>IF(D21="", "",
 IF(D21=TIME(0,0,0), 0,
 IF(AND(D21&gt;=TIME(0,0,1), D21&lt;=TIME(2,0,0)), TIME(7,0,0),
 IF(AND(D21&gt;=TIME(6,0,0), D21&lt;=TIME(8,0,0)), TIME(12,0,0),
 IF(AND(D21&gt;TIME(8,0,0), D21&lt;=TIME(13,59,0)), TIME(15,0,0),
 IF(AND(D21&gt;=TIME(14,0,0), D21&lt;=TIME(17,59,0)), TIME(21,0,0),
 IF(AND(D21&gt;=TIME(18,0,0), D21&lt;=TIME(21,59,0)), TIME(0,0,0),
 IF(AND(D21&gt;=TIME(22,0,0), D21&lt;=TIME(23,59,59)), TIME(7,0,0), ""))))))))</f>
        <v/>
      </c>
      <c r="F21" s="167" t="n"/>
      <c r="G21" s="288">
        <f>IF(AND(D21&gt;=TIME(6,0,0),D21&lt;=TIME(8,0,0)),E21,"")</f>
        <v/>
      </c>
      <c r="H21" s="287" t="n"/>
      <c r="I21" s="95">
        <f>ROUND(IF(OR(D21="",E21="",E21=0),0,IF(H21="",MOD(E21-D21,1)*24,MOD(H21-D21,1)*24)),2)</f>
        <v/>
      </c>
      <c r="J21" s="169" t="n"/>
      <c r="K21" s="285" t="n"/>
      <c r="L21" s="271" t="n"/>
      <c r="M21" s="286">
        <f>MAX(0,V21-W21)</f>
        <v/>
      </c>
      <c r="N21" s="289">
        <f>(IF(OR($C21="",$D21=""),0,
 IF(OR($A20="Holiday",$A21="Holiday"),
    IF(ISNUMBER(MATCH(TRIM($B21),{"Phagwah","Good Friday","Easter Monday","Labour Day","Christmas","Eid ul Azha","Romans-2","Globe-12","Neptune P1"},0)),0,$I21),
 IF(AND(NOT(OR($A20="Annual Leave",$A21="Annual Leave")),$A21="Off day"),$I21,
  MAX(0,$I21-$V21)
  ))))+W21</f>
        <v/>
      </c>
      <c r="O21" s="289">
        <f>IF(AND(OR($A20="Holiday",$A21="Holiday"),
        ISNUMBER(MATCH(TRIM($B21),{"Phagwah","Good Friday","Easter Monday","Labour Day","Christmas","Eid ul Azha","Romans-2","Globe-12","Neptune P1"},0))),
   $I21,0)</f>
        <v/>
      </c>
      <c r="P21" s="289">
        <f>IF(OR($O$7="Canteen",$O$7="Head Office"),0,IF($I21&lt;=0,0,IF(AND($I20&lt;=0,OR(TRIM($J21)="Hebrews",TRIM($J21)="Romans",TRIM($J21)="Romans-2",TRIM($J21)="Globe",TRIM($J21)="Globe-12",TRIM($J21)="Neptune P1")),1,0)))</f>
        <v/>
      </c>
      <c r="Q21" s="290" t="n"/>
      <c r="R21" s="289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IF(AND($I20=0,$I21&gt;0),1,0),
      0
   ),
0))</f>
        <v/>
      </c>
      <c r="S21" s="289">
        <f>IF(OR($A20="Annual Leave",$A21="Annual Leave"),IF(AND($A20&lt;&gt;"Annual Leave",$A21="Annual Leave"),8,0),0)</f>
        <v/>
      </c>
      <c r="T21" s="291" t="n"/>
      <c r="U21" s="144">
        <f>MAX(0,40-Y21)</f>
        <v/>
      </c>
      <c r="V21" s="351">
        <f>IF(OR($C21="",$D21=""),0,
 IF(OR($A20="Holiday",$A21="Holiday"),0,
 IF(AND(NOT(OR($A20="Annual Leave",$A21="Annual Leave")),$A21="Off day"),0,
  IF($I20+$I21&gt;=8,IF($I20&gt;=8,0,8-$I20),$I21)
  )))</f>
        <v/>
      </c>
      <c r="W21" s="351">
        <f>MAX(0,V21-U21)</f>
        <v/>
      </c>
      <c r="X21" s="351">
        <f>IF(C21="","",C21-WEEKDAY(C21,1)+1)</f>
        <v/>
      </c>
      <c r="Y21" s="351">
        <f>SUMPRODUCT(($X$14:$X20=X21)*(($V$14:$V20)+($O$14:$O20)))+IF(X21=X14,$L$11,0)</f>
        <v/>
      </c>
      <c r="Z21" s="351" t="n"/>
      <c r="AA21" s="351" t="n"/>
      <c r="AB21" s="351" t="n"/>
      <c r="AC21" s="351" t="n"/>
      <c r="AD21" s="351" t="n"/>
      <c r="AE21" s="351" t="n"/>
      <c r="AF21" s="351" t="n"/>
    </row>
    <row r="22" ht="24" customHeight="1" s="348" thickBot="1">
      <c r="A22" s="170" t="inlineStr">
        <is>
          <t>On Day</t>
        </is>
      </c>
      <c r="B22" s="292" t="n"/>
      <c r="C22" s="97">
        <f>C20+1</f>
        <v/>
      </c>
      <c r="D22" s="44" t="n">
        <v>0.625</v>
      </c>
      <c r="E22" s="171">
        <f>IF(D22="", "",
 IF(D22=TIME(0,0,0), 0,
 IF(AND(D22&gt;=TIME(0,0,1), D22&lt;=TIME(2,0,0)), TIME(7,0,0),
 IF(AND(D22&gt;=TIME(6,0,0), D22&lt;=TIME(8,0,0)), TIME(12,0,0),
 IF(AND(D22&gt;TIME(8,0,0), D22&lt;=TIME(13,59,0)), TIME(15,0,0),
 IF(AND(D22&gt;=TIME(14,0,0), D22&lt;=TIME(17,59,0)), TIME(21,0,0),
 IF(AND(D22&gt;=TIME(18,0,0), D22&lt;=TIME(21,59,0)), TIME(0,0,0),
 IF(AND(D22&gt;=TIME(22,0,0), D22&lt;=TIME(23,59,59)), TIME(7,0,0), ""))))))))</f>
        <v/>
      </c>
      <c r="F22" s="172" t="n"/>
      <c r="G22" s="171">
        <f>IF(AND(D22&gt;=TIME(6,0,0),D22&lt;=TIME(8,0,0)),E22,"")</f>
        <v/>
      </c>
      <c r="H22" s="44" t="n">
        <v>0.9583333333333334</v>
      </c>
      <c r="I22" s="45">
        <f>ROUND(IF(OR(D22="",E22="",E22=0),0,IF(H22="",MOD(E22-D22,1)*24,MOD(H22-D22,1)*24)),2)</f>
        <v/>
      </c>
      <c r="J22" s="173" t="inlineStr">
        <is>
          <t>Unico-2</t>
        </is>
      </c>
      <c r="K22" s="293" t="n"/>
      <c r="L22" s="271" t="n"/>
      <c r="M22" s="294">
        <f>MAX(0,V22-W22)</f>
        <v/>
      </c>
      <c r="N22" s="46">
        <f>(IF(OR($C22="",$D22=""),0,
 IF(OR($A22="Holiday",$A23="Holiday"),
    IF(ISNUMBER(MATCH(TRIM($B22),{"Phagwah","Good Friday","Easter Monday","Labour Day","Christmas","Eid ul Azha","Romans-2","Globe-12","Neptune P1"},0)),0,$I22),
 IF(AND(NOT(OR($A22="Annual Leave",$A23="Annual Leave")),$A22="Off day"),$I22,
  MAX(0,$I22-$V22)
  ))))+W22</f>
        <v/>
      </c>
      <c r="O22" s="46">
        <f>IF(AND(OR($A22="Holiday",$A23="Holiday"),
        ISNUMBER(MATCH(TRIM($B22),{"Phagwah","Good Friday","Easter Monday","Labour Day","Christmas","Eid ul Azha","Romans-2","Globe-12","Neptune P1"},0))),
   $I22,0)</f>
        <v/>
      </c>
      <c r="P22" s="46">
        <f>IF(OR($O$7="Canteen",$O$7="Head Office"),0,IF($I22&lt;=0,0,IF(OR(OR(TRIM($J22)="Hebrews",TRIM($J22)="Romans",TRIM($J22)="Romans-2",TRIM($J22)="Globe",TRIM($J22)="Globe-12",TRIM($J22)="Neptune P1"),AND($I23&gt;0,OR(TRIM($J23)="Hebrews",TRIM($J23)="Romans",TRIM($J23)="Romans-2",TRIM($J23)="Globe",TRIM($J23)="Globe-12",TRIM($J23)="Neptune P1"))),1,0)))</f>
        <v/>
      </c>
      <c r="Q22" s="47" t="n"/>
      <c r="R22" s="46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IF($I22&gt;0,1,0),
      0
   ),
0))</f>
        <v/>
      </c>
      <c r="S22" s="46">
        <f>IF(OR($A22="Annual Leave",$A23="Annual Leave"),IF($A22="Annual Leave",8,0),0)</f>
        <v/>
      </c>
      <c r="T22" s="48" t="n"/>
      <c r="U22" s="144">
        <f>MAX(0,40-Y22)</f>
        <v/>
      </c>
      <c r="V22" s="351">
        <f>IF(OR($C22="",$D22=""),0,
 IF(OR($A22="Holiday",$A23="Holiday"),0,
 IF(AND(NOT(OR($A22="Annual Leave",$A23="Annual Leave")),$A22="Off day"),0,
  IF($I22+$I23&gt;=8,IF($I22&gt;=8,8,$I22),$I22)
  )))</f>
        <v/>
      </c>
      <c r="W22" s="351">
        <f>MAX(0,V22-U22)</f>
        <v/>
      </c>
      <c r="X22" s="351">
        <f>IF(C22="","",C22-WEEKDAY(C22,1)+1)</f>
        <v/>
      </c>
      <c r="Y22" s="351">
        <f>SUMPRODUCT(($X$14:$X21=X22)*(($V$14:$V21)+($O$14:$O21)))+IF(X22=X14,$L$11,0)</f>
        <v/>
      </c>
      <c r="Z22" s="351" t="n"/>
      <c r="AA22" s="351" t="n"/>
      <c r="AB22" s="351" t="n"/>
      <c r="AC22" s="351" t="n"/>
      <c r="AD22" s="351" t="n"/>
      <c r="AE22" s="351" t="n"/>
      <c r="AF22" s="351" t="n"/>
    </row>
    <row r="23" ht="24" customHeight="1" s="348" thickBot="1">
      <c r="A23" s="170" t="inlineStr">
        <is>
          <t>On Day</t>
        </is>
      </c>
      <c r="B23" s="292" t="n"/>
      <c r="C23" s="98">
        <f>C22</f>
        <v/>
      </c>
      <c r="D23" s="49" t="n"/>
      <c r="E23" s="174">
        <f>IF(D23="", "",
 IF(D23=TIME(0,0,0), 0,
 IF(AND(D23&gt;=TIME(0,0,1), D23&lt;=TIME(2,0,0)), TIME(7,0,0),
 IF(AND(D23&gt;=TIME(6,0,0), D23&lt;=TIME(8,0,0)), TIME(12,0,0),
 IF(AND(D23&gt;TIME(8,0,0), D23&lt;=TIME(13,59,0)), TIME(15,0,0),
 IF(AND(D23&gt;=TIME(14,0,0), D23&lt;=TIME(17,59,0)), TIME(21,0,0),
 IF(AND(D23&gt;=TIME(18,0,0), D23&lt;=TIME(21,59,0)), TIME(0,0,0),
 IF(AND(D23&gt;=TIME(22,0,0), D23&lt;=TIME(23,59,59)), TIME(7,0,0), ""))))))))</f>
        <v/>
      </c>
      <c r="F23" s="175" t="n"/>
      <c r="G23" s="174">
        <f>IF(AND(D23&gt;=TIME(6,0,0),D23&lt;=TIME(8,0,0)),E23,"")</f>
        <v/>
      </c>
      <c r="H23" s="49" t="n"/>
      <c r="I23" s="50">
        <f>ROUND(IF(OR(D23="",E23="",E23=0),0,IF(H23="",MOD(E23-D23,1)*24,MOD(H23-D23,1)*24)),2)</f>
        <v/>
      </c>
      <c r="J23" s="173" t="n"/>
      <c r="K23" s="293" t="n"/>
      <c r="L23" s="271" t="n"/>
      <c r="M23" s="294">
        <f>MAX(0,V23-W23)</f>
        <v/>
      </c>
      <c r="N23" s="51">
        <f>(IF(OR($C23="",$D23=""),0,
 IF(OR($A22="Holiday",$A23="Holiday"),
    IF(ISNUMBER(MATCH(TRIM($B23),{"Phagwah","Good Friday","Easter Monday","Labour Day","Christmas","Eid ul Azha","Romans-2","Globe-12","Neptune P1"},0)),0,$I23),
 IF(AND(NOT(OR($A22="Annual Leave",$A23="Annual Leave")),$A23="Off day"),$I23,
  MAX(0,$I23-$V23)
  ))))+W23</f>
        <v/>
      </c>
      <c r="O23" s="51">
        <f>IF(AND(OR($A22="Holiday",$A23="Holiday"),
        ISNUMBER(MATCH(TRIM($B23),{"Phagwah","Good Friday","Easter Monday","Labour Day","Christmas","Eid ul Azha","Romans-2","Globe-12","Neptune P1"},0))),
   $I23,0)</f>
        <v/>
      </c>
      <c r="P23" s="51">
        <f>IF(OR($O$7="Canteen",$O$7="Head Office"),0,IF($I23&lt;=0,0,IF(AND($I22&lt;=0,OR(TRIM($J23)="Hebrews",TRIM($J23)="Romans",TRIM($J23)="Romans-2",TRIM($J23)="Globe",TRIM($J23)="Globe-12",TRIM($J23)="Neptune P1")),1,0)))</f>
        <v/>
      </c>
      <c r="Q23" s="52" t="n"/>
      <c r="R23" s="51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IF(AND($I22=0,$I23&gt;0),1,0),
      0
   ),
0))</f>
        <v/>
      </c>
      <c r="S23" s="51">
        <f>IF(OR($A22="Annual Leave",$A23="Annual Leave"),IF(AND($A22&lt;&gt;"Annual Leave",$A23="Annual Leave"),8,0),0)</f>
        <v/>
      </c>
      <c r="T23" s="53" t="n"/>
      <c r="U23" s="144">
        <f>MAX(0,40-Y23)</f>
        <v/>
      </c>
      <c r="V23" s="351">
        <f>IF(OR($C23="",$D23=""),0,
 IF(OR($A22="Holiday",$A23="Holiday"),0,
 IF(AND(NOT(OR($A22="Annual Leave",$A23="Annual Leave")),$A23="Off day"),0,
  IF($I22+$I23&gt;=8,IF($I22&gt;=8,0,8-$I22),$I23)
  )))</f>
        <v/>
      </c>
      <c r="W23" s="351">
        <f>MAX(0,V23-U23)</f>
        <v/>
      </c>
      <c r="X23" s="351">
        <f>IF(C23="","",C23-WEEKDAY(C23,1)+1)</f>
        <v/>
      </c>
      <c r="Y23" s="351">
        <f>SUMPRODUCT(($X$14:$X22=X23)*(($V$14:$V22)+($O$14:$O22)))+IF(X23=X14,$L$11,0)</f>
        <v/>
      </c>
      <c r="Z23" s="351" t="n"/>
      <c r="AA23" s="351" t="n"/>
      <c r="AB23" s="351" t="n"/>
      <c r="AC23" s="351" t="n"/>
      <c r="AD23" s="351" t="n"/>
      <c r="AE23" s="351" t="n"/>
      <c r="AF23" s="351" t="n"/>
    </row>
    <row r="24" ht="24" customHeight="1" s="348" thickBot="1">
      <c r="A24" s="154" t="inlineStr">
        <is>
          <t>On Day</t>
        </is>
      </c>
      <c r="B24" s="273" t="n"/>
      <c r="C24" s="90">
        <f>C22+1</f>
        <v/>
      </c>
      <c r="D24" s="8" t="n">
        <v>0.625</v>
      </c>
      <c r="E24" s="155">
        <f>IF(D24="", "",
 IF(D24=TIME(0,0,0), 0,
 IF(AND(D24&gt;=TIME(0,0,1), D24&lt;=TIME(2,0,0)), TIME(7,0,0),
 IF(AND(D24&gt;=TIME(6,0,0), D24&lt;=TIME(8,0,0)), TIME(12,0,0),
 IF(AND(D24&gt;TIME(8,0,0), D24&lt;=TIME(13,59,0)), TIME(15,0,0),
 IF(AND(D24&gt;=TIME(14,0,0), D24&lt;=TIME(17,59,0)), TIME(21,0,0),
 IF(AND(D24&gt;=TIME(18,0,0), D24&lt;=TIME(21,59,0)), TIME(0,0,0),
 IF(AND(D24&gt;=TIME(22,0,0), D24&lt;=TIME(23,59,59)), TIME(7,0,0), ""))))))))</f>
        <v/>
      </c>
      <c r="F24" s="156" t="n"/>
      <c r="G24" s="155">
        <f>IF(AND(D24&gt;=TIME(6,0,0),D24&lt;=TIME(8,0,0)),E24,"")</f>
        <v/>
      </c>
      <c r="H24" s="8" t="n">
        <v>0.9583333333333334</v>
      </c>
      <c r="I24" s="30">
        <f>ROUND(IF(OR(D24="",E24="",E24=0),0,IF(H24="",MOD(E24-D24,1)*24,MOD(H24-D24,1)*24)),2)</f>
        <v/>
      </c>
      <c r="J24" s="157" t="inlineStr">
        <is>
          <t>Unico-2</t>
        </is>
      </c>
      <c r="K24" s="274" t="n"/>
      <c r="L24" s="271" t="n"/>
      <c r="M24" s="275">
        <f>MAX(0,V24-W24)</f>
        <v/>
      </c>
      <c r="N24" s="9">
        <f>(IF(OR($C24="",$D24=""),0,
 IF(OR($A24="Holiday",$A25="Holiday"),
    IF(ISNUMBER(MATCH(TRIM($B24),{"Phagwah","Good Friday","Easter Monday","Labour Day","Christmas","Eid ul Azha","Romans-2","Globe-12","Neptune P1"},0)),0,$I24),
 IF(AND(NOT(OR($A24="Annual Leave",$A25="Annual Leave")),$A24="Off day"),$I24,
  MAX(0,$I24-$V24)
  ))))+W24</f>
        <v/>
      </c>
      <c r="O24" s="9">
        <f>IF(AND(OR($A24="Holiday",$A25="Holiday"),
        ISNUMBER(MATCH(TRIM($B24),{"Phagwah","Good Friday","Easter Monday","Labour Day","Christmas","Eid ul Azha","Romans-2","Globe-12","Neptune P1"},0))),
   $I24,0)</f>
        <v/>
      </c>
      <c r="P24" s="9">
        <f>IF(OR($O$7="Canteen",$O$7="Head Office"),0,IF($I24&lt;=0,0,IF(OR(OR(TRIM($J24)="Hebrews",TRIM($J24)="Romans",TRIM($J24)="Romans-2",TRIM($J24)="Globe",TRIM($J24)="Globe-12",TRIM($J24)="Neptune P1"),AND($I25&gt;0,OR(TRIM($J25)="Hebrews",TRIM($J25)="Romans",TRIM($J25)="Romans-2",TRIM($J25)="Globe",TRIM($J25)="Globe-12",TRIM($J25)="Neptune P1"))),1,0)))</f>
        <v/>
      </c>
      <c r="Q24" s="10" t="n"/>
      <c r="R24" s="9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IF($I24&gt;0,1,0),
      0
   ),
0))</f>
        <v/>
      </c>
      <c r="S24" s="9">
        <f>IF(OR($A24="Annual Leave",$A25="Annual Leave"),IF($A24="Annual Leave",8,0),0)</f>
        <v/>
      </c>
      <c r="T24" s="91" t="n"/>
      <c r="U24" s="144">
        <f>MAX(0,40-Y24)</f>
        <v/>
      </c>
      <c r="V24" s="351">
        <f>IF(OR($C24="",$D24=""),0,
 IF(OR($A24="Holiday",$A25="Holiday"),0,
 IF(AND(NOT(OR($A24="Annual Leave",$A25="Annual Leave")),$A24="Off day"),0,
  IF($I24+$I25&gt;=8,IF($I24&gt;=8,8,$I24),$I24)
  )))</f>
        <v/>
      </c>
      <c r="W24" s="351">
        <f>MAX(0,V24-U24)</f>
        <v/>
      </c>
      <c r="X24" s="351">
        <f>IF(C24="","",C24-WEEKDAY(C24,1)+1)</f>
        <v/>
      </c>
      <c r="Y24" s="351">
        <f>SUMPRODUCT(($X$14:$X23=X24)*(($V$14:$V23)+($O$14:$O23)))+IF(X24=X14,$L$11,0)</f>
        <v/>
      </c>
      <c r="Z24" s="351" t="n"/>
      <c r="AA24" s="351" t="n"/>
      <c r="AB24" s="351" t="n"/>
      <c r="AC24" s="351" t="n"/>
      <c r="AD24" s="351" t="n"/>
      <c r="AE24" s="351" t="n"/>
      <c r="AF24" s="351" t="n"/>
    </row>
    <row r="25" ht="24" customHeight="1" s="348" thickBot="1">
      <c r="A25" s="154" t="inlineStr">
        <is>
          <t>On Day</t>
        </is>
      </c>
      <c r="B25" s="273" t="n"/>
      <c r="C25" s="90">
        <f>C24</f>
        <v/>
      </c>
      <c r="D25" s="276" t="n"/>
      <c r="E25" s="277">
        <f>IF(D25="", "",
 IF(D25=TIME(0,0,0), 0,
 IF(AND(D25&gt;=TIME(0,0,1), D25&lt;=TIME(2,0,0)), TIME(7,0,0),
 IF(AND(D25&gt;=TIME(6,0,0), D25&lt;=TIME(8,0,0)), TIME(12,0,0),
 IF(AND(D25&gt;TIME(8,0,0), D25&lt;=TIME(13,59,0)), TIME(15,0,0),
 IF(AND(D25&gt;=TIME(14,0,0), D25&lt;=TIME(17,59,0)), TIME(21,0,0),
 IF(AND(D25&gt;=TIME(18,0,0), D25&lt;=TIME(21,59,0)), TIME(0,0,0),
 IF(AND(D25&gt;=TIME(22,0,0), D25&lt;=TIME(23,59,59)), TIME(7,0,0), ""))))))))</f>
        <v/>
      </c>
      <c r="F25" s="156" t="n"/>
      <c r="G25" s="277">
        <f>IF(AND(D25&gt;=TIME(6,0,0),D25&lt;=TIME(8,0,0)),E25,"")</f>
        <v/>
      </c>
      <c r="H25" s="276" t="n"/>
      <c r="I25" s="30">
        <f>ROUND(IF(OR(D25="",E25="",E25=0),0,IF(H25="",MOD(E25-D25,1)*24,MOD(H25-D25,1)*24)),2)</f>
        <v/>
      </c>
      <c r="J25" s="158" t="n"/>
      <c r="K25" s="274" t="n"/>
      <c r="L25" s="271" t="n"/>
      <c r="M25" s="275">
        <f>MAX(0,V25-W25)</f>
        <v/>
      </c>
      <c r="N25" s="278">
        <f>(IF(OR($C25="",$D25=""),0,
 IF(OR($A24="Holiday",$A25="Holiday"),
    IF(ISNUMBER(MATCH(TRIM($B25),{"Phagwah","Good Friday","Easter Monday","Labour Day","Christmas","Eid ul Azha","Romans-2","Globe-12","Neptune P1"},0)),0,$I25),
 IF(AND(NOT(OR($A24="Annual Leave",$A25="Annual Leave")),$A25="Off day"),$I25,
  MAX(0,$I25-$V25)
  ))))+W25</f>
        <v/>
      </c>
      <c r="O25" s="278">
        <f>IF(AND(OR($A24="Holiday",$A25="Holiday"),
        ISNUMBER(MATCH(TRIM($B25),{"Phagwah","Good Friday","Easter Monday","Labour Day","Christmas","Eid ul Azha","Romans-2","Globe-12","Neptune P1"},0))),
   $I25,0)</f>
        <v/>
      </c>
      <c r="P25" s="278">
        <f>IF(OR($O$7="Canteen",$O$7="Head Office"),0,IF($I25&lt;=0,0,IF(AND($I24&lt;=0,OR(TRIM($J25)="Hebrews",TRIM($J25)="Romans",TRIM($J25)="Romans-2",TRIM($J25)="Globe",TRIM($J25)="Globe-12",TRIM($J25)="Neptune P1")),1,0)))</f>
        <v/>
      </c>
      <c r="Q25" s="279" t="n"/>
      <c r="R25" s="278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IF(AND($I24=0,$I25&gt;0),1,0),
      0
   ),
0))</f>
        <v/>
      </c>
      <c r="S25" s="278">
        <f>IF(OR($A24="Annual Leave",$A25="Annual Leave"),IF(AND($A24&lt;&gt;"Annual Leave",$A25="Annual Leave"),8,0),0)</f>
        <v/>
      </c>
      <c r="T25" s="280" t="n"/>
      <c r="U25" s="144">
        <f>MAX(0,40-Y25)</f>
        <v/>
      </c>
      <c r="V25" s="351">
        <f>IF(OR($C25="",$D25=""),0,
 IF(OR($A24="Holiday",$A25="Holiday"),0,
 IF(AND(NOT(OR($A24="Annual Leave",$A25="Annual Leave")),$A25="Off day"),0,
  IF($I24+$I25&gt;=8,IF($I24&gt;=8,0,8-$I24),$I25)
  )))</f>
        <v/>
      </c>
      <c r="W25" s="351">
        <f>MAX(0,V25-U25)</f>
        <v/>
      </c>
      <c r="X25" s="351">
        <f>IF(C25="","",C25-WEEKDAY(C25,1)+1)</f>
        <v/>
      </c>
      <c r="Y25" s="351">
        <f>SUMPRODUCT(($X$14:$X24=X25)*(($V$14:$V24)+($O$14:$O24)))+IF(X25=X14,$L$11,0)</f>
        <v/>
      </c>
      <c r="Z25" s="351" t="n"/>
      <c r="AA25" s="351" t="n"/>
      <c r="AB25" s="351" t="n"/>
      <c r="AC25" s="351" t="n"/>
      <c r="AD25" s="351" t="n"/>
      <c r="AE25" s="351" t="n"/>
      <c r="AF25" s="351" t="n"/>
    </row>
    <row r="26" ht="24" customHeight="1" s="348" thickBot="1">
      <c r="A26" s="159" t="inlineStr">
        <is>
          <t>On Day</t>
        </is>
      </c>
      <c r="B26" s="281" t="n"/>
      <c r="C26" s="92">
        <f>C24+1</f>
        <v/>
      </c>
      <c r="D26" s="31" t="n">
        <v>0.625</v>
      </c>
      <c r="E26" s="160">
        <f>IF(D26="", "",
 IF(D26=TIME(0,0,0), 0,
 IF(AND(D26&gt;=TIME(0,0,1), D26&lt;=TIME(2,0,0)), TIME(7,0,0),
 IF(AND(D26&gt;=TIME(6,0,0), D26&lt;=TIME(8,0,0)), TIME(12,0,0),
 IF(AND(D26&gt;TIME(8,0,0), D26&lt;=TIME(13,59,0)), TIME(15,0,0),
 IF(AND(D26&gt;=TIME(14,0,0), D26&lt;=TIME(17,59,0)), TIME(21,0,0),
 IF(AND(D26&gt;=TIME(18,0,0), D26&lt;=TIME(21,59,0)), TIME(0,0,0),
 IF(AND(D26&gt;=TIME(22,0,0), D26&lt;=TIME(23,59,59)), TIME(7,0,0), ""))))))))</f>
        <v/>
      </c>
      <c r="F26" s="161" t="n"/>
      <c r="G26" s="160">
        <f>IF(AND(D26&gt;=TIME(6,0,0),D26&lt;=TIME(8,0,0)),E26,"")</f>
        <v/>
      </c>
      <c r="H26" s="31" t="n">
        <v>0.9583333333333334</v>
      </c>
      <c r="I26" s="32">
        <f>ROUND(IF(OR(D26="",E26="",E26=0),0,IF(H26="",MOD(E26-D26,1)*24,MOD(H26-D26,1)*24)),2)</f>
        <v/>
      </c>
      <c r="J26" s="162" t="inlineStr">
        <is>
          <t>Unico-2</t>
        </is>
      </c>
      <c r="K26" s="282" t="n"/>
      <c r="L26" s="271" t="n"/>
      <c r="M26" s="283">
        <f>MAX(0,V26-W26)</f>
        <v/>
      </c>
      <c r="N26" s="33">
        <f>(IF(OR($C26="",$D26=""),0,
 IF(OR($A26="Holiday",$A27="Holiday"),
    IF(ISNUMBER(MATCH(TRIM($B26),{"Phagwah","Good Friday","Easter Monday","Labour Day","Christmas","Eid ul Azha","Romans-2","Globe-12","Neptune P1"},0)),0,$I26),
 IF(AND(NOT(OR($A26="Annual Leave",$A27="Annual Leave")),$A26="Off day"),$I26,
  MAX(0,$I26-$V26)
  ))))+W26</f>
        <v/>
      </c>
      <c r="O26" s="33">
        <f>IF(AND(OR($A26="Holiday",$A27="Holiday"),
        ISNUMBER(MATCH(TRIM($B26),{"Phagwah","Good Friday","Easter Monday","Labour Day","Christmas","Eid ul Azha","Romans-2","Globe-12","Neptune P1"},0))),
   $I26,0)</f>
        <v/>
      </c>
      <c r="P26" s="33">
        <f>IF(OR($O$7="Canteen",$O$7="Head Office"),0,IF($I26&lt;=0,0,IF(OR(OR(TRIM($J26)="Hebrews",TRIM($J26)="Romans",TRIM($J26)="Romans-2",TRIM($J26)="Globe",TRIM($J26)="Globe-12",TRIM($J26)="Neptune P1"),AND($I27&gt;0,OR(TRIM($J27)="Hebrews",TRIM($J27)="Romans",TRIM($J27)="Romans-2",TRIM($J27)="Globe",TRIM($J27)="Globe-12",TRIM($J27)="Neptune P1"))),1,0)))</f>
        <v/>
      </c>
      <c r="Q26" s="34" t="n"/>
      <c r="R26" s="33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IF($I26&gt;0,1,0),
      0
   ),
0))</f>
        <v/>
      </c>
      <c r="S26" s="33">
        <f>IF(OR($A26="Annual Leave",$A27="Annual Leave"),IF($A26="Annual Leave",8,0),0)</f>
        <v/>
      </c>
      <c r="T26" s="35" t="n"/>
      <c r="U26" s="144">
        <f>MAX(0,40-Y26)</f>
        <v/>
      </c>
      <c r="V26" s="351">
        <f>IF(OR($C26="",$D26=""),0,
 IF(OR($A26="Holiday",$A27="Holiday"),0,
 IF(AND(NOT(OR($A26="Annual Leave",$A27="Annual Leave")),$A26="Off day"),0,
  IF($I26+$I27&gt;=8,IF($I26&gt;=8,8,$I26),$I26)
  )))</f>
        <v/>
      </c>
      <c r="W26" s="351">
        <f>MAX(0,V26-U26)</f>
        <v/>
      </c>
      <c r="X26" s="351">
        <f>IF(C26="","",C26-WEEKDAY(C26,1)+1)</f>
        <v/>
      </c>
      <c r="Y26" s="351">
        <f>SUMPRODUCT(($X$14:$X25=X26)*(($V$14:$V25)+($O$14:$O25)))+IF(X26=X14,$L$11,0)</f>
        <v/>
      </c>
      <c r="Z26" s="351" t="n"/>
      <c r="AA26" s="351" t="n"/>
      <c r="AB26" s="351" t="n"/>
      <c r="AC26" s="351" t="n"/>
      <c r="AD26" s="351" t="n"/>
      <c r="AE26" s="351" t="n"/>
      <c r="AF26" s="351" t="n"/>
    </row>
    <row r="27" ht="24" customHeight="1" s="348" thickBot="1">
      <c r="A27" s="159" t="inlineStr">
        <is>
          <t>On Day</t>
        </is>
      </c>
      <c r="B27" s="281" t="n"/>
      <c r="C27" s="93">
        <f>C26</f>
        <v/>
      </c>
      <c r="D27" s="36" t="n"/>
      <c r="E27" s="163">
        <f>IF(D27="", "",
 IF(D27=TIME(0,0,0), 0,
 IF(AND(D27&gt;=TIME(0,0,1), D27&lt;=TIME(2,0,0)), TIME(7,0,0),
 IF(AND(D27&gt;=TIME(6,0,0), D27&lt;=TIME(8,0,0)), TIME(12,0,0),
 IF(AND(D27&gt;TIME(8,0,0), D27&lt;=TIME(13,59,0)), TIME(15,0,0),
 IF(AND(D27&gt;=TIME(14,0,0), D27&lt;=TIME(17,59,0)), TIME(21,0,0),
 IF(AND(D27&gt;=TIME(18,0,0), D27&lt;=TIME(21,59,0)), TIME(0,0,0),
 IF(AND(D27&gt;=TIME(22,0,0), D27&lt;=TIME(23,59,59)), TIME(7,0,0), ""))))))))</f>
        <v/>
      </c>
      <c r="F27" s="164" t="n"/>
      <c r="G27" s="163">
        <f>IF(AND(D27&gt;=TIME(6,0,0),D27&lt;=TIME(8,0,0)),E27,"")</f>
        <v/>
      </c>
      <c r="H27" s="36" t="n"/>
      <c r="I27" s="37">
        <f>ROUND(IF(OR(D27="",E27="",E27=0),0,IF(H27="",MOD(E27-D27,1)*24,MOD(H27-D27,1)*24)),2)</f>
        <v/>
      </c>
      <c r="J27" s="162" t="n"/>
      <c r="K27" s="282" t="n"/>
      <c r="L27" s="271" t="n"/>
      <c r="M27" s="283">
        <f>MAX(0,V27-W27)</f>
        <v/>
      </c>
      <c r="N27" s="38">
        <f>(IF(OR($C27="",$D27=""),0,
 IF(OR($A26="Holiday",$A27="Holiday"),
    IF(ISNUMBER(MATCH(TRIM($B27),{"Phagwah","Good Friday","Easter Monday","Labour Day","Christmas","Eid ul Azha","Romans-2","Globe-12","Neptune P1"},0)),0,$I27),
 IF(AND(NOT(OR($A26="Annual Leave",$A27="Annual Leave")),$A27="Off day"),$I27,
  MAX(0,$I27-$V27)
  ))))+W27</f>
        <v/>
      </c>
      <c r="O27" s="38">
        <f>IF(AND(OR($A26="Holiday",$A27="Holiday"),
        ISNUMBER(MATCH(TRIM($B27),{"Phagwah","Good Friday","Easter Monday","Labour Day","Christmas","Eid ul Azha","Romans-2","Globe-12","Neptune P1"},0))),
   $I27,0)</f>
        <v/>
      </c>
      <c r="P27" s="38">
        <f>IF(OR($O$7="Canteen",$O$7="Head Office"),0,IF($I27&lt;=0,0,IF(AND($I26&lt;=0,OR(TRIM($J27)="Hebrews",TRIM($J27)="Romans",TRIM($J27)="Romans-2",TRIM($J27)="Globe",TRIM($J27)="Globe-12",TRIM($J27)="Neptune P1")),1,0)))</f>
        <v/>
      </c>
      <c r="Q27" s="39" t="n"/>
      <c r="R27" s="38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IF(AND($I26=0,$I27&gt;0),1,0),
      0
   ),
0))</f>
        <v/>
      </c>
      <c r="S27" s="38">
        <f>IF(OR($A26="Annual Leave",$A27="Annual Leave"),IF(AND($A26&lt;&gt;"Annual Leave",$A27="Annual Leave"),8,0),0)</f>
        <v/>
      </c>
      <c r="T27" s="40" t="n"/>
      <c r="U27" s="144">
        <f>MAX(0,40-Y27)</f>
        <v/>
      </c>
      <c r="V27" s="351">
        <f>IF(OR($C27="",$D27=""),0,
 IF(OR($A26="Holiday",$A27="Holiday"),0,
 IF(AND(NOT(OR($A26="Annual Leave",$A27="Annual Leave")),$A27="Off day"),0,
  IF($I26+$I27&gt;=8,IF($I26&gt;=8,0,8-$I26),$I27)
  )))</f>
        <v/>
      </c>
      <c r="W27" s="351">
        <f>MAX(0,V27-U27)</f>
        <v/>
      </c>
      <c r="X27" s="351">
        <f>IF(C27="","",C27-WEEKDAY(C27,1)+1)</f>
        <v/>
      </c>
      <c r="Y27" s="351">
        <f>SUMPRODUCT(($X$14:$X26=X27)*(($V$14:$V26)+($O$14:$O26)))+IF(X27=X14,$L$11,0)</f>
        <v/>
      </c>
      <c r="Z27" s="351" t="n"/>
      <c r="AA27" s="351" t="n"/>
      <c r="AB27" s="351" t="n"/>
      <c r="AC27" s="351" t="n"/>
      <c r="AD27" s="351" t="n"/>
      <c r="AE27" s="351" t="n"/>
      <c r="AF27" s="351" t="n"/>
    </row>
    <row r="28" ht="24" customHeight="1" s="348" thickBot="1">
      <c r="A28" s="176" t="n"/>
      <c r="B28" s="176" t="n"/>
      <c r="C28" s="145" t="n"/>
      <c r="D28" s="6" t="n"/>
      <c r="E28" s="14" t="n"/>
      <c r="F28" s="6" t="n"/>
      <c r="G28" s="6" t="n"/>
      <c r="H28" s="336" t="n"/>
      <c r="I28" s="351" t="n"/>
      <c r="J28" s="336" t="n"/>
      <c r="K28" s="336" t="n"/>
      <c r="L28" s="336" t="n"/>
      <c r="M28" s="99">
        <f>MAX(0,V28-W28)</f>
        <v/>
      </c>
      <c r="N28" s="99">
        <f>(IF(OR($C28="",$D28=""),0,
 IF(OR($A28="Holiday",$A29="Holiday"),
    IF(ISNUMBER(MATCH(TRIM($B28),{"Phagwah","Good Friday","Easter Monday","Labour Day","Christmas","Eid ul Azha","Romans-2","Globe-12","Neptune P1"},0)),0,$I28),
 IF(AND(NOT(OR($A28="Annual Leave",$A29="Annual Leave")),$A28="Off day"),$I28,
  MAX(0,$I28-$V28)
  ))))+W28</f>
        <v/>
      </c>
      <c r="O28" s="99">
        <f>IF(AND(OR($A28="Holiday",$A29="Holiday"),
        ISNUMBER(MATCH(TRIM($B28),{"Phagwah","Good Friday","Easter Monday","Labour Day","Christmas","Eid ul Azha","Romans-2","Globe-12","Neptune P1"},0))),
   $I28,0)</f>
        <v/>
      </c>
      <c r="P28" s="99">
        <f>IF(OR($O$7="Canteen",$O$7="Head Office"),0,IF($I28&lt;=0,0,IF(OR(OR(TRIM($J28)="Hebrews",TRIM($J28)="Romans",TRIM($J28)="Romans-2",TRIM($J28)="Globe",TRIM($J28)="Globe-12",TRIM($J28)="Neptune P1"),AND($I29&gt;0,OR(TRIM($J29)="Hebrews",TRIM($J29)="Romans",TRIM($J29)="Romans-2",TRIM($J29)="Globe",TRIM($J29)="Globe-12",TRIM($J29)="Neptune P1"))),1,0)))</f>
        <v/>
      </c>
      <c r="Q28" s="178" t="n"/>
      <c r="R28" s="15" t="n"/>
      <c r="S28" s="99">
        <f>IF(OR($A28="Annual Leave",$A29="Annual Leave"),IF($A28="Annual Leave",8,0),0)</f>
        <v/>
      </c>
      <c r="T28" s="100">
        <f>SUM(T14:T27)</f>
        <v/>
      </c>
      <c r="U28" s="144">
        <f>MAX(0,40-Y28)</f>
        <v/>
      </c>
      <c r="V28" s="351">
        <f>IF(OR($C28="",$D28=""),0,
 IF(OR($A28="Holiday",$A29="Holiday"),0,
 IF(AND(NOT(OR($A28="Annual Leave",$A29="Annual Leave")),$A28="Off day"),0,
  IF($I28+$I29&gt;=8,IF($I28&gt;=8,8,$I28),$I28)
  )))</f>
        <v/>
      </c>
      <c r="W28" s="351">
        <f>MAX(0,V28-U28)</f>
        <v/>
      </c>
      <c r="X28" s="351">
        <f>IF(C28="","",C28-WEEKDAY(C28,1)+1)</f>
        <v/>
      </c>
      <c r="Y28" s="351">
        <f>SUMPRODUCT(($X$14:$X27=X28)*(($V$14:$V27)+($O$14:$O27)))+IF(X28=X14,$L$11,0)</f>
        <v/>
      </c>
      <c r="Z28" s="351" t="n"/>
      <c r="AA28" s="351" t="n"/>
      <c r="AB28" s="351" t="n"/>
      <c r="AC28" s="351" t="n"/>
      <c r="AD28" s="351" t="n"/>
      <c r="AE28" s="351" t="n"/>
      <c r="AF28" s="351" t="n"/>
    </row>
    <row r="29" hidden="1" ht="15.75" customHeight="1" s="348" thickBot="1">
      <c r="A29" s="179" t="n"/>
      <c r="B29" s="176" t="n"/>
      <c r="C29" s="145" t="n"/>
      <c r="D29" s="6" t="n"/>
      <c r="E29" s="295">
        <f>IF(D29="", "",
 IF(D29=TIME(0,0,0), 0,
 IF(AND(D29&gt;=TIME(0,0,1), D29&lt;=TIME(2,0,0)), TIME(7,0,0),
 IF(AND(D29&gt;=TIME(6,0,0), D29&lt;=TIME(8,0,0)), TIME(12,0,0),
 IF(AND(D29&gt;TIME(8,0,0), D29&lt;=TIME(13,59,0)), TIME(15,0,0),
 IF(AND(D29&gt;=TIME(14,0,0), D29&lt;=TIME(17,59,0)), TIME(21,0,0),
 IF(AND(D29&gt;=TIME(18,0,0), D29&lt;=TIME(21,59,0)), TIME(0,0,0),
 IF(AND(D29&gt;=TIME(22,0,0), D29&lt;=TIME(23,59,59)), TIME(7,0,0), ""))))))))</f>
        <v/>
      </c>
      <c r="F29" s="6" t="n"/>
      <c r="G29" s="6" t="n"/>
      <c r="H29" s="6" t="n"/>
      <c r="I29" s="6" t="n"/>
      <c r="J29" s="6" t="n"/>
      <c r="K29" s="6" t="n"/>
      <c r="L29" s="6" t="n"/>
      <c r="M29" s="4">
        <f>MAX(0,V29-W29)</f>
        <v/>
      </c>
      <c r="N29" s="4">
        <f>(IF(OR($C29="",$D29=""),0,
 IF(OR($A28="Holiday",$A29="Holiday"),
    IF(ISNUMBER(MATCH(TRIM($B29),{"Phagwah","Good Friday","Easter Monday","Labour Day","Christmas","Eid ul Azha","Romans-2","Globe-12","Neptune P1"},0)),0,$I29),
 IF(AND(NOT(OR($A28="Annual Leave",$A29="Annual Leave")),$A29="Off day"),$I29,
  MAX(0,$I29-$V29)
  ))))+W29</f>
        <v/>
      </c>
      <c r="O29" s="4">
        <f>IF(AND(OR($A28="Holiday",$A29="Holiday"),
        ISNUMBER(MATCH(TRIM($B29),{"Phagwah","Good Friday","Easter Monday","Labour Day","Christmas","Eid ul Azha","Romans-2","Globe-12","Neptune P1"},0))),
   $I29,0)</f>
        <v/>
      </c>
      <c r="P29" s="4">
        <f>IF(OR($O$7="Canteen",$O$7="Head Office"),0,IF($I29&lt;=0,0,IF(AND($I28&lt;=0,OR(TRIM($J29)="Hebrews",TRIM($J29)="Romans",TRIM($J29)="Romans-2",TRIM($J29)="Globe",TRIM($J29)="Globe-12",TRIM($J29)="Neptune P1")),1,0)))</f>
        <v/>
      </c>
      <c r="Q29" s="6" t="n"/>
      <c r="R29" s="296">
        <f>IF(OR($O$7="Canteen",$O$7="Head Office"),0,IF(
  AND(
    SUMIFS(I:I, C:C, C29) &gt;= 8,
    COUNTIFS(C$14:C29, C29)=1,
    OR(
      TEXT(D29,"hh:mm:ss")="07:00:00",
      TEXT(D29,"hh:mm:ss")="15:00:00",
      TEXT(D29,"hh:mm:ss")="23:00:00",
      TEXT(D30,"hh:mm:ss")="07:00:00",
      TEXT(D30,"hh:mm:ss")="15:00:00",
      TEXT(D30,"hh:mm:ss")="23:00:00"
    )
  ),
  1,
  0
))</f>
        <v/>
      </c>
      <c r="S29" s="4">
        <f>IF(OR($A28="Annual Leave",$A29="Annual Leave"),IF(AND($A28&lt;&gt;"Annual Leave",$A29="Annual Leave"),8,0),0)</f>
        <v/>
      </c>
      <c r="T29" s="146" t="n"/>
      <c r="U29" s="351">
        <f>MAX(0,40-Y29)</f>
        <v/>
      </c>
      <c r="V29" s="351">
        <f>IF(OR($C29="",$D29=""),0,
 IF(OR($A28="Holiday",$A29="Holiday"),0,
 IF(AND(NOT(OR($A28="Annual Leave",$A29="Annual Leave")),$A29="Off day"),0,
  IF($I28+$I29&gt;=8,IF($I28&gt;=8,0,8-$I28),$I29)
  )))</f>
        <v/>
      </c>
      <c r="W29" s="351">
        <f>MAX(0,V29-U29)</f>
        <v/>
      </c>
      <c r="X29" s="351">
        <f>IF(C29="","",C29-WEEKDAY(C29,1)+1)</f>
        <v/>
      </c>
      <c r="Y29" s="351">
        <f>SUMPRODUCT(($X$14:$X28=X29)*(($V$14:$V28)+($O$14:$O28)))+IF(X29=X14,$L$11,0)</f>
        <v/>
      </c>
      <c r="Z29" s="351" t="n"/>
      <c r="AA29" s="351" t="n"/>
      <c r="AB29" s="351" t="n"/>
      <c r="AC29" s="351" t="n"/>
      <c r="AD29" s="351" t="n"/>
      <c r="AE29" s="351" t="n"/>
      <c r="AF29" s="351" t="n"/>
    </row>
    <row r="30" ht="24" customHeight="1" s="348" thickBot="1">
      <c r="A30" s="147" t="inlineStr">
        <is>
          <t>On Day</t>
        </is>
      </c>
      <c r="B30" s="180" t="n"/>
      <c r="C30" s="88">
        <f>C27+1</f>
        <v/>
      </c>
      <c r="D30" s="54" t="n">
        <v>0.625</v>
      </c>
      <c r="E30" s="148">
        <f>IF(D30="", "",
 IF(D30=TIME(0,0,0), 0,
 IF(AND(D30&gt;=TIME(0,0,1), D30&lt;=TIME(2,0,0)), TIME(7,0,0),
 IF(AND(D30&gt;=TIME(6,0,0), D30&lt;=TIME(8,0,0)), TIME(12,0,0),
 IF(AND(D30&gt;TIME(8,0,0), D30&lt;=TIME(13,59,0)), TIME(15,0,0),
 IF(AND(D30&gt;=TIME(14,0,0), D30&lt;=TIME(17,59,0)), TIME(21,0,0),
 IF(AND(D30&gt;=TIME(18,0,0), D30&lt;=TIME(21,59,0)), TIME(0,0,0),
 IF(AND(D30&gt;=TIME(22,0,0), D30&lt;=TIME(23,59,59)), TIME(7,0,0), ""))))))))</f>
        <v/>
      </c>
      <c r="F30" s="149" t="n"/>
      <c r="G30" s="148">
        <f>IF(AND(D30&gt;=TIME(6,0,0),D30&lt;=TIME(8,0,0)),E30,"")</f>
        <v/>
      </c>
      <c r="H30" s="54" t="n">
        <v>0.9583333333333334</v>
      </c>
      <c r="I30" s="55">
        <f>ROUND(IF(OR(D30="",E30="",E30=0),0,IF(H30="",MOD(E30-D30,1)*24,MOD(H30-D30,1)*24)),2)</f>
        <v/>
      </c>
      <c r="J30" s="150" t="inlineStr">
        <is>
          <t>Unico-2</t>
        </is>
      </c>
      <c r="K30" s="270" t="n"/>
      <c r="L30" s="181" t="n"/>
      <c r="M30" s="272">
        <f>MAX(0,V30-W30)</f>
        <v/>
      </c>
      <c r="N30" s="56">
        <f>(IF(OR($C30="",$D30=""),0,
 IF(OR($A30="Holiday",$A31="Holiday"),
    IF(ISNUMBER(MATCH(TRIM($B30),{"Phagwah","Good Friday","Easter Monday","Labour Day","Christmas","Eid ul Azha","Romans-2","Globe-12","Neptune P1"},0)),0,$I30),
 IF(AND(NOT(OR($A30="Annual Leave",$A31="Annual Leave")),$A30="Off day"),$I30,
  MAX(0,$I30-$V30)
  ))))+W30</f>
        <v/>
      </c>
      <c r="O30" s="56">
        <f>IF(AND(OR($A30="Holiday",$A31="Holiday"),
        ISNUMBER(MATCH(TRIM($B30),{"Phagwah","Good Friday","Easter Monday","Labour Day","Christmas","Eid ul Azha","Romans-2","Globe-12","Neptune P1"},0))),
   $I30,0)</f>
        <v/>
      </c>
      <c r="P30" s="56">
        <f>IF(OR($O$7="Canteen",$O$7="Head Office"),0,IF($I30&lt;=0,0,IF(OR(OR(TRIM($J30)="Hebrews",TRIM($J30)="Romans",TRIM($J30)="Romans-2",TRIM($J30)="Globe",TRIM($J30)="Globe-12",TRIM($J30)="Neptune P1"),AND($I31&gt;0,OR(TRIM($J31)="Hebrews",TRIM($J31)="Romans",TRIM($J31)="Romans-2",TRIM($J31)="Globe",TRIM($J31)="Globe-12",TRIM($J31)="Neptune P1"))),1,0)))</f>
        <v/>
      </c>
      <c r="Q30" s="57" t="n"/>
      <c r="R30" s="56">
        <f>IF(OR($O$7="Canteen",$O$7="Head Office"),0,IF(
  AND(
    SUMIFS(I:I, C:C, C30) &gt;= 8,
    COUNTIFS(C$14:C30, C30)=1,
    OR(
      TEXT(D30,"hh:mm:ss")="07:00:00",
      TEXT(D30,"hh:mm:ss")="15:00:00",
      TEXT(D30,"hh:mm:ss")="23:00:00",
      TEXT(D31,"hh:mm:ss")="07:00:00",
      TEXT(D31,"hh:mm:ss")="15:00:00",
      TEXT(D31,"hh:mm:ss")="23:00:00"
    )
  ),
  1,
  0
))</f>
        <v/>
      </c>
      <c r="S30" s="56">
        <f>IF(OR($A30="Annual Leave",$A31="Annual Leave"),IF($A30="Annual Leave",8,0),0)</f>
        <v/>
      </c>
      <c r="T30" s="58" t="n"/>
      <c r="U30" s="144">
        <f>MAX(0,40-Y30)</f>
        <v/>
      </c>
      <c r="V30" s="151">
        <f>IF(OR($C30="",$D30=""),0,
 IF(OR($A30="Holiday",$A31="Holiday"),0,
 IF(AND(NOT(OR($A30="Annual Leave",$A31="Annual Leave")),$A30="Off day"),0,
  IF($I30+$I31&gt;=8,IF($I30&gt;=8,8,$I30),$I30)
  )))</f>
        <v/>
      </c>
      <c r="W30" s="151">
        <f>MAX(0,V30-U30)</f>
        <v/>
      </c>
      <c r="X30" s="151">
        <f>IF(C30="","",C30-WEEKDAY(C30,1)+1)</f>
        <v/>
      </c>
      <c r="Y30" s="151">
        <f>SUMPRODUCT(($X$14:$X29=X30)*(($V$14:$V29)+($O$14:$O29)))+IF(X30=X14,$L$11,0)</f>
        <v/>
      </c>
      <c r="Z30" s="151" t="n"/>
      <c r="AA30" s="151" t="n"/>
      <c r="AB30" s="151" t="n"/>
      <c r="AC30" s="351" t="n"/>
      <c r="AD30" s="351" t="n"/>
      <c r="AE30" s="351" t="n"/>
      <c r="AF30" s="351" t="n"/>
    </row>
    <row r="31" ht="24" customHeight="1" s="348" thickBot="1">
      <c r="A31" s="147" t="inlineStr">
        <is>
          <t>On Day</t>
        </is>
      </c>
      <c r="B31" s="182" t="n"/>
      <c r="C31" s="89">
        <f>C30</f>
        <v/>
      </c>
      <c r="D31" s="59" t="n"/>
      <c r="E31" s="152">
        <f>IF(D31="", "",
 IF(D31=TIME(0,0,0), 0,
 IF(AND(D31&gt;=TIME(0,0,1), D31&lt;=TIME(2,0,0)), TIME(7,0,0),
 IF(AND(D31&gt;=TIME(6,0,0), D31&lt;=TIME(8,0,0)), TIME(12,0,0),
 IF(AND(D31&gt;TIME(8,0,0), D31&lt;=TIME(13,59,0)), TIME(15,0,0),
 IF(AND(D31&gt;=TIME(14,0,0), D31&lt;=TIME(17,59,0)), TIME(21,0,0),
 IF(AND(D31&gt;=TIME(18,0,0), D31&lt;=TIME(21,59,0)), TIME(0,0,0),
 IF(AND(D31&gt;=TIME(22,0,0), D31&lt;=TIME(23,59,59)), TIME(7,0,0), ""))))))))</f>
        <v/>
      </c>
      <c r="F31" s="153" t="n"/>
      <c r="G31" s="152">
        <f>IF(AND(D31&gt;=TIME(6,0,0),D31&lt;=TIME(8,0,0)),E31,"")</f>
        <v/>
      </c>
      <c r="H31" s="59" t="n"/>
      <c r="I31" s="60">
        <f>ROUND(IF(OR(D31="",E31="",E31=0),0,IF(H31="",MOD(E31-D31,1)*24,MOD(H31-D31,1)*24)),2)</f>
        <v/>
      </c>
      <c r="J31" s="150" t="n"/>
      <c r="K31" s="270" t="n"/>
      <c r="L31" s="183" t="n"/>
      <c r="M31" s="272">
        <f>MAX(0,V31-W31)</f>
        <v/>
      </c>
      <c r="N31" s="61">
        <f>(IF(OR($C31="",$D31=""),0,
 IF(OR($A30="Holiday",$A31="Holiday"),
    IF(ISNUMBER(MATCH(TRIM($B31),{"Phagwah","Good Friday","Easter Monday","Labour Day","Christmas","Eid ul Azha","Romans-2","Globe-12","Neptune P1"},0)),0,$I31),
 IF(AND(NOT(OR($A30="Annual Leave",$A31="Annual Leave")),$A31="Off day"),$I31,
  MAX(0,$I31-$V31)
  ))))+W31</f>
        <v/>
      </c>
      <c r="O31" s="61">
        <f>IF(AND(OR($A30="Holiday",$A31="Holiday"),
        ISNUMBER(MATCH(TRIM($B31),{"Phagwah","Good Friday","Easter Monday","Labour Day","Christmas","Eid ul Azha","Romans-2","Globe-12","Neptune P1"},0))),
   $I31,0)</f>
        <v/>
      </c>
      <c r="P31" s="61">
        <f>IF(OR($O$7="Canteen",$O$7="Head Office"),0,IF($I31&lt;=0,0,IF(AND($I30&lt;=0,OR(TRIM($J31)="Hebrews",TRIM($J31)="Romans",TRIM($J31)="Romans-2",TRIM($J31)="Globe",TRIM($J31)="Globe-12",TRIM($J31)="Neptune P1")),1,0)))</f>
        <v/>
      </c>
      <c r="Q31" s="62" t="n"/>
      <c r="R31" s="61">
        <f>IF(OR($O$7="Canteen",$O$7="Head Office"),0,IF(
  AND(
    SUMIFS(I:I, C:C, C31) &gt;= 8,
    COUNTIFS(C$14:C31, C31)=1,
    OR(
      TEXT(D31,"hh:mm:ss")="07:00:00",
      TEXT(D31,"hh:mm:ss")="15:00:00",
      TEXT(D31,"hh:mm:ss")="23:00:00",
      TEXT(D32,"hh:mm:ss")="07:00:00",
      TEXT(D32,"hh:mm:ss")="15:00:00",
      TEXT(D32,"hh:mm:ss")="23:00:00"
    )
  ),
  1,
  0
))</f>
        <v/>
      </c>
      <c r="S31" s="61">
        <f>IF(OR($A30="Annual Leave",$A31="Annual Leave"),IF(AND($A30&lt;&gt;"Annual Leave",$A31="Annual Leave"),8,0),0)</f>
        <v/>
      </c>
      <c r="T31" s="63" t="n"/>
      <c r="U31" s="144">
        <f>MAX(0,40-Y31)</f>
        <v/>
      </c>
      <c r="V31" s="151">
        <f>IF(OR($C31="",$D31=""),0,
 IF(OR($A30="Holiday",$A31="Holiday"),0,
 IF(AND(NOT(OR($A30="Annual Leave",$A31="Annual Leave")),$A31="Off day"),0,
  IF($I30+$I31&gt;=8,IF($I30&gt;=8,0,8-$I30),$I31)
  )))</f>
        <v/>
      </c>
      <c r="W31" s="151">
        <f>MAX(0,V31-U31)</f>
        <v/>
      </c>
      <c r="X31" s="151">
        <f>IF(C31="","",C31-WEEKDAY(C31,1)+1)</f>
        <v/>
      </c>
      <c r="Y31" s="151">
        <f>SUMPRODUCT(($X$14:$X30=X31)*(($V$14:$V30)+($O$14:$O30)))+IF(X31=X14,$L$11,0)</f>
        <v/>
      </c>
      <c r="Z31" s="151" t="n"/>
      <c r="AA31" s="151" t="n"/>
      <c r="AB31" s="151" t="n"/>
      <c r="AC31" s="351" t="n"/>
      <c r="AD31" s="351" t="n"/>
      <c r="AE31" s="351" t="n"/>
      <c r="AF31" s="351" t="n"/>
    </row>
    <row r="32" ht="24" customHeight="1" s="348" thickBot="1">
      <c r="A32" s="184" t="inlineStr">
        <is>
          <t>On Day</t>
        </is>
      </c>
      <c r="B32" s="185" t="n"/>
      <c r="C32" s="101">
        <f>C30+1</f>
        <v/>
      </c>
      <c r="D32" s="11" t="n">
        <v>0.625</v>
      </c>
      <c r="E32" s="186">
        <f>IF(D32="", "",
 IF(D32=TIME(0,0,0), 0,
 IF(AND(D32&gt;=TIME(0,0,1), D32&lt;=TIME(2,0,0)), TIME(7,0,0),
 IF(AND(D32&gt;=TIME(6,0,0), D32&lt;=TIME(8,0,0)), TIME(12,0,0),
 IF(AND(D32&gt;TIME(8,0,0), D32&lt;=TIME(13,59,0)), TIME(15,0,0),
 IF(AND(D32&gt;=TIME(14,0,0), D32&lt;=TIME(17,59,0)), TIME(21,0,0),
 IF(AND(D32&gt;=TIME(18,0,0), D32&lt;=TIME(21,59,0)), TIME(0,0,0),
 IF(AND(D32&gt;=TIME(22,0,0), D32&lt;=TIME(23,59,59)), TIME(7,0,0), ""))))))))</f>
        <v/>
      </c>
      <c r="F32" s="187" t="n"/>
      <c r="G32" s="186">
        <f>IF(AND(D32&gt;=TIME(6,0,0),D32&lt;=TIME(8,0,0)),E32,"")</f>
        <v/>
      </c>
      <c r="H32" s="11" t="n">
        <v>0.9583333333333334</v>
      </c>
      <c r="I32" s="87">
        <f>ROUND(IF(OR(D32="",E32="",E32=0),0,IF(H32="",MOD(E32-D32,1)*24,MOD(H32-D32,1)*24)),2)</f>
        <v/>
      </c>
      <c r="J32" s="188" t="inlineStr">
        <is>
          <t>Unico-2</t>
        </is>
      </c>
      <c r="K32" s="297" t="n"/>
      <c r="L32" s="189" t="n"/>
      <c r="M32" s="298">
        <f>MAX(0,V32-W32)</f>
        <v/>
      </c>
      <c r="N32" s="12">
        <f>(IF(OR($C32="",$D32=""),0,
 IF(OR($A32="Holiday",$A33="Holiday"),
    IF(ISNUMBER(MATCH(TRIM($B32),{"Phagwah","Good Friday","Easter Monday","Labour Day","Christmas","Eid ul Azha","Romans-2","Globe-12","Neptune P1"},0)),0,$I32),
 IF(AND(NOT(OR($A32="Annual Leave",$A33="Annual Leave")),$A32="Off day"),$I32,
  MAX(0,$I32-$V32)
  ))))+W32</f>
        <v/>
      </c>
      <c r="O32" s="12">
        <f>IF(AND(OR($A32="Holiday",$A33="Holiday"),
        ISNUMBER(MATCH(TRIM($B32),{"Phagwah","Good Friday","Easter Monday","Labour Day","Christmas","Eid ul Azha","Romans-2","Globe-12","Neptune P1"},0))),
   $I32,0)</f>
        <v/>
      </c>
      <c r="P32" s="12">
        <f>IF(OR($O$7="Canteen",$O$7="Head Office"),0,IF($I32&lt;=0,0,IF(OR(OR(TRIM($J32)="Hebrews",TRIM($J32)="Romans",TRIM($J32)="Romans-2",TRIM($J32)="Globe",TRIM($J32)="Globe-12",TRIM($J32)="Neptune P1"),AND($I33&gt;0,OR(TRIM($J33)="Hebrews",TRIM($J33)="Romans",TRIM($J33)="Romans-2",TRIM($J33)="Globe",TRIM($J33)="Globe-12",TRIM($J33)="Neptune P1"))),1,0)))</f>
        <v/>
      </c>
      <c r="Q32" s="13" t="n"/>
      <c r="R32" s="12">
        <f>IF(OR($O$7="Canteen",$O$7="Head Office"),0,IF(
  AND(
    SUMIFS(I:I, C:C, C32) &gt;= 8,
    COUNTIFS(C$14:C32, C32)=1,
    OR(
      TEXT(D32,"hh:mm:ss")="07:00:00",
      TEXT(D32,"hh:mm:ss")="15:00:00",
      TEXT(D32,"hh:mm:ss")="23:00:00",
      TEXT(D33,"hh:mm:ss")="07:00:00",
      TEXT(D33,"hh:mm:ss")="15:00:00",
      TEXT(D33,"hh:mm:ss")="23:00:00"
    )
  ),
  1,
  0
))</f>
        <v/>
      </c>
      <c r="S32" s="12">
        <f>IF(OR($A32="Annual Leave",$A33="Annual Leave"),IF($A32="Annual Leave",8,0),0)</f>
        <v/>
      </c>
      <c r="T32" s="102" t="n"/>
      <c r="U32" s="144">
        <f>MAX(0,40-Y32)</f>
        <v/>
      </c>
      <c r="V32" s="351">
        <f>IF(OR($C32="",$D32=""),0,
 IF(OR($A32="Holiday",$A33="Holiday"),0,
 IF(AND(NOT(OR($A32="Annual Leave",$A33="Annual Leave")),$A32="Off day"),0,
  IF($I32+$I33&gt;=8,IF($I32&gt;=8,8,$I32),$I32)
  )))</f>
        <v/>
      </c>
      <c r="W32" s="351">
        <f>MAX(0,V32-U32)</f>
        <v/>
      </c>
      <c r="X32" s="351">
        <f>IF(C32="","",C32-WEEKDAY(C32,1)+1)</f>
        <v/>
      </c>
      <c r="Y32" s="351">
        <f>SUMPRODUCT(($X$14:$X31=X32)*(($V$14:$V31)+($O$14:$O31)))+IF(X32=X14,$L$11,0)</f>
        <v/>
      </c>
      <c r="Z32" s="351" t="n"/>
      <c r="AA32" s="351" t="n"/>
      <c r="AB32" s="351" t="n"/>
      <c r="AC32" s="351" t="n"/>
      <c r="AD32" s="351" t="n"/>
      <c r="AE32" s="351" t="n"/>
      <c r="AF32" s="351" t="n"/>
    </row>
    <row r="33" ht="24" customHeight="1" s="348" thickBot="1">
      <c r="A33" s="184" t="inlineStr">
        <is>
          <t>On Day</t>
        </is>
      </c>
      <c r="B33" s="299" t="n"/>
      <c r="C33" s="101">
        <f>C32</f>
        <v/>
      </c>
      <c r="D33" s="300" t="n"/>
      <c r="E33" s="301">
        <f>IF(D33="", "",
 IF(D33=TIME(0,0,0), 0,
 IF(AND(D33&gt;=TIME(0,0,1), D33&lt;=TIME(2,0,0)), TIME(7,0,0),
 IF(AND(D33&gt;=TIME(6,0,0), D33&lt;=TIME(8,0,0)), TIME(12,0,0),
 IF(AND(D33&gt;TIME(8,0,0), D33&lt;=TIME(13,59,0)), TIME(15,0,0),
 IF(AND(D33&gt;=TIME(14,0,0), D33&lt;=TIME(17,59,0)), TIME(21,0,0),
 IF(AND(D33&gt;=TIME(18,0,0), D33&lt;=TIME(21,59,0)), TIME(0,0,0),
 IF(AND(D33&gt;=TIME(22,0,0), D33&lt;=TIME(23,59,59)), TIME(7,0,0), ""))))))))</f>
        <v/>
      </c>
      <c r="F33" s="187" t="n"/>
      <c r="G33" s="301">
        <f>IF(AND(D33&gt;=TIME(6,0,0),D33&lt;=TIME(8,0,0)),E33,"")</f>
        <v/>
      </c>
      <c r="H33" s="300" t="n"/>
      <c r="I33" s="87">
        <f>ROUND(IF(OR(D33="",E33="",E33=0),0,IF(H33="",MOD(E33-D33,1)*24,MOD(H33-D33,1)*24)),2)</f>
        <v/>
      </c>
      <c r="J33" s="190" t="n"/>
      <c r="K33" s="297" t="n"/>
      <c r="L33" s="189" t="n"/>
      <c r="M33" s="298">
        <f>MAX(0,V33-W33)</f>
        <v/>
      </c>
      <c r="N33" s="302">
        <f>(IF(OR($C33="",$D33=""),0,
 IF(OR($A32="Holiday",$A33="Holiday"),
    IF(ISNUMBER(MATCH(TRIM($B33),{"Phagwah","Good Friday","Easter Monday","Labour Day","Christmas","Eid ul Azha","Romans-2","Globe-12","Neptune P1"},0)),0,$I33),
 IF(AND(NOT(OR($A32="Annual Leave",$A33="Annual Leave")),$A33="Off day"),$I33,
  MAX(0,$I33-$V33)
  ))))+W33</f>
        <v/>
      </c>
      <c r="O33" s="302">
        <f>IF(AND(OR($A32="Holiday",$A33="Holiday"),
        ISNUMBER(MATCH(TRIM($B33),{"Phagwah","Good Friday","Easter Monday","Labour Day","Christmas","Eid ul Azha","Romans-2","Globe-12","Neptune P1"},0))),
   $I33,0)</f>
        <v/>
      </c>
      <c r="P33" s="302">
        <f>IF(OR($O$7="Canteen",$O$7="Head Office"),0,IF($I33&lt;=0,0,IF(AND($I32&lt;=0,OR(TRIM($J33)="Hebrews",TRIM($J33)="Romans",TRIM($J33)="Romans-2",TRIM($J33)="Globe",TRIM($J33)="Globe-12",TRIM($J33)="Neptune P1")),1,0)))</f>
        <v/>
      </c>
      <c r="Q33" s="303" t="n"/>
      <c r="R33" s="302">
        <f>IF(OR($O$7="Canteen",$O$7="Head Office"),0,IF(
  AND(
    SUMIFS(I:I, C:C, C33) &gt;= 8,
    COUNTIFS(C$14:C33, C33)=1,
    OR(
      TEXT(D33,"hh:mm:ss")="07:00:00",
      TEXT(D33,"hh:mm:ss")="15:00:00",
      TEXT(D33,"hh:mm:ss")="23:00:00",
      TEXT(D34,"hh:mm:ss")="07:00:00",
      TEXT(D34,"hh:mm:ss")="15:00:00",
      TEXT(D34,"hh:mm:ss")="23:00:00"
    )
  ),
  1,
  0
))</f>
        <v/>
      </c>
      <c r="S33" s="302">
        <f>IF(OR($A32="Annual Leave",$A33="Annual Leave"),IF(AND($A32&lt;&gt;"Annual Leave",$A33="Annual Leave"),8,0),0)</f>
        <v/>
      </c>
      <c r="T33" s="304" t="n"/>
      <c r="U33" s="144">
        <f>MAX(0,40-Y33)</f>
        <v/>
      </c>
      <c r="V33" s="351">
        <f>IF(OR($C33="",$D33=""),0,
 IF(OR($A32="Holiday",$A33="Holiday"),0,
 IF(AND(NOT(OR($A32="Annual Leave",$A33="Annual Leave")),$A33="Off day"),0,
  IF($I32+$I33&gt;=8,IF($I32&gt;=8,0,8-$I32),$I33)
  )))</f>
        <v/>
      </c>
      <c r="W33" s="351">
        <f>MAX(0,V33-U33)</f>
        <v/>
      </c>
      <c r="X33" s="351">
        <f>IF(C33="","",C33-WEEKDAY(C33,1)+1)</f>
        <v/>
      </c>
      <c r="Y33" s="351">
        <f>SUMPRODUCT(($X$14:$X32=X33)*(($V$14:$V32)+($O$14:$O32)))+IF(X33=X14,$L$11,0)</f>
        <v/>
      </c>
      <c r="Z33" s="351" t="n"/>
      <c r="AA33" s="351" t="n"/>
      <c r="AB33" s="351" t="n"/>
      <c r="AC33" s="351" t="n"/>
      <c r="AD33" s="351" t="n"/>
      <c r="AE33" s="351" t="n"/>
      <c r="AF33" s="351" t="n"/>
    </row>
    <row r="34" ht="24" customHeight="1" s="348" thickBot="1">
      <c r="A34" s="159" t="inlineStr">
        <is>
          <t>On Day</t>
        </is>
      </c>
      <c r="B34" s="191" t="n"/>
      <c r="C34" s="92">
        <f>C32+1</f>
        <v/>
      </c>
      <c r="D34" s="31" t="n">
        <v>0.2916666666666667</v>
      </c>
      <c r="E34" s="160">
        <f>IF(D34="", "",
 IF(D34=TIME(0,0,0), 0,
 IF(AND(D34&gt;=TIME(0,0,1), D34&lt;=TIME(2,0,0)), TIME(7,0,0),
 IF(AND(D34&gt;=TIME(6,0,0), D34&lt;=TIME(8,0,0)), TIME(12,0,0),
 IF(AND(D34&gt;TIME(8,0,0), D34&lt;=TIME(13,59,0)), TIME(15,0,0),
 IF(AND(D34&gt;=TIME(14,0,0), D34&lt;=TIME(17,59,0)), TIME(21,0,0),
 IF(AND(D34&gt;=TIME(18,0,0), D34&lt;=TIME(21,59,0)), TIME(0,0,0),
 IF(AND(D34&gt;=TIME(22,0,0), D34&lt;=TIME(23,59,59)), TIME(7,0,0), ""))))))))</f>
        <v/>
      </c>
      <c r="F34" s="161" t="n"/>
      <c r="G34" s="160">
        <f>IF(AND(D34&gt;=TIME(6,0,0),D34&lt;=TIME(8,0,0)),E34,"")</f>
        <v/>
      </c>
      <c r="H34" s="31" t="n">
        <v>0.625</v>
      </c>
      <c r="I34" s="32">
        <f>ROUND(IF(OR(D34="",E34="",E34=0),0,IF(H34="",MOD(E34-D34,1)*24,MOD(H34-D34,1)*24)),2)</f>
        <v/>
      </c>
      <c r="J34" s="162" t="inlineStr">
        <is>
          <t>Unico-2</t>
        </is>
      </c>
      <c r="K34" s="282" t="n"/>
      <c r="L34" s="181" t="n"/>
      <c r="M34" s="283">
        <f>MAX(0,V34-W34)</f>
        <v/>
      </c>
      <c r="N34" s="33">
        <f>(IF(OR($C34="",$D34=""),0,
 IF(OR($A34="Holiday",$A35="Holiday"),
    IF(ISNUMBER(MATCH(TRIM($B34),{"Phagwah","Good Friday","Easter Monday","Labour Day","Christmas","Eid ul Azha","Romans-2","Globe-12","Neptune P1"},0)),0,$I34),
 IF(AND(NOT(OR($A34="Annual Leave",$A35="Annual Leave")),$A34="Off day"),$I34,
  MAX(0,$I34-$V34)
  ))))+W34</f>
        <v/>
      </c>
      <c r="O34" s="33">
        <f>IF(AND(OR($A34="Holiday",$A35="Holiday"),
        ISNUMBER(MATCH(TRIM($B34),{"Phagwah","Good Friday","Easter Monday","Labour Day","Christmas","Eid ul Azha","Romans-2","Globe-12","Neptune P1"},0))),
   $I34,0)</f>
        <v/>
      </c>
      <c r="P34" s="33">
        <f>IF(OR($O$7="Canteen",$O$7="Head Office"),0,IF($I34&lt;=0,0,IF(OR(OR(TRIM($J34)="Hebrews",TRIM($J34)="Romans",TRIM($J34)="Romans-2",TRIM($J34)="Globe",TRIM($J34)="Globe-12",TRIM($J34)="Neptune P1"),AND($I35&gt;0,OR(TRIM($J35)="Hebrews",TRIM($J35)="Romans",TRIM($J35)="Romans-2",TRIM($J35)="Globe",TRIM($J35)="Globe-12",TRIM($J35)="Neptune P1"))),1,0)))</f>
        <v/>
      </c>
      <c r="Q34" s="34" t="n"/>
      <c r="R34" s="33">
        <f>IF(OR($O$7="Canteen",$O$7="Head Office"),0,IF(
  AND(
    SUMIFS(I:I, C:C, C34) &gt;= 8,
    COUNTIFS(C$14:C34, C34)=1,
    OR(
      TEXT(D34,"hh:mm:ss")="07:00:00",
      TEXT(D34,"hh:mm:ss")="15:00:00",
      TEXT(D34,"hh:mm:ss")="23:00:00",
      TEXT(D35,"hh:mm:ss")="07:00:00",
      TEXT(D35,"hh:mm:ss")="15:00:00",
      TEXT(D35,"hh:mm:ss")="23:00:00"
    )
  ),
  1,
  0
))</f>
        <v/>
      </c>
      <c r="S34" s="33">
        <f>IF(OR($A34="Annual Leave",$A35="Annual Leave"),IF($A34="Annual Leave",8,0),0)</f>
        <v/>
      </c>
      <c r="T34" s="35" t="n"/>
      <c r="U34" s="144">
        <f>MAX(0,40-Y34)</f>
        <v/>
      </c>
      <c r="V34" s="351">
        <f>IF(OR($C34="",$D34=""),0,
 IF(OR($A34="Holiday",$A35="Holiday"),0,
 IF(AND(NOT(OR($A34="Annual Leave",$A35="Annual Leave")),$A34="Off day"),0,
  IF($I34+$I35&gt;=8,IF($I34&gt;=8,8,$I34),$I34)
  )))</f>
        <v/>
      </c>
      <c r="W34" s="351">
        <f>MAX(0,V34-U34)</f>
        <v/>
      </c>
      <c r="X34" s="351">
        <f>IF(C34="","",C34-WEEKDAY(C34,1)+1)</f>
        <v/>
      </c>
      <c r="Y34" s="351">
        <f>SUMPRODUCT(($X$14:$X33=X34)*(($V$14:$V33)+($O$14:$O33)))+IF(X34=X14,$L$11,0)</f>
        <v/>
      </c>
      <c r="Z34" s="351" t="n"/>
      <c r="AA34" s="351" t="n"/>
      <c r="AB34" s="351" t="n"/>
      <c r="AC34" s="351" t="n"/>
      <c r="AD34" s="351" t="n"/>
      <c r="AE34" s="351" t="n"/>
      <c r="AF34" s="351" t="n"/>
    </row>
    <row r="35" ht="24" customHeight="1" s="348" thickBot="1">
      <c r="A35" s="159" t="inlineStr">
        <is>
          <t>On Day</t>
        </is>
      </c>
      <c r="B35" s="192" t="n"/>
      <c r="C35" s="93">
        <f>C34</f>
        <v/>
      </c>
      <c r="D35" s="36" t="n"/>
      <c r="E35" s="163">
        <f>IF(D35="", "",
 IF(D35=TIME(0,0,0), 0,
 IF(AND(D35&gt;=TIME(0,0,1), D35&lt;=TIME(2,0,0)), TIME(7,0,0),
 IF(AND(D35&gt;=TIME(6,0,0), D35&lt;=TIME(8,0,0)), TIME(12,0,0),
 IF(AND(D35&gt;TIME(8,0,0), D35&lt;=TIME(13,59,0)), TIME(15,0,0),
 IF(AND(D35&gt;=TIME(14,0,0), D35&lt;=TIME(17,59,0)), TIME(21,0,0),
 IF(AND(D35&gt;=TIME(18,0,0), D35&lt;=TIME(21,59,0)), TIME(0,0,0),
 IF(AND(D35&gt;=TIME(22,0,0), D35&lt;=TIME(23,59,59)), TIME(7,0,0), ""))))))))</f>
        <v/>
      </c>
      <c r="F35" s="164" t="n"/>
      <c r="G35" s="163">
        <f>IF(AND(D35&gt;=TIME(6,0,0),D35&lt;=TIME(8,0,0)),E35,"")</f>
        <v/>
      </c>
      <c r="H35" s="36" t="n"/>
      <c r="I35" s="37">
        <f>ROUND(IF(OR(D35="",E35="",E35=0),0,IF(H35="",MOD(E35-D35,1)*24,MOD(H35-D35,1)*24)),2)</f>
        <v/>
      </c>
      <c r="J35" s="162" t="n"/>
      <c r="K35" s="282" t="n"/>
      <c r="L35" s="183" t="n"/>
      <c r="M35" s="283">
        <f>MAX(0,V35-W35)</f>
        <v/>
      </c>
      <c r="N35" s="38">
        <f>(IF(OR($C35="",$D35=""),0,
 IF(OR($A34="Holiday",$A35="Holiday"),
    IF(ISNUMBER(MATCH(TRIM($B35),{"Phagwah","Good Friday","Easter Monday","Labour Day","Christmas","Eid ul Azha","Romans-2","Globe-12","Neptune P1"},0)),0,$I35),
 IF(AND(NOT(OR($A34="Annual Leave",$A35="Annual Leave")),$A35="Off day"),$I35,
  MAX(0,$I35-$V35)
  ))))+W35</f>
        <v/>
      </c>
      <c r="O35" s="38">
        <f>IF(AND(OR($A34="Holiday",$A35="Holiday"),
        ISNUMBER(MATCH(TRIM($B35),{"Phagwah","Good Friday","Easter Monday","Labour Day","Christmas","Eid ul Azha","Romans-2","Globe-12","Neptune P1"},0))),
   $I35,0)</f>
        <v/>
      </c>
      <c r="P35" s="38">
        <f>IF(OR($O$7="Canteen",$O$7="Head Office"),0,IF($I35&lt;=0,0,IF(AND($I34&lt;=0,OR(TRIM($J35)="Hebrews",TRIM($J35)="Romans",TRIM($J35)="Romans-2",TRIM($J35)="Globe",TRIM($J35)="Globe-12",TRIM($J35)="Neptune P1")),1,0)))</f>
        <v/>
      </c>
      <c r="Q35" s="39" t="n"/>
      <c r="R35" s="38">
        <f>IF(OR($O$7="Canteen",$O$7="Head Office"),0,IF(
  AND(
    SUMIFS(I:I, C:C, C35) &gt;= 8,
    COUNTIFS(C$14:C35, C35)=1,
    OR(
      TEXT(D35,"hh:mm:ss")="07:00:00",
      TEXT(D35,"hh:mm:ss")="15:00:00",
      TEXT(D35,"hh:mm:ss")="23:00:00",
      TEXT(D36,"hh:mm:ss")="07:00:00",
      TEXT(D36,"hh:mm:ss")="15:00:00",
      TEXT(D36,"hh:mm:ss")="23:00:00"
    )
  ),
  1,
  0
))</f>
        <v/>
      </c>
      <c r="S35" s="38">
        <f>IF(OR($A34="Annual Leave",$A35="Annual Leave"),IF(AND($A34&lt;&gt;"Annual Leave",$A35="Annual Leave"),8,0),0)</f>
        <v/>
      </c>
      <c r="T35" s="40" t="n"/>
      <c r="U35" s="144">
        <f>MAX(0,40-Y35)</f>
        <v/>
      </c>
      <c r="V35" s="351">
        <f>IF(OR($C35="",$D35=""),0,
 IF(OR($A34="Holiday",$A35="Holiday"),0,
 IF(AND(NOT(OR($A34="Annual Leave",$A35="Annual Leave")),$A35="Off day"),0,
  IF($I34+$I35&gt;=8,IF($I34&gt;=8,0,8-$I34),$I35)
  )))</f>
        <v/>
      </c>
      <c r="W35" s="351">
        <f>MAX(0,V35-U35)</f>
        <v/>
      </c>
      <c r="X35" s="351">
        <f>IF(C35="","",C35-WEEKDAY(C35,1)+1)</f>
        <v/>
      </c>
      <c r="Y35" s="351">
        <f>SUMPRODUCT(($X$14:$X34=X35)*(($V$14:$V34)+($O$14:$O34)))+IF(X35=X14,$L$11,0)</f>
        <v/>
      </c>
      <c r="Z35" s="351" t="n"/>
      <c r="AA35" s="351" t="n"/>
      <c r="AB35" s="351" t="n"/>
      <c r="AC35" s="351" t="n"/>
      <c r="AD35" s="351" t="n"/>
      <c r="AE35" s="351" t="n"/>
      <c r="AF35" s="351" t="n"/>
    </row>
    <row r="36" ht="24" customHeight="1" s="348" thickBot="1">
      <c r="A36" s="154" t="inlineStr">
        <is>
          <t>Annual Leave</t>
        </is>
      </c>
      <c r="B36" s="193" t="n"/>
      <c r="C36" s="90">
        <f>C34+1</f>
        <v/>
      </c>
      <c r="D36" s="8" t="n"/>
      <c r="E36" s="155">
        <f>IF(D36="", "",
 IF(D36=TIME(0,0,0), 0,
 IF(AND(D36&gt;=TIME(0,0,1), D36&lt;=TIME(2,0,0)), TIME(7,0,0),
 IF(AND(D36&gt;=TIME(6,0,0), D36&lt;=TIME(8,0,0)), TIME(12,0,0),
 IF(AND(D36&gt;TIME(8,0,0), D36&lt;=TIME(13,59,0)), TIME(15,0,0),
 IF(AND(D36&gt;=TIME(14,0,0), D36&lt;=TIME(17,59,0)), TIME(21,0,0),
 IF(AND(D36&gt;=TIME(18,0,0), D36&lt;=TIME(21,59,0)), TIME(0,0,0),
 IF(AND(D36&gt;=TIME(22,0,0), D36&lt;=TIME(23,59,59)), TIME(7,0,0), ""))))))))</f>
        <v/>
      </c>
      <c r="F36" s="156" t="n"/>
      <c r="G36" s="155">
        <f>IF(AND(D36&gt;=TIME(6,0,0),D36&lt;=TIME(8,0,0)),E36,"")</f>
        <v/>
      </c>
      <c r="H36" s="8" t="n"/>
      <c r="I36" s="30">
        <f>ROUND(IF(OR(D36="",E36="",E36=0),0,IF(H36="",MOD(E36-D36,1)*24,MOD(H36-D36,1)*24)),2)</f>
        <v/>
      </c>
      <c r="J36" s="157" t="n"/>
      <c r="K36" s="274" t="n"/>
      <c r="L36" s="189" t="n"/>
      <c r="M36" s="275">
        <f>MAX(0,V36-W36)</f>
        <v/>
      </c>
      <c r="N36" s="9">
        <f>(IF(OR($C36="",$D36=""),0,
 IF(OR($A36="Holiday",$A37="Holiday"),
    IF(ISNUMBER(MATCH(TRIM($B36),{"Phagwah","Good Friday","Easter Monday","Labour Day","Christmas","Eid ul Azha","Romans-2","Globe-12","Neptune P1"},0)),0,$I36),
 IF(AND(NOT(OR($A36="Annual Leave",$A37="Annual Leave")),$A36="Off day"),$I36,
  MAX(0,$I36-$V36)
  ))))+W36</f>
        <v/>
      </c>
      <c r="O36" s="9">
        <f>IF(AND(OR($A36="Holiday",$A37="Holiday"),
        ISNUMBER(MATCH(TRIM($B36),{"Phagwah","Good Friday","Easter Monday","Labour Day","Christmas","Eid ul Azha","Romans-2","Globe-12","Neptune P1"},0))),
   $I36,0)</f>
        <v/>
      </c>
      <c r="P36" s="9">
        <f>IF(OR($O$7="Canteen",$O$7="Head Office"),0,IF($I36&lt;=0,0,IF(OR(OR(TRIM($J36)="Hebrews",TRIM($J36)="Romans",TRIM($J36)="Romans-2",TRIM($J36)="Globe",TRIM($J36)="Globe-12",TRIM($J36)="Neptune P1"),AND($I37&gt;0,OR(TRIM($J37)="Hebrews",TRIM($J37)="Romans",TRIM($J37)="Romans-2",TRIM($J37)="Globe",TRIM($J37)="Globe-12",TRIM($J37)="Neptune P1"))),1,0)))</f>
        <v/>
      </c>
      <c r="Q36" s="10" t="n"/>
      <c r="R36" s="9">
        <f>IF(OR($O$7="Canteen",$O$7="Head Office"),0,IF(
  AND(
    SUMIFS(I:I, C:C, C36) &gt;= 8,
    COUNTIFS(C$14:C36, C36)=1,
    OR(
      TEXT(D36,"hh:mm:ss")="07:00:00",
      TEXT(D36,"hh:mm:ss")="15:00:00",
      TEXT(D36,"hh:mm:ss")="23:00:00",
      TEXT(D37,"hh:mm:ss")="07:00:00",
      TEXT(D37,"hh:mm:ss")="15:00:00",
      TEXT(D37,"hh:mm:ss")="23:00:00"
    )
  ),
  1,
  0
))</f>
        <v/>
      </c>
      <c r="S36" s="9">
        <f>IF(OR($A36="Annual Leave",$A37="Annual Leave"),IF($A36="Annual Leave",8,0),0)</f>
        <v/>
      </c>
      <c r="T36" s="91" t="n"/>
      <c r="U36" s="144">
        <f>MAX(0,40-Y36)</f>
        <v/>
      </c>
      <c r="V36" s="351">
        <f>IF(OR($C36="",$D36=""),0,
 IF(OR($A36="Holiday",$A37="Holiday"),0,
 IF(AND(NOT(OR($A36="Annual Leave",$A37="Annual Leave")),$A36="Off day"),0,
  IF($I36+$I37&gt;=8,IF($I36&gt;=8,8,$I36),$I36)
  )))</f>
        <v/>
      </c>
      <c r="W36" s="351">
        <f>MAX(0,V36-U36)</f>
        <v/>
      </c>
      <c r="X36" s="351">
        <f>IF(C36="","",C36-WEEKDAY(C36,1)+1)</f>
        <v/>
      </c>
      <c r="Y36" s="351">
        <f>SUMPRODUCT(($X$14:$X35=X36)*(($V$14:$V35)+($O$14:$O35)))+IF(X36=X14,$L$11,0)</f>
        <v/>
      </c>
      <c r="Z36" s="351" t="n"/>
      <c r="AA36" s="351" t="n"/>
      <c r="AB36" s="351" t="n"/>
      <c r="AC36" s="351" t="n"/>
      <c r="AD36" s="351" t="n"/>
      <c r="AE36" s="351" t="n"/>
      <c r="AF36" s="351" t="n"/>
    </row>
    <row r="37" ht="24" customHeight="1" s="348" thickBot="1">
      <c r="A37" s="154" t="inlineStr">
        <is>
          <t>On Day</t>
        </is>
      </c>
      <c r="B37" s="305" t="n"/>
      <c r="C37" s="90">
        <f>C36</f>
        <v/>
      </c>
      <c r="D37" s="276" t="n"/>
      <c r="E37" s="277">
        <f>IF(D37="", "",
 IF(D37=TIME(0,0,0), 0,
 IF(AND(D37&gt;=TIME(0,0,1), D37&lt;=TIME(2,0,0)), TIME(7,0,0),
 IF(AND(D37&gt;=TIME(6,0,0), D37&lt;=TIME(8,0,0)), TIME(12,0,0),
 IF(AND(D37&gt;TIME(8,0,0), D37&lt;=TIME(13,59,0)), TIME(15,0,0),
 IF(AND(D37&gt;=TIME(14,0,0), D37&lt;=TIME(17,59,0)), TIME(21,0,0),
 IF(AND(D37&gt;=TIME(18,0,0), D37&lt;=TIME(21,59,0)), TIME(0,0,0),
 IF(AND(D37&gt;=TIME(22,0,0), D37&lt;=TIME(23,59,59)), TIME(7,0,0), ""))))))))</f>
        <v/>
      </c>
      <c r="F37" s="156" t="n"/>
      <c r="G37" s="277">
        <f>IF(AND(D37&gt;=TIME(6,0,0),D37&lt;=TIME(8,0,0)),E37,"")</f>
        <v/>
      </c>
      <c r="H37" s="276" t="n"/>
      <c r="I37" s="30">
        <f>ROUND(IF(OR(D37="",E37="",E37=0),0,IF(H37="",MOD(E37-D37,1)*24,MOD(H37-D37,1)*24)),2)</f>
        <v/>
      </c>
      <c r="J37" s="158" t="n"/>
      <c r="K37" s="274" t="n"/>
      <c r="L37" s="189" t="n"/>
      <c r="M37" s="275">
        <f>MAX(0,V37-W37)</f>
        <v/>
      </c>
      <c r="N37" s="278">
        <f>(IF(OR($C37="",$D37=""),0,
 IF(OR($A36="Holiday",$A37="Holiday"),
    IF(ISNUMBER(MATCH(TRIM($B37),{"Phagwah","Good Friday","Easter Monday","Labour Day","Christmas","Eid ul Azha","Romans-2","Globe-12","Neptune P1"},0)),0,$I37),
 IF(AND(NOT(OR($A36="Annual Leave",$A37="Annual Leave")),$A37="Off day"),$I37,
  MAX(0,$I37-$V37)
  ))))+W37</f>
        <v/>
      </c>
      <c r="O37" s="278">
        <f>IF(AND(OR($A36="Holiday",$A37="Holiday"),
        ISNUMBER(MATCH(TRIM($B37),{"Phagwah","Good Friday","Easter Monday","Labour Day","Christmas","Eid ul Azha","Romans-2","Globe-12","Neptune P1"},0))),
   $I37,0)</f>
        <v/>
      </c>
      <c r="P37" s="278">
        <f>IF(OR($O$7="Canteen",$O$7="Head Office"),0,IF($I37&lt;=0,0,IF(AND($I36&lt;=0,OR(TRIM($J37)="Hebrews",TRIM($J37)="Romans",TRIM($J37)="Romans-2",TRIM($J37)="Globe",TRIM($J37)="Globe-12",TRIM($J37)="Neptune P1")),1,0)))</f>
        <v/>
      </c>
      <c r="Q37" s="279" t="n"/>
      <c r="R37" s="278">
        <f>IF(OR($O$7="Canteen",$O$7="Head Office"),0,IF(
  AND(
    SUMIFS(I:I, C:C, C37) &gt;= 8,
    COUNTIFS(C$14:C37, C37)=1,
    OR(
      TEXT(D37,"hh:mm:ss")="07:00:00",
      TEXT(D37,"hh:mm:ss")="15:00:00",
      TEXT(D37,"hh:mm:ss")="23:00:00",
      TEXT(D38,"hh:mm:ss")="07:00:00",
      TEXT(D38,"hh:mm:ss")="15:00:00",
      TEXT(D38,"hh:mm:ss")="23:00:00"
    )
  ),
  1,
  0
))</f>
        <v/>
      </c>
      <c r="S37" s="278">
        <f>IF(OR($A36="Annual Leave",$A37="Annual Leave"),IF(AND($A36&lt;&gt;"Annual Leave",$A37="Annual Leave"),8,0),0)</f>
        <v/>
      </c>
      <c r="T37" s="280" t="n"/>
      <c r="U37" s="144">
        <f>MAX(0,40-Y37)</f>
        <v/>
      </c>
      <c r="V37" s="351">
        <f>IF(OR($C37="",$D37=""),0,
 IF(OR($A36="Holiday",$A37="Holiday"),0,
 IF(AND(NOT(OR($A36="Annual Leave",$A37="Annual Leave")),$A37="Off day"),0,
  IF($I36+$I37&gt;=8,IF($I36&gt;=8,0,8-$I36),$I37)
  )))</f>
        <v/>
      </c>
      <c r="W37" s="351">
        <f>MAX(0,V37-U37)</f>
        <v/>
      </c>
      <c r="X37" s="351">
        <f>IF(C37="","",C37-WEEKDAY(C37,1)+1)</f>
        <v/>
      </c>
      <c r="Y37" s="351">
        <f>SUMPRODUCT(($X$14:$X36=X37)*(($V$14:$V36)+($O$14:$O36)))+IF(X37=X14,$L$11,0)</f>
        <v/>
      </c>
      <c r="Z37" s="351" t="n"/>
      <c r="AA37" s="351" t="n"/>
      <c r="AB37" s="351" t="n"/>
      <c r="AC37" s="351" t="n"/>
      <c r="AD37" s="351" t="n"/>
      <c r="AE37" s="351" t="n"/>
      <c r="AF37" s="351" t="n"/>
    </row>
    <row r="38" ht="24" customHeight="1" s="348" thickBot="1">
      <c r="A38" s="194" t="inlineStr">
        <is>
          <t>Annual Leave</t>
        </is>
      </c>
      <c r="B38" s="195" t="n"/>
      <c r="C38" s="103">
        <f>C36+1</f>
        <v/>
      </c>
      <c r="D38" s="64" t="n"/>
      <c r="E38" s="196">
        <f>IF(D38="", "",
 IF(D38=TIME(0,0,0), 0,
 IF(AND(D38&gt;=TIME(0,0,1), D38&lt;=TIME(2,0,0)), TIME(7,0,0),
 IF(AND(D38&gt;=TIME(6,0,0), D38&lt;=TIME(8,0,0)), TIME(12,0,0),
 IF(AND(D38&gt;TIME(8,0,0), D38&lt;=TIME(13,59,0)), TIME(15,0,0),
 IF(AND(D38&gt;=TIME(14,0,0), D38&lt;=TIME(17,59,0)), TIME(21,0,0),
 IF(AND(D38&gt;=TIME(18,0,0), D38&lt;=TIME(21,59,0)), TIME(0,0,0),
 IF(AND(D38&gt;=TIME(22,0,0), D38&lt;=TIME(23,59,59)), TIME(7,0,0), ""))))))))</f>
        <v/>
      </c>
      <c r="F38" s="197" t="n"/>
      <c r="G38" s="196">
        <f>IF(AND(D38&gt;=TIME(6,0,0),D38&lt;=TIME(8,0,0)),E38,"")</f>
        <v/>
      </c>
      <c r="H38" s="64" t="n"/>
      <c r="I38" s="65">
        <f>ROUND(IF(OR(D38="",E38="",E38=0),0,IF(H38="",MOD(E38-D38,1)*24,MOD(H38-D38,1)*24)),2)</f>
        <v/>
      </c>
      <c r="J38" s="198" t="n"/>
      <c r="K38" s="306" t="n"/>
      <c r="L38" s="181" t="n"/>
      <c r="M38" s="307">
        <f>MAX(0,V38-W38)</f>
        <v/>
      </c>
      <c r="N38" s="66">
        <f>(IF(OR($C38="",$D38=""),0,
 IF(OR($A38="Holiday",$A39="Holiday"),
    IF(ISNUMBER(MATCH(TRIM($B38),{"Phagwah","Good Friday","Easter Monday","Labour Day","Christmas","Eid ul Azha","Romans-2","Globe-12","Neptune P1"},0)),0,$I38),
 IF(AND(NOT(OR($A38="Annual Leave",$A39="Annual Leave")),$A38="Off day"),$I38,
  MAX(0,$I38-$V38)
  ))))+W38</f>
        <v/>
      </c>
      <c r="O38" s="66">
        <f>IF(AND(OR($A38="Holiday",$A39="Holiday"),
        ISNUMBER(MATCH(TRIM($B38),{"Phagwah","Good Friday","Easter Monday","Labour Day","Christmas","Eid ul Azha","Romans-2","Globe-12","Neptune P1"},0))),
   $I38,0)</f>
        <v/>
      </c>
      <c r="P38" s="66">
        <f>IF(OR($O$7="Canteen",$O$7="Head Office"),0,IF($I38&lt;=0,0,IF(OR(OR(TRIM($J38)="Hebrews",TRIM($J38)="Romans",TRIM($J38)="Romans-2",TRIM($J38)="Globe",TRIM($J38)="Globe-12",TRIM($J38)="Neptune P1"),AND($I39&gt;0,OR(TRIM($J39)="Hebrews",TRIM($J39)="Romans",TRIM($J39)="Romans-2",TRIM($J39)="Globe",TRIM($J39)="Globe-12",TRIM($J39)="Neptune P1"))),1,0)))</f>
        <v/>
      </c>
      <c r="Q38" s="67" t="n"/>
      <c r="R38" s="66">
        <f>IF(OR($O$7="Canteen",$O$7="Head Office"),0,IF(
  AND(
    SUMIFS(I:I, C:C, C38) &gt;= 8,
    COUNTIFS(C$14:C38, C38)=1,
    OR(
      TEXT(D38,"hh:mm:ss")="07:00:00",
      TEXT(D38,"hh:mm:ss")="15:00:00",
      TEXT(D38,"hh:mm:ss")="23:00:00",
      TEXT(D39,"hh:mm:ss")="07:00:00",
      TEXT(D39,"hh:mm:ss")="15:00:00",
      TEXT(D39,"hh:mm:ss")="23:00:00"
    )
  ),
  1,
  0
))</f>
        <v/>
      </c>
      <c r="S38" s="66">
        <f>IF(OR($A38="Annual Leave",$A39="Annual Leave"),IF($A38="Annual Leave",8,0),0)</f>
        <v/>
      </c>
      <c r="T38" s="68" t="n"/>
      <c r="U38" s="144">
        <f>MAX(0,40-Y38)</f>
        <v/>
      </c>
      <c r="V38" s="351">
        <f>IF(OR($C38="",$D38=""),0,
 IF(OR($A38="Holiday",$A39="Holiday"),0,
 IF(AND(NOT(OR($A38="Annual Leave",$A39="Annual Leave")),$A38="Off day"),0,
  IF($I38+$I39&gt;=8,IF($I38&gt;=8,8,$I38),$I38)
  )))</f>
        <v/>
      </c>
      <c r="W38" s="351">
        <f>MAX(0,V38-U38)</f>
        <v/>
      </c>
      <c r="X38" s="351">
        <f>IF(C38="","",C38-WEEKDAY(C38,1)+1)</f>
        <v/>
      </c>
      <c r="Y38" s="351">
        <f>SUMPRODUCT(($X$14:$X37=X38)*(($V$14:$V37)+($O$14:$O37)))+IF(X38=X14,$L$11,0)</f>
        <v/>
      </c>
      <c r="Z38" s="351" t="n"/>
      <c r="AA38" s="351" t="n"/>
      <c r="AB38" s="351" t="n"/>
      <c r="AC38" s="351" t="n"/>
      <c r="AD38" s="351" t="n"/>
      <c r="AE38" s="351" t="n"/>
      <c r="AF38" s="351" t="n"/>
    </row>
    <row r="39" ht="24" customHeight="1" s="348" thickBot="1">
      <c r="A39" s="194" t="inlineStr">
        <is>
          <t>On Day</t>
        </is>
      </c>
      <c r="B39" s="199" t="n"/>
      <c r="C39" s="104">
        <f>C38</f>
        <v/>
      </c>
      <c r="D39" s="69" t="n"/>
      <c r="E39" s="200">
        <f>IF(D39="", "",
 IF(D39=TIME(0,0,0), 0,
 IF(AND(D39&gt;=TIME(0,0,1), D39&lt;=TIME(2,0,0)), TIME(7,0,0),
 IF(AND(D39&gt;=TIME(6,0,0), D39&lt;=TIME(8,0,0)), TIME(12,0,0),
 IF(AND(D39&gt;TIME(8,0,0), D39&lt;=TIME(13,59,0)), TIME(15,0,0),
 IF(AND(D39&gt;=TIME(14,0,0), D39&lt;=TIME(17,59,0)), TIME(21,0,0),
 IF(AND(D39&gt;=TIME(18,0,0), D39&lt;=TIME(21,59,0)), TIME(0,0,0),
 IF(AND(D39&gt;=TIME(22,0,0), D39&lt;=TIME(23,59,59)), TIME(7,0,0), ""))))))))</f>
        <v/>
      </c>
      <c r="F39" s="201" t="n"/>
      <c r="G39" s="200">
        <f>IF(AND(D39&gt;=TIME(6,0,0),D39&lt;=TIME(8,0,0)),E39,"")</f>
        <v/>
      </c>
      <c r="H39" s="69" t="n"/>
      <c r="I39" s="70">
        <f>ROUND(IF(OR(D39="",E39="",E39=0),0,IF(H39="",MOD(E39-D39,1)*24,MOD(H39-D39,1)*24)),2)</f>
        <v/>
      </c>
      <c r="J39" s="198" t="n"/>
      <c r="K39" s="306" t="n"/>
      <c r="L39" s="183" t="n"/>
      <c r="M39" s="307">
        <f>MAX(0,V39-W39)</f>
        <v/>
      </c>
      <c r="N39" s="71">
        <f>(IF(OR($C39="",$D39=""),0,
 IF(OR($A38="Holiday",$A39="Holiday"),
    IF(ISNUMBER(MATCH(TRIM($B39),{"Phagwah","Good Friday","Easter Monday","Labour Day","Christmas","Eid ul Azha","Romans-2","Globe-12","Neptune P1"},0)),0,$I39),
 IF(AND(NOT(OR($A38="Annual Leave",$A39="Annual Leave")),$A39="Off day"),$I39,
  MAX(0,$I39-$V39)
  ))))+W39</f>
        <v/>
      </c>
      <c r="O39" s="71">
        <f>IF(AND(OR($A38="Holiday",$A39="Holiday"),
        ISNUMBER(MATCH(TRIM($B39),{"Phagwah","Good Friday","Easter Monday","Labour Day","Christmas","Eid ul Azha","Romans-2","Globe-12","Neptune P1"},0))),
   $I39,0)</f>
        <v/>
      </c>
      <c r="P39" s="71">
        <f>IF(OR($O$7="Canteen",$O$7="Head Office"),0,IF($I39&lt;=0,0,IF(AND($I38&lt;=0,OR(TRIM($J39)="Hebrews",TRIM($J39)="Romans",TRIM($J39)="Romans-2",TRIM($J39)="Globe",TRIM($J39)="Globe-12",TRIM($J39)="Neptune P1")),1,0)))</f>
        <v/>
      </c>
      <c r="Q39" s="72" t="n"/>
      <c r="R39" s="71">
        <f>IF(OR($O$7="Canteen",$O$7="Head Office"),0,IF(
  AND(
    SUMIFS(I:I, C:C, C39) &gt;= 8,
    COUNTIFS(C$14:C39, C39)=1,
    OR(
      TEXT(D39,"hh:mm:ss")="07:00:00",
      TEXT(D39,"hh:mm:ss")="15:00:00",
      TEXT(D39,"hh:mm:ss")="23:00:00",
      TEXT(D40,"hh:mm:ss")="07:00:00",
      TEXT(D40,"hh:mm:ss")="15:00:00",
      TEXT(D40,"hh:mm:ss")="23:00:00"
    )
  ),
  1,
  0
))</f>
        <v/>
      </c>
      <c r="S39" s="71">
        <f>IF(OR($A38="Annual Leave",$A39="Annual Leave"),IF(AND($A38&lt;&gt;"Annual Leave",$A39="Annual Leave"),8,0),0)</f>
        <v/>
      </c>
      <c r="T39" s="73" t="n"/>
      <c r="U39" s="144">
        <f>MAX(0,40-Y39)</f>
        <v/>
      </c>
      <c r="V39" s="351">
        <f>IF(OR($C39="",$D39=""),0,
 IF(OR($A38="Holiday",$A39="Holiday"),0,
 IF(AND(NOT(OR($A38="Annual Leave",$A39="Annual Leave")),$A39="Off day"),0,
  IF($I38+$I39&gt;=8,IF($I38&gt;=8,0,8-$I38),$I39)
  )))</f>
        <v/>
      </c>
      <c r="W39" s="351">
        <f>MAX(0,V39-U39)</f>
        <v/>
      </c>
      <c r="X39" s="351">
        <f>IF(C39="","",C39-WEEKDAY(C39,1)+1)</f>
        <v/>
      </c>
      <c r="Y39" s="351">
        <f>SUMPRODUCT(($X$14:$X38=X39)*(($V$14:$V38)+($O$14:$O38)))+IF(X39=X14,$L$11,0)</f>
        <v/>
      </c>
      <c r="Z39" s="351" t="n"/>
      <c r="AA39" s="351" t="n"/>
      <c r="AB39" s="351" t="n"/>
      <c r="AC39" s="351" t="n"/>
      <c r="AD39" s="351" t="n"/>
      <c r="AE39" s="351" t="n"/>
      <c r="AF39" s="351" t="n"/>
    </row>
    <row r="40" ht="24" customHeight="1" s="348" thickBot="1">
      <c r="A40" s="202" t="inlineStr">
        <is>
          <t>Annual Leave</t>
        </is>
      </c>
      <c r="B40" s="203" t="n"/>
      <c r="C40" s="105">
        <f>C38+1</f>
        <v/>
      </c>
      <c r="D40" s="74" t="n"/>
      <c r="E40" s="204">
        <f>IF(D40="", "",
 IF(D40=TIME(0,0,0), 0,
 IF(AND(D40&gt;=TIME(0,0,1), D40&lt;=TIME(2,0,0)), TIME(7,0,0),
 IF(AND(D40&gt;=TIME(6,0,0), D40&lt;=TIME(8,0,0)), TIME(12,0,0),
 IF(AND(D40&gt;TIME(8,0,0), D40&lt;=TIME(13,59,0)), TIME(15,0,0),
 IF(AND(D40&gt;=TIME(14,0,0), D40&lt;=TIME(17,59,0)), TIME(21,0,0),
 IF(AND(D40&gt;=TIME(18,0,0), D40&lt;=TIME(21,59,0)), TIME(0,0,0),
 IF(AND(D40&gt;=TIME(22,0,0), D40&lt;=TIME(23,59,59)), TIME(7,0,0), ""))))))))</f>
        <v/>
      </c>
      <c r="F40" s="205" t="n"/>
      <c r="G40" s="204">
        <f>IF(AND(D40&gt;=TIME(6,0,0),D40&lt;=TIME(8,0,0)),E40,"")</f>
        <v/>
      </c>
      <c r="H40" s="74" t="n"/>
      <c r="I40" s="106">
        <f>ROUND(IF(OR(D40="",E40="",E40=0),0,IF(H40="",MOD(E40-D40,1)*24,MOD(H40-D40,1)*24)),2)</f>
        <v/>
      </c>
      <c r="J40" s="206" t="n"/>
      <c r="K40" s="308" t="n"/>
      <c r="L40" s="189" t="n"/>
      <c r="M40" s="309">
        <f>MAX(0,V40-W40)</f>
        <v/>
      </c>
      <c r="N40" s="75">
        <f>(IF(OR($C40="",$D40=""),0,
 IF(OR($A40="Holiday",$A41="Holiday"),
    IF(ISNUMBER(MATCH(TRIM($B40),{"Phagwah","Good Friday","Easter Monday","Labour Day","Christmas","Eid ul Azha","Romans-2","Globe-12","Neptune P1"},0)),0,$I40),
 IF(AND(NOT(OR($A40="Annual Leave",$A41="Annual Leave")),$A40="Off day"),$I40,
  MAX(0,$I40-$V40)
  ))))+W40</f>
        <v/>
      </c>
      <c r="O40" s="75">
        <f>IF(AND(OR($A40="Holiday",$A41="Holiday"),
        ISNUMBER(MATCH(TRIM($B40),{"Phagwah","Good Friday","Easter Monday","Labour Day","Christmas","Eid ul Azha","Romans-2","Globe-12","Neptune P1"},0))),
   $I40,0)</f>
        <v/>
      </c>
      <c r="P40" s="75">
        <f>IF(OR($O$7="Canteen",$O$7="Head Office"),0,IF($I40&lt;=0,0,IF(OR(OR(TRIM($J40)="Hebrews",TRIM($J40)="Romans",TRIM($J40)="Romans-2",TRIM($J40)="Globe",TRIM($J40)="Globe-12",TRIM($J40)="Neptune P1"),AND($I41&gt;0,OR(TRIM($J41)="Hebrews",TRIM($J41)="Romans",TRIM($J41)="Romans-2",TRIM($J41)="Globe",TRIM($J41)="Globe-12",TRIM($J41)="Neptune P1"))),1,0)))</f>
        <v/>
      </c>
      <c r="Q40" s="76" t="n"/>
      <c r="R40" s="75">
        <f>IF(OR($O$7="Canteen",$O$7="Head Office"),0,IF(
  AND(
    SUMIFS(I:I, C:C, C40) &gt;= 8,
    COUNTIFS(C$14:C40, C40)=1,
    OR(
      TEXT(D40,"hh:mm:ss")="07:00:00",
      TEXT(D40,"hh:mm:ss")="15:00:00",
      TEXT(D40,"hh:mm:ss")="23:00:00",
      TEXT(D41,"hh:mm:ss")="07:00:00",
      TEXT(D41,"hh:mm:ss")="15:00:00",
      TEXT(D41,"hh:mm:ss")="23:00:00"
    )
  ),
  1,
  0
))</f>
        <v/>
      </c>
      <c r="S40" s="75">
        <f>IF(OR($A40="Annual Leave",$A41="Annual Leave"),IF($A40="Annual Leave",8,0),0)</f>
        <v/>
      </c>
      <c r="T40" s="107" t="n"/>
      <c r="U40" s="144">
        <f>MAX(0,40-Y40)</f>
        <v/>
      </c>
      <c r="V40" s="351">
        <f>IF(OR($C40="",$D40=""),0,
 IF(OR($A40="Holiday",$A41="Holiday"),0,
 IF(AND(NOT(OR($A40="Annual Leave",$A41="Annual Leave")),$A40="Off day"),0,
  IF($I40+$I41&gt;=8,IF($I40&gt;=8,8,$I40),$I40)
  )))</f>
        <v/>
      </c>
      <c r="W40" s="351">
        <f>MAX(0,V40-U40)</f>
        <v/>
      </c>
      <c r="X40" s="351">
        <f>IF(C40="","",C40-WEEKDAY(C40,1)+1)</f>
        <v/>
      </c>
      <c r="Y40" s="351">
        <f>SUMPRODUCT(($X$14:$X39=X40)*(($V$14:$V39)+($O$14:$O39)))+IF(X40=X14,$L$11,0)</f>
        <v/>
      </c>
      <c r="Z40" s="351" t="n"/>
      <c r="AA40" s="351" t="n"/>
      <c r="AB40" s="351" t="n"/>
      <c r="AC40" s="351" t="n"/>
      <c r="AD40" s="351" t="n"/>
      <c r="AE40" s="351" t="n"/>
      <c r="AF40" s="351" t="n"/>
    </row>
    <row r="41" ht="24" customHeight="1" s="348" thickBot="1">
      <c r="A41" s="202" t="inlineStr">
        <is>
          <t>On Day</t>
        </is>
      </c>
      <c r="B41" s="310" t="n"/>
      <c r="C41" s="105">
        <f>C40</f>
        <v/>
      </c>
      <c r="D41" s="311" t="n"/>
      <c r="E41" s="312">
        <f>IF(D41="", "",
 IF(D41=TIME(0,0,0), 0,
 IF(AND(D41&gt;=TIME(0,0,1), D41&lt;=TIME(2,0,0)), TIME(7,0,0),
 IF(AND(D41&gt;=TIME(6,0,0), D41&lt;=TIME(8,0,0)), TIME(12,0,0),
 IF(AND(D41&gt;TIME(8,0,0), D41&lt;=TIME(13,59,0)), TIME(15,0,0),
 IF(AND(D41&gt;=TIME(14,0,0), D41&lt;=TIME(17,59,0)), TIME(21,0,0),
 IF(AND(D41&gt;=TIME(18,0,0), D41&lt;=TIME(21,59,0)), TIME(0,0,0),
 IF(AND(D41&gt;=TIME(22,0,0), D41&lt;=TIME(23,59,59)), TIME(7,0,0), ""))))))))</f>
        <v/>
      </c>
      <c r="F41" s="205" t="n"/>
      <c r="G41" s="312">
        <f>IF(AND(D41&gt;=TIME(6,0,0),D41&lt;=TIME(8,0,0)),E41,"")</f>
        <v/>
      </c>
      <c r="H41" s="311" t="n"/>
      <c r="I41" s="106">
        <f>ROUND(IF(OR(D41="",E41="",E41=0),0,IF(H41="",MOD(E41-D41,1)*24,MOD(H41-D41,1)*24)),2)</f>
        <v/>
      </c>
      <c r="J41" s="207" t="n"/>
      <c r="K41" s="308" t="n"/>
      <c r="L41" s="189" t="n"/>
      <c r="M41" s="309">
        <f>MAX(0,V41-W41)</f>
        <v/>
      </c>
      <c r="N41" s="313">
        <f>(IF(OR($C41="",$D41=""),0,
 IF(OR($A40="Holiday",$A41="Holiday"),
    IF(ISNUMBER(MATCH(TRIM($B41),{"Phagwah","Good Friday","Easter Monday","Labour Day","Christmas","Eid ul Azha","Romans-2","Globe-12","Neptune P1"},0)),0,$I41),
 IF(AND(NOT(OR($A40="Annual Leave",$A41="Annual Leave")),$A41="Off day"),$I41,
  MAX(0,$I41-$V41)
  ))))+W41</f>
        <v/>
      </c>
      <c r="O41" s="313">
        <f>IF(AND(OR($A40="Holiday",$A41="Holiday"),
        ISNUMBER(MATCH(TRIM($B41),{"Phagwah","Good Friday","Easter Monday","Labour Day","Christmas","Eid ul Azha","Romans-2","Globe-12","Neptune P1"},0))),
   $I41,0)</f>
        <v/>
      </c>
      <c r="P41" s="313">
        <f>IF(OR($O$7="Canteen",$O$7="Head Office"),0,IF($I41&lt;=0,0,IF(AND($I40&lt;=0,OR(TRIM($J41)="Hebrews",TRIM($J41)="Romans",TRIM($J41)="Romans-2",TRIM($J41)="Globe",TRIM($J41)="Globe-12",TRIM($J41)="Neptune P1")),1,0)))</f>
        <v/>
      </c>
      <c r="Q41" s="314" t="n"/>
      <c r="R41" s="313">
        <f>IF(OR($O$7="Canteen",$O$7="Head Office"),0,IF(
  AND(
    SUMIFS(I:I, C:C, C41) &gt;= 8,
    COUNTIFS(C$14:C41, C41)=1,
    OR(
      TEXT(D41,"hh:mm:ss")="07:00:00",
      TEXT(D41,"hh:mm:ss")="15:00:00",
      TEXT(D41,"hh:mm:ss")="23:00:00",
      TEXT(D42,"hh:mm:ss")="07:00:00",
      TEXT(D42,"hh:mm:ss")="15:00:00",
      TEXT(D42,"hh:mm:ss")="23:00:00"
    )
  ),
  1,
  0
))</f>
        <v/>
      </c>
      <c r="S41" s="313">
        <f>IF(OR($A40="Annual Leave",$A41="Annual Leave"),IF(AND($A40&lt;&gt;"Annual Leave",$A41="Annual Leave"),8,0),0)</f>
        <v/>
      </c>
      <c r="T41" s="315" t="n"/>
      <c r="U41" s="144">
        <f>MAX(0,40-Y41)</f>
        <v/>
      </c>
      <c r="V41" s="351">
        <f>IF(OR($C41="",$D41=""),0,
 IF(OR($A40="Holiday",$A41="Holiday"),0,
 IF(AND(NOT(OR($A40="Annual Leave",$A41="Annual Leave")),$A41="Off day"),0,
  IF($I40+$I41&gt;=8,IF($I40&gt;=8,0,8-$I40),$I41)
  )))</f>
        <v/>
      </c>
      <c r="W41" s="351">
        <f>MAX(0,V41-U41)</f>
        <v/>
      </c>
      <c r="X41" s="351">
        <f>IF(C41="","",C41-WEEKDAY(C41,1)+1)</f>
        <v/>
      </c>
      <c r="Y41" s="351">
        <f>SUMPRODUCT(($X$14:$X40=X41)*(($V$14:$V40)+($O$14:$O40)))+IF(X41=X14,$L$11,0)</f>
        <v/>
      </c>
      <c r="Z41" s="351" t="n"/>
      <c r="AA41" s="351" t="n"/>
      <c r="AB41" s="351" t="n"/>
      <c r="AC41" s="351" t="n"/>
      <c r="AD41" s="351" t="n"/>
      <c r="AE41" s="351" t="n"/>
      <c r="AF41" s="351" t="n"/>
    </row>
    <row r="42" ht="24" customHeight="1" s="348" thickBot="1">
      <c r="A42" s="208" t="inlineStr">
        <is>
          <t>Annual Leave</t>
        </is>
      </c>
      <c r="B42" s="209" t="n"/>
      <c r="C42" s="108">
        <f>C40+1</f>
        <v/>
      </c>
      <c r="D42" s="77" t="n"/>
      <c r="E42" s="210">
        <f>IF(D42="", "",
 IF(D42=TIME(0,0,0), 0,
 IF(AND(D42&gt;=TIME(0,0,1), D42&lt;=TIME(2,0,0)), TIME(7,0,0),
 IF(AND(D42&gt;=TIME(6,0,0), D42&lt;=TIME(8,0,0)), TIME(12,0,0),
 IF(AND(D42&gt;TIME(8,0,0), D42&lt;=TIME(13,59,0)), TIME(15,0,0),
 IF(AND(D42&gt;=TIME(14,0,0), D42&lt;=TIME(17,59,0)), TIME(21,0,0),
 IF(AND(D42&gt;=TIME(18,0,0), D42&lt;=TIME(21,59,0)), TIME(0,0,0),
 IF(AND(D42&gt;=TIME(22,0,0), D42&lt;=TIME(23,59,59)), TIME(7,0,0), ""))))))))</f>
        <v/>
      </c>
      <c r="F42" s="211" t="n"/>
      <c r="G42" s="210">
        <f>IF(AND(D42&gt;=TIME(6,0,0),D42&lt;=TIME(8,0,0)),E42,"")</f>
        <v/>
      </c>
      <c r="H42" s="77" t="n"/>
      <c r="I42" s="16">
        <f>ROUND(IF(OR(D42="",E42="",E42=0),0,IF(H42="",MOD(E42-D42,1)*24,MOD(H42-D42,1)*24)),2)</f>
        <v/>
      </c>
      <c r="J42" s="212" t="n"/>
      <c r="K42" s="316" t="n"/>
      <c r="L42" s="181" t="n"/>
      <c r="M42" s="317">
        <f>MAX(0,V42-W42)</f>
        <v/>
      </c>
      <c r="N42" s="17">
        <f>(IF(OR($C42="",$D42=""),0,
 IF(OR($A42="Holiday",$A43="Holiday"),
    IF(ISNUMBER(MATCH(TRIM($B42),{"Phagwah","Good Friday","Easter Monday","Labour Day","Christmas","Eid ul Azha","Romans-2","Globe-12","Neptune P1"},0)),0,$I42),
 IF(AND(NOT(OR($A42="Annual Leave",$A43="Annual Leave")),$A42="Off day"),$I42,
  MAX(0,$I42-$V42)
  ))))+W42</f>
        <v/>
      </c>
      <c r="O42" s="213">
        <f>IF(AND(OR($A42="Holiday",$A43="Holiday"),
        ISNUMBER(MATCH(TRIM($B42),{"Phagwah","Good Friday","Easter Monday","Labour Day","Christmas","Eid ul Azha","Romans-2","Globe-12","Neptune P1"},0))),
   $I42,0)</f>
        <v/>
      </c>
      <c r="P42" s="17">
        <f>IF(OR($O$7="Canteen",$O$7="Head Office"),0,IF($I42&lt;=0,0,IF(OR(OR(TRIM($J42)="Hebrews",TRIM($J42)="Romans",TRIM($J42)="Romans-2",TRIM($J42)="Globe",TRIM($J42)="Globe-12",TRIM($J42)="Neptune P1"),AND($I43&gt;0,OR(TRIM($J43)="Hebrews",TRIM($J43)="Romans",TRIM($J43)="Romans-2",TRIM($J43)="Globe",TRIM($J43)="Globe-12",TRIM($J43)="Neptune P1"))),1,0)))</f>
        <v/>
      </c>
      <c r="Q42" s="78" t="n"/>
      <c r="R42" s="213">
        <f>IF(OR($O$7="Canteen",$O$7="Head Office"),0,IF(
  AND(
    SUMIFS(I:I, C:C, C42) &gt;= 8,
    COUNTIFS(C$14:C42, C42)=1,
    OR(
      TEXT(D42,"hh:mm:ss")="07:00:00",
      TEXT(D42,"hh:mm:ss")="15:00:00",
      TEXT(D42,"hh:mm:ss")="23:00:00",
      TEXT(D43,"hh:mm:ss")="07:00:00",
      TEXT(D43,"hh:mm:ss")="15:00:00",
      TEXT(D43,"hh:mm:ss")="23:00:00"
    )
  ),
  1,
  0
))</f>
        <v/>
      </c>
      <c r="S42" s="213">
        <f>IF(OR($A42="Annual Leave",$A43="Annual Leave"),IF($A42="Annual Leave",8,0),0)</f>
        <v/>
      </c>
      <c r="T42" s="79" t="n"/>
      <c r="U42" s="144">
        <f>MAX(0,40-Y42)</f>
        <v/>
      </c>
      <c r="V42" s="351">
        <f>IF(OR($C42="",$D42=""),0,
 IF(OR($A42="Holiday",$A43="Holiday"),0,
 IF(AND(NOT(OR($A42="Annual Leave",$A43="Annual Leave")),$A42="Off day"),0,
  IF($I42+$I43&gt;=8,IF($I42&gt;=8,8,$I42),$I42)
  )))</f>
        <v/>
      </c>
      <c r="W42" s="351">
        <f>MAX(0,V42-U42)</f>
        <v/>
      </c>
      <c r="X42" s="351">
        <f>IF(C42="","",C42-WEEKDAY(C42,1)+1)</f>
        <v/>
      </c>
      <c r="Y42" s="351">
        <f>SUMPRODUCT(($X$14:$X41=X42)*(($V$14:$V41)+($O$14:$O41)))+IF(X42=X14,$L$11,0)</f>
        <v/>
      </c>
      <c r="Z42" s="351" t="n"/>
      <c r="AA42" s="351" t="n"/>
      <c r="AB42" s="351" t="n"/>
      <c r="AC42" s="351" t="n"/>
      <c r="AD42" s="351" t="n"/>
      <c r="AE42" s="351" t="n"/>
      <c r="AF42" s="351" t="n"/>
    </row>
    <row r="43" ht="24" customHeight="1" s="348" thickBot="1">
      <c r="A43" s="208" t="inlineStr">
        <is>
          <t>On Day</t>
        </is>
      </c>
      <c r="B43" s="214" t="n"/>
      <c r="C43" s="109">
        <f>C42</f>
        <v/>
      </c>
      <c r="D43" s="18" t="n"/>
      <c r="E43" s="215">
        <f>IF(D43="", "",
 IF(D43=TIME(0,0,0), 0,
 IF(AND(D43&gt;=TIME(0,0,1), D43&lt;=TIME(2,0,0)), TIME(7,0,0),
 IF(AND(D43&gt;=TIME(6,0,0), D43&lt;=TIME(8,0,0)), TIME(12,0,0),
 IF(AND(D43&gt;TIME(8,0,0), D43&lt;=TIME(13,59,0)), TIME(15,0,0),
 IF(AND(D43&gt;=TIME(14,0,0), D43&lt;=TIME(17,59,0)), TIME(21,0,0),
 IF(AND(D43&gt;=TIME(18,0,0), D43&lt;=TIME(21,59,0)), TIME(0,0,0),
 IF(AND(D43&gt;=TIME(22,0,0), D43&lt;=TIME(23,59,59)), TIME(7,0,0), ""))))))))</f>
        <v/>
      </c>
      <c r="F43" s="216" t="n"/>
      <c r="G43" s="215">
        <f>IF(AND(D43&gt;=TIME(6,0,0),D43&lt;=TIME(8,0,0)),E43,"")</f>
        <v/>
      </c>
      <c r="H43" s="18" t="n"/>
      <c r="I43" s="19">
        <f>ROUND(IF(OR(D43="",E43="",E43=0),0,IF(H43="",MOD(E43-D43,1)*24,MOD(H43-D43,1)*24)),2)</f>
        <v/>
      </c>
      <c r="J43" s="212" t="n"/>
      <c r="K43" s="316" t="n"/>
      <c r="L43" s="183" t="n"/>
      <c r="M43" s="317">
        <f>MAX(0,V43-W43)</f>
        <v/>
      </c>
      <c r="N43" s="20">
        <f>(IF(OR($C43="",$D43=""),0,
 IF(OR($A42="Holiday",$A43="Holiday"),
    IF(ISNUMBER(MATCH(TRIM($B43),{"Phagwah","Good Friday","Easter Monday","Labour Day","Christmas","Eid ul Azha","Romans-2","Globe-12","Neptune P1"},0)),0,$I43),
 IF(AND(NOT(OR($A42="Annual Leave",$A43="Annual Leave")),$A43="Off day"),$I43,
  MAX(0,$I43-$V43)
  ))))+W43</f>
        <v/>
      </c>
      <c r="O43" s="20">
        <f>IF(AND(OR($A42="Holiday",$A43="Holiday"),
        ISNUMBER(MATCH(TRIM($B43),{"Phagwah","Good Friday","Easter Monday","Labour Day","Christmas","Eid ul Azha","Romans-2","Globe-12","Neptune P1"},0))),
   $I43,0)</f>
        <v/>
      </c>
      <c r="P43" s="20">
        <f>IF(OR($O$7="Canteen",$O$7="Head Office"),0,IF($I43&lt;=0,0,IF(AND($I42&lt;=0,OR(TRIM($J43)="Hebrews",TRIM($J43)="Romans",TRIM($J43)="Romans-2",TRIM($J43)="Globe",TRIM($J43)="Globe-12",TRIM($J43)="Neptune P1")),1,0)))</f>
        <v/>
      </c>
      <c r="Q43" s="21" t="n"/>
      <c r="R43" s="20">
        <f>IF(OR($O$7="Canteen",$O$7="Head Office"),0,IF(
  AND(
    SUMIFS(I:I, C:C, C43) &gt;= 8,
    COUNTIFS(C$14:C43, C43)=1,
    OR(
      TEXT(D43,"hh:mm:ss")="07:00:00",
      TEXT(D43,"hh:mm:ss")="15:00:00",
      TEXT(D43,"hh:mm:ss")="23:00:00",
      TEXT(D49,"hh:mm:ss")="07:00:00",
      TEXT(D49,"hh:mm:ss")="15:00:00",
      TEXT(D49,"hh:mm:ss")="23:00:00"
    )
  ),
  1,
  0
))</f>
        <v/>
      </c>
      <c r="S43" s="20">
        <f>IF(OR($A42="Annual Leave",$A43="Annual Leave"),IF(AND($A42&lt;&gt;"Annual Leave",$A43="Annual Leave"),8,0),0)</f>
        <v/>
      </c>
      <c r="T43" s="22" t="n"/>
      <c r="U43" s="144">
        <f>MAX(0,40-Y43)</f>
        <v/>
      </c>
      <c r="V43" s="351">
        <f>IF(OR($C43="",$D43=""),0,
 IF(OR($A42="Holiday",$A43="Holiday"),0,
 IF(AND(NOT(OR($A42="Annual Leave",$A43="Annual Leave")),$A43="Off day"),0,
  IF($I42+$I43&gt;=8,IF($I42&gt;=8,0,8-$I42),$I43)
  )))</f>
        <v/>
      </c>
      <c r="W43" s="351">
        <f>MAX(0,V43-U43)</f>
        <v/>
      </c>
      <c r="X43" s="351">
        <f>IF(C43="","",C43-WEEKDAY(C43,1)+1)</f>
        <v/>
      </c>
      <c r="Y43" s="351">
        <f>SUMPRODUCT(($X$14:$X42=X43)*(($V$14:$V42)+($O$14:$O42)))+IF(X43=X14,$L$11,0)</f>
        <v/>
      </c>
      <c r="Z43" s="351" t="n"/>
      <c r="AA43" s="351" t="n"/>
      <c r="AB43" s="351" t="n"/>
      <c r="AC43" s="351" t="n"/>
      <c r="AD43" s="351" t="n"/>
      <c r="AE43" s="351" t="n"/>
      <c r="AF43" s="351" t="n"/>
    </row>
    <row r="44" ht="24" customHeight="1" s="348" thickBot="1">
      <c r="A44" s="176" t="n"/>
      <c r="B44" s="176" t="n"/>
      <c r="C44" s="217" t="n"/>
      <c r="D44" s="110" t="n"/>
      <c r="E44" s="110" t="n"/>
      <c r="F44" s="218" t="n"/>
      <c r="G44" s="110" t="n"/>
      <c r="H44" s="110" t="n"/>
      <c r="I44" s="219" t="n"/>
      <c r="J44" s="219" t="n"/>
      <c r="K44" s="219" t="n"/>
      <c r="L44" s="219" t="n"/>
      <c r="M44" s="111">
        <f>MAX(0,V44-W44)</f>
        <v/>
      </c>
      <c r="N44" s="112">
        <f>(IF(OR($C44="",$D44=""),0,
 IF(OR($A44="Holiday",$A45="Holiday"),
    IF(ISNUMBER(MATCH(TRIM($B44),{"Phagwah","Good Friday","Easter Monday","Labour Day","Christmas","Eid ul Azha","Romans-2","Globe-12","Neptune P1"},0)),0,$I44),
 IF(AND(NOT(OR($A44="Annual Leave",$A45="Annual Leave")),$A44="Off day"),$I44,
  MAX(0,$I44-$V44)
  ))))+W44</f>
        <v/>
      </c>
      <c r="O44" s="112">
        <f>IF(AND(OR($A44="Holiday",$A45="Holiday"),
        ISNUMBER(MATCH(TRIM($B44),{"Phagwah","Good Friday","Easter Monday","Labour Day","Christmas","Eid ul Azha","Romans-2","Globe-12","Neptune P1"},0))),
   $I44,0)</f>
        <v/>
      </c>
      <c r="P44" s="112">
        <f>IF(OR($O$7="Canteen",$O$7="Head Office"),0,IF($I44&lt;=0,0,IF(OR(OR(TRIM($J44)="Hebrews",TRIM($J44)="Romans",TRIM($J44)="Romans-2",TRIM($J44)="Globe",TRIM($J44)="Globe-12",TRIM($J44)="Neptune P1"),AND($I45&gt;0,OR(TRIM($J45)="Hebrews",TRIM($J45)="Romans",TRIM($J45)="Romans-2",TRIM($J45)="Globe",TRIM($J45)="Globe-12",TRIM($J45)="Neptune P1"))),1,0)))</f>
        <v/>
      </c>
      <c r="Q44" s="113" t="n"/>
      <c r="R44" s="113" t="n"/>
      <c r="S44" s="112">
        <f>IF(OR($A44="Annual Leave",$A45="Annual Leave"),IF($A44="Annual Leave",8,0),0)</f>
        <v/>
      </c>
      <c r="T44" s="114" t="n"/>
      <c r="U44" s="144">
        <f>MAX(0,40-Y44)</f>
        <v/>
      </c>
      <c r="V44" s="351">
        <f>IF(OR($C44="",$D44=""),0,
 IF(OR($A44="Holiday",$A45="Holiday"),0,
 IF(AND(NOT(OR($A44="Annual Leave",$A45="Annual Leave")),$A44="Off day"),0,
  IF($I44+$I45&gt;=8,IF($I44&gt;=8,8,$I44),$I44)
  )))</f>
        <v/>
      </c>
      <c r="W44" s="351">
        <f>MAX(0,V44-U44)</f>
        <v/>
      </c>
      <c r="X44" s="351">
        <f>IF(C44="","",C44-WEEKDAY(C44,1)+1)</f>
        <v/>
      </c>
      <c r="Y44" s="351">
        <f>SUMPRODUCT(($X$14:$X43=X44)*(($V$14:$V43)+($O$14:$O43)))+IF(X44=X14,$L$11,0)</f>
        <v/>
      </c>
      <c r="Z44" s="351" t="n"/>
      <c r="AA44" s="351" t="n"/>
      <c r="AB44" s="351" t="n"/>
      <c r="AC44" s="351" t="n"/>
      <c r="AD44" s="351" t="n"/>
      <c r="AE44" s="351" t="n"/>
      <c r="AF44" s="351" t="n"/>
    </row>
    <row r="45" ht="24" customHeight="1" s="348" thickBot="1">
      <c r="A45" s="154" t="inlineStr">
        <is>
          <t>Annual Leave</t>
        </is>
      </c>
      <c r="B45" s="318" t="n"/>
      <c r="C45" s="115">
        <f>C42+1</f>
        <v/>
      </c>
      <c r="D45" s="319" t="n"/>
      <c r="E45" s="320">
        <f>IF(D45="", "",
 IF(D45=TIME(0,0,0), 0,
 IF(AND(D45&gt;=TIME(0,0,1), D45&lt;=TIME(2,0,0)), TIME(7,0,0),
 IF(AND(D45&gt;=TIME(6,0,0), D45&lt;=TIME(8,0,0)), TIME(12,0,0),
 IF(AND(D45&gt;TIME(8,0,0), D45&lt;=TIME(13,59,0)), TIME(15,0,0),
 IF(AND(D45&gt;=TIME(14,0,0), D45&lt;=TIME(17,59,0)), TIME(21,0,0),
 IF(AND(D45&gt;=TIME(18,0,0), D45&lt;=TIME(21,59,0)), TIME(0,0,0),
 IF(AND(D45&gt;=TIME(22,0,0), D45&lt;=TIME(23,59,59)), TIME(7,0,0), ""))))))))</f>
        <v/>
      </c>
      <c r="F45" s="321" t="n"/>
      <c r="G45" s="320">
        <f>IF(AND(D45&gt;=TIME(6,0,0),D45&lt;=TIME(8,0,0)),E45,"")</f>
        <v/>
      </c>
      <c r="H45" s="319" t="n"/>
      <c r="I45" s="30">
        <f>ROUND(IF(OR(D45="",E45="",E45=0),0,IF(H45="",MOD(E45-D45,1)*24,MOD(H45-D45,1)*24)),2)</f>
        <v/>
      </c>
      <c r="J45" s="220" t="n"/>
      <c r="K45" s="274" t="n"/>
      <c r="L45" s="181" t="n"/>
      <c r="M45" s="275">
        <f>MAX(0,V45-W45)</f>
        <v/>
      </c>
      <c r="N45" s="322">
        <f>(IF(OR($C45="",$D45=""),0,
 IF(OR($A44="Holiday",$A45="Holiday"),
    IF(ISNUMBER(MATCH(TRIM($B45),{"Phagwah","Good Friday","Easter Monday","Labour Day","Christmas","Eid ul Azha","Romans-2","Globe-12","Neptune P1"},0)),0,$I45),
 IF(AND(NOT(OR($A44="Annual Leave",$A45="Annual Leave")),$A45="Off day"),$I45,
  MAX(0,$I45-$V45)
  ))))+W45</f>
        <v/>
      </c>
      <c r="O45" s="322">
        <f>IF(AND(OR($A44="Holiday",$A45="Holiday"),
        ISNUMBER(MATCH(TRIM($B45),{"Phagwah","Good Friday","Easter Monday","Labour Day","Christmas","Eid ul Azha","Romans-2","Globe-12","Neptune P1"},0))),
   $I45,0)</f>
        <v/>
      </c>
      <c r="P45" s="322">
        <f>IF(OR($O$7="Canteen",$O$7="Head Office"),0,IF($I45&lt;=0,0,IF(AND($I44&lt;=0,OR(TRIM($J45)="Hebrews",TRIM($J45)="Romans",TRIM($J45)="Romans-2",TRIM($J45)="Globe",TRIM($J45)="Globe-12",TRIM($J45)="Neptune P1")),1,0)))</f>
        <v/>
      </c>
      <c r="Q45" s="323" t="n"/>
      <c r="R45" s="322">
        <f>IF(OR($O$7="Canteen",$O$7="Head Office"),0,IF(
  AND(
    SUMIFS(I:I, C:C, C45) &gt;= 8,
    COUNTIFS(C$14:C45, C45)=1,
    OR(
      TEXT(D45,"hh:mm:ss")="07:00:00",
      TEXT(D45,"hh:mm:ss")="15:00:00",
      TEXT(D45,"hh:mm:ss")="23:00:00",
      TEXT(D46,"hh:mm:ss")="07:00:00",
      TEXT(D46,"hh:mm:ss")="15:00:00",
      TEXT(D46,"hh:mm:ss")="23:00:00"
    )
  ),
  1,
  0
))</f>
        <v/>
      </c>
      <c r="S45" s="322">
        <f>IF(OR($A44="Annual Leave",$A45="Annual Leave"),IF(AND($A44&lt;&gt;"Annual Leave",$A45="Annual Leave"),8,0),0)</f>
        <v/>
      </c>
      <c r="T45" s="116" t="n"/>
      <c r="U45" s="144">
        <f>MAX(0,40-Y45)</f>
        <v/>
      </c>
      <c r="V45" s="351">
        <f>IF(OR($C45="",$D45=""),0,
 IF(OR($A44="Holiday",$A45="Holiday"),0,
 IF(AND(NOT(OR($A44="Annual Leave",$A45="Annual Leave")),$A45="Off day"),0,
  IF($I44+$I45&gt;=8,IF($I44&gt;=8,0,8-$I44),$I45)
  )))</f>
        <v/>
      </c>
      <c r="W45" s="351">
        <f>MAX(0,V45-U45)</f>
        <v/>
      </c>
      <c r="X45" s="351">
        <f>IF(C45="","",C45-WEEKDAY(C45,1)+1)</f>
        <v/>
      </c>
      <c r="Y45" s="351">
        <f>SUMPRODUCT(($X$14:$X44=X45)*(($V$14:$V44)+($O$14:$O44)))+IF(X45=X14,$L$11,0)</f>
        <v/>
      </c>
      <c r="Z45" s="351" t="n"/>
      <c r="AA45" s="351" t="n"/>
      <c r="AB45" s="351" t="n"/>
      <c r="AC45" s="351" t="n"/>
      <c r="AD45" s="351" t="n"/>
      <c r="AE45" s="351" t="n"/>
      <c r="AF45" s="351" t="n"/>
    </row>
    <row r="46" ht="24" customHeight="1" s="348" thickBot="1">
      <c r="A46" s="154" t="inlineStr">
        <is>
          <t>On Day</t>
        </is>
      </c>
      <c r="B46" s="305" t="n"/>
      <c r="C46" s="90">
        <f>C45</f>
        <v/>
      </c>
      <c r="D46" s="80" t="n"/>
      <c r="E46" s="221">
        <f>IF(D46="", "",
 IF(D46=TIME(0,0,0), 0,
 IF(AND(D46&gt;=TIME(0,0,1), D46&lt;=TIME(2,0,0)), TIME(7,0,0),
 IF(AND(D46&gt;=TIME(6,0,0), D46&lt;=TIME(8,0,0)), TIME(12,0,0),
 IF(AND(D46&gt;TIME(8,0,0), D46&lt;=TIME(13,59,0)), TIME(15,0,0),
 IF(AND(D46&gt;=TIME(14,0,0), D46&lt;=TIME(17,59,0)), TIME(21,0,0),
 IF(AND(D46&gt;=TIME(18,0,0), D46&lt;=TIME(21,59,0)), TIME(0,0,0),
 IF(AND(D46&gt;=TIME(22,0,0), D46&lt;=TIME(23,59,59)), TIME(7,0,0), ""))))))))</f>
        <v/>
      </c>
      <c r="F46" s="156" t="n"/>
      <c r="G46" s="221">
        <f>IF(AND(D46&gt;=TIME(6,0,0),D46&lt;=TIME(8,0,0)),E46,"")</f>
        <v/>
      </c>
      <c r="H46" s="80" t="n"/>
      <c r="I46" s="30">
        <f>ROUND(IF(OR(D46="",E46="",E46=0),0,IF(H46="",MOD(E46-D46,1)*24,MOD(H46-D46,1)*24)),2)</f>
        <v/>
      </c>
      <c r="J46" s="158" t="n"/>
      <c r="K46" s="274" t="n"/>
      <c r="L46" s="189" t="n"/>
      <c r="M46" s="275">
        <f>MAX(0,V46-W46)</f>
        <v/>
      </c>
      <c r="N46" s="81">
        <f>(IF(OR($C46="",$D46=""),0,
 IF(OR($A46="Holiday",$A47="Holiday"),
    IF(ISNUMBER(MATCH(TRIM($B46),{"Phagwah","Good Friday","Easter Monday","Labour Day","Christmas","Eid ul Azha","Romans-2","Globe-12","Neptune P1"},0)),0,$I46),
 IF(AND(NOT(OR($A46="Annual Leave",$A47="Annual Leave")),$A46="Off day"),$I46,
  MAX(0,$I46-$V46)
  ))))+W46</f>
        <v/>
      </c>
      <c r="O46" s="81">
        <f>IF(AND(OR($A46="Holiday",$A47="Holiday"),
        ISNUMBER(MATCH(TRIM($B46),{"Phagwah","Good Friday","Easter Monday","Labour Day","Christmas","Eid ul Azha","Romans-2","Globe-12","Neptune P1"},0))),
   $I46,0)</f>
        <v/>
      </c>
      <c r="P46" s="81">
        <f>IF(OR($O$7="Canteen",$O$7="Head Office"),0,IF($I46&lt;=0,0,IF(OR(OR(TRIM($J46)="Hebrews",TRIM($J46)="Romans",TRIM($J46)="Romans-2",TRIM($J46)="Globe",TRIM($J46)="Globe-12",TRIM($J46)="Neptune P1"),AND($I47&gt;0,OR(TRIM($J47)="Hebrews",TRIM($J47)="Romans",TRIM($J47)="Romans-2",TRIM($J47)="Globe",TRIM($J47)="Globe-12",TRIM($J47)="Neptune P1"))),1,0)))</f>
        <v/>
      </c>
      <c r="Q46" s="82" t="n"/>
      <c r="R46" s="81">
        <f>IF(OR($O$7="Canteen",$O$7="Head Office"),0,IF(
  AND(
    SUMIFS(I:I, C:C, C46) &gt;= 8,
    COUNTIFS(C$14:C46, C46)=1,
    OR(
      TEXT(D46,"hh:mm:ss")="07:00:00",
      TEXT(D46,"hh:mm:ss")="15:00:00",
      TEXT(D46,"hh:mm:ss")="23:00:00",
      TEXT(D51,"hh:mm:ss")="07:00:00",
      TEXT(D51,"hh:mm:ss")="15:00:00",
      TEXT(D51,"hh:mm:ss")="23:00:00"
    )
  ),
  1,
  0
))</f>
        <v/>
      </c>
      <c r="S46" s="81">
        <f>IF(OR($A46="Annual Leave",$A47="Annual Leave"),IF($A46="Annual Leave",8,0),0)</f>
        <v/>
      </c>
      <c r="T46" s="117" t="n"/>
      <c r="U46" s="144">
        <f>MAX(0,40-Y46)</f>
        <v/>
      </c>
      <c r="V46" s="351">
        <f>IF(OR($C46="",$D46=""),0,
 IF(OR($A46="Holiday",$A47="Holiday"),0,
 IF(AND(NOT(OR($A46="Annual Leave",$A47="Annual Leave")),$A46="Off day"),0,
  IF($I46+$I47&gt;=8,IF($I46&gt;=8,8,$I46),$I46)
  )))</f>
        <v/>
      </c>
      <c r="W46" s="351">
        <f>MAX(0,V46-U46)</f>
        <v/>
      </c>
      <c r="X46" s="351">
        <f>IF(C46="","",C46-WEEKDAY(C46,1)+1)</f>
        <v/>
      </c>
      <c r="Y46" s="351">
        <f>SUMPRODUCT(($X$14:$X45=X46)*(($V$14:$V45)+($O$14:$O45)))+IF(X46=X14,$L$11,0)</f>
        <v/>
      </c>
      <c r="Z46" s="351" t="n"/>
      <c r="AA46" s="351" t="n"/>
      <c r="AB46" s="351" t="n"/>
      <c r="AC46" s="351" t="n"/>
      <c r="AD46" s="351" t="n"/>
      <c r="AE46" s="351" t="n"/>
      <c r="AF46" s="351" t="n"/>
    </row>
    <row r="47" ht="24" customHeight="1" s="348" thickBot="1">
      <c r="A47" s="184" t="inlineStr">
        <is>
          <t>Annual Leave</t>
        </is>
      </c>
      <c r="B47" s="222" t="n"/>
      <c r="C47" s="118">
        <f>C45+1</f>
        <v/>
      </c>
      <c r="D47" s="83" t="n"/>
      <c r="E47" s="223">
        <f>IF(D47="", "",
 IF(D47=TIME(0,0,0), 0,
 IF(AND(D47&gt;=TIME(0,0,1), D47&lt;=TIME(2,0,0)), TIME(7,0,0),
 IF(AND(D47&gt;=TIME(6,0,0), D47&lt;=TIME(8,0,0)), TIME(12,0,0),
 IF(AND(D47&gt;TIME(8,0,0), D47&lt;=TIME(13,59,0)), TIME(15,0,0),
 IF(AND(D47&gt;=TIME(14,0,0), D47&lt;=TIME(17,59,0)), TIME(21,0,0),
 IF(AND(D47&gt;=TIME(18,0,0), D47&lt;=TIME(21,59,0)), TIME(0,0,0),
 IF(AND(D47&gt;=TIME(22,0,0), D47&lt;=TIME(23,59,59)), TIME(7,0,0), ""))))))))</f>
        <v/>
      </c>
      <c r="F47" s="224" t="n"/>
      <c r="G47" s="223">
        <f>IF(AND(D47&gt;=TIME(6,0,0),D47&lt;=TIME(8,0,0)),E47,"")</f>
        <v/>
      </c>
      <c r="H47" s="83" t="n"/>
      <c r="I47" s="23">
        <f>ROUND(IF(OR(D47="",E47="",E47=0),0,IF(H47="",MOD(E47-D47,1)*24,MOD(H47-D47,1)*24)),2)</f>
        <v/>
      </c>
      <c r="J47" s="225" t="n"/>
      <c r="K47" s="297" t="n"/>
      <c r="L47" s="181" t="n"/>
      <c r="M47" s="298">
        <f>MAX(0,V47-W47)</f>
        <v/>
      </c>
      <c r="N47" s="84">
        <f>(IF(OR($C47="",$D47=""),0,
 IF(OR($A46="Holiday",$A47="Holiday"),
    IF(ISNUMBER(MATCH(TRIM($B47),{"Phagwah","Good Friday","Easter Monday","Labour Day","Christmas","Eid ul Azha","Romans-2","Globe-12","Neptune P1"},0)),0,$I47),
 IF(AND(NOT(OR($A46="Annual Leave",$A47="Annual Leave")),$A47="Off day"),$I47,
  MAX(0,$I47-$V47)
  ))))+W47</f>
        <v/>
      </c>
      <c r="O47" s="84">
        <f>IF(AND(OR($A46="Holiday",$A47="Holiday"),
        ISNUMBER(MATCH(TRIM($B47),{"Phagwah","Good Friday","Easter Monday","Labour Day","Christmas","Eid ul Azha","Romans-2","Globe-12","Neptune P1"},0))),
   $I47,0)</f>
        <v/>
      </c>
      <c r="P47" s="84">
        <f>IF(OR($O$7="Canteen",$O$7="Head Office"),0,IF($I47&lt;=0,0,IF(AND($I46&lt;=0,OR(TRIM($J47)="Hebrews",TRIM($J47)="Romans",TRIM($J47)="Romans-2",TRIM($J47)="Globe",TRIM($J47)="Globe-12",TRIM($J47)="Neptune P1")),1,0)))</f>
        <v/>
      </c>
      <c r="Q47" s="85" t="n"/>
      <c r="R47" s="84">
        <f>IF(OR($O$7="Canteen",$O$7="Head Office"),0,IF(
  AND(
    SUMIFS(I:I, C:C, C47) &gt;= 8,
    COUNTIFS(C$14:C47, C47)=1,
    OR(
      TEXT(D47,"hh:mm:ss")="07:00:00",
      TEXT(D47,"hh:mm:ss")="15:00:00",
      TEXT(D47,"hh:mm:ss")="23:00:00",
      TEXT(D48,"hh:mm:ss")="07:00:00",
      TEXT(D48,"hh:mm:ss")="15:00:00",
      TEXT(D48,"hh:mm:ss")="23:00:00"
    )
  ),
  1,
  0
))</f>
        <v/>
      </c>
      <c r="S47" s="84">
        <f>IF(OR($A46="Annual Leave",$A47="Annual Leave"),IF(AND($A46&lt;&gt;"Annual Leave",$A47="Annual Leave"),8,0),0)</f>
        <v/>
      </c>
      <c r="T47" s="86" t="n"/>
      <c r="U47" s="144">
        <f>MAX(0,40-Y47)</f>
        <v/>
      </c>
      <c r="V47" s="351">
        <f>IF(OR($C47="",$D47=""),0,
 IF(OR($A46="Holiday",$A47="Holiday"),0,
 IF(AND(NOT(OR($A46="Annual Leave",$A47="Annual Leave")),$A47="Off day"),0,
  IF($I46+$I47&gt;=8,IF($I46&gt;=8,0,8-$I46),$I47)
  )))</f>
        <v/>
      </c>
      <c r="W47" s="351">
        <f>MAX(0,V47-U47)</f>
        <v/>
      </c>
      <c r="X47" s="351">
        <f>IF(C47="","",C47-WEEKDAY(C47,1)+1)</f>
        <v/>
      </c>
      <c r="Y47" s="351">
        <f>SUMPRODUCT(($X$14:$X46=X47)*(($V$14:$V46)+($O$14:$O46)))+IF(X47=X14,$L$11,0)</f>
        <v/>
      </c>
      <c r="Z47" s="351" t="n"/>
      <c r="AA47" s="351" t="n"/>
      <c r="AB47" s="351" t="n"/>
      <c r="AC47" s="351" t="n"/>
      <c r="AD47" s="351" t="n"/>
      <c r="AE47" s="351" t="n"/>
      <c r="AF47" s="351" t="n"/>
    </row>
    <row r="48" ht="24" customHeight="1" s="348" thickBot="1">
      <c r="A48" s="226" t="inlineStr">
        <is>
          <t>On Day</t>
        </is>
      </c>
      <c r="B48" s="299" t="n"/>
      <c r="C48" s="119">
        <f>C47</f>
        <v/>
      </c>
      <c r="D48" s="24" t="n"/>
      <c r="E48" s="227">
        <f>IF(D48="", "",
 IF(D48=TIME(0,0,0), 0,
 IF(AND(D48&gt;=TIME(0,0,1), D48&lt;=TIME(2,0,0)), TIME(7,0,0),
 IF(AND(D48&gt;=TIME(6,0,0), D48&lt;=TIME(8,0,0)), TIME(12,0,0),
 IF(AND(D48&gt;TIME(8,0,0), D48&lt;=TIME(13,59,0)), TIME(15,0,0),
 IF(AND(D48&gt;=TIME(14,0,0), D48&lt;=TIME(17,59,0)), TIME(21,0,0),
 IF(AND(D48&gt;=TIME(18,0,0), D48&lt;=TIME(21,59,0)), TIME(0,0,0),
 IF(AND(D48&gt;=TIME(22,0,0), D48&lt;=TIME(23,59,59)), TIME(7,0,0), ""))))))))</f>
        <v/>
      </c>
      <c r="F48" s="228" t="n"/>
      <c r="G48" s="227">
        <f>IF(AND(D48&gt;=TIME(6,0,0),D48&lt;=TIME(8,0,0)),E48,"")</f>
        <v/>
      </c>
      <c r="H48" s="300" t="n"/>
      <c r="I48" s="87">
        <f>ROUND(IF(OR(D48="",E48="",E48=0),0,IF(H48="",MOD(E48-D48,1)*24,MOD(H48-D48,1)*24)),2)</f>
        <v/>
      </c>
      <c r="J48" s="190" t="n"/>
      <c r="K48" s="297" t="n"/>
      <c r="L48" s="183" t="n"/>
      <c r="M48" s="324">
        <f>MAX(0,V48-W48)</f>
        <v/>
      </c>
      <c r="N48" s="302">
        <f>(IF(OR($C48="",$D48=""),0,
 IF(OR($A48="Holiday",$A49="Holiday"),
    IF(ISNUMBER(MATCH(TRIM($B48),{"Phagwah","Good Friday","Easter Monday","Labour Day","Christmas","Eid ul Azha","Romans-2","Globe-12","Neptune P1"},0)),0,$I48),
 IF(AND(NOT(OR($A48="Annual Leave",$A49="Annual Leave")),$A48="Off day"),$I48,
  MAX(0,$I48-$V48)
  ))))+W48</f>
        <v/>
      </c>
      <c r="O48" s="303" t="n"/>
      <c r="P48" s="229">
        <f>IF(OR($O$7="Canteen",$O$7="Head Office"),0,IF($I48&lt;=0,0,IF(OR(OR(TRIM($J48)="Hebrews",TRIM($J48)="Romans",TRIM($J48)="Romans-2",TRIM($J48)="Globe",TRIM($J48)="Globe-12",TRIM($J48)="Neptune P1"),AND($I49&gt;0,OR(TRIM($J49)="Hebrews",TRIM($J49)="Romans",TRIM($J49)="Romans-2",TRIM($J49)="Globe",TRIM($J49)="Globe-12",TRIM($J49)="Neptune P1"))),1,0)))</f>
        <v/>
      </c>
      <c r="Q48" s="303" t="n"/>
      <c r="R48" s="302">
        <f>IF(OR($O$7="Canteen",$O$7="Head Office"),0,IF(
  AND(
    SUMIFS(I:I, C:C, C48) &gt;= 8,
    COUNTIFS(C$14:C48, C48)=1,
    OR(
      TEXT(D48,"hh:mm:ss")="07:00:00",
      TEXT(D48,"hh:mm:ss")="15:00:00",
      TEXT(D48,"hh:mm:ss")="23:00:00",
      TEXT(D53,"hh:mm:ss")="07:00:00",
      TEXT(D53,"hh:mm:ss")="15:00:00",
      TEXT(D53,"hh:mm:ss")="23:00:00"
    )
  ),
  1,
  0
))</f>
        <v/>
      </c>
      <c r="S48" s="303" t="n"/>
      <c r="T48" s="304" t="n"/>
      <c r="U48" s="144">
        <f>MAX(0,40-Y48)</f>
        <v/>
      </c>
      <c r="V48" s="351">
        <f>IF(OR($C48="",$D48=""),0,
 IF(OR($A48="Holiday",$A49="Holiday"),0,
 IF(AND(NOT(OR($A48="Annual Leave",$A49="Annual Leave")),$A48="Off day"),0,
  IF($I48+$I49&gt;=8,IF($I48&gt;=8,8,$I48),$I48)
  )))</f>
        <v/>
      </c>
      <c r="W48" s="351">
        <f>MAX(0,V48-U48)</f>
        <v/>
      </c>
      <c r="X48" s="351">
        <f>IF(C48="","",C48-WEEKDAY(C48,1)+1)</f>
        <v/>
      </c>
      <c r="Y48" s="351">
        <f>SUMPRODUCT(($X$14:$X47=X48)*(($V$14:$V47)+($O$14:$O47)))+IF(X48=X14,$L$11,0)</f>
        <v/>
      </c>
      <c r="Z48" s="351" t="n"/>
      <c r="AA48" s="351" t="n"/>
      <c r="AB48" s="351" t="n"/>
      <c r="AC48" s="351" t="n"/>
      <c r="AD48" s="351" t="n"/>
      <c r="AE48" s="351" t="n"/>
      <c r="AF48" s="351" t="n"/>
    </row>
    <row r="49" ht="24" customHeight="1" s="348" thickBot="1">
      <c r="A49" s="230" t="n"/>
      <c r="B49" s="355" t="n"/>
      <c r="C49" s="231" t="n"/>
      <c r="D49" s="232" t="n"/>
      <c r="E49" s="232" t="n"/>
      <c r="F49" s="232" t="n"/>
      <c r="G49" s="232" t="n"/>
      <c r="H49" s="233" t="inlineStr">
        <is>
          <t>Total Hrs:</t>
        </is>
      </c>
      <c r="I49" s="122">
        <f>SUM(I14:I48)</f>
        <v/>
      </c>
      <c r="J49" s="234" t="n"/>
      <c r="K49" s="234" t="n"/>
      <c r="L49" s="235" t="n"/>
      <c r="M49" s="120">
        <f>SUM(M14:M48)</f>
        <v/>
      </c>
      <c r="N49" s="120">
        <f>SUM(N14:N48)</f>
        <v/>
      </c>
      <c r="O49" s="120">
        <f>SUM(O14:O48)</f>
        <v/>
      </c>
      <c r="P49" s="120">
        <f>SUM(P14:P48)</f>
        <v/>
      </c>
      <c r="Q49" s="120">
        <f>IF($O$6&lt;&gt;"Armed",0,LOOKUP($Q$50,{0,1,2,3,4,5,6,7,8,9,10,11,12,13,14},{0,384,769,1153,1153,1538,1923,2307,2692,3076,3461,3846,4239,4615,5000}))</f>
        <v/>
      </c>
      <c r="R49" s="120">
        <f>SUM(R14:R48)</f>
        <v/>
      </c>
      <c r="S49" s="120">
        <f>SUM(S14:S48)</f>
        <v/>
      </c>
      <c r="T49" s="121">
        <f>SUM(T30:T43)</f>
        <v/>
      </c>
      <c r="U49" s="144">
        <f>MIN(U48,0)</f>
        <v/>
      </c>
      <c r="V49" s="351">
        <f>SUM(V14:V48)</f>
        <v/>
      </c>
      <c r="W49" s="351">
        <f>SUM(W14:W48)</f>
        <v/>
      </c>
      <c r="X49" s="351" t="n"/>
      <c r="Y49" s="351" t="n"/>
      <c r="Z49" s="351" t="n"/>
      <c r="AA49" s="351" t="n"/>
      <c r="AB49" s="351" t="n"/>
      <c r="AC49" s="351" t="n"/>
      <c r="AD49" s="351" t="n"/>
      <c r="AE49" s="351" t="n"/>
      <c r="AF49" s="351" t="n"/>
    </row>
    <row r="50" ht="24" customHeight="1" s="348">
      <c r="A50" s="351" t="n"/>
      <c r="B50" s="351" t="n"/>
      <c r="C50" s="6" t="n"/>
      <c r="D50" s="6" t="n"/>
      <c r="E50" s="6" t="n"/>
      <c r="F50" s="6" t="n"/>
      <c r="G50" s="6" t="n"/>
      <c r="H50" s="336" t="n"/>
      <c r="I50" s="351" t="n"/>
      <c r="J50" s="336" t="n"/>
      <c r="K50" s="336" t="n"/>
      <c r="L50" s="336" t="n"/>
      <c r="M50" s="28" t="n"/>
      <c r="N50" s="28" t="n"/>
      <c r="O50" s="28" t="n"/>
      <c r="P50" s="241" t="inlineStr">
        <is>
          <t>Days Worked</t>
        </is>
      </c>
      <c r="Q50" s="29">
        <f>SUM(--(SUM(I14:I15)&gt;0),--(SUM(I16:I17)&gt;0),--(SUM(I18:I19)&gt;0),--(SUM(I20:I21)&gt;0),--(SUM(I22:I23)&gt;0),--(SUM(I24:I25)&gt;0),--(SUM(I26:I27)&gt;0),--(SUM(I30:I31)&gt;0),--(SUM(I32:I33)&gt;0),--(SUM(I34:I35)&gt;0),--(SUM(I36:I37)&gt;0),--(SUM(I38:I39)&gt;0),--(SUM(I40:I41)&gt;0),--(SUM(I42:I43)&gt;0),--(SUM(I45:I46)&gt;0),--(SUM(I47:I48)&gt;0))</f>
        <v/>
      </c>
      <c r="R50" s="28" t="n"/>
      <c r="S50" s="28" t="n"/>
      <c r="T50" s="28" t="n"/>
      <c r="U50" s="144" t="n"/>
      <c r="V50" s="351" t="n"/>
      <c r="W50" s="351" t="n"/>
      <c r="X50" s="351" t="n"/>
      <c r="Y50" s="351" t="n"/>
      <c r="Z50" s="351" t="n"/>
      <c r="AA50" s="351" t="n"/>
      <c r="AB50" s="351" t="n"/>
      <c r="AC50" s="351" t="n"/>
      <c r="AD50" s="351" t="n"/>
      <c r="AE50" s="351" t="n"/>
      <c r="AF50" s="351" t="n"/>
    </row>
    <row r="51" ht="24" customHeight="1" s="348">
      <c r="A51" s="351" t="n"/>
      <c r="B51" s="351" t="n"/>
      <c r="C51" s="345" t="n"/>
      <c r="D51" s="362" t="n"/>
      <c r="E51" s="362" t="n"/>
      <c r="F51" s="334" t="n"/>
      <c r="G51" s="362" t="n"/>
      <c r="H51" s="336" t="n"/>
      <c r="I51" s="351" t="n"/>
      <c r="J51" s="336" t="n"/>
      <c r="K51" s="336" t="n"/>
      <c r="L51" s="336" t="n"/>
      <c r="M51" s="236" t="n"/>
      <c r="N51" s="236" t="n"/>
      <c r="O51" s="236" t="n"/>
      <c r="P51" s="236" t="n"/>
      <c r="Q51" s="236" t="n"/>
      <c r="R51" s="236" t="n"/>
      <c r="S51" s="236" t="n"/>
      <c r="T51" s="236" t="n"/>
      <c r="U51" s="144" t="n"/>
      <c r="V51" s="351" t="n"/>
      <c r="W51" s="351" t="n"/>
      <c r="X51" s="351" t="n"/>
      <c r="Y51" s="351" t="n"/>
      <c r="Z51" s="351" t="n"/>
      <c r="AA51" s="351" t="n"/>
      <c r="AB51" s="351" t="n"/>
      <c r="AC51" s="351" t="n"/>
      <c r="AD51" s="351" t="n"/>
      <c r="AE51" s="351" t="n"/>
      <c r="AF51" s="351" t="n"/>
    </row>
    <row r="52">
      <c r="A52" s="351" t="n"/>
      <c r="B52" s="351" t="n"/>
      <c r="C52" s="329" t="inlineStr">
        <is>
          <t>Supervisor Signature</t>
        </is>
      </c>
      <c r="D52" s="363" t="n"/>
      <c r="E52" s="363" t="n"/>
      <c r="F52" s="329" t="inlineStr">
        <is>
          <t>Date</t>
        </is>
      </c>
      <c r="G52" s="363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351" t="n"/>
      <c r="V52" s="351" t="n"/>
      <c r="W52" s="351" t="n"/>
      <c r="X52" s="351" t="n"/>
      <c r="Y52" s="351" t="n"/>
      <c r="Z52" s="351" t="n"/>
      <c r="AA52" s="351" t="n"/>
      <c r="AB52" s="351" t="n"/>
      <c r="AC52" s="351" t="n"/>
      <c r="AD52" s="351" t="n"/>
      <c r="AE52" s="351" t="n"/>
      <c r="AF52" s="351" t="n"/>
    </row>
    <row r="53" ht="26.25" customHeight="1" s="348">
      <c r="A53" s="351" t="n"/>
      <c r="B53" s="351" t="n"/>
      <c r="C53" s="345" t="n"/>
      <c r="D53" s="362" t="n"/>
      <c r="E53" s="362" t="n"/>
      <c r="F53" s="331" t="n"/>
      <c r="G53" s="362" t="n"/>
      <c r="H53" s="6" t="n"/>
      <c r="I53" s="6" t="n"/>
      <c r="J53" s="6" t="n"/>
      <c r="K53" s="6" t="n"/>
      <c r="L53" s="6" t="n"/>
      <c r="M53" s="6" t="n"/>
      <c r="N53" s="237" t="n"/>
      <c r="O53" s="238" t="n"/>
      <c r="P53" s="346" t="n"/>
      <c r="Q53" s="351" t="n"/>
      <c r="R53" s="351" t="n"/>
      <c r="S53" s="351" t="n"/>
      <c r="T53" s="351" t="n"/>
      <c r="U53" s="351" t="n"/>
      <c r="V53" s="351" t="n"/>
      <c r="W53" s="351" t="n"/>
      <c r="X53" s="351" t="n"/>
      <c r="Y53" s="351" t="n"/>
      <c r="Z53" s="351" t="n"/>
      <c r="AA53" s="351" t="n"/>
      <c r="AB53" s="351" t="n"/>
      <c r="AC53" s="351" t="n"/>
      <c r="AD53" s="351" t="n"/>
      <c r="AE53" s="351" t="n"/>
      <c r="AF53" s="351" t="n"/>
    </row>
    <row r="54">
      <c r="A54" s="351" t="n"/>
      <c r="B54" s="351" t="n"/>
      <c r="C54" s="329" t="inlineStr">
        <is>
          <t>Manager Signature</t>
        </is>
      </c>
      <c r="D54" s="363" t="n"/>
      <c r="E54" s="363" t="n"/>
      <c r="F54" s="329" t="inlineStr">
        <is>
          <t>Date</t>
        </is>
      </c>
      <c r="G54" s="363" t="n"/>
      <c r="H54" s="6" t="n"/>
      <c r="I54" s="239" t="inlineStr">
        <is>
          <t>{42}</t>
        </is>
      </c>
      <c r="J54" s="239" t="n"/>
      <c r="K54" s="239" t="n"/>
      <c r="L54" s="239" t="n"/>
      <c r="M54" s="6" t="n"/>
      <c r="N54" s="6" t="n"/>
      <c r="O54" s="6" t="n"/>
      <c r="P54" s="6" t="n"/>
      <c r="Q54" s="6" t="n"/>
      <c r="R54" s="6" t="n"/>
      <c r="S54" s="6" t="n"/>
      <c r="T54" s="6" t="n"/>
      <c r="U54" s="351" t="n"/>
      <c r="V54" s="351" t="n"/>
      <c r="W54" s="351" t="n"/>
      <c r="X54" s="351" t="n"/>
      <c r="Y54" s="351" t="n"/>
      <c r="Z54" s="351" t="n"/>
      <c r="AA54" s="351" t="n"/>
      <c r="AB54" s="351" t="n"/>
      <c r="AC54" s="351" t="n"/>
      <c r="AD54" s="351" t="n"/>
      <c r="AE54" s="351" t="n"/>
      <c r="AF54" s="351" t="n"/>
    </row>
    <row r="55">
      <c r="A55" s="351" t="n"/>
      <c r="B55" s="351" t="n"/>
      <c r="C55" s="240" t="n"/>
      <c r="D55" s="240" t="n"/>
      <c r="E55" s="240" t="n"/>
      <c r="F55" s="240" t="n"/>
      <c r="G55" s="240" t="n"/>
      <c r="H55" s="240" t="n"/>
      <c r="I55" s="240" t="n"/>
      <c r="J55" s="240" t="n"/>
      <c r="K55" s="240" t="n"/>
      <c r="L55" s="240" t="n"/>
      <c r="M55" s="240" t="n"/>
      <c r="N55" s="240" t="n"/>
      <c r="O55" s="240" t="n"/>
      <c r="P55" s="240" t="n"/>
      <c r="Q55" s="240" t="n"/>
      <c r="R55" s="240" t="n"/>
      <c r="S55" s="240" t="n"/>
      <c r="T55" s="240" t="n"/>
      <c r="U55" s="351" t="n"/>
      <c r="V55" s="351" t="n"/>
      <c r="W55" s="351" t="n"/>
      <c r="X55" s="351" t="n"/>
      <c r="Y55" s="351" t="n"/>
      <c r="Z55" s="351" t="n"/>
      <c r="AA55" s="351" t="n"/>
      <c r="AB55" s="351" t="n"/>
      <c r="AC55" s="351" t="n"/>
      <c r="AD55" s="351" t="n"/>
      <c r="AE55" s="351" t="n"/>
      <c r="AF55" s="35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45"/>
  <mergeCells count="33">
    <mergeCell ref="C54:E54"/>
    <mergeCell ref="V2:W2"/>
    <mergeCell ref="C8:F8"/>
    <mergeCell ref="F54:G54"/>
    <mergeCell ref="H10:I10"/>
    <mergeCell ref="C7:F7"/>
    <mergeCell ref="K5:L5"/>
    <mergeCell ref="M5:N5"/>
    <mergeCell ref="H50:I50"/>
    <mergeCell ref="C51:E51"/>
    <mergeCell ref="A1:T1"/>
    <mergeCell ref="C52:E52"/>
    <mergeCell ref="V3:AB3"/>
    <mergeCell ref="F51:G51"/>
    <mergeCell ref="M10:N10"/>
    <mergeCell ref="H51:I51"/>
    <mergeCell ref="C6:F6"/>
    <mergeCell ref="C5:F5"/>
    <mergeCell ref="M7:N7"/>
    <mergeCell ref="M6:N6"/>
    <mergeCell ref="C53:E53"/>
    <mergeCell ref="H7:I7"/>
    <mergeCell ref="H28:I28"/>
    <mergeCell ref="C10:F10"/>
    <mergeCell ref="M8:N8"/>
    <mergeCell ref="F52:G52"/>
    <mergeCell ref="P53:T53"/>
    <mergeCell ref="AA2:AB2"/>
    <mergeCell ref="K10:L10"/>
    <mergeCell ref="H5:I5"/>
    <mergeCell ref="K4:L4"/>
    <mergeCell ref="M4:N4"/>
    <mergeCell ref="F53:G53"/>
  </mergeCells>
  <dataValidations count="5">
    <dataValidation sqref="A14:A48" showDropDown="0" showInputMessage="0" showErrorMessage="0" allowBlank="1" type="list">
      <formula1>"On Day,Off Day,Sick,Absent,Holiday,Annual Leave"</formula1>
    </dataValidation>
    <dataValidation sqref="B14:B48" showDropDown="0" showInputMessage="0" showErrorMessage="0" allowBlank="1" type="list">
      <formula1>"Holiday Double,Phagwah,Good Friday,Easter Monday,Labour Day,Christmas,Eid ul Azha"</formula1>
    </dataValidation>
    <dataValidation sqref="J14:J48" showDropDown="0" showInputMessage="0" showErrorMessage="0" allowBlank="1" type="list">
      <formula1>_xlfn._LONGTEXT("Unico,Unico-2,Unico-42,Unico-44,Unico-46,Unico-47,Unico-48,Unico-49,Globe,Globe-12,Hebrews,Romans-2,Beacon,Numbers,Zebra-24,Sunrise,Sunrise-1,Sunflower 6,Sunset 12,Ripple,Neptune P1,Neptune P2,Neptune P3,Neptune P4,Neptune P5,Neptune P6,Neptune P7,Rainbow"," 1,Rainbow 2,Citadel,Sunset 11,Autumn,Autumn-2,Miracle,Miracle 1,Canteen,Guard Hut")</formula1>
    </dataValidation>
    <dataValidation sqref="O7" showDropDown="0" showInputMessage="0" showErrorMessage="0" allowBlank="1" type="list">
      <formula1>"Caricom,EU,UN,DMC,ARU,Head Office,Canteen"</formula1>
    </dataValidation>
    <dataValidation sqref="O6" showDropDown="0" showInputMessage="0" showErrorMessage="0" allowBlank="1" type="list">
      <formula1>"Unarmed,Armed"</formula1>
    </dataValidation>
  </dataValidations>
  <printOptions horizontalCentered="1"/>
  <pageMargins left="0.5" right="0.5" top="0.5" bottom="1" header="0.5" footer="0.5"/>
  <pageSetup orientation="portrait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AL55"/>
  <sheetViews>
    <sheetView topLeftCell="A17" workbookViewId="0">
      <selection activeCell="H54" sqref="H54"/>
    </sheetView>
  </sheetViews>
  <sheetFormatPr baseColWidth="8" defaultRowHeight="13.5"/>
  <cols>
    <col width="12.28515625" customWidth="1" style="348" min="1" max="1"/>
    <col width="15.140625" customWidth="1" style="348" min="2" max="2"/>
    <col width="12.42578125" customWidth="1" style="348" min="3" max="3"/>
    <col width="9.28515625" customWidth="1" style="348" min="4" max="4"/>
    <col hidden="1" width="9.28515625" customWidth="1" style="348" min="5" max="5"/>
    <col hidden="1" width="2" customWidth="1" style="348" min="6" max="6"/>
    <col hidden="1" width="12.5703125" customWidth="1" style="348" min="7" max="7"/>
    <col width="9.28515625" customWidth="1" style="348" min="8" max="8"/>
    <col width="6.5703125" customWidth="1" style="348" min="9" max="9"/>
    <col width="10.140625" customWidth="1" style="348" min="10" max="10"/>
    <col width="15.28515625" customWidth="1" style="348" min="11" max="11"/>
    <col width="10.5703125" customWidth="1" style="348" min="12" max="12"/>
    <col width="11" customWidth="1" style="348" min="13" max="13"/>
    <col width="9.85546875" customWidth="1" style="348" min="14" max="14"/>
    <col width="11.140625" customWidth="1" style="348" min="15" max="15"/>
    <col width="9.85546875" customWidth="1" style="348" min="16" max="16"/>
    <col width="10.28515625" customWidth="1" style="348" min="17" max="17"/>
    <col width="8.85546875" customWidth="1" style="348" min="18" max="19"/>
    <col width="45.28515625" customWidth="1" style="348" min="20" max="20"/>
    <col width="9.140625" customWidth="1" style="348" min="21" max="21"/>
    <col width="3.140625" customWidth="1" style="348" min="22" max="29"/>
    <col width="10.28515625" customWidth="1" style="348" min="30" max="30"/>
  </cols>
  <sheetData>
    <row r="1" ht="32.25" customFormat="1" customHeight="1" s="1" thickBot="1">
      <c r="A1" s="332" t="n"/>
      <c r="B1" s="354" t="n"/>
      <c r="C1" s="354" t="n"/>
      <c r="D1" s="354" t="n"/>
      <c r="E1" s="354" t="n"/>
      <c r="F1" s="354" t="n"/>
      <c r="G1" s="354" t="n"/>
      <c r="H1" s="354" t="n"/>
      <c r="I1" s="354" t="n"/>
      <c r="J1" s="354" t="n"/>
      <c r="K1" s="354" t="n"/>
      <c r="L1" s="354" t="n"/>
      <c r="M1" s="354" t="n"/>
      <c r="N1" s="354" t="n"/>
      <c r="O1" s="354" t="n"/>
      <c r="P1" s="354" t="n"/>
      <c r="Q1" s="354" t="n"/>
      <c r="R1" s="354" t="n"/>
      <c r="S1" s="354" t="n"/>
      <c r="T1" s="355" t="n"/>
      <c r="U1" s="351" t="n"/>
      <c r="V1" s="351" t="n"/>
      <c r="W1" s="351" t="n"/>
      <c r="X1" s="351" t="n"/>
      <c r="Y1" s="351" t="n"/>
      <c r="Z1" s="351" t="n"/>
      <c r="AA1" s="351" t="n"/>
      <c r="AB1" s="351" t="n"/>
      <c r="AC1" s="351" t="n"/>
      <c r="AD1" s="126" t="n"/>
      <c r="AE1" s="351" t="n"/>
      <c r="AF1" s="351" t="n"/>
    </row>
    <row r="2" ht="15" customFormat="1" customHeight="1" s="1">
      <c r="A2" s="351" t="n"/>
      <c r="B2" s="351" t="n"/>
      <c r="C2" s="127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128" t="n"/>
      <c r="U2" s="351" t="n"/>
      <c r="V2" s="343" t="n">
        <v>2025</v>
      </c>
      <c r="W2" s="356" t="n"/>
      <c r="X2" s="351" t="n"/>
      <c r="Y2" s="351" t="n"/>
      <c r="Z2" s="129" t="inlineStr">
        <is>
          <t>Month:</t>
        </is>
      </c>
      <c r="AA2" s="343" t="n">
        <v>3</v>
      </c>
      <c r="AB2" s="356" t="n"/>
      <c r="AC2" s="351" t="n"/>
      <c r="AD2" s="351" t="n"/>
      <c r="AE2" s="351" t="n"/>
      <c r="AF2" s="351" t="n"/>
    </row>
    <row r="3" ht="15.6" customHeight="1" s="348" thickBot="1">
      <c r="A3" s="351" t="n"/>
      <c r="B3" s="351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351" t="n"/>
      <c r="V3" s="333">
        <f>DATE(V2,AA2,1)</f>
        <v/>
      </c>
      <c r="W3" s="357" t="n"/>
      <c r="X3" s="357" t="n"/>
      <c r="Y3" s="357" t="n"/>
      <c r="Z3" s="357" t="n"/>
      <c r="AA3" s="357" t="n"/>
      <c r="AB3" s="358" t="n"/>
      <c r="AC3" s="351" t="n"/>
      <c r="AD3" s="351" t="n"/>
      <c r="AE3" s="351" t="n"/>
      <c r="AF3" s="249" t="n"/>
    </row>
    <row r="4" ht="21" customHeight="1" s="348" thickBot="1">
      <c r="A4" s="351" t="n"/>
      <c r="B4" s="351" t="n"/>
      <c r="C4" s="25" t="inlineStr">
        <is>
          <t>Federal Manangement Systems</t>
        </is>
      </c>
      <c r="D4" s="25" t="n"/>
      <c r="E4" s="25" t="n"/>
      <c r="F4" s="25" t="n"/>
      <c r="G4" s="25" t="n"/>
      <c r="H4" s="6" t="n"/>
      <c r="I4" s="6" t="n"/>
      <c r="J4" s="6" t="n"/>
      <c r="K4" s="330" t="inlineStr">
        <is>
          <t>Employee Number:</t>
        </is>
      </c>
      <c r="L4" s="351" t="n"/>
      <c r="M4" s="342" t="inlineStr">
        <is>
          <t>5522</t>
        </is>
      </c>
      <c r="N4" s="355" t="n"/>
      <c r="O4" s="6" t="n"/>
      <c r="P4" s="6" t="n"/>
      <c r="Q4" s="6" t="n"/>
      <c r="R4" s="6" t="n"/>
      <c r="S4" s="6" t="n"/>
      <c r="T4" s="6" t="n"/>
      <c r="U4" s="351" t="n"/>
      <c r="V4" s="130" t="inlineStr">
        <is>
          <t>Su</t>
        </is>
      </c>
      <c r="W4" s="131" t="inlineStr">
        <is>
          <t>M</t>
        </is>
      </c>
      <c r="X4" s="131" t="inlineStr">
        <is>
          <t>Tu</t>
        </is>
      </c>
      <c r="Y4" s="131" t="inlineStr">
        <is>
          <t>W</t>
        </is>
      </c>
      <c r="Z4" s="131" t="inlineStr">
        <is>
          <t>Th</t>
        </is>
      </c>
      <c r="AA4" s="131" t="inlineStr">
        <is>
          <t>F</t>
        </is>
      </c>
      <c r="AB4" s="132" t="inlineStr">
        <is>
          <t>Sa</t>
        </is>
      </c>
      <c r="AC4" s="351" t="n"/>
      <c r="AD4" s="133" t="inlineStr">
        <is>
          <t>Overtime Options</t>
        </is>
      </c>
      <c r="AE4" s="351" t="n"/>
      <c r="AF4" s="351" t="n"/>
      <c r="AJ4" s="257" t="n"/>
    </row>
    <row r="5" ht="14.1" customHeight="1" s="348" thickBot="1">
      <c r="A5" s="351" t="n"/>
      <c r="B5" s="351" t="n"/>
      <c r="C5" s="337" t="n"/>
      <c r="D5" s="351" t="n"/>
      <c r="E5" s="351" t="n"/>
      <c r="F5" s="351" t="n"/>
      <c r="G5" s="6" t="n"/>
      <c r="H5" s="340" t="n"/>
      <c r="I5" s="351" t="n"/>
      <c r="J5" s="340" t="n"/>
      <c r="K5" s="344" t="inlineStr">
        <is>
          <t>Employee Name:</t>
        </is>
      </c>
      <c r="L5" s="359" t="n"/>
      <c r="M5" s="342" t="inlineStr">
        <is>
          <t>Jacques, Valy-Ana</t>
        </is>
      </c>
      <c r="N5" s="355" t="n"/>
      <c r="O5" s="337" t="n"/>
      <c r="P5" s="337" t="n"/>
      <c r="Q5" s="337" t="n"/>
      <c r="R5" s="337" t="n"/>
      <c r="S5" s="337" t="n"/>
      <c r="T5" s="337" t="n"/>
      <c r="U5" s="351" t="n"/>
      <c r="V5" s="263">
        <f>IF(MONTH($V$3)&lt;&gt;MONTH($V$3-WEEKDAY($V$3,1)+(ROW(V5)-ROW($V$5))*7+(COLUMN(V5)-COLUMN($V$5)+1)),"",$V$3-WEEKDAY($V$3,1)+(ROW(V5)-ROW($V$5))*7+(COLUMN(V5)-COLUMN($V$5)+1))</f>
        <v/>
      </c>
      <c r="W5" s="263">
        <f>IF(MONTH($V$3)&lt;&gt;MONTH($V$3-WEEKDAY($V$3,1)+(ROW(W5)-ROW($V$5))*7+(COLUMN(W5)-COLUMN($V$5)+1)),"",$V$3-WEEKDAY($V$3,1)+(ROW(W5)-ROW($V$5))*7+(COLUMN(W5)-COLUMN($V$5)+1))</f>
        <v/>
      </c>
      <c r="X5" s="263">
        <f>IF(MONTH($V$3)&lt;&gt;MONTH($V$3-WEEKDAY($V$3,1)+(ROW(X5)-ROW($V$5))*7+(COLUMN(X5)-COLUMN($V$5)+1)),"",$V$3-WEEKDAY($V$3,1)+(ROW(X5)-ROW($V$5))*7+(COLUMN(X5)-COLUMN($V$5)+1))</f>
        <v/>
      </c>
      <c r="Y5" s="263">
        <f>IF(MONTH($V$3)&lt;&gt;MONTH($V$3-WEEKDAY($V$3,1)+(ROW(Y5)-ROW($V$5))*7+(COLUMN(Y5)-COLUMN($V$5)+1)),"",$V$3-WEEKDAY($V$3,1)+(ROW(Y5)-ROW($V$5))*7+(COLUMN(Y5)-COLUMN($V$5)+1))</f>
        <v/>
      </c>
      <c r="Z5" s="263">
        <f>IF(MONTH($V$3)&lt;&gt;MONTH($V$3-WEEKDAY($V$3,1)+(ROW(Z5)-ROW($V$5))*7+(COLUMN(Z5)-COLUMN($V$5)+1)),"",$V$3-WEEKDAY($V$3,1)+(ROW(Z5)-ROW($V$5))*7+(COLUMN(Z5)-COLUMN($V$5)+1))</f>
        <v/>
      </c>
      <c r="AA5" s="263">
        <f>IF(MONTH($V$3)&lt;&gt;MONTH($V$3-WEEKDAY($V$3,1)+(ROW(AA5)-ROW($V$5))*7+(COLUMN(AA5)-COLUMN($V$5)+1)),"",$V$3-WEEKDAY($V$3,1)+(ROW(AA5)-ROW($V$5))*7+(COLUMN(AA5)-COLUMN($V$5)+1))</f>
        <v/>
      </c>
      <c r="AB5" s="263">
        <f>IF(MONTH($V$3)&lt;&gt;MONTH($V$3-WEEKDAY($V$3,1)+(ROW(AB5)-ROW($V$5))*7+(COLUMN(AB5)-COLUMN($V$5)+1)),"",$V$3-WEEKDAY($V$3,1)+(ROW(AB5)-ROW($V$5))*7+(COLUMN(AB5)-COLUMN($V$5)+1))</f>
        <v/>
      </c>
      <c r="AC5" s="351" t="n"/>
      <c r="AD5" s="351" t="n"/>
      <c r="AE5" s="3" t="b">
        <v>1</v>
      </c>
      <c r="AF5" s="258" t="n"/>
      <c r="AJ5" s="350" t="n"/>
      <c r="AK5" s="350" t="n"/>
      <c r="AL5" s="350" t="n"/>
    </row>
    <row r="6" ht="14.1" customHeight="1" s="348" thickBot="1">
      <c r="A6" s="351" t="n"/>
      <c r="B6" s="351" t="n"/>
      <c r="C6" s="337" t="inlineStr">
        <is>
          <t xml:space="preserve">120 Peter Rose St </t>
        </is>
      </c>
      <c r="D6" s="351" t="n"/>
      <c r="E6" s="351" t="n"/>
      <c r="F6" s="351" t="n"/>
      <c r="G6" s="6" t="n"/>
      <c r="H6" s="6" t="n"/>
      <c r="I6" s="6" t="n"/>
      <c r="J6" s="6" t="n"/>
      <c r="K6" s="6" t="n"/>
      <c r="L6" s="6" t="n"/>
      <c r="M6" s="339" t="inlineStr">
        <is>
          <t>Armed or unarmed</t>
        </is>
      </c>
      <c r="N6" s="360" t="n"/>
      <c r="O6" s="135" t="inlineStr">
        <is>
          <t>Unarmed</t>
        </is>
      </c>
      <c r="P6" s="6" t="n"/>
      <c r="Q6" s="6" t="n"/>
      <c r="R6" s="6" t="n"/>
      <c r="S6" s="6" t="n"/>
      <c r="T6" s="6" t="n"/>
      <c r="U6" s="351" t="n"/>
      <c r="V6" s="263">
        <f>IF(MONTH($V$3)&lt;&gt;MONTH($V$3-WEEKDAY($V$3,1)+(ROW(V6)-ROW($V$5))*7+(COLUMN(V6)-COLUMN($V$5)+1)),"",$V$3-WEEKDAY($V$3,1)+(ROW(V6)-ROW($V$5))*7+(COLUMN(V6)-COLUMN($V$5)+1))</f>
        <v/>
      </c>
      <c r="W6" s="263">
        <f>IF(MONTH($V$3)&lt;&gt;MONTH($V$3-WEEKDAY($V$3,1)+(ROW(W6)-ROW($V$5))*7+(COLUMN(W6)-COLUMN($V$5)+1)),"",$V$3-WEEKDAY($V$3,1)+(ROW(W6)-ROW($V$5))*7+(COLUMN(W6)-COLUMN($V$5)+1))</f>
        <v/>
      </c>
      <c r="X6" s="263">
        <f>IF(MONTH($V$3)&lt;&gt;MONTH($V$3-WEEKDAY($V$3,1)+(ROW(X6)-ROW($V$5))*7+(COLUMN(X6)-COLUMN($V$5)+1)),"",$V$3-WEEKDAY($V$3,1)+(ROW(X6)-ROW($V$5))*7+(COLUMN(X6)-COLUMN($V$5)+1))</f>
        <v/>
      </c>
      <c r="Y6" s="263">
        <f>IF(MONTH($V$3)&lt;&gt;MONTH($V$3-WEEKDAY($V$3,1)+(ROW(Y6)-ROW($V$5))*7+(COLUMN(Y6)-COLUMN($V$5)+1)),"",$V$3-WEEKDAY($V$3,1)+(ROW(Y6)-ROW($V$5))*7+(COLUMN(Y6)-COLUMN($V$5)+1))</f>
        <v/>
      </c>
      <c r="Z6" s="263">
        <f>IF(MONTH($V$3)&lt;&gt;MONTH($V$3-WEEKDAY($V$3,1)+(ROW(Z6)-ROW($V$5))*7+(COLUMN(Z6)-COLUMN($V$5)+1)),"",$V$3-WEEKDAY($V$3,1)+(ROW(Z6)-ROW($V$5))*7+(COLUMN(Z6)-COLUMN($V$5)+1))</f>
        <v/>
      </c>
      <c r="AA6" s="263">
        <f>IF(MONTH($V$3)&lt;&gt;MONTH($V$3-WEEKDAY($V$3,1)+(ROW(AA6)-ROW($V$5))*7+(COLUMN(AA6)-COLUMN($V$5)+1)),"",$V$3-WEEKDAY($V$3,1)+(ROW(AA6)-ROW($V$5))*7+(COLUMN(AA6)-COLUMN($V$5)+1))</f>
        <v/>
      </c>
      <c r="AB6" s="263">
        <f>IF(MONTH($V$3)&lt;&gt;MONTH($V$3-WEEKDAY($V$3,1)+(ROW(AB6)-ROW($V$5))*7+(COLUMN(AB6)-COLUMN($V$5)+1)),"",$V$3-WEEKDAY($V$3,1)+(ROW(AB6)-ROW($V$5))*7+(COLUMN(AB6)-COLUMN($V$5)+1))</f>
        <v/>
      </c>
      <c r="AC6" s="351" t="n"/>
      <c r="AD6" s="136" t="inlineStr">
        <is>
          <t>After:</t>
        </is>
      </c>
      <c r="AE6" s="264" t="n">
        <v>8</v>
      </c>
      <c r="AF6" s="258" t="n"/>
      <c r="AJ6" s="350" t="n"/>
      <c r="AL6" s="251" t="n"/>
    </row>
    <row r="7" ht="14.1" customHeight="1" s="348" thickBot="1">
      <c r="A7" s="351" t="n"/>
      <c r="B7" s="351" t="n"/>
      <c r="C7" s="337" t="inlineStr">
        <is>
          <t>Queenstown</t>
        </is>
      </c>
      <c r="D7" s="351" t="n"/>
      <c r="E7" s="351" t="n"/>
      <c r="F7" s="351" t="n"/>
      <c r="G7" s="6" t="n"/>
      <c r="H7" s="340" t="n"/>
      <c r="I7" s="351" t="n"/>
      <c r="J7" s="340" t="n"/>
      <c r="K7" s="340" t="n"/>
      <c r="L7" s="340" t="n"/>
      <c r="M7" s="338" t="inlineStr">
        <is>
          <t>Agency</t>
        </is>
      </c>
      <c r="N7" s="361" t="n"/>
      <c r="O7" s="7" t="inlineStr">
        <is>
          <t>Caricom</t>
        </is>
      </c>
      <c r="P7" s="6" t="n"/>
      <c r="Q7" s="6" t="n"/>
      <c r="R7" s="6" t="n"/>
      <c r="S7" s="6" t="n"/>
      <c r="T7" s="6" t="n"/>
      <c r="U7" s="351" t="n"/>
      <c r="V7" s="263">
        <f>IF(MONTH($V$3)&lt;&gt;MONTH($V$3-WEEKDAY($V$3,1)+(ROW(V7)-ROW($V$5))*7+(COLUMN(V7)-COLUMN($V$5)+1)),"",$V$3-WEEKDAY($V$3,1)+(ROW(V7)-ROW($V$5))*7+(COLUMN(V7)-COLUMN($V$5)+1))</f>
        <v/>
      </c>
      <c r="W7" s="263">
        <f>IF(MONTH($V$3)&lt;&gt;MONTH($V$3-WEEKDAY($V$3,1)+(ROW(W7)-ROW($V$5))*7+(COLUMN(W7)-COLUMN($V$5)+1)),"",$V$3-WEEKDAY($V$3,1)+(ROW(W7)-ROW($V$5))*7+(COLUMN(W7)-COLUMN($V$5)+1))</f>
        <v/>
      </c>
      <c r="X7" s="263">
        <f>IF(MONTH($V$3)&lt;&gt;MONTH($V$3-WEEKDAY($V$3,1)+(ROW(X7)-ROW($V$5))*7+(COLUMN(X7)-COLUMN($V$5)+1)),"",$V$3-WEEKDAY($V$3,1)+(ROW(X7)-ROW($V$5))*7+(COLUMN(X7)-COLUMN($V$5)+1))</f>
        <v/>
      </c>
      <c r="Y7" s="263">
        <f>IF(MONTH($V$3)&lt;&gt;MONTH($V$3-WEEKDAY($V$3,1)+(ROW(Y7)-ROW($V$5))*7+(COLUMN(Y7)-COLUMN($V$5)+1)),"",$V$3-WEEKDAY($V$3,1)+(ROW(Y7)-ROW($V$5))*7+(COLUMN(Y7)-COLUMN($V$5)+1))</f>
        <v/>
      </c>
      <c r="Z7" s="263">
        <f>IF(MONTH($V$3)&lt;&gt;MONTH($V$3-WEEKDAY($V$3,1)+(ROW(Z7)-ROW($V$5))*7+(COLUMN(Z7)-COLUMN($V$5)+1)),"",$V$3-WEEKDAY($V$3,1)+(ROW(Z7)-ROW($V$5))*7+(COLUMN(Z7)-COLUMN($V$5)+1))</f>
        <v/>
      </c>
      <c r="AA7" s="263">
        <f>IF(MONTH($V$3)&lt;&gt;MONTH($V$3-WEEKDAY($V$3,1)+(ROW(AA7)-ROW($V$5))*7+(COLUMN(AA7)-COLUMN($V$5)+1)),"",$V$3-WEEKDAY($V$3,1)+(ROW(AA7)-ROW($V$5))*7+(COLUMN(AA7)-COLUMN($V$5)+1))</f>
        <v/>
      </c>
      <c r="AB7" s="263">
        <f>IF(MONTH($V$3)&lt;&gt;MONTH($V$3-WEEKDAY($V$3,1)+(ROW(AB7)-ROW($V$5))*7+(COLUMN(AB7)-COLUMN($V$5)+1)),"",$V$3-WEEKDAY($V$3,1)+(ROW(AB7)-ROW($V$5))*7+(COLUMN(AB7)-COLUMN($V$5)+1))</f>
        <v/>
      </c>
      <c r="AC7" s="351" t="n"/>
      <c r="AD7" s="351" t="n"/>
      <c r="AE7" s="351" t="n"/>
      <c r="AF7" s="258" t="n"/>
      <c r="AJ7" s="350" t="n"/>
      <c r="AL7" s="251" t="n"/>
    </row>
    <row r="8">
      <c r="A8" s="351" t="n"/>
      <c r="B8" s="351" t="n"/>
      <c r="C8" s="337" t="inlineStr">
        <is>
          <t>Georgetown, Guyana</t>
        </is>
      </c>
      <c r="D8" s="351" t="n"/>
      <c r="E8" s="351" t="n"/>
      <c r="F8" s="351" t="n"/>
      <c r="G8" s="6" t="n"/>
      <c r="H8" s="6" t="n"/>
      <c r="I8" s="6" t="n"/>
      <c r="J8" s="6" t="n"/>
      <c r="K8" s="6" t="n"/>
      <c r="L8" s="6" t="n"/>
      <c r="M8" s="341" t="n"/>
      <c r="N8" s="351" t="n"/>
      <c r="O8" s="351" t="n"/>
      <c r="P8" s="6" t="n"/>
      <c r="Q8" s="6" t="n"/>
      <c r="R8" s="6" t="n"/>
      <c r="S8" s="6" t="n"/>
      <c r="T8" s="6" t="n"/>
      <c r="U8" s="351" t="n"/>
      <c r="V8" s="263">
        <f>IF(MONTH($V$3)&lt;&gt;MONTH($V$3-WEEKDAY($V$3,1)+(ROW(V8)-ROW($V$5))*7+(COLUMN(V8)-COLUMN($V$5)+1)),"",$V$3-WEEKDAY($V$3,1)+(ROW(V8)-ROW($V$5))*7+(COLUMN(V8)-COLUMN($V$5)+1))</f>
        <v/>
      </c>
      <c r="W8" s="263">
        <f>IF(MONTH($V$3)&lt;&gt;MONTH($V$3-WEEKDAY($V$3,1)+(ROW(W8)-ROW($V$5))*7+(COLUMN(W8)-COLUMN($V$5)+1)),"",$V$3-WEEKDAY($V$3,1)+(ROW(W8)-ROW($V$5))*7+(COLUMN(W8)-COLUMN($V$5)+1))</f>
        <v/>
      </c>
      <c r="X8" s="263">
        <f>IF(MONTH($V$3)&lt;&gt;MONTH($V$3-WEEKDAY($V$3,1)+(ROW(X8)-ROW($V$5))*7+(COLUMN(X8)-COLUMN($V$5)+1)),"",$V$3-WEEKDAY($V$3,1)+(ROW(X8)-ROW($V$5))*7+(COLUMN(X8)-COLUMN($V$5)+1))</f>
        <v/>
      </c>
      <c r="Y8" s="263">
        <f>IF(MONTH($V$3)&lt;&gt;MONTH($V$3-WEEKDAY($V$3,1)+(ROW(Y8)-ROW($V$5))*7+(COLUMN(Y8)-COLUMN($V$5)+1)),"",$V$3-WEEKDAY($V$3,1)+(ROW(Y8)-ROW($V$5))*7+(COLUMN(Y8)-COLUMN($V$5)+1))</f>
        <v/>
      </c>
      <c r="Z8" s="263">
        <f>IF(MONTH($V$3)&lt;&gt;MONTH($V$3-WEEKDAY($V$3,1)+(ROW(Z8)-ROW($V$5))*7+(COLUMN(Z8)-COLUMN($V$5)+1)),"",$V$3-WEEKDAY($V$3,1)+(ROW(Z8)-ROW($V$5))*7+(COLUMN(Z8)-COLUMN($V$5)+1))</f>
        <v/>
      </c>
      <c r="AA8" s="263">
        <f>IF(MONTH($V$3)&lt;&gt;MONTH($V$3-WEEKDAY($V$3,1)+(ROW(AA8)-ROW($V$5))*7+(COLUMN(AA8)-COLUMN($V$5)+1)),"",$V$3-WEEKDAY($V$3,1)+(ROW(AA8)-ROW($V$5))*7+(COLUMN(AA8)-COLUMN($V$5)+1))</f>
        <v/>
      </c>
      <c r="AB8" s="263">
        <f>IF(MONTH($V$3)&lt;&gt;MONTH($V$3-WEEKDAY($V$3,1)+(ROW(AB8)-ROW($V$5))*7+(COLUMN(AB8)-COLUMN($V$5)+1)),"",$V$3-WEEKDAY($V$3,1)+(ROW(AB8)-ROW($V$5))*7+(COLUMN(AB8)-COLUMN($V$5)+1))</f>
        <v/>
      </c>
      <c r="AC8" s="351" t="n"/>
      <c r="AD8" s="351" t="n"/>
      <c r="AE8" s="3" t="b">
        <v>1</v>
      </c>
      <c r="AF8" s="258" t="n"/>
      <c r="AJ8" s="350" t="n"/>
      <c r="AL8" s="251" t="n"/>
    </row>
    <row r="9">
      <c r="A9" s="351" t="n"/>
      <c r="B9" s="351" t="n"/>
      <c r="C9" s="337" t="n"/>
      <c r="D9" s="337" t="n"/>
      <c r="E9" s="337" t="n"/>
      <c r="F9" s="337" t="n"/>
      <c r="G9" s="6" t="n"/>
      <c r="H9" s="6" t="n"/>
      <c r="I9" s="6" t="n"/>
      <c r="J9" s="6" t="n"/>
      <c r="K9" s="6" t="n"/>
      <c r="L9" s="6" t="n"/>
      <c r="M9" s="137" t="n"/>
      <c r="N9" s="137" t="n"/>
      <c r="O9" s="6" t="n"/>
      <c r="P9" s="6" t="n"/>
      <c r="Q9" s="6" t="n"/>
      <c r="R9" s="6" t="n"/>
      <c r="S9" s="6" t="n"/>
      <c r="T9" s="6" t="n"/>
      <c r="U9" s="351" t="n"/>
      <c r="V9" s="265" t="n"/>
      <c r="W9" s="265" t="n"/>
      <c r="X9" s="265" t="n"/>
      <c r="Y9" s="265" t="n"/>
      <c r="Z9" s="265" t="n"/>
      <c r="AA9" s="265" t="n"/>
      <c r="AB9" s="265" t="n"/>
      <c r="AC9" s="351" t="n"/>
      <c r="AD9" s="351" t="n"/>
      <c r="AE9" s="3" t="n"/>
      <c r="AF9" s="351" t="n"/>
      <c r="AJ9" s="350" t="n"/>
      <c r="AL9" s="251" t="n"/>
    </row>
    <row r="10">
      <c r="A10" s="351" t="n"/>
      <c r="B10" s="351" t="n"/>
      <c r="C10" s="337" t="inlineStr">
        <is>
          <t>592-223-7560</t>
        </is>
      </c>
      <c r="D10" s="351" t="n"/>
      <c r="E10" s="351" t="n"/>
      <c r="F10" s="351" t="n"/>
      <c r="G10" s="6" t="n"/>
      <c r="H10" s="340" t="n"/>
      <c r="I10" s="351" t="n"/>
      <c r="J10" s="340" t="n"/>
      <c r="K10" s="330" t="inlineStr">
        <is>
          <t>Week Starting:</t>
        </is>
      </c>
      <c r="L10" s="351" t="n"/>
      <c r="M10" s="335" t="n">
        <v>45977</v>
      </c>
      <c r="N10" s="362" t="n"/>
      <c r="O10" s="6" t="n"/>
      <c r="P10" s="6" t="n"/>
      <c r="Q10" s="6" t="n"/>
      <c r="R10" s="6" t="n"/>
      <c r="S10" s="6" t="n"/>
      <c r="T10" s="138" t="inlineStr">
        <is>
          <t>[42]</t>
        </is>
      </c>
      <c r="U10" s="351" t="n"/>
      <c r="V10" s="263">
        <f>IF(MONTH($V$3)&lt;&gt;MONTH($V$3-WEEKDAY($V$3,1)+(ROW(V10)-ROW($V$5))*7+(COLUMN(V10)-COLUMN($V$5)+1)),"",$V$3-WEEKDAY($V$3,1)+(ROW(V10)-ROW($V$5))*7+(COLUMN(V10)-COLUMN($V$5)+1))</f>
        <v/>
      </c>
      <c r="W10" s="263">
        <f>IF(MONTH($V$3)&lt;&gt;MONTH($V$3-WEEKDAY($V$3,1)+(ROW(W10)-ROW($V$5))*7+(COLUMN(W10)-COLUMN($V$5)+1)),"",$V$3-WEEKDAY($V$3,1)+(ROW(W10)-ROW($V$5))*7+(COLUMN(W10)-COLUMN($V$5)+1))</f>
        <v/>
      </c>
      <c r="X10" s="263">
        <f>IF(MONTH($V$3)&lt;&gt;MONTH($V$3-WEEKDAY($V$3,1)+(ROW(X10)-ROW($V$5))*7+(COLUMN(X10)-COLUMN($V$5)+1)),"",$V$3-WEEKDAY($V$3,1)+(ROW(X10)-ROW($V$5))*7+(COLUMN(X10)-COLUMN($V$5)+1))</f>
        <v/>
      </c>
      <c r="Y10" s="263">
        <f>IF(MONTH($V$3)&lt;&gt;MONTH($V$3-WEEKDAY($V$3,1)+(ROW(Y10)-ROW($V$5))*7+(COLUMN(Y10)-COLUMN($V$5)+1)),"",$V$3-WEEKDAY($V$3,1)+(ROW(Y10)-ROW($V$5))*7+(COLUMN(Y10)-COLUMN($V$5)+1))</f>
        <v/>
      </c>
      <c r="Z10" s="263">
        <f>IF(MONTH($V$3)&lt;&gt;MONTH($V$3-WEEKDAY($V$3,1)+(ROW(Z10)-ROW($V$5))*7+(COLUMN(Z10)-COLUMN($V$5)+1)),"",$V$3-WEEKDAY($V$3,1)+(ROW(Z10)-ROW($V$5))*7+(COLUMN(Z10)-COLUMN($V$5)+1))</f>
        <v/>
      </c>
      <c r="AA10" s="263">
        <f>IF(MONTH($V$3)&lt;&gt;MONTH($V$3-WEEKDAY($V$3,1)+(ROW(AA10)-ROW($V$5))*7+(COLUMN(AA10)-COLUMN($V$5)+1)),"",$V$3-WEEKDAY($V$3,1)+(ROW(AA10)-ROW($V$5))*7+(COLUMN(AA10)-COLUMN($V$5)+1))</f>
        <v/>
      </c>
      <c r="AB10" s="263">
        <f>IF(MONTH($V$3)&lt;&gt;MONTH($V$3-WEEKDAY($V$3,1)+(ROW(AB10)-ROW($V$5))*7+(COLUMN(AB10)-COLUMN($V$5)+1)),"",$V$3-WEEKDAY($V$3,1)+(ROW(AB10)-ROW($V$5))*7+(COLUMN(AB10)-COLUMN($V$5)+1))</f>
        <v/>
      </c>
      <c r="AC10" s="351" t="n"/>
      <c r="AD10" s="136" t="inlineStr">
        <is>
          <t>After:</t>
        </is>
      </c>
      <c r="AE10" s="264" t="n">
        <v>40</v>
      </c>
      <c r="AF10" s="250" t="n"/>
    </row>
    <row r="11" ht="15.75" customHeight="1" s="348" thickBot="1">
      <c r="A11" s="351" t="n"/>
      <c r="B11" s="351" t="n"/>
      <c r="C11" s="6" t="n"/>
      <c r="D11" s="6" t="n"/>
      <c r="E11" s="6" t="n"/>
      <c r="F11" s="6" t="n"/>
      <c r="G11" s="6" t="n"/>
      <c r="H11" s="6" t="n"/>
      <c r="I11" s="6" t="n"/>
      <c r="J11" s="6" t="n"/>
      <c r="K11" s="259" t="inlineStr">
        <is>
          <t>Carry Forward Hrs:</t>
        </is>
      </c>
      <c r="L11" s="248" t="n">
        <v>24</v>
      </c>
      <c r="M11" s="6" t="n"/>
      <c r="N11" s="6" t="n"/>
      <c r="O11" s="6" t="n"/>
      <c r="P11" s="6" t="n"/>
      <c r="Q11" s="6" t="n"/>
      <c r="R11" s="6" t="n"/>
      <c r="S11" s="6" t="n"/>
      <c r="T11" s="6" t="n"/>
      <c r="U11" s="351" t="n"/>
      <c r="V11" s="263">
        <f>IF(MONTH($V$3)&lt;&gt;MONTH($V$3-WEEKDAY($V$3,1)+(ROW(V11)-ROW($V$5))*7+(COLUMN(V11)-COLUMN($V$5)+1)),"",$V$3-WEEKDAY($V$3,1)+(ROW(V11)-ROW($V$5))*7+(COLUMN(V11)-COLUMN($V$5)+1))</f>
        <v/>
      </c>
      <c r="W11" s="263">
        <f>IF(MONTH($V$3)&lt;&gt;MONTH($V$3-WEEKDAY($V$3,1)+(ROW(W11)-ROW($V$5))*7+(COLUMN(W11)-COLUMN($V$5)+1)),"",$V$3-WEEKDAY($V$3,1)+(ROW(W11)-ROW($V$5))*7+(COLUMN(W11)-COLUMN($V$5)+1))</f>
        <v/>
      </c>
      <c r="X11" s="263">
        <f>IF(MONTH($V$3)&lt;&gt;MONTH($V$3-WEEKDAY($V$3,1)+(ROW(X11)-ROW($V$5))*7+(COLUMN(X11)-COLUMN($V$5)+1)),"",$V$3-WEEKDAY($V$3,1)+(ROW(X11)-ROW($V$5))*7+(COLUMN(X11)-COLUMN($V$5)+1))</f>
        <v/>
      </c>
      <c r="Y11" s="263">
        <f>IF(MONTH($V$3)&lt;&gt;MONTH($V$3-WEEKDAY($V$3,1)+(ROW(Y11)-ROW($V$5))*7+(COLUMN(Y11)-COLUMN($V$5)+1)),"",$V$3-WEEKDAY($V$3,1)+(ROW(Y11)-ROW($V$5))*7+(COLUMN(Y11)-COLUMN($V$5)+1))</f>
        <v/>
      </c>
      <c r="Z11" s="263">
        <f>IF(MONTH($V$3)&lt;&gt;MONTH($V$3-WEEKDAY($V$3,1)+(ROW(Z11)-ROW($V$5))*7+(COLUMN(Z11)-COLUMN($V$5)+1)),"",$V$3-WEEKDAY($V$3,1)+(ROW(Z11)-ROW($V$5))*7+(COLUMN(Z11)-COLUMN($V$5)+1))</f>
        <v/>
      </c>
      <c r="AA11" s="263">
        <f>IF(MONTH($V$3)&lt;&gt;MONTH($V$3-WEEKDAY($V$3,1)+(ROW(AA11)-ROW($V$5))*7+(COLUMN(AA11)-COLUMN($V$5)+1)),"",$V$3-WEEKDAY($V$3,1)+(ROW(AA11)-ROW($V$5))*7+(COLUMN(AA11)-COLUMN($V$5)+1))</f>
        <v/>
      </c>
      <c r="AB11" s="263">
        <f>IF(MONTH($V$3)&lt;&gt;MONTH($V$3-WEEKDAY($V$3,1)+(ROW(AB11)-ROW($V$5))*7+(COLUMN(AB11)-COLUMN($V$5)+1)),"",$V$3-WEEKDAY($V$3,1)+(ROW(AB11)-ROW($V$5))*7+(COLUMN(AB11)-COLUMN($V$5)+1))</f>
        <v/>
      </c>
      <c r="AC11" s="351" t="n"/>
      <c r="AD11" s="351" t="n"/>
      <c r="AE11" s="351" t="n"/>
      <c r="AF11" s="258" t="n"/>
      <c r="AJ11" s="252" t="n"/>
      <c r="AK11" s="252" t="n"/>
    </row>
    <row r="12" ht="27.75" customFormat="1" customHeight="1" s="2" thickBot="1">
      <c r="A12" s="266" t="inlineStr">
        <is>
          <t>Day Off</t>
        </is>
      </c>
      <c r="B12" s="267" t="inlineStr">
        <is>
          <t>Holiday Double</t>
        </is>
      </c>
      <c r="C12" s="139" t="inlineStr">
        <is>
          <t>Day of Week</t>
        </is>
      </c>
      <c r="D12" s="140" t="inlineStr">
        <is>
          <t>Time
In</t>
        </is>
      </c>
      <c r="E12" s="140" t="inlineStr">
        <is>
          <t>Time
Out</t>
        </is>
      </c>
      <c r="F12" s="141" t="n"/>
      <c r="G12" s="140" t="inlineStr">
        <is>
          <t>Time
In</t>
        </is>
      </c>
      <c r="H12" s="140" t="inlineStr">
        <is>
          <t>Time
Out</t>
        </is>
      </c>
      <c r="I12" s="142" t="inlineStr">
        <is>
          <t>Total
Hrs</t>
        </is>
      </c>
      <c r="J12" s="142" t="inlineStr">
        <is>
          <t>Location</t>
        </is>
      </c>
      <c r="K12" s="142" t="inlineStr">
        <is>
          <t>Supervisor</t>
        </is>
      </c>
      <c r="L12" s="142" t="inlineStr">
        <is>
          <t>Supervisor Approval</t>
        </is>
      </c>
      <c r="M12" s="140" t="inlineStr">
        <is>
          <t>Regular
Hrs</t>
        </is>
      </c>
      <c r="N12" s="140" t="inlineStr">
        <is>
          <t>Overtime
Hrs</t>
        </is>
      </c>
      <c r="O12" s="140" t="inlineStr">
        <is>
          <t>Hol Hrs</t>
        </is>
      </c>
      <c r="P12" s="140" t="inlineStr">
        <is>
          <t>Responsibilities</t>
        </is>
      </c>
      <c r="Q12" s="140" t="inlineStr">
        <is>
          <t>Risk</t>
        </is>
      </c>
      <c r="R12" s="140" t="inlineStr">
        <is>
          <t>Meals</t>
        </is>
      </c>
      <c r="S12" s="140" t="inlineStr">
        <is>
          <t>Vac Hrs</t>
        </is>
      </c>
      <c r="T12" s="143" t="inlineStr">
        <is>
          <t>Reason for Overtime</t>
        </is>
      </c>
      <c r="U12" s="144" t="inlineStr">
        <is>
          <t>Wkly Reg Avail</t>
        </is>
      </c>
      <c r="V12" s="351" t="inlineStr">
        <is>
          <t>Orig Reg</t>
        </is>
      </c>
      <c r="W12" s="351" t="inlineStr">
        <is>
          <t>Wkly OT Adj</t>
        </is>
      </c>
      <c r="X12" s="351" t="inlineStr">
        <is>
          <t>Week Start</t>
        </is>
      </c>
      <c r="Y12" s="351" t="inlineStr">
        <is>
          <t>Wk Hrs Before</t>
        </is>
      </c>
      <c r="Z12" s="351" t="n"/>
      <c r="AA12" s="351" t="n"/>
      <c r="AB12" s="351" t="n"/>
      <c r="AC12" s="351" t="n"/>
      <c r="AD12" s="351" t="n"/>
      <c r="AE12" s="351" t="n"/>
      <c r="AF12" s="351" t="n"/>
      <c r="AJ12" s="252" t="n"/>
      <c r="AK12" s="252" t="n"/>
    </row>
    <row r="13" hidden="1" ht="15.75" customHeight="1" s="348" thickBot="1">
      <c r="A13" s="268" t="n"/>
      <c r="B13" s="351" t="n"/>
      <c r="C13" s="145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146" t="n"/>
      <c r="U13" s="351" t="n"/>
      <c r="V13" s="351" t="n"/>
      <c r="W13" s="351" t="n"/>
      <c r="X13" s="351" t="n"/>
      <c r="Y13" s="351" t="n"/>
      <c r="Z13" s="351" t="n"/>
      <c r="AA13" s="351" t="n"/>
      <c r="AB13" s="351" t="n"/>
      <c r="AC13" s="351" t="n"/>
      <c r="AD13" s="351" t="n"/>
      <c r="AE13" s="351" t="n"/>
      <c r="AF13" s="351" t="n"/>
    </row>
    <row r="14" ht="24" customHeight="1" s="348" thickBot="1">
      <c r="A14" s="147" t="inlineStr">
        <is>
          <t>On Day</t>
        </is>
      </c>
      <c r="B14" s="269" t="n"/>
      <c r="C14" s="88">
        <f>M10</f>
        <v/>
      </c>
      <c r="D14" s="54" t="n"/>
      <c r="E14" s="148">
        <f>IF(D14="", "",
 IF(D14=TIME(0,0,0), 0,
 IF(AND(D14&gt;=TIME(0,0,1), D14&lt;=TIME(2,0,0)), TIME(7,0,0),
 IF(AND(D14&gt;=TIME(6,0,0), D14&lt;=TIME(8,0,0)), TIME(12,0,0),
 IF(AND(D14&gt;TIME(8,0,0), D14&lt;=TIME(13,59,0)), TIME(15,0,0),
 IF(AND(D14&gt;=TIME(14,0,0), D14&lt;=TIME(17,59,0)), TIME(21,0,0),
 IF(AND(D14&gt;=TIME(18,0,0), D14&lt;=TIME(21,59,0)), TIME(0,0,0),
 IF(AND(D14&gt;=TIME(22,0,0), D14&lt;=TIME(23,59,59)), TIME(7,0,0), ""))))))))</f>
        <v/>
      </c>
      <c r="F14" s="149" t="n"/>
      <c r="G14" s="148">
        <f>IF(AND(D14&gt;=TIME(6,0,0),D14&lt;=TIME(8,0,0)),E14,"")</f>
        <v/>
      </c>
      <c r="H14" s="54" t="n"/>
      <c r="I14" s="55">
        <f>ROUND(IF(OR(D14="",E14="",E14=0),0,IF(H14="",MOD(E14-D14,1)*24,MOD(H14-D14,1)*24)),2)</f>
        <v/>
      </c>
      <c r="J14" s="150" t="n"/>
      <c r="K14" s="270" t="n"/>
      <c r="L14" s="271" t="n"/>
      <c r="M14" s="272">
        <f>MAX(0,V14-W14)</f>
        <v/>
      </c>
      <c r="N14" s="56">
        <f>(IF(OR($C14="",$D14=""),0,
 IF(OR($A14="Holiday",$A15="Holiday"),
    IF(ISNUMBER(MATCH(TRIM($B14),{"Phagwah","Good Friday","Easter Monday","Labour Day","Christmas","Eid ul Azha","Romans-2","Globe-12","Neptune P1"},0)),0,$I14),
 IF(AND(NOT(OR($A14="Annual Leave",$A15="Annual Leave")),$A14="Off day"),$I14,
  MAX(0,$I14-$V14)
  ))))+W14</f>
        <v/>
      </c>
      <c r="O14" s="56">
        <f>IF(AND(OR($A14="Holiday",$A15="Holiday"),
        ISNUMBER(MATCH(TRIM($B14),{"Phagwah","Good Friday","Easter Monday","Labour Day","Christmas","Eid ul Azha","Romans-2","Globe-12","Neptune P1"},0))),
   $I14,0)</f>
        <v/>
      </c>
      <c r="P14" s="56">
        <f>IF(OR($O$7="Canteen",$O$7="Head Office"),0,IF($I14&lt;=0,0,IF(OR(OR(TRIM($J14)="Hebrews",TRIM($J14)="Romans",TRIM($J14)="Romans-2",TRIM($J14)="Globe",TRIM($J14)="Globe-12",TRIM($J14)="Neptune P1"),AND($I15&gt;0,OR(TRIM($J15)="Hebrews",TRIM($J15)="Romans",TRIM($J15)="Romans-2",TRIM($J15)="Globe",TRIM($J15)="Globe-12",TRIM($J15)="Neptune P1"))),1,0)))</f>
        <v/>
      </c>
      <c r="Q14" s="57" t="n"/>
      <c r="R14" s="56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IF($I14&gt;0,1,0),
      0
   ),
0))</f>
        <v/>
      </c>
      <c r="S14" s="56">
        <f>IF(OR($A14="Annual Leave",$A15="Annual Leave"),IF($A14="Annual Leave",8,0),0)</f>
        <v/>
      </c>
      <c r="T14" s="58" t="n"/>
      <c r="U14" s="144">
        <f>MAX(0,40-Y14)</f>
        <v/>
      </c>
      <c r="V14" s="151">
        <f>IF(OR($C14="",$D14=""),0,
 IF(OR($A14="Holiday",$A15="Holiday"),0,
 IF(AND(NOT(OR($A14="Annual Leave",$A15="Annual Leave")),$A14="Off day"),0,
  IF($I14+$I15&gt;=8,IF($I14&gt;=8,8,$I14),$I14)
  )))</f>
        <v/>
      </c>
      <c r="W14" s="151">
        <f>MAX(0,V14-U14)</f>
        <v/>
      </c>
      <c r="X14" s="151">
        <f>IF(C14="","",C14-WEEKDAY(C14,1)+1)</f>
        <v/>
      </c>
      <c r="Y14" s="151">
        <f>IF(X14=X14,$L$11,0)</f>
        <v/>
      </c>
      <c r="Z14" s="151" t="n"/>
      <c r="AA14" s="151" t="n"/>
      <c r="AB14" s="151" t="n"/>
      <c r="AC14" s="351" t="n"/>
      <c r="AD14" s="351" t="n"/>
      <c r="AE14" s="351" t="n"/>
      <c r="AF14" s="351" t="n"/>
    </row>
    <row r="15" ht="24" customHeight="1" s="348" thickBot="1">
      <c r="A15" s="147" t="inlineStr">
        <is>
          <t>On Day</t>
        </is>
      </c>
      <c r="B15" s="269" t="n"/>
      <c r="C15" s="89">
        <f>C14</f>
        <v/>
      </c>
      <c r="D15" s="59" t="n"/>
      <c r="E15" s="152">
        <f>IF(D15="", "",
 IF(D15=TIME(0,0,0), 0,
 IF(AND(D15&gt;=TIME(0,0,1), D15&lt;=TIME(2,0,0)), TIME(7,0,0),
 IF(AND(D15&gt;=TIME(6,0,0), D15&lt;=TIME(8,0,0)), TIME(12,0,0),
 IF(AND(D15&gt;TIME(8,0,0), D15&lt;=TIME(13,59,0)), TIME(15,0,0),
 IF(AND(D15&gt;=TIME(14,0,0), D15&lt;=TIME(17,59,0)), TIME(21,0,0),
 IF(AND(D15&gt;=TIME(18,0,0), D15&lt;=TIME(21,59,0)), TIME(0,0,0),
 IF(AND(D15&gt;=TIME(22,0,0), D15&lt;=TIME(23,59,59)), TIME(7,0,0), ""))))))))</f>
        <v/>
      </c>
      <c r="F15" s="153" t="n"/>
      <c r="G15" s="152">
        <f>IF(AND(D15&gt;=TIME(6,0,0),D15&lt;=TIME(8,0,0)),E15,"")</f>
        <v/>
      </c>
      <c r="H15" s="59" t="n"/>
      <c r="I15" s="60">
        <f>ROUND(IF(OR(D15="",E15="",E15=0),0,IF(H15="",MOD(E15-D15,1)*24,MOD(H15-D15,1)*24)),2)</f>
        <v/>
      </c>
      <c r="J15" s="150" t="n"/>
      <c r="K15" s="270" t="n"/>
      <c r="L15" s="271" t="n"/>
      <c r="M15" s="272">
        <f>MAX(0,V15-W15)</f>
        <v/>
      </c>
      <c r="N15" s="61">
        <f>(IF(OR($C15="",$D15=""),0,
 IF(OR($A14="Holiday",$A15="Holiday"),
    IF(ISNUMBER(MATCH(TRIM($B15),{"Phagwah","Good Friday","Easter Monday","Labour Day","Christmas","Eid ul Azha","Romans-2","Globe-12","Neptune P1"},0)),0,$I15),
 IF(AND(NOT(OR($A14="Annual Leave",$A15="Annual Leave")),$A15="Off day"),$I15,
  MAX(0,$I15-$V15)
  ))))+W15</f>
        <v/>
      </c>
      <c r="O15" s="61">
        <f>IF(AND(OR($A14="Holiday",$A15="Holiday"),
        ISNUMBER(MATCH(TRIM($B15),{"Phagwah","Good Friday","Easter Monday","Labour Day","Christmas","Eid ul Azha","Romans-2","Globe-12","Neptune P1"},0))),
   $I15,0)</f>
        <v/>
      </c>
      <c r="P15" s="61">
        <f>IF(OR($O$7="Canteen",$O$7="Head Office"),0,IF($I15&lt;=0,0,IF(AND($I14&lt;=0,OR(TRIM($J15)="Hebrews",TRIM($J15)="Romans",TRIM($J15)="Romans-2",TRIM($J15)="Globe",TRIM($J15)="Globe-12",TRIM($J15)="Neptune P1")),1,0)))</f>
        <v/>
      </c>
      <c r="Q15" s="62" t="n"/>
      <c r="R15" s="61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IF(AND($I14=0,$I15&gt;0),1,0),
      0
   ),
0))</f>
        <v/>
      </c>
      <c r="S15" s="61">
        <f>IF(OR($A14="Annual Leave",$A15="Annual Leave"),IF(AND($A14&lt;&gt;"Annual Leave",$A15="Annual Leave"),8,0),0)</f>
        <v/>
      </c>
      <c r="T15" s="63" t="n"/>
      <c r="U15" s="144">
        <f>MAX(0,40-Y15)</f>
        <v/>
      </c>
      <c r="V15" s="151">
        <f>IF(OR($C15="",$D15=""),0,
 IF(OR($A14="Holiday",$A15="Holiday"),0,
 IF(AND(NOT(OR($A14="Annual Leave",$A15="Annual Leave")),$A15="Off day"),0,
  IF($I14+$I15&gt;=8,IF($I14&gt;=8,0,8-$I14),$I15)
  )))</f>
        <v/>
      </c>
      <c r="W15" s="151">
        <f>MAX(0,V15-U15)</f>
        <v/>
      </c>
      <c r="X15" s="151">
        <f>IF(C15="","",C15-WEEKDAY(C15,1)+1)</f>
        <v/>
      </c>
      <c r="Y15" s="151">
        <f>SUMPRODUCT(($X$14:$X14=X15)*(($V$14:$V14)+($O$14:$O14)))+IF(X15=X14,$L$11,0)</f>
        <v/>
      </c>
      <c r="Z15" s="151" t="n"/>
      <c r="AA15" s="151" t="n"/>
      <c r="AB15" s="151" t="n"/>
      <c r="AC15" s="351" t="n"/>
      <c r="AD15" s="351" t="n"/>
      <c r="AE15" s="351" t="n"/>
      <c r="AF15" s="351" t="n"/>
    </row>
    <row r="16" ht="24" customHeight="1" s="348" thickBot="1">
      <c r="A16" s="154" t="inlineStr">
        <is>
          <t>On Day</t>
        </is>
      </c>
      <c r="B16" s="273" t="n"/>
      <c r="C16" s="90">
        <f>C14+1</f>
        <v/>
      </c>
      <c r="D16" s="8" t="n"/>
      <c r="E16" s="155">
        <f>IF(D16="", "",
 IF(D16=TIME(0,0,0), 0,
 IF(AND(D16&gt;=TIME(0,0,1), D16&lt;=TIME(2,0,0)), TIME(7,0,0),
 IF(AND(D16&gt;=TIME(6,0,0), D16&lt;=TIME(8,0,0)), TIME(12,0,0),
 IF(AND(D16&gt;TIME(8,0,0), D16&lt;=TIME(13,59,0)), TIME(15,0,0),
 IF(AND(D16&gt;=TIME(14,0,0), D16&lt;=TIME(17,59,0)), TIME(21,0,0),
 IF(AND(D16&gt;=TIME(18,0,0), D16&lt;=TIME(21,59,0)), TIME(0,0,0),
 IF(AND(D16&gt;=TIME(22,0,0), D16&lt;=TIME(23,59,59)), TIME(7,0,0), ""))))))))</f>
        <v/>
      </c>
      <c r="F16" s="156" t="n"/>
      <c r="G16" s="155">
        <f>IF(AND(D16&gt;=TIME(6,0,0),D16&lt;=TIME(8,0,0)),E16,"")</f>
        <v/>
      </c>
      <c r="H16" s="8" t="n"/>
      <c r="I16" s="30">
        <f>ROUND(IF(OR(D16="",E16="",E16=0),0,IF(H16="",MOD(E16-D16,1)*24,MOD(H16-D16,1)*24)),2)</f>
        <v/>
      </c>
      <c r="J16" s="157" t="n"/>
      <c r="K16" s="274" t="n"/>
      <c r="L16" s="271" t="n"/>
      <c r="M16" s="275">
        <f>MAX(0,V16-W16)</f>
        <v/>
      </c>
      <c r="N16" s="9">
        <f>(IF(OR($C16="",$D16=""),0,
 IF(OR($A16="Holiday",$A17="Holiday"),
    IF(ISNUMBER(MATCH(TRIM($B16),{"Phagwah","Good Friday","Easter Monday","Labour Day","Christmas","Eid ul Azha","Romans-2","Globe-12","Neptune P1"},0)),0,$I16),
 IF(AND(NOT(OR($A16="Annual Leave",$A17="Annual Leave")),$A16="Off day"),$I16,
  MAX(0,$I16-$V16)
  ))))+W16</f>
        <v/>
      </c>
      <c r="O16" s="9">
        <f>IF(AND(OR($A16="Holiday",$A17="Holiday"),
        ISNUMBER(MATCH(TRIM($B16),{"Phagwah","Good Friday","Easter Monday","Labour Day","Christmas","Eid ul Azha","Romans-2","Globe-12","Neptune P1"},0))),
   $I16,0)</f>
        <v/>
      </c>
      <c r="P16" s="9">
        <f>IF(OR($O$7="Canteen",$O$7="Head Office"),0,IF($I16&lt;=0,0,IF(OR(OR(TRIM($J16)="Hebrews",TRIM($J16)="Romans",TRIM($J16)="Romans-2",TRIM($J16)="Globe",TRIM($J16)="Globe-12",TRIM($J16)="Neptune P1"),AND($I17&gt;0,OR(TRIM($J17)="Hebrews",TRIM($J17)="Romans",TRIM($J17)="Romans-2",TRIM($J17)="Globe",TRIM($J17)="Globe-12",TRIM($J17)="Neptune P1"))),1,0)))</f>
        <v/>
      </c>
      <c r="Q16" s="10" t="n"/>
      <c r="R16" s="9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IF($I16&gt;0,1,0),
      0
   ),
0))</f>
        <v/>
      </c>
      <c r="S16" s="9">
        <f>IF(OR($A16="Annual Leave",$A17="Annual Leave"),IF($A16="Annual Leave",8,0),0)</f>
        <v/>
      </c>
      <c r="T16" s="91" t="n"/>
      <c r="U16" s="144">
        <f>MAX(0,40-Y16)</f>
        <v/>
      </c>
      <c r="V16" s="351">
        <f>IF(OR($C16="",$D16=""),0,
 IF(OR($A16="Holiday",$A17="Holiday"),0,
 IF(AND(NOT(OR($A16="Annual Leave",$A17="Annual Leave")),$A16="Off day"),0,
  IF($I16+$I17&gt;=8,IF($I16&gt;=8,8,$I16),$I16)
  )))</f>
        <v/>
      </c>
      <c r="W16" s="351">
        <f>MAX(0,V16-U16)</f>
        <v/>
      </c>
      <c r="X16" s="351">
        <f>IF(C16="","",C16-WEEKDAY(C16,1)+1)</f>
        <v/>
      </c>
      <c r="Y16" s="351">
        <f>SUMPRODUCT(($X$14:$X15=X16)*(($V$14:$V15)+($O$14:$O15)))+IF(X16=X14,$L$11,0)</f>
        <v/>
      </c>
      <c r="Z16" s="351" t="n"/>
      <c r="AA16" s="351" t="n"/>
      <c r="AB16" s="351" t="n"/>
      <c r="AC16" s="351" t="n"/>
      <c r="AD16" s="351" t="n"/>
      <c r="AE16" s="351" t="n"/>
      <c r="AF16" s="351" t="n"/>
    </row>
    <row r="17" ht="24" customHeight="1" s="348" thickBot="1">
      <c r="A17" s="154" t="inlineStr">
        <is>
          <t>On Day</t>
        </is>
      </c>
      <c r="B17" s="273" t="n"/>
      <c r="C17" s="90">
        <f>C16</f>
        <v/>
      </c>
      <c r="D17" s="276" t="n"/>
      <c r="E17" s="277">
        <f>IF(D17="", "",
 IF(D17=TIME(0,0,0), 0,
 IF(AND(D17&gt;=TIME(0,0,1), D17&lt;=TIME(2,0,0)), TIME(7,0,0),
 IF(AND(D17&gt;=TIME(6,0,0), D17&lt;=TIME(8,0,0)), TIME(12,0,0),
 IF(AND(D17&gt;TIME(8,0,0), D17&lt;=TIME(13,59,0)), TIME(15,0,0),
 IF(AND(D17&gt;=TIME(14,0,0), D17&lt;=TIME(17,59,0)), TIME(21,0,0),
 IF(AND(D17&gt;=TIME(18,0,0), D17&lt;=TIME(21,59,0)), TIME(0,0,0),
 IF(AND(D17&gt;=TIME(22,0,0), D17&lt;=TIME(23,59,59)), TIME(7,0,0), ""))))))))</f>
        <v/>
      </c>
      <c r="F17" s="156" t="n"/>
      <c r="G17" s="277">
        <f>IF(AND(D17&gt;=TIME(6,0,0),D17&lt;=TIME(8,0,0)),E17,"")</f>
        <v/>
      </c>
      <c r="H17" s="276" t="n"/>
      <c r="I17" s="30">
        <f>ROUND(IF(OR(D17="",E17="",E17=0),0,IF(H17="",MOD(E17-D17,1)*24,MOD(H17-D17,1)*24)),2)</f>
        <v/>
      </c>
      <c r="J17" s="158" t="n"/>
      <c r="K17" s="274" t="n"/>
      <c r="L17" s="271" t="n"/>
      <c r="M17" s="275">
        <f>MAX(0,V17-W17)</f>
        <v/>
      </c>
      <c r="N17" s="278">
        <f>(IF(OR($C17="",$D17=""),0,
 IF(OR($A16="Holiday",$A17="Holiday"),
    IF(ISNUMBER(MATCH(TRIM($B17),{"Phagwah","Good Friday","Easter Monday","Labour Day","Christmas","Eid ul Azha","Romans-2","Globe-12","Neptune P1"},0)),0,$I17),
 IF(AND(NOT(OR($A16="Annual Leave",$A17="Annual Leave")),$A17="Off day"),$I17,
  MAX(0,$I17-$V17)
  ))))+W17</f>
        <v/>
      </c>
      <c r="O17" s="278">
        <f>IF(AND(OR($A16="Holiday",$A17="Holiday"),
        ISNUMBER(MATCH(TRIM($B17),{"Phagwah","Good Friday","Easter Monday","Labour Day","Christmas","Eid ul Azha","Romans-2","Globe-12","Neptune P1"},0))),
   $I17,0)</f>
        <v/>
      </c>
      <c r="P17" s="278">
        <f>IF(OR($O$7="Canteen",$O$7="Head Office"),0,IF($I17&lt;=0,0,IF(AND($I16&lt;=0,OR(TRIM($J17)="Hebrews",TRIM($J17)="Romans",TRIM($J17)="Romans-2",TRIM($J17)="Globe",TRIM($J17)="Globe-12",TRIM($J17)="Neptune P1")),1,0)))</f>
        <v/>
      </c>
      <c r="Q17" s="279" t="n"/>
      <c r="R17" s="278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IF(AND($I16=0,$I17&gt;0),1,0),
      0
   ),
0))</f>
        <v/>
      </c>
      <c r="S17" s="278">
        <f>IF(OR($A16="Annual Leave",$A17="Annual Leave"),IF(AND($A16&lt;&gt;"Annual Leave",$A17="Annual Leave"),8,0),0)</f>
        <v/>
      </c>
      <c r="T17" s="280" t="n"/>
      <c r="U17" s="144">
        <f>MAX(0,40-Y17)</f>
        <v/>
      </c>
      <c r="V17" s="351">
        <f>IF(OR($C17="",$D17=""),0,
 IF(OR($A16="Holiday",$A17="Holiday"),0,
 IF(AND(NOT(OR($A16="Annual Leave",$A17="Annual Leave")),$A17="Off day"),0,
  IF($I16+$I17&gt;=8,IF($I16&gt;=8,0,8-$I16),$I17)
  )))</f>
        <v/>
      </c>
      <c r="W17" s="351">
        <f>MAX(0,V17-U17)</f>
        <v/>
      </c>
      <c r="X17" s="351">
        <f>IF(C17="","",C17-WEEKDAY(C17,1)+1)</f>
        <v/>
      </c>
      <c r="Y17" s="351">
        <f>SUMPRODUCT(($X$14:$X16=X17)*(($V$14:$V16)+($O$14:$O16)))+IF(X17=X14,$L$11,0)</f>
        <v/>
      </c>
      <c r="Z17" s="351" t="n"/>
      <c r="AA17" s="351" t="n"/>
      <c r="AB17" s="351" t="n"/>
      <c r="AC17" s="351" t="n"/>
      <c r="AD17" s="351" t="n"/>
      <c r="AE17" s="351" t="n"/>
      <c r="AF17" s="351" t="n"/>
    </row>
    <row r="18" ht="24" customHeight="1" s="348" thickBot="1">
      <c r="A18" s="159" t="inlineStr">
        <is>
          <t>On Day</t>
        </is>
      </c>
      <c r="B18" s="281" t="n"/>
      <c r="C18" s="92">
        <f>C16+1</f>
        <v/>
      </c>
      <c r="D18" s="31" t="n"/>
      <c r="E18" s="160">
        <f>IF(D18="", "",
 IF(D18=TIME(0,0,0), 0,
 IF(AND(D18&gt;=TIME(0,0,1), D18&lt;=TIME(2,0,0)), TIME(7,0,0),
 IF(AND(D18&gt;=TIME(6,0,0), D18&lt;=TIME(8,0,0)), TIME(12,0,0),
 IF(AND(D18&gt;TIME(8,0,0), D18&lt;=TIME(13,59,0)), TIME(15,0,0),
 IF(AND(D18&gt;=TIME(14,0,0), D18&lt;=TIME(17,59,0)), TIME(21,0,0),
 IF(AND(D18&gt;=TIME(18,0,0), D18&lt;=TIME(21,59,0)), TIME(0,0,0),
 IF(AND(D18&gt;=TIME(22,0,0), D18&lt;=TIME(23,59,59)), TIME(7,0,0), ""))))))))</f>
        <v/>
      </c>
      <c r="F18" s="161" t="n"/>
      <c r="G18" s="160">
        <f>IF(AND(D18&gt;=TIME(6,0,0),D18&lt;=TIME(8,0,0)),E18,"")</f>
        <v/>
      </c>
      <c r="H18" s="31" t="n"/>
      <c r="I18" s="32">
        <f>ROUND(IF(OR(D18="",E18="",E18=0),0,IF(H18="",MOD(E18-D18,1)*24,MOD(H18-D18,1)*24)),2)</f>
        <v/>
      </c>
      <c r="J18" s="162" t="n"/>
      <c r="K18" s="282" t="n"/>
      <c r="L18" s="271" t="n"/>
      <c r="M18" s="283">
        <f>MAX(0,V18-W18)</f>
        <v/>
      </c>
      <c r="N18" s="33">
        <f>(IF(OR($C18="",$D18=""),0,
 IF(OR($A18="Holiday",$A19="Holiday"),
    IF(ISNUMBER(MATCH(TRIM($B18),{"Phagwah","Good Friday","Easter Monday","Labour Day","Christmas","Eid ul Azha","Romans-2","Globe-12","Neptune P1"},0)),0,$I18),
 IF(AND(NOT(OR($A18="Annual Leave",$A19="Annual Leave")),$A18="Off day"),$I18,
  MAX(0,$I18-$V18)
  ))))+W18</f>
        <v/>
      </c>
      <c r="O18" s="33">
        <f>IF(AND(OR($A18="Holiday",$A19="Holiday"),
        ISNUMBER(MATCH(TRIM($B18),{"Phagwah","Good Friday","Easter Monday","Labour Day","Christmas","Eid ul Azha","Romans-2","Globe-12","Neptune P1"},0))),
   $I18,0)</f>
        <v/>
      </c>
      <c r="P18" s="33">
        <f>IF(OR($O$7="Canteen",$O$7="Head Office"),0,IF($I18&lt;=0,0,IF(OR(OR(TRIM($J18)="Hebrews",TRIM($J18)="Romans",TRIM($J18)="Romans-2",TRIM($J18)="Globe",TRIM($J18)="Globe-12",TRIM($J18)="Neptune P1"),AND($I19&gt;0,OR(TRIM($J19)="Hebrews",TRIM($J19)="Romans",TRIM($J19)="Romans-2",TRIM($J19)="Globe",TRIM($J19)="Globe-12",TRIM($J19)="Neptune P1"))),1,0)))</f>
        <v/>
      </c>
      <c r="Q18" s="34" t="n"/>
      <c r="R18" s="33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IF($I18&gt;0,1,0),
      0
   ),
0))</f>
        <v/>
      </c>
      <c r="S18" s="33">
        <f>IF(OR($A18="Annual Leave",$A19="Annual Leave"),IF($A18="Annual Leave",8,0),0)</f>
        <v/>
      </c>
      <c r="T18" s="35" t="n"/>
      <c r="U18" s="144">
        <f>MAX(0,40-Y18)</f>
        <v/>
      </c>
      <c r="V18" s="351">
        <f>IF(OR($C18="",$D18=""),0,
 IF(OR($A18="Holiday",$A19="Holiday"),0,
 IF(AND(NOT(OR($A18="Annual Leave",$A19="Annual Leave")),$A18="Off day"),0,
  IF($I18+$I19&gt;=8,IF($I18&gt;=8,8,$I18),$I18)
  )))</f>
        <v/>
      </c>
      <c r="W18" s="351">
        <f>MAX(0,V18-U18)</f>
        <v/>
      </c>
      <c r="X18" s="351">
        <f>IF(C18="","",C18-WEEKDAY(C18,1)+1)</f>
        <v/>
      </c>
      <c r="Y18" s="351">
        <f>SUMPRODUCT(($X$14:$X17=X18)*(($V$14:$V17)+($O$14:$O17)))+IF(X18=X14,$L$11,0)</f>
        <v/>
      </c>
      <c r="Z18" s="351" t="n"/>
      <c r="AA18" s="351" t="n"/>
      <c r="AB18" s="351" t="n"/>
      <c r="AC18" s="351" t="n"/>
      <c r="AD18" s="351" t="n"/>
      <c r="AE18" s="351" t="n"/>
      <c r="AF18" s="351" t="n"/>
    </row>
    <row r="19" ht="24" customHeight="1" s="348" thickBot="1">
      <c r="A19" s="159" t="inlineStr">
        <is>
          <t>On Day</t>
        </is>
      </c>
      <c r="B19" s="281" t="n"/>
      <c r="C19" s="93">
        <f>C18</f>
        <v/>
      </c>
      <c r="D19" s="36" t="n"/>
      <c r="E19" s="163">
        <f>IF(D19="", "",
 IF(D19=TIME(0,0,0), 0,
 IF(AND(D19&gt;=TIME(0,0,1), D19&lt;=TIME(2,0,0)), TIME(7,0,0),
 IF(AND(D19&gt;=TIME(6,0,0), D19&lt;=TIME(8,0,0)), TIME(12,0,0),
 IF(AND(D19&gt;TIME(8,0,0), D19&lt;=TIME(13,59,0)), TIME(15,0,0),
 IF(AND(D19&gt;=TIME(14,0,0), D19&lt;=TIME(17,59,0)), TIME(21,0,0),
 IF(AND(D19&gt;=TIME(18,0,0), D19&lt;=TIME(21,59,0)), TIME(0,0,0),
 IF(AND(D19&gt;=TIME(22,0,0), D19&lt;=TIME(23,59,59)), TIME(7,0,0), ""))))))))</f>
        <v/>
      </c>
      <c r="F19" s="164" t="n"/>
      <c r="G19" s="163">
        <f>IF(AND(D19&gt;=TIME(6,0,0),D19&lt;=TIME(8,0,0)),E19,"")</f>
        <v/>
      </c>
      <c r="H19" s="36" t="n"/>
      <c r="I19" s="37">
        <f>ROUND(IF(OR(D19="",E19="",E19=0),0,IF(H19="",MOD(E19-D19,1)*24,MOD(H19-D19,1)*24)),2)</f>
        <v/>
      </c>
      <c r="J19" s="162" t="n"/>
      <c r="K19" s="282" t="n"/>
      <c r="L19" s="271" t="n"/>
      <c r="M19" s="283">
        <f>MAX(0,V19-W19)</f>
        <v/>
      </c>
      <c r="N19" s="38">
        <f>(IF(OR($C19="",$D19=""),0,
 IF(OR($A18="Holiday",$A19="Holiday"),
    IF(ISNUMBER(MATCH(TRIM($B19),{"Phagwah","Good Friday","Easter Monday","Labour Day","Christmas","Eid ul Azha","Romans-2","Globe-12","Neptune P1"},0)),0,$I19),
 IF(AND(NOT(OR($A18="Annual Leave",$A19="Annual Leave")),$A19="Off day"),$I19,
  MAX(0,$I19-$V19)
  ))))+W19</f>
        <v/>
      </c>
      <c r="O19" s="38">
        <f>IF(AND(OR($A18="Holiday",$A19="Holiday"),
        ISNUMBER(MATCH(TRIM($B19),{"Phagwah","Good Friday","Easter Monday","Labour Day","Christmas","Eid ul Azha","Romans-2","Globe-12","Neptune P1"},0))),
   $I19,0)</f>
        <v/>
      </c>
      <c r="P19" s="38">
        <f>IF(OR($O$7="Canteen",$O$7="Head Office"),0,IF($I19&lt;=0,0,IF(AND($I18&lt;=0,OR(TRIM($J19)="Hebrews",TRIM($J19)="Romans",TRIM($J19)="Romans-2",TRIM($J19)="Globe",TRIM($J19)="Globe-12",TRIM($J19)="Neptune P1")),1,0)))</f>
        <v/>
      </c>
      <c r="Q19" s="39" t="n"/>
      <c r="R19" s="38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IF(AND($I18=0,$I19&gt;0),1,0),
      0
   ),
0))</f>
        <v/>
      </c>
      <c r="S19" s="38">
        <f>IF(OR($A18="Annual Leave",$A19="Annual Leave"),IF(AND($A18&lt;&gt;"Annual Leave",$A19="Annual Leave"),8,0),0)</f>
        <v/>
      </c>
      <c r="T19" s="40" t="n"/>
      <c r="U19" s="144">
        <f>MAX(0,40-Y19)</f>
        <v/>
      </c>
      <c r="V19" s="351">
        <f>IF(OR($C19="",$D19=""),0,
 IF(OR($A18="Holiday",$A19="Holiday"),0,
 IF(AND(NOT(OR($A18="Annual Leave",$A19="Annual Leave")),$A19="Off day"),0,
  IF($I18+$I19&gt;=8,IF($I18&gt;=8,0,8-$I18),$I19)
  )))</f>
        <v/>
      </c>
      <c r="W19" s="351">
        <f>MAX(0,V19-U19)</f>
        <v/>
      </c>
      <c r="X19" s="351">
        <f>IF(C19="","",C19-WEEKDAY(C19,1)+1)</f>
        <v/>
      </c>
      <c r="Y19" s="351">
        <f>SUMPRODUCT(($X$14:$X18=X19)*(($V$14:$V18)+($O$14:$O18)))+IF(X19=X14,$L$11,0)</f>
        <v/>
      </c>
      <c r="Z19" s="351" t="n"/>
      <c r="AA19" s="351" t="n"/>
      <c r="AB19" s="351" t="n"/>
      <c r="AC19" s="351" t="n"/>
      <c r="AD19" s="351" t="n"/>
      <c r="AE19" s="351" t="n"/>
      <c r="AF19" s="351" t="n"/>
    </row>
    <row r="20" ht="24" customHeight="1" s="348" thickBot="1">
      <c r="A20" s="165" t="inlineStr">
        <is>
          <t>On Day</t>
        </is>
      </c>
      <c r="B20" s="284" t="n"/>
      <c r="C20" s="94">
        <f>C18+1</f>
        <v/>
      </c>
      <c r="D20" s="41" t="n"/>
      <c r="E20" s="166">
        <f>IF(D20="", "",
 IF(D20=TIME(0,0,0), 0,
 IF(AND(D20&gt;=TIME(0,0,1), D20&lt;=TIME(2,0,0)), TIME(7,0,0),
 IF(AND(D20&gt;=TIME(6,0,0), D20&lt;=TIME(8,0,0)), TIME(12,0,0),
 IF(AND(D20&gt;TIME(8,0,0), D20&lt;=TIME(13,59,0)), TIME(15,0,0),
 IF(AND(D20&gt;=TIME(14,0,0), D20&lt;=TIME(17,59,0)), TIME(21,0,0),
 IF(AND(D20&gt;=TIME(18,0,0), D20&lt;=TIME(21,59,0)), TIME(0,0,0),
 IF(AND(D20&gt;=TIME(22,0,0), D20&lt;=TIME(23,59,59)), TIME(7,0,0), ""))))))))</f>
        <v/>
      </c>
      <c r="F20" s="167" t="n"/>
      <c r="G20" s="166">
        <f>IF(AND(D20&gt;=TIME(6,0,0),D20&lt;=TIME(8,0,0)),E20,"")</f>
        <v/>
      </c>
      <c r="H20" s="41" t="n"/>
      <c r="I20" s="95">
        <f>ROUND(IF(OR(D20="",E20="",E20=0),0,IF(H20="",MOD(E20-D20,1)*24,MOD(H20-D20,1)*24)),2)</f>
        <v/>
      </c>
      <c r="J20" s="168" t="n"/>
      <c r="K20" s="285" t="n"/>
      <c r="L20" s="271" t="n"/>
      <c r="M20" s="286">
        <f>MAX(0,V20-W20)</f>
        <v/>
      </c>
      <c r="N20" s="42">
        <f>(IF(OR($C20="",$D20=""),0,
 IF(OR($A20="Holiday",$A21="Holiday"),
    IF(ISNUMBER(MATCH(TRIM($B20),{"Phagwah","Good Friday","Easter Monday","Labour Day","Christmas","Eid ul Azha","Romans-2","Globe-12","Neptune P1"},0)),0,$I20),
 IF(AND(NOT(OR($A20="Annual Leave",$A21="Annual Leave")),$A20="Off day"),$I20,
  MAX(0,$I20-$V20)
  ))))+W20</f>
        <v/>
      </c>
      <c r="O20" s="42">
        <f>IF(AND(OR($A20="Holiday",$A21="Holiday"),
        ISNUMBER(MATCH(TRIM($B20),{"Phagwah","Good Friday","Easter Monday","Labour Day","Christmas","Eid ul Azha","Romans-2","Globe-12","Neptune P1"},0))),
   $I20,0)</f>
        <v/>
      </c>
      <c r="P20" s="42">
        <f>IF(OR($O$7="Canteen",$O$7="Head Office"),0,IF($I20&lt;=0,0,IF(OR(OR(TRIM($J20)="Hebrews",TRIM($J20)="Romans",TRIM($J20)="Romans-2",TRIM($J20)="Globe",TRIM($J20)="Globe-12",TRIM($J20)="Neptune P1"),AND($I21&gt;0,OR(TRIM($J21)="Hebrews",TRIM($J21)="Romans",TRIM($J21)="Romans-2",TRIM($J21)="Globe",TRIM($J21)="Globe-12",TRIM($J21)="Neptune P1"))),1,0)))</f>
        <v/>
      </c>
      <c r="Q20" s="43" t="n"/>
      <c r="R20" s="42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IF($I20&gt;0,1,0),
      0
   ),
0))</f>
        <v/>
      </c>
      <c r="S20" s="42">
        <f>IF(OR($A20="Annual Leave",$A21="Annual Leave"),IF($A20="Annual Leave",8,0),0)</f>
        <v/>
      </c>
      <c r="T20" s="96" t="n"/>
      <c r="U20" s="144">
        <f>MAX(0,40-Y20)</f>
        <v/>
      </c>
      <c r="V20" s="351">
        <f>IF(OR($C20="",$D20=""),0,
 IF(OR($A20="Holiday",$A21="Holiday"),0,
 IF(AND(NOT(OR($A20="Annual Leave",$A21="Annual Leave")),$A20="Off day"),0,
  IF($I20+$I21&gt;=8,IF($I20&gt;=8,8,$I20),$I20)
  )))</f>
        <v/>
      </c>
      <c r="W20" s="351">
        <f>MAX(0,V20-U20)</f>
        <v/>
      </c>
      <c r="X20" s="351">
        <f>IF(C20="","",C20-WEEKDAY(C20,1)+1)</f>
        <v/>
      </c>
      <c r="Y20" s="351">
        <f>SUMPRODUCT(($X$14:$X19=X20)*(($V$14:$V19)+($O$14:$O19)))+IF(X20=X14,$L$11,0)</f>
        <v/>
      </c>
      <c r="Z20" s="351" t="n"/>
      <c r="AA20" s="351" t="n"/>
      <c r="AB20" s="351" t="n"/>
      <c r="AC20" s="351" t="n"/>
      <c r="AD20" s="351" t="n"/>
      <c r="AE20" s="351" t="n"/>
      <c r="AF20" s="351" t="n"/>
    </row>
    <row r="21" ht="24" customHeight="1" s="348" thickBot="1">
      <c r="A21" s="165" t="inlineStr">
        <is>
          <t>On Day</t>
        </is>
      </c>
      <c r="B21" s="284" t="n"/>
      <c r="C21" s="94">
        <f>C20</f>
        <v/>
      </c>
      <c r="D21" s="287" t="n"/>
      <c r="E21" s="288">
        <f>IF(D21="", "",
 IF(D21=TIME(0,0,0), 0,
 IF(AND(D21&gt;=TIME(0,0,1), D21&lt;=TIME(2,0,0)), TIME(7,0,0),
 IF(AND(D21&gt;=TIME(6,0,0), D21&lt;=TIME(8,0,0)), TIME(12,0,0),
 IF(AND(D21&gt;TIME(8,0,0), D21&lt;=TIME(13,59,0)), TIME(15,0,0),
 IF(AND(D21&gt;=TIME(14,0,0), D21&lt;=TIME(17,59,0)), TIME(21,0,0),
 IF(AND(D21&gt;=TIME(18,0,0), D21&lt;=TIME(21,59,0)), TIME(0,0,0),
 IF(AND(D21&gt;=TIME(22,0,0), D21&lt;=TIME(23,59,59)), TIME(7,0,0), ""))))))))</f>
        <v/>
      </c>
      <c r="F21" s="167" t="n"/>
      <c r="G21" s="288">
        <f>IF(AND(D21&gt;=TIME(6,0,0),D21&lt;=TIME(8,0,0)),E21,"")</f>
        <v/>
      </c>
      <c r="H21" s="287" t="n"/>
      <c r="I21" s="95">
        <f>ROUND(IF(OR(D21="",E21="",E21=0),0,IF(H21="",MOD(E21-D21,1)*24,MOD(H21-D21,1)*24)),2)</f>
        <v/>
      </c>
      <c r="J21" s="169" t="n"/>
      <c r="K21" s="285" t="n"/>
      <c r="L21" s="271" t="n"/>
      <c r="M21" s="286">
        <f>MAX(0,V21-W21)</f>
        <v/>
      </c>
      <c r="N21" s="289">
        <f>(IF(OR($C21="",$D21=""),0,
 IF(OR($A20="Holiday",$A21="Holiday"),
    IF(ISNUMBER(MATCH(TRIM($B21),{"Phagwah","Good Friday","Easter Monday","Labour Day","Christmas","Eid ul Azha","Romans-2","Globe-12","Neptune P1"},0)),0,$I21),
 IF(AND(NOT(OR($A20="Annual Leave",$A21="Annual Leave")),$A21="Off day"),$I21,
  MAX(0,$I21-$V21)
  ))))+W21</f>
        <v/>
      </c>
      <c r="O21" s="289">
        <f>IF(AND(OR($A20="Holiday",$A21="Holiday"),
        ISNUMBER(MATCH(TRIM($B21),{"Phagwah","Good Friday","Easter Monday","Labour Day","Christmas","Eid ul Azha","Romans-2","Globe-12","Neptune P1"},0))),
   $I21,0)</f>
        <v/>
      </c>
      <c r="P21" s="289">
        <f>IF(OR($O$7="Canteen",$O$7="Head Office"),0,IF($I21&lt;=0,0,IF(AND($I20&lt;=0,OR(TRIM($J21)="Hebrews",TRIM($J21)="Romans",TRIM($J21)="Romans-2",TRIM($J21)="Globe",TRIM($J21)="Globe-12",TRIM($J21)="Neptune P1")),1,0)))</f>
        <v/>
      </c>
      <c r="Q21" s="290" t="n"/>
      <c r="R21" s="289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IF(AND($I20=0,$I21&gt;0),1,0),
      0
   ),
0))</f>
        <v/>
      </c>
      <c r="S21" s="289">
        <f>IF(OR($A20="Annual Leave",$A21="Annual Leave"),IF(AND($A20&lt;&gt;"Annual Leave",$A21="Annual Leave"),8,0),0)</f>
        <v/>
      </c>
      <c r="T21" s="291" t="n"/>
      <c r="U21" s="144">
        <f>MAX(0,40-Y21)</f>
        <v/>
      </c>
      <c r="V21" s="351">
        <f>IF(OR($C21="",$D21=""),0,
 IF(OR($A20="Holiday",$A21="Holiday"),0,
 IF(AND(NOT(OR($A20="Annual Leave",$A21="Annual Leave")),$A21="Off day"),0,
  IF($I20+$I21&gt;=8,IF($I20&gt;=8,0,8-$I20),$I21)
  )))</f>
        <v/>
      </c>
      <c r="W21" s="351">
        <f>MAX(0,V21-U21)</f>
        <v/>
      </c>
      <c r="X21" s="351">
        <f>IF(C21="","",C21-WEEKDAY(C21,1)+1)</f>
        <v/>
      </c>
      <c r="Y21" s="351">
        <f>SUMPRODUCT(($X$14:$X20=X21)*(($V$14:$V20)+($O$14:$O20)))+IF(X21=X14,$L$11,0)</f>
        <v/>
      </c>
      <c r="Z21" s="351" t="n"/>
      <c r="AA21" s="351" t="n"/>
      <c r="AB21" s="351" t="n"/>
      <c r="AC21" s="351" t="n"/>
      <c r="AD21" s="351" t="n"/>
      <c r="AE21" s="351" t="n"/>
      <c r="AF21" s="351" t="n"/>
    </row>
    <row r="22" ht="24" customHeight="1" s="348" thickBot="1">
      <c r="A22" s="170" t="inlineStr">
        <is>
          <t>On Day</t>
        </is>
      </c>
      <c r="B22" s="292" t="n"/>
      <c r="C22" s="97">
        <f>C20+1</f>
        <v/>
      </c>
      <c r="D22" s="44" t="n"/>
      <c r="E22" s="171">
        <f>IF(D22="", "",
 IF(D22=TIME(0,0,0), 0,
 IF(AND(D22&gt;=TIME(0,0,1), D22&lt;=TIME(2,0,0)), TIME(7,0,0),
 IF(AND(D22&gt;=TIME(6,0,0), D22&lt;=TIME(8,0,0)), TIME(12,0,0),
 IF(AND(D22&gt;TIME(8,0,0), D22&lt;=TIME(13,59,0)), TIME(15,0,0),
 IF(AND(D22&gt;=TIME(14,0,0), D22&lt;=TIME(17,59,0)), TIME(21,0,0),
 IF(AND(D22&gt;=TIME(18,0,0), D22&lt;=TIME(21,59,0)), TIME(0,0,0),
 IF(AND(D22&gt;=TIME(22,0,0), D22&lt;=TIME(23,59,59)), TIME(7,0,0), ""))))))))</f>
        <v/>
      </c>
      <c r="F22" s="172" t="n"/>
      <c r="G22" s="171">
        <f>IF(AND(D22&gt;=TIME(6,0,0),D22&lt;=TIME(8,0,0)),E22,"")</f>
        <v/>
      </c>
      <c r="H22" s="44" t="n"/>
      <c r="I22" s="45">
        <f>ROUND(IF(OR(D22="",E22="",E22=0),0,IF(H22="",MOD(E22-D22,1)*24,MOD(H22-D22,1)*24)),2)</f>
        <v/>
      </c>
      <c r="J22" s="173" t="n"/>
      <c r="K22" s="293" t="n"/>
      <c r="L22" s="271" t="n"/>
      <c r="M22" s="294">
        <f>MAX(0,V22-W22)</f>
        <v/>
      </c>
      <c r="N22" s="46">
        <f>(IF(OR($C22="",$D22=""),0,
 IF(OR($A22="Holiday",$A23="Holiday"),
    IF(ISNUMBER(MATCH(TRIM($B22),{"Phagwah","Good Friday","Easter Monday","Labour Day","Christmas","Eid ul Azha","Romans-2","Globe-12","Neptune P1"},0)),0,$I22),
 IF(AND(NOT(OR($A22="Annual Leave",$A23="Annual Leave")),$A22="Off day"),$I22,
  MAX(0,$I22-$V22)
  ))))+W22</f>
        <v/>
      </c>
      <c r="O22" s="46">
        <f>IF(AND(OR($A22="Holiday",$A23="Holiday"),
        ISNUMBER(MATCH(TRIM($B22),{"Phagwah","Good Friday","Easter Monday","Labour Day","Christmas","Eid ul Azha","Romans-2","Globe-12","Neptune P1"},0))),
   $I22,0)</f>
        <v/>
      </c>
      <c r="P22" s="46">
        <f>IF(OR($O$7="Canteen",$O$7="Head Office"),0,IF($I22&lt;=0,0,IF(OR(OR(TRIM($J22)="Hebrews",TRIM($J22)="Romans",TRIM($J22)="Romans-2",TRIM($J22)="Globe",TRIM($J22)="Globe-12",TRIM($J22)="Neptune P1"),AND($I23&gt;0,OR(TRIM($J23)="Hebrews",TRIM($J23)="Romans",TRIM($J23)="Romans-2",TRIM($J23)="Globe",TRIM($J23)="Globe-12",TRIM($J23)="Neptune P1"))),1,0)))</f>
        <v/>
      </c>
      <c r="Q22" s="47" t="n"/>
      <c r="R22" s="46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IF($I22&gt;0,1,0),
      0
   ),
0))</f>
        <v/>
      </c>
      <c r="S22" s="46">
        <f>IF(OR($A22="Annual Leave",$A23="Annual Leave"),IF($A22="Annual Leave",8,0),0)</f>
        <v/>
      </c>
      <c r="T22" s="48" t="n"/>
      <c r="U22" s="144">
        <f>MAX(0,40-Y22)</f>
        <v/>
      </c>
      <c r="V22" s="351">
        <f>IF(OR($C22="",$D22=""),0,
 IF(OR($A22="Holiday",$A23="Holiday"),0,
 IF(AND(NOT(OR($A22="Annual Leave",$A23="Annual Leave")),$A22="Off day"),0,
  IF($I22+$I23&gt;=8,IF($I22&gt;=8,8,$I22),$I22)
  )))</f>
        <v/>
      </c>
      <c r="W22" s="351">
        <f>MAX(0,V22-U22)</f>
        <v/>
      </c>
      <c r="X22" s="351">
        <f>IF(C22="","",C22-WEEKDAY(C22,1)+1)</f>
        <v/>
      </c>
      <c r="Y22" s="351">
        <f>SUMPRODUCT(($X$14:$X21=X22)*(($V$14:$V21)+($O$14:$O21)))+IF(X22=X14,$L$11,0)</f>
        <v/>
      </c>
      <c r="Z22" s="351" t="n"/>
      <c r="AA22" s="351" t="n"/>
      <c r="AB22" s="351" t="n"/>
      <c r="AC22" s="351" t="n"/>
      <c r="AD22" s="351" t="n"/>
      <c r="AE22" s="351" t="n"/>
      <c r="AF22" s="351" t="n"/>
    </row>
    <row r="23" ht="24" customHeight="1" s="348" thickBot="1">
      <c r="A23" s="170" t="inlineStr">
        <is>
          <t>On Day</t>
        </is>
      </c>
      <c r="B23" s="292" t="n"/>
      <c r="C23" s="98">
        <f>C22</f>
        <v/>
      </c>
      <c r="D23" s="49" t="n"/>
      <c r="E23" s="174">
        <f>IF(D23="", "",
 IF(D23=TIME(0,0,0), 0,
 IF(AND(D23&gt;=TIME(0,0,1), D23&lt;=TIME(2,0,0)), TIME(7,0,0),
 IF(AND(D23&gt;=TIME(6,0,0), D23&lt;=TIME(8,0,0)), TIME(12,0,0),
 IF(AND(D23&gt;TIME(8,0,0), D23&lt;=TIME(13,59,0)), TIME(15,0,0),
 IF(AND(D23&gt;=TIME(14,0,0), D23&lt;=TIME(17,59,0)), TIME(21,0,0),
 IF(AND(D23&gt;=TIME(18,0,0), D23&lt;=TIME(21,59,0)), TIME(0,0,0),
 IF(AND(D23&gt;=TIME(22,0,0), D23&lt;=TIME(23,59,59)), TIME(7,0,0), ""))))))))</f>
        <v/>
      </c>
      <c r="F23" s="175" t="n"/>
      <c r="G23" s="174">
        <f>IF(AND(D23&gt;=TIME(6,0,0),D23&lt;=TIME(8,0,0)),E23,"")</f>
        <v/>
      </c>
      <c r="H23" s="49" t="n"/>
      <c r="I23" s="50">
        <f>ROUND(IF(OR(D23="",E23="",E23=0),0,IF(H23="",MOD(E23-D23,1)*24,MOD(H23-D23,1)*24)),2)</f>
        <v/>
      </c>
      <c r="J23" s="173" t="n"/>
      <c r="K23" s="293" t="n"/>
      <c r="L23" s="271" t="n"/>
      <c r="M23" s="294">
        <f>MAX(0,V23-W23)</f>
        <v/>
      </c>
      <c r="N23" s="51">
        <f>(IF(OR($C23="",$D23=""),0,
 IF(OR($A22="Holiday",$A23="Holiday"),
    IF(ISNUMBER(MATCH(TRIM($B23),{"Phagwah","Good Friday","Easter Monday","Labour Day","Christmas","Eid ul Azha","Romans-2","Globe-12","Neptune P1"},0)),0,$I23),
 IF(AND(NOT(OR($A22="Annual Leave",$A23="Annual Leave")),$A23="Off day"),$I23,
  MAX(0,$I23-$V23)
  ))))+W23</f>
        <v/>
      </c>
      <c r="O23" s="51">
        <f>IF(AND(OR($A22="Holiday",$A23="Holiday"),
        ISNUMBER(MATCH(TRIM($B23),{"Phagwah","Good Friday","Easter Monday","Labour Day","Christmas","Eid ul Azha","Romans-2","Globe-12","Neptune P1"},0))),
   $I23,0)</f>
        <v/>
      </c>
      <c r="P23" s="51">
        <f>IF(OR($O$7="Canteen",$O$7="Head Office"),0,IF($I23&lt;=0,0,IF(AND($I22&lt;=0,OR(TRIM($J23)="Hebrews",TRIM($J23)="Romans",TRIM($J23)="Romans-2",TRIM($J23)="Globe",TRIM($J23)="Globe-12",TRIM($J23)="Neptune P1")),1,0)))</f>
        <v/>
      </c>
      <c r="Q23" s="52" t="n"/>
      <c r="R23" s="51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IF(AND($I22=0,$I23&gt;0),1,0),
      0
   ),
0))</f>
        <v/>
      </c>
      <c r="S23" s="51">
        <f>IF(OR($A22="Annual Leave",$A23="Annual Leave"),IF(AND($A22&lt;&gt;"Annual Leave",$A23="Annual Leave"),8,0),0)</f>
        <v/>
      </c>
      <c r="T23" s="53" t="n"/>
      <c r="U23" s="144">
        <f>MAX(0,40-Y23)</f>
        <v/>
      </c>
      <c r="V23" s="351">
        <f>IF(OR($C23="",$D23=""),0,
 IF(OR($A22="Holiday",$A23="Holiday"),0,
 IF(AND(NOT(OR($A22="Annual Leave",$A23="Annual Leave")),$A23="Off day"),0,
  IF($I22+$I23&gt;=8,IF($I22&gt;=8,0,8-$I22),$I23)
  )))</f>
        <v/>
      </c>
      <c r="W23" s="351">
        <f>MAX(0,V23-U23)</f>
        <v/>
      </c>
      <c r="X23" s="351">
        <f>IF(C23="","",C23-WEEKDAY(C23,1)+1)</f>
        <v/>
      </c>
      <c r="Y23" s="351">
        <f>SUMPRODUCT(($X$14:$X22=X23)*(($V$14:$V22)+($O$14:$O22)))+IF(X23=X14,$L$11,0)</f>
        <v/>
      </c>
      <c r="Z23" s="351" t="n"/>
      <c r="AA23" s="351" t="n"/>
      <c r="AB23" s="351" t="n"/>
      <c r="AC23" s="351" t="n"/>
      <c r="AD23" s="351" t="n"/>
      <c r="AE23" s="351" t="n"/>
      <c r="AF23" s="351" t="n"/>
    </row>
    <row r="24" ht="24" customHeight="1" s="348" thickBot="1">
      <c r="A24" s="154" t="inlineStr">
        <is>
          <t>On Day</t>
        </is>
      </c>
      <c r="B24" s="273" t="n"/>
      <c r="C24" s="90">
        <f>C22+1</f>
        <v/>
      </c>
      <c r="D24" s="8" t="n"/>
      <c r="E24" s="155">
        <f>IF(D24="", "",
 IF(D24=TIME(0,0,0), 0,
 IF(AND(D24&gt;=TIME(0,0,1), D24&lt;=TIME(2,0,0)), TIME(7,0,0),
 IF(AND(D24&gt;=TIME(6,0,0), D24&lt;=TIME(8,0,0)), TIME(12,0,0),
 IF(AND(D24&gt;TIME(8,0,0), D24&lt;=TIME(13,59,0)), TIME(15,0,0),
 IF(AND(D24&gt;=TIME(14,0,0), D24&lt;=TIME(17,59,0)), TIME(21,0,0),
 IF(AND(D24&gt;=TIME(18,0,0), D24&lt;=TIME(21,59,0)), TIME(0,0,0),
 IF(AND(D24&gt;=TIME(22,0,0), D24&lt;=TIME(23,59,59)), TIME(7,0,0), ""))))))))</f>
        <v/>
      </c>
      <c r="F24" s="156" t="n"/>
      <c r="G24" s="155">
        <f>IF(AND(D24&gt;=TIME(6,0,0),D24&lt;=TIME(8,0,0)),E24,"")</f>
        <v/>
      </c>
      <c r="H24" s="8" t="n"/>
      <c r="I24" s="30">
        <f>ROUND(IF(OR(D24="",E24="",E24=0),0,IF(H24="",MOD(E24-D24,1)*24,MOD(H24-D24,1)*24)),2)</f>
        <v/>
      </c>
      <c r="J24" s="157" t="n"/>
      <c r="K24" s="274" t="n"/>
      <c r="L24" s="271" t="n"/>
      <c r="M24" s="275">
        <f>MAX(0,V24-W24)</f>
        <v/>
      </c>
      <c r="N24" s="9">
        <f>(IF(OR($C24="",$D24=""),0,
 IF(OR($A24="Holiday",$A25="Holiday"),
    IF(ISNUMBER(MATCH(TRIM($B24),{"Phagwah","Good Friday","Easter Monday","Labour Day","Christmas","Eid ul Azha","Romans-2","Globe-12","Neptune P1"},0)),0,$I24),
 IF(AND(NOT(OR($A24="Annual Leave",$A25="Annual Leave")),$A24="Off day"),$I24,
  MAX(0,$I24-$V24)
  ))))+W24</f>
        <v/>
      </c>
      <c r="O24" s="9">
        <f>IF(AND(OR($A24="Holiday",$A25="Holiday"),
        ISNUMBER(MATCH(TRIM($B24),{"Phagwah","Good Friday","Easter Monday","Labour Day","Christmas","Eid ul Azha","Romans-2","Globe-12","Neptune P1"},0))),
   $I24,0)</f>
        <v/>
      </c>
      <c r="P24" s="9">
        <f>IF(OR($O$7="Canteen",$O$7="Head Office"),0,IF($I24&lt;=0,0,IF(OR(OR(TRIM($J24)="Hebrews",TRIM($J24)="Romans",TRIM($J24)="Romans-2",TRIM($J24)="Globe",TRIM($J24)="Globe-12",TRIM($J24)="Neptune P1"),AND($I25&gt;0,OR(TRIM($J25)="Hebrews",TRIM($J25)="Romans",TRIM($J25)="Romans-2",TRIM($J25)="Globe",TRIM($J25)="Globe-12",TRIM($J25)="Neptune P1"))),1,0)))</f>
        <v/>
      </c>
      <c r="Q24" s="10" t="n"/>
      <c r="R24" s="9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IF($I24&gt;0,1,0),
      0
   ),
0))</f>
        <v/>
      </c>
      <c r="S24" s="9">
        <f>IF(OR($A24="Annual Leave",$A25="Annual Leave"),IF($A24="Annual Leave",8,0),0)</f>
        <v/>
      </c>
      <c r="T24" s="91" t="n"/>
      <c r="U24" s="144">
        <f>MAX(0,40-Y24)</f>
        <v/>
      </c>
      <c r="V24" s="351">
        <f>IF(OR($C24="",$D24=""),0,
 IF(OR($A24="Holiday",$A25="Holiday"),0,
 IF(AND(NOT(OR($A24="Annual Leave",$A25="Annual Leave")),$A24="Off day"),0,
  IF($I24+$I25&gt;=8,IF($I24&gt;=8,8,$I24),$I24)
  )))</f>
        <v/>
      </c>
      <c r="W24" s="351">
        <f>MAX(0,V24-U24)</f>
        <v/>
      </c>
      <c r="X24" s="351">
        <f>IF(C24="","",C24-WEEKDAY(C24,1)+1)</f>
        <v/>
      </c>
      <c r="Y24" s="351">
        <f>SUMPRODUCT(($X$14:$X23=X24)*(($V$14:$V23)+($O$14:$O23)))+IF(X24=X14,$L$11,0)</f>
        <v/>
      </c>
      <c r="Z24" s="351" t="n"/>
      <c r="AA24" s="351" t="n"/>
      <c r="AB24" s="351" t="n"/>
      <c r="AC24" s="351" t="n"/>
      <c r="AD24" s="351" t="n"/>
      <c r="AE24" s="351" t="n"/>
      <c r="AF24" s="351" t="n"/>
    </row>
    <row r="25" ht="24" customHeight="1" s="348" thickBot="1">
      <c r="A25" s="154" t="inlineStr">
        <is>
          <t>On Day</t>
        </is>
      </c>
      <c r="B25" s="273" t="n"/>
      <c r="C25" s="90">
        <f>C24</f>
        <v/>
      </c>
      <c r="D25" s="276" t="n"/>
      <c r="E25" s="277">
        <f>IF(D25="", "",
 IF(D25=TIME(0,0,0), 0,
 IF(AND(D25&gt;=TIME(0,0,1), D25&lt;=TIME(2,0,0)), TIME(7,0,0),
 IF(AND(D25&gt;=TIME(6,0,0), D25&lt;=TIME(8,0,0)), TIME(12,0,0),
 IF(AND(D25&gt;TIME(8,0,0), D25&lt;=TIME(13,59,0)), TIME(15,0,0),
 IF(AND(D25&gt;=TIME(14,0,0), D25&lt;=TIME(17,59,0)), TIME(21,0,0),
 IF(AND(D25&gt;=TIME(18,0,0), D25&lt;=TIME(21,59,0)), TIME(0,0,0),
 IF(AND(D25&gt;=TIME(22,0,0), D25&lt;=TIME(23,59,59)), TIME(7,0,0), ""))))))))</f>
        <v/>
      </c>
      <c r="F25" s="156" t="n"/>
      <c r="G25" s="277">
        <f>IF(AND(D25&gt;=TIME(6,0,0),D25&lt;=TIME(8,0,0)),E25,"")</f>
        <v/>
      </c>
      <c r="H25" s="276" t="n"/>
      <c r="I25" s="30">
        <f>ROUND(IF(OR(D25="",E25="",E25=0),0,IF(H25="",MOD(E25-D25,1)*24,MOD(H25-D25,1)*24)),2)</f>
        <v/>
      </c>
      <c r="J25" s="158" t="n"/>
      <c r="K25" s="274" t="n"/>
      <c r="L25" s="271" t="n"/>
      <c r="M25" s="275">
        <f>MAX(0,V25-W25)</f>
        <v/>
      </c>
      <c r="N25" s="278">
        <f>(IF(OR($C25="",$D25=""),0,
 IF(OR($A24="Holiday",$A25="Holiday"),
    IF(ISNUMBER(MATCH(TRIM($B25),{"Phagwah","Good Friday","Easter Monday","Labour Day","Christmas","Eid ul Azha","Romans-2","Globe-12","Neptune P1"},0)),0,$I25),
 IF(AND(NOT(OR($A24="Annual Leave",$A25="Annual Leave")),$A25="Off day"),$I25,
  MAX(0,$I25-$V25)
  ))))+W25</f>
        <v/>
      </c>
      <c r="O25" s="278">
        <f>IF(AND(OR($A24="Holiday",$A25="Holiday"),
        ISNUMBER(MATCH(TRIM($B25),{"Phagwah","Good Friday","Easter Monday","Labour Day","Christmas","Eid ul Azha","Romans-2","Globe-12","Neptune P1"},0))),
   $I25,0)</f>
        <v/>
      </c>
      <c r="P25" s="278">
        <f>IF(OR($O$7="Canteen",$O$7="Head Office"),0,IF($I25&lt;=0,0,IF(AND($I24&lt;=0,OR(TRIM($J25)="Hebrews",TRIM($J25)="Romans",TRIM($J25)="Romans-2",TRIM($J25)="Globe",TRIM($J25)="Globe-12",TRIM($J25)="Neptune P1")),1,0)))</f>
        <v/>
      </c>
      <c r="Q25" s="279" t="n"/>
      <c r="R25" s="278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IF(AND($I24=0,$I25&gt;0),1,0),
      0
   ),
0))</f>
        <v/>
      </c>
      <c r="S25" s="278">
        <f>IF(OR($A24="Annual Leave",$A25="Annual Leave"),IF(AND($A24&lt;&gt;"Annual Leave",$A25="Annual Leave"),8,0),0)</f>
        <v/>
      </c>
      <c r="T25" s="280" t="n"/>
      <c r="U25" s="144">
        <f>MAX(0,40-Y25)</f>
        <v/>
      </c>
      <c r="V25" s="351">
        <f>IF(OR($C25="",$D25=""),0,
 IF(OR($A24="Holiday",$A25="Holiday"),0,
 IF(AND(NOT(OR($A24="Annual Leave",$A25="Annual Leave")),$A25="Off day"),0,
  IF($I24+$I25&gt;=8,IF($I24&gt;=8,0,8-$I24),$I25)
  )))</f>
        <v/>
      </c>
      <c r="W25" s="351">
        <f>MAX(0,V25-U25)</f>
        <v/>
      </c>
      <c r="X25" s="351">
        <f>IF(C25="","",C25-WEEKDAY(C25,1)+1)</f>
        <v/>
      </c>
      <c r="Y25" s="351">
        <f>SUMPRODUCT(($X$14:$X24=X25)*(($V$14:$V24)+($O$14:$O24)))+IF(X25=X14,$L$11,0)</f>
        <v/>
      </c>
      <c r="Z25" s="351" t="n"/>
      <c r="AA25" s="351" t="n"/>
      <c r="AB25" s="351" t="n"/>
      <c r="AC25" s="351" t="n"/>
      <c r="AD25" s="351" t="n"/>
      <c r="AE25" s="351" t="n"/>
      <c r="AF25" s="351" t="n"/>
    </row>
    <row r="26" ht="24" customHeight="1" s="348" thickBot="1">
      <c r="A26" s="159" t="inlineStr">
        <is>
          <t>On Day</t>
        </is>
      </c>
      <c r="B26" s="281" t="n"/>
      <c r="C26" s="92">
        <f>C24+1</f>
        <v/>
      </c>
      <c r="D26" s="31" t="n"/>
      <c r="E26" s="160">
        <f>IF(D26="", "",
 IF(D26=TIME(0,0,0), 0,
 IF(AND(D26&gt;=TIME(0,0,1), D26&lt;=TIME(2,0,0)), TIME(7,0,0),
 IF(AND(D26&gt;=TIME(6,0,0), D26&lt;=TIME(8,0,0)), TIME(12,0,0),
 IF(AND(D26&gt;TIME(8,0,0), D26&lt;=TIME(13,59,0)), TIME(15,0,0),
 IF(AND(D26&gt;=TIME(14,0,0), D26&lt;=TIME(17,59,0)), TIME(21,0,0),
 IF(AND(D26&gt;=TIME(18,0,0), D26&lt;=TIME(21,59,0)), TIME(0,0,0),
 IF(AND(D26&gt;=TIME(22,0,0), D26&lt;=TIME(23,59,59)), TIME(7,0,0), ""))))))))</f>
        <v/>
      </c>
      <c r="F26" s="161" t="n"/>
      <c r="G26" s="160">
        <f>IF(AND(D26&gt;=TIME(6,0,0),D26&lt;=TIME(8,0,0)),E26,"")</f>
        <v/>
      </c>
      <c r="H26" s="31" t="n"/>
      <c r="I26" s="32">
        <f>ROUND(IF(OR(D26="",E26="",E26=0),0,IF(H26="",MOD(E26-D26,1)*24,MOD(H26-D26,1)*24)),2)</f>
        <v/>
      </c>
      <c r="J26" s="162" t="n"/>
      <c r="K26" s="282" t="n"/>
      <c r="L26" s="271" t="n"/>
      <c r="M26" s="283">
        <f>MAX(0,V26-W26)</f>
        <v/>
      </c>
      <c r="N26" s="33">
        <f>(IF(OR($C26="",$D26=""),0,
 IF(OR($A26="Holiday",$A27="Holiday"),
    IF(ISNUMBER(MATCH(TRIM($B26),{"Phagwah","Good Friday","Easter Monday","Labour Day","Christmas","Eid ul Azha","Romans-2","Globe-12","Neptune P1"},0)),0,$I26),
 IF(AND(NOT(OR($A26="Annual Leave",$A27="Annual Leave")),$A26="Off day"),$I26,
  MAX(0,$I26-$V26)
  ))))+W26</f>
        <v/>
      </c>
      <c r="O26" s="33">
        <f>IF(AND(OR($A26="Holiday",$A27="Holiday"),
        ISNUMBER(MATCH(TRIM($B26),{"Phagwah","Good Friday","Easter Monday","Labour Day","Christmas","Eid ul Azha","Romans-2","Globe-12","Neptune P1"},0))),
   $I26,0)</f>
        <v/>
      </c>
      <c r="P26" s="33">
        <f>IF(OR($O$7="Canteen",$O$7="Head Office"),0,IF($I26&lt;=0,0,IF(OR(OR(TRIM($J26)="Hebrews",TRIM($J26)="Romans",TRIM($J26)="Romans-2",TRIM($J26)="Globe",TRIM($J26)="Globe-12",TRIM($J26)="Neptune P1"),AND($I27&gt;0,OR(TRIM($J27)="Hebrews",TRIM($J27)="Romans",TRIM($J27)="Romans-2",TRIM($J27)="Globe",TRIM($J27)="Globe-12",TRIM($J27)="Neptune P1"))),1,0)))</f>
        <v/>
      </c>
      <c r="Q26" s="34" t="n"/>
      <c r="R26" s="33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IF($I26&gt;0,1,0),
      0
   ),
0))</f>
        <v/>
      </c>
      <c r="S26" s="33">
        <f>IF(OR($A26="Annual Leave",$A27="Annual Leave"),IF($A26="Annual Leave",8,0),0)</f>
        <v/>
      </c>
      <c r="T26" s="35" t="n"/>
      <c r="U26" s="144">
        <f>MAX(0,40-Y26)</f>
        <v/>
      </c>
      <c r="V26" s="351">
        <f>IF(OR($C26="",$D26=""),0,
 IF(OR($A26="Holiday",$A27="Holiday"),0,
 IF(AND(NOT(OR($A26="Annual Leave",$A27="Annual Leave")),$A26="Off day"),0,
  IF($I26+$I27&gt;=8,IF($I26&gt;=8,8,$I26),$I26)
  )))</f>
        <v/>
      </c>
      <c r="W26" s="351">
        <f>MAX(0,V26-U26)</f>
        <v/>
      </c>
      <c r="X26" s="351">
        <f>IF(C26="","",C26-WEEKDAY(C26,1)+1)</f>
        <v/>
      </c>
      <c r="Y26" s="351">
        <f>SUMPRODUCT(($X$14:$X25=X26)*(($V$14:$V25)+($O$14:$O25)))+IF(X26=X14,$L$11,0)</f>
        <v/>
      </c>
      <c r="Z26" s="351" t="n"/>
      <c r="AA26" s="351" t="n"/>
      <c r="AB26" s="351" t="n"/>
      <c r="AC26" s="351" t="n"/>
      <c r="AD26" s="351" t="n"/>
      <c r="AE26" s="351" t="n"/>
      <c r="AF26" s="351" t="n"/>
    </row>
    <row r="27" ht="24" customHeight="1" s="348" thickBot="1">
      <c r="A27" s="159" t="inlineStr">
        <is>
          <t>On Day</t>
        </is>
      </c>
      <c r="B27" s="281" t="n"/>
      <c r="C27" s="93">
        <f>C26</f>
        <v/>
      </c>
      <c r="D27" s="36" t="n"/>
      <c r="E27" s="163">
        <f>IF(D27="", "",
 IF(D27=TIME(0,0,0), 0,
 IF(AND(D27&gt;=TIME(0,0,1), D27&lt;=TIME(2,0,0)), TIME(7,0,0),
 IF(AND(D27&gt;=TIME(6,0,0), D27&lt;=TIME(8,0,0)), TIME(12,0,0),
 IF(AND(D27&gt;TIME(8,0,0), D27&lt;=TIME(13,59,0)), TIME(15,0,0),
 IF(AND(D27&gt;=TIME(14,0,0), D27&lt;=TIME(17,59,0)), TIME(21,0,0),
 IF(AND(D27&gt;=TIME(18,0,0), D27&lt;=TIME(21,59,0)), TIME(0,0,0),
 IF(AND(D27&gt;=TIME(22,0,0), D27&lt;=TIME(23,59,59)), TIME(7,0,0), ""))))))))</f>
        <v/>
      </c>
      <c r="F27" s="164" t="n"/>
      <c r="G27" s="163">
        <f>IF(AND(D27&gt;=TIME(6,0,0),D27&lt;=TIME(8,0,0)),E27,"")</f>
        <v/>
      </c>
      <c r="H27" s="36" t="n"/>
      <c r="I27" s="37">
        <f>ROUND(IF(OR(D27="",E27="",E27=0),0,IF(H27="",MOD(E27-D27,1)*24,MOD(H27-D27,1)*24)),2)</f>
        <v/>
      </c>
      <c r="J27" s="162" t="n"/>
      <c r="K27" s="282" t="n"/>
      <c r="L27" s="271" t="n"/>
      <c r="M27" s="283">
        <f>MAX(0,V27-W27)</f>
        <v/>
      </c>
      <c r="N27" s="38">
        <f>(IF(OR($C27="",$D27=""),0,
 IF(OR($A26="Holiday",$A27="Holiday"),
    IF(ISNUMBER(MATCH(TRIM($B27),{"Phagwah","Good Friday","Easter Monday","Labour Day","Christmas","Eid ul Azha","Romans-2","Globe-12","Neptune P1"},0)),0,$I27),
 IF(AND(NOT(OR($A26="Annual Leave",$A27="Annual Leave")),$A27="Off day"),$I27,
  MAX(0,$I27-$V27)
  ))))+W27</f>
        <v/>
      </c>
      <c r="O27" s="38">
        <f>IF(AND(OR($A26="Holiday",$A27="Holiday"),
        ISNUMBER(MATCH(TRIM($B27),{"Phagwah","Good Friday","Easter Monday","Labour Day","Christmas","Eid ul Azha","Romans-2","Globe-12","Neptune P1"},0))),
   $I27,0)</f>
        <v/>
      </c>
      <c r="P27" s="38">
        <f>IF(OR($O$7="Canteen",$O$7="Head Office"),0,IF($I27&lt;=0,0,IF(AND($I26&lt;=0,OR(TRIM($J27)="Hebrews",TRIM($J27)="Romans",TRIM($J27)="Romans-2",TRIM($J27)="Globe",TRIM($J27)="Globe-12",TRIM($J27)="Neptune P1")),1,0)))</f>
        <v/>
      </c>
      <c r="Q27" s="39" t="n"/>
      <c r="R27" s="38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IF(AND($I26=0,$I27&gt;0),1,0),
      0
   ),
0))</f>
        <v/>
      </c>
      <c r="S27" s="38">
        <f>IF(OR($A26="Annual Leave",$A27="Annual Leave"),IF(AND($A26&lt;&gt;"Annual Leave",$A27="Annual Leave"),8,0),0)</f>
        <v/>
      </c>
      <c r="T27" s="40" t="n"/>
      <c r="U27" s="144">
        <f>MAX(0,40-Y27)</f>
        <v/>
      </c>
      <c r="V27" s="351">
        <f>IF(OR($C27="",$D27=""),0,
 IF(OR($A26="Holiday",$A27="Holiday"),0,
 IF(AND(NOT(OR($A26="Annual Leave",$A27="Annual Leave")),$A27="Off day"),0,
  IF($I26+$I27&gt;=8,IF($I26&gt;=8,0,8-$I26),$I27)
  )))</f>
        <v/>
      </c>
      <c r="W27" s="351">
        <f>MAX(0,V27-U27)</f>
        <v/>
      </c>
      <c r="X27" s="351">
        <f>IF(C27="","",C27-WEEKDAY(C27,1)+1)</f>
        <v/>
      </c>
      <c r="Y27" s="351">
        <f>SUMPRODUCT(($X$14:$X26=X27)*(($V$14:$V26)+($O$14:$O26)))+IF(X27=X14,$L$11,0)</f>
        <v/>
      </c>
      <c r="Z27" s="351" t="n"/>
      <c r="AA27" s="351" t="n"/>
      <c r="AB27" s="351" t="n"/>
      <c r="AC27" s="351" t="n"/>
      <c r="AD27" s="351" t="n"/>
      <c r="AE27" s="351" t="n"/>
      <c r="AF27" s="351" t="n"/>
    </row>
    <row r="28" ht="24" customHeight="1" s="348" thickBot="1">
      <c r="A28" s="176" t="n"/>
      <c r="B28" s="176" t="n"/>
      <c r="C28" s="145" t="n"/>
      <c r="D28" s="6" t="n"/>
      <c r="E28" s="14" t="n"/>
      <c r="F28" s="6" t="n"/>
      <c r="G28" s="6" t="n"/>
      <c r="H28" s="336" t="n"/>
      <c r="I28" s="351" t="n"/>
      <c r="J28" s="336" t="n"/>
      <c r="K28" s="336" t="n"/>
      <c r="L28" s="336" t="n"/>
      <c r="M28" s="99">
        <f>MAX(0,V28-W28)</f>
        <v/>
      </c>
      <c r="N28" s="99">
        <f>(IF(OR($C28="",$D28=""),0,
 IF(OR($A28="Holiday",$A29="Holiday"),
    IF(ISNUMBER(MATCH(TRIM($B28),{"Phagwah","Good Friday","Easter Monday","Labour Day","Christmas","Eid ul Azha","Romans-2","Globe-12","Neptune P1"},0)),0,$I28),
 IF(AND(NOT(OR($A28="Annual Leave",$A29="Annual Leave")),$A28="Off day"),$I28,
  MAX(0,$I28-$V28)
  ))))+W28</f>
        <v/>
      </c>
      <c r="O28" s="99">
        <f>IF(AND(OR($A28="Holiday",$A29="Holiday"),
        ISNUMBER(MATCH(TRIM($B28),{"Phagwah","Good Friday","Easter Monday","Labour Day","Christmas","Eid ul Azha","Romans-2","Globe-12","Neptune P1"},0))),
   $I28,0)</f>
        <v/>
      </c>
      <c r="P28" s="99">
        <f>IF(OR($O$7="Canteen",$O$7="Head Office"),0,IF($I28&lt;=0,0,IF(OR(OR(TRIM($J28)="Hebrews",TRIM($J28)="Romans",TRIM($J28)="Romans-2",TRIM($J28)="Globe",TRIM($J28)="Globe-12",TRIM($J28)="Neptune P1"),AND($I29&gt;0,OR(TRIM($J29)="Hebrews",TRIM($J29)="Romans",TRIM($J29)="Romans-2",TRIM($J29)="Globe",TRIM($J29)="Globe-12",TRIM($J29)="Neptune P1"))),1,0)))</f>
        <v/>
      </c>
      <c r="Q28" s="178" t="n"/>
      <c r="R28" s="15" t="n"/>
      <c r="S28" s="99">
        <f>IF(OR($A28="Annual Leave",$A29="Annual Leave"),IF($A28="Annual Leave",8,0),0)</f>
        <v/>
      </c>
      <c r="T28" s="100">
        <f>SUM(T14:T27)</f>
        <v/>
      </c>
      <c r="U28" s="144">
        <f>MAX(0,40-Y28)</f>
        <v/>
      </c>
      <c r="V28" s="351">
        <f>IF(OR($C28="",$D28=""),0,
 IF(OR($A28="Holiday",$A29="Holiday"),0,
 IF(AND(NOT(OR($A28="Annual Leave",$A29="Annual Leave")),$A28="Off day"),0,
  IF($I28+$I29&gt;=8,IF($I28&gt;=8,8,$I28),$I28)
  )))</f>
        <v/>
      </c>
      <c r="W28" s="351">
        <f>MAX(0,V28-U28)</f>
        <v/>
      </c>
      <c r="X28" s="351">
        <f>IF(C28="","",C28-WEEKDAY(C28,1)+1)</f>
        <v/>
      </c>
      <c r="Y28" s="351">
        <f>SUMPRODUCT(($X$14:$X27=X28)*(($V$14:$V27)+($O$14:$O27)))+IF(X28=X14,$L$11,0)</f>
        <v/>
      </c>
      <c r="Z28" s="351" t="n"/>
      <c r="AA28" s="351" t="n"/>
      <c r="AB28" s="351" t="n"/>
      <c r="AC28" s="351" t="n"/>
      <c r="AD28" s="351" t="n"/>
      <c r="AE28" s="351" t="n"/>
      <c r="AF28" s="351" t="n"/>
    </row>
    <row r="29" hidden="1" ht="15.75" customHeight="1" s="348" thickBot="1">
      <c r="A29" s="179" t="n"/>
      <c r="B29" s="176" t="n"/>
      <c r="C29" s="145" t="n"/>
      <c r="D29" s="6" t="n"/>
      <c r="E29" s="295">
        <f>IF(D29="", "",
 IF(D29=TIME(0,0,0), 0,
 IF(AND(D29&gt;=TIME(0,0,1), D29&lt;=TIME(2,0,0)), TIME(7,0,0),
 IF(AND(D29&gt;=TIME(6,0,0), D29&lt;=TIME(8,0,0)), TIME(12,0,0),
 IF(AND(D29&gt;TIME(8,0,0), D29&lt;=TIME(13,59,0)), TIME(15,0,0),
 IF(AND(D29&gt;=TIME(14,0,0), D29&lt;=TIME(17,59,0)), TIME(21,0,0),
 IF(AND(D29&gt;=TIME(18,0,0), D29&lt;=TIME(21,59,0)), TIME(0,0,0),
 IF(AND(D29&gt;=TIME(22,0,0), D29&lt;=TIME(23,59,59)), TIME(7,0,0), ""))))))))</f>
        <v/>
      </c>
      <c r="F29" s="6" t="n"/>
      <c r="G29" s="6" t="n"/>
      <c r="H29" s="6" t="n"/>
      <c r="I29" s="6" t="n"/>
      <c r="J29" s="6" t="n"/>
      <c r="K29" s="6" t="n"/>
      <c r="L29" s="6" t="n"/>
      <c r="M29" s="4">
        <f>MAX(0,V29-W29)</f>
        <v/>
      </c>
      <c r="N29" s="4">
        <f>(IF(OR($C29="",$D29=""),0,
 IF(OR($A28="Holiday",$A29="Holiday"),
    IF(ISNUMBER(MATCH(TRIM($B29),{"Phagwah","Good Friday","Easter Monday","Labour Day","Christmas","Eid ul Azha","Romans-2","Globe-12","Neptune P1"},0)),0,$I29),
 IF(AND(NOT(OR($A28="Annual Leave",$A29="Annual Leave")),$A29="Off day"),$I29,
  MAX(0,$I29-$V29)
  ))))+W29</f>
        <v/>
      </c>
      <c r="O29" s="4">
        <f>IF(AND(OR($A28="Holiday",$A29="Holiday"),
        ISNUMBER(MATCH(TRIM($B29),{"Phagwah","Good Friday","Easter Monday","Labour Day","Christmas","Eid ul Azha","Romans-2","Globe-12","Neptune P1"},0))),
   $I29,0)</f>
        <v/>
      </c>
      <c r="P29" s="4">
        <f>IF(OR($O$7="Canteen",$O$7="Head Office"),0,IF($I29&lt;=0,0,IF(AND($I28&lt;=0,OR(TRIM($J29)="Hebrews",TRIM($J29)="Romans",TRIM($J29)="Romans-2",TRIM($J29)="Globe",TRIM($J29)="Globe-12",TRIM($J29)="Neptune P1")),1,0)))</f>
        <v/>
      </c>
      <c r="Q29" s="6" t="n"/>
      <c r="R29" s="296">
        <f>IF(OR($O$7="Canteen",$O$7="Head Office"),0,IF(
  AND(
    SUMIFS(I:I, C:C, C29) &gt;= 8,
    COUNTIFS(C$14:C29, C29)=1,
    OR(
      TEXT(D29,"hh:mm:ss")="07:00:00",
      TEXT(D29,"hh:mm:ss")="15:00:00",
      TEXT(D29,"hh:mm:ss")="23:00:00",
      TEXT(D30,"hh:mm:ss")="07:00:00",
      TEXT(D30,"hh:mm:ss")="15:00:00",
      TEXT(D30,"hh:mm:ss")="23:00:00"
    )
  ),
  1,
  0
))</f>
        <v/>
      </c>
      <c r="S29" s="4">
        <f>IF(OR($A28="Annual Leave",$A29="Annual Leave"),IF(AND($A28&lt;&gt;"Annual Leave",$A29="Annual Leave"),8,0),0)</f>
        <v/>
      </c>
      <c r="T29" s="146" t="n"/>
      <c r="U29" s="351">
        <f>MAX(0,40-Y29)</f>
        <v/>
      </c>
      <c r="V29" s="351">
        <f>IF(OR($C29="",$D29=""),0,
 IF(OR($A28="Holiday",$A29="Holiday"),0,
 IF(AND(NOT(OR($A28="Annual Leave",$A29="Annual Leave")),$A29="Off day"),0,
  IF($I28+$I29&gt;=8,IF($I28&gt;=8,0,8-$I28),$I29)
  )))</f>
        <v/>
      </c>
      <c r="W29" s="351">
        <f>MAX(0,V29-U29)</f>
        <v/>
      </c>
      <c r="X29" s="351">
        <f>IF(C29="","",C29-WEEKDAY(C29,1)+1)</f>
        <v/>
      </c>
      <c r="Y29" s="351">
        <f>SUMPRODUCT(($X$14:$X28=X29)*(($V$14:$V28)+($O$14:$O28)))+IF(X29=X14,$L$11,0)</f>
        <v/>
      </c>
      <c r="Z29" s="351" t="n"/>
      <c r="AA29" s="351" t="n"/>
      <c r="AB29" s="351" t="n"/>
      <c r="AC29" s="351" t="n"/>
      <c r="AD29" s="351" t="n"/>
      <c r="AE29" s="351" t="n"/>
      <c r="AF29" s="351" t="n"/>
    </row>
    <row r="30" ht="24" customHeight="1" s="348" thickBot="1">
      <c r="A30" s="147" t="inlineStr">
        <is>
          <t>On Day</t>
        </is>
      </c>
      <c r="B30" s="180" t="n"/>
      <c r="C30" s="88">
        <f>C27+1</f>
        <v/>
      </c>
      <c r="D30" s="54" t="n"/>
      <c r="E30" s="148">
        <f>IF(D30="", "",
 IF(D30=TIME(0,0,0), 0,
 IF(AND(D30&gt;=TIME(0,0,1), D30&lt;=TIME(2,0,0)), TIME(7,0,0),
 IF(AND(D30&gt;=TIME(6,0,0), D30&lt;=TIME(8,0,0)), TIME(12,0,0),
 IF(AND(D30&gt;TIME(8,0,0), D30&lt;=TIME(13,59,0)), TIME(15,0,0),
 IF(AND(D30&gt;=TIME(14,0,0), D30&lt;=TIME(17,59,0)), TIME(21,0,0),
 IF(AND(D30&gt;=TIME(18,0,0), D30&lt;=TIME(21,59,0)), TIME(0,0,0),
 IF(AND(D30&gt;=TIME(22,0,0), D30&lt;=TIME(23,59,59)), TIME(7,0,0), ""))))))))</f>
        <v/>
      </c>
      <c r="F30" s="149" t="n"/>
      <c r="G30" s="148">
        <f>IF(AND(D30&gt;=TIME(6,0,0),D30&lt;=TIME(8,0,0)),E30,"")</f>
        <v/>
      </c>
      <c r="H30" s="54" t="n"/>
      <c r="I30" s="55">
        <f>ROUND(IF(OR(D30="",E30="",E30=0),0,IF(H30="",MOD(E30-D30,1)*24,MOD(H30-D30,1)*24)),2)</f>
        <v/>
      </c>
      <c r="J30" s="150" t="n"/>
      <c r="K30" s="270" t="n"/>
      <c r="L30" s="181" t="n"/>
      <c r="M30" s="272">
        <f>MAX(0,V30-W30)</f>
        <v/>
      </c>
      <c r="N30" s="56">
        <f>(IF(OR($C30="",$D30=""),0,
 IF(OR($A30="Holiday",$A31="Holiday"),
    IF(ISNUMBER(MATCH(TRIM($B30),{"Phagwah","Good Friday","Easter Monday","Labour Day","Christmas","Eid ul Azha","Romans-2","Globe-12","Neptune P1"},0)),0,$I30),
 IF(AND(NOT(OR($A30="Annual Leave",$A31="Annual Leave")),$A30="Off day"),$I30,
  MAX(0,$I30-$V30)
  ))))+W30</f>
        <v/>
      </c>
      <c r="O30" s="56">
        <f>IF(AND(OR($A30="Holiday",$A31="Holiday"),
        ISNUMBER(MATCH(TRIM($B30),{"Phagwah","Good Friday","Easter Monday","Labour Day","Christmas","Eid ul Azha","Romans-2","Globe-12","Neptune P1"},0))),
   $I30,0)</f>
        <v/>
      </c>
      <c r="P30" s="56">
        <f>IF(OR($O$7="Canteen",$O$7="Head Office"),0,IF($I30&lt;=0,0,IF(OR(OR(TRIM($J30)="Hebrews",TRIM($J30)="Romans",TRIM($J30)="Romans-2",TRIM($J30)="Globe",TRIM($J30)="Globe-12",TRIM($J30)="Neptune P1"),AND($I31&gt;0,OR(TRIM($J31)="Hebrews",TRIM($J31)="Romans",TRIM($J31)="Romans-2",TRIM($J31)="Globe",TRIM($J31)="Globe-12",TRIM($J31)="Neptune P1"))),1,0)))</f>
        <v/>
      </c>
      <c r="Q30" s="57" t="n"/>
      <c r="R30" s="56">
        <f>IF(OR($O$7="Canteen",$O$7="Head Office"),0,IF(
  AND(
    SUMIFS(I:I, C:C, C30) &gt;= 8,
    COUNTIFS(C$14:C30, C30)=1,
    OR(
      TEXT(D30,"hh:mm:ss")="07:00:00",
      TEXT(D30,"hh:mm:ss")="15:00:00",
      TEXT(D30,"hh:mm:ss")="23:00:00",
      TEXT(D31,"hh:mm:ss")="07:00:00",
      TEXT(D31,"hh:mm:ss")="15:00:00",
      TEXT(D31,"hh:mm:ss")="23:00:00"
    )
  ),
  1,
  0
))</f>
        <v/>
      </c>
      <c r="S30" s="56">
        <f>IF(OR($A30="Annual Leave",$A31="Annual Leave"),IF($A30="Annual Leave",8,0),0)</f>
        <v/>
      </c>
      <c r="T30" s="58" t="n"/>
      <c r="U30" s="144">
        <f>MAX(0,40-Y30)</f>
        <v/>
      </c>
      <c r="V30" s="151">
        <f>IF(OR($C30="",$D30=""),0,
 IF(OR($A30="Holiday",$A31="Holiday"),0,
 IF(AND(NOT(OR($A30="Annual Leave",$A31="Annual Leave")),$A30="Off day"),0,
  IF($I30+$I31&gt;=8,IF($I30&gt;=8,8,$I30),$I30)
  )))</f>
        <v/>
      </c>
      <c r="W30" s="151">
        <f>MAX(0,V30-U30)</f>
        <v/>
      </c>
      <c r="X30" s="151">
        <f>IF(C30="","",C30-WEEKDAY(C30,1)+1)</f>
        <v/>
      </c>
      <c r="Y30" s="151">
        <f>SUMPRODUCT(($X$14:$X29=X30)*(($V$14:$V29)+($O$14:$O29)))+IF(X30=X14,$L$11,0)</f>
        <v/>
      </c>
      <c r="Z30" s="151" t="n"/>
      <c r="AA30" s="151" t="n"/>
      <c r="AB30" s="151" t="n"/>
      <c r="AC30" s="351" t="n"/>
      <c r="AD30" s="351" t="n"/>
      <c r="AE30" s="351" t="n"/>
      <c r="AF30" s="351" t="n"/>
    </row>
    <row r="31" ht="24" customHeight="1" s="348" thickBot="1">
      <c r="A31" s="147" t="inlineStr">
        <is>
          <t>On Day</t>
        </is>
      </c>
      <c r="B31" s="182" t="n"/>
      <c r="C31" s="89">
        <f>C30</f>
        <v/>
      </c>
      <c r="D31" s="59" t="n"/>
      <c r="E31" s="152">
        <f>IF(D31="", "",
 IF(D31=TIME(0,0,0), 0,
 IF(AND(D31&gt;=TIME(0,0,1), D31&lt;=TIME(2,0,0)), TIME(7,0,0),
 IF(AND(D31&gt;=TIME(6,0,0), D31&lt;=TIME(8,0,0)), TIME(12,0,0),
 IF(AND(D31&gt;TIME(8,0,0), D31&lt;=TIME(13,59,0)), TIME(15,0,0),
 IF(AND(D31&gt;=TIME(14,0,0), D31&lt;=TIME(17,59,0)), TIME(21,0,0),
 IF(AND(D31&gt;=TIME(18,0,0), D31&lt;=TIME(21,59,0)), TIME(0,0,0),
 IF(AND(D31&gt;=TIME(22,0,0), D31&lt;=TIME(23,59,59)), TIME(7,0,0), ""))))))))</f>
        <v/>
      </c>
      <c r="F31" s="153" t="n"/>
      <c r="G31" s="152">
        <f>IF(AND(D31&gt;=TIME(6,0,0),D31&lt;=TIME(8,0,0)),E31,"")</f>
        <v/>
      </c>
      <c r="H31" s="59" t="n"/>
      <c r="I31" s="60">
        <f>ROUND(IF(OR(D31="",E31="",E31=0),0,IF(H31="",MOD(E31-D31,1)*24,MOD(H31-D31,1)*24)),2)</f>
        <v/>
      </c>
      <c r="J31" s="150" t="n"/>
      <c r="K31" s="270" t="n"/>
      <c r="L31" s="183" t="n"/>
      <c r="M31" s="272">
        <f>MAX(0,V31-W31)</f>
        <v/>
      </c>
      <c r="N31" s="61">
        <f>(IF(OR($C31="",$D31=""),0,
 IF(OR($A30="Holiday",$A31="Holiday"),
    IF(ISNUMBER(MATCH(TRIM($B31),{"Phagwah","Good Friday","Easter Monday","Labour Day","Christmas","Eid ul Azha","Romans-2","Globe-12","Neptune P1"},0)),0,$I31),
 IF(AND(NOT(OR($A30="Annual Leave",$A31="Annual Leave")),$A31="Off day"),$I31,
  MAX(0,$I31-$V31)
  ))))+W31</f>
        <v/>
      </c>
      <c r="O31" s="61">
        <f>IF(AND(OR($A30="Holiday",$A31="Holiday"),
        ISNUMBER(MATCH(TRIM($B31),{"Phagwah","Good Friday","Easter Monday","Labour Day","Christmas","Eid ul Azha","Romans-2","Globe-12","Neptune P1"},0))),
   $I31,0)</f>
        <v/>
      </c>
      <c r="P31" s="61">
        <f>IF(OR($O$7="Canteen",$O$7="Head Office"),0,IF($I31&lt;=0,0,IF(AND($I30&lt;=0,OR(TRIM($J31)="Hebrews",TRIM($J31)="Romans",TRIM($J31)="Romans-2",TRIM($J31)="Globe",TRIM($J31)="Globe-12",TRIM($J31)="Neptune P1")),1,0)))</f>
        <v/>
      </c>
      <c r="Q31" s="62" t="n"/>
      <c r="R31" s="61">
        <f>IF(OR($O$7="Canteen",$O$7="Head Office"),0,IF(
  AND(
    SUMIFS(I:I, C:C, C31) &gt;= 8,
    COUNTIFS(C$14:C31, C31)=1,
    OR(
      TEXT(D31,"hh:mm:ss")="07:00:00",
      TEXT(D31,"hh:mm:ss")="15:00:00",
      TEXT(D31,"hh:mm:ss")="23:00:00",
      TEXT(D32,"hh:mm:ss")="07:00:00",
      TEXT(D32,"hh:mm:ss")="15:00:00",
      TEXT(D32,"hh:mm:ss")="23:00:00"
    )
  ),
  1,
  0
))</f>
        <v/>
      </c>
      <c r="S31" s="61">
        <f>IF(OR($A30="Annual Leave",$A31="Annual Leave"),IF(AND($A30&lt;&gt;"Annual Leave",$A31="Annual Leave"),8,0),0)</f>
        <v/>
      </c>
      <c r="T31" s="63" t="n"/>
      <c r="U31" s="144">
        <f>MAX(0,40-Y31)</f>
        <v/>
      </c>
      <c r="V31" s="151">
        <f>IF(OR($C31="",$D31=""),0,
 IF(OR($A30="Holiday",$A31="Holiday"),0,
 IF(AND(NOT(OR($A30="Annual Leave",$A31="Annual Leave")),$A31="Off day"),0,
  IF($I30+$I31&gt;=8,IF($I30&gt;=8,0,8-$I30),$I31)
  )))</f>
        <v/>
      </c>
      <c r="W31" s="151">
        <f>MAX(0,V31-U31)</f>
        <v/>
      </c>
      <c r="X31" s="151">
        <f>IF(C31="","",C31-WEEKDAY(C31,1)+1)</f>
        <v/>
      </c>
      <c r="Y31" s="151">
        <f>SUMPRODUCT(($X$14:$X30=X31)*(($V$14:$V30)+($O$14:$O30)))+IF(X31=X14,$L$11,0)</f>
        <v/>
      </c>
      <c r="Z31" s="151" t="n"/>
      <c r="AA31" s="151" t="n"/>
      <c r="AB31" s="151" t="n"/>
      <c r="AC31" s="351" t="n"/>
      <c r="AD31" s="351" t="n"/>
      <c r="AE31" s="351" t="n"/>
      <c r="AF31" s="351" t="n"/>
    </row>
    <row r="32" ht="24" customHeight="1" s="348" thickBot="1">
      <c r="A32" s="184" t="inlineStr">
        <is>
          <t>On Day</t>
        </is>
      </c>
      <c r="B32" s="185" t="n"/>
      <c r="C32" s="101">
        <f>C30+1</f>
        <v/>
      </c>
      <c r="D32" s="11" t="n"/>
      <c r="E32" s="186">
        <f>IF(D32="", "",
 IF(D32=TIME(0,0,0), 0,
 IF(AND(D32&gt;=TIME(0,0,1), D32&lt;=TIME(2,0,0)), TIME(7,0,0),
 IF(AND(D32&gt;=TIME(6,0,0), D32&lt;=TIME(8,0,0)), TIME(12,0,0),
 IF(AND(D32&gt;TIME(8,0,0), D32&lt;=TIME(13,59,0)), TIME(15,0,0),
 IF(AND(D32&gt;=TIME(14,0,0), D32&lt;=TIME(17,59,0)), TIME(21,0,0),
 IF(AND(D32&gt;=TIME(18,0,0), D32&lt;=TIME(21,59,0)), TIME(0,0,0),
 IF(AND(D32&gt;=TIME(22,0,0), D32&lt;=TIME(23,59,59)), TIME(7,0,0), ""))))))))</f>
        <v/>
      </c>
      <c r="F32" s="187" t="n"/>
      <c r="G32" s="186">
        <f>IF(AND(D32&gt;=TIME(6,0,0),D32&lt;=TIME(8,0,0)),E32,"")</f>
        <v/>
      </c>
      <c r="H32" s="11" t="n"/>
      <c r="I32" s="87">
        <f>ROUND(IF(OR(D32="",E32="",E32=0),0,IF(H32="",MOD(E32-D32,1)*24,MOD(H32-D32,1)*24)),2)</f>
        <v/>
      </c>
      <c r="J32" s="188" t="n"/>
      <c r="K32" s="297" t="n"/>
      <c r="L32" s="189" t="n"/>
      <c r="M32" s="298">
        <f>MAX(0,V32-W32)</f>
        <v/>
      </c>
      <c r="N32" s="12">
        <f>(IF(OR($C32="",$D32=""),0,
 IF(OR($A32="Holiday",$A33="Holiday"),
    IF(ISNUMBER(MATCH(TRIM($B32),{"Phagwah","Good Friday","Easter Monday","Labour Day","Christmas","Eid ul Azha","Romans-2","Globe-12","Neptune P1"},0)),0,$I32),
 IF(AND(NOT(OR($A32="Annual Leave",$A33="Annual Leave")),$A32="Off day"),$I32,
  MAX(0,$I32-$V32)
  ))))+W32</f>
        <v/>
      </c>
      <c r="O32" s="12">
        <f>IF(AND(OR($A32="Holiday",$A33="Holiday"),
        ISNUMBER(MATCH(TRIM($B32),{"Phagwah","Good Friday","Easter Monday","Labour Day","Christmas","Eid ul Azha","Romans-2","Globe-12","Neptune P1"},0))),
   $I32,0)</f>
        <v/>
      </c>
      <c r="P32" s="12">
        <f>IF(OR($O$7="Canteen",$O$7="Head Office"),0,IF($I32&lt;=0,0,IF(OR(OR(TRIM($J32)="Hebrews",TRIM($J32)="Romans",TRIM($J32)="Romans-2",TRIM($J32)="Globe",TRIM($J32)="Globe-12",TRIM($J32)="Neptune P1"),AND($I33&gt;0,OR(TRIM($J33)="Hebrews",TRIM($J33)="Romans",TRIM($J33)="Romans-2",TRIM($J33)="Globe",TRIM($J33)="Globe-12",TRIM($J33)="Neptune P1"))),1,0)))</f>
        <v/>
      </c>
      <c r="Q32" s="13" t="n"/>
      <c r="R32" s="12">
        <f>IF(OR($O$7="Canteen",$O$7="Head Office"),0,IF(
  AND(
    SUMIFS(I:I, C:C, C32) &gt;= 8,
    COUNTIFS(C$14:C32, C32)=1,
    OR(
      TEXT(D32,"hh:mm:ss")="07:00:00",
      TEXT(D32,"hh:mm:ss")="15:00:00",
      TEXT(D32,"hh:mm:ss")="23:00:00",
      TEXT(D33,"hh:mm:ss")="07:00:00",
      TEXT(D33,"hh:mm:ss")="15:00:00",
      TEXT(D33,"hh:mm:ss")="23:00:00"
    )
  ),
  1,
  0
))</f>
        <v/>
      </c>
      <c r="S32" s="12">
        <f>IF(OR($A32="Annual Leave",$A33="Annual Leave"),IF($A32="Annual Leave",8,0),0)</f>
        <v/>
      </c>
      <c r="T32" s="102" t="n"/>
      <c r="U32" s="144">
        <f>MAX(0,40-Y32)</f>
        <v/>
      </c>
      <c r="V32" s="351">
        <f>IF(OR($C32="",$D32=""),0,
 IF(OR($A32="Holiday",$A33="Holiday"),0,
 IF(AND(NOT(OR($A32="Annual Leave",$A33="Annual Leave")),$A32="Off day"),0,
  IF($I32+$I33&gt;=8,IF($I32&gt;=8,8,$I32),$I32)
  )))</f>
        <v/>
      </c>
      <c r="W32" s="351">
        <f>MAX(0,V32-U32)</f>
        <v/>
      </c>
      <c r="X32" s="351">
        <f>IF(C32="","",C32-WEEKDAY(C32,1)+1)</f>
        <v/>
      </c>
      <c r="Y32" s="351">
        <f>SUMPRODUCT(($X$14:$X31=X32)*(($V$14:$V31)+($O$14:$O31)))+IF(X32=X14,$L$11,0)</f>
        <v/>
      </c>
      <c r="Z32" s="351" t="n"/>
      <c r="AA32" s="351" t="n"/>
      <c r="AB32" s="351" t="n"/>
      <c r="AC32" s="351" t="n"/>
      <c r="AD32" s="351" t="n"/>
      <c r="AE32" s="351" t="n"/>
      <c r="AF32" s="351" t="n"/>
    </row>
    <row r="33" ht="24" customHeight="1" s="348" thickBot="1">
      <c r="A33" s="184" t="inlineStr">
        <is>
          <t>On Day</t>
        </is>
      </c>
      <c r="B33" s="299" t="n"/>
      <c r="C33" s="101">
        <f>C32</f>
        <v/>
      </c>
      <c r="D33" s="300" t="n"/>
      <c r="E33" s="301">
        <f>IF(D33="", "",
 IF(D33=TIME(0,0,0), 0,
 IF(AND(D33&gt;=TIME(0,0,1), D33&lt;=TIME(2,0,0)), TIME(7,0,0),
 IF(AND(D33&gt;=TIME(6,0,0), D33&lt;=TIME(8,0,0)), TIME(12,0,0),
 IF(AND(D33&gt;TIME(8,0,0), D33&lt;=TIME(13,59,0)), TIME(15,0,0),
 IF(AND(D33&gt;=TIME(14,0,0), D33&lt;=TIME(17,59,0)), TIME(21,0,0),
 IF(AND(D33&gt;=TIME(18,0,0), D33&lt;=TIME(21,59,0)), TIME(0,0,0),
 IF(AND(D33&gt;=TIME(22,0,0), D33&lt;=TIME(23,59,59)), TIME(7,0,0), ""))))))))</f>
        <v/>
      </c>
      <c r="F33" s="187" t="n"/>
      <c r="G33" s="301">
        <f>IF(AND(D33&gt;=TIME(6,0,0),D33&lt;=TIME(8,0,0)),E33,"")</f>
        <v/>
      </c>
      <c r="H33" s="300" t="n"/>
      <c r="I33" s="87">
        <f>ROUND(IF(OR(D33="",E33="",E33=0),0,IF(H33="",MOD(E33-D33,1)*24,MOD(H33-D33,1)*24)),2)</f>
        <v/>
      </c>
      <c r="J33" s="190" t="n"/>
      <c r="K33" s="297" t="n"/>
      <c r="L33" s="189" t="n"/>
      <c r="M33" s="298">
        <f>MAX(0,V33-W33)</f>
        <v/>
      </c>
      <c r="N33" s="302">
        <f>(IF(OR($C33="",$D33=""),0,
 IF(OR($A32="Holiday",$A33="Holiday"),
    IF(ISNUMBER(MATCH(TRIM($B33),{"Phagwah","Good Friday","Easter Monday","Labour Day","Christmas","Eid ul Azha","Romans-2","Globe-12","Neptune P1"},0)),0,$I33),
 IF(AND(NOT(OR($A32="Annual Leave",$A33="Annual Leave")),$A33="Off day"),$I33,
  MAX(0,$I33-$V33)
  ))))+W33</f>
        <v/>
      </c>
      <c r="O33" s="302">
        <f>IF(AND(OR($A32="Holiday",$A33="Holiday"),
        ISNUMBER(MATCH(TRIM($B33),{"Phagwah","Good Friday","Easter Monday","Labour Day","Christmas","Eid ul Azha","Romans-2","Globe-12","Neptune P1"},0))),
   $I33,0)</f>
        <v/>
      </c>
      <c r="P33" s="302">
        <f>IF(OR($O$7="Canteen",$O$7="Head Office"),0,IF($I33&lt;=0,0,IF(AND($I32&lt;=0,OR(TRIM($J33)="Hebrews",TRIM($J33)="Romans",TRIM($J33)="Romans-2",TRIM($J33)="Globe",TRIM($J33)="Globe-12",TRIM($J33)="Neptune P1")),1,0)))</f>
        <v/>
      </c>
      <c r="Q33" s="303" t="n"/>
      <c r="R33" s="302">
        <f>IF(OR($O$7="Canteen",$O$7="Head Office"),0,IF(
  AND(
    SUMIFS(I:I, C:C, C33) &gt;= 8,
    COUNTIFS(C$14:C33, C33)=1,
    OR(
      TEXT(D33,"hh:mm:ss")="07:00:00",
      TEXT(D33,"hh:mm:ss")="15:00:00",
      TEXT(D33,"hh:mm:ss")="23:00:00",
      TEXT(D34,"hh:mm:ss")="07:00:00",
      TEXT(D34,"hh:mm:ss")="15:00:00",
      TEXT(D34,"hh:mm:ss")="23:00:00"
    )
  ),
  1,
  0
))</f>
        <v/>
      </c>
      <c r="S33" s="302">
        <f>IF(OR($A32="Annual Leave",$A33="Annual Leave"),IF(AND($A32&lt;&gt;"Annual Leave",$A33="Annual Leave"),8,0),0)</f>
        <v/>
      </c>
      <c r="T33" s="304" t="n"/>
      <c r="U33" s="144">
        <f>MAX(0,40-Y33)</f>
        <v/>
      </c>
      <c r="V33" s="351">
        <f>IF(OR($C33="",$D33=""),0,
 IF(OR($A32="Holiday",$A33="Holiday"),0,
 IF(AND(NOT(OR($A32="Annual Leave",$A33="Annual Leave")),$A33="Off day"),0,
  IF($I32+$I33&gt;=8,IF($I32&gt;=8,0,8-$I32),$I33)
  )))</f>
        <v/>
      </c>
      <c r="W33" s="351">
        <f>MAX(0,V33-U33)</f>
        <v/>
      </c>
      <c r="X33" s="351">
        <f>IF(C33="","",C33-WEEKDAY(C33,1)+1)</f>
        <v/>
      </c>
      <c r="Y33" s="351">
        <f>SUMPRODUCT(($X$14:$X32=X33)*(($V$14:$V32)+($O$14:$O32)))+IF(X33=X14,$L$11,0)</f>
        <v/>
      </c>
      <c r="Z33" s="351" t="n"/>
      <c r="AA33" s="351" t="n"/>
      <c r="AB33" s="351" t="n"/>
      <c r="AC33" s="351" t="n"/>
      <c r="AD33" s="351" t="n"/>
      <c r="AE33" s="351" t="n"/>
      <c r="AF33" s="351" t="n"/>
    </row>
    <row r="34" ht="24" customHeight="1" s="348" thickBot="1">
      <c r="A34" s="159" t="inlineStr">
        <is>
          <t>On Day</t>
        </is>
      </c>
      <c r="B34" s="191" t="n"/>
      <c r="C34" s="92">
        <f>C32+1</f>
        <v/>
      </c>
      <c r="D34" s="31" t="n"/>
      <c r="E34" s="160">
        <f>IF(D34="", "",
 IF(D34=TIME(0,0,0), 0,
 IF(AND(D34&gt;=TIME(0,0,1), D34&lt;=TIME(2,0,0)), TIME(7,0,0),
 IF(AND(D34&gt;=TIME(6,0,0), D34&lt;=TIME(8,0,0)), TIME(12,0,0),
 IF(AND(D34&gt;TIME(8,0,0), D34&lt;=TIME(13,59,0)), TIME(15,0,0),
 IF(AND(D34&gt;=TIME(14,0,0), D34&lt;=TIME(17,59,0)), TIME(21,0,0),
 IF(AND(D34&gt;=TIME(18,0,0), D34&lt;=TIME(21,59,0)), TIME(0,0,0),
 IF(AND(D34&gt;=TIME(22,0,0), D34&lt;=TIME(23,59,59)), TIME(7,0,0), ""))))))))</f>
        <v/>
      </c>
      <c r="F34" s="161" t="n"/>
      <c r="G34" s="160">
        <f>IF(AND(D34&gt;=TIME(6,0,0),D34&lt;=TIME(8,0,0)),E34,"")</f>
        <v/>
      </c>
      <c r="H34" s="31" t="n"/>
      <c r="I34" s="32">
        <f>ROUND(IF(OR(D34="",E34="",E34=0),0,IF(H34="",MOD(E34-D34,1)*24,MOD(H34-D34,1)*24)),2)</f>
        <v/>
      </c>
      <c r="J34" s="162" t="n"/>
      <c r="K34" s="282" t="n"/>
      <c r="L34" s="181" t="n"/>
      <c r="M34" s="283">
        <f>MAX(0,V34-W34)</f>
        <v/>
      </c>
      <c r="N34" s="33">
        <f>(IF(OR($C34="",$D34=""),0,
 IF(OR($A34="Holiday",$A35="Holiday"),
    IF(ISNUMBER(MATCH(TRIM($B34),{"Phagwah","Good Friday","Easter Monday","Labour Day","Christmas","Eid ul Azha","Romans-2","Globe-12","Neptune P1"},0)),0,$I34),
 IF(AND(NOT(OR($A34="Annual Leave",$A35="Annual Leave")),$A34="Off day"),$I34,
  MAX(0,$I34-$V34)
  ))))+W34</f>
        <v/>
      </c>
      <c r="O34" s="33">
        <f>IF(AND(OR($A34="Holiday",$A35="Holiday"),
        ISNUMBER(MATCH(TRIM($B34),{"Phagwah","Good Friday","Easter Monday","Labour Day","Christmas","Eid ul Azha","Romans-2","Globe-12","Neptune P1"},0))),
   $I34,0)</f>
        <v/>
      </c>
      <c r="P34" s="33">
        <f>IF(OR($O$7="Canteen",$O$7="Head Office"),0,IF($I34&lt;=0,0,IF(OR(OR(TRIM($J34)="Hebrews",TRIM($J34)="Romans",TRIM($J34)="Romans-2",TRIM($J34)="Globe",TRIM($J34)="Globe-12",TRIM($J34)="Neptune P1"),AND($I35&gt;0,OR(TRIM($J35)="Hebrews",TRIM($J35)="Romans",TRIM($J35)="Romans-2",TRIM($J35)="Globe",TRIM($J35)="Globe-12",TRIM($J35)="Neptune P1"))),1,0)))</f>
        <v/>
      </c>
      <c r="Q34" s="34" t="n"/>
      <c r="R34" s="33">
        <f>IF(OR($O$7="Canteen",$O$7="Head Office"),0,IF(
  AND(
    SUMIFS(I:I, C:C, C34) &gt;= 8,
    COUNTIFS(C$14:C34, C34)=1,
    OR(
      TEXT(D34,"hh:mm:ss")="07:00:00",
      TEXT(D34,"hh:mm:ss")="15:00:00",
      TEXT(D34,"hh:mm:ss")="23:00:00",
      TEXT(D35,"hh:mm:ss")="07:00:00",
      TEXT(D35,"hh:mm:ss")="15:00:00",
      TEXT(D35,"hh:mm:ss")="23:00:00"
    )
  ),
  1,
  0
))</f>
        <v/>
      </c>
      <c r="S34" s="33">
        <f>IF(OR($A34="Annual Leave",$A35="Annual Leave"),IF($A34="Annual Leave",8,0),0)</f>
        <v/>
      </c>
      <c r="T34" s="35" t="n"/>
      <c r="U34" s="144">
        <f>MAX(0,40-Y34)</f>
        <v/>
      </c>
      <c r="V34" s="351">
        <f>IF(OR($C34="",$D34=""),0,
 IF(OR($A34="Holiday",$A35="Holiday"),0,
 IF(AND(NOT(OR($A34="Annual Leave",$A35="Annual Leave")),$A34="Off day"),0,
  IF($I34+$I35&gt;=8,IF($I34&gt;=8,8,$I34),$I34)
  )))</f>
        <v/>
      </c>
      <c r="W34" s="351">
        <f>MAX(0,V34-U34)</f>
        <v/>
      </c>
      <c r="X34" s="351">
        <f>IF(C34="","",C34-WEEKDAY(C34,1)+1)</f>
        <v/>
      </c>
      <c r="Y34" s="351">
        <f>SUMPRODUCT(($X$14:$X33=X34)*(($V$14:$V33)+($O$14:$O33)))+IF(X34=X14,$L$11,0)</f>
        <v/>
      </c>
      <c r="Z34" s="351" t="n"/>
      <c r="AA34" s="351" t="n"/>
      <c r="AB34" s="351" t="n"/>
      <c r="AC34" s="351" t="n"/>
      <c r="AD34" s="351" t="n"/>
      <c r="AE34" s="351" t="n"/>
      <c r="AF34" s="351" t="n"/>
    </row>
    <row r="35" ht="24" customHeight="1" s="348" thickBot="1">
      <c r="A35" s="159" t="inlineStr">
        <is>
          <t>On Day</t>
        </is>
      </c>
      <c r="B35" s="192" t="n"/>
      <c r="C35" s="93">
        <f>C34</f>
        <v/>
      </c>
      <c r="D35" s="36" t="n"/>
      <c r="E35" s="163">
        <f>IF(D35="", "",
 IF(D35=TIME(0,0,0), 0,
 IF(AND(D35&gt;=TIME(0,0,1), D35&lt;=TIME(2,0,0)), TIME(7,0,0),
 IF(AND(D35&gt;=TIME(6,0,0), D35&lt;=TIME(8,0,0)), TIME(12,0,0),
 IF(AND(D35&gt;TIME(8,0,0), D35&lt;=TIME(13,59,0)), TIME(15,0,0),
 IF(AND(D35&gt;=TIME(14,0,0), D35&lt;=TIME(17,59,0)), TIME(21,0,0),
 IF(AND(D35&gt;=TIME(18,0,0), D35&lt;=TIME(21,59,0)), TIME(0,0,0),
 IF(AND(D35&gt;=TIME(22,0,0), D35&lt;=TIME(23,59,59)), TIME(7,0,0), ""))))))))</f>
        <v/>
      </c>
      <c r="F35" s="164" t="n"/>
      <c r="G35" s="163">
        <f>IF(AND(D35&gt;=TIME(6,0,0),D35&lt;=TIME(8,0,0)),E35,"")</f>
        <v/>
      </c>
      <c r="H35" s="36" t="n"/>
      <c r="I35" s="37">
        <f>ROUND(IF(OR(D35="",E35="",E35=0),0,IF(H35="",MOD(E35-D35,1)*24,MOD(H35-D35,1)*24)),2)</f>
        <v/>
      </c>
      <c r="J35" s="162" t="n"/>
      <c r="K35" s="282" t="n"/>
      <c r="L35" s="183" t="n"/>
      <c r="M35" s="283">
        <f>MAX(0,V35-W35)</f>
        <v/>
      </c>
      <c r="N35" s="38">
        <f>(IF(OR($C35="",$D35=""),0,
 IF(OR($A34="Holiday",$A35="Holiday"),
    IF(ISNUMBER(MATCH(TRIM($B35),{"Phagwah","Good Friday","Easter Monday","Labour Day","Christmas","Eid ul Azha","Romans-2","Globe-12","Neptune P1"},0)),0,$I35),
 IF(AND(NOT(OR($A34="Annual Leave",$A35="Annual Leave")),$A35="Off day"),$I35,
  MAX(0,$I35-$V35)
  ))))+W35</f>
        <v/>
      </c>
      <c r="O35" s="38">
        <f>IF(AND(OR($A34="Holiday",$A35="Holiday"),
        ISNUMBER(MATCH(TRIM($B35),{"Phagwah","Good Friday","Easter Monday","Labour Day","Christmas","Eid ul Azha","Romans-2","Globe-12","Neptune P1"},0))),
   $I35,0)</f>
        <v/>
      </c>
      <c r="P35" s="38">
        <f>IF(OR($O$7="Canteen",$O$7="Head Office"),0,IF($I35&lt;=0,0,IF(AND($I34&lt;=0,OR(TRIM($J35)="Hebrews",TRIM($J35)="Romans",TRIM($J35)="Romans-2",TRIM($J35)="Globe",TRIM($J35)="Globe-12",TRIM($J35)="Neptune P1")),1,0)))</f>
        <v/>
      </c>
      <c r="Q35" s="39" t="n"/>
      <c r="R35" s="38">
        <f>IF(OR($O$7="Canteen",$O$7="Head Office"),0,IF(
  AND(
    SUMIFS(I:I, C:C, C35) &gt;= 8,
    COUNTIFS(C$14:C35, C35)=1,
    OR(
      TEXT(D35,"hh:mm:ss")="07:00:00",
      TEXT(D35,"hh:mm:ss")="15:00:00",
      TEXT(D35,"hh:mm:ss")="23:00:00",
      TEXT(D36,"hh:mm:ss")="07:00:00",
      TEXT(D36,"hh:mm:ss")="15:00:00",
      TEXT(D36,"hh:mm:ss")="23:00:00"
    )
  ),
  1,
  0
))</f>
        <v/>
      </c>
      <c r="S35" s="38">
        <f>IF(OR($A34="Annual Leave",$A35="Annual Leave"),IF(AND($A34&lt;&gt;"Annual Leave",$A35="Annual Leave"),8,0),0)</f>
        <v/>
      </c>
      <c r="T35" s="40" t="n"/>
      <c r="U35" s="144">
        <f>MAX(0,40-Y35)</f>
        <v/>
      </c>
      <c r="V35" s="351">
        <f>IF(OR($C35="",$D35=""),0,
 IF(OR($A34="Holiday",$A35="Holiday"),0,
 IF(AND(NOT(OR($A34="Annual Leave",$A35="Annual Leave")),$A35="Off day"),0,
  IF($I34+$I35&gt;=8,IF($I34&gt;=8,0,8-$I34),$I35)
  )))</f>
        <v/>
      </c>
      <c r="W35" s="351">
        <f>MAX(0,V35-U35)</f>
        <v/>
      </c>
      <c r="X35" s="351">
        <f>IF(C35="","",C35-WEEKDAY(C35,1)+1)</f>
        <v/>
      </c>
      <c r="Y35" s="351">
        <f>SUMPRODUCT(($X$14:$X34=X35)*(($V$14:$V34)+($O$14:$O34)))+IF(X35=X14,$L$11,0)</f>
        <v/>
      </c>
      <c r="Z35" s="351" t="n"/>
      <c r="AA35" s="351" t="n"/>
      <c r="AB35" s="351" t="n"/>
      <c r="AC35" s="351" t="n"/>
      <c r="AD35" s="351" t="n"/>
      <c r="AE35" s="351" t="n"/>
      <c r="AF35" s="351" t="n"/>
    </row>
    <row r="36" ht="24" customHeight="1" s="348" thickBot="1">
      <c r="A36" s="154" t="inlineStr">
        <is>
          <t>On Day</t>
        </is>
      </c>
      <c r="B36" s="193" t="n"/>
      <c r="C36" s="90">
        <f>C34+1</f>
        <v/>
      </c>
      <c r="D36" s="8" t="n"/>
      <c r="E36" s="155">
        <f>IF(D36="", "",
 IF(D36=TIME(0,0,0), 0,
 IF(AND(D36&gt;=TIME(0,0,1), D36&lt;=TIME(2,0,0)), TIME(7,0,0),
 IF(AND(D36&gt;=TIME(6,0,0), D36&lt;=TIME(8,0,0)), TIME(12,0,0),
 IF(AND(D36&gt;TIME(8,0,0), D36&lt;=TIME(13,59,0)), TIME(15,0,0),
 IF(AND(D36&gt;=TIME(14,0,0), D36&lt;=TIME(17,59,0)), TIME(21,0,0),
 IF(AND(D36&gt;=TIME(18,0,0), D36&lt;=TIME(21,59,0)), TIME(0,0,0),
 IF(AND(D36&gt;=TIME(22,0,0), D36&lt;=TIME(23,59,59)), TIME(7,0,0), ""))))))))</f>
        <v/>
      </c>
      <c r="F36" s="156" t="n"/>
      <c r="G36" s="155">
        <f>IF(AND(D36&gt;=TIME(6,0,0),D36&lt;=TIME(8,0,0)),E36,"")</f>
        <v/>
      </c>
      <c r="H36" s="8" t="n"/>
      <c r="I36" s="30">
        <f>ROUND(IF(OR(D36="",E36="",E36=0),0,IF(H36="",MOD(E36-D36,1)*24,MOD(H36-D36,1)*24)),2)</f>
        <v/>
      </c>
      <c r="J36" s="157" t="n"/>
      <c r="K36" s="274" t="n"/>
      <c r="L36" s="189" t="n"/>
      <c r="M36" s="275">
        <f>MAX(0,V36-W36)</f>
        <v/>
      </c>
      <c r="N36" s="9">
        <f>(IF(OR($C36="",$D36=""),0,
 IF(OR($A36="Holiday",$A37="Holiday"),
    IF(ISNUMBER(MATCH(TRIM($B36),{"Phagwah","Good Friday","Easter Monday","Labour Day","Christmas","Eid ul Azha","Romans-2","Globe-12","Neptune P1"},0)),0,$I36),
 IF(AND(NOT(OR($A36="Annual Leave",$A37="Annual Leave")),$A36="Off day"),$I36,
  MAX(0,$I36-$V36)
  ))))+W36</f>
        <v/>
      </c>
      <c r="O36" s="9">
        <f>IF(AND(OR($A36="Holiday",$A37="Holiday"),
        ISNUMBER(MATCH(TRIM($B36),{"Phagwah","Good Friday","Easter Monday","Labour Day","Christmas","Eid ul Azha","Romans-2","Globe-12","Neptune P1"},0))),
   $I36,0)</f>
        <v/>
      </c>
      <c r="P36" s="9">
        <f>IF(OR($O$7="Canteen",$O$7="Head Office"),0,IF($I36&lt;=0,0,IF(OR(OR(TRIM($J36)="Hebrews",TRIM($J36)="Romans",TRIM($J36)="Romans-2",TRIM($J36)="Globe",TRIM($J36)="Globe-12",TRIM($J36)="Neptune P1"),AND($I37&gt;0,OR(TRIM($J37)="Hebrews",TRIM($J37)="Romans",TRIM($J37)="Romans-2",TRIM($J37)="Globe",TRIM($J37)="Globe-12",TRIM($J37)="Neptune P1"))),1,0)))</f>
        <v/>
      </c>
      <c r="Q36" s="10" t="n"/>
      <c r="R36" s="9">
        <f>IF(OR($O$7="Canteen",$O$7="Head Office"),0,IF(
  AND(
    SUMIFS(I:I, C:C, C36) &gt;= 8,
    COUNTIFS(C$14:C36, C36)=1,
    OR(
      TEXT(D36,"hh:mm:ss")="07:00:00",
      TEXT(D36,"hh:mm:ss")="15:00:00",
      TEXT(D36,"hh:mm:ss")="23:00:00",
      TEXT(D37,"hh:mm:ss")="07:00:00",
      TEXT(D37,"hh:mm:ss")="15:00:00",
      TEXT(D37,"hh:mm:ss")="23:00:00"
    )
  ),
  1,
  0
))</f>
        <v/>
      </c>
      <c r="S36" s="9">
        <f>IF(OR($A36="Annual Leave",$A37="Annual Leave"),IF($A36="Annual Leave",8,0),0)</f>
        <v/>
      </c>
      <c r="T36" s="91" t="n"/>
      <c r="U36" s="144">
        <f>MAX(0,40-Y36)</f>
        <v/>
      </c>
      <c r="V36" s="351">
        <f>IF(OR($C36="",$D36=""),0,
 IF(OR($A36="Holiday",$A37="Holiday"),0,
 IF(AND(NOT(OR($A36="Annual Leave",$A37="Annual Leave")),$A36="Off day"),0,
  IF($I36+$I37&gt;=8,IF($I36&gt;=8,8,$I36),$I36)
  )))</f>
        <v/>
      </c>
      <c r="W36" s="351">
        <f>MAX(0,V36-U36)</f>
        <v/>
      </c>
      <c r="X36" s="351">
        <f>IF(C36="","",C36-WEEKDAY(C36,1)+1)</f>
        <v/>
      </c>
      <c r="Y36" s="351">
        <f>SUMPRODUCT(($X$14:$X35=X36)*(($V$14:$V35)+($O$14:$O35)))+IF(X36=X14,$L$11,0)</f>
        <v/>
      </c>
      <c r="Z36" s="351" t="n"/>
      <c r="AA36" s="351" t="n"/>
      <c r="AB36" s="351" t="n"/>
      <c r="AC36" s="351" t="n"/>
      <c r="AD36" s="351" t="n"/>
      <c r="AE36" s="351" t="n"/>
      <c r="AF36" s="351" t="n"/>
    </row>
    <row r="37" ht="24" customHeight="1" s="348" thickBot="1">
      <c r="A37" s="154" t="inlineStr">
        <is>
          <t>On Day</t>
        </is>
      </c>
      <c r="B37" s="305" t="n"/>
      <c r="C37" s="90">
        <f>C36</f>
        <v/>
      </c>
      <c r="D37" s="276" t="n"/>
      <c r="E37" s="277">
        <f>IF(D37="", "",
 IF(D37=TIME(0,0,0), 0,
 IF(AND(D37&gt;=TIME(0,0,1), D37&lt;=TIME(2,0,0)), TIME(7,0,0),
 IF(AND(D37&gt;=TIME(6,0,0), D37&lt;=TIME(8,0,0)), TIME(12,0,0),
 IF(AND(D37&gt;TIME(8,0,0), D37&lt;=TIME(13,59,0)), TIME(15,0,0),
 IF(AND(D37&gt;=TIME(14,0,0), D37&lt;=TIME(17,59,0)), TIME(21,0,0),
 IF(AND(D37&gt;=TIME(18,0,0), D37&lt;=TIME(21,59,0)), TIME(0,0,0),
 IF(AND(D37&gt;=TIME(22,0,0), D37&lt;=TIME(23,59,59)), TIME(7,0,0), ""))))))))</f>
        <v/>
      </c>
      <c r="F37" s="156" t="n"/>
      <c r="G37" s="277">
        <f>IF(AND(D37&gt;=TIME(6,0,0),D37&lt;=TIME(8,0,0)),E37,"")</f>
        <v/>
      </c>
      <c r="H37" s="276" t="n"/>
      <c r="I37" s="30">
        <f>ROUND(IF(OR(D37="",E37="",E37=0),0,IF(H37="",MOD(E37-D37,1)*24,MOD(H37-D37,1)*24)),2)</f>
        <v/>
      </c>
      <c r="J37" s="158" t="n"/>
      <c r="K37" s="274" t="n"/>
      <c r="L37" s="189" t="n"/>
      <c r="M37" s="275">
        <f>MAX(0,V37-W37)</f>
        <v/>
      </c>
      <c r="N37" s="278">
        <f>(IF(OR($C37="",$D37=""),0,
 IF(OR($A36="Holiday",$A37="Holiday"),
    IF(ISNUMBER(MATCH(TRIM($B37),{"Phagwah","Good Friday","Easter Monday","Labour Day","Christmas","Eid ul Azha","Romans-2","Globe-12","Neptune P1"},0)),0,$I37),
 IF(AND(NOT(OR($A36="Annual Leave",$A37="Annual Leave")),$A37="Off day"),$I37,
  MAX(0,$I37-$V37)
  ))))+W37</f>
        <v/>
      </c>
      <c r="O37" s="278">
        <f>IF(AND(OR($A36="Holiday",$A37="Holiday"),
        ISNUMBER(MATCH(TRIM($B37),{"Phagwah","Good Friday","Easter Monday","Labour Day","Christmas","Eid ul Azha","Romans-2","Globe-12","Neptune P1"},0))),
   $I37,0)</f>
        <v/>
      </c>
      <c r="P37" s="278">
        <f>IF(OR($O$7="Canteen",$O$7="Head Office"),0,IF($I37&lt;=0,0,IF(AND($I36&lt;=0,OR(TRIM($J37)="Hebrews",TRIM($J37)="Romans",TRIM($J37)="Romans-2",TRIM($J37)="Globe",TRIM($J37)="Globe-12",TRIM($J37)="Neptune P1")),1,0)))</f>
        <v/>
      </c>
      <c r="Q37" s="279" t="n"/>
      <c r="R37" s="278">
        <f>IF(OR($O$7="Canteen",$O$7="Head Office"),0,IF(
  AND(
    SUMIFS(I:I, C:C, C37) &gt;= 8,
    COUNTIFS(C$14:C37, C37)=1,
    OR(
      TEXT(D37,"hh:mm:ss")="07:00:00",
      TEXT(D37,"hh:mm:ss")="15:00:00",
      TEXT(D37,"hh:mm:ss")="23:00:00",
      TEXT(D38,"hh:mm:ss")="07:00:00",
      TEXT(D38,"hh:mm:ss")="15:00:00",
      TEXT(D38,"hh:mm:ss")="23:00:00"
    )
  ),
  1,
  0
))</f>
        <v/>
      </c>
      <c r="S37" s="278">
        <f>IF(OR($A36="Annual Leave",$A37="Annual Leave"),IF(AND($A36&lt;&gt;"Annual Leave",$A37="Annual Leave"),8,0),0)</f>
        <v/>
      </c>
      <c r="T37" s="280" t="n"/>
      <c r="U37" s="144">
        <f>MAX(0,40-Y37)</f>
        <v/>
      </c>
      <c r="V37" s="351">
        <f>IF(OR($C37="",$D37=""),0,
 IF(OR($A36="Holiday",$A37="Holiday"),0,
 IF(AND(NOT(OR($A36="Annual Leave",$A37="Annual Leave")),$A37="Off day"),0,
  IF($I36+$I37&gt;=8,IF($I36&gt;=8,0,8-$I36),$I37)
  )))</f>
        <v/>
      </c>
      <c r="W37" s="351">
        <f>MAX(0,V37-U37)</f>
        <v/>
      </c>
      <c r="X37" s="351">
        <f>IF(C37="","",C37-WEEKDAY(C37,1)+1)</f>
        <v/>
      </c>
      <c r="Y37" s="351">
        <f>SUMPRODUCT(($X$14:$X36=X37)*(($V$14:$V36)+($O$14:$O36)))+IF(X37=X14,$L$11,0)</f>
        <v/>
      </c>
      <c r="Z37" s="351" t="n"/>
      <c r="AA37" s="351" t="n"/>
      <c r="AB37" s="351" t="n"/>
      <c r="AC37" s="351" t="n"/>
      <c r="AD37" s="351" t="n"/>
      <c r="AE37" s="351" t="n"/>
      <c r="AF37" s="351" t="n"/>
    </row>
    <row r="38" ht="24" customHeight="1" s="348" thickBot="1">
      <c r="A38" s="194" t="inlineStr">
        <is>
          <t>On Day</t>
        </is>
      </c>
      <c r="B38" s="195" t="n"/>
      <c r="C38" s="103">
        <f>C36+1</f>
        <v/>
      </c>
      <c r="D38" s="64" t="n"/>
      <c r="E38" s="196">
        <f>IF(D38="", "",
 IF(D38=TIME(0,0,0), 0,
 IF(AND(D38&gt;=TIME(0,0,1), D38&lt;=TIME(2,0,0)), TIME(7,0,0),
 IF(AND(D38&gt;=TIME(6,0,0), D38&lt;=TIME(8,0,0)), TIME(12,0,0),
 IF(AND(D38&gt;TIME(8,0,0), D38&lt;=TIME(13,59,0)), TIME(15,0,0),
 IF(AND(D38&gt;=TIME(14,0,0), D38&lt;=TIME(17,59,0)), TIME(21,0,0),
 IF(AND(D38&gt;=TIME(18,0,0), D38&lt;=TIME(21,59,0)), TIME(0,0,0),
 IF(AND(D38&gt;=TIME(22,0,0), D38&lt;=TIME(23,59,59)), TIME(7,0,0), ""))))))))</f>
        <v/>
      </c>
      <c r="F38" s="197" t="n"/>
      <c r="G38" s="196">
        <f>IF(AND(D38&gt;=TIME(6,0,0),D38&lt;=TIME(8,0,0)),E38,"")</f>
        <v/>
      </c>
      <c r="H38" s="64" t="n"/>
      <c r="I38" s="65">
        <f>ROUND(IF(OR(D38="",E38="",E38=0),0,IF(H38="",MOD(E38-D38,1)*24,MOD(H38-D38,1)*24)),2)</f>
        <v/>
      </c>
      <c r="J38" s="198" t="n"/>
      <c r="K38" s="306" t="n"/>
      <c r="L38" s="181" t="n"/>
      <c r="M38" s="307">
        <f>MAX(0,V38-W38)</f>
        <v/>
      </c>
      <c r="N38" s="66">
        <f>(IF(OR($C38="",$D38=""),0,
 IF(OR($A38="Holiday",$A39="Holiday"),
    IF(ISNUMBER(MATCH(TRIM($B38),{"Phagwah","Good Friday","Easter Monday","Labour Day","Christmas","Eid ul Azha","Romans-2","Globe-12","Neptune P1"},0)),0,$I38),
 IF(AND(NOT(OR($A38="Annual Leave",$A39="Annual Leave")),$A38="Off day"),$I38,
  MAX(0,$I38-$V38)
  ))))+W38</f>
        <v/>
      </c>
      <c r="O38" s="66">
        <f>IF(AND(OR($A38="Holiday",$A39="Holiday"),
        ISNUMBER(MATCH(TRIM($B38),{"Phagwah","Good Friday","Easter Monday","Labour Day","Christmas","Eid ul Azha","Romans-2","Globe-12","Neptune P1"},0))),
   $I38,0)</f>
        <v/>
      </c>
      <c r="P38" s="66">
        <f>IF(OR($O$7="Canteen",$O$7="Head Office"),0,IF($I38&lt;=0,0,IF(OR(OR(TRIM($J38)="Hebrews",TRIM($J38)="Romans",TRIM($J38)="Romans-2",TRIM($J38)="Globe",TRIM($J38)="Globe-12",TRIM($J38)="Neptune P1"),AND($I39&gt;0,OR(TRIM($J39)="Hebrews",TRIM($J39)="Romans",TRIM($J39)="Romans-2",TRIM($J39)="Globe",TRIM($J39)="Globe-12",TRIM($J39)="Neptune P1"))),1,0)))</f>
        <v/>
      </c>
      <c r="Q38" s="67" t="n"/>
      <c r="R38" s="66">
        <f>IF(OR($O$7="Canteen",$O$7="Head Office"),0,IF(
  AND(
    SUMIFS(I:I, C:C, C38) &gt;= 8,
    COUNTIFS(C$14:C38, C38)=1,
    OR(
      TEXT(D38,"hh:mm:ss")="07:00:00",
      TEXT(D38,"hh:mm:ss")="15:00:00",
      TEXT(D38,"hh:mm:ss")="23:00:00",
      TEXT(D39,"hh:mm:ss")="07:00:00",
      TEXT(D39,"hh:mm:ss")="15:00:00",
      TEXT(D39,"hh:mm:ss")="23:00:00"
    )
  ),
  1,
  0
))</f>
        <v/>
      </c>
      <c r="S38" s="66">
        <f>IF(OR($A38="Annual Leave",$A39="Annual Leave"),IF($A38="Annual Leave",8,0),0)</f>
        <v/>
      </c>
      <c r="T38" s="68" t="n"/>
      <c r="U38" s="144">
        <f>MAX(0,40-Y38)</f>
        <v/>
      </c>
      <c r="V38" s="351">
        <f>IF(OR($C38="",$D38=""),0,
 IF(OR($A38="Holiday",$A39="Holiday"),0,
 IF(AND(NOT(OR($A38="Annual Leave",$A39="Annual Leave")),$A38="Off day"),0,
  IF($I38+$I39&gt;=8,IF($I38&gt;=8,8,$I38),$I38)
  )))</f>
        <v/>
      </c>
      <c r="W38" s="351">
        <f>MAX(0,V38-U38)</f>
        <v/>
      </c>
      <c r="X38" s="351">
        <f>IF(C38="","",C38-WEEKDAY(C38,1)+1)</f>
        <v/>
      </c>
      <c r="Y38" s="351">
        <f>SUMPRODUCT(($X$14:$X37=X38)*(($V$14:$V37)+($O$14:$O37)))+IF(X38=X14,$L$11,0)</f>
        <v/>
      </c>
      <c r="Z38" s="351" t="n"/>
      <c r="AA38" s="351" t="n"/>
      <c r="AB38" s="351" t="n"/>
      <c r="AC38" s="351" t="n"/>
      <c r="AD38" s="351" t="n"/>
      <c r="AE38" s="351" t="n"/>
      <c r="AF38" s="351" t="n"/>
    </row>
    <row r="39" ht="24" customHeight="1" s="348" thickBot="1">
      <c r="A39" s="194" t="inlineStr">
        <is>
          <t>On Day</t>
        </is>
      </c>
      <c r="B39" s="199" t="n"/>
      <c r="C39" s="104">
        <f>C38</f>
        <v/>
      </c>
      <c r="D39" s="69" t="n"/>
      <c r="E39" s="200">
        <f>IF(D39="", "",
 IF(D39=TIME(0,0,0), 0,
 IF(AND(D39&gt;=TIME(0,0,1), D39&lt;=TIME(2,0,0)), TIME(7,0,0),
 IF(AND(D39&gt;=TIME(6,0,0), D39&lt;=TIME(8,0,0)), TIME(12,0,0),
 IF(AND(D39&gt;TIME(8,0,0), D39&lt;=TIME(13,59,0)), TIME(15,0,0),
 IF(AND(D39&gt;=TIME(14,0,0), D39&lt;=TIME(17,59,0)), TIME(21,0,0),
 IF(AND(D39&gt;=TIME(18,0,0), D39&lt;=TIME(21,59,0)), TIME(0,0,0),
 IF(AND(D39&gt;=TIME(22,0,0), D39&lt;=TIME(23,59,59)), TIME(7,0,0), ""))))))))</f>
        <v/>
      </c>
      <c r="F39" s="201" t="n"/>
      <c r="G39" s="200">
        <f>IF(AND(D39&gt;=TIME(6,0,0),D39&lt;=TIME(8,0,0)),E39,"")</f>
        <v/>
      </c>
      <c r="H39" s="69" t="n"/>
      <c r="I39" s="70">
        <f>ROUND(IF(OR(D39="",E39="",E39=0),0,IF(H39="",MOD(E39-D39,1)*24,MOD(H39-D39,1)*24)),2)</f>
        <v/>
      </c>
      <c r="J39" s="198" t="n"/>
      <c r="K39" s="306" t="n"/>
      <c r="L39" s="183" t="n"/>
      <c r="M39" s="307">
        <f>MAX(0,V39-W39)</f>
        <v/>
      </c>
      <c r="N39" s="71">
        <f>(IF(OR($C39="",$D39=""),0,
 IF(OR($A38="Holiday",$A39="Holiday"),
    IF(ISNUMBER(MATCH(TRIM($B39),{"Phagwah","Good Friday","Easter Monday","Labour Day","Christmas","Eid ul Azha","Romans-2","Globe-12","Neptune P1"},0)),0,$I39),
 IF(AND(NOT(OR($A38="Annual Leave",$A39="Annual Leave")),$A39="Off day"),$I39,
  MAX(0,$I39-$V39)
  ))))+W39</f>
        <v/>
      </c>
      <c r="O39" s="71">
        <f>IF(AND(OR($A38="Holiday",$A39="Holiday"),
        ISNUMBER(MATCH(TRIM($B39),{"Phagwah","Good Friday","Easter Monday","Labour Day","Christmas","Eid ul Azha","Romans-2","Globe-12","Neptune P1"},0))),
   $I39,0)</f>
        <v/>
      </c>
      <c r="P39" s="71">
        <f>IF(OR($O$7="Canteen",$O$7="Head Office"),0,IF($I39&lt;=0,0,IF(AND($I38&lt;=0,OR(TRIM($J39)="Hebrews",TRIM($J39)="Romans",TRIM($J39)="Romans-2",TRIM($J39)="Globe",TRIM($J39)="Globe-12",TRIM($J39)="Neptune P1")),1,0)))</f>
        <v/>
      </c>
      <c r="Q39" s="72" t="n"/>
      <c r="R39" s="71">
        <f>IF(OR($O$7="Canteen",$O$7="Head Office"),0,IF(
  AND(
    SUMIFS(I:I, C:C, C39) &gt;= 8,
    COUNTIFS(C$14:C39, C39)=1,
    OR(
      TEXT(D39,"hh:mm:ss")="07:00:00",
      TEXT(D39,"hh:mm:ss")="15:00:00",
      TEXT(D39,"hh:mm:ss")="23:00:00",
      TEXT(D40,"hh:mm:ss")="07:00:00",
      TEXT(D40,"hh:mm:ss")="15:00:00",
      TEXT(D40,"hh:mm:ss")="23:00:00"
    )
  ),
  1,
  0
))</f>
        <v/>
      </c>
      <c r="S39" s="71">
        <f>IF(OR($A38="Annual Leave",$A39="Annual Leave"),IF(AND($A38&lt;&gt;"Annual Leave",$A39="Annual Leave"),8,0),0)</f>
        <v/>
      </c>
      <c r="T39" s="73" t="n"/>
      <c r="U39" s="144">
        <f>MAX(0,40-Y39)</f>
        <v/>
      </c>
      <c r="V39" s="351">
        <f>IF(OR($C39="",$D39=""),0,
 IF(OR($A38="Holiday",$A39="Holiday"),0,
 IF(AND(NOT(OR($A38="Annual Leave",$A39="Annual Leave")),$A39="Off day"),0,
  IF($I38+$I39&gt;=8,IF($I38&gt;=8,0,8-$I38),$I39)
  )))</f>
        <v/>
      </c>
      <c r="W39" s="351">
        <f>MAX(0,V39-U39)</f>
        <v/>
      </c>
      <c r="X39" s="351">
        <f>IF(C39="","",C39-WEEKDAY(C39,1)+1)</f>
        <v/>
      </c>
      <c r="Y39" s="351">
        <f>SUMPRODUCT(($X$14:$X38=X39)*(($V$14:$V38)+($O$14:$O38)))+IF(X39=X14,$L$11,0)</f>
        <v/>
      </c>
      <c r="Z39" s="351" t="n"/>
      <c r="AA39" s="351" t="n"/>
      <c r="AB39" s="351" t="n"/>
      <c r="AC39" s="351" t="n"/>
      <c r="AD39" s="351" t="n"/>
      <c r="AE39" s="351" t="n"/>
      <c r="AF39" s="351" t="n"/>
    </row>
    <row r="40" ht="24" customHeight="1" s="348" thickBot="1">
      <c r="A40" s="202" t="inlineStr">
        <is>
          <t>On Day</t>
        </is>
      </c>
      <c r="B40" s="203" t="n"/>
      <c r="C40" s="105">
        <f>C38+1</f>
        <v/>
      </c>
      <c r="D40" s="74" t="n"/>
      <c r="E40" s="204">
        <f>IF(D40="", "",
 IF(D40=TIME(0,0,0), 0,
 IF(AND(D40&gt;=TIME(0,0,1), D40&lt;=TIME(2,0,0)), TIME(7,0,0),
 IF(AND(D40&gt;=TIME(6,0,0), D40&lt;=TIME(8,0,0)), TIME(12,0,0),
 IF(AND(D40&gt;TIME(8,0,0), D40&lt;=TIME(13,59,0)), TIME(15,0,0),
 IF(AND(D40&gt;=TIME(14,0,0), D40&lt;=TIME(17,59,0)), TIME(21,0,0),
 IF(AND(D40&gt;=TIME(18,0,0), D40&lt;=TIME(21,59,0)), TIME(0,0,0),
 IF(AND(D40&gt;=TIME(22,0,0), D40&lt;=TIME(23,59,59)), TIME(7,0,0), ""))))))))</f>
        <v/>
      </c>
      <c r="F40" s="205" t="n"/>
      <c r="G40" s="204">
        <f>IF(AND(D40&gt;=TIME(6,0,0),D40&lt;=TIME(8,0,0)),E40,"")</f>
        <v/>
      </c>
      <c r="H40" s="74" t="n"/>
      <c r="I40" s="106">
        <f>ROUND(IF(OR(D40="",E40="",E40=0),0,IF(H40="",MOD(E40-D40,1)*24,MOD(H40-D40,1)*24)),2)</f>
        <v/>
      </c>
      <c r="J40" s="206" t="n"/>
      <c r="K40" s="308" t="n"/>
      <c r="L40" s="189" t="n"/>
      <c r="M40" s="309">
        <f>MAX(0,V40-W40)</f>
        <v/>
      </c>
      <c r="N40" s="75">
        <f>(IF(OR($C40="",$D40=""),0,
 IF(OR($A40="Holiday",$A41="Holiday"),
    IF(ISNUMBER(MATCH(TRIM($B40),{"Phagwah","Good Friday","Easter Monday","Labour Day","Christmas","Eid ul Azha","Romans-2","Globe-12","Neptune P1"},0)),0,$I40),
 IF(AND(NOT(OR($A40="Annual Leave",$A41="Annual Leave")),$A40="Off day"),$I40,
  MAX(0,$I40-$V40)
  ))))+W40</f>
        <v/>
      </c>
      <c r="O40" s="75">
        <f>IF(AND(OR($A40="Holiday",$A41="Holiday"),
        ISNUMBER(MATCH(TRIM($B40),{"Phagwah","Good Friday","Easter Monday","Labour Day","Christmas","Eid ul Azha","Romans-2","Globe-12","Neptune P1"},0))),
   $I40,0)</f>
        <v/>
      </c>
      <c r="P40" s="75">
        <f>IF(OR($O$7="Canteen",$O$7="Head Office"),0,IF($I40&lt;=0,0,IF(OR(OR(TRIM($J40)="Hebrews",TRIM($J40)="Romans",TRIM($J40)="Romans-2",TRIM($J40)="Globe",TRIM($J40)="Globe-12",TRIM($J40)="Neptune P1"),AND($I41&gt;0,OR(TRIM($J41)="Hebrews",TRIM($J41)="Romans",TRIM($J41)="Romans-2",TRIM($J41)="Globe",TRIM($J41)="Globe-12",TRIM($J41)="Neptune P1"))),1,0)))</f>
        <v/>
      </c>
      <c r="Q40" s="76" t="n"/>
      <c r="R40" s="75">
        <f>IF(OR($O$7="Canteen",$O$7="Head Office"),0,IF(
  AND(
    SUMIFS(I:I, C:C, C40) &gt;= 8,
    COUNTIFS(C$14:C40, C40)=1,
    OR(
      TEXT(D40,"hh:mm:ss")="07:00:00",
      TEXT(D40,"hh:mm:ss")="15:00:00",
      TEXT(D40,"hh:mm:ss")="23:00:00",
      TEXT(D41,"hh:mm:ss")="07:00:00",
      TEXT(D41,"hh:mm:ss")="15:00:00",
      TEXT(D41,"hh:mm:ss")="23:00:00"
    )
  ),
  1,
  0
))</f>
        <v/>
      </c>
      <c r="S40" s="75">
        <f>IF(OR($A40="Annual Leave",$A41="Annual Leave"),IF($A40="Annual Leave",8,0),0)</f>
        <v/>
      </c>
      <c r="T40" s="107" t="n"/>
      <c r="U40" s="144">
        <f>MAX(0,40-Y40)</f>
        <v/>
      </c>
      <c r="V40" s="351">
        <f>IF(OR($C40="",$D40=""),0,
 IF(OR($A40="Holiday",$A41="Holiday"),0,
 IF(AND(NOT(OR($A40="Annual Leave",$A41="Annual Leave")),$A40="Off day"),0,
  IF($I40+$I41&gt;=8,IF($I40&gt;=8,8,$I40),$I40)
  )))</f>
        <v/>
      </c>
      <c r="W40" s="351">
        <f>MAX(0,V40-U40)</f>
        <v/>
      </c>
      <c r="X40" s="351">
        <f>IF(C40="","",C40-WEEKDAY(C40,1)+1)</f>
        <v/>
      </c>
      <c r="Y40" s="351">
        <f>SUMPRODUCT(($X$14:$X39=X40)*(($V$14:$V39)+($O$14:$O39)))+IF(X40=X14,$L$11,0)</f>
        <v/>
      </c>
      <c r="Z40" s="351" t="n"/>
      <c r="AA40" s="351" t="n"/>
      <c r="AB40" s="351" t="n"/>
      <c r="AC40" s="351" t="n"/>
      <c r="AD40" s="351" t="n"/>
      <c r="AE40" s="351" t="n"/>
      <c r="AF40" s="351" t="n"/>
    </row>
    <row r="41" ht="24" customHeight="1" s="348" thickBot="1">
      <c r="A41" s="202" t="inlineStr">
        <is>
          <t>On Day</t>
        </is>
      </c>
      <c r="B41" s="310" t="n"/>
      <c r="C41" s="105">
        <f>C40</f>
        <v/>
      </c>
      <c r="D41" s="311" t="n"/>
      <c r="E41" s="312">
        <f>IF(D41="", "",
 IF(D41=TIME(0,0,0), 0,
 IF(AND(D41&gt;=TIME(0,0,1), D41&lt;=TIME(2,0,0)), TIME(7,0,0),
 IF(AND(D41&gt;=TIME(6,0,0), D41&lt;=TIME(8,0,0)), TIME(12,0,0),
 IF(AND(D41&gt;TIME(8,0,0), D41&lt;=TIME(13,59,0)), TIME(15,0,0),
 IF(AND(D41&gt;=TIME(14,0,0), D41&lt;=TIME(17,59,0)), TIME(21,0,0),
 IF(AND(D41&gt;=TIME(18,0,0), D41&lt;=TIME(21,59,0)), TIME(0,0,0),
 IF(AND(D41&gt;=TIME(22,0,0), D41&lt;=TIME(23,59,59)), TIME(7,0,0), ""))))))))</f>
        <v/>
      </c>
      <c r="F41" s="205" t="n"/>
      <c r="G41" s="312">
        <f>IF(AND(D41&gt;=TIME(6,0,0),D41&lt;=TIME(8,0,0)),E41,"")</f>
        <v/>
      </c>
      <c r="H41" s="311" t="n"/>
      <c r="I41" s="106">
        <f>ROUND(IF(OR(D41="",E41="",E41=0),0,IF(H41="",MOD(E41-D41,1)*24,MOD(H41-D41,1)*24)),2)</f>
        <v/>
      </c>
      <c r="J41" s="207" t="n"/>
      <c r="K41" s="308" t="n"/>
      <c r="L41" s="189" t="n"/>
      <c r="M41" s="309">
        <f>MAX(0,V41-W41)</f>
        <v/>
      </c>
      <c r="N41" s="313">
        <f>(IF(OR($C41="",$D41=""),0,
 IF(OR($A40="Holiday",$A41="Holiday"),
    IF(ISNUMBER(MATCH(TRIM($B41),{"Phagwah","Good Friday","Easter Monday","Labour Day","Christmas","Eid ul Azha","Romans-2","Globe-12","Neptune P1"},0)),0,$I41),
 IF(AND(NOT(OR($A40="Annual Leave",$A41="Annual Leave")),$A41="Off day"),$I41,
  MAX(0,$I41-$V41)
  ))))+W41</f>
        <v/>
      </c>
      <c r="O41" s="313">
        <f>IF(AND(OR($A40="Holiday",$A41="Holiday"),
        ISNUMBER(MATCH(TRIM($B41),{"Phagwah","Good Friday","Easter Monday","Labour Day","Christmas","Eid ul Azha","Romans-2","Globe-12","Neptune P1"},0))),
   $I41,0)</f>
        <v/>
      </c>
      <c r="P41" s="313">
        <f>IF(OR($O$7="Canteen",$O$7="Head Office"),0,IF($I41&lt;=0,0,IF(AND($I40&lt;=0,OR(TRIM($J41)="Hebrews",TRIM($J41)="Romans",TRIM($J41)="Romans-2",TRIM($J41)="Globe",TRIM($J41)="Globe-12",TRIM($J41)="Neptune P1")),1,0)))</f>
        <v/>
      </c>
      <c r="Q41" s="314" t="n"/>
      <c r="R41" s="313">
        <f>IF(OR($O$7="Canteen",$O$7="Head Office"),0,IF(
  AND(
    SUMIFS(I:I, C:C, C41) &gt;= 8,
    COUNTIFS(C$14:C41, C41)=1,
    OR(
      TEXT(D41,"hh:mm:ss")="07:00:00",
      TEXT(D41,"hh:mm:ss")="15:00:00",
      TEXT(D41,"hh:mm:ss")="23:00:00",
      TEXT(D42,"hh:mm:ss")="07:00:00",
      TEXT(D42,"hh:mm:ss")="15:00:00",
      TEXT(D42,"hh:mm:ss")="23:00:00"
    )
  ),
  1,
  0
))</f>
        <v/>
      </c>
      <c r="S41" s="313">
        <f>IF(OR($A40="Annual Leave",$A41="Annual Leave"),IF(AND($A40&lt;&gt;"Annual Leave",$A41="Annual Leave"),8,0),0)</f>
        <v/>
      </c>
      <c r="T41" s="315" t="n"/>
      <c r="U41" s="144">
        <f>MAX(0,40-Y41)</f>
        <v/>
      </c>
      <c r="V41" s="351">
        <f>IF(OR($C41="",$D41=""),0,
 IF(OR($A40="Holiday",$A41="Holiday"),0,
 IF(AND(NOT(OR($A40="Annual Leave",$A41="Annual Leave")),$A41="Off day"),0,
  IF($I40+$I41&gt;=8,IF($I40&gt;=8,0,8-$I40),$I41)
  )))</f>
        <v/>
      </c>
      <c r="W41" s="351">
        <f>MAX(0,V41-U41)</f>
        <v/>
      </c>
      <c r="X41" s="351">
        <f>IF(C41="","",C41-WEEKDAY(C41,1)+1)</f>
        <v/>
      </c>
      <c r="Y41" s="351">
        <f>SUMPRODUCT(($X$14:$X40=X41)*(($V$14:$V40)+($O$14:$O40)))+IF(X41=X14,$L$11,0)</f>
        <v/>
      </c>
      <c r="Z41" s="351" t="n"/>
      <c r="AA41" s="351" t="n"/>
      <c r="AB41" s="351" t="n"/>
      <c r="AC41" s="351" t="n"/>
      <c r="AD41" s="351" t="n"/>
      <c r="AE41" s="351" t="n"/>
      <c r="AF41" s="351" t="n"/>
    </row>
    <row r="42" ht="24" customHeight="1" s="348" thickBot="1">
      <c r="A42" s="208" t="inlineStr">
        <is>
          <t>On Day</t>
        </is>
      </c>
      <c r="B42" s="209" t="n"/>
      <c r="C42" s="108">
        <f>C40+1</f>
        <v/>
      </c>
      <c r="D42" s="77" t="n"/>
      <c r="E42" s="210">
        <f>IF(D42="", "",
 IF(D42=TIME(0,0,0), 0,
 IF(AND(D42&gt;=TIME(0,0,1), D42&lt;=TIME(2,0,0)), TIME(7,0,0),
 IF(AND(D42&gt;=TIME(6,0,0), D42&lt;=TIME(8,0,0)), TIME(12,0,0),
 IF(AND(D42&gt;TIME(8,0,0), D42&lt;=TIME(13,59,0)), TIME(15,0,0),
 IF(AND(D42&gt;=TIME(14,0,0), D42&lt;=TIME(17,59,0)), TIME(21,0,0),
 IF(AND(D42&gt;=TIME(18,0,0), D42&lt;=TIME(21,59,0)), TIME(0,0,0),
 IF(AND(D42&gt;=TIME(22,0,0), D42&lt;=TIME(23,59,59)), TIME(7,0,0), ""))))))))</f>
        <v/>
      </c>
      <c r="F42" s="211" t="n"/>
      <c r="G42" s="210">
        <f>IF(AND(D42&gt;=TIME(6,0,0),D42&lt;=TIME(8,0,0)),E42,"")</f>
        <v/>
      </c>
      <c r="H42" s="77" t="n"/>
      <c r="I42" s="16">
        <f>ROUND(IF(OR(D42="",E42="",E42=0),0,IF(H42="",MOD(E42-D42,1)*24,MOD(H42-D42,1)*24)),2)</f>
        <v/>
      </c>
      <c r="J42" s="212" t="n"/>
      <c r="K42" s="316" t="n"/>
      <c r="L42" s="181" t="n"/>
      <c r="M42" s="317">
        <f>MAX(0,V42-W42)</f>
        <v/>
      </c>
      <c r="N42" s="17">
        <f>(IF(OR($C42="",$D42=""),0,
 IF(OR($A42="Holiday",$A43="Holiday"),
    IF(ISNUMBER(MATCH(TRIM($B42),{"Phagwah","Good Friday","Easter Monday","Labour Day","Christmas","Eid ul Azha","Romans-2","Globe-12","Neptune P1"},0)),0,$I42),
 IF(AND(NOT(OR($A42="Annual Leave",$A43="Annual Leave")),$A42="Off day"),$I42,
  MAX(0,$I42-$V42)
  ))))+W42</f>
        <v/>
      </c>
      <c r="O42" s="213">
        <f>IF(AND(OR($A42="Holiday",$A43="Holiday"),
        ISNUMBER(MATCH(TRIM($B42),{"Phagwah","Good Friday","Easter Monday","Labour Day","Christmas","Eid ul Azha","Romans-2","Globe-12","Neptune P1"},0))),
   $I42,0)</f>
        <v/>
      </c>
      <c r="P42" s="17">
        <f>IF(OR($O$7="Canteen",$O$7="Head Office"),0,IF($I42&lt;=0,0,IF(OR(OR(TRIM($J42)="Hebrews",TRIM($J42)="Romans",TRIM($J42)="Romans-2",TRIM($J42)="Globe",TRIM($J42)="Globe-12",TRIM($J42)="Neptune P1"),AND($I43&gt;0,OR(TRIM($J43)="Hebrews",TRIM($J43)="Romans",TRIM($J43)="Romans-2",TRIM($J43)="Globe",TRIM($J43)="Globe-12",TRIM($J43)="Neptune P1"))),1,0)))</f>
        <v/>
      </c>
      <c r="Q42" s="78" t="n"/>
      <c r="R42" s="213">
        <f>IF(OR($O$7="Canteen",$O$7="Head Office"),0,IF(
  AND(
    SUMIFS(I:I, C:C, C42) &gt;= 8,
    COUNTIFS(C$14:C42, C42)=1,
    OR(
      TEXT(D42,"hh:mm:ss")="07:00:00",
      TEXT(D42,"hh:mm:ss")="15:00:00",
      TEXT(D42,"hh:mm:ss")="23:00:00",
      TEXT(D43,"hh:mm:ss")="07:00:00",
      TEXT(D43,"hh:mm:ss")="15:00:00",
      TEXT(D43,"hh:mm:ss")="23:00:00"
    )
  ),
  1,
  0
))</f>
        <v/>
      </c>
      <c r="S42" s="213">
        <f>IF(OR($A42="Annual Leave",$A43="Annual Leave"),IF($A42="Annual Leave",8,0),0)</f>
        <v/>
      </c>
      <c r="T42" s="79" t="n"/>
      <c r="U42" s="144">
        <f>MAX(0,40-Y42)</f>
        <v/>
      </c>
      <c r="V42" s="351">
        <f>IF(OR($C42="",$D42=""),0,
 IF(OR($A42="Holiday",$A43="Holiday"),0,
 IF(AND(NOT(OR($A42="Annual Leave",$A43="Annual Leave")),$A42="Off day"),0,
  IF($I42+$I43&gt;=8,IF($I42&gt;=8,8,$I42),$I42)
  )))</f>
        <v/>
      </c>
      <c r="W42" s="351">
        <f>MAX(0,V42-U42)</f>
        <v/>
      </c>
      <c r="X42" s="351">
        <f>IF(C42="","",C42-WEEKDAY(C42,1)+1)</f>
        <v/>
      </c>
      <c r="Y42" s="351">
        <f>SUMPRODUCT(($X$14:$X41=X42)*(($V$14:$V41)+($O$14:$O41)))+IF(X42=X14,$L$11,0)</f>
        <v/>
      </c>
      <c r="Z42" s="351" t="n"/>
      <c r="AA42" s="351" t="n"/>
      <c r="AB42" s="351" t="n"/>
      <c r="AC42" s="351" t="n"/>
      <c r="AD42" s="351" t="n"/>
      <c r="AE42" s="351" t="n"/>
      <c r="AF42" s="351" t="n"/>
    </row>
    <row r="43" ht="24" customHeight="1" s="348" thickBot="1">
      <c r="A43" s="208" t="inlineStr">
        <is>
          <t>On Day</t>
        </is>
      </c>
      <c r="B43" s="214" t="n"/>
      <c r="C43" s="109">
        <f>C42</f>
        <v/>
      </c>
      <c r="D43" s="18" t="n"/>
      <c r="E43" s="215">
        <f>IF(D43="", "",
 IF(D43=TIME(0,0,0), 0,
 IF(AND(D43&gt;=TIME(0,0,1), D43&lt;=TIME(2,0,0)), TIME(7,0,0),
 IF(AND(D43&gt;=TIME(6,0,0), D43&lt;=TIME(8,0,0)), TIME(12,0,0),
 IF(AND(D43&gt;TIME(8,0,0), D43&lt;=TIME(13,59,0)), TIME(15,0,0),
 IF(AND(D43&gt;=TIME(14,0,0), D43&lt;=TIME(17,59,0)), TIME(21,0,0),
 IF(AND(D43&gt;=TIME(18,0,0), D43&lt;=TIME(21,59,0)), TIME(0,0,0),
 IF(AND(D43&gt;=TIME(22,0,0), D43&lt;=TIME(23,59,59)), TIME(7,0,0), ""))))))))</f>
        <v/>
      </c>
      <c r="F43" s="216" t="n"/>
      <c r="G43" s="215">
        <f>IF(AND(D43&gt;=TIME(6,0,0),D43&lt;=TIME(8,0,0)),E43,"")</f>
        <v/>
      </c>
      <c r="H43" s="18" t="n"/>
      <c r="I43" s="19">
        <f>ROUND(IF(OR(D43="",E43="",E43=0),0,IF(H43="",MOD(E43-D43,1)*24,MOD(H43-D43,1)*24)),2)</f>
        <v/>
      </c>
      <c r="J43" s="212" t="n"/>
      <c r="K43" s="316" t="n"/>
      <c r="L43" s="183" t="n"/>
      <c r="M43" s="317">
        <f>MAX(0,V43-W43)</f>
        <v/>
      </c>
      <c r="N43" s="20">
        <f>(IF(OR($C43="",$D43=""),0,
 IF(OR($A42="Holiday",$A43="Holiday"),
    IF(ISNUMBER(MATCH(TRIM($B43),{"Phagwah","Good Friday","Easter Monday","Labour Day","Christmas","Eid ul Azha","Romans-2","Globe-12","Neptune P1"},0)),0,$I43),
 IF(AND(NOT(OR($A42="Annual Leave",$A43="Annual Leave")),$A43="Off day"),$I43,
  MAX(0,$I43-$V43)
  ))))+W43</f>
        <v/>
      </c>
      <c r="O43" s="20">
        <f>IF(AND(OR($A42="Holiday",$A43="Holiday"),
        ISNUMBER(MATCH(TRIM($B43),{"Phagwah","Good Friday","Easter Monday","Labour Day","Christmas","Eid ul Azha","Romans-2","Globe-12","Neptune P1"},0))),
   $I43,0)</f>
        <v/>
      </c>
      <c r="P43" s="20">
        <f>IF(OR($O$7="Canteen",$O$7="Head Office"),0,IF($I43&lt;=0,0,IF(AND($I42&lt;=0,OR(TRIM($J43)="Hebrews",TRIM($J43)="Romans",TRIM($J43)="Romans-2",TRIM($J43)="Globe",TRIM($J43)="Globe-12",TRIM($J43)="Neptune P1")),1,0)))</f>
        <v/>
      </c>
      <c r="Q43" s="21" t="n"/>
      <c r="R43" s="20">
        <f>IF(OR($O$7="Canteen",$O$7="Head Office"),0,IF(
  AND(
    SUMIFS(I:I, C:C, C43) &gt;= 8,
    COUNTIFS(C$14:C43, C43)=1,
    OR(
      TEXT(D43,"hh:mm:ss")="07:00:00",
      TEXT(D43,"hh:mm:ss")="15:00:00",
      TEXT(D43,"hh:mm:ss")="23:00:00",
      TEXT(D49,"hh:mm:ss")="07:00:00",
      TEXT(D49,"hh:mm:ss")="15:00:00",
      TEXT(D49,"hh:mm:ss")="23:00:00"
    )
  ),
  1,
  0
))</f>
        <v/>
      </c>
      <c r="S43" s="20">
        <f>IF(OR($A42="Annual Leave",$A43="Annual Leave"),IF(AND($A42&lt;&gt;"Annual Leave",$A43="Annual Leave"),8,0),0)</f>
        <v/>
      </c>
      <c r="T43" s="22" t="n"/>
      <c r="U43" s="144">
        <f>MAX(0,40-Y43)</f>
        <v/>
      </c>
      <c r="V43" s="351">
        <f>IF(OR($C43="",$D43=""),0,
 IF(OR($A42="Holiday",$A43="Holiday"),0,
 IF(AND(NOT(OR($A42="Annual Leave",$A43="Annual Leave")),$A43="Off day"),0,
  IF($I42+$I43&gt;=8,IF($I42&gt;=8,0,8-$I42),$I43)
  )))</f>
        <v/>
      </c>
      <c r="W43" s="351">
        <f>MAX(0,V43-U43)</f>
        <v/>
      </c>
      <c r="X43" s="351">
        <f>IF(C43="","",C43-WEEKDAY(C43,1)+1)</f>
        <v/>
      </c>
      <c r="Y43" s="351">
        <f>SUMPRODUCT(($X$14:$X42=X43)*(($V$14:$V42)+($O$14:$O42)))+IF(X43=X14,$L$11,0)</f>
        <v/>
      </c>
      <c r="Z43" s="351" t="n"/>
      <c r="AA43" s="351" t="n"/>
      <c r="AB43" s="351" t="n"/>
      <c r="AC43" s="351" t="n"/>
      <c r="AD43" s="351" t="n"/>
      <c r="AE43" s="351" t="n"/>
      <c r="AF43" s="351" t="n"/>
    </row>
    <row r="44" ht="24" customHeight="1" s="348" thickBot="1">
      <c r="A44" s="176" t="n"/>
      <c r="B44" s="176" t="n"/>
      <c r="C44" s="217" t="n"/>
      <c r="D44" s="110" t="n"/>
      <c r="E44" s="110" t="n"/>
      <c r="F44" s="218" t="n"/>
      <c r="G44" s="110" t="n"/>
      <c r="H44" s="110" t="n"/>
      <c r="I44" s="219" t="n"/>
      <c r="J44" s="219" t="n"/>
      <c r="K44" s="219" t="n"/>
      <c r="L44" s="219" t="n"/>
      <c r="M44" s="111">
        <f>MAX(0,V44-W44)</f>
        <v/>
      </c>
      <c r="N44" s="112">
        <f>(IF(OR($C44="",$D44=""),0,
 IF(OR($A44="Holiday",$A45="Holiday"),
    IF(ISNUMBER(MATCH(TRIM($B44),{"Phagwah","Good Friday","Easter Monday","Labour Day","Christmas","Eid ul Azha","Romans-2","Globe-12","Neptune P1"},0)),0,$I44),
 IF(AND(NOT(OR($A44="Annual Leave",$A45="Annual Leave")),$A44="Off day"),$I44,
  MAX(0,$I44-$V44)
  ))))+W44</f>
        <v/>
      </c>
      <c r="O44" s="112">
        <f>IF(AND(OR($A44="Holiday",$A45="Holiday"),
        ISNUMBER(MATCH(TRIM($B44),{"Phagwah","Good Friday","Easter Monday","Labour Day","Christmas","Eid ul Azha","Romans-2","Globe-12","Neptune P1"},0))),
   $I44,0)</f>
        <v/>
      </c>
      <c r="P44" s="112">
        <f>IF(OR($O$7="Canteen",$O$7="Head Office"),0,IF($I44&lt;=0,0,IF(OR(OR(TRIM($J44)="Hebrews",TRIM($J44)="Romans",TRIM($J44)="Romans-2",TRIM($J44)="Globe",TRIM($J44)="Globe-12",TRIM($J44)="Neptune P1"),AND($I45&gt;0,OR(TRIM($J45)="Hebrews",TRIM($J45)="Romans",TRIM($J45)="Romans-2",TRIM($J45)="Globe",TRIM($J45)="Globe-12",TRIM($J45)="Neptune P1"))),1,0)))</f>
        <v/>
      </c>
      <c r="Q44" s="113" t="n"/>
      <c r="R44" s="113" t="n"/>
      <c r="S44" s="112">
        <f>IF(OR($A44="Annual Leave",$A45="Annual Leave"),IF($A44="Annual Leave",8,0),0)</f>
        <v/>
      </c>
      <c r="T44" s="114" t="n"/>
      <c r="U44" s="144">
        <f>MAX(0,40-Y44)</f>
        <v/>
      </c>
      <c r="V44" s="351">
        <f>IF(OR($C44="",$D44=""),0,
 IF(OR($A44="Holiday",$A45="Holiday"),0,
 IF(AND(NOT(OR($A44="Annual Leave",$A45="Annual Leave")),$A44="Off day"),0,
  IF($I44+$I45&gt;=8,IF($I44&gt;=8,8,$I44),$I44)
  )))</f>
        <v/>
      </c>
      <c r="W44" s="351">
        <f>MAX(0,V44-U44)</f>
        <v/>
      </c>
      <c r="X44" s="351">
        <f>IF(C44="","",C44-WEEKDAY(C44,1)+1)</f>
        <v/>
      </c>
      <c r="Y44" s="351">
        <f>SUMPRODUCT(($X$14:$X43=X44)*(($V$14:$V43)+($O$14:$O43)))+IF(X44=X14,$L$11,0)</f>
        <v/>
      </c>
      <c r="Z44" s="351" t="n"/>
      <c r="AA44" s="351" t="n"/>
      <c r="AB44" s="351" t="n"/>
      <c r="AC44" s="351" t="n"/>
      <c r="AD44" s="351" t="n"/>
      <c r="AE44" s="351" t="n"/>
      <c r="AF44" s="351" t="n"/>
    </row>
    <row r="45" ht="24" customHeight="1" s="348" thickBot="1">
      <c r="A45" s="154" t="inlineStr">
        <is>
          <t>On Day</t>
        </is>
      </c>
      <c r="B45" s="318" t="n"/>
      <c r="C45" s="115">
        <f>C42+1</f>
        <v/>
      </c>
      <c r="D45" s="319" t="n"/>
      <c r="E45" s="320">
        <f>IF(D45="", "",
 IF(D45=TIME(0,0,0), 0,
 IF(AND(D45&gt;=TIME(0,0,1), D45&lt;=TIME(2,0,0)), TIME(7,0,0),
 IF(AND(D45&gt;=TIME(6,0,0), D45&lt;=TIME(8,0,0)), TIME(12,0,0),
 IF(AND(D45&gt;TIME(8,0,0), D45&lt;=TIME(13,59,0)), TIME(15,0,0),
 IF(AND(D45&gt;=TIME(14,0,0), D45&lt;=TIME(17,59,0)), TIME(21,0,0),
 IF(AND(D45&gt;=TIME(18,0,0), D45&lt;=TIME(21,59,0)), TIME(0,0,0),
 IF(AND(D45&gt;=TIME(22,0,0), D45&lt;=TIME(23,59,59)), TIME(7,0,0), ""))))))))</f>
        <v/>
      </c>
      <c r="F45" s="321" t="n"/>
      <c r="G45" s="320">
        <f>IF(AND(D45&gt;=TIME(6,0,0),D45&lt;=TIME(8,0,0)),E45,"")</f>
        <v/>
      </c>
      <c r="H45" s="319" t="n"/>
      <c r="I45" s="30">
        <f>ROUND(IF(OR(D45="",E45="",E45=0),0,IF(H45="",MOD(E45-D45,1)*24,MOD(H45-D45,1)*24)),2)</f>
        <v/>
      </c>
      <c r="J45" s="220" t="n"/>
      <c r="K45" s="274" t="n"/>
      <c r="L45" s="181" t="n"/>
      <c r="M45" s="275">
        <f>MAX(0,V45-W45)</f>
        <v/>
      </c>
      <c r="N45" s="322">
        <f>(IF(OR($C45="",$D45=""),0,
 IF(OR($A44="Holiday",$A45="Holiday"),
    IF(ISNUMBER(MATCH(TRIM($B45),{"Phagwah","Good Friday","Easter Monday","Labour Day","Christmas","Eid ul Azha","Romans-2","Globe-12","Neptune P1"},0)),0,$I45),
 IF(AND(NOT(OR($A44="Annual Leave",$A45="Annual Leave")),$A45="Off day"),$I45,
  MAX(0,$I45-$V45)
  ))))+W45</f>
        <v/>
      </c>
      <c r="O45" s="322">
        <f>IF(AND(OR($A44="Holiday",$A45="Holiday"),
        ISNUMBER(MATCH(TRIM($B45),{"Phagwah","Good Friday","Easter Monday","Labour Day","Christmas","Eid ul Azha","Romans-2","Globe-12","Neptune P1"},0))),
   $I45,0)</f>
        <v/>
      </c>
      <c r="P45" s="322">
        <f>IF(OR($O$7="Canteen",$O$7="Head Office"),0,IF($I45&lt;=0,0,IF(AND($I44&lt;=0,OR(TRIM($J45)="Hebrews",TRIM($J45)="Romans",TRIM($J45)="Romans-2",TRIM($J45)="Globe",TRIM($J45)="Globe-12",TRIM($J45)="Neptune P1")),1,0)))</f>
        <v/>
      </c>
      <c r="Q45" s="323" t="n"/>
      <c r="R45" s="322">
        <f>IF(OR($O$7="Canteen",$O$7="Head Office"),0,IF(
  AND(
    SUMIFS(I:I, C:C, C45) &gt;= 8,
    COUNTIFS(C$14:C45, C45)=1,
    OR(
      TEXT(D45,"hh:mm:ss")="07:00:00",
      TEXT(D45,"hh:mm:ss")="15:00:00",
      TEXT(D45,"hh:mm:ss")="23:00:00",
      TEXT(D46,"hh:mm:ss")="07:00:00",
      TEXT(D46,"hh:mm:ss")="15:00:00",
      TEXT(D46,"hh:mm:ss")="23:00:00"
    )
  ),
  1,
  0
))</f>
        <v/>
      </c>
      <c r="S45" s="322">
        <f>IF(OR($A44="Annual Leave",$A45="Annual Leave"),IF(AND($A44&lt;&gt;"Annual Leave",$A45="Annual Leave"),8,0),0)</f>
        <v/>
      </c>
      <c r="T45" s="116" t="n"/>
      <c r="U45" s="144">
        <f>MAX(0,40-Y45)</f>
        <v/>
      </c>
      <c r="V45" s="351">
        <f>IF(OR($C45="",$D45=""),0,
 IF(OR($A44="Holiday",$A45="Holiday"),0,
 IF(AND(NOT(OR($A44="Annual Leave",$A45="Annual Leave")),$A45="Off day"),0,
  IF($I44+$I45&gt;=8,IF($I44&gt;=8,0,8-$I44),$I45)
  )))</f>
        <v/>
      </c>
      <c r="W45" s="351">
        <f>MAX(0,V45-U45)</f>
        <v/>
      </c>
      <c r="X45" s="351">
        <f>IF(C45="","",C45-WEEKDAY(C45,1)+1)</f>
        <v/>
      </c>
      <c r="Y45" s="351">
        <f>SUMPRODUCT(($X$14:$X44=X45)*(($V$14:$V44)+($O$14:$O44)))+IF(X45=X14,$L$11,0)</f>
        <v/>
      </c>
      <c r="Z45" s="351" t="n"/>
      <c r="AA45" s="351" t="n"/>
      <c r="AB45" s="351" t="n"/>
      <c r="AC45" s="351" t="n"/>
      <c r="AD45" s="351" t="n"/>
      <c r="AE45" s="351" t="n"/>
      <c r="AF45" s="351" t="n"/>
    </row>
    <row r="46" ht="24" customHeight="1" s="348" thickBot="1">
      <c r="A46" s="154" t="inlineStr">
        <is>
          <t>On Day</t>
        </is>
      </c>
      <c r="B46" s="305" t="n"/>
      <c r="C46" s="90">
        <f>C45</f>
        <v/>
      </c>
      <c r="D46" s="80" t="n"/>
      <c r="E46" s="221">
        <f>IF(D46="", "",
 IF(D46=TIME(0,0,0), 0,
 IF(AND(D46&gt;=TIME(0,0,1), D46&lt;=TIME(2,0,0)), TIME(7,0,0),
 IF(AND(D46&gt;=TIME(6,0,0), D46&lt;=TIME(8,0,0)), TIME(12,0,0),
 IF(AND(D46&gt;TIME(8,0,0), D46&lt;=TIME(13,59,0)), TIME(15,0,0),
 IF(AND(D46&gt;=TIME(14,0,0), D46&lt;=TIME(17,59,0)), TIME(21,0,0),
 IF(AND(D46&gt;=TIME(18,0,0), D46&lt;=TIME(21,59,0)), TIME(0,0,0),
 IF(AND(D46&gt;=TIME(22,0,0), D46&lt;=TIME(23,59,59)), TIME(7,0,0), ""))))))))</f>
        <v/>
      </c>
      <c r="F46" s="156" t="n"/>
      <c r="G46" s="221">
        <f>IF(AND(D46&gt;=TIME(6,0,0),D46&lt;=TIME(8,0,0)),E46,"")</f>
        <v/>
      </c>
      <c r="H46" s="80" t="n"/>
      <c r="I46" s="30">
        <f>ROUND(IF(OR(D46="",E46="",E46=0),0,IF(H46="",MOD(E46-D46,1)*24,MOD(H46-D46,1)*24)),2)</f>
        <v/>
      </c>
      <c r="J46" s="158" t="n"/>
      <c r="K46" s="274" t="n"/>
      <c r="L46" s="189" t="n"/>
      <c r="M46" s="275">
        <f>MAX(0,V46-W46)</f>
        <v/>
      </c>
      <c r="N46" s="81">
        <f>(IF(OR($C46="",$D46=""),0,
 IF(OR($A46="Holiday",$A47="Holiday"),
    IF(ISNUMBER(MATCH(TRIM($B46),{"Phagwah","Good Friday","Easter Monday","Labour Day","Christmas","Eid ul Azha","Romans-2","Globe-12","Neptune P1"},0)),0,$I46),
 IF(AND(NOT(OR($A46="Annual Leave",$A47="Annual Leave")),$A46="Off day"),$I46,
  MAX(0,$I46-$V46)
  ))))+W46</f>
        <v/>
      </c>
      <c r="O46" s="81">
        <f>IF(AND(OR($A46="Holiday",$A47="Holiday"),
        ISNUMBER(MATCH(TRIM($B46),{"Phagwah","Good Friday","Easter Monday","Labour Day","Christmas","Eid ul Azha","Romans-2","Globe-12","Neptune P1"},0))),
   $I46,0)</f>
        <v/>
      </c>
      <c r="P46" s="81">
        <f>IF(OR($O$7="Canteen",$O$7="Head Office"),0,IF($I46&lt;=0,0,IF(OR(OR(TRIM($J46)="Hebrews",TRIM($J46)="Romans",TRIM($J46)="Romans-2",TRIM($J46)="Globe",TRIM($J46)="Globe-12",TRIM($J46)="Neptune P1"),AND($I47&gt;0,OR(TRIM($J47)="Hebrews",TRIM($J47)="Romans",TRIM($J47)="Romans-2",TRIM($J47)="Globe",TRIM($J47)="Globe-12",TRIM($J47)="Neptune P1"))),1,0)))</f>
        <v/>
      </c>
      <c r="Q46" s="82" t="n"/>
      <c r="R46" s="81">
        <f>IF(OR($O$7="Canteen",$O$7="Head Office"),0,IF(
  AND(
    SUMIFS(I:I, C:C, C46) &gt;= 8,
    COUNTIFS(C$14:C46, C46)=1,
    OR(
      TEXT(D46,"hh:mm:ss")="07:00:00",
      TEXT(D46,"hh:mm:ss")="15:00:00",
      TEXT(D46,"hh:mm:ss")="23:00:00",
      TEXT(D51,"hh:mm:ss")="07:00:00",
      TEXT(D51,"hh:mm:ss")="15:00:00",
      TEXT(D51,"hh:mm:ss")="23:00:00"
    )
  ),
  1,
  0
))</f>
        <v/>
      </c>
      <c r="S46" s="81">
        <f>IF(OR($A46="Annual Leave",$A47="Annual Leave"),IF($A46="Annual Leave",8,0),0)</f>
        <v/>
      </c>
      <c r="T46" s="117" t="n"/>
      <c r="U46" s="144">
        <f>MAX(0,40-Y46)</f>
        <v/>
      </c>
      <c r="V46" s="351">
        <f>IF(OR($C46="",$D46=""),0,
 IF(OR($A46="Holiday",$A47="Holiday"),0,
 IF(AND(NOT(OR($A46="Annual Leave",$A47="Annual Leave")),$A46="Off day"),0,
  IF($I46+$I47&gt;=8,IF($I46&gt;=8,8,$I46),$I46)
  )))</f>
        <v/>
      </c>
      <c r="W46" s="351">
        <f>MAX(0,V46-U46)</f>
        <v/>
      </c>
      <c r="X46" s="351">
        <f>IF(C46="","",C46-WEEKDAY(C46,1)+1)</f>
        <v/>
      </c>
      <c r="Y46" s="351">
        <f>SUMPRODUCT(($X$14:$X45=X46)*(($V$14:$V45)+($O$14:$O45)))+IF(X46=X14,$L$11,0)</f>
        <v/>
      </c>
      <c r="Z46" s="351" t="n"/>
      <c r="AA46" s="351" t="n"/>
      <c r="AB46" s="351" t="n"/>
      <c r="AC46" s="351" t="n"/>
      <c r="AD46" s="351" t="n"/>
      <c r="AE46" s="351" t="n"/>
      <c r="AF46" s="351" t="n"/>
    </row>
    <row r="47" ht="24" customHeight="1" s="348" thickBot="1">
      <c r="A47" s="184" t="inlineStr">
        <is>
          <t>On Day</t>
        </is>
      </c>
      <c r="B47" s="222" t="n"/>
      <c r="C47" s="118">
        <f>C45+1</f>
        <v/>
      </c>
      <c r="D47" s="83" t="n"/>
      <c r="E47" s="223">
        <f>IF(D47="", "",
 IF(D47=TIME(0,0,0), 0,
 IF(AND(D47&gt;=TIME(0,0,1), D47&lt;=TIME(2,0,0)), TIME(7,0,0),
 IF(AND(D47&gt;=TIME(6,0,0), D47&lt;=TIME(8,0,0)), TIME(12,0,0),
 IF(AND(D47&gt;TIME(8,0,0), D47&lt;=TIME(13,59,0)), TIME(15,0,0),
 IF(AND(D47&gt;=TIME(14,0,0), D47&lt;=TIME(17,59,0)), TIME(21,0,0),
 IF(AND(D47&gt;=TIME(18,0,0), D47&lt;=TIME(21,59,0)), TIME(0,0,0),
 IF(AND(D47&gt;=TIME(22,0,0), D47&lt;=TIME(23,59,59)), TIME(7,0,0), ""))))))))</f>
        <v/>
      </c>
      <c r="F47" s="224" t="n"/>
      <c r="G47" s="223">
        <f>IF(AND(D47&gt;=TIME(6,0,0),D47&lt;=TIME(8,0,0)),E47,"")</f>
        <v/>
      </c>
      <c r="H47" s="83" t="n"/>
      <c r="I47" s="23">
        <f>ROUND(IF(OR(D47="",E47="",E47=0),0,IF(H47="",MOD(E47-D47,1)*24,MOD(H47-D47,1)*24)),2)</f>
        <v/>
      </c>
      <c r="J47" s="225" t="n"/>
      <c r="K47" s="297" t="n"/>
      <c r="L47" s="181" t="n"/>
      <c r="M47" s="298">
        <f>MAX(0,V47-W47)</f>
        <v/>
      </c>
      <c r="N47" s="84">
        <f>(IF(OR($C47="",$D47=""),0,
 IF(OR($A46="Holiday",$A47="Holiday"),
    IF(ISNUMBER(MATCH(TRIM($B47),{"Phagwah","Good Friday","Easter Monday","Labour Day","Christmas","Eid ul Azha","Romans-2","Globe-12","Neptune P1"},0)),0,$I47),
 IF(AND(NOT(OR($A46="Annual Leave",$A47="Annual Leave")),$A47="Off day"),$I47,
  MAX(0,$I47-$V47)
  ))))+W47</f>
        <v/>
      </c>
      <c r="O47" s="84">
        <f>IF(AND(OR($A46="Holiday",$A47="Holiday"),
        ISNUMBER(MATCH(TRIM($B47),{"Phagwah","Good Friday","Easter Monday","Labour Day","Christmas","Eid ul Azha","Romans-2","Globe-12","Neptune P1"},0))),
   $I47,0)</f>
        <v/>
      </c>
      <c r="P47" s="84">
        <f>IF(OR($O$7="Canteen",$O$7="Head Office"),0,IF($I47&lt;=0,0,IF(AND($I46&lt;=0,OR(TRIM($J47)="Hebrews",TRIM($J47)="Romans",TRIM($J47)="Romans-2",TRIM($J47)="Globe",TRIM($J47)="Globe-12",TRIM($J47)="Neptune P1")),1,0)))</f>
        <v/>
      </c>
      <c r="Q47" s="85" t="n"/>
      <c r="R47" s="84">
        <f>IF(OR($O$7="Canteen",$O$7="Head Office"),0,IF(
  AND(
    SUMIFS(I:I, C:C, C47) &gt;= 8,
    COUNTIFS(C$14:C47, C47)=1,
    OR(
      TEXT(D47,"hh:mm:ss")="07:00:00",
      TEXT(D47,"hh:mm:ss")="15:00:00",
      TEXT(D47,"hh:mm:ss")="23:00:00",
      TEXT(D48,"hh:mm:ss")="07:00:00",
      TEXT(D48,"hh:mm:ss")="15:00:00",
      TEXT(D48,"hh:mm:ss")="23:00:00"
    )
  ),
  1,
  0
))</f>
        <v/>
      </c>
      <c r="S47" s="84">
        <f>IF(OR($A46="Annual Leave",$A47="Annual Leave"),IF(AND($A46&lt;&gt;"Annual Leave",$A47="Annual Leave"),8,0),0)</f>
        <v/>
      </c>
      <c r="T47" s="86" t="n"/>
      <c r="U47" s="144">
        <f>MAX(0,40-Y47)</f>
        <v/>
      </c>
      <c r="V47" s="351">
        <f>IF(OR($C47="",$D47=""),0,
 IF(OR($A46="Holiday",$A47="Holiday"),0,
 IF(AND(NOT(OR($A46="Annual Leave",$A47="Annual Leave")),$A47="Off day"),0,
  IF($I46+$I47&gt;=8,IF($I46&gt;=8,0,8-$I46),$I47)
  )))</f>
        <v/>
      </c>
      <c r="W47" s="351">
        <f>MAX(0,V47-U47)</f>
        <v/>
      </c>
      <c r="X47" s="351">
        <f>IF(C47="","",C47-WEEKDAY(C47,1)+1)</f>
        <v/>
      </c>
      <c r="Y47" s="351">
        <f>SUMPRODUCT(($X$14:$X46=X47)*(($V$14:$V46)+($O$14:$O46)))+IF(X47=X14,$L$11,0)</f>
        <v/>
      </c>
      <c r="Z47" s="351" t="n"/>
      <c r="AA47" s="351" t="n"/>
      <c r="AB47" s="351" t="n"/>
      <c r="AC47" s="351" t="n"/>
      <c r="AD47" s="351" t="n"/>
      <c r="AE47" s="351" t="n"/>
      <c r="AF47" s="351" t="n"/>
    </row>
    <row r="48" ht="24" customHeight="1" s="348" thickBot="1">
      <c r="A48" s="226" t="inlineStr">
        <is>
          <t>On Day</t>
        </is>
      </c>
      <c r="B48" s="299" t="n"/>
      <c r="C48" s="119">
        <f>C47</f>
        <v/>
      </c>
      <c r="D48" s="24" t="n"/>
      <c r="E48" s="227">
        <f>IF(D48="", "",
 IF(D48=TIME(0,0,0), 0,
 IF(AND(D48&gt;=TIME(0,0,1), D48&lt;=TIME(2,0,0)), TIME(7,0,0),
 IF(AND(D48&gt;=TIME(6,0,0), D48&lt;=TIME(8,0,0)), TIME(12,0,0),
 IF(AND(D48&gt;TIME(8,0,0), D48&lt;=TIME(13,59,0)), TIME(15,0,0),
 IF(AND(D48&gt;=TIME(14,0,0), D48&lt;=TIME(17,59,0)), TIME(21,0,0),
 IF(AND(D48&gt;=TIME(18,0,0), D48&lt;=TIME(21,59,0)), TIME(0,0,0),
 IF(AND(D48&gt;=TIME(22,0,0), D48&lt;=TIME(23,59,59)), TIME(7,0,0), ""))))))))</f>
        <v/>
      </c>
      <c r="F48" s="228" t="n"/>
      <c r="G48" s="227">
        <f>IF(AND(D48&gt;=TIME(6,0,0),D48&lt;=TIME(8,0,0)),E48,"")</f>
        <v/>
      </c>
      <c r="H48" s="300" t="n"/>
      <c r="I48" s="87">
        <f>ROUND(IF(OR(D48="",E48="",E48=0),0,IF(H48="",MOD(E48-D48,1)*24,MOD(H48-D48,1)*24)),2)</f>
        <v/>
      </c>
      <c r="J48" s="190" t="n"/>
      <c r="K48" s="297" t="n"/>
      <c r="L48" s="183" t="n"/>
      <c r="M48" s="324">
        <f>MAX(0,V48-W48)</f>
        <v/>
      </c>
      <c r="N48" s="302">
        <f>(IF(OR($C48="",$D48=""),0,
 IF(OR($A48="Holiday",$A49="Holiday"),
    IF(ISNUMBER(MATCH(TRIM($B48),{"Phagwah","Good Friday","Easter Monday","Labour Day","Christmas","Eid ul Azha","Romans-2","Globe-12","Neptune P1"},0)),0,$I48),
 IF(AND(NOT(OR($A48="Annual Leave",$A49="Annual Leave")),$A48="Off day"),$I48,
  MAX(0,$I48-$V48)
  ))))+W48</f>
        <v/>
      </c>
      <c r="O48" s="303" t="n"/>
      <c r="P48" s="229">
        <f>IF(OR($O$7="Canteen",$O$7="Head Office"),0,IF($I48&lt;=0,0,IF(OR(OR(TRIM($J48)="Hebrews",TRIM($J48)="Romans",TRIM($J48)="Romans-2",TRIM($J48)="Globe",TRIM($J48)="Globe-12",TRIM($J48)="Neptune P1"),AND($I49&gt;0,OR(TRIM($J49)="Hebrews",TRIM($J49)="Romans",TRIM($J49)="Romans-2",TRIM($J49)="Globe",TRIM($J49)="Globe-12",TRIM($J49)="Neptune P1"))),1,0)))</f>
        <v/>
      </c>
      <c r="Q48" s="303" t="n"/>
      <c r="R48" s="302">
        <f>IF(OR($O$7="Canteen",$O$7="Head Office"),0,IF(
  AND(
    SUMIFS(I:I, C:C, C48) &gt;= 8,
    COUNTIFS(C$14:C48, C48)=1,
    OR(
      TEXT(D48,"hh:mm:ss")="07:00:00",
      TEXT(D48,"hh:mm:ss")="15:00:00",
      TEXT(D48,"hh:mm:ss")="23:00:00",
      TEXT(D53,"hh:mm:ss")="07:00:00",
      TEXT(D53,"hh:mm:ss")="15:00:00",
      TEXT(D53,"hh:mm:ss")="23:00:00"
    )
  ),
  1,
  0
))</f>
        <v/>
      </c>
      <c r="S48" s="303" t="n"/>
      <c r="T48" s="304" t="n"/>
      <c r="U48" s="144">
        <f>MAX(0,40-Y48)</f>
        <v/>
      </c>
      <c r="V48" s="351">
        <f>IF(OR($C48="",$D48=""),0,
 IF(OR($A48="Holiday",$A49="Holiday"),0,
 IF(AND(NOT(OR($A48="Annual Leave",$A49="Annual Leave")),$A48="Off day"),0,
  IF($I48+$I49&gt;=8,IF($I48&gt;=8,8,$I48),$I48)
  )))</f>
        <v/>
      </c>
      <c r="W48" s="351">
        <f>MAX(0,V48-U48)</f>
        <v/>
      </c>
      <c r="X48" s="351">
        <f>IF(C48="","",C48-WEEKDAY(C48,1)+1)</f>
        <v/>
      </c>
      <c r="Y48" s="351">
        <f>SUMPRODUCT(($X$14:$X47=X48)*(($V$14:$V47)+($O$14:$O47)))+IF(X48=X14,$L$11,0)</f>
        <v/>
      </c>
      <c r="Z48" s="351" t="n"/>
      <c r="AA48" s="351" t="n"/>
      <c r="AB48" s="351" t="n"/>
      <c r="AC48" s="351" t="n"/>
      <c r="AD48" s="351" t="n"/>
      <c r="AE48" s="351" t="n"/>
      <c r="AF48" s="351" t="n"/>
    </row>
    <row r="49" ht="24" customHeight="1" s="348" thickBot="1">
      <c r="A49" s="230" t="n"/>
      <c r="B49" s="355" t="n"/>
      <c r="C49" s="231" t="n"/>
      <c r="D49" s="232" t="n"/>
      <c r="E49" s="232" t="n"/>
      <c r="F49" s="232" t="n"/>
      <c r="G49" s="232" t="n"/>
      <c r="H49" s="233" t="inlineStr">
        <is>
          <t>Total Hrs:</t>
        </is>
      </c>
      <c r="I49" s="122">
        <f>SUM(I14:I48)</f>
        <v/>
      </c>
      <c r="J49" s="234" t="n"/>
      <c r="K49" s="234" t="n"/>
      <c r="L49" s="235" t="n"/>
      <c r="M49" s="120">
        <f>SUM(M14:M48)</f>
        <v/>
      </c>
      <c r="N49" s="120">
        <f>SUM(N14:N48)</f>
        <v/>
      </c>
      <c r="O49" s="120">
        <f>SUM(O14:O48)</f>
        <v/>
      </c>
      <c r="P49" s="120">
        <f>SUM(P14:P48)</f>
        <v/>
      </c>
      <c r="Q49" s="120">
        <f>IF($O$6&lt;&gt;"Armed",0,LOOKUP($Q$50,{0,1,2,3,4,5,6,7,8,9,10,11,12,13,14},{0,384,769,1153,1153,1538,1923,2307,2692,3076,3461,3846,4239,4615,5000}))</f>
        <v/>
      </c>
      <c r="R49" s="120">
        <f>SUM(R14:R48)</f>
        <v/>
      </c>
      <c r="S49" s="120">
        <f>SUM(S14:S48)</f>
        <v/>
      </c>
      <c r="T49" s="121">
        <f>SUM(T30:T43)</f>
        <v/>
      </c>
      <c r="U49" s="144">
        <f>MIN(U48,0)</f>
        <v/>
      </c>
      <c r="V49" s="351">
        <f>SUM(V14:V48)</f>
        <v/>
      </c>
      <c r="W49" s="351">
        <f>SUM(W14:W48)</f>
        <v/>
      </c>
      <c r="X49" s="351" t="n"/>
      <c r="Y49" s="351" t="n"/>
      <c r="Z49" s="351" t="n"/>
      <c r="AA49" s="351" t="n"/>
      <c r="AB49" s="351" t="n"/>
      <c r="AC49" s="351" t="n"/>
      <c r="AD49" s="351" t="n"/>
      <c r="AE49" s="351" t="n"/>
      <c r="AF49" s="351" t="n"/>
    </row>
    <row r="50" ht="24" customHeight="1" s="348">
      <c r="A50" s="351" t="n"/>
      <c r="B50" s="351" t="n"/>
      <c r="C50" s="6" t="n"/>
      <c r="D50" s="6" t="n"/>
      <c r="E50" s="6" t="n"/>
      <c r="F50" s="6" t="n"/>
      <c r="G50" s="6" t="n"/>
      <c r="H50" s="336" t="n"/>
      <c r="I50" s="351" t="n"/>
      <c r="J50" s="336" t="n"/>
      <c r="K50" s="336" t="n"/>
      <c r="L50" s="336" t="n"/>
      <c r="M50" s="28" t="n"/>
      <c r="N50" s="28" t="n"/>
      <c r="O50" s="28" t="n"/>
      <c r="P50" s="241" t="inlineStr">
        <is>
          <t>Days Worked</t>
        </is>
      </c>
      <c r="Q50" s="29">
        <f>SUM(--(SUM(I14:I15)&gt;0),--(SUM(I16:I17)&gt;0),--(SUM(I18:I19)&gt;0),--(SUM(I20:I21)&gt;0),--(SUM(I22:I23)&gt;0),--(SUM(I24:I25)&gt;0),--(SUM(I26:I27)&gt;0),--(SUM(I30:I31)&gt;0),--(SUM(I32:I33)&gt;0),--(SUM(I34:I35)&gt;0),--(SUM(I36:I37)&gt;0),--(SUM(I38:I39)&gt;0),--(SUM(I40:I41)&gt;0),--(SUM(I42:I43)&gt;0),--(SUM(I45:I46)&gt;0),--(SUM(I47:I48)&gt;0))</f>
        <v/>
      </c>
      <c r="R50" s="28" t="n"/>
      <c r="S50" s="28" t="n"/>
      <c r="T50" s="28" t="n"/>
      <c r="U50" s="144" t="n"/>
      <c r="V50" s="351" t="n"/>
      <c r="W50" s="351" t="n"/>
      <c r="X50" s="351" t="n"/>
      <c r="Y50" s="351" t="n"/>
      <c r="Z50" s="351" t="n"/>
      <c r="AA50" s="351" t="n"/>
      <c r="AB50" s="351" t="n"/>
      <c r="AC50" s="351" t="n"/>
      <c r="AD50" s="351" t="n"/>
      <c r="AE50" s="351" t="n"/>
      <c r="AF50" s="351" t="n"/>
    </row>
    <row r="51" ht="24" customHeight="1" s="348">
      <c r="A51" s="351" t="n"/>
      <c r="B51" s="351" t="n"/>
      <c r="C51" s="345" t="n"/>
      <c r="D51" s="362" t="n"/>
      <c r="E51" s="362" t="n"/>
      <c r="F51" s="334" t="n"/>
      <c r="G51" s="362" t="n"/>
      <c r="H51" s="336" t="n"/>
      <c r="I51" s="351" t="n"/>
      <c r="J51" s="336" t="n"/>
      <c r="K51" s="336" t="n"/>
      <c r="L51" s="336" t="n"/>
      <c r="M51" s="236" t="n"/>
      <c r="N51" s="236" t="n"/>
      <c r="O51" s="236" t="n"/>
      <c r="P51" s="236" t="n"/>
      <c r="Q51" s="236" t="n"/>
      <c r="R51" s="236" t="n"/>
      <c r="S51" s="236" t="n"/>
      <c r="T51" s="236" t="n"/>
      <c r="U51" s="144" t="n"/>
      <c r="V51" s="351" t="n"/>
      <c r="W51" s="351" t="n"/>
      <c r="X51" s="351" t="n"/>
      <c r="Y51" s="351" t="n"/>
      <c r="Z51" s="351" t="n"/>
      <c r="AA51" s="351" t="n"/>
      <c r="AB51" s="351" t="n"/>
      <c r="AC51" s="351" t="n"/>
      <c r="AD51" s="351" t="n"/>
      <c r="AE51" s="351" t="n"/>
      <c r="AF51" s="351" t="n"/>
    </row>
    <row r="52">
      <c r="A52" s="351" t="n"/>
      <c r="B52" s="351" t="n"/>
      <c r="C52" s="329" t="inlineStr">
        <is>
          <t>Supervisor Signature</t>
        </is>
      </c>
      <c r="D52" s="363" t="n"/>
      <c r="E52" s="363" t="n"/>
      <c r="F52" s="329" t="inlineStr">
        <is>
          <t>Date</t>
        </is>
      </c>
      <c r="G52" s="363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351" t="n"/>
      <c r="V52" s="351" t="n"/>
      <c r="W52" s="351" t="n"/>
      <c r="X52" s="351" t="n"/>
      <c r="Y52" s="351" t="n"/>
      <c r="Z52" s="351" t="n"/>
      <c r="AA52" s="351" t="n"/>
      <c r="AB52" s="351" t="n"/>
      <c r="AC52" s="351" t="n"/>
      <c r="AD52" s="351" t="n"/>
      <c r="AE52" s="351" t="n"/>
      <c r="AF52" s="351" t="n"/>
    </row>
    <row r="53" ht="26.25" customHeight="1" s="348">
      <c r="A53" s="351" t="n"/>
      <c r="B53" s="351" t="n"/>
      <c r="C53" s="345" t="n"/>
      <c r="D53" s="362" t="n"/>
      <c r="E53" s="362" t="n"/>
      <c r="F53" s="331" t="n"/>
      <c r="G53" s="362" t="n"/>
      <c r="H53" s="6" t="n"/>
      <c r="I53" s="6" t="n"/>
      <c r="J53" s="6" t="n"/>
      <c r="K53" s="6" t="n"/>
      <c r="L53" s="6" t="n"/>
      <c r="M53" s="6" t="n"/>
      <c r="N53" s="237" t="n"/>
      <c r="O53" s="238" t="n"/>
      <c r="P53" s="346" t="n"/>
      <c r="Q53" s="351" t="n"/>
      <c r="R53" s="351" t="n"/>
      <c r="S53" s="351" t="n"/>
      <c r="T53" s="351" t="n"/>
      <c r="U53" s="351" t="n"/>
      <c r="V53" s="351" t="n"/>
      <c r="W53" s="351" t="n"/>
      <c r="X53" s="351" t="n"/>
      <c r="Y53" s="351" t="n"/>
      <c r="Z53" s="351" t="n"/>
      <c r="AA53" s="351" t="n"/>
      <c r="AB53" s="351" t="n"/>
      <c r="AC53" s="351" t="n"/>
      <c r="AD53" s="351" t="n"/>
      <c r="AE53" s="351" t="n"/>
      <c r="AF53" s="351" t="n"/>
    </row>
    <row r="54">
      <c r="A54" s="351" t="n"/>
      <c r="B54" s="351" t="n"/>
      <c r="C54" s="329" t="inlineStr">
        <is>
          <t>Manager Signature</t>
        </is>
      </c>
      <c r="D54" s="363" t="n"/>
      <c r="E54" s="363" t="n"/>
      <c r="F54" s="329" t="inlineStr">
        <is>
          <t>Date</t>
        </is>
      </c>
      <c r="G54" s="363" t="n"/>
      <c r="H54" s="6" t="n"/>
      <c r="I54" s="239" t="inlineStr">
        <is>
          <t>{42}</t>
        </is>
      </c>
      <c r="J54" s="239" t="n"/>
      <c r="K54" s="239" t="n"/>
      <c r="L54" s="239" t="n"/>
      <c r="M54" s="6" t="n"/>
      <c r="N54" s="6" t="n"/>
      <c r="O54" s="6" t="n"/>
      <c r="P54" s="6" t="n"/>
      <c r="Q54" s="6" t="n"/>
      <c r="R54" s="6" t="n"/>
      <c r="S54" s="6" t="n"/>
      <c r="T54" s="6" t="n"/>
      <c r="U54" s="351" t="n"/>
      <c r="V54" s="351" t="n"/>
      <c r="W54" s="351" t="n"/>
      <c r="X54" s="351" t="n"/>
      <c r="Y54" s="351" t="n"/>
      <c r="Z54" s="351" t="n"/>
      <c r="AA54" s="351" t="n"/>
      <c r="AB54" s="351" t="n"/>
      <c r="AC54" s="351" t="n"/>
      <c r="AD54" s="351" t="n"/>
      <c r="AE54" s="351" t="n"/>
      <c r="AF54" s="351" t="n"/>
    </row>
    <row r="55">
      <c r="A55" s="351" t="n"/>
      <c r="B55" s="351" t="n"/>
      <c r="C55" s="240" t="n"/>
      <c r="D55" s="240" t="n"/>
      <c r="E55" s="240" t="n"/>
      <c r="F55" s="240" t="n"/>
      <c r="G55" s="240" t="n"/>
      <c r="H55" s="240" t="n"/>
      <c r="I55" s="240" t="n"/>
      <c r="J55" s="240" t="n"/>
      <c r="K55" s="240" t="n"/>
      <c r="L55" s="240" t="n"/>
      <c r="M55" s="240" t="n"/>
      <c r="N55" s="240" t="n"/>
      <c r="O55" s="240" t="n"/>
      <c r="P55" s="240" t="n"/>
      <c r="Q55" s="240" t="n"/>
      <c r="R55" s="240" t="n"/>
      <c r="S55" s="240" t="n"/>
      <c r="T55" s="240" t="n"/>
      <c r="U55" s="351" t="n"/>
      <c r="V55" s="351" t="n"/>
      <c r="W55" s="351" t="n"/>
      <c r="X55" s="351" t="n"/>
      <c r="Y55" s="351" t="n"/>
      <c r="Z55" s="351" t="n"/>
      <c r="AA55" s="351" t="n"/>
      <c r="AB55" s="351" t="n"/>
      <c r="AC55" s="351" t="n"/>
      <c r="AD55" s="351" t="n"/>
      <c r="AE55" s="351" t="n"/>
      <c r="AF55" s="35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45"/>
  <mergeCells count="33">
    <mergeCell ref="C54:E54"/>
    <mergeCell ref="V2:W2"/>
    <mergeCell ref="C8:F8"/>
    <mergeCell ref="F54:G54"/>
    <mergeCell ref="H10:I10"/>
    <mergeCell ref="C7:F7"/>
    <mergeCell ref="K5:L5"/>
    <mergeCell ref="M5:N5"/>
    <mergeCell ref="H50:I50"/>
    <mergeCell ref="C51:E51"/>
    <mergeCell ref="A1:T1"/>
    <mergeCell ref="C52:E52"/>
    <mergeCell ref="V3:AB3"/>
    <mergeCell ref="F51:G51"/>
    <mergeCell ref="M10:N10"/>
    <mergeCell ref="H51:I51"/>
    <mergeCell ref="C6:F6"/>
    <mergeCell ref="C5:F5"/>
    <mergeCell ref="M7:N7"/>
    <mergeCell ref="M6:N6"/>
    <mergeCell ref="C53:E53"/>
    <mergeCell ref="H7:I7"/>
    <mergeCell ref="H28:I28"/>
    <mergeCell ref="C10:F10"/>
    <mergeCell ref="M8:N8"/>
    <mergeCell ref="F52:G52"/>
    <mergeCell ref="P53:T53"/>
    <mergeCell ref="AA2:AB2"/>
    <mergeCell ref="K10:L10"/>
    <mergeCell ref="H5:I5"/>
    <mergeCell ref="K4:L4"/>
    <mergeCell ref="M4:N4"/>
    <mergeCell ref="F53:G53"/>
  </mergeCells>
  <dataValidations count="5">
    <dataValidation sqref="A14:A48" showDropDown="0" showInputMessage="0" showErrorMessage="0" allowBlank="1" type="list">
      <formula1>"On Day,Off Day,Sick,Absent,Holiday,Annual Leave"</formula1>
    </dataValidation>
    <dataValidation sqref="B14:B48" showDropDown="0" showInputMessage="0" showErrorMessage="0" allowBlank="1" type="list">
      <formula1>"Holiday Double,Phagwah,Good Friday,Easter Monday,Labour Day,Christmas,Eid ul Azha"</formula1>
    </dataValidation>
    <dataValidation sqref="J14:J48" showDropDown="0" showInputMessage="0" showErrorMessage="0" allowBlank="1" type="list">
      <formula1>_xlfn._LONGTEXT("Unico,Unico-2,Unico-42,Unico-44,Unico-46,Unico-47,Unico-48,Unico-49,Globe,Globe-12,Hebrews,Romans-2,Beacon,Numbers,Zebra-24,Sunrise,Sunrise-1,Sunflower 6,Sunset 12,Ripple,Neptune P1,Neptune P2,Neptune P3,Neptune P4,Neptune P5,Neptune P6,Neptune P7,Rainbow"," 1,Rainbow 2,Citadel,Sunset 11,Autumn,Autumn-2,Miracle,Miracle 1,Canteen,Guard Hut")</formula1>
    </dataValidation>
    <dataValidation sqref="O7" showDropDown="0" showInputMessage="0" showErrorMessage="0" allowBlank="1" type="list">
      <formula1>"Caricom,EU,UN,DMC,ARU,Head Office,Canteen"</formula1>
    </dataValidation>
    <dataValidation sqref="O6" showDropDown="0" showInputMessage="0" showErrorMessage="0" allowBlank="1" type="list">
      <formula1>"Unarmed,Armed"</formula1>
    </dataValidation>
  </dataValidations>
  <printOptions horizontalCentered="1"/>
  <pageMargins left="0.5" right="0.5" top="0.5" bottom="1" header="0.5" footer="0.5"/>
  <pageSetup orientation="portrait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AL55"/>
  <sheetViews>
    <sheetView topLeftCell="A20" workbookViewId="0">
      <selection activeCell="I53" sqref="I53"/>
    </sheetView>
  </sheetViews>
  <sheetFormatPr baseColWidth="8" defaultRowHeight="13.5"/>
  <cols>
    <col width="12.28515625" customWidth="1" style="348" min="1" max="1"/>
    <col width="15.140625" customWidth="1" style="348" min="2" max="2"/>
    <col width="12.42578125" customWidth="1" style="348" min="3" max="3"/>
    <col width="9.28515625" customWidth="1" style="348" min="4" max="4"/>
    <col hidden="1" width="9.28515625" customWidth="1" style="348" min="5" max="5"/>
    <col hidden="1" width="2" customWidth="1" style="348" min="6" max="6"/>
    <col hidden="1" width="12.5703125" customWidth="1" style="348" min="7" max="7"/>
    <col width="9.28515625" customWidth="1" style="348" min="8" max="8"/>
    <col width="6.5703125" customWidth="1" style="348" min="9" max="9"/>
    <col width="10.140625" customWidth="1" style="348" min="10" max="10"/>
    <col width="15.28515625" customWidth="1" style="348" min="11" max="11"/>
    <col width="10.5703125" customWidth="1" style="348" min="12" max="12"/>
    <col width="11" customWidth="1" style="348" min="13" max="13"/>
    <col width="9.85546875" customWidth="1" style="348" min="14" max="14"/>
    <col width="11.140625" customWidth="1" style="348" min="15" max="15"/>
    <col width="9.85546875" customWidth="1" style="348" min="16" max="16"/>
    <col width="10.28515625" customWidth="1" style="348" min="17" max="17"/>
    <col width="8.85546875" customWidth="1" style="348" min="18" max="19"/>
    <col width="45.28515625" customWidth="1" style="348" min="20" max="20"/>
    <col width="9.140625" customWidth="1" style="348" min="21" max="21"/>
    <col width="3.140625" customWidth="1" style="348" min="22" max="29"/>
    <col width="10.28515625" customWidth="1" style="348" min="30" max="30"/>
  </cols>
  <sheetData>
    <row r="1" ht="32.25" customFormat="1" customHeight="1" s="1" thickBot="1">
      <c r="A1" s="332" t="n"/>
      <c r="B1" s="354" t="n"/>
      <c r="C1" s="354" t="n"/>
      <c r="D1" s="354" t="n"/>
      <c r="E1" s="354" t="n"/>
      <c r="F1" s="354" t="n"/>
      <c r="G1" s="354" t="n"/>
      <c r="H1" s="354" t="n"/>
      <c r="I1" s="354" t="n"/>
      <c r="J1" s="354" t="n"/>
      <c r="K1" s="354" t="n"/>
      <c r="L1" s="354" t="n"/>
      <c r="M1" s="354" t="n"/>
      <c r="N1" s="354" t="n"/>
      <c r="O1" s="354" t="n"/>
      <c r="P1" s="354" t="n"/>
      <c r="Q1" s="354" t="n"/>
      <c r="R1" s="354" t="n"/>
      <c r="S1" s="354" t="n"/>
      <c r="T1" s="355" t="n"/>
      <c r="U1" s="351" t="n"/>
      <c r="V1" s="351" t="n"/>
      <c r="W1" s="351" t="n"/>
      <c r="X1" s="351" t="n"/>
      <c r="Y1" s="351" t="n"/>
      <c r="Z1" s="351" t="n"/>
      <c r="AA1" s="351" t="n"/>
      <c r="AB1" s="351" t="n"/>
      <c r="AC1" s="351" t="n"/>
      <c r="AD1" s="126" t="n"/>
      <c r="AE1" s="351" t="n"/>
      <c r="AF1" s="351" t="n"/>
    </row>
    <row r="2" ht="15" customFormat="1" customHeight="1" s="1">
      <c r="A2" s="351" t="n"/>
      <c r="B2" s="351" t="n"/>
      <c r="C2" s="127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128" t="n"/>
      <c r="U2" s="351" t="n"/>
      <c r="V2" s="343" t="n">
        <v>2025</v>
      </c>
      <c r="W2" s="356" t="n"/>
      <c r="X2" s="351" t="n"/>
      <c r="Y2" s="351" t="n"/>
      <c r="Z2" s="129" t="inlineStr">
        <is>
          <t>Month:</t>
        </is>
      </c>
      <c r="AA2" s="343" t="n">
        <v>3</v>
      </c>
      <c r="AB2" s="356" t="n"/>
      <c r="AC2" s="351" t="n"/>
      <c r="AD2" s="351" t="n"/>
      <c r="AE2" s="351" t="n"/>
      <c r="AF2" s="351" t="n"/>
    </row>
    <row r="3" ht="15.6" customHeight="1" s="348" thickBot="1">
      <c r="A3" s="351" t="n"/>
      <c r="B3" s="351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351" t="n"/>
      <c r="V3" s="333">
        <f>DATE(V2,AA2,1)</f>
        <v/>
      </c>
      <c r="W3" s="357" t="n"/>
      <c r="X3" s="357" t="n"/>
      <c r="Y3" s="357" t="n"/>
      <c r="Z3" s="357" t="n"/>
      <c r="AA3" s="357" t="n"/>
      <c r="AB3" s="358" t="n"/>
      <c r="AC3" s="351" t="n"/>
      <c r="AD3" s="351" t="n"/>
      <c r="AE3" s="351" t="n"/>
      <c r="AF3" s="249" t="n"/>
    </row>
    <row r="4" ht="21" customHeight="1" s="348" thickBot="1">
      <c r="A4" s="351" t="n"/>
      <c r="B4" s="351" t="n"/>
      <c r="C4" s="25" t="inlineStr">
        <is>
          <t>Federal Manangement Systems</t>
        </is>
      </c>
      <c r="D4" s="25" t="n"/>
      <c r="E4" s="25" t="n"/>
      <c r="F4" s="25" t="n"/>
      <c r="G4" s="25" t="n"/>
      <c r="H4" s="6" t="n"/>
      <c r="I4" s="6" t="n"/>
      <c r="J4" s="6" t="n"/>
      <c r="K4" s="330" t="inlineStr">
        <is>
          <t>Employee Number:</t>
        </is>
      </c>
      <c r="L4" s="351" t="n"/>
      <c r="M4" s="342" t="inlineStr">
        <is>
          <t>5480</t>
        </is>
      </c>
      <c r="N4" s="355" t="n"/>
      <c r="O4" s="6" t="n"/>
      <c r="P4" s="6" t="n"/>
      <c r="Q4" s="6" t="n"/>
      <c r="R4" s="6" t="n"/>
      <c r="S4" s="6" t="n"/>
      <c r="T4" s="6" t="n"/>
      <c r="U4" s="351" t="n"/>
      <c r="V4" s="130" t="inlineStr">
        <is>
          <t>Su</t>
        </is>
      </c>
      <c r="W4" s="131" t="inlineStr">
        <is>
          <t>M</t>
        </is>
      </c>
      <c r="X4" s="131" t="inlineStr">
        <is>
          <t>Tu</t>
        </is>
      </c>
      <c r="Y4" s="131" t="inlineStr">
        <is>
          <t>W</t>
        </is>
      </c>
      <c r="Z4" s="131" t="inlineStr">
        <is>
          <t>Th</t>
        </is>
      </c>
      <c r="AA4" s="131" t="inlineStr">
        <is>
          <t>F</t>
        </is>
      </c>
      <c r="AB4" s="132" t="inlineStr">
        <is>
          <t>Sa</t>
        </is>
      </c>
      <c r="AC4" s="351" t="n"/>
      <c r="AD4" s="133" t="inlineStr">
        <is>
          <t>Overtime Options</t>
        </is>
      </c>
      <c r="AE4" s="351" t="n"/>
      <c r="AF4" s="351" t="n"/>
      <c r="AJ4" s="257" t="n"/>
    </row>
    <row r="5" ht="14.1" customHeight="1" s="348" thickBot="1">
      <c r="A5" s="351" t="n"/>
      <c r="B5" s="351" t="n"/>
      <c r="C5" s="337" t="n"/>
      <c r="D5" s="351" t="n"/>
      <c r="E5" s="351" t="n"/>
      <c r="F5" s="351" t="n"/>
      <c r="G5" s="6" t="n"/>
      <c r="H5" s="340" t="n"/>
      <c r="I5" s="351" t="n"/>
      <c r="J5" s="340" t="n"/>
      <c r="K5" s="344" t="inlineStr">
        <is>
          <t>Employee Name:</t>
        </is>
      </c>
      <c r="L5" s="359" t="n"/>
      <c r="M5" s="342" t="inlineStr">
        <is>
          <t>Jean-Charles-Bellefleur, Ellianna</t>
        </is>
      </c>
      <c r="N5" s="355" t="n"/>
      <c r="O5" s="337" t="n"/>
      <c r="P5" s="337" t="n"/>
      <c r="Q5" s="337" t="n"/>
      <c r="R5" s="337" t="n"/>
      <c r="S5" s="337" t="n"/>
      <c r="T5" s="337" t="n"/>
      <c r="U5" s="351" t="n"/>
      <c r="V5" s="263">
        <f>IF(MONTH($V$3)&lt;&gt;MONTH($V$3-WEEKDAY($V$3,1)+(ROW(V5)-ROW($V$5))*7+(COLUMN(V5)-COLUMN($V$5)+1)),"",$V$3-WEEKDAY($V$3,1)+(ROW(V5)-ROW($V$5))*7+(COLUMN(V5)-COLUMN($V$5)+1))</f>
        <v/>
      </c>
      <c r="W5" s="263">
        <f>IF(MONTH($V$3)&lt;&gt;MONTH($V$3-WEEKDAY($V$3,1)+(ROW(W5)-ROW($V$5))*7+(COLUMN(W5)-COLUMN($V$5)+1)),"",$V$3-WEEKDAY($V$3,1)+(ROW(W5)-ROW($V$5))*7+(COLUMN(W5)-COLUMN($V$5)+1))</f>
        <v/>
      </c>
      <c r="X5" s="263">
        <f>IF(MONTH($V$3)&lt;&gt;MONTH($V$3-WEEKDAY($V$3,1)+(ROW(X5)-ROW($V$5))*7+(COLUMN(X5)-COLUMN($V$5)+1)),"",$V$3-WEEKDAY($V$3,1)+(ROW(X5)-ROW($V$5))*7+(COLUMN(X5)-COLUMN($V$5)+1))</f>
        <v/>
      </c>
      <c r="Y5" s="263">
        <f>IF(MONTH($V$3)&lt;&gt;MONTH($V$3-WEEKDAY($V$3,1)+(ROW(Y5)-ROW($V$5))*7+(COLUMN(Y5)-COLUMN($V$5)+1)),"",$V$3-WEEKDAY($V$3,1)+(ROW(Y5)-ROW($V$5))*7+(COLUMN(Y5)-COLUMN($V$5)+1))</f>
        <v/>
      </c>
      <c r="Z5" s="263">
        <f>IF(MONTH($V$3)&lt;&gt;MONTH($V$3-WEEKDAY($V$3,1)+(ROW(Z5)-ROW($V$5))*7+(COLUMN(Z5)-COLUMN($V$5)+1)),"",$V$3-WEEKDAY($V$3,1)+(ROW(Z5)-ROW($V$5))*7+(COLUMN(Z5)-COLUMN($V$5)+1))</f>
        <v/>
      </c>
      <c r="AA5" s="263">
        <f>IF(MONTH($V$3)&lt;&gt;MONTH($V$3-WEEKDAY($V$3,1)+(ROW(AA5)-ROW($V$5))*7+(COLUMN(AA5)-COLUMN($V$5)+1)),"",$V$3-WEEKDAY($V$3,1)+(ROW(AA5)-ROW($V$5))*7+(COLUMN(AA5)-COLUMN($V$5)+1))</f>
        <v/>
      </c>
      <c r="AB5" s="263">
        <f>IF(MONTH($V$3)&lt;&gt;MONTH($V$3-WEEKDAY($V$3,1)+(ROW(AB5)-ROW($V$5))*7+(COLUMN(AB5)-COLUMN($V$5)+1)),"",$V$3-WEEKDAY($V$3,1)+(ROW(AB5)-ROW($V$5))*7+(COLUMN(AB5)-COLUMN($V$5)+1))</f>
        <v/>
      </c>
      <c r="AC5" s="351" t="n"/>
      <c r="AD5" s="351" t="n"/>
      <c r="AE5" s="3" t="b">
        <v>1</v>
      </c>
      <c r="AF5" s="258" t="n"/>
      <c r="AJ5" s="350" t="n"/>
      <c r="AK5" s="350" t="n"/>
      <c r="AL5" s="350" t="n"/>
    </row>
    <row r="6" ht="14.1" customHeight="1" s="348" thickBot="1">
      <c r="A6" s="351" t="n"/>
      <c r="B6" s="351" t="n"/>
      <c r="C6" s="337" t="inlineStr">
        <is>
          <t xml:space="preserve">120 Peter Rose St </t>
        </is>
      </c>
      <c r="D6" s="351" t="n"/>
      <c r="E6" s="351" t="n"/>
      <c r="F6" s="351" t="n"/>
      <c r="G6" s="6" t="n"/>
      <c r="H6" s="6" t="n"/>
      <c r="I6" s="6" t="n"/>
      <c r="J6" s="6" t="n"/>
      <c r="K6" s="6" t="n"/>
      <c r="L6" s="6" t="n"/>
      <c r="M6" s="339" t="inlineStr">
        <is>
          <t>Armed or unarmed</t>
        </is>
      </c>
      <c r="N6" s="360" t="n"/>
      <c r="O6" s="135" t="inlineStr">
        <is>
          <t>Unarmed</t>
        </is>
      </c>
      <c r="P6" s="6" t="n"/>
      <c r="Q6" s="6" t="n"/>
      <c r="R6" s="6" t="n"/>
      <c r="S6" s="6" t="n"/>
      <c r="T6" s="6" t="n"/>
      <c r="U6" s="351" t="n"/>
      <c r="V6" s="263">
        <f>IF(MONTH($V$3)&lt;&gt;MONTH($V$3-WEEKDAY($V$3,1)+(ROW(V6)-ROW($V$5))*7+(COLUMN(V6)-COLUMN($V$5)+1)),"",$V$3-WEEKDAY($V$3,1)+(ROW(V6)-ROW($V$5))*7+(COLUMN(V6)-COLUMN($V$5)+1))</f>
        <v/>
      </c>
      <c r="W6" s="263">
        <f>IF(MONTH($V$3)&lt;&gt;MONTH($V$3-WEEKDAY($V$3,1)+(ROW(W6)-ROW($V$5))*7+(COLUMN(W6)-COLUMN($V$5)+1)),"",$V$3-WEEKDAY($V$3,1)+(ROW(W6)-ROW($V$5))*7+(COLUMN(W6)-COLUMN($V$5)+1))</f>
        <v/>
      </c>
      <c r="X6" s="263">
        <f>IF(MONTH($V$3)&lt;&gt;MONTH($V$3-WEEKDAY($V$3,1)+(ROW(X6)-ROW($V$5))*7+(COLUMN(X6)-COLUMN($V$5)+1)),"",$V$3-WEEKDAY($V$3,1)+(ROW(X6)-ROW($V$5))*7+(COLUMN(X6)-COLUMN($V$5)+1))</f>
        <v/>
      </c>
      <c r="Y6" s="263">
        <f>IF(MONTH($V$3)&lt;&gt;MONTH($V$3-WEEKDAY($V$3,1)+(ROW(Y6)-ROW($V$5))*7+(COLUMN(Y6)-COLUMN($V$5)+1)),"",$V$3-WEEKDAY($V$3,1)+(ROW(Y6)-ROW($V$5))*7+(COLUMN(Y6)-COLUMN($V$5)+1))</f>
        <v/>
      </c>
      <c r="Z6" s="263">
        <f>IF(MONTH($V$3)&lt;&gt;MONTH($V$3-WEEKDAY($V$3,1)+(ROW(Z6)-ROW($V$5))*7+(COLUMN(Z6)-COLUMN($V$5)+1)),"",$V$3-WEEKDAY($V$3,1)+(ROW(Z6)-ROW($V$5))*7+(COLUMN(Z6)-COLUMN($V$5)+1))</f>
        <v/>
      </c>
      <c r="AA6" s="263">
        <f>IF(MONTH($V$3)&lt;&gt;MONTH($V$3-WEEKDAY($V$3,1)+(ROW(AA6)-ROW($V$5))*7+(COLUMN(AA6)-COLUMN($V$5)+1)),"",$V$3-WEEKDAY($V$3,1)+(ROW(AA6)-ROW($V$5))*7+(COLUMN(AA6)-COLUMN($V$5)+1))</f>
        <v/>
      </c>
      <c r="AB6" s="263">
        <f>IF(MONTH($V$3)&lt;&gt;MONTH($V$3-WEEKDAY($V$3,1)+(ROW(AB6)-ROW($V$5))*7+(COLUMN(AB6)-COLUMN($V$5)+1)),"",$V$3-WEEKDAY($V$3,1)+(ROW(AB6)-ROW($V$5))*7+(COLUMN(AB6)-COLUMN($V$5)+1))</f>
        <v/>
      </c>
      <c r="AC6" s="351" t="n"/>
      <c r="AD6" s="136" t="inlineStr">
        <is>
          <t>After:</t>
        </is>
      </c>
      <c r="AE6" s="264" t="n">
        <v>8</v>
      </c>
      <c r="AF6" s="258" t="n"/>
      <c r="AJ6" s="350" t="n"/>
      <c r="AL6" s="251" t="n"/>
    </row>
    <row r="7" ht="14.1" customHeight="1" s="348" thickBot="1">
      <c r="A7" s="351" t="n"/>
      <c r="B7" s="351" t="n"/>
      <c r="C7" s="337" t="inlineStr">
        <is>
          <t>Queenstown</t>
        </is>
      </c>
      <c r="D7" s="351" t="n"/>
      <c r="E7" s="351" t="n"/>
      <c r="F7" s="351" t="n"/>
      <c r="G7" s="6" t="n"/>
      <c r="H7" s="340" t="n"/>
      <c r="I7" s="351" t="n"/>
      <c r="J7" s="340" t="n"/>
      <c r="K7" s="340" t="n"/>
      <c r="L7" s="340" t="n"/>
      <c r="M7" s="338" t="inlineStr">
        <is>
          <t>Agency</t>
        </is>
      </c>
      <c r="N7" s="361" t="n"/>
      <c r="O7" s="7" t="inlineStr">
        <is>
          <t>Caricom</t>
        </is>
      </c>
      <c r="P7" s="6" t="n"/>
      <c r="Q7" s="6" t="n"/>
      <c r="R7" s="6" t="n"/>
      <c r="S7" s="6" t="n"/>
      <c r="T7" s="6" t="n"/>
      <c r="U7" s="351" t="n"/>
      <c r="V7" s="263">
        <f>IF(MONTH($V$3)&lt;&gt;MONTH($V$3-WEEKDAY($V$3,1)+(ROW(V7)-ROW($V$5))*7+(COLUMN(V7)-COLUMN($V$5)+1)),"",$V$3-WEEKDAY($V$3,1)+(ROW(V7)-ROW($V$5))*7+(COLUMN(V7)-COLUMN($V$5)+1))</f>
        <v/>
      </c>
      <c r="W7" s="263">
        <f>IF(MONTH($V$3)&lt;&gt;MONTH($V$3-WEEKDAY($V$3,1)+(ROW(W7)-ROW($V$5))*7+(COLUMN(W7)-COLUMN($V$5)+1)),"",$V$3-WEEKDAY($V$3,1)+(ROW(W7)-ROW($V$5))*7+(COLUMN(W7)-COLUMN($V$5)+1))</f>
        <v/>
      </c>
      <c r="X7" s="263">
        <f>IF(MONTH($V$3)&lt;&gt;MONTH($V$3-WEEKDAY($V$3,1)+(ROW(X7)-ROW($V$5))*7+(COLUMN(X7)-COLUMN($V$5)+1)),"",$V$3-WEEKDAY($V$3,1)+(ROW(X7)-ROW($V$5))*7+(COLUMN(X7)-COLUMN($V$5)+1))</f>
        <v/>
      </c>
      <c r="Y7" s="263">
        <f>IF(MONTH($V$3)&lt;&gt;MONTH($V$3-WEEKDAY($V$3,1)+(ROW(Y7)-ROW($V$5))*7+(COLUMN(Y7)-COLUMN($V$5)+1)),"",$V$3-WEEKDAY($V$3,1)+(ROW(Y7)-ROW($V$5))*7+(COLUMN(Y7)-COLUMN($V$5)+1))</f>
        <v/>
      </c>
      <c r="Z7" s="263">
        <f>IF(MONTH($V$3)&lt;&gt;MONTH($V$3-WEEKDAY($V$3,1)+(ROW(Z7)-ROW($V$5))*7+(COLUMN(Z7)-COLUMN($V$5)+1)),"",$V$3-WEEKDAY($V$3,1)+(ROW(Z7)-ROW($V$5))*7+(COLUMN(Z7)-COLUMN($V$5)+1))</f>
        <v/>
      </c>
      <c r="AA7" s="263">
        <f>IF(MONTH($V$3)&lt;&gt;MONTH($V$3-WEEKDAY($V$3,1)+(ROW(AA7)-ROW($V$5))*7+(COLUMN(AA7)-COLUMN($V$5)+1)),"",$V$3-WEEKDAY($V$3,1)+(ROW(AA7)-ROW($V$5))*7+(COLUMN(AA7)-COLUMN($V$5)+1))</f>
        <v/>
      </c>
      <c r="AB7" s="263">
        <f>IF(MONTH($V$3)&lt;&gt;MONTH($V$3-WEEKDAY($V$3,1)+(ROW(AB7)-ROW($V$5))*7+(COLUMN(AB7)-COLUMN($V$5)+1)),"",$V$3-WEEKDAY($V$3,1)+(ROW(AB7)-ROW($V$5))*7+(COLUMN(AB7)-COLUMN($V$5)+1))</f>
        <v/>
      </c>
      <c r="AC7" s="351" t="n"/>
      <c r="AD7" s="351" t="n"/>
      <c r="AE7" s="351" t="n"/>
      <c r="AF7" s="258" t="n"/>
      <c r="AJ7" s="350" t="n"/>
      <c r="AL7" s="251" t="n"/>
    </row>
    <row r="8">
      <c r="A8" s="351" t="n"/>
      <c r="B8" s="351" t="n"/>
      <c r="C8" s="337" t="inlineStr">
        <is>
          <t>Georgetown, Guyana</t>
        </is>
      </c>
      <c r="D8" s="351" t="n"/>
      <c r="E8" s="351" t="n"/>
      <c r="F8" s="351" t="n"/>
      <c r="G8" s="6" t="n"/>
      <c r="H8" s="6" t="n"/>
      <c r="I8" s="6" t="n"/>
      <c r="J8" s="6" t="n"/>
      <c r="K8" s="6" t="n"/>
      <c r="L8" s="6" t="n"/>
      <c r="M8" s="341" t="n"/>
      <c r="N8" s="351" t="n"/>
      <c r="O8" s="351" t="n"/>
      <c r="P8" s="6" t="n"/>
      <c r="Q8" s="6" t="n"/>
      <c r="R8" s="6" t="n"/>
      <c r="S8" s="6" t="n"/>
      <c r="T8" s="6" t="n"/>
      <c r="U8" s="351" t="n"/>
      <c r="V8" s="263">
        <f>IF(MONTH($V$3)&lt;&gt;MONTH($V$3-WEEKDAY($V$3,1)+(ROW(V8)-ROW($V$5))*7+(COLUMN(V8)-COLUMN($V$5)+1)),"",$V$3-WEEKDAY($V$3,1)+(ROW(V8)-ROW($V$5))*7+(COLUMN(V8)-COLUMN($V$5)+1))</f>
        <v/>
      </c>
      <c r="W8" s="263">
        <f>IF(MONTH($V$3)&lt;&gt;MONTH($V$3-WEEKDAY($V$3,1)+(ROW(W8)-ROW($V$5))*7+(COLUMN(W8)-COLUMN($V$5)+1)),"",$V$3-WEEKDAY($V$3,1)+(ROW(W8)-ROW($V$5))*7+(COLUMN(W8)-COLUMN($V$5)+1))</f>
        <v/>
      </c>
      <c r="X8" s="263">
        <f>IF(MONTH($V$3)&lt;&gt;MONTH($V$3-WEEKDAY($V$3,1)+(ROW(X8)-ROW($V$5))*7+(COLUMN(X8)-COLUMN($V$5)+1)),"",$V$3-WEEKDAY($V$3,1)+(ROW(X8)-ROW($V$5))*7+(COLUMN(X8)-COLUMN($V$5)+1))</f>
        <v/>
      </c>
      <c r="Y8" s="263">
        <f>IF(MONTH($V$3)&lt;&gt;MONTH($V$3-WEEKDAY($V$3,1)+(ROW(Y8)-ROW($V$5))*7+(COLUMN(Y8)-COLUMN($V$5)+1)),"",$V$3-WEEKDAY($V$3,1)+(ROW(Y8)-ROW($V$5))*7+(COLUMN(Y8)-COLUMN($V$5)+1))</f>
        <v/>
      </c>
      <c r="Z8" s="263">
        <f>IF(MONTH($V$3)&lt;&gt;MONTH($V$3-WEEKDAY($V$3,1)+(ROW(Z8)-ROW($V$5))*7+(COLUMN(Z8)-COLUMN($V$5)+1)),"",$V$3-WEEKDAY($V$3,1)+(ROW(Z8)-ROW($V$5))*7+(COLUMN(Z8)-COLUMN($V$5)+1))</f>
        <v/>
      </c>
      <c r="AA8" s="263">
        <f>IF(MONTH($V$3)&lt;&gt;MONTH($V$3-WEEKDAY($V$3,1)+(ROW(AA8)-ROW($V$5))*7+(COLUMN(AA8)-COLUMN($V$5)+1)),"",$V$3-WEEKDAY($V$3,1)+(ROW(AA8)-ROW($V$5))*7+(COLUMN(AA8)-COLUMN($V$5)+1))</f>
        <v/>
      </c>
      <c r="AB8" s="263">
        <f>IF(MONTH($V$3)&lt;&gt;MONTH($V$3-WEEKDAY($V$3,1)+(ROW(AB8)-ROW($V$5))*7+(COLUMN(AB8)-COLUMN($V$5)+1)),"",$V$3-WEEKDAY($V$3,1)+(ROW(AB8)-ROW($V$5))*7+(COLUMN(AB8)-COLUMN($V$5)+1))</f>
        <v/>
      </c>
      <c r="AC8" s="351" t="n"/>
      <c r="AD8" s="351" t="n"/>
      <c r="AE8" s="3" t="b">
        <v>1</v>
      </c>
      <c r="AF8" s="258" t="n"/>
      <c r="AJ8" s="350" t="n"/>
      <c r="AL8" s="251" t="n"/>
    </row>
    <row r="9">
      <c r="A9" s="351" t="n"/>
      <c r="B9" s="351" t="n"/>
      <c r="C9" s="337" t="n"/>
      <c r="D9" s="337" t="n"/>
      <c r="E9" s="337" t="n"/>
      <c r="F9" s="337" t="n"/>
      <c r="G9" s="6" t="n"/>
      <c r="H9" s="6" t="n"/>
      <c r="I9" s="6" t="n"/>
      <c r="J9" s="6" t="n"/>
      <c r="K9" s="6" t="n"/>
      <c r="L9" s="6" t="n"/>
      <c r="M9" s="137" t="n"/>
      <c r="N9" s="137" t="n"/>
      <c r="O9" s="6" t="n"/>
      <c r="P9" s="6" t="n"/>
      <c r="Q9" s="6" t="n"/>
      <c r="R9" s="6" t="n"/>
      <c r="S9" s="6" t="n"/>
      <c r="T9" s="6" t="n"/>
      <c r="U9" s="351" t="n"/>
      <c r="V9" s="265" t="n"/>
      <c r="W9" s="265" t="n"/>
      <c r="X9" s="265" t="n"/>
      <c r="Y9" s="265" t="n"/>
      <c r="Z9" s="265" t="n"/>
      <c r="AA9" s="265" t="n"/>
      <c r="AB9" s="265" t="n"/>
      <c r="AC9" s="351" t="n"/>
      <c r="AD9" s="351" t="n"/>
      <c r="AE9" s="3" t="n"/>
      <c r="AF9" s="351" t="n"/>
      <c r="AJ9" s="350" t="n"/>
      <c r="AL9" s="251" t="n"/>
    </row>
    <row r="10">
      <c r="A10" s="351" t="n"/>
      <c r="B10" s="351" t="n"/>
      <c r="C10" s="337" t="inlineStr">
        <is>
          <t>592-223-7560</t>
        </is>
      </c>
      <c r="D10" s="351" t="n"/>
      <c r="E10" s="351" t="n"/>
      <c r="F10" s="351" t="n"/>
      <c r="G10" s="6" t="n"/>
      <c r="H10" s="340" t="n"/>
      <c r="I10" s="351" t="n"/>
      <c r="J10" s="340" t="n"/>
      <c r="K10" s="330" t="inlineStr">
        <is>
          <t>Week Starting:</t>
        </is>
      </c>
      <c r="L10" s="351" t="n"/>
      <c r="M10" s="335" t="n">
        <v>45977</v>
      </c>
      <c r="N10" s="362" t="n"/>
      <c r="O10" s="6" t="n"/>
      <c r="P10" s="6" t="n"/>
      <c r="Q10" s="6" t="n"/>
      <c r="R10" s="6" t="n"/>
      <c r="S10" s="6" t="n"/>
      <c r="T10" s="138" t="inlineStr">
        <is>
          <t>[42]</t>
        </is>
      </c>
      <c r="U10" s="351" t="n"/>
      <c r="V10" s="263">
        <f>IF(MONTH($V$3)&lt;&gt;MONTH($V$3-WEEKDAY($V$3,1)+(ROW(V10)-ROW($V$5))*7+(COLUMN(V10)-COLUMN($V$5)+1)),"",$V$3-WEEKDAY($V$3,1)+(ROW(V10)-ROW($V$5))*7+(COLUMN(V10)-COLUMN($V$5)+1))</f>
        <v/>
      </c>
      <c r="W10" s="263">
        <f>IF(MONTH($V$3)&lt;&gt;MONTH($V$3-WEEKDAY($V$3,1)+(ROW(W10)-ROW($V$5))*7+(COLUMN(W10)-COLUMN($V$5)+1)),"",$V$3-WEEKDAY($V$3,1)+(ROW(W10)-ROW($V$5))*7+(COLUMN(W10)-COLUMN($V$5)+1))</f>
        <v/>
      </c>
      <c r="X10" s="263">
        <f>IF(MONTH($V$3)&lt;&gt;MONTH($V$3-WEEKDAY($V$3,1)+(ROW(X10)-ROW($V$5))*7+(COLUMN(X10)-COLUMN($V$5)+1)),"",$V$3-WEEKDAY($V$3,1)+(ROW(X10)-ROW($V$5))*7+(COLUMN(X10)-COLUMN($V$5)+1))</f>
        <v/>
      </c>
      <c r="Y10" s="263">
        <f>IF(MONTH($V$3)&lt;&gt;MONTH($V$3-WEEKDAY($V$3,1)+(ROW(Y10)-ROW($V$5))*7+(COLUMN(Y10)-COLUMN($V$5)+1)),"",$V$3-WEEKDAY($V$3,1)+(ROW(Y10)-ROW($V$5))*7+(COLUMN(Y10)-COLUMN($V$5)+1))</f>
        <v/>
      </c>
      <c r="Z10" s="263">
        <f>IF(MONTH($V$3)&lt;&gt;MONTH($V$3-WEEKDAY($V$3,1)+(ROW(Z10)-ROW($V$5))*7+(COLUMN(Z10)-COLUMN($V$5)+1)),"",$V$3-WEEKDAY($V$3,1)+(ROW(Z10)-ROW($V$5))*7+(COLUMN(Z10)-COLUMN($V$5)+1))</f>
        <v/>
      </c>
      <c r="AA10" s="263">
        <f>IF(MONTH($V$3)&lt;&gt;MONTH($V$3-WEEKDAY($V$3,1)+(ROW(AA10)-ROW($V$5))*7+(COLUMN(AA10)-COLUMN($V$5)+1)),"",$V$3-WEEKDAY($V$3,1)+(ROW(AA10)-ROW($V$5))*7+(COLUMN(AA10)-COLUMN($V$5)+1))</f>
        <v/>
      </c>
      <c r="AB10" s="263">
        <f>IF(MONTH($V$3)&lt;&gt;MONTH($V$3-WEEKDAY($V$3,1)+(ROW(AB10)-ROW($V$5))*7+(COLUMN(AB10)-COLUMN($V$5)+1)),"",$V$3-WEEKDAY($V$3,1)+(ROW(AB10)-ROW($V$5))*7+(COLUMN(AB10)-COLUMN($V$5)+1))</f>
        <v/>
      </c>
      <c r="AC10" s="351" t="n"/>
      <c r="AD10" s="136" t="inlineStr">
        <is>
          <t>After:</t>
        </is>
      </c>
      <c r="AE10" s="264" t="n">
        <v>40</v>
      </c>
      <c r="AF10" s="250" t="n"/>
    </row>
    <row r="11" ht="15.75" customHeight="1" s="348" thickBot="1">
      <c r="A11" s="351" t="n"/>
      <c r="B11" s="351" t="n"/>
      <c r="C11" s="6" t="n"/>
      <c r="D11" s="6" t="n"/>
      <c r="E11" s="6" t="n"/>
      <c r="F11" s="6" t="n"/>
      <c r="G11" s="6" t="n"/>
      <c r="H11" s="6" t="n"/>
      <c r="I11" s="6" t="n"/>
      <c r="J11" s="6" t="n"/>
      <c r="K11" s="259" t="inlineStr">
        <is>
          <t>Carry Forward Hrs:</t>
        </is>
      </c>
      <c r="L11" s="248" t="n">
        <v>48</v>
      </c>
      <c r="M11" s="6" t="n"/>
      <c r="N11" s="6" t="n"/>
      <c r="O11" s="6" t="n"/>
      <c r="P11" s="6" t="n"/>
      <c r="Q11" s="6" t="n"/>
      <c r="R11" s="6" t="n"/>
      <c r="S11" s="6" t="n"/>
      <c r="T11" s="6" t="n"/>
      <c r="U11" s="351" t="n"/>
      <c r="V11" s="263">
        <f>IF(MONTH($V$3)&lt;&gt;MONTH($V$3-WEEKDAY($V$3,1)+(ROW(V11)-ROW($V$5))*7+(COLUMN(V11)-COLUMN($V$5)+1)),"",$V$3-WEEKDAY($V$3,1)+(ROW(V11)-ROW($V$5))*7+(COLUMN(V11)-COLUMN($V$5)+1))</f>
        <v/>
      </c>
      <c r="W11" s="263">
        <f>IF(MONTH($V$3)&lt;&gt;MONTH($V$3-WEEKDAY($V$3,1)+(ROW(W11)-ROW($V$5))*7+(COLUMN(W11)-COLUMN($V$5)+1)),"",$V$3-WEEKDAY($V$3,1)+(ROW(W11)-ROW($V$5))*7+(COLUMN(W11)-COLUMN($V$5)+1))</f>
        <v/>
      </c>
      <c r="X11" s="263">
        <f>IF(MONTH($V$3)&lt;&gt;MONTH($V$3-WEEKDAY($V$3,1)+(ROW(X11)-ROW($V$5))*7+(COLUMN(X11)-COLUMN($V$5)+1)),"",$V$3-WEEKDAY($V$3,1)+(ROW(X11)-ROW($V$5))*7+(COLUMN(X11)-COLUMN($V$5)+1))</f>
        <v/>
      </c>
      <c r="Y11" s="263">
        <f>IF(MONTH($V$3)&lt;&gt;MONTH($V$3-WEEKDAY($V$3,1)+(ROW(Y11)-ROW($V$5))*7+(COLUMN(Y11)-COLUMN($V$5)+1)),"",$V$3-WEEKDAY($V$3,1)+(ROW(Y11)-ROW($V$5))*7+(COLUMN(Y11)-COLUMN($V$5)+1))</f>
        <v/>
      </c>
      <c r="Z11" s="263">
        <f>IF(MONTH($V$3)&lt;&gt;MONTH($V$3-WEEKDAY($V$3,1)+(ROW(Z11)-ROW($V$5))*7+(COLUMN(Z11)-COLUMN($V$5)+1)),"",$V$3-WEEKDAY($V$3,1)+(ROW(Z11)-ROW($V$5))*7+(COLUMN(Z11)-COLUMN($V$5)+1))</f>
        <v/>
      </c>
      <c r="AA11" s="263">
        <f>IF(MONTH($V$3)&lt;&gt;MONTH($V$3-WEEKDAY($V$3,1)+(ROW(AA11)-ROW($V$5))*7+(COLUMN(AA11)-COLUMN($V$5)+1)),"",$V$3-WEEKDAY($V$3,1)+(ROW(AA11)-ROW($V$5))*7+(COLUMN(AA11)-COLUMN($V$5)+1))</f>
        <v/>
      </c>
      <c r="AB11" s="263">
        <f>IF(MONTH($V$3)&lt;&gt;MONTH($V$3-WEEKDAY($V$3,1)+(ROW(AB11)-ROW($V$5))*7+(COLUMN(AB11)-COLUMN($V$5)+1)),"",$V$3-WEEKDAY($V$3,1)+(ROW(AB11)-ROW($V$5))*7+(COLUMN(AB11)-COLUMN($V$5)+1))</f>
        <v/>
      </c>
      <c r="AC11" s="351" t="n"/>
      <c r="AD11" s="351" t="n"/>
      <c r="AE11" s="351" t="n"/>
      <c r="AF11" s="258" t="n"/>
      <c r="AJ11" s="252" t="n"/>
      <c r="AK11" s="252" t="n"/>
    </row>
    <row r="12" ht="27.75" customFormat="1" customHeight="1" s="2" thickBot="1">
      <c r="A12" s="266" t="inlineStr">
        <is>
          <t>Day Off</t>
        </is>
      </c>
      <c r="B12" s="267" t="inlineStr">
        <is>
          <t>Holiday Double</t>
        </is>
      </c>
      <c r="C12" s="139" t="inlineStr">
        <is>
          <t>Day of Week</t>
        </is>
      </c>
      <c r="D12" s="140" t="inlineStr">
        <is>
          <t>Time
In</t>
        </is>
      </c>
      <c r="E12" s="140" t="inlineStr">
        <is>
          <t>Time
Out</t>
        </is>
      </c>
      <c r="F12" s="141" t="n"/>
      <c r="G12" s="140" t="inlineStr">
        <is>
          <t>Time
In</t>
        </is>
      </c>
      <c r="H12" s="140" t="inlineStr">
        <is>
          <t>Time
Out</t>
        </is>
      </c>
      <c r="I12" s="142" t="inlineStr">
        <is>
          <t>Total
Hrs</t>
        </is>
      </c>
      <c r="J12" s="142" t="inlineStr">
        <is>
          <t>Location</t>
        </is>
      </c>
      <c r="K12" s="142" t="inlineStr">
        <is>
          <t>Supervisor</t>
        </is>
      </c>
      <c r="L12" s="142" t="inlineStr">
        <is>
          <t>Supervisor Approval</t>
        </is>
      </c>
      <c r="M12" s="140" t="inlineStr">
        <is>
          <t>Regular
Hrs</t>
        </is>
      </c>
      <c r="N12" s="140" t="inlineStr">
        <is>
          <t>Overtime
Hrs</t>
        </is>
      </c>
      <c r="O12" s="140" t="inlineStr">
        <is>
          <t>Hol Hrs</t>
        </is>
      </c>
      <c r="P12" s="140" t="inlineStr">
        <is>
          <t>Responsibilities</t>
        </is>
      </c>
      <c r="Q12" s="140" t="inlineStr">
        <is>
          <t>Risk</t>
        </is>
      </c>
      <c r="R12" s="140" t="inlineStr">
        <is>
          <t>Meals</t>
        </is>
      </c>
      <c r="S12" s="140" t="inlineStr">
        <is>
          <t>Vac Hrs</t>
        </is>
      </c>
      <c r="T12" s="143" t="inlineStr">
        <is>
          <t>Reason for Overtime</t>
        </is>
      </c>
      <c r="U12" s="144" t="inlineStr">
        <is>
          <t>Wkly Reg Avail</t>
        </is>
      </c>
      <c r="V12" s="351" t="inlineStr">
        <is>
          <t>Orig Reg</t>
        </is>
      </c>
      <c r="W12" s="351" t="inlineStr">
        <is>
          <t>Wkly OT Adj</t>
        </is>
      </c>
      <c r="X12" s="351" t="inlineStr">
        <is>
          <t>Week Start</t>
        </is>
      </c>
      <c r="Y12" s="351" t="inlineStr">
        <is>
          <t>Wk Hrs Before</t>
        </is>
      </c>
      <c r="Z12" s="351" t="n"/>
      <c r="AA12" s="351" t="n"/>
      <c r="AB12" s="351" t="n"/>
      <c r="AC12" s="351" t="n"/>
      <c r="AD12" s="351" t="n"/>
      <c r="AE12" s="351" t="n"/>
      <c r="AF12" s="351" t="n"/>
      <c r="AJ12" s="252" t="n"/>
      <c r="AK12" s="252" t="n"/>
    </row>
    <row r="13" hidden="1" ht="15.75" customHeight="1" s="348" thickBot="1">
      <c r="A13" s="268" t="n"/>
      <c r="B13" s="351" t="n"/>
      <c r="C13" s="145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146" t="n"/>
      <c r="U13" s="351" t="n"/>
      <c r="V13" s="351" t="n"/>
      <c r="W13" s="351" t="n"/>
      <c r="X13" s="351" t="n"/>
      <c r="Y13" s="351" t="n"/>
      <c r="Z13" s="351" t="n"/>
      <c r="AA13" s="351" t="n"/>
      <c r="AB13" s="351" t="n"/>
      <c r="AC13" s="351" t="n"/>
      <c r="AD13" s="351" t="n"/>
      <c r="AE13" s="351" t="n"/>
      <c r="AF13" s="351" t="n"/>
    </row>
    <row r="14" ht="24" customHeight="1" s="348" thickBot="1">
      <c r="A14" s="147" t="inlineStr">
        <is>
          <t>On Day</t>
        </is>
      </c>
      <c r="B14" s="269" t="n"/>
      <c r="C14" s="88">
        <f>M10</f>
        <v/>
      </c>
      <c r="D14" s="54" t="n"/>
      <c r="E14" s="148">
        <f>IF(D14="", "",
 IF(D14=TIME(0,0,0), 0,
 IF(AND(D14&gt;=TIME(0,0,1), D14&lt;=TIME(2,0,0)), TIME(7,0,0),
 IF(AND(D14&gt;=TIME(6,0,0), D14&lt;=TIME(8,0,0)), TIME(12,0,0),
 IF(AND(D14&gt;TIME(8,0,0), D14&lt;=TIME(13,59,0)), TIME(15,0,0),
 IF(AND(D14&gt;=TIME(14,0,0), D14&lt;=TIME(17,59,0)), TIME(21,0,0),
 IF(AND(D14&gt;=TIME(18,0,0), D14&lt;=TIME(21,59,0)), TIME(0,0,0),
 IF(AND(D14&gt;=TIME(22,0,0), D14&lt;=TIME(23,59,59)), TIME(7,0,0), ""))))))))</f>
        <v/>
      </c>
      <c r="F14" s="149" t="n"/>
      <c r="G14" s="148">
        <f>IF(AND(D14&gt;=TIME(6,0,0),D14&lt;=TIME(8,0,0)),E14,"")</f>
        <v/>
      </c>
      <c r="H14" s="54" t="n"/>
      <c r="I14" s="55">
        <f>ROUND(IF(OR(D14="",E14="",E14=0),0,IF(H14="",MOD(E14-D14,1)*24,MOD(H14-D14,1)*24)),2)</f>
        <v/>
      </c>
      <c r="J14" s="150" t="n"/>
      <c r="K14" s="270" t="n"/>
      <c r="L14" s="271" t="n"/>
      <c r="M14" s="272">
        <f>MAX(0,V14-W14)</f>
        <v/>
      </c>
      <c r="N14" s="56">
        <f>(IF(OR($C14="",$D14=""),0,
 IF(OR($A14="Holiday",$A15="Holiday"),
    IF(ISNUMBER(MATCH(TRIM($B14),{"Phagwah","Good Friday","Easter Monday","Labour Day","Christmas","Eid ul Azha","Romans-2","Globe-12","Neptune P1"},0)),0,$I14),
 IF(AND(NOT(OR($A14="Annual Leave",$A15="Annual Leave")),$A14="Off day"),$I14,
  MAX(0,$I14-$V14)
  ))))+W14</f>
        <v/>
      </c>
      <c r="O14" s="56">
        <f>IF(AND(OR($A14="Holiday",$A15="Holiday"),
        ISNUMBER(MATCH(TRIM($B14),{"Phagwah","Good Friday","Easter Monday","Labour Day","Christmas","Eid ul Azha","Romans-2","Globe-12","Neptune P1"},0))),
   $I14,0)</f>
        <v/>
      </c>
      <c r="P14" s="56">
        <f>IF(OR($O$7="Canteen",$O$7="Head Office"),0,IF($I14&lt;=0,0,IF(OR(OR(TRIM($J14)="Hebrews",TRIM($J14)="Romans",TRIM($J14)="Romans-2",TRIM($J14)="Globe",TRIM($J14)="Globe-12",TRIM($J14)="Neptune P1"),AND($I15&gt;0,OR(TRIM($J15)="Hebrews",TRIM($J15)="Romans",TRIM($J15)="Romans-2",TRIM($J15)="Globe",TRIM($J15)="Globe-12",TRIM($J15)="Neptune P1"))),1,0)))</f>
        <v/>
      </c>
      <c r="Q14" s="57" t="n"/>
      <c r="R14" s="56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IF($I14&gt;0,1,0),
      0
   ),
0))</f>
        <v/>
      </c>
      <c r="S14" s="56">
        <f>IF(OR($A14="Annual Leave",$A15="Annual Leave"),IF($A14="Annual Leave",8,0),0)</f>
        <v/>
      </c>
      <c r="T14" s="58" t="n"/>
      <c r="U14" s="144">
        <f>MAX(0,40-Y14)</f>
        <v/>
      </c>
      <c r="V14" s="151">
        <f>IF(OR($C14="",$D14=""),0,
 IF(OR($A14="Holiday",$A15="Holiday"),0,
 IF(AND(NOT(OR($A14="Annual Leave",$A15="Annual Leave")),$A14="Off day"),0,
  IF($I14+$I15&gt;=8,IF($I14&gt;=8,8,$I14),$I14)
  )))</f>
        <v/>
      </c>
      <c r="W14" s="151">
        <f>MAX(0,V14-U14)</f>
        <v/>
      </c>
      <c r="X14" s="151">
        <f>IF(C14="","",C14-WEEKDAY(C14,1)+1)</f>
        <v/>
      </c>
      <c r="Y14" s="151">
        <f>IF(X14=X14,$L$11,0)</f>
        <v/>
      </c>
      <c r="Z14" s="151" t="n"/>
      <c r="AA14" s="151" t="n"/>
      <c r="AB14" s="151" t="n"/>
      <c r="AC14" s="351" t="n"/>
      <c r="AD14" s="351" t="n"/>
      <c r="AE14" s="351" t="n"/>
      <c r="AF14" s="351" t="n"/>
    </row>
    <row r="15" ht="24" customHeight="1" s="348" thickBot="1">
      <c r="A15" s="147" t="inlineStr">
        <is>
          <t>On Day</t>
        </is>
      </c>
      <c r="B15" s="269" t="n"/>
      <c r="C15" s="89">
        <f>C14</f>
        <v/>
      </c>
      <c r="D15" s="59" t="n"/>
      <c r="E15" s="152">
        <f>IF(D15="", "",
 IF(D15=TIME(0,0,0), 0,
 IF(AND(D15&gt;=TIME(0,0,1), D15&lt;=TIME(2,0,0)), TIME(7,0,0),
 IF(AND(D15&gt;=TIME(6,0,0), D15&lt;=TIME(8,0,0)), TIME(12,0,0),
 IF(AND(D15&gt;TIME(8,0,0), D15&lt;=TIME(13,59,0)), TIME(15,0,0),
 IF(AND(D15&gt;=TIME(14,0,0), D15&lt;=TIME(17,59,0)), TIME(21,0,0),
 IF(AND(D15&gt;=TIME(18,0,0), D15&lt;=TIME(21,59,0)), TIME(0,0,0),
 IF(AND(D15&gt;=TIME(22,0,0), D15&lt;=TIME(23,59,59)), TIME(7,0,0), ""))))))))</f>
        <v/>
      </c>
      <c r="F15" s="153" t="n"/>
      <c r="G15" s="152">
        <f>IF(AND(D15&gt;=TIME(6,0,0),D15&lt;=TIME(8,0,0)),E15,"")</f>
        <v/>
      </c>
      <c r="H15" s="59" t="n"/>
      <c r="I15" s="60">
        <f>ROUND(IF(OR(D15="",E15="",E15=0),0,IF(H15="",MOD(E15-D15,1)*24,MOD(H15-D15,1)*24)),2)</f>
        <v/>
      </c>
      <c r="J15" s="150" t="n"/>
      <c r="K15" s="270" t="n"/>
      <c r="L15" s="271" t="n"/>
      <c r="M15" s="272">
        <f>MAX(0,V15-W15)</f>
        <v/>
      </c>
      <c r="N15" s="61">
        <f>(IF(OR($C15="",$D15=""),0,
 IF(OR($A14="Holiday",$A15="Holiday"),
    IF(ISNUMBER(MATCH(TRIM($B15),{"Phagwah","Good Friday","Easter Monday","Labour Day","Christmas","Eid ul Azha","Romans-2","Globe-12","Neptune P1"},0)),0,$I15),
 IF(AND(NOT(OR($A14="Annual Leave",$A15="Annual Leave")),$A15="Off day"),$I15,
  MAX(0,$I15-$V15)
  ))))+W15</f>
        <v/>
      </c>
      <c r="O15" s="61">
        <f>IF(AND(OR($A14="Holiday",$A15="Holiday"),
        ISNUMBER(MATCH(TRIM($B15),{"Phagwah","Good Friday","Easter Monday","Labour Day","Christmas","Eid ul Azha","Romans-2","Globe-12","Neptune P1"},0))),
   $I15,0)</f>
        <v/>
      </c>
      <c r="P15" s="61">
        <f>IF(OR($O$7="Canteen",$O$7="Head Office"),0,IF($I15&lt;=0,0,IF(AND($I14&lt;=0,OR(TRIM($J15)="Hebrews",TRIM($J15)="Romans",TRIM($J15)="Romans-2",TRIM($J15)="Globe",TRIM($J15)="Globe-12",TRIM($J15)="Neptune P1")),1,0)))</f>
        <v/>
      </c>
      <c r="Q15" s="62" t="n"/>
      <c r="R15" s="61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IF(AND($I14=0,$I15&gt;0),1,0),
      0
   ),
0))</f>
        <v/>
      </c>
      <c r="S15" s="61">
        <f>IF(OR($A14="Annual Leave",$A15="Annual Leave"),IF(AND($A14&lt;&gt;"Annual Leave",$A15="Annual Leave"),8,0),0)</f>
        <v/>
      </c>
      <c r="T15" s="63" t="n"/>
      <c r="U15" s="144">
        <f>MAX(0,40-Y15)</f>
        <v/>
      </c>
      <c r="V15" s="151">
        <f>IF(OR($C15="",$D15=""),0,
 IF(OR($A14="Holiday",$A15="Holiday"),0,
 IF(AND(NOT(OR($A14="Annual Leave",$A15="Annual Leave")),$A15="Off day"),0,
  IF($I14+$I15&gt;=8,IF($I14&gt;=8,0,8-$I14),$I15)
  )))</f>
        <v/>
      </c>
      <c r="W15" s="151">
        <f>MAX(0,V15-U15)</f>
        <v/>
      </c>
      <c r="X15" s="151">
        <f>IF(C15="","",C15-WEEKDAY(C15,1)+1)</f>
        <v/>
      </c>
      <c r="Y15" s="151">
        <f>SUMPRODUCT(($X$14:$X14=X15)*(($V$14:$V14)+($O$14:$O14)))+IF(X15=X14,$L$11,0)</f>
        <v/>
      </c>
      <c r="Z15" s="151" t="n"/>
      <c r="AA15" s="151" t="n"/>
      <c r="AB15" s="151" t="n"/>
      <c r="AC15" s="351" t="n"/>
      <c r="AD15" s="351" t="n"/>
      <c r="AE15" s="351" t="n"/>
      <c r="AF15" s="351" t="n"/>
    </row>
    <row r="16" ht="24" customHeight="1" s="348" thickBot="1">
      <c r="A16" s="154" t="inlineStr">
        <is>
          <t>On Day</t>
        </is>
      </c>
      <c r="B16" s="273" t="n"/>
      <c r="C16" s="90">
        <f>C14+1</f>
        <v/>
      </c>
      <c r="D16" s="8" t="n"/>
      <c r="E16" s="155">
        <f>IF(D16="", "",
 IF(D16=TIME(0,0,0), 0,
 IF(AND(D16&gt;=TIME(0,0,1), D16&lt;=TIME(2,0,0)), TIME(7,0,0),
 IF(AND(D16&gt;=TIME(6,0,0), D16&lt;=TIME(8,0,0)), TIME(12,0,0),
 IF(AND(D16&gt;TIME(8,0,0), D16&lt;=TIME(13,59,0)), TIME(15,0,0),
 IF(AND(D16&gt;=TIME(14,0,0), D16&lt;=TIME(17,59,0)), TIME(21,0,0),
 IF(AND(D16&gt;=TIME(18,0,0), D16&lt;=TIME(21,59,0)), TIME(0,0,0),
 IF(AND(D16&gt;=TIME(22,0,0), D16&lt;=TIME(23,59,59)), TIME(7,0,0), ""))))))))</f>
        <v/>
      </c>
      <c r="F16" s="156" t="n"/>
      <c r="G16" s="155">
        <f>IF(AND(D16&gt;=TIME(6,0,0),D16&lt;=TIME(8,0,0)),E16,"")</f>
        <v/>
      </c>
      <c r="H16" s="8" t="n"/>
      <c r="I16" s="30">
        <f>ROUND(IF(OR(D16="",E16="",E16=0),0,IF(H16="",MOD(E16-D16,1)*24,MOD(H16-D16,1)*24)),2)</f>
        <v/>
      </c>
      <c r="J16" s="157" t="n"/>
      <c r="K16" s="274" t="n"/>
      <c r="L16" s="271" t="n"/>
      <c r="M16" s="275">
        <f>MAX(0,V16-W16)</f>
        <v/>
      </c>
      <c r="N16" s="9">
        <f>(IF(OR($C16="",$D16=""),0,
 IF(OR($A16="Holiday",$A17="Holiday"),
    IF(ISNUMBER(MATCH(TRIM($B16),{"Phagwah","Good Friday","Easter Monday","Labour Day","Christmas","Eid ul Azha","Romans-2","Globe-12","Neptune P1"},0)),0,$I16),
 IF(AND(NOT(OR($A16="Annual Leave",$A17="Annual Leave")),$A16="Off day"),$I16,
  MAX(0,$I16-$V16)
  ))))+W16</f>
        <v/>
      </c>
      <c r="O16" s="9">
        <f>IF(AND(OR($A16="Holiday",$A17="Holiday"),
        ISNUMBER(MATCH(TRIM($B16),{"Phagwah","Good Friday","Easter Monday","Labour Day","Christmas","Eid ul Azha","Romans-2","Globe-12","Neptune P1"},0))),
   $I16,0)</f>
        <v/>
      </c>
      <c r="P16" s="9">
        <f>IF(OR($O$7="Canteen",$O$7="Head Office"),0,IF($I16&lt;=0,0,IF(OR(OR(TRIM($J16)="Hebrews",TRIM($J16)="Romans",TRIM($J16)="Romans-2",TRIM($J16)="Globe",TRIM($J16)="Globe-12",TRIM($J16)="Neptune P1"),AND($I17&gt;0,OR(TRIM($J17)="Hebrews",TRIM($J17)="Romans",TRIM($J17)="Romans-2",TRIM($J17)="Globe",TRIM($J17)="Globe-12",TRIM($J17)="Neptune P1"))),1,0)))</f>
        <v/>
      </c>
      <c r="Q16" s="10" t="n"/>
      <c r="R16" s="9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IF($I16&gt;0,1,0),
      0
   ),
0))</f>
        <v/>
      </c>
      <c r="S16" s="9">
        <f>IF(OR($A16="Annual Leave",$A17="Annual Leave"),IF($A16="Annual Leave",8,0),0)</f>
        <v/>
      </c>
      <c r="T16" s="91" t="n"/>
      <c r="U16" s="144">
        <f>MAX(0,40-Y16)</f>
        <v/>
      </c>
      <c r="V16" s="351">
        <f>IF(OR($C16="",$D16=""),0,
 IF(OR($A16="Holiday",$A17="Holiday"),0,
 IF(AND(NOT(OR($A16="Annual Leave",$A17="Annual Leave")),$A16="Off day"),0,
  IF($I16+$I17&gt;=8,IF($I16&gt;=8,8,$I16),$I16)
  )))</f>
        <v/>
      </c>
      <c r="W16" s="351">
        <f>MAX(0,V16-U16)</f>
        <v/>
      </c>
      <c r="X16" s="351">
        <f>IF(C16="","",C16-WEEKDAY(C16,1)+1)</f>
        <v/>
      </c>
      <c r="Y16" s="351">
        <f>SUMPRODUCT(($X$14:$X15=X16)*(($V$14:$V15)+($O$14:$O15)))+IF(X16=X14,$L$11,0)</f>
        <v/>
      </c>
      <c r="Z16" s="351" t="n"/>
      <c r="AA16" s="351" t="n"/>
      <c r="AB16" s="351" t="n"/>
      <c r="AC16" s="351" t="n"/>
      <c r="AD16" s="351" t="n"/>
      <c r="AE16" s="351" t="n"/>
      <c r="AF16" s="351" t="n"/>
    </row>
    <row r="17" ht="24" customHeight="1" s="348" thickBot="1">
      <c r="A17" s="154" t="inlineStr">
        <is>
          <t>On Day</t>
        </is>
      </c>
      <c r="B17" s="273" t="n"/>
      <c r="C17" s="90">
        <f>C16</f>
        <v/>
      </c>
      <c r="D17" s="276" t="n"/>
      <c r="E17" s="277">
        <f>IF(D17="", "",
 IF(D17=TIME(0,0,0), 0,
 IF(AND(D17&gt;=TIME(0,0,1), D17&lt;=TIME(2,0,0)), TIME(7,0,0),
 IF(AND(D17&gt;=TIME(6,0,0), D17&lt;=TIME(8,0,0)), TIME(12,0,0),
 IF(AND(D17&gt;TIME(8,0,0), D17&lt;=TIME(13,59,0)), TIME(15,0,0),
 IF(AND(D17&gt;=TIME(14,0,0), D17&lt;=TIME(17,59,0)), TIME(21,0,0),
 IF(AND(D17&gt;=TIME(18,0,0), D17&lt;=TIME(21,59,0)), TIME(0,0,0),
 IF(AND(D17&gt;=TIME(22,0,0), D17&lt;=TIME(23,59,59)), TIME(7,0,0), ""))))))))</f>
        <v/>
      </c>
      <c r="F17" s="156" t="n"/>
      <c r="G17" s="277">
        <f>IF(AND(D17&gt;=TIME(6,0,0),D17&lt;=TIME(8,0,0)),E17,"")</f>
        <v/>
      </c>
      <c r="H17" s="276" t="n"/>
      <c r="I17" s="30">
        <f>ROUND(IF(OR(D17="",E17="",E17=0),0,IF(H17="",MOD(E17-D17,1)*24,MOD(H17-D17,1)*24)),2)</f>
        <v/>
      </c>
      <c r="J17" s="158" t="n"/>
      <c r="K17" s="274" t="n"/>
      <c r="L17" s="271" t="n"/>
      <c r="M17" s="275">
        <f>MAX(0,V17-W17)</f>
        <v/>
      </c>
      <c r="N17" s="278">
        <f>(IF(OR($C17="",$D17=""),0,
 IF(OR($A16="Holiday",$A17="Holiday"),
    IF(ISNUMBER(MATCH(TRIM($B17),{"Phagwah","Good Friday","Easter Monday","Labour Day","Christmas","Eid ul Azha","Romans-2","Globe-12","Neptune P1"},0)),0,$I17),
 IF(AND(NOT(OR($A16="Annual Leave",$A17="Annual Leave")),$A17="Off day"),$I17,
  MAX(0,$I17-$V17)
  ))))+W17</f>
        <v/>
      </c>
      <c r="O17" s="278">
        <f>IF(AND(OR($A16="Holiday",$A17="Holiday"),
        ISNUMBER(MATCH(TRIM($B17),{"Phagwah","Good Friday","Easter Monday","Labour Day","Christmas","Eid ul Azha","Romans-2","Globe-12","Neptune P1"},0))),
   $I17,0)</f>
        <v/>
      </c>
      <c r="P17" s="278">
        <f>IF(OR($O$7="Canteen",$O$7="Head Office"),0,IF($I17&lt;=0,0,IF(AND($I16&lt;=0,OR(TRIM($J17)="Hebrews",TRIM($J17)="Romans",TRIM($J17)="Romans-2",TRIM($J17)="Globe",TRIM($J17)="Globe-12",TRIM($J17)="Neptune P1")),1,0)))</f>
        <v/>
      </c>
      <c r="Q17" s="279" t="n"/>
      <c r="R17" s="278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IF(AND($I16=0,$I17&gt;0),1,0),
      0
   ),
0))</f>
        <v/>
      </c>
      <c r="S17" s="278">
        <f>IF(OR($A16="Annual Leave",$A17="Annual Leave"),IF(AND($A16&lt;&gt;"Annual Leave",$A17="Annual Leave"),8,0),0)</f>
        <v/>
      </c>
      <c r="T17" s="280" t="n"/>
      <c r="U17" s="144">
        <f>MAX(0,40-Y17)</f>
        <v/>
      </c>
      <c r="V17" s="351">
        <f>IF(OR($C17="",$D17=""),0,
 IF(OR($A16="Holiday",$A17="Holiday"),0,
 IF(AND(NOT(OR($A16="Annual Leave",$A17="Annual Leave")),$A17="Off day"),0,
  IF($I16+$I17&gt;=8,IF($I16&gt;=8,0,8-$I16),$I17)
  )))</f>
        <v/>
      </c>
      <c r="W17" s="351">
        <f>MAX(0,V17-U17)</f>
        <v/>
      </c>
      <c r="X17" s="351">
        <f>IF(C17="","",C17-WEEKDAY(C17,1)+1)</f>
        <v/>
      </c>
      <c r="Y17" s="351">
        <f>SUMPRODUCT(($X$14:$X16=X17)*(($V$14:$V16)+($O$14:$O16)))+IF(X17=X14,$L$11,0)</f>
        <v/>
      </c>
      <c r="Z17" s="351" t="n"/>
      <c r="AA17" s="351" t="n"/>
      <c r="AB17" s="351" t="n"/>
      <c r="AC17" s="351" t="n"/>
      <c r="AD17" s="351" t="n"/>
      <c r="AE17" s="351" t="n"/>
      <c r="AF17" s="351" t="n"/>
    </row>
    <row r="18" ht="24" customHeight="1" s="348" thickBot="1">
      <c r="A18" s="159" t="inlineStr">
        <is>
          <t>On Day</t>
        </is>
      </c>
      <c r="B18" s="281" t="n"/>
      <c r="C18" s="92">
        <f>C16+1</f>
        <v/>
      </c>
      <c r="D18" s="31" t="n"/>
      <c r="E18" s="160">
        <f>IF(D18="", "",
 IF(D18=TIME(0,0,0), 0,
 IF(AND(D18&gt;=TIME(0,0,1), D18&lt;=TIME(2,0,0)), TIME(7,0,0),
 IF(AND(D18&gt;=TIME(6,0,0), D18&lt;=TIME(8,0,0)), TIME(12,0,0),
 IF(AND(D18&gt;TIME(8,0,0), D18&lt;=TIME(13,59,0)), TIME(15,0,0),
 IF(AND(D18&gt;=TIME(14,0,0), D18&lt;=TIME(17,59,0)), TIME(21,0,0),
 IF(AND(D18&gt;=TIME(18,0,0), D18&lt;=TIME(21,59,0)), TIME(0,0,0),
 IF(AND(D18&gt;=TIME(22,0,0), D18&lt;=TIME(23,59,59)), TIME(7,0,0), ""))))))))</f>
        <v/>
      </c>
      <c r="F18" s="161" t="n"/>
      <c r="G18" s="160">
        <f>IF(AND(D18&gt;=TIME(6,0,0),D18&lt;=TIME(8,0,0)),E18,"")</f>
        <v/>
      </c>
      <c r="H18" s="31" t="n"/>
      <c r="I18" s="32">
        <f>ROUND(IF(OR(D18="",E18="",E18=0),0,IF(H18="",MOD(E18-D18,1)*24,MOD(H18-D18,1)*24)),2)</f>
        <v/>
      </c>
      <c r="J18" s="162" t="n"/>
      <c r="K18" s="282" t="n"/>
      <c r="L18" s="271" t="n"/>
      <c r="M18" s="283">
        <f>MAX(0,V18-W18)</f>
        <v/>
      </c>
      <c r="N18" s="33">
        <f>(IF(OR($C18="",$D18=""),0,
 IF(OR($A18="Holiday",$A19="Holiday"),
    IF(ISNUMBER(MATCH(TRIM($B18),{"Phagwah","Good Friday","Easter Monday","Labour Day","Christmas","Eid ul Azha","Romans-2","Globe-12","Neptune P1"},0)),0,$I18),
 IF(AND(NOT(OR($A18="Annual Leave",$A19="Annual Leave")),$A18="Off day"),$I18,
  MAX(0,$I18-$V18)
  ))))+W18</f>
        <v/>
      </c>
      <c r="O18" s="33">
        <f>IF(AND(OR($A18="Holiday",$A19="Holiday"),
        ISNUMBER(MATCH(TRIM($B18),{"Phagwah","Good Friday","Easter Monday","Labour Day","Christmas","Eid ul Azha","Romans-2","Globe-12","Neptune P1"},0))),
   $I18,0)</f>
        <v/>
      </c>
      <c r="P18" s="33">
        <f>IF(OR($O$7="Canteen",$O$7="Head Office"),0,IF($I18&lt;=0,0,IF(OR(OR(TRIM($J18)="Hebrews",TRIM($J18)="Romans",TRIM($J18)="Romans-2",TRIM($J18)="Globe",TRIM($J18)="Globe-12",TRIM($J18)="Neptune P1"),AND($I19&gt;0,OR(TRIM($J19)="Hebrews",TRIM($J19)="Romans",TRIM($J19)="Romans-2",TRIM($J19)="Globe",TRIM($J19)="Globe-12",TRIM($J19)="Neptune P1"))),1,0)))</f>
        <v/>
      </c>
      <c r="Q18" s="34" t="n"/>
      <c r="R18" s="33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IF($I18&gt;0,1,0),
      0
   ),
0))</f>
        <v/>
      </c>
      <c r="S18" s="33">
        <f>IF(OR($A18="Annual Leave",$A19="Annual Leave"),IF($A18="Annual Leave",8,0),0)</f>
        <v/>
      </c>
      <c r="T18" s="35" t="n"/>
      <c r="U18" s="144">
        <f>MAX(0,40-Y18)</f>
        <v/>
      </c>
      <c r="V18" s="351">
        <f>IF(OR($C18="",$D18=""),0,
 IF(OR($A18="Holiday",$A19="Holiday"),0,
 IF(AND(NOT(OR($A18="Annual Leave",$A19="Annual Leave")),$A18="Off day"),0,
  IF($I18+$I19&gt;=8,IF($I18&gt;=8,8,$I18),$I18)
  )))</f>
        <v/>
      </c>
      <c r="W18" s="351">
        <f>MAX(0,V18-U18)</f>
        <v/>
      </c>
      <c r="X18" s="351">
        <f>IF(C18="","",C18-WEEKDAY(C18,1)+1)</f>
        <v/>
      </c>
      <c r="Y18" s="351">
        <f>SUMPRODUCT(($X$14:$X17=X18)*(($V$14:$V17)+($O$14:$O17)))+IF(X18=X14,$L$11,0)</f>
        <v/>
      </c>
      <c r="Z18" s="351" t="n"/>
      <c r="AA18" s="351" t="n"/>
      <c r="AB18" s="351" t="n"/>
      <c r="AC18" s="351" t="n"/>
      <c r="AD18" s="351" t="n"/>
      <c r="AE18" s="351" t="n"/>
      <c r="AF18" s="351" t="n"/>
    </row>
    <row r="19" ht="24" customHeight="1" s="348" thickBot="1">
      <c r="A19" s="159" t="inlineStr">
        <is>
          <t>On Day</t>
        </is>
      </c>
      <c r="B19" s="281" t="n"/>
      <c r="C19" s="93">
        <f>C18</f>
        <v/>
      </c>
      <c r="D19" s="36" t="n"/>
      <c r="E19" s="163">
        <f>IF(D19="", "",
 IF(D19=TIME(0,0,0), 0,
 IF(AND(D19&gt;=TIME(0,0,1), D19&lt;=TIME(2,0,0)), TIME(7,0,0),
 IF(AND(D19&gt;=TIME(6,0,0), D19&lt;=TIME(8,0,0)), TIME(12,0,0),
 IF(AND(D19&gt;TIME(8,0,0), D19&lt;=TIME(13,59,0)), TIME(15,0,0),
 IF(AND(D19&gt;=TIME(14,0,0), D19&lt;=TIME(17,59,0)), TIME(21,0,0),
 IF(AND(D19&gt;=TIME(18,0,0), D19&lt;=TIME(21,59,0)), TIME(0,0,0),
 IF(AND(D19&gt;=TIME(22,0,0), D19&lt;=TIME(23,59,59)), TIME(7,0,0), ""))))))))</f>
        <v/>
      </c>
      <c r="F19" s="164" t="n"/>
      <c r="G19" s="163">
        <f>IF(AND(D19&gt;=TIME(6,0,0),D19&lt;=TIME(8,0,0)),E19,"")</f>
        <v/>
      </c>
      <c r="H19" s="36" t="n"/>
      <c r="I19" s="37">
        <f>ROUND(IF(OR(D19="",E19="",E19=0),0,IF(H19="",MOD(E19-D19,1)*24,MOD(H19-D19,1)*24)),2)</f>
        <v/>
      </c>
      <c r="J19" s="162" t="n"/>
      <c r="K19" s="282" t="n"/>
      <c r="L19" s="271" t="n"/>
      <c r="M19" s="283">
        <f>MAX(0,V19-W19)</f>
        <v/>
      </c>
      <c r="N19" s="38">
        <f>(IF(OR($C19="",$D19=""),0,
 IF(OR($A18="Holiday",$A19="Holiday"),
    IF(ISNUMBER(MATCH(TRIM($B19),{"Phagwah","Good Friday","Easter Monday","Labour Day","Christmas","Eid ul Azha","Romans-2","Globe-12","Neptune P1"},0)),0,$I19),
 IF(AND(NOT(OR($A18="Annual Leave",$A19="Annual Leave")),$A19="Off day"),$I19,
  MAX(0,$I19-$V19)
  ))))+W19</f>
        <v/>
      </c>
      <c r="O19" s="38">
        <f>IF(AND(OR($A18="Holiday",$A19="Holiday"),
        ISNUMBER(MATCH(TRIM($B19),{"Phagwah","Good Friday","Easter Monday","Labour Day","Christmas","Eid ul Azha","Romans-2","Globe-12","Neptune P1"},0))),
   $I19,0)</f>
        <v/>
      </c>
      <c r="P19" s="38">
        <f>IF(OR($O$7="Canteen",$O$7="Head Office"),0,IF($I19&lt;=0,0,IF(AND($I18&lt;=0,OR(TRIM($J19)="Hebrews",TRIM($J19)="Romans",TRIM($J19)="Romans-2",TRIM($J19)="Globe",TRIM($J19)="Globe-12",TRIM($J19)="Neptune P1")),1,0)))</f>
        <v/>
      </c>
      <c r="Q19" s="39" t="n"/>
      <c r="R19" s="38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IF(AND($I18=0,$I19&gt;0),1,0),
      0
   ),
0))</f>
        <v/>
      </c>
      <c r="S19" s="38">
        <f>IF(OR($A18="Annual Leave",$A19="Annual Leave"),IF(AND($A18&lt;&gt;"Annual Leave",$A19="Annual Leave"),8,0),0)</f>
        <v/>
      </c>
      <c r="T19" s="40" t="n"/>
      <c r="U19" s="144">
        <f>MAX(0,40-Y19)</f>
        <v/>
      </c>
      <c r="V19" s="351">
        <f>IF(OR($C19="",$D19=""),0,
 IF(OR($A18="Holiday",$A19="Holiday"),0,
 IF(AND(NOT(OR($A18="Annual Leave",$A19="Annual Leave")),$A19="Off day"),0,
  IF($I18+$I19&gt;=8,IF($I18&gt;=8,0,8-$I18),$I19)
  )))</f>
        <v/>
      </c>
      <c r="W19" s="351">
        <f>MAX(0,V19-U19)</f>
        <v/>
      </c>
      <c r="X19" s="351">
        <f>IF(C19="","",C19-WEEKDAY(C19,1)+1)</f>
        <v/>
      </c>
      <c r="Y19" s="351">
        <f>SUMPRODUCT(($X$14:$X18=X19)*(($V$14:$V18)+($O$14:$O18)))+IF(X19=X14,$L$11,0)</f>
        <v/>
      </c>
      <c r="Z19" s="351" t="n"/>
      <c r="AA19" s="351" t="n"/>
      <c r="AB19" s="351" t="n"/>
      <c r="AC19" s="351" t="n"/>
      <c r="AD19" s="351" t="n"/>
      <c r="AE19" s="351" t="n"/>
      <c r="AF19" s="351" t="n"/>
    </row>
    <row r="20" ht="24" customHeight="1" s="348" thickBot="1">
      <c r="A20" s="165" t="inlineStr">
        <is>
          <t>On Day</t>
        </is>
      </c>
      <c r="B20" s="284" t="n"/>
      <c r="C20" s="94">
        <f>C18+1</f>
        <v/>
      </c>
      <c r="D20" s="41" t="n"/>
      <c r="E20" s="166">
        <f>IF(D20="", "",
 IF(D20=TIME(0,0,0), 0,
 IF(AND(D20&gt;=TIME(0,0,1), D20&lt;=TIME(2,0,0)), TIME(7,0,0),
 IF(AND(D20&gt;=TIME(6,0,0), D20&lt;=TIME(8,0,0)), TIME(12,0,0),
 IF(AND(D20&gt;TIME(8,0,0), D20&lt;=TIME(13,59,0)), TIME(15,0,0),
 IF(AND(D20&gt;=TIME(14,0,0), D20&lt;=TIME(17,59,0)), TIME(21,0,0),
 IF(AND(D20&gt;=TIME(18,0,0), D20&lt;=TIME(21,59,0)), TIME(0,0,0),
 IF(AND(D20&gt;=TIME(22,0,0), D20&lt;=TIME(23,59,59)), TIME(7,0,0), ""))))))))</f>
        <v/>
      </c>
      <c r="F20" s="167" t="n"/>
      <c r="G20" s="166">
        <f>IF(AND(D20&gt;=TIME(6,0,0),D20&lt;=TIME(8,0,0)),E20,"")</f>
        <v/>
      </c>
      <c r="H20" s="41" t="n"/>
      <c r="I20" s="95">
        <f>ROUND(IF(OR(D20="",E20="",E20=0),0,IF(H20="",MOD(E20-D20,1)*24,MOD(H20-D20,1)*24)),2)</f>
        <v/>
      </c>
      <c r="J20" s="168" t="n"/>
      <c r="K20" s="285" t="n"/>
      <c r="L20" s="271" t="n"/>
      <c r="M20" s="286">
        <f>MAX(0,V20-W20)</f>
        <v/>
      </c>
      <c r="N20" s="42">
        <f>(IF(OR($C20="",$D20=""),0,
 IF(OR($A20="Holiday",$A21="Holiday"),
    IF(ISNUMBER(MATCH(TRIM($B20),{"Phagwah","Good Friday","Easter Monday","Labour Day","Christmas","Eid ul Azha","Romans-2","Globe-12","Neptune P1"},0)),0,$I20),
 IF(AND(NOT(OR($A20="Annual Leave",$A21="Annual Leave")),$A20="Off day"),$I20,
  MAX(0,$I20-$V20)
  ))))+W20</f>
        <v/>
      </c>
      <c r="O20" s="42">
        <f>IF(AND(OR($A20="Holiday",$A21="Holiday"),
        ISNUMBER(MATCH(TRIM($B20),{"Phagwah","Good Friday","Easter Monday","Labour Day","Christmas","Eid ul Azha","Romans-2","Globe-12","Neptune P1"},0))),
   $I20,0)</f>
        <v/>
      </c>
      <c r="P20" s="42">
        <f>IF(OR($O$7="Canteen",$O$7="Head Office"),0,IF($I20&lt;=0,0,IF(OR(OR(TRIM($J20)="Hebrews",TRIM($J20)="Romans",TRIM($J20)="Romans-2",TRIM($J20)="Globe",TRIM($J20)="Globe-12",TRIM($J20)="Neptune P1"),AND($I21&gt;0,OR(TRIM($J21)="Hebrews",TRIM($J21)="Romans",TRIM($J21)="Romans-2",TRIM($J21)="Globe",TRIM($J21)="Globe-12",TRIM($J21)="Neptune P1"))),1,0)))</f>
        <v/>
      </c>
      <c r="Q20" s="43" t="n"/>
      <c r="R20" s="42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IF($I20&gt;0,1,0),
      0
   ),
0))</f>
        <v/>
      </c>
      <c r="S20" s="42">
        <f>IF(OR($A20="Annual Leave",$A21="Annual Leave"),IF($A20="Annual Leave",8,0),0)</f>
        <v/>
      </c>
      <c r="T20" s="96" t="n"/>
      <c r="U20" s="144">
        <f>MAX(0,40-Y20)</f>
        <v/>
      </c>
      <c r="V20" s="351">
        <f>IF(OR($C20="",$D20=""),0,
 IF(OR($A20="Holiday",$A21="Holiday"),0,
 IF(AND(NOT(OR($A20="Annual Leave",$A21="Annual Leave")),$A20="Off day"),0,
  IF($I20+$I21&gt;=8,IF($I20&gt;=8,8,$I20),$I20)
  )))</f>
        <v/>
      </c>
      <c r="W20" s="351">
        <f>MAX(0,V20-U20)</f>
        <v/>
      </c>
      <c r="X20" s="351">
        <f>IF(C20="","",C20-WEEKDAY(C20,1)+1)</f>
        <v/>
      </c>
      <c r="Y20" s="351">
        <f>SUMPRODUCT(($X$14:$X19=X20)*(($V$14:$V19)+($O$14:$O19)))+IF(X20=X14,$L$11,0)</f>
        <v/>
      </c>
      <c r="Z20" s="351" t="n"/>
      <c r="AA20" s="351" t="n"/>
      <c r="AB20" s="351" t="n"/>
      <c r="AC20" s="351" t="n"/>
      <c r="AD20" s="351" t="n"/>
      <c r="AE20" s="351" t="n"/>
      <c r="AF20" s="351" t="n"/>
    </row>
    <row r="21" ht="24" customHeight="1" s="348" thickBot="1">
      <c r="A21" s="165" t="inlineStr">
        <is>
          <t>On Day</t>
        </is>
      </c>
      <c r="B21" s="284" t="n"/>
      <c r="C21" s="94">
        <f>C20</f>
        <v/>
      </c>
      <c r="D21" s="287" t="n"/>
      <c r="E21" s="288">
        <f>IF(D21="", "",
 IF(D21=TIME(0,0,0), 0,
 IF(AND(D21&gt;=TIME(0,0,1), D21&lt;=TIME(2,0,0)), TIME(7,0,0),
 IF(AND(D21&gt;=TIME(6,0,0), D21&lt;=TIME(8,0,0)), TIME(12,0,0),
 IF(AND(D21&gt;TIME(8,0,0), D21&lt;=TIME(13,59,0)), TIME(15,0,0),
 IF(AND(D21&gt;=TIME(14,0,0), D21&lt;=TIME(17,59,0)), TIME(21,0,0),
 IF(AND(D21&gt;=TIME(18,0,0), D21&lt;=TIME(21,59,0)), TIME(0,0,0),
 IF(AND(D21&gt;=TIME(22,0,0), D21&lt;=TIME(23,59,59)), TIME(7,0,0), ""))))))))</f>
        <v/>
      </c>
      <c r="F21" s="167" t="n"/>
      <c r="G21" s="288">
        <f>IF(AND(D21&gt;=TIME(6,0,0),D21&lt;=TIME(8,0,0)),E21,"")</f>
        <v/>
      </c>
      <c r="H21" s="287" t="n"/>
      <c r="I21" s="95">
        <f>ROUND(IF(OR(D21="",E21="",E21=0),0,IF(H21="",MOD(E21-D21,1)*24,MOD(H21-D21,1)*24)),2)</f>
        <v/>
      </c>
      <c r="J21" s="169" t="n"/>
      <c r="K21" s="285" t="n"/>
      <c r="L21" s="271" t="n"/>
      <c r="M21" s="286">
        <f>MAX(0,V21-W21)</f>
        <v/>
      </c>
      <c r="N21" s="289">
        <f>(IF(OR($C21="",$D21=""),0,
 IF(OR($A20="Holiday",$A21="Holiday"),
    IF(ISNUMBER(MATCH(TRIM($B21),{"Phagwah","Good Friday","Easter Monday","Labour Day","Christmas","Eid ul Azha","Romans-2","Globe-12","Neptune P1"},0)),0,$I21),
 IF(AND(NOT(OR($A20="Annual Leave",$A21="Annual Leave")),$A21="Off day"),$I21,
  MAX(0,$I21-$V21)
  ))))+W21</f>
        <v/>
      </c>
      <c r="O21" s="289">
        <f>IF(AND(OR($A20="Holiday",$A21="Holiday"),
        ISNUMBER(MATCH(TRIM($B21),{"Phagwah","Good Friday","Easter Monday","Labour Day","Christmas","Eid ul Azha","Romans-2","Globe-12","Neptune P1"},0))),
   $I21,0)</f>
        <v/>
      </c>
      <c r="P21" s="289">
        <f>IF(OR($O$7="Canteen",$O$7="Head Office"),0,IF($I21&lt;=0,0,IF(AND($I20&lt;=0,OR(TRIM($J21)="Hebrews",TRIM($J21)="Romans",TRIM($J21)="Romans-2",TRIM($J21)="Globe",TRIM($J21)="Globe-12",TRIM($J21)="Neptune P1")),1,0)))</f>
        <v/>
      </c>
      <c r="Q21" s="290" t="n"/>
      <c r="R21" s="289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IF(AND($I20=0,$I21&gt;0),1,0),
      0
   ),
0))</f>
        <v/>
      </c>
      <c r="S21" s="289">
        <f>IF(OR($A20="Annual Leave",$A21="Annual Leave"),IF(AND($A20&lt;&gt;"Annual Leave",$A21="Annual Leave"),8,0),0)</f>
        <v/>
      </c>
      <c r="T21" s="291" t="n"/>
      <c r="U21" s="144">
        <f>MAX(0,40-Y21)</f>
        <v/>
      </c>
      <c r="V21" s="351">
        <f>IF(OR($C21="",$D21=""),0,
 IF(OR($A20="Holiday",$A21="Holiday"),0,
 IF(AND(NOT(OR($A20="Annual Leave",$A21="Annual Leave")),$A21="Off day"),0,
  IF($I20+$I21&gt;=8,IF($I20&gt;=8,0,8-$I20),$I21)
  )))</f>
        <v/>
      </c>
      <c r="W21" s="351">
        <f>MAX(0,V21-U21)</f>
        <v/>
      </c>
      <c r="X21" s="351">
        <f>IF(C21="","",C21-WEEKDAY(C21,1)+1)</f>
        <v/>
      </c>
      <c r="Y21" s="351">
        <f>SUMPRODUCT(($X$14:$X20=X21)*(($V$14:$V20)+($O$14:$O20)))+IF(X21=X14,$L$11,0)</f>
        <v/>
      </c>
      <c r="Z21" s="351" t="n"/>
      <c r="AA21" s="351" t="n"/>
      <c r="AB21" s="351" t="n"/>
      <c r="AC21" s="351" t="n"/>
      <c r="AD21" s="351" t="n"/>
      <c r="AE21" s="351" t="n"/>
      <c r="AF21" s="351" t="n"/>
    </row>
    <row r="22" ht="24" customHeight="1" s="348" thickBot="1">
      <c r="A22" s="170" t="inlineStr">
        <is>
          <t>On Day</t>
        </is>
      </c>
      <c r="B22" s="292" t="n"/>
      <c r="C22" s="97">
        <f>C20+1</f>
        <v/>
      </c>
      <c r="D22" s="44" t="n"/>
      <c r="E22" s="171">
        <f>IF(D22="", "",
 IF(D22=TIME(0,0,0), 0,
 IF(AND(D22&gt;=TIME(0,0,1), D22&lt;=TIME(2,0,0)), TIME(7,0,0),
 IF(AND(D22&gt;=TIME(6,0,0), D22&lt;=TIME(8,0,0)), TIME(12,0,0),
 IF(AND(D22&gt;TIME(8,0,0), D22&lt;=TIME(13,59,0)), TIME(15,0,0),
 IF(AND(D22&gt;=TIME(14,0,0), D22&lt;=TIME(17,59,0)), TIME(21,0,0),
 IF(AND(D22&gt;=TIME(18,0,0), D22&lt;=TIME(21,59,0)), TIME(0,0,0),
 IF(AND(D22&gt;=TIME(22,0,0), D22&lt;=TIME(23,59,59)), TIME(7,0,0), ""))))))))</f>
        <v/>
      </c>
      <c r="F22" s="172" t="n"/>
      <c r="G22" s="171">
        <f>IF(AND(D22&gt;=TIME(6,0,0),D22&lt;=TIME(8,0,0)),E22,"")</f>
        <v/>
      </c>
      <c r="H22" s="44" t="n"/>
      <c r="I22" s="45">
        <f>ROUND(IF(OR(D22="",E22="",E22=0),0,IF(H22="",MOD(E22-D22,1)*24,MOD(H22-D22,1)*24)),2)</f>
        <v/>
      </c>
      <c r="J22" s="173" t="n"/>
      <c r="K22" s="293" t="n"/>
      <c r="L22" s="271" t="n"/>
      <c r="M22" s="294">
        <f>MAX(0,V22-W22)</f>
        <v/>
      </c>
      <c r="N22" s="46">
        <f>(IF(OR($C22="",$D22=""),0,
 IF(OR($A22="Holiday",$A23="Holiday"),
    IF(ISNUMBER(MATCH(TRIM($B22),{"Phagwah","Good Friday","Easter Monday","Labour Day","Christmas","Eid ul Azha","Romans-2","Globe-12","Neptune P1"},0)),0,$I22),
 IF(AND(NOT(OR($A22="Annual Leave",$A23="Annual Leave")),$A22="Off day"),$I22,
  MAX(0,$I22-$V22)
  ))))+W22</f>
        <v/>
      </c>
      <c r="O22" s="46">
        <f>IF(AND(OR($A22="Holiday",$A23="Holiday"),
        ISNUMBER(MATCH(TRIM($B22),{"Phagwah","Good Friday","Easter Monday","Labour Day","Christmas","Eid ul Azha","Romans-2","Globe-12","Neptune P1"},0))),
   $I22,0)</f>
        <v/>
      </c>
      <c r="P22" s="46">
        <f>IF(OR($O$7="Canteen",$O$7="Head Office"),0,IF($I22&lt;=0,0,IF(OR(OR(TRIM($J22)="Hebrews",TRIM($J22)="Romans",TRIM($J22)="Romans-2",TRIM($J22)="Globe",TRIM($J22)="Globe-12",TRIM($J22)="Neptune P1"),AND($I23&gt;0,OR(TRIM($J23)="Hebrews",TRIM($J23)="Romans",TRIM($J23)="Romans-2",TRIM($J23)="Globe",TRIM($J23)="Globe-12",TRIM($J23)="Neptune P1"))),1,0)))</f>
        <v/>
      </c>
      <c r="Q22" s="47" t="n"/>
      <c r="R22" s="46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IF($I22&gt;0,1,0),
      0
   ),
0))</f>
        <v/>
      </c>
      <c r="S22" s="46">
        <f>IF(OR($A22="Annual Leave",$A23="Annual Leave"),IF($A22="Annual Leave",8,0),0)</f>
        <v/>
      </c>
      <c r="T22" s="48" t="n"/>
      <c r="U22" s="144">
        <f>MAX(0,40-Y22)</f>
        <v/>
      </c>
      <c r="V22" s="351">
        <f>IF(OR($C22="",$D22=""),0,
 IF(OR($A22="Holiday",$A23="Holiday"),0,
 IF(AND(NOT(OR($A22="Annual Leave",$A23="Annual Leave")),$A22="Off day"),0,
  IF($I22+$I23&gt;=8,IF($I22&gt;=8,8,$I22),$I22)
  )))</f>
        <v/>
      </c>
      <c r="W22" s="351">
        <f>MAX(0,V22-U22)</f>
        <v/>
      </c>
      <c r="X22" s="351">
        <f>IF(C22="","",C22-WEEKDAY(C22,1)+1)</f>
        <v/>
      </c>
      <c r="Y22" s="351">
        <f>SUMPRODUCT(($X$14:$X21=X22)*(($V$14:$V21)+($O$14:$O21)))+IF(X22=X14,$L$11,0)</f>
        <v/>
      </c>
      <c r="Z22" s="351" t="n"/>
      <c r="AA22" s="351" t="n"/>
      <c r="AB22" s="351" t="n"/>
      <c r="AC22" s="351" t="n"/>
      <c r="AD22" s="351" t="n"/>
      <c r="AE22" s="351" t="n"/>
      <c r="AF22" s="351" t="n"/>
    </row>
    <row r="23" ht="24" customHeight="1" s="348" thickBot="1">
      <c r="A23" s="170" t="inlineStr">
        <is>
          <t>On Day</t>
        </is>
      </c>
      <c r="B23" s="292" t="n"/>
      <c r="C23" s="98">
        <f>C22</f>
        <v/>
      </c>
      <c r="D23" s="49" t="n"/>
      <c r="E23" s="174">
        <f>IF(D23="", "",
 IF(D23=TIME(0,0,0), 0,
 IF(AND(D23&gt;=TIME(0,0,1), D23&lt;=TIME(2,0,0)), TIME(7,0,0),
 IF(AND(D23&gt;=TIME(6,0,0), D23&lt;=TIME(8,0,0)), TIME(12,0,0),
 IF(AND(D23&gt;TIME(8,0,0), D23&lt;=TIME(13,59,0)), TIME(15,0,0),
 IF(AND(D23&gt;=TIME(14,0,0), D23&lt;=TIME(17,59,0)), TIME(21,0,0),
 IF(AND(D23&gt;=TIME(18,0,0), D23&lt;=TIME(21,59,0)), TIME(0,0,0),
 IF(AND(D23&gt;=TIME(22,0,0), D23&lt;=TIME(23,59,59)), TIME(7,0,0), ""))))))))</f>
        <v/>
      </c>
      <c r="F23" s="175" t="n"/>
      <c r="G23" s="174">
        <f>IF(AND(D23&gt;=TIME(6,0,0),D23&lt;=TIME(8,0,0)),E23,"")</f>
        <v/>
      </c>
      <c r="H23" s="49" t="n"/>
      <c r="I23" s="50">
        <f>ROUND(IF(OR(D23="",E23="",E23=0),0,IF(H23="",MOD(E23-D23,1)*24,MOD(H23-D23,1)*24)),2)</f>
        <v/>
      </c>
      <c r="J23" s="173" t="n"/>
      <c r="K23" s="293" t="n"/>
      <c r="L23" s="271" t="n"/>
      <c r="M23" s="294">
        <f>MAX(0,V23-W23)</f>
        <v/>
      </c>
      <c r="N23" s="51">
        <f>(IF(OR($C23="",$D23=""),0,
 IF(OR($A22="Holiday",$A23="Holiday"),
    IF(ISNUMBER(MATCH(TRIM($B23),{"Phagwah","Good Friday","Easter Monday","Labour Day","Christmas","Eid ul Azha","Romans-2","Globe-12","Neptune P1"},0)),0,$I23),
 IF(AND(NOT(OR($A22="Annual Leave",$A23="Annual Leave")),$A23="Off day"),$I23,
  MAX(0,$I23-$V23)
  ))))+W23</f>
        <v/>
      </c>
      <c r="O23" s="51">
        <f>IF(AND(OR($A22="Holiday",$A23="Holiday"),
        ISNUMBER(MATCH(TRIM($B23),{"Phagwah","Good Friday","Easter Monday","Labour Day","Christmas","Eid ul Azha","Romans-2","Globe-12","Neptune P1"},0))),
   $I23,0)</f>
        <v/>
      </c>
      <c r="P23" s="51">
        <f>IF(OR($O$7="Canteen",$O$7="Head Office"),0,IF($I23&lt;=0,0,IF(AND($I22&lt;=0,OR(TRIM($J23)="Hebrews",TRIM($J23)="Romans",TRIM($J23)="Romans-2",TRIM($J23)="Globe",TRIM($J23)="Globe-12",TRIM($J23)="Neptune P1")),1,0)))</f>
        <v/>
      </c>
      <c r="Q23" s="52" t="n"/>
      <c r="R23" s="51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IF(AND($I22=0,$I23&gt;0),1,0),
      0
   ),
0))</f>
        <v/>
      </c>
      <c r="S23" s="51">
        <f>IF(OR($A22="Annual Leave",$A23="Annual Leave"),IF(AND($A22&lt;&gt;"Annual Leave",$A23="Annual Leave"),8,0),0)</f>
        <v/>
      </c>
      <c r="T23" s="53" t="n"/>
      <c r="U23" s="144">
        <f>MAX(0,40-Y23)</f>
        <v/>
      </c>
      <c r="V23" s="351">
        <f>IF(OR($C23="",$D23=""),0,
 IF(OR($A22="Holiday",$A23="Holiday"),0,
 IF(AND(NOT(OR($A22="Annual Leave",$A23="Annual Leave")),$A23="Off day"),0,
  IF($I22+$I23&gt;=8,IF($I22&gt;=8,0,8-$I22),$I23)
  )))</f>
        <v/>
      </c>
      <c r="W23" s="351">
        <f>MAX(0,V23-U23)</f>
        <v/>
      </c>
      <c r="X23" s="351">
        <f>IF(C23="","",C23-WEEKDAY(C23,1)+1)</f>
        <v/>
      </c>
      <c r="Y23" s="351">
        <f>SUMPRODUCT(($X$14:$X22=X23)*(($V$14:$V22)+($O$14:$O22)))+IF(X23=X14,$L$11,0)</f>
        <v/>
      </c>
      <c r="Z23" s="351" t="n"/>
      <c r="AA23" s="351" t="n"/>
      <c r="AB23" s="351" t="n"/>
      <c r="AC23" s="351" t="n"/>
      <c r="AD23" s="351" t="n"/>
      <c r="AE23" s="351" t="n"/>
      <c r="AF23" s="351" t="n"/>
    </row>
    <row r="24" ht="24" customHeight="1" s="348" thickBot="1">
      <c r="A24" s="154" t="inlineStr">
        <is>
          <t>On Day</t>
        </is>
      </c>
      <c r="B24" s="273" t="n"/>
      <c r="C24" s="90">
        <f>C22+1</f>
        <v/>
      </c>
      <c r="D24" s="8" t="n"/>
      <c r="E24" s="155">
        <f>IF(D24="", "",
 IF(D24=TIME(0,0,0), 0,
 IF(AND(D24&gt;=TIME(0,0,1), D24&lt;=TIME(2,0,0)), TIME(7,0,0),
 IF(AND(D24&gt;=TIME(6,0,0), D24&lt;=TIME(8,0,0)), TIME(12,0,0),
 IF(AND(D24&gt;TIME(8,0,0), D24&lt;=TIME(13,59,0)), TIME(15,0,0),
 IF(AND(D24&gt;=TIME(14,0,0), D24&lt;=TIME(17,59,0)), TIME(21,0,0),
 IF(AND(D24&gt;=TIME(18,0,0), D24&lt;=TIME(21,59,0)), TIME(0,0,0),
 IF(AND(D24&gt;=TIME(22,0,0), D24&lt;=TIME(23,59,59)), TIME(7,0,0), ""))))))))</f>
        <v/>
      </c>
      <c r="F24" s="156" t="n"/>
      <c r="G24" s="155">
        <f>IF(AND(D24&gt;=TIME(6,0,0),D24&lt;=TIME(8,0,0)),E24,"")</f>
        <v/>
      </c>
      <c r="H24" s="8" t="n"/>
      <c r="I24" s="30">
        <f>ROUND(IF(OR(D24="",E24="",E24=0),0,IF(H24="",MOD(E24-D24,1)*24,MOD(H24-D24,1)*24)),2)</f>
        <v/>
      </c>
      <c r="J24" s="157" t="n"/>
      <c r="K24" s="274" t="n"/>
      <c r="L24" s="271" t="n"/>
      <c r="M24" s="275">
        <f>MAX(0,V24-W24)</f>
        <v/>
      </c>
      <c r="N24" s="9">
        <f>(IF(OR($C24="",$D24=""),0,
 IF(OR($A24="Holiday",$A25="Holiday"),
    IF(ISNUMBER(MATCH(TRIM($B24),{"Phagwah","Good Friday","Easter Monday","Labour Day","Christmas","Eid ul Azha","Romans-2","Globe-12","Neptune P1"},0)),0,$I24),
 IF(AND(NOT(OR($A24="Annual Leave",$A25="Annual Leave")),$A24="Off day"),$I24,
  MAX(0,$I24-$V24)
  ))))+W24</f>
        <v/>
      </c>
      <c r="O24" s="9">
        <f>IF(AND(OR($A24="Holiday",$A25="Holiday"),
        ISNUMBER(MATCH(TRIM($B24),{"Phagwah","Good Friday","Easter Monday","Labour Day","Christmas","Eid ul Azha","Romans-2","Globe-12","Neptune P1"},0))),
   $I24,0)</f>
        <v/>
      </c>
      <c r="P24" s="9">
        <f>IF(OR($O$7="Canteen",$O$7="Head Office"),0,IF($I24&lt;=0,0,IF(OR(OR(TRIM($J24)="Hebrews",TRIM($J24)="Romans",TRIM($J24)="Romans-2",TRIM($J24)="Globe",TRIM($J24)="Globe-12",TRIM($J24)="Neptune P1"),AND($I25&gt;0,OR(TRIM($J25)="Hebrews",TRIM($J25)="Romans",TRIM($J25)="Romans-2",TRIM($J25)="Globe",TRIM($J25)="Globe-12",TRIM($J25)="Neptune P1"))),1,0)))</f>
        <v/>
      </c>
      <c r="Q24" s="10" t="n"/>
      <c r="R24" s="9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IF($I24&gt;0,1,0),
      0
   ),
0))</f>
        <v/>
      </c>
      <c r="S24" s="9">
        <f>IF(OR($A24="Annual Leave",$A25="Annual Leave"),IF($A24="Annual Leave",8,0),0)</f>
        <v/>
      </c>
      <c r="T24" s="91" t="n"/>
      <c r="U24" s="144">
        <f>MAX(0,40-Y24)</f>
        <v/>
      </c>
      <c r="V24" s="351">
        <f>IF(OR($C24="",$D24=""),0,
 IF(OR($A24="Holiday",$A25="Holiday"),0,
 IF(AND(NOT(OR($A24="Annual Leave",$A25="Annual Leave")),$A24="Off day"),0,
  IF($I24+$I25&gt;=8,IF($I24&gt;=8,8,$I24),$I24)
  )))</f>
        <v/>
      </c>
      <c r="W24" s="351">
        <f>MAX(0,V24-U24)</f>
        <v/>
      </c>
      <c r="X24" s="351">
        <f>IF(C24="","",C24-WEEKDAY(C24,1)+1)</f>
        <v/>
      </c>
      <c r="Y24" s="351">
        <f>SUMPRODUCT(($X$14:$X23=X24)*(($V$14:$V23)+($O$14:$O23)))+IF(X24=X14,$L$11,0)</f>
        <v/>
      </c>
      <c r="Z24" s="351" t="n"/>
      <c r="AA24" s="351" t="n"/>
      <c r="AB24" s="351" t="n"/>
      <c r="AC24" s="351" t="n"/>
      <c r="AD24" s="351" t="n"/>
      <c r="AE24" s="351" t="n"/>
      <c r="AF24" s="351" t="n"/>
    </row>
    <row r="25" ht="24" customHeight="1" s="348" thickBot="1">
      <c r="A25" s="154" t="inlineStr">
        <is>
          <t>On Day</t>
        </is>
      </c>
      <c r="B25" s="273" t="n"/>
      <c r="C25" s="90">
        <f>C24</f>
        <v/>
      </c>
      <c r="D25" s="276" t="n"/>
      <c r="E25" s="277">
        <f>IF(D25="", "",
 IF(D25=TIME(0,0,0), 0,
 IF(AND(D25&gt;=TIME(0,0,1), D25&lt;=TIME(2,0,0)), TIME(7,0,0),
 IF(AND(D25&gt;=TIME(6,0,0), D25&lt;=TIME(8,0,0)), TIME(12,0,0),
 IF(AND(D25&gt;TIME(8,0,0), D25&lt;=TIME(13,59,0)), TIME(15,0,0),
 IF(AND(D25&gt;=TIME(14,0,0), D25&lt;=TIME(17,59,0)), TIME(21,0,0),
 IF(AND(D25&gt;=TIME(18,0,0), D25&lt;=TIME(21,59,0)), TIME(0,0,0),
 IF(AND(D25&gt;=TIME(22,0,0), D25&lt;=TIME(23,59,59)), TIME(7,0,0), ""))))))))</f>
        <v/>
      </c>
      <c r="F25" s="156" t="n"/>
      <c r="G25" s="277">
        <f>IF(AND(D25&gt;=TIME(6,0,0),D25&lt;=TIME(8,0,0)),E25,"")</f>
        <v/>
      </c>
      <c r="H25" s="276" t="n"/>
      <c r="I25" s="30">
        <f>ROUND(IF(OR(D25="",E25="",E25=0),0,IF(H25="",MOD(E25-D25,1)*24,MOD(H25-D25,1)*24)),2)</f>
        <v/>
      </c>
      <c r="J25" s="158" t="n"/>
      <c r="K25" s="274" t="n"/>
      <c r="L25" s="271" t="n"/>
      <c r="M25" s="275">
        <f>MAX(0,V25-W25)</f>
        <v/>
      </c>
      <c r="N25" s="278">
        <f>(IF(OR($C25="",$D25=""),0,
 IF(OR($A24="Holiday",$A25="Holiday"),
    IF(ISNUMBER(MATCH(TRIM($B25),{"Phagwah","Good Friday","Easter Monday","Labour Day","Christmas","Eid ul Azha","Romans-2","Globe-12","Neptune P1"},0)),0,$I25),
 IF(AND(NOT(OR($A24="Annual Leave",$A25="Annual Leave")),$A25="Off day"),$I25,
  MAX(0,$I25-$V25)
  ))))+W25</f>
        <v/>
      </c>
      <c r="O25" s="278">
        <f>IF(AND(OR($A24="Holiday",$A25="Holiday"),
        ISNUMBER(MATCH(TRIM($B25),{"Phagwah","Good Friday","Easter Monday","Labour Day","Christmas","Eid ul Azha","Romans-2","Globe-12","Neptune P1"},0))),
   $I25,0)</f>
        <v/>
      </c>
      <c r="P25" s="278">
        <f>IF(OR($O$7="Canteen",$O$7="Head Office"),0,IF($I25&lt;=0,0,IF(AND($I24&lt;=0,OR(TRIM($J25)="Hebrews",TRIM($J25)="Romans",TRIM($J25)="Romans-2",TRIM($J25)="Globe",TRIM($J25)="Globe-12",TRIM($J25)="Neptune P1")),1,0)))</f>
        <v/>
      </c>
      <c r="Q25" s="279" t="n"/>
      <c r="R25" s="278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IF(AND($I24=0,$I25&gt;0),1,0),
      0
   ),
0))</f>
        <v/>
      </c>
      <c r="S25" s="278">
        <f>IF(OR($A24="Annual Leave",$A25="Annual Leave"),IF(AND($A24&lt;&gt;"Annual Leave",$A25="Annual Leave"),8,0),0)</f>
        <v/>
      </c>
      <c r="T25" s="280" t="n"/>
      <c r="U25" s="144">
        <f>MAX(0,40-Y25)</f>
        <v/>
      </c>
      <c r="V25" s="351">
        <f>IF(OR($C25="",$D25=""),0,
 IF(OR($A24="Holiday",$A25="Holiday"),0,
 IF(AND(NOT(OR($A24="Annual Leave",$A25="Annual Leave")),$A25="Off day"),0,
  IF($I24+$I25&gt;=8,IF($I24&gt;=8,0,8-$I24),$I25)
  )))</f>
        <v/>
      </c>
      <c r="W25" s="351">
        <f>MAX(0,V25-U25)</f>
        <v/>
      </c>
      <c r="X25" s="351">
        <f>IF(C25="","",C25-WEEKDAY(C25,1)+1)</f>
        <v/>
      </c>
      <c r="Y25" s="351">
        <f>SUMPRODUCT(($X$14:$X24=X25)*(($V$14:$V24)+($O$14:$O24)))+IF(X25=X14,$L$11,0)</f>
        <v/>
      </c>
      <c r="Z25" s="351" t="n"/>
      <c r="AA25" s="351" t="n"/>
      <c r="AB25" s="351" t="n"/>
      <c r="AC25" s="351" t="n"/>
      <c r="AD25" s="351" t="n"/>
      <c r="AE25" s="351" t="n"/>
      <c r="AF25" s="351" t="n"/>
    </row>
    <row r="26" ht="24" customHeight="1" s="348" thickBot="1">
      <c r="A26" s="159" t="inlineStr">
        <is>
          <t>On Day</t>
        </is>
      </c>
      <c r="B26" s="281" t="n"/>
      <c r="C26" s="92">
        <f>C24+1</f>
        <v/>
      </c>
      <c r="D26" s="31" t="n"/>
      <c r="E26" s="160">
        <f>IF(D26="", "",
 IF(D26=TIME(0,0,0), 0,
 IF(AND(D26&gt;=TIME(0,0,1), D26&lt;=TIME(2,0,0)), TIME(7,0,0),
 IF(AND(D26&gt;=TIME(6,0,0), D26&lt;=TIME(8,0,0)), TIME(12,0,0),
 IF(AND(D26&gt;TIME(8,0,0), D26&lt;=TIME(13,59,0)), TIME(15,0,0),
 IF(AND(D26&gt;=TIME(14,0,0), D26&lt;=TIME(17,59,0)), TIME(21,0,0),
 IF(AND(D26&gt;=TIME(18,0,0), D26&lt;=TIME(21,59,0)), TIME(0,0,0),
 IF(AND(D26&gt;=TIME(22,0,0), D26&lt;=TIME(23,59,59)), TIME(7,0,0), ""))))))))</f>
        <v/>
      </c>
      <c r="F26" s="161" t="n"/>
      <c r="G26" s="160">
        <f>IF(AND(D26&gt;=TIME(6,0,0),D26&lt;=TIME(8,0,0)),E26,"")</f>
        <v/>
      </c>
      <c r="H26" s="31" t="n"/>
      <c r="I26" s="32">
        <f>ROUND(IF(OR(D26="",E26="",E26=0),0,IF(H26="",MOD(E26-D26,1)*24,MOD(H26-D26,1)*24)),2)</f>
        <v/>
      </c>
      <c r="J26" s="162" t="n"/>
      <c r="K26" s="282" t="n"/>
      <c r="L26" s="271" t="n"/>
      <c r="M26" s="283">
        <f>MAX(0,V26-W26)</f>
        <v/>
      </c>
      <c r="N26" s="33">
        <f>(IF(OR($C26="",$D26=""),0,
 IF(OR($A26="Holiday",$A27="Holiday"),
    IF(ISNUMBER(MATCH(TRIM($B26),{"Phagwah","Good Friday","Easter Monday","Labour Day","Christmas","Eid ul Azha","Romans-2","Globe-12","Neptune P1"},0)),0,$I26),
 IF(AND(NOT(OR($A26="Annual Leave",$A27="Annual Leave")),$A26="Off day"),$I26,
  MAX(0,$I26-$V26)
  ))))+W26</f>
        <v/>
      </c>
      <c r="O26" s="33">
        <f>IF(AND(OR($A26="Holiday",$A27="Holiday"),
        ISNUMBER(MATCH(TRIM($B26),{"Phagwah","Good Friday","Easter Monday","Labour Day","Christmas","Eid ul Azha","Romans-2","Globe-12","Neptune P1"},0))),
   $I26,0)</f>
        <v/>
      </c>
      <c r="P26" s="33">
        <f>IF(OR($O$7="Canteen",$O$7="Head Office"),0,IF($I26&lt;=0,0,IF(OR(OR(TRIM($J26)="Hebrews",TRIM($J26)="Romans",TRIM($J26)="Romans-2",TRIM($J26)="Globe",TRIM($J26)="Globe-12",TRIM($J26)="Neptune P1"),AND($I27&gt;0,OR(TRIM($J27)="Hebrews",TRIM($J27)="Romans",TRIM($J27)="Romans-2",TRIM($J27)="Globe",TRIM($J27)="Globe-12",TRIM($J27)="Neptune P1"))),1,0)))</f>
        <v/>
      </c>
      <c r="Q26" s="34" t="n"/>
      <c r="R26" s="33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IF($I26&gt;0,1,0),
      0
   ),
0))</f>
        <v/>
      </c>
      <c r="S26" s="33">
        <f>IF(OR($A26="Annual Leave",$A27="Annual Leave"),IF($A26="Annual Leave",8,0),0)</f>
        <v/>
      </c>
      <c r="T26" s="35" t="n"/>
      <c r="U26" s="144">
        <f>MAX(0,40-Y26)</f>
        <v/>
      </c>
      <c r="V26" s="351">
        <f>IF(OR($C26="",$D26=""),0,
 IF(OR($A26="Holiday",$A27="Holiday"),0,
 IF(AND(NOT(OR($A26="Annual Leave",$A27="Annual Leave")),$A26="Off day"),0,
  IF($I26+$I27&gt;=8,IF($I26&gt;=8,8,$I26),$I26)
  )))</f>
        <v/>
      </c>
      <c r="W26" s="351">
        <f>MAX(0,V26-U26)</f>
        <v/>
      </c>
      <c r="X26" s="351">
        <f>IF(C26="","",C26-WEEKDAY(C26,1)+1)</f>
        <v/>
      </c>
      <c r="Y26" s="351">
        <f>SUMPRODUCT(($X$14:$X25=X26)*(($V$14:$V25)+($O$14:$O25)))+IF(X26=X14,$L$11,0)</f>
        <v/>
      </c>
      <c r="Z26" s="351" t="n"/>
      <c r="AA26" s="351" t="n"/>
      <c r="AB26" s="351" t="n"/>
      <c r="AC26" s="351" t="n"/>
      <c r="AD26" s="351" t="n"/>
      <c r="AE26" s="351" t="n"/>
      <c r="AF26" s="351" t="n"/>
    </row>
    <row r="27" ht="24" customHeight="1" s="348" thickBot="1">
      <c r="A27" s="159" t="inlineStr">
        <is>
          <t>On Day</t>
        </is>
      </c>
      <c r="B27" s="281" t="n"/>
      <c r="C27" s="93">
        <f>C26</f>
        <v/>
      </c>
      <c r="D27" s="36" t="n"/>
      <c r="E27" s="163">
        <f>IF(D27="", "",
 IF(D27=TIME(0,0,0), 0,
 IF(AND(D27&gt;=TIME(0,0,1), D27&lt;=TIME(2,0,0)), TIME(7,0,0),
 IF(AND(D27&gt;=TIME(6,0,0), D27&lt;=TIME(8,0,0)), TIME(12,0,0),
 IF(AND(D27&gt;TIME(8,0,0), D27&lt;=TIME(13,59,0)), TIME(15,0,0),
 IF(AND(D27&gt;=TIME(14,0,0), D27&lt;=TIME(17,59,0)), TIME(21,0,0),
 IF(AND(D27&gt;=TIME(18,0,0), D27&lt;=TIME(21,59,0)), TIME(0,0,0),
 IF(AND(D27&gt;=TIME(22,0,0), D27&lt;=TIME(23,59,59)), TIME(7,0,0), ""))))))))</f>
        <v/>
      </c>
      <c r="F27" s="164" t="n"/>
      <c r="G27" s="163">
        <f>IF(AND(D27&gt;=TIME(6,0,0),D27&lt;=TIME(8,0,0)),E27,"")</f>
        <v/>
      </c>
      <c r="H27" s="36" t="n"/>
      <c r="I27" s="37">
        <f>ROUND(IF(OR(D27="",E27="",E27=0),0,IF(H27="",MOD(E27-D27,1)*24,MOD(H27-D27,1)*24)),2)</f>
        <v/>
      </c>
      <c r="J27" s="162" t="n"/>
      <c r="K27" s="282" t="n"/>
      <c r="L27" s="271" t="n"/>
      <c r="M27" s="283">
        <f>MAX(0,V27-W27)</f>
        <v/>
      </c>
      <c r="N27" s="38">
        <f>(IF(OR($C27="",$D27=""),0,
 IF(OR($A26="Holiday",$A27="Holiday"),
    IF(ISNUMBER(MATCH(TRIM($B27),{"Phagwah","Good Friday","Easter Monday","Labour Day","Christmas","Eid ul Azha","Romans-2","Globe-12","Neptune P1"},0)),0,$I27),
 IF(AND(NOT(OR($A26="Annual Leave",$A27="Annual Leave")),$A27="Off day"),$I27,
  MAX(0,$I27-$V27)
  ))))+W27</f>
        <v/>
      </c>
      <c r="O27" s="38">
        <f>IF(AND(OR($A26="Holiday",$A27="Holiday"),
        ISNUMBER(MATCH(TRIM($B27),{"Phagwah","Good Friday","Easter Monday","Labour Day","Christmas","Eid ul Azha","Romans-2","Globe-12","Neptune P1"},0))),
   $I27,0)</f>
        <v/>
      </c>
      <c r="P27" s="38">
        <f>IF(OR($O$7="Canteen",$O$7="Head Office"),0,IF($I27&lt;=0,0,IF(AND($I26&lt;=0,OR(TRIM($J27)="Hebrews",TRIM($J27)="Romans",TRIM($J27)="Romans-2",TRIM($J27)="Globe",TRIM($J27)="Globe-12",TRIM($J27)="Neptune P1")),1,0)))</f>
        <v/>
      </c>
      <c r="Q27" s="39" t="n"/>
      <c r="R27" s="38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IF(AND($I26=0,$I27&gt;0),1,0),
      0
   ),
0))</f>
        <v/>
      </c>
      <c r="S27" s="38">
        <f>IF(OR($A26="Annual Leave",$A27="Annual Leave"),IF(AND($A26&lt;&gt;"Annual Leave",$A27="Annual Leave"),8,0),0)</f>
        <v/>
      </c>
      <c r="T27" s="40" t="n"/>
      <c r="U27" s="144">
        <f>MAX(0,40-Y27)</f>
        <v/>
      </c>
      <c r="V27" s="351">
        <f>IF(OR($C27="",$D27=""),0,
 IF(OR($A26="Holiday",$A27="Holiday"),0,
 IF(AND(NOT(OR($A26="Annual Leave",$A27="Annual Leave")),$A27="Off day"),0,
  IF($I26+$I27&gt;=8,IF($I26&gt;=8,0,8-$I26),$I27)
  )))</f>
        <v/>
      </c>
      <c r="W27" s="351">
        <f>MAX(0,V27-U27)</f>
        <v/>
      </c>
      <c r="X27" s="351">
        <f>IF(C27="","",C27-WEEKDAY(C27,1)+1)</f>
        <v/>
      </c>
      <c r="Y27" s="351">
        <f>SUMPRODUCT(($X$14:$X26=X27)*(($V$14:$V26)+($O$14:$O26)))+IF(X27=X14,$L$11,0)</f>
        <v/>
      </c>
      <c r="Z27" s="351" t="n"/>
      <c r="AA27" s="351" t="n"/>
      <c r="AB27" s="351" t="n"/>
      <c r="AC27" s="351" t="n"/>
      <c r="AD27" s="351" t="n"/>
      <c r="AE27" s="351" t="n"/>
      <c r="AF27" s="351" t="n"/>
    </row>
    <row r="28" ht="24" customHeight="1" s="348" thickBot="1">
      <c r="A28" s="176" t="n"/>
      <c r="B28" s="176" t="n"/>
      <c r="C28" s="145" t="n"/>
      <c r="D28" s="6" t="n"/>
      <c r="E28" s="14" t="n"/>
      <c r="F28" s="6" t="n"/>
      <c r="G28" s="6" t="n"/>
      <c r="H28" s="336" t="n"/>
      <c r="I28" s="351" t="n"/>
      <c r="J28" s="336" t="n"/>
      <c r="K28" s="336" t="n"/>
      <c r="L28" s="336" t="n"/>
      <c r="M28" s="99">
        <f>MAX(0,V28-W28)</f>
        <v/>
      </c>
      <c r="N28" s="99">
        <f>(IF(OR($C28="",$D28=""),0,
 IF(OR($A28="Holiday",$A29="Holiday"),
    IF(ISNUMBER(MATCH(TRIM($B28),{"Phagwah","Good Friday","Easter Monday","Labour Day","Christmas","Eid ul Azha","Romans-2","Globe-12","Neptune P1"},0)),0,$I28),
 IF(AND(NOT(OR($A28="Annual Leave",$A29="Annual Leave")),$A28="Off day"),$I28,
  MAX(0,$I28-$V28)
  ))))+W28</f>
        <v/>
      </c>
      <c r="O28" s="99">
        <f>IF(AND(OR($A28="Holiday",$A29="Holiday"),
        ISNUMBER(MATCH(TRIM($B28),{"Phagwah","Good Friday","Easter Monday","Labour Day","Christmas","Eid ul Azha","Romans-2","Globe-12","Neptune P1"},0))),
   $I28,0)</f>
        <v/>
      </c>
      <c r="P28" s="99">
        <f>IF(OR($O$7="Canteen",$O$7="Head Office"),0,IF($I28&lt;=0,0,IF(OR(OR(TRIM($J28)="Hebrews",TRIM($J28)="Romans",TRIM($J28)="Romans-2",TRIM($J28)="Globe",TRIM($J28)="Globe-12",TRIM($J28)="Neptune P1"),AND($I29&gt;0,OR(TRIM($J29)="Hebrews",TRIM($J29)="Romans",TRIM($J29)="Romans-2",TRIM($J29)="Globe",TRIM($J29)="Globe-12",TRIM($J29)="Neptune P1"))),1,0)))</f>
        <v/>
      </c>
      <c r="Q28" s="178" t="n"/>
      <c r="R28" s="15" t="n"/>
      <c r="S28" s="99">
        <f>IF(OR($A28="Annual Leave",$A29="Annual Leave"),IF($A28="Annual Leave",8,0),0)</f>
        <v/>
      </c>
      <c r="T28" s="100">
        <f>SUM(T14:T27)</f>
        <v/>
      </c>
      <c r="U28" s="144">
        <f>MAX(0,40-Y28)</f>
        <v/>
      </c>
      <c r="V28" s="351">
        <f>IF(OR($C28="",$D28=""),0,
 IF(OR($A28="Holiday",$A29="Holiday"),0,
 IF(AND(NOT(OR($A28="Annual Leave",$A29="Annual Leave")),$A28="Off day"),0,
  IF($I28+$I29&gt;=8,IF($I28&gt;=8,8,$I28),$I28)
  )))</f>
        <v/>
      </c>
      <c r="W28" s="351">
        <f>MAX(0,V28-U28)</f>
        <v/>
      </c>
      <c r="X28" s="351">
        <f>IF(C28="","",C28-WEEKDAY(C28,1)+1)</f>
        <v/>
      </c>
      <c r="Y28" s="351">
        <f>SUMPRODUCT(($X$14:$X27=X28)*(($V$14:$V27)+($O$14:$O27)))+IF(X28=X14,$L$11,0)</f>
        <v/>
      </c>
      <c r="Z28" s="351" t="n"/>
      <c r="AA28" s="351" t="n"/>
      <c r="AB28" s="351" t="n"/>
      <c r="AC28" s="351" t="n"/>
      <c r="AD28" s="351" t="n"/>
      <c r="AE28" s="351" t="n"/>
      <c r="AF28" s="351" t="n"/>
    </row>
    <row r="29" hidden="1" ht="15.75" customHeight="1" s="348" thickBot="1">
      <c r="A29" s="179" t="n"/>
      <c r="B29" s="176" t="n"/>
      <c r="C29" s="145" t="n"/>
      <c r="D29" s="6" t="n"/>
      <c r="E29" s="295">
        <f>IF(D29="", "",
 IF(D29=TIME(0,0,0), 0,
 IF(AND(D29&gt;=TIME(0,0,1), D29&lt;=TIME(2,0,0)), TIME(7,0,0),
 IF(AND(D29&gt;=TIME(6,0,0), D29&lt;=TIME(8,0,0)), TIME(12,0,0),
 IF(AND(D29&gt;TIME(8,0,0), D29&lt;=TIME(13,59,0)), TIME(15,0,0),
 IF(AND(D29&gt;=TIME(14,0,0), D29&lt;=TIME(17,59,0)), TIME(21,0,0),
 IF(AND(D29&gt;=TIME(18,0,0), D29&lt;=TIME(21,59,0)), TIME(0,0,0),
 IF(AND(D29&gt;=TIME(22,0,0), D29&lt;=TIME(23,59,59)), TIME(7,0,0), ""))))))))</f>
        <v/>
      </c>
      <c r="F29" s="6" t="n"/>
      <c r="G29" s="6" t="n"/>
      <c r="H29" s="6" t="n"/>
      <c r="I29" s="6" t="n"/>
      <c r="J29" s="6" t="n"/>
      <c r="K29" s="6" t="n"/>
      <c r="L29" s="6" t="n"/>
      <c r="M29" s="4">
        <f>MAX(0,V29-W29)</f>
        <v/>
      </c>
      <c r="N29" s="4">
        <f>(IF(OR($C29="",$D29=""),0,
 IF(OR($A28="Holiday",$A29="Holiday"),
    IF(ISNUMBER(MATCH(TRIM($B29),{"Phagwah","Good Friday","Easter Monday","Labour Day","Christmas","Eid ul Azha","Romans-2","Globe-12","Neptune P1"},0)),0,$I29),
 IF(AND(NOT(OR($A28="Annual Leave",$A29="Annual Leave")),$A29="Off day"),$I29,
  MAX(0,$I29-$V29)
  ))))+W29</f>
        <v/>
      </c>
      <c r="O29" s="4">
        <f>IF(AND(OR($A28="Holiday",$A29="Holiday"),
        ISNUMBER(MATCH(TRIM($B29),{"Phagwah","Good Friday","Easter Monday","Labour Day","Christmas","Eid ul Azha","Romans-2","Globe-12","Neptune P1"},0))),
   $I29,0)</f>
        <v/>
      </c>
      <c r="P29" s="4">
        <f>IF(OR($O$7="Canteen",$O$7="Head Office"),0,IF($I29&lt;=0,0,IF(AND($I28&lt;=0,OR(TRIM($J29)="Hebrews",TRIM($J29)="Romans",TRIM($J29)="Romans-2",TRIM($J29)="Globe",TRIM($J29)="Globe-12",TRIM($J29)="Neptune P1")),1,0)))</f>
        <v/>
      </c>
      <c r="Q29" s="6" t="n"/>
      <c r="R29" s="296">
        <f>IF(OR($O$7="Canteen",$O$7="Head Office"),0,IF(
  AND(
    SUMIFS(I:I, C:C, C29) &gt;= 8,
    COUNTIFS(C$14:C29, C29)=1,
    OR(
      TEXT(D29,"hh:mm:ss")="07:00:00",
      TEXT(D29,"hh:mm:ss")="15:00:00",
      TEXT(D29,"hh:mm:ss")="23:00:00",
      TEXT(D30,"hh:mm:ss")="07:00:00",
      TEXT(D30,"hh:mm:ss")="15:00:00",
      TEXT(D30,"hh:mm:ss")="23:00:00"
    )
  ),
  1,
  0
))</f>
        <v/>
      </c>
      <c r="S29" s="4">
        <f>IF(OR($A28="Annual Leave",$A29="Annual Leave"),IF(AND($A28&lt;&gt;"Annual Leave",$A29="Annual Leave"),8,0),0)</f>
        <v/>
      </c>
      <c r="T29" s="146" t="n"/>
      <c r="U29" s="351">
        <f>MAX(0,40-Y29)</f>
        <v/>
      </c>
      <c r="V29" s="351">
        <f>IF(OR($C29="",$D29=""),0,
 IF(OR($A28="Holiday",$A29="Holiday"),0,
 IF(AND(NOT(OR($A28="Annual Leave",$A29="Annual Leave")),$A29="Off day"),0,
  IF($I28+$I29&gt;=8,IF($I28&gt;=8,0,8-$I28),$I29)
  )))</f>
        <v/>
      </c>
      <c r="W29" s="351">
        <f>MAX(0,V29-U29)</f>
        <v/>
      </c>
      <c r="X29" s="351">
        <f>IF(C29="","",C29-WEEKDAY(C29,1)+1)</f>
        <v/>
      </c>
      <c r="Y29" s="351">
        <f>SUMPRODUCT(($X$14:$X28=X29)*(($V$14:$V28)+($O$14:$O28)))+IF(X29=X14,$L$11,0)</f>
        <v/>
      </c>
      <c r="Z29" s="351" t="n"/>
      <c r="AA29" s="351" t="n"/>
      <c r="AB29" s="351" t="n"/>
      <c r="AC29" s="351" t="n"/>
      <c r="AD29" s="351" t="n"/>
      <c r="AE29" s="351" t="n"/>
      <c r="AF29" s="351" t="n"/>
    </row>
    <row r="30" ht="24" customHeight="1" s="348" thickBot="1">
      <c r="A30" s="147" t="inlineStr">
        <is>
          <t>On Day</t>
        </is>
      </c>
      <c r="B30" s="180" t="n"/>
      <c r="C30" s="88">
        <f>C27+1</f>
        <v/>
      </c>
      <c r="D30" s="54" t="n"/>
      <c r="E30" s="148">
        <f>IF(D30="", "",
 IF(D30=TIME(0,0,0), 0,
 IF(AND(D30&gt;=TIME(0,0,1), D30&lt;=TIME(2,0,0)), TIME(7,0,0),
 IF(AND(D30&gt;=TIME(6,0,0), D30&lt;=TIME(8,0,0)), TIME(12,0,0),
 IF(AND(D30&gt;TIME(8,0,0), D30&lt;=TIME(13,59,0)), TIME(15,0,0),
 IF(AND(D30&gt;=TIME(14,0,0), D30&lt;=TIME(17,59,0)), TIME(21,0,0),
 IF(AND(D30&gt;=TIME(18,0,0), D30&lt;=TIME(21,59,0)), TIME(0,0,0),
 IF(AND(D30&gt;=TIME(22,0,0), D30&lt;=TIME(23,59,59)), TIME(7,0,0), ""))))))))</f>
        <v/>
      </c>
      <c r="F30" s="149" t="n"/>
      <c r="G30" s="148">
        <f>IF(AND(D30&gt;=TIME(6,0,0),D30&lt;=TIME(8,0,0)),E30,"")</f>
        <v/>
      </c>
      <c r="H30" s="54" t="n"/>
      <c r="I30" s="55">
        <f>ROUND(IF(OR(D30="",E30="",E30=0),0,IF(H30="",MOD(E30-D30,1)*24,MOD(H30-D30,1)*24)),2)</f>
        <v/>
      </c>
      <c r="J30" s="150" t="n"/>
      <c r="K30" s="270" t="n"/>
      <c r="L30" s="181" t="n"/>
      <c r="M30" s="272">
        <f>MAX(0,V30-W30)</f>
        <v/>
      </c>
      <c r="N30" s="56">
        <f>(IF(OR($C30="",$D30=""),0,
 IF(OR($A30="Holiday",$A31="Holiday"),
    IF(ISNUMBER(MATCH(TRIM($B30),{"Phagwah","Good Friday","Easter Monday","Labour Day","Christmas","Eid ul Azha","Romans-2","Globe-12","Neptune P1"},0)),0,$I30),
 IF(AND(NOT(OR($A30="Annual Leave",$A31="Annual Leave")),$A30="Off day"),$I30,
  MAX(0,$I30-$V30)
  ))))+W30</f>
        <v/>
      </c>
      <c r="O30" s="56">
        <f>IF(AND(OR($A30="Holiday",$A31="Holiday"),
        ISNUMBER(MATCH(TRIM($B30),{"Phagwah","Good Friday","Easter Monday","Labour Day","Christmas","Eid ul Azha","Romans-2","Globe-12","Neptune P1"},0))),
   $I30,0)</f>
        <v/>
      </c>
      <c r="P30" s="56">
        <f>IF(OR($O$7="Canteen",$O$7="Head Office"),0,IF($I30&lt;=0,0,IF(OR(OR(TRIM($J30)="Hebrews",TRIM($J30)="Romans",TRIM($J30)="Romans-2",TRIM($J30)="Globe",TRIM($J30)="Globe-12",TRIM($J30)="Neptune P1"),AND($I31&gt;0,OR(TRIM($J31)="Hebrews",TRIM($J31)="Romans",TRIM($J31)="Romans-2",TRIM($J31)="Globe",TRIM($J31)="Globe-12",TRIM($J31)="Neptune P1"))),1,0)))</f>
        <v/>
      </c>
      <c r="Q30" s="57" t="n"/>
      <c r="R30" s="56">
        <f>IF(OR($O$7="Canteen",$O$7="Head Office"),0,IF(
  AND(
    SUMIFS(I:I, C:C, C30) &gt;= 8,
    COUNTIFS(C$14:C30, C30)=1,
    OR(
      TEXT(D30,"hh:mm:ss")="07:00:00",
      TEXT(D30,"hh:mm:ss")="15:00:00",
      TEXT(D30,"hh:mm:ss")="23:00:00",
      TEXT(D31,"hh:mm:ss")="07:00:00",
      TEXT(D31,"hh:mm:ss")="15:00:00",
      TEXT(D31,"hh:mm:ss")="23:00:00"
    )
  ),
  1,
  0
))</f>
        <v/>
      </c>
      <c r="S30" s="56">
        <f>IF(OR($A30="Annual Leave",$A31="Annual Leave"),IF($A30="Annual Leave",8,0),0)</f>
        <v/>
      </c>
      <c r="T30" s="58" t="n"/>
      <c r="U30" s="144">
        <f>MAX(0,40-Y30)</f>
        <v/>
      </c>
      <c r="V30" s="151">
        <f>IF(OR($C30="",$D30=""),0,
 IF(OR($A30="Holiday",$A31="Holiday"),0,
 IF(AND(NOT(OR($A30="Annual Leave",$A31="Annual Leave")),$A30="Off day"),0,
  IF($I30+$I31&gt;=8,IF($I30&gt;=8,8,$I30),$I30)
  )))</f>
        <v/>
      </c>
      <c r="W30" s="151">
        <f>MAX(0,V30-U30)</f>
        <v/>
      </c>
      <c r="X30" s="151">
        <f>IF(C30="","",C30-WEEKDAY(C30,1)+1)</f>
        <v/>
      </c>
      <c r="Y30" s="151">
        <f>SUMPRODUCT(($X$14:$X29=X30)*(($V$14:$V29)+($O$14:$O29)))+IF(X30=X14,$L$11,0)</f>
        <v/>
      </c>
      <c r="Z30" s="151" t="n"/>
      <c r="AA30" s="151" t="n"/>
      <c r="AB30" s="151" t="n"/>
      <c r="AC30" s="351" t="n"/>
      <c r="AD30" s="351" t="n"/>
      <c r="AE30" s="351" t="n"/>
      <c r="AF30" s="351" t="n"/>
    </row>
    <row r="31" ht="24" customHeight="1" s="348" thickBot="1">
      <c r="A31" s="147" t="inlineStr">
        <is>
          <t>On Day</t>
        </is>
      </c>
      <c r="B31" s="182" t="n"/>
      <c r="C31" s="89">
        <f>C30</f>
        <v/>
      </c>
      <c r="D31" s="59" t="n"/>
      <c r="E31" s="152">
        <f>IF(D31="", "",
 IF(D31=TIME(0,0,0), 0,
 IF(AND(D31&gt;=TIME(0,0,1), D31&lt;=TIME(2,0,0)), TIME(7,0,0),
 IF(AND(D31&gt;=TIME(6,0,0), D31&lt;=TIME(8,0,0)), TIME(12,0,0),
 IF(AND(D31&gt;TIME(8,0,0), D31&lt;=TIME(13,59,0)), TIME(15,0,0),
 IF(AND(D31&gt;=TIME(14,0,0), D31&lt;=TIME(17,59,0)), TIME(21,0,0),
 IF(AND(D31&gt;=TIME(18,0,0), D31&lt;=TIME(21,59,0)), TIME(0,0,0),
 IF(AND(D31&gt;=TIME(22,0,0), D31&lt;=TIME(23,59,59)), TIME(7,0,0), ""))))))))</f>
        <v/>
      </c>
      <c r="F31" s="153" t="n"/>
      <c r="G31" s="152">
        <f>IF(AND(D31&gt;=TIME(6,0,0),D31&lt;=TIME(8,0,0)),E31,"")</f>
        <v/>
      </c>
      <c r="H31" s="59" t="n"/>
      <c r="I31" s="60">
        <f>ROUND(IF(OR(D31="",E31="",E31=0),0,IF(H31="",MOD(E31-D31,1)*24,MOD(H31-D31,1)*24)),2)</f>
        <v/>
      </c>
      <c r="J31" s="150" t="n"/>
      <c r="K31" s="270" t="n"/>
      <c r="L31" s="183" t="n"/>
      <c r="M31" s="272">
        <f>MAX(0,V31-W31)</f>
        <v/>
      </c>
      <c r="N31" s="61">
        <f>(IF(OR($C31="",$D31=""),0,
 IF(OR($A30="Holiday",$A31="Holiday"),
    IF(ISNUMBER(MATCH(TRIM($B31),{"Phagwah","Good Friday","Easter Monday","Labour Day","Christmas","Eid ul Azha","Romans-2","Globe-12","Neptune P1"},0)),0,$I31),
 IF(AND(NOT(OR($A30="Annual Leave",$A31="Annual Leave")),$A31="Off day"),$I31,
  MAX(0,$I31-$V31)
  ))))+W31</f>
        <v/>
      </c>
      <c r="O31" s="61">
        <f>IF(AND(OR($A30="Holiday",$A31="Holiday"),
        ISNUMBER(MATCH(TRIM($B31),{"Phagwah","Good Friday","Easter Monday","Labour Day","Christmas","Eid ul Azha","Romans-2","Globe-12","Neptune P1"},0))),
   $I31,0)</f>
        <v/>
      </c>
      <c r="P31" s="61">
        <f>IF(OR($O$7="Canteen",$O$7="Head Office"),0,IF($I31&lt;=0,0,IF(AND($I30&lt;=0,OR(TRIM($J31)="Hebrews",TRIM($J31)="Romans",TRIM($J31)="Romans-2",TRIM($J31)="Globe",TRIM($J31)="Globe-12",TRIM($J31)="Neptune P1")),1,0)))</f>
        <v/>
      </c>
      <c r="Q31" s="62" t="n"/>
      <c r="R31" s="61">
        <f>IF(OR($O$7="Canteen",$O$7="Head Office"),0,IF(
  AND(
    SUMIFS(I:I, C:C, C31) &gt;= 8,
    COUNTIFS(C$14:C31, C31)=1,
    OR(
      TEXT(D31,"hh:mm:ss")="07:00:00",
      TEXT(D31,"hh:mm:ss")="15:00:00",
      TEXT(D31,"hh:mm:ss")="23:00:00",
      TEXT(D32,"hh:mm:ss")="07:00:00",
      TEXT(D32,"hh:mm:ss")="15:00:00",
      TEXT(D32,"hh:mm:ss")="23:00:00"
    )
  ),
  1,
  0
))</f>
        <v/>
      </c>
      <c r="S31" s="61">
        <f>IF(OR($A30="Annual Leave",$A31="Annual Leave"),IF(AND($A30&lt;&gt;"Annual Leave",$A31="Annual Leave"),8,0),0)</f>
        <v/>
      </c>
      <c r="T31" s="63" t="n"/>
      <c r="U31" s="144">
        <f>MAX(0,40-Y31)</f>
        <v/>
      </c>
      <c r="V31" s="151">
        <f>IF(OR($C31="",$D31=""),0,
 IF(OR($A30="Holiday",$A31="Holiday"),0,
 IF(AND(NOT(OR($A30="Annual Leave",$A31="Annual Leave")),$A31="Off day"),0,
  IF($I30+$I31&gt;=8,IF($I30&gt;=8,0,8-$I30),$I31)
  )))</f>
        <v/>
      </c>
      <c r="W31" s="151">
        <f>MAX(0,V31-U31)</f>
        <v/>
      </c>
      <c r="X31" s="151">
        <f>IF(C31="","",C31-WEEKDAY(C31,1)+1)</f>
        <v/>
      </c>
      <c r="Y31" s="151">
        <f>SUMPRODUCT(($X$14:$X30=X31)*(($V$14:$V30)+($O$14:$O30)))+IF(X31=X14,$L$11,0)</f>
        <v/>
      </c>
      <c r="Z31" s="151" t="n"/>
      <c r="AA31" s="151" t="n"/>
      <c r="AB31" s="151" t="n"/>
      <c r="AC31" s="351" t="n"/>
      <c r="AD31" s="351" t="n"/>
      <c r="AE31" s="351" t="n"/>
      <c r="AF31" s="351" t="n"/>
    </row>
    <row r="32" ht="24" customHeight="1" s="348" thickBot="1">
      <c r="A32" s="184" t="inlineStr">
        <is>
          <t>On Day</t>
        </is>
      </c>
      <c r="B32" s="185" t="n"/>
      <c r="C32" s="101">
        <f>C30+1</f>
        <v/>
      </c>
      <c r="D32" s="11" t="n"/>
      <c r="E32" s="186">
        <f>IF(D32="", "",
 IF(D32=TIME(0,0,0), 0,
 IF(AND(D32&gt;=TIME(0,0,1), D32&lt;=TIME(2,0,0)), TIME(7,0,0),
 IF(AND(D32&gt;=TIME(6,0,0), D32&lt;=TIME(8,0,0)), TIME(12,0,0),
 IF(AND(D32&gt;TIME(8,0,0), D32&lt;=TIME(13,59,0)), TIME(15,0,0),
 IF(AND(D32&gt;=TIME(14,0,0), D32&lt;=TIME(17,59,0)), TIME(21,0,0),
 IF(AND(D32&gt;=TIME(18,0,0), D32&lt;=TIME(21,59,0)), TIME(0,0,0),
 IF(AND(D32&gt;=TIME(22,0,0), D32&lt;=TIME(23,59,59)), TIME(7,0,0), ""))))))))</f>
        <v/>
      </c>
      <c r="F32" s="187" t="n"/>
      <c r="G32" s="186">
        <f>IF(AND(D32&gt;=TIME(6,0,0),D32&lt;=TIME(8,0,0)),E32,"")</f>
        <v/>
      </c>
      <c r="H32" s="11" t="n"/>
      <c r="I32" s="87">
        <f>ROUND(IF(OR(D32="",E32="",E32=0),0,IF(H32="",MOD(E32-D32,1)*24,MOD(H32-D32,1)*24)),2)</f>
        <v/>
      </c>
      <c r="J32" s="188" t="n"/>
      <c r="K32" s="297" t="n"/>
      <c r="L32" s="189" t="n"/>
      <c r="M32" s="298">
        <f>MAX(0,V32-W32)</f>
        <v/>
      </c>
      <c r="N32" s="12">
        <f>(IF(OR($C32="",$D32=""),0,
 IF(OR($A32="Holiday",$A33="Holiday"),
    IF(ISNUMBER(MATCH(TRIM($B32),{"Phagwah","Good Friday","Easter Monday","Labour Day","Christmas","Eid ul Azha","Romans-2","Globe-12","Neptune P1"},0)),0,$I32),
 IF(AND(NOT(OR($A32="Annual Leave",$A33="Annual Leave")),$A32="Off day"),$I32,
  MAX(0,$I32-$V32)
  ))))+W32</f>
        <v/>
      </c>
      <c r="O32" s="12">
        <f>IF(AND(OR($A32="Holiday",$A33="Holiday"),
        ISNUMBER(MATCH(TRIM($B32),{"Phagwah","Good Friday","Easter Monday","Labour Day","Christmas","Eid ul Azha","Romans-2","Globe-12","Neptune P1"},0))),
   $I32,0)</f>
        <v/>
      </c>
      <c r="P32" s="12">
        <f>IF(OR($O$7="Canteen",$O$7="Head Office"),0,IF($I32&lt;=0,0,IF(OR(OR(TRIM($J32)="Hebrews",TRIM($J32)="Romans",TRIM($J32)="Romans-2",TRIM($J32)="Globe",TRIM($J32)="Globe-12",TRIM($J32)="Neptune P1"),AND($I33&gt;0,OR(TRIM($J33)="Hebrews",TRIM($J33)="Romans",TRIM($J33)="Romans-2",TRIM($J33)="Globe",TRIM($J33)="Globe-12",TRIM($J33)="Neptune P1"))),1,0)))</f>
        <v/>
      </c>
      <c r="Q32" s="13" t="n"/>
      <c r="R32" s="12">
        <f>IF(OR($O$7="Canteen",$O$7="Head Office"),0,IF(
  AND(
    SUMIFS(I:I, C:C, C32) &gt;= 8,
    COUNTIFS(C$14:C32, C32)=1,
    OR(
      TEXT(D32,"hh:mm:ss")="07:00:00",
      TEXT(D32,"hh:mm:ss")="15:00:00",
      TEXT(D32,"hh:mm:ss")="23:00:00",
      TEXT(D33,"hh:mm:ss")="07:00:00",
      TEXT(D33,"hh:mm:ss")="15:00:00",
      TEXT(D33,"hh:mm:ss")="23:00:00"
    )
  ),
  1,
  0
))</f>
        <v/>
      </c>
      <c r="S32" s="12">
        <f>IF(OR($A32="Annual Leave",$A33="Annual Leave"),IF($A32="Annual Leave",8,0),0)</f>
        <v/>
      </c>
      <c r="T32" s="102" t="n"/>
      <c r="U32" s="144">
        <f>MAX(0,40-Y32)</f>
        <v/>
      </c>
      <c r="V32" s="351">
        <f>IF(OR($C32="",$D32=""),0,
 IF(OR($A32="Holiday",$A33="Holiday"),0,
 IF(AND(NOT(OR($A32="Annual Leave",$A33="Annual Leave")),$A32="Off day"),0,
  IF($I32+$I33&gt;=8,IF($I32&gt;=8,8,$I32),$I32)
  )))</f>
        <v/>
      </c>
      <c r="W32" s="351">
        <f>MAX(0,V32-U32)</f>
        <v/>
      </c>
      <c r="X32" s="351">
        <f>IF(C32="","",C32-WEEKDAY(C32,1)+1)</f>
        <v/>
      </c>
      <c r="Y32" s="351">
        <f>SUMPRODUCT(($X$14:$X31=X32)*(($V$14:$V31)+($O$14:$O31)))+IF(X32=X14,$L$11,0)</f>
        <v/>
      </c>
      <c r="Z32" s="351" t="n"/>
      <c r="AA32" s="351" t="n"/>
      <c r="AB32" s="351" t="n"/>
      <c r="AC32" s="351" t="n"/>
      <c r="AD32" s="351" t="n"/>
      <c r="AE32" s="351" t="n"/>
      <c r="AF32" s="351" t="n"/>
    </row>
    <row r="33" ht="24" customHeight="1" s="348" thickBot="1">
      <c r="A33" s="184" t="inlineStr">
        <is>
          <t>On Day</t>
        </is>
      </c>
      <c r="B33" s="299" t="n"/>
      <c r="C33" s="101">
        <f>C32</f>
        <v/>
      </c>
      <c r="D33" s="300" t="n"/>
      <c r="E33" s="301">
        <f>IF(D33="", "",
 IF(D33=TIME(0,0,0), 0,
 IF(AND(D33&gt;=TIME(0,0,1), D33&lt;=TIME(2,0,0)), TIME(7,0,0),
 IF(AND(D33&gt;=TIME(6,0,0), D33&lt;=TIME(8,0,0)), TIME(12,0,0),
 IF(AND(D33&gt;TIME(8,0,0), D33&lt;=TIME(13,59,0)), TIME(15,0,0),
 IF(AND(D33&gt;=TIME(14,0,0), D33&lt;=TIME(17,59,0)), TIME(21,0,0),
 IF(AND(D33&gt;=TIME(18,0,0), D33&lt;=TIME(21,59,0)), TIME(0,0,0),
 IF(AND(D33&gt;=TIME(22,0,0), D33&lt;=TIME(23,59,59)), TIME(7,0,0), ""))))))))</f>
        <v/>
      </c>
      <c r="F33" s="187" t="n"/>
      <c r="G33" s="301">
        <f>IF(AND(D33&gt;=TIME(6,0,0),D33&lt;=TIME(8,0,0)),E33,"")</f>
        <v/>
      </c>
      <c r="H33" s="300" t="n"/>
      <c r="I33" s="87">
        <f>ROUND(IF(OR(D33="",E33="",E33=0),0,IF(H33="",MOD(E33-D33,1)*24,MOD(H33-D33,1)*24)),2)</f>
        <v/>
      </c>
      <c r="J33" s="190" t="n"/>
      <c r="K33" s="297" t="n"/>
      <c r="L33" s="189" t="n"/>
      <c r="M33" s="298">
        <f>MAX(0,V33-W33)</f>
        <v/>
      </c>
      <c r="N33" s="302">
        <f>(IF(OR($C33="",$D33=""),0,
 IF(OR($A32="Holiday",$A33="Holiday"),
    IF(ISNUMBER(MATCH(TRIM($B33),{"Phagwah","Good Friday","Easter Monday","Labour Day","Christmas","Eid ul Azha","Romans-2","Globe-12","Neptune P1"},0)),0,$I33),
 IF(AND(NOT(OR($A32="Annual Leave",$A33="Annual Leave")),$A33="Off day"),$I33,
  MAX(0,$I33-$V33)
  ))))+W33</f>
        <v/>
      </c>
      <c r="O33" s="302">
        <f>IF(AND(OR($A32="Holiday",$A33="Holiday"),
        ISNUMBER(MATCH(TRIM($B33),{"Phagwah","Good Friday","Easter Monday","Labour Day","Christmas","Eid ul Azha","Romans-2","Globe-12","Neptune P1"},0))),
   $I33,0)</f>
        <v/>
      </c>
      <c r="P33" s="302">
        <f>IF(OR($O$7="Canteen",$O$7="Head Office"),0,IF($I33&lt;=0,0,IF(AND($I32&lt;=0,OR(TRIM($J33)="Hebrews",TRIM($J33)="Romans",TRIM($J33)="Romans-2",TRIM($J33)="Globe",TRIM($J33)="Globe-12",TRIM($J33)="Neptune P1")),1,0)))</f>
        <v/>
      </c>
      <c r="Q33" s="303" t="n"/>
      <c r="R33" s="302">
        <f>IF(OR($O$7="Canteen",$O$7="Head Office"),0,IF(
  AND(
    SUMIFS(I:I, C:C, C33) &gt;= 8,
    COUNTIFS(C$14:C33, C33)=1,
    OR(
      TEXT(D33,"hh:mm:ss")="07:00:00",
      TEXT(D33,"hh:mm:ss")="15:00:00",
      TEXT(D33,"hh:mm:ss")="23:00:00",
      TEXT(D34,"hh:mm:ss")="07:00:00",
      TEXT(D34,"hh:mm:ss")="15:00:00",
      TEXT(D34,"hh:mm:ss")="23:00:00"
    )
  ),
  1,
  0
))</f>
        <v/>
      </c>
      <c r="S33" s="302">
        <f>IF(OR($A32="Annual Leave",$A33="Annual Leave"),IF(AND($A32&lt;&gt;"Annual Leave",$A33="Annual Leave"),8,0),0)</f>
        <v/>
      </c>
      <c r="T33" s="304" t="n"/>
      <c r="U33" s="144">
        <f>MAX(0,40-Y33)</f>
        <v/>
      </c>
      <c r="V33" s="351">
        <f>IF(OR($C33="",$D33=""),0,
 IF(OR($A32="Holiday",$A33="Holiday"),0,
 IF(AND(NOT(OR($A32="Annual Leave",$A33="Annual Leave")),$A33="Off day"),0,
  IF($I32+$I33&gt;=8,IF($I32&gt;=8,0,8-$I32),$I33)
  )))</f>
        <v/>
      </c>
      <c r="W33" s="351">
        <f>MAX(0,V33-U33)</f>
        <v/>
      </c>
      <c r="X33" s="351">
        <f>IF(C33="","",C33-WEEKDAY(C33,1)+1)</f>
        <v/>
      </c>
      <c r="Y33" s="351">
        <f>SUMPRODUCT(($X$14:$X32=X33)*(($V$14:$V32)+($O$14:$O32)))+IF(X33=X14,$L$11,0)</f>
        <v/>
      </c>
      <c r="Z33" s="351" t="n"/>
      <c r="AA33" s="351" t="n"/>
      <c r="AB33" s="351" t="n"/>
      <c r="AC33" s="351" t="n"/>
      <c r="AD33" s="351" t="n"/>
      <c r="AE33" s="351" t="n"/>
      <c r="AF33" s="351" t="n"/>
    </row>
    <row r="34" ht="24" customHeight="1" s="348" thickBot="1">
      <c r="A34" s="159" t="inlineStr">
        <is>
          <t>On Day</t>
        </is>
      </c>
      <c r="B34" s="191" t="n"/>
      <c r="C34" s="92">
        <f>C32+1</f>
        <v/>
      </c>
      <c r="D34" s="31" t="n"/>
      <c r="E34" s="160">
        <f>IF(D34="", "",
 IF(D34=TIME(0,0,0), 0,
 IF(AND(D34&gt;=TIME(0,0,1), D34&lt;=TIME(2,0,0)), TIME(7,0,0),
 IF(AND(D34&gt;=TIME(6,0,0), D34&lt;=TIME(8,0,0)), TIME(12,0,0),
 IF(AND(D34&gt;TIME(8,0,0), D34&lt;=TIME(13,59,0)), TIME(15,0,0),
 IF(AND(D34&gt;=TIME(14,0,0), D34&lt;=TIME(17,59,0)), TIME(21,0,0),
 IF(AND(D34&gt;=TIME(18,0,0), D34&lt;=TIME(21,59,0)), TIME(0,0,0),
 IF(AND(D34&gt;=TIME(22,0,0), D34&lt;=TIME(23,59,59)), TIME(7,0,0), ""))))))))</f>
        <v/>
      </c>
      <c r="F34" s="161" t="n"/>
      <c r="G34" s="160">
        <f>IF(AND(D34&gt;=TIME(6,0,0),D34&lt;=TIME(8,0,0)),E34,"")</f>
        <v/>
      </c>
      <c r="H34" s="31" t="n"/>
      <c r="I34" s="32">
        <f>ROUND(IF(OR(D34="",E34="",E34=0),0,IF(H34="",MOD(E34-D34,1)*24,MOD(H34-D34,1)*24)),2)</f>
        <v/>
      </c>
      <c r="J34" s="162" t="n"/>
      <c r="K34" s="282" t="n"/>
      <c r="L34" s="181" t="n"/>
      <c r="M34" s="283">
        <f>MAX(0,V34-W34)</f>
        <v/>
      </c>
      <c r="N34" s="33">
        <f>(IF(OR($C34="",$D34=""),0,
 IF(OR($A34="Holiday",$A35="Holiday"),
    IF(ISNUMBER(MATCH(TRIM($B34),{"Phagwah","Good Friday","Easter Monday","Labour Day","Christmas","Eid ul Azha","Romans-2","Globe-12","Neptune P1"},0)),0,$I34),
 IF(AND(NOT(OR($A34="Annual Leave",$A35="Annual Leave")),$A34="Off day"),$I34,
  MAX(0,$I34-$V34)
  ))))+W34</f>
        <v/>
      </c>
      <c r="O34" s="33">
        <f>IF(AND(OR($A34="Holiday",$A35="Holiday"),
        ISNUMBER(MATCH(TRIM($B34),{"Phagwah","Good Friday","Easter Monday","Labour Day","Christmas","Eid ul Azha","Romans-2","Globe-12","Neptune P1"},0))),
   $I34,0)</f>
        <v/>
      </c>
      <c r="P34" s="33">
        <f>IF(OR($O$7="Canteen",$O$7="Head Office"),0,IF($I34&lt;=0,0,IF(OR(OR(TRIM($J34)="Hebrews",TRIM($J34)="Romans",TRIM($J34)="Romans-2",TRIM($J34)="Globe",TRIM($J34)="Globe-12",TRIM($J34)="Neptune P1"),AND($I35&gt;0,OR(TRIM($J35)="Hebrews",TRIM($J35)="Romans",TRIM($J35)="Romans-2",TRIM($J35)="Globe",TRIM($J35)="Globe-12",TRIM($J35)="Neptune P1"))),1,0)))</f>
        <v/>
      </c>
      <c r="Q34" s="34" t="n"/>
      <c r="R34" s="33">
        <f>IF(OR($O$7="Canteen",$O$7="Head Office"),0,IF(
  AND(
    SUMIFS(I:I, C:C, C34) &gt;= 8,
    COUNTIFS(C$14:C34, C34)=1,
    OR(
      TEXT(D34,"hh:mm:ss")="07:00:00",
      TEXT(D34,"hh:mm:ss")="15:00:00",
      TEXT(D34,"hh:mm:ss")="23:00:00",
      TEXT(D35,"hh:mm:ss")="07:00:00",
      TEXT(D35,"hh:mm:ss")="15:00:00",
      TEXT(D35,"hh:mm:ss")="23:00:00"
    )
  ),
  1,
  0
))</f>
        <v/>
      </c>
      <c r="S34" s="33">
        <f>IF(OR($A34="Annual Leave",$A35="Annual Leave"),IF($A34="Annual Leave",8,0),0)</f>
        <v/>
      </c>
      <c r="T34" s="35" t="n"/>
      <c r="U34" s="144">
        <f>MAX(0,40-Y34)</f>
        <v/>
      </c>
      <c r="V34" s="351">
        <f>IF(OR($C34="",$D34=""),0,
 IF(OR($A34="Holiday",$A35="Holiday"),0,
 IF(AND(NOT(OR($A34="Annual Leave",$A35="Annual Leave")),$A34="Off day"),0,
  IF($I34+$I35&gt;=8,IF($I34&gt;=8,8,$I34),$I34)
  )))</f>
        <v/>
      </c>
      <c r="W34" s="351">
        <f>MAX(0,V34-U34)</f>
        <v/>
      </c>
      <c r="X34" s="351">
        <f>IF(C34="","",C34-WEEKDAY(C34,1)+1)</f>
        <v/>
      </c>
      <c r="Y34" s="351">
        <f>SUMPRODUCT(($X$14:$X33=X34)*(($V$14:$V33)+($O$14:$O33)))+IF(X34=X14,$L$11,0)</f>
        <v/>
      </c>
      <c r="Z34" s="351" t="n"/>
      <c r="AA34" s="351" t="n"/>
      <c r="AB34" s="351" t="n"/>
      <c r="AC34" s="351" t="n"/>
      <c r="AD34" s="351" t="n"/>
      <c r="AE34" s="351" t="n"/>
      <c r="AF34" s="351" t="n"/>
    </row>
    <row r="35" ht="24" customHeight="1" s="348" thickBot="1">
      <c r="A35" s="159" t="inlineStr">
        <is>
          <t>On Day</t>
        </is>
      </c>
      <c r="B35" s="192" t="n"/>
      <c r="C35" s="93">
        <f>C34</f>
        <v/>
      </c>
      <c r="D35" s="36" t="n"/>
      <c r="E35" s="163">
        <f>IF(D35="", "",
 IF(D35=TIME(0,0,0), 0,
 IF(AND(D35&gt;=TIME(0,0,1), D35&lt;=TIME(2,0,0)), TIME(7,0,0),
 IF(AND(D35&gt;=TIME(6,0,0), D35&lt;=TIME(8,0,0)), TIME(12,0,0),
 IF(AND(D35&gt;TIME(8,0,0), D35&lt;=TIME(13,59,0)), TIME(15,0,0),
 IF(AND(D35&gt;=TIME(14,0,0), D35&lt;=TIME(17,59,0)), TIME(21,0,0),
 IF(AND(D35&gt;=TIME(18,0,0), D35&lt;=TIME(21,59,0)), TIME(0,0,0),
 IF(AND(D35&gt;=TIME(22,0,0), D35&lt;=TIME(23,59,59)), TIME(7,0,0), ""))))))))</f>
        <v/>
      </c>
      <c r="F35" s="164" t="n"/>
      <c r="G35" s="163">
        <f>IF(AND(D35&gt;=TIME(6,0,0),D35&lt;=TIME(8,0,0)),E35,"")</f>
        <v/>
      </c>
      <c r="H35" s="36" t="n"/>
      <c r="I35" s="37">
        <f>ROUND(IF(OR(D35="",E35="",E35=0),0,IF(H35="",MOD(E35-D35,1)*24,MOD(H35-D35,1)*24)),2)</f>
        <v/>
      </c>
      <c r="J35" s="162" t="n"/>
      <c r="K35" s="282" t="n"/>
      <c r="L35" s="183" t="n"/>
      <c r="M35" s="283">
        <f>MAX(0,V35-W35)</f>
        <v/>
      </c>
      <c r="N35" s="38">
        <f>(IF(OR($C35="",$D35=""),0,
 IF(OR($A34="Holiday",$A35="Holiday"),
    IF(ISNUMBER(MATCH(TRIM($B35),{"Phagwah","Good Friday","Easter Monday","Labour Day","Christmas","Eid ul Azha","Romans-2","Globe-12","Neptune P1"},0)),0,$I35),
 IF(AND(NOT(OR($A34="Annual Leave",$A35="Annual Leave")),$A35="Off day"),$I35,
  MAX(0,$I35-$V35)
  ))))+W35</f>
        <v/>
      </c>
      <c r="O35" s="38">
        <f>IF(AND(OR($A34="Holiday",$A35="Holiday"),
        ISNUMBER(MATCH(TRIM($B35),{"Phagwah","Good Friday","Easter Monday","Labour Day","Christmas","Eid ul Azha","Romans-2","Globe-12","Neptune P1"},0))),
   $I35,0)</f>
        <v/>
      </c>
      <c r="P35" s="38">
        <f>IF(OR($O$7="Canteen",$O$7="Head Office"),0,IF($I35&lt;=0,0,IF(AND($I34&lt;=0,OR(TRIM($J35)="Hebrews",TRIM($J35)="Romans",TRIM($J35)="Romans-2",TRIM($J35)="Globe",TRIM($J35)="Globe-12",TRIM($J35)="Neptune P1")),1,0)))</f>
        <v/>
      </c>
      <c r="Q35" s="39" t="n"/>
      <c r="R35" s="38">
        <f>IF(OR($O$7="Canteen",$O$7="Head Office"),0,IF(
  AND(
    SUMIFS(I:I, C:C, C35) &gt;= 8,
    COUNTIFS(C$14:C35, C35)=1,
    OR(
      TEXT(D35,"hh:mm:ss")="07:00:00",
      TEXT(D35,"hh:mm:ss")="15:00:00",
      TEXT(D35,"hh:mm:ss")="23:00:00",
      TEXT(D36,"hh:mm:ss")="07:00:00",
      TEXT(D36,"hh:mm:ss")="15:00:00",
      TEXT(D36,"hh:mm:ss")="23:00:00"
    )
  ),
  1,
  0
))</f>
        <v/>
      </c>
      <c r="S35" s="38">
        <f>IF(OR($A34="Annual Leave",$A35="Annual Leave"),IF(AND($A34&lt;&gt;"Annual Leave",$A35="Annual Leave"),8,0),0)</f>
        <v/>
      </c>
      <c r="T35" s="40" t="n"/>
      <c r="U35" s="144">
        <f>MAX(0,40-Y35)</f>
        <v/>
      </c>
      <c r="V35" s="351">
        <f>IF(OR($C35="",$D35=""),0,
 IF(OR($A34="Holiday",$A35="Holiday"),0,
 IF(AND(NOT(OR($A34="Annual Leave",$A35="Annual Leave")),$A35="Off day"),0,
  IF($I34+$I35&gt;=8,IF($I34&gt;=8,0,8-$I34),$I35)
  )))</f>
        <v/>
      </c>
      <c r="W35" s="351">
        <f>MAX(0,V35-U35)</f>
        <v/>
      </c>
      <c r="X35" s="351">
        <f>IF(C35="","",C35-WEEKDAY(C35,1)+1)</f>
        <v/>
      </c>
      <c r="Y35" s="351">
        <f>SUMPRODUCT(($X$14:$X34=X35)*(($V$14:$V34)+($O$14:$O34)))+IF(X35=X14,$L$11,0)</f>
        <v/>
      </c>
      <c r="Z35" s="351" t="n"/>
      <c r="AA35" s="351" t="n"/>
      <c r="AB35" s="351" t="n"/>
      <c r="AC35" s="351" t="n"/>
      <c r="AD35" s="351" t="n"/>
      <c r="AE35" s="351" t="n"/>
      <c r="AF35" s="351" t="n"/>
    </row>
    <row r="36" ht="24" customHeight="1" s="348" thickBot="1">
      <c r="A36" s="154" t="inlineStr">
        <is>
          <t>On Day</t>
        </is>
      </c>
      <c r="B36" s="193" t="n"/>
      <c r="C36" s="90">
        <f>C34+1</f>
        <v/>
      </c>
      <c r="D36" s="8" t="n"/>
      <c r="E36" s="155">
        <f>IF(D36="", "",
 IF(D36=TIME(0,0,0), 0,
 IF(AND(D36&gt;=TIME(0,0,1), D36&lt;=TIME(2,0,0)), TIME(7,0,0),
 IF(AND(D36&gt;=TIME(6,0,0), D36&lt;=TIME(8,0,0)), TIME(12,0,0),
 IF(AND(D36&gt;TIME(8,0,0), D36&lt;=TIME(13,59,0)), TIME(15,0,0),
 IF(AND(D36&gt;=TIME(14,0,0), D36&lt;=TIME(17,59,0)), TIME(21,0,0),
 IF(AND(D36&gt;=TIME(18,0,0), D36&lt;=TIME(21,59,0)), TIME(0,0,0),
 IF(AND(D36&gt;=TIME(22,0,0), D36&lt;=TIME(23,59,59)), TIME(7,0,0), ""))))))))</f>
        <v/>
      </c>
      <c r="F36" s="156" t="n"/>
      <c r="G36" s="155">
        <f>IF(AND(D36&gt;=TIME(6,0,0),D36&lt;=TIME(8,0,0)),E36,"")</f>
        <v/>
      </c>
      <c r="H36" s="8" t="n"/>
      <c r="I36" s="30">
        <f>ROUND(IF(OR(D36="",E36="",E36=0),0,IF(H36="",MOD(E36-D36,1)*24,MOD(H36-D36,1)*24)),2)</f>
        <v/>
      </c>
      <c r="J36" s="157" t="n"/>
      <c r="K36" s="274" t="n"/>
      <c r="L36" s="189" t="n"/>
      <c r="M36" s="275">
        <f>MAX(0,V36-W36)</f>
        <v/>
      </c>
      <c r="N36" s="9">
        <f>(IF(OR($C36="",$D36=""),0,
 IF(OR($A36="Holiday",$A37="Holiday"),
    IF(ISNUMBER(MATCH(TRIM($B36),{"Phagwah","Good Friday","Easter Monday","Labour Day","Christmas","Eid ul Azha","Romans-2","Globe-12","Neptune P1"},0)),0,$I36),
 IF(AND(NOT(OR($A36="Annual Leave",$A37="Annual Leave")),$A36="Off day"),$I36,
  MAX(0,$I36-$V36)
  ))))+W36</f>
        <v/>
      </c>
      <c r="O36" s="9">
        <f>IF(AND(OR($A36="Holiday",$A37="Holiday"),
        ISNUMBER(MATCH(TRIM($B36),{"Phagwah","Good Friday","Easter Monday","Labour Day","Christmas","Eid ul Azha","Romans-2","Globe-12","Neptune P1"},0))),
   $I36,0)</f>
        <v/>
      </c>
      <c r="P36" s="9">
        <f>IF(OR($O$7="Canteen",$O$7="Head Office"),0,IF($I36&lt;=0,0,IF(OR(OR(TRIM($J36)="Hebrews",TRIM($J36)="Romans",TRIM($J36)="Romans-2",TRIM($J36)="Globe",TRIM($J36)="Globe-12",TRIM($J36)="Neptune P1"),AND($I37&gt;0,OR(TRIM($J37)="Hebrews",TRIM($J37)="Romans",TRIM($J37)="Romans-2",TRIM($J37)="Globe",TRIM($J37)="Globe-12",TRIM($J37)="Neptune P1"))),1,0)))</f>
        <v/>
      </c>
      <c r="Q36" s="10" t="n"/>
      <c r="R36" s="9">
        <f>IF(OR($O$7="Canteen",$O$7="Head Office"),0,IF(
  AND(
    SUMIFS(I:I, C:C, C36) &gt;= 8,
    COUNTIFS(C$14:C36, C36)=1,
    OR(
      TEXT(D36,"hh:mm:ss")="07:00:00",
      TEXT(D36,"hh:mm:ss")="15:00:00",
      TEXT(D36,"hh:mm:ss")="23:00:00",
      TEXT(D37,"hh:mm:ss")="07:00:00",
      TEXT(D37,"hh:mm:ss")="15:00:00",
      TEXT(D37,"hh:mm:ss")="23:00:00"
    )
  ),
  1,
  0
))</f>
        <v/>
      </c>
      <c r="S36" s="9">
        <f>IF(OR($A36="Annual Leave",$A37="Annual Leave"),IF($A36="Annual Leave",8,0),0)</f>
        <v/>
      </c>
      <c r="T36" s="91" t="n"/>
      <c r="U36" s="144">
        <f>MAX(0,40-Y36)</f>
        <v/>
      </c>
      <c r="V36" s="351">
        <f>IF(OR($C36="",$D36=""),0,
 IF(OR($A36="Holiday",$A37="Holiday"),0,
 IF(AND(NOT(OR($A36="Annual Leave",$A37="Annual Leave")),$A36="Off day"),0,
  IF($I36+$I37&gt;=8,IF($I36&gt;=8,8,$I36),$I36)
  )))</f>
        <v/>
      </c>
      <c r="W36" s="351">
        <f>MAX(0,V36-U36)</f>
        <v/>
      </c>
      <c r="X36" s="351">
        <f>IF(C36="","",C36-WEEKDAY(C36,1)+1)</f>
        <v/>
      </c>
      <c r="Y36" s="351">
        <f>SUMPRODUCT(($X$14:$X35=X36)*(($V$14:$V35)+($O$14:$O35)))+IF(X36=X14,$L$11,0)</f>
        <v/>
      </c>
      <c r="Z36" s="351" t="n"/>
      <c r="AA36" s="351" t="n"/>
      <c r="AB36" s="351" t="n"/>
      <c r="AC36" s="351" t="n"/>
      <c r="AD36" s="351" t="n"/>
      <c r="AE36" s="351" t="n"/>
      <c r="AF36" s="351" t="n"/>
    </row>
    <row r="37" ht="24" customHeight="1" s="348" thickBot="1">
      <c r="A37" s="154" t="inlineStr">
        <is>
          <t>On Day</t>
        </is>
      </c>
      <c r="B37" s="305" t="n"/>
      <c r="C37" s="90">
        <f>C36</f>
        <v/>
      </c>
      <c r="D37" s="276" t="n"/>
      <c r="E37" s="277">
        <f>IF(D37="", "",
 IF(D37=TIME(0,0,0), 0,
 IF(AND(D37&gt;=TIME(0,0,1), D37&lt;=TIME(2,0,0)), TIME(7,0,0),
 IF(AND(D37&gt;=TIME(6,0,0), D37&lt;=TIME(8,0,0)), TIME(12,0,0),
 IF(AND(D37&gt;TIME(8,0,0), D37&lt;=TIME(13,59,0)), TIME(15,0,0),
 IF(AND(D37&gt;=TIME(14,0,0), D37&lt;=TIME(17,59,0)), TIME(21,0,0),
 IF(AND(D37&gt;=TIME(18,0,0), D37&lt;=TIME(21,59,0)), TIME(0,0,0),
 IF(AND(D37&gt;=TIME(22,0,0), D37&lt;=TIME(23,59,59)), TIME(7,0,0), ""))))))))</f>
        <v/>
      </c>
      <c r="F37" s="156" t="n"/>
      <c r="G37" s="277">
        <f>IF(AND(D37&gt;=TIME(6,0,0),D37&lt;=TIME(8,0,0)),E37,"")</f>
        <v/>
      </c>
      <c r="H37" s="276" t="n"/>
      <c r="I37" s="30">
        <f>ROUND(IF(OR(D37="",E37="",E37=0),0,IF(H37="",MOD(E37-D37,1)*24,MOD(H37-D37,1)*24)),2)</f>
        <v/>
      </c>
      <c r="J37" s="158" t="n"/>
      <c r="K37" s="274" t="n"/>
      <c r="L37" s="189" t="n"/>
      <c r="M37" s="275">
        <f>MAX(0,V37-W37)</f>
        <v/>
      </c>
      <c r="N37" s="278">
        <f>(IF(OR($C37="",$D37=""),0,
 IF(OR($A36="Holiday",$A37="Holiday"),
    IF(ISNUMBER(MATCH(TRIM($B37),{"Phagwah","Good Friday","Easter Monday","Labour Day","Christmas","Eid ul Azha","Romans-2","Globe-12","Neptune P1"},0)),0,$I37),
 IF(AND(NOT(OR($A36="Annual Leave",$A37="Annual Leave")),$A37="Off day"),$I37,
  MAX(0,$I37-$V37)
  ))))+W37</f>
        <v/>
      </c>
      <c r="O37" s="278">
        <f>IF(AND(OR($A36="Holiday",$A37="Holiday"),
        ISNUMBER(MATCH(TRIM($B37),{"Phagwah","Good Friday","Easter Monday","Labour Day","Christmas","Eid ul Azha","Romans-2","Globe-12","Neptune P1"},0))),
   $I37,0)</f>
        <v/>
      </c>
      <c r="P37" s="278">
        <f>IF(OR($O$7="Canteen",$O$7="Head Office"),0,IF($I37&lt;=0,0,IF(AND($I36&lt;=0,OR(TRIM($J37)="Hebrews",TRIM($J37)="Romans",TRIM($J37)="Romans-2",TRIM($J37)="Globe",TRIM($J37)="Globe-12",TRIM($J37)="Neptune P1")),1,0)))</f>
        <v/>
      </c>
      <c r="Q37" s="279" t="n"/>
      <c r="R37" s="278">
        <f>IF(OR($O$7="Canteen",$O$7="Head Office"),0,IF(
  AND(
    SUMIFS(I:I, C:C, C37) &gt;= 8,
    COUNTIFS(C$14:C37, C37)=1,
    OR(
      TEXT(D37,"hh:mm:ss")="07:00:00",
      TEXT(D37,"hh:mm:ss")="15:00:00",
      TEXT(D37,"hh:mm:ss")="23:00:00",
      TEXT(D38,"hh:mm:ss")="07:00:00",
      TEXT(D38,"hh:mm:ss")="15:00:00",
      TEXT(D38,"hh:mm:ss")="23:00:00"
    )
  ),
  1,
  0
))</f>
        <v/>
      </c>
      <c r="S37" s="278">
        <f>IF(OR($A36="Annual Leave",$A37="Annual Leave"),IF(AND($A36&lt;&gt;"Annual Leave",$A37="Annual Leave"),8,0),0)</f>
        <v/>
      </c>
      <c r="T37" s="280" t="n"/>
      <c r="U37" s="144">
        <f>MAX(0,40-Y37)</f>
        <v/>
      </c>
      <c r="V37" s="351">
        <f>IF(OR($C37="",$D37=""),0,
 IF(OR($A36="Holiday",$A37="Holiday"),0,
 IF(AND(NOT(OR($A36="Annual Leave",$A37="Annual Leave")),$A37="Off day"),0,
  IF($I36+$I37&gt;=8,IF($I36&gt;=8,0,8-$I36),$I37)
  )))</f>
        <v/>
      </c>
      <c r="W37" s="351">
        <f>MAX(0,V37-U37)</f>
        <v/>
      </c>
      <c r="X37" s="351">
        <f>IF(C37="","",C37-WEEKDAY(C37,1)+1)</f>
        <v/>
      </c>
      <c r="Y37" s="351">
        <f>SUMPRODUCT(($X$14:$X36=X37)*(($V$14:$V36)+($O$14:$O36)))+IF(X37=X14,$L$11,0)</f>
        <v/>
      </c>
      <c r="Z37" s="351" t="n"/>
      <c r="AA37" s="351" t="n"/>
      <c r="AB37" s="351" t="n"/>
      <c r="AC37" s="351" t="n"/>
      <c r="AD37" s="351" t="n"/>
      <c r="AE37" s="351" t="n"/>
      <c r="AF37" s="351" t="n"/>
    </row>
    <row r="38" ht="24" customHeight="1" s="348" thickBot="1">
      <c r="A38" s="194" t="inlineStr">
        <is>
          <t>On Day</t>
        </is>
      </c>
      <c r="B38" s="195" t="n"/>
      <c r="C38" s="103">
        <f>C36+1</f>
        <v/>
      </c>
      <c r="D38" s="64" t="n"/>
      <c r="E38" s="196">
        <f>IF(D38="", "",
 IF(D38=TIME(0,0,0), 0,
 IF(AND(D38&gt;=TIME(0,0,1), D38&lt;=TIME(2,0,0)), TIME(7,0,0),
 IF(AND(D38&gt;=TIME(6,0,0), D38&lt;=TIME(8,0,0)), TIME(12,0,0),
 IF(AND(D38&gt;TIME(8,0,0), D38&lt;=TIME(13,59,0)), TIME(15,0,0),
 IF(AND(D38&gt;=TIME(14,0,0), D38&lt;=TIME(17,59,0)), TIME(21,0,0),
 IF(AND(D38&gt;=TIME(18,0,0), D38&lt;=TIME(21,59,0)), TIME(0,0,0),
 IF(AND(D38&gt;=TIME(22,0,0), D38&lt;=TIME(23,59,59)), TIME(7,0,0), ""))))))))</f>
        <v/>
      </c>
      <c r="F38" s="197" t="n"/>
      <c r="G38" s="196">
        <f>IF(AND(D38&gt;=TIME(6,0,0),D38&lt;=TIME(8,0,0)),E38,"")</f>
        <v/>
      </c>
      <c r="H38" s="64" t="n"/>
      <c r="I38" s="65">
        <f>ROUND(IF(OR(D38="",E38="",E38=0),0,IF(H38="",MOD(E38-D38,1)*24,MOD(H38-D38,1)*24)),2)</f>
        <v/>
      </c>
      <c r="J38" s="198" t="n"/>
      <c r="K38" s="306" t="n"/>
      <c r="L38" s="181" t="n"/>
      <c r="M38" s="307">
        <f>MAX(0,V38-W38)</f>
        <v/>
      </c>
      <c r="N38" s="66">
        <f>(IF(OR($C38="",$D38=""),0,
 IF(OR($A38="Holiday",$A39="Holiday"),
    IF(ISNUMBER(MATCH(TRIM($B38),{"Phagwah","Good Friday","Easter Monday","Labour Day","Christmas","Eid ul Azha","Romans-2","Globe-12","Neptune P1"},0)),0,$I38),
 IF(AND(NOT(OR($A38="Annual Leave",$A39="Annual Leave")),$A38="Off day"),$I38,
  MAX(0,$I38-$V38)
  ))))+W38</f>
        <v/>
      </c>
      <c r="O38" s="66">
        <f>IF(AND(OR($A38="Holiday",$A39="Holiday"),
        ISNUMBER(MATCH(TRIM($B38),{"Phagwah","Good Friday","Easter Monday","Labour Day","Christmas","Eid ul Azha","Romans-2","Globe-12","Neptune P1"},0))),
   $I38,0)</f>
        <v/>
      </c>
      <c r="P38" s="66">
        <f>IF(OR($O$7="Canteen",$O$7="Head Office"),0,IF($I38&lt;=0,0,IF(OR(OR(TRIM($J38)="Hebrews",TRIM($J38)="Romans",TRIM($J38)="Romans-2",TRIM($J38)="Globe",TRIM($J38)="Globe-12",TRIM($J38)="Neptune P1"),AND($I39&gt;0,OR(TRIM($J39)="Hebrews",TRIM($J39)="Romans",TRIM($J39)="Romans-2",TRIM($J39)="Globe",TRIM($J39)="Globe-12",TRIM($J39)="Neptune P1"))),1,0)))</f>
        <v/>
      </c>
      <c r="Q38" s="67" t="n"/>
      <c r="R38" s="66">
        <f>IF(OR($O$7="Canteen",$O$7="Head Office"),0,IF(
  AND(
    SUMIFS(I:I, C:C, C38) &gt;= 8,
    COUNTIFS(C$14:C38, C38)=1,
    OR(
      TEXT(D38,"hh:mm:ss")="07:00:00",
      TEXT(D38,"hh:mm:ss")="15:00:00",
      TEXT(D38,"hh:mm:ss")="23:00:00",
      TEXT(D39,"hh:mm:ss")="07:00:00",
      TEXT(D39,"hh:mm:ss")="15:00:00",
      TEXT(D39,"hh:mm:ss")="23:00:00"
    )
  ),
  1,
  0
))</f>
        <v/>
      </c>
      <c r="S38" s="66">
        <f>IF(OR($A38="Annual Leave",$A39="Annual Leave"),IF($A38="Annual Leave",8,0),0)</f>
        <v/>
      </c>
      <c r="T38" s="68" t="n"/>
      <c r="U38" s="144">
        <f>MAX(0,40-Y38)</f>
        <v/>
      </c>
      <c r="V38" s="351">
        <f>IF(OR($C38="",$D38=""),0,
 IF(OR($A38="Holiday",$A39="Holiday"),0,
 IF(AND(NOT(OR($A38="Annual Leave",$A39="Annual Leave")),$A38="Off day"),0,
  IF($I38+$I39&gt;=8,IF($I38&gt;=8,8,$I38),$I38)
  )))</f>
        <v/>
      </c>
      <c r="W38" s="351">
        <f>MAX(0,V38-U38)</f>
        <v/>
      </c>
      <c r="X38" s="351">
        <f>IF(C38="","",C38-WEEKDAY(C38,1)+1)</f>
        <v/>
      </c>
      <c r="Y38" s="351">
        <f>SUMPRODUCT(($X$14:$X37=X38)*(($V$14:$V37)+($O$14:$O37)))+IF(X38=X14,$L$11,0)</f>
        <v/>
      </c>
      <c r="Z38" s="351" t="n"/>
      <c r="AA38" s="351" t="n"/>
      <c r="AB38" s="351" t="n"/>
      <c r="AC38" s="351" t="n"/>
      <c r="AD38" s="351" t="n"/>
      <c r="AE38" s="351" t="n"/>
      <c r="AF38" s="351" t="n"/>
    </row>
    <row r="39" ht="24" customHeight="1" s="348" thickBot="1">
      <c r="A39" s="194" t="inlineStr">
        <is>
          <t>On Day</t>
        </is>
      </c>
      <c r="B39" s="199" t="n"/>
      <c r="C39" s="104">
        <f>C38</f>
        <v/>
      </c>
      <c r="D39" s="69" t="n"/>
      <c r="E39" s="200">
        <f>IF(D39="", "",
 IF(D39=TIME(0,0,0), 0,
 IF(AND(D39&gt;=TIME(0,0,1), D39&lt;=TIME(2,0,0)), TIME(7,0,0),
 IF(AND(D39&gt;=TIME(6,0,0), D39&lt;=TIME(8,0,0)), TIME(12,0,0),
 IF(AND(D39&gt;TIME(8,0,0), D39&lt;=TIME(13,59,0)), TIME(15,0,0),
 IF(AND(D39&gt;=TIME(14,0,0), D39&lt;=TIME(17,59,0)), TIME(21,0,0),
 IF(AND(D39&gt;=TIME(18,0,0), D39&lt;=TIME(21,59,0)), TIME(0,0,0),
 IF(AND(D39&gt;=TIME(22,0,0), D39&lt;=TIME(23,59,59)), TIME(7,0,0), ""))))))))</f>
        <v/>
      </c>
      <c r="F39" s="201" t="n"/>
      <c r="G39" s="200">
        <f>IF(AND(D39&gt;=TIME(6,0,0),D39&lt;=TIME(8,0,0)),E39,"")</f>
        <v/>
      </c>
      <c r="H39" s="69" t="n"/>
      <c r="I39" s="70">
        <f>ROUND(IF(OR(D39="",E39="",E39=0),0,IF(H39="",MOD(E39-D39,1)*24,MOD(H39-D39,1)*24)),2)</f>
        <v/>
      </c>
      <c r="J39" s="198" t="n"/>
      <c r="K39" s="306" t="n"/>
      <c r="L39" s="183" t="n"/>
      <c r="M39" s="307">
        <f>MAX(0,V39-W39)</f>
        <v/>
      </c>
      <c r="N39" s="71">
        <f>(IF(OR($C39="",$D39=""),0,
 IF(OR($A38="Holiday",$A39="Holiday"),
    IF(ISNUMBER(MATCH(TRIM($B39),{"Phagwah","Good Friday","Easter Monday","Labour Day","Christmas","Eid ul Azha","Romans-2","Globe-12","Neptune P1"},0)),0,$I39),
 IF(AND(NOT(OR($A38="Annual Leave",$A39="Annual Leave")),$A39="Off day"),$I39,
  MAX(0,$I39-$V39)
  ))))+W39</f>
        <v/>
      </c>
      <c r="O39" s="71">
        <f>IF(AND(OR($A38="Holiday",$A39="Holiday"),
        ISNUMBER(MATCH(TRIM($B39),{"Phagwah","Good Friday","Easter Monday","Labour Day","Christmas","Eid ul Azha","Romans-2","Globe-12","Neptune P1"},0))),
   $I39,0)</f>
        <v/>
      </c>
      <c r="P39" s="71">
        <f>IF(OR($O$7="Canteen",$O$7="Head Office"),0,IF($I39&lt;=0,0,IF(AND($I38&lt;=0,OR(TRIM($J39)="Hebrews",TRIM($J39)="Romans",TRIM($J39)="Romans-2",TRIM($J39)="Globe",TRIM($J39)="Globe-12",TRIM($J39)="Neptune P1")),1,0)))</f>
        <v/>
      </c>
      <c r="Q39" s="72" t="n"/>
      <c r="R39" s="71">
        <f>IF(OR($O$7="Canteen",$O$7="Head Office"),0,IF(
  AND(
    SUMIFS(I:I, C:C, C39) &gt;= 8,
    COUNTIFS(C$14:C39, C39)=1,
    OR(
      TEXT(D39,"hh:mm:ss")="07:00:00",
      TEXT(D39,"hh:mm:ss")="15:00:00",
      TEXT(D39,"hh:mm:ss")="23:00:00",
      TEXT(D40,"hh:mm:ss")="07:00:00",
      TEXT(D40,"hh:mm:ss")="15:00:00",
      TEXT(D40,"hh:mm:ss")="23:00:00"
    )
  ),
  1,
  0
))</f>
        <v/>
      </c>
      <c r="S39" s="71">
        <f>IF(OR($A38="Annual Leave",$A39="Annual Leave"),IF(AND($A38&lt;&gt;"Annual Leave",$A39="Annual Leave"),8,0),0)</f>
        <v/>
      </c>
      <c r="T39" s="73" t="n"/>
      <c r="U39" s="144">
        <f>MAX(0,40-Y39)</f>
        <v/>
      </c>
      <c r="V39" s="351">
        <f>IF(OR($C39="",$D39=""),0,
 IF(OR($A38="Holiday",$A39="Holiday"),0,
 IF(AND(NOT(OR($A38="Annual Leave",$A39="Annual Leave")),$A39="Off day"),0,
  IF($I38+$I39&gt;=8,IF($I38&gt;=8,0,8-$I38),$I39)
  )))</f>
        <v/>
      </c>
      <c r="W39" s="351">
        <f>MAX(0,V39-U39)</f>
        <v/>
      </c>
      <c r="X39" s="351">
        <f>IF(C39="","",C39-WEEKDAY(C39,1)+1)</f>
        <v/>
      </c>
      <c r="Y39" s="351">
        <f>SUMPRODUCT(($X$14:$X38=X39)*(($V$14:$V38)+($O$14:$O38)))+IF(X39=X14,$L$11,0)</f>
        <v/>
      </c>
      <c r="Z39" s="351" t="n"/>
      <c r="AA39" s="351" t="n"/>
      <c r="AB39" s="351" t="n"/>
      <c r="AC39" s="351" t="n"/>
      <c r="AD39" s="351" t="n"/>
      <c r="AE39" s="351" t="n"/>
      <c r="AF39" s="351" t="n"/>
    </row>
    <row r="40" ht="24" customHeight="1" s="348" thickBot="1">
      <c r="A40" s="202" t="inlineStr">
        <is>
          <t>On Day</t>
        </is>
      </c>
      <c r="B40" s="203" t="n"/>
      <c r="C40" s="105">
        <f>C38+1</f>
        <v/>
      </c>
      <c r="D40" s="74" t="n"/>
      <c r="E40" s="204">
        <f>IF(D40="", "",
 IF(D40=TIME(0,0,0), 0,
 IF(AND(D40&gt;=TIME(0,0,1), D40&lt;=TIME(2,0,0)), TIME(7,0,0),
 IF(AND(D40&gt;=TIME(6,0,0), D40&lt;=TIME(8,0,0)), TIME(12,0,0),
 IF(AND(D40&gt;TIME(8,0,0), D40&lt;=TIME(13,59,0)), TIME(15,0,0),
 IF(AND(D40&gt;=TIME(14,0,0), D40&lt;=TIME(17,59,0)), TIME(21,0,0),
 IF(AND(D40&gt;=TIME(18,0,0), D40&lt;=TIME(21,59,0)), TIME(0,0,0),
 IF(AND(D40&gt;=TIME(22,0,0), D40&lt;=TIME(23,59,59)), TIME(7,0,0), ""))))))))</f>
        <v/>
      </c>
      <c r="F40" s="205" t="n"/>
      <c r="G40" s="204">
        <f>IF(AND(D40&gt;=TIME(6,0,0),D40&lt;=TIME(8,0,0)),E40,"")</f>
        <v/>
      </c>
      <c r="H40" s="74" t="n"/>
      <c r="I40" s="106">
        <f>ROUND(IF(OR(D40="",E40="",E40=0),0,IF(H40="",MOD(E40-D40,1)*24,MOD(H40-D40,1)*24)),2)</f>
        <v/>
      </c>
      <c r="J40" s="206" t="n"/>
      <c r="K40" s="308" t="n"/>
      <c r="L40" s="189" t="n"/>
      <c r="M40" s="309">
        <f>MAX(0,V40-W40)</f>
        <v/>
      </c>
      <c r="N40" s="75">
        <f>(IF(OR($C40="",$D40=""),0,
 IF(OR($A40="Holiday",$A41="Holiday"),
    IF(ISNUMBER(MATCH(TRIM($B40),{"Phagwah","Good Friday","Easter Monday","Labour Day","Christmas","Eid ul Azha","Romans-2","Globe-12","Neptune P1"},0)),0,$I40),
 IF(AND(NOT(OR($A40="Annual Leave",$A41="Annual Leave")),$A40="Off day"),$I40,
  MAX(0,$I40-$V40)
  ))))+W40</f>
        <v/>
      </c>
      <c r="O40" s="75">
        <f>IF(AND(OR($A40="Holiday",$A41="Holiday"),
        ISNUMBER(MATCH(TRIM($B40),{"Phagwah","Good Friday","Easter Monday","Labour Day","Christmas","Eid ul Azha","Romans-2","Globe-12","Neptune P1"},0))),
   $I40,0)</f>
        <v/>
      </c>
      <c r="P40" s="75">
        <f>IF(OR($O$7="Canteen",$O$7="Head Office"),0,IF($I40&lt;=0,0,IF(OR(OR(TRIM($J40)="Hebrews",TRIM($J40)="Romans",TRIM($J40)="Romans-2",TRIM($J40)="Globe",TRIM($J40)="Globe-12",TRIM($J40)="Neptune P1"),AND($I41&gt;0,OR(TRIM($J41)="Hebrews",TRIM($J41)="Romans",TRIM($J41)="Romans-2",TRIM($J41)="Globe",TRIM($J41)="Globe-12",TRIM($J41)="Neptune P1"))),1,0)))</f>
        <v/>
      </c>
      <c r="Q40" s="76" t="n"/>
      <c r="R40" s="75">
        <f>IF(OR($O$7="Canteen",$O$7="Head Office"),0,IF(
  AND(
    SUMIFS(I:I, C:C, C40) &gt;= 8,
    COUNTIFS(C$14:C40, C40)=1,
    OR(
      TEXT(D40,"hh:mm:ss")="07:00:00",
      TEXT(D40,"hh:mm:ss")="15:00:00",
      TEXT(D40,"hh:mm:ss")="23:00:00",
      TEXT(D41,"hh:mm:ss")="07:00:00",
      TEXT(D41,"hh:mm:ss")="15:00:00",
      TEXT(D41,"hh:mm:ss")="23:00:00"
    )
  ),
  1,
  0
))</f>
        <v/>
      </c>
      <c r="S40" s="75">
        <f>IF(OR($A40="Annual Leave",$A41="Annual Leave"),IF($A40="Annual Leave",8,0),0)</f>
        <v/>
      </c>
      <c r="T40" s="107" t="n"/>
      <c r="U40" s="144">
        <f>MAX(0,40-Y40)</f>
        <v/>
      </c>
      <c r="V40" s="351">
        <f>IF(OR($C40="",$D40=""),0,
 IF(OR($A40="Holiday",$A41="Holiday"),0,
 IF(AND(NOT(OR($A40="Annual Leave",$A41="Annual Leave")),$A40="Off day"),0,
  IF($I40+$I41&gt;=8,IF($I40&gt;=8,8,$I40),$I40)
  )))</f>
        <v/>
      </c>
      <c r="W40" s="351">
        <f>MAX(0,V40-U40)</f>
        <v/>
      </c>
      <c r="X40" s="351">
        <f>IF(C40="","",C40-WEEKDAY(C40,1)+1)</f>
        <v/>
      </c>
      <c r="Y40" s="351">
        <f>SUMPRODUCT(($X$14:$X39=X40)*(($V$14:$V39)+($O$14:$O39)))+IF(X40=X14,$L$11,0)</f>
        <v/>
      </c>
      <c r="Z40" s="351" t="n"/>
      <c r="AA40" s="351" t="n"/>
      <c r="AB40" s="351" t="n"/>
      <c r="AC40" s="351" t="n"/>
      <c r="AD40" s="351" t="n"/>
      <c r="AE40" s="351" t="n"/>
      <c r="AF40" s="351" t="n"/>
    </row>
    <row r="41" ht="24" customHeight="1" s="348" thickBot="1">
      <c r="A41" s="202" t="inlineStr">
        <is>
          <t>On Day</t>
        </is>
      </c>
      <c r="B41" s="310" t="n"/>
      <c r="C41" s="105">
        <f>C40</f>
        <v/>
      </c>
      <c r="D41" s="311" t="n"/>
      <c r="E41" s="312">
        <f>IF(D41="", "",
 IF(D41=TIME(0,0,0), 0,
 IF(AND(D41&gt;=TIME(0,0,1), D41&lt;=TIME(2,0,0)), TIME(7,0,0),
 IF(AND(D41&gt;=TIME(6,0,0), D41&lt;=TIME(8,0,0)), TIME(12,0,0),
 IF(AND(D41&gt;TIME(8,0,0), D41&lt;=TIME(13,59,0)), TIME(15,0,0),
 IF(AND(D41&gt;=TIME(14,0,0), D41&lt;=TIME(17,59,0)), TIME(21,0,0),
 IF(AND(D41&gt;=TIME(18,0,0), D41&lt;=TIME(21,59,0)), TIME(0,0,0),
 IF(AND(D41&gt;=TIME(22,0,0), D41&lt;=TIME(23,59,59)), TIME(7,0,0), ""))))))))</f>
        <v/>
      </c>
      <c r="F41" s="205" t="n"/>
      <c r="G41" s="312">
        <f>IF(AND(D41&gt;=TIME(6,0,0),D41&lt;=TIME(8,0,0)),E41,"")</f>
        <v/>
      </c>
      <c r="H41" s="311" t="n"/>
      <c r="I41" s="106">
        <f>ROUND(IF(OR(D41="",E41="",E41=0),0,IF(H41="",MOD(E41-D41,1)*24,MOD(H41-D41,1)*24)),2)</f>
        <v/>
      </c>
      <c r="J41" s="207" t="n"/>
      <c r="K41" s="308" t="n"/>
      <c r="L41" s="189" t="n"/>
      <c r="M41" s="309">
        <f>MAX(0,V41-W41)</f>
        <v/>
      </c>
      <c r="N41" s="313">
        <f>(IF(OR($C41="",$D41=""),0,
 IF(OR($A40="Holiday",$A41="Holiday"),
    IF(ISNUMBER(MATCH(TRIM($B41),{"Phagwah","Good Friday","Easter Monday","Labour Day","Christmas","Eid ul Azha","Romans-2","Globe-12","Neptune P1"},0)),0,$I41),
 IF(AND(NOT(OR($A40="Annual Leave",$A41="Annual Leave")),$A41="Off day"),$I41,
  MAX(0,$I41-$V41)
  ))))+W41</f>
        <v/>
      </c>
      <c r="O41" s="313">
        <f>IF(AND(OR($A40="Holiday",$A41="Holiday"),
        ISNUMBER(MATCH(TRIM($B41),{"Phagwah","Good Friday","Easter Monday","Labour Day","Christmas","Eid ul Azha","Romans-2","Globe-12","Neptune P1"},0))),
   $I41,0)</f>
        <v/>
      </c>
      <c r="P41" s="313">
        <f>IF(OR($O$7="Canteen",$O$7="Head Office"),0,IF($I41&lt;=0,0,IF(AND($I40&lt;=0,OR(TRIM($J41)="Hebrews",TRIM($J41)="Romans",TRIM($J41)="Romans-2",TRIM($J41)="Globe",TRIM($J41)="Globe-12",TRIM($J41)="Neptune P1")),1,0)))</f>
        <v/>
      </c>
      <c r="Q41" s="314" t="n"/>
      <c r="R41" s="313">
        <f>IF(OR($O$7="Canteen",$O$7="Head Office"),0,IF(
  AND(
    SUMIFS(I:I, C:C, C41) &gt;= 8,
    COUNTIFS(C$14:C41, C41)=1,
    OR(
      TEXT(D41,"hh:mm:ss")="07:00:00",
      TEXT(D41,"hh:mm:ss")="15:00:00",
      TEXT(D41,"hh:mm:ss")="23:00:00",
      TEXT(D42,"hh:mm:ss")="07:00:00",
      TEXT(D42,"hh:mm:ss")="15:00:00",
      TEXT(D42,"hh:mm:ss")="23:00:00"
    )
  ),
  1,
  0
))</f>
        <v/>
      </c>
      <c r="S41" s="313">
        <f>IF(OR($A40="Annual Leave",$A41="Annual Leave"),IF(AND($A40&lt;&gt;"Annual Leave",$A41="Annual Leave"),8,0),0)</f>
        <v/>
      </c>
      <c r="T41" s="315" t="n"/>
      <c r="U41" s="144">
        <f>MAX(0,40-Y41)</f>
        <v/>
      </c>
      <c r="V41" s="351">
        <f>IF(OR($C41="",$D41=""),0,
 IF(OR($A40="Holiday",$A41="Holiday"),0,
 IF(AND(NOT(OR($A40="Annual Leave",$A41="Annual Leave")),$A41="Off day"),0,
  IF($I40+$I41&gt;=8,IF($I40&gt;=8,0,8-$I40),$I41)
  )))</f>
        <v/>
      </c>
      <c r="W41" s="351">
        <f>MAX(0,V41-U41)</f>
        <v/>
      </c>
      <c r="X41" s="351">
        <f>IF(C41="","",C41-WEEKDAY(C41,1)+1)</f>
        <v/>
      </c>
      <c r="Y41" s="351">
        <f>SUMPRODUCT(($X$14:$X40=X41)*(($V$14:$V40)+($O$14:$O40)))+IF(X41=X14,$L$11,0)</f>
        <v/>
      </c>
      <c r="Z41" s="351" t="n"/>
      <c r="AA41" s="351" t="n"/>
      <c r="AB41" s="351" t="n"/>
      <c r="AC41" s="351" t="n"/>
      <c r="AD41" s="351" t="n"/>
      <c r="AE41" s="351" t="n"/>
      <c r="AF41" s="351" t="n"/>
    </row>
    <row r="42" ht="24" customHeight="1" s="348" thickBot="1">
      <c r="A42" s="208" t="inlineStr">
        <is>
          <t>On Day</t>
        </is>
      </c>
      <c r="B42" s="209" t="n"/>
      <c r="C42" s="108">
        <f>C40+1</f>
        <v/>
      </c>
      <c r="D42" s="77" t="n"/>
      <c r="E42" s="210">
        <f>IF(D42="", "",
 IF(D42=TIME(0,0,0), 0,
 IF(AND(D42&gt;=TIME(0,0,1), D42&lt;=TIME(2,0,0)), TIME(7,0,0),
 IF(AND(D42&gt;=TIME(6,0,0), D42&lt;=TIME(8,0,0)), TIME(12,0,0),
 IF(AND(D42&gt;TIME(8,0,0), D42&lt;=TIME(13,59,0)), TIME(15,0,0),
 IF(AND(D42&gt;=TIME(14,0,0), D42&lt;=TIME(17,59,0)), TIME(21,0,0),
 IF(AND(D42&gt;=TIME(18,0,0), D42&lt;=TIME(21,59,0)), TIME(0,0,0),
 IF(AND(D42&gt;=TIME(22,0,0), D42&lt;=TIME(23,59,59)), TIME(7,0,0), ""))))))))</f>
        <v/>
      </c>
      <c r="F42" s="211" t="n"/>
      <c r="G42" s="210">
        <f>IF(AND(D42&gt;=TIME(6,0,0),D42&lt;=TIME(8,0,0)),E42,"")</f>
        <v/>
      </c>
      <c r="H42" s="77" t="n"/>
      <c r="I42" s="16">
        <f>ROUND(IF(OR(D42="",E42="",E42=0),0,IF(H42="",MOD(E42-D42,1)*24,MOD(H42-D42,1)*24)),2)</f>
        <v/>
      </c>
      <c r="J42" s="212" t="n"/>
      <c r="K42" s="316" t="n"/>
      <c r="L42" s="181" t="n"/>
      <c r="M42" s="317">
        <f>MAX(0,V42-W42)</f>
        <v/>
      </c>
      <c r="N42" s="17">
        <f>(IF(OR($C42="",$D42=""),0,
 IF(OR($A42="Holiday",$A43="Holiday"),
    IF(ISNUMBER(MATCH(TRIM($B42),{"Phagwah","Good Friday","Easter Monday","Labour Day","Christmas","Eid ul Azha","Romans-2","Globe-12","Neptune P1"},0)),0,$I42),
 IF(AND(NOT(OR($A42="Annual Leave",$A43="Annual Leave")),$A42="Off day"),$I42,
  MAX(0,$I42-$V42)
  ))))+W42</f>
        <v/>
      </c>
      <c r="O42" s="213">
        <f>IF(AND(OR($A42="Holiday",$A43="Holiday"),
        ISNUMBER(MATCH(TRIM($B42),{"Phagwah","Good Friday","Easter Monday","Labour Day","Christmas","Eid ul Azha","Romans-2","Globe-12","Neptune P1"},0))),
   $I42,0)</f>
        <v/>
      </c>
      <c r="P42" s="17">
        <f>IF(OR($O$7="Canteen",$O$7="Head Office"),0,IF($I42&lt;=0,0,IF(OR(OR(TRIM($J42)="Hebrews",TRIM($J42)="Romans",TRIM($J42)="Romans-2",TRIM($J42)="Globe",TRIM($J42)="Globe-12",TRIM($J42)="Neptune P1"),AND($I43&gt;0,OR(TRIM($J43)="Hebrews",TRIM($J43)="Romans",TRIM($J43)="Romans-2",TRIM($J43)="Globe",TRIM($J43)="Globe-12",TRIM($J43)="Neptune P1"))),1,0)))</f>
        <v/>
      </c>
      <c r="Q42" s="78" t="n"/>
      <c r="R42" s="213">
        <f>IF(OR($O$7="Canteen",$O$7="Head Office"),0,IF(
  AND(
    SUMIFS(I:I, C:C, C42) &gt;= 8,
    COUNTIFS(C$14:C42, C42)=1,
    OR(
      TEXT(D42,"hh:mm:ss")="07:00:00",
      TEXT(D42,"hh:mm:ss")="15:00:00",
      TEXT(D42,"hh:mm:ss")="23:00:00",
      TEXT(D43,"hh:mm:ss")="07:00:00",
      TEXT(D43,"hh:mm:ss")="15:00:00",
      TEXT(D43,"hh:mm:ss")="23:00:00"
    )
  ),
  1,
  0
))</f>
        <v/>
      </c>
      <c r="S42" s="213">
        <f>IF(OR($A42="Annual Leave",$A43="Annual Leave"),IF($A42="Annual Leave",8,0),0)</f>
        <v/>
      </c>
      <c r="T42" s="79" t="n"/>
      <c r="U42" s="144">
        <f>MAX(0,40-Y42)</f>
        <v/>
      </c>
      <c r="V42" s="351">
        <f>IF(OR($C42="",$D42=""),0,
 IF(OR($A42="Holiday",$A43="Holiday"),0,
 IF(AND(NOT(OR($A42="Annual Leave",$A43="Annual Leave")),$A42="Off day"),0,
  IF($I42+$I43&gt;=8,IF($I42&gt;=8,8,$I42),$I42)
  )))</f>
        <v/>
      </c>
      <c r="W42" s="351">
        <f>MAX(0,V42-U42)</f>
        <v/>
      </c>
      <c r="X42" s="351">
        <f>IF(C42="","",C42-WEEKDAY(C42,1)+1)</f>
        <v/>
      </c>
      <c r="Y42" s="351">
        <f>SUMPRODUCT(($X$14:$X41=X42)*(($V$14:$V41)+($O$14:$O41)))+IF(X42=X14,$L$11,0)</f>
        <v/>
      </c>
      <c r="Z42" s="351" t="n"/>
      <c r="AA42" s="351" t="n"/>
      <c r="AB42" s="351" t="n"/>
      <c r="AC42" s="351" t="n"/>
      <c r="AD42" s="351" t="n"/>
      <c r="AE42" s="351" t="n"/>
      <c r="AF42" s="351" t="n"/>
    </row>
    <row r="43" ht="24" customHeight="1" s="348" thickBot="1">
      <c r="A43" s="208" t="inlineStr">
        <is>
          <t>On Day</t>
        </is>
      </c>
      <c r="B43" s="214" t="n"/>
      <c r="C43" s="109">
        <f>C42</f>
        <v/>
      </c>
      <c r="D43" s="18" t="n"/>
      <c r="E43" s="215">
        <f>IF(D43="", "",
 IF(D43=TIME(0,0,0), 0,
 IF(AND(D43&gt;=TIME(0,0,1), D43&lt;=TIME(2,0,0)), TIME(7,0,0),
 IF(AND(D43&gt;=TIME(6,0,0), D43&lt;=TIME(8,0,0)), TIME(12,0,0),
 IF(AND(D43&gt;TIME(8,0,0), D43&lt;=TIME(13,59,0)), TIME(15,0,0),
 IF(AND(D43&gt;=TIME(14,0,0), D43&lt;=TIME(17,59,0)), TIME(21,0,0),
 IF(AND(D43&gt;=TIME(18,0,0), D43&lt;=TIME(21,59,0)), TIME(0,0,0),
 IF(AND(D43&gt;=TIME(22,0,0), D43&lt;=TIME(23,59,59)), TIME(7,0,0), ""))))))))</f>
        <v/>
      </c>
      <c r="F43" s="216" t="n"/>
      <c r="G43" s="215">
        <f>IF(AND(D43&gt;=TIME(6,0,0),D43&lt;=TIME(8,0,0)),E43,"")</f>
        <v/>
      </c>
      <c r="H43" s="18" t="n"/>
      <c r="I43" s="19">
        <f>ROUND(IF(OR(D43="",E43="",E43=0),0,IF(H43="",MOD(E43-D43,1)*24,MOD(H43-D43,1)*24)),2)</f>
        <v/>
      </c>
      <c r="J43" s="212" t="n"/>
      <c r="K43" s="316" t="n"/>
      <c r="L43" s="183" t="n"/>
      <c r="M43" s="317">
        <f>MAX(0,V43-W43)</f>
        <v/>
      </c>
      <c r="N43" s="20">
        <f>(IF(OR($C43="",$D43=""),0,
 IF(OR($A42="Holiday",$A43="Holiday"),
    IF(ISNUMBER(MATCH(TRIM($B43),{"Phagwah","Good Friday","Easter Monday","Labour Day","Christmas","Eid ul Azha","Romans-2","Globe-12","Neptune P1"},0)),0,$I43),
 IF(AND(NOT(OR($A42="Annual Leave",$A43="Annual Leave")),$A43="Off day"),$I43,
  MAX(0,$I43-$V43)
  ))))+W43</f>
        <v/>
      </c>
      <c r="O43" s="20">
        <f>IF(AND(OR($A42="Holiday",$A43="Holiday"),
        ISNUMBER(MATCH(TRIM($B43),{"Phagwah","Good Friday","Easter Monday","Labour Day","Christmas","Eid ul Azha","Romans-2","Globe-12","Neptune P1"},0))),
   $I43,0)</f>
        <v/>
      </c>
      <c r="P43" s="20">
        <f>IF(OR($O$7="Canteen",$O$7="Head Office"),0,IF($I43&lt;=0,0,IF(AND($I42&lt;=0,OR(TRIM($J43)="Hebrews",TRIM($J43)="Romans",TRIM($J43)="Romans-2",TRIM($J43)="Globe",TRIM($J43)="Globe-12",TRIM($J43)="Neptune P1")),1,0)))</f>
        <v/>
      </c>
      <c r="Q43" s="21" t="n"/>
      <c r="R43" s="20">
        <f>IF(OR($O$7="Canteen",$O$7="Head Office"),0,IF(
  AND(
    SUMIFS(I:I, C:C, C43) &gt;= 8,
    COUNTIFS(C$14:C43, C43)=1,
    OR(
      TEXT(D43,"hh:mm:ss")="07:00:00",
      TEXT(D43,"hh:mm:ss")="15:00:00",
      TEXT(D43,"hh:mm:ss")="23:00:00",
      TEXT(D49,"hh:mm:ss")="07:00:00",
      TEXT(D49,"hh:mm:ss")="15:00:00",
      TEXT(D49,"hh:mm:ss")="23:00:00"
    )
  ),
  1,
  0
))</f>
        <v/>
      </c>
      <c r="S43" s="20">
        <f>IF(OR($A42="Annual Leave",$A43="Annual Leave"),IF(AND($A42&lt;&gt;"Annual Leave",$A43="Annual Leave"),8,0),0)</f>
        <v/>
      </c>
      <c r="T43" s="22" t="n"/>
      <c r="U43" s="144">
        <f>MAX(0,40-Y43)</f>
        <v/>
      </c>
      <c r="V43" s="351">
        <f>IF(OR($C43="",$D43=""),0,
 IF(OR($A42="Holiday",$A43="Holiday"),0,
 IF(AND(NOT(OR($A42="Annual Leave",$A43="Annual Leave")),$A43="Off day"),0,
  IF($I42+$I43&gt;=8,IF($I42&gt;=8,0,8-$I42),$I43)
  )))</f>
        <v/>
      </c>
      <c r="W43" s="351">
        <f>MAX(0,V43-U43)</f>
        <v/>
      </c>
      <c r="X43" s="351">
        <f>IF(C43="","",C43-WEEKDAY(C43,1)+1)</f>
        <v/>
      </c>
      <c r="Y43" s="351">
        <f>SUMPRODUCT(($X$14:$X42=X43)*(($V$14:$V42)+($O$14:$O42)))+IF(X43=X14,$L$11,0)</f>
        <v/>
      </c>
      <c r="Z43" s="351" t="n"/>
      <c r="AA43" s="351" t="n"/>
      <c r="AB43" s="351" t="n"/>
      <c r="AC43" s="351" t="n"/>
      <c r="AD43" s="351" t="n"/>
      <c r="AE43" s="351" t="n"/>
      <c r="AF43" s="351" t="n"/>
    </row>
    <row r="44" ht="24" customHeight="1" s="348" thickBot="1">
      <c r="A44" s="176" t="n"/>
      <c r="B44" s="176" t="n"/>
      <c r="C44" s="217" t="n"/>
      <c r="D44" s="110" t="n"/>
      <c r="E44" s="110" t="n"/>
      <c r="F44" s="218" t="n"/>
      <c r="G44" s="110" t="n"/>
      <c r="H44" s="110" t="n"/>
      <c r="I44" s="219" t="n"/>
      <c r="J44" s="219" t="n"/>
      <c r="K44" s="219" t="n"/>
      <c r="L44" s="219" t="n"/>
      <c r="M44" s="111">
        <f>MAX(0,V44-W44)</f>
        <v/>
      </c>
      <c r="N44" s="112">
        <f>(IF(OR($C44="",$D44=""),0,
 IF(OR($A44="Holiday",$A45="Holiday"),
    IF(ISNUMBER(MATCH(TRIM($B44),{"Phagwah","Good Friday","Easter Monday","Labour Day","Christmas","Eid ul Azha","Romans-2","Globe-12","Neptune P1"},0)),0,$I44),
 IF(AND(NOT(OR($A44="Annual Leave",$A45="Annual Leave")),$A44="Off day"),$I44,
  MAX(0,$I44-$V44)
  ))))+W44</f>
        <v/>
      </c>
      <c r="O44" s="112">
        <f>IF(AND(OR($A44="Holiday",$A45="Holiday"),
        ISNUMBER(MATCH(TRIM($B44),{"Phagwah","Good Friday","Easter Monday","Labour Day","Christmas","Eid ul Azha","Romans-2","Globe-12","Neptune P1"},0))),
   $I44,0)</f>
        <v/>
      </c>
      <c r="P44" s="112">
        <f>IF(OR($O$7="Canteen",$O$7="Head Office"),0,IF($I44&lt;=0,0,IF(OR(OR(TRIM($J44)="Hebrews",TRIM($J44)="Romans",TRIM($J44)="Romans-2",TRIM($J44)="Globe",TRIM($J44)="Globe-12",TRIM($J44)="Neptune P1"),AND($I45&gt;0,OR(TRIM($J45)="Hebrews",TRIM($J45)="Romans",TRIM($J45)="Romans-2",TRIM($J45)="Globe",TRIM($J45)="Globe-12",TRIM($J45)="Neptune P1"))),1,0)))</f>
        <v/>
      </c>
      <c r="Q44" s="113" t="n"/>
      <c r="R44" s="113" t="n"/>
      <c r="S44" s="112">
        <f>IF(OR($A44="Annual Leave",$A45="Annual Leave"),IF($A44="Annual Leave",8,0),0)</f>
        <v/>
      </c>
      <c r="T44" s="114" t="n"/>
      <c r="U44" s="144">
        <f>MAX(0,40-Y44)</f>
        <v/>
      </c>
      <c r="V44" s="351">
        <f>IF(OR($C44="",$D44=""),0,
 IF(OR($A44="Holiday",$A45="Holiday"),0,
 IF(AND(NOT(OR($A44="Annual Leave",$A45="Annual Leave")),$A44="Off day"),0,
  IF($I44+$I45&gt;=8,IF($I44&gt;=8,8,$I44),$I44)
  )))</f>
        <v/>
      </c>
      <c r="W44" s="351">
        <f>MAX(0,V44-U44)</f>
        <v/>
      </c>
      <c r="X44" s="351">
        <f>IF(C44="","",C44-WEEKDAY(C44,1)+1)</f>
        <v/>
      </c>
      <c r="Y44" s="351">
        <f>SUMPRODUCT(($X$14:$X43=X44)*(($V$14:$V43)+($O$14:$O43)))+IF(X44=X14,$L$11,0)</f>
        <v/>
      </c>
      <c r="Z44" s="351" t="n"/>
      <c r="AA44" s="351" t="n"/>
      <c r="AB44" s="351" t="n"/>
      <c r="AC44" s="351" t="n"/>
      <c r="AD44" s="351" t="n"/>
      <c r="AE44" s="351" t="n"/>
      <c r="AF44" s="351" t="n"/>
    </row>
    <row r="45" ht="24" customHeight="1" s="348" thickBot="1">
      <c r="A45" s="154" t="inlineStr">
        <is>
          <t>On Day</t>
        </is>
      </c>
      <c r="B45" s="318" t="n"/>
      <c r="C45" s="115">
        <f>C42+1</f>
        <v/>
      </c>
      <c r="D45" s="319" t="n"/>
      <c r="E45" s="320">
        <f>IF(D45="", "",
 IF(D45=TIME(0,0,0), 0,
 IF(AND(D45&gt;=TIME(0,0,1), D45&lt;=TIME(2,0,0)), TIME(7,0,0),
 IF(AND(D45&gt;=TIME(6,0,0), D45&lt;=TIME(8,0,0)), TIME(12,0,0),
 IF(AND(D45&gt;TIME(8,0,0), D45&lt;=TIME(13,59,0)), TIME(15,0,0),
 IF(AND(D45&gt;=TIME(14,0,0), D45&lt;=TIME(17,59,0)), TIME(21,0,0),
 IF(AND(D45&gt;=TIME(18,0,0), D45&lt;=TIME(21,59,0)), TIME(0,0,0),
 IF(AND(D45&gt;=TIME(22,0,0), D45&lt;=TIME(23,59,59)), TIME(7,0,0), ""))))))))</f>
        <v/>
      </c>
      <c r="F45" s="321" t="n"/>
      <c r="G45" s="320">
        <f>IF(AND(D45&gt;=TIME(6,0,0),D45&lt;=TIME(8,0,0)),E45,"")</f>
        <v/>
      </c>
      <c r="H45" s="319" t="n"/>
      <c r="I45" s="30">
        <f>ROUND(IF(OR(D45="",E45="",E45=0),0,IF(H45="",MOD(E45-D45,1)*24,MOD(H45-D45,1)*24)),2)</f>
        <v/>
      </c>
      <c r="J45" s="220" t="n"/>
      <c r="K45" s="274" t="n"/>
      <c r="L45" s="181" t="n"/>
      <c r="M45" s="275">
        <f>MAX(0,V45-W45)</f>
        <v/>
      </c>
      <c r="N45" s="322">
        <f>(IF(OR($C45="",$D45=""),0,
 IF(OR($A44="Holiday",$A45="Holiday"),
    IF(ISNUMBER(MATCH(TRIM($B45),{"Phagwah","Good Friday","Easter Monday","Labour Day","Christmas","Eid ul Azha","Romans-2","Globe-12","Neptune P1"},0)),0,$I45),
 IF(AND(NOT(OR($A44="Annual Leave",$A45="Annual Leave")),$A45="Off day"),$I45,
  MAX(0,$I45-$V45)
  ))))+W45</f>
        <v/>
      </c>
      <c r="O45" s="322">
        <f>IF(AND(OR($A44="Holiday",$A45="Holiday"),
        ISNUMBER(MATCH(TRIM($B45),{"Phagwah","Good Friday","Easter Monday","Labour Day","Christmas","Eid ul Azha","Romans-2","Globe-12","Neptune P1"},0))),
   $I45,0)</f>
        <v/>
      </c>
      <c r="P45" s="322">
        <f>IF(OR($O$7="Canteen",$O$7="Head Office"),0,IF($I45&lt;=0,0,IF(AND($I44&lt;=0,OR(TRIM($J45)="Hebrews",TRIM($J45)="Romans",TRIM($J45)="Romans-2",TRIM($J45)="Globe",TRIM($J45)="Globe-12",TRIM($J45)="Neptune P1")),1,0)))</f>
        <v/>
      </c>
      <c r="Q45" s="323" t="n"/>
      <c r="R45" s="322">
        <f>IF(OR($O$7="Canteen",$O$7="Head Office"),0,IF(
  AND(
    SUMIFS(I:I, C:C, C45) &gt;= 8,
    COUNTIFS(C$14:C45, C45)=1,
    OR(
      TEXT(D45,"hh:mm:ss")="07:00:00",
      TEXT(D45,"hh:mm:ss")="15:00:00",
      TEXT(D45,"hh:mm:ss")="23:00:00",
      TEXT(D46,"hh:mm:ss")="07:00:00",
      TEXT(D46,"hh:mm:ss")="15:00:00",
      TEXT(D46,"hh:mm:ss")="23:00:00"
    )
  ),
  1,
  0
))</f>
        <v/>
      </c>
      <c r="S45" s="322">
        <f>IF(OR($A44="Annual Leave",$A45="Annual Leave"),IF(AND($A44&lt;&gt;"Annual Leave",$A45="Annual Leave"),8,0),0)</f>
        <v/>
      </c>
      <c r="T45" s="116" t="n"/>
      <c r="U45" s="144">
        <f>MAX(0,40-Y45)</f>
        <v/>
      </c>
      <c r="V45" s="351">
        <f>IF(OR($C45="",$D45=""),0,
 IF(OR($A44="Holiday",$A45="Holiday"),0,
 IF(AND(NOT(OR($A44="Annual Leave",$A45="Annual Leave")),$A45="Off day"),0,
  IF($I44+$I45&gt;=8,IF($I44&gt;=8,0,8-$I44),$I45)
  )))</f>
        <v/>
      </c>
      <c r="W45" s="351">
        <f>MAX(0,V45-U45)</f>
        <v/>
      </c>
      <c r="X45" s="351">
        <f>IF(C45="","",C45-WEEKDAY(C45,1)+1)</f>
        <v/>
      </c>
      <c r="Y45" s="351">
        <f>SUMPRODUCT(($X$14:$X44=X45)*(($V$14:$V44)+($O$14:$O44)))+IF(X45=X14,$L$11,0)</f>
        <v/>
      </c>
      <c r="Z45" s="351" t="n"/>
      <c r="AA45" s="351" t="n"/>
      <c r="AB45" s="351" t="n"/>
      <c r="AC45" s="351" t="n"/>
      <c r="AD45" s="351" t="n"/>
      <c r="AE45" s="351" t="n"/>
      <c r="AF45" s="351" t="n"/>
    </row>
    <row r="46" ht="24" customHeight="1" s="348" thickBot="1">
      <c r="A46" s="154" t="inlineStr">
        <is>
          <t>On Day</t>
        </is>
      </c>
      <c r="B46" s="305" t="n"/>
      <c r="C46" s="90">
        <f>C45</f>
        <v/>
      </c>
      <c r="D46" s="80" t="n"/>
      <c r="E46" s="221">
        <f>IF(D46="", "",
 IF(D46=TIME(0,0,0), 0,
 IF(AND(D46&gt;=TIME(0,0,1), D46&lt;=TIME(2,0,0)), TIME(7,0,0),
 IF(AND(D46&gt;=TIME(6,0,0), D46&lt;=TIME(8,0,0)), TIME(12,0,0),
 IF(AND(D46&gt;TIME(8,0,0), D46&lt;=TIME(13,59,0)), TIME(15,0,0),
 IF(AND(D46&gt;=TIME(14,0,0), D46&lt;=TIME(17,59,0)), TIME(21,0,0),
 IF(AND(D46&gt;=TIME(18,0,0), D46&lt;=TIME(21,59,0)), TIME(0,0,0),
 IF(AND(D46&gt;=TIME(22,0,0), D46&lt;=TIME(23,59,59)), TIME(7,0,0), ""))))))))</f>
        <v/>
      </c>
      <c r="F46" s="156" t="n"/>
      <c r="G46" s="221">
        <f>IF(AND(D46&gt;=TIME(6,0,0),D46&lt;=TIME(8,0,0)),E46,"")</f>
        <v/>
      </c>
      <c r="H46" s="80" t="n"/>
      <c r="I46" s="30">
        <f>ROUND(IF(OR(D46="",E46="",E46=0),0,IF(H46="",MOD(E46-D46,1)*24,MOD(H46-D46,1)*24)),2)</f>
        <v/>
      </c>
      <c r="J46" s="158" t="n"/>
      <c r="K46" s="274" t="n"/>
      <c r="L46" s="189" t="n"/>
      <c r="M46" s="275">
        <f>MAX(0,V46-W46)</f>
        <v/>
      </c>
      <c r="N46" s="81">
        <f>(IF(OR($C46="",$D46=""),0,
 IF(OR($A46="Holiday",$A47="Holiday"),
    IF(ISNUMBER(MATCH(TRIM($B46),{"Phagwah","Good Friday","Easter Monday","Labour Day","Christmas","Eid ul Azha","Romans-2","Globe-12","Neptune P1"},0)),0,$I46),
 IF(AND(NOT(OR($A46="Annual Leave",$A47="Annual Leave")),$A46="Off day"),$I46,
  MAX(0,$I46-$V46)
  ))))+W46</f>
        <v/>
      </c>
      <c r="O46" s="81">
        <f>IF(AND(OR($A46="Holiday",$A47="Holiday"),
        ISNUMBER(MATCH(TRIM($B46),{"Phagwah","Good Friday","Easter Monday","Labour Day","Christmas","Eid ul Azha","Romans-2","Globe-12","Neptune P1"},0))),
   $I46,0)</f>
        <v/>
      </c>
      <c r="P46" s="81">
        <f>IF(OR($O$7="Canteen",$O$7="Head Office"),0,IF($I46&lt;=0,0,IF(OR(OR(TRIM($J46)="Hebrews",TRIM($J46)="Romans",TRIM($J46)="Romans-2",TRIM($J46)="Globe",TRIM($J46)="Globe-12",TRIM($J46)="Neptune P1"),AND($I47&gt;0,OR(TRIM($J47)="Hebrews",TRIM($J47)="Romans",TRIM($J47)="Romans-2",TRIM($J47)="Globe",TRIM($J47)="Globe-12",TRIM($J47)="Neptune P1"))),1,0)))</f>
        <v/>
      </c>
      <c r="Q46" s="82" t="n"/>
      <c r="R46" s="81">
        <f>IF(OR($O$7="Canteen",$O$7="Head Office"),0,IF(
  AND(
    SUMIFS(I:I, C:C, C46) &gt;= 8,
    COUNTIFS(C$14:C46, C46)=1,
    OR(
      TEXT(D46,"hh:mm:ss")="07:00:00",
      TEXT(D46,"hh:mm:ss")="15:00:00",
      TEXT(D46,"hh:mm:ss")="23:00:00",
      TEXT(D51,"hh:mm:ss")="07:00:00",
      TEXT(D51,"hh:mm:ss")="15:00:00",
      TEXT(D51,"hh:mm:ss")="23:00:00"
    )
  ),
  1,
  0
))</f>
        <v/>
      </c>
      <c r="S46" s="81">
        <f>IF(OR($A46="Annual Leave",$A47="Annual Leave"),IF($A46="Annual Leave",8,0),0)</f>
        <v/>
      </c>
      <c r="T46" s="117" t="n"/>
      <c r="U46" s="144">
        <f>MAX(0,40-Y46)</f>
        <v/>
      </c>
      <c r="V46" s="351">
        <f>IF(OR($C46="",$D46=""),0,
 IF(OR($A46="Holiday",$A47="Holiday"),0,
 IF(AND(NOT(OR($A46="Annual Leave",$A47="Annual Leave")),$A46="Off day"),0,
  IF($I46+$I47&gt;=8,IF($I46&gt;=8,8,$I46),$I46)
  )))</f>
        <v/>
      </c>
      <c r="W46" s="351">
        <f>MAX(0,V46-U46)</f>
        <v/>
      </c>
      <c r="X46" s="351">
        <f>IF(C46="","",C46-WEEKDAY(C46,1)+1)</f>
        <v/>
      </c>
      <c r="Y46" s="351">
        <f>SUMPRODUCT(($X$14:$X45=X46)*(($V$14:$V45)+($O$14:$O45)))+IF(X46=X14,$L$11,0)</f>
        <v/>
      </c>
      <c r="Z46" s="351" t="n"/>
      <c r="AA46" s="351" t="n"/>
      <c r="AB46" s="351" t="n"/>
      <c r="AC46" s="351" t="n"/>
      <c r="AD46" s="351" t="n"/>
      <c r="AE46" s="351" t="n"/>
      <c r="AF46" s="351" t="n"/>
    </row>
    <row r="47" ht="24" customHeight="1" s="348" thickBot="1">
      <c r="A47" s="184" t="inlineStr">
        <is>
          <t>On Day</t>
        </is>
      </c>
      <c r="B47" s="222" t="n"/>
      <c r="C47" s="118">
        <f>C45+1</f>
        <v/>
      </c>
      <c r="D47" s="83" t="n"/>
      <c r="E47" s="223">
        <f>IF(D47="", "",
 IF(D47=TIME(0,0,0), 0,
 IF(AND(D47&gt;=TIME(0,0,1), D47&lt;=TIME(2,0,0)), TIME(7,0,0),
 IF(AND(D47&gt;=TIME(6,0,0), D47&lt;=TIME(8,0,0)), TIME(12,0,0),
 IF(AND(D47&gt;TIME(8,0,0), D47&lt;=TIME(13,59,0)), TIME(15,0,0),
 IF(AND(D47&gt;=TIME(14,0,0), D47&lt;=TIME(17,59,0)), TIME(21,0,0),
 IF(AND(D47&gt;=TIME(18,0,0), D47&lt;=TIME(21,59,0)), TIME(0,0,0),
 IF(AND(D47&gt;=TIME(22,0,0), D47&lt;=TIME(23,59,59)), TIME(7,0,0), ""))))))))</f>
        <v/>
      </c>
      <c r="F47" s="224" t="n"/>
      <c r="G47" s="223">
        <f>IF(AND(D47&gt;=TIME(6,0,0),D47&lt;=TIME(8,0,0)),E47,"")</f>
        <v/>
      </c>
      <c r="H47" s="83" t="n"/>
      <c r="I47" s="23">
        <f>ROUND(IF(OR(D47="",E47="",E47=0),0,IF(H47="",MOD(E47-D47,1)*24,MOD(H47-D47,1)*24)),2)</f>
        <v/>
      </c>
      <c r="J47" s="225" t="n"/>
      <c r="K47" s="297" t="n"/>
      <c r="L47" s="181" t="n"/>
      <c r="M47" s="298">
        <f>MAX(0,V47-W47)</f>
        <v/>
      </c>
      <c r="N47" s="84">
        <f>(IF(OR($C47="",$D47=""),0,
 IF(OR($A46="Holiday",$A47="Holiday"),
    IF(ISNUMBER(MATCH(TRIM($B47),{"Phagwah","Good Friday","Easter Monday","Labour Day","Christmas","Eid ul Azha","Romans-2","Globe-12","Neptune P1"},0)),0,$I47),
 IF(AND(NOT(OR($A46="Annual Leave",$A47="Annual Leave")),$A47="Off day"),$I47,
  MAX(0,$I47-$V47)
  ))))+W47</f>
        <v/>
      </c>
      <c r="O47" s="84">
        <f>IF(AND(OR($A46="Holiday",$A47="Holiday"),
        ISNUMBER(MATCH(TRIM($B47),{"Phagwah","Good Friday","Easter Monday","Labour Day","Christmas","Eid ul Azha","Romans-2","Globe-12","Neptune P1"},0))),
   $I47,0)</f>
        <v/>
      </c>
      <c r="P47" s="84">
        <f>IF(OR($O$7="Canteen",$O$7="Head Office"),0,IF($I47&lt;=0,0,IF(AND($I46&lt;=0,OR(TRIM($J47)="Hebrews",TRIM($J47)="Romans",TRIM($J47)="Romans-2",TRIM($J47)="Globe",TRIM($J47)="Globe-12",TRIM($J47)="Neptune P1")),1,0)))</f>
        <v/>
      </c>
      <c r="Q47" s="85" t="n"/>
      <c r="R47" s="84">
        <f>IF(OR($O$7="Canteen",$O$7="Head Office"),0,IF(
  AND(
    SUMIFS(I:I, C:C, C47) &gt;= 8,
    COUNTIFS(C$14:C47, C47)=1,
    OR(
      TEXT(D47,"hh:mm:ss")="07:00:00",
      TEXT(D47,"hh:mm:ss")="15:00:00",
      TEXT(D47,"hh:mm:ss")="23:00:00",
      TEXT(D48,"hh:mm:ss")="07:00:00",
      TEXT(D48,"hh:mm:ss")="15:00:00",
      TEXT(D48,"hh:mm:ss")="23:00:00"
    )
  ),
  1,
  0
))</f>
        <v/>
      </c>
      <c r="S47" s="84">
        <f>IF(OR($A46="Annual Leave",$A47="Annual Leave"),IF(AND($A46&lt;&gt;"Annual Leave",$A47="Annual Leave"),8,0),0)</f>
        <v/>
      </c>
      <c r="T47" s="86" t="n"/>
      <c r="U47" s="144">
        <f>MAX(0,40-Y47)</f>
        <v/>
      </c>
      <c r="V47" s="351">
        <f>IF(OR($C47="",$D47=""),0,
 IF(OR($A46="Holiday",$A47="Holiday"),0,
 IF(AND(NOT(OR($A46="Annual Leave",$A47="Annual Leave")),$A47="Off day"),0,
  IF($I46+$I47&gt;=8,IF($I46&gt;=8,0,8-$I46),$I47)
  )))</f>
        <v/>
      </c>
      <c r="W47" s="351">
        <f>MAX(0,V47-U47)</f>
        <v/>
      </c>
      <c r="X47" s="351">
        <f>IF(C47="","",C47-WEEKDAY(C47,1)+1)</f>
        <v/>
      </c>
      <c r="Y47" s="351">
        <f>SUMPRODUCT(($X$14:$X46=X47)*(($V$14:$V46)+($O$14:$O46)))+IF(X47=X14,$L$11,0)</f>
        <v/>
      </c>
      <c r="Z47" s="351" t="n"/>
      <c r="AA47" s="351" t="n"/>
      <c r="AB47" s="351" t="n"/>
      <c r="AC47" s="351" t="n"/>
      <c r="AD47" s="351" t="n"/>
      <c r="AE47" s="351" t="n"/>
      <c r="AF47" s="351" t="n"/>
    </row>
    <row r="48" ht="24" customHeight="1" s="348" thickBot="1">
      <c r="A48" s="226" t="inlineStr">
        <is>
          <t>On Day</t>
        </is>
      </c>
      <c r="B48" s="299" t="n"/>
      <c r="C48" s="119">
        <f>C47</f>
        <v/>
      </c>
      <c r="D48" s="24" t="n"/>
      <c r="E48" s="227">
        <f>IF(D48="", "",
 IF(D48=TIME(0,0,0), 0,
 IF(AND(D48&gt;=TIME(0,0,1), D48&lt;=TIME(2,0,0)), TIME(7,0,0),
 IF(AND(D48&gt;=TIME(6,0,0), D48&lt;=TIME(8,0,0)), TIME(12,0,0),
 IF(AND(D48&gt;TIME(8,0,0), D48&lt;=TIME(13,59,0)), TIME(15,0,0),
 IF(AND(D48&gt;=TIME(14,0,0), D48&lt;=TIME(17,59,0)), TIME(21,0,0),
 IF(AND(D48&gt;=TIME(18,0,0), D48&lt;=TIME(21,59,0)), TIME(0,0,0),
 IF(AND(D48&gt;=TIME(22,0,0), D48&lt;=TIME(23,59,59)), TIME(7,0,0), ""))))))))</f>
        <v/>
      </c>
      <c r="F48" s="228" t="n"/>
      <c r="G48" s="227">
        <f>IF(AND(D48&gt;=TIME(6,0,0),D48&lt;=TIME(8,0,0)),E48,"")</f>
        <v/>
      </c>
      <c r="H48" s="300" t="n"/>
      <c r="I48" s="87">
        <f>ROUND(IF(OR(D48="",E48="",E48=0),0,IF(H48="",MOD(E48-D48,1)*24,MOD(H48-D48,1)*24)),2)</f>
        <v/>
      </c>
      <c r="J48" s="190" t="n"/>
      <c r="K48" s="297" t="n"/>
      <c r="L48" s="183" t="n"/>
      <c r="M48" s="324">
        <f>MAX(0,V48-W48)</f>
        <v/>
      </c>
      <c r="N48" s="302">
        <f>(IF(OR($C48="",$D48=""),0,
 IF(OR($A48="Holiday",$A49="Holiday"),
    IF(ISNUMBER(MATCH(TRIM($B48),{"Phagwah","Good Friday","Easter Monday","Labour Day","Christmas","Eid ul Azha","Romans-2","Globe-12","Neptune P1"},0)),0,$I48),
 IF(AND(NOT(OR($A48="Annual Leave",$A49="Annual Leave")),$A48="Off day"),$I48,
  MAX(0,$I48-$V48)
  ))))+W48</f>
        <v/>
      </c>
      <c r="O48" s="303" t="n"/>
      <c r="P48" s="229">
        <f>IF(OR($O$7="Canteen",$O$7="Head Office"),0,IF($I48&lt;=0,0,IF(OR(OR(TRIM($J48)="Hebrews",TRIM($J48)="Romans",TRIM($J48)="Romans-2",TRIM($J48)="Globe",TRIM($J48)="Globe-12",TRIM($J48)="Neptune P1"),AND($I49&gt;0,OR(TRIM($J49)="Hebrews",TRIM($J49)="Romans",TRIM($J49)="Romans-2",TRIM($J49)="Globe",TRIM($J49)="Globe-12",TRIM($J49)="Neptune P1"))),1,0)))</f>
        <v/>
      </c>
      <c r="Q48" s="303" t="n"/>
      <c r="R48" s="302">
        <f>IF(OR($O$7="Canteen",$O$7="Head Office"),0,IF(
  AND(
    SUMIFS(I:I, C:C, C48) &gt;= 8,
    COUNTIFS(C$14:C48, C48)=1,
    OR(
      TEXT(D48,"hh:mm:ss")="07:00:00",
      TEXT(D48,"hh:mm:ss")="15:00:00",
      TEXT(D48,"hh:mm:ss")="23:00:00",
      TEXT(D53,"hh:mm:ss")="07:00:00",
      TEXT(D53,"hh:mm:ss")="15:00:00",
      TEXT(D53,"hh:mm:ss")="23:00:00"
    )
  ),
  1,
  0
))</f>
        <v/>
      </c>
      <c r="S48" s="303" t="n"/>
      <c r="T48" s="304" t="n"/>
      <c r="U48" s="144">
        <f>MAX(0,40-Y48)</f>
        <v/>
      </c>
      <c r="V48" s="351">
        <f>IF(OR($C48="",$D48=""),0,
 IF(OR($A48="Holiday",$A49="Holiday"),0,
 IF(AND(NOT(OR($A48="Annual Leave",$A49="Annual Leave")),$A48="Off day"),0,
  IF($I48+$I49&gt;=8,IF($I48&gt;=8,8,$I48),$I48)
  )))</f>
        <v/>
      </c>
      <c r="W48" s="351">
        <f>MAX(0,V48-U48)</f>
        <v/>
      </c>
      <c r="X48" s="351">
        <f>IF(C48="","",C48-WEEKDAY(C48,1)+1)</f>
        <v/>
      </c>
      <c r="Y48" s="351">
        <f>SUMPRODUCT(($X$14:$X47=X48)*(($V$14:$V47)+($O$14:$O47)))+IF(X48=X14,$L$11,0)</f>
        <v/>
      </c>
      <c r="Z48" s="351" t="n"/>
      <c r="AA48" s="351" t="n"/>
      <c r="AB48" s="351" t="n"/>
      <c r="AC48" s="351" t="n"/>
      <c r="AD48" s="351" t="n"/>
      <c r="AE48" s="351" t="n"/>
      <c r="AF48" s="351" t="n"/>
    </row>
    <row r="49" ht="24" customHeight="1" s="348" thickBot="1">
      <c r="A49" s="230" t="n"/>
      <c r="B49" s="355" t="n"/>
      <c r="C49" s="231" t="n"/>
      <c r="D49" s="232" t="n"/>
      <c r="E49" s="232" t="n"/>
      <c r="F49" s="232" t="n"/>
      <c r="G49" s="232" t="n"/>
      <c r="H49" s="233" t="inlineStr">
        <is>
          <t>Total Hrs:</t>
        </is>
      </c>
      <c r="I49" s="122">
        <f>SUM(I14:I48)</f>
        <v/>
      </c>
      <c r="J49" s="234" t="n"/>
      <c r="K49" s="234" t="n"/>
      <c r="L49" s="235" t="n"/>
      <c r="M49" s="120">
        <f>SUM(M14:M48)</f>
        <v/>
      </c>
      <c r="N49" s="120">
        <f>SUM(N14:N48)</f>
        <v/>
      </c>
      <c r="O49" s="120">
        <f>SUM(O14:O48)</f>
        <v/>
      </c>
      <c r="P49" s="120">
        <f>SUM(P14:P48)</f>
        <v/>
      </c>
      <c r="Q49" s="120">
        <f>IF($O$6&lt;&gt;"Armed",0,LOOKUP($Q$50,{0,1,2,3,4,5,6,7,8,9,10,11,12,13,14},{0,384,769,1153,1153,1538,1923,2307,2692,3076,3461,3846,4239,4615,5000}))</f>
        <v/>
      </c>
      <c r="R49" s="120">
        <f>SUM(R14:R48)</f>
        <v/>
      </c>
      <c r="S49" s="120">
        <f>SUM(S14:S48)</f>
        <v/>
      </c>
      <c r="T49" s="121">
        <f>SUM(T30:T43)</f>
        <v/>
      </c>
      <c r="U49" s="144">
        <f>MIN(U48,0)</f>
        <v/>
      </c>
      <c r="V49" s="351">
        <f>SUM(V14:V48)</f>
        <v/>
      </c>
      <c r="W49" s="351">
        <f>SUM(W14:W48)</f>
        <v/>
      </c>
      <c r="X49" s="351" t="n"/>
      <c r="Y49" s="351" t="n"/>
      <c r="Z49" s="351" t="n"/>
      <c r="AA49" s="351" t="n"/>
      <c r="AB49" s="351" t="n"/>
      <c r="AC49" s="351" t="n"/>
      <c r="AD49" s="351" t="n"/>
      <c r="AE49" s="351" t="n"/>
      <c r="AF49" s="351" t="n"/>
    </row>
    <row r="50" ht="24" customHeight="1" s="348">
      <c r="A50" s="351" t="n"/>
      <c r="B50" s="351" t="n"/>
      <c r="C50" s="6" t="n"/>
      <c r="D50" s="6" t="n"/>
      <c r="E50" s="6" t="n"/>
      <c r="F50" s="6" t="n"/>
      <c r="G50" s="6" t="n"/>
      <c r="H50" s="336" t="n"/>
      <c r="I50" s="351" t="n"/>
      <c r="J50" s="336" t="n"/>
      <c r="K50" s="336" t="n"/>
      <c r="L50" s="336" t="n"/>
      <c r="M50" s="28" t="n"/>
      <c r="N50" s="28" t="n"/>
      <c r="O50" s="28" t="n"/>
      <c r="P50" s="241" t="inlineStr">
        <is>
          <t>Days Worked</t>
        </is>
      </c>
      <c r="Q50" s="29">
        <f>SUM(--(SUM(I14:I15)&gt;0),--(SUM(I16:I17)&gt;0),--(SUM(I18:I19)&gt;0),--(SUM(I20:I21)&gt;0),--(SUM(I22:I23)&gt;0),--(SUM(I24:I25)&gt;0),--(SUM(I26:I27)&gt;0),--(SUM(I30:I31)&gt;0),--(SUM(I32:I33)&gt;0),--(SUM(I34:I35)&gt;0),--(SUM(I36:I37)&gt;0),--(SUM(I38:I39)&gt;0),--(SUM(I40:I41)&gt;0),--(SUM(I42:I43)&gt;0),--(SUM(I45:I46)&gt;0),--(SUM(I47:I48)&gt;0))</f>
        <v/>
      </c>
      <c r="R50" s="28" t="n"/>
      <c r="S50" s="28" t="n"/>
      <c r="T50" s="28" t="n"/>
      <c r="U50" s="144" t="n"/>
      <c r="V50" s="351" t="n"/>
      <c r="W50" s="351" t="n"/>
      <c r="X50" s="351" t="n"/>
      <c r="Y50" s="351" t="n"/>
      <c r="Z50" s="351" t="n"/>
      <c r="AA50" s="351" t="n"/>
      <c r="AB50" s="351" t="n"/>
      <c r="AC50" s="351" t="n"/>
      <c r="AD50" s="351" t="n"/>
      <c r="AE50" s="351" t="n"/>
      <c r="AF50" s="351" t="n"/>
    </row>
    <row r="51" ht="24" customHeight="1" s="348">
      <c r="A51" s="351" t="n"/>
      <c r="B51" s="351" t="n"/>
      <c r="C51" s="345" t="n"/>
      <c r="D51" s="362" t="n"/>
      <c r="E51" s="362" t="n"/>
      <c r="F51" s="334" t="n"/>
      <c r="G51" s="362" t="n"/>
      <c r="H51" s="336" t="n"/>
      <c r="I51" s="351" t="n"/>
      <c r="J51" s="336" t="n"/>
      <c r="K51" s="336" t="n"/>
      <c r="L51" s="336" t="n"/>
      <c r="M51" s="236" t="n"/>
      <c r="N51" s="236" t="n"/>
      <c r="O51" s="236" t="n"/>
      <c r="P51" s="236" t="n"/>
      <c r="Q51" s="236" t="n"/>
      <c r="R51" s="236" t="n"/>
      <c r="S51" s="236" t="n"/>
      <c r="T51" s="236" t="n"/>
      <c r="U51" s="144" t="n"/>
      <c r="V51" s="351" t="n"/>
      <c r="W51" s="351" t="n"/>
      <c r="X51" s="351" t="n"/>
      <c r="Y51" s="351" t="n"/>
      <c r="Z51" s="351" t="n"/>
      <c r="AA51" s="351" t="n"/>
      <c r="AB51" s="351" t="n"/>
      <c r="AC51" s="351" t="n"/>
      <c r="AD51" s="351" t="n"/>
      <c r="AE51" s="351" t="n"/>
      <c r="AF51" s="351" t="n"/>
    </row>
    <row r="52">
      <c r="A52" s="351" t="n"/>
      <c r="B52" s="351" t="n"/>
      <c r="C52" s="329" t="inlineStr">
        <is>
          <t>Supervisor Signature</t>
        </is>
      </c>
      <c r="D52" s="363" t="n"/>
      <c r="E52" s="363" t="n"/>
      <c r="F52" s="329" t="inlineStr">
        <is>
          <t>Date</t>
        </is>
      </c>
      <c r="G52" s="363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351" t="n"/>
      <c r="V52" s="351" t="n"/>
      <c r="W52" s="351" t="n"/>
      <c r="X52" s="351" t="n"/>
      <c r="Y52" s="351" t="n"/>
      <c r="Z52" s="351" t="n"/>
      <c r="AA52" s="351" t="n"/>
      <c r="AB52" s="351" t="n"/>
      <c r="AC52" s="351" t="n"/>
      <c r="AD52" s="351" t="n"/>
      <c r="AE52" s="351" t="n"/>
      <c r="AF52" s="351" t="n"/>
    </row>
    <row r="53" ht="26.25" customHeight="1" s="348">
      <c r="A53" s="351" t="n"/>
      <c r="B53" s="351" t="n"/>
      <c r="C53" s="345" t="n"/>
      <c r="D53" s="362" t="n"/>
      <c r="E53" s="362" t="n"/>
      <c r="F53" s="331" t="n"/>
      <c r="G53" s="362" t="n"/>
      <c r="H53" s="6" t="n"/>
      <c r="I53" s="6" t="n"/>
      <c r="J53" s="6" t="n"/>
      <c r="K53" s="6" t="n"/>
      <c r="L53" s="6" t="n"/>
      <c r="M53" s="6" t="n"/>
      <c r="N53" s="237" t="n"/>
      <c r="O53" s="238" t="n"/>
      <c r="P53" s="346" t="n"/>
      <c r="Q53" s="351" t="n"/>
      <c r="R53" s="351" t="n"/>
      <c r="S53" s="351" t="n"/>
      <c r="T53" s="351" t="n"/>
      <c r="U53" s="351" t="n"/>
      <c r="V53" s="351" t="n"/>
      <c r="W53" s="351" t="n"/>
      <c r="X53" s="351" t="n"/>
      <c r="Y53" s="351" t="n"/>
      <c r="Z53" s="351" t="n"/>
      <c r="AA53" s="351" t="n"/>
      <c r="AB53" s="351" t="n"/>
      <c r="AC53" s="351" t="n"/>
      <c r="AD53" s="351" t="n"/>
      <c r="AE53" s="351" t="n"/>
      <c r="AF53" s="351" t="n"/>
    </row>
    <row r="54">
      <c r="A54" s="351" t="n"/>
      <c r="B54" s="351" t="n"/>
      <c r="C54" s="329" t="inlineStr">
        <is>
          <t>Manager Signature</t>
        </is>
      </c>
      <c r="D54" s="363" t="n"/>
      <c r="E54" s="363" t="n"/>
      <c r="F54" s="329" t="inlineStr">
        <is>
          <t>Date</t>
        </is>
      </c>
      <c r="G54" s="363" t="n"/>
      <c r="H54" s="6" t="n"/>
      <c r="I54" s="239" t="inlineStr">
        <is>
          <t>{42}</t>
        </is>
      </c>
      <c r="J54" s="239" t="n"/>
      <c r="K54" s="239" t="n"/>
      <c r="L54" s="239" t="n"/>
      <c r="M54" s="6" t="n"/>
      <c r="N54" s="6" t="n"/>
      <c r="O54" s="6" t="n"/>
      <c r="P54" s="6" t="n"/>
      <c r="Q54" s="6" t="n"/>
      <c r="R54" s="6" t="n"/>
      <c r="S54" s="6" t="n"/>
      <c r="T54" s="6" t="n"/>
      <c r="U54" s="351" t="n"/>
      <c r="V54" s="351" t="n"/>
      <c r="W54" s="351" t="n"/>
      <c r="X54" s="351" t="n"/>
      <c r="Y54" s="351" t="n"/>
      <c r="Z54" s="351" t="n"/>
      <c r="AA54" s="351" t="n"/>
      <c r="AB54" s="351" t="n"/>
      <c r="AC54" s="351" t="n"/>
      <c r="AD54" s="351" t="n"/>
      <c r="AE54" s="351" t="n"/>
      <c r="AF54" s="351" t="n"/>
    </row>
    <row r="55">
      <c r="A55" s="351" t="n"/>
      <c r="B55" s="351" t="n"/>
      <c r="C55" s="240" t="n"/>
      <c r="D55" s="240" t="n"/>
      <c r="E55" s="240" t="n"/>
      <c r="F55" s="240" t="n"/>
      <c r="G55" s="240" t="n"/>
      <c r="H55" s="240" t="n"/>
      <c r="I55" s="240" t="n"/>
      <c r="J55" s="240" t="n"/>
      <c r="K55" s="240" t="n"/>
      <c r="L55" s="240" t="n"/>
      <c r="M55" s="240" t="n"/>
      <c r="N55" s="240" t="n"/>
      <c r="O55" s="240" t="n"/>
      <c r="P55" s="240" t="n"/>
      <c r="Q55" s="240" t="n"/>
      <c r="R55" s="240" t="n"/>
      <c r="S55" s="240" t="n"/>
      <c r="T55" s="240" t="n"/>
      <c r="U55" s="351" t="n"/>
      <c r="V55" s="351" t="n"/>
      <c r="W55" s="351" t="n"/>
      <c r="X55" s="351" t="n"/>
      <c r="Y55" s="351" t="n"/>
      <c r="Z55" s="351" t="n"/>
      <c r="AA55" s="351" t="n"/>
      <c r="AB55" s="351" t="n"/>
      <c r="AC55" s="351" t="n"/>
      <c r="AD55" s="351" t="n"/>
      <c r="AE55" s="351" t="n"/>
      <c r="AF55" s="35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45"/>
  <mergeCells count="33">
    <mergeCell ref="C54:E54"/>
    <mergeCell ref="V2:W2"/>
    <mergeCell ref="C8:F8"/>
    <mergeCell ref="F54:G54"/>
    <mergeCell ref="H10:I10"/>
    <mergeCell ref="C7:F7"/>
    <mergeCell ref="K5:L5"/>
    <mergeCell ref="M5:N5"/>
    <mergeCell ref="H50:I50"/>
    <mergeCell ref="C51:E51"/>
    <mergeCell ref="A1:T1"/>
    <mergeCell ref="C52:E52"/>
    <mergeCell ref="V3:AB3"/>
    <mergeCell ref="F51:G51"/>
    <mergeCell ref="M10:N10"/>
    <mergeCell ref="H51:I51"/>
    <mergeCell ref="C6:F6"/>
    <mergeCell ref="C5:F5"/>
    <mergeCell ref="M7:N7"/>
    <mergeCell ref="M6:N6"/>
    <mergeCell ref="C53:E53"/>
    <mergeCell ref="H7:I7"/>
    <mergeCell ref="H28:I28"/>
    <mergeCell ref="C10:F10"/>
    <mergeCell ref="M8:N8"/>
    <mergeCell ref="F52:G52"/>
    <mergeCell ref="P53:T53"/>
    <mergeCell ref="AA2:AB2"/>
    <mergeCell ref="K10:L10"/>
    <mergeCell ref="H5:I5"/>
    <mergeCell ref="K4:L4"/>
    <mergeCell ref="M4:N4"/>
    <mergeCell ref="F53:G53"/>
  </mergeCells>
  <dataValidations count="5">
    <dataValidation sqref="A14:A48" showDropDown="0" showInputMessage="0" showErrorMessage="0" allowBlank="1" type="list">
      <formula1>"On Day,Off Day,Sick,Absent,Holiday,Annual Leave"</formula1>
    </dataValidation>
    <dataValidation sqref="B14:B48" showDropDown="0" showInputMessage="0" showErrorMessage="0" allowBlank="1" type="list">
      <formula1>"Holiday Double,Phagwah,Good Friday,Easter Monday,Labour Day,Christmas,Eid ul Azha"</formula1>
    </dataValidation>
    <dataValidation sqref="J14:J48" showDropDown="0" showInputMessage="0" showErrorMessage="0" allowBlank="1" type="list">
      <formula1>_xlfn._LONGTEXT("Unico,Unico-2,Unico-42,Unico-44,Unico-46,Unico-47,Unico-48,Unico-49,Globe,Globe-12,Hebrews,Romans-2,Beacon,Numbers,Zebra-24,Sunrise,Sunrise-1,Sunflower 6,Sunset 12,Ripple,Neptune P1,Neptune P2,Neptune P3,Neptune P4,Neptune P5,Neptune P6,Neptune P7,Rainbow"," 1,Rainbow 2,Citadel,Sunset 11,Autumn,Autumn-2,Miracle,Miracle 1,Canteen,Guard Hut")</formula1>
    </dataValidation>
    <dataValidation sqref="O7" showDropDown="0" showInputMessage="0" showErrorMessage="0" allowBlank="1" type="list">
      <formula1>"Caricom,EU,UN,DMC,ARU,Head Office,Canteen"</formula1>
    </dataValidation>
    <dataValidation sqref="O6" showDropDown="0" showInputMessage="0" showErrorMessage="0" allowBlank="1" type="list">
      <formula1>"Unarmed,Armed"</formula1>
    </dataValidation>
  </dataValidations>
  <printOptions horizontalCentered="1"/>
  <pageMargins left="0.5" right="0.5" top="0.5" bottom="1" header="0.5" footer="0.5"/>
  <pageSetup orientation="portrait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AL55"/>
  <sheetViews>
    <sheetView topLeftCell="A2" workbookViewId="0">
      <selection activeCell="L45" sqref="L45:L48"/>
    </sheetView>
  </sheetViews>
  <sheetFormatPr baseColWidth="8" defaultRowHeight="13.5"/>
  <cols>
    <col width="12.28515625" customWidth="1" style="348" min="1" max="1"/>
    <col width="15.140625" customWidth="1" style="348" min="2" max="2"/>
    <col width="12.42578125" customWidth="1" style="348" min="3" max="3"/>
    <col width="9.28515625" customWidth="1" style="348" min="4" max="4"/>
    <col hidden="1" width="9.28515625" customWidth="1" style="348" min="5" max="5"/>
    <col hidden="1" width="2" customWidth="1" style="348" min="6" max="6"/>
    <col hidden="1" width="12.5703125" customWidth="1" style="348" min="7" max="7"/>
    <col width="9.28515625" customWidth="1" style="348" min="8" max="8"/>
    <col width="6.5703125" customWidth="1" style="348" min="9" max="9"/>
    <col width="10.140625" customWidth="1" style="348" min="10" max="10"/>
    <col width="15.28515625" customWidth="1" style="348" min="11" max="11"/>
    <col width="10.5703125" customWidth="1" style="348" min="12" max="12"/>
    <col width="11" customWidth="1" style="348" min="13" max="13"/>
    <col width="9.85546875" customWidth="1" style="348" min="14" max="14"/>
    <col width="11.140625" customWidth="1" style="348" min="15" max="15"/>
    <col width="9.85546875" customWidth="1" style="348" min="16" max="16"/>
    <col width="10.28515625" customWidth="1" style="348" min="17" max="17"/>
    <col width="8.85546875" customWidth="1" style="348" min="18" max="19"/>
    <col width="45.28515625" customWidth="1" style="348" min="20" max="20"/>
    <col width="9.140625" customWidth="1" style="348" min="21" max="21"/>
    <col width="3.140625" customWidth="1" style="348" min="22" max="29"/>
    <col width="10.28515625" customWidth="1" style="348" min="30" max="30"/>
  </cols>
  <sheetData>
    <row r="1" ht="32.25" customFormat="1" customHeight="1" s="1" thickBot="1">
      <c r="A1" s="332" t="n"/>
      <c r="B1" s="354" t="n"/>
      <c r="C1" s="354" t="n"/>
      <c r="D1" s="354" t="n"/>
      <c r="E1" s="354" t="n"/>
      <c r="F1" s="354" t="n"/>
      <c r="G1" s="354" t="n"/>
      <c r="H1" s="354" t="n"/>
      <c r="I1" s="354" t="n"/>
      <c r="J1" s="354" t="n"/>
      <c r="K1" s="354" t="n"/>
      <c r="L1" s="354" t="n"/>
      <c r="M1" s="354" t="n"/>
      <c r="N1" s="354" t="n"/>
      <c r="O1" s="354" t="n"/>
      <c r="P1" s="354" t="n"/>
      <c r="Q1" s="354" t="n"/>
      <c r="R1" s="354" t="n"/>
      <c r="S1" s="354" t="n"/>
      <c r="T1" s="355" t="n"/>
      <c r="U1" s="351" t="n"/>
      <c r="V1" s="351" t="n"/>
      <c r="W1" s="351" t="n"/>
      <c r="X1" s="351" t="n"/>
      <c r="Y1" s="351" t="n"/>
      <c r="Z1" s="351" t="n"/>
      <c r="AA1" s="351" t="n"/>
      <c r="AB1" s="351" t="n"/>
      <c r="AC1" s="351" t="n"/>
      <c r="AD1" s="126" t="n"/>
      <c r="AE1" s="351" t="n"/>
      <c r="AF1" s="351" t="n"/>
    </row>
    <row r="2" ht="15" customFormat="1" customHeight="1" s="1">
      <c r="A2" s="351" t="n"/>
      <c r="B2" s="351" t="n"/>
      <c r="C2" s="127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128" t="n"/>
      <c r="U2" s="351" t="n"/>
      <c r="V2" s="343" t="n">
        <v>2025</v>
      </c>
      <c r="W2" s="356" t="n"/>
      <c r="X2" s="351" t="n"/>
      <c r="Y2" s="351" t="n"/>
      <c r="Z2" s="129" t="inlineStr">
        <is>
          <t>Month:</t>
        </is>
      </c>
      <c r="AA2" s="343" t="n">
        <v>3</v>
      </c>
      <c r="AB2" s="356" t="n"/>
      <c r="AC2" s="351" t="n"/>
      <c r="AD2" s="351" t="n"/>
      <c r="AE2" s="351" t="n"/>
      <c r="AF2" s="351" t="n"/>
    </row>
    <row r="3" ht="15.6" customHeight="1" s="348" thickBot="1">
      <c r="A3" s="351" t="n"/>
      <c r="B3" s="351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351" t="n"/>
      <c r="V3" s="333">
        <f>DATE(V2,AA2,1)</f>
        <v/>
      </c>
      <c r="W3" s="357" t="n"/>
      <c r="X3" s="357" t="n"/>
      <c r="Y3" s="357" t="n"/>
      <c r="Z3" s="357" t="n"/>
      <c r="AA3" s="357" t="n"/>
      <c r="AB3" s="358" t="n"/>
      <c r="AC3" s="351" t="n"/>
      <c r="AD3" s="351" t="n"/>
      <c r="AE3" s="351" t="n"/>
      <c r="AF3" s="249" t="n"/>
    </row>
    <row r="4" ht="21" customHeight="1" s="348" thickBot="1">
      <c r="A4" s="351" t="n"/>
      <c r="B4" s="351" t="n"/>
      <c r="C4" s="25" t="inlineStr">
        <is>
          <t>Federal Manangement Systems</t>
        </is>
      </c>
      <c r="D4" s="25" t="n"/>
      <c r="E4" s="25" t="n"/>
      <c r="F4" s="25" t="n"/>
      <c r="G4" s="25" t="n"/>
      <c r="H4" s="6" t="n"/>
      <c r="I4" s="6" t="n"/>
      <c r="J4" s="6" t="n"/>
      <c r="K4" s="330" t="inlineStr">
        <is>
          <t>Employee Number:</t>
        </is>
      </c>
      <c r="L4" s="351" t="n"/>
      <c r="M4" s="342" t="inlineStr">
        <is>
          <t>3499</t>
        </is>
      </c>
      <c r="N4" s="355" t="n"/>
      <c r="O4" s="6" t="n"/>
      <c r="P4" s="6" t="n"/>
      <c r="Q4" s="6" t="n"/>
      <c r="R4" s="6" t="n"/>
      <c r="S4" s="6" t="n"/>
      <c r="T4" s="6" t="n"/>
      <c r="U4" s="351" t="n"/>
      <c r="V4" s="130" t="inlineStr">
        <is>
          <t>Su</t>
        </is>
      </c>
      <c r="W4" s="131" t="inlineStr">
        <is>
          <t>M</t>
        </is>
      </c>
      <c r="X4" s="131" t="inlineStr">
        <is>
          <t>Tu</t>
        </is>
      </c>
      <c r="Y4" s="131" t="inlineStr">
        <is>
          <t>W</t>
        </is>
      </c>
      <c r="Z4" s="131" t="inlineStr">
        <is>
          <t>Th</t>
        </is>
      </c>
      <c r="AA4" s="131" t="inlineStr">
        <is>
          <t>F</t>
        </is>
      </c>
      <c r="AB4" s="132" t="inlineStr">
        <is>
          <t>Sa</t>
        </is>
      </c>
      <c r="AC4" s="351" t="n"/>
      <c r="AD4" s="133" t="inlineStr">
        <is>
          <t>Overtime Options</t>
        </is>
      </c>
      <c r="AE4" s="351" t="n"/>
      <c r="AF4" s="351" t="n"/>
      <c r="AJ4" s="257" t="n"/>
    </row>
    <row r="5" ht="14.1" customHeight="1" s="348" thickBot="1">
      <c r="A5" s="351" t="n"/>
      <c r="B5" s="351" t="n"/>
      <c r="C5" s="337" t="n"/>
      <c r="D5" s="351" t="n"/>
      <c r="E5" s="351" t="n"/>
      <c r="F5" s="351" t="n"/>
      <c r="G5" s="6" t="n"/>
      <c r="H5" s="340" t="n"/>
      <c r="I5" s="351" t="n"/>
      <c r="J5" s="340" t="n"/>
      <c r="K5" s="344" t="inlineStr">
        <is>
          <t>Employee Name:</t>
        </is>
      </c>
      <c r="L5" s="359" t="n"/>
      <c r="M5" s="342" t="inlineStr">
        <is>
          <t>Jerrick, Jacqueline</t>
        </is>
      </c>
      <c r="N5" s="355" t="n"/>
      <c r="O5" s="337" t="n"/>
      <c r="P5" s="337" t="n"/>
      <c r="Q5" s="337" t="n"/>
      <c r="R5" s="337" t="n"/>
      <c r="S5" s="337" t="n"/>
      <c r="T5" s="337" t="n"/>
      <c r="U5" s="351" t="n"/>
      <c r="V5" s="263">
        <f>IF(MONTH($V$3)&lt;&gt;MONTH($V$3-WEEKDAY($V$3,1)+(ROW(V5)-ROW($V$5))*7+(COLUMN(V5)-COLUMN($V$5)+1)),"",$V$3-WEEKDAY($V$3,1)+(ROW(V5)-ROW($V$5))*7+(COLUMN(V5)-COLUMN($V$5)+1))</f>
        <v/>
      </c>
      <c r="W5" s="263">
        <f>IF(MONTH($V$3)&lt;&gt;MONTH($V$3-WEEKDAY($V$3,1)+(ROW(W5)-ROW($V$5))*7+(COLUMN(W5)-COLUMN($V$5)+1)),"",$V$3-WEEKDAY($V$3,1)+(ROW(W5)-ROW($V$5))*7+(COLUMN(W5)-COLUMN($V$5)+1))</f>
        <v/>
      </c>
      <c r="X5" s="263">
        <f>IF(MONTH($V$3)&lt;&gt;MONTH($V$3-WEEKDAY($V$3,1)+(ROW(X5)-ROW($V$5))*7+(COLUMN(X5)-COLUMN($V$5)+1)),"",$V$3-WEEKDAY($V$3,1)+(ROW(X5)-ROW($V$5))*7+(COLUMN(X5)-COLUMN($V$5)+1))</f>
        <v/>
      </c>
      <c r="Y5" s="263">
        <f>IF(MONTH($V$3)&lt;&gt;MONTH($V$3-WEEKDAY($V$3,1)+(ROW(Y5)-ROW($V$5))*7+(COLUMN(Y5)-COLUMN($V$5)+1)),"",$V$3-WEEKDAY($V$3,1)+(ROW(Y5)-ROW($V$5))*7+(COLUMN(Y5)-COLUMN($V$5)+1))</f>
        <v/>
      </c>
      <c r="Z5" s="263">
        <f>IF(MONTH($V$3)&lt;&gt;MONTH($V$3-WEEKDAY($V$3,1)+(ROW(Z5)-ROW($V$5))*7+(COLUMN(Z5)-COLUMN($V$5)+1)),"",$V$3-WEEKDAY($V$3,1)+(ROW(Z5)-ROW($V$5))*7+(COLUMN(Z5)-COLUMN($V$5)+1))</f>
        <v/>
      </c>
      <c r="AA5" s="263">
        <f>IF(MONTH($V$3)&lt;&gt;MONTH($V$3-WEEKDAY($V$3,1)+(ROW(AA5)-ROW($V$5))*7+(COLUMN(AA5)-COLUMN($V$5)+1)),"",$V$3-WEEKDAY($V$3,1)+(ROW(AA5)-ROW($V$5))*7+(COLUMN(AA5)-COLUMN($V$5)+1))</f>
        <v/>
      </c>
      <c r="AB5" s="263">
        <f>IF(MONTH($V$3)&lt;&gt;MONTH($V$3-WEEKDAY($V$3,1)+(ROW(AB5)-ROW($V$5))*7+(COLUMN(AB5)-COLUMN($V$5)+1)),"",$V$3-WEEKDAY($V$3,1)+(ROW(AB5)-ROW($V$5))*7+(COLUMN(AB5)-COLUMN($V$5)+1))</f>
        <v/>
      </c>
      <c r="AC5" s="351" t="n"/>
      <c r="AD5" s="351" t="n"/>
      <c r="AE5" s="3" t="b">
        <v>1</v>
      </c>
      <c r="AF5" s="258" t="n"/>
      <c r="AJ5" s="350" t="n"/>
      <c r="AK5" s="350" t="n"/>
      <c r="AL5" s="350" t="n"/>
    </row>
    <row r="6" ht="14.1" customHeight="1" s="348" thickBot="1">
      <c r="A6" s="351" t="n"/>
      <c r="B6" s="351" t="n"/>
      <c r="C6" s="337" t="inlineStr">
        <is>
          <t xml:space="preserve">120 Peter Rose St </t>
        </is>
      </c>
      <c r="D6" s="351" t="n"/>
      <c r="E6" s="351" t="n"/>
      <c r="F6" s="351" t="n"/>
      <c r="G6" s="6" t="n"/>
      <c r="H6" s="6" t="n"/>
      <c r="I6" s="6" t="n"/>
      <c r="J6" s="6" t="n"/>
      <c r="K6" s="6" t="n"/>
      <c r="L6" s="6" t="n"/>
      <c r="M6" s="339" t="inlineStr">
        <is>
          <t>Armed or unarmed</t>
        </is>
      </c>
      <c r="N6" s="360" t="n"/>
      <c r="O6" s="135" t="inlineStr">
        <is>
          <t>Unarmed</t>
        </is>
      </c>
      <c r="P6" s="6" t="n"/>
      <c r="Q6" s="6" t="n"/>
      <c r="R6" s="6" t="n"/>
      <c r="S6" s="6" t="n"/>
      <c r="T6" s="6" t="n"/>
      <c r="U6" s="351" t="n"/>
      <c r="V6" s="263">
        <f>IF(MONTH($V$3)&lt;&gt;MONTH($V$3-WEEKDAY($V$3,1)+(ROW(V6)-ROW($V$5))*7+(COLUMN(V6)-COLUMN($V$5)+1)),"",$V$3-WEEKDAY($V$3,1)+(ROW(V6)-ROW($V$5))*7+(COLUMN(V6)-COLUMN($V$5)+1))</f>
        <v/>
      </c>
      <c r="W6" s="263">
        <f>IF(MONTH($V$3)&lt;&gt;MONTH($V$3-WEEKDAY($V$3,1)+(ROW(W6)-ROW($V$5))*7+(COLUMN(W6)-COLUMN($V$5)+1)),"",$V$3-WEEKDAY($V$3,1)+(ROW(W6)-ROW($V$5))*7+(COLUMN(W6)-COLUMN($V$5)+1))</f>
        <v/>
      </c>
      <c r="X6" s="263">
        <f>IF(MONTH($V$3)&lt;&gt;MONTH($V$3-WEEKDAY($V$3,1)+(ROW(X6)-ROW($V$5))*7+(COLUMN(X6)-COLUMN($V$5)+1)),"",$V$3-WEEKDAY($V$3,1)+(ROW(X6)-ROW($V$5))*7+(COLUMN(X6)-COLUMN($V$5)+1))</f>
        <v/>
      </c>
      <c r="Y6" s="263">
        <f>IF(MONTH($V$3)&lt;&gt;MONTH($V$3-WEEKDAY($V$3,1)+(ROW(Y6)-ROW($V$5))*7+(COLUMN(Y6)-COLUMN($V$5)+1)),"",$V$3-WEEKDAY($V$3,1)+(ROW(Y6)-ROW($V$5))*7+(COLUMN(Y6)-COLUMN($V$5)+1))</f>
        <v/>
      </c>
      <c r="Z6" s="263">
        <f>IF(MONTH($V$3)&lt;&gt;MONTH($V$3-WEEKDAY($V$3,1)+(ROW(Z6)-ROW($V$5))*7+(COLUMN(Z6)-COLUMN($V$5)+1)),"",$V$3-WEEKDAY($V$3,1)+(ROW(Z6)-ROW($V$5))*7+(COLUMN(Z6)-COLUMN($V$5)+1))</f>
        <v/>
      </c>
      <c r="AA6" s="263">
        <f>IF(MONTH($V$3)&lt;&gt;MONTH($V$3-WEEKDAY($V$3,1)+(ROW(AA6)-ROW($V$5))*7+(COLUMN(AA6)-COLUMN($V$5)+1)),"",$V$3-WEEKDAY($V$3,1)+(ROW(AA6)-ROW($V$5))*7+(COLUMN(AA6)-COLUMN($V$5)+1))</f>
        <v/>
      </c>
      <c r="AB6" s="263">
        <f>IF(MONTH($V$3)&lt;&gt;MONTH($V$3-WEEKDAY($V$3,1)+(ROW(AB6)-ROW($V$5))*7+(COLUMN(AB6)-COLUMN($V$5)+1)),"",$V$3-WEEKDAY($V$3,1)+(ROW(AB6)-ROW($V$5))*7+(COLUMN(AB6)-COLUMN($V$5)+1))</f>
        <v/>
      </c>
      <c r="AC6" s="351" t="n"/>
      <c r="AD6" s="136" t="inlineStr">
        <is>
          <t>After:</t>
        </is>
      </c>
      <c r="AE6" s="264" t="n">
        <v>8</v>
      </c>
      <c r="AF6" s="258" t="n"/>
      <c r="AJ6" s="350" t="n"/>
      <c r="AL6" s="251" t="n"/>
    </row>
    <row r="7" ht="14.1" customHeight="1" s="348" thickBot="1">
      <c r="A7" s="351" t="n"/>
      <c r="B7" s="351" t="n"/>
      <c r="C7" s="337" t="inlineStr">
        <is>
          <t>Queenstown</t>
        </is>
      </c>
      <c r="D7" s="351" t="n"/>
      <c r="E7" s="351" t="n"/>
      <c r="F7" s="351" t="n"/>
      <c r="G7" s="6" t="n"/>
      <c r="H7" s="340" t="n"/>
      <c r="I7" s="351" t="n"/>
      <c r="J7" s="340" t="n"/>
      <c r="K7" s="340" t="n"/>
      <c r="L7" s="340" t="n"/>
      <c r="M7" s="338" t="inlineStr">
        <is>
          <t>Agency</t>
        </is>
      </c>
      <c r="N7" s="361" t="n"/>
      <c r="O7" s="7" t="inlineStr">
        <is>
          <t>Caricom</t>
        </is>
      </c>
      <c r="P7" s="6" t="n"/>
      <c r="Q7" s="6" t="n"/>
      <c r="R7" s="6" t="n"/>
      <c r="S7" s="6" t="n"/>
      <c r="T7" s="6" t="n"/>
      <c r="U7" s="351" t="n"/>
      <c r="V7" s="263">
        <f>IF(MONTH($V$3)&lt;&gt;MONTH($V$3-WEEKDAY($V$3,1)+(ROW(V7)-ROW($V$5))*7+(COLUMN(V7)-COLUMN($V$5)+1)),"",$V$3-WEEKDAY($V$3,1)+(ROW(V7)-ROW($V$5))*7+(COLUMN(V7)-COLUMN($V$5)+1))</f>
        <v/>
      </c>
      <c r="W7" s="263">
        <f>IF(MONTH($V$3)&lt;&gt;MONTH($V$3-WEEKDAY($V$3,1)+(ROW(W7)-ROW($V$5))*7+(COLUMN(W7)-COLUMN($V$5)+1)),"",$V$3-WEEKDAY($V$3,1)+(ROW(W7)-ROW($V$5))*7+(COLUMN(W7)-COLUMN($V$5)+1))</f>
        <v/>
      </c>
      <c r="X7" s="263">
        <f>IF(MONTH($V$3)&lt;&gt;MONTH($V$3-WEEKDAY($V$3,1)+(ROW(X7)-ROW($V$5))*7+(COLUMN(X7)-COLUMN($V$5)+1)),"",$V$3-WEEKDAY($V$3,1)+(ROW(X7)-ROW($V$5))*7+(COLUMN(X7)-COLUMN($V$5)+1))</f>
        <v/>
      </c>
      <c r="Y7" s="263">
        <f>IF(MONTH($V$3)&lt;&gt;MONTH($V$3-WEEKDAY($V$3,1)+(ROW(Y7)-ROW($V$5))*7+(COLUMN(Y7)-COLUMN($V$5)+1)),"",$V$3-WEEKDAY($V$3,1)+(ROW(Y7)-ROW($V$5))*7+(COLUMN(Y7)-COLUMN($V$5)+1))</f>
        <v/>
      </c>
      <c r="Z7" s="263">
        <f>IF(MONTH($V$3)&lt;&gt;MONTH($V$3-WEEKDAY($V$3,1)+(ROW(Z7)-ROW($V$5))*7+(COLUMN(Z7)-COLUMN($V$5)+1)),"",$V$3-WEEKDAY($V$3,1)+(ROW(Z7)-ROW($V$5))*7+(COLUMN(Z7)-COLUMN($V$5)+1))</f>
        <v/>
      </c>
      <c r="AA7" s="263">
        <f>IF(MONTH($V$3)&lt;&gt;MONTH($V$3-WEEKDAY($V$3,1)+(ROW(AA7)-ROW($V$5))*7+(COLUMN(AA7)-COLUMN($V$5)+1)),"",$V$3-WEEKDAY($V$3,1)+(ROW(AA7)-ROW($V$5))*7+(COLUMN(AA7)-COLUMN($V$5)+1))</f>
        <v/>
      </c>
      <c r="AB7" s="263">
        <f>IF(MONTH($V$3)&lt;&gt;MONTH($V$3-WEEKDAY($V$3,1)+(ROW(AB7)-ROW($V$5))*7+(COLUMN(AB7)-COLUMN($V$5)+1)),"",$V$3-WEEKDAY($V$3,1)+(ROW(AB7)-ROW($V$5))*7+(COLUMN(AB7)-COLUMN($V$5)+1))</f>
        <v/>
      </c>
      <c r="AC7" s="351" t="n"/>
      <c r="AD7" s="351" t="n"/>
      <c r="AE7" s="351" t="n"/>
      <c r="AF7" s="258" t="n"/>
      <c r="AJ7" s="350" t="n"/>
      <c r="AL7" s="251" t="n"/>
    </row>
    <row r="8">
      <c r="A8" s="351" t="n"/>
      <c r="B8" s="351" t="n"/>
      <c r="C8" s="337" t="inlineStr">
        <is>
          <t>Georgetown, Guyana</t>
        </is>
      </c>
      <c r="D8" s="351" t="n"/>
      <c r="E8" s="351" t="n"/>
      <c r="F8" s="351" t="n"/>
      <c r="G8" s="6" t="n"/>
      <c r="H8" s="6" t="n"/>
      <c r="I8" s="6" t="n"/>
      <c r="J8" s="6" t="n"/>
      <c r="K8" s="6" t="n"/>
      <c r="L8" s="6" t="n"/>
      <c r="M8" s="341" t="n"/>
      <c r="N8" s="351" t="n"/>
      <c r="O8" s="351" t="n"/>
      <c r="P8" s="6" t="n"/>
      <c r="Q8" s="6" t="n"/>
      <c r="R8" s="6" t="n"/>
      <c r="S8" s="6" t="n"/>
      <c r="T8" s="6" t="n"/>
      <c r="U8" s="351" t="n"/>
      <c r="V8" s="263">
        <f>IF(MONTH($V$3)&lt;&gt;MONTH($V$3-WEEKDAY($V$3,1)+(ROW(V8)-ROW($V$5))*7+(COLUMN(V8)-COLUMN($V$5)+1)),"",$V$3-WEEKDAY($V$3,1)+(ROW(V8)-ROW($V$5))*7+(COLUMN(V8)-COLUMN($V$5)+1))</f>
        <v/>
      </c>
      <c r="W8" s="263">
        <f>IF(MONTH($V$3)&lt;&gt;MONTH($V$3-WEEKDAY($V$3,1)+(ROW(W8)-ROW($V$5))*7+(COLUMN(W8)-COLUMN($V$5)+1)),"",$V$3-WEEKDAY($V$3,1)+(ROW(W8)-ROW($V$5))*7+(COLUMN(W8)-COLUMN($V$5)+1))</f>
        <v/>
      </c>
      <c r="X8" s="263">
        <f>IF(MONTH($V$3)&lt;&gt;MONTH($V$3-WEEKDAY($V$3,1)+(ROW(X8)-ROW($V$5))*7+(COLUMN(X8)-COLUMN($V$5)+1)),"",$V$3-WEEKDAY($V$3,1)+(ROW(X8)-ROW($V$5))*7+(COLUMN(X8)-COLUMN($V$5)+1))</f>
        <v/>
      </c>
      <c r="Y8" s="263">
        <f>IF(MONTH($V$3)&lt;&gt;MONTH($V$3-WEEKDAY($V$3,1)+(ROW(Y8)-ROW($V$5))*7+(COLUMN(Y8)-COLUMN($V$5)+1)),"",$V$3-WEEKDAY($V$3,1)+(ROW(Y8)-ROW($V$5))*7+(COLUMN(Y8)-COLUMN($V$5)+1))</f>
        <v/>
      </c>
      <c r="Z8" s="263">
        <f>IF(MONTH($V$3)&lt;&gt;MONTH($V$3-WEEKDAY($V$3,1)+(ROW(Z8)-ROW($V$5))*7+(COLUMN(Z8)-COLUMN($V$5)+1)),"",$V$3-WEEKDAY($V$3,1)+(ROW(Z8)-ROW($V$5))*7+(COLUMN(Z8)-COLUMN($V$5)+1))</f>
        <v/>
      </c>
      <c r="AA8" s="263">
        <f>IF(MONTH($V$3)&lt;&gt;MONTH($V$3-WEEKDAY($V$3,1)+(ROW(AA8)-ROW($V$5))*7+(COLUMN(AA8)-COLUMN($V$5)+1)),"",$V$3-WEEKDAY($V$3,1)+(ROW(AA8)-ROW($V$5))*7+(COLUMN(AA8)-COLUMN($V$5)+1))</f>
        <v/>
      </c>
      <c r="AB8" s="263">
        <f>IF(MONTH($V$3)&lt;&gt;MONTH($V$3-WEEKDAY($V$3,1)+(ROW(AB8)-ROW($V$5))*7+(COLUMN(AB8)-COLUMN($V$5)+1)),"",$V$3-WEEKDAY($V$3,1)+(ROW(AB8)-ROW($V$5))*7+(COLUMN(AB8)-COLUMN($V$5)+1))</f>
        <v/>
      </c>
      <c r="AC8" s="351" t="n"/>
      <c r="AD8" s="351" t="n"/>
      <c r="AE8" s="3" t="b">
        <v>1</v>
      </c>
      <c r="AF8" s="258" t="n"/>
      <c r="AJ8" s="350" t="n"/>
      <c r="AL8" s="251" t="n"/>
    </row>
    <row r="9">
      <c r="A9" s="351" t="n"/>
      <c r="B9" s="351" t="n"/>
      <c r="C9" s="337" t="n"/>
      <c r="D9" s="337" t="n"/>
      <c r="E9" s="337" t="n"/>
      <c r="F9" s="337" t="n"/>
      <c r="G9" s="6" t="n"/>
      <c r="H9" s="6" t="n"/>
      <c r="I9" s="6" t="n"/>
      <c r="J9" s="6" t="n"/>
      <c r="K9" s="6" t="n"/>
      <c r="L9" s="6" t="n"/>
      <c r="M9" s="137" t="n"/>
      <c r="N9" s="137" t="n"/>
      <c r="O9" s="6" t="n"/>
      <c r="P9" s="6" t="n"/>
      <c r="Q9" s="6" t="n"/>
      <c r="R9" s="6" t="n"/>
      <c r="S9" s="6" t="n"/>
      <c r="T9" s="6" t="n"/>
      <c r="U9" s="351" t="n"/>
      <c r="V9" s="265" t="n"/>
      <c r="W9" s="265" t="n"/>
      <c r="X9" s="265" t="n"/>
      <c r="Y9" s="265" t="n"/>
      <c r="Z9" s="265" t="n"/>
      <c r="AA9" s="265" t="n"/>
      <c r="AB9" s="265" t="n"/>
      <c r="AC9" s="351" t="n"/>
      <c r="AD9" s="351" t="n"/>
      <c r="AE9" s="3" t="n"/>
      <c r="AF9" s="351" t="n"/>
      <c r="AJ9" s="350" t="n"/>
      <c r="AL9" s="251" t="n"/>
    </row>
    <row r="10">
      <c r="A10" s="351" t="n"/>
      <c r="B10" s="351" t="n"/>
      <c r="C10" s="337" t="inlineStr">
        <is>
          <t>592-223-7560</t>
        </is>
      </c>
      <c r="D10" s="351" t="n"/>
      <c r="E10" s="351" t="n"/>
      <c r="F10" s="351" t="n"/>
      <c r="G10" s="6" t="n"/>
      <c r="H10" s="340" t="n"/>
      <c r="I10" s="351" t="n"/>
      <c r="J10" s="340" t="n"/>
      <c r="K10" s="330" t="inlineStr">
        <is>
          <t>Week Starting:</t>
        </is>
      </c>
      <c r="L10" s="351" t="n"/>
      <c r="M10" s="335" t="n">
        <v>45977</v>
      </c>
      <c r="N10" s="362" t="n"/>
      <c r="O10" s="6" t="n"/>
      <c r="P10" s="6" t="n"/>
      <c r="Q10" s="6" t="n"/>
      <c r="R10" s="6" t="n"/>
      <c r="S10" s="6" t="n"/>
      <c r="T10" s="138" t="inlineStr">
        <is>
          <t>[42]</t>
        </is>
      </c>
      <c r="U10" s="351" t="n"/>
      <c r="V10" s="263">
        <f>IF(MONTH($V$3)&lt;&gt;MONTH($V$3-WEEKDAY($V$3,1)+(ROW(V10)-ROW($V$5))*7+(COLUMN(V10)-COLUMN($V$5)+1)),"",$V$3-WEEKDAY($V$3,1)+(ROW(V10)-ROW($V$5))*7+(COLUMN(V10)-COLUMN($V$5)+1))</f>
        <v/>
      </c>
      <c r="W10" s="263">
        <f>IF(MONTH($V$3)&lt;&gt;MONTH($V$3-WEEKDAY($V$3,1)+(ROW(W10)-ROW($V$5))*7+(COLUMN(W10)-COLUMN($V$5)+1)),"",$V$3-WEEKDAY($V$3,1)+(ROW(W10)-ROW($V$5))*7+(COLUMN(W10)-COLUMN($V$5)+1))</f>
        <v/>
      </c>
      <c r="X10" s="263">
        <f>IF(MONTH($V$3)&lt;&gt;MONTH($V$3-WEEKDAY($V$3,1)+(ROW(X10)-ROW($V$5))*7+(COLUMN(X10)-COLUMN($V$5)+1)),"",$V$3-WEEKDAY($V$3,1)+(ROW(X10)-ROW($V$5))*7+(COLUMN(X10)-COLUMN($V$5)+1))</f>
        <v/>
      </c>
      <c r="Y10" s="263">
        <f>IF(MONTH($V$3)&lt;&gt;MONTH($V$3-WEEKDAY($V$3,1)+(ROW(Y10)-ROW($V$5))*7+(COLUMN(Y10)-COLUMN($V$5)+1)),"",$V$3-WEEKDAY($V$3,1)+(ROW(Y10)-ROW($V$5))*7+(COLUMN(Y10)-COLUMN($V$5)+1))</f>
        <v/>
      </c>
      <c r="Z10" s="263">
        <f>IF(MONTH($V$3)&lt;&gt;MONTH($V$3-WEEKDAY($V$3,1)+(ROW(Z10)-ROW($V$5))*7+(COLUMN(Z10)-COLUMN($V$5)+1)),"",$V$3-WEEKDAY($V$3,1)+(ROW(Z10)-ROW($V$5))*7+(COLUMN(Z10)-COLUMN($V$5)+1))</f>
        <v/>
      </c>
      <c r="AA10" s="263">
        <f>IF(MONTH($V$3)&lt;&gt;MONTH($V$3-WEEKDAY($V$3,1)+(ROW(AA10)-ROW($V$5))*7+(COLUMN(AA10)-COLUMN($V$5)+1)),"",$V$3-WEEKDAY($V$3,1)+(ROW(AA10)-ROW($V$5))*7+(COLUMN(AA10)-COLUMN($V$5)+1))</f>
        <v/>
      </c>
      <c r="AB10" s="263">
        <f>IF(MONTH($V$3)&lt;&gt;MONTH($V$3-WEEKDAY($V$3,1)+(ROW(AB10)-ROW($V$5))*7+(COLUMN(AB10)-COLUMN($V$5)+1)),"",$V$3-WEEKDAY($V$3,1)+(ROW(AB10)-ROW($V$5))*7+(COLUMN(AB10)-COLUMN($V$5)+1))</f>
        <v/>
      </c>
      <c r="AC10" s="351" t="n"/>
      <c r="AD10" s="136" t="inlineStr">
        <is>
          <t>After:</t>
        </is>
      </c>
      <c r="AE10" s="264" t="n">
        <v>40</v>
      </c>
      <c r="AF10" s="250" t="n"/>
    </row>
    <row r="11" ht="15.75" customHeight="1" s="348" thickBot="1">
      <c r="A11" s="351" t="n"/>
      <c r="B11" s="351" t="n"/>
      <c r="C11" s="6" t="n"/>
      <c r="D11" s="6" t="n"/>
      <c r="E11" s="6" t="n"/>
      <c r="F11" s="6" t="n"/>
      <c r="G11" s="6" t="n"/>
      <c r="H11" s="6" t="n"/>
      <c r="I11" s="6" t="n"/>
      <c r="J11" s="6" t="n"/>
      <c r="K11" s="259" t="inlineStr">
        <is>
          <t>Carry Forward Hrs:</t>
        </is>
      </c>
      <c r="L11" s="248" t="n">
        <v>24</v>
      </c>
      <c r="M11" s="6" t="n"/>
      <c r="N11" s="6" t="n"/>
      <c r="O11" s="6" t="n"/>
      <c r="P11" s="6" t="n"/>
      <c r="Q11" s="6" t="n"/>
      <c r="R11" s="6" t="n"/>
      <c r="S11" s="6" t="n"/>
      <c r="T11" s="6" t="n"/>
      <c r="U11" s="351" t="n"/>
      <c r="V11" s="263">
        <f>IF(MONTH($V$3)&lt;&gt;MONTH($V$3-WEEKDAY($V$3,1)+(ROW(V11)-ROW($V$5))*7+(COLUMN(V11)-COLUMN($V$5)+1)),"",$V$3-WEEKDAY($V$3,1)+(ROW(V11)-ROW($V$5))*7+(COLUMN(V11)-COLUMN($V$5)+1))</f>
        <v/>
      </c>
      <c r="W11" s="263">
        <f>IF(MONTH($V$3)&lt;&gt;MONTH($V$3-WEEKDAY($V$3,1)+(ROW(W11)-ROW($V$5))*7+(COLUMN(W11)-COLUMN($V$5)+1)),"",$V$3-WEEKDAY($V$3,1)+(ROW(W11)-ROW($V$5))*7+(COLUMN(W11)-COLUMN($V$5)+1))</f>
        <v/>
      </c>
      <c r="X11" s="263">
        <f>IF(MONTH($V$3)&lt;&gt;MONTH($V$3-WEEKDAY($V$3,1)+(ROW(X11)-ROW($V$5))*7+(COLUMN(X11)-COLUMN($V$5)+1)),"",$V$3-WEEKDAY($V$3,1)+(ROW(X11)-ROW($V$5))*7+(COLUMN(X11)-COLUMN($V$5)+1))</f>
        <v/>
      </c>
      <c r="Y11" s="263">
        <f>IF(MONTH($V$3)&lt;&gt;MONTH($V$3-WEEKDAY($V$3,1)+(ROW(Y11)-ROW($V$5))*7+(COLUMN(Y11)-COLUMN($V$5)+1)),"",$V$3-WEEKDAY($V$3,1)+(ROW(Y11)-ROW($V$5))*7+(COLUMN(Y11)-COLUMN($V$5)+1))</f>
        <v/>
      </c>
      <c r="Z11" s="263">
        <f>IF(MONTH($V$3)&lt;&gt;MONTH($V$3-WEEKDAY($V$3,1)+(ROW(Z11)-ROW($V$5))*7+(COLUMN(Z11)-COLUMN($V$5)+1)),"",$V$3-WEEKDAY($V$3,1)+(ROW(Z11)-ROW($V$5))*7+(COLUMN(Z11)-COLUMN($V$5)+1))</f>
        <v/>
      </c>
      <c r="AA11" s="263">
        <f>IF(MONTH($V$3)&lt;&gt;MONTH($V$3-WEEKDAY($V$3,1)+(ROW(AA11)-ROW($V$5))*7+(COLUMN(AA11)-COLUMN($V$5)+1)),"",$V$3-WEEKDAY($V$3,1)+(ROW(AA11)-ROW($V$5))*7+(COLUMN(AA11)-COLUMN($V$5)+1))</f>
        <v/>
      </c>
      <c r="AB11" s="263">
        <f>IF(MONTH($V$3)&lt;&gt;MONTH($V$3-WEEKDAY($V$3,1)+(ROW(AB11)-ROW($V$5))*7+(COLUMN(AB11)-COLUMN($V$5)+1)),"",$V$3-WEEKDAY($V$3,1)+(ROW(AB11)-ROW($V$5))*7+(COLUMN(AB11)-COLUMN($V$5)+1))</f>
        <v/>
      </c>
      <c r="AC11" s="351" t="n"/>
      <c r="AD11" s="351" t="n"/>
      <c r="AE11" s="351" t="n"/>
      <c r="AF11" s="258" t="n"/>
      <c r="AJ11" s="252" t="n"/>
      <c r="AK11" s="252" t="n"/>
    </row>
    <row r="12" ht="27.75" customFormat="1" customHeight="1" s="2" thickBot="1">
      <c r="A12" s="266" t="inlineStr">
        <is>
          <t>Day Off</t>
        </is>
      </c>
      <c r="B12" s="267" t="inlineStr">
        <is>
          <t>Holiday Double</t>
        </is>
      </c>
      <c r="C12" s="139" t="inlineStr">
        <is>
          <t>Day of Week</t>
        </is>
      </c>
      <c r="D12" s="140" t="inlineStr">
        <is>
          <t>Time
In</t>
        </is>
      </c>
      <c r="E12" s="140" t="inlineStr">
        <is>
          <t>Time
Out</t>
        </is>
      </c>
      <c r="F12" s="141" t="n"/>
      <c r="G12" s="140" t="inlineStr">
        <is>
          <t>Time
In</t>
        </is>
      </c>
      <c r="H12" s="140" t="inlineStr">
        <is>
          <t>Time
Out</t>
        </is>
      </c>
      <c r="I12" s="142" t="inlineStr">
        <is>
          <t>Total
Hrs</t>
        </is>
      </c>
      <c r="J12" s="142" t="inlineStr">
        <is>
          <t>Location</t>
        </is>
      </c>
      <c r="K12" s="142" t="inlineStr">
        <is>
          <t>Supervisor</t>
        </is>
      </c>
      <c r="L12" s="142" t="inlineStr">
        <is>
          <t>Supervisor Approval</t>
        </is>
      </c>
      <c r="M12" s="140" t="inlineStr">
        <is>
          <t>Regular
Hrs</t>
        </is>
      </c>
      <c r="N12" s="140" t="inlineStr">
        <is>
          <t>Overtime
Hrs</t>
        </is>
      </c>
      <c r="O12" s="140" t="inlineStr">
        <is>
          <t>Hol Hrs</t>
        </is>
      </c>
      <c r="P12" s="140" t="inlineStr">
        <is>
          <t>Responsibilities</t>
        </is>
      </c>
      <c r="Q12" s="140" t="inlineStr">
        <is>
          <t>Risk</t>
        </is>
      </c>
      <c r="R12" s="140" t="inlineStr">
        <is>
          <t>Meals</t>
        </is>
      </c>
      <c r="S12" s="140" t="inlineStr">
        <is>
          <t>Vac Hrs</t>
        </is>
      </c>
      <c r="T12" s="143" t="inlineStr">
        <is>
          <t>Reason for Overtime</t>
        </is>
      </c>
      <c r="U12" s="144" t="inlineStr">
        <is>
          <t>Wkly Reg Avail</t>
        </is>
      </c>
      <c r="V12" s="351" t="inlineStr">
        <is>
          <t>Orig Reg</t>
        </is>
      </c>
      <c r="W12" s="351" t="inlineStr">
        <is>
          <t>Wkly OT Adj</t>
        </is>
      </c>
      <c r="X12" s="351" t="inlineStr">
        <is>
          <t>Week Start</t>
        </is>
      </c>
      <c r="Y12" s="351" t="inlineStr">
        <is>
          <t>Wk Hrs Before</t>
        </is>
      </c>
      <c r="Z12" s="351" t="n"/>
      <c r="AA12" s="351" t="n"/>
      <c r="AB12" s="351" t="n"/>
      <c r="AC12" s="351" t="n"/>
      <c r="AD12" s="351" t="n"/>
      <c r="AE12" s="351" t="n"/>
      <c r="AF12" s="351" t="n"/>
      <c r="AJ12" s="252" t="n"/>
      <c r="AK12" s="252" t="n"/>
    </row>
    <row r="13" hidden="1" ht="15.75" customHeight="1" s="348" thickBot="1">
      <c r="A13" s="268" t="n"/>
      <c r="B13" s="351" t="n"/>
      <c r="C13" s="145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146" t="n"/>
      <c r="U13" s="351" t="n"/>
      <c r="V13" s="351" t="n"/>
      <c r="W13" s="351" t="n"/>
      <c r="X13" s="351" t="n"/>
      <c r="Y13" s="351" t="n"/>
      <c r="Z13" s="351" t="n"/>
      <c r="AA13" s="351" t="n"/>
      <c r="AB13" s="351" t="n"/>
      <c r="AC13" s="351" t="n"/>
      <c r="AD13" s="351" t="n"/>
      <c r="AE13" s="351" t="n"/>
      <c r="AF13" s="351" t="n"/>
    </row>
    <row r="14" ht="24" customHeight="1" s="348" thickBot="1">
      <c r="A14" s="147" t="inlineStr">
        <is>
          <t>On Day</t>
        </is>
      </c>
      <c r="B14" s="269" t="n"/>
      <c r="C14" s="88">
        <f>M10</f>
        <v/>
      </c>
      <c r="D14" s="54" t="n"/>
      <c r="E14" s="148">
        <f>IF(D14="", "",
 IF(D14=TIME(0,0,0), 0,
 IF(AND(D14&gt;=TIME(0,0,1), D14&lt;=TIME(2,0,0)), TIME(7,0,0),
 IF(AND(D14&gt;=TIME(6,0,0), D14&lt;=TIME(8,0,0)), TIME(12,0,0),
 IF(AND(D14&gt;TIME(8,0,0), D14&lt;=TIME(13,59,0)), TIME(15,0,0),
 IF(AND(D14&gt;=TIME(14,0,0), D14&lt;=TIME(17,59,0)), TIME(21,0,0),
 IF(AND(D14&gt;=TIME(18,0,0), D14&lt;=TIME(21,59,0)), TIME(0,0,0),
 IF(AND(D14&gt;=TIME(22,0,0), D14&lt;=TIME(23,59,59)), TIME(7,0,0), ""))))))))</f>
        <v/>
      </c>
      <c r="F14" s="149" t="n"/>
      <c r="G14" s="148">
        <f>IF(AND(D14&gt;=TIME(6,0,0),D14&lt;=TIME(8,0,0)),E14,"")</f>
        <v/>
      </c>
      <c r="H14" s="54" t="n"/>
      <c r="I14" s="55">
        <f>ROUND(IF(OR(D14="",E14="",E14=0),0,IF(H14="",MOD(E14-D14,1)*24,MOD(H14-D14,1)*24)),2)</f>
        <v/>
      </c>
      <c r="J14" s="150" t="n"/>
      <c r="K14" s="270" t="n"/>
      <c r="L14" s="271" t="n"/>
      <c r="M14" s="272">
        <f>MAX(0,V14-W14)</f>
        <v/>
      </c>
      <c r="N14" s="56">
        <f>(IF(OR($C14="",$D14=""),0,
 IF(OR($A14="Holiday",$A15="Holiday"),
    IF(ISNUMBER(MATCH(TRIM($B14),{"Phagwah","Good Friday","Easter Monday","Labour Day","Christmas","Eid ul Azha","Romans-2","Globe-12","Neptune P1"},0)),0,$I14),
 IF(AND(NOT(OR($A14="Annual Leave",$A15="Annual Leave")),$A14="Off day"),$I14,
  MAX(0,$I14-$V14)
  ))))+W14</f>
        <v/>
      </c>
      <c r="O14" s="56">
        <f>IF(AND(OR($A14="Holiday",$A15="Holiday"),
        ISNUMBER(MATCH(TRIM($B14),{"Phagwah","Good Friday","Easter Monday","Labour Day","Christmas","Eid ul Azha","Romans-2","Globe-12","Neptune P1"},0))),
   $I14,0)</f>
        <v/>
      </c>
      <c r="P14" s="56">
        <f>IF(OR($O$7="Canteen",$O$7="Head Office"),0,IF($I14&lt;=0,0,IF(OR(OR(TRIM($J14)="Hebrews",TRIM($J14)="Romans",TRIM($J14)="Romans-2",TRIM($J14)="Globe",TRIM($J14)="Globe-12",TRIM($J14)="Neptune P1"),AND($I15&gt;0,OR(TRIM($J15)="Hebrews",TRIM($J15)="Romans",TRIM($J15)="Romans-2",TRIM($J15)="Globe",TRIM($J15)="Globe-12",TRIM($J15)="Neptune P1"))),1,0)))</f>
        <v/>
      </c>
      <c r="Q14" s="57" t="n"/>
      <c r="R14" s="56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IF($I14&gt;0,1,0),
      0
   ),
0))</f>
        <v/>
      </c>
      <c r="S14" s="56">
        <f>IF(OR($A14="Annual Leave",$A15="Annual Leave"),IF($A14="Annual Leave",8,0),0)</f>
        <v/>
      </c>
      <c r="T14" s="58" t="n"/>
      <c r="U14" s="144">
        <f>MAX(0,40-Y14)</f>
        <v/>
      </c>
      <c r="V14" s="151">
        <f>IF(OR($C14="",$D14=""),0,
 IF(OR($A14="Holiday",$A15="Holiday"),0,
 IF(AND(NOT(OR($A14="Annual Leave",$A15="Annual Leave")),$A14="Off day"),0,
  IF($I14+$I15&gt;=8,IF($I14&gt;=8,8,$I14),$I14)
  )))</f>
        <v/>
      </c>
      <c r="W14" s="151">
        <f>MAX(0,V14-U14)</f>
        <v/>
      </c>
      <c r="X14" s="151">
        <f>IF(C14="","",C14-WEEKDAY(C14,1)+1)</f>
        <v/>
      </c>
      <c r="Y14" s="151">
        <f>IF(X14=X14,$L$11,0)</f>
        <v/>
      </c>
      <c r="Z14" s="151" t="n"/>
      <c r="AA14" s="151" t="n"/>
      <c r="AB14" s="151" t="n"/>
      <c r="AC14" s="351" t="n"/>
      <c r="AD14" s="351" t="n"/>
      <c r="AE14" s="351" t="n"/>
      <c r="AF14" s="351" t="n"/>
    </row>
    <row r="15" ht="24" customHeight="1" s="348" thickBot="1">
      <c r="A15" s="147" t="inlineStr">
        <is>
          <t>On Day</t>
        </is>
      </c>
      <c r="B15" s="269" t="n"/>
      <c r="C15" s="89">
        <f>C14</f>
        <v/>
      </c>
      <c r="D15" s="59" t="n"/>
      <c r="E15" s="152">
        <f>IF(D15="", "",
 IF(D15=TIME(0,0,0), 0,
 IF(AND(D15&gt;=TIME(0,0,1), D15&lt;=TIME(2,0,0)), TIME(7,0,0),
 IF(AND(D15&gt;=TIME(6,0,0), D15&lt;=TIME(8,0,0)), TIME(12,0,0),
 IF(AND(D15&gt;TIME(8,0,0), D15&lt;=TIME(13,59,0)), TIME(15,0,0),
 IF(AND(D15&gt;=TIME(14,0,0), D15&lt;=TIME(17,59,0)), TIME(21,0,0),
 IF(AND(D15&gt;=TIME(18,0,0), D15&lt;=TIME(21,59,0)), TIME(0,0,0),
 IF(AND(D15&gt;=TIME(22,0,0), D15&lt;=TIME(23,59,59)), TIME(7,0,0), ""))))))))</f>
        <v/>
      </c>
      <c r="F15" s="153" t="n"/>
      <c r="G15" s="152">
        <f>IF(AND(D15&gt;=TIME(6,0,0),D15&lt;=TIME(8,0,0)),E15,"")</f>
        <v/>
      </c>
      <c r="H15" s="59" t="n"/>
      <c r="I15" s="60">
        <f>ROUND(IF(OR(D15="",E15="",E15=0),0,IF(H15="",MOD(E15-D15,1)*24,MOD(H15-D15,1)*24)),2)</f>
        <v/>
      </c>
      <c r="J15" s="150" t="n"/>
      <c r="K15" s="270" t="n"/>
      <c r="L15" s="271" t="n"/>
      <c r="M15" s="272">
        <f>MAX(0,V15-W15)</f>
        <v/>
      </c>
      <c r="N15" s="61">
        <f>(IF(OR($C15="",$D15=""),0,
 IF(OR($A14="Holiday",$A15="Holiday"),
    IF(ISNUMBER(MATCH(TRIM($B15),{"Phagwah","Good Friday","Easter Monday","Labour Day","Christmas","Eid ul Azha","Romans-2","Globe-12","Neptune P1"},0)),0,$I15),
 IF(AND(NOT(OR($A14="Annual Leave",$A15="Annual Leave")),$A15="Off day"),$I15,
  MAX(0,$I15-$V15)
  ))))+W15</f>
        <v/>
      </c>
      <c r="O15" s="61">
        <f>IF(AND(OR($A14="Holiday",$A15="Holiday"),
        ISNUMBER(MATCH(TRIM($B15),{"Phagwah","Good Friday","Easter Monday","Labour Day","Christmas","Eid ul Azha","Romans-2","Globe-12","Neptune P1"},0))),
   $I15,0)</f>
        <v/>
      </c>
      <c r="P15" s="61">
        <f>IF(OR($O$7="Canteen",$O$7="Head Office"),0,IF($I15&lt;=0,0,IF(AND($I14&lt;=0,OR(TRIM($J15)="Hebrews",TRIM($J15)="Romans",TRIM($J15)="Romans-2",TRIM($J15)="Globe",TRIM($J15)="Globe-12",TRIM($J15)="Neptune P1")),1,0)))</f>
        <v/>
      </c>
      <c r="Q15" s="62" t="n"/>
      <c r="R15" s="61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IF(AND($I14=0,$I15&gt;0),1,0),
      0
   ),
0))</f>
        <v/>
      </c>
      <c r="S15" s="61">
        <f>IF(OR($A14="Annual Leave",$A15="Annual Leave"),IF(AND($A14&lt;&gt;"Annual Leave",$A15="Annual Leave"),8,0),0)</f>
        <v/>
      </c>
      <c r="T15" s="63" t="n"/>
      <c r="U15" s="144">
        <f>MAX(0,40-Y15)</f>
        <v/>
      </c>
      <c r="V15" s="151">
        <f>IF(OR($C15="",$D15=""),0,
 IF(OR($A14="Holiday",$A15="Holiday"),0,
 IF(AND(NOT(OR($A14="Annual Leave",$A15="Annual Leave")),$A15="Off day"),0,
  IF($I14+$I15&gt;=8,IF($I14&gt;=8,0,8-$I14),$I15)
  )))</f>
        <v/>
      </c>
      <c r="W15" s="151">
        <f>MAX(0,V15-U15)</f>
        <v/>
      </c>
      <c r="X15" s="151">
        <f>IF(C15="","",C15-WEEKDAY(C15,1)+1)</f>
        <v/>
      </c>
      <c r="Y15" s="151">
        <f>SUMPRODUCT(($X$14:$X14=X15)*(($V$14:$V14)+($O$14:$O14)))+IF(X15=X14,$L$11,0)</f>
        <v/>
      </c>
      <c r="Z15" s="151" t="n"/>
      <c r="AA15" s="151" t="n"/>
      <c r="AB15" s="151" t="n"/>
      <c r="AC15" s="351" t="n"/>
      <c r="AD15" s="351" t="n"/>
      <c r="AE15" s="351" t="n"/>
      <c r="AF15" s="351" t="n"/>
    </row>
    <row r="16" ht="24" customHeight="1" s="348" thickBot="1">
      <c r="A16" s="154" t="inlineStr">
        <is>
          <t>On Day</t>
        </is>
      </c>
      <c r="B16" s="273" t="n"/>
      <c r="C16" s="90">
        <f>C14+1</f>
        <v/>
      </c>
      <c r="D16" s="8" t="n"/>
      <c r="E16" s="155">
        <f>IF(D16="", "",
 IF(D16=TIME(0,0,0), 0,
 IF(AND(D16&gt;=TIME(0,0,1), D16&lt;=TIME(2,0,0)), TIME(7,0,0),
 IF(AND(D16&gt;=TIME(6,0,0), D16&lt;=TIME(8,0,0)), TIME(12,0,0),
 IF(AND(D16&gt;TIME(8,0,0), D16&lt;=TIME(13,59,0)), TIME(15,0,0),
 IF(AND(D16&gt;=TIME(14,0,0), D16&lt;=TIME(17,59,0)), TIME(21,0,0),
 IF(AND(D16&gt;=TIME(18,0,0), D16&lt;=TIME(21,59,0)), TIME(0,0,0),
 IF(AND(D16&gt;=TIME(22,0,0), D16&lt;=TIME(23,59,59)), TIME(7,0,0), ""))))))))</f>
        <v/>
      </c>
      <c r="F16" s="156" t="n"/>
      <c r="G16" s="155">
        <f>IF(AND(D16&gt;=TIME(6,0,0),D16&lt;=TIME(8,0,0)),E16,"")</f>
        <v/>
      </c>
      <c r="H16" s="8" t="n"/>
      <c r="I16" s="30">
        <f>ROUND(IF(OR(D16="",E16="",E16=0),0,IF(H16="",MOD(E16-D16,1)*24,MOD(H16-D16,1)*24)),2)</f>
        <v/>
      </c>
      <c r="J16" s="157" t="n"/>
      <c r="K16" s="274" t="n"/>
      <c r="L16" s="271" t="n"/>
      <c r="M16" s="275">
        <f>MAX(0,V16-W16)</f>
        <v/>
      </c>
      <c r="N16" s="9">
        <f>(IF(OR($C16="",$D16=""),0,
 IF(OR($A16="Holiday",$A17="Holiday"),
    IF(ISNUMBER(MATCH(TRIM($B16),{"Phagwah","Good Friday","Easter Monday","Labour Day","Christmas","Eid ul Azha","Romans-2","Globe-12","Neptune P1"},0)),0,$I16),
 IF(AND(NOT(OR($A16="Annual Leave",$A17="Annual Leave")),$A16="Off day"),$I16,
  MAX(0,$I16-$V16)
  ))))+W16</f>
        <v/>
      </c>
      <c r="O16" s="9">
        <f>IF(AND(OR($A16="Holiday",$A17="Holiday"),
        ISNUMBER(MATCH(TRIM($B16),{"Phagwah","Good Friday","Easter Monday","Labour Day","Christmas","Eid ul Azha","Romans-2","Globe-12","Neptune P1"},0))),
   $I16,0)</f>
        <v/>
      </c>
      <c r="P16" s="9">
        <f>IF(OR($O$7="Canteen",$O$7="Head Office"),0,IF($I16&lt;=0,0,IF(OR(OR(TRIM($J16)="Hebrews",TRIM($J16)="Romans",TRIM($J16)="Romans-2",TRIM($J16)="Globe",TRIM($J16)="Globe-12",TRIM($J16)="Neptune P1"),AND($I17&gt;0,OR(TRIM($J17)="Hebrews",TRIM($J17)="Romans",TRIM($J17)="Romans-2",TRIM($J17)="Globe",TRIM($J17)="Globe-12",TRIM($J17)="Neptune P1"))),1,0)))</f>
        <v/>
      </c>
      <c r="Q16" s="10" t="n"/>
      <c r="R16" s="9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IF($I16&gt;0,1,0),
      0
   ),
0))</f>
        <v/>
      </c>
      <c r="S16" s="9">
        <f>IF(OR($A16="Annual Leave",$A17="Annual Leave"),IF($A16="Annual Leave",8,0),0)</f>
        <v/>
      </c>
      <c r="T16" s="91" t="n"/>
      <c r="U16" s="144">
        <f>MAX(0,40-Y16)</f>
        <v/>
      </c>
      <c r="V16" s="351">
        <f>IF(OR($C16="",$D16=""),0,
 IF(OR($A16="Holiday",$A17="Holiday"),0,
 IF(AND(NOT(OR($A16="Annual Leave",$A17="Annual Leave")),$A16="Off day"),0,
  IF($I16+$I17&gt;=8,IF($I16&gt;=8,8,$I16),$I16)
  )))</f>
        <v/>
      </c>
      <c r="W16" s="351">
        <f>MAX(0,V16-U16)</f>
        <v/>
      </c>
      <c r="X16" s="351">
        <f>IF(C16="","",C16-WEEKDAY(C16,1)+1)</f>
        <v/>
      </c>
      <c r="Y16" s="351">
        <f>SUMPRODUCT(($X$14:$X15=X16)*(($V$14:$V15)+($O$14:$O15)))+IF(X16=X14,$L$11,0)</f>
        <v/>
      </c>
      <c r="Z16" s="351" t="n"/>
      <c r="AA16" s="351" t="n"/>
      <c r="AB16" s="351" t="n"/>
      <c r="AC16" s="351" t="n"/>
      <c r="AD16" s="351" t="n"/>
      <c r="AE16" s="351" t="n"/>
      <c r="AF16" s="351" t="n"/>
    </row>
    <row r="17" ht="24" customHeight="1" s="348" thickBot="1">
      <c r="A17" s="154" t="inlineStr">
        <is>
          <t>On Day</t>
        </is>
      </c>
      <c r="B17" s="273" t="n"/>
      <c r="C17" s="90">
        <f>C16</f>
        <v/>
      </c>
      <c r="D17" s="276" t="n"/>
      <c r="E17" s="277">
        <f>IF(D17="", "",
 IF(D17=TIME(0,0,0), 0,
 IF(AND(D17&gt;=TIME(0,0,1), D17&lt;=TIME(2,0,0)), TIME(7,0,0),
 IF(AND(D17&gt;=TIME(6,0,0), D17&lt;=TIME(8,0,0)), TIME(12,0,0),
 IF(AND(D17&gt;TIME(8,0,0), D17&lt;=TIME(13,59,0)), TIME(15,0,0),
 IF(AND(D17&gt;=TIME(14,0,0), D17&lt;=TIME(17,59,0)), TIME(21,0,0),
 IF(AND(D17&gt;=TIME(18,0,0), D17&lt;=TIME(21,59,0)), TIME(0,0,0),
 IF(AND(D17&gt;=TIME(22,0,0), D17&lt;=TIME(23,59,59)), TIME(7,0,0), ""))))))))</f>
        <v/>
      </c>
      <c r="F17" s="156" t="n"/>
      <c r="G17" s="277">
        <f>IF(AND(D17&gt;=TIME(6,0,0),D17&lt;=TIME(8,0,0)),E17,"")</f>
        <v/>
      </c>
      <c r="H17" s="276" t="n"/>
      <c r="I17" s="30">
        <f>ROUND(IF(OR(D17="",E17="",E17=0),0,IF(H17="",MOD(E17-D17,1)*24,MOD(H17-D17,1)*24)),2)</f>
        <v/>
      </c>
      <c r="J17" s="158" t="n"/>
      <c r="K17" s="274" t="n"/>
      <c r="L17" s="271" t="n"/>
      <c r="M17" s="275">
        <f>MAX(0,V17-W17)</f>
        <v/>
      </c>
      <c r="N17" s="278">
        <f>(IF(OR($C17="",$D17=""),0,
 IF(OR($A16="Holiday",$A17="Holiday"),
    IF(ISNUMBER(MATCH(TRIM($B17),{"Phagwah","Good Friday","Easter Monday","Labour Day","Christmas","Eid ul Azha","Romans-2","Globe-12","Neptune P1"},0)),0,$I17),
 IF(AND(NOT(OR($A16="Annual Leave",$A17="Annual Leave")),$A17="Off day"),$I17,
  MAX(0,$I17-$V17)
  ))))+W17</f>
        <v/>
      </c>
      <c r="O17" s="278">
        <f>IF(AND(OR($A16="Holiday",$A17="Holiday"),
        ISNUMBER(MATCH(TRIM($B17),{"Phagwah","Good Friday","Easter Monday","Labour Day","Christmas","Eid ul Azha","Romans-2","Globe-12","Neptune P1"},0))),
   $I17,0)</f>
        <v/>
      </c>
      <c r="P17" s="278">
        <f>IF(OR($O$7="Canteen",$O$7="Head Office"),0,IF($I17&lt;=0,0,IF(AND($I16&lt;=0,OR(TRIM($J17)="Hebrews",TRIM($J17)="Romans",TRIM($J17)="Romans-2",TRIM($J17)="Globe",TRIM($J17)="Globe-12",TRIM($J17)="Neptune P1")),1,0)))</f>
        <v/>
      </c>
      <c r="Q17" s="279" t="n"/>
      <c r="R17" s="278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IF(AND($I16=0,$I17&gt;0),1,0),
      0
   ),
0))</f>
        <v/>
      </c>
      <c r="S17" s="278">
        <f>IF(OR($A16="Annual Leave",$A17="Annual Leave"),IF(AND($A16&lt;&gt;"Annual Leave",$A17="Annual Leave"),8,0),0)</f>
        <v/>
      </c>
      <c r="T17" s="280" t="n"/>
      <c r="U17" s="144">
        <f>MAX(0,40-Y17)</f>
        <v/>
      </c>
      <c r="V17" s="351">
        <f>IF(OR($C17="",$D17=""),0,
 IF(OR($A16="Holiday",$A17="Holiday"),0,
 IF(AND(NOT(OR($A16="Annual Leave",$A17="Annual Leave")),$A17="Off day"),0,
  IF($I16+$I17&gt;=8,IF($I16&gt;=8,0,8-$I16),$I17)
  )))</f>
        <v/>
      </c>
      <c r="W17" s="351">
        <f>MAX(0,V17-U17)</f>
        <v/>
      </c>
      <c r="X17" s="351">
        <f>IF(C17="","",C17-WEEKDAY(C17,1)+1)</f>
        <v/>
      </c>
      <c r="Y17" s="351">
        <f>SUMPRODUCT(($X$14:$X16=X17)*(($V$14:$V16)+($O$14:$O16)))+IF(X17=X14,$L$11,0)</f>
        <v/>
      </c>
      <c r="Z17" s="351" t="n"/>
      <c r="AA17" s="351" t="n"/>
      <c r="AB17" s="351" t="n"/>
      <c r="AC17" s="351" t="n"/>
      <c r="AD17" s="351" t="n"/>
      <c r="AE17" s="351" t="n"/>
      <c r="AF17" s="351" t="n"/>
    </row>
    <row r="18" ht="24" customHeight="1" s="348" thickBot="1">
      <c r="A18" s="159" t="inlineStr">
        <is>
          <t>On Day</t>
        </is>
      </c>
      <c r="B18" s="281" t="n"/>
      <c r="C18" s="92">
        <f>C16+1</f>
        <v/>
      </c>
      <c r="D18" s="31" t="n"/>
      <c r="E18" s="160">
        <f>IF(D18="", "",
 IF(D18=TIME(0,0,0), 0,
 IF(AND(D18&gt;=TIME(0,0,1), D18&lt;=TIME(2,0,0)), TIME(7,0,0),
 IF(AND(D18&gt;=TIME(6,0,0), D18&lt;=TIME(8,0,0)), TIME(12,0,0),
 IF(AND(D18&gt;TIME(8,0,0), D18&lt;=TIME(13,59,0)), TIME(15,0,0),
 IF(AND(D18&gt;=TIME(14,0,0), D18&lt;=TIME(17,59,0)), TIME(21,0,0),
 IF(AND(D18&gt;=TIME(18,0,0), D18&lt;=TIME(21,59,0)), TIME(0,0,0),
 IF(AND(D18&gt;=TIME(22,0,0), D18&lt;=TIME(23,59,59)), TIME(7,0,0), ""))))))))</f>
        <v/>
      </c>
      <c r="F18" s="161" t="n"/>
      <c r="G18" s="160">
        <f>IF(AND(D18&gt;=TIME(6,0,0),D18&lt;=TIME(8,0,0)),E18,"")</f>
        <v/>
      </c>
      <c r="H18" s="31" t="n"/>
      <c r="I18" s="32">
        <f>ROUND(IF(OR(D18="",E18="",E18=0),0,IF(H18="",MOD(E18-D18,1)*24,MOD(H18-D18,1)*24)),2)</f>
        <v/>
      </c>
      <c r="J18" s="162" t="n"/>
      <c r="K18" s="282" t="n"/>
      <c r="L18" s="271" t="n"/>
      <c r="M18" s="283">
        <f>MAX(0,V18-W18)</f>
        <v/>
      </c>
      <c r="N18" s="33">
        <f>(IF(OR($C18="",$D18=""),0,
 IF(OR($A18="Holiday",$A19="Holiday"),
    IF(ISNUMBER(MATCH(TRIM($B18),{"Phagwah","Good Friday","Easter Monday","Labour Day","Christmas","Eid ul Azha","Romans-2","Globe-12","Neptune P1"},0)),0,$I18),
 IF(AND(NOT(OR($A18="Annual Leave",$A19="Annual Leave")),$A18="Off day"),$I18,
  MAX(0,$I18-$V18)
  ))))+W18</f>
        <v/>
      </c>
      <c r="O18" s="33">
        <f>IF(AND(OR($A18="Holiday",$A19="Holiday"),
        ISNUMBER(MATCH(TRIM($B18),{"Phagwah","Good Friday","Easter Monday","Labour Day","Christmas","Eid ul Azha","Romans-2","Globe-12","Neptune P1"},0))),
   $I18,0)</f>
        <v/>
      </c>
      <c r="P18" s="33">
        <f>IF(OR($O$7="Canteen",$O$7="Head Office"),0,IF($I18&lt;=0,0,IF(OR(OR(TRIM($J18)="Hebrews",TRIM($J18)="Romans",TRIM($J18)="Romans-2",TRIM($J18)="Globe",TRIM($J18)="Globe-12",TRIM($J18)="Neptune P1"),AND($I19&gt;0,OR(TRIM($J19)="Hebrews",TRIM($J19)="Romans",TRIM($J19)="Romans-2",TRIM($J19)="Globe",TRIM($J19)="Globe-12",TRIM($J19)="Neptune P1"))),1,0)))</f>
        <v/>
      </c>
      <c r="Q18" s="34" t="n"/>
      <c r="R18" s="33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IF($I18&gt;0,1,0),
      0
   ),
0))</f>
        <v/>
      </c>
      <c r="S18" s="33">
        <f>IF(OR($A18="Annual Leave",$A19="Annual Leave"),IF($A18="Annual Leave",8,0),0)</f>
        <v/>
      </c>
      <c r="T18" s="35" t="n"/>
      <c r="U18" s="144">
        <f>MAX(0,40-Y18)</f>
        <v/>
      </c>
      <c r="V18" s="351">
        <f>IF(OR($C18="",$D18=""),0,
 IF(OR($A18="Holiday",$A19="Holiday"),0,
 IF(AND(NOT(OR($A18="Annual Leave",$A19="Annual Leave")),$A18="Off day"),0,
  IF($I18+$I19&gt;=8,IF($I18&gt;=8,8,$I18),$I18)
  )))</f>
        <v/>
      </c>
      <c r="W18" s="351">
        <f>MAX(0,V18-U18)</f>
        <v/>
      </c>
      <c r="X18" s="351">
        <f>IF(C18="","",C18-WEEKDAY(C18,1)+1)</f>
        <v/>
      </c>
      <c r="Y18" s="351">
        <f>SUMPRODUCT(($X$14:$X17=X18)*(($V$14:$V17)+($O$14:$O17)))+IF(X18=X14,$L$11,0)</f>
        <v/>
      </c>
      <c r="Z18" s="351" t="n"/>
      <c r="AA18" s="351" t="n"/>
      <c r="AB18" s="351" t="n"/>
      <c r="AC18" s="351" t="n"/>
      <c r="AD18" s="351" t="n"/>
      <c r="AE18" s="351" t="n"/>
      <c r="AF18" s="351" t="n"/>
    </row>
    <row r="19" ht="24" customHeight="1" s="348" thickBot="1">
      <c r="A19" s="159" t="inlineStr">
        <is>
          <t>On Day</t>
        </is>
      </c>
      <c r="B19" s="281" t="n"/>
      <c r="C19" s="93">
        <f>C18</f>
        <v/>
      </c>
      <c r="D19" s="36" t="n"/>
      <c r="E19" s="163">
        <f>IF(D19="", "",
 IF(D19=TIME(0,0,0), 0,
 IF(AND(D19&gt;=TIME(0,0,1), D19&lt;=TIME(2,0,0)), TIME(7,0,0),
 IF(AND(D19&gt;=TIME(6,0,0), D19&lt;=TIME(8,0,0)), TIME(12,0,0),
 IF(AND(D19&gt;TIME(8,0,0), D19&lt;=TIME(13,59,0)), TIME(15,0,0),
 IF(AND(D19&gt;=TIME(14,0,0), D19&lt;=TIME(17,59,0)), TIME(21,0,0),
 IF(AND(D19&gt;=TIME(18,0,0), D19&lt;=TIME(21,59,0)), TIME(0,0,0),
 IF(AND(D19&gt;=TIME(22,0,0), D19&lt;=TIME(23,59,59)), TIME(7,0,0), ""))))))))</f>
        <v/>
      </c>
      <c r="F19" s="164" t="n"/>
      <c r="G19" s="163">
        <f>IF(AND(D19&gt;=TIME(6,0,0),D19&lt;=TIME(8,0,0)),E19,"")</f>
        <v/>
      </c>
      <c r="H19" s="36" t="n"/>
      <c r="I19" s="37">
        <f>ROUND(IF(OR(D19="",E19="",E19=0),0,IF(H19="",MOD(E19-D19,1)*24,MOD(H19-D19,1)*24)),2)</f>
        <v/>
      </c>
      <c r="J19" s="162" t="n"/>
      <c r="K19" s="282" t="n"/>
      <c r="L19" s="271" t="n"/>
      <c r="M19" s="283">
        <f>MAX(0,V19-W19)</f>
        <v/>
      </c>
      <c r="N19" s="38">
        <f>(IF(OR($C19="",$D19=""),0,
 IF(OR($A18="Holiday",$A19="Holiday"),
    IF(ISNUMBER(MATCH(TRIM($B19),{"Phagwah","Good Friday","Easter Monday","Labour Day","Christmas","Eid ul Azha","Romans-2","Globe-12","Neptune P1"},0)),0,$I19),
 IF(AND(NOT(OR($A18="Annual Leave",$A19="Annual Leave")),$A19="Off day"),$I19,
  MAX(0,$I19-$V19)
  ))))+W19</f>
        <v/>
      </c>
      <c r="O19" s="38">
        <f>IF(AND(OR($A18="Holiday",$A19="Holiday"),
        ISNUMBER(MATCH(TRIM($B19),{"Phagwah","Good Friday","Easter Monday","Labour Day","Christmas","Eid ul Azha","Romans-2","Globe-12","Neptune P1"},0))),
   $I19,0)</f>
        <v/>
      </c>
      <c r="P19" s="38">
        <f>IF(OR($O$7="Canteen",$O$7="Head Office"),0,IF($I19&lt;=0,0,IF(AND($I18&lt;=0,OR(TRIM($J19)="Hebrews",TRIM($J19)="Romans",TRIM($J19)="Romans-2",TRIM($J19)="Globe",TRIM($J19)="Globe-12",TRIM($J19)="Neptune P1")),1,0)))</f>
        <v/>
      </c>
      <c r="Q19" s="39" t="n"/>
      <c r="R19" s="38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IF(AND($I18=0,$I19&gt;0),1,0),
      0
   ),
0))</f>
        <v/>
      </c>
      <c r="S19" s="38">
        <f>IF(OR($A18="Annual Leave",$A19="Annual Leave"),IF(AND($A18&lt;&gt;"Annual Leave",$A19="Annual Leave"),8,0),0)</f>
        <v/>
      </c>
      <c r="T19" s="40" t="n"/>
      <c r="U19" s="144">
        <f>MAX(0,40-Y19)</f>
        <v/>
      </c>
      <c r="V19" s="351">
        <f>IF(OR($C19="",$D19=""),0,
 IF(OR($A18="Holiday",$A19="Holiday"),0,
 IF(AND(NOT(OR($A18="Annual Leave",$A19="Annual Leave")),$A19="Off day"),0,
  IF($I18+$I19&gt;=8,IF($I18&gt;=8,0,8-$I18),$I19)
  )))</f>
        <v/>
      </c>
      <c r="W19" s="351">
        <f>MAX(0,V19-U19)</f>
        <v/>
      </c>
      <c r="X19" s="351">
        <f>IF(C19="","",C19-WEEKDAY(C19,1)+1)</f>
        <v/>
      </c>
      <c r="Y19" s="351">
        <f>SUMPRODUCT(($X$14:$X18=X19)*(($V$14:$V18)+($O$14:$O18)))+IF(X19=X14,$L$11,0)</f>
        <v/>
      </c>
      <c r="Z19" s="351" t="n"/>
      <c r="AA19" s="351" t="n"/>
      <c r="AB19" s="351" t="n"/>
      <c r="AC19" s="351" t="n"/>
      <c r="AD19" s="351" t="n"/>
      <c r="AE19" s="351" t="n"/>
      <c r="AF19" s="351" t="n"/>
    </row>
    <row r="20" ht="24" customHeight="1" s="348" thickBot="1">
      <c r="A20" s="165" t="inlineStr">
        <is>
          <t>On Day</t>
        </is>
      </c>
      <c r="B20" s="284" t="n"/>
      <c r="C20" s="94">
        <f>C18+1</f>
        <v/>
      </c>
      <c r="D20" s="41" t="n"/>
      <c r="E20" s="166">
        <f>IF(D20="", "",
 IF(D20=TIME(0,0,0), 0,
 IF(AND(D20&gt;=TIME(0,0,1), D20&lt;=TIME(2,0,0)), TIME(7,0,0),
 IF(AND(D20&gt;=TIME(6,0,0), D20&lt;=TIME(8,0,0)), TIME(12,0,0),
 IF(AND(D20&gt;TIME(8,0,0), D20&lt;=TIME(13,59,0)), TIME(15,0,0),
 IF(AND(D20&gt;=TIME(14,0,0), D20&lt;=TIME(17,59,0)), TIME(21,0,0),
 IF(AND(D20&gt;=TIME(18,0,0), D20&lt;=TIME(21,59,0)), TIME(0,0,0),
 IF(AND(D20&gt;=TIME(22,0,0), D20&lt;=TIME(23,59,59)), TIME(7,0,0), ""))))))))</f>
        <v/>
      </c>
      <c r="F20" s="167" t="n"/>
      <c r="G20" s="166">
        <f>IF(AND(D20&gt;=TIME(6,0,0),D20&lt;=TIME(8,0,0)),E20,"")</f>
        <v/>
      </c>
      <c r="H20" s="41" t="n"/>
      <c r="I20" s="95">
        <f>ROUND(IF(OR(D20="",E20="",E20=0),0,IF(H20="",MOD(E20-D20,1)*24,MOD(H20-D20,1)*24)),2)</f>
        <v/>
      </c>
      <c r="J20" s="168" t="n"/>
      <c r="K20" s="285" t="n"/>
      <c r="L20" s="271" t="n"/>
      <c r="M20" s="286">
        <f>MAX(0,V20-W20)</f>
        <v/>
      </c>
      <c r="N20" s="42">
        <f>(IF(OR($C20="",$D20=""),0,
 IF(OR($A20="Holiday",$A21="Holiday"),
    IF(ISNUMBER(MATCH(TRIM($B20),{"Phagwah","Good Friday","Easter Monday","Labour Day","Christmas","Eid ul Azha","Romans-2","Globe-12","Neptune P1"},0)),0,$I20),
 IF(AND(NOT(OR($A20="Annual Leave",$A21="Annual Leave")),$A20="Off day"),$I20,
  MAX(0,$I20-$V20)
  ))))+W20</f>
        <v/>
      </c>
      <c r="O20" s="42">
        <f>IF(AND(OR($A20="Holiday",$A21="Holiday"),
        ISNUMBER(MATCH(TRIM($B20),{"Phagwah","Good Friday","Easter Monday","Labour Day","Christmas","Eid ul Azha","Romans-2","Globe-12","Neptune P1"},0))),
   $I20,0)</f>
        <v/>
      </c>
      <c r="P20" s="42">
        <f>IF(OR($O$7="Canteen",$O$7="Head Office"),0,IF($I20&lt;=0,0,IF(OR(OR(TRIM($J20)="Hebrews",TRIM($J20)="Romans",TRIM($J20)="Romans-2",TRIM($J20)="Globe",TRIM($J20)="Globe-12",TRIM($J20)="Neptune P1"),AND($I21&gt;0,OR(TRIM($J21)="Hebrews",TRIM($J21)="Romans",TRIM($J21)="Romans-2",TRIM($J21)="Globe",TRIM($J21)="Globe-12",TRIM($J21)="Neptune P1"))),1,0)))</f>
        <v/>
      </c>
      <c r="Q20" s="43" t="n"/>
      <c r="R20" s="42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IF($I20&gt;0,1,0),
      0
   ),
0))</f>
        <v/>
      </c>
      <c r="S20" s="42">
        <f>IF(OR($A20="Annual Leave",$A21="Annual Leave"),IF($A20="Annual Leave",8,0),0)</f>
        <v/>
      </c>
      <c r="T20" s="96" t="n"/>
      <c r="U20" s="144">
        <f>MAX(0,40-Y20)</f>
        <v/>
      </c>
      <c r="V20" s="351">
        <f>IF(OR($C20="",$D20=""),0,
 IF(OR($A20="Holiday",$A21="Holiday"),0,
 IF(AND(NOT(OR($A20="Annual Leave",$A21="Annual Leave")),$A20="Off day"),0,
  IF($I20+$I21&gt;=8,IF($I20&gt;=8,8,$I20),$I20)
  )))</f>
        <v/>
      </c>
      <c r="W20" s="351">
        <f>MAX(0,V20-U20)</f>
        <v/>
      </c>
      <c r="X20" s="351">
        <f>IF(C20="","",C20-WEEKDAY(C20,1)+1)</f>
        <v/>
      </c>
      <c r="Y20" s="351">
        <f>SUMPRODUCT(($X$14:$X19=X20)*(($V$14:$V19)+($O$14:$O19)))+IF(X20=X14,$L$11,0)</f>
        <v/>
      </c>
      <c r="Z20" s="351" t="n"/>
      <c r="AA20" s="351" t="n"/>
      <c r="AB20" s="351" t="n"/>
      <c r="AC20" s="351" t="n"/>
      <c r="AD20" s="351" t="n"/>
      <c r="AE20" s="351" t="n"/>
      <c r="AF20" s="351" t="n"/>
    </row>
    <row r="21" ht="24" customHeight="1" s="348" thickBot="1">
      <c r="A21" s="165" t="inlineStr">
        <is>
          <t>On Day</t>
        </is>
      </c>
      <c r="B21" s="284" t="n"/>
      <c r="C21" s="94">
        <f>C20</f>
        <v/>
      </c>
      <c r="D21" s="287" t="n"/>
      <c r="E21" s="288">
        <f>IF(D21="", "",
 IF(D21=TIME(0,0,0), 0,
 IF(AND(D21&gt;=TIME(0,0,1), D21&lt;=TIME(2,0,0)), TIME(7,0,0),
 IF(AND(D21&gt;=TIME(6,0,0), D21&lt;=TIME(8,0,0)), TIME(12,0,0),
 IF(AND(D21&gt;TIME(8,0,0), D21&lt;=TIME(13,59,0)), TIME(15,0,0),
 IF(AND(D21&gt;=TIME(14,0,0), D21&lt;=TIME(17,59,0)), TIME(21,0,0),
 IF(AND(D21&gt;=TIME(18,0,0), D21&lt;=TIME(21,59,0)), TIME(0,0,0),
 IF(AND(D21&gt;=TIME(22,0,0), D21&lt;=TIME(23,59,59)), TIME(7,0,0), ""))))))))</f>
        <v/>
      </c>
      <c r="F21" s="167" t="n"/>
      <c r="G21" s="288">
        <f>IF(AND(D21&gt;=TIME(6,0,0),D21&lt;=TIME(8,0,0)),E21,"")</f>
        <v/>
      </c>
      <c r="H21" s="287" t="n"/>
      <c r="I21" s="95">
        <f>ROUND(IF(OR(D21="",E21="",E21=0),0,IF(H21="",MOD(E21-D21,1)*24,MOD(H21-D21,1)*24)),2)</f>
        <v/>
      </c>
      <c r="J21" s="169" t="n"/>
      <c r="K21" s="285" t="n"/>
      <c r="L21" s="271" t="n"/>
      <c r="M21" s="286">
        <f>MAX(0,V21-W21)</f>
        <v/>
      </c>
      <c r="N21" s="289">
        <f>(IF(OR($C21="",$D21=""),0,
 IF(OR($A20="Holiday",$A21="Holiday"),
    IF(ISNUMBER(MATCH(TRIM($B21),{"Phagwah","Good Friday","Easter Monday","Labour Day","Christmas","Eid ul Azha","Romans-2","Globe-12","Neptune P1"},0)),0,$I21),
 IF(AND(NOT(OR($A20="Annual Leave",$A21="Annual Leave")),$A21="Off day"),$I21,
  MAX(0,$I21-$V21)
  ))))+W21</f>
        <v/>
      </c>
      <c r="O21" s="289">
        <f>IF(AND(OR($A20="Holiday",$A21="Holiday"),
        ISNUMBER(MATCH(TRIM($B21),{"Phagwah","Good Friday","Easter Monday","Labour Day","Christmas","Eid ul Azha","Romans-2","Globe-12","Neptune P1"},0))),
   $I21,0)</f>
        <v/>
      </c>
      <c r="P21" s="289">
        <f>IF(OR($O$7="Canteen",$O$7="Head Office"),0,IF($I21&lt;=0,0,IF(AND($I20&lt;=0,OR(TRIM($J21)="Hebrews",TRIM($J21)="Romans",TRIM($J21)="Romans-2",TRIM($J21)="Globe",TRIM($J21)="Globe-12",TRIM($J21)="Neptune P1")),1,0)))</f>
        <v/>
      </c>
      <c r="Q21" s="290" t="n"/>
      <c r="R21" s="289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IF(AND($I20=0,$I21&gt;0),1,0),
      0
   ),
0))</f>
        <v/>
      </c>
      <c r="S21" s="289">
        <f>IF(OR($A20="Annual Leave",$A21="Annual Leave"),IF(AND($A20&lt;&gt;"Annual Leave",$A21="Annual Leave"),8,0),0)</f>
        <v/>
      </c>
      <c r="T21" s="291" t="n"/>
      <c r="U21" s="144">
        <f>MAX(0,40-Y21)</f>
        <v/>
      </c>
      <c r="V21" s="351">
        <f>IF(OR($C21="",$D21=""),0,
 IF(OR($A20="Holiday",$A21="Holiday"),0,
 IF(AND(NOT(OR($A20="Annual Leave",$A21="Annual Leave")),$A21="Off day"),0,
  IF($I20+$I21&gt;=8,IF($I20&gt;=8,0,8-$I20),$I21)
  )))</f>
        <v/>
      </c>
      <c r="W21" s="351">
        <f>MAX(0,V21-U21)</f>
        <v/>
      </c>
      <c r="X21" s="351">
        <f>IF(C21="","",C21-WEEKDAY(C21,1)+1)</f>
        <v/>
      </c>
      <c r="Y21" s="351">
        <f>SUMPRODUCT(($X$14:$X20=X21)*(($V$14:$V20)+($O$14:$O20)))+IF(X21=X14,$L$11,0)</f>
        <v/>
      </c>
      <c r="Z21" s="351" t="n"/>
      <c r="AA21" s="351" t="n"/>
      <c r="AB21" s="351" t="n"/>
      <c r="AC21" s="351" t="n"/>
      <c r="AD21" s="351" t="n"/>
      <c r="AE21" s="351" t="n"/>
      <c r="AF21" s="351" t="n"/>
    </row>
    <row r="22" ht="24" customHeight="1" s="348" thickBot="1">
      <c r="A22" s="170" t="inlineStr">
        <is>
          <t>On Day</t>
        </is>
      </c>
      <c r="B22" s="292" t="n"/>
      <c r="C22" s="97">
        <f>C20+1</f>
        <v/>
      </c>
      <c r="D22" s="44" t="n"/>
      <c r="E22" s="171">
        <f>IF(D22="", "",
 IF(D22=TIME(0,0,0), 0,
 IF(AND(D22&gt;=TIME(0,0,1), D22&lt;=TIME(2,0,0)), TIME(7,0,0),
 IF(AND(D22&gt;=TIME(6,0,0), D22&lt;=TIME(8,0,0)), TIME(12,0,0),
 IF(AND(D22&gt;TIME(8,0,0), D22&lt;=TIME(13,59,0)), TIME(15,0,0),
 IF(AND(D22&gt;=TIME(14,0,0), D22&lt;=TIME(17,59,0)), TIME(21,0,0),
 IF(AND(D22&gt;=TIME(18,0,0), D22&lt;=TIME(21,59,0)), TIME(0,0,0),
 IF(AND(D22&gt;=TIME(22,0,0), D22&lt;=TIME(23,59,59)), TIME(7,0,0), ""))))))))</f>
        <v/>
      </c>
      <c r="F22" s="172" t="n"/>
      <c r="G22" s="171">
        <f>IF(AND(D22&gt;=TIME(6,0,0),D22&lt;=TIME(8,0,0)),E22,"")</f>
        <v/>
      </c>
      <c r="H22" s="44" t="n"/>
      <c r="I22" s="45">
        <f>ROUND(IF(OR(D22="",E22="",E22=0),0,IF(H22="",MOD(E22-D22,1)*24,MOD(H22-D22,1)*24)),2)</f>
        <v/>
      </c>
      <c r="J22" s="173" t="n"/>
      <c r="K22" s="293" t="n"/>
      <c r="L22" s="271" t="n"/>
      <c r="M22" s="294">
        <f>MAX(0,V22-W22)</f>
        <v/>
      </c>
      <c r="N22" s="46">
        <f>(IF(OR($C22="",$D22=""),0,
 IF(OR($A22="Holiday",$A23="Holiday"),
    IF(ISNUMBER(MATCH(TRIM($B22),{"Phagwah","Good Friday","Easter Monday","Labour Day","Christmas","Eid ul Azha","Romans-2","Globe-12","Neptune P1"},0)),0,$I22),
 IF(AND(NOT(OR($A22="Annual Leave",$A23="Annual Leave")),$A22="Off day"),$I22,
  MAX(0,$I22-$V22)
  ))))+W22</f>
        <v/>
      </c>
      <c r="O22" s="46">
        <f>IF(AND(OR($A22="Holiday",$A23="Holiday"),
        ISNUMBER(MATCH(TRIM($B22),{"Phagwah","Good Friday","Easter Monday","Labour Day","Christmas","Eid ul Azha","Romans-2","Globe-12","Neptune P1"},0))),
   $I22,0)</f>
        <v/>
      </c>
      <c r="P22" s="46">
        <f>IF(OR($O$7="Canteen",$O$7="Head Office"),0,IF($I22&lt;=0,0,IF(OR(OR(TRIM($J22)="Hebrews",TRIM($J22)="Romans",TRIM($J22)="Romans-2",TRIM($J22)="Globe",TRIM($J22)="Globe-12",TRIM($J22)="Neptune P1"),AND($I23&gt;0,OR(TRIM($J23)="Hebrews",TRIM($J23)="Romans",TRIM($J23)="Romans-2",TRIM($J23)="Globe",TRIM($J23)="Globe-12",TRIM($J23)="Neptune P1"))),1,0)))</f>
        <v/>
      </c>
      <c r="Q22" s="47" t="n"/>
      <c r="R22" s="46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IF($I22&gt;0,1,0),
      0
   ),
0))</f>
        <v/>
      </c>
      <c r="S22" s="46">
        <f>IF(OR($A22="Annual Leave",$A23="Annual Leave"),IF($A22="Annual Leave",8,0),0)</f>
        <v/>
      </c>
      <c r="T22" s="48" t="n"/>
      <c r="U22" s="144">
        <f>MAX(0,40-Y22)</f>
        <v/>
      </c>
      <c r="V22" s="351">
        <f>IF(OR($C22="",$D22=""),0,
 IF(OR($A22="Holiday",$A23="Holiday"),0,
 IF(AND(NOT(OR($A22="Annual Leave",$A23="Annual Leave")),$A22="Off day"),0,
  IF($I22+$I23&gt;=8,IF($I22&gt;=8,8,$I22),$I22)
  )))</f>
        <v/>
      </c>
      <c r="W22" s="351">
        <f>MAX(0,V22-U22)</f>
        <v/>
      </c>
      <c r="X22" s="351">
        <f>IF(C22="","",C22-WEEKDAY(C22,1)+1)</f>
        <v/>
      </c>
      <c r="Y22" s="351">
        <f>SUMPRODUCT(($X$14:$X21=X22)*(($V$14:$V21)+($O$14:$O21)))+IF(X22=X14,$L$11,0)</f>
        <v/>
      </c>
      <c r="Z22" s="351" t="n"/>
      <c r="AA22" s="351" t="n"/>
      <c r="AB22" s="351" t="n"/>
      <c r="AC22" s="351" t="n"/>
      <c r="AD22" s="351" t="n"/>
      <c r="AE22" s="351" t="n"/>
      <c r="AF22" s="351" t="n"/>
    </row>
    <row r="23" ht="24" customHeight="1" s="348" thickBot="1">
      <c r="A23" s="170" t="inlineStr">
        <is>
          <t>On Day</t>
        </is>
      </c>
      <c r="B23" s="292" t="n"/>
      <c r="C23" s="98">
        <f>C22</f>
        <v/>
      </c>
      <c r="D23" s="49" t="n"/>
      <c r="E23" s="174">
        <f>IF(D23="", "",
 IF(D23=TIME(0,0,0), 0,
 IF(AND(D23&gt;=TIME(0,0,1), D23&lt;=TIME(2,0,0)), TIME(7,0,0),
 IF(AND(D23&gt;=TIME(6,0,0), D23&lt;=TIME(8,0,0)), TIME(12,0,0),
 IF(AND(D23&gt;TIME(8,0,0), D23&lt;=TIME(13,59,0)), TIME(15,0,0),
 IF(AND(D23&gt;=TIME(14,0,0), D23&lt;=TIME(17,59,0)), TIME(21,0,0),
 IF(AND(D23&gt;=TIME(18,0,0), D23&lt;=TIME(21,59,0)), TIME(0,0,0),
 IF(AND(D23&gt;=TIME(22,0,0), D23&lt;=TIME(23,59,59)), TIME(7,0,0), ""))))))))</f>
        <v/>
      </c>
      <c r="F23" s="175" t="n"/>
      <c r="G23" s="174">
        <f>IF(AND(D23&gt;=TIME(6,0,0),D23&lt;=TIME(8,0,0)),E23,"")</f>
        <v/>
      </c>
      <c r="H23" s="49" t="n"/>
      <c r="I23" s="50">
        <f>ROUND(IF(OR(D23="",E23="",E23=0),0,IF(H23="",MOD(E23-D23,1)*24,MOD(H23-D23,1)*24)),2)</f>
        <v/>
      </c>
      <c r="J23" s="173" t="n"/>
      <c r="K23" s="293" t="n"/>
      <c r="L23" s="271" t="n"/>
      <c r="M23" s="294">
        <f>MAX(0,V23-W23)</f>
        <v/>
      </c>
      <c r="N23" s="51">
        <f>(IF(OR($C23="",$D23=""),0,
 IF(OR($A22="Holiday",$A23="Holiday"),
    IF(ISNUMBER(MATCH(TRIM($B23),{"Phagwah","Good Friday","Easter Monday","Labour Day","Christmas","Eid ul Azha","Romans-2","Globe-12","Neptune P1"},0)),0,$I23),
 IF(AND(NOT(OR($A22="Annual Leave",$A23="Annual Leave")),$A23="Off day"),$I23,
  MAX(0,$I23-$V23)
  ))))+W23</f>
        <v/>
      </c>
      <c r="O23" s="51">
        <f>IF(AND(OR($A22="Holiday",$A23="Holiday"),
        ISNUMBER(MATCH(TRIM($B23),{"Phagwah","Good Friday","Easter Monday","Labour Day","Christmas","Eid ul Azha","Romans-2","Globe-12","Neptune P1"},0))),
   $I23,0)</f>
        <v/>
      </c>
      <c r="P23" s="51">
        <f>IF(OR($O$7="Canteen",$O$7="Head Office"),0,IF($I23&lt;=0,0,IF(AND($I22&lt;=0,OR(TRIM($J23)="Hebrews",TRIM($J23)="Romans",TRIM($J23)="Romans-2",TRIM($J23)="Globe",TRIM($J23)="Globe-12",TRIM($J23)="Neptune P1")),1,0)))</f>
        <v/>
      </c>
      <c r="Q23" s="52" t="n"/>
      <c r="R23" s="51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IF(AND($I22=0,$I23&gt;0),1,0),
      0
   ),
0))</f>
        <v/>
      </c>
      <c r="S23" s="51">
        <f>IF(OR($A22="Annual Leave",$A23="Annual Leave"),IF(AND($A22&lt;&gt;"Annual Leave",$A23="Annual Leave"),8,0),0)</f>
        <v/>
      </c>
      <c r="T23" s="53" t="n"/>
      <c r="U23" s="144">
        <f>MAX(0,40-Y23)</f>
        <v/>
      </c>
      <c r="V23" s="351">
        <f>IF(OR($C23="",$D23=""),0,
 IF(OR($A22="Holiday",$A23="Holiday"),0,
 IF(AND(NOT(OR($A22="Annual Leave",$A23="Annual Leave")),$A23="Off day"),0,
  IF($I22+$I23&gt;=8,IF($I22&gt;=8,0,8-$I22),$I23)
  )))</f>
        <v/>
      </c>
      <c r="W23" s="351">
        <f>MAX(0,V23-U23)</f>
        <v/>
      </c>
      <c r="X23" s="351">
        <f>IF(C23="","",C23-WEEKDAY(C23,1)+1)</f>
        <v/>
      </c>
      <c r="Y23" s="351">
        <f>SUMPRODUCT(($X$14:$X22=X23)*(($V$14:$V22)+($O$14:$O22)))+IF(X23=X14,$L$11,0)</f>
        <v/>
      </c>
      <c r="Z23" s="351" t="n"/>
      <c r="AA23" s="351" t="n"/>
      <c r="AB23" s="351" t="n"/>
      <c r="AC23" s="351" t="n"/>
      <c r="AD23" s="351" t="n"/>
      <c r="AE23" s="351" t="n"/>
      <c r="AF23" s="351" t="n"/>
    </row>
    <row r="24" ht="24" customHeight="1" s="348" thickBot="1">
      <c r="A24" s="154" t="inlineStr">
        <is>
          <t>On Day</t>
        </is>
      </c>
      <c r="B24" s="273" t="n"/>
      <c r="C24" s="90">
        <f>C22+1</f>
        <v/>
      </c>
      <c r="D24" s="8" t="n"/>
      <c r="E24" s="155">
        <f>IF(D24="", "",
 IF(D24=TIME(0,0,0), 0,
 IF(AND(D24&gt;=TIME(0,0,1), D24&lt;=TIME(2,0,0)), TIME(7,0,0),
 IF(AND(D24&gt;=TIME(6,0,0), D24&lt;=TIME(8,0,0)), TIME(12,0,0),
 IF(AND(D24&gt;TIME(8,0,0), D24&lt;=TIME(13,59,0)), TIME(15,0,0),
 IF(AND(D24&gt;=TIME(14,0,0), D24&lt;=TIME(17,59,0)), TIME(21,0,0),
 IF(AND(D24&gt;=TIME(18,0,0), D24&lt;=TIME(21,59,0)), TIME(0,0,0),
 IF(AND(D24&gt;=TIME(22,0,0), D24&lt;=TIME(23,59,59)), TIME(7,0,0), ""))))))))</f>
        <v/>
      </c>
      <c r="F24" s="156" t="n"/>
      <c r="G24" s="155">
        <f>IF(AND(D24&gt;=TIME(6,0,0),D24&lt;=TIME(8,0,0)),E24,"")</f>
        <v/>
      </c>
      <c r="H24" s="8" t="n"/>
      <c r="I24" s="30">
        <f>ROUND(IF(OR(D24="",E24="",E24=0),0,IF(H24="",MOD(E24-D24,1)*24,MOD(H24-D24,1)*24)),2)</f>
        <v/>
      </c>
      <c r="J24" s="157" t="n"/>
      <c r="K24" s="274" t="n"/>
      <c r="L24" s="271" t="n"/>
      <c r="M24" s="275">
        <f>MAX(0,V24-W24)</f>
        <v/>
      </c>
      <c r="N24" s="9">
        <f>(IF(OR($C24="",$D24=""),0,
 IF(OR($A24="Holiday",$A25="Holiday"),
    IF(ISNUMBER(MATCH(TRIM($B24),{"Phagwah","Good Friday","Easter Monday","Labour Day","Christmas","Eid ul Azha","Romans-2","Globe-12","Neptune P1"},0)),0,$I24),
 IF(AND(NOT(OR($A24="Annual Leave",$A25="Annual Leave")),$A24="Off day"),$I24,
  MAX(0,$I24-$V24)
  ))))+W24</f>
        <v/>
      </c>
      <c r="O24" s="9">
        <f>IF(AND(OR($A24="Holiday",$A25="Holiday"),
        ISNUMBER(MATCH(TRIM($B24),{"Phagwah","Good Friday","Easter Monday","Labour Day","Christmas","Eid ul Azha","Romans-2","Globe-12","Neptune P1"},0))),
   $I24,0)</f>
        <v/>
      </c>
      <c r="P24" s="9">
        <f>IF(OR($O$7="Canteen",$O$7="Head Office"),0,IF($I24&lt;=0,0,IF(OR(OR(TRIM($J24)="Hebrews",TRIM($J24)="Romans",TRIM($J24)="Romans-2",TRIM($J24)="Globe",TRIM($J24)="Globe-12",TRIM($J24)="Neptune P1"),AND($I25&gt;0,OR(TRIM($J25)="Hebrews",TRIM($J25)="Romans",TRIM($J25)="Romans-2",TRIM($J25)="Globe",TRIM($J25)="Globe-12",TRIM($J25)="Neptune P1"))),1,0)))</f>
        <v/>
      </c>
      <c r="Q24" s="10" t="n"/>
      <c r="R24" s="9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IF($I24&gt;0,1,0),
      0
   ),
0))</f>
        <v/>
      </c>
      <c r="S24" s="9">
        <f>IF(OR($A24="Annual Leave",$A25="Annual Leave"),IF($A24="Annual Leave",8,0),0)</f>
        <v/>
      </c>
      <c r="T24" s="91" t="n"/>
      <c r="U24" s="144">
        <f>MAX(0,40-Y24)</f>
        <v/>
      </c>
      <c r="V24" s="351">
        <f>IF(OR($C24="",$D24=""),0,
 IF(OR($A24="Holiday",$A25="Holiday"),0,
 IF(AND(NOT(OR($A24="Annual Leave",$A25="Annual Leave")),$A24="Off day"),0,
  IF($I24+$I25&gt;=8,IF($I24&gt;=8,8,$I24),$I24)
  )))</f>
        <v/>
      </c>
      <c r="W24" s="351">
        <f>MAX(0,V24-U24)</f>
        <v/>
      </c>
      <c r="X24" s="351">
        <f>IF(C24="","",C24-WEEKDAY(C24,1)+1)</f>
        <v/>
      </c>
      <c r="Y24" s="351">
        <f>SUMPRODUCT(($X$14:$X23=X24)*(($V$14:$V23)+($O$14:$O23)))+IF(X24=X14,$L$11,0)</f>
        <v/>
      </c>
      <c r="Z24" s="351" t="n"/>
      <c r="AA24" s="351" t="n"/>
      <c r="AB24" s="351" t="n"/>
      <c r="AC24" s="351" t="n"/>
      <c r="AD24" s="351" t="n"/>
      <c r="AE24" s="351" t="n"/>
      <c r="AF24" s="351" t="n"/>
    </row>
    <row r="25" ht="24" customHeight="1" s="348" thickBot="1">
      <c r="A25" s="154" t="inlineStr">
        <is>
          <t>On Day</t>
        </is>
      </c>
      <c r="B25" s="273" t="n"/>
      <c r="C25" s="90">
        <f>C24</f>
        <v/>
      </c>
      <c r="D25" s="276" t="n"/>
      <c r="E25" s="277">
        <f>IF(D25="", "",
 IF(D25=TIME(0,0,0), 0,
 IF(AND(D25&gt;=TIME(0,0,1), D25&lt;=TIME(2,0,0)), TIME(7,0,0),
 IF(AND(D25&gt;=TIME(6,0,0), D25&lt;=TIME(8,0,0)), TIME(12,0,0),
 IF(AND(D25&gt;TIME(8,0,0), D25&lt;=TIME(13,59,0)), TIME(15,0,0),
 IF(AND(D25&gt;=TIME(14,0,0), D25&lt;=TIME(17,59,0)), TIME(21,0,0),
 IF(AND(D25&gt;=TIME(18,0,0), D25&lt;=TIME(21,59,0)), TIME(0,0,0),
 IF(AND(D25&gt;=TIME(22,0,0), D25&lt;=TIME(23,59,59)), TIME(7,0,0), ""))))))))</f>
        <v/>
      </c>
      <c r="F25" s="156" t="n"/>
      <c r="G25" s="277">
        <f>IF(AND(D25&gt;=TIME(6,0,0),D25&lt;=TIME(8,0,0)),E25,"")</f>
        <v/>
      </c>
      <c r="H25" s="276" t="n"/>
      <c r="I25" s="30">
        <f>ROUND(IF(OR(D25="",E25="",E25=0),0,IF(H25="",MOD(E25-D25,1)*24,MOD(H25-D25,1)*24)),2)</f>
        <v/>
      </c>
      <c r="J25" s="158" t="n"/>
      <c r="K25" s="274" t="n"/>
      <c r="L25" s="271" t="n"/>
      <c r="M25" s="275">
        <f>MAX(0,V25-W25)</f>
        <v/>
      </c>
      <c r="N25" s="278">
        <f>(IF(OR($C25="",$D25=""),0,
 IF(OR($A24="Holiday",$A25="Holiday"),
    IF(ISNUMBER(MATCH(TRIM($B25),{"Phagwah","Good Friday","Easter Monday","Labour Day","Christmas","Eid ul Azha","Romans-2","Globe-12","Neptune P1"},0)),0,$I25),
 IF(AND(NOT(OR($A24="Annual Leave",$A25="Annual Leave")),$A25="Off day"),$I25,
  MAX(0,$I25-$V25)
  ))))+W25</f>
        <v/>
      </c>
      <c r="O25" s="278">
        <f>IF(AND(OR($A24="Holiday",$A25="Holiday"),
        ISNUMBER(MATCH(TRIM($B25),{"Phagwah","Good Friday","Easter Monday","Labour Day","Christmas","Eid ul Azha","Romans-2","Globe-12","Neptune P1"},0))),
   $I25,0)</f>
        <v/>
      </c>
      <c r="P25" s="278">
        <f>IF(OR($O$7="Canteen",$O$7="Head Office"),0,IF($I25&lt;=0,0,IF(AND($I24&lt;=0,OR(TRIM($J25)="Hebrews",TRIM($J25)="Romans",TRIM($J25)="Romans-2",TRIM($J25)="Globe",TRIM($J25)="Globe-12",TRIM($J25)="Neptune P1")),1,0)))</f>
        <v/>
      </c>
      <c r="Q25" s="279" t="n"/>
      <c r="R25" s="278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IF(AND($I24=0,$I25&gt;0),1,0),
      0
   ),
0))</f>
        <v/>
      </c>
      <c r="S25" s="278">
        <f>IF(OR($A24="Annual Leave",$A25="Annual Leave"),IF(AND($A24&lt;&gt;"Annual Leave",$A25="Annual Leave"),8,0),0)</f>
        <v/>
      </c>
      <c r="T25" s="280" t="n"/>
      <c r="U25" s="144">
        <f>MAX(0,40-Y25)</f>
        <v/>
      </c>
      <c r="V25" s="351">
        <f>IF(OR($C25="",$D25=""),0,
 IF(OR($A24="Holiday",$A25="Holiday"),0,
 IF(AND(NOT(OR($A24="Annual Leave",$A25="Annual Leave")),$A25="Off day"),0,
  IF($I24+$I25&gt;=8,IF($I24&gt;=8,0,8-$I24),$I25)
  )))</f>
        <v/>
      </c>
      <c r="W25" s="351">
        <f>MAX(0,V25-U25)</f>
        <v/>
      </c>
      <c r="X25" s="351">
        <f>IF(C25="","",C25-WEEKDAY(C25,1)+1)</f>
        <v/>
      </c>
      <c r="Y25" s="351">
        <f>SUMPRODUCT(($X$14:$X24=X25)*(($V$14:$V24)+($O$14:$O24)))+IF(X25=X14,$L$11,0)</f>
        <v/>
      </c>
      <c r="Z25" s="351" t="n"/>
      <c r="AA25" s="351" t="n"/>
      <c r="AB25" s="351" t="n"/>
      <c r="AC25" s="351" t="n"/>
      <c r="AD25" s="351" t="n"/>
      <c r="AE25" s="351" t="n"/>
      <c r="AF25" s="351" t="n"/>
    </row>
    <row r="26" ht="24" customHeight="1" s="348" thickBot="1">
      <c r="A26" s="159" t="inlineStr">
        <is>
          <t>On Day</t>
        </is>
      </c>
      <c r="B26" s="281" t="n"/>
      <c r="C26" s="92">
        <f>C24+1</f>
        <v/>
      </c>
      <c r="D26" s="31" t="n"/>
      <c r="E26" s="160">
        <f>IF(D26="", "",
 IF(D26=TIME(0,0,0), 0,
 IF(AND(D26&gt;=TIME(0,0,1), D26&lt;=TIME(2,0,0)), TIME(7,0,0),
 IF(AND(D26&gt;=TIME(6,0,0), D26&lt;=TIME(8,0,0)), TIME(12,0,0),
 IF(AND(D26&gt;TIME(8,0,0), D26&lt;=TIME(13,59,0)), TIME(15,0,0),
 IF(AND(D26&gt;=TIME(14,0,0), D26&lt;=TIME(17,59,0)), TIME(21,0,0),
 IF(AND(D26&gt;=TIME(18,0,0), D26&lt;=TIME(21,59,0)), TIME(0,0,0),
 IF(AND(D26&gt;=TIME(22,0,0), D26&lt;=TIME(23,59,59)), TIME(7,0,0), ""))))))))</f>
        <v/>
      </c>
      <c r="F26" s="161" t="n"/>
      <c r="G26" s="160">
        <f>IF(AND(D26&gt;=TIME(6,0,0),D26&lt;=TIME(8,0,0)),E26,"")</f>
        <v/>
      </c>
      <c r="H26" s="31" t="n"/>
      <c r="I26" s="32">
        <f>ROUND(IF(OR(D26="",E26="",E26=0),0,IF(H26="",MOD(E26-D26,1)*24,MOD(H26-D26,1)*24)),2)</f>
        <v/>
      </c>
      <c r="J26" s="162" t="n"/>
      <c r="K26" s="282" t="n"/>
      <c r="L26" s="271" t="n"/>
      <c r="M26" s="283">
        <f>MAX(0,V26-W26)</f>
        <v/>
      </c>
      <c r="N26" s="33">
        <f>(IF(OR($C26="",$D26=""),0,
 IF(OR($A26="Holiday",$A27="Holiday"),
    IF(ISNUMBER(MATCH(TRIM($B26),{"Phagwah","Good Friday","Easter Monday","Labour Day","Christmas","Eid ul Azha","Romans-2","Globe-12","Neptune P1"},0)),0,$I26),
 IF(AND(NOT(OR($A26="Annual Leave",$A27="Annual Leave")),$A26="Off day"),$I26,
  MAX(0,$I26-$V26)
  ))))+W26</f>
        <v/>
      </c>
      <c r="O26" s="33">
        <f>IF(AND(OR($A26="Holiday",$A27="Holiday"),
        ISNUMBER(MATCH(TRIM($B26),{"Phagwah","Good Friday","Easter Monday","Labour Day","Christmas","Eid ul Azha","Romans-2","Globe-12","Neptune P1"},0))),
   $I26,0)</f>
        <v/>
      </c>
      <c r="P26" s="33">
        <f>IF(OR($O$7="Canteen",$O$7="Head Office"),0,IF($I26&lt;=0,0,IF(OR(OR(TRIM($J26)="Hebrews",TRIM($J26)="Romans",TRIM($J26)="Romans-2",TRIM($J26)="Globe",TRIM($J26)="Globe-12",TRIM($J26)="Neptune P1"),AND($I27&gt;0,OR(TRIM($J27)="Hebrews",TRIM($J27)="Romans",TRIM($J27)="Romans-2",TRIM($J27)="Globe",TRIM($J27)="Globe-12",TRIM($J27)="Neptune P1"))),1,0)))</f>
        <v/>
      </c>
      <c r="Q26" s="34" t="n"/>
      <c r="R26" s="33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IF($I26&gt;0,1,0),
      0
   ),
0))</f>
        <v/>
      </c>
      <c r="S26" s="33">
        <f>IF(OR($A26="Annual Leave",$A27="Annual Leave"),IF($A26="Annual Leave",8,0),0)</f>
        <v/>
      </c>
      <c r="T26" s="35" t="n"/>
      <c r="U26" s="144">
        <f>MAX(0,40-Y26)</f>
        <v/>
      </c>
      <c r="V26" s="351">
        <f>IF(OR($C26="",$D26=""),0,
 IF(OR($A26="Holiday",$A27="Holiday"),0,
 IF(AND(NOT(OR($A26="Annual Leave",$A27="Annual Leave")),$A26="Off day"),0,
  IF($I26+$I27&gt;=8,IF($I26&gt;=8,8,$I26),$I26)
  )))</f>
        <v/>
      </c>
      <c r="W26" s="351">
        <f>MAX(0,V26-U26)</f>
        <v/>
      </c>
      <c r="X26" s="351">
        <f>IF(C26="","",C26-WEEKDAY(C26,1)+1)</f>
        <v/>
      </c>
      <c r="Y26" s="351">
        <f>SUMPRODUCT(($X$14:$X25=X26)*(($V$14:$V25)+($O$14:$O25)))+IF(X26=X14,$L$11,0)</f>
        <v/>
      </c>
      <c r="Z26" s="351" t="n"/>
      <c r="AA26" s="351" t="n"/>
      <c r="AB26" s="351" t="n"/>
      <c r="AC26" s="351" t="n"/>
      <c r="AD26" s="351" t="n"/>
      <c r="AE26" s="351" t="n"/>
      <c r="AF26" s="351" t="n"/>
    </row>
    <row r="27" ht="24" customHeight="1" s="348" thickBot="1">
      <c r="A27" s="159" t="inlineStr">
        <is>
          <t>On Day</t>
        </is>
      </c>
      <c r="B27" s="281" t="n"/>
      <c r="C27" s="93">
        <f>C26</f>
        <v/>
      </c>
      <c r="D27" s="36" t="n"/>
      <c r="E27" s="163">
        <f>IF(D27="", "",
 IF(D27=TIME(0,0,0), 0,
 IF(AND(D27&gt;=TIME(0,0,1), D27&lt;=TIME(2,0,0)), TIME(7,0,0),
 IF(AND(D27&gt;=TIME(6,0,0), D27&lt;=TIME(8,0,0)), TIME(12,0,0),
 IF(AND(D27&gt;TIME(8,0,0), D27&lt;=TIME(13,59,0)), TIME(15,0,0),
 IF(AND(D27&gt;=TIME(14,0,0), D27&lt;=TIME(17,59,0)), TIME(21,0,0),
 IF(AND(D27&gt;=TIME(18,0,0), D27&lt;=TIME(21,59,0)), TIME(0,0,0),
 IF(AND(D27&gt;=TIME(22,0,0), D27&lt;=TIME(23,59,59)), TIME(7,0,0), ""))))))))</f>
        <v/>
      </c>
      <c r="F27" s="164" t="n"/>
      <c r="G27" s="163">
        <f>IF(AND(D27&gt;=TIME(6,0,0),D27&lt;=TIME(8,0,0)),E27,"")</f>
        <v/>
      </c>
      <c r="H27" s="36" t="n"/>
      <c r="I27" s="37">
        <f>ROUND(IF(OR(D27="",E27="",E27=0),0,IF(H27="",MOD(E27-D27,1)*24,MOD(H27-D27,1)*24)),2)</f>
        <v/>
      </c>
      <c r="J27" s="162" t="n"/>
      <c r="K27" s="282" t="n"/>
      <c r="L27" s="271" t="n"/>
      <c r="M27" s="283">
        <f>MAX(0,V27-W27)</f>
        <v/>
      </c>
      <c r="N27" s="38">
        <f>(IF(OR($C27="",$D27=""),0,
 IF(OR($A26="Holiday",$A27="Holiday"),
    IF(ISNUMBER(MATCH(TRIM($B27),{"Phagwah","Good Friday","Easter Monday","Labour Day","Christmas","Eid ul Azha","Romans-2","Globe-12","Neptune P1"},0)),0,$I27),
 IF(AND(NOT(OR($A26="Annual Leave",$A27="Annual Leave")),$A27="Off day"),$I27,
  MAX(0,$I27-$V27)
  ))))+W27</f>
        <v/>
      </c>
      <c r="O27" s="38">
        <f>IF(AND(OR($A26="Holiday",$A27="Holiday"),
        ISNUMBER(MATCH(TRIM($B27),{"Phagwah","Good Friday","Easter Monday","Labour Day","Christmas","Eid ul Azha","Romans-2","Globe-12","Neptune P1"},0))),
   $I27,0)</f>
        <v/>
      </c>
      <c r="P27" s="38">
        <f>IF(OR($O$7="Canteen",$O$7="Head Office"),0,IF($I27&lt;=0,0,IF(AND($I26&lt;=0,OR(TRIM($J27)="Hebrews",TRIM($J27)="Romans",TRIM($J27)="Romans-2",TRIM($J27)="Globe",TRIM($J27)="Globe-12",TRIM($J27)="Neptune P1")),1,0)))</f>
        <v/>
      </c>
      <c r="Q27" s="39" t="n"/>
      <c r="R27" s="38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IF(AND($I26=0,$I27&gt;0),1,0),
      0
   ),
0))</f>
        <v/>
      </c>
      <c r="S27" s="38">
        <f>IF(OR($A26="Annual Leave",$A27="Annual Leave"),IF(AND($A26&lt;&gt;"Annual Leave",$A27="Annual Leave"),8,0),0)</f>
        <v/>
      </c>
      <c r="T27" s="40" t="n"/>
      <c r="U27" s="144">
        <f>MAX(0,40-Y27)</f>
        <v/>
      </c>
      <c r="V27" s="351">
        <f>IF(OR($C27="",$D27=""),0,
 IF(OR($A26="Holiday",$A27="Holiday"),0,
 IF(AND(NOT(OR($A26="Annual Leave",$A27="Annual Leave")),$A27="Off day"),0,
  IF($I26+$I27&gt;=8,IF($I26&gt;=8,0,8-$I26),$I27)
  )))</f>
        <v/>
      </c>
      <c r="W27" s="351">
        <f>MAX(0,V27-U27)</f>
        <v/>
      </c>
      <c r="X27" s="351">
        <f>IF(C27="","",C27-WEEKDAY(C27,1)+1)</f>
        <v/>
      </c>
      <c r="Y27" s="351">
        <f>SUMPRODUCT(($X$14:$X26=X27)*(($V$14:$V26)+($O$14:$O26)))+IF(X27=X14,$L$11,0)</f>
        <v/>
      </c>
      <c r="Z27" s="351" t="n"/>
      <c r="AA27" s="351" t="n"/>
      <c r="AB27" s="351" t="n"/>
      <c r="AC27" s="351" t="n"/>
      <c r="AD27" s="351" t="n"/>
      <c r="AE27" s="351" t="n"/>
      <c r="AF27" s="351" t="n"/>
    </row>
    <row r="28" ht="24" customHeight="1" s="348" thickBot="1">
      <c r="A28" s="176" t="n"/>
      <c r="B28" s="176" t="n"/>
      <c r="C28" s="145" t="n"/>
      <c r="D28" s="6" t="n"/>
      <c r="E28" s="14" t="n"/>
      <c r="F28" s="6" t="n"/>
      <c r="G28" s="6" t="n"/>
      <c r="H28" s="336" t="n"/>
      <c r="I28" s="351" t="n"/>
      <c r="J28" s="336" t="n"/>
      <c r="K28" s="336" t="n"/>
      <c r="L28" s="336" t="n"/>
      <c r="M28" s="99">
        <f>MAX(0,V28-W28)</f>
        <v/>
      </c>
      <c r="N28" s="99">
        <f>(IF(OR($C28="",$D28=""),0,
 IF(OR($A28="Holiday",$A29="Holiday"),
    IF(ISNUMBER(MATCH(TRIM($B28),{"Phagwah","Good Friday","Easter Monday","Labour Day","Christmas","Eid ul Azha","Romans-2","Globe-12","Neptune P1"},0)),0,$I28),
 IF(AND(NOT(OR($A28="Annual Leave",$A29="Annual Leave")),$A28="Off day"),$I28,
  MAX(0,$I28-$V28)
  ))))+W28</f>
        <v/>
      </c>
      <c r="O28" s="99">
        <f>IF(AND(OR($A28="Holiday",$A29="Holiday"),
        ISNUMBER(MATCH(TRIM($B28),{"Phagwah","Good Friday","Easter Monday","Labour Day","Christmas","Eid ul Azha","Romans-2","Globe-12","Neptune P1"},0))),
   $I28,0)</f>
        <v/>
      </c>
      <c r="P28" s="99">
        <f>IF(OR($O$7="Canteen",$O$7="Head Office"),0,IF($I28&lt;=0,0,IF(OR(OR(TRIM($J28)="Hebrews",TRIM($J28)="Romans",TRIM($J28)="Romans-2",TRIM($J28)="Globe",TRIM($J28)="Globe-12",TRIM($J28)="Neptune P1"),AND($I29&gt;0,OR(TRIM($J29)="Hebrews",TRIM($J29)="Romans",TRIM($J29)="Romans-2",TRIM($J29)="Globe",TRIM($J29)="Globe-12",TRIM($J29)="Neptune P1"))),1,0)))</f>
        <v/>
      </c>
      <c r="Q28" s="178" t="n"/>
      <c r="R28" s="15" t="n"/>
      <c r="S28" s="99">
        <f>IF(OR($A28="Annual Leave",$A29="Annual Leave"),IF($A28="Annual Leave",8,0),0)</f>
        <v/>
      </c>
      <c r="T28" s="100">
        <f>SUM(T14:T27)</f>
        <v/>
      </c>
      <c r="U28" s="144">
        <f>MAX(0,40-Y28)</f>
        <v/>
      </c>
      <c r="V28" s="351">
        <f>IF(OR($C28="",$D28=""),0,
 IF(OR($A28="Holiday",$A29="Holiday"),0,
 IF(AND(NOT(OR($A28="Annual Leave",$A29="Annual Leave")),$A28="Off day"),0,
  IF($I28+$I29&gt;=8,IF($I28&gt;=8,8,$I28),$I28)
  )))</f>
        <v/>
      </c>
      <c r="W28" s="351">
        <f>MAX(0,V28-U28)</f>
        <v/>
      </c>
      <c r="X28" s="351">
        <f>IF(C28="","",C28-WEEKDAY(C28,1)+1)</f>
        <v/>
      </c>
      <c r="Y28" s="351">
        <f>SUMPRODUCT(($X$14:$X27=X28)*(($V$14:$V27)+($O$14:$O27)))+IF(X28=X14,$L$11,0)</f>
        <v/>
      </c>
      <c r="Z28" s="351" t="n"/>
      <c r="AA28" s="351" t="n"/>
      <c r="AB28" s="351" t="n"/>
      <c r="AC28" s="351" t="n"/>
      <c r="AD28" s="351" t="n"/>
      <c r="AE28" s="351" t="n"/>
      <c r="AF28" s="351" t="n"/>
    </row>
    <row r="29" hidden="1" ht="15.75" customHeight="1" s="348" thickBot="1">
      <c r="A29" s="179" t="n"/>
      <c r="B29" s="176" t="n"/>
      <c r="C29" s="145" t="n"/>
      <c r="D29" s="6" t="n"/>
      <c r="E29" s="295">
        <f>IF(D29="", "",
 IF(D29=TIME(0,0,0), 0,
 IF(AND(D29&gt;=TIME(0,0,1), D29&lt;=TIME(2,0,0)), TIME(7,0,0),
 IF(AND(D29&gt;=TIME(6,0,0), D29&lt;=TIME(8,0,0)), TIME(12,0,0),
 IF(AND(D29&gt;TIME(8,0,0), D29&lt;=TIME(13,59,0)), TIME(15,0,0),
 IF(AND(D29&gt;=TIME(14,0,0), D29&lt;=TIME(17,59,0)), TIME(21,0,0),
 IF(AND(D29&gt;=TIME(18,0,0), D29&lt;=TIME(21,59,0)), TIME(0,0,0),
 IF(AND(D29&gt;=TIME(22,0,0), D29&lt;=TIME(23,59,59)), TIME(7,0,0), ""))))))))</f>
        <v/>
      </c>
      <c r="F29" s="6" t="n"/>
      <c r="G29" s="6" t="n"/>
      <c r="H29" s="6" t="n"/>
      <c r="I29" s="6" t="n"/>
      <c r="J29" s="6" t="n"/>
      <c r="K29" s="6" t="n"/>
      <c r="L29" s="6" t="n"/>
      <c r="M29" s="4">
        <f>MAX(0,V29-W29)</f>
        <v/>
      </c>
      <c r="N29" s="4">
        <f>(IF(OR($C29="",$D29=""),0,
 IF(OR($A28="Holiday",$A29="Holiday"),
    IF(ISNUMBER(MATCH(TRIM($B29),{"Phagwah","Good Friday","Easter Monday","Labour Day","Christmas","Eid ul Azha","Romans-2","Globe-12","Neptune P1"},0)),0,$I29),
 IF(AND(NOT(OR($A28="Annual Leave",$A29="Annual Leave")),$A29="Off day"),$I29,
  MAX(0,$I29-$V29)
  ))))+W29</f>
        <v/>
      </c>
      <c r="O29" s="4">
        <f>IF(AND(OR($A28="Holiday",$A29="Holiday"),
        ISNUMBER(MATCH(TRIM($B29),{"Phagwah","Good Friday","Easter Monday","Labour Day","Christmas","Eid ul Azha","Romans-2","Globe-12","Neptune P1"},0))),
   $I29,0)</f>
        <v/>
      </c>
      <c r="P29" s="4">
        <f>IF(OR($O$7="Canteen",$O$7="Head Office"),0,IF($I29&lt;=0,0,IF(AND($I28&lt;=0,OR(TRIM($J29)="Hebrews",TRIM($J29)="Romans",TRIM($J29)="Romans-2",TRIM($J29)="Globe",TRIM($J29)="Globe-12",TRIM($J29)="Neptune P1")),1,0)))</f>
        <v/>
      </c>
      <c r="Q29" s="6" t="n"/>
      <c r="R29" s="296">
        <f>IF(OR($O$7="Canteen",$O$7="Head Office"),0,IF(
  AND(
    SUMIFS(I:I, C:C, C29) &gt;= 8,
    COUNTIFS(C$14:C29, C29)=1,
    OR(
      TEXT(D29,"hh:mm:ss")="07:00:00",
      TEXT(D29,"hh:mm:ss")="15:00:00",
      TEXT(D29,"hh:mm:ss")="23:00:00",
      TEXT(D30,"hh:mm:ss")="07:00:00",
      TEXT(D30,"hh:mm:ss")="15:00:00",
      TEXT(D30,"hh:mm:ss")="23:00:00"
    )
  ),
  1,
  0
))</f>
        <v/>
      </c>
      <c r="S29" s="4">
        <f>IF(OR($A28="Annual Leave",$A29="Annual Leave"),IF(AND($A28&lt;&gt;"Annual Leave",$A29="Annual Leave"),8,0),0)</f>
        <v/>
      </c>
      <c r="T29" s="146" t="n"/>
      <c r="U29" s="351">
        <f>MAX(0,40-Y29)</f>
        <v/>
      </c>
      <c r="V29" s="351">
        <f>IF(OR($C29="",$D29=""),0,
 IF(OR($A28="Holiday",$A29="Holiday"),0,
 IF(AND(NOT(OR($A28="Annual Leave",$A29="Annual Leave")),$A29="Off day"),0,
  IF($I28+$I29&gt;=8,IF($I28&gt;=8,0,8-$I28),$I29)
  )))</f>
        <v/>
      </c>
      <c r="W29" s="351">
        <f>MAX(0,V29-U29)</f>
        <v/>
      </c>
      <c r="X29" s="351">
        <f>IF(C29="","",C29-WEEKDAY(C29,1)+1)</f>
        <v/>
      </c>
      <c r="Y29" s="351">
        <f>SUMPRODUCT(($X$14:$X28=X29)*(($V$14:$V28)+($O$14:$O28)))+IF(X29=X14,$L$11,0)</f>
        <v/>
      </c>
      <c r="Z29" s="351" t="n"/>
      <c r="AA29" s="351" t="n"/>
      <c r="AB29" s="351" t="n"/>
      <c r="AC29" s="351" t="n"/>
      <c r="AD29" s="351" t="n"/>
      <c r="AE29" s="351" t="n"/>
      <c r="AF29" s="351" t="n"/>
    </row>
    <row r="30" ht="24" customHeight="1" s="348" thickBot="1">
      <c r="A30" s="147" t="inlineStr">
        <is>
          <t>On Day</t>
        </is>
      </c>
      <c r="B30" s="180" t="n"/>
      <c r="C30" s="88">
        <f>C27+1</f>
        <v/>
      </c>
      <c r="D30" s="54" t="n"/>
      <c r="E30" s="148">
        <f>IF(D30="", "",
 IF(D30=TIME(0,0,0), 0,
 IF(AND(D30&gt;=TIME(0,0,1), D30&lt;=TIME(2,0,0)), TIME(7,0,0),
 IF(AND(D30&gt;=TIME(6,0,0), D30&lt;=TIME(8,0,0)), TIME(12,0,0),
 IF(AND(D30&gt;TIME(8,0,0), D30&lt;=TIME(13,59,0)), TIME(15,0,0),
 IF(AND(D30&gt;=TIME(14,0,0), D30&lt;=TIME(17,59,0)), TIME(21,0,0),
 IF(AND(D30&gt;=TIME(18,0,0), D30&lt;=TIME(21,59,0)), TIME(0,0,0),
 IF(AND(D30&gt;=TIME(22,0,0), D30&lt;=TIME(23,59,59)), TIME(7,0,0), ""))))))))</f>
        <v/>
      </c>
      <c r="F30" s="149" t="n"/>
      <c r="G30" s="148">
        <f>IF(AND(D30&gt;=TIME(6,0,0),D30&lt;=TIME(8,0,0)),E30,"")</f>
        <v/>
      </c>
      <c r="H30" s="54" t="n"/>
      <c r="I30" s="55">
        <f>ROUND(IF(OR(D30="",E30="",E30=0),0,IF(H30="",MOD(E30-D30,1)*24,MOD(H30-D30,1)*24)),2)</f>
        <v/>
      </c>
      <c r="J30" s="150" t="n"/>
      <c r="K30" s="270" t="n"/>
      <c r="L30" s="181" t="n"/>
      <c r="M30" s="272">
        <f>MAX(0,V30-W30)</f>
        <v/>
      </c>
      <c r="N30" s="56">
        <f>(IF(OR($C30="",$D30=""),0,
 IF(OR($A30="Holiday",$A31="Holiday"),
    IF(ISNUMBER(MATCH(TRIM($B30),{"Phagwah","Good Friday","Easter Monday","Labour Day","Christmas","Eid ul Azha","Romans-2","Globe-12","Neptune P1"},0)),0,$I30),
 IF(AND(NOT(OR($A30="Annual Leave",$A31="Annual Leave")),$A30="Off day"),$I30,
  MAX(0,$I30-$V30)
  ))))+W30</f>
        <v/>
      </c>
      <c r="O30" s="56">
        <f>IF(AND(OR($A30="Holiday",$A31="Holiday"),
        ISNUMBER(MATCH(TRIM($B30),{"Phagwah","Good Friday","Easter Monday","Labour Day","Christmas","Eid ul Azha","Romans-2","Globe-12","Neptune P1"},0))),
   $I30,0)</f>
        <v/>
      </c>
      <c r="P30" s="56">
        <f>IF(OR($O$7="Canteen",$O$7="Head Office"),0,IF($I30&lt;=0,0,IF(OR(OR(TRIM($J30)="Hebrews",TRIM($J30)="Romans",TRIM($J30)="Romans-2",TRIM($J30)="Globe",TRIM($J30)="Globe-12",TRIM($J30)="Neptune P1"),AND($I31&gt;0,OR(TRIM($J31)="Hebrews",TRIM($J31)="Romans",TRIM($J31)="Romans-2",TRIM($J31)="Globe",TRIM($J31)="Globe-12",TRIM($J31)="Neptune P1"))),1,0)))</f>
        <v/>
      </c>
      <c r="Q30" s="57" t="n"/>
      <c r="R30" s="56">
        <f>IF(OR($O$7="Canteen",$O$7="Head Office"),0,IF(
  AND(
    SUMIFS(I:I, C:C, C30) &gt;= 8,
    COUNTIFS(C$14:C30, C30)=1,
    OR(
      TEXT(D30,"hh:mm:ss")="07:00:00",
      TEXT(D30,"hh:mm:ss")="15:00:00",
      TEXT(D30,"hh:mm:ss")="23:00:00",
      TEXT(D31,"hh:mm:ss")="07:00:00",
      TEXT(D31,"hh:mm:ss")="15:00:00",
      TEXT(D31,"hh:mm:ss")="23:00:00"
    )
  ),
  1,
  0
))</f>
        <v/>
      </c>
      <c r="S30" s="56">
        <f>IF(OR($A30="Annual Leave",$A31="Annual Leave"),IF($A30="Annual Leave",8,0),0)</f>
        <v/>
      </c>
      <c r="T30" s="58" t="n"/>
      <c r="U30" s="144">
        <f>MAX(0,40-Y30)</f>
        <v/>
      </c>
      <c r="V30" s="151">
        <f>IF(OR($C30="",$D30=""),0,
 IF(OR($A30="Holiday",$A31="Holiday"),0,
 IF(AND(NOT(OR($A30="Annual Leave",$A31="Annual Leave")),$A30="Off day"),0,
  IF($I30+$I31&gt;=8,IF($I30&gt;=8,8,$I30),$I30)
  )))</f>
        <v/>
      </c>
      <c r="W30" s="151">
        <f>MAX(0,V30-U30)</f>
        <v/>
      </c>
      <c r="X30" s="151">
        <f>IF(C30="","",C30-WEEKDAY(C30,1)+1)</f>
        <v/>
      </c>
      <c r="Y30" s="151">
        <f>SUMPRODUCT(($X$14:$X29=X30)*(($V$14:$V29)+($O$14:$O29)))+IF(X30=X14,$L$11,0)</f>
        <v/>
      </c>
      <c r="Z30" s="151" t="n"/>
      <c r="AA30" s="151" t="n"/>
      <c r="AB30" s="151" t="n"/>
      <c r="AC30" s="351" t="n"/>
      <c r="AD30" s="351" t="n"/>
      <c r="AE30" s="351" t="n"/>
      <c r="AF30" s="351" t="n"/>
    </row>
    <row r="31" ht="24" customHeight="1" s="348" thickBot="1">
      <c r="A31" s="147" t="inlineStr">
        <is>
          <t>On Day</t>
        </is>
      </c>
      <c r="B31" s="182" t="n"/>
      <c r="C31" s="89">
        <f>C30</f>
        <v/>
      </c>
      <c r="D31" s="59" t="n"/>
      <c r="E31" s="152">
        <f>IF(D31="", "",
 IF(D31=TIME(0,0,0), 0,
 IF(AND(D31&gt;=TIME(0,0,1), D31&lt;=TIME(2,0,0)), TIME(7,0,0),
 IF(AND(D31&gt;=TIME(6,0,0), D31&lt;=TIME(8,0,0)), TIME(12,0,0),
 IF(AND(D31&gt;TIME(8,0,0), D31&lt;=TIME(13,59,0)), TIME(15,0,0),
 IF(AND(D31&gt;=TIME(14,0,0), D31&lt;=TIME(17,59,0)), TIME(21,0,0),
 IF(AND(D31&gt;=TIME(18,0,0), D31&lt;=TIME(21,59,0)), TIME(0,0,0),
 IF(AND(D31&gt;=TIME(22,0,0), D31&lt;=TIME(23,59,59)), TIME(7,0,0), ""))))))))</f>
        <v/>
      </c>
      <c r="F31" s="153" t="n"/>
      <c r="G31" s="152">
        <f>IF(AND(D31&gt;=TIME(6,0,0),D31&lt;=TIME(8,0,0)),E31,"")</f>
        <v/>
      </c>
      <c r="H31" s="59" t="n"/>
      <c r="I31" s="60">
        <f>ROUND(IF(OR(D31="",E31="",E31=0),0,IF(H31="",MOD(E31-D31,1)*24,MOD(H31-D31,1)*24)),2)</f>
        <v/>
      </c>
      <c r="J31" s="150" t="n"/>
      <c r="K31" s="270" t="n"/>
      <c r="L31" s="183" t="n"/>
      <c r="M31" s="272">
        <f>MAX(0,V31-W31)</f>
        <v/>
      </c>
      <c r="N31" s="61">
        <f>(IF(OR($C31="",$D31=""),0,
 IF(OR($A30="Holiday",$A31="Holiday"),
    IF(ISNUMBER(MATCH(TRIM($B31),{"Phagwah","Good Friday","Easter Monday","Labour Day","Christmas","Eid ul Azha","Romans-2","Globe-12","Neptune P1"},0)),0,$I31),
 IF(AND(NOT(OR($A30="Annual Leave",$A31="Annual Leave")),$A31="Off day"),$I31,
  MAX(0,$I31-$V31)
  ))))+W31</f>
        <v/>
      </c>
      <c r="O31" s="61">
        <f>IF(AND(OR($A30="Holiday",$A31="Holiday"),
        ISNUMBER(MATCH(TRIM($B31),{"Phagwah","Good Friday","Easter Monday","Labour Day","Christmas","Eid ul Azha","Romans-2","Globe-12","Neptune P1"},0))),
   $I31,0)</f>
        <v/>
      </c>
      <c r="P31" s="61">
        <f>IF(OR($O$7="Canteen",$O$7="Head Office"),0,IF($I31&lt;=0,0,IF(AND($I30&lt;=0,OR(TRIM($J31)="Hebrews",TRIM($J31)="Romans",TRIM($J31)="Romans-2",TRIM($J31)="Globe",TRIM($J31)="Globe-12",TRIM($J31)="Neptune P1")),1,0)))</f>
        <v/>
      </c>
      <c r="Q31" s="62" t="n"/>
      <c r="R31" s="61">
        <f>IF(OR($O$7="Canteen",$O$7="Head Office"),0,IF(
  AND(
    SUMIFS(I:I, C:C, C31) &gt;= 8,
    COUNTIFS(C$14:C31, C31)=1,
    OR(
      TEXT(D31,"hh:mm:ss")="07:00:00",
      TEXT(D31,"hh:mm:ss")="15:00:00",
      TEXT(D31,"hh:mm:ss")="23:00:00",
      TEXT(D32,"hh:mm:ss")="07:00:00",
      TEXT(D32,"hh:mm:ss")="15:00:00",
      TEXT(D32,"hh:mm:ss")="23:00:00"
    )
  ),
  1,
  0
))</f>
        <v/>
      </c>
      <c r="S31" s="61">
        <f>IF(OR($A30="Annual Leave",$A31="Annual Leave"),IF(AND($A30&lt;&gt;"Annual Leave",$A31="Annual Leave"),8,0),0)</f>
        <v/>
      </c>
      <c r="T31" s="63" t="n"/>
      <c r="U31" s="144">
        <f>MAX(0,40-Y31)</f>
        <v/>
      </c>
      <c r="V31" s="151">
        <f>IF(OR($C31="",$D31=""),0,
 IF(OR($A30="Holiday",$A31="Holiday"),0,
 IF(AND(NOT(OR($A30="Annual Leave",$A31="Annual Leave")),$A31="Off day"),0,
  IF($I30+$I31&gt;=8,IF($I30&gt;=8,0,8-$I30),$I31)
  )))</f>
        <v/>
      </c>
      <c r="W31" s="151">
        <f>MAX(0,V31-U31)</f>
        <v/>
      </c>
      <c r="X31" s="151">
        <f>IF(C31="","",C31-WEEKDAY(C31,1)+1)</f>
        <v/>
      </c>
      <c r="Y31" s="151">
        <f>SUMPRODUCT(($X$14:$X30=X31)*(($V$14:$V30)+($O$14:$O30)))+IF(X31=X14,$L$11,0)</f>
        <v/>
      </c>
      <c r="Z31" s="151" t="n"/>
      <c r="AA31" s="151" t="n"/>
      <c r="AB31" s="151" t="n"/>
      <c r="AC31" s="351" t="n"/>
      <c r="AD31" s="351" t="n"/>
      <c r="AE31" s="351" t="n"/>
      <c r="AF31" s="351" t="n"/>
    </row>
    <row r="32" ht="24" customHeight="1" s="348" thickBot="1">
      <c r="A32" s="184" t="inlineStr">
        <is>
          <t>On Day</t>
        </is>
      </c>
      <c r="B32" s="185" t="n"/>
      <c r="C32" s="101">
        <f>C30+1</f>
        <v/>
      </c>
      <c r="D32" s="11" t="n"/>
      <c r="E32" s="186">
        <f>IF(D32="", "",
 IF(D32=TIME(0,0,0), 0,
 IF(AND(D32&gt;=TIME(0,0,1), D32&lt;=TIME(2,0,0)), TIME(7,0,0),
 IF(AND(D32&gt;=TIME(6,0,0), D32&lt;=TIME(8,0,0)), TIME(12,0,0),
 IF(AND(D32&gt;TIME(8,0,0), D32&lt;=TIME(13,59,0)), TIME(15,0,0),
 IF(AND(D32&gt;=TIME(14,0,0), D32&lt;=TIME(17,59,0)), TIME(21,0,0),
 IF(AND(D32&gt;=TIME(18,0,0), D32&lt;=TIME(21,59,0)), TIME(0,0,0),
 IF(AND(D32&gt;=TIME(22,0,0), D32&lt;=TIME(23,59,59)), TIME(7,0,0), ""))))))))</f>
        <v/>
      </c>
      <c r="F32" s="187" t="n"/>
      <c r="G32" s="186">
        <f>IF(AND(D32&gt;=TIME(6,0,0),D32&lt;=TIME(8,0,0)),E32,"")</f>
        <v/>
      </c>
      <c r="H32" s="11" t="n"/>
      <c r="I32" s="87">
        <f>ROUND(IF(OR(D32="",E32="",E32=0),0,IF(H32="",MOD(E32-D32,1)*24,MOD(H32-D32,1)*24)),2)</f>
        <v/>
      </c>
      <c r="J32" s="188" t="n"/>
      <c r="K32" s="297" t="n"/>
      <c r="L32" s="189" t="n"/>
      <c r="M32" s="298">
        <f>MAX(0,V32-W32)</f>
        <v/>
      </c>
      <c r="N32" s="12">
        <f>(IF(OR($C32="",$D32=""),0,
 IF(OR($A32="Holiday",$A33="Holiday"),
    IF(ISNUMBER(MATCH(TRIM($B32),{"Phagwah","Good Friday","Easter Monday","Labour Day","Christmas","Eid ul Azha","Romans-2","Globe-12","Neptune P1"},0)),0,$I32),
 IF(AND(NOT(OR($A32="Annual Leave",$A33="Annual Leave")),$A32="Off day"),$I32,
  MAX(0,$I32-$V32)
  ))))+W32</f>
        <v/>
      </c>
      <c r="O32" s="12">
        <f>IF(AND(OR($A32="Holiday",$A33="Holiday"),
        ISNUMBER(MATCH(TRIM($B32),{"Phagwah","Good Friday","Easter Monday","Labour Day","Christmas","Eid ul Azha","Romans-2","Globe-12","Neptune P1"},0))),
   $I32,0)</f>
        <v/>
      </c>
      <c r="P32" s="12">
        <f>IF(OR($O$7="Canteen",$O$7="Head Office"),0,IF($I32&lt;=0,0,IF(OR(OR(TRIM($J32)="Hebrews",TRIM($J32)="Romans",TRIM($J32)="Romans-2",TRIM($J32)="Globe",TRIM($J32)="Globe-12",TRIM($J32)="Neptune P1"),AND($I33&gt;0,OR(TRIM($J33)="Hebrews",TRIM($J33)="Romans",TRIM($J33)="Romans-2",TRIM($J33)="Globe",TRIM($J33)="Globe-12",TRIM($J33)="Neptune P1"))),1,0)))</f>
        <v/>
      </c>
      <c r="Q32" s="13" t="n"/>
      <c r="R32" s="12">
        <f>IF(OR($O$7="Canteen",$O$7="Head Office"),0,IF(
  AND(
    SUMIFS(I:I, C:C, C32) &gt;= 8,
    COUNTIFS(C$14:C32, C32)=1,
    OR(
      TEXT(D32,"hh:mm:ss")="07:00:00",
      TEXT(D32,"hh:mm:ss")="15:00:00",
      TEXT(D32,"hh:mm:ss")="23:00:00",
      TEXT(D33,"hh:mm:ss")="07:00:00",
      TEXT(D33,"hh:mm:ss")="15:00:00",
      TEXT(D33,"hh:mm:ss")="23:00:00"
    )
  ),
  1,
  0
))</f>
        <v/>
      </c>
      <c r="S32" s="12">
        <f>IF(OR($A32="Annual Leave",$A33="Annual Leave"),IF($A32="Annual Leave",8,0),0)</f>
        <v/>
      </c>
      <c r="T32" s="102" t="n"/>
      <c r="U32" s="144">
        <f>MAX(0,40-Y32)</f>
        <v/>
      </c>
      <c r="V32" s="351">
        <f>IF(OR($C32="",$D32=""),0,
 IF(OR($A32="Holiday",$A33="Holiday"),0,
 IF(AND(NOT(OR($A32="Annual Leave",$A33="Annual Leave")),$A32="Off day"),0,
  IF($I32+$I33&gt;=8,IF($I32&gt;=8,8,$I32),$I32)
  )))</f>
        <v/>
      </c>
      <c r="W32" s="351">
        <f>MAX(0,V32-U32)</f>
        <v/>
      </c>
      <c r="X32" s="351">
        <f>IF(C32="","",C32-WEEKDAY(C32,1)+1)</f>
        <v/>
      </c>
      <c r="Y32" s="351">
        <f>SUMPRODUCT(($X$14:$X31=X32)*(($V$14:$V31)+($O$14:$O31)))+IF(X32=X14,$L$11,0)</f>
        <v/>
      </c>
      <c r="Z32" s="351" t="n"/>
      <c r="AA32" s="351" t="n"/>
      <c r="AB32" s="351" t="n"/>
      <c r="AC32" s="351" t="n"/>
      <c r="AD32" s="351" t="n"/>
      <c r="AE32" s="351" t="n"/>
      <c r="AF32" s="351" t="n"/>
    </row>
    <row r="33" ht="24" customHeight="1" s="348" thickBot="1">
      <c r="A33" s="184" t="inlineStr">
        <is>
          <t>On Day</t>
        </is>
      </c>
      <c r="B33" s="299" t="n"/>
      <c r="C33" s="101">
        <f>C32</f>
        <v/>
      </c>
      <c r="D33" s="300" t="n"/>
      <c r="E33" s="301">
        <f>IF(D33="", "",
 IF(D33=TIME(0,0,0), 0,
 IF(AND(D33&gt;=TIME(0,0,1), D33&lt;=TIME(2,0,0)), TIME(7,0,0),
 IF(AND(D33&gt;=TIME(6,0,0), D33&lt;=TIME(8,0,0)), TIME(12,0,0),
 IF(AND(D33&gt;TIME(8,0,0), D33&lt;=TIME(13,59,0)), TIME(15,0,0),
 IF(AND(D33&gt;=TIME(14,0,0), D33&lt;=TIME(17,59,0)), TIME(21,0,0),
 IF(AND(D33&gt;=TIME(18,0,0), D33&lt;=TIME(21,59,0)), TIME(0,0,0),
 IF(AND(D33&gt;=TIME(22,0,0), D33&lt;=TIME(23,59,59)), TIME(7,0,0), ""))))))))</f>
        <v/>
      </c>
      <c r="F33" s="187" t="n"/>
      <c r="G33" s="301">
        <f>IF(AND(D33&gt;=TIME(6,0,0),D33&lt;=TIME(8,0,0)),E33,"")</f>
        <v/>
      </c>
      <c r="H33" s="300" t="n"/>
      <c r="I33" s="87">
        <f>ROUND(IF(OR(D33="",E33="",E33=0),0,IF(H33="",MOD(E33-D33,1)*24,MOD(H33-D33,1)*24)),2)</f>
        <v/>
      </c>
      <c r="J33" s="190" t="n"/>
      <c r="K33" s="297" t="n"/>
      <c r="L33" s="189" t="n"/>
      <c r="M33" s="298">
        <f>MAX(0,V33-W33)</f>
        <v/>
      </c>
      <c r="N33" s="302">
        <f>(IF(OR($C33="",$D33=""),0,
 IF(OR($A32="Holiday",$A33="Holiday"),
    IF(ISNUMBER(MATCH(TRIM($B33),{"Phagwah","Good Friday","Easter Monday","Labour Day","Christmas","Eid ul Azha","Romans-2","Globe-12","Neptune P1"},0)),0,$I33),
 IF(AND(NOT(OR($A32="Annual Leave",$A33="Annual Leave")),$A33="Off day"),$I33,
  MAX(0,$I33-$V33)
  ))))+W33</f>
        <v/>
      </c>
      <c r="O33" s="302">
        <f>IF(AND(OR($A32="Holiday",$A33="Holiday"),
        ISNUMBER(MATCH(TRIM($B33),{"Phagwah","Good Friday","Easter Monday","Labour Day","Christmas","Eid ul Azha","Romans-2","Globe-12","Neptune P1"},0))),
   $I33,0)</f>
        <v/>
      </c>
      <c r="P33" s="302">
        <f>IF(OR($O$7="Canteen",$O$7="Head Office"),0,IF($I33&lt;=0,0,IF(AND($I32&lt;=0,OR(TRIM($J33)="Hebrews",TRIM($J33)="Romans",TRIM($J33)="Romans-2",TRIM($J33)="Globe",TRIM($J33)="Globe-12",TRIM($J33)="Neptune P1")),1,0)))</f>
        <v/>
      </c>
      <c r="Q33" s="303" t="n"/>
      <c r="R33" s="302">
        <f>IF(OR($O$7="Canteen",$O$7="Head Office"),0,IF(
  AND(
    SUMIFS(I:I, C:C, C33) &gt;= 8,
    COUNTIFS(C$14:C33, C33)=1,
    OR(
      TEXT(D33,"hh:mm:ss")="07:00:00",
      TEXT(D33,"hh:mm:ss")="15:00:00",
      TEXT(D33,"hh:mm:ss")="23:00:00",
      TEXT(D34,"hh:mm:ss")="07:00:00",
      TEXT(D34,"hh:mm:ss")="15:00:00",
      TEXT(D34,"hh:mm:ss")="23:00:00"
    )
  ),
  1,
  0
))</f>
        <v/>
      </c>
      <c r="S33" s="302">
        <f>IF(OR($A32="Annual Leave",$A33="Annual Leave"),IF(AND($A32&lt;&gt;"Annual Leave",$A33="Annual Leave"),8,0),0)</f>
        <v/>
      </c>
      <c r="T33" s="304" t="n"/>
      <c r="U33" s="144">
        <f>MAX(0,40-Y33)</f>
        <v/>
      </c>
      <c r="V33" s="351">
        <f>IF(OR($C33="",$D33=""),0,
 IF(OR($A32="Holiday",$A33="Holiday"),0,
 IF(AND(NOT(OR($A32="Annual Leave",$A33="Annual Leave")),$A33="Off day"),0,
  IF($I32+$I33&gt;=8,IF($I32&gt;=8,0,8-$I32),$I33)
  )))</f>
        <v/>
      </c>
      <c r="W33" s="351">
        <f>MAX(0,V33-U33)</f>
        <v/>
      </c>
      <c r="X33" s="351">
        <f>IF(C33="","",C33-WEEKDAY(C33,1)+1)</f>
        <v/>
      </c>
      <c r="Y33" s="351">
        <f>SUMPRODUCT(($X$14:$X32=X33)*(($V$14:$V32)+($O$14:$O32)))+IF(X33=X14,$L$11,0)</f>
        <v/>
      </c>
      <c r="Z33" s="351" t="n"/>
      <c r="AA33" s="351" t="n"/>
      <c r="AB33" s="351" t="n"/>
      <c r="AC33" s="351" t="n"/>
      <c r="AD33" s="351" t="n"/>
      <c r="AE33" s="351" t="n"/>
      <c r="AF33" s="351" t="n"/>
    </row>
    <row r="34" ht="24" customHeight="1" s="348" thickBot="1">
      <c r="A34" s="159" t="inlineStr">
        <is>
          <t>On Day</t>
        </is>
      </c>
      <c r="B34" s="191" t="n"/>
      <c r="C34" s="92">
        <f>C32+1</f>
        <v/>
      </c>
      <c r="D34" s="31" t="n"/>
      <c r="E34" s="160">
        <f>IF(D34="", "",
 IF(D34=TIME(0,0,0), 0,
 IF(AND(D34&gt;=TIME(0,0,1), D34&lt;=TIME(2,0,0)), TIME(7,0,0),
 IF(AND(D34&gt;=TIME(6,0,0), D34&lt;=TIME(8,0,0)), TIME(12,0,0),
 IF(AND(D34&gt;TIME(8,0,0), D34&lt;=TIME(13,59,0)), TIME(15,0,0),
 IF(AND(D34&gt;=TIME(14,0,0), D34&lt;=TIME(17,59,0)), TIME(21,0,0),
 IF(AND(D34&gt;=TIME(18,0,0), D34&lt;=TIME(21,59,0)), TIME(0,0,0),
 IF(AND(D34&gt;=TIME(22,0,0), D34&lt;=TIME(23,59,59)), TIME(7,0,0), ""))))))))</f>
        <v/>
      </c>
      <c r="F34" s="161" t="n"/>
      <c r="G34" s="160">
        <f>IF(AND(D34&gt;=TIME(6,0,0),D34&lt;=TIME(8,0,0)),E34,"")</f>
        <v/>
      </c>
      <c r="H34" s="31" t="n"/>
      <c r="I34" s="32">
        <f>ROUND(IF(OR(D34="",E34="",E34=0),0,IF(H34="",MOD(E34-D34,1)*24,MOD(H34-D34,1)*24)),2)</f>
        <v/>
      </c>
      <c r="J34" s="162" t="n"/>
      <c r="K34" s="282" t="n"/>
      <c r="L34" s="181" t="n"/>
      <c r="M34" s="283">
        <f>MAX(0,V34-W34)</f>
        <v/>
      </c>
      <c r="N34" s="33">
        <f>(IF(OR($C34="",$D34=""),0,
 IF(OR($A34="Holiday",$A35="Holiday"),
    IF(ISNUMBER(MATCH(TRIM($B34),{"Phagwah","Good Friday","Easter Monday","Labour Day","Christmas","Eid ul Azha","Romans-2","Globe-12","Neptune P1"},0)),0,$I34),
 IF(AND(NOT(OR($A34="Annual Leave",$A35="Annual Leave")),$A34="Off day"),$I34,
  MAX(0,$I34-$V34)
  ))))+W34</f>
        <v/>
      </c>
      <c r="O34" s="33">
        <f>IF(AND(OR($A34="Holiday",$A35="Holiday"),
        ISNUMBER(MATCH(TRIM($B34),{"Phagwah","Good Friday","Easter Monday","Labour Day","Christmas","Eid ul Azha","Romans-2","Globe-12","Neptune P1"},0))),
   $I34,0)</f>
        <v/>
      </c>
      <c r="P34" s="33">
        <f>IF(OR($O$7="Canteen",$O$7="Head Office"),0,IF($I34&lt;=0,0,IF(OR(OR(TRIM($J34)="Hebrews",TRIM($J34)="Romans",TRIM($J34)="Romans-2",TRIM($J34)="Globe",TRIM($J34)="Globe-12",TRIM($J34)="Neptune P1"),AND($I35&gt;0,OR(TRIM($J35)="Hebrews",TRIM($J35)="Romans",TRIM($J35)="Romans-2",TRIM($J35)="Globe",TRIM($J35)="Globe-12",TRIM($J35)="Neptune P1"))),1,0)))</f>
        <v/>
      </c>
      <c r="Q34" s="34" t="n"/>
      <c r="R34" s="33">
        <f>IF(OR($O$7="Canteen",$O$7="Head Office"),0,IF(
  AND(
    SUMIFS(I:I, C:C, C34) &gt;= 8,
    COUNTIFS(C$14:C34, C34)=1,
    OR(
      TEXT(D34,"hh:mm:ss")="07:00:00",
      TEXT(D34,"hh:mm:ss")="15:00:00",
      TEXT(D34,"hh:mm:ss")="23:00:00",
      TEXT(D35,"hh:mm:ss")="07:00:00",
      TEXT(D35,"hh:mm:ss")="15:00:00",
      TEXT(D35,"hh:mm:ss")="23:00:00"
    )
  ),
  1,
  0
))</f>
        <v/>
      </c>
      <c r="S34" s="33">
        <f>IF(OR($A34="Annual Leave",$A35="Annual Leave"),IF($A34="Annual Leave",8,0),0)</f>
        <v/>
      </c>
      <c r="T34" s="35" t="n"/>
      <c r="U34" s="144">
        <f>MAX(0,40-Y34)</f>
        <v/>
      </c>
      <c r="V34" s="351">
        <f>IF(OR($C34="",$D34=""),0,
 IF(OR($A34="Holiday",$A35="Holiday"),0,
 IF(AND(NOT(OR($A34="Annual Leave",$A35="Annual Leave")),$A34="Off day"),0,
  IF($I34+$I35&gt;=8,IF($I34&gt;=8,8,$I34),$I34)
  )))</f>
        <v/>
      </c>
      <c r="W34" s="351">
        <f>MAX(0,V34-U34)</f>
        <v/>
      </c>
      <c r="X34" s="351">
        <f>IF(C34="","",C34-WEEKDAY(C34,1)+1)</f>
        <v/>
      </c>
      <c r="Y34" s="351">
        <f>SUMPRODUCT(($X$14:$X33=X34)*(($V$14:$V33)+($O$14:$O33)))+IF(X34=X14,$L$11,0)</f>
        <v/>
      </c>
      <c r="Z34" s="351" t="n"/>
      <c r="AA34" s="351" t="n"/>
      <c r="AB34" s="351" t="n"/>
      <c r="AC34" s="351" t="n"/>
      <c r="AD34" s="351" t="n"/>
      <c r="AE34" s="351" t="n"/>
      <c r="AF34" s="351" t="n"/>
    </row>
    <row r="35" ht="24" customHeight="1" s="348" thickBot="1">
      <c r="A35" s="159" t="inlineStr">
        <is>
          <t>On Day</t>
        </is>
      </c>
      <c r="B35" s="192" t="n"/>
      <c r="C35" s="93">
        <f>C34</f>
        <v/>
      </c>
      <c r="D35" s="36" t="n"/>
      <c r="E35" s="163">
        <f>IF(D35="", "",
 IF(D35=TIME(0,0,0), 0,
 IF(AND(D35&gt;=TIME(0,0,1), D35&lt;=TIME(2,0,0)), TIME(7,0,0),
 IF(AND(D35&gt;=TIME(6,0,0), D35&lt;=TIME(8,0,0)), TIME(12,0,0),
 IF(AND(D35&gt;TIME(8,0,0), D35&lt;=TIME(13,59,0)), TIME(15,0,0),
 IF(AND(D35&gt;=TIME(14,0,0), D35&lt;=TIME(17,59,0)), TIME(21,0,0),
 IF(AND(D35&gt;=TIME(18,0,0), D35&lt;=TIME(21,59,0)), TIME(0,0,0),
 IF(AND(D35&gt;=TIME(22,0,0), D35&lt;=TIME(23,59,59)), TIME(7,0,0), ""))))))))</f>
        <v/>
      </c>
      <c r="F35" s="164" t="n"/>
      <c r="G35" s="163">
        <f>IF(AND(D35&gt;=TIME(6,0,0),D35&lt;=TIME(8,0,0)),E35,"")</f>
        <v/>
      </c>
      <c r="H35" s="36" t="n"/>
      <c r="I35" s="37">
        <f>ROUND(IF(OR(D35="",E35="",E35=0),0,IF(H35="",MOD(E35-D35,1)*24,MOD(H35-D35,1)*24)),2)</f>
        <v/>
      </c>
      <c r="J35" s="162" t="n"/>
      <c r="K35" s="282" t="n"/>
      <c r="L35" s="183" t="n"/>
      <c r="M35" s="283">
        <f>MAX(0,V35-W35)</f>
        <v/>
      </c>
      <c r="N35" s="38">
        <f>(IF(OR($C35="",$D35=""),0,
 IF(OR($A34="Holiday",$A35="Holiday"),
    IF(ISNUMBER(MATCH(TRIM($B35),{"Phagwah","Good Friday","Easter Monday","Labour Day","Christmas","Eid ul Azha","Romans-2","Globe-12","Neptune P1"},0)),0,$I35),
 IF(AND(NOT(OR($A34="Annual Leave",$A35="Annual Leave")),$A35="Off day"),$I35,
  MAX(0,$I35-$V35)
  ))))+W35</f>
        <v/>
      </c>
      <c r="O35" s="38">
        <f>IF(AND(OR($A34="Holiday",$A35="Holiday"),
        ISNUMBER(MATCH(TRIM($B35),{"Phagwah","Good Friday","Easter Monday","Labour Day","Christmas","Eid ul Azha","Romans-2","Globe-12","Neptune P1"},0))),
   $I35,0)</f>
        <v/>
      </c>
      <c r="P35" s="38">
        <f>IF(OR($O$7="Canteen",$O$7="Head Office"),0,IF($I35&lt;=0,0,IF(AND($I34&lt;=0,OR(TRIM($J35)="Hebrews",TRIM($J35)="Romans",TRIM($J35)="Romans-2",TRIM($J35)="Globe",TRIM($J35)="Globe-12",TRIM($J35)="Neptune P1")),1,0)))</f>
        <v/>
      </c>
      <c r="Q35" s="39" t="n"/>
      <c r="R35" s="38">
        <f>IF(OR($O$7="Canteen",$O$7="Head Office"),0,IF(
  AND(
    SUMIFS(I:I, C:C, C35) &gt;= 8,
    COUNTIFS(C$14:C35, C35)=1,
    OR(
      TEXT(D35,"hh:mm:ss")="07:00:00",
      TEXT(D35,"hh:mm:ss")="15:00:00",
      TEXT(D35,"hh:mm:ss")="23:00:00",
      TEXT(D36,"hh:mm:ss")="07:00:00",
      TEXT(D36,"hh:mm:ss")="15:00:00",
      TEXT(D36,"hh:mm:ss")="23:00:00"
    )
  ),
  1,
  0
))</f>
        <v/>
      </c>
      <c r="S35" s="38">
        <f>IF(OR($A34="Annual Leave",$A35="Annual Leave"),IF(AND($A34&lt;&gt;"Annual Leave",$A35="Annual Leave"),8,0),0)</f>
        <v/>
      </c>
      <c r="T35" s="40" t="n"/>
      <c r="U35" s="144">
        <f>MAX(0,40-Y35)</f>
        <v/>
      </c>
      <c r="V35" s="351">
        <f>IF(OR($C35="",$D35=""),0,
 IF(OR($A34="Holiday",$A35="Holiday"),0,
 IF(AND(NOT(OR($A34="Annual Leave",$A35="Annual Leave")),$A35="Off day"),0,
  IF($I34+$I35&gt;=8,IF($I34&gt;=8,0,8-$I34),$I35)
  )))</f>
        <v/>
      </c>
      <c r="W35" s="351">
        <f>MAX(0,V35-U35)</f>
        <v/>
      </c>
      <c r="X35" s="351">
        <f>IF(C35="","",C35-WEEKDAY(C35,1)+1)</f>
        <v/>
      </c>
      <c r="Y35" s="351">
        <f>SUMPRODUCT(($X$14:$X34=X35)*(($V$14:$V34)+($O$14:$O34)))+IF(X35=X14,$L$11,0)</f>
        <v/>
      </c>
      <c r="Z35" s="351" t="n"/>
      <c r="AA35" s="351" t="n"/>
      <c r="AB35" s="351" t="n"/>
      <c r="AC35" s="351" t="n"/>
      <c r="AD35" s="351" t="n"/>
      <c r="AE35" s="351" t="n"/>
      <c r="AF35" s="351" t="n"/>
    </row>
    <row r="36" ht="24" customHeight="1" s="348" thickBot="1">
      <c r="A36" s="154" t="inlineStr">
        <is>
          <t>On Day</t>
        </is>
      </c>
      <c r="B36" s="193" t="n"/>
      <c r="C36" s="90">
        <f>C34+1</f>
        <v/>
      </c>
      <c r="D36" s="8" t="n"/>
      <c r="E36" s="155">
        <f>IF(D36="", "",
 IF(D36=TIME(0,0,0), 0,
 IF(AND(D36&gt;=TIME(0,0,1), D36&lt;=TIME(2,0,0)), TIME(7,0,0),
 IF(AND(D36&gt;=TIME(6,0,0), D36&lt;=TIME(8,0,0)), TIME(12,0,0),
 IF(AND(D36&gt;TIME(8,0,0), D36&lt;=TIME(13,59,0)), TIME(15,0,0),
 IF(AND(D36&gt;=TIME(14,0,0), D36&lt;=TIME(17,59,0)), TIME(21,0,0),
 IF(AND(D36&gt;=TIME(18,0,0), D36&lt;=TIME(21,59,0)), TIME(0,0,0),
 IF(AND(D36&gt;=TIME(22,0,0), D36&lt;=TIME(23,59,59)), TIME(7,0,0), ""))))))))</f>
        <v/>
      </c>
      <c r="F36" s="156" t="n"/>
      <c r="G36" s="155">
        <f>IF(AND(D36&gt;=TIME(6,0,0),D36&lt;=TIME(8,0,0)),E36,"")</f>
        <v/>
      </c>
      <c r="H36" s="8" t="n"/>
      <c r="I36" s="30">
        <f>ROUND(IF(OR(D36="",E36="",E36=0),0,IF(H36="",MOD(E36-D36,1)*24,MOD(H36-D36,1)*24)),2)</f>
        <v/>
      </c>
      <c r="J36" s="157" t="n"/>
      <c r="K36" s="274" t="n"/>
      <c r="L36" s="189" t="n"/>
      <c r="M36" s="275">
        <f>MAX(0,V36-W36)</f>
        <v/>
      </c>
      <c r="N36" s="9">
        <f>(IF(OR($C36="",$D36=""),0,
 IF(OR($A36="Holiday",$A37="Holiday"),
    IF(ISNUMBER(MATCH(TRIM($B36),{"Phagwah","Good Friday","Easter Monday","Labour Day","Christmas","Eid ul Azha","Romans-2","Globe-12","Neptune P1"},0)),0,$I36),
 IF(AND(NOT(OR($A36="Annual Leave",$A37="Annual Leave")),$A36="Off day"),$I36,
  MAX(0,$I36-$V36)
  ))))+W36</f>
        <v/>
      </c>
      <c r="O36" s="9">
        <f>IF(AND(OR($A36="Holiday",$A37="Holiday"),
        ISNUMBER(MATCH(TRIM($B36),{"Phagwah","Good Friday","Easter Monday","Labour Day","Christmas","Eid ul Azha","Romans-2","Globe-12","Neptune P1"},0))),
   $I36,0)</f>
        <v/>
      </c>
      <c r="P36" s="9">
        <f>IF(OR($O$7="Canteen",$O$7="Head Office"),0,IF($I36&lt;=0,0,IF(OR(OR(TRIM($J36)="Hebrews",TRIM($J36)="Romans",TRIM($J36)="Romans-2",TRIM($J36)="Globe",TRIM($J36)="Globe-12",TRIM($J36)="Neptune P1"),AND($I37&gt;0,OR(TRIM($J37)="Hebrews",TRIM($J37)="Romans",TRIM($J37)="Romans-2",TRIM($J37)="Globe",TRIM($J37)="Globe-12",TRIM($J37)="Neptune P1"))),1,0)))</f>
        <v/>
      </c>
      <c r="Q36" s="10" t="n"/>
      <c r="R36" s="9">
        <f>IF(OR($O$7="Canteen",$O$7="Head Office"),0,IF(
  AND(
    SUMIFS(I:I, C:C, C36) &gt;= 8,
    COUNTIFS(C$14:C36, C36)=1,
    OR(
      TEXT(D36,"hh:mm:ss")="07:00:00",
      TEXT(D36,"hh:mm:ss")="15:00:00",
      TEXT(D36,"hh:mm:ss")="23:00:00",
      TEXT(D37,"hh:mm:ss")="07:00:00",
      TEXT(D37,"hh:mm:ss")="15:00:00",
      TEXT(D37,"hh:mm:ss")="23:00:00"
    )
  ),
  1,
  0
))</f>
        <v/>
      </c>
      <c r="S36" s="9">
        <f>IF(OR($A36="Annual Leave",$A37="Annual Leave"),IF($A36="Annual Leave",8,0),0)</f>
        <v/>
      </c>
      <c r="T36" s="91" t="n"/>
      <c r="U36" s="144">
        <f>MAX(0,40-Y36)</f>
        <v/>
      </c>
      <c r="V36" s="351">
        <f>IF(OR($C36="",$D36=""),0,
 IF(OR($A36="Holiday",$A37="Holiday"),0,
 IF(AND(NOT(OR($A36="Annual Leave",$A37="Annual Leave")),$A36="Off day"),0,
  IF($I36+$I37&gt;=8,IF($I36&gt;=8,8,$I36),$I36)
  )))</f>
        <v/>
      </c>
      <c r="W36" s="351">
        <f>MAX(0,V36-U36)</f>
        <v/>
      </c>
      <c r="X36" s="351">
        <f>IF(C36="","",C36-WEEKDAY(C36,1)+1)</f>
        <v/>
      </c>
      <c r="Y36" s="351">
        <f>SUMPRODUCT(($X$14:$X35=X36)*(($V$14:$V35)+($O$14:$O35)))+IF(X36=X14,$L$11,0)</f>
        <v/>
      </c>
      <c r="Z36" s="351" t="n"/>
      <c r="AA36" s="351" t="n"/>
      <c r="AB36" s="351" t="n"/>
      <c r="AC36" s="351" t="n"/>
      <c r="AD36" s="351" t="n"/>
      <c r="AE36" s="351" t="n"/>
      <c r="AF36" s="351" t="n"/>
    </row>
    <row r="37" ht="24" customHeight="1" s="348" thickBot="1">
      <c r="A37" s="154" t="inlineStr">
        <is>
          <t>On Day</t>
        </is>
      </c>
      <c r="B37" s="305" t="n"/>
      <c r="C37" s="90">
        <f>C36</f>
        <v/>
      </c>
      <c r="D37" s="276" t="n"/>
      <c r="E37" s="277">
        <f>IF(D37="", "",
 IF(D37=TIME(0,0,0), 0,
 IF(AND(D37&gt;=TIME(0,0,1), D37&lt;=TIME(2,0,0)), TIME(7,0,0),
 IF(AND(D37&gt;=TIME(6,0,0), D37&lt;=TIME(8,0,0)), TIME(12,0,0),
 IF(AND(D37&gt;TIME(8,0,0), D37&lt;=TIME(13,59,0)), TIME(15,0,0),
 IF(AND(D37&gt;=TIME(14,0,0), D37&lt;=TIME(17,59,0)), TIME(21,0,0),
 IF(AND(D37&gt;=TIME(18,0,0), D37&lt;=TIME(21,59,0)), TIME(0,0,0),
 IF(AND(D37&gt;=TIME(22,0,0), D37&lt;=TIME(23,59,59)), TIME(7,0,0), ""))))))))</f>
        <v/>
      </c>
      <c r="F37" s="156" t="n"/>
      <c r="G37" s="277">
        <f>IF(AND(D37&gt;=TIME(6,0,0),D37&lt;=TIME(8,0,0)),E37,"")</f>
        <v/>
      </c>
      <c r="H37" s="276" t="n"/>
      <c r="I37" s="30">
        <f>ROUND(IF(OR(D37="",E37="",E37=0),0,IF(H37="",MOD(E37-D37,1)*24,MOD(H37-D37,1)*24)),2)</f>
        <v/>
      </c>
      <c r="J37" s="158" t="n"/>
      <c r="K37" s="274" t="n"/>
      <c r="L37" s="189" t="n"/>
      <c r="M37" s="275">
        <f>MAX(0,V37-W37)</f>
        <v/>
      </c>
      <c r="N37" s="278">
        <f>(IF(OR($C37="",$D37=""),0,
 IF(OR($A36="Holiday",$A37="Holiday"),
    IF(ISNUMBER(MATCH(TRIM($B37),{"Phagwah","Good Friday","Easter Monday","Labour Day","Christmas","Eid ul Azha","Romans-2","Globe-12","Neptune P1"},0)),0,$I37),
 IF(AND(NOT(OR($A36="Annual Leave",$A37="Annual Leave")),$A37="Off day"),$I37,
  MAX(0,$I37-$V37)
  ))))+W37</f>
        <v/>
      </c>
      <c r="O37" s="278">
        <f>IF(AND(OR($A36="Holiday",$A37="Holiday"),
        ISNUMBER(MATCH(TRIM($B37),{"Phagwah","Good Friday","Easter Monday","Labour Day","Christmas","Eid ul Azha","Romans-2","Globe-12","Neptune P1"},0))),
   $I37,0)</f>
        <v/>
      </c>
      <c r="P37" s="278">
        <f>IF(OR($O$7="Canteen",$O$7="Head Office"),0,IF($I37&lt;=0,0,IF(AND($I36&lt;=0,OR(TRIM($J37)="Hebrews",TRIM($J37)="Romans",TRIM($J37)="Romans-2",TRIM($J37)="Globe",TRIM($J37)="Globe-12",TRIM($J37)="Neptune P1")),1,0)))</f>
        <v/>
      </c>
      <c r="Q37" s="279" t="n"/>
      <c r="R37" s="278">
        <f>IF(OR($O$7="Canteen",$O$7="Head Office"),0,IF(
  AND(
    SUMIFS(I:I, C:C, C37) &gt;= 8,
    COUNTIFS(C$14:C37, C37)=1,
    OR(
      TEXT(D37,"hh:mm:ss")="07:00:00",
      TEXT(D37,"hh:mm:ss")="15:00:00",
      TEXT(D37,"hh:mm:ss")="23:00:00",
      TEXT(D38,"hh:mm:ss")="07:00:00",
      TEXT(D38,"hh:mm:ss")="15:00:00",
      TEXT(D38,"hh:mm:ss")="23:00:00"
    )
  ),
  1,
  0
))</f>
        <v/>
      </c>
      <c r="S37" s="278">
        <f>IF(OR($A36="Annual Leave",$A37="Annual Leave"),IF(AND($A36&lt;&gt;"Annual Leave",$A37="Annual Leave"),8,0),0)</f>
        <v/>
      </c>
      <c r="T37" s="280" t="n"/>
      <c r="U37" s="144">
        <f>MAX(0,40-Y37)</f>
        <v/>
      </c>
      <c r="V37" s="351">
        <f>IF(OR($C37="",$D37=""),0,
 IF(OR($A36="Holiday",$A37="Holiday"),0,
 IF(AND(NOT(OR($A36="Annual Leave",$A37="Annual Leave")),$A37="Off day"),0,
  IF($I36+$I37&gt;=8,IF($I36&gt;=8,0,8-$I36),$I37)
  )))</f>
        <v/>
      </c>
      <c r="W37" s="351">
        <f>MAX(0,V37-U37)</f>
        <v/>
      </c>
      <c r="X37" s="351">
        <f>IF(C37="","",C37-WEEKDAY(C37,1)+1)</f>
        <v/>
      </c>
      <c r="Y37" s="351">
        <f>SUMPRODUCT(($X$14:$X36=X37)*(($V$14:$V36)+($O$14:$O36)))+IF(X37=X14,$L$11,0)</f>
        <v/>
      </c>
      <c r="Z37" s="351" t="n"/>
      <c r="AA37" s="351" t="n"/>
      <c r="AB37" s="351" t="n"/>
      <c r="AC37" s="351" t="n"/>
      <c r="AD37" s="351" t="n"/>
      <c r="AE37" s="351" t="n"/>
      <c r="AF37" s="351" t="n"/>
    </row>
    <row r="38" ht="24" customHeight="1" s="348" thickBot="1">
      <c r="A38" s="194" t="inlineStr">
        <is>
          <t>On Day</t>
        </is>
      </c>
      <c r="B38" s="195" t="n"/>
      <c r="C38" s="103">
        <f>C36+1</f>
        <v/>
      </c>
      <c r="D38" s="64" t="n"/>
      <c r="E38" s="196">
        <f>IF(D38="", "",
 IF(D38=TIME(0,0,0), 0,
 IF(AND(D38&gt;=TIME(0,0,1), D38&lt;=TIME(2,0,0)), TIME(7,0,0),
 IF(AND(D38&gt;=TIME(6,0,0), D38&lt;=TIME(8,0,0)), TIME(12,0,0),
 IF(AND(D38&gt;TIME(8,0,0), D38&lt;=TIME(13,59,0)), TIME(15,0,0),
 IF(AND(D38&gt;=TIME(14,0,0), D38&lt;=TIME(17,59,0)), TIME(21,0,0),
 IF(AND(D38&gt;=TIME(18,0,0), D38&lt;=TIME(21,59,0)), TIME(0,0,0),
 IF(AND(D38&gt;=TIME(22,0,0), D38&lt;=TIME(23,59,59)), TIME(7,0,0), ""))))))))</f>
        <v/>
      </c>
      <c r="F38" s="197" t="n"/>
      <c r="G38" s="196">
        <f>IF(AND(D38&gt;=TIME(6,0,0),D38&lt;=TIME(8,0,0)),E38,"")</f>
        <v/>
      </c>
      <c r="H38" s="64" t="n"/>
      <c r="I38" s="65">
        <f>ROUND(IF(OR(D38="",E38="",E38=0),0,IF(H38="",MOD(E38-D38,1)*24,MOD(H38-D38,1)*24)),2)</f>
        <v/>
      </c>
      <c r="J38" s="198" t="n"/>
      <c r="K38" s="306" t="n"/>
      <c r="L38" s="181" t="n"/>
      <c r="M38" s="307">
        <f>MAX(0,V38-W38)</f>
        <v/>
      </c>
      <c r="N38" s="66">
        <f>(IF(OR($C38="",$D38=""),0,
 IF(OR($A38="Holiday",$A39="Holiday"),
    IF(ISNUMBER(MATCH(TRIM($B38),{"Phagwah","Good Friday","Easter Monday","Labour Day","Christmas","Eid ul Azha","Romans-2","Globe-12","Neptune P1"},0)),0,$I38),
 IF(AND(NOT(OR($A38="Annual Leave",$A39="Annual Leave")),$A38="Off day"),$I38,
  MAX(0,$I38-$V38)
  ))))+W38</f>
        <v/>
      </c>
      <c r="O38" s="66">
        <f>IF(AND(OR($A38="Holiday",$A39="Holiday"),
        ISNUMBER(MATCH(TRIM($B38),{"Phagwah","Good Friday","Easter Monday","Labour Day","Christmas","Eid ul Azha","Romans-2","Globe-12","Neptune P1"},0))),
   $I38,0)</f>
        <v/>
      </c>
      <c r="P38" s="66">
        <f>IF(OR($O$7="Canteen",$O$7="Head Office"),0,IF($I38&lt;=0,0,IF(OR(OR(TRIM($J38)="Hebrews",TRIM($J38)="Romans",TRIM($J38)="Romans-2",TRIM($J38)="Globe",TRIM($J38)="Globe-12",TRIM($J38)="Neptune P1"),AND($I39&gt;0,OR(TRIM($J39)="Hebrews",TRIM($J39)="Romans",TRIM($J39)="Romans-2",TRIM($J39)="Globe",TRIM($J39)="Globe-12",TRIM($J39)="Neptune P1"))),1,0)))</f>
        <v/>
      </c>
      <c r="Q38" s="67" t="n"/>
      <c r="R38" s="66">
        <f>IF(OR($O$7="Canteen",$O$7="Head Office"),0,IF(
  AND(
    SUMIFS(I:I, C:C, C38) &gt;= 8,
    COUNTIFS(C$14:C38, C38)=1,
    OR(
      TEXT(D38,"hh:mm:ss")="07:00:00",
      TEXT(D38,"hh:mm:ss")="15:00:00",
      TEXT(D38,"hh:mm:ss")="23:00:00",
      TEXT(D39,"hh:mm:ss")="07:00:00",
      TEXT(D39,"hh:mm:ss")="15:00:00",
      TEXT(D39,"hh:mm:ss")="23:00:00"
    )
  ),
  1,
  0
))</f>
        <v/>
      </c>
      <c r="S38" s="66">
        <f>IF(OR($A38="Annual Leave",$A39="Annual Leave"),IF($A38="Annual Leave",8,0),0)</f>
        <v/>
      </c>
      <c r="T38" s="68" t="n"/>
      <c r="U38" s="144">
        <f>MAX(0,40-Y38)</f>
        <v/>
      </c>
      <c r="V38" s="351">
        <f>IF(OR($C38="",$D38=""),0,
 IF(OR($A38="Holiday",$A39="Holiday"),0,
 IF(AND(NOT(OR($A38="Annual Leave",$A39="Annual Leave")),$A38="Off day"),0,
  IF($I38+$I39&gt;=8,IF($I38&gt;=8,8,$I38),$I38)
  )))</f>
        <v/>
      </c>
      <c r="W38" s="351">
        <f>MAX(0,V38-U38)</f>
        <v/>
      </c>
      <c r="X38" s="351">
        <f>IF(C38="","",C38-WEEKDAY(C38,1)+1)</f>
        <v/>
      </c>
      <c r="Y38" s="351">
        <f>SUMPRODUCT(($X$14:$X37=X38)*(($V$14:$V37)+($O$14:$O37)))+IF(X38=X14,$L$11,0)</f>
        <v/>
      </c>
      <c r="Z38" s="351" t="n"/>
      <c r="AA38" s="351" t="n"/>
      <c r="AB38" s="351" t="n"/>
      <c r="AC38" s="351" t="n"/>
      <c r="AD38" s="351" t="n"/>
      <c r="AE38" s="351" t="n"/>
      <c r="AF38" s="351" t="n"/>
    </row>
    <row r="39" ht="24" customHeight="1" s="348" thickBot="1">
      <c r="A39" s="194" t="inlineStr">
        <is>
          <t>On Day</t>
        </is>
      </c>
      <c r="B39" s="199" t="n"/>
      <c r="C39" s="104">
        <f>C38</f>
        <v/>
      </c>
      <c r="D39" s="69" t="n"/>
      <c r="E39" s="200">
        <f>IF(D39="", "",
 IF(D39=TIME(0,0,0), 0,
 IF(AND(D39&gt;=TIME(0,0,1), D39&lt;=TIME(2,0,0)), TIME(7,0,0),
 IF(AND(D39&gt;=TIME(6,0,0), D39&lt;=TIME(8,0,0)), TIME(12,0,0),
 IF(AND(D39&gt;TIME(8,0,0), D39&lt;=TIME(13,59,0)), TIME(15,0,0),
 IF(AND(D39&gt;=TIME(14,0,0), D39&lt;=TIME(17,59,0)), TIME(21,0,0),
 IF(AND(D39&gt;=TIME(18,0,0), D39&lt;=TIME(21,59,0)), TIME(0,0,0),
 IF(AND(D39&gt;=TIME(22,0,0), D39&lt;=TIME(23,59,59)), TIME(7,0,0), ""))))))))</f>
        <v/>
      </c>
      <c r="F39" s="201" t="n"/>
      <c r="G39" s="200">
        <f>IF(AND(D39&gt;=TIME(6,0,0),D39&lt;=TIME(8,0,0)),E39,"")</f>
        <v/>
      </c>
      <c r="H39" s="69" t="n"/>
      <c r="I39" s="70">
        <f>ROUND(IF(OR(D39="",E39="",E39=0),0,IF(H39="",MOD(E39-D39,1)*24,MOD(H39-D39,1)*24)),2)</f>
        <v/>
      </c>
      <c r="J39" s="198" t="n"/>
      <c r="K39" s="306" t="n"/>
      <c r="L39" s="183" t="n"/>
      <c r="M39" s="307">
        <f>MAX(0,V39-W39)</f>
        <v/>
      </c>
      <c r="N39" s="71">
        <f>(IF(OR($C39="",$D39=""),0,
 IF(OR($A38="Holiday",$A39="Holiday"),
    IF(ISNUMBER(MATCH(TRIM($B39),{"Phagwah","Good Friday","Easter Monday","Labour Day","Christmas","Eid ul Azha","Romans-2","Globe-12","Neptune P1"},0)),0,$I39),
 IF(AND(NOT(OR($A38="Annual Leave",$A39="Annual Leave")),$A39="Off day"),$I39,
  MAX(0,$I39-$V39)
  ))))+W39</f>
        <v/>
      </c>
      <c r="O39" s="71">
        <f>IF(AND(OR($A38="Holiday",$A39="Holiday"),
        ISNUMBER(MATCH(TRIM($B39),{"Phagwah","Good Friday","Easter Monday","Labour Day","Christmas","Eid ul Azha","Romans-2","Globe-12","Neptune P1"},0))),
   $I39,0)</f>
        <v/>
      </c>
      <c r="P39" s="71">
        <f>IF(OR($O$7="Canteen",$O$7="Head Office"),0,IF($I39&lt;=0,0,IF(AND($I38&lt;=0,OR(TRIM($J39)="Hebrews",TRIM($J39)="Romans",TRIM($J39)="Romans-2",TRIM($J39)="Globe",TRIM($J39)="Globe-12",TRIM($J39)="Neptune P1")),1,0)))</f>
        <v/>
      </c>
      <c r="Q39" s="72" t="n"/>
      <c r="R39" s="71">
        <f>IF(OR($O$7="Canteen",$O$7="Head Office"),0,IF(
  AND(
    SUMIFS(I:I, C:C, C39) &gt;= 8,
    COUNTIFS(C$14:C39, C39)=1,
    OR(
      TEXT(D39,"hh:mm:ss")="07:00:00",
      TEXT(D39,"hh:mm:ss")="15:00:00",
      TEXT(D39,"hh:mm:ss")="23:00:00",
      TEXT(D40,"hh:mm:ss")="07:00:00",
      TEXT(D40,"hh:mm:ss")="15:00:00",
      TEXT(D40,"hh:mm:ss")="23:00:00"
    )
  ),
  1,
  0
))</f>
        <v/>
      </c>
      <c r="S39" s="71">
        <f>IF(OR($A38="Annual Leave",$A39="Annual Leave"),IF(AND($A38&lt;&gt;"Annual Leave",$A39="Annual Leave"),8,0),0)</f>
        <v/>
      </c>
      <c r="T39" s="73" t="n"/>
      <c r="U39" s="144">
        <f>MAX(0,40-Y39)</f>
        <v/>
      </c>
      <c r="V39" s="351">
        <f>IF(OR($C39="",$D39=""),0,
 IF(OR($A38="Holiday",$A39="Holiday"),0,
 IF(AND(NOT(OR($A38="Annual Leave",$A39="Annual Leave")),$A39="Off day"),0,
  IF($I38+$I39&gt;=8,IF($I38&gt;=8,0,8-$I38),$I39)
  )))</f>
        <v/>
      </c>
      <c r="W39" s="351">
        <f>MAX(0,V39-U39)</f>
        <v/>
      </c>
      <c r="X39" s="351">
        <f>IF(C39="","",C39-WEEKDAY(C39,1)+1)</f>
        <v/>
      </c>
      <c r="Y39" s="351">
        <f>SUMPRODUCT(($X$14:$X38=X39)*(($V$14:$V38)+($O$14:$O38)))+IF(X39=X14,$L$11,0)</f>
        <v/>
      </c>
      <c r="Z39" s="351" t="n"/>
      <c r="AA39" s="351" t="n"/>
      <c r="AB39" s="351" t="n"/>
      <c r="AC39" s="351" t="n"/>
      <c r="AD39" s="351" t="n"/>
      <c r="AE39" s="351" t="n"/>
      <c r="AF39" s="351" t="n"/>
    </row>
    <row r="40" ht="24" customHeight="1" s="348" thickBot="1">
      <c r="A40" s="202" t="inlineStr">
        <is>
          <t>On Day</t>
        </is>
      </c>
      <c r="B40" s="203" t="n"/>
      <c r="C40" s="105">
        <f>C38+1</f>
        <v/>
      </c>
      <c r="D40" s="74" t="n"/>
      <c r="E40" s="204">
        <f>IF(D40="", "",
 IF(D40=TIME(0,0,0), 0,
 IF(AND(D40&gt;=TIME(0,0,1), D40&lt;=TIME(2,0,0)), TIME(7,0,0),
 IF(AND(D40&gt;=TIME(6,0,0), D40&lt;=TIME(8,0,0)), TIME(12,0,0),
 IF(AND(D40&gt;TIME(8,0,0), D40&lt;=TIME(13,59,0)), TIME(15,0,0),
 IF(AND(D40&gt;=TIME(14,0,0), D40&lt;=TIME(17,59,0)), TIME(21,0,0),
 IF(AND(D40&gt;=TIME(18,0,0), D40&lt;=TIME(21,59,0)), TIME(0,0,0),
 IF(AND(D40&gt;=TIME(22,0,0), D40&lt;=TIME(23,59,59)), TIME(7,0,0), ""))))))))</f>
        <v/>
      </c>
      <c r="F40" s="205" t="n"/>
      <c r="G40" s="204">
        <f>IF(AND(D40&gt;=TIME(6,0,0),D40&lt;=TIME(8,0,0)),E40,"")</f>
        <v/>
      </c>
      <c r="H40" s="74" t="n"/>
      <c r="I40" s="106">
        <f>ROUND(IF(OR(D40="",E40="",E40=0),0,IF(H40="",MOD(E40-D40,1)*24,MOD(H40-D40,1)*24)),2)</f>
        <v/>
      </c>
      <c r="J40" s="206" t="n"/>
      <c r="K40" s="308" t="n"/>
      <c r="L40" s="189" t="n"/>
      <c r="M40" s="309">
        <f>MAX(0,V40-W40)</f>
        <v/>
      </c>
      <c r="N40" s="75">
        <f>(IF(OR($C40="",$D40=""),0,
 IF(OR($A40="Holiday",$A41="Holiday"),
    IF(ISNUMBER(MATCH(TRIM($B40),{"Phagwah","Good Friday","Easter Monday","Labour Day","Christmas","Eid ul Azha","Romans-2","Globe-12","Neptune P1"},0)),0,$I40),
 IF(AND(NOT(OR($A40="Annual Leave",$A41="Annual Leave")),$A40="Off day"),$I40,
  MAX(0,$I40-$V40)
  ))))+W40</f>
        <v/>
      </c>
      <c r="O40" s="75">
        <f>IF(AND(OR($A40="Holiday",$A41="Holiday"),
        ISNUMBER(MATCH(TRIM($B40),{"Phagwah","Good Friday","Easter Monday","Labour Day","Christmas","Eid ul Azha","Romans-2","Globe-12","Neptune P1"},0))),
   $I40,0)</f>
        <v/>
      </c>
      <c r="P40" s="75">
        <f>IF(OR($O$7="Canteen",$O$7="Head Office"),0,IF($I40&lt;=0,0,IF(OR(OR(TRIM($J40)="Hebrews",TRIM($J40)="Romans",TRIM($J40)="Romans-2",TRIM($J40)="Globe",TRIM($J40)="Globe-12",TRIM($J40)="Neptune P1"),AND($I41&gt;0,OR(TRIM($J41)="Hebrews",TRIM($J41)="Romans",TRIM($J41)="Romans-2",TRIM($J41)="Globe",TRIM($J41)="Globe-12",TRIM($J41)="Neptune P1"))),1,0)))</f>
        <v/>
      </c>
      <c r="Q40" s="76" t="n"/>
      <c r="R40" s="75">
        <f>IF(OR($O$7="Canteen",$O$7="Head Office"),0,IF(
  AND(
    SUMIFS(I:I, C:C, C40) &gt;= 8,
    COUNTIFS(C$14:C40, C40)=1,
    OR(
      TEXT(D40,"hh:mm:ss")="07:00:00",
      TEXT(D40,"hh:mm:ss")="15:00:00",
      TEXT(D40,"hh:mm:ss")="23:00:00",
      TEXT(D41,"hh:mm:ss")="07:00:00",
      TEXT(D41,"hh:mm:ss")="15:00:00",
      TEXT(D41,"hh:mm:ss")="23:00:00"
    )
  ),
  1,
  0
))</f>
        <v/>
      </c>
      <c r="S40" s="75">
        <f>IF(OR($A40="Annual Leave",$A41="Annual Leave"),IF($A40="Annual Leave",8,0),0)</f>
        <v/>
      </c>
      <c r="T40" s="107" t="n"/>
      <c r="U40" s="144">
        <f>MAX(0,40-Y40)</f>
        <v/>
      </c>
      <c r="V40" s="351">
        <f>IF(OR($C40="",$D40=""),0,
 IF(OR($A40="Holiday",$A41="Holiday"),0,
 IF(AND(NOT(OR($A40="Annual Leave",$A41="Annual Leave")),$A40="Off day"),0,
  IF($I40+$I41&gt;=8,IF($I40&gt;=8,8,$I40),$I40)
  )))</f>
        <v/>
      </c>
      <c r="W40" s="351">
        <f>MAX(0,V40-U40)</f>
        <v/>
      </c>
      <c r="X40" s="351">
        <f>IF(C40="","",C40-WEEKDAY(C40,1)+1)</f>
        <v/>
      </c>
      <c r="Y40" s="351">
        <f>SUMPRODUCT(($X$14:$X39=X40)*(($V$14:$V39)+($O$14:$O39)))+IF(X40=X14,$L$11,0)</f>
        <v/>
      </c>
      <c r="Z40" s="351" t="n"/>
      <c r="AA40" s="351" t="n"/>
      <c r="AB40" s="351" t="n"/>
      <c r="AC40" s="351" t="n"/>
      <c r="AD40" s="351" t="n"/>
      <c r="AE40" s="351" t="n"/>
      <c r="AF40" s="351" t="n"/>
    </row>
    <row r="41" ht="24" customHeight="1" s="348" thickBot="1">
      <c r="A41" s="202" t="inlineStr">
        <is>
          <t>On Day</t>
        </is>
      </c>
      <c r="B41" s="310" t="n"/>
      <c r="C41" s="105">
        <f>C40</f>
        <v/>
      </c>
      <c r="D41" s="311" t="n"/>
      <c r="E41" s="312">
        <f>IF(D41="", "",
 IF(D41=TIME(0,0,0), 0,
 IF(AND(D41&gt;=TIME(0,0,1), D41&lt;=TIME(2,0,0)), TIME(7,0,0),
 IF(AND(D41&gt;=TIME(6,0,0), D41&lt;=TIME(8,0,0)), TIME(12,0,0),
 IF(AND(D41&gt;TIME(8,0,0), D41&lt;=TIME(13,59,0)), TIME(15,0,0),
 IF(AND(D41&gt;=TIME(14,0,0), D41&lt;=TIME(17,59,0)), TIME(21,0,0),
 IF(AND(D41&gt;=TIME(18,0,0), D41&lt;=TIME(21,59,0)), TIME(0,0,0),
 IF(AND(D41&gt;=TIME(22,0,0), D41&lt;=TIME(23,59,59)), TIME(7,0,0), ""))))))))</f>
        <v/>
      </c>
      <c r="F41" s="205" t="n"/>
      <c r="G41" s="312">
        <f>IF(AND(D41&gt;=TIME(6,0,0),D41&lt;=TIME(8,0,0)),E41,"")</f>
        <v/>
      </c>
      <c r="H41" s="311" t="n"/>
      <c r="I41" s="106">
        <f>ROUND(IF(OR(D41="",E41="",E41=0),0,IF(H41="",MOD(E41-D41,1)*24,MOD(H41-D41,1)*24)),2)</f>
        <v/>
      </c>
      <c r="J41" s="207" t="n"/>
      <c r="K41" s="308" t="n"/>
      <c r="L41" s="189" t="n"/>
      <c r="M41" s="309">
        <f>MAX(0,V41-W41)</f>
        <v/>
      </c>
      <c r="N41" s="313">
        <f>(IF(OR($C41="",$D41=""),0,
 IF(OR($A40="Holiday",$A41="Holiday"),
    IF(ISNUMBER(MATCH(TRIM($B41),{"Phagwah","Good Friday","Easter Monday","Labour Day","Christmas","Eid ul Azha","Romans-2","Globe-12","Neptune P1"},0)),0,$I41),
 IF(AND(NOT(OR($A40="Annual Leave",$A41="Annual Leave")),$A41="Off day"),$I41,
  MAX(0,$I41-$V41)
  ))))+W41</f>
        <v/>
      </c>
      <c r="O41" s="313">
        <f>IF(AND(OR($A40="Holiday",$A41="Holiday"),
        ISNUMBER(MATCH(TRIM($B41),{"Phagwah","Good Friday","Easter Monday","Labour Day","Christmas","Eid ul Azha","Romans-2","Globe-12","Neptune P1"},0))),
   $I41,0)</f>
        <v/>
      </c>
      <c r="P41" s="313">
        <f>IF(OR($O$7="Canteen",$O$7="Head Office"),0,IF($I41&lt;=0,0,IF(AND($I40&lt;=0,OR(TRIM($J41)="Hebrews",TRIM($J41)="Romans",TRIM($J41)="Romans-2",TRIM($J41)="Globe",TRIM($J41)="Globe-12",TRIM($J41)="Neptune P1")),1,0)))</f>
        <v/>
      </c>
      <c r="Q41" s="314" t="n"/>
      <c r="R41" s="313">
        <f>IF(OR($O$7="Canteen",$O$7="Head Office"),0,IF(
  AND(
    SUMIFS(I:I, C:C, C41) &gt;= 8,
    COUNTIFS(C$14:C41, C41)=1,
    OR(
      TEXT(D41,"hh:mm:ss")="07:00:00",
      TEXT(D41,"hh:mm:ss")="15:00:00",
      TEXT(D41,"hh:mm:ss")="23:00:00",
      TEXT(D42,"hh:mm:ss")="07:00:00",
      TEXT(D42,"hh:mm:ss")="15:00:00",
      TEXT(D42,"hh:mm:ss")="23:00:00"
    )
  ),
  1,
  0
))</f>
        <v/>
      </c>
      <c r="S41" s="313">
        <f>IF(OR($A40="Annual Leave",$A41="Annual Leave"),IF(AND($A40&lt;&gt;"Annual Leave",$A41="Annual Leave"),8,0),0)</f>
        <v/>
      </c>
      <c r="T41" s="315" t="n"/>
      <c r="U41" s="144">
        <f>MAX(0,40-Y41)</f>
        <v/>
      </c>
      <c r="V41" s="351">
        <f>IF(OR($C41="",$D41=""),0,
 IF(OR($A40="Holiday",$A41="Holiday"),0,
 IF(AND(NOT(OR($A40="Annual Leave",$A41="Annual Leave")),$A41="Off day"),0,
  IF($I40+$I41&gt;=8,IF($I40&gt;=8,0,8-$I40),$I41)
  )))</f>
        <v/>
      </c>
      <c r="W41" s="351">
        <f>MAX(0,V41-U41)</f>
        <v/>
      </c>
      <c r="X41" s="351">
        <f>IF(C41="","",C41-WEEKDAY(C41,1)+1)</f>
        <v/>
      </c>
      <c r="Y41" s="351">
        <f>SUMPRODUCT(($X$14:$X40=X41)*(($V$14:$V40)+($O$14:$O40)))+IF(X41=X14,$L$11,0)</f>
        <v/>
      </c>
      <c r="Z41" s="351" t="n"/>
      <c r="AA41" s="351" t="n"/>
      <c r="AB41" s="351" t="n"/>
      <c r="AC41" s="351" t="n"/>
      <c r="AD41" s="351" t="n"/>
      <c r="AE41" s="351" t="n"/>
      <c r="AF41" s="351" t="n"/>
    </row>
    <row r="42" ht="24" customHeight="1" s="348" thickBot="1">
      <c r="A42" s="208" t="inlineStr">
        <is>
          <t>On Day</t>
        </is>
      </c>
      <c r="B42" s="209" t="n"/>
      <c r="C42" s="108">
        <f>C40+1</f>
        <v/>
      </c>
      <c r="D42" s="77" t="n"/>
      <c r="E42" s="210">
        <f>IF(D42="", "",
 IF(D42=TIME(0,0,0), 0,
 IF(AND(D42&gt;=TIME(0,0,1), D42&lt;=TIME(2,0,0)), TIME(7,0,0),
 IF(AND(D42&gt;=TIME(6,0,0), D42&lt;=TIME(8,0,0)), TIME(12,0,0),
 IF(AND(D42&gt;TIME(8,0,0), D42&lt;=TIME(13,59,0)), TIME(15,0,0),
 IF(AND(D42&gt;=TIME(14,0,0), D42&lt;=TIME(17,59,0)), TIME(21,0,0),
 IF(AND(D42&gt;=TIME(18,0,0), D42&lt;=TIME(21,59,0)), TIME(0,0,0),
 IF(AND(D42&gt;=TIME(22,0,0), D42&lt;=TIME(23,59,59)), TIME(7,0,0), ""))))))))</f>
        <v/>
      </c>
      <c r="F42" s="211" t="n"/>
      <c r="G42" s="210">
        <f>IF(AND(D42&gt;=TIME(6,0,0),D42&lt;=TIME(8,0,0)),E42,"")</f>
        <v/>
      </c>
      <c r="H42" s="77" t="n"/>
      <c r="I42" s="16">
        <f>ROUND(IF(OR(D42="",E42="",E42=0),0,IF(H42="",MOD(E42-D42,1)*24,MOD(H42-D42,1)*24)),2)</f>
        <v/>
      </c>
      <c r="J42" s="212" t="n"/>
      <c r="K42" s="316" t="n"/>
      <c r="L42" s="181" t="n"/>
      <c r="M42" s="317">
        <f>MAX(0,V42-W42)</f>
        <v/>
      </c>
      <c r="N42" s="17">
        <f>(IF(OR($C42="",$D42=""),0,
 IF(OR($A42="Holiday",$A43="Holiday"),
    IF(ISNUMBER(MATCH(TRIM($B42),{"Phagwah","Good Friday","Easter Monday","Labour Day","Christmas","Eid ul Azha","Romans-2","Globe-12","Neptune P1"},0)),0,$I42),
 IF(AND(NOT(OR($A42="Annual Leave",$A43="Annual Leave")),$A42="Off day"),$I42,
  MAX(0,$I42-$V42)
  ))))+W42</f>
        <v/>
      </c>
      <c r="O42" s="213">
        <f>IF(AND(OR($A42="Holiday",$A43="Holiday"),
        ISNUMBER(MATCH(TRIM($B42),{"Phagwah","Good Friday","Easter Monday","Labour Day","Christmas","Eid ul Azha","Romans-2","Globe-12","Neptune P1"},0))),
   $I42,0)</f>
        <v/>
      </c>
      <c r="P42" s="17">
        <f>IF(OR($O$7="Canteen",$O$7="Head Office"),0,IF($I42&lt;=0,0,IF(OR(OR(TRIM($J42)="Hebrews",TRIM($J42)="Romans",TRIM($J42)="Romans-2",TRIM($J42)="Globe",TRIM($J42)="Globe-12",TRIM($J42)="Neptune P1"),AND($I43&gt;0,OR(TRIM($J43)="Hebrews",TRIM($J43)="Romans",TRIM($J43)="Romans-2",TRIM($J43)="Globe",TRIM($J43)="Globe-12",TRIM($J43)="Neptune P1"))),1,0)))</f>
        <v/>
      </c>
      <c r="Q42" s="78" t="n"/>
      <c r="R42" s="213">
        <f>IF(OR($O$7="Canteen",$O$7="Head Office"),0,IF(
  AND(
    SUMIFS(I:I, C:C, C42) &gt;= 8,
    COUNTIFS(C$14:C42, C42)=1,
    OR(
      TEXT(D42,"hh:mm:ss")="07:00:00",
      TEXT(D42,"hh:mm:ss")="15:00:00",
      TEXT(D42,"hh:mm:ss")="23:00:00",
      TEXT(D43,"hh:mm:ss")="07:00:00",
      TEXT(D43,"hh:mm:ss")="15:00:00",
      TEXT(D43,"hh:mm:ss")="23:00:00"
    )
  ),
  1,
  0
))</f>
        <v/>
      </c>
      <c r="S42" s="213">
        <f>IF(OR($A42="Annual Leave",$A43="Annual Leave"),IF($A42="Annual Leave",8,0),0)</f>
        <v/>
      </c>
      <c r="T42" s="79" t="n"/>
      <c r="U42" s="144">
        <f>MAX(0,40-Y42)</f>
        <v/>
      </c>
      <c r="V42" s="351">
        <f>IF(OR($C42="",$D42=""),0,
 IF(OR($A42="Holiday",$A43="Holiday"),0,
 IF(AND(NOT(OR($A42="Annual Leave",$A43="Annual Leave")),$A42="Off day"),0,
  IF($I42+$I43&gt;=8,IF($I42&gt;=8,8,$I42),$I42)
  )))</f>
        <v/>
      </c>
      <c r="W42" s="351">
        <f>MAX(0,V42-U42)</f>
        <v/>
      </c>
      <c r="X42" s="351">
        <f>IF(C42="","",C42-WEEKDAY(C42,1)+1)</f>
        <v/>
      </c>
      <c r="Y42" s="351">
        <f>SUMPRODUCT(($X$14:$X41=X42)*(($V$14:$V41)+($O$14:$O41)))+IF(X42=X14,$L$11,0)</f>
        <v/>
      </c>
      <c r="Z42" s="351" t="n"/>
      <c r="AA42" s="351" t="n"/>
      <c r="AB42" s="351" t="n"/>
      <c r="AC42" s="351" t="n"/>
      <c r="AD42" s="351" t="n"/>
      <c r="AE42" s="351" t="n"/>
      <c r="AF42" s="351" t="n"/>
    </row>
    <row r="43" ht="24" customHeight="1" s="348" thickBot="1">
      <c r="A43" s="208" t="inlineStr">
        <is>
          <t>On Day</t>
        </is>
      </c>
      <c r="B43" s="214" t="n"/>
      <c r="C43" s="109">
        <f>C42</f>
        <v/>
      </c>
      <c r="D43" s="18" t="n"/>
      <c r="E43" s="215">
        <f>IF(D43="", "",
 IF(D43=TIME(0,0,0), 0,
 IF(AND(D43&gt;=TIME(0,0,1), D43&lt;=TIME(2,0,0)), TIME(7,0,0),
 IF(AND(D43&gt;=TIME(6,0,0), D43&lt;=TIME(8,0,0)), TIME(12,0,0),
 IF(AND(D43&gt;TIME(8,0,0), D43&lt;=TIME(13,59,0)), TIME(15,0,0),
 IF(AND(D43&gt;=TIME(14,0,0), D43&lt;=TIME(17,59,0)), TIME(21,0,0),
 IF(AND(D43&gt;=TIME(18,0,0), D43&lt;=TIME(21,59,0)), TIME(0,0,0),
 IF(AND(D43&gt;=TIME(22,0,0), D43&lt;=TIME(23,59,59)), TIME(7,0,0), ""))))))))</f>
        <v/>
      </c>
      <c r="F43" s="216" t="n"/>
      <c r="G43" s="215">
        <f>IF(AND(D43&gt;=TIME(6,0,0),D43&lt;=TIME(8,0,0)),E43,"")</f>
        <v/>
      </c>
      <c r="H43" s="18" t="n"/>
      <c r="I43" s="19">
        <f>ROUND(IF(OR(D43="",E43="",E43=0),0,IF(H43="",MOD(E43-D43,1)*24,MOD(H43-D43,1)*24)),2)</f>
        <v/>
      </c>
      <c r="J43" s="212" t="n"/>
      <c r="K43" s="316" t="n"/>
      <c r="L43" s="183" t="n"/>
      <c r="M43" s="317">
        <f>MAX(0,V43-W43)</f>
        <v/>
      </c>
      <c r="N43" s="20">
        <f>(IF(OR($C43="",$D43=""),0,
 IF(OR($A42="Holiday",$A43="Holiday"),
    IF(ISNUMBER(MATCH(TRIM($B43),{"Phagwah","Good Friday","Easter Monday","Labour Day","Christmas","Eid ul Azha","Romans-2","Globe-12","Neptune P1"},0)),0,$I43),
 IF(AND(NOT(OR($A42="Annual Leave",$A43="Annual Leave")),$A43="Off day"),$I43,
  MAX(0,$I43-$V43)
  ))))+W43</f>
        <v/>
      </c>
      <c r="O43" s="20">
        <f>IF(AND(OR($A42="Holiday",$A43="Holiday"),
        ISNUMBER(MATCH(TRIM($B43),{"Phagwah","Good Friday","Easter Monday","Labour Day","Christmas","Eid ul Azha","Romans-2","Globe-12","Neptune P1"},0))),
   $I43,0)</f>
        <v/>
      </c>
      <c r="P43" s="20">
        <f>IF(OR($O$7="Canteen",$O$7="Head Office"),0,IF($I43&lt;=0,0,IF(AND($I42&lt;=0,OR(TRIM($J43)="Hebrews",TRIM($J43)="Romans",TRIM($J43)="Romans-2",TRIM($J43)="Globe",TRIM($J43)="Globe-12",TRIM($J43)="Neptune P1")),1,0)))</f>
        <v/>
      </c>
      <c r="Q43" s="21" t="n"/>
      <c r="R43" s="20">
        <f>IF(OR($O$7="Canteen",$O$7="Head Office"),0,IF(
  AND(
    SUMIFS(I:I, C:C, C43) &gt;= 8,
    COUNTIFS(C$14:C43, C43)=1,
    OR(
      TEXT(D43,"hh:mm:ss")="07:00:00",
      TEXT(D43,"hh:mm:ss")="15:00:00",
      TEXT(D43,"hh:mm:ss")="23:00:00",
      TEXT(D49,"hh:mm:ss")="07:00:00",
      TEXT(D49,"hh:mm:ss")="15:00:00",
      TEXT(D49,"hh:mm:ss")="23:00:00"
    )
  ),
  1,
  0
))</f>
        <v/>
      </c>
      <c r="S43" s="20">
        <f>IF(OR($A42="Annual Leave",$A43="Annual Leave"),IF(AND($A42&lt;&gt;"Annual Leave",$A43="Annual Leave"),8,0),0)</f>
        <v/>
      </c>
      <c r="T43" s="22" t="n"/>
      <c r="U43" s="144">
        <f>MAX(0,40-Y43)</f>
        <v/>
      </c>
      <c r="V43" s="351">
        <f>IF(OR($C43="",$D43=""),0,
 IF(OR($A42="Holiday",$A43="Holiday"),0,
 IF(AND(NOT(OR($A42="Annual Leave",$A43="Annual Leave")),$A43="Off day"),0,
  IF($I42+$I43&gt;=8,IF($I42&gt;=8,0,8-$I42),$I43)
  )))</f>
        <v/>
      </c>
      <c r="W43" s="351">
        <f>MAX(0,V43-U43)</f>
        <v/>
      </c>
      <c r="X43" s="351">
        <f>IF(C43="","",C43-WEEKDAY(C43,1)+1)</f>
        <v/>
      </c>
      <c r="Y43" s="351">
        <f>SUMPRODUCT(($X$14:$X42=X43)*(($V$14:$V42)+($O$14:$O42)))+IF(X43=X14,$L$11,0)</f>
        <v/>
      </c>
      <c r="Z43" s="351" t="n"/>
      <c r="AA43" s="351" t="n"/>
      <c r="AB43" s="351" t="n"/>
      <c r="AC43" s="351" t="n"/>
      <c r="AD43" s="351" t="n"/>
      <c r="AE43" s="351" t="n"/>
      <c r="AF43" s="351" t="n"/>
    </row>
    <row r="44" ht="24" customHeight="1" s="348" thickBot="1">
      <c r="A44" s="176" t="n"/>
      <c r="B44" s="176" t="n"/>
      <c r="C44" s="217" t="n"/>
      <c r="D44" s="110" t="n"/>
      <c r="E44" s="110" t="n"/>
      <c r="F44" s="218" t="n"/>
      <c r="G44" s="110" t="n"/>
      <c r="H44" s="110" t="n"/>
      <c r="I44" s="219" t="n"/>
      <c r="J44" s="219" t="n"/>
      <c r="K44" s="219" t="n"/>
      <c r="L44" s="219" t="n"/>
      <c r="M44" s="111">
        <f>MAX(0,V44-W44)</f>
        <v/>
      </c>
      <c r="N44" s="112">
        <f>(IF(OR($C44="",$D44=""),0,
 IF(OR($A44="Holiday",$A45="Holiday"),
    IF(ISNUMBER(MATCH(TRIM($B44),{"Phagwah","Good Friday","Easter Monday","Labour Day","Christmas","Eid ul Azha","Romans-2","Globe-12","Neptune P1"},0)),0,$I44),
 IF(AND(NOT(OR($A44="Annual Leave",$A45="Annual Leave")),$A44="Off day"),$I44,
  MAX(0,$I44-$V44)
  ))))+W44</f>
        <v/>
      </c>
      <c r="O44" s="112">
        <f>IF(AND(OR($A44="Holiday",$A45="Holiday"),
        ISNUMBER(MATCH(TRIM($B44),{"Phagwah","Good Friday","Easter Monday","Labour Day","Christmas","Eid ul Azha","Romans-2","Globe-12","Neptune P1"},0))),
   $I44,0)</f>
        <v/>
      </c>
      <c r="P44" s="112">
        <f>IF(OR($O$7="Canteen",$O$7="Head Office"),0,IF($I44&lt;=0,0,IF(OR(OR(TRIM($J44)="Hebrews",TRIM($J44)="Romans",TRIM($J44)="Romans-2",TRIM($J44)="Globe",TRIM($J44)="Globe-12",TRIM($J44)="Neptune P1"),AND($I45&gt;0,OR(TRIM($J45)="Hebrews",TRIM($J45)="Romans",TRIM($J45)="Romans-2",TRIM($J45)="Globe",TRIM($J45)="Globe-12",TRIM($J45)="Neptune P1"))),1,0)))</f>
        <v/>
      </c>
      <c r="Q44" s="113" t="n"/>
      <c r="R44" s="113" t="n"/>
      <c r="S44" s="112">
        <f>IF(OR($A44="Annual Leave",$A45="Annual Leave"),IF($A44="Annual Leave",8,0),0)</f>
        <v/>
      </c>
      <c r="T44" s="114" t="n"/>
      <c r="U44" s="144">
        <f>MAX(0,40-Y44)</f>
        <v/>
      </c>
      <c r="V44" s="351">
        <f>IF(OR($C44="",$D44=""),0,
 IF(OR($A44="Holiday",$A45="Holiday"),0,
 IF(AND(NOT(OR($A44="Annual Leave",$A45="Annual Leave")),$A44="Off day"),0,
  IF($I44+$I45&gt;=8,IF($I44&gt;=8,8,$I44),$I44)
  )))</f>
        <v/>
      </c>
      <c r="W44" s="351">
        <f>MAX(0,V44-U44)</f>
        <v/>
      </c>
      <c r="X44" s="351">
        <f>IF(C44="","",C44-WEEKDAY(C44,1)+1)</f>
        <v/>
      </c>
      <c r="Y44" s="351">
        <f>SUMPRODUCT(($X$14:$X43=X44)*(($V$14:$V43)+($O$14:$O43)))+IF(X44=X14,$L$11,0)</f>
        <v/>
      </c>
      <c r="Z44" s="351" t="n"/>
      <c r="AA44" s="351" t="n"/>
      <c r="AB44" s="351" t="n"/>
      <c r="AC44" s="351" t="n"/>
      <c r="AD44" s="351" t="n"/>
      <c r="AE44" s="351" t="n"/>
      <c r="AF44" s="351" t="n"/>
    </row>
    <row r="45" ht="24" customHeight="1" s="348" thickBot="1">
      <c r="A45" s="154" t="inlineStr">
        <is>
          <t>On Day</t>
        </is>
      </c>
      <c r="B45" s="318" t="n"/>
      <c r="C45" s="115">
        <f>C42+1</f>
        <v/>
      </c>
      <c r="D45" s="319" t="n"/>
      <c r="E45" s="320">
        <f>IF(D45="", "",
 IF(D45=TIME(0,0,0), 0,
 IF(AND(D45&gt;=TIME(0,0,1), D45&lt;=TIME(2,0,0)), TIME(7,0,0),
 IF(AND(D45&gt;=TIME(6,0,0), D45&lt;=TIME(8,0,0)), TIME(12,0,0),
 IF(AND(D45&gt;TIME(8,0,0), D45&lt;=TIME(13,59,0)), TIME(15,0,0),
 IF(AND(D45&gt;=TIME(14,0,0), D45&lt;=TIME(17,59,0)), TIME(21,0,0),
 IF(AND(D45&gt;=TIME(18,0,0), D45&lt;=TIME(21,59,0)), TIME(0,0,0),
 IF(AND(D45&gt;=TIME(22,0,0), D45&lt;=TIME(23,59,59)), TIME(7,0,0), ""))))))))</f>
        <v/>
      </c>
      <c r="F45" s="321" t="n"/>
      <c r="G45" s="320">
        <f>IF(AND(D45&gt;=TIME(6,0,0),D45&lt;=TIME(8,0,0)),E45,"")</f>
        <v/>
      </c>
      <c r="H45" s="319" t="n"/>
      <c r="I45" s="30">
        <f>ROUND(IF(OR(D45="",E45="",E45=0),0,IF(H45="",MOD(E45-D45,1)*24,MOD(H45-D45,1)*24)),2)</f>
        <v/>
      </c>
      <c r="J45" s="220" t="n"/>
      <c r="K45" s="274" t="n"/>
      <c r="L45" s="181" t="n"/>
      <c r="M45" s="275">
        <f>MAX(0,V45-W45)</f>
        <v/>
      </c>
      <c r="N45" s="322">
        <f>(IF(OR($C45="",$D45=""),0,
 IF(OR($A44="Holiday",$A45="Holiday"),
    IF(ISNUMBER(MATCH(TRIM($B45),{"Phagwah","Good Friday","Easter Monday","Labour Day","Christmas","Eid ul Azha","Romans-2","Globe-12","Neptune P1"},0)),0,$I45),
 IF(AND(NOT(OR($A44="Annual Leave",$A45="Annual Leave")),$A45="Off day"),$I45,
  MAX(0,$I45-$V45)
  ))))+W45</f>
        <v/>
      </c>
      <c r="O45" s="322">
        <f>IF(AND(OR($A44="Holiday",$A45="Holiday"),
        ISNUMBER(MATCH(TRIM($B45),{"Phagwah","Good Friday","Easter Monday","Labour Day","Christmas","Eid ul Azha","Romans-2","Globe-12","Neptune P1"},0))),
   $I45,0)</f>
        <v/>
      </c>
      <c r="P45" s="322">
        <f>IF(OR($O$7="Canteen",$O$7="Head Office"),0,IF($I45&lt;=0,0,IF(AND($I44&lt;=0,OR(TRIM($J45)="Hebrews",TRIM($J45)="Romans",TRIM($J45)="Romans-2",TRIM($J45)="Globe",TRIM($J45)="Globe-12",TRIM($J45)="Neptune P1")),1,0)))</f>
        <v/>
      </c>
      <c r="Q45" s="323" t="n"/>
      <c r="R45" s="322">
        <f>IF(OR($O$7="Canteen",$O$7="Head Office"),0,IF(
  AND(
    SUMIFS(I:I, C:C, C45) &gt;= 8,
    COUNTIFS(C$14:C45, C45)=1,
    OR(
      TEXT(D45,"hh:mm:ss")="07:00:00",
      TEXT(D45,"hh:mm:ss")="15:00:00",
      TEXT(D45,"hh:mm:ss")="23:00:00",
      TEXT(D46,"hh:mm:ss")="07:00:00",
      TEXT(D46,"hh:mm:ss")="15:00:00",
      TEXT(D46,"hh:mm:ss")="23:00:00"
    )
  ),
  1,
  0
))</f>
        <v/>
      </c>
      <c r="S45" s="322">
        <f>IF(OR($A44="Annual Leave",$A45="Annual Leave"),IF(AND($A44&lt;&gt;"Annual Leave",$A45="Annual Leave"),8,0),0)</f>
        <v/>
      </c>
      <c r="T45" s="116" t="n"/>
      <c r="U45" s="144">
        <f>MAX(0,40-Y45)</f>
        <v/>
      </c>
      <c r="V45" s="351">
        <f>IF(OR($C45="",$D45=""),0,
 IF(OR($A44="Holiday",$A45="Holiday"),0,
 IF(AND(NOT(OR($A44="Annual Leave",$A45="Annual Leave")),$A45="Off day"),0,
  IF($I44+$I45&gt;=8,IF($I44&gt;=8,0,8-$I44),$I45)
  )))</f>
        <v/>
      </c>
      <c r="W45" s="351">
        <f>MAX(0,V45-U45)</f>
        <v/>
      </c>
      <c r="X45" s="351">
        <f>IF(C45="","",C45-WEEKDAY(C45,1)+1)</f>
        <v/>
      </c>
      <c r="Y45" s="351">
        <f>SUMPRODUCT(($X$14:$X44=X45)*(($V$14:$V44)+($O$14:$O44)))+IF(X45=X14,$L$11,0)</f>
        <v/>
      </c>
      <c r="Z45" s="351" t="n"/>
      <c r="AA45" s="351" t="n"/>
      <c r="AB45" s="351" t="n"/>
      <c r="AC45" s="351" t="n"/>
      <c r="AD45" s="351" t="n"/>
      <c r="AE45" s="351" t="n"/>
      <c r="AF45" s="351" t="n"/>
    </row>
    <row r="46" ht="24" customHeight="1" s="348" thickBot="1">
      <c r="A46" s="154" t="inlineStr">
        <is>
          <t>On Day</t>
        </is>
      </c>
      <c r="B46" s="305" t="n"/>
      <c r="C46" s="90">
        <f>C45</f>
        <v/>
      </c>
      <c r="D46" s="80" t="n"/>
      <c r="E46" s="221">
        <f>IF(D46="", "",
 IF(D46=TIME(0,0,0), 0,
 IF(AND(D46&gt;=TIME(0,0,1), D46&lt;=TIME(2,0,0)), TIME(7,0,0),
 IF(AND(D46&gt;=TIME(6,0,0), D46&lt;=TIME(8,0,0)), TIME(12,0,0),
 IF(AND(D46&gt;TIME(8,0,0), D46&lt;=TIME(13,59,0)), TIME(15,0,0),
 IF(AND(D46&gt;=TIME(14,0,0), D46&lt;=TIME(17,59,0)), TIME(21,0,0),
 IF(AND(D46&gt;=TIME(18,0,0), D46&lt;=TIME(21,59,0)), TIME(0,0,0),
 IF(AND(D46&gt;=TIME(22,0,0), D46&lt;=TIME(23,59,59)), TIME(7,0,0), ""))))))))</f>
        <v/>
      </c>
      <c r="F46" s="156" t="n"/>
      <c r="G46" s="221">
        <f>IF(AND(D46&gt;=TIME(6,0,0),D46&lt;=TIME(8,0,0)),E46,"")</f>
        <v/>
      </c>
      <c r="H46" s="80" t="n"/>
      <c r="I46" s="30">
        <f>ROUND(IF(OR(D46="",E46="",E46=0),0,IF(H46="",MOD(E46-D46,1)*24,MOD(H46-D46,1)*24)),2)</f>
        <v/>
      </c>
      <c r="J46" s="158" t="n"/>
      <c r="K46" s="274" t="n"/>
      <c r="L46" s="189" t="n"/>
      <c r="M46" s="275">
        <f>MAX(0,V46-W46)</f>
        <v/>
      </c>
      <c r="N46" s="81">
        <f>(IF(OR($C46="",$D46=""),0,
 IF(OR($A46="Holiday",$A47="Holiday"),
    IF(ISNUMBER(MATCH(TRIM($B46),{"Phagwah","Good Friday","Easter Monday","Labour Day","Christmas","Eid ul Azha","Romans-2","Globe-12","Neptune P1"},0)),0,$I46),
 IF(AND(NOT(OR($A46="Annual Leave",$A47="Annual Leave")),$A46="Off day"),$I46,
  MAX(0,$I46-$V46)
  ))))+W46</f>
        <v/>
      </c>
      <c r="O46" s="81">
        <f>IF(AND(OR($A46="Holiday",$A47="Holiday"),
        ISNUMBER(MATCH(TRIM($B46),{"Phagwah","Good Friday","Easter Monday","Labour Day","Christmas","Eid ul Azha","Romans-2","Globe-12","Neptune P1"},0))),
   $I46,0)</f>
        <v/>
      </c>
      <c r="P46" s="81">
        <f>IF(OR($O$7="Canteen",$O$7="Head Office"),0,IF($I46&lt;=0,0,IF(OR(OR(TRIM($J46)="Hebrews",TRIM($J46)="Romans",TRIM($J46)="Romans-2",TRIM($J46)="Globe",TRIM($J46)="Globe-12",TRIM($J46)="Neptune P1"),AND($I47&gt;0,OR(TRIM($J47)="Hebrews",TRIM($J47)="Romans",TRIM($J47)="Romans-2",TRIM($J47)="Globe",TRIM($J47)="Globe-12",TRIM($J47)="Neptune P1"))),1,0)))</f>
        <v/>
      </c>
      <c r="Q46" s="82" t="n"/>
      <c r="R46" s="81">
        <f>IF(OR($O$7="Canteen",$O$7="Head Office"),0,IF(
  AND(
    SUMIFS(I:I, C:C, C46) &gt;= 8,
    COUNTIFS(C$14:C46, C46)=1,
    OR(
      TEXT(D46,"hh:mm:ss")="07:00:00",
      TEXT(D46,"hh:mm:ss")="15:00:00",
      TEXT(D46,"hh:mm:ss")="23:00:00",
      TEXT(D51,"hh:mm:ss")="07:00:00",
      TEXT(D51,"hh:mm:ss")="15:00:00",
      TEXT(D51,"hh:mm:ss")="23:00:00"
    )
  ),
  1,
  0
))</f>
        <v/>
      </c>
      <c r="S46" s="81">
        <f>IF(OR($A46="Annual Leave",$A47="Annual Leave"),IF($A46="Annual Leave",8,0),0)</f>
        <v/>
      </c>
      <c r="T46" s="117" t="n"/>
      <c r="U46" s="144">
        <f>MAX(0,40-Y46)</f>
        <v/>
      </c>
      <c r="V46" s="351">
        <f>IF(OR($C46="",$D46=""),0,
 IF(OR($A46="Holiday",$A47="Holiday"),0,
 IF(AND(NOT(OR($A46="Annual Leave",$A47="Annual Leave")),$A46="Off day"),0,
  IF($I46+$I47&gt;=8,IF($I46&gt;=8,8,$I46),$I46)
  )))</f>
        <v/>
      </c>
      <c r="W46" s="351">
        <f>MAX(0,V46-U46)</f>
        <v/>
      </c>
      <c r="X46" s="351">
        <f>IF(C46="","",C46-WEEKDAY(C46,1)+1)</f>
        <v/>
      </c>
      <c r="Y46" s="351">
        <f>SUMPRODUCT(($X$14:$X45=X46)*(($V$14:$V45)+($O$14:$O45)))+IF(X46=X14,$L$11,0)</f>
        <v/>
      </c>
      <c r="Z46" s="351" t="n"/>
      <c r="AA46" s="351" t="n"/>
      <c r="AB46" s="351" t="n"/>
      <c r="AC46" s="351" t="n"/>
      <c r="AD46" s="351" t="n"/>
      <c r="AE46" s="351" t="n"/>
      <c r="AF46" s="351" t="n"/>
    </row>
    <row r="47" ht="24" customHeight="1" s="348" thickBot="1">
      <c r="A47" s="184" t="inlineStr">
        <is>
          <t>On Day</t>
        </is>
      </c>
      <c r="B47" s="222" t="n"/>
      <c r="C47" s="118">
        <f>C45+1</f>
        <v/>
      </c>
      <c r="D47" s="83" t="n"/>
      <c r="E47" s="223">
        <f>IF(D47="", "",
 IF(D47=TIME(0,0,0), 0,
 IF(AND(D47&gt;=TIME(0,0,1), D47&lt;=TIME(2,0,0)), TIME(7,0,0),
 IF(AND(D47&gt;=TIME(6,0,0), D47&lt;=TIME(8,0,0)), TIME(12,0,0),
 IF(AND(D47&gt;TIME(8,0,0), D47&lt;=TIME(13,59,0)), TIME(15,0,0),
 IF(AND(D47&gt;=TIME(14,0,0), D47&lt;=TIME(17,59,0)), TIME(21,0,0),
 IF(AND(D47&gt;=TIME(18,0,0), D47&lt;=TIME(21,59,0)), TIME(0,0,0),
 IF(AND(D47&gt;=TIME(22,0,0), D47&lt;=TIME(23,59,59)), TIME(7,0,0), ""))))))))</f>
        <v/>
      </c>
      <c r="F47" s="224" t="n"/>
      <c r="G47" s="223">
        <f>IF(AND(D47&gt;=TIME(6,0,0),D47&lt;=TIME(8,0,0)),E47,"")</f>
        <v/>
      </c>
      <c r="H47" s="83" t="n"/>
      <c r="I47" s="23">
        <f>ROUND(IF(OR(D47="",E47="",E47=0),0,IF(H47="",MOD(E47-D47,1)*24,MOD(H47-D47,1)*24)),2)</f>
        <v/>
      </c>
      <c r="J47" s="225" t="n"/>
      <c r="K47" s="297" t="n"/>
      <c r="L47" s="181" t="n"/>
      <c r="M47" s="298">
        <f>MAX(0,V47-W47)</f>
        <v/>
      </c>
      <c r="N47" s="84">
        <f>(IF(OR($C47="",$D47=""),0,
 IF(OR($A46="Holiday",$A47="Holiday"),
    IF(ISNUMBER(MATCH(TRIM($B47),{"Phagwah","Good Friday","Easter Monday","Labour Day","Christmas","Eid ul Azha","Romans-2","Globe-12","Neptune P1"},0)),0,$I47),
 IF(AND(NOT(OR($A46="Annual Leave",$A47="Annual Leave")),$A47="Off day"),$I47,
  MAX(0,$I47-$V47)
  ))))+W47</f>
        <v/>
      </c>
      <c r="O47" s="84">
        <f>IF(AND(OR($A46="Holiday",$A47="Holiday"),
        ISNUMBER(MATCH(TRIM($B47),{"Phagwah","Good Friday","Easter Monday","Labour Day","Christmas","Eid ul Azha","Romans-2","Globe-12","Neptune P1"},0))),
   $I47,0)</f>
        <v/>
      </c>
      <c r="P47" s="84">
        <f>IF(OR($O$7="Canteen",$O$7="Head Office"),0,IF($I47&lt;=0,0,IF(AND($I46&lt;=0,OR(TRIM($J47)="Hebrews",TRIM($J47)="Romans",TRIM($J47)="Romans-2",TRIM($J47)="Globe",TRIM($J47)="Globe-12",TRIM($J47)="Neptune P1")),1,0)))</f>
        <v/>
      </c>
      <c r="Q47" s="85" t="n"/>
      <c r="R47" s="84">
        <f>IF(OR($O$7="Canteen",$O$7="Head Office"),0,IF(
  AND(
    SUMIFS(I:I, C:C, C47) &gt;= 8,
    COUNTIFS(C$14:C47, C47)=1,
    OR(
      TEXT(D47,"hh:mm:ss")="07:00:00",
      TEXT(D47,"hh:mm:ss")="15:00:00",
      TEXT(D47,"hh:mm:ss")="23:00:00",
      TEXT(D48,"hh:mm:ss")="07:00:00",
      TEXT(D48,"hh:mm:ss")="15:00:00",
      TEXT(D48,"hh:mm:ss")="23:00:00"
    )
  ),
  1,
  0
))</f>
        <v/>
      </c>
      <c r="S47" s="84">
        <f>IF(OR($A46="Annual Leave",$A47="Annual Leave"),IF(AND($A46&lt;&gt;"Annual Leave",$A47="Annual Leave"),8,0),0)</f>
        <v/>
      </c>
      <c r="T47" s="86" t="n"/>
      <c r="U47" s="144">
        <f>MAX(0,40-Y47)</f>
        <v/>
      </c>
      <c r="V47" s="351">
        <f>IF(OR($C47="",$D47=""),0,
 IF(OR($A46="Holiday",$A47="Holiday"),0,
 IF(AND(NOT(OR($A46="Annual Leave",$A47="Annual Leave")),$A47="Off day"),0,
  IF($I46+$I47&gt;=8,IF($I46&gt;=8,0,8-$I46),$I47)
  )))</f>
        <v/>
      </c>
      <c r="W47" s="351">
        <f>MAX(0,V47-U47)</f>
        <v/>
      </c>
      <c r="X47" s="351">
        <f>IF(C47="","",C47-WEEKDAY(C47,1)+1)</f>
        <v/>
      </c>
      <c r="Y47" s="351">
        <f>SUMPRODUCT(($X$14:$X46=X47)*(($V$14:$V46)+($O$14:$O46)))+IF(X47=X14,$L$11,0)</f>
        <v/>
      </c>
      <c r="Z47" s="351" t="n"/>
      <c r="AA47" s="351" t="n"/>
      <c r="AB47" s="351" t="n"/>
      <c r="AC47" s="351" t="n"/>
      <c r="AD47" s="351" t="n"/>
      <c r="AE47" s="351" t="n"/>
      <c r="AF47" s="351" t="n"/>
    </row>
    <row r="48" ht="24" customHeight="1" s="348" thickBot="1">
      <c r="A48" s="226" t="inlineStr">
        <is>
          <t>On Day</t>
        </is>
      </c>
      <c r="B48" s="299" t="n"/>
      <c r="C48" s="119">
        <f>C47</f>
        <v/>
      </c>
      <c r="D48" s="24" t="n"/>
      <c r="E48" s="227">
        <f>IF(D48="", "",
 IF(D48=TIME(0,0,0), 0,
 IF(AND(D48&gt;=TIME(0,0,1), D48&lt;=TIME(2,0,0)), TIME(7,0,0),
 IF(AND(D48&gt;=TIME(6,0,0), D48&lt;=TIME(8,0,0)), TIME(12,0,0),
 IF(AND(D48&gt;TIME(8,0,0), D48&lt;=TIME(13,59,0)), TIME(15,0,0),
 IF(AND(D48&gt;=TIME(14,0,0), D48&lt;=TIME(17,59,0)), TIME(21,0,0),
 IF(AND(D48&gt;=TIME(18,0,0), D48&lt;=TIME(21,59,0)), TIME(0,0,0),
 IF(AND(D48&gt;=TIME(22,0,0), D48&lt;=TIME(23,59,59)), TIME(7,0,0), ""))))))))</f>
        <v/>
      </c>
      <c r="F48" s="228" t="n"/>
      <c r="G48" s="227">
        <f>IF(AND(D48&gt;=TIME(6,0,0),D48&lt;=TIME(8,0,0)),E48,"")</f>
        <v/>
      </c>
      <c r="H48" s="300" t="n"/>
      <c r="I48" s="87">
        <f>ROUND(IF(OR(D48="",E48="",E48=0),0,IF(H48="",MOD(E48-D48,1)*24,MOD(H48-D48,1)*24)),2)</f>
        <v/>
      </c>
      <c r="J48" s="190" t="n"/>
      <c r="K48" s="297" t="n"/>
      <c r="L48" s="183" t="n"/>
      <c r="M48" s="324">
        <f>MAX(0,V48-W48)</f>
        <v/>
      </c>
      <c r="N48" s="302">
        <f>(IF(OR($C48="",$D48=""),0,
 IF(OR($A48="Holiday",$A49="Holiday"),
    IF(ISNUMBER(MATCH(TRIM($B48),{"Phagwah","Good Friday","Easter Monday","Labour Day","Christmas","Eid ul Azha","Romans-2","Globe-12","Neptune P1"},0)),0,$I48),
 IF(AND(NOT(OR($A48="Annual Leave",$A49="Annual Leave")),$A48="Off day"),$I48,
  MAX(0,$I48-$V48)
  ))))+W48</f>
        <v/>
      </c>
      <c r="O48" s="303" t="n"/>
      <c r="P48" s="229">
        <f>IF(OR($O$7="Canteen",$O$7="Head Office"),0,IF($I48&lt;=0,0,IF(OR(OR(TRIM($J48)="Hebrews",TRIM($J48)="Romans",TRIM($J48)="Romans-2",TRIM($J48)="Globe",TRIM($J48)="Globe-12",TRIM($J48)="Neptune P1"),AND($I49&gt;0,OR(TRIM($J49)="Hebrews",TRIM($J49)="Romans",TRIM($J49)="Romans-2",TRIM($J49)="Globe",TRIM($J49)="Globe-12",TRIM($J49)="Neptune P1"))),1,0)))</f>
        <v/>
      </c>
      <c r="Q48" s="303" t="n"/>
      <c r="R48" s="302">
        <f>IF(OR($O$7="Canteen",$O$7="Head Office"),0,IF(
  AND(
    SUMIFS(I:I, C:C, C48) &gt;= 8,
    COUNTIFS(C$14:C48, C48)=1,
    OR(
      TEXT(D48,"hh:mm:ss")="07:00:00",
      TEXT(D48,"hh:mm:ss")="15:00:00",
      TEXT(D48,"hh:mm:ss")="23:00:00",
      TEXT(D53,"hh:mm:ss")="07:00:00",
      TEXT(D53,"hh:mm:ss")="15:00:00",
      TEXT(D53,"hh:mm:ss")="23:00:00"
    )
  ),
  1,
  0
))</f>
        <v/>
      </c>
      <c r="S48" s="303" t="n"/>
      <c r="T48" s="304" t="n"/>
      <c r="U48" s="144">
        <f>MAX(0,40-Y48)</f>
        <v/>
      </c>
      <c r="V48" s="351">
        <f>IF(OR($C48="",$D48=""),0,
 IF(OR($A48="Holiday",$A49="Holiday"),0,
 IF(AND(NOT(OR($A48="Annual Leave",$A49="Annual Leave")),$A48="Off day"),0,
  IF($I48+$I49&gt;=8,IF($I48&gt;=8,8,$I48),$I48)
  )))</f>
        <v/>
      </c>
      <c r="W48" s="351">
        <f>MAX(0,V48-U48)</f>
        <v/>
      </c>
      <c r="X48" s="351">
        <f>IF(C48="","",C48-WEEKDAY(C48,1)+1)</f>
        <v/>
      </c>
      <c r="Y48" s="351">
        <f>SUMPRODUCT(($X$14:$X47=X48)*(($V$14:$V47)+($O$14:$O47)))+IF(X48=X14,$L$11,0)</f>
        <v/>
      </c>
      <c r="Z48" s="351" t="n"/>
      <c r="AA48" s="351" t="n"/>
      <c r="AB48" s="351" t="n"/>
      <c r="AC48" s="351" t="n"/>
      <c r="AD48" s="351" t="n"/>
      <c r="AE48" s="351" t="n"/>
      <c r="AF48" s="351" t="n"/>
    </row>
    <row r="49" ht="24" customHeight="1" s="348" thickBot="1">
      <c r="A49" s="230" t="n"/>
      <c r="B49" s="355" t="n"/>
      <c r="C49" s="231" t="n"/>
      <c r="D49" s="232" t="n"/>
      <c r="E49" s="232" t="n"/>
      <c r="F49" s="232" t="n"/>
      <c r="G49" s="232" t="n"/>
      <c r="H49" s="233" t="inlineStr">
        <is>
          <t>Total Hrs:</t>
        </is>
      </c>
      <c r="I49" s="122">
        <f>SUM(I14:I48)</f>
        <v/>
      </c>
      <c r="J49" s="234" t="n"/>
      <c r="K49" s="234" t="n"/>
      <c r="L49" s="235" t="n"/>
      <c r="M49" s="120">
        <f>SUM(M14:M48)</f>
        <v/>
      </c>
      <c r="N49" s="120">
        <f>SUM(N14:N48)</f>
        <v/>
      </c>
      <c r="O49" s="120">
        <f>SUM(O14:O48)</f>
        <v/>
      </c>
      <c r="P49" s="120">
        <f>SUM(P14:P48)</f>
        <v/>
      </c>
      <c r="Q49" s="120">
        <f>IF($O$6&lt;&gt;"Armed",0,LOOKUP($Q$50,{0,1,2,3,4,5,6,7,8,9,10,11,12,13,14},{0,384,769,1153,1153,1538,1923,2307,2692,3076,3461,3846,4239,4615,5000}))</f>
        <v/>
      </c>
      <c r="R49" s="120">
        <f>SUM(R14:R48)</f>
        <v/>
      </c>
      <c r="S49" s="120">
        <f>SUM(S14:S48)</f>
        <v/>
      </c>
      <c r="T49" s="121">
        <f>SUM(T30:T43)</f>
        <v/>
      </c>
      <c r="U49" s="144">
        <f>MIN(U48,0)</f>
        <v/>
      </c>
      <c r="V49" s="351">
        <f>SUM(V14:V48)</f>
        <v/>
      </c>
      <c r="W49" s="351">
        <f>SUM(W14:W48)</f>
        <v/>
      </c>
      <c r="X49" s="351" t="n"/>
      <c r="Y49" s="351" t="n"/>
      <c r="Z49" s="351" t="n"/>
      <c r="AA49" s="351" t="n"/>
      <c r="AB49" s="351" t="n"/>
      <c r="AC49" s="351" t="n"/>
      <c r="AD49" s="351" t="n"/>
      <c r="AE49" s="351" t="n"/>
      <c r="AF49" s="351" t="n"/>
    </row>
    <row r="50" ht="24" customHeight="1" s="348">
      <c r="A50" s="351" t="n"/>
      <c r="B50" s="351" t="n"/>
      <c r="C50" s="6" t="n"/>
      <c r="D50" s="6" t="n"/>
      <c r="E50" s="6" t="n"/>
      <c r="F50" s="6" t="n"/>
      <c r="G50" s="6" t="n"/>
      <c r="H50" s="336" t="n"/>
      <c r="I50" s="351" t="n"/>
      <c r="J50" s="336" t="n"/>
      <c r="K50" s="336" t="n"/>
      <c r="L50" s="336" t="n"/>
      <c r="M50" s="28" t="n"/>
      <c r="N50" s="28" t="n"/>
      <c r="O50" s="28" t="n"/>
      <c r="P50" s="241" t="inlineStr">
        <is>
          <t>Days Worked</t>
        </is>
      </c>
      <c r="Q50" s="29">
        <f>SUM(--(SUM(I14:I15)&gt;0),--(SUM(I16:I17)&gt;0),--(SUM(I18:I19)&gt;0),--(SUM(I20:I21)&gt;0),--(SUM(I22:I23)&gt;0),--(SUM(I24:I25)&gt;0),--(SUM(I26:I27)&gt;0),--(SUM(I30:I31)&gt;0),--(SUM(I32:I33)&gt;0),--(SUM(I34:I35)&gt;0),--(SUM(I36:I37)&gt;0),--(SUM(I38:I39)&gt;0),--(SUM(I40:I41)&gt;0),--(SUM(I42:I43)&gt;0),--(SUM(I45:I46)&gt;0),--(SUM(I47:I48)&gt;0))</f>
        <v/>
      </c>
      <c r="R50" s="28" t="n"/>
      <c r="S50" s="28" t="n"/>
      <c r="T50" s="28" t="n"/>
      <c r="U50" s="144" t="n"/>
      <c r="V50" s="351" t="n"/>
      <c r="W50" s="351" t="n"/>
      <c r="X50" s="351" t="n"/>
      <c r="Y50" s="351" t="n"/>
      <c r="Z50" s="351" t="n"/>
      <c r="AA50" s="351" t="n"/>
      <c r="AB50" s="351" t="n"/>
      <c r="AC50" s="351" t="n"/>
      <c r="AD50" s="351" t="n"/>
      <c r="AE50" s="351" t="n"/>
      <c r="AF50" s="351" t="n"/>
    </row>
    <row r="51" ht="24" customHeight="1" s="348">
      <c r="A51" s="351" t="n"/>
      <c r="B51" s="351" t="n"/>
      <c r="C51" s="345" t="n"/>
      <c r="D51" s="362" t="n"/>
      <c r="E51" s="362" t="n"/>
      <c r="F51" s="334" t="n"/>
      <c r="G51" s="362" t="n"/>
      <c r="H51" s="336" t="n"/>
      <c r="I51" s="351" t="n"/>
      <c r="J51" s="336" t="n"/>
      <c r="K51" s="336" t="n"/>
      <c r="L51" s="336" t="n"/>
      <c r="M51" s="236" t="n"/>
      <c r="N51" s="236" t="n"/>
      <c r="O51" s="236" t="n"/>
      <c r="P51" s="236" t="n"/>
      <c r="Q51" s="236" t="n"/>
      <c r="R51" s="236" t="n"/>
      <c r="S51" s="236" t="n"/>
      <c r="T51" s="236" t="n"/>
      <c r="U51" s="144" t="n"/>
      <c r="V51" s="351" t="n"/>
      <c r="W51" s="351" t="n"/>
      <c r="X51" s="351" t="n"/>
      <c r="Y51" s="351" t="n"/>
      <c r="Z51" s="351" t="n"/>
      <c r="AA51" s="351" t="n"/>
      <c r="AB51" s="351" t="n"/>
      <c r="AC51" s="351" t="n"/>
      <c r="AD51" s="351" t="n"/>
      <c r="AE51" s="351" t="n"/>
      <c r="AF51" s="351" t="n"/>
    </row>
    <row r="52">
      <c r="A52" s="351" t="n"/>
      <c r="B52" s="351" t="n"/>
      <c r="C52" s="329" t="inlineStr">
        <is>
          <t>Employee Signature</t>
        </is>
      </c>
      <c r="D52" s="363" t="n"/>
      <c r="E52" s="363" t="n"/>
      <c r="F52" s="329" t="inlineStr">
        <is>
          <t>Date</t>
        </is>
      </c>
      <c r="G52" s="363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351" t="n"/>
      <c r="V52" s="351" t="n"/>
      <c r="W52" s="351" t="n"/>
      <c r="X52" s="351" t="n"/>
      <c r="Y52" s="351" t="n"/>
      <c r="Z52" s="351" t="n"/>
      <c r="AA52" s="351" t="n"/>
      <c r="AB52" s="351" t="n"/>
      <c r="AC52" s="351" t="n"/>
      <c r="AD52" s="351" t="n"/>
      <c r="AE52" s="351" t="n"/>
      <c r="AF52" s="351" t="n"/>
    </row>
    <row r="53" ht="26.25" customHeight="1" s="348">
      <c r="A53" s="351" t="n"/>
      <c r="B53" s="351" t="n"/>
      <c r="C53" s="345" t="n"/>
      <c r="D53" s="362" t="n"/>
      <c r="E53" s="362" t="n"/>
      <c r="F53" s="331" t="n"/>
      <c r="G53" s="362" t="n"/>
      <c r="H53" s="6" t="n"/>
      <c r="I53" s="6" t="n"/>
      <c r="J53" s="6" t="n"/>
      <c r="K53" s="6" t="n"/>
      <c r="L53" s="6" t="n"/>
      <c r="M53" s="6" t="n"/>
      <c r="N53" s="237" t="n"/>
      <c r="O53" s="238" t="n"/>
      <c r="P53" s="346" t="n"/>
      <c r="Q53" s="351" t="n"/>
      <c r="R53" s="351" t="n"/>
      <c r="S53" s="351" t="n"/>
      <c r="T53" s="351" t="n"/>
      <c r="U53" s="351" t="n"/>
      <c r="V53" s="351" t="n"/>
      <c r="W53" s="351" t="n"/>
      <c r="X53" s="351" t="n"/>
      <c r="Y53" s="351" t="n"/>
      <c r="Z53" s="351" t="n"/>
      <c r="AA53" s="351" t="n"/>
      <c r="AB53" s="351" t="n"/>
      <c r="AC53" s="351" t="n"/>
      <c r="AD53" s="351" t="n"/>
      <c r="AE53" s="351" t="n"/>
      <c r="AF53" s="351" t="n"/>
    </row>
    <row r="54">
      <c r="A54" s="351" t="n"/>
      <c r="B54" s="351" t="n"/>
      <c r="C54" s="329" t="inlineStr">
        <is>
          <t>Manager Signature</t>
        </is>
      </c>
      <c r="D54" s="363" t="n"/>
      <c r="E54" s="363" t="n"/>
      <c r="F54" s="329" t="inlineStr">
        <is>
          <t>Date</t>
        </is>
      </c>
      <c r="G54" s="363" t="n"/>
      <c r="H54" s="6" t="n"/>
      <c r="I54" s="239" t="inlineStr">
        <is>
          <t>{42}</t>
        </is>
      </c>
      <c r="J54" s="239" t="n"/>
      <c r="K54" s="239" t="n"/>
      <c r="L54" s="239" t="n"/>
      <c r="M54" s="6" t="n"/>
      <c r="N54" s="6" t="n"/>
      <c r="O54" s="6" t="n"/>
      <c r="P54" s="6" t="n"/>
      <c r="Q54" s="6" t="n"/>
      <c r="R54" s="6" t="n"/>
      <c r="S54" s="6" t="n"/>
      <c r="T54" s="6" t="n"/>
      <c r="U54" s="351" t="n"/>
      <c r="V54" s="351" t="n"/>
      <c r="W54" s="351" t="n"/>
      <c r="X54" s="351" t="n"/>
      <c r="Y54" s="351" t="n"/>
      <c r="Z54" s="351" t="n"/>
      <c r="AA54" s="351" t="n"/>
      <c r="AB54" s="351" t="n"/>
      <c r="AC54" s="351" t="n"/>
      <c r="AD54" s="351" t="n"/>
      <c r="AE54" s="351" t="n"/>
      <c r="AF54" s="351" t="n"/>
    </row>
    <row r="55">
      <c r="A55" s="351" t="n"/>
      <c r="B55" s="351" t="n"/>
      <c r="C55" s="240" t="n"/>
      <c r="D55" s="240" t="n"/>
      <c r="E55" s="240" t="n"/>
      <c r="F55" s="240" t="n"/>
      <c r="G55" s="240" t="n"/>
      <c r="H55" s="240" t="n"/>
      <c r="I55" s="240" t="n"/>
      <c r="J55" s="240" t="n"/>
      <c r="K55" s="240" t="n"/>
      <c r="L55" s="240" t="n"/>
      <c r="M55" s="240" t="n"/>
      <c r="N55" s="240" t="n"/>
      <c r="O55" s="240" t="n"/>
      <c r="P55" s="240" t="n"/>
      <c r="Q55" s="240" t="n"/>
      <c r="R55" s="240" t="n"/>
      <c r="S55" s="240" t="n"/>
      <c r="T55" s="240" t="n"/>
      <c r="U55" s="351" t="n"/>
      <c r="V55" s="351" t="n"/>
      <c r="W55" s="351" t="n"/>
      <c r="X55" s="351" t="n"/>
      <c r="Y55" s="351" t="n"/>
      <c r="Z55" s="351" t="n"/>
      <c r="AA55" s="351" t="n"/>
      <c r="AB55" s="351" t="n"/>
      <c r="AC55" s="351" t="n"/>
      <c r="AD55" s="351" t="n"/>
      <c r="AE55" s="351" t="n"/>
      <c r="AF55" s="35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45"/>
  <mergeCells count="33">
    <mergeCell ref="C54:E54"/>
    <mergeCell ref="V2:W2"/>
    <mergeCell ref="C8:F8"/>
    <mergeCell ref="F54:G54"/>
    <mergeCell ref="H10:I10"/>
    <mergeCell ref="C7:F7"/>
    <mergeCell ref="K5:L5"/>
    <mergeCell ref="M5:N5"/>
    <mergeCell ref="H50:I50"/>
    <mergeCell ref="C51:E51"/>
    <mergeCell ref="A1:T1"/>
    <mergeCell ref="C52:E52"/>
    <mergeCell ref="V3:AB3"/>
    <mergeCell ref="F51:G51"/>
    <mergeCell ref="M10:N10"/>
    <mergeCell ref="H51:I51"/>
    <mergeCell ref="C6:F6"/>
    <mergeCell ref="C5:F5"/>
    <mergeCell ref="M7:N7"/>
    <mergeCell ref="M6:N6"/>
    <mergeCell ref="C53:E53"/>
    <mergeCell ref="H7:I7"/>
    <mergeCell ref="H28:I28"/>
    <mergeCell ref="C10:F10"/>
    <mergeCell ref="M8:N8"/>
    <mergeCell ref="F52:G52"/>
    <mergeCell ref="P53:T53"/>
    <mergeCell ref="AA2:AB2"/>
    <mergeCell ref="K10:L10"/>
    <mergeCell ref="H5:I5"/>
    <mergeCell ref="K4:L4"/>
    <mergeCell ref="M4:N4"/>
    <mergeCell ref="F53:G53"/>
  </mergeCells>
  <dataValidations count="5">
    <dataValidation sqref="A14:A48" showDropDown="0" showInputMessage="0" showErrorMessage="0" allowBlank="1" type="list">
      <formula1>"On Day,Off Day,Sick,Absent,Holiday,Annual Leave"</formula1>
    </dataValidation>
    <dataValidation sqref="B14:B48" showDropDown="0" showInputMessage="0" showErrorMessage="0" allowBlank="1" type="list">
      <formula1>"Holiday Double,Phagwah,Good Friday,Easter Monday,Labour Day,Christmas,Eid ul Azha"</formula1>
    </dataValidation>
    <dataValidation sqref="J14:J48" showDropDown="0" showInputMessage="0" showErrorMessage="0" allowBlank="1" type="list">
      <formula1>_xlfn._LONGTEXT("Unico,Unico-2,Unico-42,Unico-44,Unico-46,Unico-47,Unico-48,Unico-49,Globe,Globe-12,Hebrews,Romans-2,Beacon,Numbers,Zebra-24,Sunrise,Sunrise-1,Sunflower 6,Sunset 12,Ripple,Neptune P1,Neptune P2,Neptune P3,Neptune P4,Neptune P5,Neptune P6,Neptune P7,Rainbow"," 1,Rainbow 2,Citadel,Sunset 11,Autumn,Autumn-2,Miracle,Miracle 1,Canteen,Guard Hut")</formula1>
    </dataValidation>
    <dataValidation sqref="O7" showDropDown="0" showInputMessage="0" showErrorMessage="0" allowBlank="1" type="list">
      <formula1>"Caricom,EU,UN,DMC,ARU,Head Office,Canteen"</formula1>
    </dataValidation>
    <dataValidation sqref="O6" showDropDown="0" showInputMessage="0" showErrorMessage="0" allowBlank="1" type="list">
      <formula1>"Unarmed,Armed"</formula1>
    </dataValidation>
  </dataValidations>
  <printOptions horizontalCentered="1"/>
  <pageMargins left="0.5" right="0.5" top="0.5" bottom="1" header="0.5" footer="0.5"/>
  <pageSetup orientation="portrait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AL55"/>
  <sheetViews>
    <sheetView topLeftCell="A44" workbookViewId="0">
      <selection activeCell="C52" sqref="C52:E52"/>
    </sheetView>
  </sheetViews>
  <sheetFormatPr baseColWidth="8" defaultRowHeight="13.5"/>
  <cols>
    <col width="12.28515625" customWidth="1" style="348" min="1" max="1"/>
    <col width="15.140625" customWidth="1" style="348" min="2" max="2"/>
    <col width="12.42578125" customWidth="1" style="348" min="3" max="3"/>
    <col width="9.28515625" customWidth="1" style="348" min="4" max="4"/>
    <col hidden="1" width="9.28515625" customWidth="1" style="348" min="5" max="5"/>
    <col hidden="1" width="2" customWidth="1" style="348" min="6" max="6"/>
    <col hidden="1" width="12.5703125" customWidth="1" style="348" min="7" max="7"/>
    <col width="9.28515625" customWidth="1" style="348" min="8" max="8"/>
    <col width="6.5703125" customWidth="1" style="348" min="9" max="9"/>
    <col width="10.140625" customWidth="1" style="348" min="10" max="10"/>
    <col width="15.28515625" customWidth="1" style="348" min="11" max="11"/>
    <col width="10.5703125" customWidth="1" style="348" min="12" max="12"/>
    <col width="11" customWidth="1" style="348" min="13" max="13"/>
    <col width="9.85546875" customWidth="1" style="348" min="14" max="14"/>
    <col width="11.140625" customWidth="1" style="348" min="15" max="15"/>
    <col width="9.85546875" customWidth="1" style="348" min="16" max="16"/>
    <col width="10.28515625" customWidth="1" style="348" min="17" max="17"/>
    <col width="8.85546875" customWidth="1" style="348" min="18" max="19"/>
    <col width="45.28515625" customWidth="1" style="348" min="20" max="20"/>
    <col width="9.140625" customWidth="1" style="348" min="21" max="21"/>
    <col width="3.140625" customWidth="1" style="348" min="22" max="29"/>
    <col width="10.28515625" customWidth="1" style="348" min="30" max="30"/>
  </cols>
  <sheetData>
    <row r="1" ht="32.25" customFormat="1" customHeight="1" s="1" thickBot="1">
      <c r="A1" s="332" t="n"/>
      <c r="B1" s="354" t="n"/>
      <c r="C1" s="354" t="n"/>
      <c r="D1" s="354" t="n"/>
      <c r="E1" s="354" t="n"/>
      <c r="F1" s="354" t="n"/>
      <c r="G1" s="354" t="n"/>
      <c r="H1" s="354" t="n"/>
      <c r="I1" s="354" t="n"/>
      <c r="J1" s="354" t="n"/>
      <c r="K1" s="354" t="n"/>
      <c r="L1" s="354" t="n"/>
      <c r="M1" s="354" t="n"/>
      <c r="N1" s="354" t="n"/>
      <c r="O1" s="354" t="n"/>
      <c r="P1" s="354" t="n"/>
      <c r="Q1" s="354" t="n"/>
      <c r="R1" s="354" t="n"/>
      <c r="S1" s="354" t="n"/>
      <c r="T1" s="355" t="n"/>
      <c r="U1" s="351" t="n"/>
      <c r="V1" s="351" t="n"/>
      <c r="W1" s="351" t="n"/>
      <c r="X1" s="351" t="n"/>
      <c r="Y1" s="351" t="n"/>
      <c r="Z1" s="351" t="n"/>
      <c r="AA1" s="351" t="n"/>
      <c r="AB1" s="351" t="n"/>
      <c r="AC1" s="351" t="n"/>
      <c r="AD1" s="126" t="n"/>
      <c r="AE1" s="351" t="n"/>
      <c r="AF1" s="351" t="n"/>
    </row>
    <row r="2" ht="15" customFormat="1" customHeight="1" s="1">
      <c r="A2" s="351" t="n"/>
      <c r="B2" s="351" t="n"/>
      <c r="C2" s="127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128" t="n"/>
      <c r="U2" s="351" t="n"/>
      <c r="V2" s="343" t="n">
        <v>2025</v>
      </c>
      <c r="W2" s="356" t="n"/>
      <c r="X2" s="351" t="n"/>
      <c r="Y2" s="351" t="n"/>
      <c r="Z2" s="129" t="inlineStr">
        <is>
          <t>Month:</t>
        </is>
      </c>
      <c r="AA2" s="343" t="n">
        <v>3</v>
      </c>
      <c r="AB2" s="356" t="n"/>
      <c r="AC2" s="351" t="n"/>
      <c r="AD2" s="351" t="n"/>
      <c r="AE2" s="351" t="n"/>
      <c r="AF2" s="351" t="n"/>
    </row>
    <row r="3" ht="15.6" customHeight="1" s="348" thickBot="1">
      <c r="A3" s="351" t="n"/>
      <c r="B3" s="351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351" t="n"/>
      <c r="V3" s="333">
        <f>DATE(V2,AA2,1)</f>
        <v/>
      </c>
      <c r="W3" s="357" t="n"/>
      <c r="X3" s="357" t="n"/>
      <c r="Y3" s="357" t="n"/>
      <c r="Z3" s="357" t="n"/>
      <c r="AA3" s="357" t="n"/>
      <c r="AB3" s="358" t="n"/>
      <c r="AC3" s="351" t="n"/>
      <c r="AD3" s="351" t="n"/>
      <c r="AE3" s="351" t="n"/>
      <c r="AF3" s="249" t="n"/>
    </row>
    <row r="4" ht="21" customHeight="1" s="348" thickBot="1">
      <c r="A4" s="351" t="n"/>
      <c r="B4" s="351" t="n"/>
      <c r="C4" s="25" t="inlineStr">
        <is>
          <t>Federal Manangement Systems</t>
        </is>
      </c>
      <c r="D4" s="25" t="n"/>
      <c r="E4" s="25" t="n"/>
      <c r="F4" s="25" t="n"/>
      <c r="G4" s="25" t="n"/>
      <c r="H4" s="6" t="n"/>
      <c r="I4" s="6" t="n"/>
      <c r="J4" s="6" t="n"/>
      <c r="K4" s="330" t="inlineStr">
        <is>
          <t>Employee Number:</t>
        </is>
      </c>
      <c r="L4" s="351" t="n"/>
      <c r="M4" s="342" t="inlineStr">
        <is>
          <t>5479</t>
        </is>
      </c>
      <c r="N4" s="355" t="n"/>
      <c r="O4" s="6" t="n"/>
      <c r="P4" s="6" t="n"/>
      <c r="Q4" s="6" t="n"/>
      <c r="R4" s="6" t="n"/>
      <c r="S4" s="6" t="n"/>
      <c r="T4" s="6" t="n"/>
      <c r="U4" s="351" t="n"/>
      <c r="V4" s="130" t="inlineStr">
        <is>
          <t>Su</t>
        </is>
      </c>
      <c r="W4" s="131" t="inlineStr">
        <is>
          <t>M</t>
        </is>
      </c>
      <c r="X4" s="131" t="inlineStr">
        <is>
          <t>Tu</t>
        </is>
      </c>
      <c r="Y4" s="131" t="inlineStr">
        <is>
          <t>W</t>
        </is>
      </c>
      <c r="Z4" s="131" t="inlineStr">
        <is>
          <t>Th</t>
        </is>
      </c>
      <c r="AA4" s="131" t="inlineStr">
        <is>
          <t>F</t>
        </is>
      </c>
      <c r="AB4" s="132" t="inlineStr">
        <is>
          <t>Sa</t>
        </is>
      </c>
      <c r="AC4" s="351" t="n"/>
      <c r="AD4" s="133" t="inlineStr">
        <is>
          <t>Overtime Options</t>
        </is>
      </c>
      <c r="AE4" s="351" t="n"/>
      <c r="AF4" s="351" t="n"/>
      <c r="AJ4" s="257" t="n"/>
    </row>
    <row r="5" ht="14.1" customHeight="1" s="348" thickBot="1">
      <c r="A5" s="351" t="n"/>
      <c r="B5" s="351" t="n"/>
      <c r="C5" s="337" t="n"/>
      <c r="D5" s="351" t="n"/>
      <c r="E5" s="351" t="n"/>
      <c r="F5" s="351" t="n"/>
      <c r="G5" s="6" t="n"/>
      <c r="H5" s="340" t="n"/>
      <c r="I5" s="351" t="n"/>
      <c r="J5" s="340" t="n"/>
      <c r="K5" s="344" t="inlineStr">
        <is>
          <t>Employee Name:</t>
        </is>
      </c>
      <c r="L5" s="359" t="n"/>
      <c r="M5" s="342" t="inlineStr">
        <is>
          <t>Jn Charles, Vital</t>
        </is>
      </c>
      <c r="N5" s="355" t="n"/>
      <c r="O5" s="337" t="n"/>
      <c r="P5" s="337" t="n"/>
      <c r="Q5" s="337" t="n"/>
      <c r="R5" s="337" t="n"/>
      <c r="S5" s="337" t="n"/>
      <c r="T5" s="337" t="n"/>
      <c r="U5" s="351" t="n"/>
      <c r="V5" s="263">
        <f>IF(MONTH($V$3)&lt;&gt;MONTH($V$3-WEEKDAY($V$3,1)+(ROW(V5)-ROW($V$5))*7+(COLUMN(V5)-COLUMN($V$5)+1)),"",$V$3-WEEKDAY($V$3,1)+(ROW(V5)-ROW($V$5))*7+(COLUMN(V5)-COLUMN($V$5)+1))</f>
        <v/>
      </c>
      <c r="W5" s="263">
        <f>IF(MONTH($V$3)&lt;&gt;MONTH($V$3-WEEKDAY($V$3,1)+(ROW(W5)-ROW($V$5))*7+(COLUMN(W5)-COLUMN($V$5)+1)),"",$V$3-WEEKDAY($V$3,1)+(ROW(W5)-ROW($V$5))*7+(COLUMN(W5)-COLUMN($V$5)+1))</f>
        <v/>
      </c>
      <c r="X5" s="263">
        <f>IF(MONTH($V$3)&lt;&gt;MONTH($V$3-WEEKDAY($V$3,1)+(ROW(X5)-ROW($V$5))*7+(COLUMN(X5)-COLUMN($V$5)+1)),"",$V$3-WEEKDAY($V$3,1)+(ROW(X5)-ROW($V$5))*7+(COLUMN(X5)-COLUMN($V$5)+1))</f>
        <v/>
      </c>
      <c r="Y5" s="263">
        <f>IF(MONTH($V$3)&lt;&gt;MONTH($V$3-WEEKDAY($V$3,1)+(ROW(Y5)-ROW($V$5))*7+(COLUMN(Y5)-COLUMN($V$5)+1)),"",$V$3-WEEKDAY($V$3,1)+(ROW(Y5)-ROW($V$5))*7+(COLUMN(Y5)-COLUMN($V$5)+1))</f>
        <v/>
      </c>
      <c r="Z5" s="263">
        <f>IF(MONTH($V$3)&lt;&gt;MONTH($V$3-WEEKDAY($V$3,1)+(ROW(Z5)-ROW($V$5))*7+(COLUMN(Z5)-COLUMN($V$5)+1)),"",$V$3-WEEKDAY($V$3,1)+(ROW(Z5)-ROW($V$5))*7+(COLUMN(Z5)-COLUMN($V$5)+1))</f>
        <v/>
      </c>
      <c r="AA5" s="263">
        <f>IF(MONTH($V$3)&lt;&gt;MONTH($V$3-WEEKDAY($V$3,1)+(ROW(AA5)-ROW($V$5))*7+(COLUMN(AA5)-COLUMN($V$5)+1)),"",$V$3-WEEKDAY($V$3,1)+(ROW(AA5)-ROW($V$5))*7+(COLUMN(AA5)-COLUMN($V$5)+1))</f>
        <v/>
      </c>
      <c r="AB5" s="263">
        <f>IF(MONTH($V$3)&lt;&gt;MONTH($V$3-WEEKDAY($V$3,1)+(ROW(AB5)-ROW($V$5))*7+(COLUMN(AB5)-COLUMN($V$5)+1)),"",$V$3-WEEKDAY($V$3,1)+(ROW(AB5)-ROW($V$5))*7+(COLUMN(AB5)-COLUMN($V$5)+1))</f>
        <v/>
      </c>
      <c r="AC5" s="351" t="n"/>
      <c r="AD5" s="351" t="n"/>
      <c r="AE5" s="3" t="b">
        <v>1</v>
      </c>
      <c r="AF5" s="258" t="n"/>
      <c r="AJ5" s="350" t="n"/>
      <c r="AK5" s="350" t="n"/>
      <c r="AL5" s="350" t="n"/>
    </row>
    <row r="6" ht="14.1" customHeight="1" s="348" thickBot="1">
      <c r="A6" s="351" t="n"/>
      <c r="B6" s="351" t="n"/>
      <c r="C6" s="337" t="inlineStr">
        <is>
          <t xml:space="preserve">120 Peter Rose St </t>
        </is>
      </c>
      <c r="D6" s="351" t="n"/>
      <c r="E6" s="351" t="n"/>
      <c r="F6" s="351" t="n"/>
      <c r="G6" s="6" t="n"/>
      <c r="H6" s="6" t="n"/>
      <c r="I6" s="6" t="n"/>
      <c r="J6" s="6" t="n"/>
      <c r="K6" s="6" t="n"/>
      <c r="L6" s="6" t="n"/>
      <c r="M6" s="339" t="inlineStr">
        <is>
          <t>Armed or unarmed</t>
        </is>
      </c>
      <c r="N6" s="360" t="n"/>
      <c r="O6" s="135" t="inlineStr">
        <is>
          <t>Unarmed</t>
        </is>
      </c>
      <c r="P6" s="6" t="n"/>
      <c r="Q6" s="6" t="n"/>
      <c r="R6" s="6" t="n"/>
      <c r="S6" s="6" t="n"/>
      <c r="T6" s="6" t="n"/>
      <c r="U6" s="351" t="n"/>
      <c r="V6" s="263">
        <f>IF(MONTH($V$3)&lt;&gt;MONTH($V$3-WEEKDAY($V$3,1)+(ROW(V6)-ROW($V$5))*7+(COLUMN(V6)-COLUMN($V$5)+1)),"",$V$3-WEEKDAY($V$3,1)+(ROW(V6)-ROW($V$5))*7+(COLUMN(V6)-COLUMN($V$5)+1))</f>
        <v/>
      </c>
      <c r="W6" s="263">
        <f>IF(MONTH($V$3)&lt;&gt;MONTH($V$3-WEEKDAY($V$3,1)+(ROW(W6)-ROW($V$5))*7+(COLUMN(W6)-COLUMN($V$5)+1)),"",$V$3-WEEKDAY($V$3,1)+(ROW(W6)-ROW($V$5))*7+(COLUMN(W6)-COLUMN($V$5)+1))</f>
        <v/>
      </c>
      <c r="X6" s="263">
        <f>IF(MONTH($V$3)&lt;&gt;MONTH($V$3-WEEKDAY($V$3,1)+(ROW(X6)-ROW($V$5))*7+(COLUMN(X6)-COLUMN($V$5)+1)),"",$V$3-WEEKDAY($V$3,1)+(ROW(X6)-ROW($V$5))*7+(COLUMN(X6)-COLUMN($V$5)+1))</f>
        <v/>
      </c>
      <c r="Y6" s="263">
        <f>IF(MONTH($V$3)&lt;&gt;MONTH($V$3-WEEKDAY($V$3,1)+(ROW(Y6)-ROW($V$5))*7+(COLUMN(Y6)-COLUMN($V$5)+1)),"",$V$3-WEEKDAY($V$3,1)+(ROW(Y6)-ROW($V$5))*7+(COLUMN(Y6)-COLUMN($V$5)+1))</f>
        <v/>
      </c>
      <c r="Z6" s="263">
        <f>IF(MONTH($V$3)&lt;&gt;MONTH($V$3-WEEKDAY($V$3,1)+(ROW(Z6)-ROW($V$5))*7+(COLUMN(Z6)-COLUMN($V$5)+1)),"",$V$3-WEEKDAY($V$3,1)+(ROW(Z6)-ROW($V$5))*7+(COLUMN(Z6)-COLUMN($V$5)+1))</f>
        <v/>
      </c>
      <c r="AA6" s="263">
        <f>IF(MONTH($V$3)&lt;&gt;MONTH($V$3-WEEKDAY($V$3,1)+(ROW(AA6)-ROW($V$5))*7+(COLUMN(AA6)-COLUMN($V$5)+1)),"",$V$3-WEEKDAY($V$3,1)+(ROW(AA6)-ROW($V$5))*7+(COLUMN(AA6)-COLUMN($V$5)+1))</f>
        <v/>
      </c>
      <c r="AB6" s="263">
        <f>IF(MONTH($V$3)&lt;&gt;MONTH($V$3-WEEKDAY($V$3,1)+(ROW(AB6)-ROW($V$5))*7+(COLUMN(AB6)-COLUMN($V$5)+1)),"",$V$3-WEEKDAY($V$3,1)+(ROW(AB6)-ROW($V$5))*7+(COLUMN(AB6)-COLUMN($V$5)+1))</f>
        <v/>
      </c>
      <c r="AC6" s="351" t="n"/>
      <c r="AD6" s="136" t="inlineStr">
        <is>
          <t>After:</t>
        </is>
      </c>
      <c r="AE6" s="264" t="n">
        <v>8</v>
      </c>
      <c r="AF6" s="258" t="n"/>
      <c r="AJ6" s="350" t="n"/>
      <c r="AL6" s="251" t="n"/>
    </row>
    <row r="7" ht="14.1" customHeight="1" s="348" thickBot="1">
      <c r="A7" s="351" t="n"/>
      <c r="B7" s="351" t="n"/>
      <c r="C7" s="337" t="inlineStr">
        <is>
          <t>Queenstown</t>
        </is>
      </c>
      <c r="D7" s="351" t="n"/>
      <c r="E7" s="351" t="n"/>
      <c r="F7" s="351" t="n"/>
      <c r="G7" s="6" t="n"/>
      <c r="H7" s="340" t="n"/>
      <c r="I7" s="351" t="n"/>
      <c r="J7" s="340" t="n"/>
      <c r="K7" s="340" t="n"/>
      <c r="L7" s="340" t="n"/>
      <c r="M7" s="338" t="inlineStr">
        <is>
          <t>Agency</t>
        </is>
      </c>
      <c r="N7" s="361" t="n"/>
      <c r="O7" s="7" t="inlineStr">
        <is>
          <t>Caricom</t>
        </is>
      </c>
      <c r="P7" s="6" t="n"/>
      <c r="Q7" s="6" t="n"/>
      <c r="R7" s="6" t="n"/>
      <c r="S7" s="6" t="n"/>
      <c r="T7" s="6" t="n"/>
      <c r="U7" s="351" t="n"/>
      <c r="V7" s="263">
        <f>IF(MONTH($V$3)&lt;&gt;MONTH($V$3-WEEKDAY($V$3,1)+(ROW(V7)-ROW($V$5))*7+(COLUMN(V7)-COLUMN($V$5)+1)),"",$V$3-WEEKDAY($V$3,1)+(ROW(V7)-ROW($V$5))*7+(COLUMN(V7)-COLUMN($V$5)+1))</f>
        <v/>
      </c>
      <c r="W7" s="263">
        <f>IF(MONTH($V$3)&lt;&gt;MONTH($V$3-WEEKDAY($V$3,1)+(ROW(W7)-ROW($V$5))*7+(COLUMN(W7)-COLUMN($V$5)+1)),"",$V$3-WEEKDAY($V$3,1)+(ROW(W7)-ROW($V$5))*7+(COLUMN(W7)-COLUMN($V$5)+1))</f>
        <v/>
      </c>
      <c r="X7" s="263">
        <f>IF(MONTH($V$3)&lt;&gt;MONTH($V$3-WEEKDAY($V$3,1)+(ROW(X7)-ROW($V$5))*7+(COLUMN(X7)-COLUMN($V$5)+1)),"",$V$3-WEEKDAY($V$3,1)+(ROW(X7)-ROW($V$5))*7+(COLUMN(X7)-COLUMN($V$5)+1))</f>
        <v/>
      </c>
      <c r="Y7" s="263">
        <f>IF(MONTH($V$3)&lt;&gt;MONTH($V$3-WEEKDAY($V$3,1)+(ROW(Y7)-ROW($V$5))*7+(COLUMN(Y7)-COLUMN($V$5)+1)),"",$V$3-WEEKDAY($V$3,1)+(ROW(Y7)-ROW($V$5))*7+(COLUMN(Y7)-COLUMN($V$5)+1))</f>
        <v/>
      </c>
      <c r="Z7" s="263">
        <f>IF(MONTH($V$3)&lt;&gt;MONTH($V$3-WEEKDAY($V$3,1)+(ROW(Z7)-ROW($V$5))*7+(COLUMN(Z7)-COLUMN($V$5)+1)),"",$V$3-WEEKDAY($V$3,1)+(ROW(Z7)-ROW($V$5))*7+(COLUMN(Z7)-COLUMN($V$5)+1))</f>
        <v/>
      </c>
      <c r="AA7" s="263">
        <f>IF(MONTH($V$3)&lt;&gt;MONTH($V$3-WEEKDAY($V$3,1)+(ROW(AA7)-ROW($V$5))*7+(COLUMN(AA7)-COLUMN($V$5)+1)),"",$V$3-WEEKDAY($V$3,1)+(ROW(AA7)-ROW($V$5))*7+(COLUMN(AA7)-COLUMN($V$5)+1))</f>
        <v/>
      </c>
      <c r="AB7" s="263">
        <f>IF(MONTH($V$3)&lt;&gt;MONTH($V$3-WEEKDAY($V$3,1)+(ROW(AB7)-ROW($V$5))*7+(COLUMN(AB7)-COLUMN($V$5)+1)),"",$V$3-WEEKDAY($V$3,1)+(ROW(AB7)-ROW($V$5))*7+(COLUMN(AB7)-COLUMN($V$5)+1))</f>
        <v/>
      </c>
      <c r="AC7" s="351" t="n"/>
      <c r="AD7" s="351" t="n"/>
      <c r="AE7" s="351" t="n"/>
      <c r="AF7" s="258" t="n"/>
      <c r="AJ7" s="350" t="n"/>
      <c r="AL7" s="251" t="n"/>
    </row>
    <row r="8">
      <c r="A8" s="351" t="n"/>
      <c r="B8" s="351" t="n"/>
      <c r="C8" s="337" t="inlineStr">
        <is>
          <t>Georgetown, Guyana</t>
        </is>
      </c>
      <c r="D8" s="351" t="n"/>
      <c r="E8" s="351" t="n"/>
      <c r="F8" s="351" t="n"/>
      <c r="G8" s="6" t="n"/>
      <c r="H8" s="6" t="n"/>
      <c r="I8" s="6" t="n"/>
      <c r="J8" s="6" t="n"/>
      <c r="K8" s="6" t="n"/>
      <c r="L8" s="6" t="n"/>
      <c r="M8" s="341" t="n"/>
      <c r="N8" s="351" t="n"/>
      <c r="O8" s="351" t="n"/>
      <c r="P8" s="6" t="n"/>
      <c r="Q8" s="6" t="n"/>
      <c r="R8" s="6" t="n"/>
      <c r="S8" s="6" t="n"/>
      <c r="T8" s="6" t="n"/>
      <c r="U8" s="351" t="n"/>
      <c r="V8" s="263">
        <f>IF(MONTH($V$3)&lt;&gt;MONTH($V$3-WEEKDAY($V$3,1)+(ROW(V8)-ROW($V$5))*7+(COLUMN(V8)-COLUMN($V$5)+1)),"",$V$3-WEEKDAY($V$3,1)+(ROW(V8)-ROW($V$5))*7+(COLUMN(V8)-COLUMN($V$5)+1))</f>
        <v/>
      </c>
      <c r="W8" s="263">
        <f>IF(MONTH($V$3)&lt;&gt;MONTH($V$3-WEEKDAY($V$3,1)+(ROW(W8)-ROW($V$5))*7+(COLUMN(W8)-COLUMN($V$5)+1)),"",$V$3-WEEKDAY($V$3,1)+(ROW(W8)-ROW($V$5))*7+(COLUMN(W8)-COLUMN($V$5)+1))</f>
        <v/>
      </c>
      <c r="X8" s="263">
        <f>IF(MONTH($V$3)&lt;&gt;MONTH($V$3-WEEKDAY($V$3,1)+(ROW(X8)-ROW($V$5))*7+(COLUMN(X8)-COLUMN($V$5)+1)),"",$V$3-WEEKDAY($V$3,1)+(ROW(X8)-ROW($V$5))*7+(COLUMN(X8)-COLUMN($V$5)+1))</f>
        <v/>
      </c>
      <c r="Y8" s="263">
        <f>IF(MONTH($V$3)&lt;&gt;MONTH($V$3-WEEKDAY($V$3,1)+(ROW(Y8)-ROW($V$5))*7+(COLUMN(Y8)-COLUMN($V$5)+1)),"",$V$3-WEEKDAY($V$3,1)+(ROW(Y8)-ROW($V$5))*7+(COLUMN(Y8)-COLUMN($V$5)+1))</f>
        <v/>
      </c>
      <c r="Z8" s="263">
        <f>IF(MONTH($V$3)&lt;&gt;MONTH($V$3-WEEKDAY($V$3,1)+(ROW(Z8)-ROW($V$5))*7+(COLUMN(Z8)-COLUMN($V$5)+1)),"",$V$3-WEEKDAY($V$3,1)+(ROW(Z8)-ROW($V$5))*7+(COLUMN(Z8)-COLUMN($V$5)+1))</f>
        <v/>
      </c>
      <c r="AA8" s="263">
        <f>IF(MONTH($V$3)&lt;&gt;MONTH($V$3-WEEKDAY($V$3,1)+(ROW(AA8)-ROW($V$5))*7+(COLUMN(AA8)-COLUMN($V$5)+1)),"",$V$3-WEEKDAY($V$3,1)+(ROW(AA8)-ROW($V$5))*7+(COLUMN(AA8)-COLUMN($V$5)+1))</f>
        <v/>
      </c>
      <c r="AB8" s="263">
        <f>IF(MONTH($V$3)&lt;&gt;MONTH($V$3-WEEKDAY($V$3,1)+(ROW(AB8)-ROW($V$5))*7+(COLUMN(AB8)-COLUMN($V$5)+1)),"",$V$3-WEEKDAY($V$3,1)+(ROW(AB8)-ROW($V$5))*7+(COLUMN(AB8)-COLUMN($V$5)+1))</f>
        <v/>
      </c>
      <c r="AC8" s="351" t="n"/>
      <c r="AD8" s="351" t="n"/>
      <c r="AE8" s="3" t="b">
        <v>1</v>
      </c>
      <c r="AF8" s="258" t="n"/>
      <c r="AJ8" s="350" t="n"/>
      <c r="AL8" s="251" t="n"/>
    </row>
    <row r="9">
      <c r="A9" s="351" t="n"/>
      <c r="B9" s="351" t="n"/>
      <c r="C9" s="337" t="n"/>
      <c r="D9" s="337" t="n"/>
      <c r="E9" s="337" t="n"/>
      <c r="F9" s="337" t="n"/>
      <c r="G9" s="6" t="n"/>
      <c r="H9" s="6" t="n"/>
      <c r="I9" s="6" t="n"/>
      <c r="J9" s="6" t="n"/>
      <c r="K9" s="6" t="n"/>
      <c r="L9" s="6" t="n"/>
      <c r="M9" s="137" t="n"/>
      <c r="N9" s="137" t="n"/>
      <c r="O9" s="6" t="n"/>
      <c r="P9" s="6" t="n"/>
      <c r="Q9" s="6" t="n"/>
      <c r="R9" s="6" t="n"/>
      <c r="S9" s="6" t="n"/>
      <c r="T9" s="6" t="n"/>
      <c r="U9" s="351" t="n"/>
      <c r="V9" s="265" t="n"/>
      <c r="W9" s="265" t="n"/>
      <c r="X9" s="265" t="n"/>
      <c r="Y9" s="265" t="n"/>
      <c r="Z9" s="265" t="n"/>
      <c r="AA9" s="265" t="n"/>
      <c r="AB9" s="265" t="n"/>
      <c r="AC9" s="351" t="n"/>
      <c r="AD9" s="351" t="n"/>
      <c r="AE9" s="3" t="n"/>
      <c r="AF9" s="351" t="n"/>
      <c r="AJ9" s="350" t="n"/>
      <c r="AL9" s="251" t="n"/>
    </row>
    <row r="10">
      <c r="A10" s="351" t="n"/>
      <c r="B10" s="351" t="n"/>
      <c r="C10" s="337" t="inlineStr">
        <is>
          <t>592-223-7560</t>
        </is>
      </c>
      <c r="D10" s="351" t="n"/>
      <c r="E10" s="351" t="n"/>
      <c r="F10" s="351" t="n"/>
      <c r="G10" s="6" t="n"/>
      <c r="H10" s="340" t="n"/>
      <c r="I10" s="351" t="n"/>
      <c r="J10" s="340" t="n"/>
      <c r="K10" s="330" t="inlineStr">
        <is>
          <t>Week Starting:</t>
        </is>
      </c>
      <c r="L10" s="351" t="n"/>
      <c r="M10" s="335" t="n">
        <v>45977</v>
      </c>
      <c r="N10" s="362" t="n"/>
      <c r="O10" s="6" t="n"/>
      <c r="P10" s="6" t="n"/>
      <c r="Q10" s="6" t="n"/>
      <c r="R10" s="6" t="n"/>
      <c r="S10" s="6" t="n"/>
      <c r="T10" s="138" t="inlineStr">
        <is>
          <t>[42]</t>
        </is>
      </c>
      <c r="U10" s="351" t="n"/>
      <c r="V10" s="263">
        <f>IF(MONTH($V$3)&lt;&gt;MONTH($V$3-WEEKDAY($V$3,1)+(ROW(V10)-ROW($V$5))*7+(COLUMN(V10)-COLUMN($V$5)+1)),"",$V$3-WEEKDAY($V$3,1)+(ROW(V10)-ROW($V$5))*7+(COLUMN(V10)-COLUMN($V$5)+1))</f>
        <v/>
      </c>
      <c r="W10" s="263">
        <f>IF(MONTH($V$3)&lt;&gt;MONTH($V$3-WEEKDAY($V$3,1)+(ROW(W10)-ROW($V$5))*7+(COLUMN(W10)-COLUMN($V$5)+1)),"",$V$3-WEEKDAY($V$3,1)+(ROW(W10)-ROW($V$5))*7+(COLUMN(W10)-COLUMN($V$5)+1))</f>
        <v/>
      </c>
      <c r="X10" s="263">
        <f>IF(MONTH($V$3)&lt;&gt;MONTH($V$3-WEEKDAY($V$3,1)+(ROW(X10)-ROW($V$5))*7+(COLUMN(X10)-COLUMN($V$5)+1)),"",$V$3-WEEKDAY($V$3,1)+(ROW(X10)-ROW($V$5))*7+(COLUMN(X10)-COLUMN($V$5)+1))</f>
        <v/>
      </c>
      <c r="Y10" s="263">
        <f>IF(MONTH($V$3)&lt;&gt;MONTH($V$3-WEEKDAY($V$3,1)+(ROW(Y10)-ROW($V$5))*7+(COLUMN(Y10)-COLUMN($V$5)+1)),"",$V$3-WEEKDAY($V$3,1)+(ROW(Y10)-ROW($V$5))*7+(COLUMN(Y10)-COLUMN($V$5)+1))</f>
        <v/>
      </c>
      <c r="Z10" s="263">
        <f>IF(MONTH($V$3)&lt;&gt;MONTH($V$3-WEEKDAY($V$3,1)+(ROW(Z10)-ROW($V$5))*7+(COLUMN(Z10)-COLUMN($V$5)+1)),"",$V$3-WEEKDAY($V$3,1)+(ROW(Z10)-ROW($V$5))*7+(COLUMN(Z10)-COLUMN($V$5)+1))</f>
        <v/>
      </c>
      <c r="AA10" s="263">
        <f>IF(MONTH($V$3)&lt;&gt;MONTH($V$3-WEEKDAY($V$3,1)+(ROW(AA10)-ROW($V$5))*7+(COLUMN(AA10)-COLUMN($V$5)+1)),"",$V$3-WEEKDAY($V$3,1)+(ROW(AA10)-ROW($V$5))*7+(COLUMN(AA10)-COLUMN($V$5)+1))</f>
        <v/>
      </c>
      <c r="AB10" s="263">
        <f>IF(MONTH($V$3)&lt;&gt;MONTH($V$3-WEEKDAY($V$3,1)+(ROW(AB10)-ROW($V$5))*7+(COLUMN(AB10)-COLUMN($V$5)+1)),"",$V$3-WEEKDAY($V$3,1)+(ROW(AB10)-ROW($V$5))*7+(COLUMN(AB10)-COLUMN($V$5)+1))</f>
        <v/>
      </c>
      <c r="AC10" s="351" t="n"/>
      <c r="AD10" s="136" t="inlineStr">
        <is>
          <t>After:</t>
        </is>
      </c>
      <c r="AE10" s="264" t="n">
        <v>40</v>
      </c>
      <c r="AF10" s="250" t="n"/>
    </row>
    <row r="11" ht="15.75" customHeight="1" s="348" thickBot="1">
      <c r="A11" s="351" t="n"/>
      <c r="B11" s="351" t="n"/>
      <c r="C11" s="6" t="n"/>
      <c r="D11" s="6" t="n"/>
      <c r="E11" s="6" t="n"/>
      <c r="F11" s="6" t="n"/>
      <c r="G11" s="6" t="n"/>
      <c r="H11" s="6" t="n"/>
      <c r="I11" s="6" t="n"/>
      <c r="J11" s="6" t="n"/>
      <c r="K11" s="259" t="inlineStr">
        <is>
          <t>Carry Forward Hrs:</t>
        </is>
      </c>
      <c r="L11" s="248" t="n">
        <v>32</v>
      </c>
      <c r="M11" s="6" t="n"/>
      <c r="N11" s="6" t="n"/>
      <c r="O11" s="6" t="n"/>
      <c r="P11" s="6" t="n"/>
      <c r="Q11" s="6" t="n"/>
      <c r="R11" s="6" t="n"/>
      <c r="S11" s="6" t="n"/>
      <c r="T11" s="6" t="n"/>
      <c r="U11" s="351" t="n"/>
      <c r="V11" s="263">
        <f>IF(MONTH($V$3)&lt;&gt;MONTH($V$3-WEEKDAY($V$3,1)+(ROW(V11)-ROW($V$5))*7+(COLUMN(V11)-COLUMN($V$5)+1)),"",$V$3-WEEKDAY($V$3,1)+(ROW(V11)-ROW($V$5))*7+(COLUMN(V11)-COLUMN($V$5)+1))</f>
        <v/>
      </c>
      <c r="W11" s="263">
        <f>IF(MONTH($V$3)&lt;&gt;MONTH($V$3-WEEKDAY($V$3,1)+(ROW(W11)-ROW($V$5))*7+(COLUMN(W11)-COLUMN($V$5)+1)),"",$V$3-WEEKDAY($V$3,1)+(ROW(W11)-ROW($V$5))*7+(COLUMN(W11)-COLUMN($V$5)+1))</f>
        <v/>
      </c>
      <c r="X11" s="263">
        <f>IF(MONTH($V$3)&lt;&gt;MONTH($V$3-WEEKDAY($V$3,1)+(ROW(X11)-ROW($V$5))*7+(COLUMN(X11)-COLUMN($V$5)+1)),"",$V$3-WEEKDAY($V$3,1)+(ROW(X11)-ROW($V$5))*7+(COLUMN(X11)-COLUMN($V$5)+1))</f>
        <v/>
      </c>
      <c r="Y11" s="263">
        <f>IF(MONTH($V$3)&lt;&gt;MONTH($V$3-WEEKDAY($V$3,1)+(ROW(Y11)-ROW($V$5))*7+(COLUMN(Y11)-COLUMN($V$5)+1)),"",$V$3-WEEKDAY($V$3,1)+(ROW(Y11)-ROW($V$5))*7+(COLUMN(Y11)-COLUMN($V$5)+1))</f>
        <v/>
      </c>
      <c r="Z11" s="263">
        <f>IF(MONTH($V$3)&lt;&gt;MONTH($V$3-WEEKDAY($V$3,1)+(ROW(Z11)-ROW($V$5))*7+(COLUMN(Z11)-COLUMN($V$5)+1)),"",$V$3-WEEKDAY($V$3,1)+(ROW(Z11)-ROW($V$5))*7+(COLUMN(Z11)-COLUMN($V$5)+1))</f>
        <v/>
      </c>
      <c r="AA11" s="263">
        <f>IF(MONTH($V$3)&lt;&gt;MONTH($V$3-WEEKDAY($V$3,1)+(ROW(AA11)-ROW($V$5))*7+(COLUMN(AA11)-COLUMN($V$5)+1)),"",$V$3-WEEKDAY($V$3,1)+(ROW(AA11)-ROW($V$5))*7+(COLUMN(AA11)-COLUMN($V$5)+1))</f>
        <v/>
      </c>
      <c r="AB11" s="263">
        <f>IF(MONTH($V$3)&lt;&gt;MONTH($V$3-WEEKDAY($V$3,1)+(ROW(AB11)-ROW($V$5))*7+(COLUMN(AB11)-COLUMN($V$5)+1)),"",$V$3-WEEKDAY($V$3,1)+(ROW(AB11)-ROW($V$5))*7+(COLUMN(AB11)-COLUMN($V$5)+1))</f>
        <v/>
      </c>
      <c r="AC11" s="351" t="n"/>
      <c r="AD11" s="351" t="n"/>
      <c r="AE11" s="351" t="n"/>
      <c r="AF11" s="258" t="n"/>
      <c r="AJ11" s="252" t="n"/>
      <c r="AK11" s="252" t="n"/>
    </row>
    <row r="12" ht="27.75" customFormat="1" customHeight="1" s="2" thickBot="1">
      <c r="A12" s="266" t="inlineStr">
        <is>
          <t>Day Off</t>
        </is>
      </c>
      <c r="B12" s="267" t="inlineStr">
        <is>
          <t>Holiday Double</t>
        </is>
      </c>
      <c r="C12" s="139" t="inlineStr">
        <is>
          <t>Day of Week</t>
        </is>
      </c>
      <c r="D12" s="140" t="inlineStr">
        <is>
          <t>Time
In</t>
        </is>
      </c>
      <c r="E12" s="140" t="inlineStr">
        <is>
          <t>Time
Out</t>
        </is>
      </c>
      <c r="F12" s="141" t="n"/>
      <c r="G12" s="140" t="inlineStr">
        <is>
          <t>Time
In</t>
        </is>
      </c>
      <c r="H12" s="140" t="inlineStr">
        <is>
          <t>Time
Out</t>
        </is>
      </c>
      <c r="I12" s="142" t="inlineStr">
        <is>
          <t>Total
Hrs</t>
        </is>
      </c>
      <c r="J12" s="142" t="inlineStr">
        <is>
          <t>Location</t>
        </is>
      </c>
      <c r="K12" s="142" t="inlineStr">
        <is>
          <t>Supervisor</t>
        </is>
      </c>
      <c r="L12" s="142" t="inlineStr">
        <is>
          <t>Supervisor Approval</t>
        </is>
      </c>
      <c r="M12" s="140" t="inlineStr">
        <is>
          <t>Regular
Hrs</t>
        </is>
      </c>
      <c r="N12" s="140" t="inlineStr">
        <is>
          <t>Overtime
Hrs</t>
        </is>
      </c>
      <c r="O12" s="140" t="inlineStr">
        <is>
          <t>Hol Hrs</t>
        </is>
      </c>
      <c r="P12" s="140" t="inlineStr">
        <is>
          <t>Responsibilities</t>
        </is>
      </c>
      <c r="Q12" s="140" t="inlineStr">
        <is>
          <t>Risk</t>
        </is>
      </c>
      <c r="R12" s="140" t="inlineStr">
        <is>
          <t>Meals</t>
        </is>
      </c>
      <c r="S12" s="140" t="inlineStr">
        <is>
          <t>Vac Hrs</t>
        </is>
      </c>
      <c r="T12" s="143" t="inlineStr">
        <is>
          <t>Reason for Overtime</t>
        </is>
      </c>
      <c r="U12" s="144" t="inlineStr">
        <is>
          <t>Wkly Reg Avail</t>
        </is>
      </c>
      <c r="V12" s="351" t="inlineStr">
        <is>
          <t>Orig Reg</t>
        </is>
      </c>
      <c r="W12" s="351" t="inlineStr">
        <is>
          <t>Wkly OT Adj</t>
        </is>
      </c>
      <c r="X12" s="351" t="inlineStr">
        <is>
          <t>Week Start</t>
        </is>
      </c>
      <c r="Y12" s="351" t="inlineStr">
        <is>
          <t>Wk Hrs Before</t>
        </is>
      </c>
      <c r="Z12" s="351" t="n"/>
      <c r="AA12" s="351" t="n"/>
      <c r="AB12" s="351" t="n"/>
      <c r="AC12" s="351" t="n"/>
      <c r="AD12" s="351" t="n"/>
      <c r="AE12" s="351" t="n"/>
      <c r="AF12" s="351" t="n"/>
      <c r="AJ12" s="252" t="n"/>
      <c r="AK12" s="252" t="n"/>
    </row>
    <row r="13" hidden="1" ht="15.75" customHeight="1" s="348" thickBot="1">
      <c r="A13" s="268" t="n"/>
      <c r="B13" s="351" t="n"/>
      <c r="C13" s="145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146" t="n"/>
      <c r="U13" s="351" t="n"/>
      <c r="V13" s="351" t="n"/>
      <c r="W13" s="351" t="n"/>
      <c r="X13" s="351" t="n"/>
      <c r="Y13" s="351" t="n"/>
      <c r="Z13" s="351" t="n"/>
      <c r="AA13" s="351" t="n"/>
      <c r="AB13" s="351" t="n"/>
      <c r="AC13" s="351" t="n"/>
      <c r="AD13" s="351" t="n"/>
      <c r="AE13" s="351" t="n"/>
      <c r="AF13" s="351" t="n"/>
    </row>
    <row r="14" ht="24" customHeight="1" s="348" thickBot="1">
      <c r="A14" s="147" t="inlineStr">
        <is>
          <t>On Day</t>
        </is>
      </c>
      <c r="B14" s="269" t="n"/>
      <c r="C14" s="88">
        <f>M10</f>
        <v/>
      </c>
      <c r="D14" s="54" t="n"/>
      <c r="E14" s="148">
        <f>IF(D14="", "",
 IF(D14=TIME(0,0,0), 0,
 IF(AND(D14&gt;=TIME(0,0,1), D14&lt;=TIME(2,0,0)), TIME(7,0,0),
 IF(AND(D14&gt;=TIME(6,0,0), D14&lt;=TIME(8,0,0)), TIME(12,0,0),
 IF(AND(D14&gt;TIME(8,0,0), D14&lt;=TIME(13,59,0)), TIME(15,0,0),
 IF(AND(D14&gt;=TIME(14,0,0), D14&lt;=TIME(17,59,0)), TIME(21,0,0),
 IF(AND(D14&gt;=TIME(18,0,0), D14&lt;=TIME(21,59,0)), TIME(0,0,0),
 IF(AND(D14&gt;=TIME(22,0,0), D14&lt;=TIME(23,59,59)), TIME(7,0,0), ""))))))))</f>
        <v/>
      </c>
      <c r="F14" s="149" t="n"/>
      <c r="G14" s="148">
        <f>IF(AND(D14&gt;=TIME(6,0,0),D14&lt;=TIME(8,0,0)),E14,"")</f>
        <v/>
      </c>
      <c r="H14" s="54" t="n"/>
      <c r="I14" s="55">
        <f>ROUND(IF(OR(D14="",E14="",E14=0),0,IF(H14="",MOD(E14-D14,1)*24,MOD(H14-D14,1)*24)),2)</f>
        <v/>
      </c>
      <c r="J14" s="150" t="n"/>
      <c r="K14" s="270" t="n"/>
      <c r="L14" s="271" t="n"/>
      <c r="M14" s="272">
        <f>MAX(0,V14-W14)</f>
        <v/>
      </c>
      <c r="N14" s="56">
        <f>(IF(OR($C14="",$D14=""),0,
 IF(OR($A14="Holiday",$A15="Holiday"),
    IF(ISNUMBER(MATCH(TRIM($B14),{"Phagwah","Good Friday","Easter Monday","Labour Day","Christmas","Eid ul Azha","Romans-2","Globe-12","Neptune P1"},0)),0,$I14),
 IF(AND(NOT(OR($A14="Annual Leave",$A15="Annual Leave")),$A14="Off day"),$I14,
  MAX(0,$I14-$V14)
  ))))+W14</f>
        <v/>
      </c>
      <c r="O14" s="56">
        <f>IF(AND(OR($A14="Holiday",$A15="Holiday"),
        ISNUMBER(MATCH(TRIM($B14),{"Phagwah","Good Friday","Easter Monday","Labour Day","Christmas","Eid ul Azha","Romans-2","Globe-12","Neptune P1"},0))),
   $I14,0)</f>
        <v/>
      </c>
      <c r="P14" s="56">
        <f>IF(OR($O$7="Canteen",$O$7="Head Office"),0,IF($I14&lt;=0,0,IF(OR(OR(TRIM($J14)="Hebrews",TRIM($J14)="Romans",TRIM($J14)="Romans-2",TRIM($J14)="Globe",TRIM($J14)="Globe-12",TRIM($J14)="Neptune P1"),AND($I15&gt;0,OR(TRIM($J15)="Hebrews",TRIM($J15)="Romans",TRIM($J15)="Romans-2",TRIM($J15)="Globe",TRIM($J15)="Globe-12",TRIM($J15)="Neptune P1"))),1,0)))</f>
        <v/>
      </c>
      <c r="Q14" s="57" t="n"/>
      <c r="R14" s="56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IF($I14&gt;0,1,0),
      0
   ),
0))</f>
        <v/>
      </c>
      <c r="S14" s="56">
        <f>IF(OR($A14="Annual Leave",$A15="Annual Leave"),IF($A14="Annual Leave",8,0),0)</f>
        <v/>
      </c>
      <c r="T14" s="58" t="n"/>
      <c r="U14" s="144">
        <f>MAX(0,40-Y14)</f>
        <v/>
      </c>
      <c r="V14" s="151">
        <f>IF(OR($C14="",$D14=""),0,
 IF(OR($A14="Holiday",$A15="Holiday"),0,
 IF(AND(NOT(OR($A14="Annual Leave",$A15="Annual Leave")),$A14="Off day"),0,
  IF($I14+$I15&gt;=8,IF($I14&gt;=8,8,$I14),$I14)
  )))</f>
        <v/>
      </c>
      <c r="W14" s="151">
        <f>MAX(0,V14-U14)</f>
        <v/>
      </c>
      <c r="X14" s="151">
        <f>IF(C14="","",C14-WEEKDAY(C14,1)+1)</f>
        <v/>
      </c>
      <c r="Y14" s="151">
        <f>IF(X14=X14,$L$11,0)</f>
        <v/>
      </c>
      <c r="Z14" s="151" t="n"/>
      <c r="AA14" s="151" t="n"/>
      <c r="AB14" s="151" t="n"/>
      <c r="AC14" s="351" t="n"/>
      <c r="AD14" s="351" t="n"/>
      <c r="AE14" s="351" t="n"/>
      <c r="AF14" s="351" t="n"/>
    </row>
    <row r="15" ht="24" customHeight="1" s="348" thickBot="1">
      <c r="A15" s="147" t="inlineStr">
        <is>
          <t>On Day</t>
        </is>
      </c>
      <c r="B15" s="269" t="n"/>
      <c r="C15" s="89">
        <f>C14</f>
        <v/>
      </c>
      <c r="D15" s="59" t="n"/>
      <c r="E15" s="152">
        <f>IF(D15="", "",
 IF(D15=TIME(0,0,0), 0,
 IF(AND(D15&gt;=TIME(0,0,1), D15&lt;=TIME(2,0,0)), TIME(7,0,0),
 IF(AND(D15&gt;=TIME(6,0,0), D15&lt;=TIME(8,0,0)), TIME(12,0,0),
 IF(AND(D15&gt;TIME(8,0,0), D15&lt;=TIME(13,59,0)), TIME(15,0,0),
 IF(AND(D15&gt;=TIME(14,0,0), D15&lt;=TIME(17,59,0)), TIME(21,0,0),
 IF(AND(D15&gt;=TIME(18,0,0), D15&lt;=TIME(21,59,0)), TIME(0,0,0),
 IF(AND(D15&gt;=TIME(22,0,0), D15&lt;=TIME(23,59,59)), TIME(7,0,0), ""))))))))</f>
        <v/>
      </c>
      <c r="F15" s="153" t="n"/>
      <c r="G15" s="152">
        <f>IF(AND(D15&gt;=TIME(6,0,0),D15&lt;=TIME(8,0,0)),E15,"")</f>
        <v/>
      </c>
      <c r="H15" s="59" t="n"/>
      <c r="I15" s="60">
        <f>ROUND(IF(OR(D15="",E15="",E15=0),0,IF(H15="",MOD(E15-D15,1)*24,MOD(H15-D15,1)*24)),2)</f>
        <v/>
      </c>
      <c r="J15" s="150" t="n"/>
      <c r="K15" s="270" t="n"/>
      <c r="L15" s="271" t="n"/>
      <c r="M15" s="272">
        <f>MAX(0,V15-W15)</f>
        <v/>
      </c>
      <c r="N15" s="61">
        <f>(IF(OR($C15="",$D15=""),0,
 IF(OR($A14="Holiday",$A15="Holiday"),
    IF(ISNUMBER(MATCH(TRIM($B15),{"Phagwah","Good Friday","Easter Monday","Labour Day","Christmas","Eid ul Azha","Romans-2","Globe-12","Neptune P1"},0)),0,$I15),
 IF(AND(NOT(OR($A14="Annual Leave",$A15="Annual Leave")),$A15="Off day"),$I15,
  MAX(0,$I15-$V15)
  ))))+W15</f>
        <v/>
      </c>
      <c r="O15" s="61">
        <f>IF(AND(OR($A14="Holiday",$A15="Holiday"),
        ISNUMBER(MATCH(TRIM($B15),{"Phagwah","Good Friday","Easter Monday","Labour Day","Christmas","Eid ul Azha","Romans-2","Globe-12","Neptune P1"},0))),
   $I15,0)</f>
        <v/>
      </c>
      <c r="P15" s="61">
        <f>IF(OR($O$7="Canteen",$O$7="Head Office"),0,IF($I15&lt;=0,0,IF(AND($I14&lt;=0,OR(TRIM($J15)="Hebrews",TRIM($J15)="Romans",TRIM($J15)="Romans-2",TRIM($J15)="Globe",TRIM($J15)="Globe-12",TRIM($J15)="Neptune P1")),1,0)))</f>
        <v/>
      </c>
      <c r="Q15" s="62" t="n"/>
      <c r="R15" s="61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IF(AND($I14=0,$I15&gt;0),1,0),
      0
   ),
0))</f>
        <v/>
      </c>
      <c r="S15" s="61">
        <f>IF(OR($A14="Annual Leave",$A15="Annual Leave"),IF(AND($A14&lt;&gt;"Annual Leave",$A15="Annual Leave"),8,0),0)</f>
        <v/>
      </c>
      <c r="T15" s="63" t="n"/>
      <c r="U15" s="144">
        <f>MAX(0,40-Y15)</f>
        <v/>
      </c>
      <c r="V15" s="151">
        <f>IF(OR($C15="",$D15=""),0,
 IF(OR($A14="Holiday",$A15="Holiday"),0,
 IF(AND(NOT(OR($A14="Annual Leave",$A15="Annual Leave")),$A15="Off day"),0,
  IF($I14+$I15&gt;=8,IF($I14&gt;=8,0,8-$I14),$I15)
  )))</f>
        <v/>
      </c>
      <c r="W15" s="151">
        <f>MAX(0,V15-U15)</f>
        <v/>
      </c>
      <c r="X15" s="151">
        <f>IF(C15="","",C15-WEEKDAY(C15,1)+1)</f>
        <v/>
      </c>
      <c r="Y15" s="151">
        <f>SUMPRODUCT(($X$14:$X14=X15)*(($V$14:$V14)+($O$14:$O14)))+IF(X15=X14,$L$11,0)</f>
        <v/>
      </c>
      <c r="Z15" s="151" t="n"/>
      <c r="AA15" s="151" t="n"/>
      <c r="AB15" s="151" t="n"/>
      <c r="AC15" s="351" t="n"/>
      <c r="AD15" s="351" t="n"/>
      <c r="AE15" s="351" t="n"/>
      <c r="AF15" s="351" t="n"/>
    </row>
    <row r="16" ht="24" customHeight="1" s="348" thickBot="1">
      <c r="A16" s="154" t="inlineStr">
        <is>
          <t>On Day</t>
        </is>
      </c>
      <c r="B16" s="273" t="n"/>
      <c r="C16" s="90">
        <f>C14+1</f>
        <v/>
      </c>
      <c r="D16" s="8" t="n"/>
      <c r="E16" s="155">
        <f>IF(D16="", "",
 IF(D16=TIME(0,0,0), 0,
 IF(AND(D16&gt;=TIME(0,0,1), D16&lt;=TIME(2,0,0)), TIME(7,0,0),
 IF(AND(D16&gt;=TIME(6,0,0), D16&lt;=TIME(8,0,0)), TIME(12,0,0),
 IF(AND(D16&gt;TIME(8,0,0), D16&lt;=TIME(13,59,0)), TIME(15,0,0),
 IF(AND(D16&gt;=TIME(14,0,0), D16&lt;=TIME(17,59,0)), TIME(21,0,0),
 IF(AND(D16&gt;=TIME(18,0,0), D16&lt;=TIME(21,59,0)), TIME(0,0,0),
 IF(AND(D16&gt;=TIME(22,0,0), D16&lt;=TIME(23,59,59)), TIME(7,0,0), ""))))))))</f>
        <v/>
      </c>
      <c r="F16" s="156" t="n"/>
      <c r="G16" s="155">
        <f>IF(AND(D16&gt;=TIME(6,0,0),D16&lt;=TIME(8,0,0)),E16,"")</f>
        <v/>
      </c>
      <c r="H16" s="8" t="n"/>
      <c r="I16" s="30">
        <f>ROUND(IF(OR(D16="",E16="",E16=0),0,IF(H16="",MOD(E16-D16,1)*24,MOD(H16-D16,1)*24)),2)</f>
        <v/>
      </c>
      <c r="J16" s="157" t="n"/>
      <c r="K16" s="274" t="n"/>
      <c r="L16" s="271" t="n"/>
      <c r="M16" s="275">
        <f>MAX(0,V16-W16)</f>
        <v/>
      </c>
      <c r="N16" s="9">
        <f>(IF(OR($C16="",$D16=""),0,
 IF(OR($A16="Holiday",$A17="Holiday"),
    IF(ISNUMBER(MATCH(TRIM($B16),{"Phagwah","Good Friday","Easter Monday","Labour Day","Christmas","Eid ul Azha","Romans-2","Globe-12","Neptune P1"},0)),0,$I16),
 IF(AND(NOT(OR($A16="Annual Leave",$A17="Annual Leave")),$A16="Off day"),$I16,
  MAX(0,$I16-$V16)
  ))))+W16</f>
        <v/>
      </c>
      <c r="O16" s="9">
        <f>IF(AND(OR($A16="Holiday",$A17="Holiday"),
        ISNUMBER(MATCH(TRIM($B16),{"Phagwah","Good Friday","Easter Monday","Labour Day","Christmas","Eid ul Azha","Romans-2","Globe-12","Neptune P1"},0))),
   $I16,0)</f>
        <v/>
      </c>
      <c r="P16" s="9">
        <f>IF(OR($O$7="Canteen",$O$7="Head Office"),0,IF($I16&lt;=0,0,IF(OR(OR(TRIM($J16)="Hebrews",TRIM($J16)="Romans",TRIM($J16)="Romans-2",TRIM($J16)="Globe",TRIM($J16)="Globe-12",TRIM($J16)="Neptune P1"),AND($I17&gt;0,OR(TRIM($J17)="Hebrews",TRIM($J17)="Romans",TRIM($J17)="Romans-2",TRIM($J17)="Globe",TRIM($J17)="Globe-12",TRIM($J17)="Neptune P1"))),1,0)))</f>
        <v/>
      </c>
      <c r="Q16" s="10" t="n"/>
      <c r="R16" s="9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IF($I16&gt;0,1,0),
      0
   ),
0))</f>
        <v/>
      </c>
      <c r="S16" s="9">
        <f>IF(OR($A16="Annual Leave",$A17="Annual Leave"),IF($A16="Annual Leave",8,0),0)</f>
        <v/>
      </c>
      <c r="T16" s="91" t="n"/>
      <c r="U16" s="144">
        <f>MAX(0,40-Y16)</f>
        <v/>
      </c>
      <c r="V16" s="351">
        <f>IF(OR($C16="",$D16=""),0,
 IF(OR($A16="Holiday",$A17="Holiday"),0,
 IF(AND(NOT(OR($A16="Annual Leave",$A17="Annual Leave")),$A16="Off day"),0,
  IF($I16+$I17&gt;=8,IF($I16&gt;=8,8,$I16),$I16)
  )))</f>
        <v/>
      </c>
      <c r="W16" s="351">
        <f>MAX(0,V16-U16)</f>
        <v/>
      </c>
      <c r="X16" s="351">
        <f>IF(C16="","",C16-WEEKDAY(C16,1)+1)</f>
        <v/>
      </c>
      <c r="Y16" s="351">
        <f>SUMPRODUCT(($X$14:$X15=X16)*(($V$14:$V15)+($O$14:$O15)))+IF(X16=X14,$L$11,0)</f>
        <v/>
      </c>
      <c r="Z16" s="351" t="n"/>
      <c r="AA16" s="351" t="n"/>
      <c r="AB16" s="351" t="n"/>
      <c r="AC16" s="351" t="n"/>
      <c r="AD16" s="351" t="n"/>
      <c r="AE16" s="351" t="n"/>
      <c r="AF16" s="351" t="n"/>
    </row>
    <row r="17" ht="24" customHeight="1" s="348" thickBot="1">
      <c r="A17" s="154" t="inlineStr">
        <is>
          <t>On Day</t>
        </is>
      </c>
      <c r="B17" s="273" t="n"/>
      <c r="C17" s="90">
        <f>C16</f>
        <v/>
      </c>
      <c r="D17" s="276" t="n"/>
      <c r="E17" s="277">
        <f>IF(D17="", "",
 IF(D17=TIME(0,0,0), 0,
 IF(AND(D17&gt;=TIME(0,0,1), D17&lt;=TIME(2,0,0)), TIME(7,0,0),
 IF(AND(D17&gt;=TIME(6,0,0), D17&lt;=TIME(8,0,0)), TIME(12,0,0),
 IF(AND(D17&gt;TIME(8,0,0), D17&lt;=TIME(13,59,0)), TIME(15,0,0),
 IF(AND(D17&gt;=TIME(14,0,0), D17&lt;=TIME(17,59,0)), TIME(21,0,0),
 IF(AND(D17&gt;=TIME(18,0,0), D17&lt;=TIME(21,59,0)), TIME(0,0,0),
 IF(AND(D17&gt;=TIME(22,0,0), D17&lt;=TIME(23,59,59)), TIME(7,0,0), ""))))))))</f>
        <v/>
      </c>
      <c r="F17" s="156" t="n"/>
      <c r="G17" s="277">
        <f>IF(AND(D17&gt;=TIME(6,0,0),D17&lt;=TIME(8,0,0)),E17,"")</f>
        <v/>
      </c>
      <c r="H17" s="276" t="n"/>
      <c r="I17" s="30">
        <f>ROUND(IF(OR(D17="",E17="",E17=0),0,IF(H17="",MOD(E17-D17,1)*24,MOD(H17-D17,1)*24)),2)</f>
        <v/>
      </c>
      <c r="J17" s="158" t="n"/>
      <c r="K17" s="274" t="n"/>
      <c r="L17" s="271" t="n"/>
      <c r="M17" s="275">
        <f>MAX(0,V17-W17)</f>
        <v/>
      </c>
      <c r="N17" s="278">
        <f>(IF(OR($C17="",$D17=""),0,
 IF(OR($A16="Holiday",$A17="Holiday"),
    IF(ISNUMBER(MATCH(TRIM($B17),{"Phagwah","Good Friday","Easter Monday","Labour Day","Christmas","Eid ul Azha","Romans-2","Globe-12","Neptune P1"},0)),0,$I17),
 IF(AND(NOT(OR($A16="Annual Leave",$A17="Annual Leave")),$A17="Off day"),$I17,
  MAX(0,$I17-$V17)
  ))))+W17</f>
        <v/>
      </c>
      <c r="O17" s="278">
        <f>IF(AND(OR($A16="Holiday",$A17="Holiday"),
        ISNUMBER(MATCH(TRIM($B17),{"Phagwah","Good Friday","Easter Monday","Labour Day","Christmas","Eid ul Azha","Romans-2","Globe-12","Neptune P1"},0))),
   $I17,0)</f>
        <v/>
      </c>
      <c r="P17" s="278">
        <f>IF(OR($O$7="Canteen",$O$7="Head Office"),0,IF($I17&lt;=0,0,IF(AND($I16&lt;=0,OR(TRIM($J17)="Hebrews",TRIM($J17)="Romans",TRIM($J17)="Romans-2",TRIM($J17)="Globe",TRIM($J17)="Globe-12",TRIM($J17)="Neptune P1")),1,0)))</f>
        <v/>
      </c>
      <c r="Q17" s="279" t="n"/>
      <c r="R17" s="278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IF(AND($I16=0,$I17&gt;0),1,0),
      0
   ),
0))</f>
        <v/>
      </c>
      <c r="S17" s="278">
        <f>IF(OR($A16="Annual Leave",$A17="Annual Leave"),IF(AND($A16&lt;&gt;"Annual Leave",$A17="Annual Leave"),8,0),0)</f>
        <v/>
      </c>
      <c r="T17" s="280" t="n"/>
      <c r="U17" s="144">
        <f>MAX(0,40-Y17)</f>
        <v/>
      </c>
      <c r="V17" s="351">
        <f>IF(OR($C17="",$D17=""),0,
 IF(OR($A16="Holiday",$A17="Holiday"),0,
 IF(AND(NOT(OR($A16="Annual Leave",$A17="Annual Leave")),$A17="Off day"),0,
  IF($I16+$I17&gt;=8,IF($I16&gt;=8,0,8-$I16),$I17)
  )))</f>
        <v/>
      </c>
      <c r="W17" s="351">
        <f>MAX(0,V17-U17)</f>
        <v/>
      </c>
      <c r="X17" s="351">
        <f>IF(C17="","",C17-WEEKDAY(C17,1)+1)</f>
        <v/>
      </c>
      <c r="Y17" s="351">
        <f>SUMPRODUCT(($X$14:$X16=X17)*(($V$14:$V16)+($O$14:$O16)))+IF(X17=X14,$L$11,0)</f>
        <v/>
      </c>
      <c r="Z17" s="351" t="n"/>
      <c r="AA17" s="351" t="n"/>
      <c r="AB17" s="351" t="n"/>
      <c r="AC17" s="351" t="n"/>
      <c r="AD17" s="351" t="n"/>
      <c r="AE17" s="351" t="n"/>
      <c r="AF17" s="351" t="n"/>
    </row>
    <row r="18" ht="24" customHeight="1" s="348" thickBot="1">
      <c r="A18" s="159" t="inlineStr">
        <is>
          <t>On Day</t>
        </is>
      </c>
      <c r="B18" s="281" t="n"/>
      <c r="C18" s="92">
        <f>C16+1</f>
        <v/>
      </c>
      <c r="D18" s="31" t="n"/>
      <c r="E18" s="160">
        <f>IF(D18="", "",
 IF(D18=TIME(0,0,0), 0,
 IF(AND(D18&gt;=TIME(0,0,1), D18&lt;=TIME(2,0,0)), TIME(7,0,0),
 IF(AND(D18&gt;=TIME(6,0,0), D18&lt;=TIME(8,0,0)), TIME(12,0,0),
 IF(AND(D18&gt;TIME(8,0,0), D18&lt;=TIME(13,59,0)), TIME(15,0,0),
 IF(AND(D18&gt;=TIME(14,0,0), D18&lt;=TIME(17,59,0)), TIME(21,0,0),
 IF(AND(D18&gt;=TIME(18,0,0), D18&lt;=TIME(21,59,0)), TIME(0,0,0),
 IF(AND(D18&gt;=TIME(22,0,0), D18&lt;=TIME(23,59,59)), TIME(7,0,0), ""))))))))</f>
        <v/>
      </c>
      <c r="F18" s="161" t="n"/>
      <c r="G18" s="160">
        <f>IF(AND(D18&gt;=TIME(6,0,0),D18&lt;=TIME(8,0,0)),E18,"")</f>
        <v/>
      </c>
      <c r="H18" s="31" t="n"/>
      <c r="I18" s="32">
        <f>ROUND(IF(OR(D18="",E18="",E18=0),0,IF(H18="",MOD(E18-D18,1)*24,MOD(H18-D18,1)*24)),2)</f>
        <v/>
      </c>
      <c r="J18" s="162" t="n"/>
      <c r="K18" s="282" t="n"/>
      <c r="L18" s="271" t="n"/>
      <c r="M18" s="283">
        <f>MAX(0,V18-W18)</f>
        <v/>
      </c>
      <c r="N18" s="33">
        <f>(IF(OR($C18="",$D18=""),0,
 IF(OR($A18="Holiday",$A19="Holiday"),
    IF(ISNUMBER(MATCH(TRIM($B18),{"Phagwah","Good Friday","Easter Monday","Labour Day","Christmas","Eid ul Azha","Romans-2","Globe-12","Neptune P1"},0)),0,$I18),
 IF(AND(NOT(OR($A18="Annual Leave",$A19="Annual Leave")),$A18="Off day"),$I18,
  MAX(0,$I18-$V18)
  ))))+W18</f>
        <v/>
      </c>
      <c r="O18" s="33">
        <f>IF(AND(OR($A18="Holiday",$A19="Holiday"),
        ISNUMBER(MATCH(TRIM($B18),{"Phagwah","Good Friday","Easter Monday","Labour Day","Christmas","Eid ul Azha","Romans-2","Globe-12","Neptune P1"},0))),
   $I18,0)</f>
        <v/>
      </c>
      <c r="P18" s="33">
        <f>IF(OR($O$7="Canteen",$O$7="Head Office"),0,IF($I18&lt;=0,0,IF(OR(OR(TRIM($J18)="Hebrews",TRIM($J18)="Romans",TRIM($J18)="Romans-2",TRIM($J18)="Globe",TRIM($J18)="Globe-12",TRIM($J18)="Neptune P1"),AND($I19&gt;0,OR(TRIM($J19)="Hebrews",TRIM($J19)="Romans",TRIM($J19)="Romans-2",TRIM($J19)="Globe",TRIM($J19)="Globe-12",TRIM($J19)="Neptune P1"))),1,0)))</f>
        <v/>
      </c>
      <c r="Q18" s="34" t="n"/>
      <c r="R18" s="33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IF($I18&gt;0,1,0),
      0
   ),
0))</f>
        <v/>
      </c>
      <c r="S18" s="33">
        <f>IF(OR($A18="Annual Leave",$A19="Annual Leave"),IF($A18="Annual Leave",8,0),0)</f>
        <v/>
      </c>
      <c r="T18" s="35" t="n"/>
      <c r="U18" s="144">
        <f>MAX(0,40-Y18)</f>
        <v/>
      </c>
      <c r="V18" s="351">
        <f>IF(OR($C18="",$D18=""),0,
 IF(OR($A18="Holiday",$A19="Holiday"),0,
 IF(AND(NOT(OR($A18="Annual Leave",$A19="Annual Leave")),$A18="Off day"),0,
  IF($I18+$I19&gt;=8,IF($I18&gt;=8,8,$I18),$I18)
  )))</f>
        <v/>
      </c>
      <c r="W18" s="351">
        <f>MAX(0,V18-U18)</f>
        <v/>
      </c>
      <c r="X18" s="351">
        <f>IF(C18="","",C18-WEEKDAY(C18,1)+1)</f>
        <v/>
      </c>
      <c r="Y18" s="351">
        <f>SUMPRODUCT(($X$14:$X17=X18)*(($V$14:$V17)+($O$14:$O17)))+IF(X18=X14,$L$11,0)</f>
        <v/>
      </c>
      <c r="Z18" s="351" t="n"/>
      <c r="AA18" s="351" t="n"/>
      <c r="AB18" s="351" t="n"/>
      <c r="AC18" s="351" t="n"/>
      <c r="AD18" s="351" t="n"/>
      <c r="AE18" s="351" t="n"/>
      <c r="AF18" s="351" t="n"/>
    </row>
    <row r="19" ht="24" customHeight="1" s="348" thickBot="1">
      <c r="A19" s="159" t="inlineStr">
        <is>
          <t>On Day</t>
        </is>
      </c>
      <c r="B19" s="281" t="n"/>
      <c r="C19" s="93">
        <f>C18</f>
        <v/>
      </c>
      <c r="D19" s="36" t="n"/>
      <c r="E19" s="163">
        <f>IF(D19="", "",
 IF(D19=TIME(0,0,0), 0,
 IF(AND(D19&gt;=TIME(0,0,1), D19&lt;=TIME(2,0,0)), TIME(7,0,0),
 IF(AND(D19&gt;=TIME(6,0,0), D19&lt;=TIME(8,0,0)), TIME(12,0,0),
 IF(AND(D19&gt;TIME(8,0,0), D19&lt;=TIME(13,59,0)), TIME(15,0,0),
 IF(AND(D19&gt;=TIME(14,0,0), D19&lt;=TIME(17,59,0)), TIME(21,0,0),
 IF(AND(D19&gt;=TIME(18,0,0), D19&lt;=TIME(21,59,0)), TIME(0,0,0),
 IF(AND(D19&gt;=TIME(22,0,0), D19&lt;=TIME(23,59,59)), TIME(7,0,0), ""))))))))</f>
        <v/>
      </c>
      <c r="F19" s="164" t="n"/>
      <c r="G19" s="163">
        <f>IF(AND(D19&gt;=TIME(6,0,0),D19&lt;=TIME(8,0,0)),E19,"")</f>
        <v/>
      </c>
      <c r="H19" s="36" t="n"/>
      <c r="I19" s="37">
        <f>ROUND(IF(OR(D19="",E19="",E19=0),0,IF(H19="",MOD(E19-D19,1)*24,MOD(H19-D19,1)*24)),2)</f>
        <v/>
      </c>
      <c r="J19" s="162" t="n"/>
      <c r="K19" s="282" t="n"/>
      <c r="L19" s="271" t="n"/>
      <c r="M19" s="283">
        <f>MAX(0,V19-W19)</f>
        <v/>
      </c>
      <c r="N19" s="38">
        <f>(IF(OR($C19="",$D19=""),0,
 IF(OR($A18="Holiday",$A19="Holiday"),
    IF(ISNUMBER(MATCH(TRIM($B19),{"Phagwah","Good Friday","Easter Monday","Labour Day","Christmas","Eid ul Azha","Romans-2","Globe-12","Neptune P1"},0)),0,$I19),
 IF(AND(NOT(OR($A18="Annual Leave",$A19="Annual Leave")),$A19="Off day"),$I19,
  MAX(0,$I19-$V19)
  ))))+W19</f>
        <v/>
      </c>
      <c r="O19" s="38">
        <f>IF(AND(OR($A18="Holiday",$A19="Holiday"),
        ISNUMBER(MATCH(TRIM($B19),{"Phagwah","Good Friday","Easter Monday","Labour Day","Christmas","Eid ul Azha","Romans-2","Globe-12","Neptune P1"},0))),
   $I19,0)</f>
        <v/>
      </c>
      <c r="P19" s="38">
        <f>IF(OR($O$7="Canteen",$O$7="Head Office"),0,IF($I19&lt;=0,0,IF(AND($I18&lt;=0,OR(TRIM($J19)="Hebrews",TRIM($J19)="Romans",TRIM($J19)="Romans-2",TRIM($J19)="Globe",TRIM($J19)="Globe-12",TRIM($J19)="Neptune P1")),1,0)))</f>
        <v/>
      </c>
      <c r="Q19" s="39" t="n"/>
      <c r="R19" s="38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IF(AND($I18=0,$I19&gt;0),1,0),
      0
   ),
0))</f>
        <v/>
      </c>
      <c r="S19" s="38">
        <f>IF(OR($A18="Annual Leave",$A19="Annual Leave"),IF(AND($A18&lt;&gt;"Annual Leave",$A19="Annual Leave"),8,0),0)</f>
        <v/>
      </c>
      <c r="T19" s="40" t="n"/>
      <c r="U19" s="144">
        <f>MAX(0,40-Y19)</f>
        <v/>
      </c>
      <c r="V19" s="351">
        <f>IF(OR($C19="",$D19=""),0,
 IF(OR($A18="Holiday",$A19="Holiday"),0,
 IF(AND(NOT(OR($A18="Annual Leave",$A19="Annual Leave")),$A19="Off day"),0,
  IF($I18+$I19&gt;=8,IF($I18&gt;=8,0,8-$I18),$I19)
  )))</f>
        <v/>
      </c>
      <c r="W19" s="351">
        <f>MAX(0,V19-U19)</f>
        <v/>
      </c>
      <c r="X19" s="351">
        <f>IF(C19="","",C19-WEEKDAY(C19,1)+1)</f>
        <v/>
      </c>
      <c r="Y19" s="351">
        <f>SUMPRODUCT(($X$14:$X18=X19)*(($V$14:$V18)+($O$14:$O18)))+IF(X19=X14,$L$11,0)</f>
        <v/>
      </c>
      <c r="Z19" s="351" t="n"/>
      <c r="AA19" s="351" t="n"/>
      <c r="AB19" s="351" t="n"/>
      <c r="AC19" s="351" t="n"/>
      <c r="AD19" s="351" t="n"/>
      <c r="AE19" s="351" t="n"/>
      <c r="AF19" s="351" t="n"/>
    </row>
    <row r="20" ht="24" customHeight="1" s="348" thickBot="1">
      <c r="A20" s="165" t="inlineStr">
        <is>
          <t>On Day</t>
        </is>
      </c>
      <c r="B20" s="284" t="n"/>
      <c r="C20" s="94">
        <f>C18+1</f>
        <v/>
      </c>
      <c r="D20" s="41" t="n"/>
      <c r="E20" s="166">
        <f>IF(D20="", "",
 IF(D20=TIME(0,0,0), 0,
 IF(AND(D20&gt;=TIME(0,0,1), D20&lt;=TIME(2,0,0)), TIME(7,0,0),
 IF(AND(D20&gt;=TIME(6,0,0), D20&lt;=TIME(8,0,0)), TIME(12,0,0),
 IF(AND(D20&gt;TIME(8,0,0), D20&lt;=TIME(13,59,0)), TIME(15,0,0),
 IF(AND(D20&gt;=TIME(14,0,0), D20&lt;=TIME(17,59,0)), TIME(21,0,0),
 IF(AND(D20&gt;=TIME(18,0,0), D20&lt;=TIME(21,59,0)), TIME(0,0,0),
 IF(AND(D20&gt;=TIME(22,0,0), D20&lt;=TIME(23,59,59)), TIME(7,0,0), ""))))))))</f>
        <v/>
      </c>
      <c r="F20" s="167" t="n"/>
      <c r="G20" s="166">
        <f>IF(AND(D20&gt;=TIME(6,0,0),D20&lt;=TIME(8,0,0)),E20,"")</f>
        <v/>
      </c>
      <c r="H20" s="41" t="n"/>
      <c r="I20" s="95">
        <f>ROUND(IF(OR(D20="",E20="",E20=0),0,IF(H20="",MOD(E20-D20,1)*24,MOD(H20-D20,1)*24)),2)</f>
        <v/>
      </c>
      <c r="J20" s="168" t="n"/>
      <c r="K20" s="285" t="n"/>
      <c r="L20" s="271" t="n"/>
      <c r="M20" s="286">
        <f>MAX(0,V20-W20)</f>
        <v/>
      </c>
      <c r="N20" s="42">
        <f>(IF(OR($C20="",$D20=""),0,
 IF(OR($A20="Holiday",$A21="Holiday"),
    IF(ISNUMBER(MATCH(TRIM($B20),{"Phagwah","Good Friday","Easter Monday","Labour Day","Christmas","Eid ul Azha","Romans-2","Globe-12","Neptune P1"},0)),0,$I20),
 IF(AND(NOT(OR($A20="Annual Leave",$A21="Annual Leave")),$A20="Off day"),$I20,
  MAX(0,$I20-$V20)
  ))))+W20</f>
        <v/>
      </c>
      <c r="O20" s="42">
        <f>IF(AND(OR($A20="Holiday",$A21="Holiday"),
        ISNUMBER(MATCH(TRIM($B20),{"Phagwah","Good Friday","Easter Monday","Labour Day","Christmas","Eid ul Azha","Romans-2","Globe-12","Neptune P1"},0))),
   $I20,0)</f>
        <v/>
      </c>
      <c r="P20" s="42">
        <f>IF(OR($O$7="Canteen",$O$7="Head Office"),0,IF($I20&lt;=0,0,IF(OR(OR(TRIM($J20)="Hebrews",TRIM($J20)="Romans",TRIM($J20)="Romans-2",TRIM($J20)="Globe",TRIM($J20)="Globe-12",TRIM($J20)="Neptune P1"),AND($I21&gt;0,OR(TRIM($J21)="Hebrews",TRIM($J21)="Romans",TRIM($J21)="Romans-2",TRIM($J21)="Globe",TRIM($J21)="Globe-12",TRIM($J21)="Neptune P1"))),1,0)))</f>
        <v/>
      </c>
      <c r="Q20" s="43" t="n"/>
      <c r="R20" s="42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IF($I20&gt;0,1,0),
      0
   ),
0))</f>
        <v/>
      </c>
      <c r="S20" s="42">
        <f>IF(OR($A20="Annual Leave",$A21="Annual Leave"),IF($A20="Annual Leave",8,0),0)</f>
        <v/>
      </c>
      <c r="T20" s="96" t="n"/>
      <c r="U20" s="144">
        <f>MAX(0,40-Y20)</f>
        <v/>
      </c>
      <c r="V20" s="351">
        <f>IF(OR($C20="",$D20=""),0,
 IF(OR($A20="Holiday",$A21="Holiday"),0,
 IF(AND(NOT(OR($A20="Annual Leave",$A21="Annual Leave")),$A20="Off day"),0,
  IF($I20+$I21&gt;=8,IF($I20&gt;=8,8,$I20),$I20)
  )))</f>
        <v/>
      </c>
      <c r="W20" s="351">
        <f>MAX(0,V20-U20)</f>
        <v/>
      </c>
      <c r="X20" s="351">
        <f>IF(C20="","",C20-WEEKDAY(C20,1)+1)</f>
        <v/>
      </c>
      <c r="Y20" s="351">
        <f>SUMPRODUCT(($X$14:$X19=X20)*(($V$14:$V19)+($O$14:$O19)))+IF(X20=X14,$L$11,0)</f>
        <v/>
      </c>
      <c r="Z20" s="351" t="n"/>
      <c r="AA20" s="351" t="n"/>
      <c r="AB20" s="351" t="n"/>
      <c r="AC20" s="351" t="n"/>
      <c r="AD20" s="351" t="n"/>
      <c r="AE20" s="351" t="n"/>
      <c r="AF20" s="351" t="n"/>
    </row>
    <row r="21" ht="24" customHeight="1" s="348" thickBot="1">
      <c r="A21" s="165" t="inlineStr">
        <is>
          <t>On Day</t>
        </is>
      </c>
      <c r="B21" s="284" t="n"/>
      <c r="C21" s="94">
        <f>C20</f>
        <v/>
      </c>
      <c r="D21" s="287" t="n"/>
      <c r="E21" s="288">
        <f>IF(D21="", "",
 IF(D21=TIME(0,0,0), 0,
 IF(AND(D21&gt;=TIME(0,0,1), D21&lt;=TIME(2,0,0)), TIME(7,0,0),
 IF(AND(D21&gt;=TIME(6,0,0), D21&lt;=TIME(8,0,0)), TIME(12,0,0),
 IF(AND(D21&gt;TIME(8,0,0), D21&lt;=TIME(13,59,0)), TIME(15,0,0),
 IF(AND(D21&gt;=TIME(14,0,0), D21&lt;=TIME(17,59,0)), TIME(21,0,0),
 IF(AND(D21&gt;=TIME(18,0,0), D21&lt;=TIME(21,59,0)), TIME(0,0,0),
 IF(AND(D21&gt;=TIME(22,0,0), D21&lt;=TIME(23,59,59)), TIME(7,0,0), ""))))))))</f>
        <v/>
      </c>
      <c r="F21" s="167" t="n"/>
      <c r="G21" s="288">
        <f>IF(AND(D21&gt;=TIME(6,0,0),D21&lt;=TIME(8,0,0)),E21,"")</f>
        <v/>
      </c>
      <c r="H21" s="287" t="n"/>
      <c r="I21" s="95">
        <f>ROUND(IF(OR(D21="",E21="",E21=0),0,IF(H21="",MOD(E21-D21,1)*24,MOD(H21-D21,1)*24)),2)</f>
        <v/>
      </c>
      <c r="J21" s="169" t="n"/>
      <c r="K21" s="285" t="n"/>
      <c r="L21" s="271" t="n"/>
      <c r="M21" s="286">
        <f>MAX(0,V21-W21)</f>
        <v/>
      </c>
      <c r="N21" s="289">
        <f>(IF(OR($C21="",$D21=""),0,
 IF(OR($A20="Holiday",$A21="Holiday"),
    IF(ISNUMBER(MATCH(TRIM($B21),{"Phagwah","Good Friday","Easter Monday","Labour Day","Christmas","Eid ul Azha","Romans-2","Globe-12","Neptune P1"},0)),0,$I21),
 IF(AND(NOT(OR($A20="Annual Leave",$A21="Annual Leave")),$A21="Off day"),$I21,
  MAX(0,$I21-$V21)
  ))))+W21</f>
        <v/>
      </c>
      <c r="O21" s="289">
        <f>IF(AND(OR($A20="Holiday",$A21="Holiday"),
        ISNUMBER(MATCH(TRIM($B21),{"Phagwah","Good Friday","Easter Monday","Labour Day","Christmas","Eid ul Azha","Romans-2","Globe-12","Neptune P1"},0))),
   $I21,0)</f>
        <v/>
      </c>
      <c r="P21" s="289">
        <f>IF(OR($O$7="Canteen",$O$7="Head Office"),0,IF($I21&lt;=0,0,IF(AND($I20&lt;=0,OR(TRIM($J21)="Hebrews",TRIM($J21)="Romans",TRIM($J21)="Romans-2",TRIM($J21)="Globe",TRIM($J21)="Globe-12",TRIM($J21)="Neptune P1")),1,0)))</f>
        <v/>
      </c>
      <c r="Q21" s="290" t="n"/>
      <c r="R21" s="289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IF(AND($I20=0,$I21&gt;0),1,0),
      0
   ),
0))</f>
        <v/>
      </c>
      <c r="S21" s="289">
        <f>IF(OR($A20="Annual Leave",$A21="Annual Leave"),IF(AND($A20&lt;&gt;"Annual Leave",$A21="Annual Leave"),8,0),0)</f>
        <v/>
      </c>
      <c r="T21" s="291" t="n"/>
      <c r="U21" s="144">
        <f>MAX(0,40-Y21)</f>
        <v/>
      </c>
      <c r="V21" s="351">
        <f>IF(OR($C21="",$D21=""),0,
 IF(OR($A20="Holiday",$A21="Holiday"),0,
 IF(AND(NOT(OR($A20="Annual Leave",$A21="Annual Leave")),$A21="Off day"),0,
  IF($I20+$I21&gt;=8,IF($I20&gt;=8,0,8-$I20),$I21)
  )))</f>
        <v/>
      </c>
      <c r="W21" s="351">
        <f>MAX(0,V21-U21)</f>
        <v/>
      </c>
      <c r="X21" s="351">
        <f>IF(C21="","",C21-WEEKDAY(C21,1)+1)</f>
        <v/>
      </c>
      <c r="Y21" s="351">
        <f>SUMPRODUCT(($X$14:$X20=X21)*(($V$14:$V20)+($O$14:$O20)))+IF(X21=X14,$L$11,0)</f>
        <v/>
      </c>
      <c r="Z21" s="351" t="n"/>
      <c r="AA21" s="351" t="n"/>
      <c r="AB21" s="351" t="n"/>
      <c r="AC21" s="351" t="n"/>
      <c r="AD21" s="351" t="n"/>
      <c r="AE21" s="351" t="n"/>
      <c r="AF21" s="351" t="n"/>
    </row>
    <row r="22" ht="24" customHeight="1" s="348" thickBot="1">
      <c r="A22" s="170" t="inlineStr">
        <is>
          <t>On Day</t>
        </is>
      </c>
      <c r="B22" s="292" t="n"/>
      <c r="C22" s="97">
        <f>C20+1</f>
        <v/>
      </c>
      <c r="D22" s="44" t="n"/>
      <c r="E22" s="171">
        <f>IF(D22="", "",
 IF(D22=TIME(0,0,0), 0,
 IF(AND(D22&gt;=TIME(0,0,1), D22&lt;=TIME(2,0,0)), TIME(7,0,0),
 IF(AND(D22&gt;=TIME(6,0,0), D22&lt;=TIME(8,0,0)), TIME(12,0,0),
 IF(AND(D22&gt;TIME(8,0,0), D22&lt;=TIME(13,59,0)), TIME(15,0,0),
 IF(AND(D22&gt;=TIME(14,0,0), D22&lt;=TIME(17,59,0)), TIME(21,0,0),
 IF(AND(D22&gt;=TIME(18,0,0), D22&lt;=TIME(21,59,0)), TIME(0,0,0),
 IF(AND(D22&gt;=TIME(22,0,0), D22&lt;=TIME(23,59,59)), TIME(7,0,0), ""))))))))</f>
        <v/>
      </c>
      <c r="F22" s="172" t="n"/>
      <c r="G22" s="171">
        <f>IF(AND(D22&gt;=TIME(6,0,0),D22&lt;=TIME(8,0,0)),E22,"")</f>
        <v/>
      </c>
      <c r="H22" s="44" t="n"/>
      <c r="I22" s="45">
        <f>ROUND(IF(OR(D22="",E22="",E22=0),0,IF(H22="",MOD(E22-D22,1)*24,MOD(H22-D22,1)*24)),2)</f>
        <v/>
      </c>
      <c r="J22" s="173" t="n"/>
      <c r="K22" s="293" t="n"/>
      <c r="L22" s="271" t="n"/>
      <c r="M22" s="294">
        <f>MAX(0,V22-W22)</f>
        <v/>
      </c>
      <c r="N22" s="46">
        <f>(IF(OR($C22="",$D22=""),0,
 IF(OR($A22="Holiday",$A23="Holiday"),
    IF(ISNUMBER(MATCH(TRIM($B22),{"Phagwah","Good Friday","Easter Monday","Labour Day","Christmas","Eid ul Azha","Romans-2","Globe-12","Neptune P1"},0)),0,$I22),
 IF(AND(NOT(OR($A22="Annual Leave",$A23="Annual Leave")),$A22="Off day"),$I22,
  MAX(0,$I22-$V22)
  ))))+W22</f>
        <v/>
      </c>
      <c r="O22" s="46">
        <f>IF(AND(OR($A22="Holiday",$A23="Holiday"),
        ISNUMBER(MATCH(TRIM($B22),{"Phagwah","Good Friday","Easter Monday","Labour Day","Christmas","Eid ul Azha","Romans-2","Globe-12","Neptune P1"},0))),
   $I22,0)</f>
        <v/>
      </c>
      <c r="P22" s="46">
        <f>IF(OR($O$7="Canteen",$O$7="Head Office"),0,IF($I22&lt;=0,0,IF(OR(OR(TRIM($J22)="Hebrews",TRIM($J22)="Romans",TRIM($J22)="Romans-2",TRIM($J22)="Globe",TRIM($J22)="Globe-12",TRIM($J22)="Neptune P1"),AND($I23&gt;0,OR(TRIM($J23)="Hebrews",TRIM($J23)="Romans",TRIM($J23)="Romans-2",TRIM($J23)="Globe",TRIM($J23)="Globe-12",TRIM($J23)="Neptune P1"))),1,0)))</f>
        <v/>
      </c>
      <c r="Q22" s="47" t="n"/>
      <c r="R22" s="46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IF($I22&gt;0,1,0),
      0
   ),
0))</f>
        <v/>
      </c>
      <c r="S22" s="46">
        <f>IF(OR($A22="Annual Leave",$A23="Annual Leave"),IF($A22="Annual Leave",8,0),0)</f>
        <v/>
      </c>
      <c r="T22" s="48" t="n"/>
      <c r="U22" s="144">
        <f>MAX(0,40-Y22)</f>
        <v/>
      </c>
      <c r="V22" s="351">
        <f>IF(OR($C22="",$D22=""),0,
 IF(OR($A22="Holiday",$A23="Holiday"),0,
 IF(AND(NOT(OR($A22="Annual Leave",$A23="Annual Leave")),$A22="Off day"),0,
  IF($I22+$I23&gt;=8,IF($I22&gt;=8,8,$I22),$I22)
  )))</f>
        <v/>
      </c>
      <c r="W22" s="351">
        <f>MAX(0,V22-U22)</f>
        <v/>
      </c>
      <c r="X22" s="351">
        <f>IF(C22="","",C22-WEEKDAY(C22,1)+1)</f>
        <v/>
      </c>
      <c r="Y22" s="351">
        <f>SUMPRODUCT(($X$14:$X21=X22)*(($V$14:$V21)+($O$14:$O21)))+IF(X22=X14,$L$11,0)</f>
        <v/>
      </c>
      <c r="Z22" s="351" t="n"/>
      <c r="AA22" s="351" t="n"/>
      <c r="AB22" s="351" t="n"/>
      <c r="AC22" s="351" t="n"/>
      <c r="AD22" s="351" t="n"/>
      <c r="AE22" s="351" t="n"/>
      <c r="AF22" s="351" t="n"/>
    </row>
    <row r="23" ht="24" customHeight="1" s="348" thickBot="1">
      <c r="A23" s="170" t="inlineStr">
        <is>
          <t>On Day</t>
        </is>
      </c>
      <c r="B23" s="292" t="n"/>
      <c r="C23" s="98">
        <f>C22</f>
        <v/>
      </c>
      <c r="D23" s="49" t="n"/>
      <c r="E23" s="174">
        <f>IF(D23="", "",
 IF(D23=TIME(0,0,0), 0,
 IF(AND(D23&gt;=TIME(0,0,1), D23&lt;=TIME(2,0,0)), TIME(7,0,0),
 IF(AND(D23&gt;=TIME(6,0,0), D23&lt;=TIME(8,0,0)), TIME(12,0,0),
 IF(AND(D23&gt;TIME(8,0,0), D23&lt;=TIME(13,59,0)), TIME(15,0,0),
 IF(AND(D23&gt;=TIME(14,0,0), D23&lt;=TIME(17,59,0)), TIME(21,0,0),
 IF(AND(D23&gt;=TIME(18,0,0), D23&lt;=TIME(21,59,0)), TIME(0,0,0),
 IF(AND(D23&gt;=TIME(22,0,0), D23&lt;=TIME(23,59,59)), TIME(7,0,0), ""))))))))</f>
        <v/>
      </c>
      <c r="F23" s="175" t="n"/>
      <c r="G23" s="174">
        <f>IF(AND(D23&gt;=TIME(6,0,0),D23&lt;=TIME(8,0,0)),E23,"")</f>
        <v/>
      </c>
      <c r="H23" s="49" t="n"/>
      <c r="I23" s="50">
        <f>ROUND(IF(OR(D23="",E23="",E23=0),0,IF(H23="",MOD(E23-D23,1)*24,MOD(H23-D23,1)*24)),2)</f>
        <v/>
      </c>
      <c r="J23" s="173" t="n"/>
      <c r="K23" s="293" t="n"/>
      <c r="L23" s="271" t="n"/>
      <c r="M23" s="294">
        <f>MAX(0,V23-W23)</f>
        <v/>
      </c>
      <c r="N23" s="51">
        <f>(IF(OR($C23="",$D23=""),0,
 IF(OR($A22="Holiday",$A23="Holiday"),
    IF(ISNUMBER(MATCH(TRIM($B23),{"Phagwah","Good Friday","Easter Monday","Labour Day","Christmas","Eid ul Azha","Romans-2","Globe-12","Neptune P1"},0)),0,$I23),
 IF(AND(NOT(OR($A22="Annual Leave",$A23="Annual Leave")),$A23="Off day"),$I23,
  MAX(0,$I23-$V23)
  ))))+W23</f>
        <v/>
      </c>
      <c r="O23" s="51">
        <f>IF(AND(OR($A22="Holiday",$A23="Holiday"),
        ISNUMBER(MATCH(TRIM($B23),{"Phagwah","Good Friday","Easter Monday","Labour Day","Christmas","Eid ul Azha","Romans-2","Globe-12","Neptune P1"},0))),
   $I23,0)</f>
        <v/>
      </c>
      <c r="P23" s="51">
        <f>IF(OR($O$7="Canteen",$O$7="Head Office"),0,IF($I23&lt;=0,0,IF(AND($I22&lt;=0,OR(TRIM($J23)="Hebrews",TRIM($J23)="Romans",TRIM($J23)="Romans-2",TRIM($J23)="Globe",TRIM($J23)="Globe-12",TRIM($J23)="Neptune P1")),1,0)))</f>
        <v/>
      </c>
      <c r="Q23" s="52" t="n"/>
      <c r="R23" s="51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IF(AND($I22=0,$I23&gt;0),1,0),
      0
   ),
0))</f>
        <v/>
      </c>
      <c r="S23" s="51">
        <f>IF(OR($A22="Annual Leave",$A23="Annual Leave"),IF(AND($A22&lt;&gt;"Annual Leave",$A23="Annual Leave"),8,0),0)</f>
        <v/>
      </c>
      <c r="T23" s="53" t="n"/>
      <c r="U23" s="144">
        <f>MAX(0,40-Y23)</f>
        <v/>
      </c>
      <c r="V23" s="351">
        <f>IF(OR($C23="",$D23=""),0,
 IF(OR($A22="Holiday",$A23="Holiday"),0,
 IF(AND(NOT(OR($A22="Annual Leave",$A23="Annual Leave")),$A23="Off day"),0,
  IF($I22+$I23&gt;=8,IF($I22&gt;=8,0,8-$I22),$I23)
  )))</f>
        <v/>
      </c>
      <c r="W23" s="351">
        <f>MAX(0,V23-U23)</f>
        <v/>
      </c>
      <c r="X23" s="351">
        <f>IF(C23="","",C23-WEEKDAY(C23,1)+1)</f>
        <v/>
      </c>
      <c r="Y23" s="351">
        <f>SUMPRODUCT(($X$14:$X22=X23)*(($V$14:$V22)+($O$14:$O22)))+IF(X23=X14,$L$11,0)</f>
        <v/>
      </c>
      <c r="Z23" s="351" t="n"/>
      <c r="AA23" s="351" t="n"/>
      <c r="AB23" s="351" t="n"/>
      <c r="AC23" s="351" t="n"/>
      <c r="AD23" s="351" t="n"/>
      <c r="AE23" s="351" t="n"/>
      <c r="AF23" s="351" t="n"/>
    </row>
    <row r="24" ht="24" customHeight="1" s="348" thickBot="1">
      <c r="A24" s="154" t="inlineStr">
        <is>
          <t>On Day</t>
        </is>
      </c>
      <c r="B24" s="273" t="n"/>
      <c r="C24" s="90">
        <f>C22+1</f>
        <v/>
      </c>
      <c r="D24" s="8" t="n"/>
      <c r="E24" s="155">
        <f>IF(D24="", "",
 IF(D24=TIME(0,0,0), 0,
 IF(AND(D24&gt;=TIME(0,0,1), D24&lt;=TIME(2,0,0)), TIME(7,0,0),
 IF(AND(D24&gt;=TIME(6,0,0), D24&lt;=TIME(8,0,0)), TIME(12,0,0),
 IF(AND(D24&gt;TIME(8,0,0), D24&lt;=TIME(13,59,0)), TIME(15,0,0),
 IF(AND(D24&gt;=TIME(14,0,0), D24&lt;=TIME(17,59,0)), TIME(21,0,0),
 IF(AND(D24&gt;=TIME(18,0,0), D24&lt;=TIME(21,59,0)), TIME(0,0,0),
 IF(AND(D24&gt;=TIME(22,0,0), D24&lt;=TIME(23,59,59)), TIME(7,0,0), ""))))))))</f>
        <v/>
      </c>
      <c r="F24" s="156" t="n"/>
      <c r="G24" s="155">
        <f>IF(AND(D24&gt;=TIME(6,0,0),D24&lt;=TIME(8,0,0)),E24,"")</f>
        <v/>
      </c>
      <c r="H24" s="8" t="n"/>
      <c r="I24" s="30">
        <f>ROUND(IF(OR(D24="",E24="",E24=0),0,IF(H24="",MOD(E24-D24,1)*24,MOD(H24-D24,1)*24)),2)</f>
        <v/>
      </c>
      <c r="J24" s="157" t="n"/>
      <c r="K24" s="274" t="n"/>
      <c r="L24" s="271" t="n"/>
      <c r="M24" s="275">
        <f>MAX(0,V24-W24)</f>
        <v/>
      </c>
      <c r="N24" s="9">
        <f>(IF(OR($C24="",$D24=""),0,
 IF(OR($A24="Holiday",$A25="Holiday"),
    IF(ISNUMBER(MATCH(TRIM($B24),{"Phagwah","Good Friday","Easter Monday","Labour Day","Christmas","Eid ul Azha","Romans-2","Globe-12","Neptune P1"},0)),0,$I24),
 IF(AND(NOT(OR($A24="Annual Leave",$A25="Annual Leave")),$A24="Off day"),$I24,
  MAX(0,$I24-$V24)
  ))))+W24</f>
        <v/>
      </c>
      <c r="O24" s="9">
        <f>IF(AND(OR($A24="Holiday",$A25="Holiday"),
        ISNUMBER(MATCH(TRIM($B24),{"Phagwah","Good Friday","Easter Monday","Labour Day","Christmas","Eid ul Azha","Romans-2","Globe-12","Neptune P1"},0))),
   $I24,0)</f>
        <v/>
      </c>
      <c r="P24" s="9">
        <f>IF(OR($O$7="Canteen",$O$7="Head Office"),0,IF($I24&lt;=0,0,IF(OR(OR(TRIM($J24)="Hebrews",TRIM($J24)="Romans",TRIM($J24)="Romans-2",TRIM($J24)="Globe",TRIM($J24)="Globe-12",TRIM($J24)="Neptune P1"),AND($I25&gt;0,OR(TRIM($J25)="Hebrews",TRIM($J25)="Romans",TRIM($J25)="Romans-2",TRIM($J25)="Globe",TRIM($J25)="Globe-12",TRIM($J25)="Neptune P1"))),1,0)))</f>
        <v/>
      </c>
      <c r="Q24" s="10" t="n"/>
      <c r="R24" s="9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IF($I24&gt;0,1,0),
      0
   ),
0))</f>
        <v/>
      </c>
      <c r="S24" s="9">
        <f>IF(OR($A24="Annual Leave",$A25="Annual Leave"),IF($A24="Annual Leave",8,0),0)</f>
        <v/>
      </c>
      <c r="T24" s="91" t="n"/>
      <c r="U24" s="144">
        <f>MAX(0,40-Y24)</f>
        <v/>
      </c>
      <c r="V24" s="351">
        <f>IF(OR($C24="",$D24=""),0,
 IF(OR($A24="Holiday",$A25="Holiday"),0,
 IF(AND(NOT(OR($A24="Annual Leave",$A25="Annual Leave")),$A24="Off day"),0,
  IF($I24+$I25&gt;=8,IF($I24&gt;=8,8,$I24),$I24)
  )))</f>
        <v/>
      </c>
      <c r="W24" s="351">
        <f>MAX(0,V24-U24)</f>
        <v/>
      </c>
      <c r="X24" s="351">
        <f>IF(C24="","",C24-WEEKDAY(C24,1)+1)</f>
        <v/>
      </c>
      <c r="Y24" s="351">
        <f>SUMPRODUCT(($X$14:$X23=X24)*(($V$14:$V23)+($O$14:$O23)))+IF(X24=X14,$L$11,0)</f>
        <v/>
      </c>
      <c r="Z24" s="351" t="n"/>
      <c r="AA24" s="351" t="n"/>
      <c r="AB24" s="351" t="n"/>
      <c r="AC24" s="351" t="n"/>
      <c r="AD24" s="351" t="n"/>
      <c r="AE24" s="351" t="n"/>
      <c r="AF24" s="351" t="n"/>
    </row>
    <row r="25" ht="24" customHeight="1" s="348" thickBot="1">
      <c r="A25" s="154" t="inlineStr">
        <is>
          <t>On Day</t>
        </is>
      </c>
      <c r="B25" s="273" t="n"/>
      <c r="C25" s="90">
        <f>C24</f>
        <v/>
      </c>
      <c r="D25" s="276" t="n"/>
      <c r="E25" s="277">
        <f>IF(D25="", "",
 IF(D25=TIME(0,0,0), 0,
 IF(AND(D25&gt;=TIME(0,0,1), D25&lt;=TIME(2,0,0)), TIME(7,0,0),
 IF(AND(D25&gt;=TIME(6,0,0), D25&lt;=TIME(8,0,0)), TIME(12,0,0),
 IF(AND(D25&gt;TIME(8,0,0), D25&lt;=TIME(13,59,0)), TIME(15,0,0),
 IF(AND(D25&gt;=TIME(14,0,0), D25&lt;=TIME(17,59,0)), TIME(21,0,0),
 IF(AND(D25&gt;=TIME(18,0,0), D25&lt;=TIME(21,59,0)), TIME(0,0,0),
 IF(AND(D25&gt;=TIME(22,0,0), D25&lt;=TIME(23,59,59)), TIME(7,0,0), ""))))))))</f>
        <v/>
      </c>
      <c r="F25" s="156" t="n"/>
      <c r="G25" s="277">
        <f>IF(AND(D25&gt;=TIME(6,0,0),D25&lt;=TIME(8,0,0)),E25,"")</f>
        <v/>
      </c>
      <c r="H25" s="276" t="n"/>
      <c r="I25" s="30">
        <f>ROUND(IF(OR(D25="",E25="",E25=0),0,IF(H25="",MOD(E25-D25,1)*24,MOD(H25-D25,1)*24)),2)</f>
        <v/>
      </c>
      <c r="J25" s="158" t="n"/>
      <c r="K25" s="274" t="n"/>
      <c r="L25" s="271" t="n"/>
      <c r="M25" s="275">
        <f>MAX(0,V25-W25)</f>
        <v/>
      </c>
      <c r="N25" s="278">
        <f>(IF(OR($C25="",$D25=""),0,
 IF(OR($A24="Holiday",$A25="Holiday"),
    IF(ISNUMBER(MATCH(TRIM($B25),{"Phagwah","Good Friday","Easter Monday","Labour Day","Christmas","Eid ul Azha","Romans-2","Globe-12","Neptune P1"},0)),0,$I25),
 IF(AND(NOT(OR($A24="Annual Leave",$A25="Annual Leave")),$A25="Off day"),$I25,
  MAX(0,$I25-$V25)
  ))))+W25</f>
        <v/>
      </c>
      <c r="O25" s="278">
        <f>IF(AND(OR($A24="Holiday",$A25="Holiday"),
        ISNUMBER(MATCH(TRIM($B25),{"Phagwah","Good Friday","Easter Monday","Labour Day","Christmas","Eid ul Azha","Romans-2","Globe-12","Neptune P1"},0))),
   $I25,0)</f>
        <v/>
      </c>
      <c r="P25" s="278">
        <f>IF(OR($O$7="Canteen",$O$7="Head Office"),0,IF($I25&lt;=0,0,IF(AND($I24&lt;=0,OR(TRIM($J25)="Hebrews",TRIM($J25)="Romans",TRIM($J25)="Romans-2",TRIM($J25)="Globe",TRIM($J25)="Globe-12",TRIM($J25)="Neptune P1")),1,0)))</f>
        <v/>
      </c>
      <c r="Q25" s="279" t="n"/>
      <c r="R25" s="278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IF(AND($I24=0,$I25&gt;0),1,0),
      0
   ),
0))</f>
        <v/>
      </c>
      <c r="S25" s="278">
        <f>IF(OR($A24="Annual Leave",$A25="Annual Leave"),IF(AND($A24&lt;&gt;"Annual Leave",$A25="Annual Leave"),8,0),0)</f>
        <v/>
      </c>
      <c r="T25" s="280" t="n"/>
      <c r="U25" s="144">
        <f>MAX(0,40-Y25)</f>
        <v/>
      </c>
      <c r="V25" s="351">
        <f>IF(OR($C25="",$D25=""),0,
 IF(OR($A24="Holiday",$A25="Holiday"),0,
 IF(AND(NOT(OR($A24="Annual Leave",$A25="Annual Leave")),$A25="Off day"),0,
  IF($I24+$I25&gt;=8,IF($I24&gt;=8,0,8-$I24),$I25)
  )))</f>
        <v/>
      </c>
      <c r="W25" s="351">
        <f>MAX(0,V25-U25)</f>
        <v/>
      </c>
      <c r="X25" s="351">
        <f>IF(C25="","",C25-WEEKDAY(C25,1)+1)</f>
        <v/>
      </c>
      <c r="Y25" s="351">
        <f>SUMPRODUCT(($X$14:$X24=X25)*(($V$14:$V24)+($O$14:$O24)))+IF(X25=X14,$L$11,0)</f>
        <v/>
      </c>
      <c r="Z25" s="351" t="n"/>
      <c r="AA25" s="351" t="n"/>
      <c r="AB25" s="351" t="n"/>
      <c r="AC25" s="351" t="n"/>
      <c r="AD25" s="351" t="n"/>
      <c r="AE25" s="351" t="n"/>
      <c r="AF25" s="351" t="n"/>
    </row>
    <row r="26" ht="24" customHeight="1" s="348" thickBot="1">
      <c r="A26" s="159" t="inlineStr">
        <is>
          <t>On Day</t>
        </is>
      </c>
      <c r="B26" s="281" t="n"/>
      <c r="C26" s="92">
        <f>C24+1</f>
        <v/>
      </c>
      <c r="D26" s="31" t="n"/>
      <c r="E26" s="160">
        <f>IF(D26="", "",
 IF(D26=TIME(0,0,0), 0,
 IF(AND(D26&gt;=TIME(0,0,1), D26&lt;=TIME(2,0,0)), TIME(7,0,0),
 IF(AND(D26&gt;=TIME(6,0,0), D26&lt;=TIME(8,0,0)), TIME(12,0,0),
 IF(AND(D26&gt;TIME(8,0,0), D26&lt;=TIME(13,59,0)), TIME(15,0,0),
 IF(AND(D26&gt;=TIME(14,0,0), D26&lt;=TIME(17,59,0)), TIME(21,0,0),
 IF(AND(D26&gt;=TIME(18,0,0), D26&lt;=TIME(21,59,0)), TIME(0,0,0),
 IF(AND(D26&gt;=TIME(22,0,0), D26&lt;=TIME(23,59,59)), TIME(7,0,0), ""))))))))</f>
        <v/>
      </c>
      <c r="F26" s="161" t="n"/>
      <c r="G26" s="160">
        <f>IF(AND(D26&gt;=TIME(6,0,0),D26&lt;=TIME(8,0,0)),E26,"")</f>
        <v/>
      </c>
      <c r="H26" s="31" t="n"/>
      <c r="I26" s="32">
        <f>ROUND(IF(OR(D26="",E26="",E26=0),0,IF(H26="",MOD(E26-D26,1)*24,MOD(H26-D26,1)*24)),2)</f>
        <v/>
      </c>
      <c r="J26" s="162" t="n"/>
      <c r="K26" s="282" t="n"/>
      <c r="L26" s="271" t="n"/>
      <c r="M26" s="283">
        <f>MAX(0,V26-W26)</f>
        <v/>
      </c>
      <c r="N26" s="33">
        <f>(IF(OR($C26="",$D26=""),0,
 IF(OR($A26="Holiday",$A27="Holiday"),
    IF(ISNUMBER(MATCH(TRIM($B26),{"Phagwah","Good Friday","Easter Monday","Labour Day","Christmas","Eid ul Azha","Romans-2","Globe-12","Neptune P1"},0)),0,$I26),
 IF(AND(NOT(OR($A26="Annual Leave",$A27="Annual Leave")),$A26="Off day"),$I26,
  MAX(0,$I26-$V26)
  ))))+W26</f>
        <v/>
      </c>
      <c r="O26" s="33">
        <f>IF(AND(OR($A26="Holiday",$A27="Holiday"),
        ISNUMBER(MATCH(TRIM($B26),{"Phagwah","Good Friday","Easter Monday","Labour Day","Christmas","Eid ul Azha","Romans-2","Globe-12","Neptune P1"},0))),
   $I26,0)</f>
        <v/>
      </c>
      <c r="P26" s="33">
        <f>IF(OR($O$7="Canteen",$O$7="Head Office"),0,IF($I26&lt;=0,0,IF(OR(OR(TRIM($J26)="Hebrews",TRIM($J26)="Romans",TRIM($J26)="Romans-2",TRIM($J26)="Globe",TRIM($J26)="Globe-12",TRIM($J26)="Neptune P1"),AND($I27&gt;0,OR(TRIM($J27)="Hebrews",TRIM($J27)="Romans",TRIM($J27)="Romans-2",TRIM($J27)="Globe",TRIM($J27)="Globe-12",TRIM($J27)="Neptune P1"))),1,0)))</f>
        <v/>
      </c>
      <c r="Q26" s="34" t="n"/>
      <c r="R26" s="33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IF($I26&gt;0,1,0),
      0
   ),
0))</f>
        <v/>
      </c>
      <c r="S26" s="33">
        <f>IF(OR($A26="Annual Leave",$A27="Annual Leave"),IF($A26="Annual Leave",8,0),0)</f>
        <v/>
      </c>
      <c r="T26" s="35" t="n"/>
      <c r="U26" s="144">
        <f>MAX(0,40-Y26)</f>
        <v/>
      </c>
      <c r="V26" s="351">
        <f>IF(OR($C26="",$D26=""),0,
 IF(OR($A26="Holiday",$A27="Holiday"),0,
 IF(AND(NOT(OR($A26="Annual Leave",$A27="Annual Leave")),$A26="Off day"),0,
  IF($I26+$I27&gt;=8,IF($I26&gt;=8,8,$I26),$I26)
  )))</f>
        <v/>
      </c>
      <c r="W26" s="351">
        <f>MAX(0,V26-U26)</f>
        <v/>
      </c>
      <c r="X26" s="351">
        <f>IF(C26="","",C26-WEEKDAY(C26,1)+1)</f>
        <v/>
      </c>
      <c r="Y26" s="351">
        <f>SUMPRODUCT(($X$14:$X25=X26)*(($V$14:$V25)+($O$14:$O25)))+IF(X26=X14,$L$11,0)</f>
        <v/>
      </c>
      <c r="Z26" s="351" t="n"/>
      <c r="AA26" s="351" t="n"/>
      <c r="AB26" s="351" t="n"/>
      <c r="AC26" s="351" t="n"/>
      <c r="AD26" s="351" t="n"/>
      <c r="AE26" s="351" t="n"/>
      <c r="AF26" s="351" t="n"/>
    </row>
    <row r="27" ht="24" customHeight="1" s="348" thickBot="1">
      <c r="A27" s="159" t="inlineStr">
        <is>
          <t>On Day</t>
        </is>
      </c>
      <c r="B27" s="281" t="n"/>
      <c r="C27" s="93">
        <f>C26</f>
        <v/>
      </c>
      <c r="D27" s="36" t="n"/>
      <c r="E27" s="163">
        <f>IF(D27="", "",
 IF(D27=TIME(0,0,0), 0,
 IF(AND(D27&gt;=TIME(0,0,1), D27&lt;=TIME(2,0,0)), TIME(7,0,0),
 IF(AND(D27&gt;=TIME(6,0,0), D27&lt;=TIME(8,0,0)), TIME(12,0,0),
 IF(AND(D27&gt;TIME(8,0,0), D27&lt;=TIME(13,59,0)), TIME(15,0,0),
 IF(AND(D27&gt;=TIME(14,0,0), D27&lt;=TIME(17,59,0)), TIME(21,0,0),
 IF(AND(D27&gt;=TIME(18,0,0), D27&lt;=TIME(21,59,0)), TIME(0,0,0),
 IF(AND(D27&gt;=TIME(22,0,0), D27&lt;=TIME(23,59,59)), TIME(7,0,0), ""))))))))</f>
        <v/>
      </c>
      <c r="F27" s="164" t="n"/>
      <c r="G27" s="163">
        <f>IF(AND(D27&gt;=TIME(6,0,0),D27&lt;=TIME(8,0,0)),E27,"")</f>
        <v/>
      </c>
      <c r="H27" s="36" t="n"/>
      <c r="I27" s="37">
        <f>ROUND(IF(OR(D27="",E27="",E27=0),0,IF(H27="",MOD(E27-D27,1)*24,MOD(H27-D27,1)*24)),2)</f>
        <v/>
      </c>
      <c r="J27" s="162" t="n"/>
      <c r="K27" s="282" t="n"/>
      <c r="L27" s="271" t="n"/>
      <c r="M27" s="283">
        <f>MAX(0,V27-W27)</f>
        <v/>
      </c>
      <c r="N27" s="38">
        <f>(IF(OR($C27="",$D27=""),0,
 IF(OR($A26="Holiday",$A27="Holiday"),
    IF(ISNUMBER(MATCH(TRIM($B27),{"Phagwah","Good Friday","Easter Monday","Labour Day","Christmas","Eid ul Azha","Romans-2","Globe-12","Neptune P1"},0)),0,$I27),
 IF(AND(NOT(OR($A26="Annual Leave",$A27="Annual Leave")),$A27="Off day"),$I27,
  MAX(0,$I27-$V27)
  ))))+W27</f>
        <v/>
      </c>
      <c r="O27" s="38">
        <f>IF(AND(OR($A26="Holiday",$A27="Holiday"),
        ISNUMBER(MATCH(TRIM($B27),{"Phagwah","Good Friday","Easter Monday","Labour Day","Christmas","Eid ul Azha","Romans-2","Globe-12","Neptune P1"},0))),
   $I27,0)</f>
        <v/>
      </c>
      <c r="P27" s="38">
        <f>IF(OR($O$7="Canteen",$O$7="Head Office"),0,IF($I27&lt;=0,0,IF(AND($I26&lt;=0,OR(TRIM($J27)="Hebrews",TRIM($J27)="Romans",TRIM($J27)="Romans-2",TRIM($J27)="Globe",TRIM($J27)="Globe-12",TRIM($J27)="Neptune P1")),1,0)))</f>
        <v/>
      </c>
      <c r="Q27" s="39" t="n"/>
      <c r="R27" s="38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IF(AND($I26=0,$I27&gt;0),1,0),
      0
   ),
0))</f>
        <v/>
      </c>
      <c r="S27" s="38">
        <f>IF(OR($A26="Annual Leave",$A27="Annual Leave"),IF(AND($A26&lt;&gt;"Annual Leave",$A27="Annual Leave"),8,0),0)</f>
        <v/>
      </c>
      <c r="T27" s="40" t="n"/>
      <c r="U27" s="144">
        <f>MAX(0,40-Y27)</f>
        <v/>
      </c>
      <c r="V27" s="351">
        <f>IF(OR($C27="",$D27=""),0,
 IF(OR($A26="Holiday",$A27="Holiday"),0,
 IF(AND(NOT(OR($A26="Annual Leave",$A27="Annual Leave")),$A27="Off day"),0,
  IF($I26+$I27&gt;=8,IF($I26&gt;=8,0,8-$I26),$I27)
  )))</f>
        <v/>
      </c>
      <c r="W27" s="351">
        <f>MAX(0,V27-U27)</f>
        <v/>
      </c>
      <c r="X27" s="351">
        <f>IF(C27="","",C27-WEEKDAY(C27,1)+1)</f>
        <v/>
      </c>
      <c r="Y27" s="351">
        <f>SUMPRODUCT(($X$14:$X26=X27)*(($V$14:$V26)+($O$14:$O26)))+IF(X27=X14,$L$11,0)</f>
        <v/>
      </c>
      <c r="Z27" s="351" t="n"/>
      <c r="AA27" s="351" t="n"/>
      <c r="AB27" s="351" t="n"/>
      <c r="AC27" s="351" t="n"/>
      <c r="AD27" s="351" t="n"/>
      <c r="AE27" s="351" t="n"/>
      <c r="AF27" s="351" t="n"/>
    </row>
    <row r="28" ht="24" customHeight="1" s="348" thickBot="1">
      <c r="A28" s="176" t="n"/>
      <c r="B28" s="176" t="n"/>
      <c r="C28" s="145" t="n"/>
      <c r="D28" s="6" t="n"/>
      <c r="E28" s="14" t="n"/>
      <c r="F28" s="6" t="n"/>
      <c r="G28" s="6" t="n"/>
      <c r="H28" s="336" t="n"/>
      <c r="I28" s="351" t="n"/>
      <c r="J28" s="336" t="n"/>
      <c r="K28" s="336" t="n"/>
      <c r="L28" s="336" t="n"/>
      <c r="M28" s="99">
        <f>MAX(0,V28-W28)</f>
        <v/>
      </c>
      <c r="N28" s="99">
        <f>(IF(OR($C28="",$D28=""),0,
 IF(OR($A28="Holiday",$A29="Holiday"),
    IF(ISNUMBER(MATCH(TRIM($B28),{"Phagwah","Good Friday","Easter Monday","Labour Day","Christmas","Eid ul Azha","Romans-2","Globe-12","Neptune P1"},0)),0,$I28),
 IF(AND(NOT(OR($A28="Annual Leave",$A29="Annual Leave")),$A28="Off day"),$I28,
  MAX(0,$I28-$V28)
  ))))+W28</f>
        <v/>
      </c>
      <c r="O28" s="99">
        <f>IF(AND(OR($A28="Holiday",$A29="Holiday"),
        ISNUMBER(MATCH(TRIM($B28),{"Phagwah","Good Friday","Easter Monday","Labour Day","Christmas","Eid ul Azha","Romans-2","Globe-12","Neptune P1"},0))),
   $I28,0)</f>
        <v/>
      </c>
      <c r="P28" s="99">
        <f>IF(OR($O$7="Canteen",$O$7="Head Office"),0,IF($I28&lt;=0,0,IF(OR(OR(TRIM($J28)="Hebrews",TRIM($J28)="Romans",TRIM($J28)="Romans-2",TRIM($J28)="Globe",TRIM($J28)="Globe-12",TRIM($J28)="Neptune P1"),AND($I29&gt;0,OR(TRIM($J29)="Hebrews",TRIM($J29)="Romans",TRIM($J29)="Romans-2",TRIM($J29)="Globe",TRIM($J29)="Globe-12",TRIM($J29)="Neptune P1"))),1,0)))</f>
        <v/>
      </c>
      <c r="Q28" s="178" t="n"/>
      <c r="R28" s="15" t="n"/>
      <c r="S28" s="99">
        <f>IF(OR($A28="Annual Leave",$A29="Annual Leave"),IF($A28="Annual Leave",8,0),0)</f>
        <v/>
      </c>
      <c r="T28" s="100">
        <f>SUM(T14:T27)</f>
        <v/>
      </c>
      <c r="U28" s="144">
        <f>MAX(0,40-Y28)</f>
        <v/>
      </c>
      <c r="V28" s="351">
        <f>IF(OR($C28="",$D28=""),0,
 IF(OR($A28="Holiday",$A29="Holiday"),0,
 IF(AND(NOT(OR($A28="Annual Leave",$A29="Annual Leave")),$A28="Off day"),0,
  IF($I28+$I29&gt;=8,IF($I28&gt;=8,8,$I28),$I28)
  )))</f>
        <v/>
      </c>
      <c r="W28" s="351">
        <f>MAX(0,V28-U28)</f>
        <v/>
      </c>
      <c r="X28" s="351">
        <f>IF(C28="","",C28-WEEKDAY(C28,1)+1)</f>
        <v/>
      </c>
      <c r="Y28" s="351">
        <f>SUMPRODUCT(($X$14:$X27=X28)*(($V$14:$V27)+($O$14:$O27)))+IF(X28=X14,$L$11,0)</f>
        <v/>
      </c>
      <c r="Z28" s="351" t="n"/>
      <c r="AA28" s="351" t="n"/>
      <c r="AB28" s="351" t="n"/>
      <c r="AC28" s="351" t="n"/>
      <c r="AD28" s="351" t="n"/>
      <c r="AE28" s="351" t="n"/>
      <c r="AF28" s="351" t="n"/>
    </row>
    <row r="29" hidden="1" ht="15.75" customHeight="1" s="348" thickBot="1">
      <c r="A29" s="179" t="n"/>
      <c r="B29" s="176" t="n"/>
      <c r="C29" s="145" t="n"/>
      <c r="D29" s="6" t="n"/>
      <c r="E29" s="295">
        <f>IF(D29="", "",
 IF(D29=TIME(0,0,0), 0,
 IF(AND(D29&gt;=TIME(0,0,1), D29&lt;=TIME(2,0,0)), TIME(7,0,0),
 IF(AND(D29&gt;=TIME(6,0,0), D29&lt;=TIME(8,0,0)), TIME(12,0,0),
 IF(AND(D29&gt;TIME(8,0,0), D29&lt;=TIME(13,59,0)), TIME(15,0,0),
 IF(AND(D29&gt;=TIME(14,0,0), D29&lt;=TIME(17,59,0)), TIME(21,0,0),
 IF(AND(D29&gt;=TIME(18,0,0), D29&lt;=TIME(21,59,0)), TIME(0,0,0),
 IF(AND(D29&gt;=TIME(22,0,0), D29&lt;=TIME(23,59,59)), TIME(7,0,0), ""))))))))</f>
        <v/>
      </c>
      <c r="F29" s="6" t="n"/>
      <c r="G29" s="6" t="n"/>
      <c r="H29" s="6" t="n"/>
      <c r="I29" s="6" t="n"/>
      <c r="J29" s="6" t="n"/>
      <c r="K29" s="6" t="n"/>
      <c r="L29" s="6" t="n"/>
      <c r="M29" s="4">
        <f>MAX(0,V29-W29)</f>
        <v/>
      </c>
      <c r="N29" s="4">
        <f>(IF(OR($C29="",$D29=""),0,
 IF(OR($A28="Holiday",$A29="Holiday"),
    IF(ISNUMBER(MATCH(TRIM($B29),{"Phagwah","Good Friday","Easter Monday","Labour Day","Christmas","Eid ul Azha","Romans-2","Globe-12","Neptune P1"},0)),0,$I29),
 IF(AND(NOT(OR($A28="Annual Leave",$A29="Annual Leave")),$A29="Off day"),$I29,
  MAX(0,$I29-$V29)
  ))))+W29</f>
        <v/>
      </c>
      <c r="O29" s="4">
        <f>IF(AND(OR($A28="Holiday",$A29="Holiday"),
        ISNUMBER(MATCH(TRIM($B29),{"Phagwah","Good Friday","Easter Monday","Labour Day","Christmas","Eid ul Azha","Romans-2","Globe-12","Neptune P1"},0))),
   $I29,0)</f>
        <v/>
      </c>
      <c r="P29" s="4">
        <f>IF(OR($O$7="Canteen",$O$7="Head Office"),0,IF($I29&lt;=0,0,IF(AND($I28&lt;=0,OR(TRIM($J29)="Hebrews",TRIM($J29)="Romans",TRIM($J29)="Romans-2",TRIM($J29)="Globe",TRIM($J29)="Globe-12",TRIM($J29)="Neptune P1")),1,0)))</f>
        <v/>
      </c>
      <c r="Q29" s="6" t="n"/>
      <c r="R29" s="296">
        <f>IF(OR($O$7="Canteen",$O$7="Head Office"),0,IF(
  AND(
    SUMIFS(I:I, C:C, C29) &gt;= 8,
    COUNTIFS(C$14:C29, C29)=1,
    OR(
      TEXT(D29,"hh:mm:ss")="07:00:00",
      TEXT(D29,"hh:mm:ss")="15:00:00",
      TEXT(D29,"hh:mm:ss")="23:00:00",
      TEXT(D30,"hh:mm:ss")="07:00:00",
      TEXT(D30,"hh:mm:ss")="15:00:00",
      TEXT(D30,"hh:mm:ss")="23:00:00"
    )
  ),
  1,
  0
))</f>
        <v/>
      </c>
      <c r="S29" s="4">
        <f>IF(OR($A28="Annual Leave",$A29="Annual Leave"),IF(AND($A28&lt;&gt;"Annual Leave",$A29="Annual Leave"),8,0),0)</f>
        <v/>
      </c>
      <c r="T29" s="146" t="n"/>
      <c r="U29" s="351">
        <f>MAX(0,40-Y29)</f>
        <v/>
      </c>
      <c r="V29" s="351">
        <f>IF(OR($C29="",$D29=""),0,
 IF(OR($A28="Holiday",$A29="Holiday"),0,
 IF(AND(NOT(OR($A28="Annual Leave",$A29="Annual Leave")),$A29="Off day"),0,
  IF($I28+$I29&gt;=8,IF($I28&gt;=8,0,8-$I28),$I29)
  )))</f>
        <v/>
      </c>
      <c r="W29" s="351">
        <f>MAX(0,V29-U29)</f>
        <v/>
      </c>
      <c r="X29" s="351">
        <f>IF(C29="","",C29-WEEKDAY(C29,1)+1)</f>
        <v/>
      </c>
      <c r="Y29" s="351">
        <f>SUMPRODUCT(($X$14:$X28=X29)*(($V$14:$V28)+($O$14:$O28)))+IF(X29=X14,$L$11,0)</f>
        <v/>
      </c>
      <c r="Z29" s="351" t="n"/>
      <c r="AA29" s="351" t="n"/>
      <c r="AB29" s="351" t="n"/>
      <c r="AC29" s="351" t="n"/>
      <c r="AD29" s="351" t="n"/>
      <c r="AE29" s="351" t="n"/>
      <c r="AF29" s="351" t="n"/>
    </row>
    <row r="30" ht="24" customHeight="1" s="348" thickBot="1">
      <c r="A30" s="147" t="inlineStr">
        <is>
          <t>On Day</t>
        </is>
      </c>
      <c r="B30" s="180" t="n"/>
      <c r="C30" s="88">
        <f>C27+1</f>
        <v/>
      </c>
      <c r="D30" s="54" t="n"/>
      <c r="E30" s="148">
        <f>IF(D30="", "",
 IF(D30=TIME(0,0,0), 0,
 IF(AND(D30&gt;=TIME(0,0,1), D30&lt;=TIME(2,0,0)), TIME(7,0,0),
 IF(AND(D30&gt;=TIME(6,0,0), D30&lt;=TIME(8,0,0)), TIME(12,0,0),
 IF(AND(D30&gt;TIME(8,0,0), D30&lt;=TIME(13,59,0)), TIME(15,0,0),
 IF(AND(D30&gt;=TIME(14,0,0), D30&lt;=TIME(17,59,0)), TIME(21,0,0),
 IF(AND(D30&gt;=TIME(18,0,0), D30&lt;=TIME(21,59,0)), TIME(0,0,0),
 IF(AND(D30&gt;=TIME(22,0,0), D30&lt;=TIME(23,59,59)), TIME(7,0,0), ""))))))))</f>
        <v/>
      </c>
      <c r="F30" s="149" t="n"/>
      <c r="G30" s="148">
        <f>IF(AND(D30&gt;=TIME(6,0,0),D30&lt;=TIME(8,0,0)),E30,"")</f>
        <v/>
      </c>
      <c r="H30" s="54" t="n"/>
      <c r="I30" s="55">
        <f>ROUND(IF(OR(D30="",E30="",E30=0),0,IF(H30="",MOD(E30-D30,1)*24,MOD(H30-D30,1)*24)),2)</f>
        <v/>
      </c>
      <c r="J30" s="150" t="n"/>
      <c r="K30" s="270" t="n"/>
      <c r="L30" s="181" t="n"/>
      <c r="M30" s="272">
        <f>MAX(0,V30-W30)</f>
        <v/>
      </c>
      <c r="N30" s="56">
        <f>(IF(OR($C30="",$D30=""),0,
 IF(OR($A30="Holiday",$A31="Holiday"),
    IF(ISNUMBER(MATCH(TRIM($B30),{"Phagwah","Good Friday","Easter Monday","Labour Day","Christmas","Eid ul Azha","Romans-2","Globe-12","Neptune P1"},0)),0,$I30),
 IF(AND(NOT(OR($A30="Annual Leave",$A31="Annual Leave")),$A30="Off day"),$I30,
  MAX(0,$I30-$V30)
  ))))+W30</f>
        <v/>
      </c>
      <c r="O30" s="56">
        <f>IF(AND(OR($A30="Holiday",$A31="Holiday"),
        ISNUMBER(MATCH(TRIM($B30),{"Phagwah","Good Friday","Easter Monday","Labour Day","Christmas","Eid ul Azha","Romans-2","Globe-12","Neptune P1"},0))),
   $I30,0)</f>
        <v/>
      </c>
      <c r="P30" s="56">
        <f>IF(OR($O$7="Canteen",$O$7="Head Office"),0,IF($I30&lt;=0,0,IF(OR(OR(TRIM($J30)="Hebrews",TRIM($J30)="Romans",TRIM($J30)="Romans-2",TRIM($J30)="Globe",TRIM($J30)="Globe-12",TRIM($J30)="Neptune P1"),AND($I31&gt;0,OR(TRIM($J31)="Hebrews",TRIM($J31)="Romans",TRIM($J31)="Romans-2",TRIM($J31)="Globe",TRIM($J31)="Globe-12",TRIM($J31)="Neptune P1"))),1,0)))</f>
        <v/>
      </c>
      <c r="Q30" s="57" t="n"/>
      <c r="R30" s="56">
        <f>IF(OR($O$7="Canteen",$O$7="Head Office"),0,IF(
  AND(
    SUMIFS(I:I, C:C, C30) &gt;= 8,
    COUNTIFS(C$14:C30, C30)=1,
    OR(
      TEXT(D30,"hh:mm:ss")="07:00:00",
      TEXT(D30,"hh:mm:ss")="15:00:00",
      TEXT(D30,"hh:mm:ss")="23:00:00",
      TEXT(D31,"hh:mm:ss")="07:00:00",
      TEXT(D31,"hh:mm:ss")="15:00:00",
      TEXT(D31,"hh:mm:ss")="23:00:00"
    )
  ),
  1,
  0
))</f>
        <v/>
      </c>
      <c r="S30" s="56">
        <f>IF(OR($A30="Annual Leave",$A31="Annual Leave"),IF($A30="Annual Leave",8,0),0)</f>
        <v/>
      </c>
      <c r="T30" s="58" t="n"/>
      <c r="U30" s="144">
        <f>MAX(0,40-Y30)</f>
        <v/>
      </c>
      <c r="V30" s="151">
        <f>IF(OR($C30="",$D30=""),0,
 IF(OR($A30="Holiday",$A31="Holiday"),0,
 IF(AND(NOT(OR($A30="Annual Leave",$A31="Annual Leave")),$A30="Off day"),0,
  IF($I30+$I31&gt;=8,IF($I30&gt;=8,8,$I30),$I30)
  )))</f>
        <v/>
      </c>
      <c r="W30" s="151">
        <f>MAX(0,V30-U30)</f>
        <v/>
      </c>
      <c r="X30" s="151">
        <f>IF(C30="","",C30-WEEKDAY(C30,1)+1)</f>
        <v/>
      </c>
      <c r="Y30" s="151">
        <f>SUMPRODUCT(($X$14:$X29=X30)*(($V$14:$V29)+($O$14:$O29)))+IF(X30=X14,$L$11,0)</f>
        <v/>
      </c>
      <c r="Z30" s="151" t="n"/>
      <c r="AA30" s="151" t="n"/>
      <c r="AB30" s="151" t="n"/>
      <c r="AC30" s="351" t="n"/>
      <c r="AD30" s="351" t="n"/>
      <c r="AE30" s="351" t="n"/>
      <c r="AF30" s="351" t="n"/>
    </row>
    <row r="31" ht="24" customHeight="1" s="348" thickBot="1">
      <c r="A31" s="147" t="inlineStr">
        <is>
          <t>On Day</t>
        </is>
      </c>
      <c r="B31" s="182" t="n"/>
      <c r="C31" s="89">
        <f>C30</f>
        <v/>
      </c>
      <c r="D31" s="59" t="n"/>
      <c r="E31" s="152">
        <f>IF(D31="", "",
 IF(D31=TIME(0,0,0), 0,
 IF(AND(D31&gt;=TIME(0,0,1), D31&lt;=TIME(2,0,0)), TIME(7,0,0),
 IF(AND(D31&gt;=TIME(6,0,0), D31&lt;=TIME(8,0,0)), TIME(12,0,0),
 IF(AND(D31&gt;TIME(8,0,0), D31&lt;=TIME(13,59,0)), TIME(15,0,0),
 IF(AND(D31&gt;=TIME(14,0,0), D31&lt;=TIME(17,59,0)), TIME(21,0,0),
 IF(AND(D31&gt;=TIME(18,0,0), D31&lt;=TIME(21,59,0)), TIME(0,0,0),
 IF(AND(D31&gt;=TIME(22,0,0), D31&lt;=TIME(23,59,59)), TIME(7,0,0), ""))))))))</f>
        <v/>
      </c>
      <c r="F31" s="153" t="n"/>
      <c r="G31" s="152">
        <f>IF(AND(D31&gt;=TIME(6,0,0),D31&lt;=TIME(8,0,0)),E31,"")</f>
        <v/>
      </c>
      <c r="H31" s="59" t="n"/>
      <c r="I31" s="60">
        <f>ROUND(IF(OR(D31="",E31="",E31=0),0,IF(H31="",MOD(E31-D31,1)*24,MOD(H31-D31,1)*24)),2)</f>
        <v/>
      </c>
      <c r="J31" s="150" t="n"/>
      <c r="K31" s="270" t="n"/>
      <c r="L31" s="183" t="n"/>
      <c r="M31" s="272">
        <f>MAX(0,V31-W31)</f>
        <v/>
      </c>
      <c r="N31" s="61">
        <f>(IF(OR($C31="",$D31=""),0,
 IF(OR($A30="Holiday",$A31="Holiday"),
    IF(ISNUMBER(MATCH(TRIM($B31),{"Phagwah","Good Friday","Easter Monday","Labour Day","Christmas","Eid ul Azha","Romans-2","Globe-12","Neptune P1"},0)),0,$I31),
 IF(AND(NOT(OR($A30="Annual Leave",$A31="Annual Leave")),$A31="Off day"),$I31,
  MAX(0,$I31-$V31)
  ))))+W31</f>
        <v/>
      </c>
      <c r="O31" s="61">
        <f>IF(AND(OR($A30="Holiday",$A31="Holiday"),
        ISNUMBER(MATCH(TRIM($B31),{"Phagwah","Good Friday","Easter Monday","Labour Day","Christmas","Eid ul Azha","Romans-2","Globe-12","Neptune P1"},0))),
   $I31,0)</f>
        <v/>
      </c>
      <c r="P31" s="61">
        <f>IF(OR($O$7="Canteen",$O$7="Head Office"),0,IF($I31&lt;=0,0,IF(AND($I30&lt;=0,OR(TRIM($J31)="Hebrews",TRIM($J31)="Romans",TRIM($J31)="Romans-2",TRIM($J31)="Globe",TRIM($J31)="Globe-12",TRIM($J31)="Neptune P1")),1,0)))</f>
        <v/>
      </c>
      <c r="Q31" s="62" t="n"/>
      <c r="R31" s="61">
        <f>IF(OR($O$7="Canteen",$O$7="Head Office"),0,IF(
  AND(
    SUMIFS(I:I, C:C, C31) &gt;= 8,
    COUNTIFS(C$14:C31, C31)=1,
    OR(
      TEXT(D31,"hh:mm:ss")="07:00:00",
      TEXT(D31,"hh:mm:ss")="15:00:00",
      TEXT(D31,"hh:mm:ss")="23:00:00",
      TEXT(D32,"hh:mm:ss")="07:00:00",
      TEXT(D32,"hh:mm:ss")="15:00:00",
      TEXT(D32,"hh:mm:ss")="23:00:00"
    )
  ),
  1,
  0
))</f>
        <v/>
      </c>
      <c r="S31" s="61">
        <f>IF(OR($A30="Annual Leave",$A31="Annual Leave"),IF(AND($A30&lt;&gt;"Annual Leave",$A31="Annual Leave"),8,0),0)</f>
        <v/>
      </c>
      <c r="T31" s="63" t="n"/>
      <c r="U31" s="144">
        <f>MAX(0,40-Y31)</f>
        <v/>
      </c>
      <c r="V31" s="151">
        <f>IF(OR($C31="",$D31=""),0,
 IF(OR($A30="Holiday",$A31="Holiday"),0,
 IF(AND(NOT(OR($A30="Annual Leave",$A31="Annual Leave")),$A31="Off day"),0,
  IF($I30+$I31&gt;=8,IF($I30&gt;=8,0,8-$I30),$I31)
  )))</f>
        <v/>
      </c>
      <c r="W31" s="151">
        <f>MAX(0,V31-U31)</f>
        <v/>
      </c>
      <c r="X31" s="151">
        <f>IF(C31="","",C31-WEEKDAY(C31,1)+1)</f>
        <v/>
      </c>
      <c r="Y31" s="151">
        <f>SUMPRODUCT(($X$14:$X30=X31)*(($V$14:$V30)+($O$14:$O30)))+IF(X31=X14,$L$11,0)</f>
        <v/>
      </c>
      <c r="Z31" s="151" t="n"/>
      <c r="AA31" s="151" t="n"/>
      <c r="AB31" s="151" t="n"/>
      <c r="AC31" s="351" t="n"/>
      <c r="AD31" s="351" t="n"/>
      <c r="AE31" s="351" t="n"/>
      <c r="AF31" s="351" t="n"/>
    </row>
    <row r="32" ht="24" customHeight="1" s="348" thickBot="1">
      <c r="A32" s="184" t="inlineStr">
        <is>
          <t>On Day</t>
        </is>
      </c>
      <c r="B32" s="185" t="n"/>
      <c r="C32" s="101">
        <f>C30+1</f>
        <v/>
      </c>
      <c r="D32" s="11" t="n"/>
      <c r="E32" s="186">
        <f>IF(D32="", "",
 IF(D32=TIME(0,0,0), 0,
 IF(AND(D32&gt;=TIME(0,0,1), D32&lt;=TIME(2,0,0)), TIME(7,0,0),
 IF(AND(D32&gt;=TIME(6,0,0), D32&lt;=TIME(8,0,0)), TIME(12,0,0),
 IF(AND(D32&gt;TIME(8,0,0), D32&lt;=TIME(13,59,0)), TIME(15,0,0),
 IF(AND(D32&gt;=TIME(14,0,0), D32&lt;=TIME(17,59,0)), TIME(21,0,0),
 IF(AND(D32&gt;=TIME(18,0,0), D32&lt;=TIME(21,59,0)), TIME(0,0,0),
 IF(AND(D32&gt;=TIME(22,0,0), D32&lt;=TIME(23,59,59)), TIME(7,0,0), ""))))))))</f>
        <v/>
      </c>
      <c r="F32" s="187" t="n"/>
      <c r="G32" s="186">
        <f>IF(AND(D32&gt;=TIME(6,0,0),D32&lt;=TIME(8,0,0)),E32,"")</f>
        <v/>
      </c>
      <c r="H32" s="11" t="n"/>
      <c r="I32" s="87">
        <f>ROUND(IF(OR(D32="",E32="",E32=0),0,IF(H32="",MOD(E32-D32,1)*24,MOD(H32-D32,1)*24)),2)</f>
        <v/>
      </c>
      <c r="J32" s="188" t="n"/>
      <c r="K32" s="297" t="n"/>
      <c r="L32" s="189" t="n"/>
      <c r="M32" s="298">
        <f>MAX(0,V32-W32)</f>
        <v/>
      </c>
      <c r="N32" s="12">
        <f>(IF(OR($C32="",$D32=""),0,
 IF(OR($A32="Holiday",$A33="Holiday"),
    IF(ISNUMBER(MATCH(TRIM($B32),{"Phagwah","Good Friday","Easter Monday","Labour Day","Christmas","Eid ul Azha","Romans-2","Globe-12","Neptune P1"},0)),0,$I32),
 IF(AND(NOT(OR($A32="Annual Leave",$A33="Annual Leave")),$A32="Off day"),$I32,
  MAX(0,$I32-$V32)
  ))))+W32</f>
        <v/>
      </c>
      <c r="O32" s="12">
        <f>IF(AND(OR($A32="Holiday",$A33="Holiday"),
        ISNUMBER(MATCH(TRIM($B32),{"Phagwah","Good Friday","Easter Monday","Labour Day","Christmas","Eid ul Azha","Romans-2","Globe-12","Neptune P1"},0))),
   $I32,0)</f>
        <v/>
      </c>
      <c r="P32" s="12">
        <f>IF(OR($O$7="Canteen",$O$7="Head Office"),0,IF($I32&lt;=0,0,IF(OR(OR(TRIM($J32)="Hebrews",TRIM($J32)="Romans",TRIM($J32)="Romans-2",TRIM($J32)="Globe",TRIM($J32)="Globe-12",TRIM($J32)="Neptune P1"),AND($I33&gt;0,OR(TRIM($J33)="Hebrews",TRIM($J33)="Romans",TRIM($J33)="Romans-2",TRIM($J33)="Globe",TRIM($J33)="Globe-12",TRIM($J33)="Neptune P1"))),1,0)))</f>
        <v/>
      </c>
      <c r="Q32" s="13" t="n"/>
      <c r="R32" s="12">
        <f>IF(OR($O$7="Canteen",$O$7="Head Office"),0,IF(
  AND(
    SUMIFS(I:I, C:C, C32) &gt;= 8,
    COUNTIFS(C$14:C32, C32)=1,
    OR(
      TEXT(D32,"hh:mm:ss")="07:00:00",
      TEXT(D32,"hh:mm:ss")="15:00:00",
      TEXT(D32,"hh:mm:ss")="23:00:00",
      TEXT(D33,"hh:mm:ss")="07:00:00",
      TEXT(D33,"hh:mm:ss")="15:00:00",
      TEXT(D33,"hh:mm:ss")="23:00:00"
    )
  ),
  1,
  0
))</f>
        <v/>
      </c>
      <c r="S32" s="12">
        <f>IF(OR($A32="Annual Leave",$A33="Annual Leave"),IF($A32="Annual Leave",8,0),0)</f>
        <v/>
      </c>
      <c r="T32" s="102" t="n"/>
      <c r="U32" s="144">
        <f>MAX(0,40-Y32)</f>
        <v/>
      </c>
      <c r="V32" s="351">
        <f>IF(OR($C32="",$D32=""),0,
 IF(OR($A32="Holiday",$A33="Holiday"),0,
 IF(AND(NOT(OR($A32="Annual Leave",$A33="Annual Leave")),$A32="Off day"),0,
  IF($I32+$I33&gt;=8,IF($I32&gt;=8,8,$I32),$I32)
  )))</f>
        <v/>
      </c>
      <c r="W32" s="351">
        <f>MAX(0,V32-U32)</f>
        <v/>
      </c>
      <c r="X32" s="351">
        <f>IF(C32="","",C32-WEEKDAY(C32,1)+1)</f>
        <v/>
      </c>
      <c r="Y32" s="351">
        <f>SUMPRODUCT(($X$14:$X31=X32)*(($V$14:$V31)+($O$14:$O31)))+IF(X32=X14,$L$11,0)</f>
        <v/>
      </c>
      <c r="Z32" s="351" t="n"/>
      <c r="AA32" s="351" t="n"/>
      <c r="AB32" s="351" t="n"/>
      <c r="AC32" s="351" t="n"/>
      <c r="AD32" s="351" t="n"/>
      <c r="AE32" s="351" t="n"/>
      <c r="AF32" s="351" t="n"/>
    </row>
    <row r="33" ht="24" customHeight="1" s="348" thickBot="1">
      <c r="A33" s="184" t="inlineStr">
        <is>
          <t>On Day</t>
        </is>
      </c>
      <c r="B33" s="299" t="n"/>
      <c r="C33" s="101">
        <f>C32</f>
        <v/>
      </c>
      <c r="D33" s="300" t="n"/>
      <c r="E33" s="301">
        <f>IF(D33="", "",
 IF(D33=TIME(0,0,0), 0,
 IF(AND(D33&gt;=TIME(0,0,1), D33&lt;=TIME(2,0,0)), TIME(7,0,0),
 IF(AND(D33&gt;=TIME(6,0,0), D33&lt;=TIME(8,0,0)), TIME(12,0,0),
 IF(AND(D33&gt;TIME(8,0,0), D33&lt;=TIME(13,59,0)), TIME(15,0,0),
 IF(AND(D33&gt;=TIME(14,0,0), D33&lt;=TIME(17,59,0)), TIME(21,0,0),
 IF(AND(D33&gt;=TIME(18,0,0), D33&lt;=TIME(21,59,0)), TIME(0,0,0),
 IF(AND(D33&gt;=TIME(22,0,0), D33&lt;=TIME(23,59,59)), TIME(7,0,0), ""))))))))</f>
        <v/>
      </c>
      <c r="F33" s="187" t="n"/>
      <c r="G33" s="301">
        <f>IF(AND(D33&gt;=TIME(6,0,0),D33&lt;=TIME(8,0,0)),E33,"")</f>
        <v/>
      </c>
      <c r="H33" s="300" t="n"/>
      <c r="I33" s="87">
        <f>ROUND(IF(OR(D33="",E33="",E33=0),0,IF(H33="",MOD(E33-D33,1)*24,MOD(H33-D33,1)*24)),2)</f>
        <v/>
      </c>
      <c r="J33" s="190" t="n"/>
      <c r="K33" s="297" t="n"/>
      <c r="L33" s="189" t="n"/>
      <c r="M33" s="298">
        <f>MAX(0,V33-W33)</f>
        <v/>
      </c>
      <c r="N33" s="302">
        <f>(IF(OR($C33="",$D33=""),0,
 IF(OR($A32="Holiday",$A33="Holiday"),
    IF(ISNUMBER(MATCH(TRIM($B33),{"Phagwah","Good Friday","Easter Monday","Labour Day","Christmas","Eid ul Azha","Romans-2","Globe-12","Neptune P1"},0)),0,$I33),
 IF(AND(NOT(OR($A32="Annual Leave",$A33="Annual Leave")),$A33="Off day"),$I33,
  MAX(0,$I33-$V33)
  ))))+W33</f>
        <v/>
      </c>
      <c r="O33" s="302">
        <f>IF(AND(OR($A32="Holiday",$A33="Holiday"),
        ISNUMBER(MATCH(TRIM($B33),{"Phagwah","Good Friday","Easter Monday","Labour Day","Christmas","Eid ul Azha","Romans-2","Globe-12","Neptune P1"},0))),
   $I33,0)</f>
        <v/>
      </c>
      <c r="P33" s="302">
        <f>IF(OR($O$7="Canteen",$O$7="Head Office"),0,IF($I33&lt;=0,0,IF(AND($I32&lt;=0,OR(TRIM($J33)="Hebrews",TRIM($J33)="Romans",TRIM($J33)="Romans-2",TRIM($J33)="Globe",TRIM($J33)="Globe-12",TRIM($J33)="Neptune P1")),1,0)))</f>
        <v/>
      </c>
      <c r="Q33" s="303" t="n"/>
      <c r="R33" s="302">
        <f>IF(OR($O$7="Canteen",$O$7="Head Office"),0,IF(
  AND(
    SUMIFS(I:I, C:C, C33) &gt;= 8,
    COUNTIFS(C$14:C33, C33)=1,
    OR(
      TEXT(D33,"hh:mm:ss")="07:00:00",
      TEXT(D33,"hh:mm:ss")="15:00:00",
      TEXT(D33,"hh:mm:ss")="23:00:00",
      TEXT(D34,"hh:mm:ss")="07:00:00",
      TEXT(D34,"hh:mm:ss")="15:00:00",
      TEXT(D34,"hh:mm:ss")="23:00:00"
    )
  ),
  1,
  0
))</f>
        <v/>
      </c>
      <c r="S33" s="302">
        <f>IF(OR($A32="Annual Leave",$A33="Annual Leave"),IF(AND($A32&lt;&gt;"Annual Leave",$A33="Annual Leave"),8,0),0)</f>
        <v/>
      </c>
      <c r="T33" s="304" t="n"/>
      <c r="U33" s="144">
        <f>MAX(0,40-Y33)</f>
        <v/>
      </c>
      <c r="V33" s="351">
        <f>IF(OR($C33="",$D33=""),0,
 IF(OR($A32="Holiday",$A33="Holiday"),0,
 IF(AND(NOT(OR($A32="Annual Leave",$A33="Annual Leave")),$A33="Off day"),0,
  IF($I32+$I33&gt;=8,IF($I32&gt;=8,0,8-$I32),$I33)
  )))</f>
        <v/>
      </c>
      <c r="W33" s="351">
        <f>MAX(0,V33-U33)</f>
        <v/>
      </c>
      <c r="X33" s="351">
        <f>IF(C33="","",C33-WEEKDAY(C33,1)+1)</f>
        <v/>
      </c>
      <c r="Y33" s="351">
        <f>SUMPRODUCT(($X$14:$X32=X33)*(($V$14:$V32)+($O$14:$O32)))+IF(X33=X14,$L$11,0)</f>
        <v/>
      </c>
      <c r="Z33" s="351" t="n"/>
      <c r="AA33" s="351" t="n"/>
      <c r="AB33" s="351" t="n"/>
      <c r="AC33" s="351" t="n"/>
      <c r="AD33" s="351" t="n"/>
      <c r="AE33" s="351" t="n"/>
      <c r="AF33" s="351" t="n"/>
    </row>
    <row r="34" ht="24" customHeight="1" s="348" thickBot="1">
      <c r="A34" s="159" t="inlineStr">
        <is>
          <t>On Day</t>
        </is>
      </c>
      <c r="B34" s="191" t="n"/>
      <c r="C34" s="92">
        <f>C32+1</f>
        <v/>
      </c>
      <c r="D34" s="31" t="n"/>
      <c r="E34" s="160">
        <f>IF(D34="", "",
 IF(D34=TIME(0,0,0), 0,
 IF(AND(D34&gt;=TIME(0,0,1), D34&lt;=TIME(2,0,0)), TIME(7,0,0),
 IF(AND(D34&gt;=TIME(6,0,0), D34&lt;=TIME(8,0,0)), TIME(12,0,0),
 IF(AND(D34&gt;TIME(8,0,0), D34&lt;=TIME(13,59,0)), TIME(15,0,0),
 IF(AND(D34&gt;=TIME(14,0,0), D34&lt;=TIME(17,59,0)), TIME(21,0,0),
 IF(AND(D34&gt;=TIME(18,0,0), D34&lt;=TIME(21,59,0)), TIME(0,0,0),
 IF(AND(D34&gt;=TIME(22,0,0), D34&lt;=TIME(23,59,59)), TIME(7,0,0), ""))))))))</f>
        <v/>
      </c>
      <c r="F34" s="161" t="n"/>
      <c r="G34" s="160">
        <f>IF(AND(D34&gt;=TIME(6,0,0),D34&lt;=TIME(8,0,0)),E34,"")</f>
        <v/>
      </c>
      <c r="H34" s="31" t="n"/>
      <c r="I34" s="32">
        <f>ROUND(IF(OR(D34="",E34="",E34=0),0,IF(H34="",MOD(E34-D34,1)*24,MOD(H34-D34,1)*24)),2)</f>
        <v/>
      </c>
      <c r="J34" s="162" t="n"/>
      <c r="K34" s="282" t="n"/>
      <c r="L34" s="181" t="n"/>
      <c r="M34" s="283">
        <f>MAX(0,V34-W34)</f>
        <v/>
      </c>
      <c r="N34" s="33">
        <f>(IF(OR($C34="",$D34=""),0,
 IF(OR($A34="Holiday",$A35="Holiday"),
    IF(ISNUMBER(MATCH(TRIM($B34),{"Phagwah","Good Friday","Easter Monday","Labour Day","Christmas","Eid ul Azha","Romans-2","Globe-12","Neptune P1"},0)),0,$I34),
 IF(AND(NOT(OR($A34="Annual Leave",$A35="Annual Leave")),$A34="Off day"),$I34,
  MAX(0,$I34-$V34)
  ))))+W34</f>
        <v/>
      </c>
      <c r="O34" s="33">
        <f>IF(AND(OR($A34="Holiday",$A35="Holiday"),
        ISNUMBER(MATCH(TRIM($B34),{"Phagwah","Good Friday","Easter Monday","Labour Day","Christmas","Eid ul Azha","Romans-2","Globe-12","Neptune P1"},0))),
   $I34,0)</f>
        <v/>
      </c>
      <c r="P34" s="33">
        <f>IF(OR($O$7="Canteen",$O$7="Head Office"),0,IF($I34&lt;=0,0,IF(OR(OR(TRIM($J34)="Hebrews",TRIM($J34)="Romans",TRIM($J34)="Romans-2",TRIM($J34)="Globe",TRIM($J34)="Globe-12",TRIM($J34)="Neptune P1"),AND($I35&gt;0,OR(TRIM($J35)="Hebrews",TRIM($J35)="Romans",TRIM($J35)="Romans-2",TRIM($J35)="Globe",TRIM($J35)="Globe-12",TRIM($J35)="Neptune P1"))),1,0)))</f>
        <v/>
      </c>
      <c r="Q34" s="34" t="n"/>
      <c r="R34" s="33">
        <f>IF(OR($O$7="Canteen",$O$7="Head Office"),0,IF(
  AND(
    SUMIFS(I:I, C:C, C34) &gt;= 8,
    COUNTIFS(C$14:C34, C34)=1,
    OR(
      TEXT(D34,"hh:mm:ss")="07:00:00",
      TEXT(D34,"hh:mm:ss")="15:00:00",
      TEXT(D34,"hh:mm:ss")="23:00:00",
      TEXT(D35,"hh:mm:ss")="07:00:00",
      TEXT(D35,"hh:mm:ss")="15:00:00",
      TEXT(D35,"hh:mm:ss")="23:00:00"
    )
  ),
  1,
  0
))</f>
        <v/>
      </c>
      <c r="S34" s="33">
        <f>IF(OR($A34="Annual Leave",$A35="Annual Leave"),IF($A34="Annual Leave",8,0),0)</f>
        <v/>
      </c>
      <c r="T34" s="35" t="n"/>
      <c r="U34" s="144">
        <f>MAX(0,40-Y34)</f>
        <v/>
      </c>
      <c r="V34" s="351">
        <f>IF(OR($C34="",$D34=""),0,
 IF(OR($A34="Holiday",$A35="Holiday"),0,
 IF(AND(NOT(OR($A34="Annual Leave",$A35="Annual Leave")),$A34="Off day"),0,
  IF($I34+$I35&gt;=8,IF($I34&gt;=8,8,$I34),$I34)
  )))</f>
        <v/>
      </c>
      <c r="W34" s="351">
        <f>MAX(0,V34-U34)</f>
        <v/>
      </c>
      <c r="X34" s="351">
        <f>IF(C34="","",C34-WEEKDAY(C34,1)+1)</f>
        <v/>
      </c>
      <c r="Y34" s="351">
        <f>SUMPRODUCT(($X$14:$X33=X34)*(($V$14:$V33)+($O$14:$O33)))+IF(X34=X14,$L$11,0)</f>
        <v/>
      </c>
      <c r="Z34" s="351" t="n"/>
      <c r="AA34" s="351" t="n"/>
      <c r="AB34" s="351" t="n"/>
      <c r="AC34" s="351" t="n"/>
      <c r="AD34" s="351" t="n"/>
      <c r="AE34" s="351" t="n"/>
      <c r="AF34" s="351" t="n"/>
    </row>
    <row r="35" ht="24" customHeight="1" s="348" thickBot="1">
      <c r="A35" s="159" t="inlineStr">
        <is>
          <t>On Day</t>
        </is>
      </c>
      <c r="B35" s="192" t="n"/>
      <c r="C35" s="93">
        <f>C34</f>
        <v/>
      </c>
      <c r="D35" s="36" t="n"/>
      <c r="E35" s="163">
        <f>IF(D35="", "",
 IF(D35=TIME(0,0,0), 0,
 IF(AND(D35&gt;=TIME(0,0,1), D35&lt;=TIME(2,0,0)), TIME(7,0,0),
 IF(AND(D35&gt;=TIME(6,0,0), D35&lt;=TIME(8,0,0)), TIME(12,0,0),
 IF(AND(D35&gt;TIME(8,0,0), D35&lt;=TIME(13,59,0)), TIME(15,0,0),
 IF(AND(D35&gt;=TIME(14,0,0), D35&lt;=TIME(17,59,0)), TIME(21,0,0),
 IF(AND(D35&gt;=TIME(18,0,0), D35&lt;=TIME(21,59,0)), TIME(0,0,0),
 IF(AND(D35&gt;=TIME(22,0,0), D35&lt;=TIME(23,59,59)), TIME(7,0,0), ""))))))))</f>
        <v/>
      </c>
      <c r="F35" s="164" t="n"/>
      <c r="G35" s="163">
        <f>IF(AND(D35&gt;=TIME(6,0,0),D35&lt;=TIME(8,0,0)),E35,"")</f>
        <v/>
      </c>
      <c r="H35" s="36" t="n"/>
      <c r="I35" s="37">
        <f>ROUND(IF(OR(D35="",E35="",E35=0),0,IF(H35="",MOD(E35-D35,1)*24,MOD(H35-D35,1)*24)),2)</f>
        <v/>
      </c>
      <c r="J35" s="162" t="n"/>
      <c r="K35" s="282" t="n"/>
      <c r="L35" s="183" t="n"/>
      <c r="M35" s="283">
        <f>MAX(0,V35-W35)</f>
        <v/>
      </c>
      <c r="N35" s="38">
        <f>(IF(OR($C35="",$D35=""),0,
 IF(OR($A34="Holiday",$A35="Holiday"),
    IF(ISNUMBER(MATCH(TRIM($B35),{"Phagwah","Good Friday","Easter Monday","Labour Day","Christmas","Eid ul Azha","Romans-2","Globe-12","Neptune P1"},0)),0,$I35),
 IF(AND(NOT(OR($A34="Annual Leave",$A35="Annual Leave")),$A35="Off day"),$I35,
  MAX(0,$I35-$V35)
  ))))+W35</f>
        <v/>
      </c>
      <c r="O35" s="38">
        <f>IF(AND(OR($A34="Holiday",$A35="Holiday"),
        ISNUMBER(MATCH(TRIM($B35),{"Phagwah","Good Friday","Easter Monday","Labour Day","Christmas","Eid ul Azha","Romans-2","Globe-12","Neptune P1"},0))),
   $I35,0)</f>
        <v/>
      </c>
      <c r="P35" s="38">
        <f>IF(OR($O$7="Canteen",$O$7="Head Office"),0,IF($I35&lt;=0,0,IF(AND($I34&lt;=0,OR(TRIM($J35)="Hebrews",TRIM($J35)="Romans",TRIM($J35)="Romans-2",TRIM($J35)="Globe",TRIM($J35)="Globe-12",TRIM($J35)="Neptune P1")),1,0)))</f>
        <v/>
      </c>
      <c r="Q35" s="39" t="n"/>
      <c r="R35" s="38">
        <f>IF(OR($O$7="Canteen",$O$7="Head Office"),0,IF(
  AND(
    SUMIFS(I:I, C:C, C35) &gt;= 8,
    COUNTIFS(C$14:C35, C35)=1,
    OR(
      TEXT(D35,"hh:mm:ss")="07:00:00",
      TEXT(D35,"hh:mm:ss")="15:00:00",
      TEXT(D35,"hh:mm:ss")="23:00:00",
      TEXT(D36,"hh:mm:ss")="07:00:00",
      TEXT(D36,"hh:mm:ss")="15:00:00",
      TEXT(D36,"hh:mm:ss")="23:00:00"
    )
  ),
  1,
  0
))</f>
        <v/>
      </c>
      <c r="S35" s="38">
        <f>IF(OR($A34="Annual Leave",$A35="Annual Leave"),IF(AND($A34&lt;&gt;"Annual Leave",$A35="Annual Leave"),8,0),0)</f>
        <v/>
      </c>
      <c r="T35" s="40" t="n"/>
      <c r="U35" s="144">
        <f>MAX(0,40-Y35)</f>
        <v/>
      </c>
      <c r="V35" s="351">
        <f>IF(OR($C35="",$D35=""),0,
 IF(OR($A34="Holiday",$A35="Holiday"),0,
 IF(AND(NOT(OR($A34="Annual Leave",$A35="Annual Leave")),$A35="Off day"),0,
  IF($I34+$I35&gt;=8,IF($I34&gt;=8,0,8-$I34),$I35)
  )))</f>
        <v/>
      </c>
      <c r="W35" s="351">
        <f>MAX(0,V35-U35)</f>
        <v/>
      </c>
      <c r="X35" s="351">
        <f>IF(C35="","",C35-WEEKDAY(C35,1)+1)</f>
        <v/>
      </c>
      <c r="Y35" s="351">
        <f>SUMPRODUCT(($X$14:$X34=X35)*(($V$14:$V34)+($O$14:$O34)))+IF(X35=X14,$L$11,0)</f>
        <v/>
      </c>
      <c r="Z35" s="351" t="n"/>
      <c r="AA35" s="351" t="n"/>
      <c r="AB35" s="351" t="n"/>
      <c r="AC35" s="351" t="n"/>
      <c r="AD35" s="351" t="n"/>
      <c r="AE35" s="351" t="n"/>
      <c r="AF35" s="351" t="n"/>
    </row>
    <row r="36" ht="24" customHeight="1" s="348" thickBot="1">
      <c r="A36" s="154" t="inlineStr">
        <is>
          <t>On Day</t>
        </is>
      </c>
      <c r="B36" s="193" t="n"/>
      <c r="C36" s="90">
        <f>C34+1</f>
        <v/>
      </c>
      <c r="D36" s="8" t="n"/>
      <c r="E36" s="155">
        <f>IF(D36="", "",
 IF(D36=TIME(0,0,0), 0,
 IF(AND(D36&gt;=TIME(0,0,1), D36&lt;=TIME(2,0,0)), TIME(7,0,0),
 IF(AND(D36&gt;=TIME(6,0,0), D36&lt;=TIME(8,0,0)), TIME(12,0,0),
 IF(AND(D36&gt;TIME(8,0,0), D36&lt;=TIME(13,59,0)), TIME(15,0,0),
 IF(AND(D36&gt;=TIME(14,0,0), D36&lt;=TIME(17,59,0)), TIME(21,0,0),
 IF(AND(D36&gt;=TIME(18,0,0), D36&lt;=TIME(21,59,0)), TIME(0,0,0),
 IF(AND(D36&gt;=TIME(22,0,0), D36&lt;=TIME(23,59,59)), TIME(7,0,0), ""))))))))</f>
        <v/>
      </c>
      <c r="F36" s="156" t="n"/>
      <c r="G36" s="155">
        <f>IF(AND(D36&gt;=TIME(6,0,0),D36&lt;=TIME(8,0,0)),E36,"")</f>
        <v/>
      </c>
      <c r="H36" s="8" t="n"/>
      <c r="I36" s="30">
        <f>ROUND(IF(OR(D36="",E36="",E36=0),0,IF(H36="",MOD(E36-D36,1)*24,MOD(H36-D36,1)*24)),2)</f>
        <v/>
      </c>
      <c r="J36" s="157" t="n"/>
      <c r="K36" s="274" t="n"/>
      <c r="L36" s="189" t="n"/>
      <c r="M36" s="275">
        <f>MAX(0,V36-W36)</f>
        <v/>
      </c>
      <c r="N36" s="9">
        <f>(IF(OR($C36="",$D36=""),0,
 IF(OR($A36="Holiday",$A37="Holiday"),
    IF(ISNUMBER(MATCH(TRIM($B36),{"Phagwah","Good Friday","Easter Monday","Labour Day","Christmas","Eid ul Azha","Romans-2","Globe-12","Neptune P1"},0)),0,$I36),
 IF(AND(NOT(OR($A36="Annual Leave",$A37="Annual Leave")),$A36="Off day"),$I36,
  MAX(0,$I36-$V36)
  ))))+W36</f>
        <v/>
      </c>
      <c r="O36" s="9">
        <f>IF(AND(OR($A36="Holiday",$A37="Holiday"),
        ISNUMBER(MATCH(TRIM($B36),{"Phagwah","Good Friday","Easter Monday","Labour Day","Christmas","Eid ul Azha","Romans-2","Globe-12","Neptune P1"},0))),
   $I36,0)</f>
        <v/>
      </c>
      <c r="P36" s="9">
        <f>IF(OR($O$7="Canteen",$O$7="Head Office"),0,IF($I36&lt;=0,0,IF(OR(OR(TRIM($J36)="Hebrews",TRIM($J36)="Romans",TRIM($J36)="Romans-2",TRIM($J36)="Globe",TRIM($J36)="Globe-12",TRIM($J36)="Neptune P1"),AND($I37&gt;0,OR(TRIM($J37)="Hebrews",TRIM($J37)="Romans",TRIM($J37)="Romans-2",TRIM($J37)="Globe",TRIM($J37)="Globe-12",TRIM($J37)="Neptune P1"))),1,0)))</f>
        <v/>
      </c>
      <c r="Q36" s="10" t="n"/>
      <c r="R36" s="9">
        <f>IF(OR($O$7="Canteen",$O$7="Head Office"),0,IF(
  AND(
    SUMIFS(I:I, C:C, C36) &gt;= 8,
    COUNTIFS(C$14:C36, C36)=1,
    OR(
      TEXT(D36,"hh:mm:ss")="07:00:00",
      TEXT(D36,"hh:mm:ss")="15:00:00",
      TEXT(D36,"hh:mm:ss")="23:00:00",
      TEXT(D37,"hh:mm:ss")="07:00:00",
      TEXT(D37,"hh:mm:ss")="15:00:00",
      TEXT(D37,"hh:mm:ss")="23:00:00"
    )
  ),
  1,
  0
))</f>
        <v/>
      </c>
      <c r="S36" s="9">
        <f>IF(OR($A36="Annual Leave",$A37="Annual Leave"),IF($A36="Annual Leave",8,0),0)</f>
        <v/>
      </c>
      <c r="T36" s="91" t="n"/>
      <c r="U36" s="144">
        <f>MAX(0,40-Y36)</f>
        <v/>
      </c>
      <c r="V36" s="351">
        <f>IF(OR($C36="",$D36=""),0,
 IF(OR($A36="Holiday",$A37="Holiday"),0,
 IF(AND(NOT(OR($A36="Annual Leave",$A37="Annual Leave")),$A36="Off day"),0,
  IF($I36+$I37&gt;=8,IF($I36&gt;=8,8,$I36),$I36)
  )))</f>
        <v/>
      </c>
      <c r="W36" s="351">
        <f>MAX(0,V36-U36)</f>
        <v/>
      </c>
      <c r="X36" s="351">
        <f>IF(C36="","",C36-WEEKDAY(C36,1)+1)</f>
        <v/>
      </c>
      <c r="Y36" s="351">
        <f>SUMPRODUCT(($X$14:$X35=X36)*(($V$14:$V35)+($O$14:$O35)))+IF(X36=X14,$L$11,0)</f>
        <v/>
      </c>
      <c r="Z36" s="351" t="n"/>
      <c r="AA36" s="351" t="n"/>
      <c r="AB36" s="351" t="n"/>
      <c r="AC36" s="351" t="n"/>
      <c r="AD36" s="351" t="n"/>
      <c r="AE36" s="351" t="n"/>
      <c r="AF36" s="351" t="n"/>
    </row>
    <row r="37" ht="24" customHeight="1" s="348" thickBot="1">
      <c r="A37" s="154" t="inlineStr">
        <is>
          <t>On Day</t>
        </is>
      </c>
      <c r="B37" s="305" t="n"/>
      <c r="C37" s="90">
        <f>C36</f>
        <v/>
      </c>
      <c r="D37" s="276" t="n"/>
      <c r="E37" s="277">
        <f>IF(D37="", "",
 IF(D37=TIME(0,0,0), 0,
 IF(AND(D37&gt;=TIME(0,0,1), D37&lt;=TIME(2,0,0)), TIME(7,0,0),
 IF(AND(D37&gt;=TIME(6,0,0), D37&lt;=TIME(8,0,0)), TIME(12,0,0),
 IF(AND(D37&gt;TIME(8,0,0), D37&lt;=TIME(13,59,0)), TIME(15,0,0),
 IF(AND(D37&gt;=TIME(14,0,0), D37&lt;=TIME(17,59,0)), TIME(21,0,0),
 IF(AND(D37&gt;=TIME(18,0,0), D37&lt;=TIME(21,59,0)), TIME(0,0,0),
 IF(AND(D37&gt;=TIME(22,0,0), D37&lt;=TIME(23,59,59)), TIME(7,0,0), ""))))))))</f>
        <v/>
      </c>
      <c r="F37" s="156" t="n"/>
      <c r="G37" s="277">
        <f>IF(AND(D37&gt;=TIME(6,0,0),D37&lt;=TIME(8,0,0)),E37,"")</f>
        <v/>
      </c>
      <c r="H37" s="276" t="n"/>
      <c r="I37" s="30">
        <f>ROUND(IF(OR(D37="",E37="",E37=0),0,IF(H37="",MOD(E37-D37,1)*24,MOD(H37-D37,1)*24)),2)</f>
        <v/>
      </c>
      <c r="J37" s="158" t="n"/>
      <c r="K37" s="274" t="n"/>
      <c r="L37" s="189" t="n"/>
      <c r="M37" s="275">
        <f>MAX(0,V37-W37)</f>
        <v/>
      </c>
      <c r="N37" s="278">
        <f>(IF(OR($C37="",$D37=""),0,
 IF(OR($A36="Holiday",$A37="Holiday"),
    IF(ISNUMBER(MATCH(TRIM($B37),{"Phagwah","Good Friday","Easter Monday","Labour Day","Christmas","Eid ul Azha","Romans-2","Globe-12","Neptune P1"},0)),0,$I37),
 IF(AND(NOT(OR($A36="Annual Leave",$A37="Annual Leave")),$A37="Off day"),$I37,
  MAX(0,$I37-$V37)
  ))))+W37</f>
        <v/>
      </c>
      <c r="O37" s="278">
        <f>IF(AND(OR($A36="Holiday",$A37="Holiday"),
        ISNUMBER(MATCH(TRIM($B37),{"Phagwah","Good Friday","Easter Monday","Labour Day","Christmas","Eid ul Azha","Romans-2","Globe-12","Neptune P1"},0))),
   $I37,0)</f>
        <v/>
      </c>
      <c r="P37" s="278">
        <f>IF(OR($O$7="Canteen",$O$7="Head Office"),0,IF($I37&lt;=0,0,IF(AND($I36&lt;=0,OR(TRIM($J37)="Hebrews",TRIM($J37)="Romans",TRIM($J37)="Romans-2",TRIM($J37)="Globe",TRIM($J37)="Globe-12",TRIM($J37)="Neptune P1")),1,0)))</f>
        <v/>
      </c>
      <c r="Q37" s="279" t="n"/>
      <c r="R37" s="278">
        <f>IF(OR($O$7="Canteen",$O$7="Head Office"),0,IF(
  AND(
    SUMIFS(I:I, C:C, C37) &gt;= 8,
    COUNTIFS(C$14:C37, C37)=1,
    OR(
      TEXT(D37,"hh:mm:ss")="07:00:00",
      TEXT(D37,"hh:mm:ss")="15:00:00",
      TEXT(D37,"hh:mm:ss")="23:00:00",
      TEXT(D38,"hh:mm:ss")="07:00:00",
      TEXT(D38,"hh:mm:ss")="15:00:00",
      TEXT(D38,"hh:mm:ss")="23:00:00"
    )
  ),
  1,
  0
))</f>
        <v/>
      </c>
      <c r="S37" s="278">
        <f>IF(OR($A36="Annual Leave",$A37="Annual Leave"),IF(AND($A36&lt;&gt;"Annual Leave",$A37="Annual Leave"),8,0),0)</f>
        <v/>
      </c>
      <c r="T37" s="280" t="n"/>
      <c r="U37" s="144">
        <f>MAX(0,40-Y37)</f>
        <v/>
      </c>
      <c r="V37" s="351">
        <f>IF(OR($C37="",$D37=""),0,
 IF(OR($A36="Holiday",$A37="Holiday"),0,
 IF(AND(NOT(OR($A36="Annual Leave",$A37="Annual Leave")),$A37="Off day"),0,
  IF($I36+$I37&gt;=8,IF($I36&gt;=8,0,8-$I36),$I37)
  )))</f>
        <v/>
      </c>
      <c r="W37" s="351">
        <f>MAX(0,V37-U37)</f>
        <v/>
      </c>
      <c r="X37" s="351">
        <f>IF(C37="","",C37-WEEKDAY(C37,1)+1)</f>
        <v/>
      </c>
      <c r="Y37" s="351">
        <f>SUMPRODUCT(($X$14:$X36=X37)*(($V$14:$V36)+($O$14:$O36)))+IF(X37=X14,$L$11,0)</f>
        <v/>
      </c>
      <c r="Z37" s="351" t="n"/>
      <c r="AA37" s="351" t="n"/>
      <c r="AB37" s="351" t="n"/>
      <c r="AC37" s="351" t="n"/>
      <c r="AD37" s="351" t="n"/>
      <c r="AE37" s="351" t="n"/>
      <c r="AF37" s="351" t="n"/>
    </row>
    <row r="38" ht="24" customHeight="1" s="348" thickBot="1">
      <c r="A38" s="194" t="inlineStr">
        <is>
          <t>On Day</t>
        </is>
      </c>
      <c r="B38" s="195" t="n"/>
      <c r="C38" s="103">
        <f>C36+1</f>
        <v/>
      </c>
      <c r="D38" s="64" t="n"/>
      <c r="E38" s="196">
        <f>IF(D38="", "",
 IF(D38=TIME(0,0,0), 0,
 IF(AND(D38&gt;=TIME(0,0,1), D38&lt;=TIME(2,0,0)), TIME(7,0,0),
 IF(AND(D38&gt;=TIME(6,0,0), D38&lt;=TIME(8,0,0)), TIME(12,0,0),
 IF(AND(D38&gt;TIME(8,0,0), D38&lt;=TIME(13,59,0)), TIME(15,0,0),
 IF(AND(D38&gt;=TIME(14,0,0), D38&lt;=TIME(17,59,0)), TIME(21,0,0),
 IF(AND(D38&gt;=TIME(18,0,0), D38&lt;=TIME(21,59,0)), TIME(0,0,0),
 IF(AND(D38&gt;=TIME(22,0,0), D38&lt;=TIME(23,59,59)), TIME(7,0,0), ""))))))))</f>
        <v/>
      </c>
      <c r="F38" s="197" t="n"/>
      <c r="G38" s="196">
        <f>IF(AND(D38&gt;=TIME(6,0,0),D38&lt;=TIME(8,0,0)),E38,"")</f>
        <v/>
      </c>
      <c r="H38" s="64" t="n"/>
      <c r="I38" s="65">
        <f>ROUND(IF(OR(D38="",E38="",E38=0),0,IF(H38="",MOD(E38-D38,1)*24,MOD(H38-D38,1)*24)),2)</f>
        <v/>
      </c>
      <c r="J38" s="198" t="n"/>
      <c r="K38" s="306" t="n"/>
      <c r="L38" s="181" t="n"/>
      <c r="M38" s="307">
        <f>MAX(0,V38-W38)</f>
        <v/>
      </c>
      <c r="N38" s="66">
        <f>(IF(OR($C38="",$D38=""),0,
 IF(OR($A38="Holiday",$A39="Holiday"),
    IF(ISNUMBER(MATCH(TRIM($B38),{"Phagwah","Good Friday","Easter Monday","Labour Day","Christmas","Eid ul Azha","Romans-2","Globe-12","Neptune P1"},0)),0,$I38),
 IF(AND(NOT(OR($A38="Annual Leave",$A39="Annual Leave")),$A38="Off day"),$I38,
  MAX(0,$I38-$V38)
  ))))+W38</f>
        <v/>
      </c>
      <c r="O38" s="66">
        <f>IF(AND(OR($A38="Holiday",$A39="Holiday"),
        ISNUMBER(MATCH(TRIM($B38),{"Phagwah","Good Friday","Easter Monday","Labour Day","Christmas","Eid ul Azha","Romans-2","Globe-12","Neptune P1"},0))),
   $I38,0)</f>
        <v/>
      </c>
      <c r="P38" s="66">
        <f>IF(OR($O$7="Canteen",$O$7="Head Office"),0,IF($I38&lt;=0,0,IF(OR(OR(TRIM($J38)="Hebrews",TRIM($J38)="Romans",TRIM($J38)="Romans-2",TRIM($J38)="Globe",TRIM($J38)="Globe-12",TRIM($J38)="Neptune P1"),AND($I39&gt;0,OR(TRIM($J39)="Hebrews",TRIM($J39)="Romans",TRIM($J39)="Romans-2",TRIM($J39)="Globe",TRIM($J39)="Globe-12",TRIM($J39)="Neptune P1"))),1,0)))</f>
        <v/>
      </c>
      <c r="Q38" s="67" t="n"/>
      <c r="R38" s="66">
        <f>IF(OR($O$7="Canteen",$O$7="Head Office"),0,IF(
  AND(
    SUMIFS(I:I, C:C, C38) &gt;= 8,
    COUNTIFS(C$14:C38, C38)=1,
    OR(
      TEXT(D38,"hh:mm:ss")="07:00:00",
      TEXT(D38,"hh:mm:ss")="15:00:00",
      TEXT(D38,"hh:mm:ss")="23:00:00",
      TEXT(D39,"hh:mm:ss")="07:00:00",
      TEXT(D39,"hh:mm:ss")="15:00:00",
      TEXT(D39,"hh:mm:ss")="23:00:00"
    )
  ),
  1,
  0
))</f>
        <v/>
      </c>
      <c r="S38" s="66">
        <f>IF(OR($A38="Annual Leave",$A39="Annual Leave"),IF($A38="Annual Leave",8,0),0)</f>
        <v/>
      </c>
      <c r="T38" s="68" t="n"/>
      <c r="U38" s="144">
        <f>MAX(0,40-Y38)</f>
        <v/>
      </c>
      <c r="V38" s="351">
        <f>IF(OR($C38="",$D38=""),0,
 IF(OR($A38="Holiday",$A39="Holiday"),0,
 IF(AND(NOT(OR($A38="Annual Leave",$A39="Annual Leave")),$A38="Off day"),0,
  IF($I38+$I39&gt;=8,IF($I38&gt;=8,8,$I38),$I38)
  )))</f>
        <v/>
      </c>
      <c r="W38" s="351">
        <f>MAX(0,V38-U38)</f>
        <v/>
      </c>
      <c r="X38" s="351">
        <f>IF(C38="","",C38-WEEKDAY(C38,1)+1)</f>
        <v/>
      </c>
      <c r="Y38" s="351">
        <f>SUMPRODUCT(($X$14:$X37=X38)*(($V$14:$V37)+($O$14:$O37)))+IF(X38=X14,$L$11,0)</f>
        <v/>
      </c>
      <c r="Z38" s="351" t="n"/>
      <c r="AA38" s="351" t="n"/>
      <c r="AB38" s="351" t="n"/>
      <c r="AC38" s="351" t="n"/>
      <c r="AD38" s="351" t="n"/>
      <c r="AE38" s="351" t="n"/>
      <c r="AF38" s="351" t="n"/>
    </row>
    <row r="39" ht="24" customHeight="1" s="348" thickBot="1">
      <c r="A39" s="194" t="inlineStr">
        <is>
          <t>On Day</t>
        </is>
      </c>
      <c r="B39" s="199" t="n"/>
      <c r="C39" s="104">
        <f>C38</f>
        <v/>
      </c>
      <c r="D39" s="69" t="n"/>
      <c r="E39" s="200">
        <f>IF(D39="", "",
 IF(D39=TIME(0,0,0), 0,
 IF(AND(D39&gt;=TIME(0,0,1), D39&lt;=TIME(2,0,0)), TIME(7,0,0),
 IF(AND(D39&gt;=TIME(6,0,0), D39&lt;=TIME(8,0,0)), TIME(12,0,0),
 IF(AND(D39&gt;TIME(8,0,0), D39&lt;=TIME(13,59,0)), TIME(15,0,0),
 IF(AND(D39&gt;=TIME(14,0,0), D39&lt;=TIME(17,59,0)), TIME(21,0,0),
 IF(AND(D39&gt;=TIME(18,0,0), D39&lt;=TIME(21,59,0)), TIME(0,0,0),
 IF(AND(D39&gt;=TIME(22,0,0), D39&lt;=TIME(23,59,59)), TIME(7,0,0), ""))))))))</f>
        <v/>
      </c>
      <c r="F39" s="201" t="n"/>
      <c r="G39" s="200">
        <f>IF(AND(D39&gt;=TIME(6,0,0),D39&lt;=TIME(8,0,0)),E39,"")</f>
        <v/>
      </c>
      <c r="H39" s="69" t="n"/>
      <c r="I39" s="70">
        <f>ROUND(IF(OR(D39="",E39="",E39=0),0,IF(H39="",MOD(E39-D39,1)*24,MOD(H39-D39,1)*24)),2)</f>
        <v/>
      </c>
      <c r="J39" s="198" t="n"/>
      <c r="K39" s="306" t="n"/>
      <c r="L39" s="183" t="n"/>
      <c r="M39" s="307">
        <f>MAX(0,V39-W39)</f>
        <v/>
      </c>
      <c r="N39" s="71">
        <f>(IF(OR($C39="",$D39=""),0,
 IF(OR($A38="Holiday",$A39="Holiday"),
    IF(ISNUMBER(MATCH(TRIM($B39),{"Phagwah","Good Friday","Easter Monday","Labour Day","Christmas","Eid ul Azha","Romans-2","Globe-12","Neptune P1"},0)),0,$I39),
 IF(AND(NOT(OR($A38="Annual Leave",$A39="Annual Leave")),$A39="Off day"),$I39,
  MAX(0,$I39-$V39)
  ))))+W39</f>
        <v/>
      </c>
      <c r="O39" s="71">
        <f>IF(AND(OR($A38="Holiday",$A39="Holiday"),
        ISNUMBER(MATCH(TRIM($B39),{"Phagwah","Good Friday","Easter Monday","Labour Day","Christmas","Eid ul Azha","Romans-2","Globe-12","Neptune P1"},0))),
   $I39,0)</f>
        <v/>
      </c>
      <c r="P39" s="71">
        <f>IF(OR($O$7="Canteen",$O$7="Head Office"),0,IF($I39&lt;=0,0,IF(AND($I38&lt;=0,OR(TRIM($J39)="Hebrews",TRIM($J39)="Romans",TRIM($J39)="Romans-2",TRIM($J39)="Globe",TRIM($J39)="Globe-12",TRIM($J39)="Neptune P1")),1,0)))</f>
        <v/>
      </c>
      <c r="Q39" s="72" t="n"/>
      <c r="R39" s="71">
        <f>IF(OR($O$7="Canteen",$O$7="Head Office"),0,IF(
  AND(
    SUMIFS(I:I, C:C, C39) &gt;= 8,
    COUNTIFS(C$14:C39, C39)=1,
    OR(
      TEXT(D39,"hh:mm:ss")="07:00:00",
      TEXT(D39,"hh:mm:ss")="15:00:00",
      TEXT(D39,"hh:mm:ss")="23:00:00",
      TEXT(D40,"hh:mm:ss")="07:00:00",
      TEXT(D40,"hh:mm:ss")="15:00:00",
      TEXT(D40,"hh:mm:ss")="23:00:00"
    )
  ),
  1,
  0
))</f>
        <v/>
      </c>
      <c r="S39" s="71">
        <f>IF(OR($A38="Annual Leave",$A39="Annual Leave"),IF(AND($A38&lt;&gt;"Annual Leave",$A39="Annual Leave"),8,0),0)</f>
        <v/>
      </c>
      <c r="T39" s="73" t="n"/>
      <c r="U39" s="144">
        <f>MAX(0,40-Y39)</f>
        <v/>
      </c>
      <c r="V39" s="351">
        <f>IF(OR($C39="",$D39=""),0,
 IF(OR($A38="Holiday",$A39="Holiday"),0,
 IF(AND(NOT(OR($A38="Annual Leave",$A39="Annual Leave")),$A39="Off day"),0,
  IF($I38+$I39&gt;=8,IF($I38&gt;=8,0,8-$I38),$I39)
  )))</f>
        <v/>
      </c>
      <c r="W39" s="351">
        <f>MAX(0,V39-U39)</f>
        <v/>
      </c>
      <c r="X39" s="351">
        <f>IF(C39="","",C39-WEEKDAY(C39,1)+1)</f>
        <v/>
      </c>
      <c r="Y39" s="351">
        <f>SUMPRODUCT(($X$14:$X38=X39)*(($V$14:$V38)+($O$14:$O38)))+IF(X39=X14,$L$11,0)</f>
        <v/>
      </c>
      <c r="Z39" s="351" t="n"/>
      <c r="AA39" s="351" t="n"/>
      <c r="AB39" s="351" t="n"/>
      <c r="AC39" s="351" t="n"/>
      <c r="AD39" s="351" t="n"/>
      <c r="AE39" s="351" t="n"/>
      <c r="AF39" s="351" t="n"/>
    </row>
    <row r="40" ht="24" customHeight="1" s="348" thickBot="1">
      <c r="A40" s="202" t="inlineStr">
        <is>
          <t>On Day</t>
        </is>
      </c>
      <c r="B40" s="203" t="n"/>
      <c r="C40" s="105">
        <f>C38+1</f>
        <v/>
      </c>
      <c r="D40" s="74" t="n"/>
      <c r="E40" s="204">
        <f>IF(D40="", "",
 IF(D40=TIME(0,0,0), 0,
 IF(AND(D40&gt;=TIME(0,0,1), D40&lt;=TIME(2,0,0)), TIME(7,0,0),
 IF(AND(D40&gt;=TIME(6,0,0), D40&lt;=TIME(8,0,0)), TIME(12,0,0),
 IF(AND(D40&gt;TIME(8,0,0), D40&lt;=TIME(13,59,0)), TIME(15,0,0),
 IF(AND(D40&gt;=TIME(14,0,0), D40&lt;=TIME(17,59,0)), TIME(21,0,0),
 IF(AND(D40&gt;=TIME(18,0,0), D40&lt;=TIME(21,59,0)), TIME(0,0,0),
 IF(AND(D40&gt;=TIME(22,0,0), D40&lt;=TIME(23,59,59)), TIME(7,0,0), ""))))))))</f>
        <v/>
      </c>
      <c r="F40" s="205" t="n"/>
      <c r="G40" s="204">
        <f>IF(AND(D40&gt;=TIME(6,0,0),D40&lt;=TIME(8,0,0)),E40,"")</f>
        <v/>
      </c>
      <c r="H40" s="74" t="n"/>
      <c r="I40" s="106">
        <f>ROUND(IF(OR(D40="",E40="",E40=0),0,IF(H40="",MOD(E40-D40,1)*24,MOD(H40-D40,1)*24)),2)</f>
        <v/>
      </c>
      <c r="J40" s="206" t="n"/>
      <c r="K40" s="308" t="n"/>
      <c r="L40" s="189" t="n"/>
      <c r="M40" s="309">
        <f>MAX(0,V40-W40)</f>
        <v/>
      </c>
      <c r="N40" s="75">
        <f>(IF(OR($C40="",$D40=""),0,
 IF(OR($A40="Holiday",$A41="Holiday"),
    IF(ISNUMBER(MATCH(TRIM($B40),{"Phagwah","Good Friday","Easter Monday","Labour Day","Christmas","Eid ul Azha","Romans-2","Globe-12","Neptune P1"},0)),0,$I40),
 IF(AND(NOT(OR($A40="Annual Leave",$A41="Annual Leave")),$A40="Off day"),$I40,
  MAX(0,$I40-$V40)
  ))))+W40</f>
        <v/>
      </c>
      <c r="O40" s="75">
        <f>IF(AND(OR($A40="Holiday",$A41="Holiday"),
        ISNUMBER(MATCH(TRIM($B40),{"Phagwah","Good Friday","Easter Monday","Labour Day","Christmas","Eid ul Azha","Romans-2","Globe-12","Neptune P1"},0))),
   $I40,0)</f>
        <v/>
      </c>
      <c r="P40" s="75">
        <f>IF(OR($O$7="Canteen",$O$7="Head Office"),0,IF($I40&lt;=0,0,IF(OR(OR(TRIM($J40)="Hebrews",TRIM($J40)="Romans",TRIM($J40)="Romans-2",TRIM($J40)="Globe",TRIM($J40)="Globe-12",TRIM($J40)="Neptune P1"),AND($I41&gt;0,OR(TRIM($J41)="Hebrews",TRIM($J41)="Romans",TRIM($J41)="Romans-2",TRIM($J41)="Globe",TRIM($J41)="Globe-12",TRIM($J41)="Neptune P1"))),1,0)))</f>
        <v/>
      </c>
      <c r="Q40" s="76" t="n"/>
      <c r="R40" s="75">
        <f>IF(OR($O$7="Canteen",$O$7="Head Office"),0,IF(
  AND(
    SUMIFS(I:I, C:C, C40) &gt;= 8,
    COUNTIFS(C$14:C40, C40)=1,
    OR(
      TEXT(D40,"hh:mm:ss")="07:00:00",
      TEXT(D40,"hh:mm:ss")="15:00:00",
      TEXT(D40,"hh:mm:ss")="23:00:00",
      TEXT(D41,"hh:mm:ss")="07:00:00",
      TEXT(D41,"hh:mm:ss")="15:00:00",
      TEXT(D41,"hh:mm:ss")="23:00:00"
    )
  ),
  1,
  0
))</f>
        <v/>
      </c>
      <c r="S40" s="75">
        <f>IF(OR($A40="Annual Leave",$A41="Annual Leave"),IF($A40="Annual Leave",8,0),0)</f>
        <v/>
      </c>
      <c r="T40" s="107" t="n"/>
      <c r="U40" s="144">
        <f>MAX(0,40-Y40)</f>
        <v/>
      </c>
      <c r="V40" s="351">
        <f>IF(OR($C40="",$D40=""),0,
 IF(OR($A40="Holiday",$A41="Holiday"),0,
 IF(AND(NOT(OR($A40="Annual Leave",$A41="Annual Leave")),$A40="Off day"),0,
  IF($I40+$I41&gt;=8,IF($I40&gt;=8,8,$I40),$I40)
  )))</f>
        <v/>
      </c>
      <c r="W40" s="351">
        <f>MAX(0,V40-U40)</f>
        <v/>
      </c>
      <c r="X40" s="351">
        <f>IF(C40="","",C40-WEEKDAY(C40,1)+1)</f>
        <v/>
      </c>
      <c r="Y40" s="351">
        <f>SUMPRODUCT(($X$14:$X39=X40)*(($V$14:$V39)+($O$14:$O39)))+IF(X40=X14,$L$11,0)</f>
        <v/>
      </c>
      <c r="Z40" s="351" t="n"/>
      <c r="AA40" s="351" t="n"/>
      <c r="AB40" s="351" t="n"/>
      <c r="AC40" s="351" t="n"/>
      <c r="AD40" s="351" t="n"/>
      <c r="AE40" s="351" t="n"/>
      <c r="AF40" s="351" t="n"/>
    </row>
    <row r="41" ht="24" customHeight="1" s="348" thickBot="1">
      <c r="A41" s="202" t="inlineStr">
        <is>
          <t>On Day</t>
        </is>
      </c>
      <c r="B41" s="310" t="n"/>
      <c r="C41" s="105">
        <f>C40</f>
        <v/>
      </c>
      <c r="D41" s="311" t="n"/>
      <c r="E41" s="312">
        <f>IF(D41="", "",
 IF(D41=TIME(0,0,0), 0,
 IF(AND(D41&gt;=TIME(0,0,1), D41&lt;=TIME(2,0,0)), TIME(7,0,0),
 IF(AND(D41&gt;=TIME(6,0,0), D41&lt;=TIME(8,0,0)), TIME(12,0,0),
 IF(AND(D41&gt;TIME(8,0,0), D41&lt;=TIME(13,59,0)), TIME(15,0,0),
 IF(AND(D41&gt;=TIME(14,0,0), D41&lt;=TIME(17,59,0)), TIME(21,0,0),
 IF(AND(D41&gt;=TIME(18,0,0), D41&lt;=TIME(21,59,0)), TIME(0,0,0),
 IF(AND(D41&gt;=TIME(22,0,0), D41&lt;=TIME(23,59,59)), TIME(7,0,0), ""))))))))</f>
        <v/>
      </c>
      <c r="F41" s="205" t="n"/>
      <c r="G41" s="312">
        <f>IF(AND(D41&gt;=TIME(6,0,0),D41&lt;=TIME(8,0,0)),E41,"")</f>
        <v/>
      </c>
      <c r="H41" s="311" t="n"/>
      <c r="I41" s="106">
        <f>ROUND(IF(OR(D41="",E41="",E41=0),0,IF(H41="",MOD(E41-D41,1)*24,MOD(H41-D41,1)*24)),2)</f>
        <v/>
      </c>
      <c r="J41" s="207" t="n"/>
      <c r="K41" s="308" t="n"/>
      <c r="L41" s="189" t="n"/>
      <c r="M41" s="309">
        <f>MAX(0,V41-W41)</f>
        <v/>
      </c>
      <c r="N41" s="313">
        <f>(IF(OR($C41="",$D41=""),0,
 IF(OR($A40="Holiday",$A41="Holiday"),
    IF(ISNUMBER(MATCH(TRIM($B41),{"Phagwah","Good Friday","Easter Monday","Labour Day","Christmas","Eid ul Azha","Romans-2","Globe-12","Neptune P1"},0)),0,$I41),
 IF(AND(NOT(OR($A40="Annual Leave",$A41="Annual Leave")),$A41="Off day"),$I41,
  MAX(0,$I41-$V41)
  ))))+W41</f>
        <v/>
      </c>
      <c r="O41" s="313">
        <f>IF(AND(OR($A40="Holiday",$A41="Holiday"),
        ISNUMBER(MATCH(TRIM($B41),{"Phagwah","Good Friday","Easter Monday","Labour Day","Christmas","Eid ul Azha","Romans-2","Globe-12","Neptune P1"},0))),
   $I41,0)</f>
        <v/>
      </c>
      <c r="P41" s="313">
        <f>IF(OR($O$7="Canteen",$O$7="Head Office"),0,IF($I41&lt;=0,0,IF(AND($I40&lt;=0,OR(TRIM($J41)="Hebrews",TRIM($J41)="Romans",TRIM($J41)="Romans-2",TRIM($J41)="Globe",TRIM($J41)="Globe-12",TRIM($J41)="Neptune P1")),1,0)))</f>
        <v/>
      </c>
      <c r="Q41" s="314" t="n"/>
      <c r="R41" s="313">
        <f>IF(OR($O$7="Canteen",$O$7="Head Office"),0,IF(
  AND(
    SUMIFS(I:I, C:C, C41) &gt;= 8,
    COUNTIFS(C$14:C41, C41)=1,
    OR(
      TEXT(D41,"hh:mm:ss")="07:00:00",
      TEXT(D41,"hh:mm:ss")="15:00:00",
      TEXT(D41,"hh:mm:ss")="23:00:00",
      TEXT(D42,"hh:mm:ss")="07:00:00",
      TEXT(D42,"hh:mm:ss")="15:00:00",
      TEXT(D42,"hh:mm:ss")="23:00:00"
    )
  ),
  1,
  0
))</f>
        <v/>
      </c>
      <c r="S41" s="313">
        <f>IF(OR($A40="Annual Leave",$A41="Annual Leave"),IF(AND($A40&lt;&gt;"Annual Leave",$A41="Annual Leave"),8,0),0)</f>
        <v/>
      </c>
      <c r="T41" s="315" t="n"/>
      <c r="U41" s="144">
        <f>MAX(0,40-Y41)</f>
        <v/>
      </c>
      <c r="V41" s="351">
        <f>IF(OR($C41="",$D41=""),0,
 IF(OR($A40="Holiday",$A41="Holiday"),0,
 IF(AND(NOT(OR($A40="Annual Leave",$A41="Annual Leave")),$A41="Off day"),0,
  IF($I40+$I41&gt;=8,IF($I40&gt;=8,0,8-$I40),$I41)
  )))</f>
        <v/>
      </c>
      <c r="W41" s="351">
        <f>MAX(0,V41-U41)</f>
        <v/>
      </c>
      <c r="X41" s="351">
        <f>IF(C41="","",C41-WEEKDAY(C41,1)+1)</f>
        <v/>
      </c>
      <c r="Y41" s="351">
        <f>SUMPRODUCT(($X$14:$X40=X41)*(($V$14:$V40)+($O$14:$O40)))+IF(X41=X14,$L$11,0)</f>
        <v/>
      </c>
      <c r="Z41" s="351" t="n"/>
      <c r="AA41" s="351" t="n"/>
      <c r="AB41" s="351" t="n"/>
      <c r="AC41" s="351" t="n"/>
      <c r="AD41" s="351" t="n"/>
      <c r="AE41" s="351" t="n"/>
      <c r="AF41" s="351" t="n"/>
    </row>
    <row r="42" ht="24" customHeight="1" s="348" thickBot="1">
      <c r="A42" s="208" t="inlineStr">
        <is>
          <t>On Day</t>
        </is>
      </c>
      <c r="B42" s="209" t="n"/>
      <c r="C42" s="108">
        <f>C40+1</f>
        <v/>
      </c>
      <c r="D42" s="77" t="n"/>
      <c r="E42" s="210">
        <f>IF(D42="", "",
 IF(D42=TIME(0,0,0), 0,
 IF(AND(D42&gt;=TIME(0,0,1), D42&lt;=TIME(2,0,0)), TIME(7,0,0),
 IF(AND(D42&gt;=TIME(6,0,0), D42&lt;=TIME(8,0,0)), TIME(12,0,0),
 IF(AND(D42&gt;TIME(8,0,0), D42&lt;=TIME(13,59,0)), TIME(15,0,0),
 IF(AND(D42&gt;=TIME(14,0,0), D42&lt;=TIME(17,59,0)), TIME(21,0,0),
 IF(AND(D42&gt;=TIME(18,0,0), D42&lt;=TIME(21,59,0)), TIME(0,0,0),
 IF(AND(D42&gt;=TIME(22,0,0), D42&lt;=TIME(23,59,59)), TIME(7,0,0), ""))))))))</f>
        <v/>
      </c>
      <c r="F42" s="211" t="n"/>
      <c r="G42" s="210">
        <f>IF(AND(D42&gt;=TIME(6,0,0),D42&lt;=TIME(8,0,0)),E42,"")</f>
        <v/>
      </c>
      <c r="H42" s="77" t="n"/>
      <c r="I42" s="16">
        <f>ROUND(IF(OR(D42="",E42="",E42=0),0,IF(H42="",MOD(E42-D42,1)*24,MOD(H42-D42,1)*24)),2)</f>
        <v/>
      </c>
      <c r="J42" s="212" t="n"/>
      <c r="K42" s="316" t="n"/>
      <c r="L42" s="181" t="n"/>
      <c r="M42" s="317">
        <f>MAX(0,V42-W42)</f>
        <v/>
      </c>
      <c r="N42" s="17">
        <f>(IF(OR($C42="",$D42=""),0,
 IF(OR($A42="Holiday",$A43="Holiday"),
    IF(ISNUMBER(MATCH(TRIM($B42),{"Phagwah","Good Friday","Easter Monday","Labour Day","Christmas","Eid ul Azha","Romans-2","Globe-12","Neptune P1"},0)),0,$I42),
 IF(AND(NOT(OR($A42="Annual Leave",$A43="Annual Leave")),$A42="Off day"),$I42,
  MAX(0,$I42-$V42)
  ))))+W42</f>
        <v/>
      </c>
      <c r="O42" s="213">
        <f>IF(AND(OR($A42="Holiday",$A43="Holiday"),
        ISNUMBER(MATCH(TRIM($B42),{"Phagwah","Good Friday","Easter Monday","Labour Day","Christmas","Eid ul Azha","Romans-2","Globe-12","Neptune P1"},0))),
   $I42,0)</f>
        <v/>
      </c>
      <c r="P42" s="17">
        <f>IF(OR($O$7="Canteen",$O$7="Head Office"),0,IF($I42&lt;=0,0,IF(OR(OR(TRIM($J42)="Hebrews",TRIM($J42)="Romans",TRIM($J42)="Romans-2",TRIM($J42)="Globe",TRIM($J42)="Globe-12",TRIM($J42)="Neptune P1"),AND($I43&gt;0,OR(TRIM($J43)="Hebrews",TRIM($J43)="Romans",TRIM($J43)="Romans-2",TRIM($J43)="Globe",TRIM($J43)="Globe-12",TRIM($J43)="Neptune P1"))),1,0)))</f>
        <v/>
      </c>
      <c r="Q42" s="78" t="n"/>
      <c r="R42" s="213">
        <f>IF(OR($O$7="Canteen",$O$7="Head Office"),0,IF(
  AND(
    SUMIFS(I:I, C:C, C42) &gt;= 8,
    COUNTIFS(C$14:C42, C42)=1,
    OR(
      TEXT(D42,"hh:mm:ss")="07:00:00",
      TEXT(D42,"hh:mm:ss")="15:00:00",
      TEXT(D42,"hh:mm:ss")="23:00:00",
      TEXT(D43,"hh:mm:ss")="07:00:00",
      TEXT(D43,"hh:mm:ss")="15:00:00",
      TEXT(D43,"hh:mm:ss")="23:00:00"
    )
  ),
  1,
  0
))</f>
        <v/>
      </c>
      <c r="S42" s="213">
        <f>IF(OR($A42="Annual Leave",$A43="Annual Leave"),IF($A42="Annual Leave",8,0),0)</f>
        <v/>
      </c>
      <c r="T42" s="79" t="n"/>
      <c r="U42" s="144">
        <f>MAX(0,40-Y42)</f>
        <v/>
      </c>
      <c r="V42" s="351">
        <f>IF(OR($C42="",$D42=""),0,
 IF(OR($A42="Holiday",$A43="Holiday"),0,
 IF(AND(NOT(OR($A42="Annual Leave",$A43="Annual Leave")),$A42="Off day"),0,
  IF($I42+$I43&gt;=8,IF($I42&gt;=8,8,$I42),$I42)
  )))</f>
        <v/>
      </c>
      <c r="W42" s="351">
        <f>MAX(0,V42-U42)</f>
        <v/>
      </c>
      <c r="X42" s="351">
        <f>IF(C42="","",C42-WEEKDAY(C42,1)+1)</f>
        <v/>
      </c>
      <c r="Y42" s="351">
        <f>SUMPRODUCT(($X$14:$X41=X42)*(($V$14:$V41)+($O$14:$O41)))+IF(X42=X14,$L$11,0)</f>
        <v/>
      </c>
      <c r="Z42" s="351" t="n"/>
      <c r="AA42" s="351" t="n"/>
      <c r="AB42" s="351" t="n"/>
      <c r="AC42" s="351" t="n"/>
      <c r="AD42" s="351" t="n"/>
      <c r="AE42" s="351" t="n"/>
      <c r="AF42" s="351" t="n"/>
    </row>
    <row r="43" ht="24" customHeight="1" s="348" thickBot="1">
      <c r="A43" s="208" t="inlineStr">
        <is>
          <t>On Day</t>
        </is>
      </c>
      <c r="B43" s="214" t="n"/>
      <c r="C43" s="109">
        <f>C42</f>
        <v/>
      </c>
      <c r="D43" s="18" t="n"/>
      <c r="E43" s="215">
        <f>IF(D43="", "",
 IF(D43=TIME(0,0,0), 0,
 IF(AND(D43&gt;=TIME(0,0,1), D43&lt;=TIME(2,0,0)), TIME(7,0,0),
 IF(AND(D43&gt;=TIME(6,0,0), D43&lt;=TIME(8,0,0)), TIME(12,0,0),
 IF(AND(D43&gt;TIME(8,0,0), D43&lt;=TIME(13,59,0)), TIME(15,0,0),
 IF(AND(D43&gt;=TIME(14,0,0), D43&lt;=TIME(17,59,0)), TIME(21,0,0),
 IF(AND(D43&gt;=TIME(18,0,0), D43&lt;=TIME(21,59,0)), TIME(0,0,0),
 IF(AND(D43&gt;=TIME(22,0,0), D43&lt;=TIME(23,59,59)), TIME(7,0,0), ""))))))))</f>
        <v/>
      </c>
      <c r="F43" s="216" t="n"/>
      <c r="G43" s="215">
        <f>IF(AND(D43&gt;=TIME(6,0,0),D43&lt;=TIME(8,0,0)),E43,"")</f>
        <v/>
      </c>
      <c r="H43" s="18" t="n"/>
      <c r="I43" s="19">
        <f>ROUND(IF(OR(D43="",E43="",E43=0),0,IF(H43="",MOD(E43-D43,1)*24,MOD(H43-D43,1)*24)),2)</f>
        <v/>
      </c>
      <c r="J43" s="212" t="n"/>
      <c r="K43" s="316" t="n"/>
      <c r="L43" s="183" t="n"/>
      <c r="M43" s="317">
        <f>MAX(0,V43-W43)</f>
        <v/>
      </c>
      <c r="N43" s="20">
        <f>(IF(OR($C43="",$D43=""),0,
 IF(OR($A42="Holiday",$A43="Holiday"),
    IF(ISNUMBER(MATCH(TRIM($B43),{"Phagwah","Good Friday","Easter Monday","Labour Day","Christmas","Eid ul Azha","Romans-2","Globe-12","Neptune P1"},0)),0,$I43),
 IF(AND(NOT(OR($A42="Annual Leave",$A43="Annual Leave")),$A43="Off day"),$I43,
  MAX(0,$I43-$V43)
  ))))+W43</f>
        <v/>
      </c>
      <c r="O43" s="20">
        <f>IF(AND(OR($A42="Holiday",$A43="Holiday"),
        ISNUMBER(MATCH(TRIM($B43),{"Phagwah","Good Friday","Easter Monday","Labour Day","Christmas","Eid ul Azha","Romans-2","Globe-12","Neptune P1"},0))),
   $I43,0)</f>
        <v/>
      </c>
      <c r="P43" s="20">
        <f>IF(OR($O$7="Canteen",$O$7="Head Office"),0,IF($I43&lt;=0,0,IF(AND($I42&lt;=0,OR(TRIM($J43)="Hebrews",TRIM($J43)="Romans",TRIM($J43)="Romans-2",TRIM($J43)="Globe",TRIM($J43)="Globe-12",TRIM($J43)="Neptune P1")),1,0)))</f>
        <v/>
      </c>
      <c r="Q43" s="21" t="n"/>
      <c r="R43" s="20">
        <f>IF(OR($O$7="Canteen",$O$7="Head Office"),0,IF(
  AND(
    SUMIFS(I:I, C:C, C43) &gt;= 8,
    COUNTIFS(C$14:C43, C43)=1,
    OR(
      TEXT(D43,"hh:mm:ss")="07:00:00",
      TEXT(D43,"hh:mm:ss")="15:00:00",
      TEXT(D43,"hh:mm:ss")="23:00:00",
      TEXT(D49,"hh:mm:ss")="07:00:00",
      TEXT(D49,"hh:mm:ss")="15:00:00",
      TEXT(D49,"hh:mm:ss")="23:00:00"
    )
  ),
  1,
  0
))</f>
        <v/>
      </c>
      <c r="S43" s="20">
        <f>IF(OR($A42="Annual Leave",$A43="Annual Leave"),IF(AND($A42&lt;&gt;"Annual Leave",$A43="Annual Leave"),8,0),0)</f>
        <v/>
      </c>
      <c r="T43" s="22" t="n"/>
      <c r="U43" s="144">
        <f>MAX(0,40-Y43)</f>
        <v/>
      </c>
      <c r="V43" s="351">
        <f>IF(OR($C43="",$D43=""),0,
 IF(OR($A42="Holiday",$A43="Holiday"),0,
 IF(AND(NOT(OR($A42="Annual Leave",$A43="Annual Leave")),$A43="Off day"),0,
  IF($I42+$I43&gt;=8,IF($I42&gt;=8,0,8-$I42),$I43)
  )))</f>
        <v/>
      </c>
      <c r="W43" s="351">
        <f>MAX(0,V43-U43)</f>
        <v/>
      </c>
      <c r="X43" s="351">
        <f>IF(C43="","",C43-WEEKDAY(C43,1)+1)</f>
        <v/>
      </c>
      <c r="Y43" s="351">
        <f>SUMPRODUCT(($X$14:$X42=X43)*(($V$14:$V42)+($O$14:$O42)))+IF(X43=X14,$L$11,0)</f>
        <v/>
      </c>
      <c r="Z43" s="351" t="n"/>
      <c r="AA43" s="351" t="n"/>
      <c r="AB43" s="351" t="n"/>
      <c r="AC43" s="351" t="n"/>
      <c r="AD43" s="351" t="n"/>
      <c r="AE43" s="351" t="n"/>
      <c r="AF43" s="351" t="n"/>
    </row>
    <row r="44" ht="24" customHeight="1" s="348" thickBot="1">
      <c r="A44" s="176" t="n"/>
      <c r="B44" s="176" t="n"/>
      <c r="C44" s="217" t="n"/>
      <c r="D44" s="110" t="n"/>
      <c r="E44" s="110" t="n"/>
      <c r="F44" s="218" t="n"/>
      <c r="G44" s="110" t="n"/>
      <c r="H44" s="110" t="n"/>
      <c r="I44" s="219" t="n"/>
      <c r="J44" s="219" t="n"/>
      <c r="K44" s="219" t="n"/>
      <c r="L44" s="219" t="n"/>
      <c r="M44" s="111">
        <f>MAX(0,V44-W44)</f>
        <v/>
      </c>
      <c r="N44" s="112">
        <f>(IF(OR($C44="",$D44=""),0,
 IF(OR($A44="Holiday",$A45="Holiday"),
    IF(ISNUMBER(MATCH(TRIM($B44),{"Phagwah","Good Friday","Easter Monday","Labour Day","Christmas","Eid ul Azha","Romans-2","Globe-12","Neptune P1"},0)),0,$I44),
 IF(AND(NOT(OR($A44="Annual Leave",$A45="Annual Leave")),$A44="Off day"),$I44,
  MAX(0,$I44-$V44)
  ))))+W44</f>
        <v/>
      </c>
      <c r="O44" s="112">
        <f>IF(AND(OR($A44="Holiday",$A45="Holiday"),
        ISNUMBER(MATCH(TRIM($B44),{"Phagwah","Good Friday","Easter Monday","Labour Day","Christmas","Eid ul Azha","Romans-2","Globe-12","Neptune P1"},0))),
   $I44,0)</f>
        <v/>
      </c>
      <c r="P44" s="112">
        <f>IF(OR($O$7="Canteen",$O$7="Head Office"),0,IF($I44&lt;=0,0,IF(OR(OR(TRIM($J44)="Hebrews",TRIM($J44)="Romans",TRIM($J44)="Romans-2",TRIM($J44)="Globe",TRIM($J44)="Globe-12",TRIM($J44)="Neptune P1"),AND($I45&gt;0,OR(TRIM($J45)="Hebrews",TRIM($J45)="Romans",TRIM($J45)="Romans-2",TRIM($J45)="Globe",TRIM($J45)="Globe-12",TRIM($J45)="Neptune P1"))),1,0)))</f>
        <v/>
      </c>
      <c r="Q44" s="113" t="n"/>
      <c r="R44" s="113" t="n"/>
      <c r="S44" s="112">
        <f>IF(OR($A44="Annual Leave",$A45="Annual Leave"),IF($A44="Annual Leave",8,0),0)</f>
        <v/>
      </c>
      <c r="T44" s="114" t="n"/>
      <c r="U44" s="144">
        <f>MAX(0,40-Y44)</f>
        <v/>
      </c>
      <c r="V44" s="351">
        <f>IF(OR($C44="",$D44=""),0,
 IF(OR($A44="Holiday",$A45="Holiday"),0,
 IF(AND(NOT(OR($A44="Annual Leave",$A45="Annual Leave")),$A44="Off day"),0,
  IF($I44+$I45&gt;=8,IF($I44&gt;=8,8,$I44),$I44)
  )))</f>
        <v/>
      </c>
      <c r="W44" s="351">
        <f>MAX(0,V44-U44)</f>
        <v/>
      </c>
      <c r="X44" s="351">
        <f>IF(C44="","",C44-WEEKDAY(C44,1)+1)</f>
        <v/>
      </c>
      <c r="Y44" s="351">
        <f>SUMPRODUCT(($X$14:$X43=X44)*(($V$14:$V43)+($O$14:$O43)))+IF(X44=X14,$L$11,0)</f>
        <v/>
      </c>
      <c r="Z44" s="351" t="n"/>
      <c r="AA44" s="351" t="n"/>
      <c r="AB44" s="351" t="n"/>
      <c r="AC44" s="351" t="n"/>
      <c r="AD44" s="351" t="n"/>
      <c r="AE44" s="351" t="n"/>
      <c r="AF44" s="351" t="n"/>
    </row>
    <row r="45" ht="24" customHeight="1" s="348" thickBot="1">
      <c r="A45" s="154" t="inlineStr">
        <is>
          <t>On Day</t>
        </is>
      </c>
      <c r="B45" s="318" t="n"/>
      <c r="C45" s="115">
        <f>C42+1</f>
        <v/>
      </c>
      <c r="D45" s="319" t="n"/>
      <c r="E45" s="320">
        <f>IF(D45="", "",
 IF(D45=TIME(0,0,0), 0,
 IF(AND(D45&gt;=TIME(0,0,1), D45&lt;=TIME(2,0,0)), TIME(7,0,0),
 IF(AND(D45&gt;=TIME(6,0,0), D45&lt;=TIME(8,0,0)), TIME(12,0,0),
 IF(AND(D45&gt;TIME(8,0,0), D45&lt;=TIME(13,59,0)), TIME(15,0,0),
 IF(AND(D45&gt;=TIME(14,0,0), D45&lt;=TIME(17,59,0)), TIME(21,0,0),
 IF(AND(D45&gt;=TIME(18,0,0), D45&lt;=TIME(21,59,0)), TIME(0,0,0),
 IF(AND(D45&gt;=TIME(22,0,0), D45&lt;=TIME(23,59,59)), TIME(7,0,0), ""))))))))</f>
        <v/>
      </c>
      <c r="F45" s="321" t="n"/>
      <c r="G45" s="320">
        <f>IF(AND(D45&gt;=TIME(6,0,0),D45&lt;=TIME(8,0,0)),E45,"")</f>
        <v/>
      </c>
      <c r="H45" s="319" t="n"/>
      <c r="I45" s="30">
        <f>ROUND(IF(OR(D45="",E45="",E45=0),0,IF(H45="",MOD(E45-D45,1)*24,MOD(H45-D45,1)*24)),2)</f>
        <v/>
      </c>
      <c r="J45" s="220" t="n"/>
      <c r="K45" s="274" t="n"/>
      <c r="L45" s="181" t="n"/>
      <c r="M45" s="275">
        <f>MAX(0,V45-W45)</f>
        <v/>
      </c>
      <c r="N45" s="322">
        <f>(IF(OR($C45="",$D45=""),0,
 IF(OR($A44="Holiday",$A45="Holiday"),
    IF(ISNUMBER(MATCH(TRIM($B45),{"Phagwah","Good Friday","Easter Monday","Labour Day","Christmas","Eid ul Azha","Romans-2","Globe-12","Neptune P1"},0)),0,$I45),
 IF(AND(NOT(OR($A44="Annual Leave",$A45="Annual Leave")),$A45="Off day"),$I45,
  MAX(0,$I45-$V45)
  ))))+W45</f>
        <v/>
      </c>
      <c r="O45" s="322">
        <f>IF(AND(OR($A44="Holiday",$A45="Holiday"),
        ISNUMBER(MATCH(TRIM($B45),{"Phagwah","Good Friday","Easter Monday","Labour Day","Christmas","Eid ul Azha","Romans-2","Globe-12","Neptune P1"},0))),
   $I45,0)</f>
        <v/>
      </c>
      <c r="P45" s="322">
        <f>IF(OR($O$7="Canteen",$O$7="Head Office"),0,IF($I45&lt;=0,0,IF(AND($I44&lt;=0,OR(TRIM($J45)="Hebrews",TRIM($J45)="Romans",TRIM($J45)="Romans-2",TRIM($J45)="Globe",TRIM($J45)="Globe-12",TRIM($J45)="Neptune P1")),1,0)))</f>
        <v/>
      </c>
      <c r="Q45" s="323" t="n"/>
      <c r="R45" s="322">
        <f>IF(OR($O$7="Canteen",$O$7="Head Office"),0,IF(
  AND(
    SUMIFS(I:I, C:C, C45) &gt;= 8,
    COUNTIFS(C$14:C45, C45)=1,
    OR(
      TEXT(D45,"hh:mm:ss")="07:00:00",
      TEXT(D45,"hh:mm:ss")="15:00:00",
      TEXT(D45,"hh:mm:ss")="23:00:00",
      TEXT(D46,"hh:mm:ss")="07:00:00",
      TEXT(D46,"hh:mm:ss")="15:00:00",
      TEXT(D46,"hh:mm:ss")="23:00:00"
    )
  ),
  1,
  0
))</f>
        <v/>
      </c>
      <c r="S45" s="322">
        <f>IF(OR($A44="Annual Leave",$A45="Annual Leave"),IF(AND($A44&lt;&gt;"Annual Leave",$A45="Annual Leave"),8,0),0)</f>
        <v/>
      </c>
      <c r="T45" s="116" t="n"/>
      <c r="U45" s="144">
        <f>MAX(0,40-Y45)</f>
        <v/>
      </c>
      <c r="V45" s="351">
        <f>IF(OR($C45="",$D45=""),0,
 IF(OR($A44="Holiday",$A45="Holiday"),0,
 IF(AND(NOT(OR($A44="Annual Leave",$A45="Annual Leave")),$A45="Off day"),0,
  IF($I44+$I45&gt;=8,IF($I44&gt;=8,0,8-$I44),$I45)
  )))</f>
        <v/>
      </c>
      <c r="W45" s="351">
        <f>MAX(0,V45-U45)</f>
        <v/>
      </c>
      <c r="X45" s="351">
        <f>IF(C45="","",C45-WEEKDAY(C45,1)+1)</f>
        <v/>
      </c>
      <c r="Y45" s="351">
        <f>SUMPRODUCT(($X$14:$X44=X45)*(($V$14:$V44)+($O$14:$O44)))+IF(X45=X14,$L$11,0)</f>
        <v/>
      </c>
      <c r="Z45" s="351" t="n"/>
      <c r="AA45" s="351" t="n"/>
      <c r="AB45" s="351" t="n"/>
      <c r="AC45" s="351" t="n"/>
      <c r="AD45" s="351" t="n"/>
      <c r="AE45" s="351" t="n"/>
      <c r="AF45" s="351" t="n"/>
    </row>
    <row r="46" ht="24" customHeight="1" s="348" thickBot="1">
      <c r="A46" s="154" t="inlineStr">
        <is>
          <t>On Day</t>
        </is>
      </c>
      <c r="B46" s="305" t="n"/>
      <c r="C46" s="90">
        <f>C45</f>
        <v/>
      </c>
      <c r="D46" s="80" t="n"/>
      <c r="E46" s="221">
        <f>IF(D46="", "",
 IF(D46=TIME(0,0,0), 0,
 IF(AND(D46&gt;=TIME(0,0,1), D46&lt;=TIME(2,0,0)), TIME(7,0,0),
 IF(AND(D46&gt;=TIME(6,0,0), D46&lt;=TIME(8,0,0)), TIME(12,0,0),
 IF(AND(D46&gt;TIME(8,0,0), D46&lt;=TIME(13,59,0)), TIME(15,0,0),
 IF(AND(D46&gt;=TIME(14,0,0), D46&lt;=TIME(17,59,0)), TIME(21,0,0),
 IF(AND(D46&gt;=TIME(18,0,0), D46&lt;=TIME(21,59,0)), TIME(0,0,0),
 IF(AND(D46&gt;=TIME(22,0,0), D46&lt;=TIME(23,59,59)), TIME(7,0,0), ""))))))))</f>
        <v/>
      </c>
      <c r="F46" s="156" t="n"/>
      <c r="G46" s="221">
        <f>IF(AND(D46&gt;=TIME(6,0,0),D46&lt;=TIME(8,0,0)),E46,"")</f>
        <v/>
      </c>
      <c r="H46" s="80" t="n"/>
      <c r="I46" s="30">
        <f>ROUND(IF(OR(D46="",E46="",E46=0),0,IF(H46="",MOD(E46-D46,1)*24,MOD(H46-D46,1)*24)),2)</f>
        <v/>
      </c>
      <c r="J46" s="158" t="n"/>
      <c r="K46" s="274" t="n"/>
      <c r="L46" s="189" t="n"/>
      <c r="M46" s="275">
        <f>MAX(0,V46-W46)</f>
        <v/>
      </c>
      <c r="N46" s="81">
        <f>(IF(OR($C46="",$D46=""),0,
 IF(OR($A46="Holiday",$A47="Holiday"),
    IF(ISNUMBER(MATCH(TRIM($B46),{"Phagwah","Good Friday","Easter Monday","Labour Day","Christmas","Eid ul Azha","Romans-2","Globe-12","Neptune P1"},0)),0,$I46),
 IF(AND(NOT(OR($A46="Annual Leave",$A47="Annual Leave")),$A46="Off day"),$I46,
  MAX(0,$I46-$V46)
  ))))+W46</f>
        <v/>
      </c>
      <c r="O46" s="81">
        <f>IF(AND(OR($A46="Holiday",$A47="Holiday"),
        ISNUMBER(MATCH(TRIM($B46),{"Phagwah","Good Friday","Easter Monday","Labour Day","Christmas","Eid ul Azha","Romans-2","Globe-12","Neptune P1"},0))),
   $I46,0)</f>
        <v/>
      </c>
      <c r="P46" s="81">
        <f>IF(OR($O$7="Canteen",$O$7="Head Office"),0,IF($I46&lt;=0,0,IF(OR(OR(TRIM($J46)="Hebrews",TRIM($J46)="Romans",TRIM($J46)="Romans-2",TRIM($J46)="Globe",TRIM($J46)="Globe-12",TRIM($J46)="Neptune P1"),AND($I47&gt;0,OR(TRIM($J47)="Hebrews",TRIM($J47)="Romans",TRIM($J47)="Romans-2",TRIM($J47)="Globe",TRIM($J47)="Globe-12",TRIM($J47)="Neptune P1"))),1,0)))</f>
        <v/>
      </c>
      <c r="Q46" s="82" t="n"/>
      <c r="R46" s="81">
        <f>IF(OR($O$7="Canteen",$O$7="Head Office"),0,IF(
  AND(
    SUMIFS(I:I, C:C, C46) &gt;= 8,
    COUNTIFS(C$14:C46, C46)=1,
    OR(
      TEXT(D46,"hh:mm:ss")="07:00:00",
      TEXT(D46,"hh:mm:ss")="15:00:00",
      TEXT(D46,"hh:mm:ss")="23:00:00",
      TEXT(D51,"hh:mm:ss")="07:00:00",
      TEXT(D51,"hh:mm:ss")="15:00:00",
      TEXT(D51,"hh:mm:ss")="23:00:00"
    )
  ),
  1,
  0
))</f>
        <v/>
      </c>
      <c r="S46" s="81">
        <f>IF(OR($A46="Annual Leave",$A47="Annual Leave"),IF($A46="Annual Leave",8,0),0)</f>
        <v/>
      </c>
      <c r="T46" s="117" t="n"/>
      <c r="U46" s="144">
        <f>MAX(0,40-Y46)</f>
        <v/>
      </c>
      <c r="V46" s="351">
        <f>IF(OR($C46="",$D46=""),0,
 IF(OR($A46="Holiday",$A47="Holiday"),0,
 IF(AND(NOT(OR($A46="Annual Leave",$A47="Annual Leave")),$A46="Off day"),0,
  IF($I46+$I47&gt;=8,IF($I46&gt;=8,8,$I46),$I46)
  )))</f>
        <v/>
      </c>
      <c r="W46" s="351">
        <f>MAX(0,V46-U46)</f>
        <v/>
      </c>
      <c r="X46" s="351">
        <f>IF(C46="","",C46-WEEKDAY(C46,1)+1)</f>
        <v/>
      </c>
      <c r="Y46" s="351">
        <f>SUMPRODUCT(($X$14:$X45=X46)*(($V$14:$V45)+($O$14:$O45)))+IF(X46=X14,$L$11,0)</f>
        <v/>
      </c>
      <c r="Z46" s="351" t="n"/>
      <c r="AA46" s="351" t="n"/>
      <c r="AB46" s="351" t="n"/>
      <c r="AC46" s="351" t="n"/>
      <c r="AD46" s="351" t="n"/>
      <c r="AE46" s="351" t="n"/>
      <c r="AF46" s="351" t="n"/>
    </row>
    <row r="47" ht="24" customHeight="1" s="348" thickBot="1">
      <c r="A47" s="184" t="inlineStr">
        <is>
          <t>On Day</t>
        </is>
      </c>
      <c r="B47" s="222" t="n"/>
      <c r="C47" s="118">
        <f>C45+1</f>
        <v/>
      </c>
      <c r="D47" s="83" t="n"/>
      <c r="E47" s="223">
        <f>IF(D47="", "",
 IF(D47=TIME(0,0,0), 0,
 IF(AND(D47&gt;=TIME(0,0,1), D47&lt;=TIME(2,0,0)), TIME(7,0,0),
 IF(AND(D47&gt;=TIME(6,0,0), D47&lt;=TIME(8,0,0)), TIME(12,0,0),
 IF(AND(D47&gt;TIME(8,0,0), D47&lt;=TIME(13,59,0)), TIME(15,0,0),
 IF(AND(D47&gt;=TIME(14,0,0), D47&lt;=TIME(17,59,0)), TIME(21,0,0),
 IF(AND(D47&gt;=TIME(18,0,0), D47&lt;=TIME(21,59,0)), TIME(0,0,0),
 IF(AND(D47&gt;=TIME(22,0,0), D47&lt;=TIME(23,59,59)), TIME(7,0,0), ""))))))))</f>
        <v/>
      </c>
      <c r="F47" s="224" t="n"/>
      <c r="G47" s="223">
        <f>IF(AND(D47&gt;=TIME(6,0,0),D47&lt;=TIME(8,0,0)),E47,"")</f>
        <v/>
      </c>
      <c r="H47" s="83" t="n"/>
      <c r="I47" s="23">
        <f>ROUND(IF(OR(D47="",E47="",E47=0),0,IF(H47="",MOD(E47-D47,1)*24,MOD(H47-D47,1)*24)),2)</f>
        <v/>
      </c>
      <c r="J47" s="225" t="n"/>
      <c r="K47" s="297" t="n"/>
      <c r="L47" s="181" t="n"/>
      <c r="M47" s="298">
        <f>MAX(0,V47-W47)</f>
        <v/>
      </c>
      <c r="N47" s="84">
        <f>(IF(OR($C47="",$D47=""),0,
 IF(OR($A46="Holiday",$A47="Holiday"),
    IF(ISNUMBER(MATCH(TRIM($B47),{"Phagwah","Good Friday","Easter Monday","Labour Day","Christmas","Eid ul Azha","Romans-2","Globe-12","Neptune P1"},0)),0,$I47),
 IF(AND(NOT(OR($A46="Annual Leave",$A47="Annual Leave")),$A47="Off day"),$I47,
  MAX(0,$I47-$V47)
  ))))+W47</f>
        <v/>
      </c>
      <c r="O47" s="84">
        <f>IF(AND(OR($A46="Holiday",$A47="Holiday"),
        ISNUMBER(MATCH(TRIM($B47),{"Phagwah","Good Friday","Easter Monday","Labour Day","Christmas","Eid ul Azha","Romans-2","Globe-12","Neptune P1"},0))),
   $I47,0)</f>
        <v/>
      </c>
      <c r="P47" s="84">
        <f>IF(OR($O$7="Canteen",$O$7="Head Office"),0,IF($I47&lt;=0,0,IF(AND($I46&lt;=0,OR(TRIM($J47)="Hebrews",TRIM($J47)="Romans",TRIM($J47)="Romans-2",TRIM($J47)="Globe",TRIM($J47)="Globe-12",TRIM($J47)="Neptune P1")),1,0)))</f>
        <v/>
      </c>
      <c r="Q47" s="85" t="n"/>
      <c r="R47" s="84">
        <f>IF(OR($O$7="Canteen",$O$7="Head Office"),0,IF(
  AND(
    SUMIFS(I:I, C:C, C47) &gt;= 8,
    COUNTIFS(C$14:C47, C47)=1,
    OR(
      TEXT(D47,"hh:mm:ss")="07:00:00",
      TEXT(D47,"hh:mm:ss")="15:00:00",
      TEXT(D47,"hh:mm:ss")="23:00:00",
      TEXT(D48,"hh:mm:ss")="07:00:00",
      TEXT(D48,"hh:mm:ss")="15:00:00",
      TEXT(D48,"hh:mm:ss")="23:00:00"
    )
  ),
  1,
  0
))</f>
        <v/>
      </c>
      <c r="S47" s="84">
        <f>IF(OR($A46="Annual Leave",$A47="Annual Leave"),IF(AND($A46&lt;&gt;"Annual Leave",$A47="Annual Leave"),8,0),0)</f>
        <v/>
      </c>
      <c r="T47" s="86" t="n"/>
      <c r="U47" s="144">
        <f>MAX(0,40-Y47)</f>
        <v/>
      </c>
      <c r="V47" s="351">
        <f>IF(OR($C47="",$D47=""),0,
 IF(OR($A46="Holiday",$A47="Holiday"),0,
 IF(AND(NOT(OR($A46="Annual Leave",$A47="Annual Leave")),$A47="Off day"),0,
  IF($I46+$I47&gt;=8,IF($I46&gt;=8,0,8-$I46),$I47)
  )))</f>
        <v/>
      </c>
      <c r="W47" s="351">
        <f>MAX(0,V47-U47)</f>
        <v/>
      </c>
      <c r="X47" s="351">
        <f>IF(C47="","",C47-WEEKDAY(C47,1)+1)</f>
        <v/>
      </c>
      <c r="Y47" s="351">
        <f>SUMPRODUCT(($X$14:$X46=X47)*(($V$14:$V46)+($O$14:$O46)))+IF(X47=X14,$L$11,0)</f>
        <v/>
      </c>
      <c r="Z47" s="351" t="n"/>
      <c r="AA47" s="351" t="n"/>
      <c r="AB47" s="351" t="n"/>
      <c r="AC47" s="351" t="n"/>
      <c r="AD47" s="351" t="n"/>
      <c r="AE47" s="351" t="n"/>
      <c r="AF47" s="351" t="n"/>
    </row>
    <row r="48" ht="24" customHeight="1" s="348" thickBot="1">
      <c r="A48" s="226" t="inlineStr">
        <is>
          <t>On Day</t>
        </is>
      </c>
      <c r="B48" s="299" t="n"/>
      <c r="C48" s="119">
        <f>C47</f>
        <v/>
      </c>
      <c r="D48" s="24" t="n"/>
      <c r="E48" s="227">
        <f>IF(D48="", "",
 IF(D48=TIME(0,0,0), 0,
 IF(AND(D48&gt;=TIME(0,0,1), D48&lt;=TIME(2,0,0)), TIME(7,0,0),
 IF(AND(D48&gt;=TIME(6,0,0), D48&lt;=TIME(8,0,0)), TIME(12,0,0),
 IF(AND(D48&gt;TIME(8,0,0), D48&lt;=TIME(13,59,0)), TIME(15,0,0),
 IF(AND(D48&gt;=TIME(14,0,0), D48&lt;=TIME(17,59,0)), TIME(21,0,0),
 IF(AND(D48&gt;=TIME(18,0,0), D48&lt;=TIME(21,59,0)), TIME(0,0,0),
 IF(AND(D48&gt;=TIME(22,0,0), D48&lt;=TIME(23,59,59)), TIME(7,0,0), ""))))))))</f>
        <v/>
      </c>
      <c r="F48" s="228" t="n"/>
      <c r="G48" s="227">
        <f>IF(AND(D48&gt;=TIME(6,0,0),D48&lt;=TIME(8,0,0)),E48,"")</f>
        <v/>
      </c>
      <c r="H48" s="300" t="n"/>
      <c r="I48" s="87">
        <f>ROUND(IF(OR(D48="",E48="",E48=0),0,IF(H48="",MOD(E48-D48,1)*24,MOD(H48-D48,1)*24)),2)</f>
        <v/>
      </c>
      <c r="J48" s="190" t="n"/>
      <c r="K48" s="297" t="n"/>
      <c r="L48" s="183" t="n"/>
      <c r="M48" s="324">
        <f>MAX(0,V48-W48)</f>
        <v/>
      </c>
      <c r="N48" s="302">
        <f>(IF(OR($C48="",$D48=""),0,
 IF(OR($A48="Holiday",$A49="Holiday"),
    IF(ISNUMBER(MATCH(TRIM($B48),{"Phagwah","Good Friday","Easter Monday","Labour Day","Christmas","Eid ul Azha","Romans-2","Globe-12","Neptune P1"},0)),0,$I48),
 IF(AND(NOT(OR($A48="Annual Leave",$A49="Annual Leave")),$A48="Off day"),$I48,
  MAX(0,$I48-$V48)
  ))))+W48</f>
        <v/>
      </c>
      <c r="O48" s="303" t="n"/>
      <c r="P48" s="229">
        <f>IF(OR($O$7="Canteen",$O$7="Head Office"),0,IF($I48&lt;=0,0,IF(OR(OR(TRIM($J48)="Hebrews",TRIM($J48)="Romans",TRIM($J48)="Romans-2",TRIM($J48)="Globe",TRIM($J48)="Globe-12",TRIM($J48)="Neptune P1"),AND($I49&gt;0,OR(TRIM($J49)="Hebrews",TRIM($J49)="Romans",TRIM($J49)="Romans-2",TRIM($J49)="Globe",TRIM($J49)="Globe-12",TRIM($J49)="Neptune P1"))),1,0)))</f>
        <v/>
      </c>
      <c r="Q48" s="303" t="n"/>
      <c r="R48" s="302">
        <f>IF(OR($O$7="Canteen",$O$7="Head Office"),0,IF(
  AND(
    SUMIFS(I:I, C:C, C48) &gt;= 8,
    COUNTIFS(C$14:C48, C48)=1,
    OR(
      TEXT(D48,"hh:mm:ss")="07:00:00",
      TEXT(D48,"hh:mm:ss")="15:00:00",
      TEXT(D48,"hh:mm:ss")="23:00:00",
      TEXT(D53,"hh:mm:ss")="07:00:00",
      TEXT(D53,"hh:mm:ss")="15:00:00",
      TEXT(D53,"hh:mm:ss")="23:00:00"
    )
  ),
  1,
  0
))</f>
        <v/>
      </c>
      <c r="S48" s="303" t="n"/>
      <c r="T48" s="304" t="n"/>
      <c r="U48" s="144">
        <f>MAX(0,40-Y48)</f>
        <v/>
      </c>
      <c r="V48" s="351">
        <f>IF(OR($C48="",$D48=""),0,
 IF(OR($A48="Holiday",$A49="Holiday"),0,
 IF(AND(NOT(OR($A48="Annual Leave",$A49="Annual Leave")),$A48="Off day"),0,
  IF($I48+$I49&gt;=8,IF($I48&gt;=8,8,$I48),$I48)
  )))</f>
        <v/>
      </c>
      <c r="W48" s="351">
        <f>MAX(0,V48-U48)</f>
        <v/>
      </c>
      <c r="X48" s="351">
        <f>IF(C48="","",C48-WEEKDAY(C48,1)+1)</f>
        <v/>
      </c>
      <c r="Y48" s="351">
        <f>SUMPRODUCT(($X$14:$X47=X48)*(($V$14:$V47)+($O$14:$O47)))+IF(X48=X14,$L$11,0)</f>
        <v/>
      </c>
      <c r="Z48" s="351" t="n"/>
      <c r="AA48" s="351" t="n"/>
      <c r="AB48" s="351" t="n"/>
      <c r="AC48" s="351" t="n"/>
      <c r="AD48" s="351" t="n"/>
      <c r="AE48" s="351" t="n"/>
      <c r="AF48" s="351" t="n"/>
    </row>
    <row r="49" ht="24" customHeight="1" s="348" thickBot="1">
      <c r="A49" s="230" t="n"/>
      <c r="B49" s="355" t="n"/>
      <c r="C49" s="231" t="n"/>
      <c r="D49" s="232" t="n"/>
      <c r="E49" s="232" t="n"/>
      <c r="F49" s="232" t="n"/>
      <c r="G49" s="232" t="n"/>
      <c r="H49" s="233" t="inlineStr">
        <is>
          <t>Total Hrs:</t>
        </is>
      </c>
      <c r="I49" s="122">
        <f>SUM(I14:I48)</f>
        <v/>
      </c>
      <c r="J49" s="234" t="n"/>
      <c r="K49" s="234" t="n"/>
      <c r="L49" s="235" t="n"/>
      <c r="M49" s="120">
        <f>SUM(M14:M48)</f>
        <v/>
      </c>
      <c r="N49" s="120">
        <f>SUM(N14:N48)</f>
        <v/>
      </c>
      <c r="O49" s="120">
        <f>SUM(O14:O48)</f>
        <v/>
      </c>
      <c r="P49" s="120">
        <f>SUM(P14:P48)</f>
        <v/>
      </c>
      <c r="Q49" s="120">
        <f>IF($O$6&lt;&gt;"Armed",0,LOOKUP($Q$50,{0,1,2,3,4,5,6,7,8,9,10,11,12,13,14},{0,384,769,1153,1153,1538,1923,2307,2692,3076,3461,3846,4239,4615,5000}))</f>
        <v/>
      </c>
      <c r="R49" s="120">
        <f>SUM(R14:R48)</f>
        <v/>
      </c>
      <c r="S49" s="120">
        <f>SUM(S14:S48)</f>
        <v/>
      </c>
      <c r="T49" s="121">
        <f>SUM(T30:T43)</f>
        <v/>
      </c>
      <c r="U49" s="144">
        <f>MIN(U48,0)</f>
        <v/>
      </c>
      <c r="V49" s="351">
        <f>SUM(V14:V48)</f>
        <v/>
      </c>
      <c r="W49" s="351">
        <f>SUM(W14:W48)</f>
        <v/>
      </c>
      <c r="X49" s="351" t="n"/>
      <c r="Y49" s="351" t="n"/>
      <c r="Z49" s="351" t="n"/>
      <c r="AA49" s="351" t="n"/>
      <c r="AB49" s="351" t="n"/>
      <c r="AC49" s="351" t="n"/>
      <c r="AD49" s="351" t="n"/>
      <c r="AE49" s="351" t="n"/>
      <c r="AF49" s="351" t="n"/>
    </row>
    <row r="50" ht="24" customHeight="1" s="348">
      <c r="A50" s="351" t="n"/>
      <c r="B50" s="351" t="n"/>
      <c r="C50" s="6" t="n"/>
      <c r="D50" s="6" t="n"/>
      <c r="E50" s="6" t="n"/>
      <c r="F50" s="6" t="n"/>
      <c r="G50" s="6" t="n"/>
      <c r="H50" s="336" t="n"/>
      <c r="I50" s="351" t="n"/>
      <c r="J50" s="336" t="n"/>
      <c r="K50" s="336" t="n"/>
      <c r="L50" s="336" t="n"/>
      <c r="M50" s="28" t="n"/>
      <c r="N50" s="28" t="n"/>
      <c r="O50" s="28" t="n"/>
      <c r="P50" s="241" t="inlineStr">
        <is>
          <t>Days Worked</t>
        </is>
      </c>
      <c r="Q50" s="29">
        <f>SUM(--(SUM(I14:I15)&gt;0),--(SUM(I16:I17)&gt;0),--(SUM(I18:I19)&gt;0),--(SUM(I20:I21)&gt;0),--(SUM(I22:I23)&gt;0),--(SUM(I24:I25)&gt;0),--(SUM(I26:I27)&gt;0),--(SUM(I30:I31)&gt;0),--(SUM(I32:I33)&gt;0),--(SUM(I34:I35)&gt;0),--(SUM(I36:I37)&gt;0),--(SUM(I38:I39)&gt;0),--(SUM(I40:I41)&gt;0),--(SUM(I42:I43)&gt;0),--(SUM(I45:I46)&gt;0),--(SUM(I47:I48)&gt;0))</f>
        <v/>
      </c>
      <c r="R50" s="28" t="n"/>
      <c r="S50" s="28" t="n"/>
      <c r="T50" s="28" t="n"/>
      <c r="U50" s="144" t="n"/>
      <c r="V50" s="351" t="n"/>
      <c r="W50" s="351" t="n"/>
      <c r="X50" s="351" t="n"/>
      <c r="Y50" s="351" t="n"/>
      <c r="Z50" s="351" t="n"/>
      <c r="AA50" s="351" t="n"/>
      <c r="AB50" s="351" t="n"/>
      <c r="AC50" s="351" t="n"/>
      <c r="AD50" s="351" t="n"/>
      <c r="AE50" s="351" t="n"/>
      <c r="AF50" s="351" t="n"/>
    </row>
    <row r="51" ht="24" customHeight="1" s="348">
      <c r="A51" s="351" t="n"/>
      <c r="B51" s="351" t="n"/>
      <c r="C51" s="345" t="n"/>
      <c r="D51" s="362" t="n"/>
      <c r="E51" s="362" t="n"/>
      <c r="F51" s="334" t="n"/>
      <c r="G51" s="362" t="n"/>
      <c r="H51" s="336" t="n"/>
      <c r="I51" s="351" t="n"/>
      <c r="J51" s="336" t="n"/>
      <c r="K51" s="336" t="n"/>
      <c r="L51" s="336" t="n"/>
      <c r="M51" s="236" t="n"/>
      <c r="N51" s="236" t="n"/>
      <c r="O51" s="236" t="n"/>
      <c r="P51" s="236" t="n"/>
      <c r="Q51" s="236" t="n"/>
      <c r="R51" s="236" t="n"/>
      <c r="S51" s="236" t="n"/>
      <c r="T51" s="236" t="n"/>
      <c r="U51" s="144" t="n"/>
      <c r="V51" s="351" t="n"/>
      <c r="W51" s="351" t="n"/>
      <c r="X51" s="351" t="n"/>
      <c r="Y51" s="351" t="n"/>
      <c r="Z51" s="351" t="n"/>
      <c r="AA51" s="351" t="n"/>
      <c r="AB51" s="351" t="n"/>
      <c r="AC51" s="351" t="n"/>
      <c r="AD51" s="351" t="n"/>
      <c r="AE51" s="351" t="n"/>
      <c r="AF51" s="351" t="n"/>
    </row>
    <row r="52">
      <c r="A52" s="351" t="n"/>
      <c r="B52" s="351" t="n"/>
      <c r="C52" s="329" t="inlineStr">
        <is>
          <t>Supervisor Signature</t>
        </is>
      </c>
      <c r="D52" s="363" t="n"/>
      <c r="E52" s="363" t="n"/>
      <c r="F52" s="329" t="inlineStr">
        <is>
          <t>Date</t>
        </is>
      </c>
      <c r="G52" s="363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351" t="n"/>
      <c r="V52" s="351" t="n"/>
      <c r="W52" s="351" t="n"/>
      <c r="X52" s="351" t="n"/>
      <c r="Y52" s="351" t="n"/>
      <c r="Z52" s="351" t="n"/>
      <c r="AA52" s="351" t="n"/>
      <c r="AB52" s="351" t="n"/>
      <c r="AC52" s="351" t="n"/>
      <c r="AD52" s="351" t="n"/>
      <c r="AE52" s="351" t="n"/>
      <c r="AF52" s="351" t="n"/>
    </row>
    <row r="53" ht="26.25" customHeight="1" s="348">
      <c r="A53" s="351" t="n"/>
      <c r="B53" s="351" t="n"/>
      <c r="C53" s="345" t="n"/>
      <c r="D53" s="362" t="n"/>
      <c r="E53" s="362" t="n"/>
      <c r="F53" s="331" t="n"/>
      <c r="G53" s="362" t="n"/>
      <c r="H53" s="6" t="n"/>
      <c r="I53" s="6" t="n"/>
      <c r="J53" s="6" t="n"/>
      <c r="K53" s="6" t="n"/>
      <c r="L53" s="6" t="n"/>
      <c r="M53" s="6" t="n"/>
      <c r="N53" s="237" t="n"/>
      <c r="O53" s="238" t="n"/>
      <c r="P53" s="346" t="n"/>
      <c r="Q53" s="351" t="n"/>
      <c r="R53" s="351" t="n"/>
      <c r="S53" s="351" t="n"/>
      <c r="T53" s="351" t="n"/>
      <c r="U53" s="351" t="n"/>
      <c r="V53" s="351" t="n"/>
      <c r="W53" s="351" t="n"/>
      <c r="X53" s="351" t="n"/>
      <c r="Y53" s="351" t="n"/>
      <c r="Z53" s="351" t="n"/>
      <c r="AA53" s="351" t="n"/>
      <c r="AB53" s="351" t="n"/>
      <c r="AC53" s="351" t="n"/>
      <c r="AD53" s="351" t="n"/>
      <c r="AE53" s="351" t="n"/>
      <c r="AF53" s="351" t="n"/>
    </row>
    <row r="54">
      <c r="A54" s="351" t="n"/>
      <c r="B54" s="351" t="n"/>
      <c r="C54" s="329" t="inlineStr">
        <is>
          <t>Manager Signature</t>
        </is>
      </c>
      <c r="D54" s="363" t="n"/>
      <c r="E54" s="363" t="n"/>
      <c r="F54" s="329" t="inlineStr">
        <is>
          <t>Date</t>
        </is>
      </c>
      <c r="G54" s="363" t="n"/>
      <c r="H54" s="6" t="n"/>
      <c r="I54" s="239" t="inlineStr">
        <is>
          <t>{42}</t>
        </is>
      </c>
      <c r="J54" s="239" t="n"/>
      <c r="K54" s="239" t="n"/>
      <c r="L54" s="239" t="n"/>
      <c r="M54" s="6" t="n"/>
      <c r="N54" s="6" t="n"/>
      <c r="O54" s="6" t="n"/>
      <c r="P54" s="6" t="n"/>
      <c r="Q54" s="6" t="n"/>
      <c r="R54" s="6" t="n"/>
      <c r="S54" s="6" t="n"/>
      <c r="T54" s="6" t="n"/>
      <c r="U54" s="351" t="n"/>
      <c r="V54" s="351" t="n"/>
      <c r="W54" s="351" t="n"/>
      <c r="X54" s="351" t="n"/>
      <c r="Y54" s="351" t="n"/>
      <c r="Z54" s="351" t="n"/>
      <c r="AA54" s="351" t="n"/>
      <c r="AB54" s="351" t="n"/>
      <c r="AC54" s="351" t="n"/>
      <c r="AD54" s="351" t="n"/>
      <c r="AE54" s="351" t="n"/>
      <c r="AF54" s="351" t="n"/>
    </row>
    <row r="55">
      <c r="A55" s="351" t="n"/>
      <c r="B55" s="351" t="n"/>
      <c r="C55" s="240" t="n"/>
      <c r="D55" s="240" t="n"/>
      <c r="E55" s="240" t="n"/>
      <c r="F55" s="240" t="n"/>
      <c r="G55" s="240" t="n"/>
      <c r="H55" s="240" t="n"/>
      <c r="I55" s="240" t="n"/>
      <c r="J55" s="240" t="n"/>
      <c r="K55" s="240" t="n"/>
      <c r="L55" s="240" t="n"/>
      <c r="M55" s="240" t="n"/>
      <c r="N55" s="240" t="n"/>
      <c r="O55" s="240" t="n"/>
      <c r="P55" s="240" t="n"/>
      <c r="Q55" s="240" t="n"/>
      <c r="R55" s="240" t="n"/>
      <c r="S55" s="240" t="n"/>
      <c r="T55" s="240" t="n"/>
      <c r="U55" s="351" t="n"/>
      <c r="V55" s="351" t="n"/>
      <c r="W55" s="351" t="n"/>
      <c r="X55" s="351" t="n"/>
      <c r="Y55" s="351" t="n"/>
      <c r="Z55" s="351" t="n"/>
      <c r="AA55" s="351" t="n"/>
      <c r="AB55" s="351" t="n"/>
      <c r="AC55" s="351" t="n"/>
      <c r="AD55" s="351" t="n"/>
      <c r="AE55" s="351" t="n"/>
      <c r="AF55" s="35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45"/>
  <mergeCells count="33">
    <mergeCell ref="C54:E54"/>
    <mergeCell ref="V2:W2"/>
    <mergeCell ref="C8:F8"/>
    <mergeCell ref="F54:G54"/>
    <mergeCell ref="H10:I10"/>
    <mergeCell ref="C7:F7"/>
    <mergeCell ref="K5:L5"/>
    <mergeCell ref="M5:N5"/>
    <mergeCell ref="H50:I50"/>
    <mergeCell ref="C51:E51"/>
    <mergeCell ref="A1:T1"/>
    <mergeCell ref="C52:E52"/>
    <mergeCell ref="V3:AB3"/>
    <mergeCell ref="F51:G51"/>
    <mergeCell ref="M10:N10"/>
    <mergeCell ref="H51:I51"/>
    <mergeCell ref="C6:F6"/>
    <mergeCell ref="C5:F5"/>
    <mergeCell ref="M7:N7"/>
    <mergeCell ref="M6:N6"/>
    <mergeCell ref="C53:E53"/>
    <mergeCell ref="H7:I7"/>
    <mergeCell ref="H28:I28"/>
    <mergeCell ref="C10:F10"/>
    <mergeCell ref="M8:N8"/>
    <mergeCell ref="F52:G52"/>
    <mergeCell ref="P53:T53"/>
    <mergeCell ref="AA2:AB2"/>
    <mergeCell ref="K10:L10"/>
    <mergeCell ref="H5:I5"/>
    <mergeCell ref="K4:L4"/>
    <mergeCell ref="M4:N4"/>
    <mergeCell ref="F53:G53"/>
  </mergeCells>
  <dataValidations count="5">
    <dataValidation sqref="A14:A48" showDropDown="0" showInputMessage="0" showErrorMessage="0" allowBlank="1" type="list">
      <formula1>"On Day,Off Day,Sick,Absent,Holiday,Annual Leave"</formula1>
    </dataValidation>
    <dataValidation sqref="B14:B48" showDropDown="0" showInputMessage="0" showErrorMessage="0" allowBlank="1" type="list">
      <formula1>"Holiday Double,Phagwah,Good Friday,Easter Monday,Labour Day,Christmas,Eid ul Azha"</formula1>
    </dataValidation>
    <dataValidation sqref="J14:J48" showDropDown="0" showInputMessage="0" showErrorMessage="0" allowBlank="1" type="list">
      <formula1>_xlfn._LONGTEXT("Unico,Unico-2,Unico-42,Unico-44,Unico-46,Unico-47,Unico-48,Unico-49,Globe,Globe-12,Hebrews,Romans-2,Beacon,Numbers,Zebra-24,Sunrise,Sunrise-1,Sunflower 6,Sunset 12,Ripple,Neptune P1,Neptune P2,Neptune P3,Neptune P4,Neptune P5,Neptune P6,Neptune P7,Rainbow"," 1,Rainbow 2,Citadel,Sunset 11,Autumn,Autumn-2,Miracle,Miracle 1,Canteen,Guard Hut")</formula1>
    </dataValidation>
    <dataValidation sqref="O7" showDropDown="0" showInputMessage="0" showErrorMessage="0" allowBlank="1" type="list">
      <formula1>"Caricom,EU,UN,DMC,ARU,Head Office,Canteen"</formula1>
    </dataValidation>
    <dataValidation sqref="O6" showDropDown="0" showInputMessage="0" showErrorMessage="0" allowBlank="1" type="list">
      <formula1>"Unarmed,Armed"</formula1>
    </dataValidation>
  </dataValidations>
  <printOptions horizontalCentered="1"/>
  <pageMargins left="0.5" right="0.5" top="0.5" bottom="1" header="0.5" footer="0.5"/>
  <pageSetup orientation="portrait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AL55"/>
  <sheetViews>
    <sheetView topLeftCell="A42" workbookViewId="0">
      <selection activeCell="J52" sqref="J52"/>
    </sheetView>
  </sheetViews>
  <sheetFormatPr baseColWidth="8" defaultRowHeight="13.5"/>
  <cols>
    <col width="12.28515625" customWidth="1" style="348" min="1" max="1"/>
    <col width="15.140625" customWidth="1" style="348" min="2" max="2"/>
    <col width="12.42578125" customWidth="1" style="348" min="3" max="3"/>
    <col width="9.28515625" customWidth="1" style="348" min="4" max="4"/>
    <col hidden="1" width="9.28515625" customWidth="1" style="348" min="5" max="5"/>
    <col hidden="1" width="2" customWidth="1" style="348" min="6" max="6"/>
    <col hidden="1" width="12.5703125" customWidth="1" style="348" min="7" max="7"/>
    <col width="9.28515625" customWidth="1" style="348" min="8" max="8"/>
    <col width="6.5703125" customWidth="1" style="348" min="9" max="9"/>
    <col width="10.140625" customWidth="1" style="348" min="10" max="10"/>
    <col width="15.28515625" customWidth="1" style="348" min="11" max="11"/>
    <col width="10.5703125" customWidth="1" style="348" min="12" max="12"/>
    <col width="11" customWidth="1" style="348" min="13" max="13"/>
    <col width="9.85546875" customWidth="1" style="348" min="14" max="14"/>
    <col width="11.140625" customWidth="1" style="348" min="15" max="15"/>
    <col width="9.85546875" customWidth="1" style="348" min="16" max="16"/>
    <col width="10.28515625" customWidth="1" style="348" min="17" max="17"/>
    <col width="8.85546875" customWidth="1" style="348" min="18" max="19"/>
    <col width="45.28515625" customWidth="1" style="348" min="20" max="20"/>
    <col width="9.140625" customWidth="1" style="348" min="21" max="21"/>
    <col width="3.140625" customWidth="1" style="348" min="22" max="29"/>
    <col width="10.28515625" customWidth="1" style="348" min="30" max="30"/>
  </cols>
  <sheetData>
    <row r="1" ht="32.25" customFormat="1" customHeight="1" s="1" thickBot="1">
      <c r="A1" s="332" t="n"/>
      <c r="B1" s="354" t="n"/>
      <c r="C1" s="354" t="n"/>
      <c r="D1" s="354" t="n"/>
      <c r="E1" s="354" t="n"/>
      <c r="F1" s="354" t="n"/>
      <c r="G1" s="354" t="n"/>
      <c r="H1" s="354" t="n"/>
      <c r="I1" s="354" t="n"/>
      <c r="J1" s="354" t="n"/>
      <c r="K1" s="354" t="n"/>
      <c r="L1" s="354" t="n"/>
      <c r="M1" s="354" t="n"/>
      <c r="N1" s="354" t="n"/>
      <c r="O1" s="354" t="n"/>
      <c r="P1" s="354" t="n"/>
      <c r="Q1" s="354" t="n"/>
      <c r="R1" s="354" t="n"/>
      <c r="S1" s="354" t="n"/>
      <c r="T1" s="355" t="n"/>
      <c r="U1" s="351" t="n"/>
      <c r="V1" s="351" t="n"/>
      <c r="W1" s="351" t="n"/>
      <c r="X1" s="351" t="n"/>
      <c r="Y1" s="351" t="n"/>
      <c r="Z1" s="351" t="n"/>
      <c r="AA1" s="351" t="n"/>
      <c r="AB1" s="351" t="n"/>
      <c r="AC1" s="351" t="n"/>
      <c r="AD1" s="126" t="n"/>
      <c r="AE1" s="351" t="n"/>
      <c r="AF1" s="351" t="n"/>
    </row>
    <row r="2" ht="15" customFormat="1" customHeight="1" s="1">
      <c r="A2" s="351" t="n"/>
      <c r="B2" s="351" t="n"/>
      <c r="C2" s="127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128" t="n"/>
      <c r="U2" s="351" t="n"/>
      <c r="V2" s="343" t="n">
        <v>2025</v>
      </c>
      <c r="W2" s="356" t="n"/>
      <c r="X2" s="351" t="n"/>
      <c r="Y2" s="351" t="n"/>
      <c r="Z2" s="129" t="inlineStr">
        <is>
          <t>Month:</t>
        </is>
      </c>
      <c r="AA2" s="343" t="n">
        <v>3</v>
      </c>
      <c r="AB2" s="356" t="n"/>
      <c r="AC2" s="351" t="n"/>
      <c r="AD2" s="351" t="n"/>
      <c r="AE2" s="351" t="n"/>
      <c r="AF2" s="351" t="n"/>
    </row>
    <row r="3" ht="15.6" customHeight="1" s="348" thickBot="1">
      <c r="A3" s="351" t="n"/>
      <c r="B3" s="351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351" t="n"/>
      <c r="V3" s="333">
        <f>DATE(V2,AA2,1)</f>
        <v/>
      </c>
      <c r="W3" s="357" t="n"/>
      <c r="X3" s="357" t="n"/>
      <c r="Y3" s="357" t="n"/>
      <c r="Z3" s="357" t="n"/>
      <c r="AA3" s="357" t="n"/>
      <c r="AB3" s="358" t="n"/>
      <c r="AC3" s="351" t="n"/>
      <c r="AD3" s="351" t="n"/>
      <c r="AE3" s="351" t="n"/>
      <c r="AF3" s="249" t="n"/>
    </row>
    <row r="4" ht="21" customHeight="1" s="348" thickBot="1">
      <c r="A4" s="351" t="n"/>
      <c r="B4" s="351" t="n"/>
      <c r="C4" s="25" t="inlineStr">
        <is>
          <t>Federal Manangement Systems</t>
        </is>
      </c>
      <c r="D4" s="25" t="n"/>
      <c r="E4" s="25" t="n"/>
      <c r="F4" s="25" t="n"/>
      <c r="G4" s="25" t="n"/>
      <c r="H4" s="6" t="n"/>
      <c r="I4" s="6" t="n"/>
      <c r="J4" s="6" t="n"/>
      <c r="K4" s="330" t="inlineStr">
        <is>
          <t>Employee Number:</t>
        </is>
      </c>
      <c r="L4" s="351" t="n"/>
      <c r="M4" s="342" t="inlineStr">
        <is>
          <t>0970</t>
        </is>
      </c>
      <c r="N4" s="355" t="n"/>
      <c r="O4" s="6" t="n"/>
      <c r="P4" s="6" t="n"/>
      <c r="Q4" s="6" t="n"/>
      <c r="R4" s="6" t="n"/>
      <c r="S4" s="6" t="n"/>
      <c r="T4" s="6" t="n"/>
      <c r="U4" s="351" t="n"/>
      <c r="V4" s="130" t="inlineStr">
        <is>
          <t>Su</t>
        </is>
      </c>
      <c r="W4" s="131" t="inlineStr">
        <is>
          <t>M</t>
        </is>
      </c>
      <c r="X4" s="131" t="inlineStr">
        <is>
          <t>Tu</t>
        </is>
      </c>
      <c r="Y4" s="131" t="inlineStr">
        <is>
          <t>W</t>
        </is>
      </c>
      <c r="Z4" s="131" t="inlineStr">
        <is>
          <t>Th</t>
        </is>
      </c>
      <c r="AA4" s="131" t="inlineStr">
        <is>
          <t>F</t>
        </is>
      </c>
      <c r="AB4" s="132" t="inlineStr">
        <is>
          <t>Sa</t>
        </is>
      </c>
      <c r="AC4" s="351" t="n"/>
      <c r="AD4" s="133" t="inlineStr">
        <is>
          <t>Overtime Options</t>
        </is>
      </c>
      <c r="AE4" s="351" t="n"/>
      <c r="AF4" s="351" t="n"/>
      <c r="AJ4" s="257" t="n"/>
    </row>
    <row r="5" ht="14.1" customHeight="1" s="348" thickBot="1">
      <c r="A5" s="351" t="n"/>
      <c r="B5" s="351" t="n"/>
      <c r="C5" s="337" t="n"/>
      <c r="D5" s="351" t="n"/>
      <c r="E5" s="351" t="n"/>
      <c r="F5" s="351" t="n"/>
      <c r="G5" s="6" t="n"/>
      <c r="H5" s="340" t="n"/>
      <c r="I5" s="351" t="n"/>
      <c r="J5" s="340" t="n"/>
      <c r="K5" s="344" t="inlineStr">
        <is>
          <t>Employee Name:</t>
        </is>
      </c>
      <c r="L5" s="359" t="n"/>
      <c r="M5" s="342" t="inlineStr">
        <is>
          <t>Joe, Dawn Annitha</t>
        </is>
      </c>
      <c r="N5" s="355" t="n"/>
      <c r="O5" s="337" t="n"/>
      <c r="P5" s="337" t="n"/>
      <c r="Q5" s="337" t="n"/>
      <c r="R5" s="337" t="n"/>
      <c r="S5" s="337" t="n"/>
      <c r="T5" s="337" t="n"/>
      <c r="U5" s="351" t="n"/>
      <c r="V5" s="263">
        <f>IF(MONTH($V$3)&lt;&gt;MONTH($V$3-WEEKDAY($V$3,1)+(ROW(V5)-ROW($V$5))*7+(COLUMN(V5)-COLUMN($V$5)+1)),"",$V$3-WEEKDAY($V$3,1)+(ROW(V5)-ROW($V$5))*7+(COLUMN(V5)-COLUMN($V$5)+1))</f>
        <v/>
      </c>
      <c r="W5" s="263">
        <f>IF(MONTH($V$3)&lt;&gt;MONTH($V$3-WEEKDAY($V$3,1)+(ROW(W5)-ROW($V$5))*7+(COLUMN(W5)-COLUMN($V$5)+1)),"",$V$3-WEEKDAY($V$3,1)+(ROW(W5)-ROW($V$5))*7+(COLUMN(W5)-COLUMN($V$5)+1))</f>
        <v/>
      </c>
      <c r="X5" s="263">
        <f>IF(MONTH($V$3)&lt;&gt;MONTH($V$3-WEEKDAY($V$3,1)+(ROW(X5)-ROW($V$5))*7+(COLUMN(X5)-COLUMN($V$5)+1)),"",$V$3-WEEKDAY($V$3,1)+(ROW(X5)-ROW($V$5))*7+(COLUMN(X5)-COLUMN($V$5)+1))</f>
        <v/>
      </c>
      <c r="Y5" s="263">
        <f>IF(MONTH($V$3)&lt;&gt;MONTH($V$3-WEEKDAY($V$3,1)+(ROW(Y5)-ROW($V$5))*7+(COLUMN(Y5)-COLUMN($V$5)+1)),"",$V$3-WEEKDAY($V$3,1)+(ROW(Y5)-ROW($V$5))*7+(COLUMN(Y5)-COLUMN($V$5)+1))</f>
        <v/>
      </c>
      <c r="Z5" s="263">
        <f>IF(MONTH($V$3)&lt;&gt;MONTH($V$3-WEEKDAY($V$3,1)+(ROW(Z5)-ROW($V$5))*7+(COLUMN(Z5)-COLUMN($V$5)+1)),"",$V$3-WEEKDAY($V$3,1)+(ROW(Z5)-ROW($V$5))*7+(COLUMN(Z5)-COLUMN($V$5)+1))</f>
        <v/>
      </c>
      <c r="AA5" s="263">
        <f>IF(MONTH($V$3)&lt;&gt;MONTH($V$3-WEEKDAY($V$3,1)+(ROW(AA5)-ROW($V$5))*7+(COLUMN(AA5)-COLUMN($V$5)+1)),"",$V$3-WEEKDAY($V$3,1)+(ROW(AA5)-ROW($V$5))*7+(COLUMN(AA5)-COLUMN($V$5)+1))</f>
        <v/>
      </c>
      <c r="AB5" s="263">
        <f>IF(MONTH($V$3)&lt;&gt;MONTH($V$3-WEEKDAY($V$3,1)+(ROW(AB5)-ROW($V$5))*7+(COLUMN(AB5)-COLUMN($V$5)+1)),"",$V$3-WEEKDAY($V$3,1)+(ROW(AB5)-ROW($V$5))*7+(COLUMN(AB5)-COLUMN($V$5)+1))</f>
        <v/>
      </c>
      <c r="AC5" s="351" t="n"/>
      <c r="AD5" s="351" t="n"/>
      <c r="AE5" s="3" t="b">
        <v>1</v>
      </c>
      <c r="AF5" s="258" t="n"/>
      <c r="AJ5" s="350" t="n"/>
      <c r="AK5" s="350" t="n"/>
      <c r="AL5" s="350" t="n"/>
    </row>
    <row r="6" ht="14.1" customHeight="1" s="348" thickBot="1">
      <c r="A6" s="351" t="n"/>
      <c r="B6" s="351" t="n"/>
      <c r="C6" s="337" t="inlineStr">
        <is>
          <t xml:space="preserve">120 Peter Rose St </t>
        </is>
      </c>
      <c r="D6" s="351" t="n"/>
      <c r="E6" s="351" t="n"/>
      <c r="F6" s="351" t="n"/>
      <c r="G6" s="6" t="n"/>
      <c r="H6" s="6" t="n"/>
      <c r="I6" s="6" t="n"/>
      <c r="J6" s="6" t="n"/>
      <c r="K6" s="6" t="n"/>
      <c r="L6" s="6" t="n"/>
      <c r="M6" s="339" t="inlineStr">
        <is>
          <t>Armed or unarmed</t>
        </is>
      </c>
      <c r="N6" s="360" t="n"/>
      <c r="O6" s="135" t="inlineStr">
        <is>
          <t>Unarmed</t>
        </is>
      </c>
      <c r="P6" s="6" t="n"/>
      <c r="Q6" s="6" t="n"/>
      <c r="R6" s="6" t="n"/>
      <c r="S6" s="6" t="n"/>
      <c r="T6" s="6" t="n"/>
      <c r="U6" s="351" t="n"/>
      <c r="V6" s="263">
        <f>IF(MONTH($V$3)&lt;&gt;MONTH($V$3-WEEKDAY($V$3,1)+(ROW(V6)-ROW($V$5))*7+(COLUMN(V6)-COLUMN($V$5)+1)),"",$V$3-WEEKDAY($V$3,1)+(ROW(V6)-ROW($V$5))*7+(COLUMN(V6)-COLUMN($V$5)+1))</f>
        <v/>
      </c>
      <c r="W6" s="263">
        <f>IF(MONTH($V$3)&lt;&gt;MONTH($V$3-WEEKDAY($V$3,1)+(ROW(W6)-ROW($V$5))*7+(COLUMN(W6)-COLUMN($V$5)+1)),"",$V$3-WEEKDAY($V$3,1)+(ROW(W6)-ROW($V$5))*7+(COLUMN(W6)-COLUMN($V$5)+1))</f>
        <v/>
      </c>
      <c r="X6" s="263">
        <f>IF(MONTH($V$3)&lt;&gt;MONTH($V$3-WEEKDAY($V$3,1)+(ROW(X6)-ROW($V$5))*7+(COLUMN(X6)-COLUMN($V$5)+1)),"",$V$3-WEEKDAY($V$3,1)+(ROW(X6)-ROW($V$5))*7+(COLUMN(X6)-COLUMN($V$5)+1))</f>
        <v/>
      </c>
      <c r="Y6" s="263">
        <f>IF(MONTH($V$3)&lt;&gt;MONTH($V$3-WEEKDAY($V$3,1)+(ROW(Y6)-ROW($V$5))*7+(COLUMN(Y6)-COLUMN($V$5)+1)),"",$V$3-WEEKDAY($V$3,1)+(ROW(Y6)-ROW($V$5))*7+(COLUMN(Y6)-COLUMN($V$5)+1))</f>
        <v/>
      </c>
      <c r="Z6" s="263">
        <f>IF(MONTH($V$3)&lt;&gt;MONTH($V$3-WEEKDAY($V$3,1)+(ROW(Z6)-ROW($V$5))*7+(COLUMN(Z6)-COLUMN($V$5)+1)),"",$V$3-WEEKDAY($V$3,1)+(ROW(Z6)-ROW($V$5))*7+(COLUMN(Z6)-COLUMN($V$5)+1))</f>
        <v/>
      </c>
      <c r="AA6" s="263">
        <f>IF(MONTH($V$3)&lt;&gt;MONTH($V$3-WEEKDAY($V$3,1)+(ROW(AA6)-ROW($V$5))*7+(COLUMN(AA6)-COLUMN($V$5)+1)),"",$V$3-WEEKDAY($V$3,1)+(ROW(AA6)-ROW($V$5))*7+(COLUMN(AA6)-COLUMN($V$5)+1))</f>
        <v/>
      </c>
      <c r="AB6" s="263">
        <f>IF(MONTH($V$3)&lt;&gt;MONTH($V$3-WEEKDAY($V$3,1)+(ROW(AB6)-ROW($V$5))*7+(COLUMN(AB6)-COLUMN($V$5)+1)),"",$V$3-WEEKDAY($V$3,1)+(ROW(AB6)-ROW($V$5))*7+(COLUMN(AB6)-COLUMN($V$5)+1))</f>
        <v/>
      </c>
      <c r="AC6" s="351" t="n"/>
      <c r="AD6" s="136" t="inlineStr">
        <is>
          <t>After:</t>
        </is>
      </c>
      <c r="AE6" s="264" t="n">
        <v>8</v>
      </c>
      <c r="AF6" s="258" t="n"/>
      <c r="AJ6" s="350" t="n"/>
      <c r="AL6" s="251" t="n"/>
    </row>
    <row r="7" ht="14.1" customHeight="1" s="348" thickBot="1">
      <c r="A7" s="351" t="n"/>
      <c r="B7" s="351" t="n"/>
      <c r="C7" s="337" t="inlineStr">
        <is>
          <t>Queenstown</t>
        </is>
      </c>
      <c r="D7" s="351" t="n"/>
      <c r="E7" s="351" t="n"/>
      <c r="F7" s="351" t="n"/>
      <c r="G7" s="6" t="n"/>
      <c r="H7" s="340" t="n"/>
      <c r="I7" s="351" t="n"/>
      <c r="J7" s="340" t="n"/>
      <c r="K7" s="340" t="n"/>
      <c r="L7" s="340" t="n"/>
      <c r="M7" s="338" t="inlineStr">
        <is>
          <t>Agency</t>
        </is>
      </c>
      <c r="N7" s="361" t="n"/>
      <c r="O7" s="7" t="inlineStr">
        <is>
          <t>Caricom</t>
        </is>
      </c>
      <c r="P7" s="6" t="n"/>
      <c r="Q7" s="6" t="n"/>
      <c r="R7" s="6" t="n"/>
      <c r="S7" s="6" t="n"/>
      <c r="T7" s="6" t="n"/>
      <c r="U7" s="351" t="n"/>
      <c r="V7" s="263">
        <f>IF(MONTH($V$3)&lt;&gt;MONTH($V$3-WEEKDAY($V$3,1)+(ROW(V7)-ROW($V$5))*7+(COLUMN(V7)-COLUMN($V$5)+1)),"",$V$3-WEEKDAY($V$3,1)+(ROW(V7)-ROW($V$5))*7+(COLUMN(V7)-COLUMN($V$5)+1))</f>
        <v/>
      </c>
      <c r="W7" s="263">
        <f>IF(MONTH($V$3)&lt;&gt;MONTH($V$3-WEEKDAY($V$3,1)+(ROW(W7)-ROW($V$5))*7+(COLUMN(W7)-COLUMN($V$5)+1)),"",$V$3-WEEKDAY($V$3,1)+(ROW(W7)-ROW($V$5))*7+(COLUMN(W7)-COLUMN($V$5)+1))</f>
        <v/>
      </c>
      <c r="X7" s="263">
        <f>IF(MONTH($V$3)&lt;&gt;MONTH($V$3-WEEKDAY($V$3,1)+(ROW(X7)-ROW($V$5))*7+(COLUMN(X7)-COLUMN($V$5)+1)),"",$V$3-WEEKDAY($V$3,1)+(ROW(X7)-ROW($V$5))*7+(COLUMN(X7)-COLUMN($V$5)+1))</f>
        <v/>
      </c>
      <c r="Y7" s="263">
        <f>IF(MONTH($V$3)&lt;&gt;MONTH($V$3-WEEKDAY($V$3,1)+(ROW(Y7)-ROW($V$5))*7+(COLUMN(Y7)-COLUMN($V$5)+1)),"",$V$3-WEEKDAY($V$3,1)+(ROW(Y7)-ROW($V$5))*7+(COLUMN(Y7)-COLUMN($V$5)+1))</f>
        <v/>
      </c>
      <c r="Z7" s="263">
        <f>IF(MONTH($V$3)&lt;&gt;MONTH($V$3-WEEKDAY($V$3,1)+(ROW(Z7)-ROW($V$5))*7+(COLUMN(Z7)-COLUMN($V$5)+1)),"",$V$3-WEEKDAY($V$3,1)+(ROW(Z7)-ROW($V$5))*7+(COLUMN(Z7)-COLUMN($V$5)+1))</f>
        <v/>
      </c>
      <c r="AA7" s="263">
        <f>IF(MONTH($V$3)&lt;&gt;MONTH($V$3-WEEKDAY($V$3,1)+(ROW(AA7)-ROW($V$5))*7+(COLUMN(AA7)-COLUMN($V$5)+1)),"",$V$3-WEEKDAY($V$3,1)+(ROW(AA7)-ROW($V$5))*7+(COLUMN(AA7)-COLUMN($V$5)+1))</f>
        <v/>
      </c>
      <c r="AB7" s="263">
        <f>IF(MONTH($V$3)&lt;&gt;MONTH($V$3-WEEKDAY($V$3,1)+(ROW(AB7)-ROW($V$5))*7+(COLUMN(AB7)-COLUMN($V$5)+1)),"",$V$3-WEEKDAY($V$3,1)+(ROW(AB7)-ROW($V$5))*7+(COLUMN(AB7)-COLUMN($V$5)+1))</f>
        <v/>
      </c>
      <c r="AC7" s="351" t="n"/>
      <c r="AD7" s="351" t="n"/>
      <c r="AE7" s="351" t="n"/>
      <c r="AF7" s="258" t="n"/>
      <c r="AJ7" s="350" t="n"/>
      <c r="AL7" s="251" t="n"/>
    </row>
    <row r="8">
      <c r="A8" s="351" t="n"/>
      <c r="B8" s="351" t="n"/>
      <c r="C8" s="337" t="inlineStr">
        <is>
          <t>Georgetown, Guyana</t>
        </is>
      </c>
      <c r="D8" s="351" t="n"/>
      <c r="E8" s="351" t="n"/>
      <c r="F8" s="351" t="n"/>
      <c r="G8" s="6" t="n"/>
      <c r="H8" s="6" t="n"/>
      <c r="I8" s="6" t="n"/>
      <c r="J8" s="6" t="n"/>
      <c r="K8" s="6" t="n"/>
      <c r="L8" s="6" t="n"/>
      <c r="M8" s="341" t="n"/>
      <c r="N8" s="351" t="n"/>
      <c r="O8" s="351" t="n"/>
      <c r="P8" s="6" t="n"/>
      <c r="Q8" s="6" t="n"/>
      <c r="R8" s="6" t="n"/>
      <c r="S8" s="6" t="n"/>
      <c r="T8" s="6" t="n"/>
      <c r="U8" s="351" t="n"/>
      <c r="V8" s="263">
        <f>IF(MONTH($V$3)&lt;&gt;MONTH($V$3-WEEKDAY($V$3,1)+(ROW(V8)-ROW($V$5))*7+(COLUMN(V8)-COLUMN($V$5)+1)),"",$V$3-WEEKDAY($V$3,1)+(ROW(V8)-ROW($V$5))*7+(COLUMN(V8)-COLUMN($V$5)+1))</f>
        <v/>
      </c>
      <c r="W8" s="263">
        <f>IF(MONTH($V$3)&lt;&gt;MONTH($V$3-WEEKDAY($V$3,1)+(ROW(W8)-ROW($V$5))*7+(COLUMN(W8)-COLUMN($V$5)+1)),"",$V$3-WEEKDAY($V$3,1)+(ROW(W8)-ROW($V$5))*7+(COLUMN(W8)-COLUMN($V$5)+1))</f>
        <v/>
      </c>
      <c r="X8" s="263">
        <f>IF(MONTH($V$3)&lt;&gt;MONTH($V$3-WEEKDAY($V$3,1)+(ROW(X8)-ROW($V$5))*7+(COLUMN(X8)-COLUMN($V$5)+1)),"",$V$3-WEEKDAY($V$3,1)+(ROW(X8)-ROW($V$5))*7+(COLUMN(X8)-COLUMN($V$5)+1))</f>
        <v/>
      </c>
      <c r="Y8" s="263">
        <f>IF(MONTH($V$3)&lt;&gt;MONTH($V$3-WEEKDAY($V$3,1)+(ROW(Y8)-ROW($V$5))*7+(COLUMN(Y8)-COLUMN($V$5)+1)),"",$V$3-WEEKDAY($V$3,1)+(ROW(Y8)-ROW($V$5))*7+(COLUMN(Y8)-COLUMN($V$5)+1))</f>
        <v/>
      </c>
      <c r="Z8" s="263">
        <f>IF(MONTH($V$3)&lt;&gt;MONTH($V$3-WEEKDAY($V$3,1)+(ROW(Z8)-ROW($V$5))*7+(COLUMN(Z8)-COLUMN($V$5)+1)),"",$V$3-WEEKDAY($V$3,1)+(ROW(Z8)-ROW($V$5))*7+(COLUMN(Z8)-COLUMN($V$5)+1))</f>
        <v/>
      </c>
      <c r="AA8" s="263">
        <f>IF(MONTH($V$3)&lt;&gt;MONTH($V$3-WEEKDAY($V$3,1)+(ROW(AA8)-ROW($V$5))*7+(COLUMN(AA8)-COLUMN($V$5)+1)),"",$V$3-WEEKDAY($V$3,1)+(ROW(AA8)-ROW($V$5))*7+(COLUMN(AA8)-COLUMN($V$5)+1))</f>
        <v/>
      </c>
      <c r="AB8" s="263">
        <f>IF(MONTH($V$3)&lt;&gt;MONTH($V$3-WEEKDAY($V$3,1)+(ROW(AB8)-ROW($V$5))*7+(COLUMN(AB8)-COLUMN($V$5)+1)),"",$V$3-WEEKDAY($V$3,1)+(ROW(AB8)-ROW($V$5))*7+(COLUMN(AB8)-COLUMN($V$5)+1))</f>
        <v/>
      </c>
      <c r="AC8" s="351" t="n"/>
      <c r="AD8" s="351" t="n"/>
      <c r="AE8" s="3" t="b">
        <v>1</v>
      </c>
      <c r="AF8" s="258" t="n"/>
      <c r="AJ8" s="350" t="n"/>
      <c r="AL8" s="251" t="n"/>
    </row>
    <row r="9">
      <c r="A9" s="351" t="n"/>
      <c r="B9" s="351" t="n"/>
      <c r="C9" s="337" t="n"/>
      <c r="D9" s="337" t="n"/>
      <c r="E9" s="337" t="n"/>
      <c r="F9" s="337" t="n"/>
      <c r="G9" s="6" t="n"/>
      <c r="H9" s="6" t="n"/>
      <c r="I9" s="6" t="n"/>
      <c r="J9" s="6" t="n"/>
      <c r="K9" s="6" t="n"/>
      <c r="L9" s="6" t="n"/>
      <c r="M9" s="137" t="n"/>
      <c r="N9" s="137" t="n"/>
      <c r="O9" s="6" t="n"/>
      <c r="P9" s="6" t="n"/>
      <c r="Q9" s="6" t="n"/>
      <c r="R9" s="6" t="n"/>
      <c r="S9" s="6" t="n"/>
      <c r="T9" s="6" t="n"/>
      <c r="U9" s="351" t="n"/>
      <c r="V9" s="265" t="n"/>
      <c r="W9" s="265" t="n"/>
      <c r="X9" s="265" t="n"/>
      <c r="Y9" s="265" t="n"/>
      <c r="Z9" s="265" t="n"/>
      <c r="AA9" s="265" t="n"/>
      <c r="AB9" s="265" t="n"/>
      <c r="AC9" s="351" t="n"/>
      <c r="AD9" s="351" t="n"/>
      <c r="AE9" s="3" t="n"/>
      <c r="AF9" s="351" t="n"/>
      <c r="AJ9" s="350" t="n"/>
      <c r="AL9" s="251" t="n"/>
    </row>
    <row r="10">
      <c r="A10" s="351" t="n"/>
      <c r="B10" s="351" t="n"/>
      <c r="C10" s="337" t="inlineStr">
        <is>
          <t>592-223-7560</t>
        </is>
      </c>
      <c r="D10" s="351" t="n"/>
      <c r="E10" s="351" t="n"/>
      <c r="F10" s="351" t="n"/>
      <c r="G10" s="6" t="n"/>
      <c r="H10" s="340" t="n"/>
      <c r="I10" s="351" t="n"/>
      <c r="J10" s="340" t="n"/>
      <c r="K10" s="330" t="inlineStr">
        <is>
          <t>Week Starting:</t>
        </is>
      </c>
      <c r="L10" s="351" t="n"/>
      <c r="M10" s="335" t="n">
        <v>45977</v>
      </c>
      <c r="N10" s="362" t="n"/>
      <c r="O10" s="6" t="n"/>
      <c r="P10" s="6" t="n"/>
      <c r="Q10" s="6" t="n"/>
      <c r="R10" s="6" t="n"/>
      <c r="S10" s="6" t="n"/>
      <c r="T10" s="138" t="inlineStr">
        <is>
          <t>[42]</t>
        </is>
      </c>
      <c r="U10" s="351" t="n"/>
      <c r="V10" s="263">
        <f>IF(MONTH($V$3)&lt;&gt;MONTH($V$3-WEEKDAY($V$3,1)+(ROW(V10)-ROW($V$5))*7+(COLUMN(V10)-COLUMN($V$5)+1)),"",$V$3-WEEKDAY($V$3,1)+(ROW(V10)-ROW($V$5))*7+(COLUMN(V10)-COLUMN($V$5)+1))</f>
        <v/>
      </c>
      <c r="W10" s="263">
        <f>IF(MONTH($V$3)&lt;&gt;MONTH($V$3-WEEKDAY($V$3,1)+(ROW(W10)-ROW($V$5))*7+(COLUMN(W10)-COLUMN($V$5)+1)),"",$V$3-WEEKDAY($V$3,1)+(ROW(W10)-ROW($V$5))*7+(COLUMN(W10)-COLUMN($V$5)+1))</f>
        <v/>
      </c>
      <c r="X10" s="263">
        <f>IF(MONTH($V$3)&lt;&gt;MONTH($V$3-WEEKDAY($V$3,1)+(ROW(X10)-ROW($V$5))*7+(COLUMN(X10)-COLUMN($V$5)+1)),"",$V$3-WEEKDAY($V$3,1)+(ROW(X10)-ROW($V$5))*7+(COLUMN(X10)-COLUMN($V$5)+1))</f>
        <v/>
      </c>
      <c r="Y10" s="263">
        <f>IF(MONTH($V$3)&lt;&gt;MONTH($V$3-WEEKDAY($V$3,1)+(ROW(Y10)-ROW($V$5))*7+(COLUMN(Y10)-COLUMN($V$5)+1)),"",$V$3-WEEKDAY($V$3,1)+(ROW(Y10)-ROW($V$5))*7+(COLUMN(Y10)-COLUMN($V$5)+1))</f>
        <v/>
      </c>
      <c r="Z10" s="263">
        <f>IF(MONTH($V$3)&lt;&gt;MONTH($V$3-WEEKDAY($V$3,1)+(ROW(Z10)-ROW($V$5))*7+(COLUMN(Z10)-COLUMN($V$5)+1)),"",$V$3-WEEKDAY($V$3,1)+(ROW(Z10)-ROW($V$5))*7+(COLUMN(Z10)-COLUMN($V$5)+1))</f>
        <v/>
      </c>
      <c r="AA10" s="263">
        <f>IF(MONTH($V$3)&lt;&gt;MONTH($V$3-WEEKDAY($V$3,1)+(ROW(AA10)-ROW($V$5))*7+(COLUMN(AA10)-COLUMN($V$5)+1)),"",$V$3-WEEKDAY($V$3,1)+(ROW(AA10)-ROW($V$5))*7+(COLUMN(AA10)-COLUMN($V$5)+1))</f>
        <v/>
      </c>
      <c r="AB10" s="263">
        <f>IF(MONTH($V$3)&lt;&gt;MONTH($V$3-WEEKDAY($V$3,1)+(ROW(AB10)-ROW($V$5))*7+(COLUMN(AB10)-COLUMN($V$5)+1)),"",$V$3-WEEKDAY($V$3,1)+(ROW(AB10)-ROW($V$5))*7+(COLUMN(AB10)-COLUMN($V$5)+1))</f>
        <v/>
      </c>
      <c r="AC10" s="351" t="n"/>
      <c r="AD10" s="136" t="inlineStr">
        <is>
          <t>After:</t>
        </is>
      </c>
      <c r="AE10" s="264" t="n">
        <v>40</v>
      </c>
      <c r="AF10" s="250" t="n"/>
    </row>
    <row r="11" ht="15.75" customHeight="1" s="348" thickBot="1">
      <c r="A11" s="351" t="n"/>
      <c r="B11" s="351" t="n"/>
      <c r="C11" s="6" t="n"/>
      <c r="D11" s="6" t="n"/>
      <c r="E11" s="6" t="n"/>
      <c r="F11" s="6" t="n"/>
      <c r="G11" s="6" t="n"/>
      <c r="H11" s="6" t="n"/>
      <c r="I11" s="6" t="n"/>
      <c r="J11" s="6" t="n"/>
      <c r="K11" s="259" t="inlineStr">
        <is>
          <t>Carry Forward Hrs:</t>
        </is>
      </c>
      <c r="L11" s="248" t="n">
        <v>23.67</v>
      </c>
      <c r="M11" s="6" t="n"/>
      <c r="N11" s="6" t="n"/>
      <c r="O11" s="6" t="n"/>
      <c r="P11" s="6" t="n"/>
      <c r="Q11" s="6" t="n"/>
      <c r="R11" s="6" t="n"/>
      <c r="S11" s="6" t="n"/>
      <c r="T11" s="6" t="n"/>
      <c r="U11" s="351" t="n"/>
      <c r="V11" s="263">
        <f>IF(MONTH($V$3)&lt;&gt;MONTH($V$3-WEEKDAY($V$3,1)+(ROW(V11)-ROW($V$5))*7+(COLUMN(V11)-COLUMN($V$5)+1)),"",$V$3-WEEKDAY($V$3,1)+(ROW(V11)-ROW($V$5))*7+(COLUMN(V11)-COLUMN($V$5)+1))</f>
        <v/>
      </c>
      <c r="W11" s="263">
        <f>IF(MONTH($V$3)&lt;&gt;MONTH($V$3-WEEKDAY($V$3,1)+(ROW(W11)-ROW($V$5))*7+(COLUMN(W11)-COLUMN($V$5)+1)),"",$V$3-WEEKDAY($V$3,1)+(ROW(W11)-ROW($V$5))*7+(COLUMN(W11)-COLUMN($V$5)+1))</f>
        <v/>
      </c>
      <c r="X11" s="263">
        <f>IF(MONTH($V$3)&lt;&gt;MONTH($V$3-WEEKDAY($V$3,1)+(ROW(X11)-ROW($V$5))*7+(COLUMN(X11)-COLUMN($V$5)+1)),"",$V$3-WEEKDAY($V$3,1)+(ROW(X11)-ROW($V$5))*7+(COLUMN(X11)-COLUMN($V$5)+1))</f>
        <v/>
      </c>
      <c r="Y11" s="263">
        <f>IF(MONTH($V$3)&lt;&gt;MONTH($V$3-WEEKDAY($V$3,1)+(ROW(Y11)-ROW($V$5))*7+(COLUMN(Y11)-COLUMN($V$5)+1)),"",$V$3-WEEKDAY($V$3,1)+(ROW(Y11)-ROW($V$5))*7+(COLUMN(Y11)-COLUMN($V$5)+1))</f>
        <v/>
      </c>
      <c r="Z11" s="263">
        <f>IF(MONTH($V$3)&lt;&gt;MONTH($V$3-WEEKDAY($V$3,1)+(ROW(Z11)-ROW($V$5))*7+(COLUMN(Z11)-COLUMN($V$5)+1)),"",$V$3-WEEKDAY($V$3,1)+(ROW(Z11)-ROW($V$5))*7+(COLUMN(Z11)-COLUMN($V$5)+1))</f>
        <v/>
      </c>
      <c r="AA11" s="263">
        <f>IF(MONTH($V$3)&lt;&gt;MONTH($V$3-WEEKDAY($V$3,1)+(ROW(AA11)-ROW($V$5))*7+(COLUMN(AA11)-COLUMN($V$5)+1)),"",$V$3-WEEKDAY($V$3,1)+(ROW(AA11)-ROW($V$5))*7+(COLUMN(AA11)-COLUMN($V$5)+1))</f>
        <v/>
      </c>
      <c r="AB11" s="263">
        <f>IF(MONTH($V$3)&lt;&gt;MONTH($V$3-WEEKDAY($V$3,1)+(ROW(AB11)-ROW($V$5))*7+(COLUMN(AB11)-COLUMN($V$5)+1)),"",$V$3-WEEKDAY($V$3,1)+(ROW(AB11)-ROW($V$5))*7+(COLUMN(AB11)-COLUMN($V$5)+1))</f>
        <v/>
      </c>
      <c r="AC11" s="351" t="n"/>
      <c r="AD11" s="351" t="n"/>
      <c r="AE11" s="351" t="n"/>
      <c r="AF11" s="258" t="n"/>
      <c r="AJ11" s="252" t="n"/>
      <c r="AK11" s="252" t="n"/>
    </row>
    <row r="12" ht="27.75" customFormat="1" customHeight="1" s="2" thickBot="1">
      <c r="A12" s="266" t="inlineStr">
        <is>
          <t>Day Off</t>
        </is>
      </c>
      <c r="B12" s="267" t="inlineStr">
        <is>
          <t>Holiday Double</t>
        </is>
      </c>
      <c r="C12" s="139" t="inlineStr">
        <is>
          <t>Day of Week</t>
        </is>
      </c>
      <c r="D12" s="140" t="inlineStr">
        <is>
          <t>Time
In</t>
        </is>
      </c>
      <c r="E12" s="140" t="inlineStr">
        <is>
          <t>Time
Out</t>
        </is>
      </c>
      <c r="F12" s="141" t="n"/>
      <c r="G12" s="140" t="inlineStr">
        <is>
          <t>Time
In</t>
        </is>
      </c>
      <c r="H12" s="140" t="inlineStr">
        <is>
          <t>Time
Out</t>
        </is>
      </c>
      <c r="I12" s="142" t="inlineStr">
        <is>
          <t>Total
Hrs</t>
        </is>
      </c>
      <c r="J12" s="142" t="inlineStr">
        <is>
          <t>Location</t>
        </is>
      </c>
      <c r="K12" s="142" t="inlineStr">
        <is>
          <t>Supervisor</t>
        </is>
      </c>
      <c r="L12" s="142" t="inlineStr">
        <is>
          <t>Supervisor Approval</t>
        </is>
      </c>
      <c r="M12" s="140" t="inlineStr">
        <is>
          <t>Regular
Hrs</t>
        </is>
      </c>
      <c r="N12" s="140" t="inlineStr">
        <is>
          <t>Overtime
Hrs</t>
        </is>
      </c>
      <c r="O12" s="140" t="inlineStr">
        <is>
          <t>Hol Hrs</t>
        </is>
      </c>
      <c r="P12" s="140" t="inlineStr">
        <is>
          <t>Responsibilities</t>
        </is>
      </c>
      <c r="Q12" s="140" t="inlineStr">
        <is>
          <t>Risk</t>
        </is>
      </c>
      <c r="R12" s="140" t="inlineStr">
        <is>
          <t>Meals</t>
        </is>
      </c>
      <c r="S12" s="140" t="inlineStr">
        <is>
          <t>Vac Hrs</t>
        </is>
      </c>
      <c r="T12" s="143" t="inlineStr">
        <is>
          <t>Reason for Overtime</t>
        </is>
      </c>
      <c r="U12" s="144" t="inlineStr">
        <is>
          <t>Wkly Reg Avail</t>
        </is>
      </c>
      <c r="V12" s="351" t="inlineStr">
        <is>
          <t>Orig Reg</t>
        </is>
      </c>
      <c r="W12" s="351" t="inlineStr">
        <is>
          <t>Wkly OT Adj</t>
        </is>
      </c>
      <c r="X12" s="351" t="inlineStr">
        <is>
          <t>Week Start</t>
        </is>
      </c>
      <c r="Y12" s="351" t="inlineStr">
        <is>
          <t>Wk Hrs Before</t>
        </is>
      </c>
      <c r="Z12" s="351" t="n"/>
      <c r="AA12" s="351" t="n"/>
      <c r="AB12" s="351" t="n"/>
      <c r="AC12" s="351" t="n"/>
      <c r="AD12" s="351" t="n"/>
      <c r="AE12" s="351" t="n"/>
      <c r="AF12" s="351" t="n"/>
      <c r="AJ12" s="252" t="n"/>
      <c r="AK12" s="252" t="n"/>
    </row>
    <row r="13" hidden="1" ht="15.75" customHeight="1" s="348" thickBot="1">
      <c r="A13" s="268" t="n"/>
      <c r="B13" s="351" t="n"/>
      <c r="C13" s="145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146" t="n"/>
      <c r="U13" s="351" t="n"/>
      <c r="V13" s="351" t="n"/>
      <c r="W13" s="351" t="n"/>
      <c r="X13" s="351" t="n"/>
      <c r="Y13" s="351" t="n"/>
      <c r="Z13" s="351" t="n"/>
      <c r="AA13" s="351" t="n"/>
      <c r="AB13" s="351" t="n"/>
      <c r="AC13" s="351" t="n"/>
      <c r="AD13" s="351" t="n"/>
      <c r="AE13" s="351" t="n"/>
      <c r="AF13" s="351" t="n"/>
    </row>
    <row r="14" ht="24" customHeight="1" s="348" thickBot="1">
      <c r="A14" s="147" t="inlineStr">
        <is>
          <t>Annual Leave</t>
        </is>
      </c>
      <c r="B14" s="269" t="n"/>
      <c r="C14" s="88">
        <f>M10</f>
        <v/>
      </c>
      <c r="D14" s="54" t="n"/>
      <c r="E14" s="148">
        <f>IF(D14="", "",
 IF(D14=TIME(0,0,0), 0,
 IF(AND(D14&gt;=TIME(0,0,1), D14&lt;=TIME(2,0,0)), TIME(7,0,0),
 IF(AND(D14&gt;=TIME(6,0,0), D14&lt;=TIME(8,0,0)), TIME(12,0,0),
 IF(AND(D14&gt;TIME(8,0,0), D14&lt;=TIME(13,59,0)), TIME(15,0,0),
 IF(AND(D14&gt;=TIME(14,0,0), D14&lt;=TIME(17,59,0)), TIME(21,0,0),
 IF(AND(D14&gt;=TIME(18,0,0), D14&lt;=TIME(21,59,0)), TIME(0,0,0),
 IF(AND(D14&gt;=TIME(22,0,0), D14&lt;=TIME(23,59,59)), TIME(7,0,0), ""))))))))</f>
        <v/>
      </c>
      <c r="F14" s="149" t="n"/>
      <c r="G14" s="148">
        <f>IF(AND(D14&gt;=TIME(6,0,0),D14&lt;=TIME(8,0,0)),E14,"")</f>
        <v/>
      </c>
      <c r="H14" s="54" t="n"/>
      <c r="I14" s="55">
        <f>ROUND(IF(OR(D14="",E14="",E14=0),0,IF(H14="",MOD(E14-D14,1)*24,MOD(H14-D14,1)*24)),2)</f>
        <v/>
      </c>
      <c r="J14" s="150" t="n"/>
      <c r="K14" s="270" t="n"/>
      <c r="L14" s="271" t="n"/>
      <c r="M14" s="272">
        <f>MAX(0,V14-W14)</f>
        <v/>
      </c>
      <c r="N14" s="56">
        <f>(IF(OR($C14="",$D14=""),0,
 IF(OR($A14="Holiday",$A15="Holiday"),
    IF(ISNUMBER(MATCH(TRIM($B14),{"Phagwah","Good Friday","Easter Monday","Labour Day","Christmas","Eid ul Azha","Romans-2","Globe-12","Neptune P1"},0)),0,$I14),
 IF(AND(NOT(OR($A14="Annual Leave",$A15="Annual Leave")),$A14="Off day"),$I14,
  MAX(0,$I14-$V14)
  ))))+W14</f>
        <v/>
      </c>
      <c r="O14" s="56">
        <f>IF(AND(OR($A14="Holiday",$A15="Holiday"),
        ISNUMBER(MATCH(TRIM($B14),{"Phagwah","Good Friday","Easter Monday","Labour Day","Christmas","Eid ul Azha","Romans-2","Globe-12","Neptune P1"},0))),
   $I14,0)</f>
        <v/>
      </c>
      <c r="P14" s="56">
        <f>IF(OR($O$7="Canteen",$O$7="Head Office"),0,IF($I14&lt;=0,0,IF(OR(OR(TRIM($J14)="Hebrews",TRIM($J14)="Romans",TRIM($J14)="Romans-2",TRIM($J14)="Globe",TRIM($J14)="Globe-12",TRIM($J14)="Neptune P1"),AND($I15&gt;0,OR(TRIM($J15)="Hebrews",TRIM($J15)="Romans",TRIM($J15)="Romans-2",TRIM($J15)="Globe",TRIM($J15)="Globe-12",TRIM($J15)="Neptune P1"))),1,0)))</f>
        <v/>
      </c>
      <c r="Q14" s="57" t="n"/>
      <c r="R14" s="56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IF($I14&gt;0,1,0),
      0
   ),
0))</f>
        <v/>
      </c>
      <c r="S14" s="56">
        <f>IF(OR($A14="Annual Leave",$A15="Annual Leave"),IF($A14="Annual Leave",8,0),0)</f>
        <v/>
      </c>
      <c r="T14" s="58" t="n"/>
      <c r="U14" s="144">
        <f>MAX(0,40-Y14)</f>
        <v/>
      </c>
      <c r="V14" s="151">
        <f>IF(OR($C14="",$D14=""),0,
 IF(OR($A14="Holiday",$A15="Holiday"),0,
 IF(AND(NOT(OR($A14="Annual Leave",$A15="Annual Leave")),$A14="Off day"),0,
  IF($I14+$I15&gt;=8,IF($I14&gt;=8,8,$I14),$I14)
  )))</f>
        <v/>
      </c>
      <c r="W14" s="151">
        <f>MAX(0,V14-U14)</f>
        <v/>
      </c>
      <c r="X14" s="151">
        <f>IF(C14="","",C14-WEEKDAY(C14,1)+1)</f>
        <v/>
      </c>
      <c r="Y14" s="151">
        <f>IF(X14=X14,$L$11,0)</f>
        <v/>
      </c>
      <c r="Z14" s="151" t="n"/>
      <c r="AA14" s="151" t="n"/>
      <c r="AB14" s="151" t="n"/>
      <c r="AC14" s="351" t="n"/>
      <c r="AD14" s="351" t="n"/>
      <c r="AE14" s="351" t="n"/>
      <c r="AF14" s="351" t="n"/>
    </row>
    <row r="15" ht="24" customHeight="1" s="348" thickBot="1">
      <c r="A15" s="147" t="inlineStr">
        <is>
          <t>On Day</t>
        </is>
      </c>
      <c r="B15" s="269" t="n"/>
      <c r="C15" s="89">
        <f>C14</f>
        <v/>
      </c>
      <c r="D15" s="59" t="n"/>
      <c r="E15" s="152">
        <f>IF(D15="", "",
 IF(D15=TIME(0,0,0), 0,
 IF(AND(D15&gt;=TIME(0,0,1), D15&lt;=TIME(2,0,0)), TIME(7,0,0),
 IF(AND(D15&gt;=TIME(6,0,0), D15&lt;=TIME(8,0,0)), TIME(12,0,0),
 IF(AND(D15&gt;TIME(8,0,0), D15&lt;=TIME(13,59,0)), TIME(15,0,0),
 IF(AND(D15&gt;=TIME(14,0,0), D15&lt;=TIME(17,59,0)), TIME(21,0,0),
 IF(AND(D15&gt;=TIME(18,0,0), D15&lt;=TIME(21,59,0)), TIME(0,0,0),
 IF(AND(D15&gt;=TIME(22,0,0), D15&lt;=TIME(23,59,59)), TIME(7,0,0), ""))))))))</f>
        <v/>
      </c>
      <c r="F15" s="153" t="n"/>
      <c r="G15" s="152">
        <f>IF(AND(D15&gt;=TIME(6,0,0),D15&lt;=TIME(8,0,0)),E15,"")</f>
        <v/>
      </c>
      <c r="H15" s="59" t="n"/>
      <c r="I15" s="60">
        <f>ROUND(IF(OR(D15="",E15="",E15=0),0,IF(H15="",MOD(E15-D15,1)*24,MOD(H15-D15,1)*24)),2)</f>
        <v/>
      </c>
      <c r="J15" s="150" t="n"/>
      <c r="K15" s="270" t="n"/>
      <c r="L15" s="271" t="n"/>
      <c r="M15" s="272">
        <f>MAX(0,V15-W15)</f>
        <v/>
      </c>
      <c r="N15" s="61">
        <f>(IF(OR($C15="",$D15=""),0,
 IF(OR($A14="Holiday",$A15="Holiday"),
    IF(ISNUMBER(MATCH(TRIM($B15),{"Phagwah","Good Friday","Easter Monday","Labour Day","Christmas","Eid ul Azha","Romans-2","Globe-12","Neptune P1"},0)),0,$I15),
 IF(AND(NOT(OR($A14="Annual Leave",$A15="Annual Leave")),$A15="Off day"),$I15,
  MAX(0,$I15-$V15)
  ))))+W15</f>
        <v/>
      </c>
      <c r="O15" s="61">
        <f>IF(AND(OR($A14="Holiday",$A15="Holiday"),
        ISNUMBER(MATCH(TRIM($B15),{"Phagwah","Good Friday","Easter Monday","Labour Day","Christmas","Eid ul Azha","Romans-2","Globe-12","Neptune P1"},0))),
   $I15,0)</f>
        <v/>
      </c>
      <c r="P15" s="61">
        <f>IF(OR($O$7="Canteen",$O$7="Head Office"),0,IF($I15&lt;=0,0,IF(AND($I14&lt;=0,OR(TRIM($J15)="Hebrews",TRIM($J15)="Romans",TRIM($J15)="Romans-2",TRIM($J15)="Globe",TRIM($J15)="Globe-12",TRIM($J15)="Neptune P1")),1,0)))</f>
        <v/>
      </c>
      <c r="Q15" s="62" t="n"/>
      <c r="R15" s="61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IF(AND($I14=0,$I15&gt;0),1,0),
      0
   ),
0))</f>
        <v/>
      </c>
      <c r="S15" s="61">
        <f>IF(OR($A14="Annual Leave",$A15="Annual Leave"),IF(AND($A14&lt;&gt;"Annual Leave",$A15="Annual Leave"),8,0),0)</f>
        <v/>
      </c>
      <c r="T15" s="63" t="n"/>
      <c r="U15" s="144">
        <f>MAX(0,40-Y15)</f>
        <v/>
      </c>
      <c r="V15" s="151">
        <f>IF(OR($C15="",$D15=""),0,
 IF(OR($A14="Holiday",$A15="Holiday"),0,
 IF(AND(NOT(OR($A14="Annual Leave",$A15="Annual Leave")),$A15="Off day"),0,
  IF($I14+$I15&gt;=8,IF($I14&gt;=8,0,8-$I14),$I15)
  )))</f>
        <v/>
      </c>
      <c r="W15" s="151">
        <f>MAX(0,V15-U15)</f>
        <v/>
      </c>
      <c r="X15" s="151">
        <f>IF(C15="","",C15-WEEKDAY(C15,1)+1)</f>
        <v/>
      </c>
      <c r="Y15" s="151">
        <f>SUMPRODUCT(($X$14:$X14=X15)*(($V$14:$V14)+($O$14:$O14)))+IF(X15=X14,$L$11,0)</f>
        <v/>
      </c>
      <c r="Z15" s="151" t="n"/>
      <c r="AA15" s="151" t="n"/>
      <c r="AB15" s="151" t="n"/>
      <c r="AC15" s="351" t="n"/>
      <c r="AD15" s="351" t="n"/>
      <c r="AE15" s="351" t="n"/>
      <c r="AF15" s="351" t="n"/>
    </row>
    <row r="16" ht="24" customHeight="1" s="348" thickBot="1">
      <c r="A16" s="154" t="inlineStr">
        <is>
          <t>On Day</t>
        </is>
      </c>
      <c r="B16" s="273" t="n"/>
      <c r="C16" s="90">
        <f>C14+1</f>
        <v/>
      </c>
      <c r="D16" s="8" t="n"/>
      <c r="E16" s="155">
        <f>IF(D16="", "",
 IF(D16=TIME(0,0,0), 0,
 IF(AND(D16&gt;=TIME(0,0,1), D16&lt;=TIME(2,0,0)), TIME(7,0,0),
 IF(AND(D16&gt;=TIME(6,0,0), D16&lt;=TIME(8,0,0)), TIME(12,0,0),
 IF(AND(D16&gt;TIME(8,0,0), D16&lt;=TIME(13,59,0)), TIME(15,0,0),
 IF(AND(D16&gt;=TIME(14,0,0), D16&lt;=TIME(17,59,0)), TIME(21,0,0),
 IF(AND(D16&gt;=TIME(18,0,0), D16&lt;=TIME(21,59,0)), TIME(0,0,0),
 IF(AND(D16&gt;=TIME(22,0,0), D16&lt;=TIME(23,59,59)), TIME(7,0,0), ""))))))))</f>
        <v/>
      </c>
      <c r="F16" s="156" t="n"/>
      <c r="G16" s="155">
        <f>IF(AND(D16&gt;=TIME(6,0,0),D16&lt;=TIME(8,0,0)),E16,"")</f>
        <v/>
      </c>
      <c r="H16" s="8" t="n"/>
      <c r="I16" s="30">
        <f>ROUND(IF(OR(D16="",E16="",E16=0),0,IF(H16="",MOD(E16-D16,1)*24,MOD(H16-D16,1)*24)),2)</f>
        <v/>
      </c>
      <c r="J16" s="157" t="n"/>
      <c r="K16" s="274" t="n"/>
      <c r="L16" s="271" t="n"/>
      <c r="M16" s="275">
        <f>MAX(0,V16-W16)</f>
        <v/>
      </c>
      <c r="N16" s="9">
        <f>(IF(OR($C16="",$D16=""),0,
 IF(OR($A16="Holiday",$A17="Holiday"),
    IF(ISNUMBER(MATCH(TRIM($B16),{"Phagwah","Good Friday","Easter Monday","Labour Day","Christmas","Eid ul Azha","Romans-2","Globe-12","Neptune P1"},0)),0,$I16),
 IF(AND(NOT(OR($A16="Annual Leave",$A17="Annual Leave")),$A16="Off day"),$I16,
  MAX(0,$I16-$V16)
  ))))+W16</f>
        <v/>
      </c>
      <c r="O16" s="9">
        <f>IF(AND(OR($A16="Holiday",$A17="Holiday"),
        ISNUMBER(MATCH(TRIM($B16),{"Phagwah","Good Friday","Easter Monday","Labour Day","Christmas","Eid ul Azha","Romans-2","Globe-12","Neptune P1"},0))),
   $I16,0)</f>
        <v/>
      </c>
      <c r="P16" s="9">
        <f>IF(OR($O$7="Canteen",$O$7="Head Office"),0,IF($I16&lt;=0,0,IF(OR(OR(TRIM($J16)="Hebrews",TRIM($J16)="Romans",TRIM($J16)="Romans-2",TRIM($J16)="Globe",TRIM($J16)="Globe-12",TRIM($J16)="Neptune P1"),AND($I17&gt;0,OR(TRIM($J17)="Hebrews",TRIM($J17)="Romans",TRIM($J17)="Romans-2",TRIM($J17)="Globe",TRIM($J17)="Globe-12",TRIM($J17)="Neptune P1"))),1,0)))</f>
        <v/>
      </c>
      <c r="Q16" s="10" t="n"/>
      <c r="R16" s="9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IF($I16&gt;0,1,0),
      0
   ),
0))</f>
        <v/>
      </c>
      <c r="S16" s="9">
        <f>IF(OR($A16="Annual Leave",$A17="Annual Leave"),IF($A16="Annual Leave",8,0),0)</f>
        <v/>
      </c>
      <c r="T16" s="91" t="n"/>
      <c r="U16" s="144">
        <f>MAX(0,40-Y16)</f>
        <v/>
      </c>
      <c r="V16" s="351">
        <f>IF(OR($C16="",$D16=""),0,
 IF(OR($A16="Holiday",$A17="Holiday"),0,
 IF(AND(NOT(OR($A16="Annual Leave",$A17="Annual Leave")),$A16="Off day"),0,
  IF($I16+$I17&gt;=8,IF($I16&gt;=8,8,$I16),$I16)
  )))</f>
        <v/>
      </c>
      <c r="W16" s="351">
        <f>MAX(0,V16-U16)</f>
        <v/>
      </c>
      <c r="X16" s="351">
        <f>IF(C16="","",C16-WEEKDAY(C16,1)+1)</f>
        <v/>
      </c>
      <c r="Y16" s="351">
        <f>SUMPRODUCT(($X$14:$X15=X16)*(($V$14:$V15)+($O$14:$O15)))+IF(X16=X14,$L$11,0)</f>
        <v/>
      </c>
      <c r="Z16" s="351" t="n"/>
      <c r="AA16" s="351" t="n"/>
      <c r="AB16" s="351" t="n"/>
      <c r="AC16" s="351" t="n"/>
      <c r="AD16" s="351" t="n"/>
      <c r="AE16" s="351" t="n"/>
      <c r="AF16" s="351" t="n"/>
    </row>
    <row r="17" ht="24" customHeight="1" s="348" thickBot="1">
      <c r="A17" s="154" t="inlineStr">
        <is>
          <t>On Day</t>
        </is>
      </c>
      <c r="B17" s="273" t="n"/>
      <c r="C17" s="90">
        <f>C16</f>
        <v/>
      </c>
      <c r="D17" s="276" t="n"/>
      <c r="E17" s="277">
        <f>IF(D17="", "",
 IF(D17=TIME(0,0,0), 0,
 IF(AND(D17&gt;=TIME(0,0,1), D17&lt;=TIME(2,0,0)), TIME(7,0,0),
 IF(AND(D17&gt;=TIME(6,0,0), D17&lt;=TIME(8,0,0)), TIME(12,0,0),
 IF(AND(D17&gt;TIME(8,0,0), D17&lt;=TIME(13,59,0)), TIME(15,0,0),
 IF(AND(D17&gt;=TIME(14,0,0), D17&lt;=TIME(17,59,0)), TIME(21,0,0),
 IF(AND(D17&gt;=TIME(18,0,0), D17&lt;=TIME(21,59,0)), TIME(0,0,0),
 IF(AND(D17&gt;=TIME(22,0,0), D17&lt;=TIME(23,59,59)), TIME(7,0,0), ""))))))))</f>
        <v/>
      </c>
      <c r="F17" s="156" t="n"/>
      <c r="G17" s="277">
        <f>IF(AND(D17&gt;=TIME(6,0,0),D17&lt;=TIME(8,0,0)),E17,"")</f>
        <v/>
      </c>
      <c r="H17" s="276" t="n"/>
      <c r="I17" s="30">
        <f>ROUND(IF(OR(D17="",E17="",E17=0),0,IF(H17="",MOD(E17-D17,1)*24,MOD(H17-D17,1)*24)),2)</f>
        <v/>
      </c>
      <c r="J17" s="158" t="n"/>
      <c r="K17" s="274" t="n"/>
      <c r="L17" s="271" t="n"/>
      <c r="M17" s="275">
        <f>MAX(0,V17-W17)</f>
        <v/>
      </c>
      <c r="N17" s="278">
        <f>(IF(OR($C17="",$D17=""),0,
 IF(OR($A16="Holiday",$A17="Holiday"),
    IF(ISNUMBER(MATCH(TRIM($B17),{"Phagwah","Good Friday","Easter Monday","Labour Day","Christmas","Eid ul Azha","Romans-2","Globe-12","Neptune P1"},0)),0,$I17),
 IF(AND(NOT(OR($A16="Annual Leave",$A17="Annual Leave")),$A17="Off day"),$I17,
  MAX(0,$I17-$V17)
  ))))+W17</f>
        <v/>
      </c>
      <c r="O17" s="278">
        <f>IF(AND(OR($A16="Holiday",$A17="Holiday"),
        ISNUMBER(MATCH(TRIM($B17),{"Phagwah","Good Friday","Easter Monday","Labour Day","Christmas","Eid ul Azha","Romans-2","Globe-12","Neptune P1"},0))),
   $I17,0)</f>
        <v/>
      </c>
      <c r="P17" s="278">
        <f>IF(OR($O$7="Canteen",$O$7="Head Office"),0,IF($I17&lt;=0,0,IF(AND($I16&lt;=0,OR(TRIM($J17)="Hebrews",TRIM($J17)="Romans",TRIM($J17)="Romans-2",TRIM($J17)="Globe",TRIM($J17)="Globe-12",TRIM($J17)="Neptune P1")),1,0)))</f>
        <v/>
      </c>
      <c r="Q17" s="279" t="n"/>
      <c r="R17" s="278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IF(AND($I16=0,$I17&gt;0),1,0),
      0
   ),
0))</f>
        <v/>
      </c>
      <c r="S17" s="278">
        <f>IF(OR($A16="Annual Leave",$A17="Annual Leave"),IF(AND($A16&lt;&gt;"Annual Leave",$A17="Annual Leave"),8,0),0)</f>
        <v/>
      </c>
      <c r="T17" s="280" t="n"/>
      <c r="U17" s="144">
        <f>MAX(0,40-Y17)</f>
        <v/>
      </c>
      <c r="V17" s="351">
        <f>IF(OR($C17="",$D17=""),0,
 IF(OR($A16="Holiday",$A17="Holiday"),0,
 IF(AND(NOT(OR($A16="Annual Leave",$A17="Annual Leave")),$A17="Off day"),0,
  IF($I16+$I17&gt;=8,IF($I16&gt;=8,0,8-$I16),$I17)
  )))</f>
        <v/>
      </c>
      <c r="W17" s="351">
        <f>MAX(0,V17-U17)</f>
        <v/>
      </c>
      <c r="X17" s="351">
        <f>IF(C17="","",C17-WEEKDAY(C17,1)+1)</f>
        <v/>
      </c>
      <c r="Y17" s="351">
        <f>SUMPRODUCT(($X$14:$X16=X17)*(($V$14:$V16)+($O$14:$O16)))+IF(X17=X14,$L$11,0)</f>
        <v/>
      </c>
      <c r="Z17" s="351" t="n"/>
      <c r="AA17" s="351" t="n"/>
      <c r="AB17" s="351" t="n"/>
      <c r="AC17" s="351" t="n"/>
      <c r="AD17" s="351" t="n"/>
      <c r="AE17" s="351" t="n"/>
      <c r="AF17" s="351" t="n"/>
    </row>
    <row r="18" ht="24" customHeight="1" s="348" thickBot="1">
      <c r="A18" s="159" t="inlineStr">
        <is>
          <t>On Day</t>
        </is>
      </c>
      <c r="B18" s="281" t="n"/>
      <c r="C18" s="92">
        <f>C16+1</f>
        <v/>
      </c>
      <c r="D18" s="31" t="n"/>
      <c r="E18" s="160">
        <f>IF(D18="", "",
 IF(D18=TIME(0,0,0), 0,
 IF(AND(D18&gt;=TIME(0,0,1), D18&lt;=TIME(2,0,0)), TIME(7,0,0),
 IF(AND(D18&gt;=TIME(6,0,0), D18&lt;=TIME(8,0,0)), TIME(12,0,0),
 IF(AND(D18&gt;TIME(8,0,0), D18&lt;=TIME(13,59,0)), TIME(15,0,0),
 IF(AND(D18&gt;=TIME(14,0,0), D18&lt;=TIME(17,59,0)), TIME(21,0,0),
 IF(AND(D18&gt;=TIME(18,0,0), D18&lt;=TIME(21,59,0)), TIME(0,0,0),
 IF(AND(D18&gt;=TIME(22,0,0), D18&lt;=TIME(23,59,59)), TIME(7,0,0), ""))))))))</f>
        <v/>
      </c>
      <c r="F18" s="161" t="n"/>
      <c r="G18" s="160">
        <f>IF(AND(D18&gt;=TIME(6,0,0),D18&lt;=TIME(8,0,0)),E18,"")</f>
        <v/>
      </c>
      <c r="H18" s="31" t="n"/>
      <c r="I18" s="32">
        <f>ROUND(IF(OR(D18="",E18="",E18=0),0,IF(H18="",MOD(E18-D18,1)*24,MOD(H18-D18,1)*24)),2)</f>
        <v/>
      </c>
      <c r="J18" s="162" t="n"/>
      <c r="K18" s="282" t="n"/>
      <c r="L18" s="271" t="n"/>
      <c r="M18" s="283">
        <f>MAX(0,V18-W18)</f>
        <v/>
      </c>
      <c r="N18" s="33">
        <f>(IF(OR($C18="",$D18=""),0,
 IF(OR($A18="Holiday",$A19="Holiday"),
    IF(ISNUMBER(MATCH(TRIM($B18),{"Phagwah","Good Friday","Easter Monday","Labour Day","Christmas","Eid ul Azha","Romans-2","Globe-12","Neptune P1"},0)),0,$I18),
 IF(AND(NOT(OR($A18="Annual Leave",$A19="Annual Leave")),$A18="Off day"),$I18,
  MAX(0,$I18-$V18)
  ))))+W18</f>
        <v/>
      </c>
      <c r="O18" s="33">
        <f>IF(AND(OR($A18="Holiday",$A19="Holiday"),
        ISNUMBER(MATCH(TRIM($B18),{"Phagwah","Good Friday","Easter Monday","Labour Day","Christmas","Eid ul Azha","Romans-2","Globe-12","Neptune P1"},0))),
   $I18,0)</f>
        <v/>
      </c>
      <c r="P18" s="33">
        <f>IF(OR($O$7="Canteen",$O$7="Head Office"),0,IF($I18&lt;=0,0,IF(OR(OR(TRIM($J18)="Hebrews",TRIM($J18)="Romans",TRIM($J18)="Romans-2",TRIM($J18)="Globe",TRIM($J18)="Globe-12",TRIM($J18)="Neptune P1"),AND($I19&gt;0,OR(TRIM($J19)="Hebrews",TRIM($J19)="Romans",TRIM($J19)="Romans-2",TRIM($J19)="Globe",TRIM($J19)="Globe-12",TRIM($J19)="Neptune P1"))),1,0)))</f>
        <v/>
      </c>
      <c r="Q18" s="34" t="n"/>
      <c r="R18" s="33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IF($I18&gt;0,1,0),
      0
   ),
0))</f>
        <v/>
      </c>
      <c r="S18" s="33">
        <f>IF(OR($A18="Annual Leave",$A19="Annual Leave"),IF($A18="Annual Leave",8,0),0)</f>
        <v/>
      </c>
      <c r="T18" s="35" t="n"/>
      <c r="U18" s="144">
        <f>MAX(0,40-Y18)</f>
        <v/>
      </c>
      <c r="V18" s="351">
        <f>IF(OR($C18="",$D18=""),0,
 IF(OR($A18="Holiday",$A19="Holiday"),0,
 IF(AND(NOT(OR($A18="Annual Leave",$A19="Annual Leave")),$A18="Off day"),0,
  IF($I18+$I19&gt;=8,IF($I18&gt;=8,8,$I18),$I18)
  )))</f>
        <v/>
      </c>
      <c r="W18" s="351">
        <f>MAX(0,V18-U18)</f>
        <v/>
      </c>
      <c r="X18" s="351">
        <f>IF(C18="","",C18-WEEKDAY(C18,1)+1)</f>
        <v/>
      </c>
      <c r="Y18" s="351">
        <f>SUMPRODUCT(($X$14:$X17=X18)*(($V$14:$V17)+($O$14:$O17)))+IF(X18=X14,$L$11,0)</f>
        <v/>
      </c>
      <c r="Z18" s="351" t="n"/>
      <c r="AA18" s="351" t="n"/>
      <c r="AB18" s="351" t="n"/>
      <c r="AC18" s="351" t="n"/>
      <c r="AD18" s="351" t="n"/>
      <c r="AE18" s="351" t="n"/>
      <c r="AF18" s="351" t="n"/>
    </row>
    <row r="19" ht="24" customHeight="1" s="348" thickBot="1">
      <c r="A19" s="159" t="inlineStr">
        <is>
          <t>On Day</t>
        </is>
      </c>
      <c r="B19" s="281" t="n"/>
      <c r="C19" s="93">
        <f>C18</f>
        <v/>
      </c>
      <c r="D19" s="36" t="n"/>
      <c r="E19" s="163">
        <f>IF(D19="", "",
 IF(D19=TIME(0,0,0), 0,
 IF(AND(D19&gt;=TIME(0,0,1), D19&lt;=TIME(2,0,0)), TIME(7,0,0),
 IF(AND(D19&gt;=TIME(6,0,0), D19&lt;=TIME(8,0,0)), TIME(12,0,0),
 IF(AND(D19&gt;TIME(8,0,0), D19&lt;=TIME(13,59,0)), TIME(15,0,0),
 IF(AND(D19&gt;=TIME(14,0,0), D19&lt;=TIME(17,59,0)), TIME(21,0,0),
 IF(AND(D19&gt;=TIME(18,0,0), D19&lt;=TIME(21,59,0)), TIME(0,0,0),
 IF(AND(D19&gt;=TIME(22,0,0), D19&lt;=TIME(23,59,59)), TIME(7,0,0), ""))))))))</f>
        <v/>
      </c>
      <c r="F19" s="164" t="n"/>
      <c r="G19" s="163">
        <f>IF(AND(D19&gt;=TIME(6,0,0),D19&lt;=TIME(8,0,0)),E19,"")</f>
        <v/>
      </c>
      <c r="H19" s="36" t="n"/>
      <c r="I19" s="37">
        <f>ROUND(IF(OR(D19="",E19="",E19=0),0,IF(H19="",MOD(E19-D19,1)*24,MOD(H19-D19,1)*24)),2)</f>
        <v/>
      </c>
      <c r="J19" s="162" t="n"/>
      <c r="K19" s="282" t="n"/>
      <c r="L19" s="271" t="n"/>
      <c r="M19" s="283">
        <f>MAX(0,V19-W19)</f>
        <v/>
      </c>
      <c r="N19" s="38">
        <f>(IF(OR($C19="",$D19=""),0,
 IF(OR($A18="Holiday",$A19="Holiday"),
    IF(ISNUMBER(MATCH(TRIM($B19),{"Phagwah","Good Friday","Easter Monday","Labour Day","Christmas","Eid ul Azha","Romans-2","Globe-12","Neptune P1"},0)),0,$I19),
 IF(AND(NOT(OR($A18="Annual Leave",$A19="Annual Leave")),$A19="Off day"),$I19,
  MAX(0,$I19-$V19)
  ))))+W19</f>
        <v/>
      </c>
      <c r="O19" s="38">
        <f>IF(AND(OR($A18="Holiday",$A19="Holiday"),
        ISNUMBER(MATCH(TRIM($B19),{"Phagwah","Good Friday","Easter Monday","Labour Day","Christmas","Eid ul Azha","Romans-2","Globe-12","Neptune P1"},0))),
   $I19,0)</f>
        <v/>
      </c>
      <c r="P19" s="38">
        <f>IF(OR($O$7="Canteen",$O$7="Head Office"),0,IF($I19&lt;=0,0,IF(AND($I18&lt;=0,OR(TRIM($J19)="Hebrews",TRIM($J19)="Romans",TRIM($J19)="Romans-2",TRIM($J19)="Globe",TRIM($J19)="Globe-12",TRIM($J19)="Neptune P1")),1,0)))</f>
        <v/>
      </c>
      <c r="Q19" s="39" t="n"/>
      <c r="R19" s="38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IF(AND($I18=0,$I19&gt;0),1,0),
      0
   ),
0))</f>
        <v/>
      </c>
      <c r="S19" s="38">
        <f>IF(OR($A18="Annual Leave",$A19="Annual Leave"),IF(AND($A18&lt;&gt;"Annual Leave",$A19="Annual Leave"),8,0),0)</f>
        <v/>
      </c>
      <c r="T19" s="40" t="n"/>
      <c r="U19" s="144">
        <f>MAX(0,40-Y19)</f>
        <v/>
      </c>
      <c r="V19" s="351">
        <f>IF(OR($C19="",$D19=""),0,
 IF(OR($A18="Holiday",$A19="Holiday"),0,
 IF(AND(NOT(OR($A18="Annual Leave",$A19="Annual Leave")),$A19="Off day"),0,
  IF($I18+$I19&gt;=8,IF($I18&gt;=8,0,8-$I18),$I19)
  )))</f>
        <v/>
      </c>
      <c r="W19" s="351">
        <f>MAX(0,V19-U19)</f>
        <v/>
      </c>
      <c r="X19" s="351">
        <f>IF(C19="","",C19-WEEKDAY(C19,1)+1)</f>
        <v/>
      </c>
      <c r="Y19" s="351">
        <f>SUMPRODUCT(($X$14:$X18=X19)*(($V$14:$V18)+($O$14:$O18)))+IF(X19=X14,$L$11,0)</f>
        <v/>
      </c>
      <c r="Z19" s="351" t="n"/>
      <c r="AA19" s="351" t="n"/>
      <c r="AB19" s="351" t="n"/>
      <c r="AC19" s="351" t="n"/>
      <c r="AD19" s="351" t="n"/>
      <c r="AE19" s="351" t="n"/>
      <c r="AF19" s="351" t="n"/>
    </row>
    <row r="20" ht="24" customHeight="1" s="348" thickBot="1">
      <c r="A20" s="165" t="inlineStr">
        <is>
          <t>On Day</t>
        </is>
      </c>
      <c r="B20" s="284" t="n"/>
      <c r="C20" s="94">
        <f>C18+1</f>
        <v/>
      </c>
      <c r="D20" s="41" t="n"/>
      <c r="E20" s="166">
        <f>IF(D20="", "",
 IF(D20=TIME(0,0,0), 0,
 IF(AND(D20&gt;=TIME(0,0,1), D20&lt;=TIME(2,0,0)), TIME(7,0,0),
 IF(AND(D20&gt;=TIME(6,0,0), D20&lt;=TIME(8,0,0)), TIME(12,0,0),
 IF(AND(D20&gt;TIME(8,0,0), D20&lt;=TIME(13,59,0)), TIME(15,0,0),
 IF(AND(D20&gt;=TIME(14,0,0), D20&lt;=TIME(17,59,0)), TIME(21,0,0),
 IF(AND(D20&gt;=TIME(18,0,0), D20&lt;=TIME(21,59,0)), TIME(0,0,0),
 IF(AND(D20&gt;=TIME(22,0,0), D20&lt;=TIME(23,59,59)), TIME(7,0,0), ""))))))))</f>
        <v/>
      </c>
      <c r="F20" s="167" t="n"/>
      <c r="G20" s="166">
        <f>IF(AND(D20&gt;=TIME(6,0,0),D20&lt;=TIME(8,0,0)),E20,"")</f>
        <v/>
      </c>
      <c r="H20" s="41" t="n"/>
      <c r="I20" s="95">
        <f>ROUND(IF(OR(D20="",E20="",E20=0),0,IF(H20="",MOD(E20-D20,1)*24,MOD(H20-D20,1)*24)),2)</f>
        <v/>
      </c>
      <c r="J20" s="168" t="n"/>
      <c r="K20" s="285" t="n"/>
      <c r="L20" s="271" t="n"/>
      <c r="M20" s="286">
        <f>MAX(0,V20-W20)</f>
        <v/>
      </c>
      <c r="N20" s="42">
        <f>(IF(OR($C20="",$D20=""),0,
 IF(OR($A20="Holiday",$A21="Holiday"),
    IF(ISNUMBER(MATCH(TRIM($B20),{"Phagwah","Good Friday","Easter Monday","Labour Day","Christmas","Eid ul Azha","Romans-2","Globe-12","Neptune P1"},0)),0,$I20),
 IF(AND(NOT(OR($A20="Annual Leave",$A21="Annual Leave")),$A20="Off day"),$I20,
  MAX(0,$I20-$V20)
  ))))+W20</f>
        <v/>
      </c>
      <c r="O20" s="42">
        <f>IF(AND(OR($A20="Holiday",$A21="Holiday"),
        ISNUMBER(MATCH(TRIM($B20),{"Phagwah","Good Friday","Easter Monday","Labour Day","Christmas","Eid ul Azha","Romans-2","Globe-12","Neptune P1"},0))),
   $I20,0)</f>
        <v/>
      </c>
      <c r="P20" s="42">
        <f>IF(OR($O$7="Canteen",$O$7="Head Office"),0,IF($I20&lt;=0,0,IF(OR(OR(TRIM($J20)="Hebrews",TRIM($J20)="Romans",TRIM($J20)="Romans-2",TRIM($J20)="Globe",TRIM($J20)="Globe-12",TRIM($J20)="Neptune P1"),AND($I21&gt;0,OR(TRIM($J21)="Hebrews",TRIM($J21)="Romans",TRIM($J21)="Romans-2",TRIM($J21)="Globe",TRIM($J21)="Globe-12",TRIM($J21)="Neptune P1"))),1,0)))</f>
        <v/>
      </c>
      <c r="Q20" s="43" t="n"/>
      <c r="R20" s="42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IF($I20&gt;0,1,0),
      0
   ),
0))</f>
        <v/>
      </c>
      <c r="S20" s="42">
        <f>IF(OR($A20="Annual Leave",$A21="Annual Leave"),IF($A20="Annual Leave",8,0),0)</f>
        <v/>
      </c>
      <c r="T20" s="96" t="n"/>
      <c r="U20" s="144">
        <f>MAX(0,40-Y20)</f>
        <v/>
      </c>
      <c r="V20" s="351">
        <f>IF(OR($C20="",$D20=""),0,
 IF(OR($A20="Holiday",$A21="Holiday"),0,
 IF(AND(NOT(OR($A20="Annual Leave",$A21="Annual Leave")),$A20="Off day"),0,
  IF($I20+$I21&gt;=8,IF($I20&gt;=8,8,$I20),$I20)
  )))</f>
        <v/>
      </c>
      <c r="W20" s="351">
        <f>MAX(0,V20-U20)</f>
        <v/>
      </c>
      <c r="X20" s="351">
        <f>IF(C20="","",C20-WEEKDAY(C20,1)+1)</f>
        <v/>
      </c>
      <c r="Y20" s="351">
        <f>SUMPRODUCT(($X$14:$X19=X20)*(($V$14:$V19)+($O$14:$O19)))+IF(X20=X14,$L$11,0)</f>
        <v/>
      </c>
      <c r="Z20" s="351" t="n"/>
      <c r="AA20" s="351" t="n"/>
      <c r="AB20" s="351" t="n"/>
      <c r="AC20" s="351" t="n"/>
      <c r="AD20" s="351" t="n"/>
      <c r="AE20" s="351" t="n"/>
      <c r="AF20" s="351" t="n"/>
    </row>
    <row r="21" ht="24" customHeight="1" s="348" thickBot="1">
      <c r="A21" s="165" t="inlineStr">
        <is>
          <t>On Day</t>
        </is>
      </c>
      <c r="B21" s="284" t="n"/>
      <c r="C21" s="94">
        <f>C20</f>
        <v/>
      </c>
      <c r="D21" s="287" t="n"/>
      <c r="E21" s="288">
        <f>IF(D21="", "",
 IF(D21=TIME(0,0,0), 0,
 IF(AND(D21&gt;=TIME(0,0,1), D21&lt;=TIME(2,0,0)), TIME(7,0,0),
 IF(AND(D21&gt;=TIME(6,0,0), D21&lt;=TIME(8,0,0)), TIME(12,0,0),
 IF(AND(D21&gt;TIME(8,0,0), D21&lt;=TIME(13,59,0)), TIME(15,0,0),
 IF(AND(D21&gt;=TIME(14,0,0), D21&lt;=TIME(17,59,0)), TIME(21,0,0),
 IF(AND(D21&gt;=TIME(18,0,0), D21&lt;=TIME(21,59,0)), TIME(0,0,0),
 IF(AND(D21&gt;=TIME(22,0,0), D21&lt;=TIME(23,59,59)), TIME(7,0,0), ""))))))))</f>
        <v/>
      </c>
      <c r="F21" s="167" t="n"/>
      <c r="G21" s="288">
        <f>IF(AND(D21&gt;=TIME(6,0,0),D21&lt;=TIME(8,0,0)),E21,"")</f>
        <v/>
      </c>
      <c r="H21" s="287" t="n"/>
      <c r="I21" s="95">
        <f>ROUND(IF(OR(D21="",E21="",E21=0),0,IF(H21="",MOD(E21-D21,1)*24,MOD(H21-D21,1)*24)),2)</f>
        <v/>
      </c>
      <c r="J21" s="169" t="n"/>
      <c r="K21" s="285" t="n"/>
      <c r="L21" s="271" t="n"/>
      <c r="M21" s="286">
        <f>MAX(0,V21-W21)</f>
        <v/>
      </c>
      <c r="N21" s="289">
        <f>(IF(OR($C21="",$D21=""),0,
 IF(OR($A20="Holiday",$A21="Holiday"),
    IF(ISNUMBER(MATCH(TRIM($B21),{"Phagwah","Good Friday","Easter Monday","Labour Day","Christmas","Eid ul Azha","Romans-2","Globe-12","Neptune P1"},0)),0,$I21),
 IF(AND(NOT(OR($A20="Annual Leave",$A21="Annual Leave")),$A21="Off day"),$I21,
  MAX(0,$I21-$V21)
  ))))+W21</f>
        <v/>
      </c>
      <c r="O21" s="289">
        <f>IF(AND(OR($A20="Holiday",$A21="Holiday"),
        ISNUMBER(MATCH(TRIM($B21),{"Phagwah","Good Friday","Easter Monday","Labour Day","Christmas","Eid ul Azha","Romans-2","Globe-12","Neptune P1"},0))),
   $I21,0)</f>
        <v/>
      </c>
      <c r="P21" s="289">
        <f>IF(OR($O$7="Canteen",$O$7="Head Office"),0,IF($I21&lt;=0,0,IF(AND($I20&lt;=0,OR(TRIM($J21)="Hebrews",TRIM($J21)="Romans",TRIM($J21)="Romans-2",TRIM($J21)="Globe",TRIM($J21)="Globe-12",TRIM($J21)="Neptune P1")),1,0)))</f>
        <v/>
      </c>
      <c r="Q21" s="290" t="n"/>
      <c r="R21" s="289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IF(AND($I20=0,$I21&gt;0),1,0),
      0
   ),
0))</f>
        <v/>
      </c>
      <c r="S21" s="289">
        <f>IF(OR($A20="Annual Leave",$A21="Annual Leave"),IF(AND($A20&lt;&gt;"Annual Leave",$A21="Annual Leave"),8,0),0)</f>
        <v/>
      </c>
      <c r="T21" s="291" t="n"/>
      <c r="U21" s="144">
        <f>MAX(0,40-Y21)</f>
        <v/>
      </c>
      <c r="V21" s="351">
        <f>IF(OR($C21="",$D21=""),0,
 IF(OR($A20="Holiday",$A21="Holiday"),0,
 IF(AND(NOT(OR($A20="Annual Leave",$A21="Annual Leave")),$A21="Off day"),0,
  IF($I20+$I21&gt;=8,IF($I20&gt;=8,0,8-$I20),$I21)
  )))</f>
        <v/>
      </c>
      <c r="W21" s="351">
        <f>MAX(0,V21-U21)</f>
        <v/>
      </c>
      <c r="X21" s="351">
        <f>IF(C21="","",C21-WEEKDAY(C21,1)+1)</f>
        <v/>
      </c>
      <c r="Y21" s="351">
        <f>SUMPRODUCT(($X$14:$X20=X21)*(($V$14:$V20)+($O$14:$O20)))+IF(X21=X14,$L$11,0)</f>
        <v/>
      </c>
      <c r="Z21" s="351" t="n"/>
      <c r="AA21" s="351" t="n"/>
      <c r="AB21" s="351" t="n"/>
      <c r="AC21" s="351" t="n"/>
      <c r="AD21" s="351" t="n"/>
      <c r="AE21" s="351" t="n"/>
      <c r="AF21" s="351" t="n"/>
    </row>
    <row r="22" ht="24" customHeight="1" s="348" thickBot="1">
      <c r="A22" s="170" t="inlineStr">
        <is>
          <t>On Day</t>
        </is>
      </c>
      <c r="B22" s="292" t="n"/>
      <c r="C22" s="97">
        <f>C20+1</f>
        <v/>
      </c>
      <c r="D22" s="44" t="n"/>
      <c r="E22" s="171">
        <f>IF(D22="", "",
 IF(D22=TIME(0,0,0), 0,
 IF(AND(D22&gt;=TIME(0,0,1), D22&lt;=TIME(2,0,0)), TIME(7,0,0),
 IF(AND(D22&gt;=TIME(6,0,0), D22&lt;=TIME(8,0,0)), TIME(12,0,0),
 IF(AND(D22&gt;TIME(8,0,0), D22&lt;=TIME(13,59,0)), TIME(15,0,0),
 IF(AND(D22&gt;=TIME(14,0,0), D22&lt;=TIME(17,59,0)), TIME(21,0,0),
 IF(AND(D22&gt;=TIME(18,0,0), D22&lt;=TIME(21,59,0)), TIME(0,0,0),
 IF(AND(D22&gt;=TIME(22,0,0), D22&lt;=TIME(23,59,59)), TIME(7,0,0), ""))))))))</f>
        <v/>
      </c>
      <c r="F22" s="172" t="n"/>
      <c r="G22" s="171">
        <f>IF(AND(D22&gt;=TIME(6,0,0),D22&lt;=TIME(8,0,0)),E22,"")</f>
        <v/>
      </c>
      <c r="H22" s="44" t="n"/>
      <c r="I22" s="45">
        <f>ROUND(IF(OR(D22="",E22="",E22=0),0,IF(H22="",MOD(E22-D22,1)*24,MOD(H22-D22,1)*24)),2)</f>
        <v/>
      </c>
      <c r="J22" s="173" t="n"/>
      <c r="K22" s="293" t="n"/>
      <c r="L22" s="271" t="n"/>
      <c r="M22" s="294">
        <f>MAX(0,V22-W22)</f>
        <v/>
      </c>
      <c r="N22" s="46">
        <f>(IF(OR($C22="",$D22=""),0,
 IF(OR($A22="Holiday",$A23="Holiday"),
    IF(ISNUMBER(MATCH(TRIM($B22),{"Phagwah","Good Friday","Easter Monday","Labour Day","Christmas","Eid ul Azha","Romans-2","Globe-12","Neptune P1"},0)),0,$I22),
 IF(AND(NOT(OR($A22="Annual Leave",$A23="Annual Leave")),$A22="Off day"),$I22,
  MAX(0,$I22-$V22)
  ))))+W22</f>
        <v/>
      </c>
      <c r="O22" s="46">
        <f>IF(AND(OR($A22="Holiday",$A23="Holiday"),
        ISNUMBER(MATCH(TRIM($B22),{"Phagwah","Good Friday","Easter Monday","Labour Day","Christmas","Eid ul Azha","Romans-2","Globe-12","Neptune P1"},0))),
   $I22,0)</f>
        <v/>
      </c>
      <c r="P22" s="46">
        <f>IF(OR($O$7="Canteen",$O$7="Head Office"),0,IF($I22&lt;=0,0,IF(OR(OR(TRIM($J22)="Hebrews",TRIM($J22)="Romans",TRIM($J22)="Romans-2",TRIM($J22)="Globe",TRIM($J22)="Globe-12",TRIM($J22)="Neptune P1"),AND($I23&gt;0,OR(TRIM($J23)="Hebrews",TRIM($J23)="Romans",TRIM($J23)="Romans-2",TRIM($J23)="Globe",TRIM($J23)="Globe-12",TRIM($J23)="Neptune P1"))),1,0)))</f>
        <v/>
      </c>
      <c r="Q22" s="47" t="n"/>
      <c r="R22" s="46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IF($I22&gt;0,1,0),
      0
   ),
0))</f>
        <v/>
      </c>
      <c r="S22" s="46">
        <f>IF(OR($A22="Annual Leave",$A23="Annual Leave"),IF($A22="Annual Leave",8,0),0)</f>
        <v/>
      </c>
      <c r="T22" s="48" t="n"/>
      <c r="U22" s="144">
        <f>MAX(0,40-Y22)</f>
        <v/>
      </c>
      <c r="V22" s="351">
        <f>IF(OR($C22="",$D22=""),0,
 IF(OR($A22="Holiday",$A23="Holiday"),0,
 IF(AND(NOT(OR($A22="Annual Leave",$A23="Annual Leave")),$A22="Off day"),0,
  IF($I22+$I23&gt;=8,IF($I22&gt;=8,8,$I22),$I22)
  )))</f>
        <v/>
      </c>
      <c r="W22" s="351">
        <f>MAX(0,V22-U22)</f>
        <v/>
      </c>
      <c r="X22" s="351">
        <f>IF(C22="","",C22-WEEKDAY(C22,1)+1)</f>
        <v/>
      </c>
      <c r="Y22" s="351">
        <f>SUMPRODUCT(($X$14:$X21=X22)*(($V$14:$V21)+($O$14:$O21)))+IF(X22=X14,$L$11,0)</f>
        <v/>
      </c>
      <c r="Z22" s="351" t="n"/>
      <c r="AA22" s="351" t="n"/>
      <c r="AB22" s="351" t="n"/>
      <c r="AC22" s="351" t="n"/>
      <c r="AD22" s="351" t="n"/>
      <c r="AE22" s="351" t="n"/>
      <c r="AF22" s="351" t="n"/>
    </row>
    <row r="23" ht="24" customHeight="1" s="348" thickBot="1">
      <c r="A23" s="170" t="inlineStr">
        <is>
          <t>On Day</t>
        </is>
      </c>
      <c r="B23" s="292" t="n"/>
      <c r="C23" s="98">
        <f>C22</f>
        <v/>
      </c>
      <c r="D23" s="49" t="n"/>
      <c r="E23" s="174">
        <f>IF(D23="", "",
 IF(D23=TIME(0,0,0), 0,
 IF(AND(D23&gt;=TIME(0,0,1), D23&lt;=TIME(2,0,0)), TIME(7,0,0),
 IF(AND(D23&gt;=TIME(6,0,0), D23&lt;=TIME(8,0,0)), TIME(12,0,0),
 IF(AND(D23&gt;TIME(8,0,0), D23&lt;=TIME(13,59,0)), TIME(15,0,0),
 IF(AND(D23&gt;=TIME(14,0,0), D23&lt;=TIME(17,59,0)), TIME(21,0,0),
 IF(AND(D23&gt;=TIME(18,0,0), D23&lt;=TIME(21,59,0)), TIME(0,0,0),
 IF(AND(D23&gt;=TIME(22,0,0), D23&lt;=TIME(23,59,59)), TIME(7,0,0), ""))))))))</f>
        <v/>
      </c>
      <c r="F23" s="175" t="n"/>
      <c r="G23" s="174">
        <f>IF(AND(D23&gt;=TIME(6,0,0),D23&lt;=TIME(8,0,0)),E23,"")</f>
        <v/>
      </c>
      <c r="H23" s="49" t="n"/>
      <c r="I23" s="50">
        <f>ROUND(IF(OR(D23="",E23="",E23=0),0,IF(H23="",MOD(E23-D23,1)*24,MOD(H23-D23,1)*24)),2)</f>
        <v/>
      </c>
      <c r="J23" s="173" t="n"/>
      <c r="K23" s="293" t="n"/>
      <c r="L23" s="271" t="n"/>
      <c r="M23" s="294">
        <f>MAX(0,V23-W23)</f>
        <v/>
      </c>
      <c r="N23" s="51">
        <f>(IF(OR($C23="",$D23=""),0,
 IF(OR($A22="Holiday",$A23="Holiday"),
    IF(ISNUMBER(MATCH(TRIM($B23),{"Phagwah","Good Friday","Easter Monday","Labour Day","Christmas","Eid ul Azha","Romans-2","Globe-12","Neptune P1"},0)),0,$I23),
 IF(AND(NOT(OR($A22="Annual Leave",$A23="Annual Leave")),$A23="Off day"),$I23,
  MAX(0,$I23-$V23)
  ))))+W23</f>
        <v/>
      </c>
      <c r="O23" s="51">
        <f>IF(AND(OR($A22="Holiday",$A23="Holiday"),
        ISNUMBER(MATCH(TRIM($B23),{"Phagwah","Good Friday","Easter Monday","Labour Day","Christmas","Eid ul Azha","Romans-2","Globe-12","Neptune P1"},0))),
   $I23,0)</f>
        <v/>
      </c>
      <c r="P23" s="51">
        <f>IF(OR($O$7="Canteen",$O$7="Head Office"),0,IF($I23&lt;=0,0,IF(AND($I22&lt;=0,OR(TRIM($J23)="Hebrews",TRIM($J23)="Romans",TRIM($J23)="Romans-2",TRIM($J23)="Globe",TRIM($J23)="Globe-12",TRIM($J23)="Neptune P1")),1,0)))</f>
        <v/>
      </c>
      <c r="Q23" s="52" t="n"/>
      <c r="R23" s="51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IF(AND($I22=0,$I23&gt;0),1,0),
      0
   ),
0))</f>
        <v/>
      </c>
      <c r="S23" s="51">
        <f>IF(OR($A22="Annual Leave",$A23="Annual Leave"),IF(AND($A22&lt;&gt;"Annual Leave",$A23="Annual Leave"),8,0),0)</f>
        <v/>
      </c>
      <c r="T23" s="53" t="n"/>
      <c r="U23" s="144">
        <f>MAX(0,40-Y23)</f>
        <v/>
      </c>
      <c r="V23" s="351">
        <f>IF(OR($C23="",$D23=""),0,
 IF(OR($A22="Holiday",$A23="Holiday"),0,
 IF(AND(NOT(OR($A22="Annual Leave",$A23="Annual Leave")),$A23="Off day"),0,
  IF($I22+$I23&gt;=8,IF($I22&gt;=8,0,8-$I22),$I23)
  )))</f>
        <v/>
      </c>
      <c r="W23" s="351">
        <f>MAX(0,V23-U23)</f>
        <v/>
      </c>
      <c r="X23" s="351">
        <f>IF(C23="","",C23-WEEKDAY(C23,1)+1)</f>
        <v/>
      </c>
      <c r="Y23" s="351">
        <f>SUMPRODUCT(($X$14:$X22=X23)*(($V$14:$V22)+($O$14:$O22)))+IF(X23=X14,$L$11,0)</f>
        <v/>
      </c>
      <c r="Z23" s="351" t="n"/>
      <c r="AA23" s="351" t="n"/>
      <c r="AB23" s="351" t="n"/>
      <c r="AC23" s="351" t="n"/>
      <c r="AD23" s="351" t="n"/>
      <c r="AE23" s="351" t="n"/>
      <c r="AF23" s="351" t="n"/>
    </row>
    <row r="24" ht="24" customHeight="1" s="348" thickBot="1">
      <c r="A24" s="154" t="inlineStr">
        <is>
          <t>On Day</t>
        </is>
      </c>
      <c r="B24" s="273" t="n"/>
      <c r="C24" s="90">
        <f>C22+1</f>
        <v/>
      </c>
      <c r="D24" s="8" t="n"/>
      <c r="E24" s="155">
        <f>IF(D24="", "",
 IF(D24=TIME(0,0,0), 0,
 IF(AND(D24&gt;=TIME(0,0,1), D24&lt;=TIME(2,0,0)), TIME(7,0,0),
 IF(AND(D24&gt;=TIME(6,0,0), D24&lt;=TIME(8,0,0)), TIME(12,0,0),
 IF(AND(D24&gt;TIME(8,0,0), D24&lt;=TIME(13,59,0)), TIME(15,0,0),
 IF(AND(D24&gt;=TIME(14,0,0), D24&lt;=TIME(17,59,0)), TIME(21,0,0),
 IF(AND(D24&gt;=TIME(18,0,0), D24&lt;=TIME(21,59,0)), TIME(0,0,0),
 IF(AND(D24&gt;=TIME(22,0,0), D24&lt;=TIME(23,59,59)), TIME(7,0,0), ""))))))))</f>
        <v/>
      </c>
      <c r="F24" s="156" t="n"/>
      <c r="G24" s="155">
        <f>IF(AND(D24&gt;=TIME(6,0,0),D24&lt;=TIME(8,0,0)),E24,"")</f>
        <v/>
      </c>
      <c r="H24" s="8" t="n"/>
      <c r="I24" s="30">
        <f>ROUND(IF(OR(D24="",E24="",E24=0),0,IF(H24="",MOD(E24-D24,1)*24,MOD(H24-D24,1)*24)),2)</f>
        <v/>
      </c>
      <c r="J24" s="157" t="n"/>
      <c r="K24" s="274" t="n"/>
      <c r="L24" s="271" t="n"/>
      <c r="M24" s="275">
        <f>MAX(0,V24-W24)</f>
        <v/>
      </c>
      <c r="N24" s="9">
        <f>(IF(OR($C24="",$D24=""),0,
 IF(OR($A24="Holiday",$A25="Holiday"),
    IF(ISNUMBER(MATCH(TRIM($B24),{"Phagwah","Good Friday","Easter Monday","Labour Day","Christmas","Eid ul Azha","Romans-2","Globe-12","Neptune P1"},0)),0,$I24),
 IF(AND(NOT(OR($A24="Annual Leave",$A25="Annual Leave")),$A24="Off day"),$I24,
  MAX(0,$I24-$V24)
  ))))+W24</f>
        <v/>
      </c>
      <c r="O24" s="9">
        <f>IF(AND(OR($A24="Holiday",$A25="Holiday"),
        ISNUMBER(MATCH(TRIM($B24),{"Phagwah","Good Friday","Easter Monday","Labour Day","Christmas","Eid ul Azha","Romans-2","Globe-12","Neptune P1"},0))),
   $I24,0)</f>
        <v/>
      </c>
      <c r="P24" s="9">
        <f>IF(OR($O$7="Canteen",$O$7="Head Office"),0,IF($I24&lt;=0,0,IF(OR(OR(TRIM($J24)="Hebrews",TRIM($J24)="Romans",TRIM($J24)="Romans-2",TRIM($J24)="Globe",TRIM($J24)="Globe-12",TRIM($J24)="Neptune P1"),AND($I25&gt;0,OR(TRIM($J25)="Hebrews",TRIM($J25)="Romans",TRIM($J25)="Romans-2",TRIM($J25)="Globe",TRIM($J25)="Globe-12",TRIM($J25)="Neptune P1"))),1,0)))</f>
        <v/>
      </c>
      <c r="Q24" s="10" t="n"/>
      <c r="R24" s="9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IF($I24&gt;0,1,0),
      0
   ),
0))</f>
        <v/>
      </c>
      <c r="S24" s="9">
        <f>IF(OR($A24="Annual Leave",$A25="Annual Leave"),IF($A24="Annual Leave",8,0),0)</f>
        <v/>
      </c>
      <c r="T24" s="91" t="n"/>
      <c r="U24" s="144">
        <f>MAX(0,40-Y24)</f>
        <v/>
      </c>
      <c r="V24" s="351">
        <f>IF(OR($C24="",$D24=""),0,
 IF(OR($A24="Holiday",$A25="Holiday"),0,
 IF(AND(NOT(OR($A24="Annual Leave",$A25="Annual Leave")),$A24="Off day"),0,
  IF($I24+$I25&gt;=8,IF($I24&gt;=8,8,$I24),$I24)
  )))</f>
        <v/>
      </c>
      <c r="W24" s="351">
        <f>MAX(0,V24-U24)</f>
        <v/>
      </c>
      <c r="X24" s="351">
        <f>IF(C24="","",C24-WEEKDAY(C24,1)+1)</f>
        <v/>
      </c>
      <c r="Y24" s="351">
        <f>SUMPRODUCT(($X$14:$X23=X24)*(($V$14:$V23)+($O$14:$O23)))+IF(X24=X14,$L$11,0)</f>
        <v/>
      </c>
      <c r="Z24" s="351" t="n"/>
      <c r="AA24" s="351" t="n"/>
      <c r="AB24" s="351" t="n"/>
      <c r="AC24" s="351" t="n"/>
      <c r="AD24" s="351" t="n"/>
      <c r="AE24" s="351" t="n"/>
      <c r="AF24" s="351" t="n"/>
    </row>
    <row r="25" ht="24" customHeight="1" s="348" thickBot="1">
      <c r="A25" s="154" t="inlineStr">
        <is>
          <t>On Day</t>
        </is>
      </c>
      <c r="B25" s="273" t="n"/>
      <c r="C25" s="90">
        <f>C24</f>
        <v/>
      </c>
      <c r="D25" s="276" t="n"/>
      <c r="E25" s="277">
        <f>IF(D25="", "",
 IF(D25=TIME(0,0,0), 0,
 IF(AND(D25&gt;=TIME(0,0,1), D25&lt;=TIME(2,0,0)), TIME(7,0,0),
 IF(AND(D25&gt;=TIME(6,0,0), D25&lt;=TIME(8,0,0)), TIME(12,0,0),
 IF(AND(D25&gt;TIME(8,0,0), D25&lt;=TIME(13,59,0)), TIME(15,0,0),
 IF(AND(D25&gt;=TIME(14,0,0), D25&lt;=TIME(17,59,0)), TIME(21,0,0),
 IF(AND(D25&gt;=TIME(18,0,0), D25&lt;=TIME(21,59,0)), TIME(0,0,0),
 IF(AND(D25&gt;=TIME(22,0,0), D25&lt;=TIME(23,59,59)), TIME(7,0,0), ""))))))))</f>
        <v/>
      </c>
      <c r="F25" s="156" t="n"/>
      <c r="G25" s="277">
        <f>IF(AND(D25&gt;=TIME(6,0,0),D25&lt;=TIME(8,0,0)),E25,"")</f>
        <v/>
      </c>
      <c r="H25" s="276" t="n"/>
      <c r="I25" s="30">
        <f>ROUND(IF(OR(D25="",E25="",E25=0),0,IF(H25="",MOD(E25-D25,1)*24,MOD(H25-D25,1)*24)),2)</f>
        <v/>
      </c>
      <c r="J25" s="158" t="n"/>
      <c r="K25" s="274" t="n"/>
      <c r="L25" s="271" t="n"/>
      <c r="M25" s="275">
        <f>MAX(0,V25-W25)</f>
        <v/>
      </c>
      <c r="N25" s="278">
        <f>(IF(OR($C25="",$D25=""),0,
 IF(OR($A24="Holiday",$A25="Holiday"),
    IF(ISNUMBER(MATCH(TRIM($B25),{"Phagwah","Good Friday","Easter Monday","Labour Day","Christmas","Eid ul Azha","Romans-2","Globe-12","Neptune P1"},0)),0,$I25),
 IF(AND(NOT(OR($A24="Annual Leave",$A25="Annual Leave")),$A25="Off day"),$I25,
  MAX(0,$I25-$V25)
  ))))+W25</f>
        <v/>
      </c>
      <c r="O25" s="278">
        <f>IF(AND(OR($A24="Holiday",$A25="Holiday"),
        ISNUMBER(MATCH(TRIM($B25),{"Phagwah","Good Friday","Easter Monday","Labour Day","Christmas","Eid ul Azha","Romans-2","Globe-12","Neptune P1"},0))),
   $I25,0)</f>
        <v/>
      </c>
      <c r="P25" s="278">
        <f>IF(OR($O$7="Canteen",$O$7="Head Office"),0,IF($I25&lt;=0,0,IF(AND($I24&lt;=0,OR(TRIM($J25)="Hebrews",TRIM($J25)="Romans",TRIM($J25)="Romans-2",TRIM($J25)="Globe",TRIM($J25)="Globe-12",TRIM($J25)="Neptune P1")),1,0)))</f>
        <v/>
      </c>
      <c r="Q25" s="279" t="n"/>
      <c r="R25" s="278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IF(AND($I24=0,$I25&gt;0),1,0),
      0
   ),
0))</f>
        <v/>
      </c>
      <c r="S25" s="278">
        <f>IF(OR($A24="Annual Leave",$A25="Annual Leave"),IF(AND($A24&lt;&gt;"Annual Leave",$A25="Annual Leave"),8,0),0)</f>
        <v/>
      </c>
      <c r="T25" s="280" t="n"/>
      <c r="U25" s="144">
        <f>MAX(0,40-Y25)</f>
        <v/>
      </c>
      <c r="V25" s="351">
        <f>IF(OR($C25="",$D25=""),0,
 IF(OR($A24="Holiday",$A25="Holiday"),0,
 IF(AND(NOT(OR($A24="Annual Leave",$A25="Annual Leave")),$A25="Off day"),0,
  IF($I24+$I25&gt;=8,IF($I24&gt;=8,0,8-$I24),$I25)
  )))</f>
        <v/>
      </c>
      <c r="W25" s="351">
        <f>MAX(0,V25-U25)</f>
        <v/>
      </c>
      <c r="X25" s="351">
        <f>IF(C25="","",C25-WEEKDAY(C25,1)+1)</f>
        <v/>
      </c>
      <c r="Y25" s="351">
        <f>SUMPRODUCT(($X$14:$X24=X25)*(($V$14:$V24)+($O$14:$O24)))+IF(X25=X14,$L$11,0)</f>
        <v/>
      </c>
      <c r="Z25" s="351" t="n"/>
      <c r="AA25" s="351" t="n"/>
      <c r="AB25" s="351" t="n"/>
      <c r="AC25" s="351" t="n"/>
      <c r="AD25" s="351" t="n"/>
      <c r="AE25" s="351" t="n"/>
      <c r="AF25" s="351" t="n"/>
    </row>
    <row r="26" ht="24" customHeight="1" s="348" thickBot="1">
      <c r="A26" s="159" t="inlineStr">
        <is>
          <t>On Day</t>
        </is>
      </c>
      <c r="B26" s="281" t="n"/>
      <c r="C26" s="92">
        <f>C24+1</f>
        <v/>
      </c>
      <c r="D26" s="31" t="n"/>
      <c r="E26" s="160">
        <f>IF(D26="", "",
 IF(D26=TIME(0,0,0), 0,
 IF(AND(D26&gt;=TIME(0,0,1), D26&lt;=TIME(2,0,0)), TIME(7,0,0),
 IF(AND(D26&gt;=TIME(6,0,0), D26&lt;=TIME(8,0,0)), TIME(12,0,0),
 IF(AND(D26&gt;TIME(8,0,0), D26&lt;=TIME(13,59,0)), TIME(15,0,0),
 IF(AND(D26&gt;=TIME(14,0,0), D26&lt;=TIME(17,59,0)), TIME(21,0,0),
 IF(AND(D26&gt;=TIME(18,0,0), D26&lt;=TIME(21,59,0)), TIME(0,0,0),
 IF(AND(D26&gt;=TIME(22,0,0), D26&lt;=TIME(23,59,59)), TIME(7,0,0), ""))))))))</f>
        <v/>
      </c>
      <c r="F26" s="161" t="n"/>
      <c r="G26" s="160">
        <f>IF(AND(D26&gt;=TIME(6,0,0),D26&lt;=TIME(8,0,0)),E26,"")</f>
        <v/>
      </c>
      <c r="H26" s="31" t="n"/>
      <c r="I26" s="32">
        <f>ROUND(IF(OR(D26="",E26="",E26=0),0,IF(H26="",MOD(E26-D26,1)*24,MOD(H26-D26,1)*24)),2)</f>
        <v/>
      </c>
      <c r="J26" s="162" t="n"/>
      <c r="K26" s="282" t="n"/>
      <c r="L26" s="271" t="b">
        <v>0</v>
      </c>
      <c r="M26" s="283">
        <f>MAX(0,V26-W26)</f>
        <v/>
      </c>
      <c r="N26" s="33">
        <f>(IF(OR($C26="",$D26=""),0,
 IF(OR($A26="Holiday",$A27="Holiday"),
    IF(ISNUMBER(MATCH(TRIM($B26),{"Phagwah","Good Friday","Easter Monday","Labour Day","Christmas","Eid ul Azha","Romans-2","Globe-12","Neptune P1"},0)),0,$I26),
 IF(AND(NOT(OR($A26="Annual Leave",$A27="Annual Leave")),$A26="Off day"),$I26,
  MAX(0,$I26-$V26)
  ))))+W26</f>
        <v/>
      </c>
      <c r="O26" s="33">
        <f>IF(AND(OR($A26="Holiday",$A27="Holiday"),
        ISNUMBER(MATCH(TRIM($B26),{"Phagwah","Good Friday","Easter Monday","Labour Day","Christmas","Eid ul Azha","Romans-2","Globe-12","Neptune P1"},0))),
   $I26,0)</f>
        <v/>
      </c>
      <c r="P26" s="33">
        <f>IF(OR($O$7="Canteen",$O$7="Head Office"),0,IF($I26&lt;=0,0,IF(OR(OR(TRIM($J26)="Hebrews",TRIM($J26)="Romans",TRIM($J26)="Romans-2",TRIM($J26)="Globe",TRIM($J26)="Globe-12",TRIM($J26)="Neptune P1"),AND($I27&gt;0,OR(TRIM($J27)="Hebrews",TRIM($J27)="Romans",TRIM($J27)="Romans-2",TRIM($J27)="Globe",TRIM($J27)="Globe-12",TRIM($J27)="Neptune P1"))),1,0)))</f>
        <v/>
      </c>
      <c r="Q26" s="34" t="n"/>
      <c r="R26" s="33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IF($I26&gt;0,1,0),
      0
   ),
0))</f>
        <v/>
      </c>
      <c r="S26" s="33">
        <f>IF(OR($A26="Annual Leave",$A27="Annual Leave"),IF($A26="Annual Leave",8,0),0)</f>
        <v/>
      </c>
      <c r="T26" s="35" t="n"/>
      <c r="U26" s="144">
        <f>MAX(0,40-Y26)</f>
        <v/>
      </c>
      <c r="V26" s="351">
        <f>IF(OR($C26="",$D26=""),0,
 IF(OR($A26="Holiday",$A27="Holiday"),0,
 IF(AND(NOT(OR($A26="Annual Leave",$A27="Annual Leave")),$A26="Off day"),0,
  IF($I26+$I27&gt;=8,IF($I26&gt;=8,8,$I26),$I26)
  )))</f>
        <v/>
      </c>
      <c r="W26" s="351">
        <f>MAX(0,V26-U26)</f>
        <v/>
      </c>
      <c r="X26" s="351">
        <f>IF(C26="","",C26-WEEKDAY(C26,1)+1)</f>
        <v/>
      </c>
      <c r="Y26" s="351">
        <f>SUMPRODUCT(($X$14:$X25=X26)*(($V$14:$V25)+($O$14:$O25)))+IF(X26=X14,$L$11,0)</f>
        <v/>
      </c>
      <c r="Z26" s="351" t="n"/>
      <c r="AA26" s="351" t="n"/>
      <c r="AB26" s="351" t="n"/>
      <c r="AC26" s="351" t="n"/>
      <c r="AD26" s="351" t="n"/>
      <c r="AE26" s="351" t="n"/>
      <c r="AF26" s="351" t="n"/>
    </row>
    <row r="27" ht="24" customHeight="1" s="348" thickBot="1">
      <c r="A27" s="159" t="inlineStr">
        <is>
          <t>On Day</t>
        </is>
      </c>
      <c r="B27" s="281" t="n"/>
      <c r="C27" s="93">
        <f>C26</f>
        <v/>
      </c>
      <c r="D27" s="36" t="n"/>
      <c r="E27" s="163">
        <f>IF(D27="", "",
 IF(D27=TIME(0,0,0), 0,
 IF(AND(D27&gt;=TIME(0,0,1), D27&lt;=TIME(2,0,0)), TIME(7,0,0),
 IF(AND(D27&gt;=TIME(6,0,0), D27&lt;=TIME(8,0,0)), TIME(12,0,0),
 IF(AND(D27&gt;TIME(8,0,0), D27&lt;=TIME(13,59,0)), TIME(15,0,0),
 IF(AND(D27&gt;=TIME(14,0,0), D27&lt;=TIME(17,59,0)), TIME(21,0,0),
 IF(AND(D27&gt;=TIME(18,0,0), D27&lt;=TIME(21,59,0)), TIME(0,0,0),
 IF(AND(D27&gt;=TIME(22,0,0), D27&lt;=TIME(23,59,59)), TIME(7,0,0), ""))))))))</f>
        <v/>
      </c>
      <c r="F27" s="164" t="n"/>
      <c r="G27" s="163">
        <f>IF(AND(D27&gt;=TIME(6,0,0),D27&lt;=TIME(8,0,0)),E27,"")</f>
        <v/>
      </c>
      <c r="H27" s="36" t="n"/>
      <c r="I27" s="37">
        <f>ROUND(IF(OR(D27="",E27="",E27=0),0,IF(H27="",MOD(E27-D27,1)*24,MOD(H27-D27,1)*24)),2)</f>
        <v/>
      </c>
      <c r="J27" s="162" t="n"/>
      <c r="K27" s="282" t="n"/>
      <c r="L27" s="271" t="b">
        <v>0</v>
      </c>
      <c r="M27" s="283">
        <f>MAX(0,V27-W27)</f>
        <v/>
      </c>
      <c r="N27" s="38">
        <f>(IF(OR($C27="",$D27=""),0,
 IF(OR($A26="Holiday",$A27="Holiday"),
    IF(ISNUMBER(MATCH(TRIM($B27),{"Phagwah","Good Friday","Easter Monday","Labour Day","Christmas","Eid ul Azha","Romans-2","Globe-12","Neptune P1"},0)),0,$I27),
 IF(AND(NOT(OR($A26="Annual Leave",$A27="Annual Leave")),$A27="Off day"),$I27,
  MAX(0,$I27-$V27)
  ))))+W27</f>
        <v/>
      </c>
      <c r="O27" s="38">
        <f>IF(AND(OR($A26="Holiday",$A27="Holiday"),
        ISNUMBER(MATCH(TRIM($B27),{"Phagwah","Good Friday","Easter Monday","Labour Day","Christmas","Eid ul Azha","Romans-2","Globe-12","Neptune P1"},0))),
   $I27,0)</f>
        <v/>
      </c>
      <c r="P27" s="38">
        <f>IF(OR($O$7="Canteen",$O$7="Head Office"),0,IF($I27&lt;=0,0,IF(AND($I26&lt;=0,OR(TRIM($J27)="Hebrews",TRIM($J27)="Romans",TRIM($J27)="Romans-2",TRIM($J27)="Globe",TRIM($J27)="Globe-12",TRIM($J27)="Neptune P1")),1,0)))</f>
        <v/>
      </c>
      <c r="Q27" s="39" t="n"/>
      <c r="R27" s="38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IF(AND($I26=0,$I27&gt;0),1,0),
      0
   ),
0))</f>
        <v/>
      </c>
      <c r="S27" s="38">
        <f>IF(OR($A26="Annual Leave",$A27="Annual Leave"),IF(AND($A26&lt;&gt;"Annual Leave",$A27="Annual Leave"),8,0),0)</f>
        <v/>
      </c>
      <c r="T27" s="40" t="n"/>
      <c r="U27" s="144">
        <f>MAX(0,40-Y27)</f>
        <v/>
      </c>
      <c r="V27" s="351">
        <f>IF(OR($C27="",$D27=""),0,
 IF(OR($A26="Holiday",$A27="Holiday"),0,
 IF(AND(NOT(OR($A26="Annual Leave",$A27="Annual Leave")),$A27="Off day"),0,
  IF($I26+$I27&gt;=8,IF($I26&gt;=8,0,8-$I26),$I27)
  )))</f>
        <v/>
      </c>
      <c r="W27" s="351">
        <f>MAX(0,V27-U27)</f>
        <v/>
      </c>
      <c r="X27" s="351">
        <f>IF(C27="","",C27-WEEKDAY(C27,1)+1)</f>
        <v/>
      </c>
      <c r="Y27" s="351">
        <f>SUMPRODUCT(($X$14:$X26=X27)*(($V$14:$V26)+($O$14:$O26)))+IF(X27=X14,$L$11,0)</f>
        <v/>
      </c>
      <c r="Z27" s="351" t="n"/>
      <c r="AA27" s="351" t="n"/>
      <c r="AB27" s="351" t="n"/>
      <c r="AC27" s="351" t="n"/>
      <c r="AD27" s="351" t="n"/>
      <c r="AE27" s="351" t="n"/>
      <c r="AF27" s="351" t="n"/>
    </row>
    <row r="28" ht="24" customHeight="1" s="348" thickBot="1">
      <c r="A28" s="176" t="n"/>
      <c r="B28" s="176" t="n"/>
      <c r="C28" s="145" t="n"/>
      <c r="D28" s="6" t="n"/>
      <c r="E28" s="14" t="n"/>
      <c r="F28" s="6" t="n"/>
      <c r="G28" s="6" t="n"/>
      <c r="H28" s="336" t="n"/>
      <c r="I28" s="351" t="n"/>
      <c r="J28" s="336" t="n"/>
      <c r="K28" s="336" t="n"/>
      <c r="L28" s="336" t="n"/>
      <c r="M28" s="99">
        <f>MAX(0,V28-W28)</f>
        <v/>
      </c>
      <c r="N28" s="99">
        <f>(IF(OR($C28="",$D28=""),0,
 IF(OR($A28="Holiday",$A29="Holiday"),
    IF(ISNUMBER(MATCH(TRIM($B28),{"Phagwah","Good Friday","Easter Monday","Labour Day","Christmas","Eid ul Azha","Romans-2","Globe-12","Neptune P1"},0)),0,$I28),
 IF(AND(NOT(OR($A28="Annual Leave",$A29="Annual Leave")),$A28="Off day"),$I28,
  MAX(0,$I28-$V28)
  ))))+W28</f>
        <v/>
      </c>
      <c r="O28" s="99">
        <f>IF(AND(OR($A28="Holiday",$A29="Holiday"),
        ISNUMBER(MATCH(TRIM($B28),{"Phagwah","Good Friday","Easter Monday","Labour Day","Christmas","Eid ul Azha","Romans-2","Globe-12","Neptune P1"},0))),
   $I28,0)</f>
        <v/>
      </c>
      <c r="P28" s="99">
        <f>IF(OR($O$7="Canteen",$O$7="Head Office"),0,IF($I28&lt;=0,0,IF(OR(OR(TRIM($J28)="Hebrews",TRIM($J28)="Romans",TRIM($J28)="Romans-2",TRIM($J28)="Globe",TRIM($J28)="Globe-12",TRIM($J28)="Neptune P1"),AND($I29&gt;0,OR(TRIM($J29)="Hebrews",TRIM($J29)="Romans",TRIM($J29)="Romans-2",TRIM($J29)="Globe",TRIM($J29)="Globe-12",TRIM($J29)="Neptune P1"))),1,0)))</f>
        <v/>
      </c>
      <c r="Q28" s="178" t="n"/>
      <c r="R28" s="15" t="n"/>
      <c r="S28" s="99">
        <f>IF(OR($A28="Annual Leave",$A29="Annual Leave"),IF($A28="Annual Leave",8,0),0)</f>
        <v/>
      </c>
      <c r="T28" s="100">
        <f>SUM(T14:T27)</f>
        <v/>
      </c>
      <c r="U28" s="144">
        <f>MAX(0,40-Y28)</f>
        <v/>
      </c>
      <c r="V28" s="351">
        <f>IF(OR($C28="",$D28=""),0,
 IF(OR($A28="Holiday",$A29="Holiday"),0,
 IF(AND(NOT(OR($A28="Annual Leave",$A29="Annual Leave")),$A28="Off day"),0,
  IF($I28+$I29&gt;=8,IF($I28&gt;=8,8,$I28),$I28)
  )))</f>
        <v/>
      </c>
      <c r="W28" s="351">
        <f>MAX(0,V28-U28)</f>
        <v/>
      </c>
      <c r="X28" s="351">
        <f>IF(C28="","",C28-WEEKDAY(C28,1)+1)</f>
        <v/>
      </c>
      <c r="Y28" s="351">
        <f>SUMPRODUCT(($X$14:$X27=X28)*(($V$14:$V27)+($O$14:$O27)))+IF(X28=X14,$L$11,0)</f>
        <v/>
      </c>
      <c r="Z28" s="351" t="n"/>
      <c r="AA28" s="351" t="n"/>
      <c r="AB28" s="351" t="n"/>
      <c r="AC28" s="351" t="n"/>
      <c r="AD28" s="351" t="n"/>
      <c r="AE28" s="351" t="n"/>
      <c r="AF28" s="351" t="n"/>
    </row>
    <row r="29" hidden="1" ht="15.75" customHeight="1" s="348" thickBot="1">
      <c r="A29" s="179" t="n"/>
      <c r="B29" s="176" t="n"/>
      <c r="C29" s="145" t="n"/>
      <c r="D29" s="6" t="n"/>
      <c r="E29" s="295">
        <f>IF(D29="", "",
 IF(D29=TIME(0,0,0), 0,
 IF(AND(D29&gt;=TIME(0,0,1), D29&lt;=TIME(2,0,0)), TIME(7,0,0),
 IF(AND(D29&gt;=TIME(6,0,0), D29&lt;=TIME(8,0,0)), TIME(12,0,0),
 IF(AND(D29&gt;TIME(8,0,0), D29&lt;=TIME(13,59,0)), TIME(15,0,0),
 IF(AND(D29&gt;=TIME(14,0,0), D29&lt;=TIME(17,59,0)), TIME(21,0,0),
 IF(AND(D29&gt;=TIME(18,0,0), D29&lt;=TIME(21,59,0)), TIME(0,0,0),
 IF(AND(D29&gt;=TIME(22,0,0), D29&lt;=TIME(23,59,59)), TIME(7,0,0), ""))))))))</f>
        <v/>
      </c>
      <c r="F29" s="6" t="n"/>
      <c r="G29" s="6" t="n"/>
      <c r="H29" s="6" t="n"/>
      <c r="I29" s="6" t="n"/>
      <c r="J29" s="6" t="n"/>
      <c r="K29" s="6" t="n"/>
      <c r="L29" s="6" t="n"/>
      <c r="M29" s="4">
        <f>MAX(0,V29-W29)</f>
        <v/>
      </c>
      <c r="N29" s="4">
        <f>(IF(OR($C29="",$D29=""),0,
 IF(OR($A28="Holiday",$A29="Holiday"),
    IF(ISNUMBER(MATCH(TRIM($B29),{"Phagwah","Good Friday","Easter Monday","Labour Day","Christmas","Eid ul Azha","Romans-2","Globe-12","Neptune P1"},0)),0,$I29),
 IF(AND(NOT(OR($A28="Annual Leave",$A29="Annual Leave")),$A29="Off day"),$I29,
  MAX(0,$I29-$V29)
  ))))+W29</f>
        <v/>
      </c>
      <c r="O29" s="4">
        <f>IF(AND(OR($A28="Holiday",$A29="Holiday"),
        ISNUMBER(MATCH(TRIM($B29),{"Phagwah","Good Friday","Easter Monday","Labour Day","Christmas","Eid ul Azha","Romans-2","Globe-12","Neptune P1"},0))),
   $I29,0)</f>
        <v/>
      </c>
      <c r="P29" s="4">
        <f>IF(OR($O$7="Canteen",$O$7="Head Office"),0,IF($I29&lt;=0,0,IF(AND($I28&lt;=0,OR(TRIM($J29)="Hebrews",TRIM($J29)="Romans",TRIM($J29)="Romans-2",TRIM($J29)="Globe",TRIM($J29)="Globe-12",TRIM($J29)="Neptune P1")),1,0)))</f>
        <v/>
      </c>
      <c r="Q29" s="6" t="n"/>
      <c r="R29" s="296">
        <f>IF(OR($O$7="Canteen",$O$7="Head Office"),0,IF(
  AND(
    SUMIFS(I:I, C:C, C29) &gt;= 8,
    COUNTIFS(C$14:C29, C29)=1,
    OR(
      TEXT(D29,"hh:mm:ss")="07:00:00",
      TEXT(D29,"hh:mm:ss")="15:00:00",
      TEXT(D29,"hh:mm:ss")="23:00:00",
      TEXT(D30,"hh:mm:ss")="07:00:00",
      TEXT(D30,"hh:mm:ss")="15:00:00",
      TEXT(D30,"hh:mm:ss")="23:00:00"
    )
  ),
  1,
  0
))</f>
        <v/>
      </c>
      <c r="S29" s="4">
        <f>IF(OR($A28="Annual Leave",$A29="Annual Leave"),IF(AND($A28&lt;&gt;"Annual Leave",$A29="Annual Leave"),8,0),0)</f>
        <v/>
      </c>
      <c r="T29" s="146" t="n"/>
      <c r="U29" s="351">
        <f>MAX(0,40-Y29)</f>
        <v/>
      </c>
      <c r="V29" s="351">
        <f>IF(OR($C29="",$D29=""),0,
 IF(OR($A28="Holiday",$A29="Holiday"),0,
 IF(AND(NOT(OR($A28="Annual Leave",$A29="Annual Leave")),$A29="Off day"),0,
  IF($I28+$I29&gt;=8,IF($I28&gt;=8,0,8-$I28),$I29)
  )))</f>
        <v/>
      </c>
      <c r="W29" s="351">
        <f>MAX(0,V29-U29)</f>
        <v/>
      </c>
      <c r="X29" s="351">
        <f>IF(C29="","",C29-WEEKDAY(C29,1)+1)</f>
        <v/>
      </c>
      <c r="Y29" s="351">
        <f>SUMPRODUCT(($X$14:$X28=X29)*(($V$14:$V28)+($O$14:$O28)))+IF(X29=X14,$L$11,0)</f>
        <v/>
      </c>
      <c r="Z29" s="351" t="n"/>
      <c r="AA29" s="351" t="n"/>
      <c r="AB29" s="351" t="n"/>
      <c r="AC29" s="351" t="n"/>
      <c r="AD29" s="351" t="n"/>
      <c r="AE29" s="351" t="n"/>
      <c r="AF29" s="351" t="n"/>
    </row>
    <row r="30" ht="24" customHeight="1" s="348" thickBot="1">
      <c r="A30" s="147" t="inlineStr">
        <is>
          <t>On Day</t>
        </is>
      </c>
      <c r="B30" s="180" t="n"/>
      <c r="C30" s="88">
        <f>C27+1</f>
        <v/>
      </c>
      <c r="D30" s="54" t="n"/>
      <c r="E30" s="148">
        <f>IF(D30="", "",
 IF(D30=TIME(0,0,0), 0,
 IF(AND(D30&gt;=TIME(0,0,1), D30&lt;=TIME(2,0,0)), TIME(7,0,0),
 IF(AND(D30&gt;=TIME(6,0,0), D30&lt;=TIME(8,0,0)), TIME(12,0,0),
 IF(AND(D30&gt;TIME(8,0,0), D30&lt;=TIME(13,59,0)), TIME(15,0,0),
 IF(AND(D30&gt;=TIME(14,0,0), D30&lt;=TIME(17,59,0)), TIME(21,0,0),
 IF(AND(D30&gt;=TIME(18,0,0), D30&lt;=TIME(21,59,0)), TIME(0,0,0),
 IF(AND(D30&gt;=TIME(22,0,0), D30&lt;=TIME(23,59,59)), TIME(7,0,0), ""))))))))</f>
        <v/>
      </c>
      <c r="F30" s="149" t="n"/>
      <c r="G30" s="148">
        <f>IF(AND(D30&gt;=TIME(6,0,0),D30&lt;=TIME(8,0,0)),E30,"")</f>
        <v/>
      </c>
      <c r="H30" s="54" t="n"/>
      <c r="I30" s="55">
        <f>ROUND(IF(OR(D30="",E30="",E30=0),0,IF(H30="",MOD(E30-D30,1)*24,MOD(H30-D30,1)*24)),2)</f>
        <v/>
      </c>
      <c r="J30" s="150" t="n"/>
      <c r="K30" s="270" t="n"/>
      <c r="L30" s="181" t="n"/>
      <c r="M30" s="272">
        <f>MAX(0,V30-W30)</f>
        <v/>
      </c>
      <c r="N30" s="56">
        <f>(IF(OR($C30="",$D30=""),0,
 IF(OR($A30="Holiday",$A31="Holiday"),
    IF(ISNUMBER(MATCH(TRIM($B30),{"Phagwah","Good Friday","Easter Monday","Labour Day","Christmas","Eid ul Azha","Romans-2","Globe-12","Neptune P1"},0)),0,$I30),
 IF(AND(NOT(OR($A30="Annual Leave",$A31="Annual Leave")),$A30="Off day"),$I30,
  MAX(0,$I30-$V30)
  ))))+W30</f>
        <v/>
      </c>
      <c r="O30" s="56">
        <f>IF(AND(OR($A30="Holiday",$A31="Holiday"),
        ISNUMBER(MATCH(TRIM($B30),{"Phagwah","Good Friday","Easter Monday","Labour Day","Christmas","Eid ul Azha","Romans-2","Globe-12","Neptune P1"},0))),
   $I30,0)</f>
        <v/>
      </c>
      <c r="P30" s="56">
        <f>IF(OR($O$7="Canteen",$O$7="Head Office"),0,IF($I30&lt;=0,0,IF(OR(OR(TRIM($J30)="Hebrews",TRIM($J30)="Romans",TRIM($J30)="Romans-2",TRIM($J30)="Globe",TRIM($J30)="Globe-12",TRIM($J30)="Neptune P1"),AND($I31&gt;0,OR(TRIM($J31)="Hebrews",TRIM($J31)="Romans",TRIM($J31)="Romans-2",TRIM($J31)="Globe",TRIM($J31)="Globe-12",TRIM($J31)="Neptune P1"))),1,0)))</f>
        <v/>
      </c>
      <c r="Q30" s="57" t="n"/>
      <c r="R30" s="56">
        <f>IF(OR($O$7="Canteen",$O$7="Head Office"),0,IF(
  AND(
    SUMIFS(I:I, C:C, C30) &gt;= 8,
    COUNTIFS(C$14:C30, C30)=1,
    OR(
      TEXT(D30,"hh:mm:ss")="07:00:00",
      TEXT(D30,"hh:mm:ss")="15:00:00",
      TEXT(D30,"hh:mm:ss")="23:00:00",
      TEXT(D31,"hh:mm:ss")="07:00:00",
      TEXT(D31,"hh:mm:ss")="15:00:00",
      TEXT(D31,"hh:mm:ss")="23:00:00"
    )
  ),
  1,
  0
))</f>
        <v/>
      </c>
      <c r="S30" s="56">
        <f>IF(OR($A30="Annual Leave",$A31="Annual Leave"),IF($A30="Annual Leave",8,0),0)</f>
        <v/>
      </c>
      <c r="T30" s="58" t="n"/>
      <c r="U30" s="144">
        <f>MAX(0,40-Y30)</f>
        <v/>
      </c>
      <c r="V30" s="151">
        <f>IF(OR($C30="",$D30=""),0,
 IF(OR($A30="Holiday",$A31="Holiday"),0,
 IF(AND(NOT(OR($A30="Annual Leave",$A31="Annual Leave")),$A30="Off day"),0,
  IF($I30+$I31&gt;=8,IF($I30&gt;=8,8,$I30),$I30)
  )))</f>
        <v/>
      </c>
      <c r="W30" s="151">
        <f>MAX(0,V30-U30)</f>
        <v/>
      </c>
      <c r="X30" s="151">
        <f>IF(C30="","",C30-WEEKDAY(C30,1)+1)</f>
        <v/>
      </c>
      <c r="Y30" s="151">
        <f>SUMPRODUCT(($X$14:$X29=X30)*(($V$14:$V29)+($O$14:$O29)))+IF(X30=X14,$L$11,0)</f>
        <v/>
      </c>
      <c r="Z30" s="151" t="n"/>
      <c r="AA30" s="151" t="n"/>
      <c r="AB30" s="151" t="n"/>
      <c r="AC30" s="351" t="n"/>
      <c r="AD30" s="351" t="n"/>
      <c r="AE30" s="351" t="n"/>
      <c r="AF30" s="351" t="n"/>
    </row>
    <row r="31" ht="24" customHeight="1" s="348" thickBot="1">
      <c r="A31" s="147" t="inlineStr">
        <is>
          <t>On Day</t>
        </is>
      </c>
      <c r="B31" s="182" t="n"/>
      <c r="C31" s="89">
        <f>C30</f>
        <v/>
      </c>
      <c r="D31" s="59" t="n"/>
      <c r="E31" s="152">
        <f>IF(D31="", "",
 IF(D31=TIME(0,0,0), 0,
 IF(AND(D31&gt;=TIME(0,0,1), D31&lt;=TIME(2,0,0)), TIME(7,0,0),
 IF(AND(D31&gt;=TIME(6,0,0), D31&lt;=TIME(8,0,0)), TIME(12,0,0),
 IF(AND(D31&gt;TIME(8,0,0), D31&lt;=TIME(13,59,0)), TIME(15,0,0),
 IF(AND(D31&gt;=TIME(14,0,0), D31&lt;=TIME(17,59,0)), TIME(21,0,0),
 IF(AND(D31&gt;=TIME(18,0,0), D31&lt;=TIME(21,59,0)), TIME(0,0,0),
 IF(AND(D31&gt;=TIME(22,0,0), D31&lt;=TIME(23,59,59)), TIME(7,0,0), ""))))))))</f>
        <v/>
      </c>
      <c r="F31" s="153" t="n"/>
      <c r="G31" s="152">
        <f>IF(AND(D31&gt;=TIME(6,0,0),D31&lt;=TIME(8,0,0)),E31,"")</f>
        <v/>
      </c>
      <c r="H31" s="59" t="n"/>
      <c r="I31" s="60">
        <f>ROUND(IF(OR(D31="",E31="",E31=0),0,IF(H31="",MOD(E31-D31,1)*24,MOD(H31-D31,1)*24)),2)</f>
        <v/>
      </c>
      <c r="J31" s="150" t="n"/>
      <c r="K31" s="270" t="n"/>
      <c r="L31" s="183" t="n"/>
      <c r="M31" s="272">
        <f>MAX(0,V31-W31)</f>
        <v/>
      </c>
      <c r="N31" s="61">
        <f>(IF(OR($C31="",$D31=""),0,
 IF(OR($A30="Holiday",$A31="Holiday"),
    IF(ISNUMBER(MATCH(TRIM($B31),{"Phagwah","Good Friday","Easter Monday","Labour Day","Christmas","Eid ul Azha","Romans-2","Globe-12","Neptune P1"},0)),0,$I31),
 IF(AND(NOT(OR($A30="Annual Leave",$A31="Annual Leave")),$A31="Off day"),$I31,
  MAX(0,$I31-$V31)
  ))))+W31</f>
        <v/>
      </c>
      <c r="O31" s="61">
        <f>IF(AND(OR($A30="Holiday",$A31="Holiday"),
        ISNUMBER(MATCH(TRIM($B31),{"Phagwah","Good Friday","Easter Monday","Labour Day","Christmas","Eid ul Azha","Romans-2","Globe-12","Neptune P1"},0))),
   $I31,0)</f>
        <v/>
      </c>
      <c r="P31" s="61">
        <f>IF(OR($O$7="Canteen",$O$7="Head Office"),0,IF($I31&lt;=0,0,IF(AND($I30&lt;=0,OR(TRIM($J31)="Hebrews",TRIM($J31)="Romans",TRIM($J31)="Romans-2",TRIM($J31)="Globe",TRIM($J31)="Globe-12",TRIM($J31)="Neptune P1")),1,0)))</f>
        <v/>
      </c>
      <c r="Q31" s="62" t="n"/>
      <c r="R31" s="61">
        <f>IF(OR($O$7="Canteen",$O$7="Head Office"),0,IF(
  AND(
    SUMIFS(I:I, C:C, C31) &gt;= 8,
    COUNTIFS(C$14:C31, C31)=1,
    OR(
      TEXT(D31,"hh:mm:ss")="07:00:00",
      TEXT(D31,"hh:mm:ss")="15:00:00",
      TEXT(D31,"hh:mm:ss")="23:00:00",
      TEXT(D32,"hh:mm:ss")="07:00:00",
      TEXT(D32,"hh:mm:ss")="15:00:00",
      TEXT(D32,"hh:mm:ss")="23:00:00"
    )
  ),
  1,
  0
))</f>
        <v/>
      </c>
      <c r="S31" s="61">
        <f>IF(OR($A30="Annual Leave",$A31="Annual Leave"),IF(AND($A30&lt;&gt;"Annual Leave",$A31="Annual Leave"),8,0),0)</f>
        <v/>
      </c>
      <c r="T31" s="63" t="n"/>
      <c r="U31" s="144">
        <f>MAX(0,40-Y31)</f>
        <v/>
      </c>
      <c r="V31" s="151">
        <f>IF(OR($C31="",$D31=""),0,
 IF(OR($A30="Holiday",$A31="Holiday"),0,
 IF(AND(NOT(OR($A30="Annual Leave",$A31="Annual Leave")),$A31="Off day"),0,
  IF($I30+$I31&gt;=8,IF($I30&gt;=8,0,8-$I30),$I31)
  )))</f>
        <v/>
      </c>
      <c r="W31" s="151">
        <f>MAX(0,V31-U31)</f>
        <v/>
      </c>
      <c r="X31" s="151">
        <f>IF(C31="","",C31-WEEKDAY(C31,1)+1)</f>
        <v/>
      </c>
      <c r="Y31" s="151">
        <f>SUMPRODUCT(($X$14:$X30=X31)*(($V$14:$V30)+($O$14:$O30)))+IF(X31=X14,$L$11,0)</f>
        <v/>
      </c>
      <c r="Z31" s="151" t="n"/>
      <c r="AA31" s="151" t="n"/>
      <c r="AB31" s="151" t="n"/>
      <c r="AC31" s="351" t="n"/>
      <c r="AD31" s="351" t="n"/>
      <c r="AE31" s="351" t="n"/>
      <c r="AF31" s="351" t="n"/>
    </row>
    <row r="32" ht="24" customHeight="1" s="348" thickBot="1">
      <c r="A32" s="184" t="inlineStr">
        <is>
          <t>On Day</t>
        </is>
      </c>
      <c r="B32" s="185" t="n"/>
      <c r="C32" s="101">
        <f>C30+1</f>
        <v/>
      </c>
      <c r="D32" s="11" t="n"/>
      <c r="E32" s="186">
        <f>IF(D32="", "",
 IF(D32=TIME(0,0,0), 0,
 IF(AND(D32&gt;=TIME(0,0,1), D32&lt;=TIME(2,0,0)), TIME(7,0,0),
 IF(AND(D32&gt;=TIME(6,0,0), D32&lt;=TIME(8,0,0)), TIME(12,0,0),
 IF(AND(D32&gt;TIME(8,0,0), D32&lt;=TIME(13,59,0)), TIME(15,0,0),
 IF(AND(D32&gt;=TIME(14,0,0), D32&lt;=TIME(17,59,0)), TIME(21,0,0),
 IF(AND(D32&gt;=TIME(18,0,0), D32&lt;=TIME(21,59,0)), TIME(0,0,0),
 IF(AND(D32&gt;=TIME(22,0,0), D32&lt;=TIME(23,59,59)), TIME(7,0,0), ""))))))))</f>
        <v/>
      </c>
      <c r="F32" s="187" t="n"/>
      <c r="G32" s="186">
        <f>IF(AND(D32&gt;=TIME(6,0,0),D32&lt;=TIME(8,0,0)),E32,"")</f>
        <v/>
      </c>
      <c r="H32" s="11" t="n"/>
      <c r="I32" s="87">
        <f>ROUND(IF(OR(D32="",E32="",E32=0),0,IF(H32="",MOD(E32-D32,1)*24,MOD(H32-D32,1)*24)),2)</f>
        <v/>
      </c>
      <c r="J32" s="188" t="n"/>
      <c r="K32" s="297" t="n"/>
      <c r="L32" s="189" t="n"/>
      <c r="M32" s="298">
        <f>MAX(0,V32-W32)</f>
        <v/>
      </c>
      <c r="N32" s="12">
        <f>(IF(OR($C32="",$D32=""),0,
 IF(OR($A32="Holiday",$A33="Holiday"),
    IF(ISNUMBER(MATCH(TRIM($B32),{"Phagwah","Good Friday","Easter Monday","Labour Day","Christmas","Eid ul Azha","Romans-2","Globe-12","Neptune P1"},0)),0,$I32),
 IF(AND(NOT(OR($A32="Annual Leave",$A33="Annual Leave")),$A32="Off day"),$I32,
  MAX(0,$I32-$V32)
  ))))+W32</f>
        <v/>
      </c>
      <c r="O32" s="12">
        <f>IF(AND(OR($A32="Holiday",$A33="Holiday"),
        ISNUMBER(MATCH(TRIM($B32),{"Phagwah","Good Friday","Easter Monday","Labour Day","Christmas","Eid ul Azha","Romans-2","Globe-12","Neptune P1"},0))),
   $I32,0)</f>
        <v/>
      </c>
      <c r="P32" s="12">
        <f>IF(OR($O$7="Canteen",$O$7="Head Office"),0,IF($I32&lt;=0,0,IF(OR(OR(TRIM($J32)="Hebrews",TRIM($J32)="Romans",TRIM($J32)="Romans-2",TRIM($J32)="Globe",TRIM($J32)="Globe-12",TRIM($J32)="Neptune P1"),AND($I33&gt;0,OR(TRIM($J33)="Hebrews",TRIM($J33)="Romans",TRIM($J33)="Romans-2",TRIM($J33)="Globe",TRIM($J33)="Globe-12",TRIM($J33)="Neptune P1"))),1,0)))</f>
        <v/>
      </c>
      <c r="Q32" s="13" t="n"/>
      <c r="R32" s="12">
        <f>IF(OR($O$7="Canteen",$O$7="Head Office"),0,IF(
  AND(
    SUMIFS(I:I, C:C, C32) &gt;= 8,
    COUNTIFS(C$14:C32, C32)=1,
    OR(
      TEXT(D32,"hh:mm:ss")="07:00:00",
      TEXT(D32,"hh:mm:ss")="15:00:00",
      TEXT(D32,"hh:mm:ss")="23:00:00",
      TEXT(D33,"hh:mm:ss")="07:00:00",
      TEXT(D33,"hh:mm:ss")="15:00:00",
      TEXT(D33,"hh:mm:ss")="23:00:00"
    )
  ),
  1,
  0
))</f>
        <v/>
      </c>
      <c r="S32" s="12">
        <f>IF(OR($A32="Annual Leave",$A33="Annual Leave"),IF($A32="Annual Leave",8,0),0)</f>
        <v/>
      </c>
      <c r="T32" s="102" t="n"/>
      <c r="U32" s="144">
        <f>MAX(0,40-Y32)</f>
        <v/>
      </c>
      <c r="V32" s="351">
        <f>IF(OR($C32="",$D32=""),0,
 IF(OR($A32="Holiday",$A33="Holiday"),0,
 IF(AND(NOT(OR($A32="Annual Leave",$A33="Annual Leave")),$A32="Off day"),0,
  IF($I32+$I33&gt;=8,IF($I32&gt;=8,8,$I32),$I32)
  )))</f>
        <v/>
      </c>
      <c r="W32" s="351">
        <f>MAX(0,V32-U32)</f>
        <v/>
      </c>
      <c r="X32" s="351">
        <f>IF(C32="","",C32-WEEKDAY(C32,1)+1)</f>
        <v/>
      </c>
      <c r="Y32" s="351">
        <f>SUMPRODUCT(($X$14:$X31=X32)*(($V$14:$V31)+($O$14:$O31)))+IF(X32=X14,$L$11,0)</f>
        <v/>
      </c>
      <c r="Z32" s="351" t="n"/>
      <c r="AA32" s="351" t="n"/>
      <c r="AB32" s="351" t="n"/>
      <c r="AC32" s="351" t="n"/>
      <c r="AD32" s="351" t="n"/>
      <c r="AE32" s="351" t="n"/>
      <c r="AF32" s="351" t="n"/>
    </row>
    <row r="33" ht="24" customHeight="1" s="348" thickBot="1">
      <c r="A33" s="184" t="inlineStr">
        <is>
          <t>On Day</t>
        </is>
      </c>
      <c r="B33" s="299" t="n"/>
      <c r="C33" s="101">
        <f>C32</f>
        <v/>
      </c>
      <c r="D33" s="300" t="n"/>
      <c r="E33" s="301">
        <f>IF(D33="", "",
 IF(D33=TIME(0,0,0), 0,
 IF(AND(D33&gt;=TIME(0,0,1), D33&lt;=TIME(2,0,0)), TIME(7,0,0),
 IF(AND(D33&gt;=TIME(6,0,0), D33&lt;=TIME(8,0,0)), TIME(12,0,0),
 IF(AND(D33&gt;TIME(8,0,0), D33&lt;=TIME(13,59,0)), TIME(15,0,0),
 IF(AND(D33&gt;=TIME(14,0,0), D33&lt;=TIME(17,59,0)), TIME(21,0,0),
 IF(AND(D33&gt;=TIME(18,0,0), D33&lt;=TIME(21,59,0)), TIME(0,0,0),
 IF(AND(D33&gt;=TIME(22,0,0), D33&lt;=TIME(23,59,59)), TIME(7,0,0), ""))))))))</f>
        <v/>
      </c>
      <c r="F33" s="187" t="n"/>
      <c r="G33" s="301">
        <f>IF(AND(D33&gt;=TIME(6,0,0),D33&lt;=TIME(8,0,0)),E33,"")</f>
        <v/>
      </c>
      <c r="H33" s="300" t="n"/>
      <c r="I33" s="87">
        <f>ROUND(IF(OR(D33="",E33="",E33=0),0,IF(H33="",MOD(E33-D33,1)*24,MOD(H33-D33,1)*24)),2)</f>
        <v/>
      </c>
      <c r="J33" s="190" t="n"/>
      <c r="K33" s="297" t="n"/>
      <c r="L33" s="189" t="n"/>
      <c r="M33" s="298">
        <f>MAX(0,V33-W33)</f>
        <v/>
      </c>
      <c r="N33" s="302">
        <f>(IF(OR($C33="",$D33=""),0,
 IF(OR($A32="Holiday",$A33="Holiday"),
    IF(ISNUMBER(MATCH(TRIM($B33),{"Phagwah","Good Friday","Easter Monday","Labour Day","Christmas","Eid ul Azha","Romans-2","Globe-12","Neptune P1"},0)),0,$I33),
 IF(AND(NOT(OR($A32="Annual Leave",$A33="Annual Leave")),$A33="Off day"),$I33,
  MAX(0,$I33-$V33)
  ))))+W33</f>
        <v/>
      </c>
      <c r="O33" s="302">
        <f>IF(AND(OR($A32="Holiday",$A33="Holiday"),
        ISNUMBER(MATCH(TRIM($B33),{"Phagwah","Good Friday","Easter Monday","Labour Day","Christmas","Eid ul Azha","Romans-2","Globe-12","Neptune P1"},0))),
   $I33,0)</f>
        <v/>
      </c>
      <c r="P33" s="302">
        <f>IF(OR($O$7="Canteen",$O$7="Head Office"),0,IF($I33&lt;=0,0,IF(AND($I32&lt;=0,OR(TRIM($J33)="Hebrews",TRIM($J33)="Romans",TRIM($J33)="Romans-2",TRIM($J33)="Globe",TRIM($J33)="Globe-12",TRIM($J33)="Neptune P1")),1,0)))</f>
        <v/>
      </c>
      <c r="Q33" s="303" t="n"/>
      <c r="R33" s="302">
        <f>IF(OR($O$7="Canteen",$O$7="Head Office"),0,IF(
  AND(
    SUMIFS(I:I, C:C, C33) &gt;= 8,
    COUNTIFS(C$14:C33, C33)=1,
    OR(
      TEXT(D33,"hh:mm:ss")="07:00:00",
      TEXT(D33,"hh:mm:ss")="15:00:00",
      TEXT(D33,"hh:mm:ss")="23:00:00",
      TEXT(D34,"hh:mm:ss")="07:00:00",
      TEXT(D34,"hh:mm:ss")="15:00:00",
      TEXT(D34,"hh:mm:ss")="23:00:00"
    )
  ),
  1,
  0
))</f>
        <v/>
      </c>
      <c r="S33" s="302">
        <f>IF(OR($A32="Annual Leave",$A33="Annual Leave"),IF(AND($A32&lt;&gt;"Annual Leave",$A33="Annual Leave"),8,0),0)</f>
        <v/>
      </c>
      <c r="T33" s="304" t="n"/>
      <c r="U33" s="144">
        <f>MAX(0,40-Y33)</f>
        <v/>
      </c>
      <c r="V33" s="351">
        <f>IF(OR($C33="",$D33=""),0,
 IF(OR($A32="Holiday",$A33="Holiday"),0,
 IF(AND(NOT(OR($A32="Annual Leave",$A33="Annual Leave")),$A33="Off day"),0,
  IF($I32+$I33&gt;=8,IF($I32&gt;=8,0,8-$I32),$I33)
  )))</f>
        <v/>
      </c>
      <c r="W33" s="351">
        <f>MAX(0,V33-U33)</f>
        <v/>
      </c>
      <c r="X33" s="351">
        <f>IF(C33="","",C33-WEEKDAY(C33,1)+1)</f>
        <v/>
      </c>
      <c r="Y33" s="351">
        <f>SUMPRODUCT(($X$14:$X32=X33)*(($V$14:$V32)+($O$14:$O32)))+IF(X33=X14,$L$11,0)</f>
        <v/>
      </c>
      <c r="Z33" s="351" t="n"/>
      <c r="AA33" s="351" t="n"/>
      <c r="AB33" s="351" t="n"/>
      <c r="AC33" s="351" t="n"/>
      <c r="AD33" s="351" t="n"/>
      <c r="AE33" s="351" t="n"/>
      <c r="AF33" s="351" t="n"/>
    </row>
    <row r="34" ht="24" customHeight="1" s="348" thickBot="1">
      <c r="A34" s="159" t="inlineStr">
        <is>
          <t>On Day</t>
        </is>
      </c>
      <c r="B34" s="191" t="n"/>
      <c r="C34" s="92">
        <f>C32+1</f>
        <v/>
      </c>
      <c r="D34" s="31" t="n"/>
      <c r="E34" s="160">
        <f>IF(D34="", "",
 IF(D34=TIME(0,0,0), 0,
 IF(AND(D34&gt;=TIME(0,0,1), D34&lt;=TIME(2,0,0)), TIME(7,0,0),
 IF(AND(D34&gt;=TIME(6,0,0), D34&lt;=TIME(8,0,0)), TIME(12,0,0),
 IF(AND(D34&gt;TIME(8,0,0), D34&lt;=TIME(13,59,0)), TIME(15,0,0),
 IF(AND(D34&gt;=TIME(14,0,0), D34&lt;=TIME(17,59,0)), TIME(21,0,0),
 IF(AND(D34&gt;=TIME(18,0,0), D34&lt;=TIME(21,59,0)), TIME(0,0,0),
 IF(AND(D34&gt;=TIME(22,0,0), D34&lt;=TIME(23,59,59)), TIME(7,0,0), ""))))))))</f>
        <v/>
      </c>
      <c r="F34" s="161" t="n"/>
      <c r="G34" s="160">
        <f>IF(AND(D34&gt;=TIME(6,0,0),D34&lt;=TIME(8,0,0)),E34,"")</f>
        <v/>
      </c>
      <c r="H34" s="31" t="n"/>
      <c r="I34" s="32">
        <f>ROUND(IF(OR(D34="",E34="",E34=0),0,IF(H34="",MOD(E34-D34,1)*24,MOD(H34-D34,1)*24)),2)</f>
        <v/>
      </c>
      <c r="J34" s="162" t="n"/>
      <c r="K34" s="282" t="n"/>
      <c r="L34" s="181" t="n"/>
      <c r="M34" s="283">
        <f>MAX(0,V34-W34)</f>
        <v/>
      </c>
      <c r="N34" s="33">
        <f>(IF(OR($C34="",$D34=""),0,
 IF(OR($A34="Holiday",$A35="Holiday"),
    IF(ISNUMBER(MATCH(TRIM($B34),{"Phagwah","Good Friday","Easter Monday","Labour Day","Christmas","Eid ul Azha","Romans-2","Globe-12","Neptune P1"},0)),0,$I34),
 IF(AND(NOT(OR($A34="Annual Leave",$A35="Annual Leave")),$A34="Off day"),$I34,
  MAX(0,$I34-$V34)
  ))))+W34</f>
        <v/>
      </c>
      <c r="O34" s="33">
        <f>IF(AND(OR($A34="Holiday",$A35="Holiday"),
        ISNUMBER(MATCH(TRIM($B34),{"Phagwah","Good Friday","Easter Monday","Labour Day","Christmas","Eid ul Azha","Romans-2","Globe-12","Neptune P1"},0))),
   $I34,0)</f>
        <v/>
      </c>
      <c r="P34" s="33">
        <f>IF(OR($O$7="Canteen",$O$7="Head Office"),0,IF($I34&lt;=0,0,IF(OR(OR(TRIM($J34)="Hebrews",TRIM($J34)="Romans",TRIM($J34)="Romans-2",TRIM($J34)="Globe",TRIM($J34)="Globe-12",TRIM($J34)="Neptune P1"),AND($I35&gt;0,OR(TRIM($J35)="Hebrews",TRIM($J35)="Romans",TRIM($J35)="Romans-2",TRIM($J35)="Globe",TRIM($J35)="Globe-12",TRIM($J35)="Neptune P1"))),1,0)))</f>
        <v/>
      </c>
      <c r="Q34" s="34" t="n"/>
      <c r="R34" s="33">
        <f>IF(OR($O$7="Canteen",$O$7="Head Office"),0,IF(
  AND(
    SUMIFS(I:I, C:C, C34) &gt;= 8,
    COUNTIFS(C$14:C34, C34)=1,
    OR(
      TEXT(D34,"hh:mm:ss")="07:00:00",
      TEXT(D34,"hh:mm:ss")="15:00:00",
      TEXT(D34,"hh:mm:ss")="23:00:00",
      TEXT(D35,"hh:mm:ss")="07:00:00",
      TEXT(D35,"hh:mm:ss")="15:00:00",
      TEXT(D35,"hh:mm:ss")="23:00:00"
    )
  ),
  1,
  0
))</f>
        <v/>
      </c>
      <c r="S34" s="33">
        <f>IF(OR($A34="Annual Leave",$A35="Annual Leave"),IF($A34="Annual Leave",8,0),0)</f>
        <v/>
      </c>
      <c r="T34" s="35" t="n"/>
      <c r="U34" s="144">
        <f>MAX(0,40-Y34)</f>
        <v/>
      </c>
      <c r="V34" s="351">
        <f>IF(OR($C34="",$D34=""),0,
 IF(OR($A34="Holiday",$A35="Holiday"),0,
 IF(AND(NOT(OR($A34="Annual Leave",$A35="Annual Leave")),$A34="Off day"),0,
  IF($I34+$I35&gt;=8,IF($I34&gt;=8,8,$I34),$I34)
  )))</f>
        <v/>
      </c>
      <c r="W34" s="351">
        <f>MAX(0,V34-U34)</f>
        <v/>
      </c>
      <c r="X34" s="351">
        <f>IF(C34="","",C34-WEEKDAY(C34,1)+1)</f>
        <v/>
      </c>
      <c r="Y34" s="351">
        <f>SUMPRODUCT(($X$14:$X33=X34)*(($V$14:$V33)+($O$14:$O33)))+IF(X34=X14,$L$11,0)</f>
        <v/>
      </c>
      <c r="Z34" s="351" t="n"/>
      <c r="AA34" s="351" t="n"/>
      <c r="AB34" s="351" t="n"/>
      <c r="AC34" s="351" t="n"/>
      <c r="AD34" s="351" t="n"/>
      <c r="AE34" s="351" t="n"/>
      <c r="AF34" s="351" t="n"/>
    </row>
    <row r="35" ht="24" customHeight="1" s="348" thickBot="1">
      <c r="A35" s="159" t="inlineStr">
        <is>
          <t>On Day</t>
        </is>
      </c>
      <c r="B35" s="192" t="n"/>
      <c r="C35" s="93">
        <f>C34</f>
        <v/>
      </c>
      <c r="D35" s="36" t="n"/>
      <c r="E35" s="163">
        <f>IF(D35="", "",
 IF(D35=TIME(0,0,0), 0,
 IF(AND(D35&gt;=TIME(0,0,1), D35&lt;=TIME(2,0,0)), TIME(7,0,0),
 IF(AND(D35&gt;=TIME(6,0,0), D35&lt;=TIME(8,0,0)), TIME(12,0,0),
 IF(AND(D35&gt;TIME(8,0,0), D35&lt;=TIME(13,59,0)), TIME(15,0,0),
 IF(AND(D35&gt;=TIME(14,0,0), D35&lt;=TIME(17,59,0)), TIME(21,0,0),
 IF(AND(D35&gt;=TIME(18,0,0), D35&lt;=TIME(21,59,0)), TIME(0,0,0),
 IF(AND(D35&gt;=TIME(22,0,0), D35&lt;=TIME(23,59,59)), TIME(7,0,0), ""))))))))</f>
        <v/>
      </c>
      <c r="F35" s="164" t="n"/>
      <c r="G35" s="163">
        <f>IF(AND(D35&gt;=TIME(6,0,0),D35&lt;=TIME(8,0,0)),E35,"")</f>
        <v/>
      </c>
      <c r="H35" s="36" t="n"/>
      <c r="I35" s="37">
        <f>ROUND(IF(OR(D35="",E35="",E35=0),0,IF(H35="",MOD(E35-D35,1)*24,MOD(H35-D35,1)*24)),2)</f>
        <v/>
      </c>
      <c r="J35" s="162" t="n"/>
      <c r="K35" s="282" t="n"/>
      <c r="L35" s="183" t="n"/>
      <c r="M35" s="283">
        <f>MAX(0,V35-W35)</f>
        <v/>
      </c>
      <c r="N35" s="38">
        <f>(IF(OR($C35="",$D35=""),0,
 IF(OR($A34="Holiday",$A35="Holiday"),
    IF(ISNUMBER(MATCH(TRIM($B35),{"Phagwah","Good Friday","Easter Monday","Labour Day","Christmas","Eid ul Azha","Romans-2","Globe-12","Neptune P1"},0)),0,$I35),
 IF(AND(NOT(OR($A34="Annual Leave",$A35="Annual Leave")),$A35="Off day"),$I35,
  MAX(0,$I35-$V35)
  ))))+W35</f>
        <v/>
      </c>
      <c r="O35" s="38">
        <f>IF(AND(OR($A34="Holiday",$A35="Holiday"),
        ISNUMBER(MATCH(TRIM($B35),{"Phagwah","Good Friday","Easter Monday","Labour Day","Christmas","Eid ul Azha","Romans-2","Globe-12","Neptune P1"},0))),
   $I35,0)</f>
        <v/>
      </c>
      <c r="P35" s="38">
        <f>IF(OR($O$7="Canteen",$O$7="Head Office"),0,IF($I35&lt;=0,0,IF(AND($I34&lt;=0,OR(TRIM($J35)="Hebrews",TRIM($J35)="Romans",TRIM($J35)="Romans-2",TRIM($J35)="Globe",TRIM($J35)="Globe-12",TRIM($J35)="Neptune P1")),1,0)))</f>
        <v/>
      </c>
      <c r="Q35" s="39" t="n"/>
      <c r="R35" s="38">
        <f>IF(OR($O$7="Canteen",$O$7="Head Office"),0,IF(
  AND(
    SUMIFS(I:I, C:C, C35) &gt;= 8,
    COUNTIFS(C$14:C35, C35)=1,
    OR(
      TEXT(D35,"hh:mm:ss")="07:00:00",
      TEXT(D35,"hh:mm:ss")="15:00:00",
      TEXT(D35,"hh:mm:ss")="23:00:00",
      TEXT(D36,"hh:mm:ss")="07:00:00",
      TEXT(D36,"hh:mm:ss")="15:00:00",
      TEXT(D36,"hh:mm:ss")="23:00:00"
    )
  ),
  1,
  0
))</f>
        <v/>
      </c>
      <c r="S35" s="38">
        <f>IF(OR($A34="Annual Leave",$A35="Annual Leave"),IF(AND($A34&lt;&gt;"Annual Leave",$A35="Annual Leave"),8,0),0)</f>
        <v/>
      </c>
      <c r="T35" s="40" t="n"/>
      <c r="U35" s="144">
        <f>MAX(0,40-Y35)</f>
        <v/>
      </c>
      <c r="V35" s="351">
        <f>IF(OR($C35="",$D35=""),0,
 IF(OR($A34="Holiday",$A35="Holiday"),0,
 IF(AND(NOT(OR($A34="Annual Leave",$A35="Annual Leave")),$A35="Off day"),0,
  IF($I34+$I35&gt;=8,IF($I34&gt;=8,0,8-$I34),$I35)
  )))</f>
        <v/>
      </c>
      <c r="W35" s="351">
        <f>MAX(0,V35-U35)</f>
        <v/>
      </c>
      <c r="X35" s="351">
        <f>IF(C35="","",C35-WEEKDAY(C35,1)+1)</f>
        <v/>
      </c>
      <c r="Y35" s="351">
        <f>SUMPRODUCT(($X$14:$X34=X35)*(($V$14:$V34)+($O$14:$O34)))+IF(X35=X14,$L$11,0)</f>
        <v/>
      </c>
      <c r="Z35" s="351" t="n"/>
      <c r="AA35" s="351" t="n"/>
      <c r="AB35" s="351" t="n"/>
      <c r="AC35" s="351" t="n"/>
      <c r="AD35" s="351" t="n"/>
      <c r="AE35" s="351" t="n"/>
      <c r="AF35" s="351" t="n"/>
    </row>
    <row r="36" ht="24" customHeight="1" s="348" thickBot="1">
      <c r="A36" s="154" t="inlineStr">
        <is>
          <t>On Day</t>
        </is>
      </c>
      <c r="B36" s="193" t="n"/>
      <c r="C36" s="90">
        <f>C34+1</f>
        <v/>
      </c>
      <c r="D36" s="8" t="n"/>
      <c r="E36" s="155">
        <f>IF(D36="", "",
 IF(D36=TIME(0,0,0), 0,
 IF(AND(D36&gt;=TIME(0,0,1), D36&lt;=TIME(2,0,0)), TIME(7,0,0),
 IF(AND(D36&gt;=TIME(6,0,0), D36&lt;=TIME(8,0,0)), TIME(12,0,0),
 IF(AND(D36&gt;TIME(8,0,0), D36&lt;=TIME(13,59,0)), TIME(15,0,0),
 IF(AND(D36&gt;=TIME(14,0,0), D36&lt;=TIME(17,59,0)), TIME(21,0,0),
 IF(AND(D36&gt;=TIME(18,0,0), D36&lt;=TIME(21,59,0)), TIME(0,0,0),
 IF(AND(D36&gt;=TIME(22,0,0), D36&lt;=TIME(23,59,59)), TIME(7,0,0), ""))))))))</f>
        <v/>
      </c>
      <c r="F36" s="156" t="n"/>
      <c r="G36" s="155">
        <f>IF(AND(D36&gt;=TIME(6,0,0),D36&lt;=TIME(8,0,0)),E36,"")</f>
        <v/>
      </c>
      <c r="H36" s="8" t="n"/>
      <c r="I36" s="30">
        <f>ROUND(IF(OR(D36="",E36="",E36=0),0,IF(H36="",MOD(E36-D36,1)*24,MOD(H36-D36,1)*24)),2)</f>
        <v/>
      </c>
      <c r="J36" s="157" t="n"/>
      <c r="K36" s="274" t="n"/>
      <c r="L36" s="189" t="n"/>
      <c r="M36" s="275">
        <f>MAX(0,V36-W36)</f>
        <v/>
      </c>
      <c r="N36" s="9">
        <f>(IF(OR($C36="",$D36=""),0,
 IF(OR($A36="Holiday",$A37="Holiday"),
    IF(ISNUMBER(MATCH(TRIM($B36),{"Phagwah","Good Friday","Easter Monday","Labour Day","Christmas","Eid ul Azha","Romans-2","Globe-12","Neptune P1"},0)),0,$I36),
 IF(AND(NOT(OR($A36="Annual Leave",$A37="Annual Leave")),$A36="Off day"),$I36,
  MAX(0,$I36-$V36)
  ))))+W36</f>
        <v/>
      </c>
      <c r="O36" s="9">
        <f>IF(AND(OR($A36="Holiday",$A37="Holiday"),
        ISNUMBER(MATCH(TRIM($B36),{"Phagwah","Good Friday","Easter Monday","Labour Day","Christmas","Eid ul Azha","Romans-2","Globe-12","Neptune P1"},0))),
   $I36,0)</f>
        <v/>
      </c>
      <c r="P36" s="9">
        <f>IF(OR($O$7="Canteen",$O$7="Head Office"),0,IF($I36&lt;=0,0,IF(OR(OR(TRIM($J36)="Hebrews",TRIM($J36)="Romans",TRIM($J36)="Romans-2",TRIM($J36)="Globe",TRIM($J36)="Globe-12",TRIM($J36)="Neptune P1"),AND($I37&gt;0,OR(TRIM($J37)="Hebrews",TRIM($J37)="Romans",TRIM($J37)="Romans-2",TRIM($J37)="Globe",TRIM($J37)="Globe-12",TRIM($J37)="Neptune P1"))),1,0)))</f>
        <v/>
      </c>
      <c r="Q36" s="10" t="n"/>
      <c r="R36" s="9">
        <f>IF(OR($O$7="Canteen",$O$7="Head Office"),0,IF(
  AND(
    SUMIFS(I:I, C:C, C36) &gt;= 8,
    COUNTIFS(C$14:C36, C36)=1,
    OR(
      TEXT(D36,"hh:mm:ss")="07:00:00",
      TEXT(D36,"hh:mm:ss")="15:00:00",
      TEXT(D36,"hh:mm:ss")="23:00:00",
      TEXT(D37,"hh:mm:ss")="07:00:00",
      TEXT(D37,"hh:mm:ss")="15:00:00",
      TEXT(D37,"hh:mm:ss")="23:00:00"
    )
  ),
  1,
  0
))</f>
        <v/>
      </c>
      <c r="S36" s="9">
        <f>IF(OR($A36="Annual Leave",$A37="Annual Leave"),IF($A36="Annual Leave",8,0),0)</f>
        <v/>
      </c>
      <c r="T36" s="91" t="n"/>
      <c r="U36" s="144">
        <f>MAX(0,40-Y36)</f>
        <v/>
      </c>
      <c r="V36" s="351">
        <f>IF(OR($C36="",$D36=""),0,
 IF(OR($A36="Holiday",$A37="Holiday"),0,
 IF(AND(NOT(OR($A36="Annual Leave",$A37="Annual Leave")),$A36="Off day"),0,
  IF($I36+$I37&gt;=8,IF($I36&gt;=8,8,$I36),$I36)
  )))</f>
        <v/>
      </c>
      <c r="W36" s="351">
        <f>MAX(0,V36-U36)</f>
        <v/>
      </c>
      <c r="X36" s="351">
        <f>IF(C36="","",C36-WEEKDAY(C36,1)+1)</f>
        <v/>
      </c>
      <c r="Y36" s="351">
        <f>SUMPRODUCT(($X$14:$X35=X36)*(($V$14:$V35)+($O$14:$O35)))+IF(X36=X14,$L$11,0)</f>
        <v/>
      </c>
      <c r="Z36" s="351" t="n"/>
      <c r="AA36" s="351" t="n"/>
      <c r="AB36" s="351" t="n"/>
      <c r="AC36" s="351" t="n"/>
      <c r="AD36" s="351" t="n"/>
      <c r="AE36" s="351" t="n"/>
      <c r="AF36" s="351" t="n"/>
    </row>
    <row r="37" ht="24" customHeight="1" s="348" thickBot="1">
      <c r="A37" s="154" t="inlineStr">
        <is>
          <t>On Day</t>
        </is>
      </c>
      <c r="B37" s="305" t="n"/>
      <c r="C37" s="90">
        <f>C36</f>
        <v/>
      </c>
      <c r="D37" s="276" t="n"/>
      <c r="E37" s="277">
        <f>IF(D37="", "",
 IF(D37=TIME(0,0,0), 0,
 IF(AND(D37&gt;=TIME(0,0,1), D37&lt;=TIME(2,0,0)), TIME(7,0,0),
 IF(AND(D37&gt;=TIME(6,0,0), D37&lt;=TIME(8,0,0)), TIME(12,0,0),
 IF(AND(D37&gt;TIME(8,0,0), D37&lt;=TIME(13,59,0)), TIME(15,0,0),
 IF(AND(D37&gt;=TIME(14,0,0), D37&lt;=TIME(17,59,0)), TIME(21,0,0),
 IF(AND(D37&gt;=TIME(18,0,0), D37&lt;=TIME(21,59,0)), TIME(0,0,0),
 IF(AND(D37&gt;=TIME(22,0,0), D37&lt;=TIME(23,59,59)), TIME(7,0,0), ""))))))))</f>
        <v/>
      </c>
      <c r="F37" s="156" t="n"/>
      <c r="G37" s="277">
        <f>IF(AND(D37&gt;=TIME(6,0,0),D37&lt;=TIME(8,0,0)),E37,"")</f>
        <v/>
      </c>
      <c r="H37" s="276" t="n"/>
      <c r="I37" s="30">
        <f>ROUND(IF(OR(D37="",E37="",E37=0),0,IF(H37="",MOD(E37-D37,1)*24,MOD(H37-D37,1)*24)),2)</f>
        <v/>
      </c>
      <c r="J37" s="158" t="n"/>
      <c r="K37" s="274" t="n"/>
      <c r="L37" s="189" t="n"/>
      <c r="M37" s="275">
        <f>MAX(0,V37-W37)</f>
        <v/>
      </c>
      <c r="N37" s="278">
        <f>(IF(OR($C37="",$D37=""),0,
 IF(OR($A36="Holiday",$A37="Holiday"),
    IF(ISNUMBER(MATCH(TRIM($B37),{"Phagwah","Good Friday","Easter Monday","Labour Day","Christmas","Eid ul Azha","Romans-2","Globe-12","Neptune P1"},0)),0,$I37),
 IF(AND(NOT(OR($A36="Annual Leave",$A37="Annual Leave")),$A37="Off day"),$I37,
  MAX(0,$I37-$V37)
  ))))+W37</f>
        <v/>
      </c>
      <c r="O37" s="278">
        <f>IF(AND(OR($A36="Holiday",$A37="Holiday"),
        ISNUMBER(MATCH(TRIM($B37),{"Phagwah","Good Friday","Easter Monday","Labour Day","Christmas","Eid ul Azha","Romans-2","Globe-12","Neptune P1"},0))),
   $I37,0)</f>
        <v/>
      </c>
      <c r="P37" s="278">
        <f>IF(OR($O$7="Canteen",$O$7="Head Office"),0,IF($I37&lt;=0,0,IF(AND($I36&lt;=0,OR(TRIM($J37)="Hebrews",TRIM($J37)="Romans",TRIM($J37)="Romans-2",TRIM($J37)="Globe",TRIM($J37)="Globe-12",TRIM($J37)="Neptune P1")),1,0)))</f>
        <v/>
      </c>
      <c r="Q37" s="279" t="n"/>
      <c r="R37" s="278">
        <f>IF(OR($O$7="Canteen",$O$7="Head Office"),0,IF(
  AND(
    SUMIFS(I:I, C:C, C37) &gt;= 8,
    COUNTIFS(C$14:C37, C37)=1,
    OR(
      TEXT(D37,"hh:mm:ss")="07:00:00",
      TEXT(D37,"hh:mm:ss")="15:00:00",
      TEXT(D37,"hh:mm:ss")="23:00:00",
      TEXT(D38,"hh:mm:ss")="07:00:00",
      TEXT(D38,"hh:mm:ss")="15:00:00",
      TEXT(D38,"hh:mm:ss")="23:00:00"
    )
  ),
  1,
  0
))</f>
        <v/>
      </c>
      <c r="S37" s="278">
        <f>IF(OR($A36="Annual Leave",$A37="Annual Leave"),IF(AND($A36&lt;&gt;"Annual Leave",$A37="Annual Leave"),8,0),0)</f>
        <v/>
      </c>
      <c r="T37" s="280" t="n"/>
      <c r="U37" s="144">
        <f>MAX(0,40-Y37)</f>
        <v/>
      </c>
      <c r="V37" s="351">
        <f>IF(OR($C37="",$D37=""),0,
 IF(OR($A36="Holiday",$A37="Holiday"),0,
 IF(AND(NOT(OR($A36="Annual Leave",$A37="Annual Leave")),$A37="Off day"),0,
  IF($I36+$I37&gt;=8,IF($I36&gt;=8,0,8-$I36),$I37)
  )))</f>
        <v/>
      </c>
      <c r="W37" s="351">
        <f>MAX(0,V37-U37)</f>
        <v/>
      </c>
      <c r="X37" s="351">
        <f>IF(C37="","",C37-WEEKDAY(C37,1)+1)</f>
        <v/>
      </c>
      <c r="Y37" s="351">
        <f>SUMPRODUCT(($X$14:$X36=X37)*(($V$14:$V36)+($O$14:$O36)))+IF(X37=X14,$L$11,0)</f>
        <v/>
      </c>
      <c r="Z37" s="351" t="n"/>
      <c r="AA37" s="351" t="n"/>
      <c r="AB37" s="351" t="n"/>
      <c r="AC37" s="351" t="n"/>
      <c r="AD37" s="351" t="n"/>
      <c r="AE37" s="351" t="n"/>
      <c r="AF37" s="351" t="n"/>
    </row>
    <row r="38" ht="24" customHeight="1" s="348" thickBot="1">
      <c r="A38" s="194" t="inlineStr">
        <is>
          <t>On Day</t>
        </is>
      </c>
      <c r="B38" s="195" t="n"/>
      <c r="C38" s="103">
        <f>C36+1</f>
        <v/>
      </c>
      <c r="D38" s="64" t="n"/>
      <c r="E38" s="196">
        <f>IF(D38="", "",
 IF(D38=TIME(0,0,0), 0,
 IF(AND(D38&gt;=TIME(0,0,1), D38&lt;=TIME(2,0,0)), TIME(7,0,0),
 IF(AND(D38&gt;=TIME(6,0,0), D38&lt;=TIME(8,0,0)), TIME(12,0,0),
 IF(AND(D38&gt;TIME(8,0,0), D38&lt;=TIME(13,59,0)), TIME(15,0,0),
 IF(AND(D38&gt;=TIME(14,0,0), D38&lt;=TIME(17,59,0)), TIME(21,0,0),
 IF(AND(D38&gt;=TIME(18,0,0), D38&lt;=TIME(21,59,0)), TIME(0,0,0),
 IF(AND(D38&gt;=TIME(22,0,0), D38&lt;=TIME(23,59,59)), TIME(7,0,0), ""))))))))</f>
        <v/>
      </c>
      <c r="F38" s="197" t="n"/>
      <c r="G38" s="196">
        <f>IF(AND(D38&gt;=TIME(6,0,0),D38&lt;=TIME(8,0,0)),E38,"")</f>
        <v/>
      </c>
      <c r="H38" s="64" t="n"/>
      <c r="I38" s="65">
        <f>ROUND(IF(OR(D38="",E38="",E38=0),0,IF(H38="",MOD(E38-D38,1)*24,MOD(H38-D38,1)*24)),2)</f>
        <v/>
      </c>
      <c r="J38" s="198" t="n"/>
      <c r="K38" s="306" t="n"/>
      <c r="L38" s="181" t="n"/>
      <c r="M38" s="307">
        <f>MAX(0,V38-W38)</f>
        <v/>
      </c>
      <c r="N38" s="66">
        <f>(IF(OR($C38="",$D38=""),0,
 IF(OR($A38="Holiday",$A39="Holiday"),
    IF(ISNUMBER(MATCH(TRIM($B38),{"Phagwah","Good Friday","Easter Monday","Labour Day","Christmas","Eid ul Azha","Romans-2","Globe-12","Neptune P1"},0)),0,$I38),
 IF(AND(NOT(OR($A38="Annual Leave",$A39="Annual Leave")),$A38="Off day"),$I38,
  MAX(0,$I38-$V38)
  ))))+W38</f>
        <v/>
      </c>
      <c r="O38" s="66">
        <f>IF(AND(OR($A38="Holiday",$A39="Holiday"),
        ISNUMBER(MATCH(TRIM($B38),{"Phagwah","Good Friday","Easter Monday","Labour Day","Christmas","Eid ul Azha","Romans-2","Globe-12","Neptune P1"},0))),
   $I38,0)</f>
        <v/>
      </c>
      <c r="P38" s="66">
        <f>IF(OR($O$7="Canteen",$O$7="Head Office"),0,IF($I38&lt;=0,0,IF(OR(OR(TRIM($J38)="Hebrews",TRIM($J38)="Romans",TRIM($J38)="Romans-2",TRIM($J38)="Globe",TRIM($J38)="Globe-12",TRIM($J38)="Neptune P1"),AND($I39&gt;0,OR(TRIM($J39)="Hebrews",TRIM($J39)="Romans",TRIM($J39)="Romans-2",TRIM($J39)="Globe",TRIM($J39)="Globe-12",TRIM($J39)="Neptune P1"))),1,0)))</f>
        <v/>
      </c>
      <c r="Q38" s="67" t="n"/>
      <c r="R38" s="66">
        <f>IF(OR($O$7="Canteen",$O$7="Head Office"),0,IF(
  AND(
    SUMIFS(I:I, C:C, C38) &gt;= 8,
    COUNTIFS(C$14:C38, C38)=1,
    OR(
      TEXT(D38,"hh:mm:ss")="07:00:00",
      TEXT(D38,"hh:mm:ss")="15:00:00",
      TEXT(D38,"hh:mm:ss")="23:00:00",
      TEXT(D39,"hh:mm:ss")="07:00:00",
      TEXT(D39,"hh:mm:ss")="15:00:00",
      TEXT(D39,"hh:mm:ss")="23:00:00"
    )
  ),
  1,
  0
))</f>
        <v/>
      </c>
      <c r="S38" s="66">
        <f>IF(OR($A38="Annual Leave",$A39="Annual Leave"),IF($A38="Annual Leave",8,0),0)</f>
        <v/>
      </c>
      <c r="T38" s="68" t="n"/>
      <c r="U38" s="144">
        <f>MAX(0,40-Y38)</f>
        <v/>
      </c>
      <c r="V38" s="351">
        <f>IF(OR($C38="",$D38=""),0,
 IF(OR($A38="Holiday",$A39="Holiday"),0,
 IF(AND(NOT(OR($A38="Annual Leave",$A39="Annual Leave")),$A38="Off day"),0,
  IF($I38+$I39&gt;=8,IF($I38&gt;=8,8,$I38),$I38)
  )))</f>
        <v/>
      </c>
      <c r="W38" s="351">
        <f>MAX(0,V38-U38)</f>
        <v/>
      </c>
      <c r="X38" s="351">
        <f>IF(C38="","",C38-WEEKDAY(C38,1)+1)</f>
        <v/>
      </c>
      <c r="Y38" s="351">
        <f>SUMPRODUCT(($X$14:$X37=X38)*(($V$14:$V37)+($O$14:$O37)))+IF(X38=X14,$L$11,0)</f>
        <v/>
      </c>
      <c r="Z38" s="351" t="n"/>
      <c r="AA38" s="351" t="n"/>
      <c r="AB38" s="351" t="n"/>
      <c r="AC38" s="351" t="n"/>
      <c r="AD38" s="351" t="n"/>
      <c r="AE38" s="351" t="n"/>
      <c r="AF38" s="351" t="n"/>
    </row>
    <row r="39" ht="24" customHeight="1" s="348" thickBot="1">
      <c r="A39" s="194" t="inlineStr">
        <is>
          <t>On Day</t>
        </is>
      </c>
      <c r="B39" s="199" t="n"/>
      <c r="C39" s="104">
        <f>C38</f>
        <v/>
      </c>
      <c r="D39" s="69" t="n"/>
      <c r="E39" s="200">
        <f>IF(D39="", "",
 IF(D39=TIME(0,0,0), 0,
 IF(AND(D39&gt;=TIME(0,0,1), D39&lt;=TIME(2,0,0)), TIME(7,0,0),
 IF(AND(D39&gt;=TIME(6,0,0), D39&lt;=TIME(8,0,0)), TIME(12,0,0),
 IF(AND(D39&gt;TIME(8,0,0), D39&lt;=TIME(13,59,0)), TIME(15,0,0),
 IF(AND(D39&gt;=TIME(14,0,0), D39&lt;=TIME(17,59,0)), TIME(21,0,0),
 IF(AND(D39&gt;=TIME(18,0,0), D39&lt;=TIME(21,59,0)), TIME(0,0,0),
 IF(AND(D39&gt;=TIME(22,0,0), D39&lt;=TIME(23,59,59)), TIME(7,0,0), ""))))))))</f>
        <v/>
      </c>
      <c r="F39" s="201" t="n"/>
      <c r="G39" s="200">
        <f>IF(AND(D39&gt;=TIME(6,0,0),D39&lt;=TIME(8,0,0)),E39,"")</f>
        <v/>
      </c>
      <c r="H39" s="69" t="n"/>
      <c r="I39" s="70">
        <f>ROUND(IF(OR(D39="",E39="",E39=0),0,IF(H39="",MOD(E39-D39,1)*24,MOD(H39-D39,1)*24)),2)</f>
        <v/>
      </c>
      <c r="J39" s="198" t="n"/>
      <c r="K39" s="306" t="n"/>
      <c r="L39" s="183" t="n"/>
      <c r="M39" s="307">
        <f>MAX(0,V39-W39)</f>
        <v/>
      </c>
      <c r="N39" s="71">
        <f>(IF(OR($C39="",$D39=""),0,
 IF(OR($A38="Holiday",$A39="Holiday"),
    IF(ISNUMBER(MATCH(TRIM($B39),{"Phagwah","Good Friday","Easter Monday","Labour Day","Christmas","Eid ul Azha","Romans-2","Globe-12","Neptune P1"},0)),0,$I39),
 IF(AND(NOT(OR($A38="Annual Leave",$A39="Annual Leave")),$A39="Off day"),$I39,
  MAX(0,$I39-$V39)
  ))))+W39</f>
        <v/>
      </c>
      <c r="O39" s="71">
        <f>IF(AND(OR($A38="Holiday",$A39="Holiday"),
        ISNUMBER(MATCH(TRIM($B39),{"Phagwah","Good Friday","Easter Monday","Labour Day","Christmas","Eid ul Azha","Romans-2","Globe-12","Neptune P1"},0))),
   $I39,0)</f>
        <v/>
      </c>
      <c r="P39" s="71">
        <f>IF(OR($O$7="Canteen",$O$7="Head Office"),0,IF($I39&lt;=0,0,IF(AND($I38&lt;=0,OR(TRIM($J39)="Hebrews",TRIM($J39)="Romans",TRIM($J39)="Romans-2",TRIM($J39)="Globe",TRIM($J39)="Globe-12",TRIM($J39)="Neptune P1")),1,0)))</f>
        <v/>
      </c>
      <c r="Q39" s="72" t="n"/>
      <c r="R39" s="71">
        <f>IF(OR($O$7="Canteen",$O$7="Head Office"),0,IF(
  AND(
    SUMIFS(I:I, C:C, C39) &gt;= 8,
    COUNTIFS(C$14:C39, C39)=1,
    OR(
      TEXT(D39,"hh:mm:ss")="07:00:00",
      TEXT(D39,"hh:mm:ss")="15:00:00",
      TEXT(D39,"hh:mm:ss")="23:00:00",
      TEXT(D40,"hh:mm:ss")="07:00:00",
      TEXT(D40,"hh:mm:ss")="15:00:00",
      TEXT(D40,"hh:mm:ss")="23:00:00"
    )
  ),
  1,
  0
))</f>
        <v/>
      </c>
      <c r="S39" s="71">
        <f>IF(OR($A38="Annual Leave",$A39="Annual Leave"),IF(AND($A38&lt;&gt;"Annual Leave",$A39="Annual Leave"),8,0),0)</f>
        <v/>
      </c>
      <c r="T39" s="73" t="n"/>
      <c r="U39" s="144">
        <f>MAX(0,40-Y39)</f>
        <v/>
      </c>
      <c r="V39" s="351">
        <f>IF(OR($C39="",$D39=""),0,
 IF(OR($A38="Holiday",$A39="Holiday"),0,
 IF(AND(NOT(OR($A38="Annual Leave",$A39="Annual Leave")),$A39="Off day"),0,
  IF($I38+$I39&gt;=8,IF($I38&gt;=8,0,8-$I38),$I39)
  )))</f>
        <v/>
      </c>
      <c r="W39" s="351">
        <f>MAX(0,V39-U39)</f>
        <v/>
      </c>
      <c r="X39" s="351">
        <f>IF(C39="","",C39-WEEKDAY(C39,1)+1)</f>
        <v/>
      </c>
      <c r="Y39" s="351">
        <f>SUMPRODUCT(($X$14:$X38=X39)*(($V$14:$V38)+($O$14:$O38)))+IF(X39=X14,$L$11,0)</f>
        <v/>
      </c>
      <c r="Z39" s="351" t="n"/>
      <c r="AA39" s="351" t="n"/>
      <c r="AB39" s="351" t="n"/>
      <c r="AC39" s="351" t="n"/>
      <c r="AD39" s="351" t="n"/>
      <c r="AE39" s="351" t="n"/>
      <c r="AF39" s="351" t="n"/>
    </row>
    <row r="40" ht="24" customHeight="1" s="348" thickBot="1">
      <c r="A40" s="202" t="inlineStr">
        <is>
          <t>On Day</t>
        </is>
      </c>
      <c r="B40" s="203" t="n"/>
      <c r="C40" s="105">
        <f>C38+1</f>
        <v/>
      </c>
      <c r="D40" s="74" t="n"/>
      <c r="E40" s="204">
        <f>IF(D40="", "",
 IF(D40=TIME(0,0,0), 0,
 IF(AND(D40&gt;=TIME(0,0,1), D40&lt;=TIME(2,0,0)), TIME(7,0,0),
 IF(AND(D40&gt;=TIME(6,0,0), D40&lt;=TIME(8,0,0)), TIME(12,0,0),
 IF(AND(D40&gt;TIME(8,0,0), D40&lt;=TIME(13,59,0)), TIME(15,0,0),
 IF(AND(D40&gt;=TIME(14,0,0), D40&lt;=TIME(17,59,0)), TIME(21,0,0),
 IF(AND(D40&gt;=TIME(18,0,0), D40&lt;=TIME(21,59,0)), TIME(0,0,0),
 IF(AND(D40&gt;=TIME(22,0,0), D40&lt;=TIME(23,59,59)), TIME(7,0,0), ""))))))))</f>
        <v/>
      </c>
      <c r="F40" s="205" t="n"/>
      <c r="G40" s="204">
        <f>IF(AND(D40&gt;=TIME(6,0,0),D40&lt;=TIME(8,0,0)),E40,"")</f>
        <v/>
      </c>
      <c r="H40" s="74" t="n"/>
      <c r="I40" s="106">
        <f>ROUND(IF(OR(D40="",E40="",E40=0),0,IF(H40="",MOD(E40-D40,1)*24,MOD(H40-D40,1)*24)),2)</f>
        <v/>
      </c>
      <c r="J40" s="206" t="n"/>
      <c r="K40" s="308" t="n"/>
      <c r="L40" s="189" t="n"/>
      <c r="M40" s="309">
        <f>MAX(0,V40-W40)</f>
        <v/>
      </c>
      <c r="N40" s="75">
        <f>(IF(OR($C40="",$D40=""),0,
 IF(OR($A40="Holiday",$A41="Holiday"),
    IF(ISNUMBER(MATCH(TRIM($B40),{"Phagwah","Good Friday","Easter Monday","Labour Day","Christmas","Eid ul Azha","Romans-2","Globe-12","Neptune P1"},0)),0,$I40),
 IF(AND(NOT(OR($A40="Annual Leave",$A41="Annual Leave")),$A40="Off day"),$I40,
  MAX(0,$I40-$V40)
  ))))+W40</f>
        <v/>
      </c>
      <c r="O40" s="75">
        <f>IF(AND(OR($A40="Holiday",$A41="Holiday"),
        ISNUMBER(MATCH(TRIM($B40),{"Phagwah","Good Friday","Easter Monday","Labour Day","Christmas","Eid ul Azha","Romans-2","Globe-12","Neptune P1"},0))),
   $I40,0)</f>
        <v/>
      </c>
      <c r="P40" s="75">
        <f>IF(OR($O$7="Canteen",$O$7="Head Office"),0,IF($I40&lt;=0,0,IF(OR(OR(TRIM($J40)="Hebrews",TRIM($J40)="Romans",TRIM($J40)="Romans-2",TRIM($J40)="Globe",TRIM($J40)="Globe-12",TRIM($J40)="Neptune P1"),AND($I41&gt;0,OR(TRIM($J41)="Hebrews",TRIM($J41)="Romans",TRIM($J41)="Romans-2",TRIM($J41)="Globe",TRIM($J41)="Globe-12",TRIM($J41)="Neptune P1"))),1,0)))</f>
        <v/>
      </c>
      <c r="Q40" s="76" t="n"/>
      <c r="R40" s="75">
        <f>IF(OR($O$7="Canteen",$O$7="Head Office"),0,IF(
  AND(
    SUMIFS(I:I, C:C, C40) &gt;= 8,
    COUNTIFS(C$14:C40, C40)=1,
    OR(
      TEXT(D40,"hh:mm:ss")="07:00:00",
      TEXT(D40,"hh:mm:ss")="15:00:00",
      TEXT(D40,"hh:mm:ss")="23:00:00",
      TEXT(D41,"hh:mm:ss")="07:00:00",
      TEXT(D41,"hh:mm:ss")="15:00:00",
      TEXT(D41,"hh:mm:ss")="23:00:00"
    )
  ),
  1,
  0
))</f>
        <v/>
      </c>
      <c r="S40" s="75">
        <f>IF(OR($A40="Annual Leave",$A41="Annual Leave"),IF($A40="Annual Leave",8,0),0)</f>
        <v/>
      </c>
      <c r="T40" s="107" t="n"/>
      <c r="U40" s="144">
        <f>MAX(0,40-Y40)</f>
        <v/>
      </c>
      <c r="V40" s="351">
        <f>IF(OR($C40="",$D40=""),0,
 IF(OR($A40="Holiday",$A41="Holiday"),0,
 IF(AND(NOT(OR($A40="Annual Leave",$A41="Annual Leave")),$A40="Off day"),0,
  IF($I40+$I41&gt;=8,IF($I40&gt;=8,8,$I40),$I40)
  )))</f>
        <v/>
      </c>
      <c r="W40" s="351">
        <f>MAX(0,V40-U40)</f>
        <v/>
      </c>
      <c r="X40" s="351">
        <f>IF(C40="","",C40-WEEKDAY(C40,1)+1)</f>
        <v/>
      </c>
      <c r="Y40" s="351">
        <f>SUMPRODUCT(($X$14:$X39=X40)*(($V$14:$V39)+($O$14:$O39)))+IF(X40=X14,$L$11,0)</f>
        <v/>
      </c>
      <c r="Z40" s="351" t="n"/>
      <c r="AA40" s="351" t="n"/>
      <c r="AB40" s="351" t="n"/>
      <c r="AC40" s="351" t="n"/>
      <c r="AD40" s="351" t="n"/>
      <c r="AE40" s="351" t="n"/>
      <c r="AF40" s="351" t="n"/>
    </row>
    <row r="41" ht="24" customHeight="1" s="348" thickBot="1">
      <c r="A41" s="202" t="inlineStr">
        <is>
          <t>On Day</t>
        </is>
      </c>
      <c r="B41" s="310" t="n"/>
      <c r="C41" s="105">
        <f>C40</f>
        <v/>
      </c>
      <c r="D41" s="311" t="n"/>
      <c r="E41" s="312">
        <f>IF(D41="", "",
 IF(D41=TIME(0,0,0), 0,
 IF(AND(D41&gt;=TIME(0,0,1), D41&lt;=TIME(2,0,0)), TIME(7,0,0),
 IF(AND(D41&gt;=TIME(6,0,0), D41&lt;=TIME(8,0,0)), TIME(12,0,0),
 IF(AND(D41&gt;TIME(8,0,0), D41&lt;=TIME(13,59,0)), TIME(15,0,0),
 IF(AND(D41&gt;=TIME(14,0,0), D41&lt;=TIME(17,59,0)), TIME(21,0,0),
 IF(AND(D41&gt;=TIME(18,0,0), D41&lt;=TIME(21,59,0)), TIME(0,0,0),
 IF(AND(D41&gt;=TIME(22,0,0), D41&lt;=TIME(23,59,59)), TIME(7,0,0), ""))))))))</f>
        <v/>
      </c>
      <c r="F41" s="205" t="n"/>
      <c r="G41" s="312">
        <f>IF(AND(D41&gt;=TIME(6,0,0),D41&lt;=TIME(8,0,0)),E41,"")</f>
        <v/>
      </c>
      <c r="H41" s="311" t="n"/>
      <c r="I41" s="106">
        <f>ROUND(IF(OR(D41="",E41="",E41=0),0,IF(H41="",MOD(E41-D41,1)*24,MOD(H41-D41,1)*24)),2)</f>
        <v/>
      </c>
      <c r="J41" s="207" t="n"/>
      <c r="K41" s="308" t="n"/>
      <c r="L41" s="189" t="n"/>
      <c r="M41" s="309">
        <f>MAX(0,V41-W41)</f>
        <v/>
      </c>
      <c r="N41" s="313">
        <f>(IF(OR($C41="",$D41=""),0,
 IF(OR($A40="Holiday",$A41="Holiday"),
    IF(ISNUMBER(MATCH(TRIM($B41),{"Phagwah","Good Friday","Easter Monday","Labour Day","Christmas","Eid ul Azha","Romans-2","Globe-12","Neptune P1"},0)),0,$I41),
 IF(AND(NOT(OR($A40="Annual Leave",$A41="Annual Leave")),$A41="Off day"),$I41,
  MAX(0,$I41-$V41)
  ))))+W41</f>
        <v/>
      </c>
      <c r="O41" s="313">
        <f>IF(AND(OR($A40="Holiday",$A41="Holiday"),
        ISNUMBER(MATCH(TRIM($B41),{"Phagwah","Good Friday","Easter Monday","Labour Day","Christmas","Eid ul Azha","Romans-2","Globe-12","Neptune P1"},0))),
   $I41,0)</f>
        <v/>
      </c>
      <c r="P41" s="313">
        <f>IF(OR($O$7="Canteen",$O$7="Head Office"),0,IF($I41&lt;=0,0,IF(AND($I40&lt;=0,OR(TRIM($J41)="Hebrews",TRIM($J41)="Romans",TRIM($J41)="Romans-2",TRIM($J41)="Globe",TRIM($J41)="Globe-12",TRIM($J41)="Neptune P1")),1,0)))</f>
        <v/>
      </c>
      <c r="Q41" s="314" t="n"/>
      <c r="R41" s="313">
        <f>IF(OR($O$7="Canteen",$O$7="Head Office"),0,IF(
  AND(
    SUMIFS(I:I, C:C, C41) &gt;= 8,
    COUNTIFS(C$14:C41, C41)=1,
    OR(
      TEXT(D41,"hh:mm:ss")="07:00:00",
      TEXT(D41,"hh:mm:ss")="15:00:00",
      TEXT(D41,"hh:mm:ss")="23:00:00",
      TEXT(D42,"hh:mm:ss")="07:00:00",
      TEXT(D42,"hh:mm:ss")="15:00:00",
      TEXT(D42,"hh:mm:ss")="23:00:00"
    )
  ),
  1,
  0
))</f>
        <v/>
      </c>
      <c r="S41" s="313">
        <f>IF(OR($A40="Annual Leave",$A41="Annual Leave"),IF(AND($A40&lt;&gt;"Annual Leave",$A41="Annual Leave"),8,0),0)</f>
        <v/>
      </c>
      <c r="T41" s="315" t="n"/>
      <c r="U41" s="144">
        <f>MAX(0,40-Y41)</f>
        <v/>
      </c>
      <c r="V41" s="351">
        <f>IF(OR($C41="",$D41=""),0,
 IF(OR($A40="Holiday",$A41="Holiday"),0,
 IF(AND(NOT(OR($A40="Annual Leave",$A41="Annual Leave")),$A41="Off day"),0,
  IF($I40+$I41&gt;=8,IF($I40&gt;=8,0,8-$I40),$I41)
  )))</f>
        <v/>
      </c>
      <c r="W41" s="351">
        <f>MAX(0,V41-U41)</f>
        <v/>
      </c>
      <c r="X41" s="351">
        <f>IF(C41="","",C41-WEEKDAY(C41,1)+1)</f>
        <v/>
      </c>
      <c r="Y41" s="351">
        <f>SUMPRODUCT(($X$14:$X40=X41)*(($V$14:$V40)+($O$14:$O40)))+IF(X41=X14,$L$11,0)</f>
        <v/>
      </c>
      <c r="Z41" s="351" t="n"/>
      <c r="AA41" s="351" t="n"/>
      <c r="AB41" s="351" t="n"/>
      <c r="AC41" s="351" t="n"/>
      <c r="AD41" s="351" t="n"/>
      <c r="AE41" s="351" t="n"/>
      <c r="AF41" s="351" t="n"/>
    </row>
    <row r="42" ht="24" customHeight="1" s="348" thickBot="1">
      <c r="A42" s="208" t="inlineStr">
        <is>
          <t>On Day</t>
        </is>
      </c>
      <c r="B42" s="209" t="n"/>
      <c r="C42" s="108">
        <f>C40+1</f>
        <v/>
      </c>
      <c r="D42" s="77" t="n"/>
      <c r="E42" s="210">
        <f>IF(D42="", "",
 IF(D42=TIME(0,0,0), 0,
 IF(AND(D42&gt;=TIME(0,0,1), D42&lt;=TIME(2,0,0)), TIME(7,0,0),
 IF(AND(D42&gt;=TIME(6,0,0), D42&lt;=TIME(8,0,0)), TIME(12,0,0),
 IF(AND(D42&gt;TIME(8,0,0), D42&lt;=TIME(13,59,0)), TIME(15,0,0),
 IF(AND(D42&gt;=TIME(14,0,0), D42&lt;=TIME(17,59,0)), TIME(21,0,0),
 IF(AND(D42&gt;=TIME(18,0,0), D42&lt;=TIME(21,59,0)), TIME(0,0,0),
 IF(AND(D42&gt;=TIME(22,0,0), D42&lt;=TIME(23,59,59)), TIME(7,0,0), ""))))))))</f>
        <v/>
      </c>
      <c r="F42" s="211" t="n"/>
      <c r="G42" s="210">
        <f>IF(AND(D42&gt;=TIME(6,0,0),D42&lt;=TIME(8,0,0)),E42,"")</f>
        <v/>
      </c>
      <c r="H42" s="77" t="n"/>
      <c r="I42" s="16">
        <f>ROUND(IF(OR(D42="",E42="",E42=0),0,IF(H42="",MOD(E42-D42,1)*24,MOD(H42-D42,1)*24)),2)</f>
        <v/>
      </c>
      <c r="J42" s="212" t="n"/>
      <c r="K42" s="316" t="n"/>
      <c r="L42" s="181" t="n"/>
      <c r="M42" s="317">
        <f>MAX(0,V42-W42)</f>
        <v/>
      </c>
      <c r="N42" s="17">
        <f>(IF(OR($C42="",$D42=""),0,
 IF(OR($A42="Holiday",$A43="Holiday"),
    IF(ISNUMBER(MATCH(TRIM($B42),{"Phagwah","Good Friday","Easter Monday","Labour Day","Christmas","Eid ul Azha","Romans-2","Globe-12","Neptune P1"},0)),0,$I42),
 IF(AND(NOT(OR($A42="Annual Leave",$A43="Annual Leave")),$A42="Off day"),$I42,
  MAX(0,$I42-$V42)
  ))))+W42</f>
        <v/>
      </c>
      <c r="O42" s="213">
        <f>IF(AND(OR($A42="Holiday",$A43="Holiday"),
        ISNUMBER(MATCH(TRIM($B42),{"Phagwah","Good Friday","Easter Monday","Labour Day","Christmas","Eid ul Azha","Romans-2","Globe-12","Neptune P1"},0))),
   $I42,0)</f>
        <v/>
      </c>
      <c r="P42" s="17">
        <f>IF(OR($O$7="Canteen",$O$7="Head Office"),0,IF($I42&lt;=0,0,IF(OR(OR(TRIM($J42)="Hebrews",TRIM($J42)="Romans",TRIM($J42)="Romans-2",TRIM($J42)="Globe",TRIM($J42)="Globe-12",TRIM($J42)="Neptune P1"),AND($I43&gt;0,OR(TRIM($J43)="Hebrews",TRIM($J43)="Romans",TRIM($J43)="Romans-2",TRIM($J43)="Globe",TRIM($J43)="Globe-12",TRIM($J43)="Neptune P1"))),1,0)))</f>
        <v/>
      </c>
      <c r="Q42" s="78" t="n"/>
      <c r="R42" s="213">
        <f>IF(OR($O$7="Canteen",$O$7="Head Office"),0,IF(
  AND(
    SUMIFS(I:I, C:C, C42) &gt;= 8,
    COUNTIFS(C$14:C42, C42)=1,
    OR(
      TEXT(D42,"hh:mm:ss")="07:00:00",
      TEXT(D42,"hh:mm:ss")="15:00:00",
      TEXT(D42,"hh:mm:ss")="23:00:00",
      TEXT(D43,"hh:mm:ss")="07:00:00",
      TEXT(D43,"hh:mm:ss")="15:00:00",
      TEXT(D43,"hh:mm:ss")="23:00:00"
    )
  ),
  1,
  0
))</f>
        <v/>
      </c>
      <c r="S42" s="213">
        <f>IF(OR($A42="Annual Leave",$A43="Annual Leave"),IF($A42="Annual Leave",8,0),0)</f>
        <v/>
      </c>
      <c r="T42" s="79" t="n"/>
      <c r="U42" s="144">
        <f>MAX(0,40-Y42)</f>
        <v/>
      </c>
      <c r="V42" s="351">
        <f>IF(OR($C42="",$D42=""),0,
 IF(OR($A42="Holiday",$A43="Holiday"),0,
 IF(AND(NOT(OR($A42="Annual Leave",$A43="Annual Leave")),$A42="Off day"),0,
  IF($I42+$I43&gt;=8,IF($I42&gt;=8,8,$I42),$I42)
  )))</f>
        <v/>
      </c>
      <c r="W42" s="351">
        <f>MAX(0,V42-U42)</f>
        <v/>
      </c>
      <c r="X42" s="351">
        <f>IF(C42="","",C42-WEEKDAY(C42,1)+1)</f>
        <v/>
      </c>
      <c r="Y42" s="351">
        <f>SUMPRODUCT(($X$14:$X41=X42)*(($V$14:$V41)+($O$14:$O41)))+IF(X42=X14,$L$11,0)</f>
        <v/>
      </c>
      <c r="Z42" s="351" t="n"/>
      <c r="AA42" s="351" t="n"/>
      <c r="AB42" s="351" t="n"/>
      <c r="AC42" s="351" t="n"/>
      <c r="AD42" s="351" t="n"/>
      <c r="AE42" s="351" t="n"/>
      <c r="AF42" s="351" t="n"/>
    </row>
    <row r="43" ht="24" customHeight="1" s="348" thickBot="1">
      <c r="A43" s="208" t="inlineStr">
        <is>
          <t>On Day</t>
        </is>
      </c>
      <c r="B43" s="214" t="n"/>
      <c r="C43" s="109">
        <f>C42</f>
        <v/>
      </c>
      <c r="D43" s="18" t="n"/>
      <c r="E43" s="215">
        <f>IF(D43="", "",
 IF(D43=TIME(0,0,0), 0,
 IF(AND(D43&gt;=TIME(0,0,1), D43&lt;=TIME(2,0,0)), TIME(7,0,0),
 IF(AND(D43&gt;=TIME(6,0,0), D43&lt;=TIME(8,0,0)), TIME(12,0,0),
 IF(AND(D43&gt;TIME(8,0,0), D43&lt;=TIME(13,59,0)), TIME(15,0,0),
 IF(AND(D43&gt;=TIME(14,0,0), D43&lt;=TIME(17,59,0)), TIME(21,0,0),
 IF(AND(D43&gt;=TIME(18,0,0), D43&lt;=TIME(21,59,0)), TIME(0,0,0),
 IF(AND(D43&gt;=TIME(22,0,0), D43&lt;=TIME(23,59,59)), TIME(7,0,0), ""))))))))</f>
        <v/>
      </c>
      <c r="F43" s="216" t="n"/>
      <c r="G43" s="215">
        <f>IF(AND(D43&gt;=TIME(6,0,0),D43&lt;=TIME(8,0,0)),E43,"")</f>
        <v/>
      </c>
      <c r="H43" s="18" t="n"/>
      <c r="I43" s="19">
        <f>ROUND(IF(OR(D43="",E43="",E43=0),0,IF(H43="",MOD(E43-D43,1)*24,MOD(H43-D43,1)*24)),2)</f>
        <v/>
      </c>
      <c r="J43" s="212" t="n"/>
      <c r="K43" s="316" t="n"/>
      <c r="L43" s="183" t="n"/>
      <c r="M43" s="317">
        <f>MAX(0,V43-W43)</f>
        <v/>
      </c>
      <c r="N43" s="20">
        <f>(IF(OR($C43="",$D43=""),0,
 IF(OR($A42="Holiday",$A43="Holiday"),
    IF(ISNUMBER(MATCH(TRIM($B43),{"Phagwah","Good Friday","Easter Monday","Labour Day","Christmas","Eid ul Azha","Romans-2","Globe-12","Neptune P1"},0)),0,$I43),
 IF(AND(NOT(OR($A42="Annual Leave",$A43="Annual Leave")),$A43="Off day"),$I43,
  MAX(0,$I43-$V43)
  ))))+W43</f>
        <v/>
      </c>
      <c r="O43" s="20">
        <f>IF(AND(OR($A42="Holiday",$A43="Holiday"),
        ISNUMBER(MATCH(TRIM($B43),{"Phagwah","Good Friday","Easter Monday","Labour Day","Christmas","Eid ul Azha","Romans-2","Globe-12","Neptune P1"},0))),
   $I43,0)</f>
        <v/>
      </c>
      <c r="P43" s="20">
        <f>IF(OR($O$7="Canteen",$O$7="Head Office"),0,IF($I43&lt;=0,0,IF(AND($I42&lt;=0,OR(TRIM($J43)="Hebrews",TRIM($J43)="Romans",TRIM($J43)="Romans-2",TRIM($J43)="Globe",TRIM($J43)="Globe-12",TRIM($J43)="Neptune P1")),1,0)))</f>
        <v/>
      </c>
      <c r="Q43" s="21" t="n"/>
      <c r="R43" s="20">
        <f>IF(OR($O$7="Canteen",$O$7="Head Office"),0,IF(
  AND(
    SUMIFS(I:I, C:C, C43) &gt;= 8,
    COUNTIFS(C$14:C43, C43)=1,
    OR(
      TEXT(D43,"hh:mm:ss")="07:00:00",
      TEXT(D43,"hh:mm:ss")="15:00:00",
      TEXT(D43,"hh:mm:ss")="23:00:00",
      TEXT(D49,"hh:mm:ss")="07:00:00",
      TEXT(D49,"hh:mm:ss")="15:00:00",
      TEXT(D49,"hh:mm:ss")="23:00:00"
    )
  ),
  1,
  0
))</f>
        <v/>
      </c>
      <c r="S43" s="20">
        <f>IF(OR($A42="Annual Leave",$A43="Annual Leave"),IF(AND($A42&lt;&gt;"Annual Leave",$A43="Annual Leave"),8,0),0)</f>
        <v/>
      </c>
      <c r="T43" s="22" t="n"/>
      <c r="U43" s="144">
        <f>MAX(0,40-Y43)</f>
        <v/>
      </c>
      <c r="V43" s="351">
        <f>IF(OR($C43="",$D43=""),0,
 IF(OR($A42="Holiday",$A43="Holiday"),0,
 IF(AND(NOT(OR($A42="Annual Leave",$A43="Annual Leave")),$A43="Off day"),0,
  IF($I42+$I43&gt;=8,IF($I42&gt;=8,0,8-$I42),$I43)
  )))</f>
        <v/>
      </c>
      <c r="W43" s="351">
        <f>MAX(0,V43-U43)</f>
        <v/>
      </c>
      <c r="X43" s="351">
        <f>IF(C43="","",C43-WEEKDAY(C43,1)+1)</f>
        <v/>
      </c>
      <c r="Y43" s="351">
        <f>SUMPRODUCT(($X$14:$X42=X43)*(($V$14:$V42)+($O$14:$O42)))+IF(X43=X14,$L$11,0)</f>
        <v/>
      </c>
      <c r="Z43" s="351" t="n"/>
      <c r="AA43" s="351" t="n"/>
      <c r="AB43" s="351" t="n"/>
      <c r="AC43" s="351" t="n"/>
      <c r="AD43" s="351" t="n"/>
      <c r="AE43" s="351" t="n"/>
      <c r="AF43" s="351" t="n"/>
    </row>
    <row r="44" ht="24" customHeight="1" s="348" thickBot="1">
      <c r="A44" s="176" t="n"/>
      <c r="B44" s="176" t="n"/>
      <c r="C44" s="217" t="n"/>
      <c r="D44" s="110" t="n"/>
      <c r="E44" s="110" t="n"/>
      <c r="F44" s="218" t="n"/>
      <c r="G44" s="110" t="n"/>
      <c r="H44" s="110" t="n"/>
      <c r="I44" s="219" t="n"/>
      <c r="J44" s="219" t="n"/>
      <c r="K44" s="219" t="n"/>
      <c r="L44" s="219" t="n"/>
      <c r="M44" s="111">
        <f>MAX(0,V44-W44)</f>
        <v/>
      </c>
      <c r="N44" s="112">
        <f>(IF(OR($C44="",$D44=""),0,
 IF(OR($A44="Holiday",$A45="Holiday"),
    IF(ISNUMBER(MATCH(TRIM($B44),{"Phagwah","Good Friday","Easter Monday","Labour Day","Christmas","Eid ul Azha","Romans-2","Globe-12","Neptune P1"},0)),0,$I44),
 IF(AND(NOT(OR($A44="Annual Leave",$A45="Annual Leave")),$A44="Off day"),$I44,
  MAX(0,$I44-$V44)
  ))))+W44</f>
        <v/>
      </c>
      <c r="O44" s="112">
        <f>IF(AND(OR($A44="Holiday",$A45="Holiday"),
        ISNUMBER(MATCH(TRIM($B44),{"Phagwah","Good Friday","Easter Monday","Labour Day","Christmas","Eid ul Azha","Romans-2","Globe-12","Neptune P1"},0))),
   $I44,0)</f>
        <v/>
      </c>
      <c r="P44" s="112">
        <f>IF(OR($O$7="Canteen",$O$7="Head Office"),0,IF($I44&lt;=0,0,IF(OR(OR(TRIM($J44)="Hebrews",TRIM($J44)="Romans",TRIM($J44)="Romans-2",TRIM($J44)="Globe",TRIM($J44)="Globe-12",TRIM($J44)="Neptune P1"),AND($I45&gt;0,OR(TRIM($J45)="Hebrews",TRIM($J45)="Romans",TRIM($J45)="Romans-2",TRIM($J45)="Globe",TRIM($J45)="Globe-12",TRIM($J45)="Neptune P1"))),1,0)))</f>
        <v/>
      </c>
      <c r="Q44" s="113" t="n"/>
      <c r="R44" s="113" t="n"/>
      <c r="S44" s="112">
        <f>IF(OR($A44="Annual Leave",$A45="Annual Leave"),IF($A44="Annual Leave",8,0),0)</f>
        <v/>
      </c>
      <c r="T44" s="114" t="n"/>
      <c r="U44" s="144">
        <f>MAX(0,40-Y44)</f>
        <v/>
      </c>
      <c r="V44" s="351">
        <f>IF(OR($C44="",$D44=""),0,
 IF(OR($A44="Holiday",$A45="Holiday"),0,
 IF(AND(NOT(OR($A44="Annual Leave",$A45="Annual Leave")),$A44="Off day"),0,
  IF($I44+$I45&gt;=8,IF($I44&gt;=8,8,$I44),$I44)
  )))</f>
        <v/>
      </c>
      <c r="W44" s="351">
        <f>MAX(0,V44-U44)</f>
        <v/>
      </c>
      <c r="X44" s="351">
        <f>IF(C44="","",C44-WEEKDAY(C44,1)+1)</f>
        <v/>
      </c>
      <c r="Y44" s="351">
        <f>SUMPRODUCT(($X$14:$X43=X44)*(($V$14:$V43)+($O$14:$O43)))+IF(X44=X14,$L$11,0)</f>
        <v/>
      </c>
      <c r="Z44" s="351" t="n"/>
      <c r="AA44" s="351" t="n"/>
      <c r="AB44" s="351" t="n"/>
      <c r="AC44" s="351" t="n"/>
      <c r="AD44" s="351" t="n"/>
      <c r="AE44" s="351" t="n"/>
      <c r="AF44" s="351" t="n"/>
    </row>
    <row r="45" ht="24" customHeight="1" s="348" thickBot="1">
      <c r="A45" s="154" t="inlineStr">
        <is>
          <t>On Day</t>
        </is>
      </c>
      <c r="B45" s="318" t="n"/>
      <c r="C45" s="115">
        <f>C42+1</f>
        <v/>
      </c>
      <c r="D45" s="319" t="n"/>
      <c r="E45" s="320">
        <f>IF(D45="", "",
 IF(D45=TIME(0,0,0), 0,
 IF(AND(D45&gt;=TIME(0,0,1), D45&lt;=TIME(2,0,0)), TIME(7,0,0),
 IF(AND(D45&gt;=TIME(6,0,0), D45&lt;=TIME(8,0,0)), TIME(12,0,0),
 IF(AND(D45&gt;TIME(8,0,0), D45&lt;=TIME(13,59,0)), TIME(15,0,0),
 IF(AND(D45&gt;=TIME(14,0,0), D45&lt;=TIME(17,59,0)), TIME(21,0,0),
 IF(AND(D45&gt;=TIME(18,0,0), D45&lt;=TIME(21,59,0)), TIME(0,0,0),
 IF(AND(D45&gt;=TIME(22,0,0), D45&lt;=TIME(23,59,59)), TIME(7,0,0), ""))))))))</f>
        <v/>
      </c>
      <c r="F45" s="321" t="n"/>
      <c r="G45" s="320">
        <f>IF(AND(D45&gt;=TIME(6,0,0),D45&lt;=TIME(8,0,0)),E45,"")</f>
        <v/>
      </c>
      <c r="H45" s="319" t="n"/>
      <c r="I45" s="30">
        <f>ROUND(IF(OR(D45="",E45="",E45=0),0,IF(H45="",MOD(E45-D45,1)*24,MOD(H45-D45,1)*24)),2)</f>
        <v/>
      </c>
      <c r="J45" s="220" t="n"/>
      <c r="K45" s="274" t="n"/>
      <c r="L45" s="181" t="n"/>
      <c r="M45" s="275">
        <f>MAX(0,V45-W45)</f>
        <v/>
      </c>
      <c r="N45" s="322">
        <f>(IF(OR($C45="",$D45=""),0,
 IF(OR($A44="Holiday",$A45="Holiday"),
    IF(ISNUMBER(MATCH(TRIM($B45),{"Phagwah","Good Friday","Easter Monday","Labour Day","Christmas","Eid ul Azha","Romans-2","Globe-12","Neptune P1"},0)),0,$I45),
 IF(AND(NOT(OR($A44="Annual Leave",$A45="Annual Leave")),$A45="Off day"),$I45,
  MAX(0,$I45-$V45)
  ))))+W45</f>
        <v/>
      </c>
      <c r="O45" s="322">
        <f>IF(AND(OR($A44="Holiday",$A45="Holiday"),
        ISNUMBER(MATCH(TRIM($B45),{"Phagwah","Good Friday","Easter Monday","Labour Day","Christmas","Eid ul Azha","Romans-2","Globe-12","Neptune P1"},0))),
   $I45,0)</f>
        <v/>
      </c>
      <c r="P45" s="322">
        <f>IF(OR($O$7="Canteen",$O$7="Head Office"),0,IF($I45&lt;=0,0,IF(AND($I44&lt;=0,OR(TRIM($J45)="Hebrews",TRIM($J45)="Romans",TRIM($J45)="Romans-2",TRIM($J45)="Globe",TRIM($J45)="Globe-12",TRIM($J45)="Neptune P1")),1,0)))</f>
        <v/>
      </c>
      <c r="Q45" s="323" t="n"/>
      <c r="R45" s="322">
        <f>IF(OR($O$7="Canteen",$O$7="Head Office"),0,IF(
  AND(
    SUMIFS(I:I, C:C, C45) &gt;= 8,
    COUNTIFS(C$14:C45, C45)=1,
    OR(
      TEXT(D45,"hh:mm:ss")="07:00:00",
      TEXT(D45,"hh:mm:ss")="15:00:00",
      TEXT(D45,"hh:mm:ss")="23:00:00",
      TEXT(D46,"hh:mm:ss")="07:00:00",
      TEXT(D46,"hh:mm:ss")="15:00:00",
      TEXT(D46,"hh:mm:ss")="23:00:00"
    )
  ),
  1,
  0
))</f>
        <v/>
      </c>
      <c r="S45" s="322">
        <f>IF(OR($A44="Annual Leave",$A45="Annual Leave"),IF(AND($A44&lt;&gt;"Annual Leave",$A45="Annual Leave"),8,0),0)</f>
        <v/>
      </c>
      <c r="T45" s="116" t="n"/>
      <c r="U45" s="144">
        <f>MAX(0,40-Y45)</f>
        <v/>
      </c>
      <c r="V45" s="351">
        <f>IF(OR($C45="",$D45=""),0,
 IF(OR($A44="Holiday",$A45="Holiday"),0,
 IF(AND(NOT(OR($A44="Annual Leave",$A45="Annual Leave")),$A45="Off day"),0,
  IF($I44+$I45&gt;=8,IF($I44&gt;=8,0,8-$I44),$I45)
  )))</f>
        <v/>
      </c>
      <c r="W45" s="351">
        <f>MAX(0,V45-U45)</f>
        <v/>
      </c>
      <c r="X45" s="351">
        <f>IF(C45="","",C45-WEEKDAY(C45,1)+1)</f>
        <v/>
      </c>
      <c r="Y45" s="351">
        <f>SUMPRODUCT(($X$14:$X44=X45)*(($V$14:$V44)+($O$14:$O44)))+IF(X45=X14,$L$11,0)</f>
        <v/>
      </c>
      <c r="Z45" s="351" t="n"/>
      <c r="AA45" s="351" t="n"/>
      <c r="AB45" s="351" t="n"/>
      <c r="AC45" s="351" t="n"/>
      <c r="AD45" s="351" t="n"/>
      <c r="AE45" s="351" t="n"/>
      <c r="AF45" s="351" t="n"/>
    </row>
    <row r="46" ht="24" customHeight="1" s="348" thickBot="1">
      <c r="A46" s="154" t="inlineStr">
        <is>
          <t>On Day</t>
        </is>
      </c>
      <c r="B46" s="305" t="n"/>
      <c r="C46" s="90">
        <f>C45</f>
        <v/>
      </c>
      <c r="D46" s="80" t="n"/>
      <c r="E46" s="221">
        <f>IF(D46="", "",
 IF(D46=TIME(0,0,0), 0,
 IF(AND(D46&gt;=TIME(0,0,1), D46&lt;=TIME(2,0,0)), TIME(7,0,0),
 IF(AND(D46&gt;=TIME(6,0,0), D46&lt;=TIME(8,0,0)), TIME(12,0,0),
 IF(AND(D46&gt;TIME(8,0,0), D46&lt;=TIME(13,59,0)), TIME(15,0,0),
 IF(AND(D46&gt;=TIME(14,0,0), D46&lt;=TIME(17,59,0)), TIME(21,0,0),
 IF(AND(D46&gt;=TIME(18,0,0), D46&lt;=TIME(21,59,0)), TIME(0,0,0),
 IF(AND(D46&gt;=TIME(22,0,0), D46&lt;=TIME(23,59,59)), TIME(7,0,0), ""))))))))</f>
        <v/>
      </c>
      <c r="F46" s="156" t="n"/>
      <c r="G46" s="221">
        <f>IF(AND(D46&gt;=TIME(6,0,0),D46&lt;=TIME(8,0,0)),E46,"")</f>
        <v/>
      </c>
      <c r="H46" s="80" t="n"/>
      <c r="I46" s="30">
        <f>ROUND(IF(OR(D46="",E46="",E46=0),0,IF(H46="",MOD(E46-D46,1)*24,MOD(H46-D46,1)*24)),2)</f>
        <v/>
      </c>
      <c r="J46" s="158" t="n"/>
      <c r="K46" s="274" t="n"/>
      <c r="L46" s="189" t="n"/>
      <c r="M46" s="275">
        <f>MAX(0,V46-W46)</f>
        <v/>
      </c>
      <c r="N46" s="81">
        <f>(IF(OR($C46="",$D46=""),0,
 IF(OR($A46="Holiday",$A47="Holiday"),
    IF(ISNUMBER(MATCH(TRIM($B46),{"Phagwah","Good Friday","Easter Monday","Labour Day","Christmas","Eid ul Azha","Romans-2","Globe-12","Neptune P1"},0)),0,$I46),
 IF(AND(NOT(OR($A46="Annual Leave",$A47="Annual Leave")),$A46="Off day"),$I46,
  MAX(0,$I46-$V46)
  ))))+W46</f>
        <v/>
      </c>
      <c r="O46" s="81">
        <f>IF(AND(OR($A46="Holiday",$A47="Holiday"),
        ISNUMBER(MATCH(TRIM($B46),{"Phagwah","Good Friday","Easter Monday","Labour Day","Christmas","Eid ul Azha","Romans-2","Globe-12","Neptune P1"},0))),
   $I46,0)</f>
        <v/>
      </c>
      <c r="P46" s="81">
        <f>IF(OR($O$7="Canteen",$O$7="Head Office"),0,IF($I46&lt;=0,0,IF(OR(OR(TRIM($J46)="Hebrews",TRIM($J46)="Romans",TRIM($J46)="Romans-2",TRIM($J46)="Globe",TRIM($J46)="Globe-12",TRIM($J46)="Neptune P1"),AND($I47&gt;0,OR(TRIM($J47)="Hebrews",TRIM($J47)="Romans",TRIM($J47)="Romans-2",TRIM($J47)="Globe",TRIM($J47)="Globe-12",TRIM($J47)="Neptune P1"))),1,0)))</f>
        <v/>
      </c>
      <c r="Q46" s="82" t="n"/>
      <c r="R46" s="81">
        <f>IF(OR($O$7="Canteen",$O$7="Head Office"),0,IF(
  AND(
    SUMIFS(I:I, C:C, C46) &gt;= 8,
    COUNTIFS(C$14:C46, C46)=1,
    OR(
      TEXT(D46,"hh:mm:ss")="07:00:00",
      TEXT(D46,"hh:mm:ss")="15:00:00",
      TEXT(D46,"hh:mm:ss")="23:00:00",
      TEXT(D51,"hh:mm:ss")="07:00:00",
      TEXT(D51,"hh:mm:ss")="15:00:00",
      TEXT(D51,"hh:mm:ss")="23:00:00"
    )
  ),
  1,
  0
))</f>
        <v/>
      </c>
      <c r="S46" s="81">
        <f>IF(OR($A46="Annual Leave",$A47="Annual Leave"),IF($A46="Annual Leave",8,0),0)</f>
        <v/>
      </c>
      <c r="T46" s="117" t="n"/>
      <c r="U46" s="144">
        <f>MAX(0,40-Y46)</f>
        <v/>
      </c>
      <c r="V46" s="351">
        <f>IF(OR($C46="",$D46=""),0,
 IF(OR($A46="Holiday",$A47="Holiday"),0,
 IF(AND(NOT(OR($A46="Annual Leave",$A47="Annual Leave")),$A46="Off day"),0,
  IF($I46+$I47&gt;=8,IF($I46&gt;=8,8,$I46),$I46)
  )))</f>
        <v/>
      </c>
      <c r="W46" s="351">
        <f>MAX(0,V46-U46)</f>
        <v/>
      </c>
      <c r="X46" s="351">
        <f>IF(C46="","",C46-WEEKDAY(C46,1)+1)</f>
        <v/>
      </c>
      <c r="Y46" s="351">
        <f>SUMPRODUCT(($X$14:$X45=X46)*(($V$14:$V45)+($O$14:$O45)))+IF(X46=X14,$L$11,0)</f>
        <v/>
      </c>
      <c r="Z46" s="351" t="n"/>
      <c r="AA46" s="351" t="n"/>
      <c r="AB46" s="351" t="n"/>
      <c r="AC46" s="351" t="n"/>
      <c r="AD46" s="351" t="n"/>
      <c r="AE46" s="351" t="n"/>
      <c r="AF46" s="351" t="n"/>
    </row>
    <row r="47" ht="24" customHeight="1" s="348" thickBot="1">
      <c r="A47" s="184" t="inlineStr">
        <is>
          <t>On Day</t>
        </is>
      </c>
      <c r="B47" s="222" t="n"/>
      <c r="C47" s="118">
        <f>C45+1</f>
        <v/>
      </c>
      <c r="D47" s="83" t="n"/>
      <c r="E47" s="223">
        <f>IF(D47="", "",
 IF(D47=TIME(0,0,0), 0,
 IF(AND(D47&gt;=TIME(0,0,1), D47&lt;=TIME(2,0,0)), TIME(7,0,0),
 IF(AND(D47&gt;=TIME(6,0,0), D47&lt;=TIME(8,0,0)), TIME(12,0,0),
 IF(AND(D47&gt;TIME(8,0,0), D47&lt;=TIME(13,59,0)), TIME(15,0,0),
 IF(AND(D47&gt;=TIME(14,0,0), D47&lt;=TIME(17,59,0)), TIME(21,0,0),
 IF(AND(D47&gt;=TIME(18,0,0), D47&lt;=TIME(21,59,0)), TIME(0,0,0),
 IF(AND(D47&gt;=TIME(22,0,0), D47&lt;=TIME(23,59,59)), TIME(7,0,0), ""))))))))</f>
        <v/>
      </c>
      <c r="F47" s="224" t="n"/>
      <c r="G47" s="223">
        <f>IF(AND(D47&gt;=TIME(6,0,0),D47&lt;=TIME(8,0,0)),E47,"")</f>
        <v/>
      </c>
      <c r="H47" s="83" t="n"/>
      <c r="I47" s="23">
        <f>ROUND(IF(OR(D47="",E47="",E47=0),0,IF(H47="",MOD(E47-D47,1)*24,MOD(H47-D47,1)*24)),2)</f>
        <v/>
      </c>
      <c r="J47" s="225" t="n"/>
      <c r="K47" s="297" t="n"/>
      <c r="L47" s="181" t="n"/>
      <c r="M47" s="298">
        <f>MAX(0,V47-W47)</f>
        <v/>
      </c>
      <c r="N47" s="84">
        <f>(IF(OR($C47="",$D47=""),0,
 IF(OR($A46="Holiday",$A47="Holiday"),
    IF(ISNUMBER(MATCH(TRIM($B47),{"Phagwah","Good Friday","Easter Monday","Labour Day","Christmas","Eid ul Azha","Romans-2","Globe-12","Neptune P1"},0)),0,$I47),
 IF(AND(NOT(OR($A46="Annual Leave",$A47="Annual Leave")),$A47="Off day"),$I47,
  MAX(0,$I47-$V47)
  ))))+W47</f>
        <v/>
      </c>
      <c r="O47" s="84">
        <f>IF(AND(OR($A46="Holiday",$A47="Holiday"),
        ISNUMBER(MATCH(TRIM($B47),{"Phagwah","Good Friday","Easter Monday","Labour Day","Christmas","Eid ul Azha","Romans-2","Globe-12","Neptune P1"},0))),
   $I47,0)</f>
        <v/>
      </c>
      <c r="P47" s="84">
        <f>IF(OR($O$7="Canteen",$O$7="Head Office"),0,IF($I47&lt;=0,0,IF(AND($I46&lt;=0,OR(TRIM($J47)="Hebrews",TRIM($J47)="Romans",TRIM($J47)="Romans-2",TRIM($J47)="Globe",TRIM($J47)="Globe-12",TRIM($J47)="Neptune P1")),1,0)))</f>
        <v/>
      </c>
      <c r="Q47" s="85" t="n"/>
      <c r="R47" s="84">
        <f>IF(OR($O$7="Canteen",$O$7="Head Office"),0,IF(
  AND(
    SUMIFS(I:I, C:C, C47) &gt;= 8,
    COUNTIFS(C$14:C47, C47)=1,
    OR(
      TEXT(D47,"hh:mm:ss")="07:00:00",
      TEXT(D47,"hh:mm:ss")="15:00:00",
      TEXT(D47,"hh:mm:ss")="23:00:00",
      TEXT(D48,"hh:mm:ss")="07:00:00",
      TEXT(D48,"hh:mm:ss")="15:00:00",
      TEXT(D48,"hh:mm:ss")="23:00:00"
    )
  ),
  1,
  0
))</f>
        <v/>
      </c>
      <c r="S47" s="84">
        <f>IF(OR($A46="Annual Leave",$A47="Annual Leave"),IF(AND($A46&lt;&gt;"Annual Leave",$A47="Annual Leave"),8,0),0)</f>
        <v/>
      </c>
      <c r="T47" s="86" t="n"/>
      <c r="U47" s="144">
        <f>MAX(0,40-Y47)</f>
        <v/>
      </c>
      <c r="V47" s="351">
        <f>IF(OR($C47="",$D47=""),0,
 IF(OR($A46="Holiday",$A47="Holiday"),0,
 IF(AND(NOT(OR($A46="Annual Leave",$A47="Annual Leave")),$A47="Off day"),0,
  IF($I46+$I47&gt;=8,IF($I46&gt;=8,0,8-$I46),$I47)
  )))</f>
        <v/>
      </c>
      <c r="W47" s="351">
        <f>MAX(0,V47-U47)</f>
        <v/>
      </c>
      <c r="X47" s="351">
        <f>IF(C47="","",C47-WEEKDAY(C47,1)+1)</f>
        <v/>
      </c>
      <c r="Y47" s="351">
        <f>SUMPRODUCT(($X$14:$X46=X47)*(($V$14:$V46)+($O$14:$O46)))+IF(X47=X14,$L$11,0)</f>
        <v/>
      </c>
      <c r="Z47" s="351" t="n"/>
      <c r="AA47" s="351" t="n"/>
      <c r="AB47" s="351" t="n"/>
      <c r="AC47" s="351" t="n"/>
      <c r="AD47" s="351" t="n"/>
      <c r="AE47" s="351" t="n"/>
      <c r="AF47" s="351" t="n"/>
    </row>
    <row r="48" ht="24" customHeight="1" s="348" thickBot="1">
      <c r="A48" s="226" t="inlineStr">
        <is>
          <t>On Day</t>
        </is>
      </c>
      <c r="B48" s="299" t="n"/>
      <c r="C48" s="119">
        <f>C47</f>
        <v/>
      </c>
      <c r="D48" s="24" t="n"/>
      <c r="E48" s="227">
        <f>IF(D48="", "",
 IF(D48=TIME(0,0,0), 0,
 IF(AND(D48&gt;=TIME(0,0,1), D48&lt;=TIME(2,0,0)), TIME(7,0,0),
 IF(AND(D48&gt;=TIME(6,0,0), D48&lt;=TIME(8,0,0)), TIME(12,0,0),
 IF(AND(D48&gt;TIME(8,0,0), D48&lt;=TIME(13,59,0)), TIME(15,0,0),
 IF(AND(D48&gt;=TIME(14,0,0), D48&lt;=TIME(17,59,0)), TIME(21,0,0),
 IF(AND(D48&gt;=TIME(18,0,0), D48&lt;=TIME(21,59,0)), TIME(0,0,0),
 IF(AND(D48&gt;=TIME(22,0,0), D48&lt;=TIME(23,59,59)), TIME(7,0,0), ""))))))))</f>
        <v/>
      </c>
      <c r="F48" s="228" t="n"/>
      <c r="G48" s="227">
        <f>IF(AND(D48&gt;=TIME(6,0,0),D48&lt;=TIME(8,0,0)),E48,"")</f>
        <v/>
      </c>
      <c r="H48" s="300" t="n"/>
      <c r="I48" s="87">
        <f>ROUND(IF(OR(D48="",E48="",E48=0),0,IF(H48="",MOD(E48-D48,1)*24,MOD(H48-D48,1)*24)),2)</f>
        <v/>
      </c>
      <c r="J48" s="190" t="n"/>
      <c r="K48" s="297" t="n"/>
      <c r="L48" s="183" t="n"/>
      <c r="M48" s="324">
        <f>MAX(0,V48-W48)</f>
        <v/>
      </c>
      <c r="N48" s="302">
        <f>(IF(OR($C48="",$D48=""),0,
 IF(OR($A48="Holiday",$A49="Holiday"),
    IF(ISNUMBER(MATCH(TRIM($B48),{"Phagwah","Good Friday","Easter Monday","Labour Day","Christmas","Eid ul Azha","Romans-2","Globe-12","Neptune P1"},0)),0,$I48),
 IF(AND(NOT(OR($A48="Annual Leave",$A49="Annual Leave")),$A48="Off day"),$I48,
  MAX(0,$I48-$V48)
  ))))+W48</f>
        <v/>
      </c>
      <c r="O48" s="303" t="n"/>
      <c r="P48" s="229">
        <f>IF(OR($O$7="Canteen",$O$7="Head Office"),0,IF($I48&lt;=0,0,IF(OR(OR(TRIM($J48)="Hebrews",TRIM($J48)="Romans",TRIM($J48)="Romans-2",TRIM($J48)="Globe",TRIM($J48)="Globe-12",TRIM($J48)="Neptune P1"),AND($I49&gt;0,OR(TRIM($J49)="Hebrews",TRIM($J49)="Romans",TRIM($J49)="Romans-2",TRIM($J49)="Globe",TRIM($J49)="Globe-12",TRIM($J49)="Neptune P1"))),1,0)))</f>
        <v/>
      </c>
      <c r="Q48" s="303" t="n"/>
      <c r="R48" s="302">
        <f>IF(OR($O$7="Canteen",$O$7="Head Office"),0,IF(
  AND(
    SUMIFS(I:I, C:C, C48) &gt;= 8,
    COUNTIFS(C$14:C48, C48)=1,
    OR(
      TEXT(D48,"hh:mm:ss")="07:00:00",
      TEXT(D48,"hh:mm:ss")="15:00:00",
      TEXT(D48,"hh:mm:ss")="23:00:00",
      TEXT(D53,"hh:mm:ss")="07:00:00",
      TEXT(D53,"hh:mm:ss")="15:00:00",
      TEXT(D53,"hh:mm:ss")="23:00:00"
    )
  ),
  1,
  0
))</f>
        <v/>
      </c>
      <c r="S48" s="303" t="n"/>
      <c r="T48" s="304" t="n"/>
      <c r="U48" s="144">
        <f>MAX(0,40-Y48)</f>
        <v/>
      </c>
      <c r="V48" s="351">
        <f>IF(OR($C48="",$D48=""),0,
 IF(OR($A48="Holiday",$A49="Holiday"),0,
 IF(AND(NOT(OR($A48="Annual Leave",$A49="Annual Leave")),$A48="Off day"),0,
  IF($I48+$I49&gt;=8,IF($I48&gt;=8,8,$I48),$I48)
  )))</f>
        <v/>
      </c>
      <c r="W48" s="351">
        <f>MAX(0,V48-U48)</f>
        <v/>
      </c>
      <c r="X48" s="351">
        <f>IF(C48="","",C48-WEEKDAY(C48,1)+1)</f>
        <v/>
      </c>
      <c r="Y48" s="351">
        <f>SUMPRODUCT(($X$14:$X47=X48)*(($V$14:$V47)+($O$14:$O47)))+IF(X48=X14,$L$11,0)</f>
        <v/>
      </c>
      <c r="Z48" s="351" t="n"/>
      <c r="AA48" s="351" t="n"/>
      <c r="AB48" s="351" t="n"/>
      <c r="AC48" s="351" t="n"/>
      <c r="AD48" s="351" t="n"/>
      <c r="AE48" s="351" t="n"/>
      <c r="AF48" s="351" t="n"/>
    </row>
    <row r="49" ht="24" customHeight="1" s="348" thickBot="1">
      <c r="A49" s="230" t="n"/>
      <c r="B49" s="355" t="n"/>
      <c r="C49" s="231" t="n"/>
      <c r="D49" s="232" t="n"/>
      <c r="E49" s="232" t="n"/>
      <c r="F49" s="232" t="n"/>
      <c r="G49" s="232" t="n"/>
      <c r="H49" s="233" t="inlineStr">
        <is>
          <t>Total Hrs:</t>
        </is>
      </c>
      <c r="I49" s="122">
        <f>SUM(I14:I48)</f>
        <v/>
      </c>
      <c r="J49" s="234" t="n"/>
      <c r="K49" s="234" t="n"/>
      <c r="L49" s="235" t="n"/>
      <c r="M49" s="120">
        <f>SUM(M14:M48)</f>
        <v/>
      </c>
      <c r="N49" s="120">
        <f>SUM(N14:N48)</f>
        <v/>
      </c>
      <c r="O49" s="120">
        <f>SUM(O14:O48)</f>
        <v/>
      </c>
      <c r="P49" s="120">
        <f>SUM(P14:P48)</f>
        <v/>
      </c>
      <c r="Q49" s="120">
        <f>IF($O$6&lt;&gt;"Armed",0,LOOKUP($Q$50,{0,1,2,3,4,5,6,7,8,9,10,11,12,13,14},{0,384,769,1153,1153,1538,1923,2307,2692,3076,3461,3846,4239,4615,5000}))</f>
        <v/>
      </c>
      <c r="R49" s="120">
        <f>SUM(R14:R48)</f>
        <v/>
      </c>
      <c r="S49" s="120">
        <f>SUM(S14:S48)</f>
        <v/>
      </c>
      <c r="T49" s="121">
        <f>SUM(T30:T43)</f>
        <v/>
      </c>
      <c r="U49" s="144">
        <f>MIN(U48,0)</f>
        <v/>
      </c>
      <c r="V49" s="351">
        <f>SUM(V14:V48)</f>
        <v/>
      </c>
      <c r="W49" s="351">
        <f>SUM(W14:W48)</f>
        <v/>
      </c>
      <c r="X49" s="351" t="n"/>
      <c r="Y49" s="351" t="n"/>
      <c r="Z49" s="351" t="n"/>
      <c r="AA49" s="351" t="n"/>
      <c r="AB49" s="351" t="n"/>
      <c r="AC49" s="351" t="n"/>
      <c r="AD49" s="351" t="n"/>
      <c r="AE49" s="351" t="n"/>
      <c r="AF49" s="351" t="n"/>
    </row>
    <row r="50" ht="24" customHeight="1" s="348">
      <c r="A50" s="351" t="n"/>
      <c r="B50" s="351" t="n"/>
      <c r="C50" s="6" t="n"/>
      <c r="D50" s="6" t="n"/>
      <c r="E50" s="6" t="n"/>
      <c r="F50" s="6" t="n"/>
      <c r="G50" s="6" t="n"/>
      <c r="H50" s="336" t="n"/>
      <c r="I50" s="351" t="n"/>
      <c r="J50" s="336" t="n"/>
      <c r="K50" s="336" t="n"/>
      <c r="L50" s="336" t="n"/>
      <c r="M50" s="28" t="n"/>
      <c r="N50" s="28" t="n"/>
      <c r="O50" s="28" t="n"/>
      <c r="P50" s="241" t="inlineStr">
        <is>
          <t>Days Worked</t>
        </is>
      </c>
      <c r="Q50" s="29">
        <f>SUM(--(SUM(I14:I15)&gt;0),--(SUM(I16:I17)&gt;0),--(SUM(I18:I19)&gt;0),--(SUM(I20:I21)&gt;0),--(SUM(I22:I23)&gt;0),--(SUM(I24:I25)&gt;0),--(SUM(I26:I27)&gt;0),--(SUM(I30:I31)&gt;0),--(SUM(I32:I33)&gt;0),--(SUM(I34:I35)&gt;0),--(SUM(I36:I37)&gt;0),--(SUM(I38:I39)&gt;0),--(SUM(I40:I41)&gt;0),--(SUM(I42:I43)&gt;0),--(SUM(I45:I46)&gt;0),--(SUM(I47:I48)&gt;0))</f>
        <v/>
      </c>
      <c r="R50" s="28" t="n"/>
      <c r="S50" s="28" t="n"/>
      <c r="T50" s="28" t="n"/>
      <c r="U50" s="144" t="n"/>
      <c r="V50" s="351" t="n"/>
      <c r="W50" s="351" t="n"/>
      <c r="X50" s="351" t="n"/>
      <c r="Y50" s="351" t="n"/>
      <c r="Z50" s="351" t="n"/>
      <c r="AA50" s="351" t="n"/>
      <c r="AB50" s="351" t="n"/>
      <c r="AC50" s="351" t="n"/>
      <c r="AD50" s="351" t="n"/>
      <c r="AE50" s="351" t="n"/>
      <c r="AF50" s="351" t="n"/>
    </row>
    <row r="51" ht="24" customHeight="1" s="348">
      <c r="A51" s="351" t="n"/>
      <c r="B51" s="351" t="n"/>
      <c r="C51" s="345" t="n"/>
      <c r="D51" s="362" t="n"/>
      <c r="E51" s="362" t="n"/>
      <c r="F51" s="334" t="n"/>
      <c r="G51" s="362" t="n"/>
      <c r="H51" s="336" t="n"/>
      <c r="I51" s="351" t="n"/>
      <c r="J51" s="336" t="n"/>
      <c r="K51" s="336" t="n"/>
      <c r="L51" s="336" t="n"/>
      <c r="M51" s="236" t="n"/>
      <c r="N51" s="236" t="n"/>
      <c r="O51" s="236" t="n"/>
      <c r="P51" s="236" t="n"/>
      <c r="Q51" s="236" t="n"/>
      <c r="R51" s="236" t="n"/>
      <c r="S51" s="236" t="n"/>
      <c r="T51" s="236" t="n"/>
      <c r="U51" s="144" t="n"/>
      <c r="V51" s="351" t="n"/>
      <c r="W51" s="351" t="n"/>
      <c r="X51" s="351" t="n"/>
      <c r="Y51" s="351" t="n"/>
      <c r="Z51" s="351" t="n"/>
      <c r="AA51" s="351" t="n"/>
      <c r="AB51" s="351" t="n"/>
      <c r="AC51" s="351" t="n"/>
      <c r="AD51" s="351" t="n"/>
      <c r="AE51" s="351" t="n"/>
      <c r="AF51" s="351" t="n"/>
    </row>
    <row r="52">
      <c r="A52" s="351" t="n"/>
      <c r="B52" s="351" t="n"/>
      <c r="C52" s="329" t="inlineStr">
        <is>
          <t>Supervisor Signature</t>
        </is>
      </c>
      <c r="D52" s="363" t="n"/>
      <c r="E52" s="363" t="n"/>
      <c r="F52" s="329" t="inlineStr">
        <is>
          <t>Date</t>
        </is>
      </c>
      <c r="G52" s="363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351" t="n"/>
      <c r="V52" s="351" t="n"/>
      <c r="W52" s="351" t="n"/>
      <c r="X52" s="351" t="n"/>
      <c r="Y52" s="351" t="n"/>
      <c r="Z52" s="351" t="n"/>
      <c r="AA52" s="351" t="n"/>
      <c r="AB52" s="351" t="n"/>
      <c r="AC52" s="351" t="n"/>
      <c r="AD52" s="351" t="n"/>
      <c r="AE52" s="351" t="n"/>
      <c r="AF52" s="351" t="n"/>
    </row>
    <row r="53" ht="26.25" customHeight="1" s="348">
      <c r="A53" s="351" t="n"/>
      <c r="B53" s="351" t="n"/>
      <c r="C53" s="345" t="n"/>
      <c r="D53" s="362" t="n"/>
      <c r="E53" s="362" t="n"/>
      <c r="F53" s="331" t="n"/>
      <c r="G53" s="362" t="n"/>
      <c r="H53" s="6" t="n"/>
      <c r="I53" s="6" t="n"/>
      <c r="J53" s="6" t="n"/>
      <c r="K53" s="6" t="n"/>
      <c r="L53" s="6" t="n"/>
      <c r="M53" s="6" t="n"/>
      <c r="N53" s="237" t="n"/>
      <c r="O53" s="238" t="n"/>
      <c r="P53" s="346" t="n"/>
      <c r="Q53" s="351" t="n"/>
      <c r="R53" s="351" t="n"/>
      <c r="S53" s="351" t="n"/>
      <c r="T53" s="351" t="n"/>
      <c r="U53" s="351" t="n"/>
      <c r="V53" s="351" t="n"/>
      <c r="W53" s="351" t="n"/>
      <c r="X53" s="351" t="n"/>
      <c r="Y53" s="351" t="n"/>
      <c r="Z53" s="351" t="n"/>
      <c r="AA53" s="351" t="n"/>
      <c r="AB53" s="351" t="n"/>
      <c r="AC53" s="351" t="n"/>
      <c r="AD53" s="351" t="n"/>
      <c r="AE53" s="351" t="n"/>
      <c r="AF53" s="351" t="n"/>
    </row>
    <row r="54">
      <c r="A54" s="351" t="n"/>
      <c r="B54" s="351" t="n"/>
      <c r="C54" s="329" t="inlineStr">
        <is>
          <t>Manager Signature</t>
        </is>
      </c>
      <c r="D54" s="363" t="n"/>
      <c r="E54" s="363" t="n"/>
      <c r="F54" s="329" t="inlineStr">
        <is>
          <t>Date</t>
        </is>
      </c>
      <c r="G54" s="363" t="n"/>
      <c r="H54" s="6" t="n"/>
      <c r="I54" s="239" t="inlineStr">
        <is>
          <t>{42}</t>
        </is>
      </c>
      <c r="J54" s="239" t="n"/>
      <c r="K54" s="239" t="n"/>
      <c r="L54" s="239" t="n"/>
      <c r="M54" s="6" t="n"/>
      <c r="N54" s="6" t="n"/>
      <c r="O54" s="6" t="n"/>
      <c r="P54" s="6" t="n"/>
      <c r="Q54" s="6" t="n"/>
      <c r="R54" s="6" t="n"/>
      <c r="S54" s="6" t="n"/>
      <c r="T54" s="6" t="n"/>
      <c r="U54" s="351" t="n"/>
      <c r="V54" s="351" t="n"/>
      <c r="W54" s="351" t="n"/>
      <c r="X54" s="351" t="n"/>
      <c r="Y54" s="351" t="n"/>
      <c r="Z54" s="351" t="n"/>
      <c r="AA54" s="351" t="n"/>
      <c r="AB54" s="351" t="n"/>
      <c r="AC54" s="351" t="n"/>
      <c r="AD54" s="351" t="n"/>
      <c r="AE54" s="351" t="n"/>
      <c r="AF54" s="351" t="n"/>
    </row>
    <row r="55">
      <c r="A55" s="351" t="n"/>
      <c r="B55" s="351" t="n"/>
      <c r="C55" s="240" t="n"/>
      <c r="D55" s="240" t="n"/>
      <c r="E55" s="240" t="n"/>
      <c r="F55" s="240" t="n"/>
      <c r="G55" s="240" t="n"/>
      <c r="H55" s="240" t="n"/>
      <c r="I55" s="240" t="n"/>
      <c r="J55" s="240" t="n"/>
      <c r="K55" s="240" t="n"/>
      <c r="L55" s="240" t="n"/>
      <c r="M55" s="240" t="n"/>
      <c r="N55" s="240" t="n"/>
      <c r="O55" s="240" t="n"/>
      <c r="P55" s="240" t="n"/>
      <c r="Q55" s="240" t="n"/>
      <c r="R55" s="240" t="n"/>
      <c r="S55" s="240" t="n"/>
      <c r="T55" s="240" t="n"/>
      <c r="U55" s="351" t="n"/>
      <c r="V55" s="351" t="n"/>
      <c r="W55" s="351" t="n"/>
      <c r="X55" s="351" t="n"/>
      <c r="Y55" s="351" t="n"/>
      <c r="Z55" s="351" t="n"/>
      <c r="AA55" s="351" t="n"/>
      <c r="AB55" s="351" t="n"/>
      <c r="AC55" s="351" t="n"/>
      <c r="AD55" s="351" t="n"/>
      <c r="AE55" s="351" t="n"/>
      <c r="AF55" s="35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45"/>
  <mergeCells count="33">
    <mergeCell ref="C54:E54"/>
    <mergeCell ref="V2:W2"/>
    <mergeCell ref="C8:F8"/>
    <mergeCell ref="F54:G54"/>
    <mergeCell ref="H10:I10"/>
    <mergeCell ref="C7:F7"/>
    <mergeCell ref="K5:L5"/>
    <mergeCell ref="M5:N5"/>
    <mergeCell ref="H50:I50"/>
    <mergeCell ref="C51:E51"/>
    <mergeCell ref="A1:T1"/>
    <mergeCell ref="C52:E52"/>
    <mergeCell ref="V3:AB3"/>
    <mergeCell ref="F51:G51"/>
    <mergeCell ref="M10:N10"/>
    <mergeCell ref="H51:I51"/>
    <mergeCell ref="C6:F6"/>
    <mergeCell ref="C5:F5"/>
    <mergeCell ref="M7:N7"/>
    <mergeCell ref="M6:N6"/>
    <mergeCell ref="C53:E53"/>
    <mergeCell ref="H7:I7"/>
    <mergeCell ref="H28:I28"/>
    <mergeCell ref="C10:F10"/>
    <mergeCell ref="M8:N8"/>
    <mergeCell ref="F52:G52"/>
    <mergeCell ref="P53:T53"/>
    <mergeCell ref="AA2:AB2"/>
    <mergeCell ref="K10:L10"/>
    <mergeCell ref="H5:I5"/>
    <mergeCell ref="K4:L4"/>
    <mergeCell ref="M4:N4"/>
    <mergeCell ref="F53:G53"/>
  </mergeCells>
  <dataValidations count="5">
    <dataValidation sqref="A14:A48" showDropDown="0" showInputMessage="0" showErrorMessage="0" allowBlank="1" type="list">
      <formula1>"On Day,Off Day,Sick,Absent,Holiday,Annual Leave"</formula1>
    </dataValidation>
    <dataValidation sqref="B14:B48" showDropDown="0" showInputMessage="0" showErrorMessage="0" allowBlank="1" type="list">
      <formula1>"Holiday Double,Phagwah,Good Friday,Easter Monday,Labour Day,Christmas,Eid ul Azha"</formula1>
    </dataValidation>
    <dataValidation sqref="J14:J48" showDropDown="0" showInputMessage="0" showErrorMessage="0" allowBlank="1" type="list">
      <formula1>_xlfn._LONGTEXT("Unico,Unico-2,Unico-42,Unico-44,Unico-46,Unico-47,Unico-48,Unico-49,Globe,Globe-12,Hebrews,Romans-2,Beacon,Numbers,Zebra-24,Sunrise,Sunrise-1,Sunflower 6,Sunset 12,Ripple,Neptune P1,Neptune P2,Neptune P3,Neptune P4,Neptune P5,Neptune P6,Neptune P7,Rainbow"," 1,Rainbow 2,Citadel,Sunset 11,Autumn,Autumn-2,Miracle,Miracle 1,Canteen,Guard Hut")</formula1>
    </dataValidation>
    <dataValidation sqref="O7" showDropDown="0" showInputMessage="0" showErrorMessage="0" allowBlank="1" type="list">
      <formula1>"Caricom,EU,UN,DMC,ARU,Head Office,Canteen"</formula1>
    </dataValidation>
    <dataValidation sqref="O6" showDropDown="0" showInputMessage="0" showErrorMessage="0" allowBlank="1" type="list">
      <formula1>"Unarmed,Armed"</formula1>
    </dataValidation>
  </dataValidations>
  <printOptions horizontalCentered="1"/>
  <pageMargins left="0.5" right="0.5" top="0.5" bottom="1" header="0.5" footer="0.5"/>
  <pageSetup orientation="portrait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AL55"/>
  <sheetViews>
    <sheetView topLeftCell="A43" workbookViewId="0">
      <selection activeCell="H53" sqref="H53"/>
    </sheetView>
  </sheetViews>
  <sheetFormatPr baseColWidth="8" defaultRowHeight="13.5"/>
  <cols>
    <col width="12.28515625" customWidth="1" style="348" min="1" max="1"/>
    <col width="15.140625" customWidth="1" style="348" min="2" max="2"/>
    <col width="12.42578125" customWidth="1" style="348" min="3" max="3"/>
    <col width="9.28515625" customWidth="1" style="348" min="4" max="4"/>
    <col hidden="1" width="9.28515625" customWidth="1" style="348" min="5" max="5"/>
    <col hidden="1" width="2" customWidth="1" style="348" min="6" max="6"/>
    <col hidden="1" width="12.5703125" customWidth="1" style="348" min="7" max="7"/>
    <col width="9.28515625" customWidth="1" style="348" min="8" max="8"/>
    <col width="6.5703125" customWidth="1" style="348" min="9" max="9"/>
    <col width="10.140625" customWidth="1" style="348" min="10" max="10"/>
    <col width="15.28515625" customWidth="1" style="348" min="11" max="11"/>
    <col width="10.5703125" customWidth="1" style="348" min="12" max="12"/>
    <col width="11" customWidth="1" style="348" min="13" max="13"/>
    <col width="9.85546875" customWidth="1" style="348" min="14" max="14"/>
    <col width="11.140625" customWidth="1" style="348" min="15" max="15"/>
    <col width="9.85546875" customWidth="1" style="348" min="16" max="16"/>
    <col width="10.28515625" customWidth="1" style="348" min="17" max="17"/>
    <col width="8.85546875" customWidth="1" style="348" min="18" max="19"/>
    <col width="45.28515625" customWidth="1" style="348" min="20" max="20"/>
    <col width="9.140625" customWidth="1" style="348" min="21" max="21"/>
    <col width="3.140625" customWidth="1" style="348" min="22" max="29"/>
    <col width="10.28515625" customWidth="1" style="348" min="30" max="30"/>
  </cols>
  <sheetData>
    <row r="1" ht="32.25" customFormat="1" customHeight="1" s="1" thickBot="1">
      <c r="A1" s="332" t="n"/>
      <c r="B1" s="354" t="n"/>
      <c r="C1" s="354" t="n"/>
      <c r="D1" s="354" t="n"/>
      <c r="E1" s="354" t="n"/>
      <c r="F1" s="354" t="n"/>
      <c r="G1" s="354" t="n"/>
      <c r="H1" s="354" t="n"/>
      <c r="I1" s="354" t="n"/>
      <c r="J1" s="354" t="n"/>
      <c r="K1" s="354" t="n"/>
      <c r="L1" s="354" t="n"/>
      <c r="M1" s="354" t="n"/>
      <c r="N1" s="354" t="n"/>
      <c r="O1" s="354" t="n"/>
      <c r="P1" s="354" t="n"/>
      <c r="Q1" s="354" t="n"/>
      <c r="R1" s="354" t="n"/>
      <c r="S1" s="354" t="n"/>
      <c r="T1" s="355" t="n"/>
      <c r="U1" s="351" t="n"/>
      <c r="V1" s="351" t="n"/>
      <c r="W1" s="351" t="n"/>
      <c r="X1" s="351" t="n"/>
      <c r="Y1" s="351" t="n"/>
      <c r="Z1" s="351" t="n"/>
      <c r="AA1" s="351" t="n"/>
      <c r="AB1" s="351" t="n"/>
      <c r="AC1" s="351" t="n"/>
      <c r="AD1" s="126" t="n"/>
      <c r="AE1" s="351" t="n"/>
      <c r="AF1" s="351" t="n"/>
    </row>
    <row r="2" ht="15" customFormat="1" customHeight="1" s="1">
      <c r="A2" s="351" t="n"/>
      <c r="B2" s="351" t="n"/>
      <c r="C2" s="127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128" t="n"/>
      <c r="U2" s="351" t="n"/>
      <c r="V2" s="343" t="n">
        <v>2025</v>
      </c>
      <c r="W2" s="356" t="n"/>
      <c r="X2" s="351" t="n"/>
      <c r="Y2" s="351" t="n"/>
      <c r="Z2" s="129" t="inlineStr">
        <is>
          <t>Month:</t>
        </is>
      </c>
      <c r="AA2" s="343" t="n">
        <v>3</v>
      </c>
      <c r="AB2" s="356" t="n"/>
      <c r="AC2" s="351" t="n"/>
      <c r="AD2" s="351" t="n"/>
      <c r="AE2" s="351" t="n"/>
      <c r="AF2" s="351" t="n"/>
    </row>
    <row r="3" ht="15.6" customHeight="1" s="348" thickBot="1">
      <c r="A3" s="351" t="n"/>
      <c r="B3" s="351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351" t="n"/>
      <c r="V3" s="333">
        <f>DATE(V2,AA2,1)</f>
        <v/>
      </c>
      <c r="W3" s="357" t="n"/>
      <c r="X3" s="357" t="n"/>
      <c r="Y3" s="357" t="n"/>
      <c r="Z3" s="357" t="n"/>
      <c r="AA3" s="357" t="n"/>
      <c r="AB3" s="358" t="n"/>
      <c r="AC3" s="351" t="n"/>
      <c r="AD3" s="351" t="n"/>
      <c r="AE3" s="351" t="n"/>
      <c r="AF3" s="249" t="n"/>
    </row>
    <row r="4" ht="21" customHeight="1" s="348" thickBot="1">
      <c r="A4" s="351" t="n"/>
      <c r="B4" s="351" t="n"/>
      <c r="C4" s="25" t="inlineStr">
        <is>
          <t>Federal Manangement Systems</t>
        </is>
      </c>
      <c r="D4" s="25" t="n"/>
      <c r="E4" s="25" t="n"/>
      <c r="F4" s="25" t="n"/>
      <c r="G4" s="25" t="n"/>
      <c r="H4" s="6" t="n"/>
      <c r="I4" s="6" t="n"/>
      <c r="J4" s="6" t="n"/>
      <c r="K4" s="330" t="inlineStr">
        <is>
          <t>Employee Number:</t>
        </is>
      </c>
      <c r="L4" s="351" t="n"/>
      <c r="M4" s="342" t="inlineStr">
        <is>
          <t>4581</t>
        </is>
      </c>
      <c r="N4" s="355" t="n"/>
      <c r="O4" s="6" t="n"/>
      <c r="P4" s="6" t="n"/>
      <c r="Q4" s="6" t="n"/>
      <c r="R4" s="6" t="n"/>
      <c r="S4" s="6" t="n"/>
      <c r="T4" s="6" t="n"/>
      <c r="U4" s="351" t="n"/>
      <c r="V4" s="130" t="inlineStr">
        <is>
          <t>Su</t>
        </is>
      </c>
      <c r="W4" s="131" t="inlineStr">
        <is>
          <t>M</t>
        </is>
      </c>
      <c r="X4" s="131" t="inlineStr">
        <is>
          <t>Tu</t>
        </is>
      </c>
      <c r="Y4" s="131" t="inlineStr">
        <is>
          <t>W</t>
        </is>
      </c>
      <c r="Z4" s="131" t="inlineStr">
        <is>
          <t>Th</t>
        </is>
      </c>
      <c r="AA4" s="131" t="inlineStr">
        <is>
          <t>F</t>
        </is>
      </c>
      <c r="AB4" s="132" t="inlineStr">
        <is>
          <t>Sa</t>
        </is>
      </c>
      <c r="AC4" s="351" t="n"/>
      <c r="AD4" s="133" t="inlineStr">
        <is>
          <t>Overtime Options</t>
        </is>
      </c>
      <c r="AE4" s="351" t="n"/>
      <c r="AF4" s="351" t="n"/>
      <c r="AJ4" s="257" t="n"/>
    </row>
    <row r="5" ht="14.1" customHeight="1" s="348" thickBot="1">
      <c r="A5" s="351" t="n"/>
      <c r="B5" s="351" t="n"/>
      <c r="C5" s="337" t="n"/>
      <c r="D5" s="351" t="n"/>
      <c r="E5" s="351" t="n"/>
      <c r="F5" s="351" t="n"/>
      <c r="G5" s="6" t="n"/>
      <c r="H5" s="340" t="n"/>
      <c r="I5" s="351" t="n"/>
      <c r="J5" s="340" t="n"/>
      <c r="K5" s="344" t="inlineStr">
        <is>
          <t>Employee Name:</t>
        </is>
      </c>
      <c r="L5" s="359" t="n"/>
      <c r="M5" s="342" t="inlineStr">
        <is>
          <t>Joe, Yvette Pamela</t>
        </is>
      </c>
      <c r="N5" s="355" t="n"/>
      <c r="O5" s="337" t="n"/>
      <c r="P5" s="337" t="n"/>
      <c r="Q5" s="337" t="n"/>
      <c r="R5" s="337" t="n"/>
      <c r="S5" s="337" t="n"/>
      <c r="T5" s="337" t="n"/>
      <c r="U5" s="351" t="n"/>
      <c r="V5" s="263">
        <f>IF(MONTH($V$3)&lt;&gt;MONTH($V$3-WEEKDAY($V$3,1)+(ROW(V5)-ROW($V$5))*7+(COLUMN(V5)-COLUMN($V$5)+1)),"",$V$3-WEEKDAY($V$3,1)+(ROW(V5)-ROW($V$5))*7+(COLUMN(V5)-COLUMN($V$5)+1))</f>
        <v/>
      </c>
      <c r="W5" s="263">
        <f>IF(MONTH($V$3)&lt;&gt;MONTH($V$3-WEEKDAY($V$3,1)+(ROW(W5)-ROW($V$5))*7+(COLUMN(W5)-COLUMN($V$5)+1)),"",$V$3-WEEKDAY($V$3,1)+(ROW(W5)-ROW($V$5))*7+(COLUMN(W5)-COLUMN($V$5)+1))</f>
        <v/>
      </c>
      <c r="X5" s="263">
        <f>IF(MONTH($V$3)&lt;&gt;MONTH($V$3-WEEKDAY($V$3,1)+(ROW(X5)-ROW($V$5))*7+(COLUMN(X5)-COLUMN($V$5)+1)),"",$V$3-WEEKDAY($V$3,1)+(ROW(X5)-ROW($V$5))*7+(COLUMN(X5)-COLUMN($V$5)+1))</f>
        <v/>
      </c>
      <c r="Y5" s="263">
        <f>IF(MONTH($V$3)&lt;&gt;MONTH($V$3-WEEKDAY($V$3,1)+(ROW(Y5)-ROW($V$5))*7+(COLUMN(Y5)-COLUMN($V$5)+1)),"",$V$3-WEEKDAY($V$3,1)+(ROW(Y5)-ROW($V$5))*7+(COLUMN(Y5)-COLUMN($V$5)+1))</f>
        <v/>
      </c>
      <c r="Z5" s="263">
        <f>IF(MONTH($V$3)&lt;&gt;MONTH($V$3-WEEKDAY($V$3,1)+(ROW(Z5)-ROW($V$5))*7+(COLUMN(Z5)-COLUMN($V$5)+1)),"",$V$3-WEEKDAY($V$3,1)+(ROW(Z5)-ROW($V$5))*7+(COLUMN(Z5)-COLUMN($V$5)+1))</f>
        <v/>
      </c>
      <c r="AA5" s="263">
        <f>IF(MONTH($V$3)&lt;&gt;MONTH($V$3-WEEKDAY($V$3,1)+(ROW(AA5)-ROW($V$5))*7+(COLUMN(AA5)-COLUMN($V$5)+1)),"",$V$3-WEEKDAY($V$3,1)+(ROW(AA5)-ROW($V$5))*7+(COLUMN(AA5)-COLUMN($V$5)+1))</f>
        <v/>
      </c>
      <c r="AB5" s="263">
        <f>IF(MONTH($V$3)&lt;&gt;MONTH($V$3-WEEKDAY($V$3,1)+(ROW(AB5)-ROW($V$5))*7+(COLUMN(AB5)-COLUMN($V$5)+1)),"",$V$3-WEEKDAY($V$3,1)+(ROW(AB5)-ROW($V$5))*7+(COLUMN(AB5)-COLUMN($V$5)+1))</f>
        <v/>
      </c>
      <c r="AC5" s="351" t="n"/>
      <c r="AD5" s="351" t="n"/>
      <c r="AE5" s="3" t="b">
        <v>1</v>
      </c>
      <c r="AF5" s="258" t="n"/>
      <c r="AJ5" s="350" t="n"/>
      <c r="AK5" s="350" t="n"/>
      <c r="AL5" s="350" t="n"/>
    </row>
    <row r="6" ht="14.1" customHeight="1" s="348" thickBot="1">
      <c r="A6" s="351" t="n"/>
      <c r="B6" s="351" t="n"/>
      <c r="C6" s="337" t="inlineStr">
        <is>
          <t xml:space="preserve">120 Peter Rose St </t>
        </is>
      </c>
      <c r="D6" s="351" t="n"/>
      <c r="E6" s="351" t="n"/>
      <c r="F6" s="351" t="n"/>
      <c r="G6" s="6" t="n"/>
      <c r="H6" s="6" t="n"/>
      <c r="I6" s="6" t="n"/>
      <c r="J6" s="6" t="n"/>
      <c r="K6" s="6" t="n"/>
      <c r="L6" s="6" t="n"/>
      <c r="M6" s="339" t="inlineStr">
        <is>
          <t>Armed or unarmed</t>
        </is>
      </c>
      <c r="N6" s="360" t="n"/>
      <c r="O6" s="135" t="inlineStr">
        <is>
          <t>Unarmed</t>
        </is>
      </c>
      <c r="P6" s="6" t="n"/>
      <c r="Q6" s="6" t="n"/>
      <c r="R6" s="6" t="n"/>
      <c r="S6" s="6" t="n"/>
      <c r="T6" s="6" t="n"/>
      <c r="U6" s="351" t="n"/>
      <c r="V6" s="263">
        <f>IF(MONTH($V$3)&lt;&gt;MONTH($V$3-WEEKDAY($V$3,1)+(ROW(V6)-ROW($V$5))*7+(COLUMN(V6)-COLUMN($V$5)+1)),"",$V$3-WEEKDAY($V$3,1)+(ROW(V6)-ROW($V$5))*7+(COLUMN(V6)-COLUMN($V$5)+1))</f>
        <v/>
      </c>
      <c r="W6" s="263">
        <f>IF(MONTH($V$3)&lt;&gt;MONTH($V$3-WEEKDAY($V$3,1)+(ROW(W6)-ROW($V$5))*7+(COLUMN(W6)-COLUMN($V$5)+1)),"",$V$3-WEEKDAY($V$3,1)+(ROW(W6)-ROW($V$5))*7+(COLUMN(W6)-COLUMN($V$5)+1))</f>
        <v/>
      </c>
      <c r="X6" s="263">
        <f>IF(MONTH($V$3)&lt;&gt;MONTH($V$3-WEEKDAY($V$3,1)+(ROW(X6)-ROW($V$5))*7+(COLUMN(X6)-COLUMN($V$5)+1)),"",$V$3-WEEKDAY($V$3,1)+(ROW(X6)-ROW($V$5))*7+(COLUMN(X6)-COLUMN($V$5)+1))</f>
        <v/>
      </c>
      <c r="Y6" s="263">
        <f>IF(MONTH($V$3)&lt;&gt;MONTH($V$3-WEEKDAY($V$3,1)+(ROW(Y6)-ROW($V$5))*7+(COLUMN(Y6)-COLUMN($V$5)+1)),"",$V$3-WEEKDAY($V$3,1)+(ROW(Y6)-ROW($V$5))*7+(COLUMN(Y6)-COLUMN($V$5)+1))</f>
        <v/>
      </c>
      <c r="Z6" s="263">
        <f>IF(MONTH($V$3)&lt;&gt;MONTH($V$3-WEEKDAY($V$3,1)+(ROW(Z6)-ROW($V$5))*7+(COLUMN(Z6)-COLUMN($V$5)+1)),"",$V$3-WEEKDAY($V$3,1)+(ROW(Z6)-ROW($V$5))*7+(COLUMN(Z6)-COLUMN($V$5)+1))</f>
        <v/>
      </c>
      <c r="AA6" s="263">
        <f>IF(MONTH($V$3)&lt;&gt;MONTH($V$3-WEEKDAY($V$3,1)+(ROW(AA6)-ROW($V$5))*7+(COLUMN(AA6)-COLUMN($V$5)+1)),"",$V$3-WEEKDAY($V$3,1)+(ROW(AA6)-ROW($V$5))*7+(COLUMN(AA6)-COLUMN($V$5)+1))</f>
        <v/>
      </c>
      <c r="AB6" s="263">
        <f>IF(MONTH($V$3)&lt;&gt;MONTH($V$3-WEEKDAY($V$3,1)+(ROW(AB6)-ROW($V$5))*7+(COLUMN(AB6)-COLUMN($V$5)+1)),"",$V$3-WEEKDAY($V$3,1)+(ROW(AB6)-ROW($V$5))*7+(COLUMN(AB6)-COLUMN($V$5)+1))</f>
        <v/>
      </c>
      <c r="AC6" s="351" t="n"/>
      <c r="AD6" s="136" t="inlineStr">
        <is>
          <t>After:</t>
        </is>
      </c>
      <c r="AE6" s="264" t="n">
        <v>8</v>
      </c>
      <c r="AF6" s="258" t="n"/>
      <c r="AJ6" s="350" t="n"/>
      <c r="AL6" s="251" t="n"/>
    </row>
    <row r="7" ht="14.1" customHeight="1" s="348" thickBot="1">
      <c r="A7" s="351" t="n"/>
      <c r="B7" s="351" t="n"/>
      <c r="C7" s="337" t="inlineStr">
        <is>
          <t>Queenstown</t>
        </is>
      </c>
      <c r="D7" s="351" t="n"/>
      <c r="E7" s="351" t="n"/>
      <c r="F7" s="351" t="n"/>
      <c r="G7" s="6" t="n"/>
      <c r="H7" s="340" t="n"/>
      <c r="I7" s="351" t="n"/>
      <c r="J7" s="340" t="n"/>
      <c r="K7" s="340" t="n"/>
      <c r="L7" s="340" t="n"/>
      <c r="M7" s="338" t="inlineStr">
        <is>
          <t>Agency</t>
        </is>
      </c>
      <c r="N7" s="361" t="n"/>
      <c r="O7" s="7" t="inlineStr">
        <is>
          <t>Caricom</t>
        </is>
      </c>
      <c r="P7" s="6" t="n"/>
      <c r="Q7" s="6" t="n"/>
      <c r="R7" s="6" t="n"/>
      <c r="S7" s="6" t="n"/>
      <c r="T7" s="6" t="n"/>
      <c r="U7" s="351" t="n"/>
      <c r="V7" s="263">
        <f>IF(MONTH($V$3)&lt;&gt;MONTH($V$3-WEEKDAY($V$3,1)+(ROW(V7)-ROW($V$5))*7+(COLUMN(V7)-COLUMN($V$5)+1)),"",$V$3-WEEKDAY($V$3,1)+(ROW(V7)-ROW($V$5))*7+(COLUMN(V7)-COLUMN($V$5)+1))</f>
        <v/>
      </c>
      <c r="W7" s="263">
        <f>IF(MONTH($V$3)&lt;&gt;MONTH($V$3-WEEKDAY($V$3,1)+(ROW(W7)-ROW($V$5))*7+(COLUMN(W7)-COLUMN($V$5)+1)),"",$V$3-WEEKDAY($V$3,1)+(ROW(W7)-ROW($V$5))*7+(COLUMN(W7)-COLUMN($V$5)+1))</f>
        <v/>
      </c>
      <c r="X7" s="263">
        <f>IF(MONTH($V$3)&lt;&gt;MONTH($V$3-WEEKDAY($V$3,1)+(ROW(X7)-ROW($V$5))*7+(COLUMN(X7)-COLUMN($V$5)+1)),"",$V$3-WEEKDAY($V$3,1)+(ROW(X7)-ROW($V$5))*7+(COLUMN(X7)-COLUMN($V$5)+1))</f>
        <v/>
      </c>
      <c r="Y7" s="263">
        <f>IF(MONTH($V$3)&lt;&gt;MONTH($V$3-WEEKDAY($V$3,1)+(ROW(Y7)-ROW($V$5))*7+(COLUMN(Y7)-COLUMN($V$5)+1)),"",$V$3-WEEKDAY($V$3,1)+(ROW(Y7)-ROW($V$5))*7+(COLUMN(Y7)-COLUMN($V$5)+1))</f>
        <v/>
      </c>
      <c r="Z7" s="263">
        <f>IF(MONTH($V$3)&lt;&gt;MONTH($V$3-WEEKDAY($V$3,1)+(ROW(Z7)-ROW($V$5))*7+(COLUMN(Z7)-COLUMN($V$5)+1)),"",$V$3-WEEKDAY($V$3,1)+(ROW(Z7)-ROW($V$5))*7+(COLUMN(Z7)-COLUMN($V$5)+1))</f>
        <v/>
      </c>
      <c r="AA7" s="263">
        <f>IF(MONTH($V$3)&lt;&gt;MONTH($V$3-WEEKDAY($V$3,1)+(ROW(AA7)-ROW($V$5))*7+(COLUMN(AA7)-COLUMN($V$5)+1)),"",$V$3-WEEKDAY($V$3,1)+(ROW(AA7)-ROW($V$5))*7+(COLUMN(AA7)-COLUMN($V$5)+1))</f>
        <v/>
      </c>
      <c r="AB7" s="263">
        <f>IF(MONTH($V$3)&lt;&gt;MONTH($V$3-WEEKDAY($V$3,1)+(ROW(AB7)-ROW($V$5))*7+(COLUMN(AB7)-COLUMN($V$5)+1)),"",$V$3-WEEKDAY($V$3,1)+(ROW(AB7)-ROW($V$5))*7+(COLUMN(AB7)-COLUMN($V$5)+1))</f>
        <v/>
      </c>
      <c r="AC7" s="351" t="n"/>
      <c r="AD7" s="351" t="n"/>
      <c r="AE7" s="351" t="n"/>
      <c r="AF7" s="258" t="n"/>
      <c r="AJ7" s="350" t="n"/>
      <c r="AL7" s="251" t="n"/>
    </row>
    <row r="8">
      <c r="A8" s="351" t="n"/>
      <c r="B8" s="351" t="n"/>
      <c r="C8" s="337" t="inlineStr">
        <is>
          <t>Georgetown, Guyana</t>
        </is>
      </c>
      <c r="D8" s="351" t="n"/>
      <c r="E8" s="351" t="n"/>
      <c r="F8" s="351" t="n"/>
      <c r="G8" s="6" t="n"/>
      <c r="H8" s="6" t="n"/>
      <c r="I8" s="6" t="n"/>
      <c r="J8" s="6" t="n"/>
      <c r="K8" s="6" t="n"/>
      <c r="L8" s="6" t="n"/>
      <c r="M8" s="341" t="n"/>
      <c r="N8" s="351" t="n"/>
      <c r="O8" s="351" t="n"/>
      <c r="P8" s="6" t="n"/>
      <c r="Q8" s="6" t="n"/>
      <c r="R8" s="6" t="n"/>
      <c r="S8" s="6" t="n"/>
      <c r="T8" s="6" t="n"/>
      <c r="U8" s="351" t="n"/>
      <c r="V8" s="263">
        <f>IF(MONTH($V$3)&lt;&gt;MONTH($V$3-WEEKDAY($V$3,1)+(ROW(V8)-ROW($V$5))*7+(COLUMN(V8)-COLUMN($V$5)+1)),"",$V$3-WEEKDAY($V$3,1)+(ROW(V8)-ROW($V$5))*7+(COLUMN(V8)-COLUMN($V$5)+1))</f>
        <v/>
      </c>
      <c r="W8" s="263">
        <f>IF(MONTH($V$3)&lt;&gt;MONTH($V$3-WEEKDAY($V$3,1)+(ROW(W8)-ROW($V$5))*7+(COLUMN(W8)-COLUMN($V$5)+1)),"",$V$3-WEEKDAY($V$3,1)+(ROW(W8)-ROW($V$5))*7+(COLUMN(W8)-COLUMN($V$5)+1))</f>
        <v/>
      </c>
      <c r="X8" s="263">
        <f>IF(MONTH($V$3)&lt;&gt;MONTH($V$3-WEEKDAY($V$3,1)+(ROW(X8)-ROW($V$5))*7+(COLUMN(X8)-COLUMN($V$5)+1)),"",$V$3-WEEKDAY($V$3,1)+(ROW(X8)-ROW($V$5))*7+(COLUMN(X8)-COLUMN($V$5)+1))</f>
        <v/>
      </c>
      <c r="Y8" s="263">
        <f>IF(MONTH($V$3)&lt;&gt;MONTH($V$3-WEEKDAY($V$3,1)+(ROW(Y8)-ROW($V$5))*7+(COLUMN(Y8)-COLUMN($V$5)+1)),"",$V$3-WEEKDAY($V$3,1)+(ROW(Y8)-ROW($V$5))*7+(COLUMN(Y8)-COLUMN($V$5)+1))</f>
        <v/>
      </c>
      <c r="Z8" s="263">
        <f>IF(MONTH($V$3)&lt;&gt;MONTH($V$3-WEEKDAY($V$3,1)+(ROW(Z8)-ROW($V$5))*7+(COLUMN(Z8)-COLUMN($V$5)+1)),"",$V$3-WEEKDAY($V$3,1)+(ROW(Z8)-ROW($V$5))*7+(COLUMN(Z8)-COLUMN($V$5)+1))</f>
        <v/>
      </c>
      <c r="AA8" s="263">
        <f>IF(MONTH($V$3)&lt;&gt;MONTH($V$3-WEEKDAY($V$3,1)+(ROW(AA8)-ROW($V$5))*7+(COLUMN(AA8)-COLUMN($V$5)+1)),"",$V$3-WEEKDAY($V$3,1)+(ROW(AA8)-ROW($V$5))*7+(COLUMN(AA8)-COLUMN($V$5)+1))</f>
        <v/>
      </c>
      <c r="AB8" s="263">
        <f>IF(MONTH($V$3)&lt;&gt;MONTH($V$3-WEEKDAY($V$3,1)+(ROW(AB8)-ROW($V$5))*7+(COLUMN(AB8)-COLUMN($V$5)+1)),"",$V$3-WEEKDAY($V$3,1)+(ROW(AB8)-ROW($V$5))*7+(COLUMN(AB8)-COLUMN($V$5)+1))</f>
        <v/>
      </c>
      <c r="AC8" s="351" t="n"/>
      <c r="AD8" s="351" t="n"/>
      <c r="AE8" s="3" t="b">
        <v>1</v>
      </c>
      <c r="AF8" s="258" t="n"/>
      <c r="AJ8" s="350" t="n"/>
      <c r="AL8" s="251" t="n"/>
    </row>
    <row r="9">
      <c r="A9" s="351" t="n"/>
      <c r="B9" s="351" t="n"/>
      <c r="C9" s="337" t="n"/>
      <c r="D9" s="337" t="n"/>
      <c r="E9" s="337" t="n"/>
      <c r="F9" s="337" t="n"/>
      <c r="G9" s="6" t="n"/>
      <c r="H9" s="6" t="n"/>
      <c r="I9" s="6" t="n"/>
      <c r="J9" s="6" t="n"/>
      <c r="K9" s="6" t="n"/>
      <c r="L9" s="6" t="n"/>
      <c r="M9" s="137" t="n"/>
      <c r="N9" s="137" t="n"/>
      <c r="O9" s="6" t="n"/>
      <c r="P9" s="6" t="n"/>
      <c r="Q9" s="6" t="n"/>
      <c r="R9" s="6" t="n"/>
      <c r="S9" s="6" t="n"/>
      <c r="T9" s="6" t="n"/>
      <c r="U9" s="351" t="n"/>
      <c r="V9" s="265" t="n"/>
      <c r="W9" s="265" t="n"/>
      <c r="X9" s="265" t="n"/>
      <c r="Y9" s="265" t="n"/>
      <c r="Z9" s="265" t="n"/>
      <c r="AA9" s="265" t="n"/>
      <c r="AB9" s="265" t="n"/>
      <c r="AC9" s="351" t="n"/>
      <c r="AD9" s="351" t="n"/>
      <c r="AE9" s="3" t="n"/>
      <c r="AF9" s="351" t="n"/>
      <c r="AJ9" s="350" t="n"/>
      <c r="AL9" s="251" t="n"/>
    </row>
    <row r="10">
      <c r="A10" s="351" t="n"/>
      <c r="B10" s="351" t="n"/>
      <c r="C10" s="337" t="inlineStr">
        <is>
          <t>592-223-7560</t>
        </is>
      </c>
      <c r="D10" s="351" t="n"/>
      <c r="E10" s="351" t="n"/>
      <c r="F10" s="351" t="n"/>
      <c r="G10" s="6" t="n"/>
      <c r="H10" s="340" t="n"/>
      <c r="I10" s="351" t="n"/>
      <c r="J10" s="340" t="n"/>
      <c r="K10" s="330" t="inlineStr">
        <is>
          <t>Week Starting:</t>
        </is>
      </c>
      <c r="L10" s="351" t="n"/>
      <c r="M10" s="335" t="n">
        <v>45977</v>
      </c>
      <c r="N10" s="362" t="n"/>
      <c r="O10" s="6" t="n"/>
      <c r="P10" s="6" t="n"/>
      <c r="Q10" s="6" t="n"/>
      <c r="R10" s="6" t="n"/>
      <c r="S10" s="6" t="n"/>
      <c r="T10" s="138" t="inlineStr">
        <is>
          <t>[42]</t>
        </is>
      </c>
      <c r="U10" s="351" t="n"/>
      <c r="V10" s="263">
        <f>IF(MONTH($V$3)&lt;&gt;MONTH($V$3-WEEKDAY($V$3,1)+(ROW(V10)-ROW($V$5))*7+(COLUMN(V10)-COLUMN($V$5)+1)),"",$V$3-WEEKDAY($V$3,1)+(ROW(V10)-ROW($V$5))*7+(COLUMN(V10)-COLUMN($V$5)+1))</f>
        <v/>
      </c>
      <c r="W10" s="263">
        <f>IF(MONTH($V$3)&lt;&gt;MONTH($V$3-WEEKDAY($V$3,1)+(ROW(W10)-ROW($V$5))*7+(COLUMN(W10)-COLUMN($V$5)+1)),"",$V$3-WEEKDAY($V$3,1)+(ROW(W10)-ROW($V$5))*7+(COLUMN(W10)-COLUMN($V$5)+1))</f>
        <v/>
      </c>
      <c r="X10" s="263">
        <f>IF(MONTH($V$3)&lt;&gt;MONTH($V$3-WEEKDAY($V$3,1)+(ROW(X10)-ROW($V$5))*7+(COLUMN(X10)-COLUMN($V$5)+1)),"",$V$3-WEEKDAY($V$3,1)+(ROW(X10)-ROW($V$5))*7+(COLUMN(X10)-COLUMN($V$5)+1))</f>
        <v/>
      </c>
      <c r="Y10" s="263">
        <f>IF(MONTH($V$3)&lt;&gt;MONTH($V$3-WEEKDAY($V$3,1)+(ROW(Y10)-ROW($V$5))*7+(COLUMN(Y10)-COLUMN($V$5)+1)),"",$V$3-WEEKDAY($V$3,1)+(ROW(Y10)-ROW($V$5))*7+(COLUMN(Y10)-COLUMN($V$5)+1))</f>
        <v/>
      </c>
      <c r="Z10" s="263">
        <f>IF(MONTH($V$3)&lt;&gt;MONTH($V$3-WEEKDAY($V$3,1)+(ROW(Z10)-ROW($V$5))*7+(COLUMN(Z10)-COLUMN($V$5)+1)),"",$V$3-WEEKDAY($V$3,1)+(ROW(Z10)-ROW($V$5))*7+(COLUMN(Z10)-COLUMN($V$5)+1))</f>
        <v/>
      </c>
      <c r="AA10" s="263">
        <f>IF(MONTH($V$3)&lt;&gt;MONTH($V$3-WEEKDAY($V$3,1)+(ROW(AA10)-ROW($V$5))*7+(COLUMN(AA10)-COLUMN($V$5)+1)),"",$V$3-WEEKDAY($V$3,1)+(ROW(AA10)-ROW($V$5))*7+(COLUMN(AA10)-COLUMN($V$5)+1))</f>
        <v/>
      </c>
      <c r="AB10" s="263">
        <f>IF(MONTH($V$3)&lt;&gt;MONTH($V$3-WEEKDAY($V$3,1)+(ROW(AB10)-ROW($V$5))*7+(COLUMN(AB10)-COLUMN($V$5)+1)),"",$V$3-WEEKDAY($V$3,1)+(ROW(AB10)-ROW($V$5))*7+(COLUMN(AB10)-COLUMN($V$5)+1))</f>
        <v/>
      </c>
      <c r="AC10" s="351" t="n"/>
      <c r="AD10" s="136" t="inlineStr">
        <is>
          <t>After:</t>
        </is>
      </c>
      <c r="AE10" s="264" t="n">
        <v>40</v>
      </c>
      <c r="AF10" s="250" t="n"/>
    </row>
    <row r="11" ht="15.75" customHeight="1" s="348" thickBot="1">
      <c r="A11" s="351" t="n"/>
      <c r="B11" s="351" t="n"/>
      <c r="C11" s="6" t="n"/>
      <c r="D11" s="6" t="n"/>
      <c r="E11" s="6" t="n"/>
      <c r="F11" s="6" t="n"/>
      <c r="G11" s="6" t="n"/>
      <c r="H11" s="6" t="n"/>
      <c r="I11" s="6" t="n"/>
      <c r="J11" s="6" t="n"/>
      <c r="K11" s="259" t="inlineStr">
        <is>
          <t>Carry Forward Hrs:</t>
        </is>
      </c>
      <c r="L11" s="248" t="n">
        <v>32</v>
      </c>
      <c r="M11" s="6" t="n"/>
      <c r="N11" s="6" t="n"/>
      <c r="O11" s="6" t="n"/>
      <c r="P11" s="6" t="n"/>
      <c r="Q11" s="6" t="n"/>
      <c r="R11" s="6" t="n"/>
      <c r="S11" s="6" t="n"/>
      <c r="T11" s="6" t="n"/>
      <c r="U11" s="351" t="n"/>
      <c r="V11" s="263">
        <f>IF(MONTH($V$3)&lt;&gt;MONTH($V$3-WEEKDAY($V$3,1)+(ROW(V11)-ROW($V$5))*7+(COLUMN(V11)-COLUMN($V$5)+1)),"",$V$3-WEEKDAY($V$3,1)+(ROW(V11)-ROW($V$5))*7+(COLUMN(V11)-COLUMN($V$5)+1))</f>
        <v/>
      </c>
      <c r="W11" s="263">
        <f>IF(MONTH($V$3)&lt;&gt;MONTH($V$3-WEEKDAY($V$3,1)+(ROW(W11)-ROW($V$5))*7+(COLUMN(W11)-COLUMN($V$5)+1)),"",$V$3-WEEKDAY($V$3,1)+(ROW(W11)-ROW($V$5))*7+(COLUMN(W11)-COLUMN($V$5)+1))</f>
        <v/>
      </c>
      <c r="X11" s="263">
        <f>IF(MONTH($V$3)&lt;&gt;MONTH($V$3-WEEKDAY($V$3,1)+(ROW(X11)-ROW($V$5))*7+(COLUMN(X11)-COLUMN($V$5)+1)),"",$V$3-WEEKDAY($V$3,1)+(ROW(X11)-ROW($V$5))*7+(COLUMN(X11)-COLUMN($V$5)+1))</f>
        <v/>
      </c>
      <c r="Y11" s="263">
        <f>IF(MONTH($V$3)&lt;&gt;MONTH($V$3-WEEKDAY($V$3,1)+(ROW(Y11)-ROW($V$5))*7+(COLUMN(Y11)-COLUMN($V$5)+1)),"",$V$3-WEEKDAY($V$3,1)+(ROW(Y11)-ROW($V$5))*7+(COLUMN(Y11)-COLUMN($V$5)+1))</f>
        <v/>
      </c>
      <c r="Z11" s="263">
        <f>IF(MONTH($V$3)&lt;&gt;MONTH($V$3-WEEKDAY($V$3,1)+(ROW(Z11)-ROW($V$5))*7+(COLUMN(Z11)-COLUMN($V$5)+1)),"",$V$3-WEEKDAY($V$3,1)+(ROW(Z11)-ROW($V$5))*7+(COLUMN(Z11)-COLUMN($V$5)+1))</f>
        <v/>
      </c>
      <c r="AA11" s="263">
        <f>IF(MONTH($V$3)&lt;&gt;MONTH($V$3-WEEKDAY($V$3,1)+(ROW(AA11)-ROW($V$5))*7+(COLUMN(AA11)-COLUMN($V$5)+1)),"",$V$3-WEEKDAY($V$3,1)+(ROW(AA11)-ROW($V$5))*7+(COLUMN(AA11)-COLUMN($V$5)+1))</f>
        <v/>
      </c>
      <c r="AB11" s="263">
        <f>IF(MONTH($V$3)&lt;&gt;MONTH($V$3-WEEKDAY($V$3,1)+(ROW(AB11)-ROW($V$5))*7+(COLUMN(AB11)-COLUMN($V$5)+1)),"",$V$3-WEEKDAY($V$3,1)+(ROW(AB11)-ROW($V$5))*7+(COLUMN(AB11)-COLUMN($V$5)+1))</f>
        <v/>
      </c>
      <c r="AC11" s="351" t="n"/>
      <c r="AD11" s="351" t="n"/>
      <c r="AE11" s="351" t="n"/>
      <c r="AF11" s="258" t="n"/>
      <c r="AJ11" s="252" t="n"/>
      <c r="AK11" s="252" t="n"/>
    </row>
    <row r="12" ht="27.75" customFormat="1" customHeight="1" s="2" thickBot="1">
      <c r="A12" s="266" t="inlineStr">
        <is>
          <t>Day Off</t>
        </is>
      </c>
      <c r="B12" s="267" t="inlineStr">
        <is>
          <t>Holiday Double</t>
        </is>
      </c>
      <c r="C12" s="139" t="inlineStr">
        <is>
          <t>Day of Week</t>
        </is>
      </c>
      <c r="D12" s="140" t="inlineStr">
        <is>
          <t>Time
In</t>
        </is>
      </c>
      <c r="E12" s="140" t="inlineStr">
        <is>
          <t>Time
Out</t>
        </is>
      </c>
      <c r="F12" s="141" t="n"/>
      <c r="G12" s="140" t="inlineStr">
        <is>
          <t>Time
In</t>
        </is>
      </c>
      <c r="H12" s="140" t="inlineStr">
        <is>
          <t>Time
Out</t>
        </is>
      </c>
      <c r="I12" s="142" t="inlineStr">
        <is>
          <t>Total
Hrs</t>
        </is>
      </c>
      <c r="J12" s="142" t="inlineStr">
        <is>
          <t>Location</t>
        </is>
      </c>
      <c r="K12" s="142" t="inlineStr">
        <is>
          <t>Supervisor</t>
        </is>
      </c>
      <c r="L12" s="142" t="inlineStr">
        <is>
          <t>Supervisor Approval</t>
        </is>
      </c>
      <c r="M12" s="140" t="inlineStr">
        <is>
          <t>Regular
Hrs</t>
        </is>
      </c>
      <c r="N12" s="140" t="inlineStr">
        <is>
          <t>Overtime
Hrs</t>
        </is>
      </c>
      <c r="O12" s="140" t="inlineStr">
        <is>
          <t>Hol Hrs</t>
        </is>
      </c>
      <c r="P12" s="140" t="inlineStr">
        <is>
          <t>Responsibilities</t>
        </is>
      </c>
      <c r="Q12" s="140" t="inlineStr">
        <is>
          <t>Risk</t>
        </is>
      </c>
      <c r="R12" s="140" t="inlineStr">
        <is>
          <t>Meals</t>
        </is>
      </c>
      <c r="S12" s="140" t="inlineStr">
        <is>
          <t>Vac Hrs</t>
        </is>
      </c>
      <c r="T12" s="143" t="inlineStr">
        <is>
          <t>Reason for Overtime</t>
        </is>
      </c>
      <c r="U12" s="144" t="inlineStr">
        <is>
          <t>Wkly Reg Avail</t>
        </is>
      </c>
      <c r="V12" s="351" t="inlineStr">
        <is>
          <t>Orig Reg</t>
        </is>
      </c>
      <c r="W12" s="351" t="inlineStr">
        <is>
          <t>Wkly OT Adj</t>
        </is>
      </c>
      <c r="X12" s="351" t="inlineStr">
        <is>
          <t>Week Start</t>
        </is>
      </c>
      <c r="Y12" s="351" t="inlineStr">
        <is>
          <t>Wk Hrs Before</t>
        </is>
      </c>
      <c r="Z12" s="351" t="n"/>
      <c r="AA12" s="351" t="n"/>
      <c r="AB12" s="351" t="n"/>
      <c r="AC12" s="351" t="n"/>
      <c r="AD12" s="351" t="n"/>
      <c r="AE12" s="351" t="n"/>
      <c r="AF12" s="351" t="n"/>
      <c r="AJ12" s="252" t="n"/>
      <c r="AK12" s="252" t="n"/>
    </row>
    <row r="13" hidden="1" ht="15.75" customHeight="1" s="348" thickBot="1">
      <c r="A13" s="268" t="n"/>
      <c r="B13" s="351" t="n"/>
      <c r="C13" s="145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146" t="n"/>
      <c r="U13" s="351" t="n"/>
      <c r="V13" s="351" t="n"/>
      <c r="W13" s="351" t="n"/>
      <c r="X13" s="351" t="n"/>
      <c r="Y13" s="351" t="n"/>
      <c r="Z13" s="351" t="n"/>
      <c r="AA13" s="351" t="n"/>
      <c r="AB13" s="351" t="n"/>
      <c r="AC13" s="351" t="n"/>
      <c r="AD13" s="351" t="n"/>
      <c r="AE13" s="351" t="n"/>
      <c r="AF13" s="351" t="n"/>
    </row>
    <row r="14" ht="24" customHeight="1" s="348" thickBot="1">
      <c r="A14" s="147" t="inlineStr">
        <is>
          <t>On Day</t>
        </is>
      </c>
      <c r="B14" s="269" t="n"/>
      <c r="C14" s="88">
        <f>M10</f>
        <v/>
      </c>
      <c r="D14" s="54" t="n"/>
      <c r="E14" s="148">
        <f>IF(D14="", "",
 IF(D14=TIME(0,0,0), 0,
 IF(AND(D14&gt;=TIME(0,0,1), D14&lt;=TIME(2,0,0)), TIME(7,0,0),
 IF(AND(D14&gt;=TIME(6,0,0), D14&lt;=TIME(8,0,0)), TIME(12,0,0),
 IF(AND(D14&gt;TIME(8,0,0), D14&lt;=TIME(13,59,0)), TIME(15,0,0),
 IF(AND(D14&gt;=TIME(14,0,0), D14&lt;=TIME(17,59,0)), TIME(21,0,0),
 IF(AND(D14&gt;=TIME(18,0,0), D14&lt;=TIME(21,59,0)), TIME(0,0,0),
 IF(AND(D14&gt;=TIME(22,0,0), D14&lt;=TIME(23,59,59)), TIME(7,0,0), ""))))))))</f>
        <v/>
      </c>
      <c r="F14" s="149" t="n"/>
      <c r="G14" s="148">
        <f>IF(AND(D14&gt;=TIME(6,0,0),D14&lt;=TIME(8,0,0)),E14,"")</f>
        <v/>
      </c>
      <c r="H14" s="54" t="n"/>
      <c r="I14" s="55">
        <f>ROUND(IF(OR(D14="",E14="",E14=0),0,IF(H14="",MOD(E14-D14,1)*24,MOD(H14-D14,1)*24)),2)</f>
        <v/>
      </c>
      <c r="J14" s="150" t="n"/>
      <c r="K14" s="270" t="n"/>
      <c r="L14" s="271" t="n"/>
      <c r="M14" s="272">
        <f>MAX(0,V14-W14)</f>
        <v/>
      </c>
      <c r="N14" s="56">
        <f>(IF(OR($C14="",$D14=""),0,
 IF(OR($A14="Holiday",$A15="Holiday"),
    IF(ISNUMBER(MATCH(TRIM($B14),{"Phagwah","Good Friday","Easter Monday","Labour Day","Christmas","Eid ul Azha","Romans-2","Globe-12","Neptune P1"},0)),0,$I14),
 IF(AND(NOT(OR($A14="Annual Leave",$A15="Annual Leave")),$A14="Off day"),$I14,
  MAX(0,$I14-$V14)
  ))))+W14</f>
        <v/>
      </c>
      <c r="O14" s="56">
        <f>IF(AND(OR($A14="Holiday",$A15="Holiday"),
        ISNUMBER(MATCH(TRIM($B14),{"Phagwah","Good Friday","Easter Monday","Labour Day","Christmas","Eid ul Azha","Romans-2","Globe-12","Neptune P1"},0))),
   $I14,0)</f>
        <v/>
      </c>
      <c r="P14" s="56">
        <f>IF(OR($O$7="Canteen",$O$7="Head Office"),0,IF($I14&lt;=0,0,IF(OR(OR(TRIM($J14)="Hebrews",TRIM($J14)="Romans",TRIM($J14)="Romans-2",TRIM($J14)="Globe",TRIM($J14)="Globe-12",TRIM($J14)="Neptune P1"),AND($I15&gt;0,OR(TRIM($J15)="Hebrews",TRIM($J15)="Romans",TRIM($J15)="Romans-2",TRIM($J15)="Globe",TRIM($J15)="Globe-12",TRIM($J15)="Neptune P1"))),1,0)))</f>
        <v/>
      </c>
      <c r="Q14" s="57" t="n"/>
      <c r="R14" s="56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IF($I14&gt;0,1,0),
      0
   ),
0))</f>
        <v/>
      </c>
      <c r="S14" s="56">
        <f>IF(OR($A14="Annual Leave",$A15="Annual Leave"),IF($A14="Annual Leave",8,0),0)</f>
        <v/>
      </c>
      <c r="T14" s="58" t="n"/>
      <c r="U14" s="144">
        <f>MAX(0,40-Y14)</f>
        <v/>
      </c>
      <c r="V14" s="151">
        <f>IF(OR($C14="",$D14=""),0,
 IF(OR($A14="Holiday",$A15="Holiday"),0,
 IF(AND(NOT(OR($A14="Annual Leave",$A15="Annual Leave")),$A14="Off day"),0,
  IF($I14+$I15&gt;=8,IF($I14&gt;=8,8,$I14),$I14)
  )))</f>
        <v/>
      </c>
      <c r="W14" s="151">
        <f>MAX(0,V14-U14)</f>
        <v/>
      </c>
      <c r="X14" s="151">
        <f>IF(C14="","",C14-WEEKDAY(C14,1)+1)</f>
        <v/>
      </c>
      <c r="Y14" s="151">
        <f>IF(X14=X14,$L$11,0)</f>
        <v/>
      </c>
      <c r="Z14" s="151" t="n"/>
      <c r="AA14" s="151" t="n"/>
      <c r="AB14" s="151" t="n"/>
      <c r="AC14" s="351" t="n"/>
      <c r="AD14" s="351" t="n"/>
      <c r="AE14" s="351" t="n"/>
      <c r="AF14" s="351" t="n"/>
    </row>
    <row r="15" ht="24" customHeight="1" s="348" thickBot="1">
      <c r="A15" s="147" t="inlineStr">
        <is>
          <t>On Day</t>
        </is>
      </c>
      <c r="B15" s="269" t="n"/>
      <c r="C15" s="89">
        <f>C14</f>
        <v/>
      </c>
      <c r="D15" s="59" t="n"/>
      <c r="E15" s="152">
        <f>IF(D15="", "",
 IF(D15=TIME(0,0,0), 0,
 IF(AND(D15&gt;=TIME(0,0,1), D15&lt;=TIME(2,0,0)), TIME(7,0,0),
 IF(AND(D15&gt;=TIME(6,0,0), D15&lt;=TIME(8,0,0)), TIME(12,0,0),
 IF(AND(D15&gt;TIME(8,0,0), D15&lt;=TIME(13,59,0)), TIME(15,0,0),
 IF(AND(D15&gt;=TIME(14,0,0), D15&lt;=TIME(17,59,0)), TIME(21,0,0),
 IF(AND(D15&gt;=TIME(18,0,0), D15&lt;=TIME(21,59,0)), TIME(0,0,0),
 IF(AND(D15&gt;=TIME(22,0,0), D15&lt;=TIME(23,59,59)), TIME(7,0,0), ""))))))))</f>
        <v/>
      </c>
      <c r="F15" s="153" t="n"/>
      <c r="G15" s="152">
        <f>IF(AND(D15&gt;=TIME(6,0,0),D15&lt;=TIME(8,0,0)),E15,"")</f>
        <v/>
      </c>
      <c r="H15" s="59" t="n"/>
      <c r="I15" s="60">
        <f>ROUND(IF(OR(D15="",E15="",E15=0),0,IF(H15="",MOD(E15-D15,1)*24,MOD(H15-D15,1)*24)),2)</f>
        <v/>
      </c>
      <c r="J15" s="150" t="n"/>
      <c r="K15" s="270" t="n"/>
      <c r="L15" s="271" t="n"/>
      <c r="M15" s="272">
        <f>MAX(0,V15-W15)</f>
        <v/>
      </c>
      <c r="N15" s="61">
        <f>(IF(OR($C15="",$D15=""),0,
 IF(OR($A14="Holiday",$A15="Holiday"),
    IF(ISNUMBER(MATCH(TRIM($B15),{"Phagwah","Good Friday","Easter Monday","Labour Day","Christmas","Eid ul Azha","Romans-2","Globe-12","Neptune P1"},0)),0,$I15),
 IF(AND(NOT(OR($A14="Annual Leave",$A15="Annual Leave")),$A15="Off day"),$I15,
  MAX(0,$I15-$V15)
  ))))+W15</f>
        <v/>
      </c>
      <c r="O15" s="61">
        <f>IF(AND(OR($A14="Holiday",$A15="Holiday"),
        ISNUMBER(MATCH(TRIM($B15),{"Phagwah","Good Friday","Easter Monday","Labour Day","Christmas","Eid ul Azha","Romans-2","Globe-12","Neptune P1"},0))),
   $I15,0)</f>
        <v/>
      </c>
      <c r="P15" s="61">
        <f>IF(OR($O$7="Canteen",$O$7="Head Office"),0,IF($I15&lt;=0,0,IF(AND($I14&lt;=0,OR(TRIM($J15)="Hebrews",TRIM($J15)="Romans",TRIM($J15)="Romans-2",TRIM($J15)="Globe",TRIM($J15)="Globe-12",TRIM($J15)="Neptune P1")),1,0)))</f>
        <v/>
      </c>
      <c r="Q15" s="62" t="n"/>
      <c r="R15" s="61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IF(AND($I14=0,$I15&gt;0),1,0),
      0
   ),
0))</f>
        <v/>
      </c>
      <c r="S15" s="61">
        <f>IF(OR($A14="Annual Leave",$A15="Annual Leave"),IF(AND($A14&lt;&gt;"Annual Leave",$A15="Annual Leave"),8,0),0)</f>
        <v/>
      </c>
      <c r="T15" s="63" t="n"/>
      <c r="U15" s="144">
        <f>MAX(0,40-Y15)</f>
        <v/>
      </c>
      <c r="V15" s="151">
        <f>IF(OR($C15="",$D15=""),0,
 IF(OR($A14="Holiday",$A15="Holiday"),0,
 IF(AND(NOT(OR($A14="Annual Leave",$A15="Annual Leave")),$A15="Off day"),0,
  IF($I14+$I15&gt;=8,IF($I14&gt;=8,0,8-$I14),$I15)
  )))</f>
        <v/>
      </c>
      <c r="W15" s="151">
        <f>MAX(0,V15-U15)</f>
        <v/>
      </c>
      <c r="X15" s="151">
        <f>IF(C15="","",C15-WEEKDAY(C15,1)+1)</f>
        <v/>
      </c>
      <c r="Y15" s="151">
        <f>SUMPRODUCT(($X$14:$X14=X15)*(($V$14:$V14)+($O$14:$O14)))+IF(X15=X14,$L$11,0)</f>
        <v/>
      </c>
      <c r="Z15" s="151" t="n"/>
      <c r="AA15" s="151" t="n"/>
      <c r="AB15" s="151" t="n"/>
      <c r="AC15" s="351" t="n"/>
      <c r="AD15" s="351" t="n"/>
      <c r="AE15" s="351" t="n"/>
      <c r="AF15" s="351" t="n"/>
    </row>
    <row r="16" ht="24" customHeight="1" s="348" thickBot="1">
      <c r="A16" s="154" t="inlineStr">
        <is>
          <t>On Day</t>
        </is>
      </c>
      <c r="B16" s="273" t="n"/>
      <c r="C16" s="90">
        <f>C14+1</f>
        <v/>
      </c>
      <c r="D16" s="8" t="n"/>
      <c r="E16" s="155">
        <f>IF(D16="", "",
 IF(D16=TIME(0,0,0), 0,
 IF(AND(D16&gt;=TIME(0,0,1), D16&lt;=TIME(2,0,0)), TIME(7,0,0),
 IF(AND(D16&gt;=TIME(6,0,0), D16&lt;=TIME(8,0,0)), TIME(12,0,0),
 IF(AND(D16&gt;TIME(8,0,0), D16&lt;=TIME(13,59,0)), TIME(15,0,0),
 IF(AND(D16&gt;=TIME(14,0,0), D16&lt;=TIME(17,59,0)), TIME(21,0,0),
 IF(AND(D16&gt;=TIME(18,0,0), D16&lt;=TIME(21,59,0)), TIME(0,0,0),
 IF(AND(D16&gt;=TIME(22,0,0), D16&lt;=TIME(23,59,59)), TIME(7,0,0), ""))))))))</f>
        <v/>
      </c>
      <c r="F16" s="156" t="n"/>
      <c r="G16" s="155">
        <f>IF(AND(D16&gt;=TIME(6,0,0),D16&lt;=TIME(8,0,0)),E16,"")</f>
        <v/>
      </c>
      <c r="H16" s="8" t="n"/>
      <c r="I16" s="30">
        <f>ROUND(IF(OR(D16="",E16="",E16=0),0,IF(H16="",MOD(E16-D16,1)*24,MOD(H16-D16,1)*24)),2)</f>
        <v/>
      </c>
      <c r="J16" s="157" t="n"/>
      <c r="K16" s="274" t="n"/>
      <c r="L16" s="271" t="n"/>
      <c r="M16" s="275">
        <f>MAX(0,V16-W16)</f>
        <v/>
      </c>
      <c r="N16" s="9">
        <f>(IF(OR($C16="",$D16=""),0,
 IF(OR($A16="Holiday",$A17="Holiday"),
    IF(ISNUMBER(MATCH(TRIM($B16),{"Phagwah","Good Friday","Easter Monday","Labour Day","Christmas","Eid ul Azha","Romans-2","Globe-12","Neptune P1"},0)),0,$I16),
 IF(AND(NOT(OR($A16="Annual Leave",$A17="Annual Leave")),$A16="Off day"),$I16,
  MAX(0,$I16-$V16)
  ))))+W16</f>
        <v/>
      </c>
      <c r="O16" s="9">
        <f>IF(AND(OR($A16="Holiday",$A17="Holiday"),
        ISNUMBER(MATCH(TRIM($B16),{"Phagwah","Good Friday","Easter Monday","Labour Day","Christmas","Eid ul Azha","Romans-2","Globe-12","Neptune P1"},0))),
   $I16,0)</f>
        <v/>
      </c>
      <c r="P16" s="9">
        <f>IF(OR($O$7="Canteen",$O$7="Head Office"),0,IF($I16&lt;=0,0,IF(OR(OR(TRIM($J16)="Hebrews",TRIM($J16)="Romans",TRIM($J16)="Romans-2",TRIM($J16)="Globe",TRIM($J16)="Globe-12",TRIM($J16)="Neptune P1"),AND($I17&gt;0,OR(TRIM($J17)="Hebrews",TRIM($J17)="Romans",TRIM($J17)="Romans-2",TRIM($J17)="Globe",TRIM($J17)="Globe-12",TRIM($J17)="Neptune P1"))),1,0)))</f>
        <v/>
      </c>
      <c r="Q16" s="10" t="n"/>
      <c r="R16" s="9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IF($I16&gt;0,1,0),
      0
   ),
0))</f>
        <v/>
      </c>
      <c r="S16" s="9">
        <f>IF(OR($A16="Annual Leave",$A17="Annual Leave"),IF($A16="Annual Leave",8,0),0)</f>
        <v/>
      </c>
      <c r="T16" s="91" t="n"/>
      <c r="U16" s="144">
        <f>MAX(0,40-Y16)</f>
        <v/>
      </c>
      <c r="V16" s="351">
        <f>IF(OR($C16="",$D16=""),0,
 IF(OR($A16="Holiday",$A17="Holiday"),0,
 IF(AND(NOT(OR($A16="Annual Leave",$A17="Annual Leave")),$A16="Off day"),0,
  IF($I16+$I17&gt;=8,IF($I16&gt;=8,8,$I16),$I16)
  )))</f>
        <v/>
      </c>
      <c r="W16" s="351">
        <f>MAX(0,V16-U16)</f>
        <v/>
      </c>
      <c r="X16" s="351">
        <f>IF(C16="","",C16-WEEKDAY(C16,1)+1)</f>
        <v/>
      </c>
      <c r="Y16" s="351">
        <f>SUMPRODUCT(($X$14:$X15=X16)*(($V$14:$V15)+($O$14:$O15)))+IF(X16=X14,$L$11,0)</f>
        <v/>
      </c>
      <c r="Z16" s="351" t="n"/>
      <c r="AA16" s="351" t="n"/>
      <c r="AB16" s="351" t="n"/>
      <c r="AC16" s="351" t="n"/>
      <c r="AD16" s="351" t="n"/>
      <c r="AE16" s="351" t="n"/>
      <c r="AF16" s="351" t="n"/>
    </row>
    <row r="17" ht="24" customHeight="1" s="348" thickBot="1">
      <c r="A17" s="154" t="inlineStr">
        <is>
          <t>On Day</t>
        </is>
      </c>
      <c r="B17" s="273" t="n"/>
      <c r="C17" s="90">
        <f>C16</f>
        <v/>
      </c>
      <c r="D17" s="276" t="n"/>
      <c r="E17" s="277">
        <f>IF(D17="", "",
 IF(D17=TIME(0,0,0), 0,
 IF(AND(D17&gt;=TIME(0,0,1), D17&lt;=TIME(2,0,0)), TIME(7,0,0),
 IF(AND(D17&gt;=TIME(6,0,0), D17&lt;=TIME(8,0,0)), TIME(12,0,0),
 IF(AND(D17&gt;TIME(8,0,0), D17&lt;=TIME(13,59,0)), TIME(15,0,0),
 IF(AND(D17&gt;=TIME(14,0,0), D17&lt;=TIME(17,59,0)), TIME(21,0,0),
 IF(AND(D17&gt;=TIME(18,0,0), D17&lt;=TIME(21,59,0)), TIME(0,0,0),
 IF(AND(D17&gt;=TIME(22,0,0), D17&lt;=TIME(23,59,59)), TIME(7,0,0), ""))))))))</f>
        <v/>
      </c>
      <c r="F17" s="156" t="n"/>
      <c r="G17" s="277">
        <f>IF(AND(D17&gt;=TIME(6,0,0),D17&lt;=TIME(8,0,0)),E17,"")</f>
        <v/>
      </c>
      <c r="H17" s="276" t="n"/>
      <c r="I17" s="30">
        <f>ROUND(IF(OR(D17="",E17="",E17=0),0,IF(H17="",MOD(E17-D17,1)*24,MOD(H17-D17,1)*24)),2)</f>
        <v/>
      </c>
      <c r="J17" s="158" t="n"/>
      <c r="K17" s="274" t="n"/>
      <c r="L17" s="271" t="n"/>
      <c r="M17" s="275">
        <f>MAX(0,V17-W17)</f>
        <v/>
      </c>
      <c r="N17" s="278">
        <f>(IF(OR($C17="",$D17=""),0,
 IF(OR($A16="Holiday",$A17="Holiday"),
    IF(ISNUMBER(MATCH(TRIM($B17),{"Phagwah","Good Friday","Easter Monday","Labour Day","Christmas","Eid ul Azha","Romans-2","Globe-12","Neptune P1"},0)),0,$I17),
 IF(AND(NOT(OR($A16="Annual Leave",$A17="Annual Leave")),$A17="Off day"),$I17,
  MAX(0,$I17-$V17)
  ))))+W17</f>
        <v/>
      </c>
      <c r="O17" s="278">
        <f>IF(AND(OR($A16="Holiday",$A17="Holiday"),
        ISNUMBER(MATCH(TRIM($B17),{"Phagwah","Good Friday","Easter Monday","Labour Day","Christmas","Eid ul Azha","Romans-2","Globe-12","Neptune P1"},0))),
   $I17,0)</f>
        <v/>
      </c>
      <c r="P17" s="278">
        <f>IF(OR($O$7="Canteen",$O$7="Head Office"),0,IF($I17&lt;=0,0,IF(AND($I16&lt;=0,OR(TRIM($J17)="Hebrews",TRIM($J17)="Romans",TRIM($J17)="Romans-2",TRIM($J17)="Globe",TRIM($J17)="Globe-12",TRIM($J17)="Neptune P1")),1,0)))</f>
        <v/>
      </c>
      <c r="Q17" s="279" t="n"/>
      <c r="R17" s="278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IF(AND($I16=0,$I17&gt;0),1,0),
      0
   ),
0))</f>
        <v/>
      </c>
      <c r="S17" s="278">
        <f>IF(OR($A16="Annual Leave",$A17="Annual Leave"),IF(AND($A16&lt;&gt;"Annual Leave",$A17="Annual Leave"),8,0),0)</f>
        <v/>
      </c>
      <c r="T17" s="280" t="n"/>
      <c r="U17" s="144">
        <f>MAX(0,40-Y17)</f>
        <v/>
      </c>
      <c r="V17" s="351">
        <f>IF(OR($C17="",$D17=""),0,
 IF(OR($A16="Holiday",$A17="Holiday"),0,
 IF(AND(NOT(OR($A16="Annual Leave",$A17="Annual Leave")),$A17="Off day"),0,
  IF($I16+$I17&gt;=8,IF($I16&gt;=8,0,8-$I16),$I17)
  )))</f>
        <v/>
      </c>
      <c r="W17" s="351">
        <f>MAX(0,V17-U17)</f>
        <v/>
      </c>
      <c r="X17" s="351">
        <f>IF(C17="","",C17-WEEKDAY(C17,1)+1)</f>
        <v/>
      </c>
      <c r="Y17" s="351">
        <f>SUMPRODUCT(($X$14:$X16=X17)*(($V$14:$V16)+($O$14:$O16)))+IF(X17=X14,$L$11,0)</f>
        <v/>
      </c>
      <c r="Z17" s="351" t="n"/>
      <c r="AA17" s="351" t="n"/>
      <c r="AB17" s="351" t="n"/>
      <c r="AC17" s="351" t="n"/>
      <c r="AD17" s="351" t="n"/>
      <c r="AE17" s="351" t="n"/>
      <c r="AF17" s="351" t="n"/>
    </row>
    <row r="18" ht="24" customHeight="1" s="348" thickBot="1">
      <c r="A18" s="159" t="inlineStr">
        <is>
          <t>On Day</t>
        </is>
      </c>
      <c r="B18" s="281" t="n"/>
      <c r="C18" s="92">
        <f>C16+1</f>
        <v/>
      </c>
      <c r="D18" s="31" t="n"/>
      <c r="E18" s="160">
        <f>IF(D18="", "",
 IF(D18=TIME(0,0,0), 0,
 IF(AND(D18&gt;=TIME(0,0,1), D18&lt;=TIME(2,0,0)), TIME(7,0,0),
 IF(AND(D18&gt;=TIME(6,0,0), D18&lt;=TIME(8,0,0)), TIME(12,0,0),
 IF(AND(D18&gt;TIME(8,0,0), D18&lt;=TIME(13,59,0)), TIME(15,0,0),
 IF(AND(D18&gt;=TIME(14,0,0), D18&lt;=TIME(17,59,0)), TIME(21,0,0),
 IF(AND(D18&gt;=TIME(18,0,0), D18&lt;=TIME(21,59,0)), TIME(0,0,0),
 IF(AND(D18&gt;=TIME(22,0,0), D18&lt;=TIME(23,59,59)), TIME(7,0,0), ""))))))))</f>
        <v/>
      </c>
      <c r="F18" s="161" t="n"/>
      <c r="G18" s="160">
        <f>IF(AND(D18&gt;=TIME(6,0,0),D18&lt;=TIME(8,0,0)),E18,"")</f>
        <v/>
      </c>
      <c r="H18" s="31" t="n"/>
      <c r="I18" s="32">
        <f>ROUND(IF(OR(D18="",E18="",E18=0),0,IF(H18="",MOD(E18-D18,1)*24,MOD(H18-D18,1)*24)),2)</f>
        <v/>
      </c>
      <c r="J18" s="162" t="n"/>
      <c r="K18" s="282" t="n"/>
      <c r="L18" s="271" t="n"/>
      <c r="M18" s="283">
        <f>MAX(0,V18-W18)</f>
        <v/>
      </c>
      <c r="N18" s="33">
        <f>(IF(OR($C18="",$D18=""),0,
 IF(OR($A18="Holiday",$A19="Holiday"),
    IF(ISNUMBER(MATCH(TRIM($B18),{"Phagwah","Good Friday","Easter Monday","Labour Day","Christmas","Eid ul Azha","Romans-2","Globe-12","Neptune P1"},0)),0,$I18),
 IF(AND(NOT(OR($A18="Annual Leave",$A19="Annual Leave")),$A18="Off day"),$I18,
  MAX(0,$I18-$V18)
  ))))+W18</f>
        <v/>
      </c>
      <c r="O18" s="33">
        <f>IF(AND(OR($A18="Holiday",$A19="Holiday"),
        ISNUMBER(MATCH(TRIM($B18),{"Phagwah","Good Friday","Easter Monday","Labour Day","Christmas","Eid ul Azha","Romans-2","Globe-12","Neptune P1"},0))),
   $I18,0)</f>
        <v/>
      </c>
      <c r="P18" s="33">
        <f>IF(OR($O$7="Canteen",$O$7="Head Office"),0,IF($I18&lt;=0,0,IF(OR(OR(TRIM($J18)="Hebrews",TRIM($J18)="Romans",TRIM($J18)="Romans-2",TRIM($J18)="Globe",TRIM($J18)="Globe-12",TRIM($J18)="Neptune P1"),AND($I19&gt;0,OR(TRIM($J19)="Hebrews",TRIM($J19)="Romans",TRIM($J19)="Romans-2",TRIM($J19)="Globe",TRIM($J19)="Globe-12",TRIM($J19)="Neptune P1"))),1,0)))</f>
        <v/>
      </c>
      <c r="Q18" s="34" t="n"/>
      <c r="R18" s="33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IF($I18&gt;0,1,0),
      0
   ),
0))</f>
        <v/>
      </c>
      <c r="S18" s="33">
        <f>IF(OR($A18="Annual Leave",$A19="Annual Leave"),IF($A18="Annual Leave",8,0),0)</f>
        <v/>
      </c>
      <c r="T18" s="35" t="n"/>
      <c r="U18" s="144">
        <f>MAX(0,40-Y18)</f>
        <v/>
      </c>
      <c r="V18" s="351">
        <f>IF(OR($C18="",$D18=""),0,
 IF(OR($A18="Holiday",$A19="Holiday"),0,
 IF(AND(NOT(OR($A18="Annual Leave",$A19="Annual Leave")),$A18="Off day"),0,
  IF($I18+$I19&gt;=8,IF($I18&gt;=8,8,$I18),$I18)
  )))</f>
        <v/>
      </c>
      <c r="W18" s="351">
        <f>MAX(0,V18-U18)</f>
        <v/>
      </c>
      <c r="X18" s="351">
        <f>IF(C18="","",C18-WEEKDAY(C18,1)+1)</f>
        <v/>
      </c>
      <c r="Y18" s="351">
        <f>SUMPRODUCT(($X$14:$X17=X18)*(($V$14:$V17)+($O$14:$O17)))+IF(X18=X14,$L$11,0)</f>
        <v/>
      </c>
      <c r="Z18" s="351" t="n"/>
      <c r="AA18" s="351" t="n"/>
      <c r="AB18" s="351" t="n"/>
      <c r="AC18" s="351" t="n"/>
      <c r="AD18" s="351" t="n"/>
      <c r="AE18" s="351" t="n"/>
      <c r="AF18" s="351" t="n"/>
    </row>
    <row r="19" ht="24" customHeight="1" s="348" thickBot="1">
      <c r="A19" s="159" t="inlineStr">
        <is>
          <t>On Day</t>
        </is>
      </c>
      <c r="B19" s="281" t="n"/>
      <c r="C19" s="93">
        <f>C18</f>
        <v/>
      </c>
      <c r="D19" s="36" t="n"/>
      <c r="E19" s="163">
        <f>IF(D19="", "",
 IF(D19=TIME(0,0,0), 0,
 IF(AND(D19&gt;=TIME(0,0,1), D19&lt;=TIME(2,0,0)), TIME(7,0,0),
 IF(AND(D19&gt;=TIME(6,0,0), D19&lt;=TIME(8,0,0)), TIME(12,0,0),
 IF(AND(D19&gt;TIME(8,0,0), D19&lt;=TIME(13,59,0)), TIME(15,0,0),
 IF(AND(D19&gt;=TIME(14,0,0), D19&lt;=TIME(17,59,0)), TIME(21,0,0),
 IF(AND(D19&gt;=TIME(18,0,0), D19&lt;=TIME(21,59,0)), TIME(0,0,0),
 IF(AND(D19&gt;=TIME(22,0,0), D19&lt;=TIME(23,59,59)), TIME(7,0,0), ""))))))))</f>
        <v/>
      </c>
      <c r="F19" s="164" t="n"/>
      <c r="G19" s="163">
        <f>IF(AND(D19&gt;=TIME(6,0,0),D19&lt;=TIME(8,0,0)),E19,"")</f>
        <v/>
      </c>
      <c r="H19" s="36" t="n"/>
      <c r="I19" s="37">
        <f>ROUND(IF(OR(D19="",E19="",E19=0),0,IF(H19="",MOD(E19-D19,1)*24,MOD(H19-D19,1)*24)),2)</f>
        <v/>
      </c>
      <c r="J19" s="162" t="n"/>
      <c r="K19" s="282" t="n"/>
      <c r="L19" s="271" t="n"/>
      <c r="M19" s="283">
        <f>MAX(0,V19-W19)</f>
        <v/>
      </c>
      <c r="N19" s="38">
        <f>(IF(OR($C19="",$D19=""),0,
 IF(OR($A18="Holiday",$A19="Holiday"),
    IF(ISNUMBER(MATCH(TRIM($B19),{"Phagwah","Good Friday","Easter Monday","Labour Day","Christmas","Eid ul Azha","Romans-2","Globe-12","Neptune P1"},0)),0,$I19),
 IF(AND(NOT(OR($A18="Annual Leave",$A19="Annual Leave")),$A19="Off day"),$I19,
  MAX(0,$I19-$V19)
  ))))+W19</f>
        <v/>
      </c>
      <c r="O19" s="38">
        <f>IF(AND(OR($A18="Holiday",$A19="Holiday"),
        ISNUMBER(MATCH(TRIM($B19),{"Phagwah","Good Friday","Easter Monday","Labour Day","Christmas","Eid ul Azha","Romans-2","Globe-12","Neptune P1"},0))),
   $I19,0)</f>
        <v/>
      </c>
      <c r="P19" s="38">
        <f>IF(OR($O$7="Canteen",$O$7="Head Office"),0,IF($I19&lt;=0,0,IF(AND($I18&lt;=0,OR(TRIM($J19)="Hebrews",TRIM($J19)="Romans",TRIM($J19)="Romans-2",TRIM($J19)="Globe",TRIM($J19)="Globe-12",TRIM($J19)="Neptune P1")),1,0)))</f>
        <v/>
      </c>
      <c r="Q19" s="39" t="n"/>
      <c r="R19" s="38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IF(AND($I18=0,$I19&gt;0),1,0),
      0
   ),
0))</f>
        <v/>
      </c>
      <c r="S19" s="38">
        <f>IF(OR($A18="Annual Leave",$A19="Annual Leave"),IF(AND($A18&lt;&gt;"Annual Leave",$A19="Annual Leave"),8,0),0)</f>
        <v/>
      </c>
      <c r="T19" s="40" t="n"/>
      <c r="U19" s="144">
        <f>MAX(0,40-Y19)</f>
        <v/>
      </c>
      <c r="V19" s="351">
        <f>IF(OR($C19="",$D19=""),0,
 IF(OR($A18="Holiday",$A19="Holiday"),0,
 IF(AND(NOT(OR($A18="Annual Leave",$A19="Annual Leave")),$A19="Off day"),0,
  IF($I18+$I19&gt;=8,IF($I18&gt;=8,0,8-$I18),$I19)
  )))</f>
        <v/>
      </c>
      <c r="W19" s="351">
        <f>MAX(0,V19-U19)</f>
        <v/>
      </c>
      <c r="X19" s="351">
        <f>IF(C19="","",C19-WEEKDAY(C19,1)+1)</f>
        <v/>
      </c>
      <c r="Y19" s="351">
        <f>SUMPRODUCT(($X$14:$X18=X19)*(($V$14:$V18)+($O$14:$O18)))+IF(X19=X14,$L$11,0)</f>
        <v/>
      </c>
      <c r="Z19" s="351" t="n"/>
      <c r="AA19" s="351" t="n"/>
      <c r="AB19" s="351" t="n"/>
      <c r="AC19" s="351" t="n"/>
      <c r="AD19" s="351" t="n"/>
      <c r="AE19" s="351" t="n"/>
      <c r="AF19" s="351" t="n"/>
    </row>
    <row r="20" ht="24" customHeight="1" s="348" thickBot="1">
      <c r="A20" s="165" t="inlineStr">
        <is>
          <t>On Day</t>
        </is>
      </c>
      <c r="B20" s="284" t="n"/>
      <c r="C20" s="94">
        <f>C18+1</f>
        <v/>
      </c>
      <c r="D20" s="41" t="n"/>
      <c r="E20" s="166">
        <f>IF(D20="", "",
 IF(D20=TIME(0,0,0), 0,
 IF(AND(D20&gt;=TIME(0,0,1), D20&lt;=TIME(2,0,0)), TIME(7,0,0),
 IF(AND(D20&gt;=TIME(6,0,0), D20&lt;=TIME(8,0,0)), TIME(12,0,0),
 IF(AND(D20&gt;TIME(8,0,0), D20&lt;=TIME(13,59,0)), TIME(15,0,0),
 IF(AND(D20&gt;=TIME(14,0,0), D20&lt;=TIME(17,59,0)), TIME(21,0,0),
 IF(AND(D20&gt;=TIME(18,0,0), D20&lt;=TIME(21,59,0)), TIME(0,0,0),
 IF(AND(D20&gt;=TIME(22,0,0), D20&lt;=TIME(23,59,59)), TIME(7,0,0), ""))))))))</f>
        <v/>
      </c>
      <c r="F20" s="167" t="n"/>
      <c r="G20" s="166">
        <f>IF(AND(D20&gt;=TIME(6,0,0),D20&lt;=TIME(8,0,0)),E20,"")</f>
        <v/>
      </c>
      <c r="H20" s="41" t="n"/>
      <c r="I20" s="95">
        <f>ROUND(IF(OR(D20="",E20="",E20=0),0,IF(H20="",MOD(E20-D20,1)*24,MOD(H20-D20,1)*24)),2)</f>
        <v/>
      </c>
      <c r="J20" s="168" t="n"/>
      <c r="K20" s="285" t="n"/>
      <c r="L20" s="271" t="n"/>
      <c r="M20" s="286">
        <f>MAX(0,V20-W20)</f>
        <v/>
      </c>
      <c r="N20" s="42">
        <f>(IF(OR($C20="",$D20=""),0,
 IF(OR($A20="Holiday",$A21="Holiday"),
    IF(ISNUMBER(MATCH(TRIM($B20),{"Phagwah","Good Friday","Easter Monday","Labour Day","Christmas","Eid ul Azha","Romans-2","Globe-12","Neptune P1"},0)),0,$I20),
 IF(AND(NOT(OR($A20="Annual Leave",$A21="Annual Leave")),$A20="Off day"),$I20,
  MAX(0,$I20-$V20)
  ))))+W20</f>
        <v/>
      </c>
      <c r="O20" s="42">
        <f>IF(AND(OR($A20="Holiday",$A21="Holiday"),
        ISNUMBER(MATCH(TRIM($B20),{"Phagwah","Good Friday","Easter Monday","Labour Day","Christmas","Eid ul Azha","Romans-2","Globe-12","Neptune P1"},0))),
   $I20,0)</f>
        <v/>
      </c>
      <c r="P20" s="42">
        <f>IF(OR($O$7="Canteen",$O$7="Head Office"),0,IF($I20&lt;=0,0,IF(OR(OR(TRIM($J20)="Hebrews",TRIM($J20)="Romans",TRIM($J20)="Romans-2",TRIM($J20)="Globe",TRIM($J20)="Globe-12",TRIM($J20)="Neptune P1"),AND($I21&gt;0,OR(TRIM($J21)="Hebrews",TRIM($J21)="Romans",TRIM($J21)="Romans-2",TRIM($J21)="Globe",TRIM($J21)="Globe-12",TRIM($J21)="Neptune P1"))),1,0)))</f>
        <v/>
      </c>
      <c r="Q20" s="43" t="n"/>
      <c r="R20" s="42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IF($I20&gt;0,1,0),
      0
   ),
0))</f>
        <v/>
      </c>
      <c r="S20" s="42">
        <f>IF(OR($A20="Annual Leave",$A21="Annual Leave"),IF($A20="Annual Leave",8,0),0)</f>
        <v/>
      </c>
      <c r="T20" s="96" t="n"/>
      <c r="U20" s="144">
        <f>MAX(0,40-Y20)</f>
        <v/>
      </c>
      <c r="V20" s="351">
        <f>IF(OR($C20="",$D20=""),0,
 IF(OR($A20="Holiday",$A21="Holiday"),0,
 IF(AND(NOT(OR($A20="Annual Leave",$A21="Annual Leave")),$A20="Off day"),0,
  IF($I20+$I21&gt;=8,IF($I20&gt;=8,8,$I20),$I20)
  )))</f>
        <v/>
      </c>
      <c r="W20" s="351">
        <f>MAX(0,V20-U20)</f>
        <v/>
      </c>
      <c r="X20" s="351">
        <f>IF(C20="","",C20-WEEKDAY(C20,1)+1)</f>
        <v/>
      </c>
      <c r="Y20" s="351">
        <f>SUMPRODUCT(($X$14:$X19=X20)*(($V$14:$V19)+($O$14:$O19)))+IF(X20=X14,$L$11,0)</f>
        <v/>
      </c>
      <c r="Z20" s="351" t="n"/>
      <c r="AA20" s="351" t="n"/>
      <c r="AB20" s="351" t="n"/>
      <c r="AC20" s="351" t="n"/>
      <c r="AD20" s="351" t="n"/>
      <c r="AE20" s="351" t="n"/>
      <c r="AF20" s="351" t="n"/>
    </row>
    <row r="21" ht="24" customHeight="1" s="348" thickBot="1">
      <c r="A21" s="165" t="inlineStr">
        <is>
          <t>On Day</t>
        </is>
      </c>
      <c r="B21" s="284" t="n"/>
      <c r="C21" s="94">
        <f>C20</f>
        <v/>
      </c>
      <c r="D21" s="287" t="n"/>
      <c r="E21" s="288">
        <f>IF(D21="", "",
 IF(D21=TIME(0,0,0), 0,
 IF(AND(D21&gt;=TIME(0,0,1), D21&lt;=TIME(2,0,0)), TIME(7,0,0),
 IF(AND(D21&gt;=TIME(6,0,0), D21&lt;=TIME(8,0,0)), TIME(12,0,0),
 IF(AND(D21&gt;TIME(8,0,0), D21&lt;=TIME(13,59,0)), TIME(15,0,0),
 IF(AND(D21&gt;=TIME(14,0,0), D21&lt;=TIME(17,59,0)), TIME(21,0,0),
 IF(AND(D21&gt;=TIME(18,0,0), D21&lt;=TIME(21,59,0)), TIME(0,0,0),
 IF(AND(D21&gt;=TIME(22,0,0), D21&lt;=TIME(23,59,59)), TIME(7,0,0), ""))))))))</f>
        <v/>
      </c>
      <c r="F21" s="167" t="n"/>
      <c r="G21" s="288">
        <f>IF(AND(D21&gt;=TIME(6,0,0),D21&lt;=TIME(8,0,0)),E21,"")</f>
        <v/>
      </c>
      <c r="H21" s="287" t="n"/>
      <c r="I21" s="95">
        <f>ROUND(IF(OR(D21="",E21="",E21=0),0,IF(H21="",MOD(E21-D21,1)*24,MOD(H21-D21,1)*24)),2)</f>
        <v/>
      </c>
      <c r="J21" s="169" t="n"/>
      <c r="K21" s="285" t="n"/>
      <c r="L21" s="271" t="n"/>
      <c r="M21" s="286">
        <f>MAX(0,V21-W21)</f>
        <v/>
      </c>
      <c r="N21" s="289">
        <f>(IF(OR($C21="",$D21=""),0,
 IF(OR($A20="Holiday",$A21="Holiday"),
    IF(ISNUMBER(MATCH(TRIM($B21),{"Phagwah","Good Friday","Easter Monday","Labour Day","Christmas","Eid ul Azha","Romans-2","Globe-12","Neptune P1"},0)),0,$I21),
 IF(AND(NOT(OR($A20="Annual Leave",$A21="Annual Leave")),$A21="Off day"),$I21,
  MAX(0,$I21-$V21)
  ))))+W21</f>
        <v/>
      </c>
      <c r="O21" s="289">
        <f>IF(AND(OR($A20="Holiday",$A21="Holiday"),
        ISNUMBER(MATCH(TRIM($B21),{"Phagwah","Good Friday","Easter Monday","Labour Day","Christmas","Eid ul Azha","Romans-2","Globe-12","Neptune P1"},0))),
   $I21,0)</f>
        <v/>
      </c>
      <c r="P21" s="289">
        <f>IF(OR($O$7="Canteen",$O$7="Head Office"),0,IF($I21&lt;=0,0,IF(AND($I20&lt;=0,OR(TRIM($J21)="Hebrews",TRIM($J21)="Romans",TRIM($J21)="Romans-2",TRIM($J21)="Globe",TRIM($J21)="Globe-12",TRIM($J21)="Neptune P1")),1,0)))</f>
        <v/>
      </c>
      <c r="Q21" s="290" t="n"/>
      <c r="R21" s="289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IF(AND($I20=0,$I21&gt;0),1,0),
      0
   ),
0))</f>
        <v/>
      </c>
      <c r="S21" s="289">
        <f>IF(OR($A20="Annual Leave",$A21="Annual Leave"),IF(AND($A20&lt;&gt;"Annual Leave",$A21="Annual Leave"),8,0),0)</f>
        <v/>
      </c>
      <c r="T21" s="291" t="n"/>
      <c r="U21" s="144">
        <f>MAX(0,40-Y21)</f>
        <v/>
      </c>
      <c r="V21" s="351">
        <f>IF(OR($C21="",$D21=""),0,
 IF(OR($A20="Holiday",$A21="Holiday"),0,
 IF(AND(NOT(OR($A20="Annual Leave",$A21="Annual Leave")),$A21="Off day"),0,
  IF($I20+$I21&gt;=8,IF($I20&gt;=8,0,8-$I20),$I21)
  )))</f>
        <v/>
      </c>
      <c r="W21" s="351">
        <f>MAX(0,V21-U21)</f>
        <v/>
      </c>
      <c r="X21" s="351">
        <f>IF(C21="","",C21-WEEKDAY(C21,1)+1)</f>
        <v/>
      </c>
      <c r="Y21" s="351">
        <f>SUMPRODUCT(($X$14:$X20=X21)*(($V$14:$V20)+($O$14:$O20)))+IF(X21=X14,$L$11,0)</f>
        <v/>
      </c>
      <c r="Z21" s="351" t="n"/>
      <c r="AA21" s="351" t="n"/>
      <c r="AB21" s="351" t="n"/>
      <c r="AC21" s="351" t="n"/>
      <c r="AD21" s="351" t="n"/>
      <c r="AE21" s="351" t="n"/>
      <c r="AF21" s="351" t="n"/>
    </row>
    <row r="22" ht="24" customHeight="1" s="348" thickBot="1">
      <c r="A22" s="170" t="inlineStr">
        <is>
          <t>On Day</t>
        </is>
      </c>
      <c r="B22" s="292" t="n"/>
      <c r="C22" s="97">
        <f>C20+1</f>
        <v/>
      </c>
      <c r="D22" s="44" t="n"/>
      <c r="E22" s="171">
        <f>IF(D22="", "",
 IF(D22=TIME(0,0,0), 0,
 IF(AND(D22&gt;=TIME(0,0,1), D22&lt;=TIME(2,0,0)), TIME(7,0,0),
 IF(AND(D22&gt;=TIME(6,0,0), D22&lt;=TIME(8,0,0)), TIME(12,0,0),
 IF(AND(D22&gt;TIME(8,0,0), D22&lt;=TIME(13,59,0)), TIME(15,0,0),
 IF(AND(D22&gt;=TIME(14,0,0), D22&lt;=TIME(17,59,0)), TIME(21,0,0),
 IF(AND(D22&gt;=TIME(18,0,0), D22&lt;=TIME(21,59,0)), TIME(0,0,0),
 IF(AND(D22&gt;=TIME(22,0,0), D22&lt;=TIME(23,59,59)), TIME(7,0,0), ""))))))))</f>
        <v/>
      </c>
      <c r="F22" s="172" t="n"/>
      <c r="G22" s="171">
        <f>IF(AND(D22&gt;=TIME(6,0,0),D22&lt;=TIME(8,0,0)),E22,"")</f>
        <v/>
      </c>
      <c r="H22" s="44" t="n"/>
      <c r="I22" s="45">
        <f>ROUND(IF(OR(D22="",E22="",E22=0),0,IF(H22="",MOD(E22-D22,1)*24,MOD(H22-D22,1)*24)),2)</f>
        <v/>
      </c>
      <c r="J22" s="173" t="n"/>
      <c r="K22" s="293" t="n"/>
      <c r="L22" s="271" t="n"/>
      <c r="M22" s="294">
        <f>MAX(0,V22-W22)</f>
        <v/>
      </c>
      <c r="N22" s="46">
        <f>(IF(OR($C22="",$D22=""),0,
 IF(OR($A22="Holiday",$A23="Holiday"),
    IF(ISNUMBER(MATCH(TRIM($B22),{"Phagwah","Good Friday","Easter Monday","Labour Day","Christmas","Eid ul Azha","Romans-2","Globe-12","Neptune P1"},0)),0,$I22),
 IF(AND(NOT(OR($A22="Annual Leave",$A23="Annual Leave")),$A22="Off day"),$I22,
  MAX(0,$I22-$V22)
  ))))+W22</f>
        <v/>
      </c>
      <c r="O22" s="46">
        <f>IF(AND(OR($A22="Holiday",$A23="Holiday"),
        ISNUMBER(MATCH(TRIM($B22),{"Phagwah","Good Friday","Easter Monday","Labour Day","Christmas","Eid ul Azha","Romans-2","Globe-12","Neptune P1"},0))),
   $I22,0)</f>
        <v/>
      </c>
      <c r="P22" s="46">
        <f>IF(OR($O$7="Canteen",$O$7="Head Office"),0,IF($I22&lt;=0,0,IF(OR(OR(TRIM($J22)="Hebrews",TRIM($J22)="Romans",TRIM($J22)="Romans-2",TRIM($J22)="Globe",TRIM($J22)="Globe-12",TRIM($J22)="Neptune P1"),AND($I23&gt;0,OR(TRIM($J23)="Hebrews",TRIM($J23)="Romans",TRIM($J23)="Romans-2",TRIM($J23)="Globe",TRIM($J23)="Globe-12",TRIM($J23)="Neptune P1"))),1,0)))</f>
        <v/>
      </c>
      <c r="Q22" s="47" t="n"/>
      <c r="R22" s="46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IF($I22&gt;0,1,0),
      0
   ),
0))</f>
        <v/>
      </c>
      <c r="S22" s="46">
        <f>IF(OR($A22="Annual Leave",$A23="Annual Leave"),IF($A22="Annual Leave",8,0),0)</f>
        <v/>
      </c>
      <c r="T22" s="48" t="n"/>
      <c r="U22" s="144">
        <f>MAX(0,40-Y22)</f>
        <v/>
      </c>
      <c r="V22" s="351">
        <f>IF(OR($C22="",$D22=""),0,
 IF(OR($A22="Holiday",$A23="Holiday"),0,
 IF(AND(NOT(OR($A22="Annual Leave",$A23="Annual Leave")),$A22="Off day"),0,
  IF($I22+$I23&gt;=8,IF($I22&gt;=8,8,$I22),$I22)
  )))</f>
        <v/>
      </c>
      <c r="W22" s="351">
        <f>MAX(0,V22-U22)</f>
        <v/>
      </c>
      <c r="X22" s="351">
        <f>IF(C22="","",C22-WEEKDAY(C22,1)+1)</f>
        <v/>
      </c>
      <c r="Y22" s="351">
        <f>SUMPRODUCT(($X$14:$X21=X22)*(($V$14:$V21)+($O$14:$O21)))+IF(X22=X14,$L$11,0)</f>
        <v/>
      </c>
      <c r="Z22" s="351" t="n"/>
      <c r="AA22" s="351" t="n"/>
      <c r="AB22" s="351" t="n"/>
      <c r="AC22" s="351" t="n"/>
      <c r="AD22" s="351" t="n"/>
      <c r="AE22" s="351" t="n"/>
      <c r="AF22" s="351" t="n"/>
    </row>
    <row r="23" ht="24" customHeight="1" s="348" thickBot="1">
      <c r="A23" s="170" t="inlineStr">
        <is>
          <t>On Day</t>
        </is>
      </c>
      <c r="B23" s="292" t="n"/>
      <c r="C23" s="98">
        <f>C22</f>
        <v/>
      </c>
      <c r="D23" s="49" t="n"/>
      <c r="E23" s="174">
        <f>IF(D23="", "",
 IF(D23=TIME(0,0,0), 0,
 IF(AND(D23&gt;=TIME(0,0,1), D23&lt;=TIME(2,0,0)), TIME(7,0,0),
 IF(AND(D23&gt;=TIME(6,0,0), D23&lt;=TIME(8,0,0)), TIME(12,0,0),
 IF(AND(D23&gt;TIME(8,0,0), D23&lt;=TIME(13,59,0)), TIME(15,0,0),
 IF(AND(D23&gt;=TIME(14,0,0), D23&lt;=TIME(17,59,0)), TIME(21,0,0),
 IF(AND(D23&gt;=TIME(18,0,0), D23&lt;=TIME(21,59,0)), TIME(0,0,0),
 IF(AND(D23&gt;=TIME(22,0,0), D23&lt;=TIME(23,59,59)), TIME(7,0,0), ""))))))))</f>
        <v/>
      </c>
      <c r="F23" s="175" t="n"/>
      <c r="G23" s="174">
        <f>IF(AND(D23&gt;=TIME(6,0,0),D23&lt;=TIME(8,0,0)),E23,"")</f>
        <v/>
      </c>
      <c r="H23" s="49" t="n"/>
      <c r="I23" s="50">
        <f>ROUND(IF(OR(D23="",E23="",E23=0),0,IF(H23="",MOD(E23-D23,1)*24,MOD(H23-D23,1)*24)),2)</f>
        <v/>
      </c>
      <c r="J23" s="173" t="n"/>
      <c r="K23" s="293" t="n"/>
      <c r="L23" s="271" t="n"/>
      <c r="M23" s="294">
        <f>MAX(0,V23-W23)</f>
        <v/>
      </c>
      <c r="N23" s="51">
        <f>(IF(OR($C23="",$D23=""),0,
 IF(OR($A22="Holiday",$A23="Holiday"),
    IF(ISNUMBER(MATCH(TRIM($B23),{"Phagwah","Good Friday","Easter Monday","Labour Day","Christmas","Eid ul Azha","Romans-2","Globe-12","Neptune P1"},0)),0,$I23),
 IF(AND(NOT(OR($A22="Annual Leave",$A23="Annual Leave")),$A23="Off day"),$I23,
  MAX(0,$I23-$V23)
  ))))+W23</f>
        <v/>
      </c>
      <c r="O23" s="51">
        <f>IF(AND(OR($A22="Holiday",$A23="Holiday"),
        ISNUMBER(MATCH(TRIM($B23),{"Phagwah","Good Friday","Easter Monday","Labour Day","Christmas","Eid ul Azha","Romans-2","Globe-12","Neptune P1"},0))),
   $I23,0)</f>
        <v/>
      </c>
      <c r="P23" s="51">
        <f>IF(OR($O$7="Canteen",$O$7="Head Office"),0,IF($I23&lt;=0,0,IF(AND($I22&lt;=0,OR(TRIM($J23)="Hebrews",TRIM($J23)="Romans",TRIM($J23)="Romans-2",TRIM($J23)="Globe",TRIM($J23)="Globe-12",TRIM($J23)="Neptune P1")),1,0)))</f>
        <v/>
      </c>
      <c r="Q23" s="52" t="n"/>
      <c r="R23" s="51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IF(AND($I22=0,$I23&gt;0),1,0),
      0
   ),
0))</f>
        <v/>
      </c>
      <c r="S23" s="51">
        <f>IF(OR($A22="Annual Leave",$A23="Annual Leave"),IF(AND($A22&lt;&gt;"Annual Leave",$A23="Annual Leave"),8,0),0)</f>
        <v/>
      </c>
      <c r="T23" s="53" t="n"/>
      <c r="U23" s="144">
        <f>MAX(0,40-Y23)</f>
        <v/>
      </c>
      <c r="V23" s="351">
        <f>IF(OR($C23="",$D23=""),0,
 IF(OR($A22="Holiday",$A23="Holiday"),0,
 IF(AND(NOT(OR($A22="Annual Leave",$A23="Annual Leave")),$A23="Off day"),0,
  IF($I22+$I23&gt;=8,IF($I22&gt;=8,0,8-$I22),$I23)
  )))</f>
        <v/>
      </c>
      <c r="W23" s="351">
        <f>MAX(0,V23-U23)</f>
        <v/>
      </c>
      <c r="X23" s="351">
        <f>IF(C23="","",C23-WEEKDAY(C23,1)+1)</f>
        <v/>
      </c>
      <c r="Y23" s="351">
        <f>SUMPRODUCT(($X$14:$X22=X23)*(($V$14:$V22)+($O$14:$O22)))+IF(X23=X14,$L$11,0)</f>
        <v/>
      </c>
      <c r="Z23" s="351" t="n"/>
      <c r="AA23" s="351" t="n"/>
      <c r="AB23" s="351" t="n"/>
      <c r="AC23" s="351" t="n"/>
      <c r="AD23" s="351" t="n"/>
      <c r="AE23" s="351" t="n"/>
      <c r="AF23" s="351" t="n"/>
    </row>
    <row r="24" ht="24" customHeight="1" s="348" thickBot="1">
      <c r="A24" s="154" t="inlineStr">
        <is>
          <t>On Day</t>
        </is>
      </c>
      <c r="B24" s="273" t="n"/>
      <c r="C24" s="90">
        <f>C22+1</f>
        <v/>
      </c>
      <c r="D24" s="8" t="n"/>
      <c r="E24" s="155">
        <f>IF(D24="", "",
 IF(D24=TIME(0,0,0), 0,
 IF(AND(D24&gt;=TIME(0,0,1), D24&lt;=TIME(2,0,0)), TIME(7,0,0),
 IF(AND(D24&gt;=TIME(6,0,0), D24&lt;=TIME(8,0,0)), TIME(12,0,0),
 IF(AND(D24&gt;TIME(8,0,0), D24&lt;=TIME(13,59,0)), TIME(15,0,0),
 IF(AND(D24&gt;=TIME(14,0,0), D24&lt;=TIME(17,59,0)), TIME(21,0,0),
 IF(AND(D24&gt;=TIME(18,0,0), D24&lt;=TIME(21,59,0)), TIME(0,0,0),
 IF(AND(D24&gt;=TIME(22,0,0), D24&lt;=TIME(23,59,59)), TIME(7,0,0), ""))))))))</f>
        <v/>
      </c>
      <c r="F24" s="156" t="n"/>
      <c r="G24" s="155">
        <f>IF(AND(D24&gt;=TIME(6,0,0),D24&lt;=TIME(8,0,0)),E24,"")</f>
        <v/>
      </c>
      <c r="H24" s="8" t="n"/>
      <c r="I24" s="30">
        <f>ROUND(IF(OR(D24="",E24="",E24=0),0,IF(H24="",MOD(E24-D24,1)*24,MOD(H24-D24,1)*24)),2)</f>
        <v/>
      </c>
      <c r="J24" s="157" t="n"/>
      <c r="K24" s="274" t="n"/>
      <c r="L24" s="271" t="n"/>
      <c r="M24" s="275">
        <f>MAX(0,V24-W24)</f>
        <v/>
      </c>
      <c r="N24" s="9">
        <f>(IF(OR($C24="",$D24=""),0,
 IF(OR($A24="Holiday",$A25="Holiday"),
    IF(ISNUMBER(MATCH(TRIM($B24),{"Phagwah","Good Friday","Easter Monday","Labour Day","Christmas","Eid ul Azha","Romans-2","Globe-12","Neptune P1"},0)),0,$I24),
 IF(AND(NOT(OR($A24="Annual Leave",$A25="Annual Leave")),$A24="Off day"),$I24,
  MAX(0,$I24-$V24)
  ))))+W24</f>
        <v/>
      </c>
      <c r="O24" s="9">
        <f>IF(AND(OR($A24="Holiday",$A25="Holiday"),
        ISNUMBER(MATCH(TRIM($B24),{"Phagwah","Good Friday","Easter Monday","Labour Day","Christmas","Eid ul Azha","Romans-2","Globe-12","Neptune P1"},0))),
   $I24,0)</f>
        <v/>
      </c>
      <c r="P24" s="9">
        <f>IF(OR($O$7="Canteen",$O$7="Head Office"),0,IF($I24&lt;=0,0,IF(OR(OR(TRIM($J24)="Hebrews",TRIM($J24)="Romans",TRIM($J24)="Romans-2",TRIM($J24)="Globe",TRIM($J24)="Globe-12",TRIM($J24)="Neptune P1"),AND($I25&gt;0,OR(TRIM($J25)="Hebrews",TRIM($J25)="Romans",TRIM($J25)="Romans-2",TRIM($J25)="Globe",TRIM($J25)="Globe-12",TRIM($J25)="Neptune P1"))),1,0)))</f>
        <v/>
      </c>
      <c r="Q24" s="10" t="n"/>
      <c r="R24" s="9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IF($I24&gt;0,1,0),
      0
   ),
0))</f>
        <v/>
      </c>
      <c r="S24" s="9">
        <f>IF(OR($A24="Annual Leave",$A25="Annual Leave"),IF($A24="Annual Leave",8,0),0)</f>
        <v/>
      </c>
      <c r="T24" s="91" t="n"/>
      <c r="U24" s="144">
        <f>MAX(0,40-Y24)</f>
        <v/>
      </c>
      <c r="V24" s="351">
        <f>IF(OR($C24="",$D24=""),0,
 IF(OR($A24="Holiday",$A25="Holiday"),0,
 IF(AND(NOT(OR($A24="Annual Leave",$A25="Annual Leave")),$A24="Off day"),0,
  IF($I24+$I25&gt;=8,IF($I24&gt;=8,8,$I24),$I24)
  )))</f>
        <v/>
      </c>
      <c r="W24" s="351">
        <f>MAX(0,V24-U24)</f>
        <v/>
      </c>
      <c r="X24" s="351">
        <f>IF(C24="","",C24-WEEKDAY(C24,1)+1)</f>
        <v/>
      </c>
      <c r="Y24" s="351">
        <f>SUMPRODUCT(($X$14:$X23=X24)*(($V$14:$V23)+($O$14:$O23)))+IF(X24=X14,$L$11,0)</f>
        <v/>
      </c>
      <c r="Z24" s="351" t="n"/>
      <c r="AA24" s="351" t="n"/>
      <c r="AB24" s="351" t="n"/>
      <c r="AC24" s="351" t="n"/>
      <c r="AD24" s="351" t="n"/>
      <c r="AE24" s="351" t="n"/>
      <c r="AF24" s="351" t="n"/>
    </row>
    <row r="25" ht="24" customHeight="1" s="348" thickBot="1">
      <c r="A25" s="154" t="inlineStr">
        <is>
          <t>On Day</t>
        </is>
      </c>
      <c r="B25" s="273" t="n"/>
      <c r="C25" s="90">
        <f>C24</f>
        <v/>
      </c>
      <c r="D25" s="276" t="n"/>
      <c r="E25" s="277">
        <f>IF(D25="", "",
 IF(D25=TIME(0,0,0), 0,
 IF(AND(D25&gt;=TIME(0,0,1), D25&lt;=TIME(2,0,0)), TIME(7,0,0),
 IF(AND(D25&gt;=TIME(6,0,0), D25&lt;=TIME(8,0,0)), TIME(12,0,0),
 IF(AND(D25&gt;TIME(8,0,0), D25&lt;=TIME(13,59,0)), TIME(15,0,0),
 IF(AND(D25&gt;=TIME(14,0,0), D25&lt;=TIME(17,59,0)), TIME(21,0,0),
 IF(AND(D25&gt;=TIME(18,0,0), D25&lt;=TIME(21,59,0)), TIME(0,0,0),
 IF(AND(D25&gt;=TIME(22,0,0), D25&lt;=TIME(23,59,59)), TIME(7,0,0), ""))))))))</f>
        <v/>
      </c>
      <c r="F25" s="156" t="n"/>
      <c r="G25" s="277">
        <f>IF(AND(D25&gt;=TIME(6,0,0),D25&lt;=TIME(8,0,0)),E25,"")</f>
        <v/>
      </c>
      <c r="H25" s="276" t="n"/>
      <c r="I25" s="30">
        <f>ROUND(IF(OR(D25="",E25="",E25=0),0,IF(H25="",MOD(E25-D25,1)*24,MOD(H25-D25,1)*24)),2)</f>
        <v/>
      </c>
      <c r="J25" s="158" t="n"/>
      <c r="K25" s="274" t="n"/>
      <c r="L25" s="271" t="n"/>
      <c r="M25" s="275">
        <f>MAX(0,V25-W25)</f>
        <v/>
      </c>
      <c r="N25" s="278">
        <f>(IF(OR($C25="",$D25=""),0,
 IF(OR($A24="Holiday",$A25="Holiday"),
    IF(ISNUMBER(MATCH(TRIM($B25),{"Phagwah","Good Friday","Easter Monday","Labour Day","Christmas","Eid ul Azha","Romans-2","Globe-12","Neptune P1"},0)),0,$I25),
 IF(AND(NOT(OR($A24="Annual Leave",$A25="Annual Leave")),$A25="Off day"),$I25,
  MAX(0,$I25-$V25)
  ))))+W25</f>
        <v/>
      </c>
      <c r="O25" s="278">
        <f>IF(AND(OR($A24="Holiday",$A25="Holiday"),
        ISNUMBER(MATCH(TRIM($B25),{"Phagwah","Good Friday","Easter Monday","Labour Day","Christmas","Eid ul Azha","Romans-2","Globe-12","Neptune P1"},0))),
   $I25,0)</f>
        <v/>
      </c>
      <c r="P25" s="278">
        <f>IF(OR($O$7="Canteen",$O$7="Head Office"),0,IF($I25&lt;=0,0,IF(AND($I24&lt;=0,OR(TRIM($J25)="Hebrews",TRIM($J25)="Romans",TRIM($J25)="Romans-2",TRIM($J25)="Globe",TRIM($J25)="Globe-12",TRIM($J25)="Neptune P1")),1,0)))</f>
        <v/>
      </c>
      <c r="Q25" s="279" t="n"/>
      <c r="R25" s="278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IF(AND($I24=0,$I25&gt;0),1,0),
      0
   ),
0))</f>
        <v/>
      </c>
      <c r="S25" s="278">
        <f>IF(OR($A24="Annual Leave",$A25="Annual Leave"),IF(AND($A24&lt;&gt;"Annual Leave",$A25="Annual Leave"),8,0),0)</f>
        <v/>
      </c>
      <c r="T25" s="280" t="n"/>
      <c r="U25" s="144">
        <f>MAX(0,40-Y25)</f>
        <v/>
      </c>
      <c r="V25" s="351">
        <f>IF(OR($C25="",$D25=""),0,
 IF(OR($A24="Holiday",$A25="Holiday"),0,
 IF(AND(NOT(OR($A24="Annual Leave",$A25="Annual Leave")),$A25="Off day"),0,
  IF($I24+$I25&gt;=8,IF($I24&gt;=8,0,8-$I24),$I25)
  )))</f>
        <v/>
      </c>
      <c r="W25" s="351">
        <f>MAX(0,V25-U25)</f>
        <v/>
      </c>
      <c r="X25" s="351">
        <f>IF(C25="","",C25-WEEKDAY(C25,1)+1)</f>
        <v/>
      </c>
      <c r="Y25" s="351">
        <f>SUMPRODUCT(($X$14:$X24=X25)*(($V$14:$V24)+($O$14:$O24)))+IF(X25=X14,$L$11,0)</f>
        <v/>
      </c>
      <c r="Z25" s="351" t="n"/>
      <c r="AA25" s="351" t="n"/>
      <c r="AB25" s="351" t="n"/>
      <c r="AC25" s="351" t="n"/>
      <c r="AD25" s="351" t="n"/>
      <c r="AE25" s="351" t="n"/>
      <c r="AF25" s="351" t="n"/>
    </row>
    <row r="26" ht="24" customHeight="1" s="348" thickBot="1">
      <c r="A26" s="159" t="inlineStr">
        <is>
          <t>On Day</t>
        </is>
      </c>
      <c r="B26" s="281" t="n"/>
      <c r="C26" s="92">
        <f>C24+1</f>
        <v/>
      </c>
      <c r="D26" s="31" t="n"/>
      <c r="E26" s="160">
        <f>IF(D26="", "",
 IF(D26=TIME(0,0,0), 0,
 IF(AND(D26&gt;=TIME(0,0,1), D26&lt;=TIME(2,0,0)), TIME(7,0,0),
 IF(AND(D26&gt;=TIME(6,0,0), D26&lt;=TIME(8,0,0)), TIME(12,0,0),
 IF(AND(D26&gt;TIME(8,0,0), D26&lt;=TIME(13,59,0)), TIME(15,0,0),
 IF(AND(D26&gt;=TIME(14,0,0), D26&lt;=TIME(17,59,0)), TIME(21,0,0),
 IF(AND(D26&gt;=TIME(18,0,0), D26&lt;=TIME(21,59,0)), TIME(0,0,0),
 IF(AND(D26&gt;=TIME(22,0,0), D26&lt;=TIME(23,59,59)), TIME(7,0,0), ""))))))))</f>
        <v/>
      </c>
      <c r="F26" s="161" t="n"/>
      <c r="G26" s="160">
        <f>IF(AND(D26&gt;=TIME(6,0,0),D26&lt;=TIME(8,0,0)),E26,"")</f>
        <v/>
      </c>
      <c r="H26" s="31" t="n"/>
      <c r="I26" s="32">
        <f>ROUND(IF(OR(D26="",E26="",E26=0),0,IF(H26="",MOD(E26-D26,1)*24,MOD(H26-D26,1)*24)),2)</f>
        <v/>
      </c>
      <c r="J26" s="162" t="n"/>
      <c r="K26" s="282" t="n"/>
      <c r="L26" s="271" t="n"/>
      <c r="M26" s="283">
        <f>MAX(0,V26-W26)</f>
        <v/>
      </c>
      <c r="N26" s="33">
        <f>(IF(OR($C26="",$D26=""),0,
 IF(OR($A26="Holiday",$A27="Holiday"),
    IF(ISNUMBER(MATCH(TRIM($B26),{"Phagwah","Good Friday","Easter Monday","Labour Day","Christmas","Eid ul Azha","Romans-2","Globe-12","Neptune P1"},0)),0,$I26),
 IF(AND(NOT(OR($A26="Annual Leave",$A27="Annual Leave")),$A26="Off day"),$I26,
  MAX(0,$I26-$V26)
  ))))+W26</f>
        <v/>
      </c>
      <c r="O26" s="33">
        <f>IF(AND(OR($A26="Holiday",$A27="Holiday"),
        ISNUMBER(MATCH(TRIM($B26),{"Phagwah","Good Friday","Easter Monday","Labour Day","Christmas","Eid ul Azha","Romans-2","Globe-12","Neptune P1"},0))),
   $I26,0)</f>
        <v/>
      </c>
      <c r="P26" s="33">
        <f>IF(OR($O$7="Canteen",$O$7="Head Office"),0,IF($I26&lt;=0,0,IF(OR(OR(TRIM($J26)="Hebrews",TRIM($J26)="Romans",TRIM($J26)="Romans-2",TRIM($J26)="Globe",TRIM($J26)="Globe-12",TRIM($J26)="Neptune P1"),AND($I27&gt;0,OR(TRIM($J27)="Hebrews",TRIM($J27)="Romans",TRIM($J27)="Romans-2",TRIM($J27)="Globe",TRIM($J27)="Globe-12",TRIM($J27)="Neptune P1"))),1,0)))</f>
        <v/>
      </c>
      <c r="Q26" s="34" t="n"/>
      <c r="R26" s="33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IF($I26&gt;0,1,0),
      0
   ),
0))</f>
        <v/>
      </c>
      <c r="S26" s="33">
        <f>IF(OR($A26="Annual Leave",$A27="Annual Leave"),IF($A26="Annual Leave",8,0),0)</f>
        <v/>
      </c>
      <c r="T26" s="35" t="n"/>
      <c r="U26" s="144">
        <f>MAX(0,40-Y26)</f>
        <v/>
      </c>
      <c r="V26" s="351">
        <f>IF(OR($C26="",$D26=""),0,
 IF(OR($A26="Holiday",$A27="Holiday"),0,
 IF(AND(NOT(OR($A26="Annual Leave",$A27="Annual Leave")),$A26="Off day"),0,
  IF($I26+$I27&gt;=8,IF($I26&gt;=8,8,$I26),$I26)
  )))</f>
        <v/>
      </c>
      <c r="W26" s="351">
        <f>MAX(0,V26-U26)</f>
        <v/>
      </c>
      <c r="X26" s="351">
        <f>IF(C26="","",C26-WEEKDAY(C26,1)+1)</f>
        <v/>
      </c>
      <c r="Y26" s="351">
        <f>SUMPRODUCT(($X$14:$X25=X26)*(($V$14:$V25)+($O$14:$O25)))+IF(X26=X14,$L$11,0)</f>
        <v/>
      </c>
      <c r="Z26" s="351" t="n"/>
      <c r="AA26" s="351" t="n"/>
      <c r="AB26" s="351" t="n"/>
      <c r="AC26" s="351" t="n"/>
      <c r="AD26" s="351" t="n"/>
      <c r="AE26" s="351" t="n"/>
      <c r="AF26" s="351" t="n"/>
    </row>
    <row r="27" ht="24" customHeight="1" s="348" thickBot="1">
      <c r="A27" s="159" t="inlineStr">
        <is>
          <t>On Day</t>
        </is>
      </c>
      <c r="B27" s="281" t="n"/>
      <c r="C27" s="93">
        <f>C26</f>
        <v/>
      </c>
      <c r="D27" s="36" t="n"/>
      <c r="E27" s="163">
        <f>IF(D27="", "",
 IF(D27=TIME(0,0,0), 0,
 IF(AND(D27&gt;=TIME(0,0,1), D27&lt;=TIME(2,0,0)), TIME(7,0,0),
 IF(AND(D27&gt;=TIME(6,0,0), D27&lt;=TIME(8,0,0)), TIME(12,0,0),
 IF(AND(D27&gt;TIME(8,0,0), D27&lt;=TIME(13,59,0)), TIME(15,0,0),
 IF(AND(D27&gt;=TIME(14,0,0), D27&lt;=TIME(17,59,0)), TIME(21,0,0),
 IF(AND(D27&gt;=TIME(18,0,0), D27&lt;=TIME(21,59,0)), TIME(0,0,0),
 IF(AND(D27&gt;=TIME(22,0,0), D27&lt;=TIME(23,59,59)), TIME(7,0,0), ""))))))))</f>
        <v/>
      </c>
      <c r="F27" s="164" t="n"/>
      <c r="G27" s="163">
        <f>IF(AND(D27&gt;=TIME(6,0,0),D27&lt;=TIME(8,0,0)),E27,"")</f>
        <v/>
      </c>
      <c r="H27" s="36" t="n"/>
      <c r="I27" s="37">
        <f>ROUND(IF(OR(D27="",E27="",E27=0),0,IF(H27="",MOD(E27-D27,1)*24,MOD(H27-D27,1)*24)),2)</f>
        <v/>
      </c>
      <c r="J27" s="162" t="n"/>
      <c r="K27" s="282" t="n"/>
      <c r="L27" s="271" t="n"/>
      <c r="M27" s="283">
        <f>MAX(0,V27-W27)</f>
        <v/>
      </c>
      <c r="N27" s="38">
        <f>(IF(OR($C27="",$D27=""),0,
 IF(OR($A26="Holiday",$A27="Holiday"),
    IF(ISNUMBER(MATCH(TRIM($B27),{"Phagwah","Good Friday","Easter Monday","Labour Day","Christmas","Eid ul Azha","Romans-2","Globe-12","Neptune P1"},0)),0,$I27),
 IF(AND(NOT(OR($A26="Annual Leave",$A27="Annual Leave")),$A27="Off day"),$I27,
  MAX(0,$I27-$V27)
  ))))+W27</f>
        <v/>
      </c>
      <c r="O27" s="38">
        <f>IF(AND(OR($A26="Holiday",$A27="Holiday"),
        ISNUMBER(MATCH(TRIM($B27),{"Phagwah","Good Friday","Easter Monday","Labour Day","Christmas","Eid ul Azha","Romans-2","Globe-12","Neptune P1"},0))),
   $I27,0)</f>
        <v/>
      </c>
      <c r="P27" s="38">
        <f>IF(OR($O$7="Canteen",$O$7="Head Office"),0,IF($I27&lt;=0,0,IF(AND($I26&lt;=0,OR(TRIM($J27)="Hebrews",TRIM($J27)="Romans",TRIM($J27)="Romans-2",TRIM($J27)="Globe",TRIM($J27)="Globe-12",TRIM($J27)="Neptune P1")),1,0)))</f>
        <v/>
      </c>
      <c r="Q27" s="39" t="n"/>
      <c r="R27" s="38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IF(AND($I26=0,$I27&gt;0),1,0),
      0
   ),
0))</f>
        <v/>
      </c>
      <c r="S27" s="38">
        <f>IF(OR($A26="Annual Leave",$A27="Annual Leave"),IF(AND($A26&lt;&gt;"Annual Leave",$A27="Annual Leave"),8,0),0)</f>
        <v/>
      </c>
      <c r="T27" s="40" t="n"/>
      <c r="U27" s="144">
        <f>MAX(0,40-Y27)</f>
        <v/>
      </c>
      <c r="V27" s="351">
        <f>IF(OR($C27="",$D27=""),0,
 IF(OR($A26="Holiday",$A27="Holiday"),0,
 IF(AND(NOT(OR($A26="Annual Leave",$A27="Annual Leave")),$A27="Off day"),0,
  IF($I26+$I27&gt;=8,IF($I26&gt;=8,0,8-$I26),$I27)
  )))</f>
        <v/>
      </c>
      <c r="W27" s="351">
        <f>MAX(0,V27-U27)</f>
        <v/>
      </c>
      <c r="X27" s="351">
        <f>IF(C27="","",C27-WEEKDAY(C27,1)+1)</f>
        <v/>
      </c>
      <c r="Y27" s="351">
        <f>SUMPRODUCT(($X$14:$X26=X27)*(($V$14:$V26)+($O$14:$O26)))+IF(X27=X14,$L$11,0)</f>
        <v/>
      </c>
      <c r="Z27" s="351" t="n"/>
      <c r="AA27" s="351" t="n"/>
      <c r="AB27" s="351" t="n"/>
      <c r="AC27" s="351" t="n"/>
      <c r="AD27" s="351" t="n"/>
      <c r="AE27" s="351" t="n"/>
      <c r="AF27" s="351" t="n"/>
    </row>
    <row r="28" ht="24" customHeight="1" s="348" thickBot="1">
      <c r="A28" s="176" t="n"/>
      <c r="B28" s="176" t="n"/>
      <c r="C28" s="145" t="n"/>
      <c r="D28" s="6" t="n"/>
      <c r="E28" s="14" t="n"/>
      <c r="F28" s="6" t="n"/>
      <c r="G28" s="6" t="n"/>
      <c r="H28" s="336" t="n"/>
      <c r="I28" s="351" t="n"/>
      <c r="J28" s="336" t="n"/>
      <c r="K28" s="336" t="n"/>
      <c r="L28" s="336" t="n"/>
      <c r="M28" s="99">
        <f>MAX(0,V28-W28)</f>
        <v/>
      </c>
      <c r="N28" s="99">
        <f>(IF(OR($C28="",$D28=""),0,
 IF(OR($A28="Holiday",$A29="Holiday"),
    IF(ISNUMBER(MATCH(TRIM($B28),{"Phagwah","Good Friday","Easter Monday","Labour Day","Christmas","Eid ul Azha","Romans-2","Globe-12","Neptune P1"},0)),0,$I28),
 IF(AND(NOT(OR($A28="Annual Leave",$A29="Annual Leave")),$A28="Off day"),$I28,
  MAX(0,$I28-$V28)
  ))))+W28</f>
        <v/>
      </c>
      <c r="O28" s="99">
        <f>IF(AND(OR($A28="Holiday",$A29="Holiday"),
        ISNUMBER(MATCH(TRIM($B28),{"Phagwah","Good Friday","Easter Monday","Labour Day","Christmas","Eid ul Azha","Romans-2","Globe-12","Neptune P1"},0))),
   $I28,0)</f>
        <v/>
      </c>
      <c r="P28" s="99">
        <f>IF(OR($O$7="Canteen",$O$7="Head Office"),0,IF($I28&lt;=0,0,IF(OR(OR(TRIM($J28)="Hebrews",TRIM($J28)="Romans",TRIM($J28)="Romans-2",TRIM($J28)="Globe",TRIM($J28)="Globe-12",TRIM($J28)="Neptune P1"),AND($I29&gt;0,OR(TRIM($J29)="Hebrews",TRIM($J29)="Romans",TRIM($J29)="Romans-2",TRIM($J29)="Globe",TRIM($J29)="Globe-12",TRIM($J29)="Neptune P1"))),1,0)))</f>
        <v/>
      </c>
      <c r="Q28" s="178" t="n"/>
      <c r="R28" s="15" t="n"/>
      <c r="S28" s="99">
        <f>IF(OR($A28="Annual Leave",$A29="Annual Leave"),IF($A28="Annual Leave",8,0),0)</f>
        <v/>
      </c>
      <c r="T28" s="100">
        <f>SUM(T14:T27)</f>
        <v/>
      </c>
      <c r="U28" s="144">
        <f>MAX(0,40-Y28)</f>
        <v/>
      </c>
      <c r="V28" s="351">
        <f>IF(OR($C28="",$D28=""),0,
 IF(OR($A28="Holiday",$A29="Holiday"),0,
 IF(AND(NOT(OR($A28="Annual Leave",$A29="Annual Leave")),$A28="Off day"),0,
  IF($I28+$I29&gt;=8,IF($I28&gt;=8,8,$I28),$I28)
  )))</f>
        <v/>
      </c>
      <c r="W28" s="351">
        <f>MAX(0,V28-U28)</f>
        <v/>
      </c>
      <c r="X28" s="351">
        <f>IF(C28="","",C28-WEEKDAY(C28,1)+1)</f>
        <v/>
      </c>
      <c r="Y28" s="351">
        <f>SUMPRODUCT(($X$14:$X27=X28)*(($V$14:$V27)+($O$14:$O27)))+IF(X28=X14,$L$11,0)</f>
        <v/>
      </c>
      <c r="Z28" s="351" t="n"/>
      <c r="AA28" s="351" t="n"/>
      <c r="AB28" s="351" t="n"/>
      <c r="AC28" s="351" t="n"/>
      <c r="AD28" s="351" t="n"/>
      <c r="AE28" s="351" t="n"/>
      <c r="AF28" s="351" t="n"/>
    </row>
    <row r="29" hidden="1" ht="15.75" customHeight="1" s="348" thickBot="1">
      <c r="A29" s="179" t="n"/>
      <c r="B29" s="176" t="n"/>
      <c r="C29" s="145" t="n"/>
      <c r="D29" s="6" t="n"/>
      <c r="E29" s="295">
        <f>IF(D29="", "",
 IF(D29=TIME(0,0,0), 0,
 IF(AND(D29&gt;=TIME(0,0,1), D29&lt;=TIME(2,0,0)), TIME(7,0,0),
 IF(AND(D29&gt;=TIME(6,0,0), D29&lt;=TIME(8,0,0)), TIME(12,0,0),
 IF(AND(D29&gt;TIME(8,0,0), D29&lt;=TIME(13,59,0)), TIME(15,0,0),
 IF(AND(D29&gt;=TIME(14,0,0), D29&lt;=TIME(17,59,0)), TIME(21,0,0),
 IF(AND(D29&gt;=TIME(18,0,0), D29&lt;=TIME(21,59,0)), TIME(0,0,0),
 IF(AND(D29&gt;=TIME(22,0,0), D29&lt;=TIME(23,59,59)), TIME(7,0,0), ""))))))))</f>
        <v/>
      </c>
      <c r="F29" s="6" t="n"/>
      <c r="G29" s="6" t="n"/>
      <c r="H29" s="6" t="n"/>
      <c r="I29" s="6" t="n"/>
      <c r="J29" s="6" t="n"/>
      <c r="K29" s="6" t="n"/>
      <c r="L29" s="6" t="n"/>
      <c r="M29" s="4">
        <f>MAX(0,V29-W29)</f>
        <v/>
      </c>
      <c r="N29" s="4">
        <f>(IF(OR($C29="",$D29=""),0,
 IF(OR($A28="Holiday",$A29="Holiday"),
    IF(ISNUMBER(MATCH(TRIM($B29),{"Phagwah","Good Friday","Easter Monday","Labour Day","Christmas","Eid ul Azha","Romans-2","Globe-12","Neptune P1"},0)),0,$I29),
 IF(AND(NOT(OR($A28="Annual Leave",$A29="Annual Leave")),$A29="Off day"),$I29,
  MAX(0,$I29-$V29)
  ))))+W29</f>
        <v/>
      </c>
      <c r="O29" s="4">
        <f>IF(AND(OR($A28="Holiday",$A29="Holiday"),
        ISNUMBER(MATCH(TRIM($B29),{"Phagwah","Good Friday","Easter Monday","Labour Day","Christmas","Eid ul Azha","Romans-2","Globe-12","Neptune P1"},0))),
   $I29,0)</f>
        <v/>
      </c>
      <c r="P29" s="4">
        <f>IF(OR($O$7="Canteen",$O$7="Head Office"),0,IF($I29&lt;=0,0,IF(AND($I28&lt;=0,OR(TRIM($J29)="Hebrews",TRIM($J29)="Romans",TRIM($J29)="Romans-2",TRIM($J29)="Globe",TRIM($J29)="Globe-12",TRIM($J29)="Neptune P1")),1,0)))</f>
        <v/>
      </c>
      <c r="Q29" s="6" t="n"/>
      <c r="R29" s="296">
        <f>IF(OR($O$7="Canteen",$O$7="Head Office"),0,IF(
  AND(
    SUMIFS(I:I, C:C, C29) &gt;= 8,
    COUNTIFS(C$14:C29, C29)=1,
    OR(
      TEXT(D29,"hh:mm:ss")="07:00:00",
      TEXT(D29,"hh:mm:ss")="15:00:00",
      TEXT(D29,"hh:mm:ss")="23:00:00",
      TEXT(D30,"hh:mm:ss")="07:00:00",
      TEXT(D30,"hh:mm:ss")="15:00:00",
      TEXT(D30,"hh:mm:ss")="23:00:00"
    )
  ),
  1,
  0
))</f>
        <v/>
      </c>
      <c r="S29" s="4">
        <f>IF(OR($A28="Annual Leave",$A29="Annual Leave"),IF(AND($A28&lt;&gt;"Annual Leave",$A29="Annual Leave"),8,0),0)</f>
        <v/>
      </c>
      <c r="T29" s="146" t="n"/>
      <c r="U29" s="351">
        <f>MAX(0,40-Y29)</f>
        <v/>
      </c>
      <c r="V29" s="351">
        <f>IF(OR($C29="",$D29=""),0,
 IF(OR($A28="Holiday",$A29="Holiday"),0,
 IF(AND(NOT(OR($A28="Annual Leave",$A29="Annual Leave")),$A29="Off day"),0,
  IF($I28+$I29&gt;=8,IF($I28&gt;=8,0,8-$I28),$I29)
  )))</f>
        <v/>
      </c>
      <c r="W29" s="351">
        <f>MAX(0,V29-U29)</f>
        <v/>
      </c>
      <c r="X29" s="351">
        <f>IF(C29="","",C29-WEEKDAY(C29,1)+1)</f>
        <v/>
      </c>
      <c r="Y29" s="351">
        <f>SUMPRODUCT(($X$14:$X28=X29)*(($V$14:$V28)+($O$14:$O28)))+IF(X29=X14,$L$11,0)</f>
        <v/>
      </c>
      <c r="Z29" s="351" t="n"/>
      <c r="AA29" s="351" t="n"/>
      <c r="AB29" s="351" t="n"/>
      <c r="AC29" s="351" t="n"/>
      <c r="AD29" s="351" t="n"/>
      <c r="AE29" s="351" t="n"/>
      <c r="AF29" s="351" t="n"/>
    </row>
    <row r="30" ht="24" customHeight="1" s="348" thickBot="1">
      <c r="A30" s="147" t="inlineStr">
        <is>
          <t>On Day</t>
        </is>
      </c>
      <c r="B30" s="180" t="n"/>
      <c r="C30" s="88">
        <f>C27+1</f>
        <v/>
      </c>
      <c r="D30" s="54" t="n"/>
      <c r="E30" s="148">
        <f>IF(D30="", "",
 IF(D30=TIME(0,0,0), 0,
 IF(AND(D30&gt;=TIME(0,0,1), D30&lt;=TIME(2,0,0)), TIME(7,0,0),
 IF(AND(D30&gt;=TIME(6,0,0), D30&lt;=TIME(8,0,0)), TIME(12,0,0),
 IF(AND(D30&gt;TIME(8,0,0), D30&lt;=TIME(13,59,0)), TIME(15,0,0),
 IF(AND(D30&gt;=TIME(14,0,0), D30&lt;=TIME(17,59,0)), TIME(21,0,0),
 IF(AND(D30&gt;=TIME(18,0,0), D30&lt;=TIME(21,59,0)), TIME(0,0,0),
 IF(AND(D30&gt;=TIME(22,0,0), D30&lt;=TIME(23,59,59)), TIME(7,0,0), ""))))))))</f>
        <v/>
      </c>
      <c r="F30" s="149" t="n"/>
      <c r="G30" s="148">
        <f>IF(AND(D30&gt;=TIME(6,0,0),D30&lt;=TIME(8,0,0)),E30,"")</f>
        <v/>
      </c>
      <c r="H30" s="54" t="n"/>
      <c r="I30" s="55">
        <f>ROUND(IF(OR(D30="",E30="",E30=0),0,IF(H30="",MOD(E30-D30,1)*24,MOD(H30-D30,1)*24)),2)</f>
        <v/>
      </c>
      <c r="J30" s="150" t="n"/>
      <c r="K30" s="270" t="n"/>
      <c r="L30" s="181" t="n"/>
      <c r="M30" s="272">
        <f>MAX(0,V30-W30)</f>
        <v/>
      </c>
      <c r="N30" s="56">
        <f>(IF(OR($C30="",$D30=""),0,
 IF(OR($A30="Holiday",$A31="Holiday"),
    IF(ISNUMBER(MATCH(TRIM($B30),{"Phagwah","Good Friday","Easter Monday","Labour Day","Christmas","Eid ul Azha","Romans-2","Globe-12","Neptune P1"},0)),0,$I30),
 IF(AND(NOT(OR($A30="Annual Leave",$A31="Annual Leave")),$A30="Off day"),$I30,
  MAX(0,$I30-$V30)
  ))))+W30</f>
        <v/>
      </c>
      <c r="O30" s="56">
        <f>IF(AND(OR($A30="Holiday",$A31="Holiday"),
        ISNUMBER(MATCH(TRIM($B30),{"Phagwah","Good Friday","Easter Monday","Labour Day","Christmas","Eid ul Azha","Romans-2","Globe-12","Neptune P1"},0))),
   $I30,0)</f>
        <v/>
      </c>
      <c r="P30" s="56">
        <f>IF(OR($O$7="Canteen",$O$7="Head Office"),0,IF($I30&lt;=0,0,IF(OR(OR(TRIM($J30)="Hebrews",TRIM($J30)="Romans",TRIM($J30)="Romans-2",TRIM($J30)="Globe",TRIM($J30)="Globe-12",TRIM($J30)="Neptune P1"),AND($I31&gt;0,OR(TRIM($J31)="Hebrews",TRIM($J31)="Romans",TRIM($J31)="Romans-2",TRIM($J31)="Globe",TRIM($J31)="Globe-12",TRIM($J31)="Neptune P1"))),1,0)))</f>
        <v/>
      </c>
      <c r="Q30" s="57" t="n"/>
      <c r="R30" s="56">
        <f>IF(OR($O$7="Canteen",$O$7="Head Office"),0,IF(
  AND(
    SUMIFS(I:I, C:C, C30) &gt;= 8,
    COUNTIFS(C$14:C30, C30)=1,
    OR(
      TEXT(D30,"hh:mm:ss")="07:00:00",
      TEXT(D30,"hh:mm:ss")="15:00:00",
      TEXT(D30,"hh:mm:ss")="23:00:00",
      TEXT(D31,"hh:mm:ss")="07:00:00",
      TEXT(D31,"hh:mm:ss")="15:00:00",
      TEXT(D31,"hh:mm:ss")="23:00:00"
    )
  ),
  1,
  0
))</f>
        <v/>
      </c>
      <c r="S30" s="56">
        <f>IF(OR($A30="Annual Leave",$A31="Annual Leave"),IF($A30="Annual Leave",8,0),0)</f>
        <v/>
      </c>
      <c r="T30" s="58" t="n"/>
      <c r="U30" s="144">
        <f>MAX(0,40-Y30)</f>
        <v/>
      </c>
      <c r="V30" s="151">
        <f>IF(OR($C30="",$D30=""),0,
 IF(OR($A30="Holiday",$A31="Holiday"),0,
 IF(AND(NOT(OR($A30="Annual Leave",$A31="Annual Leave")),$A30="Off day"),0,
  IF($I30+$I31&gt;=8,IF($I30&gt;=8,8,$I30),$I30)
  )))</f>
        <v/>
      </c>
      <c r="W30" s="151">
        <f>MAX(0,V30-U30)</f>
        <v/>
      </c>
      <c r="X30" s="151">
        <f>IF(C30="","",C30-WEEKDAY(C30,1)+1)</f>
        <v/>
      </c>
      <c r="Y30" s="151">
        <f>SUMPRODUCT(($X$14:$X29=X30)*(($V$14:$V29)+($O$14:$O29)))+IF(X30=X14,$L$11,0)</f>
        <v/>
      </c>
      <c r="Z30" s="151" t="n"/>
      <c r="AA30" s="151" t="n"/>
      <c r="AB30" s="151" t="n"/>
      <c r="AC30" s="351" t="n"/>
      <c r="AD30" s="351" t="n"/>
      <c r="AE30" s="351" t="n"/>
      <c r="AF30" s="351" t="n"/>
    </row>
    <row r="31" ht="24" customHeight="1" s="348" thickBot="1">
      <c r="A31" s="147" t="inlineStr">
        <is>
          <t>On Day</t>
        </is>
      </c>
      <c r="B31" s="182" t="n"/>
      <c r="C31" s="89">
        <f>C30</f>
        <v/>
      </c>
      <c r="D31" s="59" t="n"/>
      <c r="E31" s="152">
        <f>IF(D31="", "",
 IF(D31=TIME(0,0,0), 0,
 IF(AND(D31&gt;=TIME(0,0,1), D31&lt;=TIME(2,0,0)), TIME(7,0,0),
 IF(AND(D31&gt;=TIME(6,0,0), D31&lt;=TIME(8,0,0)), TIME(12,0,0),
 IF(AND(D31&gt;TIME(8,0,0), D31&lt;=TIME(13,59,0)), TIME(15,0,0),
 IF(AND(D31&gt;=TIME(14,0,0), D31&lt;=TIME(17,59,0)), TIME(21,0,0),
 IF(AND(D31&gt;=TIME(18,0,0), D31&lt;=TIME(21,59,0)), TIME(0,0,0),
 IF(AND(D31&gt;=TIME(22,0,0), D31&lt;=TIME(23,59,59)), TIME(7,0,0), ""))))))))</f>
        <v/>
      </c>
      <c r="F31" s="153" t="n"/>
      <c r="G31" s="152">
        <f>IF(AND(D31&gt;=TIME(6,0,0),D31&lt;=TIME(8,0,0)),E31,"")</f>
        <v/>
      </c>
      <c r="H31" s="59" t="n"/>
      <c r="I31" s="60">
        <f>ROUND(IF(OR(D31="",E31="",E31=0),0,IF(H31="",MOD(E31-D31,1)*24,MOD(H31-D31,1)*24)),2)</f>
        <v/>
      </c>
      <c r="J31" s="150" t="n"/>
      <c r="K31" s="270" t="n"/>
      <c r="L31" s="183" t="n"/>
      <c r="M31" s="272">
        <f>MAX(0,V31-W31)</f>
        <v/>
      </c>
      <c r="N31" s="61">
        <f>(IF(OR($C31="",$D31=""),0,
 IF(OR($A30="Holiday",$A31="Holiday"),
    IF(ISNUMBER(MATCH(TRIM($B31),{"Phagwah","Good Friday","Easter Monday","Labour Day","Christmas","Eid ul Azha","Romans-2","Globe-12","Neptune P1"},0)),0,$I31),
 IF(AND(NOT(OR($A30="Annual Leave",$A31="Annual Leave")),$A31="Off day"),$I31,
  MAX(0,$I31-$V31)
  ))))+W31</f>
        <v/>
      </c>
      <c r="O31" s="61">
        <f>IF(AND(OR($A30="Holiday",$A31="Holiday"),
        ISNUMBER(MATCH(TRIM($B31),{"Phagwah","Good Friday","Easter Monday","Labour Day","Christmas","Eid ul Azha","Romans-2","Globe-12","Neptune P1"},0))),
   $I31,0)</f>
        <v/>
      </c>
      <c r="P31" s="61">
        <f>IF(OR($O$7="Canteen",$O$7="Head Office"),0,IF($I31&lt;=0,0,IF(AND($I30&lt;=0,OR(TRIM($J31)="Hebrews",TRIM($J31)="Romans",TRIM($J31)="Romans-2",TRIM($J31)="Globe",TRIM($J31)="Globe-12",TRIM($J31)="Neptune P1")),1,0)))</f>
        <v/>
      </c>
      <c r="Q31" s="62" t="n"/>
      <c r="R31" s="61">
        <f>IF(OR($O$7="Canteen",$O$7="Head Office"),0,IF(
  AND(
    SUMIFS(I:I, C:C, C31) &gt;= 8,
    COUNTIFS(C$14:C31, C31)=1,
    OR(
      TEXT(D31,"hh:mm:ss")="07:00:00",
      TEXT(D31,"hh:mm:ss")="15:00:00",
      TEXT(D31,"hh:mm:ss")="23:00:00",
      TEXT(D32,"hh:mm:ss")="07:00:00",
      TEXT(D32,"hh:mm:ss")="15:00:00",
      TEXT(D32,"hh:mm:ss")="23:00:00"
    )
  ),
  1,
  0
))</f>
        <v/>
      </c>
      <c r="S31" s="61">
        <f>IF(OR($A30="Annual Leave",$A31="Annual Leave"),IF(AND($A30&lt;&gt;"Annual Leave",$A31="Annual Leave"),8,0),0)</f>
        <v/>
      </c>
      <c r="T31" s="63" t="n"/>
      <c r="U31" s="144">
        <f>MAX(0,40-Y31)</f>
        <v/>
      </c>
      <c r="V31" s="151">
        <f>IF(OR($C31="",$D31=""),0,
 IF(OR($A30="Holiday",$A31="Holiday"),0,
 IF(AND(NOT(OR($A30="Annual Leave",$A31="Annual Leave")),$A31="Off day"),0,
  IF($I30+$I31&gt;=8,IF($I30&gt;=8,0,8-$I30),$I31)
  )))</f>
        <v/>
      </c>
      <c r="W31" s="151">
        <f>MAX(0,V31-U31)</f>
        <v/>
      </c>
      <c r="X31" s="151">
        <f>IF(C31="","",C31-WEEKDAY(C31,1)+1)</f>
        <v/>
      </c>
      <c r="Y31" s="151">
        <f>SUMPRODUCT(($X$14:$X30=X31)*(($V$14:$V30)+($O$14:$O30)))+IF(X31=X14,$L$11,0)</f>
        <v/>
      </c>
      <c r="Z31" s="151" t="n"/>
      <c r="AA31" s="151" t="n"/>
      <c r="AB31" s="151" t="n"/>
      <c r="AC31" s="351" t="n"/>
      <c r="AD31" s="351" t="n"/>
      <c r="AE31" s="351" t="n"/>
      <c r="AF31" s="351" t="n"/>
    </row>
    <row r="32" ht="24" customHeight="1" s="348" thickBot="1">
      <c r="A32" s="184" t="inlineStr">
        <is>
          <t>On Day</t>
        </is>
      </c>
      <c r="B32" s="185" t="n"/>
      <c r="C32" s="101">
        <f>C30+1</f>
        <v/>
      </c>
      <c r="D32" s="11" t="n"/>
      <c r="E32" s="186">
        <f>IF(D32="", "",
 IF(D32=TIME(0,0,0), 0,
 IF(AND(D32&gt;=TIME(0,0,1), D32&lt;=TIME(2,0,0)), TIME(7,0,0),
 IF(AND(D32&gt;=TIME(6,0,0), D32&lt;=TIME(8,0,0)), TIME(12,0,0),
 IF(AND(D32&gt;TIME(8,0,0), D32&lt;=TIME(13,59,0)), TIME(15,0,0),
 IF(AND(D32&gt;=TIME(14,0,0), D32&lt;=TIME(17,59,0)), TIME(21,0,0),
 IF(AND(D32&gt;=TIME(18,0,0), D32&lt;=TIME(21,59,0)), TIME(0,0,0),
 IF(AND(D32&gt;=TIME(22,0,0), D32&lt;=TIME(23,59,59)), TIME(7,0,0), ""))))))))</f>
        <v/>
      </c>
      <c r="F32" s="187" t="n"/>
      <c r="G32" s="186">
        <f>IF(AND(D32&gt;=TIME(6,0,0),D32&lt;=TIME(8,0,0)),E32,"")</f>
        <v/>
      </c>
      <c r="H32" s="11" t="n"/>
      <c r="I32" s="87">
        <f>ROUND(IF(OR(D32="",E32="",E32=0),0,IF(H32="",MOD(E32-D32,1)*24,MOD(H32-D32,1)*24)),2)</f>
        <v/>
      </c>
      <c r="J32" s="188" t="n"/>
      <c r="K32" s="297" t="n"/>
      <c r="L32" s="189" t="n"/>
      <c r="M32" s="298">
        <f>MAX(0,V32-W32)</f>
        <v/>
      </c>
      <c r="N32" s="12">
        <f>(IF(OR($C32="",$D32=""),0,
 IF(OR($A32="Holiday",$A33="Holiday"),
    IF(ISNUMBER(MATCH(TRIM($B32),{"Phagwah","Good Friday","Easter Monday","Labour Day","Christmas","Eid ul Azha","Romans-2","Globe-12","Neptune P1"},0)),0,$I32),
 IF(AND(NOT(OR($A32="Annual Leave",$A33="Annual Leave")),$A32="Off day"),$I32,
  MAX(0,$I32-$V32)
  ))))+W32</f>
        <v/>
      </c>
      <c r="O32" s="12">
        <f>IF(AND(OR($A32="Holiday",$A33="Holiday"),
        ISNUMBER(MATCH(TRIM($B32),{"Phagwah","Good Friday","Easter Monday","Labour Day","Christmas","Eid ul Azha","Romans-2","Globe-12","Neptune P1"},0))),
   $I32,0)</f>
        <v/>
      </c>
      <c r="P32" s="12">
        <f>IF(OR($O$7="Canteen",$O$7="Head Office"),0,IF($I32&lt;=0,0,IF(OR(OR(TRIM($J32)="Hebrews",TRIM($J32)="Romans",TRIM($J32)="Romans-2",TRIM($J32)="Globe",TRIM($J32)="Globe-12",TRIM($J32)="Neptune P1"),AND($I33&gt;0,OR(TRIM($J33)="Hebrews",TRIM($J33)="Romans",TRIM($J33)="Romans-2",TRIM($J33)="Globe",TRIM($J33)="Globe-12",TRIM($J33)="Neptune P1"))),1,0)))</f>
        <v/>
      </c>
      <c r="Q32" s="13" t="n"/>
      <c r="R32" s="12">
        <f>IF(OR($O$7="Canteen",$O$7="Head Office"),0,IF(
  AND(
    SUMIFS(I:I, C:C, C32) &gt;= 8,
    COUNTIFS(C$14:C32, C32)=1,
    OR(
      TEXT(D32,"hh:mm:ss")="07:00:00",
      TEXT(D32,"hh:mm:ss")="15:00:00",
      TEXT(D32,"hh:mm:ss")="23:00:00",
      TEXT(D33,"hh:mm:ss")="07:00:00",
      TEXT(D33,"hh:mm:ss")="15:00:00",
      TEXT(D33,"hh:mm:ss")="23:00:00"
    )
  ),
  1,
  0
))</f>
        <v/>
      </c>
      <c r="S32" s="12">
        <f>IF(OR($A32="Annual Leave",$A33="Annual Leave"),IF($A32="Annual Leave",8,0),0)</f>
        <v/>
      </c>
      <c r="T32" s="102" t="n"/>
      <c r="U32" s="144">
        <f>MAX(0,40-Y32)</f>
        <v/>
      </c>
      <c r="V32" s="351">
        <f>IF(OR($C32="",$D32=""),0,
 IF(OR($A32="Holiday",$A33="Holiday"),0,
 IF(AND(NOT(OR($A32="Annual Leave",$A33="Annual Leave")),$A32="Off day"),0,
  IF($I32+$I33&gt;=8,IF($I32&gt;=8,8,$I32),$I32)
  )))</f>
        <v/>
      </c>
      <c r="W32" s="351">
        <f>MAX(0,V32-U32)</f>
        <v/>
      </c>
      <c r="X32" s="351">
        <f>IF(C32="","",C32-WEEKDAY(C32,1)+1)</f>
        <v/>
      </c>
      <c r="Y32" s="351">
        <f>SUMPRODUCT(($X$14:$X31=X32)*(($V$14:$V31)+($O$14:$O31)))+IF(X32=X14,$L$11,0)</f>
        <v/>
      </c>
      <c r="Z32" s="351" t="n"/>
      <c r="AA32" s="351" t="n"/>
      <c r="AB32" s="351" t="n"/>
      <c r="AC32" s="351" t="n"/>
      <c r="AD32" s="351" t="n"/>
      <c r="AE32" s="351" t="n"/>
      <c r="AF32" s="351" t="n"/>
    </row>
    <row r="33" ht="24" customHeight="1" s="348" thickBot="1">
      <c r="A33" s="184" t="inlineStr">
        <is>
          <t>On Day</t>
        </is>
      </c>
      <c r="B33" s="299" t="n"/>
      <c r="C33" s="101">
        <f>C32</f>
        <v/>
      </c>
      <c r="D33" s="300" t="n"/>
      <c r="E33" s="301">
        <f>IF(D33="", "",
 IF(D33=TIME(0,0,0), 0,
 IF(AND(D33&gt;=TIME(0,0,1), D33&lt;=TIME(2,0,0)), TIME(7,0,0),
 IF(AND(D33&gt;=TIME(6,0,0), D33&lt;=TIME(8,0,0)), TIME(12,0,0),
 IF(AND(D33&gt;TIME(8,0,0), D33&lt;=TIME(13,59,0)), TIME(15,0,0),
 IF(AND(D33&gt;=TIME(14,0,0), D33&lt;=TIME(17,59,0)), TIME(21,0,0),
 IF(AND(D33&gt;=TIME(18,0,0), D33&lt;=TIME(21,59,0)), TIME(0,0,0),
 IF(AND(D33&gt;=TIME(22,0,0), D33&lt;=TIME(23,59,59)), TIME(7,0,0), ""))))))))</f>
        <v/>
      </c>
      <c r="F33" s="187" t="n"/>
      <c r="G33" s="301">
        <f>IF(AND(D33&gt;=TIME(6,0,0),D33&lt;=TIME(8,0,0)),E33,"")</f>
        <v/>
      </c>
      <c r="H33" s="300" t="n"/>
      <c r="I33" s="87">
        <f>ROUND(IF(OR(D33="",E33="",E33=0),0,IF(H33="",MOD(E33-D33,1)*24,MOD(H33-D33,1)*24)),2)</f>
        <v/>
      </c>
      <c r="J33" s="190" t="n"/>
      <c r="K33" s="297" t="n"/>
      <c r="L33" s="189" t="n"/>
      <c r="M33" s="298">
        <f>MAX(0,V33-W33)</f>
        <v/>
      </c>
      <c r="N33" s="302">
        <f>(IF(OR($C33="",$D33=""),0,
 IF(OR($A32="Holiday",$A33="Holiday"),
    IF(ISNUMBER(MATCH(TRIM($B33),{"Phagwah","Good Friday","Easter Monday","Labour Day","Christmas","Eid ul Azha","Romans-2","Globe-12","Neptune P1"},0)),0,$I33),
 IF(AND(NOT(OR($A32="Annual Leave",$A33="Annual Leave")),$A33="Off day"),$I33,
  MAX(0,$I33-$V33)
  ))))+W33</f>
        <v/>
      </c>
      <c r="O33" s="302">
        <f>IF(AND(OR($A32="Holiday",$A33="Holiday"),
        ISNUMBER(MATCH(TRIM($B33),{"Phagwah","Good Friday","Easter Monday","Labour Day","Christmas","Eid ul Azha","Romans-2","Globe-12","Neptune P1"},0))),
   $I33,0)</f>
        <v/>
      </c>
      <c r="P33" s="302">
        <f>IF(OR($O$7="Canteen",$O$7="Head Office"),0,IF($I33&lt;=0,0,IF(AND($I32&lt;=0,OR(TRIM($J33)="Hebrews",TRIM($J33)="Romans",TRIM($J33)="Romans-2",TRIM($J33)="Globe",TRIM($J33)="Globe-12",TRIM($J33)="Neptune P1")),1,0)))</f>
        <v/>
      </c>
      <c r="Q33" s="303" t="n"/>
      <c r="R33" s="302">
        <f>IF(OR($O$7="Canteen",$O$7="Head Office"),0,IF(
  AND(
    SUMIFS(I:I, C:C, C33) &gt;= 8,
    COUNTIFS(C$14:C33, C33)=1,
    OR(
      TEXT(D33,"hh:mm:ss")="07:00:00",
      TEXT(D33,"hh:mm:ss")="15:00:00",
      TEXT(D33,"hh:mm:ss")="23:00:00",
      TEXT(D34,"hh:mm:ss")="07:00:00",
      TEXT(D34,"hh:mm:ss")="15:00:00",
      TEXT(D34,"hh:mm:ss")="23:00:00"
    )
  ),
  1,
  0
))</f>
        <v/>
      </c>
      <c r="S33" s="302">
        <f>IF(OR($A32="Annual Leave",$A33="Annual Leave"),IF(AND($A32&lt;&gt;"Annual Leave",$A33="Annual Leave"),8,0),0)</f>
        <v/>
      </c>
      <c r="T33" s="304" t="n"/>
      <c r="U33" s="144">
        <f>MAX(0,40-Y33)</f>
        <v/>
      </c>
      <c r="V33" s="351">
        <f>IF(OR($C33="",$D33=""),0,
 IF(OR($A32="Holiday",$A33="Holiday"),0,
 IF(AND(NOT(OR($A32="Annual Leave",$A33="Annual Leave")),$A33="Off day"),0,
  IF($I32+$I33&gt;=8,IF($I32&gt;=8,0,8-$I32),$I33)
  )))</f>
        <v/>
      </c>
      <c r="W33" s="351">
        <f>MAX(0,V33-U33)</f>
        <v/>
      </c>
      <c r="X33" s="351">
        <f>IF(C33="","",C33-WEEKDAY(C33,1)+1)</f>
        <v/>
      </c>
      <c r="Y33" s="351">
        <f>SUMPRODUCT(($X$14:$X32=X33)*(($V$14:$V32)+($O$14:$O32)))+IF(X33=X14,$L$11,0)</f>
        <v/>
      </c>
      <c r="Z33" s="351" t="n"/>
      <c r="AA33" s="351" t="n"/>
      <c r="AB33" s="351" t="n"/>
      <c r="AC33" s="351" t="n"/>
      <c r="AD33" s="351" t="n"/>
      <c r="AE33" s="351" t="n"/>
      <c r="AF33" s="351" t="n"/>
    </row>
    <row r="34" ht="24" customHeight="1" s="348" thickBot="1">
      <c r="A34" s="159" t="inlineStr">
        <is>
          <t>On Day</t>
        </is>
      </c>
      <c r="B34" s="191" t="n"/>
      <c r="C34" s="92">
        <f>C32+1</f>
        <v/>
      </c>
      <c r="D34" s="31" t="n"/>
      <c r="E34" s="160">
        <f>IF(D34="", "",
 IF(D34=TIME(0,0,0), 0,
 IF(AND(D34&gt;=TIME(0,0,1), D34&lt;=TIME(2,0,0)), TIME(7,0,0),
 IF(AND(D34&gt;=TIME(6,0,0), D34&lt;=TIME(8,0,0)), TIME(12,0,0),
 IF(AND(D34&gt;TIME(8,0,0), D34&lt;=TIME(13,59,0)), TIME(15,0,0),
 IF(AND(D34&gt;=TIME(14,0,0), D34&lt;=TIME(17,59,0)), TIME(21,0,0),
 IF(AND(D34&gt;=TIME(18,0,0), D34&lt;=TIME(21,59,0)), TIME(0,0,0),
 IF(AND(D34&gt;=TIME(22,0,0), D34&lt;=TIME(23,59,59)), TIME(7,0,0), ""))))))))</f>
        <v/>
      </c>
      <c r="F34" s="161" t="n"/>
      <c r="G34" s="160">
        <f>IF(AND(D34&gt;=TIME(6,0,0),D34&lt;=TIME(8,0,0)),E34,"")</f>
        <v/>
      </c>
      <c r="H34" s="31" t="n"/>
      <c r="I34" s="32">
        <f>ROUND(IF(OR(D34="",E34="",E34=0),0,IF(H34="",MOD(E34-D34,1)*24,MOD(H34-D34,1)*24)),2)</f>
        <v/>
      </c>
      <c r="J34" s="162" t="n"/>
      <c r="K34" s="282" t="n"/>
      <c r="L34" s="181" t="n"/>
      <c r="M34" s="283">
        <f>MAX(0,V34-W34)</f>
        <v/>
      </c>
      <c r="N34" s="33">
        <f>(IF(OR($C34="",$D34=""),0,
 IF(OR($A34="Holiday",$A35="Holiday"),
    IF(ISNUMBER(MATCH(TRIM($B34),{"Phagwah","Good Friday","Easter Monday","Labour Day","Christmas","Eid ul Azha","Romans-2","Globe-12","Neptune P1"},0)),0,$I34),
 IF(AND(NOT(OR($A34="Annual Leave",$A35="Annual Leave")),$A34="Off day"),$I34,
  MAX(0,$I34-$V34)
  ))))+W34</f>
        <v/>
      </c>
      <c r="O34" s="33">
        <f>IF(AND(OR($A34="Holiday",$A35="Holiday"),
        ISNUMBER(MATCH(TRIM($B34),{"Phagwah","Good Friday","Easter Monday","Labour Day","Christmas","Eid ul Azha","Romans-2","Globe-12","Neptune P1"},0))),
   $I34,0)</f>
        <v/>
      </c>
      <c r="P34" s="33">
        <f>IF(OR($O$7="Canteen",$O$7="Head Office"),0,IF($I34&lt;=0,0,IF(OR(OR(TRIM($J34)="Hebrews",TRIM($J34)="Romans",TRIM($J34)="Romans-2",TRIM($J34)="Globe",TRIM($J34)="Globe-12",TRIM($J34)="Neptune P1"),AND($I35&gt;0,OR(TRIM($J35)="Hebrews",TRIM($J35)="Romans",TRIM($J35)="Romans-2",TRIM($J35)="Globe",TRIM($J35)="Globe-12",TRIM($J35)="Neptune P1"))),1,0)))</f>
        <v/>
      </c>
      <c r="Q34" s="34" t="n"/>
      <c r="R34" s="33">
        <f>IF(OR($O$7="Canteen",$O$7="Head Office"),0,IF(
  AND(
    SUMIFS(I:I, C:C, C34) &gt;= 8,
    COUNTIFS(C$14:C34, C34)=1,
    OR(
      TEXT(D34,"hh:mm:ss")="07:00:00",
      TEXT(D34,"hh:mm:ss")="15:00:00",
      TEXT(D34,"hh:mm:ss")="23:00:00",
      TEXT(D35,"hh:mm:ss")="07:00:00",
      TEXT(D35,"hh:mm:ss")="15:00:00",
      TEXT(D35,"hh:mm:ss")="23:00:00"
    )
  ),
  1,
  0
))</f>
        <v/>
      </c>
      <c r="S34" s="33">
        <f>IF(OR($A34="Annual Leave",$A35="Annual Leave"),IF($A34="Annual Leave",8,0),0)</f>
        <v/>
      </c>
      <c r="T34" s="35" t="n"/>
      <c r="U34" s="144">
        <f>MAX(0,40-Y34)</f>
        <v/>
      </c>
      <c r="V34" s="351">
        <f>IF(OR($C34="",$D34=""),0,
 IF(OR($A34="Holiday",$A35="Holiday"),0,
 IF(AND(NOT(OR($A34="Annual Leave",$A35="Annual Leave")),$A34="Off day"),0,
  IF($I34+$I35&gt;=8,IF($I34&gt;=8,8,$I34),$I34)
  )))</f>
        <v/>
      </c>
      <c r="W34" s="351">
        <f>MAX(0,V34-U34)</f>
        <v/>
      </c>
      <c r="X34" s="351">
        <f>IF(C34="","",C34-WEEKDAY(C34,1)+1)</f>
        <v/>
      </c>
      <c r="Y34" s="351">
        <f>SUMPRODUCT(($X$14:$X33=X34)*(($V$14:$V33)+($O$14:$O33)))+IF(X34=X14,$L$11,0)</f>
        <v/>
      </c>
      <c r="Z34" s="351" t="n"/>
      <c r="AA34" s="351" t="n"/>
      <c r="AB34" s="351" t="n"/>
      <c r="AC34" s="351" t="n"/>
      <c r="AD34" s="351" t="n"/>
      <c r="AE34" s="351" t="n"/>
      <c r="AF34" s="351" t="n"/>
    </row>
    <row r="35" ht="24" customHeight="1" s="348" thickBot="1">
      <c r="A35" s="159" t="inlineStr">
        <is>
          <t>On Day</t>
        </is>
      </c>
      <c r="B35" s="192" t="n"/>
      <c r="C35" s="93">
        <f>C34</f>
        <v/>
      </c>
      <c r="D35" s="36" t="n"/>
      <c r="E35" s="163">
        <f>IF(D35="", "",
 IF(D35=TIME(0,0,0), 0,
 IF(AND(D35&gt;=TIME(0,0,1), D35&lt;=TIME(2,0,0)), TIME(7,0,0),
 IF(AND(D35&gt;=TIME(6,0,0), D35&lt;=TIME(8,0,0)), TIME(12,0,0),
 IF(AND(D35&gt;TIME(8,0,0), D35&lt;=TIME(13,59,0)), TIME(15,0,0),
 IF(AND(D35&gt;=TIME(14,0,0), D35&lt;=TIME(17,59,0)), TIME(21,0,0),
 IF(AND(D35&gt;=TIME(18,0,0), D35&lt;=TIME(21,59,0)), TIME(0,0,0),
 IF(AND(D35&gt;=TIME(22,0,0), D35&lt;=TIME(23,59,59)), TIME(7,0,0), ""))))))))</f>
        <v/>
      </c>
      <c r="F35" s="164" t="n"/>
      <c r="G35" s="163">
        <f>IF(AND(D35&gt;=TIME(6,0,0),D35&lt;=TIME(8,0,0)),E35,"")</f>
        <v/>
      </c>
      <c r="H35" s="36" t="n"/>
      <c r="I35" s="37">
        <f>ROUND(IF(OR(D35="",E35="",E35=0),0,IF(H35="",MOD(E35-D35,1)*24,MOD(H35-D35,1)*24)),2)</f>
        <v/>
      </c>
      <c r="J35" s="162" t="n"/>
      <c r="K35" s="282" t="n"/>
      <c r="L35" s="183" t="n"/>
      <c r="M35" s="283">
        <f>MAX(0,V35-W35)</f>
        <v/>
      </c>
      <c r="N35" s="38">
        <f>(IF(OR($C35="",$D35=""),0,
 IF(OR($A34="Holiday",$A35="Holiday"),
    IF(ISNUMBER(MATCH(TRIM($B35),{"Phagwah","Good Friday","Easter Monday","Labour Day","Christmas","Eid ul Azha","Romans-2","Globe-12","Neptune P1"},0)),0,$I35),
 IF(AND(NOT(OR($A34="Annual Leave",$A35="Annual Leave")),$A35="Off day"),$I35,
  MAX(0,$I35-$V35)
  ))))+W35</f>
        <v/>
      </c>
      <c r="O35" s="38">
        <f>IF(AND(OR($A34="Holiday",$A35="Holiday"),
        ISNUMBER(MATCH(TRIM($B35),{"Phagwah","Good Friday","Easter Monday","Labour Day","Christmas","Eid ul Azha","Romans-2","Globe-12","Neptune P1"},0))),
   $I35,0)</f>
        <v/>
      </c>
      <c r="P35" s="38">
        <f>IF(OR($O$7="Canteen",$O$7="Head Office"),0,IF($I35&lt;=0,0,IF(AND($I34&lt;=0,OR(TRIM($J35)="Hebrews",TRIM($J35)="Romans",TRIM($J35)="Romans-2",TRIM($J35)="Globe",TRIM($J35)="Globe-12",TRIM($J35)="Neptune P1")),1,0)))</f>
        <v/>
      </c>
      <c r="Q35" s="39" t="n"/>
      <c r="R35" s="38">
        <f>IF(OR($O$7="Canteen",$O$7="Head Office"),0,IF(
  AND(
    SUMIFS(I:I, C:C, C35) &gt;= 8,
    COUNTIFS(C$14:C35, C35)=1,
    OR(
      TEXT(D35,"hh:mm:ss")="07:00:00",
      TEXT(D35,"hh:mm:ss")="15:00:00",
      TEXT(D35,"hh:mm:ss")="23:00:00",
      TEXT(D36,"hh:mm:ss")="07:00:00",
      TEXT(D36,"hh:mm:ss")="15:00:00",
      TEXT(D36,"hh:mm:ss")="23:00:00"
    )
  ),
  1,
  0
))</f>
        <v/>
      </c>
      <c r="S35" s="38">
        <f>IF(OR($A34="Annual Leave",$A35="Annual Leave"),IF(AND($A34&lt;&gt;"Annual Leave",$A35="Annual Leave"),8,0),0)</f>
        <v/>
      </c>
      <c r="T35" s="40" t="n"/>
      <c r="U35" s="144">
        <f>MAX(0,40-Y35)</f>
        <v/>
      </c>
      <c r="V35" s="351">
        <f>IF(OR($C35="",$D35=""),0,
 IF(OR($A34="Holiday",$A35="Holiday"),0,
 IF(AND(NOT(OR($A34="Annual Leave",$A35="Annual Leave")),$A35="Off day"),0,
  IF($I34+$I35&gt;=8,IF($I34&gt;=8,0,8-$I34),$I35)
  )))</f>
        <v/>
      </c>
      <c r="W35" s="351">
        <f>MAX(0,V35-U35)</f>
        <v/>
      </c>
      <c r="X35" s="351">
        <f>IF(C35="","",C35-WEEKDAY(C35,1)+1)</f>
        <v/>
      </c>
      <c r="Y35" s="351">
        <f>SUMPRODUCT(($X$14:$X34=X35)*(($V$14:$V34)+($O$14:$O34)))+IF(X35=X14,$L$11,0)</f>
        <v/>
      </c>
      <c r="Z35" s="351" t="n"/>
      <c r="AA35" s="351" t="n"/>
      <c r="AB35" s="351" t="n"/>
      <c r="AC35" s="351" t="n"/>
      <c r="AD35" s="351" t="n"/>
      <c r="AE35" s="351" t="n"/>
      <c r="AF35" s="351" t="n"/>
    </row>
    <row r="36" ht="24" customHeight="1" s="348" thickBot="1">
      <c r="A36" s="154" t="inlineStr">
        <is>
          <t>On Day</t>
        </is>
      </c>
      <c r="B36" s="193" t="n"/>
      <c r="C36" s="90">
        <f>C34+1</f>
        <v/>
      </c>
      <c r="D36" s="8" t="n"/>
      <c r="E36" s="155">
        <f>IF(D36="", "",
 IF(D36=TIME(0,0,0), 0,
 IF(AND(D36&gt;=TIME(0,0,1), D36&lt;=TIME(2,0,0)), TIME(7,0,0),
 IF(AND(D36&gt;=TIME(6,0,0), D36&lt;=TIME(8,0,0)), TIME(12,0,0),
 IF(AND(D36&gt;TIME(8,0,0), D36&lt;=TIME(13,59,0)), TIME(15,0,0),
 IF(AND(D36&gt;=TIME(14,0,0), D36&lt;=TIME(17,59,0)), TIME(21,0,0),
 IF(AND(D36&gt;=TIME(18,0,0), D36&lt;=TIME(21,59,0)), TIME(0,0,0),
 IF(AND(D36&gt;=TIME(22,0,0), D36&lt;=TIME(23,59,59)), TIME(7,0,0), ""))))))))</f>
        <v/>
      </c>
      <c r="F36" s="156" t="n"/>
      <c r="G36" s="155">
        <f>IF(AND(D36&gt;=TIME(6,0,0),D36&lt;=TIME(8,0,0)),E36,"")</f>
        <v/>
      </c>
      <c r="H36" s="8" t="n"/>
      <c r="I36" s="30">
        <f>ROUND(IF(OR(D36="",E36="",E36=0),0,IF(H36="",MOD(E36-D36,1)*24,MOD(H36-D36,1)*24)),2)</f>
        <v/>
      </c>
      <c r="J36" s="157" t="n"/>
      <c r="K36" s="274" t="n"/>
      <c r="L36" s="189" t="n"/>
      <c r="M36" s="275">
        <f>MAX(0,V36-W36)</f>
        <v/>
      </c>
      <c r="N36" s="9">
        <f>(IF(OR($C36="",$D36=""),0,
 IF(OR($A36="Holiday",$A37="Holiday"),
    IF(ISNUMBER(MATCH(TRIM($B36),{"Phagwah","Good Friday","Easter Monday","Labour Day","Christmas","Eid ul Azha","Romans-2","Globe-12","Neptune P1"},0)),0,$I36),
 IF(AND(NOT(OR($A36="Annual Leave",$A37="Annual Leave")),$A36="Off day"),$I36,
  MAX(0,$I36-$V36)
  ))))+W36</f>
        <v/>
      </c>
      <c r="O36" s="9">
        <f>IF(AND(OR($A36="Holiday",$A37="Holiday"),
        ISNUMBER(MATCH(TRIM($B36),{"Phagwah","Good Friday","Easter Monday","Labour Day","Christmas","Eid ul Azha","Romans-2","Globe-12","Neptune P1"},0))),
   $I36,0)</f>
        <v/>
      </c>
      <c r="P36" s="9">
        <f>IF(OR($O$7="Canteen",$O$7="Head Office"),0,IF($I36&lt;=0,0,IF(OR(OR(TRIM($J36)="Hebrews",TRIM($J36)="Romans",TRIM($J36)="Romans-2",TRIM($J36)="Globe",TRIM($J36)="Globe-12",TRIM($J36)="Neptune P1"),AND($I37&gt;0,OR(TRIM($J37)="Hebrews",TRIM($J37)="Romans",TRIM($J37)="Romans-2",TRIM($J37)="Globe",TRIM($J37)="Globe-12",TRIM($J37)="Neptune P1"))),1,0)))</f>
        <v/>
      </c>
      <c r="Q36" s="10" t="n"/>
      <c r="R36" s="9">
        <f>IF(OR($O$7="Canteen",$O$7="Head Office"),0,IF(
  AND(
    SUMIFS(I:I, C:C, C36) &gt;= 8,
    COUNTIFS(C$14:C36, C36)=1,
    OR(
      TEXT(D36,"hh:mm:ss")="07:00:00",
      TEXT(D36,"hh:mm:ss")="15:00:00",
      TEXT(D36,"hh:mm:ss")="23:00:00",
      TEXT(D37,"hh:mm:ss")="07:00:00",
      TEXT(D37,"hh:mm:ss")="15:00:00",
      TEXT(D37,"hh:mm:ss")="23:00:00"
    )
  ),
  1,
  0
))</f>
        <v/>
      </c>
      <c r="S36" s="9">
        <f>IF(OR($A36="Annual Leave",$A37="Annual Leave"),IF($A36="Annual Leave",8,0),0)</f>
        <v/>
      </c>
      <c r="T36" s="91" t="n"/>
      <c r="U36" s="144">
        <f>MAX(0,40-Y36)</f>
        <v/>
      </c>
      <c r="V36" s="351">
        <f>IF(OR($C36="",$D36=""),0,
 IF(OR($A36="Holiday",$A37="Holiday"),0,
 IF(AND(NOT(OR($A36="Annual Leave",$A37="Annual Leave")),$A36="Off day"),0,
  IF($I36+$I37&gt;=8,IF($I36&gt;=8,8,$I36),$I36)
  )))</f>
        <v/>
      </c>
      <c r="W36" s="351">
        <f>MAX(0,V36-U36)</f>
        <v/>
      </c>
      <c r="X36" s="351">
        <f>IF(C36="","",C36-WEEKDAY(C36,1)+1)</f>
        <v/>
      </c>
      <c r="Y36" s="351">
        <f>SUMPRODUCT(($X$14:$X35=X36)*(($V$14:$V35)+($O$14:$O35)))+IF(X36=X14,$L$11,0)</f>
        <v/>
      </c>
      <c r="Z36" s="351" t="n"/>
      <c r="AA36" s="351" t="n"/>
      <c r="AB36" s="351" t="n"/>
      <c r="AC36" s="351" t="n"/>
      <c r="AD36" s="351" t="n"/>
      <c r="AE36" s="351" t="n"/>
      <c r="AF36" s="351" t="n"/>
    </row>
    <row r="37" ht="24" customHeight="1" s="348" thickBot="1">
      <c r="A37" s="154" t="inlineStr">
        <is>
          <t>On Day</t>
        </is>
      </c>
      <c r="B37" s="305" t="n"/>
      <c r="C37" s="90">
        <f>C36</f>
        <v/>
      </c>
      <c r="D37" s="276" t="n"/>
      <c r="E37" s="277">
        <f>IF(D37="", "",
 IF(D37=TIME(0,0,0), 0,
 IF(AND(D37&gt;=TIME(0,0,1), D37&lt;=TIME(2,0,0)), TIME(7,0,0),
 IF(AND(D37&gt;=TIME(6,0,0), D37&lt;=TIME(8,0,0)), TIME(12,0,0),
 IF(AND(D37&gt;TIME(8,0,0), D37&lt;=TIME(13,59,0)), TIME(15,0,0),
 IF(AND(D37&gt;=TIME(14,0,0), D37&lt;=TIME(17,59,0)), TIME(21,0,0),
 IF(AND(D37&gt;=TIME(18,0,0), D37&lt;=TIME(21,59,0)), TIME(0,0,0),
 IF(AND(D37&gt;=TIME(22,0,0), D37&lt;=TIME(23,59,59)), TIME(7,0,0), ""))))))))</f>
        <v/>
      </c>
      <c r="F37" s="156" t="n"/>
      <c r="G37" s="277">
        <f>IF(AND(D37&gt;=TIME(6,0,0),D37&lt;=TIME(8,0,0)),E37,"")</f>
        <v/>
      </c>
      <c r="H37" s="276" t="n"/>
      <c r="I37" s="30">
        <f>ROUND(IF(OR(D37="",E37="",E37=0),0,IF(H37="",MOD(E37-D37,1)*24,MOD(H37-D37,1)*24)),2)</f>
        <v/>
      </c>
      <c r="J37" s="158" t="n"/>
      <c r="K37" s="274" t="n"/>
      <c r="L37" s="189" t="n"/>
      <c r="M37" s="275">
        <f>MAX(0,V37-W37)</f>
        <v/>
      </c>
      <c r="N37" s="278">
        <f>(IF(OR($C37="",$D37=""),0,
 IF(OR($A36="Holiday",$A37="Holiday"),
    IF(ISNUMBER(MATCH(TRIM($B37),{"Phagwah","Good Friday","Easter Monday","Labour Day","Christmas","Eid ul Azha","Romans-2","Globe-12","Neptune P1"},0)),0,$I37),
 IF(AND(NOT(OR($A36="Annual Leave",$A37="Annual Leave")),$A37="Off day"),$I37,
  MAX(0,$I37-$V37)
  ))))+W37</f>
        <v/>
      </c>
      <c r="O37" s="278">
        <f>IF(AND(OR($A36="Holiday",$A37="Holiday"),
        ISNUMBER(MATCH(TRIM($B37),{"Phagwah","Good Friday","Easter Monday","Labour Day","Christmas","Eid ul Azha","Romans-2","Globe-12","Neptune P1"},0))),
   $I37,0)</f>
        <v/>
      </c>
      <c r="P37" s="278">
        <f>IF(OR($O$7="Canteen",$O$7="Head Office"),0,IF($I37&lt;=0,0,IF(AND($I36&lt;=0,OR(TRIM($J37)="Hebrews",TRIM($J37)="Romans",TRIM($J37)="Romans-2",TRIM($J37)="Globe",TRIM($J37)="Globe-12",TRIM($J37)="Neptune P1")),1,0)))</f>
        <v/>
      </c>
      <c r="Q37" s="279" t="n"/>
      <c r="R37" s="278">
        <f>IF(OR($O$7="Canteen",$O$7="Head Office"),0,IF(
  AND(
    SUMIFS(I:I, C:C, C37) &gt;= 8,
    COUNTIFS(C$14:C37, C37)=1,
    OR(
      TEXT(D37,"hh:mm:ss")="07:00:00",
      TEXT(D37,"hh:mm:ss")="15:00:00",
      TEXT(D37,"hh:mm:ss")="23:00:00",
      TEXT(D38,"hh:mm:ss")="07:00:00",
      TEXT(D38,"hh:mm:ss")="15:00:00",
      TEXT(D38,"hh:mm:ss")="23:00:00"
    )
  ),
  1,
  0
))</f>
        <v/>
      </c>
      <c r="S37" s="278">
        <f>IF(OR($A36="Annual Leave",$A37="Annual Leave"),IF(AND($A36&lt;&gt;"Annual Leave",$A37="Annual Leave"),8,0),0)</f>
        <v/>
      </c>
      <c r="T37" s="280" t="n"/>
      <c r="U37" s="144">
        <f>MAX(0,40-Y37)</f>
        <v/>
      </c>
      <c r="V37" s="351">
        <f>IF(OR($C37="",$D37=""),0,
 IF(OR($A36="Holiday",$A37="Holiday"),0,
 IF(AND(NOT(OR($A36="Annual Leave",$A37="Annual Leave")),$A37="Off day"),0,
  IF($I36+$I37&gt;=8,IF($I36&gt;=8,0,8-$I36),$I37)
  )))</f>
        <v/>
      </c>
      <c r="W37" s="351">
        <f>MAX(0,V37-U37)</f>
        <v/>
      </c>
      <c r="X37" s="351">
        <f>IF(C37="","",C37-WEEKDAY(C37,1)+1)</f>
        <v/>
      </c>
      <c r="Y37" s="351">
        <f>SUMPRODUCT(($X$14:$X36=X37)*(($V$14:$V36)+($O$14:$O36)))+IF(X37=X14,$L$11,0)</f>
        <v/>
      </c>
      <c r="Z37" s="351" t="n"/>
      <c r="AA37" s="351" t="n"/>
      <c r="AB37" s="351" t="n"/>
      <c r="AC37" s="351" t="n"/>
      <c r="AD37" s="351" t="n"/>
      <c r="AE37" s="351" t="n"/>
      <c r="AF37" s="351" t="n"/>
    </row>
    <row r="38" ht="24" customHeight="1" s="348" thickBot="1">
      <c r="A38" s="194" t="inlineStr">
        <is>
          <t>On Day</t>
        </is>
      </c>
      <c r="B38" s="195" t="n"/>
      <c r="C38" s="103">
        <f>C36+1</f>
        <v/>
      </c>
      <c r="D38" s="64" t="n"/>
      <c r="E38" s="196">
        <f>IF(D38="", "",
 IF(D38=TIME(0,0,0), 0,
 IF(AND(D38&gt;=TIME(0,0,1), D38&lt;=TIME(2,0,0)), TIME(7,0,0),
 IF(AND(D38&gt;=TIME(6,0,0), D38&lt;=TIME(8,0,0)), TIME(12,0,0),
 IF(AND(D38&gt;TIME(8,0,0), D38&lt;=TIME(13,59,0)), TIME(15,0,0),
 IF(AND(D38&gt;=TIME(14,0,0), D38&lt;=TIME(17,59,0)), TIME(21,0,0),
 IF(AND(D38&gt;=TIME(18,0,0), D38&lt;=TIME(21,59,0)), TIME(0,0,0),
 IF(AND(D38&gt;=TIME(22,0,0), D38&lt;=TIME(23,59,59)), TIME(7,0,0), ""))))))))</f>
        <v/>
      </c>
      <c r="F38" s="197" t="n"/>
      <c r="G38" s="196">
        <f>IF(AND(D38&gt;=TIME(6,0,0),D38&lt;=TIME(8,0,0)),E38,"")</f>
        <v/>
      </c>
      <c r="H38" s="64" t="n"/>
      <c r="I38" s="65">
        <f>ROUND(IF(OR(D38="",E38="",E38=0),0,IF(H38="",MOD(E38-D38,1)*24,MOD(H38-D38,1)*24)),2)</f>
        <v/>
      </c>
      <c r="J38" s="198" t="n"/>
      <c r="K38" s="306" t="n"/>
      <c r="L38" s="181" t="n"/>
      <c r="M38" s="307">
        <f>MAX(0,V38-W38)</f>
        <v/>
      </c>
      <c r="N38" s="66">
        <f>(IF(OR($C38="",$D38=""),0,
 IF(OR($A38="Holiday",$A39="Holiday"),
    IF(ISNUMBER(MATCH(TRIM($B38),{"Phagwah","Good Friday","Easter Monday","Labour Day","Christmas","Eid ul Azha","Romans-2","Globe-12","Neptune P1"},0)),0,$I38),
 IF(AND(NOT(OR($A38="Annual Leave",$A39="Annual Leave")),$A38="Off day"),$I38,
  MAX(0,$I38-$V38)
  ))))+W38</f>
        <v/>
      </c>
      <c r="O38" s="66">
        <f>IF(AND(OR($A38="Holiday",$A39="Holiday"),
        ISNUMBER(MATCH(TRIM($B38),{"Phagwah","Good Friday","Easter Monday","Labour Day","Christmas","Eid ul Azha","Romans-2","Globe-12","Neptune P1"},0))),
   $I38,0)</f>
        <v/>
      </c>
      <c r="P38" s="66">
        <f>IF(OR($O$7="Canteen",$O$7="Head Office"),0,IF($I38&lt;=0,0,IF(OR(OR(TRIM($J38)="Hebrews",TRIM($J38)="Romans",TRIM($J38)="Romans-2",TRIM($J38)="Globe",TRIM($J38)="Globe-12",TRIM($J38)="Neptune P1"),AND($I39&gt;0,OR(TRIM($J39)="Hebrews",TRIM($J39)="Romans",TRIM($J39)="Romans-2",TRIM($J39)="Globe",TRIM($J39)="Globe-12",TRIM($J39)="Neptune P1"))),1,0)))</f>
        <v/>
      </c>
      <c r="Q38" s="67" t="n"/>
      <c r="R38" s="66">
        <f>IF(OR($O$7="Canteen",$O$7="Head Office"),0,IF(
  AND(
    SUMIFS(I:I, C:C, C38) &gt;= 8,
    COUNTIFS(C$14:C38, C38)=1,
    OR(
      TEXT(D38,"hh:mm:ss")="07:00:00",
      TEXT(D38,"hh:mm:ss")="15:00:00",
      TEXT(D38,"hh:mm:ss")="23:00:00",
      TEXT(D39,"hh:mm:ss")="07:00:00",
      TEXT(D39,"hh:mm:ss")="15:00:00",
      TEXT(D39,"hh:mm:ss")="23:00:00"
    )
  ),
  1,
  0
))</f>
        <v/>
      </c>
      <c r="S38" s="66">
        <f>IF(OR($A38="Annual Leave",$A39="Annual Leave"),IF($A38="Annual Leave",8,0),0)</f>
        <v/>
      </c>
      <c r="T38" s="68" t="n"/>
      <c r="U38" s="144">
        <f>MAX(0,40-Y38)</f>
        <v/>
      </c>
      <c r="V38" s="351">
        <f>IF(OR($C38="",$D38=""),0,
 IF(OR($A38="Holiday",$A39="Holiday"),0,
 IF(AND(NOT(OR($A38="Annual Leave",$A39="Annual Leave")),$A38="Off day"),0,
  IF($I38+$I39&gt;=8,IF($I38&gt;=8,8,$I38),$I38)
  )))</f>
        <v/>
      </c>
      <c r="W38" s="351">
        <f>MAX(0,V38-U38)</f>
        <v/>
      </c>
      <c r="X38" s="351">
        <f>IF(C38="","",C38-WEEKDAY(C38,1)+1)</f>
        <v/>
      </c>
      <c r="Y38" s="351">
        <f>SUMPRODUCT(($X$14:$X37=X38)*(($V$14:$V37)+($O$14:$O37)))+IF(X38=X14,$L$11,0)</f>
        <v/>
      </c>
      <c r="Z38" s="351" t="n"/>
      <c r="AA38" s="351" t="n"/>
      <c r="AB38" s="351" t="n"/>
      <c r="AC38" s="351" t="n"/>
      <c r="AD38" s="351" t="n"/>
      <c r="AE38" s="351" t="n"/>
      <c r="AF38" s="351" t="n"/>
    </row>
    <row r="39" ht="24" customHeight="1" s="348" thickBot="1">
      <c r="A39" s="194" t="inlineStr">
        <is>
          <t>On Day</t>
        </is>
      </c>
      <c r="B39" s="199" t="n"/>
      <c r="C39" s="104">
        <f>C38</f>
        <v/>
      </c>
      <c r="D39" s="69" t="n"/>
      <c r="E39" s="200">
        <f>IF(D39="", "",
 IF(D39=TIME(0,0,0), 0,
 IF(AND(D39&gt;=TIME(0,0,1), D39&lt;=TIME(2,0,0)), TIME(7,0,0),
 IF(AND(D39&gt;=TIME(6,0,0), D39&lt;=TIME(8,0,0)), TIME(12,0,0),
 IF(AND(D39&gt;TIME(8,0,0), D39&lt;=TIME(13,59,0)), TIME(15,0,0),
 IF(AND(D39&gt;=TIME(14,0,0), D39&lt;=TIME(17,59,0)), TIME(21,0,0),
 IF(AND(D39&gt;=TIME(18,0,0), D39&lt;=TIME(21,59,0)), TIME(0,0,0),
 IF(AND(D39&gt;=TIME(22,0,0), D39&lt;=TIME(23,59,59)), TIME(7,0,0), ""))))))))</f>
        <v/>
      </c>
      <c r="F39" s="201" t="n"/>
      <c r="G39" s="200">
        <f>IF(AND(D39&gt;=TIME(6,0,0),D39&lt;=TIME(8,0,0)),E39,"")</f>
        <v/>
      </c>
      <c r="H39" s="69" t="n"/>
      <c r="I39" s="70">
        <f>ROUND(IF(OR(D39="",E39="",E39=0),0,IF(H39="",MOD(E39-D39,1)*24,MOD(H39-D39,1)*24)),2)</f>
        <v/>
      </c>
      <c r="J39" s="198" t="n"/>
      <c r="K39" s="306" t="n"/>
      <c r="L39" s="183" t="n"/>
      <c r="M39" s="307">
        <f>MAX(0,V39-W39)</f>
        <v/>
      </c>
      <c r="N39" s="71">
        <f>(IF(OR($C39="",$D39=""),0,
 IF(OR($A38="Holiday",$A39="Holiday"),
    IF(ISNUMBER(MATCH(TRIM($B39),{"Phagwah","Good Friday","Easter Monday","Labour Day","Christmas","Eid ul Azha","Romans-2","Globe-12","Neptune P1"},0)),0,$I39),
 IF(AND(NOT(OR($A38="Annual Leave",$A39="Annual Leave")),$A39="Off day"),$I39,
  MAX(0,$I39-$V39)
  ))))+W39</f>
        <v/>
      </c>
      <c r="O39" s="71">
        <f>IF(AND(OR($A38="Holiday",$A39="Holiday"),
        ISNUMBER(MATCH(TRIM($B39),{"Phagwah","Good Friday","Easter Monday","Labour Day","Christmas","Eid ul Azha","Romans-2","Globe-12","Neptune P1"},0))),
   $I39,0)</f>
        <v/>
      </c>
      <c r="P39" s="71">
        <f>IF(OR($O$7="Canteen",$O$7="Head Office"),0,IF($I39&lt;=0,0,IF(AND($I38&lt;=0,OR(TRIM($J39)="Hebrews",TRIM($J39)="Romans",TRIM($J39)="Romans-2",TRIM($J39)="Globe",TRIM($J39)="Globe-12",TRIM($J39)="Neptune P1")),1,0)))</f>
        <v/>
      </c>
      <c r="Q39" s="72" t="n"/>
      <c r="R39" s="71">
        <f>IF(OR($O$7="Canteen",$O$7="Head Office"),0,IF(
  AND(
    SUMIFS(I:I, C:C, C39) &gt;= 8,
    COUNTIFS(C$14:C39, C39)=1,
    OR(
      TEXT(D39,"hh:mm:ss")="07:00:00",
      TEXT(D39,"hh:mm:ss")="15:00:00",
      TEXT(D39,"hh:mm:ss")="23:00:00",
      TEXT(D40,"hh:mm:ss")="07:00:00",
      TEXT(D40,"hh:mm:ss")="15:00:00",
      TEXT(D40,"hh:mm:ss")="23:00:00"
    )
  ),
  1,
  0
))</f>
        <v/>
      </c>
      <c r="S39" s="71">
        <f>IF(OR($A38="Annual Leave",$A39="Annual Leave"),IF(AND($A38&lt;&gt;"Annual Leave",$A39="Annual Leave"),8,0),0)</f>
        <v/>
      </c>
      <c r="T39" s="73" t="n"/>
      <c r="U39" s="144">
        <f>MAX(0,40-Y39)</f>
        <v/>
      </c>
      <c r="V39" s="351">
        <f>IF(OR($C39="",$D39=""),0,
 IF(OR($A38="Holiday",$A39="Holiday"),0,
 IF(AND(NOT(OR($A38="Annual Leave",$A39="Annual Leave")),$A39="Off day"),0,
  IF($I38+$I39&gt;=8,IF($I38&gt;=8,0,8-$I38),$I39)
  )))</f>
        <v/>
      </c>
      <c r="W39" s="351">
        <f>MAX(0,V39-U39)</f>
        <v/>
      </c>
      <c r="X39" s="351">
        <f>IF(C39="","",C39-WEEKDAY(C39,1)+1)</f>
        <v/>
      </c>
      <c r="Y39" s="351">
        <f>SUMPRODUCT(($X$14:$X38=X39)*(($V$14:$V38)+($O$14:$O38)))+IF(X39=X14,$L$11,0)</f>
        <v/>
      </c>
      <c r="Z39" s="351" t="n"/>
      <c r="AA39" s="351" t="n"/>
      <c r="AB39" s="351" t="n"/>
      <c r="AC39" s="351" t="n"/>
      <c r="AD39" s="351" t="n"/>
      <c r="AE39" s="351" t="n"/>
      <c r="AF39" s="351" t="n"/>
    </row>
    <row r="40" ht="24" customHeight="1" s="348" thickBot="1">
      <c r="A40" s="202" t="inlineStr">
        <is>
          <t>On Day</t>
        </is>
      </c>
      <c r="B40" s="203" t="n"/>
      <c r="C40" s="105">
        <f>C38+1</f>
        <v/>
      </c>
      <c r="D40" s="74" t="n"/>
      <c r="E40" s="204">
        <f>IF(D40="", "",
 IF(D40=TIME(0,0,0), 0,
 IF(AND(D40&gt;=TIME(0,0,1), D40&lt;=TIME(2,0,0)), TIME(7,0,0),
 IF(AND(D40&gt;=TIME(6,0,0), D40&lt;=TIME(8,0,0)), TIME(12,0,0),
 IF(AND(D40&gt;TIME(8,0,0), D40&lt;=TIME(13,59,0)), TIME(15,0,0),
 IF(AND(D40&gt;=TIME(14,0,0), D40&lt;=TIME(17,59,0)), TIME(21,0,0),
 IF(AND(D40&gt;=TIME(18,0,0), D40&lt;=TIME(21,59,0)), TIME(0,0,0),
 IF(AND(D40&gt;=TIME(22,0,0), D40&lt;=TIME(23,59,59)), TIME(7,0,0), ""))))))))</f>
        <v/>
      </c>
      <c r="F40" s="205" t="n"/>
      <c r="G40" s="204">
        <f>IF(AND(D40&gt;=TIME(6,0,0),D40&lt;=TIME(8,0,0)),E40,"")</f>
        <v/>
      </c>
      <c r="H40" s="74" t="n"/>
      <c r="I40" s="106">
        <f>ROUND(IF(OR(D40="",E40="",E40=0),0,IF(H40="",MOD(E40-D40,1)*24,MOD(H40-D40,1)*24)),2)</f>
        <v/>
      </c>
      <c r="J40" s="206" t="n"/>
      <c r="K40" s="308" t="n"/>
      <c r="L40" s="189" t="n"/>
      <c r="M40" s="309">
        <f>MAX(0,V40-W40)</f>
        <v/>
      </c>
      <c r="N40" s="75">
        <f>(IF(OR($C40="",$D40=""),0,
 IF(OR($A40="Holiday",$A41="Holiday"),
    IF(ISNUMBER(MATCH(TRIM($B40),{"Phagwah","Good Friday","Easter Monday","Labour Day","Christmas","Eid ul Azha","Romans-2","Globe-12","Neptune P1"},0)),0,$I40),
 IF(AND(NOT(OR($A40="Annual Leave",$A41="Annual Leave")),$A40="Off day"),$I40,
  MAX(0,$I40-$V40)
  ))))+W40</f>
        <v/>
      </c>
      <c r="O40" s="75">
        <f>IF(AND(OR($A40="Holiday",$A41="Holiday"),
        ISNUMBER(MATCH(TRIM($B40),{"Phagwah","Good Friday","Easter Monday","Labour Day","Christmas","Eid ul Azha","Romans-2","Globe-12","Neptune P1"},0))),
   $I40,0)</f>
        <v/>
      </c>
      <c r="P40" s="75">
        <f>IF(OR($O$7="Canteen",$O$7="Head Office"),0,IF($I40&lt;=0,0,IF(OR(OR(TRIM($J40)="Hebrews",TRIM($J40)="Romans",TRIM($J40)="Romans-2",TRIM($J40)="Globe",TRIM($J40)="Globe-12",TRIM($J40)="Neptune P1"),AND($I41&gt;0,OR(TRIM($J41)="Hebrews",TRIM($J41)="Romans",TRIM($J41)="Romans-2",TRIM($J41)="Globe",TRIM($J41)="Globe-12",TRIM($J41)="Neptune P1"))),1,0)))</f>
        <v/>
      </c>
      <c r="Q40" s="76" t="n"/>
      <c r="R40" s="75">
        <f>IF(OR($O$7="Canteen",$O$7="Head Office"),0,IF(
  AND(
    SUMIFS(I:I, C:C, C40) &gt;= 8,
    COUNTIFS(C$14:C40, C40)=1,
    OR(
      TEXT(D40,"hh:mm:ss")="07:00:00",
      TEXT(D40,"hh:mm:ss")="15:00:00",
      TEXT(D40,"hh:mm:ss")="23:00:00",
      TEXT(D41,"hh:mm:ss")="07:00:00",
      TEXT(D41,"hh:mm:ss")="15:00:00",
      TEXT(D41,"hh:mm:ss")="23:00:00"
    )
  ),
  1,
  0
))</f>
        <v/>
      </c>
      <c r="S40" s="75">
        <f>IF(OR($A40="Annual Leave",$A41="Annual Leave"),IF($A40="Annual Leave",8,0),0)</f>
        <v/>
      </c>
      <c r="T40" s="107" t="n"/>
      <c r="U40" s="144">
        <f>MAX(0,40-Y40)</f>
        <v/>
      </c>
      <c r="V40" s="351">
        <f>IF(OR($C40="",$D40=""),0,
 IF(OR($A40="Holiday",$A41="Holiday"),0,
 IF(AND(NOT(OR($A40="Annual Leave",$A41="Annual Leave")),$A40="Off day"),0,
  IF($I40+$I41&gt;=8,IF($I40&gt;=8,8,$I40),$I40)
  )))</f>
        <v/>
      </c>
      <c r="W40" s="351">
        <f>MAX(0,V40-U40)</f>
        <v/>
      </c>
      <c r="X40" s="351">
        <f>IF(C40="","",C40-WEEKDAY(C40,1)+1)</f>
        <v/>
      </c>
      <c r="Y40" s="351">
        <f>SUMPRODUCT(($X$14:$X39=X40)*(($V$14:$V39)+($O$14:$O39)))+IF(X40=X14,$L$11,0)</f>
        <v/>
      </c>
      <c r="Z40" s="351" t="n"/>
      <c r="AA40" s="351" t="n"/>
      <c r="AB40" s="351" t="n"/>
      <c r="AC40" s="351" t="n"/>
      <c r="AD40" s="351" t="n"/>
      <c r="AE40" s="351" t="n"/>
      <c r="AF40" s="351" t="n"/>
    </row>
    <row r="41" ht="24" customHeight="1" s="348" thickBot="1">
      <c r="A41" s="202" t="inlineStr">
        <is>
          <t>On Day</t>
        </is>
      </c>
      <c r="B41" s="310" t="n"/>
      <c r="C41" s="105">
        <f>C40</f>
        <v/>
      </c>
      <c r="D41" s="311" t="n"/>
      <c r="E41" s="312">
        <f>IF(D41="", "",
 IF(D41=TIME(0,0,0), 0,
 IF(AND(D41&gt;=TIME(0,0,1), D41&lt;=TIME(2,0,0)), TIME(7,0,0),
 IF(AND(D41&gt;=TIME(6,0,0), D41&lt;=TIME(8,0,0)), TIME(12,0,0),
 IF(AND(D41&gt;TIME(8,0,0), D41&lt;=TIME(13,59,0)), TIME(15,0,0),
 IF(AND(D41&gt;=TIME(14,0,0), D41&lt;=TIME(17,59,0)), TIME(21,0,0),
 IF(AND(D41&gt;=TIME(18,0,0), D41&lt;=TIME(21,59,0)), TIME(0,0,0),
 IF(AND(D41&gt;=TIME(22,0,0), D41&lt;=TIME(23,59,59)), TIME(7,0,0), ""))))))))</f>
        <v/>
      </c>
      <c r="F41" s="205" t="n"/>
      <c r="G41" s="312">
        <f>IF(AND(D41&gt;=TIME(6,0,0),D41&lt;=TIME(8,0,0)),E41,"")</f>
        <v/>
      </c>
      <c r="H41" s="311" t="n"/>
      <c r="I41" s="106">
        <f>ROUND(IF(OR(D41="",E41="",E41=0),0,IF(H41="",MOD(E41-D41,1)*24,MOD(H41-D41,1)*24)),2)</f>
        <v/>
      </c>
      <c r="J41" s="207" t="n"/>
      <c r="K41" s="308" t="n"/>
      <c r="L41" s="189" t="n"/>
      <c r="M41" s="309">
        <f>MAX(0,V41-W41)</f>
        <v/>
      </c>
      <c r="N41" s="313">
        <f>(IF(OR($C41="",$D41=""),0,
 IF(OR($A40="Holiday",$A41="Holiday"),
    IF(ISNUMBER(MATCH(TRIM($B41),{"Phagwah","Good Friday","Easter Monday","Labour Day","Christmas","Eid ul Azha","Romans-2","Globe-12","Neptune P1"},0)),0,$I41),
 IF(AND(NOT(OR($A40="Annual Leave",$A41="Annual Leave")),$A41="Off day"),$I41,
  MAX(0,$I41-$V41)
  ))))+W41</f>
        <v/>
      </c>
      <c r="O41" s="313">
        <f>IF(AND(OR($A40="Holiday",$A41="Holiday"),
        ISNUMBER(MATCH(TRIM($B41),{"Phagwah","Good Friday","Easter Monday","Labour Day","Christmas","Eid ul Azha","Romans-2","Globe-12","Neptune P1"},0))),
   $I41,0)</f>
        <v/>
      </c>
      <c r="P41" s="313">
        <f>IF(OR($O$7="Canteen",$O$7="Head Office"),0,IF($I41&lt;=0,0,IF(AND($I40&lt;=0,OR(TRIM($J41)="Hebrews",TRIM($J41)="Romans",TRIM($J41)="Romans-2",TRIM($J41)="Globe",TRIM($J41)="Globe-12",TRIM($J41)="Neptune P1")),1,0)))</f>
        <v/>
      </c>
      <c r="Q41" s="314" t="n"/>
      <c r="R41" s="313">
        <f>IF(OR($O$7="Canteen",$O$7="Head Office"),0,IF(
  AND(
    SUMIFS(I:I, C:C, C41) &gt;= 8,
    COUNTIFS(C$14:C41, C41)=1,
    OR(
      TEXT(D41,"hh:mm:ss")="07:00:00",
      TEXT(D41,"hh:mm:ss")="15:00:00",
      TEXT(D41,"hh:mm:ss")="23:00:00",
      TEXT(D42,"hh:mm:ss")="07:00:00",
      TEXT(D42,"hh:mm:ss")="15:00:00",
      TEXT(D42,"hh:mm:ss")="23:00:00"
    )
  ),
  1,
  0
))</f>
        <v/>
      </c>
      <c r="S41" s="313">
        <f>IF(OR($A40="Annual Leave",$A41="Annual Leave"),IF(AND($A40&lt;&gt;"Annual Leave",$A41="Annual Leave"),8,0),0)</f>
        <v/>
      </c>
      <c r="T41" s="315" t="n"/>
      <c r="U41" s="144">
        <f>MAX(0,40-Y41)</f>
        <v/>
      </c>
      <c r="V41" s="351">
        <f>IF(OR($C41="",$D41=""),0,
 IF(OR($A40="Holiday",$A41="Holiday"),0,
 IF(AND(NOT(OR($A40="Annual Leave",$A41="Annual Leave")),$A41="Off day"),0,
  IF($I40+$I41&gt;=8,IF($I40&gt;=8,0,8-$I40),$I41)
  )))</f>
        <v/>
      </c>
      <c r="W41" s="351">
        <f>MAX(0,V41-U41)</f>
        <v/>
      </c>
      <c r="X41" s="351">
        <f>IF(C41="","",C41-WEEKDAY(C41,1)+1)</f>
        <v/>
      </c>
      <c r="Y41" s="351">
        <f>SUMPRODUCT(($X$14:$X40=X41)*(($V$14:$V40)+($O$14:$O40)))+IF(X41=X14,$L$11,0)</f>
        <v/>
      </c>
      <c r="Z41" s="351" t="n"/>
      <c r="AA41" s="351" t="n"/>
      <c r="AB41" s="351" t="n"/>
      <c r="AC41" s="351" t="n"/>
      <c r="AD41" s="351" t="n"/>
      <c r="AE41" s="351" t="n"/>
      <c r="AF41" s="351" t="n"/>
    </row>
    <row r="42" ht="24" customHeight="1" s="348" thickBot="1">
      <c r="A42" s="208" t="inlineStr">
        <is>
          <t>On Day</t>
        </is>
      </c>
      <c r="B42" s="209" t="n"/>
      <c r="C42" s="108">
        <f>C40+1</f>
        <v/>
      </c>
      <c r="D42" s="77" t="n"/>
      <c r="E42" s="210">
        <f>IF(D42="", "",
 IF(D42=TIME(0,0,0), 0,
 IF(AND(D42&gt;=TIME(0,0,1), D42&lt;=TIME(2,0,0)), TIME(7,0,0),
 IF(AND(D42&gt;=TIME(6,0,0), D42&lt;=TIME(8,0,0)), TIME(12,0,0),
 IF(AND(D42&gt;TIME(8,0,0), D42&lt;=TIME(13,59,0)), TIME(15,0,0),
 IF(AND(D42&gt;=TIME(14,0,0), D42&lt;=TIME(17,59,0)), TIME(21,0,0),
 IF(AND(D42&gt;=TIME(18,0,0), D42&lt;=TIME(21,59,0)), TIME(0,0,0),
 IF(AND(D42&gt;=TIME(22,0,0), D42&lt;=TIME(23,59,59)), TIME(7,0,0), ""))))))))</f>
        <v/>
      </c>
      <c r="F42" s="211" t="n"/>
      <c r="G42" s="210">
        <f>IF(AND(D42&gt;=TIME(6,0,0),D42&lt;=TIME(8,0,0)),E42,"")</f>
        <v/>
      </c>
      <c r="H42" s="77" t="n"/>
      <c r="I42" s="16">
        <f>ROUND(IF(OR(D42="",E42="",E42=0),0,IF(H42="",MOD(E42-D42,1)*24,MOD(H42-D42,1)*24)),2)</f>
        <v/>
      </c>
      <c r="J42" s="212" t="n"/>
      <c r="K42" s="316" t="n"/>
      <c r="L42" s="181" t="n"/>
      <c r="M42" s="317">
        <f>MAX(0,V42-W42)</f>
        <v/>
      </c>
      <c r="N42" s="17">
        <f>(IF(OR($C42="",$D42=""),0,
 IF(OR($A42="Holiday",$A43="Holiday"),
    IF(ISNUMBER(MATCH(TRIM($B42),{"Phagwah","Good Friday","Easter Monday","Labour Day","Christmas","Eid ul Azha","Romans-2","Globe-12","Neptune P1"},0)),0,$I42),
 IF(AND(NOT(OR($A42="Annual Leave",$A43="Annual Leave")),$A42="Off day"),$I42,
  MAX(0,$I42-$V42)
  ))))+W42</f>
        <v/>
      </c>
      <c r="O42" s="213">
        <f>IF(AND(OR($A42="Holiday",$A43="Holiday"),
        ISNUMBER(MATCH(TRIM($B42),{"Phagwah","Good Friday","Easter Monday","Labour Day","Christmas","Eid ul Azha","Romans-2","Globe-12","Neptune P1"},0))),
   $I42,0)</f>
        <v/>
      </c>
      <c r="P42" s="17">
        <f>IF(OR($O$7="Canteen",$O$7="Head Office"),0,IF($I42&lt;=0,0,IF(OR(OR(TRIM($J42)="Hebrews",TRIM($J42)="Romans",TRIM($J42)="Romans-2",TRIM($J42)="Globe",TRIM($J42)="Globe-12",TRIM($J42)="Neptune P1"),AND($I43&gt;0,OR(TRIM($J43)="Hebrews",TRIM($J43)="Romans",TRIM($J43)="Romans-2",TRIM($J43)="Globe",TRIM($J43)="Globe-12",TRIM($J43)="Neptune P1"))),1,0)))</f>
        <v/>
      </c>
      <c r="Q42" s="78" t="n"/>
      <c r="R42" s="213">
        <f>IF(OR($O$7="Canteen",$O$7="Head Office"),0,IF(
  AND(
    SUMIFS(I:I, C:C, C42) &gt;= 8,
    COUNTIFS(C$14:C42, C42)=1,
    OR(
      TEXT(D42,"hh:mm:ss")="07:00:00",
      TEXT(D42,"hh:mm:ss")="15:00:00",
      TEXT(D42,"hh:mm:ss")="23:00:00",
      TEXT(D43,"hh:mm:ss")="07:00:00",
      TEXT(D43,"hh:mm:ss")="15:00:00",
      TEXT(D43,"hh:mm:ss")="23:00:00"
    )
  ),
  1,
  0
))</f>
        <v/>
      </c>
      <c r="S42" s="213">
        <f>IF(OR($A42="Annual Leave",$A43="Annual Leave"),IF($A42="Annual Leave",8,0),0)</f>
        <v/>
      </c>
      <c r="T42" s="79" t="n"/>
      <c r="U42" s="144">
        <f>MAX(0,40-Y42)</f>
        <v/>
      </c>
      <c r="V42" s="351">
        <f>IF(OR($C42="",$D42=""),0,
 IF(OR($A42="Holiday",$A43="Holiday"),0,
 IF(AND(NOT(OR($A42="Annual Leave",$A43="Annual Leave")),$A42="Off day"),0,
  IF($I42+$I43&gt;=8,IF($I42&gt;=8,8,$I42),$I42)
  )))</f>
        <v/>
      </c>
      <c r="W42" s="351">
        <f>MAX(0,V42-U42)</f>
        <v/>
      </c>
      <c r="X42" s="351">
        <f>IF(C42="","",C42-WEEKDAY(C42,1)+1)</f>
        <v/>
      </c>
      <c r="Y42" s="351">
        <f>SUMPRODUCT(($X$14:$X41=X42)*(($V$14:$V41)+($O$14:$O41)))+IF(X42=X14,$L$11,0)</f>
        <v/>
      </c>
      <c r="Z42" s="351" t="n"/>
      <c r="AA42" s="351" t="n"/>
      <c r="AB42" s="351" t="n"/>
      <c r="AC42" s="351" t="n"/>
      <c r="AD42" s="351" t="n"/>
      <c r="AE42" s="351" t="n"/>
      <c r="AF42" s="351" t="n"/>
    </row>
    <row r="43" ht="24" customHeight="1" s="348" thickBot="1">
      <c r="A43" s="208" t="inlineStr">
        <is>
          <t>On Day</t>
        </is>
      </c>
      <c r="B43" s="214" t="n"/>
      <c r="C43" s="109">
        <f>C42</f>
        <v/>
      </c>
      <c r="D43" s="18" t="n"/>
      <c r="E43" s="215">
        <f>IF(D43="", "",
 IF(D43=TIME(0,0,0), 0,
 IF(AND(D43&gt;=TIME(0,0,1), D43&lt;=TIME(2,0,0)), TIME(7,0,0),
 IF(AND(D43&gt;=TIME(6,0,0), D43&lt;=TIME(8,0,0)), TIME(12,0,0),
 IF(AND(D43&gt;TIME(8,0,0), D43&lt;=TIME(13,59,0)), TIME(15,0,0),
 IF(AND(D43&gt;=TIME(14,0,0), D43&lt;=TIME(17,59,0)), TIME(21,0,0),
 IF(AND(D43&gt;=TIME(18,0,0), D43&lt;=TIME(21,59,0)), TIME(0,0,0),
 IF(AND(D43&gt;=TIME(22,0,0), D43&lt;=TIME(23,59,59)), TIME(7,0,0), ""))))))))</f>
        <v/>
      </c>
      <c r="F43" s="216" t="n"/>
      <c r="G43" s="215">
        <f>IF(AND(D43&gt;=TIME(6,0,0),D43&lt;=TIME(8,0,0)),E43,"")</f>
        <v/>
      </c>
      <c r="H43" s="18" t="n"/>
      <c r="I43" s="19">
        <f>ROUND(IF(OR(D43="",E43="",E43=0),0,IF(H43="",MOD(E43-D43,1)*24,MOD(H43-D43,1)*24)),2)</f>
        <v/>
      </c>
      <c r="J43" s="212" t="n"/>
      <c r="K43" s="316" t="n"/>
      <c r="L43" s="183" t="n"/>
      <c r="M43" s="317">
        <f>MAX(0,V43-W43)</f>
        <v/>
      </c>
      <c r="N43" s="20">
        <f>(IF(OR($C43="",$D43=""),0,
 IF(OR($A42="Holiday",$A43="Holiday"),
    IF(ISNUMBER(MATCH(TRIM($B43),{"Phagwah","Good Friday","Easter Monday","Labour Day","Christmas","Eid ul Azha","Romans-2","Globe-12","Neptune P1"},0)),0,$I43),
 IF(AND(NOT(OR($A42="Annual Leave",$A43="Annual Leave")),$A43="Off day"),$I43,
  MAX(0,$I43-$V43)
  ))))+W43</f>
        <v/>
      </c>
      <c r="O43" s="20">
        <f>IF(AND(OR($A42="Holiday",$A43="Holiday"),
        ISNUMBER(MATCH(TRIM($B43),{"Phagwah","Good Friday","Easter Monday","Labour Day","Christmas","Eid ul Azha","Romans-2","Globe-12","Neptune P1"},0))),
   $I43,0)</f>
        <v/>
      </c>
      <c r="P43" s="20">
        <f>IF(OR($O$7="Canteen",$O$7="Head Office"),0,IF($I43&lt;=0,0,IF(AND($I42&lt;=0,OR(TRIM($J43)="Hebrews",TRIM($J43)="Romans",TRIM($J43)="Romans-2",TRIM($J43)="Globe",TRIM($J43)="Globe-12",TRIM($J43)="Neptune P1")),1,0)))</f>
        <v/>
      </c>
      <c r="Q43" s="21" t="n"/>
      <c r="R43" s="20">
        <f>IF(OR($O$7="Canteen",$O$7="Head Office"),0,IF(
  AND(
    SUMIFS(I:I, C:C, C43) &gt;= 8,
    COUNTIFS(C$14:C43, C43)=1,
    OR(
      TEXT(D43,"hh:mm:ss")="07:00:00",
      TEXT(D43,"hh:mm:ss")="15:00:00",
      TEXT(D43,"hh:mm:ss")="23:00:00",
      TEXT(D49,"hh:mm:ss")="07:00:00",
      TEXT(D49,"hh:mm:ss")="15:00:00",
      TEXT(D49,"hh:mm:ss")="23:00:00"
    )
  ),
  1,
  0
))</f>
        <v/>
      </c>
      <c r="S43" s="20">
        <f>IF(OR($A42="Annual Leave",$A43="Annual Leave"),IF(AND($A42&lt;&gt;"Annual Leave",$A43="Annual Leave"),8,0),0)</f>
        <v/>
      </c>
      <c r="T43" s="22" t="n"/>
      <c r="U43" s="144">
        <f>MAX(0,40-Y43)</f>
        <v/>
      </c>
      <c r="V43" s="351">
        <f>IF(OR($C43="",$D43=""),0,
 IF(OR($A42="Holiday",$A43="Holiday"),0,
 IF(AND(NOT(OR($A42="Annual Leave",$A43="Annual Leave")),$A43="Off day"),0,
  IF($I42+$I43&gt;=8,IF($I42&gt;=8,0,8-$I42),$I43)
  )))</f>
        <v/>
      </c>
      <c r="W43" s="351">
        <f>MAX(0,V43-U43)</f>
        <v/>
      </c>
      <c r="X43" s="351">
        <f>IF(C43="","",C43-WEEKDAY(C43,1)+1)</f>
        <v/>
      </c>
      <c r="Y43" s="351">
        <f>SUMPRODUCT(($X$14:$X42=X43)*(($V$14:$V42)+($O$14:$O42)))+IF(X43=X14,$L$11,0)</f>
        <v/>
      </c>
      <c r="Z43" s="351" t="n"/>
      <c r="AA43" s="351" t="n"/>
      <c r="AB43" s="351" t="n"/>
      <c r="AC43" s="351" t="n"/>
      <c r="AD43" s="351" t="n"/>
      <c r="AE43" s="351" t="n"/>
      <c r="AF43" s="351" t="n"/>
    </row>
    <row r="44" ht="24" customHeight="1" s="348" thickBot="1">
      <c r="A44" s="176" t="n"/>
      <c r="B44" s="176" t="n"/>
      <c r="C44" s="217" t="n"/>
      <c r="D44" s="110" t="n"/>
      <c r="E44" s="110" t="n"/>
      <c r="F44" s="218" t="n"/>
      <c r="G44" s="110" t="n"/>
      <c r="H44" s="110" t="n"/>
      <c r="I44" s="219" t="n"/>
      <c r="J44" s="219" t="n"/>
      <c r="K44" s="219" t="n"/>
      <c r="L44" s="219" t="n"/>
      <c r="M44" s="111">
        <f>MAX(0,V44-W44)</f>
        <v/>
      </c>
      <c r="N44" s="112">
        <f>(IF(OR($C44="",$D44=""),0,
 IF(OR($A44="Holiday",$A45="Holiday"),
    IF(ISNUMBER(MATCH(TRIM($B44),{"Phagwah","Good Friday","Easter Monday","Labour Day","Christmas","Eid ul Azha","Romans-2","Globe-12","Neptune P1"},0)),0,$I44),
 IF(AND(NOT(OR($A44="Annual Leave",$A45="Annual Leave")),$A44="Off day"),$I44,
  MAX(0,$I44-$V44)
  ))))+W44</f>
        <v/>
      </c>
      <c r="O44" s="112">
        <f>IF(AND(OR($A44="Holiday",$A45="Holiday"),
        ISNUMBER(MATCH(TRIM($B44),{"Phagwah","Good Friday","Easter Monday","Labour Day","Christmas","Eid ul Azha","Romans-2","Globe-12","Neptune P1"},0))),
   $I44,0)</f>
        <v/>
      </c>
      <c r="P44" s="112">
        <f>IF(OR($O$7="Canteen",$O$7="Head Office"),0,IF($I44&lt;=0,0,IF(OR(OR(TRIM($J44)="Hebrews",TRIM($J44)="Romans",TRIM($J44)="Romans-2",TRIM($J44)="Globe",TRIM($J44)="Globe-12",TRIM($J44)="Neptune P1"),AND($I45&gt;0,OR(TRIM($J45)="Hebrews",TRIM($J45)="Romans",TRIM($J45)="Romans-2",TRIM($J45)="Globe",TRIM($J45)="Globe-12",TRIM($J45)="Neptune P1"))),1,0)))</f>
        <v/>
      </c>
      <c r="Q44" s="113" t="n"/>
      <c r="R44" s="113" t="n"/>
      <c r="S44" s="112">
        <f>IF(OR($A44="Annual Leave",$A45="Annual Leave"),IF($A44="Annual Leave",8,0),0)</f>
        <v/>
      </c>
      <c r="T44" s="114" t="n"/>
      <c r="U44" s="144">
        <f>MAX(0,40-Y44)</f>
        <v/>
      </c>
      <c r="V44" s="351">
        <f>IF(OR($C44="",$D44=""),0,
 IF(OR($A44="Holiday",$A45="Holiday"),0,
 IF(AND(NOT(OR($A44="Annual Leave",$A45="Annual Leave")),$A44="Off day"),0,
  IF($I44+$I45&gt;=8,IF($I44&gt;=8,8,$I44),$I44)
  )))</f>
        <v/>
      </c>
      <c r="W44" s="351">
        <f>MAX(0,V44-U44)</f>
        <v/>
      </c>
      <c r="X44" s="351">
        <f>IF(C44="","",C44-WEEKDAY(C44,1)+1)</f>
        <v/>
      </c>
      <c r="Y44" s="351">
        <f>SUMPRODUCT(($X$14:$X43=X44)*(($V$14:$V43)+($O$14:$O43)))+IF(X44=X14,$L$11,0)</f>
        <v/>
      </c>
      <c r="Z44" s="351" t="n"/>
      <c r="AA44" s="351" t="n"/>
      <c r="AB44" s="351" t="n"/>
      <c r="AC44" s="351" t="n"/>
      <c r="AD44" s="351" t="n"/>
      <c r="AE44" s="351" t="n"/>
      <c r="AF44" s="351" t="n"/>
    </row>
    <row r="45" ht="24" customHeight="1" s="348" thickBot="1">
      <c r="A45" s="154" t="inlineStr">
        <is>
          <t>On Day</t>
        </is>
      </c>
      <c r="B45" s="318" t="n"/>
      <c r="C45" s="115">
        <f>C42+1</f>
        <v/>
      </c>
      <c r="D45" s="319" t="n"/>
      <c r="E45" s="320">
        <f>IF(D45="", "",
 IF(D45=TIME(0,0,0), 0,
 IF(AND(D45&gt;=TIME(0,0,1), D45&lt;=TIME(2,0,0)), TIME(7,0,0),
 IF(AND(D45&gt;=TIME(6,0,0), D45&lt;=TIME(8,0,0)), TIME(12,0,0),
 IF(AND(D45&gt;TIME(8,0,0), D45&lt;=TIME(13,59,0)), TIME(15,0,0),
 IF(AND(D45&gt;=TIME(14,0,0), D45&lt;=TIME(17,59,0)), TIME(21,0,0),
 IF(AND(D45&gt;=TIME(18,0,0), D45&lt;=TIME(21,59,0)), TIME(0,0,0),
 IF(AND(D45&gt;=TIME(22,0,0), D45&lt;=TIME(23,59,59)), TIME(7,0,0), ""))))))))</f>
        <v/>
      </c>
      <c r="F45" s="321" t="n"/>
      <c r="G45" s="320">
        <f>IF(AND(D45&gt;=TIME(6,0,0),D45&lt;=TIME(8,0,0)),E45,"")</f>
        <v/>
      </c>
      <c r="H45" s="319" t="n"/>
      <c r="I45" s="30">
        <f>ROUND(IF(OR(D45="",E45="",E45=0),0,IF(H45="",MOD(E45-D45,1)*24,MOD(H45-D45,1)*24)),2)</f>
        <v/>
      </c>
      <c r="J45" s="220" t="n"/>
      <c r="K45" s="274" t="n"/>
      <c r="L45" s="181" t="n"/>
      <c r="M45" s="275">
        <f>MAX(0,V45-W45)</f>
        <v/>
      </c>
      <c r="N45" s="322">
        <f>(IF(OR($C45="",$D45=""),0,
 IF(OR($A44="Holiday",$A45="Holiday"),
    IF(ISNUMBER(MATCH(TRIM($B45),{"Phagwah","Good Friday","Easter Monday","Labour Day","Christmas","Eid ul Azha","Romans-2","Globe-12","Neptune P1"},0)),0,$I45),
 IF(AND(NOT(OR($A44="Annual Leave",$A45="Annual Leave")),$A45="Off day"),$I45,
  MAX(0,$I45-$V45)
  ))))+W45</f>
        <v/>
      </c>
      <c r="O45" s="322">
        <f>IF(AND(OR($A44="Holiday",$A45="Holiday"),
        ISNUMBER(MATCH(TRIM($B45),{"Phagwah","Good Friday","Easter Monday","Labour Day","Christmas","Eid ul Azha","Romans-2","Globe-12","Neptune P1"},0))),
   $I45,0)</f>
        <v/>
      </c>
      <c r="P45" s="322">
        <f>IF(OR($O$7="Canteen",$O$7="Head Office"),0,IF($I45&lt;=0,0,IF(AND($I44&lt;=0,OR(TRIM($J45)="Hebrews",TRIM($J45)="Romans",TRIM($J45)="Romans-2",TRIM($J45)="Globe",TRIM($J45)="Globe-12",TRIM($J45)="Neptune P1")),1,0)))</f>
        <v/>
      </c>
      <c r="Q45" s="323" t="n"/>
      <c r="R45" s="322">
        <f>IF(OR($O$7="Canteen",$O$7="Head Office"),0,IF(
  AND(
    SUMIFS(I:I, C:C, C45) &gt;= 8,
    COUNTIFS(C$14:C45, C45)=1,
    OR(
      TEXT(D45,"hh:mm:ss")="07:00:00",
      TEXT(D45,"hh:mm:ss")="15:00:00",
      TEXT(D45,"hh:mm:ss")="23:00:00",
      TEXT(D46,"hh:mm:ss")="07:00:00",
      TEXT(D46,"hh:mm:ss")="15:00:00",
      TEXT(D46,"hh:mm:ss")="23:00:00"
    )
  ),
  1,
  0
))</f>
        <v/>
      </c>
      <c r="S45" s="322">
        <f>IF(OR($A44="Annual Leave",$A45="Annual Leave"),IF(AND($A44&lt;&gt;"Annual Leave",$A45="Annual Leave"),8,0),0)</f>
        <v/>
      </c>
      <c r="T45" s="116" t="n"/>
      <c r="U45" s="144">
        <f>MAX(0,40-Y45)</f>
        <v/>
      </c>
      <c r="V45" s="351">
        <f>IF(OR($C45="",$D45=""),0,
 IF(OR($A44="Holiday",$A45="Holiday"),0,
 IF(AND(NOT(OR($A44="Annual Leave",$A45="Annual Leave")),$A45="Off day"),0,
  IF($I44+$I45&gt;=8,IF($I44&gt;=8,0,8-$I44),$I45)
  )))</f>
        <v/>
      </c>
      <c r="W45" s="351">
        <f>MAX(0,V45-U45)</f>
        <v/>
      </c>
      <c r="X45" s="351">
        <f>IF(C45="","",C45-WEEKDAY(C45,1)+1)</f>
        <v/>
      </c>
      <c r="Y45" s="351">
        <f>SUMPRODUCT(($X$14:$X44=X45)*(($V$14:$V44)+($O$14:$O44)))+IF(X45=X14,$L$11,0)</f>
        <v/>
      </c>
      <c r="Z45" s="351" t="n"/>
      <c r="AA45" s="351" t="n"/>
      <c r="AB45" s="351" t="n"/>
      <c r="AC45" s="351" t="n"/>
      <c r="AD45" s="351" t="n"/>
      <c r="AE45" s="351" t="n"/>
      <c r="AF45" s="351" t="n"/>
    </row>
    <row r="46" ht="24" customHeight="1" s="348" thickBot="1">
      <c r="A46" s="154" t="inlineStr">
        <is>
          <t>On Day</t>
        </is>
      </c>
      <c r="B46" s="305" t="n"/>
      <c r="C46" s="90">
        <f>C45</f>
        <v/>
      </c>
      <c r="D46" s="80" t="n"/>
      <c r="E46" s="221">
        <f>IF(D46="", "",
 IF(D46=TIME(0,0,0), 0,
 IF(AND(D46&gt;=TIME(0,0,1), D46&lt;=TIME(2,0,0)), TIME(7,0,0),
 IF(AND(D46&gt;=TIME(6,0,0), D46&lt;=TIME(8,0,0)), TIME(12,0,0),
 IF(AND(D46&gt;TIME(8,0,0), D46&lt;=TIME(13,59,0)), TIME(15,0,0),
 IF(AND(D46&gt;=TIME(14,0,0), D46&lt;=TIME(17,59,0)), TIME(21,0,0),
 IF(AND(D46&gt;=TIME(18,0,0), D46&lt;=TIME(21,59,0)), TIME(0,0,0),
 IF(AND(D46&gt;=TIME(22,0,0), D46&lt;=TIME(23,59,59)), TIME(7,0,0), ""))))))))</f>
        <v/>
      </c>
      <c r="F46" s="156" t="n"/>
      <c r="G46" s="221">
        <f>IF(AND(D46&gt;=TIME(6,0,0),D46&lt;=TIME(8,0,0)),E46,"")</f>
        <v/>
      </c>
      <c r="H46" s="80" t="n"/>
      <c r="I46" s="30">
        <f>ROUND(IF(OR(D46="",E46="",E46=0),0,IF(H46="",MOD(E46-D46,1)*24,MOD(H46-D46,1)*24)),2)</f>
        <v/>
      </c>
      <c r="J46" s="158" t="n"/>
      <c r="K46" s="274" t="n"/>
      <c r="L46" s="189" t="n"/>
      <c r="M46" s="275">
        <f>MAX(0,V46-W46)</f>
        <v/>
      </c>
      <c r="N46" s="81">
        <f>(IF(OR($C46="",$D46=""),0,
 IF(OR($A46="Holiday",$A47="Holiday"),
    IF(ISNUMBER(MATCH(TRIM($B46),{"Phagwah","Good Friday","Easter Monday","Labour Day","Christmas","Eid ul Azha","Romans-2","Globe-12","Neptune P1"},0)),0,$I46),
 IF(AND(NOT(OR($A46="Annual Leave",$A47="Annual Leave")),$A46="Off day"),$I46,
  MAX(0,$I46-$V46)
  ))))+W46</f>
        <v/>
      </c>
      <c r="O46" s="81">
        <f>IF(AND(OR($A46="Holiday",$A47="Holiday"),
        ISNUMBER(MATCH(TRIM($B46),{"Phagwah","Good Friday","Easter Monday","Labour Day","Christmas","Eid ul Azha","Romans-2","Globe-12","Neptune P1"},0))),
   $I46,0)</f>
        <v/>
      </c>
      <c r="P46" s="81">
        <f>IF(OR($O$7="Canteen",$O$7="Head Office"),0,IF($I46&lt;=0,0,IF(OR(OR(TRIM($J46)="Hebrews",TRIM($J46)="Romans",TRIM($J46)="Romans-2",TRIM($J46)="Globe",TRIM($J46)="Globe-12",TRIM($J46)="Neptune P1"),AND($I47&gt;0,OR(TRIM($J47)="Hebrews",TRIM($J47)="Romans",TRIM($J47)="Romans-2",TRIM($J47)="Globe",TRIM($J47)="Globe-12",TRIM($J47)="Neptune P1"))),1,0)))</f>
        <v/>
      </c>
      <c r="Q46" s="82" t="n"/>
      <c r="R46" s="81">
        <f>IF(OR($O$7="Canteen",$O$7="Head Office"),0,IF(
  AND(
    SUMIFS(I:I, C:C, C46) &gt;= 8,
    COUNTIFS(C$14:C46, C46)=1,
    OR(
      TEXT(D46,"hh:mm:ss")="07:00:00",
      TEXT(D46,"hh:mm:ss")="15:00:00",
      TEXT(D46,"hh:mm:ss")="23:00:00",
      TEXT(D51,"hh:mm:ss")="07:00:00",
      TEXT(D51,"hh:mm:ss")="15:00:00",
      TEXT(D51,"hh:mm:ss")="23:00:00"
    )
  ),
  1,
  0
))</f>
        <v/>
      </c>
      <c r="S46" s="81">
        <f>IF(OR($A46="Annual Leave",$A47="Annual Leave"),IF($A46="Annual Leave",8,0),0)</f>
        <v/>
      </c>
      <c r="T46" s="117" t="n"/>
      <c r="U46" s="144">
        <f>MAX(0,40-Y46)</f>
        <v/>
      </c>
      <c r="V46" s="351">
        <f>IF(OR($C46="",$D46=""),0,
 IF(OR($A46="Holiday",$A47="Holiday"),0,
 IF(AND(NOT(OR($A46="Annual Leave",$A47="Annual Leave")),$A46="Off day"),0,
  IF($I46+$I47&gt;=8,IF($I46&gt;=8,8,$I46),$I46)
  )))</f>
        <v/>
      </c>
      <c r="W46" s="351">
        <f>MAX(0,V46-U46)</f>
        <v/>
      </c>
      <c r="X46" s="351">
        <f>IF(C46="","",C46-WEEKDAY(C46,1)+1)</f>
        <v/>
      </c>
      <c r="Y46" s="351">
        <f>SUMPRODUCT(($X$14:$X45=X46)*(($V$14:$V45)+($O$14:$O45)))+IF(X46=X14,$L$11,0)</f>
        <v/>
      </c>
      <c r="Z46" s="351" t="n"/>
      <c r="AA46" s="351" t="n"/>
      <c r="AB46" s="351" t="n"/>
      <c r="AC46" s="351" t="n"/>
      <c r="AD46" s="351" t="n"/>
      <c r="AE46" s="351" t="n"/>
      <c r="AF46" s="351" t="n"/>
    </row>
    <row r="47" ht="24" customHeight="1" s="348" thickBot="1">
      <c r="A47" s="184" t="inlineStr">
        <is>
          <t>On Day</t>
        </is>
      </c>
      <c r="B47" s="222" t="n"/>
      <c r="C47" s="118">
        <f>C45+1</f>
        <v/>
      </c>
      <c r="D47" s="83" t="n"/>
      <c r="E47" s="223">
        <f>IF(D47="", "",
 IF(D47=TIME(0,0,0), 0,
 IF(AND(D47&gt;=TIME(0,0,1), D47&lt;=TIME(2,0,0)), TIME(7,0,0),
 IF(AND(D47&gt;=TIME(6,0,0), D47&lt;=TIME(8,0,0)), TIME(12,0,0),
 IF(AND(D47&gt;TIME(8,0,0), D47&lt;=TIME(13,59,0)), TIME(15,0,0),
 IF(AND(D47&gt;=TIME(14,0,0), D47&lt;=TIME(17,59,0)), TIME(21,0,0),
 IF(AND(D47&gt;=TIME(18,0,0), D47&lt;=TIME(21,59,0)), TIME(0,0,0),
 IF(AND(D47&gt;=TIME(22,0,0), D47&lt;=TIME(23,59,59)), TIME(7,0,0), ""))))))))</f>
        <v/>
      </c>
      <c r="F47" s="224" t="n"/>
      <c r="G47" s="223">
        <f>IF(AND(D47&gt;=TIME(6,0,0),D47&lt;=TIME(8,0,0)),E47,"")</f>
        <v/>
      </c>
      <c r="H47" s="83" t="n"/>
      <c r="I47" s="23">
        <f>ROUND(IF(OR(D47="",E47="",E47=0),0,IF(H47="",MOD(E47-D47,1)*24,MOD(H47-D47,1)*24)),2)</f>
        <v/>
      </c>
      <c r="J47" s="225" t="n"/>
      <c r="K47" s="297" t="n"/>
      <c r="L47" s="181" t="n"/>
      <c r="M47" s="298">
        <f>MAX(0,V47-W47)</f>
        <v/>
      </c>
      <c r="N47" s="84">
        <f>(IF(OR($C47="",$D47=""),0,
 IF(OR($A46="Holiday",$A47="Holiday"),
    IF(ISNUMBER(MATCH(TRIM($B47),{"Phagwah","Good Friday","Easter Monday","Labour Day","Christmas","Eid ul Azha","Romans-2","Globe-12","Neptune P1"},0)),0,$I47),
 IF(AND(NOT(OR($A46="Annual Leave",$A47="Annual Leave")),$A47="Off day"),$I47,
  MAX(0,$I47-$V47)
  ))))+W47</f>
        <v/>
      </c>
      <c r="O47" s="84">
        <f>IF(AND(OR($A46="Holiday",$A47="Holiday"),
        ISNUMBER(MATCH(TRIM($B47),{"Phagwah","Good Friday","Easter Monday","Labour Day","Christmas","Eid ul Azha","Romans-2","Globe-12","Neptune P1"},0))),
   $I47,0)</f>
        <v/>
      </c>
      <c r="P47" s="84">
        <f>IF(OR($O$7="Canteen",$O$7="Head Office"),0,IF($I47&lt;=0,0,IF(AND($I46&lt;=0,OR(TRIM($J47)="Hebrews",TRIM($J47)="Romans",TRIM($J47)="Romans-2",TRIM($J47)="Globe",TRIM($J47)="Globe-12",TRIM($J47)="Neptune P1")),1,0)))</f>
        <v/>
      </c>
      <c r="Q47" s="85" t="n"/>
      <c r="R47" s="84">
        <f>IF(OR($O$7="Canteen",$O$7="Head Office"),0,IF(
  AND(
    SUMIFS(I:I, C:C, C47) &gt;= 8,
    COUNTIFS(C$14:C47, C47)=1,
    OR(
      TEXT(D47,"hh:mm:ss")="07:00:00",
      TEXT(D47,"hh:mm:ss")="15:00:00",
      TEXT(D47,"hh:mm:ss")="23:00:00",
      TEXT(D48,"hh:mm:ss")="07:00:00",
      TEXT(D48,"hh:mm:ss")="15:00:00",
      TEXT(D48,"hh:mm:ss")="23:00:00"
    )
  ),
  1,
  0
))</f>
        <v/>
      </c>
      <c r="S47" s="84">
        <f>IF(OR($A46="Annual Leave",$A47="Annual Leave"),IF(AND($A46&lt;&gt;"Annual Leave",$A47="Annual Leave"),8,0),0)</f>
        <v/>
      </c>
      <c r="T47" s="86" t="n"/>
      <c r="U47" s="144">
        <f>MAX(0,40-Y47)</f>
        <v/>
      </c>
      <c r="V47" s="351">
        <f>IF(OR($C47="",$D47=""),0,
 IF(OR($A46="Holiday",$A47="Holiday"),0,
 IF(AND(NOT(OR($A46="Annual Leave",$A47="Annual Leave")),$A47="Off day"),0,
  IF($I46+$I47&gt;=8,IF($I46&gt;=8,0,8-$I46),$I47)
  )))</f>
        <v/>
      </c>
      <c r="W47" s="351">
        <f>MAX(0,V47-U47)</f>
        <v/>
      </c>
      <c r="X47" s="351">
        <f>IF(C47="","",C47-WEEKDAY(C47,1)+1)</f>
        <v/>
      </c>
      <c r="Y47" s="351">
        <f>SUMPRODUCT(($X$14:$X46=X47)*(($V$14:$V46)+($O$14:$O46)))+IF(X47=X14,$L$11,0)</f>
        <v/>
      </c>
      <c r="Z47" s="351" t="n"/>
      <c r="AA47" s="351" t="n"/>
      <c r="AB47" s="351" t="n"/>
      <c r="AC47" s="351" t="n"/>
      <c r="AD47" s="351" t="n"/>
      <c r="AE47" s="351" t="n"/>
      <c r="AF47" s="351" t="n"/>
    </row>
    <row r="48" ht="24" customHeight="1" s="348" thickBot="1">
      <c r="A48" s="226" t="inlineStr">
        <is>
          <t>On Day</t>
        </is>
      </c>
      <c r="B48" s="299" t="n"/>
      <c r="C48" s="119">
        <f>C47</f>
        <v/>
      </c>
      <c r="D48" s="24" t="n"/>
      <c r="E48" s="227">
        <f>IF(D48="", "",
 IF(D48=TIME(0,0,0), 0,
 IF(AND(D48&gt;=TIME(0,0,1), D48&lt;=TIME(2,0,0)), TIME(7,0,0),
 IF(AND(D48&gt;=TIME(6,0,0), D48&lt;=TIME(8,0,0)), TIME(12,0,0),
 IF(AND(D48&gt;TIME(8,0,0), D48&lt;=TIME(13,59,0)), TIME(15,0,0),
 IF(AND(D48&gt;=TIME(14,0,0), D48&lt;=TIME(17,59,0)), TIME(21,0,0),
 IF(AND(D48&gt;=TIME(18,0,0), D48&lt;=TIME(21,59,0)), TIME(0,0,0),
 IF(AND(D48&gt;=TIME(22,0,0), D48&lt;=TIME(23,59,59)), TIME(7,0,0), ""))))))))</f>
        <v/>
      </c>
      <c r="F48" s="228" t="n"/>
      <c r="G48" s="227">
        <f>IF(AND(D48&gt;=TIME(6,0,0),D48&lt;=TIME(8,0,0)),E48,"")</f>
        <v/>
      </c>
      <c r="H48" s="300" t="n"/>
      <c r="I48" s="87">
        <f>ROUND(IF(OR(D48="",E48="",E48=0),0,IF(H48="",MOD(E48-D48,1)*24,MOD(H48-D48,1)*24)),2)</f>
        <v/>
      </c>
      <c r="J48" s="190" t="n"/>
      <c r="K48" s="297" t="n"/>
      <c r="L48" s="183" t="n"/>
      <c r="M48" s="324">
        <f>MAX(0,V48-W48)</f>
        <v/>
      </c>
      <c r="N48" s="302">
        <f>(IF(OR($C48="",$D48=""),0,
 IF(OR($A48="Holiday",$A49="Holiday"),
    IF(ISNUMBER(MATCH(TRIM($B48),{"Phagwah","Good Friday","Easter Monday","Labour Day","Christmas","Eid ul Azha","Romans-2","Globe-12","Neptune P1"},0)),0,$I48),
 IF(AND(NOT(OR($A48="Annual Leave",$A49="Annual Leave")),$A48="Off day"),$I48,
  MAX(0,$I48-$V48)
  ))))+W48</f>
        <v/>
      </c>
      <c r="O48" s="303" t="n"/>
      <c r="P48" s="229">
        <f>IF(OR($O$7="Canteen",$O$7="Head Office"),0,IF($I48&lt;=0,0,IF(OR(OR(TRIM($J48)="Hebrews",TRIM($J48)="Romans",TRIM($J48)="Romans-2",TRIM($J48)="Globe",TRIM($J48)="Globe-12",TRIM($J48)="Neptune P1"),AND($I49&gt;0,OR(TRIM($J49)="Hebrews",TRIM($J49)="Romans",TRIM($J49)="Romans-2",TRIM($J49)="Globe",TRIM($J49)="Globe-12",TRIM($J49)="Neptune P1"))),1,0)))</f>
        <v/>
      </c>
      <c r="Q48" s="303" t="n"/>
      <c r="R48" s="302">
        <f>IF(OR($O$7="Canteen",$O$7="Head Office"),0,IF(
  AND(
    SUMIFS(I:I, C:C, C48) &gt;= 8,
    COUNTIFS(C$14:C48, C48)=1,
    OR(
      TEXT(D48,"hh:mm:ss")="07:00:00",
      TEXT(D48,"hh:mm:ss")="15:00:00",
      TEXT(D48,"hh:mm:ss")="23:00:00",
      TEXT(D53,"hh:mm:ss")="07:00:00",
      TEXT(D53,"hh:mm:ss")="15:00:00",
      TEXT(D53,"hh:mm:ss")="23:00:00"
    )
  ),
  1,
  0
))</f>
        <v/>
      </c>
      <c r="S48" s="303" t="n"/>
      <c r="T48" s="304" t="n"/>
      <c r="U48" s="144">
        <f>MAX(0,40-Y48)</f>
        <v/>
      </c>
      <c r="V48" s="351">
        <f>IF(OR($C48="",$D48=""),0,
 IF(OR($A48="Holiday",$A49="Holiday"),0,
 IF(AND(NOT(OR($A48="Annual Leave",$A49="Annual Leave")),$A48="Off day"),0,
  IF($I48+$I49&gt;=8,IF($I48&gt;=8,8,$I48),$I48)
  )))</f>
        <v/>
      </c>
      <c r="W48" s="351">
        <f>MAX(0,V48-U48)</f>
        <v/>
      </c>
      <c r="X48" s="351">
        <f>IF(C48="","",C48-WEEKDAY(C48,1)+1)</f>
        <v/>
      </c>
      <c r="Y48" s="351">
        <f>SUMPRODUCT(($X$14:$X47=X48)*(($V$14:$V47)+($O$14:$O47)))+IF(X48=X14,$L$11,0)</f>
        <v/>
      </c>
      <c r="Z48" s="351" t="n"/>
      <c r="AA48" s="351" t="n"/>
      <c r="AB48" s="351" t="n"/>
      <c r="AC48" s="351" t="n"/>
      <c r="AD48" s="351" t="n"/>
      <c r="AE48" s="351" t="n"/>
      <c r="AF48" s="351" t="n"/>
    </row>
    <row r="49" ht="24" customHeight="1" s="348" thickBot="1">
      <c r="A49" s="230" t="n"/>
      <c r="B49" s="355" t="n"/>
      <c r="C49" s="231" t="n"/>
      <c r="D49" s="232" t="n"/>
      <c r="E49" s="232" t="n"/>
      <c r="F49" s="232" t="n"/>
      <c r="G49" s="232" t="n"/>
      <c r="H49" s="233" t="inlineStr">
        <is>
          <t>Total Hrs:</t>
        </is>
      </c>
      <c r="I49" s="122">
        <f>SUM(I14:I48)</f>
        <v/>
      </c>
      <c r="J49" s="234" t="n"/>
      <c r="K49" s="234" t="n"/>
      <c r="L49" s="235" t="n"/>
      <c r="M49" s="120">
        <f>SUM(M14:M48)</f>
        <v/>
      </c>
      <c r="N49" s="120">
        <f>SUM(N14:N48)</f>
        <v/>
      </c>
      <c r="O49" s="120">
        <f>SUM(O14:O48)</f>
        <v/>
      </c>
      <c r="P49" s="120">
        <f>SUM(P14:P48)</f>
        <v/>
      </c>
      <c r="Q49" s="120">
        <f>IF($O$6&lt;&gt;"Armed",0,LOOKUP($Q$50,{0,1,2,3,4,5,6,7,8,9,10,11,12,13,14},{0,384,769,1153,1153,1538,1923,2307,2692,3076,3461,3846,4239,4615,5000}))</f>
        <v/>
      </c>
      <c r="R49" s="120">
        <f>SUM(R14:R48)</f>
        <v/>
      </c>
      <c r="S49" s="120">
        <f>SUM(S14:S48)</f>
        <v/>
      </c>
      <c r="T49" s="121">
        <f>SUM(T30:T43)</f>
        <v/>
      </c>
      <c r="U49" s="144">
        <f>MIN(U48,0)</f>
        <v/>
      </c>
      <c r="V49" s="351">
        <f>SUM(V14:V48)</f>
        <v/>
      </c>
      <c r="W49" s="351">
        <f>SUM(W14:W48)</f>
        <v/>
      </c>
      <c r="X49" s="351" t="n"/>
      <c r="Y49" s="351" t="n"/>
      <c r="Z49" s="351" t="n"/>
      <c r="AA49" s="351" t="n"/>
      <c r="AB49" s="351" t="n"/>
      <c r="AC49" s="351" t="n"/>
      <c r="AD49" s="351" t="n"/>
      <c r="AE49" s="351" t="n"/>
      <c r="AF49" s="351" t="n"/>
    </row>
    <row r="50" ht="24" customHeight="1" s="348">
      <c r="A50" s="351" t="n"/>
      <c r="B50" s="351" t="n"/>
      <c r="C50" s="6" t="n"/>
      <c r="D50" s="6" t="n"/>
      <c r="E50" s="6" t="n"/>
      <c r="F50" s="6" t="n"/>
      <c r="G50" s="6" t="n"/>
      <c r="H50" s="336" t="n"/>
      <c r="I50" s="351" t="n"/>
      <c r="J50" s="336" t="n"/>
      <c r="K50" s="336" t="n"/>
      <c r="L50" s="336" t="n"/>
      <c r="M50" s="28" t="n"/>
      <c r="N50" s="28" t="n"/>
      <c r="O50" s="28" t="n"/>
      <c r="P50" s="241" t="inlineStr">
        <is>
          <t>Days Worked</t>
        </is>
      </c>
      <c r="Q50" s="29">
        <f>SUM(--(SUM(I14:I15)&gt;0),--(SUM(I16:I17)&gt;0),--(SUM(I18:I19)&gt;0),--(SUM(I20:I21)&gt;0),--(SUM(I22:I23)&gt;0),--(SUM(I24:I25)&gt;0),--(SUM(I26:I27)&gt;0),--(SUM(I30:I31)&gt;0),--(SUM(I32:I33)&gt;0),--(SUM(I34:I35)&gt;0),--(SUM(I36:I37)&gt;0),--(SUM(I38:I39)&gt;0),--(SUM(I40:I41)&gt;0),--(SUM(I42:I43)&gt;0),--(SUM(I45:I46)&gt;0),--(SUM(I47:I48)&gt;0))</f>
        <v/>
      </c>
      <c r="R50" s="28" t="n"/>
      <c r="S50" s="28" t="n"/>
      <c r="T50" s="28" t="n"/>
      <c r="U50" s="144" t="n"/>
      <c r="V50" s="351" t="n"/>
      <c r="W50" s="351" t="n"/>
      <c r="X50" s="351" t="n"/>
      <c r="Y50" s="351" t="n"/>
      <c r="Z50" s="351" t="n"/>
      <c r="AA50" s="351" t="n"/>
      <c r="AB50" s="351" t="n"/>
      <c r="AC50" s="351" t="n"/>
      <c r="AD50" s="351" t="n"/>
      <c r="AE50" s="351" t="n"/>
      <c r="AF50" s="351" t="n"/>
    </row>
    <row r="51" ht="24" customHeight="1" s="348">
      <c r="A51" s="351" t="n"/>
      <c r="B51" s="351" t="n"/>
      <c r="C51" s="345" t="n"/>
      <c r="D51" s="362" t="n"/>
      <c r="E51" s="362" t="n"/>
      <c r="F51" s="334" t="n"/>
      <c r="G51" s="362" t="n"/>
      <c r="H51" s="336" t="n"/>
      <c r="I51" s="351" t="n"/>
      <c r="J51" s="336" t="n"/>
      <c r="K51" s="336" t="n"/>
      <c r="L51" s="336" t="n"/>
      <c r="M51" s="236" t="n"/>
      <c r="N51" s="236" t="n"/>
      <c r="O51" s="236" t="n"/>
      <c r="P51" s="236" t="n"/>
      <c r="Q51" s="236" t="n"/>
      <c r="R51" s="236" t="n"/>
      <c r="S51" s="236" t="n"/>
      <c r="T51" s="236" t="n"/>
      <c r="U51" s="144" t="n"/>
      <c r="V51" s="351" t="n"/>
      <c r="W51" s="351" t="n"/>
      <c r="X51" s="351" t="n"/>
      <c r="Y51" s="351" t="n"/>
      <c r="Z51" s="351" t="n"/>
      <c r="AA51" s="351" t="n"/>
      <c r="AB51" s="351" t="n"/>
      <c r="AC51" s="351" t="n"/>
      <c r="AD51" s="351" t="n"/>
      <c r="AE51" s="351" t="n"/>
      <c r="AF51" s="351" t="n"/>
    </row>
    <row r="52">
      <c r="A52" s="351" t="n"/>
      <c r="B52" s="351" t="n"/>
      <c r="C52" s="329" t="inlineStr">
        <is>
          <t>Supervisor Signature</t>
        </is>
      </c>
      <c r="D52" s="363" t="n"/>
      <c r="E52" s="363" t="n"/>
      <c r="F52" s="329" t="inlineStr">
        <is>
          <t>Date</t>
        </is>
      </c>
      <c r="G52" s="363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351" t="n"/>
      <c r="V52" s="351" t="n"/>
      <c r="W52" s="351" t="n"/>
      <c r="X52" s="351" t="n"/>
      <c r="Y52" s="351" t="n"/>
      <c r="Z52" s="351" t="n"/>
      <c r="AA52" s="351" t="n"/>
      <c r="AB52" s="351" t="n"/>
      <c r="AC52" s="351" t="n"/>
      <c r="AD52" s="351" t="n"/>
      <c r="AE52" s="351" t="n"/>
      <c r="AF52" s="351" t="n"/>
    </row>
    <row r="53" ht="26.25" customHeight="1" s="348">
      <c r="A53" s="351" t="n"/>
      <c r="B53" s="351" t="n"/>
      <c r="C53" s="345" t="n"/>
      <c r="D53" s="362" t="n"/>
      <c r="E53" s="362" t="n"/>
      <c r="F53" s="331" t="n"/>
      <c r="G53" s="362" t="n"/>
      <c r="H53" s="6" t="n"/>
      <c r="I53" s="6" t="n"/>
      <c r="J53" s="6" t="n"/>
      <c r="K53" s="6" t="n"/>
      <c r="L53" s="6" t="n"/>
      <c r="M53" s="6" t="n"/>
      <c r="N53" s="237" t="n"/>
      <c r="O53" s="238" t="n"/>
      <c r="P53" s="346" t="n"/>
      <c r="Q53" s="351" t="n"/>
      <c r="R53" s="351" t="n"/>
      <c r="S53" s="351" t="n"/>
      <c r="T53" s="351" t="n"/>
      <c r="U53" s="351" t="n"/>
      <c r="V53" s="351" t="n"/>
      <c r="W53" s="351" t="n"/>
      <c r="X53" s="351" t="n"/>
      <c r="Y53" s="351" t="n"/>
      <c r="Z53" s="351" t="n"/>
      <c r="AA53" s="351" t="n"/>
      <c r="AB53" s="351" t="n"/>
      <c r="AC53" s="351" t="n"/>
      <c r="AD53" s="351" t="n"/>
      <c r="AE53" s="351" t="n"/>
      <c r="AF53" s="351" t="n"/>
    </row>
    <row r="54">
      <c r="A54" s="351" t="n"/>
      <c r="B54" s="351" t="n"/>
      <c r="C54" s="329" t="inlineStr">
        <is>
          <t>Manager Signature</t>
        </is>
      </c>
      <c r="D54" s="363" t="n"/>
      <c r="E54" s="363" t="n"/>
      <c r="F54" s="329" t="inlineStr">
        <is>
          <t>Date</t>
        </is>
      </c>
      <c r="G54" s="363" t="n"/>
      <c r="H54" s="6" t="n"/>
      <c r="I54" s="239" t="inlineStr">
        <is>
          <t>{42}</t>
        </is>
      </c>
      <c r="J54" s="239" t="n"/>
      <c r="K54" s="239" t="n"/>
      <c r="L54" s="239" t="n"/>
      <c r="M54" s="6" t="n"/>
      <c r="N54" s="6" t="n"/>
      <c r="O54" s="6" t="n"/>
      <c r="P54" s="6" t="n"/>
      <c r="Q54" s="6" t="n"/>
      <c r="R54" s="6" t="n"/>
      <c r="S54" s="6" t="n"/>
      <c r="T54" s="6" t="n"/>
      <c r="U54" s="351" t="n"/>
      <c r="V54" s="351" t="n"/>
      <c r="W54" s="351" t="n"/>
      <c r="X54" s="351" t="n"/>
      <c r="Y54" s="351" t="n"/>
      <c r="Z54" s="351" t="n"/>
      <c r="AA54" s="351" t="n"/>
      <c r="AB54" s="351" t="n"/>
      <c r="AC54" s="351" t="n"/>
      <c r="AD54" s="351" t="n"/>
      <c r="AE54" s="351" t="n"/>
      <c r="AF54" s="351" t="n"/>
    </row>
    <row r="55">
      <c r="A55" s="351" t="n"/>
      <c r="B55" s="351" t="n"/>
      <c r="C55" s="240" t="n"/>
      <c r="D55" s="240" t="n"/>
      <c r="E55" s="240" t="n"/>
      <c r="F55" s="240" t="n"/>
      <c r="G55" s="240" t="n"/>
      <c r="H55" s="240" t="n"/>
      <c r="I55" s="240" t="n"/>
      <c r="J55" s="240" t="n"/>
      <c r="K55" s="240" t="n"/>
      <c r="L55" s="240" t="n"/>
      <c r="M55" s="240" t="n"/>
      <c r="N55" s="240" t="n"/>
      <c r="O55" s="240" t="n"/>
      <c r="P55" s="240" t="n"/>
      <c r="Q55" s="240" t="n"/>
      <c r="R55" s="240" t="n"/>
      <c r="S55" s="240" t="n"/>
      <c r="T55" s="240" t="n"/>
      <c r="U55" s="351" t="n"/>
      <c r="V55" s="351" t="n"/>
      <c r="W55" s="351" t="n"/>
      <c r="X55" s="351" t="n"/>
      <c r="Y55" s="351" t="n"/>
      <c r="Z55" s="351" t="n"/>
      <c r="AA55" s="351" t="n"/>
      <c r="AB55" s="351" t="n"/>
      <c r="AC55" s="351" t="n"/>
      <c r="AD55" s="351" t="n"/>
      <c r="AE55" s="351" t="n"/>
      <c r="AF55" s="35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45"/>
  <mergeCells count="33">
    <mergeCell ref="C54:E54"/>
    <mergeCell ref="V2:W2"/>
    <mergeCell ref="C8:F8"/>
    <mergeCell ref="F54:G54"/>
    <mergeCell ref="H10:I10"/>
    <mergeCell ref="C7:F7"/>
    <mergeCell ref="K5:L5"/>
    <mergeCell ref="M5:N5"/>
    <mergeCell ref="H50:I50"/>
    <mergeCell ref="C51:E51"/>
    <mergeCell ref="A1:T1"/>
    <mergeCell ref="C52:E52"/>
    <mergeCell ref="V3:AB3"/>
    <mergeCell ref="F51:G51"/>
    <mergeCell ref="M10:N10"/>
    <mergeCell ref="H51:I51"/>
    <mergeCell ref="C6:F6"/>
    <mergeCell ref="C5:F5"/>
    <mergeCell ref="M7:N7"/>
    <mergeCell ref="M6:N6"/>
    <mergeCell ref="C53:E53"/>
    <mergeCell ref="H7:I7"/>
    <mergeCell ref="H28:I28"/>
    <mergeCell ref="C10:F10"/>
    <mergeCell ref="M8:N8"/>
    <mergeCell ref="F52:G52"/>
    <mergeCell ref="P53:T53"/>
    <mergeCell ref="AA2:AB2"/>
    <mergeCell ref="K10:L10"/>
    <mergeCell ref="H5:I5"/>
    <mergeCell ref="K4:L4"/>
    <mergeCell ref="M4:N4"/>
    <mergeCell ref="F53:G53"/>
  </mergeCells>
  <dataValidations count="5">
    <dataValidation sqref="A14:A48" showDropDown="0" showInputMessage="0" showErrorMessage="0" allowBlank="1" type="list">
      <formula1>"On Day,Off Day,Sick,Absent,Holiday,Annual Leave"</formula1>
    </dataValidation>
    <dataValidation sqref="B14:B48" showDropDown="0" showInputMessage="0" showErrorMessage="0" allowBlank="1" type="list">
      <formula1>"Holiday Double,Phagwah,Good Friday,Easter Monday,Labour Day,Christmas,Eid ul Azha"</formula1>
    </dataValidation>
    <dataValidation sqref="J14:J48" showDropDown="0" showInputMessage="0" showErrorMessage="0" allowBlank="1" type="list">
      <formula1>_xlfn._LONGTEXT("Unico,Unico-2,Unico-42,Unico-44,Unico-46,Unico-47,Unico-48,Unico-49,Globe,Globe-12,Hebrews,Romans-2,Beacon,Numbers,Zebra-24,Sunrise,Sunrise-1,Sunflower 6,Sunset 12,Ripple,Neptune P1,Neptune P2,Neptune P3,Neptune P4,Neptune P5,Neptune P6,Neptune P7,Rainbow"," 1,Rainbow 2,Citadel,Sunset 11,Autumn,Autumn-2,Miracle,Miracle 1,Canteen,Guard Hut")</formula1>
    </dataValidation>
    <dataValidation sqref="O7" showDropDown="0" showInputMessage="0" showErrorMessage="0" allowBlank="1" type="list">
      <formula1>"Caricom,EU,UN,DMC,ARU,Head Office,Canteen"</formula1>
    </dataValidation>
    <dataValidation sqref="O6" showDropDown="0" showInputMessage="0" showErrorMessage="0" allowBlank="1" type="list">
      <formula1>"Unarmed,Armed"</formula1>
    </dataValidation>
  </dataValidations>
  <printOptions horizontalCentered="1"/>
  <pageMargins left="0.5" right="0.5" top="0.5" bottom="1" header="0.5" footer="0.5"/>
  <pageSetup orientation="portrait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AL55"/>
  <sheetViews>
    <sheetView topLeftCell="A37" workbookViewId="0">
      <selection activeCell="J47" sqref="J47"/>
    </sheetView>
  </sheetViews>
  <sheetFormatPr baseColWidth="8" defaultRowHeight="13.5"/>
  <cols>
    <col width="12.28515625" customWidth="1" style="348" min="1" max="1"/>
    <col width="15.140625" customWidth="1" style="348" min="2" max="2"/>
    <col width="12.42578125" customWidth="1" style="348" min="3" max="3"/>
    <col width="9.28515625" customWidth="1" style="348" min="4" max="4"/>
    <col hidden="1" width="9.28515625" customWidth="1" style="348" min="5" max="5"/>
    <col hidden="1" width="2" customWidth="1" style="348" min="6" max="6"/>
    <col hidden="1" width="12.5703125" customWidth="1" style="348" min="7" max="7"/>
    <col width="9.28515625" customWidth="1" style="348" min="8" max="8"/>
    <col width="6.5703125" customWidth="1" style="348" min="9" max="9"/>
    <col width="10.140625" customWidth="1" style="348" min="10" max="10"/>
    <col width="15.28515625" customWidth="1" style="348" min="11" max="11"/>
    <col width="10.5703125" customWidth="1" style="348" min="12" max="12"/>
    <col width="11" customWidth="1" style="348" min="13" max="13"/>
    <col width="9.85546875" customWidth="1" style="348" min="14" max="14"/>
    <col width="11.140625" customWidth="1" style="348" min="15" max="15"/>
    <col width="9.85546875" customWidth="1" style="348" min="16" max="16"/>
    <col width="10.28515625" customWidth="1" style="348" min="17" max="17"/>
    <col width="8.85546875" customWidth="1" style="348" min="18" max="19"/>
    <col width="45.28515625" customWidth="1" style="348" min="20" max="20"/>
    <col width="9.140625" customWidth="1" style="348" min="21" max="21"/>
    <col width="3.140625" customWidth="1" style="348" min="22" max="29"/>
    <col width="10.28515625" customWidth="1" style="348" min="30" max="30"/>
  </cols>
  <sheetData>
    <row r="1" ht="32.25" customFormat="1" customHeight="1" s="1" thickBot="1">
      <c r="A1" s="332" t="n"/>
      <c r="B1" s="354" t="n"/>
      <c r="C1" s="354" t="n"/>
      <c r="D1" s="354" t="n"/>
      <c r="E1" s="354" t="n"/>
      <c r="F1" s="354" t="n"/>
      <c r="G1" s="354" t="n"/>
      <c r="H1" s="354" t="n"/>
      <c r="I1" s="354" t="n"/>
      <c r="J1" s="354" t="n"/>
      <c r="K1" s="354" t="n"/>
      <c r="L1" s="354" t="n"/>
      <c r="M1" s="354" t="n"/>
      <c r="N1" s="354" t="n"/>
      <c r="O1" s="354" t="n"/>
      <c r="P1" s="354" t="n"/>
      <c r="Q1" s="354" t="n"/>
      <c r="R1" s="354" t="n"/>
      <c r="S1" s="354" t="n"/>
      <c r="T1" s="355" t="n"/>
      <c r="U1" s="351" t="n"/>
      <c r="V1" s="351" t="n"/>
      <c r="W1" s="351" t="n"/>
      <c r="X1" s="351" t="n"/>
      <c r="Y1" s="351" t="n"/>
      <c r="Z1" s="351" t="n"/>
      <c r="AA1" s="351" t="n"/>
      <c r="AB1" s="351" t="n"/>
      <c r="AC1" s="351" t="n"/>
      <c r="AD1" s="126" t="n"/>
      <c r="AE1" s="351" t="n"/>
      <c r="AF1" s="351" t="n"/>
    </row>
    <row r="2" ht="15" customFormat="1" customHeight="1" s="1">
      <c r="A2" s="351" t="n"/>
      <c r="B2" s="351" t="n"/>
      <c r="C2" s="127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128" t="n"/>
      <c r="U2" s="351" t="n"/>
      <c r="V2" s="343" t="n">
        <v>2025</v>
      </c>
      <c r="W2" s="356" t="n"/>
      <c r="X2" s="351" t="n"/>
      <c r="Y2" s="351" t="n"/>
      <c r="Z2" s="129" t="inlineStr">
        <is>
          <t>Month:</t>
        </is>
      </c>
      <c r="AA2" s="343" t="n">
        <v>3</v>
      </c>
      <c r="AB2" s="356" t="n"/>
      <c r="AC2" s="351" t="n"/>
      <c r="AD2" s="351" t="n"/>
      <c r="AE2" s="351" t="n"/>
      <c r="AF2" s="351" t="n"/>
    </row>
    <row r="3" ht="15.6" customHeight="1" s="348" thickBot="1">
      <c r="A3" s="351" t="n"/>
      <c r="B3" s="351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351" t="n"/>
      <c r="V3" s="333">
        <f>DATE(V2,AA2,1)</f>
        <v/>
      </c>
      <c r="W3" s="357" t="n"/>
      <c r="X3" s="357" t="n"/>
      <c r="Y3" s="357" t="n"/>
      <c r="Z3" s="357" t="n"/>
      <c r="AA3" s="357" t="n"/>
      <c r="AB3" s="358" t="n"/>
      <c r="AC3" s="351" t="n"/>
      <c r="AD3" s="351" t="n"/>
      <c r="AE3" s="351" t="n"/>
      <c r="AF3" s="249" t="n"/>
    </row>
    <row r="4" ht="21" customHeight="1" s="348" thickBot="1">
      <c r="A4" s="351" t="n"/>
      <c r="B4" s="351" t="n"/>
      <c r="C4" s="25" t="inlineStr">
        <is>
          <t>Federal Manangement Systems</t>
        </is>
      </c>
      <c r="D4" s="25" t="n"/>
      <c r="E4" s="25" t="n"/>
      <c r="F4" s="25" t="n"/>
      <c r="G4" s="25" t="n"/>
      <c r="H4" s="6" t="n"/>
      <c r="I4" s="6" t="n"/>
      <c r="J4" s="6" t="n"/>
      <c r="K4" s="330" t="inlineStr">
        <is>
          <t>Employee Number:</t>
        </is>
      </c>
      <c r="L4" s="351" t="n"/>
      <c r="M4" s="342" t="inlineStr">
        <is>
          <t>4127</t>
        </is>
      </c>
      <c r="N4" s="355" t="n"/>
      <c r="O4" s="6" t="n"/>
      <c r="P4" s="6" t="n"/>
      <c r="Q4" s="6" t="n"/>
      <c r="R4" s="6" t="n"/>
      <c r="S4" s="6" t="n"/>
      <c r="T4" s="6" t="n"/>
      <c r="U4" s="351" t="n"/>
      <c r="V4" s="130" t="inlineStr">
        <is>
          <t>Su</t>
        </is>
      </c>
      <c r="W4" s="131" t="inlineStr">
        <is>
          <t>M</t>
        </is>
      </c>
      <c r="X4" s="131" t="inlineStr">
        <is>
          <t>Tu</t>
        </is>
      </c>
      <c r="Y4" s="131" t="inlineStr">
        <is>
          <t>W</t>
        </is>
      </c>
      <c r="Z4" s="131" t="inlineStr">
        <is>
          <t>Th</t>
        </is>
      </c>
      <c r="AA4" s="131" t="inlineStr">
        <is>
          <t>F</t>
        </is>
      </c>
      <c r="AB4" s="132" t="inlineStr">
        <is>
          <t>Sa</t>
        </is>
      </c>
      <c r="AC4" s="351" t="n"/>
      <c r="AD4" s="133" t="inlineStr">
        <is>
          <t>Overtime Options</t>
        </is>
      </c>
      <c r="AE4" s="351" t="n"/>
      <c r="AF4" s="351" t="n"/>
      <c r="AJ4" s="257" t="n"/>
    </row>
    <row r="5" ht="14.1" customHeight="1" s="348" thickBot="1">
      <c r="A5" s="351" t="n"/>
      <c r="B5" s="351" t="n"/>
      <c r="C5" s="337" t="n"/>
      <c r="D5" s="351" t="n"/>
      <c r="E5" s="351" t="n"/>
      <c r="F5" s="351" t="n"/>
      <c r="G5" s="6" t="n"/>
      <c r="H5" s="340" t="n"/>
      <c r="I5" s="351" t="n"/>
      <c r="J5" s="340" t="n"/>
      <c r="K5" s="344" t="inlineStr">
        <is>
          <t>Employee Name:</t>
        </is>
      </c>
      <c r="L5" s="359" t="n"/>
      <c r="M5" s="342" t="inlineStr">
        <is>
          <t>Johnson, Carl Anthony</t>
        </is>
      </c>
      <c r="N5" s="355" t="n"/>
      <c r="O5" s="337" t="n"/>
      <c r="P5" s="337" t="n"/>
      <c r="Q5" s="337" t="n"/>
      <c r="R5" s="337" t="n"/>
      <c r="S5" s="337" t="n"/>
      <c r="T5" s="337" t="n"/>
      <c r="U5" s="351" t="n"/>
      <c r="V5" s="263">
        <f>IF(MONTH($V$3)&lt;&gt;MONTH($V$3-WEEKDAY($V$3,1)+(ROW(V5)-ROW($V$5))*7+(COLUMN(V5)-COLUMN($V$5)+1)),"",$V$3-WEEKDAY($V$3,1)+(ROW(V5)-ROW($V$5))*7+(COLUMN(V5)-COLUMN($V$5)+1))</f>
        <v/>
      </c>
      <c r="W5" s="263">
        <f>IF(MONTH($V$3)&lt;&gt;MONTH($V$3-WEEKDAY($V$3,1)+(ROW(W5)-ROW($V$5))*7+(COLUMN(W5)-COLUMN($V$5)+1)),"",$V$3-WEEKDAY($V$3,1)+(ROW(W5)-ROW($V$5))*7+(COLUMN(W5)-COLUMN($V$5)+1))</f>
        <v/>
      </c>
      <c r="X5" s="263">
        <f>IF(MONTH($V$3)&lt;&gt;MONTH($V$3-WEEKDAY($V$3,1)+(ROW(X5)-ROW($V$5))*7+(COLUMN(X5)-COLUMN($V$5)+1)),"",$V$3-WEEKDAY($V$3,1)+(ROW(X5)-ROW($V$5))*7+(COLUMN(X5)-COLUMN($V$5)+1))</f>
        <v/>
      </c>
      <c r="Y5" s="263">
        <f>IF(MONTH($V$3)&lt;&gt;MONTH($V$3-WEEKDAY($V$3,1)+(ROW(Y5)-ROW($V$5))*7+(COLUMN(Y5)-COLUMN($V$5)+1)),"",$V$3-WEEKDAY($V$3,1)+(ROW(Y5)-ROW($V$5))*7+(COLUMN(Y5)-COLUMN($V$5)+1))</f>
        <v/>
      </c>
      <c r="Z5" s="263">
        <f>IF(MONTH($V$3)&lt;&gt;MONTH($V$3-WEEKDAY($V$3,1)+(ROW(Z5)-ROW($V$5))*7+(COLUMN(Z5)-COLUMN($V$5)+1)),"",$V$3-WEEKDAY($V$3,1)+(ROW(Z5)-ROW($V$5))*7+(COLUMN(Z5)-COLUMN($V$5)+1))</f>
        <v/>
      </c>
      <c r="AA5" s="263">
        <f>IF(MONTH($V$3)&lt;&gt;MONTH($V$3-WEEKDAY($V$3,1)+(ROW(AA5)-ROW($V$5))*7+(COLUMN(AA5)-COLUMN($V$5)+1)),"",$V$3-WEEKDAY($V$3,1)+(ROW(AA5)-ROW($V$5))*7+(COLUMN(AA5)-COLUMN($V$5)+1))</f>
        <v/>
      </c>
      <c r="AB5" s="263">
        <f>IF(MONTH($V$3)&lt;&gt;MONTH($V$3-WEEKDAY($V$3,1)+(ROW(AB5)-ROW($V$5))*7+(COLUMN(AB5)-COLUMN($V$5)+1)),"",$V$3-WEEKDAY($V$3,1)+(ROW(AB5)-ROW($V$5))*7+(COLUMN(AB5)-COLUMN($V$5)+1))</f>
        <v/>
      </c>
      <c r="AC5" s="351" t="n"/>
      <c r="AD5" s="351" t="n"/>
      <c r="AE5" s="3" t="b">
        <v>1</v>
      </c>
      <c r="AF5" s="258" t="n"/>
      <c r="AJ5" s="350" t="n"/>
      <c r="AK5" s="350" t="n"/>
      <c r="AL5" s="350" t="n"/>
    </row>
    <row r="6" ht="14.1" customHeight="1" s="348" thickBot="1">
      <c r="A6" s="351" t="n"/>
      <c r="B6" s="351" t="n"/>
      <c r="C6" s="337" t="inlineStr">
        <is>
          <t xml:space="preserve">120 Peter Rose St </t>
        </is>
      </c>
      <c r="D6" s="351" t="n"/>
      <c r="E6" s="351" t="n"/>
      <c r="F6" s="351" t="n"/>
      <c r="G6" s="6" t="n"/>
      <c r="H6" s="6" t="n"/>
      <c r="I6" s="6" t="n"/>
      <c r="J6" s="6" t="n"/>
      <c r="K6" s="6" t="n"/>
      <c r="L6" s="6" t="n"/>
      <c r="M6" s="339" t="inlineStr">
        <is>
          <t>Armed or unarmed</t>
        </is>
      </c>
      <c r="N6" s="360" t="n"/>
      <c r="O6" s="135" t="inlineStr">
        <is>
          <t>Unarmed</t>
        </is>
      </c>
      <c r="P6" s="6" t="n"/>
      <c r="Q6" s="6" t="n"/>
      <c r="R6" s="6" t="n"/>
      <c r="S6" s="6" t="n"/>
      <c r="T6" s="6" t="n"/>
      <c r="U6" s="351" t="n"/>
      <c r="V6" s="263">
        <f>IF(MONTH($V$3)&lt;&gt;MONTH($V$3-WEEKDAY($V$3,1)+(ROW(V6)-ROW($V$5))*7+(COLUMN(V6)-COLUMN($V$5)+1)),"",$V$3-WEEKDAY($V$3,1)+(ROW(V6)-ROW($V$5))*7+(COLUMN(V6)-COLUMN($V$5)+1))</f>
        <v/>
      </c>
      <c r="W6" s="263">
        <f>IF(MONTH($V$3)&lt;&gt;MONTH($V$3-WEEKDAY($V$3,1)+(ROW(W6)-ROW($V$5))*7+(COLUMN(W6)-COLUMN($V$5)+1)),"",$V$3-WEEKDAY($V$3,1)+(ROW(W6)-ROW($V$5))*7+(COLUMN(W6)-COLUMN($V$5)+1))</f>
        <v/>
      </c>
      <c r="X6" s="263">
        <f>IF(MONTH($V$3)&lt;&gt;MONTH($V$3-WEEKDAY($V$3,1)+(ROW(X6)-ROW($V$5))*7+(COLUMN(X6)-COLUMN($V$5)+1)),"",$V$3-WEEKDAY($V$3,1)+(ROW(X6)-ROW($V$5))*7+(COLUMN(X6)-COLUMN($V$5)+1))</f>
        <v/>
      </c>
      <c r="Y6" s="263">
        <f>IF(MONTH($V$3)&lt;&gt;MONTH($V$3-WEEKDAY($V$3,1)+(ROW(Y6)-ROW($V$5))*7+(COLUMN(Y6)-COLUMN($V$5)+1)),"",$V$3-WEEKDAY($V$3,1)+(ROW(Y6)-ROW($V$5))*7+(COLUMN(Y6)-COLUMN($V$5)+1))</f>
        <v/>
      </c>
      <c r="Z6" s="263">
        <f>IF(MONTH($V$3)&lt;&gt;MONTH($V$3-WEEKDAY($V$3,1)+(ROW(Z6)-ROW($V$5))*7+(COLUMN(Z6)-COLUMN($V$5)+1)),"",$V$3-WEEKDAY($V$3,1)+(ROW(Z6)-ROW($V$5))*7+(COLUMN(Z6)-COLUMN($V$5)+1))</f>
        <v/>
      </c>
      <c r="AA6" s="263">
        <f>IF(MONTH($V$3)&lt;&gt;MONTH($V$3-WEEKDAY($V$3,1)+(ROW(AA6)-ROW($V$5))*7+(COLUMN(AA6)-COLUMN($V$5)+1)),"",$V$3-WEEKDAY($V$3,1)+(ROW(AA6)-ROW($V$5))*7+(COLUMN(AA6)-COLUMN($V$5)+1))</f>
        <v/>
      </c>
      <c r="AB6" s="263">
        <f>IF(MONTH($V$3)&lt;&gt;MONTH($V$3-WEEKDAY($V$3,1)+(ROW(AB6)-ROW($V$5))*7+(COLUMN(AB6)-COLUMN($V$5)+1)),"",$V$3-WEEKDAY($V$3,1)+(ROW(AB6)-ROW($V$5))*7+(COLUMN(AB6)-COLUMN($V$5)+1))</f>
        <v/>
      </c>
      <c r="AC6" s="351" t="n"/>
      <c r="AD6" s="136" t="inlineStr">
        <is>
          <t>After:</t>
        </is>
      </c>
      <c r="AE6" s="264" t="n">
        <v>8</v>
      </c>
      <c r="AF6" s="258" t="n"/>
      <c r="AJ6" s="350" t="n"/>
      <c r="AL6" s="251" t="n"/>
    </row>
    <row r="7" ht="14.1" customHeight="1" s="348" thickBot="1">
      <c r="A7" s="351" t="n"/>
      <c r="B7" s="351" t="n"/>
      <c r="C7" s="337" t="inlineStr">
        <is>
          <t>Queenstown</t>
        </is>
      </c>
      <c r="D7" s="351" t="n"/>
      <c r="E7" s="351" t="n"/>
      <c r="F7" s="351" t="n"/>
      <c r="G7" s="6" t="n"/>
      <c r="H7" s="340" t="n"/>
      <c r="I7" s="351" t="n"/>
      <c r="J7" s="340" t="n"/>
      <c r="K7" s="340" t="n"/>
      <c r="L7" s="340" t="n"/>
      <c r="M7" s="338" t="inlineStr">
        <is>
          <t>Agency</t>
        </is>
      </c>
      <c r="N7" s="361" t="n"/>
      <c r="O7" s="7" t="inlineStr">
        <is>
          <t>UN</t>
        </is>
      </c>
      <c r="P7" s="6" t="n"/>
      <c r="Q7" s="6" t="n"/>
      <c r="R7" s="6" t="n"/>
      <c r="S7" s="6" t="n"/>
      <c r="T7" s="6" t="n"/>
      <c r="U7" s="351" t="n"/>
      <c r="V7" s="263">
        <f>IF(MONTH($V$3)&lt;&gt;MONTH($V$3-WEEKDAY($V$3,1)+(ROW(V7)-ROW($V$5))*7+(COLUMN(V7)-COLUMN($V$5)+1)),"",$V$3-WEEKDAY($V$3,1)+(ROW(V7)-ROW($V$5))*7+(COLUMN(V7)-COLUMN($V$5)+1))</f>
        <v/>
      </c>
      <c r="W7" s="263">
        <f>IF(MONTH($V$3)&lt;&gt;MONTH($V$3-WEEKDAY($V$3,1)+(ROW(W7)-ROW($V$5))*7+(COLUMN(W7)-COLUMN($V$5)+1)),"",$V$3-WEEKDAY($V$3,1)+(ROW(W7)-ROW($V$5))*7+(COLUMN(W7)-COLUMN($V$5)+1))</f>
        <v/>
      </c>
      <c r="X7" s="263">
        <f>IF(MONTH($V$3)&lt;&gt;MONTH($V$3-WEEKDAY($V$3,1)+(ROW(X7)-ROW($V$5))*7+(COLUMN(X7)-COLUMN($V$5)+1)),"",$V$3-WEEKDAY($V$3,1)+(ROW(X7)-ROW($V$5))*7+(COLUMN(X7)-COLUMN($V$5)+1))</f>
        <v/>
      </c>
      <c r="Y7" s="263">
        <f>IF(MONTH($V$3)&lt;&gt;MONTH($V$3-WEEKDAY($V$3,1)+(ROW(Y7)-ROW($V$5))*7+(COLUMN(Y7)-COLUMN($V$5)+1)),"",$V$3-WEEKDAY($V$3,1)+(ROW(Y7)-ROW($V$5))*7+(COLUMN(Y7)-COLUMN($V$5)+1))</f>
        <v/>
      </c>
      <c r="Z7" s="263">
        <f>IF(MONTH($V$3)&lt;&gt;MONTH($V$3-WEEKDAY($V$3,1)+(ROW(Z7)-ROW($V$5))*7+(COLUMN(Z7)-COLUMN($V$5)+1)),"",$V$3-WEEKDAY($V$3,1)+(ROW(Z7)-ROW($V$5))*7+(COLUMN(Z7)-COLUMN($V$5)+1))</f>
        <v/>
      </c>
      <c r="AA7" s="263">
        <f>IF(MONTH($V$3)&lt;&gt;MONTH($V$3-WEEKDAY($V$3,1)+(ROW(AA7)-ROW($V$5))*7+(COLUMN(AA7)-COLUMN($V$5)+1)),"",$V$3-WEEKDAY($V$3,1)+(ROW(AA7)-ROW($V$5))*7+(COLUMN(AA7)-COLUMN($V$5)+1))</f>
        <v/>
      </c>
      <c r="AB7" s="263">
        <f>IF(MONTH($V$3)&lt;&gt;MONTH($V$3-WEEKDAY($V$3,1)+(ROW(AB7)-ROW($V$5))*7+(COLUMN(AB7)-COLUMN($V$5)+1)),"",$V$3-WEEKDAY($V$3,1)+(ROW(AB7)-ROW($V$5))*7+(COLUMN(AB7)-COLUMN($V$5)+1))</f>
        <v/>
      </c>
      <c r="AC7" s="351" t="n"/>
      <c r="AD7" s="351" t="n"/>
      <c r="AE7" s="351" t="n"/>
      <c r="AF7" s="258" t="n"/>
      <c r="AJ7" s="350" t="n"/>
      <c r="AL7" s="251" t="n"/>
    </row>
    <row r="8">
      <c r="A8" s="351" t="n"/>
      <c r="B8" s="351" t="n"/>
      <c r="C8" s="337" t="inlineStr">
        <is>
          <t>Georgetown, Guyana</t>
        </is>
      </c>
      <c r="D8" s="351" t="n"/>
      <c r="E8" s="351" t="n"/>
      <c r="F8" s="351" t="n"/>
      <c r="G8" s="6" t="n"/>
      <c r="H8" s="6" t="n"/>
      <c r="I8" s="6" t="n"/>
      <c r="J8" s="6" t="n"/>
      <c r="K8" s="6" t="n"/>
      <c r="L8" s="6" t="n"/>
      <c r="M8" s="341" t="n"/>
      <c r="N8" s="351" t="n"/>
      <c r="O8" s="351" t="n"/>
      <c r="P8" s="6" t="n"/>
      <c r="Q8" s="6" t="n"/>
      <c r="R8" s="6" t="n"/>
      <c r="S8" s="6" t="n"/>
      <c r="T8" s="6" t="n"/>
      <c r="U8" s="351" t="n"/>
      <c r="V8" s="263">
        <f>IF(MONTH($V$3)&lt;&gt;MONTH($V$3-WEEKDAY($V$3,1)+(ROW(V8)-ROW($V$5))*7+(COLUMN(V8)-COLUMN($V$5)+1)),"",$V$3-WEEKDAY($V$3,1)+(ROW(V8)-ROW($V$5))*7+(COLUMN(V8)-COLUMN($V$5)+1))</f>
        <v/>
      </c>
      <c r="W8" s="263">
        <f>IF(MONTH($V$3)&lt;&gt;MONTH($V$3-WEEKDAY($V$3,1)+(ROW(W8)-ROW($V$5))*7+(COLUMN(W8)-COLUMN($V$5)+1)),"",$V$3-WEEKDAY($V$3,1)+(ROW(W8)-ROW($V$5))*7+(COLUMN(W8)-COLUMN($V$5)+1))</f>
        <v/>
      </c>
      <c r="X8" s="263">
        <f>IF(MONTH($V$3)&lt;&gt;MONTH($V$3-WEEKDAY($V$3,1)+(ROW(X8)-ROW($V$5))*7+(COLUMN(X8)-COLUMN($V$5)+1)),"",$V$3-WEEKDAY($V$3,1)+(ROW(X8)-ROW($V$5))*7+(COLUMN(X8)-COLUMN($V$5)+1))</f>
        <v/>
      </c>
      <c r="Y8" s="263">
        <f>IF(MONTH($V$3)&lt;&gt;MONTH($V$3-WEEKDAY($V$3,1)+(ROW(Y8)-ROW($V$5))*7+(COLUMN(Y8)-COLUMN($V$5)+1)),"",$V$3-WEEKDAY($V$3,1)+(ROW(Y8)-ROW($V$5))*7+(COLUMN(Y8)-COLUMN($V$5)+1))</f>
        <v/>
      </c>
      <c r="Z8" s="263">
        <f>IF(MONTH($V$3)&lt;&gt;MONTH($V$3-WEEKDAY($V$3,1)+(ROW(Z8)-ROW($V$5))*7+(COLUMN(Z8)-COLUMN($V$5)+1)),"",$V$3-WEEKDAY($V$3,1)+(ROW(Z8)-ROW($V$5))*7+(COLUMN(Z8)-COLUMN($V$5)+1))</f>
        <v/>
      </c>
      <c r="AA8" s="263">
        <f>IF(MONTH($V$3)&lt;&gt;MONTH($V$3-WEEKDAY($V$3,1)+(ROW(AA8)-ROW($V$5))*7+(COLUMN(AA8)-COLUMN($V$5)+1)),"",$V$3-WEEKDAY($V$3,1)+(ROW(AA8)-ROW($V$5))*7+(COLUMN(AA8)-COLUMN($V$5)+1))</f>
        <v/>
      </c>
      <c r="AB8" s="263">
        <f>IF(MONTH($V$3)&lt;&gt;MONTH($V$3-WEEKDAY($V$3,1)+(ROW(AB8)-ROW($V$5))*7+(COLUMN(AB8)-COLUMN($V$5)+1)),"",$V$3-WEEKDAY($V$3,1)+(ROW(AB8)-ROW($V$5))*7+(COLUMN(AB8)-COLUMN($V$5)+1))</f>
        <v/>
      </c>
      <c r="AC8" s="351" t="n"/>
      <c r="AD8" s="351" t="n"/>
      <c r="AE8" s="3" t="b">
        <v>1</v>
      </c>
      <c r="AF8" s="258" t="n"/>
      <c r="AJ8" s="350" t="n"/>
      <c r="AL8" s="251" t="n"/>
    </row>
    <row r="9">
      <c r="A9" s="351" t="n"/>
      <c r="B9" s="351" t="n"/>
      <c r="C9" s="337" t="n"/>
      <c r="D9" s="337" t="n"/>
      <c r="E9" s="337" t="n"/>
      <c r="F9" s="337" t="n"/>
      <c r="G9" s="6" t="n"/>
      <c r="H9" s="6" t="n"/>
      <c r="I9" s="6" t="n"/>
      <c r="J9" s="6" t="n"/>
      <c r="K9" s="6" t="n"/>
      <c r="L9" s="6" t="n"/>
      <c r="M9" s="137" t="n"/>
      <c r="N9" s="137" t="n"/>
      <c r="O9" s="6" t="n"/>
      <c r="P9" s="6" t="n"/>
      <c r="Q9" s="6" t="n"/>
      <c r="R9" s="6" t="n"/>
      <c r="S9" s="6" t="n"/>
      <c r="T9" s="6" t="n"/>
      <c r="U9" s="351" t="n"/>
      <c r="V9" s="265" t="n"/>
      <c r="W9" s="265" t="n"/>
      <c r="X9" s="265" t="n"/>
      <c r="Y9" s="265" t="n"/>
      <c r="Z9" s="265" t="n"/>
      <c r="AA9" s="265" t="n"/>
      <c r="AB9" s="265" t="n"/>
      <c r="AC9" s="351" t="n"/>
      <c r="AD9" s="351" t="n"/>
      <c r="AE9" s="3" t="n"/>
      <c r="AF9" s="351" t="n"/>
      <c r="AJ9" s="350" t="n"/>
      <c r="AL9" s="251" t="n"/>
    </row>
    <row r="10">
      <c r="A10" s="351" t="n"/>
      <c r="B10" s="351" t="n"/>
      <c r="C10" s="337" t="inlineStr">
        <is>
          <t>592-223-7560</t>
        </is>
      </c>
      <c r="D10" s="351" t="n"/>
      <c r="E10" s="351" t="n"/>
      <c r="F10" s="351" t="n"/>
      <c r="G10" s="6" t="n"/>
      <c r="H10" s="340" t="n"/>
      <c r="I10" s="351" t="n"/>
      <c r="J10" s="340" t="n"/>
      <c r="K10" s="330" t="inlineStr">
        <is>
          <t>Week Starting:</t>
        </is>
      </c>
      <c r="L10" s="351" t="n"/>
      <c r="M10" s="335" t="n">
        <v>46038</v>
      </c>
      <c r="N10" s="362" t="n"/>
      <c r="O10" s="6" t="n"/>
      <c r="P10" s="6" t="n"/>
      <c r="Q10" s="6" t="n"/>
      <c r="R10" s="6" t="n"/>
      <c r="S10" s="6" t="n"/>
      <c r="T10" s="138" t="inlineStr">
        <is>
          <t>[42]</t>
        </is>
      </c>
      <c r="U10" s="351" t="n"/>
      <c r="V10" s="263">
        <f>IF(MONTH($V$3)&lt;&gt;MONTH($V$3-WEEKDAY($V$3,1)+(ROW(V10)-ROW($V$5))*7+(COLUMN(V10)-COLUMN($V$5)+1)),"",$V$3-WEEKDAY($V$3,1)+(ROW(V10)-ROW($V$5))*7+(COLUMN(V10)-COLUMN($V$5)+1))</f>
        <v/>
      </c>
      <c r="W10" s="263">
        <f>IF(MONTH($V$3)&lt;&gt;MONTH($V$3-WEEKDAY($V$3,1)+(ROW(W10)-ROW($V$5))*7+(COLUMN(W10)-COLUMN($V$5)+1)),"",$V$3-WEEKDAY($V$3,1)+(ROW(W10)-ROW($V$5))*7+(COLUMN(W10)-COLUMN($V$5)+1))</f>
        <v/>
      </c>
      <c r="X10" s="263">
        <f>IF(MONTH($V$3)&lt;&gt;MONTH($V$3-WEEKDAY($V$3,1)+(ROW(X10)-ROW($V$5))*7+(COLUMN(X10)-COLUMN($V$5)+1)),"",$V$3-WEEKDAY($V$3,1)+(ROW(X10)-ROW($V$5))*7+(COLUMN(X10)-COLUMN($V$5)+1))</f>
        <v/>
      </c>
      <c r="Y10" s="263">
        <f>IF(MONTH($V$3)&lt;&gt;MONTH($V$3-WEEKDAY($V$3,1)+(ROW(Y10)-ROW($V$5))*7+(COLUMN(Y10)-COLUMN($V$5)+1)),"",$V$3-WEEKDAY($V$3,1)+(ROW(Y10)-ROW($V$5))*7+(COLUMN(Y10)-COLUMN($V$5)+1))</f>
        <v/>
      </c>
      <c r="Z10" s="263">
        <f>IF(MONTH($V$3)&lt;&gt;MONTH($V$3-WEEKDAY($V$3,1)+(ROW(Z10)-ROW($V$5))*7+(COLUMN(Z10)-COLUMN($V$5)+1)),"",$V$3-WEEKDAY($V$3,1)+(ROW(Z10)-ROW($V$5))*7+(COLUMN(Z10)-COLUMN($V$5)+1))</f>
        <v/>
      </c>
      <c r="AA10" s="263">
        <f>IF(MONTH($V$3)&lt;&gt;MONTH($V$3-WEEKDAY($V$3,1)+(ROW(AA10)-ROW($V$5))*7+(COLUMN(AA10)-COLUMN($V$5)+1)),"",$V$3-WEEKDAY($V$3,1)+(ROW(AA10)-ROW($V$5))*7+(COLUMN(AA10)-COLUMN($V$5)+1))</f>
        <v/>
      </c>
      <c r="AB10" s="263">
        <f>IF(MONTH($V$3)&lt;&gt;MONTH($V$3-WEEKDAY($V$3,1)+(ROW(AB10)-ROW($V$5))*7+(COLUMN(AB10)-COLUMN($V$5)+1)),"",$V$3-WEEKDAY($V$3,1)+(ROW(AB10)-ROW($V$5))*7+(COLUMN(AB10)-COLUMN($V$5)+1))</f>
        <v/>
      </c>
      <c r="AC10" s="351" t="n"/>
      <c r="AD10" s="136" t="inlineStr">
        <is>
          <t>After:</t>
        </is>
      </c>
      <c r="AE10" s="264" t="n">
        <v>40</v>
      </c>
      <c r="AF10" s="250" t="n"/>
    </row>
    <row r="11" ht="15.75" customHeight="1" s="348" thickBot="1">
      <c r="A11" s="351" t="n"/>
      <c r="B11" s="351" t="n"/>
      <c r="C11" s="6" t="n"/>
      <c r="D11" s="6" t="n"/>
      <c r="E11" s="6" t="n"/>
      <c r="F11" s="6" t="n"/>
      <c r="G11" s="6" t="n"/>
      <c r="H11" s="6" t="n"/>
      <c r="I11" s="6" t="n"/>
      <c r="J11" s="6" t="n"/>
      <c r="K11" s="259" t="inlineStr">
        <is>
          <t>Carry Forward Hrs:</t>
        </is>
      </c>
      <c r="L11" s="248" t="n">
        <v>24</v>
      </c>
      <c r="M11" s="6" t="n"/>
      <c r="N11" s="6" t="n"/>
      <c r="O11" s="6" t="n"/>
      <c r="P11" s="6" t="n"/>
      <c r="Q11" s="6" t="n"/>
      <c r="R11" s="6" t="n"/>
      <c r="S11" s="6" t="n"/>
      <c r="T11" s="6" t="n"/>
      <c r="U11" s="351" t="n"/>
      <c r="V11" s="263">
        <f>IF(MONTH($V$3)&lt;&gt;MONTH($V$3-WEEKDAY($V$3,1)+(ROW(V11)-ROW($V$5))*7+(COLUMN(V11)-COLUMN($V$5)+1)),"",$V$3-WEEKDAY($V$3,1)+(ROW(V11)-ROW($V$5))*7+(COLUMN(V11)-COLUMN($V$5)+1))</f>
        <v/>
      </c>
      <c r="W11" s="263">
        <f>IF(MONTH($V$3)&lt;&gt;MONTH($V$3-WEEKDAY($V$3,1)+(ROW(W11)-ROW($V$5))*7+(COLUMN(W11)-COLUMN($V$5)+1)),"",$V$3-WEEKDAY($V$3,1)+(ROW(W11)-ROW($V$5))*7+(COLUMN(W11)-COLUMN($V$5)+1))</f>
        <v/>
      </c>
      <c r="X11" s="263">
        <f>IF(MONTH($V$3)&lt;&gt;MONTH($V$3-WEEKDAY($V$3,1)+(ROW(X11)-ROW($V$5))*7+(COLUMN(X11)-COLUMN($V$5)+1)),"",$V$3-WEEKDAY($V$3,1)+(ROW(X11)-ROW($V$5))*7+(COLUMN(X11)-COLUMN($V$5)+1))</f>
        <v/>
      </c>
      <c r="Y11" s="263">
        <f>IF(MONTH($V$3)&lt;&gt;MONTH($V$3-WEEKDAY($V$3,1)+(ROW(Y11)-ROW($V$5))*7+(COLUMN(Y11)-COLUMN($V$5)+1)),"",$V$3-WEEKDAY($V$3,1)+(ROW(Y11)-ROW($V$5))*7+(COLUMN(Y11)-COLUMN($V$5)+1))</f>
        <v/>
      </c>
      <c r="Z11" s="263">
        <f>IF(MONTH($V$3)&lt;&gt;MONTH($V$3-WEEKDAY($V$3,1)+(ROW(Z11)-ROW($V$5))*7+(COLUMN(Z11)-COLUMN($V$5)+1)),"",$V$3-WEEKDAY($V$3,1)+(ROW(Z11)-ROW($V$5))*7+(COLUMN(Z11)-COLUMN($V$5)+1))</f>
        <v/>
      </c>
      <c r="AA11" s="263">
        <f>IF(MONTH($V$3)&lt;&gt;MONTH($V$3-WEEKDAY($V$3,1)+(ROW(AA11)-ROW($V$5))*7+(COLUMN(AA11)-COLUMN($V$5)+1)),"",$V$3-WEEKDAY($V$3,1)+(ROW(AA11)-ROW($V$5))*7+(COLUMN(AA11)-COLUMN($V$5)+1))</f>
        <v/>
      </c>
      <c r="AB11" s="263">
        <f>IF(MONTH($V$3)&lt;&gt;MONTH($V$3-WEEKDAY($V$3,1)+(ROW(AB11)-ROW($V$5))*7+(COLUMN(AB11)-COLUMN($V$5)+1)),"",$V$3-WEEKDAY($V$3,1)+(ROW(AB11)-ROW($V$5))*7+(COLUMN(AB11)-COLUMN($V$5)+1))</f>
        <v/>
      </c>
      <c r="AC11" s="351" t="n"/>
      <c r="AD11" s="351" t="n"/>
      <c r="AE11" s="351" t="n"/>
      <c r="AF11" s="258" t="n"/>
      <c r="AJ11" s="252" t="n"/>
      <c r="AK11" s="252" t="n"/>
    </row>
    <row r="12" ht="27.75" customFormat="1" customHeight="1" s="2" thickBot="1">
      <c r="A12" s="266" t="inlineStr">
        <is>
          <t>Day Off</t>
        </is>
      </c>
      <c r="B12" s="267" t="inlineStr">
        <is>
          <t>Holiday Double</t>
        </is>
      </c>
      <c r="C12" s="139" t="inlineStr">
        <is>
          <t>Day of Week</t>
        </is>
      </c>
      <c r="D12" s="140" t="inlineStr">
        <is>
          <t>Time
In</t>
        </is>
      </c>
      <c r="E12" s="140" t="inlineStr">
        <is>
          <t>Time
Out</t>
        </is>
      </c>
      <c r="F12" s="141" t="n"/>
      <c r="G12" s="140" t="inlineStr">
        <is>
          <t>Time
In</t>
        </is>
      </c>
      <c r="H12" s="140" t="inlineStr">
        <is>
          <t>Time
Out</t>
        </is>
      </c>
      <c r="I12" s="142" t="inlineStr">
        <is>
          <t>Total
Hrs</t>
        </is>
      </c>
      <c r="J12" s="142" t="inlineStr">
        <is>
          <t>Location</t>
        </is>
      </c>
      <c r="K12" s="142" t="inlineStr">
        <is>
          <t>Supervisor</t>
        </is>
      </c>
      <c r="L12" s="142" t="inlineStr">
        <is>
          <t>Supervisor Approval</t>
        </is>
      </c>
      <c r="M12" s="140" t="inlineStr">
        <is>
          <t>Regular
Hrs</t>
        </is>
      </c>
      <c r="N12" s="140" t="inlineStr">
        <is>
          <t>Overtime
Hrs</t>
        </is>
      </c>
      <c r="O12" s="140" t="inlineStr">
        <is>
          <t>Hol Hrs</t>
        </is>
      </c>
      <c r="P12" s="140" t="inlineStr">
        <is>
          <t>Responsibilities</t>
        </is>
      </c>
      <c r="Q12" s="140" t="inlineStr">
        <is>
          <t>Risk</t>
        </is>
      </c>
      <c r="R12" s="140" t="inlineStr">
        <is>
          <t>Meals</t>
        </is>
      </c>
      <c r="S12" s="140" t="inlineStr">
        <is>
          <t>Vac Hrs</t>
        </is>
      </c>
      <c r="T12" s="143" t="inlineStr">
        <is>
          <t>Reason for Overtime</t>
        </is>
      </c>
      <c r="U12" s="144" t="inlineStr">
        <is>
          <t>Wkly Reg Avail</t>
        </is>
      </c>
      <c r="V12" s="351" t="inlineStr">
        <is>
          <t>Orig Reg</t>
        </is>
      </c>
      <c r="W12" s="351" t="inlineStr">
        <is>
          <t>Wkly OT Adj</t>
        </is>
      </c>
      <c r="X12" s="351" t="inlineStr">
        <is>
          <t>Week Start</t>
        </is>
      </c>
      <c r="Y12" s="351" t="inlineStr">
        <is>
          <t>Wk Hrs Before</t>
        </is>
      </c>
      <c r="Z12" s="351" t="n"/>
      <c r="AA12" s="351" t="n"/>
      <c r="AB12" s="351" t="n"/>
      <c r="AC12" s="351" t="n"/>
      <c r="AD12" s="351" t="n"/>
      <c r="AE12" s="351" t="n"/>
      <c r="AF12" s="351" t="n"/>
      <c r="AJ12" s="252" t="n"/>
      <c r="AK12" s="252" t="n"/>
    </row>
    <row r="13" hidden="1" ht="15.75" customHeight="1" s="348" thickBot="1">
      <c r="A13" s="268" t="n"/>
      <c r="B13" s="351" t="n"/>
      <c r="C13" s="145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146" t="n"/>
      <c r="U13" s="351" t="n"/>
      <c r="V13" s="351" t="n"/>
      <c r="W13" s="351" t="n"/>
      <c r="X13" s="351" t="n"/>
      <c r="Y13" s="351" t="n"/>
      <c r="Z13" s="351" t="n"/>
      <c r="AA13" s="351" t="n"/>
      <c r="AB13" s="351" t="n"/>
      <c r="AC13" s="351" t="n"/>
      <c r="AD13" s="351" t="n"/>
      <c r="AE13" s="351" t="n"/>
      <c r="AF13" s="351" t="n"/>
    </row>
    <row r="14" ht="24" customHeight="1" s="348" thickBot="1">
      <c r="A14" s="147" t="inlineStr">
        <is>
          <t>Absent</t>
        </is>
      </c>
      <c r="B14" s="269" t="n"/>
      <c r="C14" s="88">
        <f>M10</f>
        <v/>
      </c>
      <c r="D14" s="54" t="n"/>
      <c r="E14" s="148">
        <f>IF(D14="", "",
 IF(D14=TIME(0,0,0), 0,
 IF(AND(D14&gt;=TIME(0,0,1), D14&lt;=TIME(2,0,0)), TIME(7,0,0),
 IF(AND(D14&gt;=TIME(6,0,0), D14&lt;=TIME(8,0,0)), TIME(12,0,0),
 IF(AND(D14&gt;TIME(8,0,0), D14&lt;=TIME(13,59,0)), TIME(15,0,0),
 IF(AND(D14&gt;=TIME(14,0,0), D14&lt;=TIME(17,59,0)), TIME(21,0,0),
 IF(AND(D14&gt;=TIME(18,0,0), D14&lt;=TIME(21,59,0)), TIME(0,0,0),
 IF(AND(D14&gt;=TIME(22,0,0), D14&lt;=TIME(23,59,59)), TIME(7,0,0), ""))))))))</f>
        <v/>
      </c>
      <c r="F14" s="149" t="n"/>
      <c r="G14" s="148">
        <f>IF(AND(D14&gt;=TIME(6,0,0),D14&lt;=TIME(8,0,0)),E14,"")</f>
        <v/>
      </c>
      <c r="H14" s="54" t="n"/>
      <c r="I14" s="55">
        <f>ROUND(IF(OR(D14="",E14="",E14=0),0,IF(H14="",MOD(E14-D14,1)*24,MOD(H14-D14,1)*24)),2)</f>
        <v/>
      </c>
      <c r="J14" s="150" t="n"/>
      <c r="K14" s="270" t="n"/>
      <c r="L14" s="271" t="n"/>
      <c r="M14" s="272">
        <f>MAX(0,V14-W14)</f>
        <v/>
      </c>
      <c r="N14" s="56">
        <f>(IF(OR($C14="",$D14=""),0,
 IF(OR($A14="Holiday",$A15="Holiday"),
    IF(ISNUMBER(MATCH(TRIM($B14),{"Phagwah","Good Friday","Easter Monday","Labour Day","Christmas","Eid ul Azha","Romans-2","Globe-12","Neptune P1"},0)),0,$I14),
 IF(AND(NOT(OR($A14="Annual Leave",$A15="Annual Leave")),$A14="Off day"),$I14,
  MAX(0,$I14-$V14)
  ))))+W14</f>
        <v/>
      </c>
      <c r="O14" s="56">
        <f>IF(AND(OR($A14="Holiday",$A15="Holiday"),
        ISNUMBER(MATCH(TRIM($B14),{"Phagwah","Good Friday","Easter Monday","Labour Day","Christmas","Eid ul Azha","Romans-2","Globe-12","Neptune P1"},0))),
   $I14,0)</f>
        <v/>
      </c>
      <c r="P14" s="56">
        <f>IF(OR($O$7="Canteen",$O$7="Head Office"),0,IF($I14&lt;=0,0,IF(OR(OR(TRIM($J14)="Hebrews",TRIM($J14)="Romans",TRIM($J14)="Romans-2",TRIM($J14)="Globe",TRIM($J14)="Globe-12",TRIM($J14)="Neptune P1"),AND($I15&gt;0,OR(TRIM($J15)="Hebrews",TRIM($J15)="Romans",TRIM($J15)="Romans-2",TRIM($J15)="Globe",TRIM($J15)="Globe-12",TRIM($J15)="Neptune P1"))),1,0)))</f>
        <v/>
      </c>
      <c r="Q14" s="57" t="n"/>
      <c r="R14" s="56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IF($I14&gt;0,1,0),
      0
   ),
0))</f>
        <v/>
      </c>
      <c r="S14" s="56">
        <f>IF(OR($A14="Annual Leave",$A15="Annual Leave"),IF($A14="Annual Leave",8,0),0)</f>
        <v/>
      </c>
      <c r="T14" s="58" t="n"/>
      <c r="U14" s="144">
        <f>MAX(0,40-Y14)</f>
        <v/>
      </c>
      <c r="V14" s="151">
        <f>IF(OR($C14="",$D14=""),0,
 IF(OR($A14="Holiday",$A15="Holiday"),0,
 IF(AND(NOT(OR($A14="Annual Leave",$A15="Annual Leave")),$A14="Off day"),0,
  IF($I14+$I15&gt;=8,IF($I14&gt;=8,8,$I14),$I14)
  )))</f>
        <v/>
      </c>
      <c r="W14" s="151">
        <f>MAX(0,V14-U14)</f>
        <v/>
      </c>
      <c r="X14" s="151">
        <f>IF(C14="","",C14-WEEKDAY(C14,1)+1)</f>
        <v/>
      </c>
      <c r="Y14" s="151">
        <f>IF(X14=X14,$L$11,0)</f>
        <v/>
      </c>
      <c r="Z14" s="151" t="n"/>
      <c r="AA14" s="151" t="n"/>
      <c r="AB14" s="151" t="n"/>
      <c r="AC14" s="351" t="n"/>
      <c r="AD14" s="351" t="n"/>
      <c r="AE14" s="351" t="n"/>
      <c r="AF14" s="351" t="n"/>
    </row>
    <row r="15" ht="24" customHeight="1" s="348" thickBot="1">
      <c r="A15" s="147" t="inlineStr">
        <is>
          <t>Absent</t>
        </is>
      </c>
      <c r="B15" s="269" t="n"/>
      <c r="C15" s="89">
        <f>C14</f>
        <v/>
      </c>
      <c r="D15" s="59" t="n"/>
      <c r="E15" s="152">
        <f>IF(D15="", "",
 IF(D15=TIME(0,0,0), 0,
 IF(AND(D15&gt;=TIME(0,0,1), D15&lt;=TIME(2,0,0)), TIME(7,0,0),
 IF(AND(D15&gt;=TIME(6,0,0), D15&lt;=TIME(8,0,0)), TIME(12,0,0),
 IF(AND(D15&gt;TIME(8,0,0), D15&lt;=TIME(13,59,0)), TIME(15,0,0),
 IF(AND(D15&gt;=TIME(14,0,0), D15&lt;=TIME(17,59,0)), TIME(21,0,0),
 IF(AND(D15&gt;=TIME(18,0,0), D15&lt;=TIME(21,59,0)), TIME(0,0,0),
 IF(AND(D15&gt;=TIME(22,0,0), D15&lt;=TIME(23,59,59)), TIME(7,0,0), ""))))))))</f>
        <v/>
      </c>
      <c r="F15" s="153" t="n"/>
      <c r="G15" s="152">
        <f>IF(AND(D15&gt;=TIME(6,0,0),D15&lt;=TIME(8,0,0)),E15,"")</f>
        <v/>
      </c>
      <c r="H15" s="59" t="n"/>
      <c r="I15" s="60">
        <f>ROUND(IF(OR(D15="",E15="",E15=0),0,IF(H15="",MOD(E15-D15,1)*24,MOD(H15-D15,1)*24)),2)</f>
        <v/>
      </c>
      <c r="J15" s="150" t="n"/>
      <c r="K15" s="270" t="n"/>
      <c r="L15" s="271" t="n"/>
      <c r="M15" s="272">
        <f>MAX(0,V15-W15)</f>
        <v/>
      </c>
      <c r="N15" s="61">
        <f>(IF(OR($C15="",$D15=""),0,
 IF(OR($A14="Holiday",$A15="Holiday"),
    IF(ISNUMBER(MATCH(TRIM($B15),{"Phagwah","Good Friday","Easter Monday","Labour Day","Christmas","Eid ul Azha","Romans-2","Globe-12","Neptune P1"},0)),0,$I15),
 IF(AND(NOT(OR($A14="Annual Leave",$A15="Annual Leave")),$A15="Off day"),$I15,
  MAX(0,$I15-$V15)
  ))))+W15</f>
        <v/>
      </c>
      <c r="O15" s="61">
        <f>IF(AND(OR($A14="Holiday",$A15="Holiday"),
        ISNUMBER(MATCH(TRIM($B15),{"Phagwah","Good Friday","Easter Monday","Labour Day","Christmas","Eid ul Azha","Romans-2","Globe-12","Neptune P1"},0))),
   $I15,0)</f>
        <v/>
      </c>
      <c r="P15" s="61">
        <f>IF(OR($O$7="Canteen",$O$7="Head Office"),0,IF($I15&lt;=0,0,IF(AND($I14&lt;=0,OR(TRIM($J15)="Hebrews",TRIM($J15)="Romans",TRIM($J15)="Romans-2",TRIM($J15)="Globe",TRIM($J15)="Globe-12",TRIM($J15)="Neptune P1")),1,0)))</f>
        <v/>
      </c>
      <c r="Q15" s="62" t="n"/>
      <c r="R15" s="61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IF(AND($I14=0,$I15&gt;0),1,0),
      0
   ),
0))</f>
        <v/>
      </c>
      <c r="S15" s="61">
        <f>IF(OR($A14="Annual Leave",$A15="Annual Leave"),IF(AND($A14&lt;&gt;"Annual Leave",$A15="Annual Leave"),8,0),0)</f>
        <v/>
      </c>
      <c r="T15" s="63" t="n"/>
      <c r="U15" s="144">
        <f>MAX(0,40-Y15)</f>
        <v/>
      </c>
      <c r="V15" s="151">
        <f>IF(OR($C15="",$D15=""),0,
 IF(OR($A14="Holiday",$A15="Holiday"),0,
 IF(AND(NOT(OR($A14="Annual Leave",$A15="Annual Leave")),$A15="Off day"),0,
  IF($I14+$I15&gt;=8,IF($I14&gt;=8,0,8-$I14),$I15)
  )))</f>
        <v/>
      </c>
      <c r="W15" s="151">
        <f>MAX(0,V15-U15)</f>
        <v/>
      </c>
      <c r="X15" s="151">
        <f>IF(C15="","",C15-WEEKDAY(C15,1)+1)</f>
        <v/>
      </c>
      <c r="Y15" s="151">
        <f>SUMPRODUCT(($X$14:$X14=X15)*(($V$14:$V14)+($O$14:$O14)))+IF(X15=X14,$L$11,0)</f>
        <v/>
      </c>
      <c r="Z15" s="151" t="n"/>
      <c r="AA15" s="151" t="n"/>
      <c r="AB15" s="151" t="n"/>
      <c r="AC15" s="351" t="n"/>
      <c r="AD15" s="351" t="n"/>
      <c r="AE15" s="351" t="n"/>
      <c r="AF15" s="351" t="n"/>
    </row>
    <row r="16" ht="24" customHeight="1" s="348" thickBot="1">
      <c r="A16" s="154" t="inlineStr">
        <is>
          <t>Off Day</t>
        </is>
      </c>
      <c r="B16" s="273" t="n"/>
      <c r="C16" s="90">
        <f>C14+1</f>
        <v/>
      </c>
      <c r="D16" s="8" t="n"/>
      <c r="E16" s="155">
        <f>IF(D16="", "",
 IF(D16=TIME(0,0,0), 0,
 IF(AND(D16&gt;=TIME(0,0,1), D16&lt;=TIME(2,0,0)), TIME(7,0,0),
 IF(AND(D16&gt;=TIME(6,0,0), D16&lt;=TIME(8,0,0)), TIME(12,0,0),
 IF(AND(D16&gt;TIME(8,0,0), D16&lt;=TIME(13,59,0)), TIME(15,0,0),
 IF(AND(D16&gt;=TIME(14,0,0), D16&lt;=TIME(17,59,0)), TIME(21,0,0),
 IF(AND(D16&gt;=TIME(18,0,0), D16&lt;=TIME(21,59,0)), TIME(0,0,0),
 IF(AND(D16&gt;=TIME(22,0,0), D16&lt;=TIME(23,59,59)), TIME(7,0,0), ""))))))))</f>
        <v/>
      </c>
      <c r="F16" s="156" t="n"/>
      <c r="G16" s="155">
        <f>IF(AND(D16&gt;=TIME(6,0,0),D16&lt;=TIME(8,0,0)),E16,"")</f>
        <v/>
      </c>
      <c r="H16" s="8" t="n"/>
      <c r="I16" s="30">
        <f>ROUND(IF(OR(D16="",E16="",E16=0),0,IF(H16="",MOD(E16-D16,1)*24,MOD(H16-D16,1)*24)),2)</f>
        <v/>
      </c>
      <c r="J16" s="157" t="n"/>
      <c r="K16" s="274" t="n"/>
      <c r="L16" s="271" t="n"/>
      <c r="M16" s="275">
        <f>MAX(0,V16-W16)</f>
        <v/>
      </c>
      <c r="N16" s="9">
        <f>(IF(OR($C16="",$D16=""),0,
 IF(OR($A16="Holiday",$A17="Holiday"),
    IF(ISNUMBER(MATCH(TRIM($B16),{"Phagwah","Good Friday","Easter Monday","Labour Day","Christmas","Eid ul Azha","Romans-2","Globe-12","Neptune P1"},0)),0,$I16),
 IF(AND(NOT(OR($A16="Annual Leave",$A17="Annual Leave")),$A16="Off day"),$I16,
  MAX(0,$I16-$V16)
  ))))+W16</f>
        <v/>
      </c>
      <c r="O16" s="9">
        <f>IF(AND(OR($A16="Holiday",$A17="Holiday"),
        ISNUMBER(MATCH(TRIM($B16),{"Phagwah","Good Friday","Easter Monday","Labour Day","Christmas","Eid ul Azha","Romans-2","Globe-12","Neptune P1"},0))),
   $I16,0)</f>
        <v/>
      </c>
      <c r="P16" s="9">
        <f>IF(OR($O$7="Canteen",$O$7="Head Office"),0,IF($I16&lt;=0,0,IF(OR(OR(TRIM($J16)="Hebrews",TRIM($J16)="Romans",TRIM($J16)="Romans-2",TRIM($J16)="Globe",TRIM($J16)="Globe-12",TRIM($J16)="Neptune P1"),AND($I17&gt;0,OR(TRIM($J17)="Hebrews",TRIM($J17)="Romans",TRIM($J17)="Romans-2",TRIM($J17)="Globe",TRIM($J17)="Globe-12",TRIM($J17)="Neptune P1"))),1,0)))</f>
        <v/>
      </c>
      <c r="Q16" s="10" t="n"/>
      <c r="R16" s="9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IF($I16&gt;0,1,0),
      0
   ),
0))</f>
        <v/>
      </c>
      <c r="S16" s="9">
        <f>IF(OR($A16="Annual Leave",$A17="Annual Leave"),IF($A16="Annual Leave",8,0),0)</f>
        <v/>
      </c>
      <c r="T16" s="91" t="n"/>
      <c r="U16" s="144">
        <f>MAX(0,40-Y16)</f>
        <v/>
      </c>
      <c r="V16" s="351">
        <f>IF(OR($C16="",$D16=""),0,
 IF(OR($A16="Holiday",$A17="Holiday"),0,
 IF(AND(NOT(OR($A16="Annual Leave",$A17="Annual Leave")),$A16="Off day"),0,
  IF($I16+$I17&gt;=8,IF($I16&gt;=8,8,$I16),$I16)
  )))</f>
        <v/>
      </c>
      <c r="W16" s="351">
        <f>MAX(0,V16-U16)</f>
        <v/>
      </c>
      <c r="X16" s="351">
        <f>IF(C16="","",C16-WEEKDAY(C16,1)+1)</f>
        <v/>
      </c>
      <c r="Y16" s="351">
        <f>SUMPRODUCT(($X$14:$X15=X16)*(($V$14:$V15)+($O$14:$O15)))+IF(X16=X14,$L$11,0)</f>
        <v/>
      </c>
      <c r="Z16" s="351" t="n"/>
      <c r="AA16" s="351" t="n"/>
      <c r="AB16" s="351" t="n"/>
      <c r="AC16" s="351" t="n"/>
      <c r="AD16" s="351" t="n"/>
      <c r="AE16" s="351" t="n"/>
      <c r="AF16" s="351" t="n"/>
    </row>
    <row r="17" ht="24" customHeight="1" s="348" thickBot="1">
      <c r="A17" s="154" t="inlineStr">
        <is>
          <t>Off Day</t>
        </is>
      </c>
      <c r="B17" s="273" t="n"/>
      <c r="C17" s="90">
        <f>C16</f>
        <v/>
      </c>
      <c r="D17" s="276" t="n"/>
      <c r="E17" s="277">
        <f>IF(D17="", "",
 IF(D17=TIME(0,0,0), 0,
 IF(AND(D17&gt;=TIME(0,0,1), D17&lt;=TIME(2,0,0)), TIME(7,0,0),
 IF(AND(D17&gt;=TIME(6,0,0), D17&lt;=TIME(8,0,0)), TIME(12,0,0),
 IF(AND(D17&gt;TIME(8,0,0), D17&lt;=TIME(13,59,0)), TIME(15,0,0),
 IF(AND(D17&gt;=TIME(14,0,0), D17&lt;=TIME(17,59,0)), TIME(21,0,0),
 IF(AND(D17&gt;=TIME(18,0,0), D17&lt;=TIME(21,59,0)), TIME(0,0,0),
 IF(AND(D17&gt;=TIME(22,0,0), D17&lt;=TIME(23,59,59)), TIME(7,0,0), ""))))))))</f>
        <v/>
      </c>
      <c r="F17" s="156" t="n"/>
      <c r="G17" s="277">
        <f>IF(AND(D17&gt;=TIME(6,0,0),D17&lt;=TIME(8,0,0)),E17,"")</f>
        <v/>
      </c>
      <c r="H17" s="276" t="n"/>
      <c r="I17" s="30">
        <f>ROUND(IF(OR(D17="",E17="",E17=0),0,IF(H17="",MOD(E17-D17,1)*24,MOD(H17-D17,1)*24)),2)</f>
        <v/>
      </c>
      <c r="J17" s="158" t="n"/>
      <c r="K17" s="274" t="n"/>
      <c r="L17" s="271" t="n"/>
      <c r="M17" s="275">
        <f>MAX(0,V17-W17)</f>
        <v/>
      </c>
      <c r="N17" s="278">
        <f>(IF(OR($C17="",$D17=""),0,
 IF(OR($A16="Holiday",$A17="Holiday"),
    IF(ISNUMBER(MATCH(TRIM($B17),{"Phagwah","Good Friday","Easter Monday","Labour Day","Christmas","Eid ul Azha","Romans-2","Globe-12","Neptune P1"},0)),0,$I17),
 IF(AND(NOT(OR($A16="Annual Leave",$A17="Annual Leave")),$A17="Off day"),$I17,
  MAX(0,$I17-$V17)
  ))))+W17</f>
        <v/>
      </c>
      <c r="O17" s="278">
        <f>IF(AND(OR($A16="Holiday",$A17="Holiday"),
        ISNUMBER(MATCH(TRIM($B17),{"Phagwah","Good Friday","Easter Monday","Labour Day","Christmas","Eid ul Azha","Romans-2","Globe-12","Neptune P1"},0))),
   $I17,0)</f>
        <v/>
      </c>
      <c r="P17" s="278">
        <f>IF(OR($O$7="Canteen",$O$7="Head Office"),0,IF($I17&lt;=0,0,IF(AND($I16&lt;=0,OR(TRIM($J17)="Hebrews",TRIM($J17)="Romans",TRIM($J17)="Romans-2",TRIM($J17)="Globe",TRIM($J17)="Globe-12",TRIM($J17)="Neptune P1")),1,0)))</f>
        <v/>
      </c>
      <c r="Q17" s="279" t="n"/>
      <c r="R17" s="278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IF(AND($I16=0,$I17&gt;0),1,0),
      0
   ),
0))</f>
        <v/>
      </c>
      <c r="S17" s="278">
        <f>IF(OR($A16="Annual Leave",$A17="Annual Leave"),IF(AND($A16&lt;&gt;"Annual Leave",$A17="Annual Leave"),8,0),0)</f>
        <v/>
      </c>
      <c r="T17" s="280" t="n"/>
      <c r="U17" s="144">
        <f>MAX(0,40-Y17)</f>
        <v/>
      </c>
      <c r="V17" s="351">
        <f>IF(OR($C17="",$D17=""),0,
 IF(OR($A16="Holiday",$A17="Holiday"),0,
 IF(AND(NOT(OR($A16="Annual Leave",$A17="Annual Leave")),$A17="Off day"),0,
  IF($I16+$I17&gt;=8,IF($I16&gt;=8,0,8-$I16),$I17)
  )))</f>
        <v/>
      </c>
      <c r="W17" s="351">
        <f>MAX(0,V17-U17)</f>
        <v/>
      </c>
      <c r="X17" s="351">
        <f>IF(C17="","",C17-WEEKDAY(C17,1)+1)</f>
        <v/>
      </c>
      <c r="Y17" s="351">
        <f>SUMPRODUCT(($X$14:$X16=X17)*(($V$14:$V16)+($O$14:$O16)))+IF(X17=X14,$L$11,0)</f>
        <v/>
      </c>
      <c r="Z17" s="351" t="n"/>
      <c r="AA17" s="351" t="n"/>
      <c r="AB17" s="351" t="n"/>
      <c r="AC17" s="351" t="n"/>
      <c r="AD17" s="351" t="n"/>
      <c r="AE17" s="351" t="n"/>
      <c r="AF17" s="351" t="n"/>
    </row>
    <row r="18" ht="24" customHeight="1" s="348" thickBot="1">
      <c r="A18" s="159" t="inlineStr">
        <is>
          <t>On Day</t>
        </is>
      </c>
      <c r="B18" s="281" t="n"/>
      <c r="C18" s="92">
        <f>C16+1</f>
        <v/>
      </c>
      <c r="D18" s="31" t="n">
        <v>0.625</v>
      </c>
      <c r="E18" s="160">
        <f>IF(D18="", "",
 IF(D18=TIME(0,0,0), 0,
 IF(AND(D18&gt;=TIME(0,0,1), D18&lt;=TIME(2,0,0)), TIME(7,0,0),
 IF(AND(D18&gt;=TIME(6,0,0), D18&lt;=TIME(8,0,0)), TIME(12,0,0),
 IF(AND(D18&gt;TIME(8,0,0), D18&lt;=TIME(13,59,0)), TIME(15,0,0),
 IF(AND(D18&gt;=TIME(14,0,0), D18&lt;=TIME(17,59,0)), TIME(21,0,0),
 IF(AND(D18&gt;=TIME(18,0,0), D18&lt;=TIME(21,59,0)), TIME(0,0,0),
 IF(AND(D18&gt;=TIME(22,0,0), D18&lt;=TIME(23,59,59)), TIME(7,0,0), ""))))))))</f>
        <v/>
      </c>
      <c r="F18" s="161" t="n"/>
      <c r="G18" s="160">
        <f>IF(AND(D18&gt;=TIME(6,0,0),D18&lt;=TIME(8,0,0)),E18,"")</f>
        <v/>
      </c>
      <c r="H18" s="31" t="n">
        <v>0.9583333333333334</v>
      </c>
      <c r="I18" s="32">
        <f>ROUND(IF(OR(D18="",E18="",E18=0),0,IF(H18="",MOD(E18-D18,1)*24,MOD(H18-D18,1)*24)),2)</f>
        <v/>
      </c>
      <c r="J18" s="162" t="inlineStr">
        <is>
          <t>Numbers</t>
        </is>
      </c>
      <c r="K18" s="282" t="n"/>
      <c r="L18" s="271" t="n"/>
      <c r="M18" s="283">
        <f>MAX(0,V18-W18)</f>
        <v/>
      </c>
      <c r="N18" s="33">
        <f>(IF(OR($C18="",$D18=""),0,
 IF(OR($A18="Holiday",$A19="Holiday"),
    IF(ISNUMBER(MATCH(TRIM($B18),{"Phagwah","Good Friday","Easter Monday","Labour Day","Christmas","Eid ul Azha","Romans-2","Globe-12","Neptune P1"},0)),0,$I18),
 IF(AND(NOT(OR($A18="Annual Leave",$A19="Annual Leave")),$A18="Off day"),$I18,
  MAX(0,$I18-$V18)
  ))))+W18</f>
        <v/>
      </c>
      <c r="O18" s="33">
        <f>IF(AND(OR($A18="Holiday",$A19="Holiday"),
        ISNUMBER(MATCH(TRIM($B18),{"Phagwah","Good Friday","Easter Monday","Labour Day","Christmas","Eid ul Azha","Romans-2","Globe-12","Neptune P1"},0))),
   $I18,0)</f>
        <v/>
      </c>
      <c r="P18" s="33">
        <f>IF(OR($O$7="Canteen",$O$7="Head Office"),0,IF($I18&lt;=0,0,IF(OR(OR(TRIM($J18)="Hebrews",TRIM($J18)="Romans",TRIM($J18)="Romans-2",TRIM($J18)="Globe",TRIM($J18)="Globe-12",TRIM($J18)="Neptune P1"),AND($I19&gt;0,OR(TRIM($J19)="Hebrews",TRIM($J19)="Romans",TRIM($J19)="Romans-2",TRIM($J19)="Globe",TRIM($J19)="Globe-12",TRIM($J19)="Neptune P1"))),1,0)))</f>
        <v/>
      </c>
      <c r="Q18" s="34" t="n"/>
      <c r="R18" s="33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IF($I18&gt;0,1,0),
      0
   ),
0))</f>
        <v/>
      </c>
      <c r="S18" s="33">
        <f>IF(OR($A18="Annual Leave",$A19="Annual Leave"),IF($A18="Annual Leave",8,0),0)</f>
        <v/>
      </c>
      <c r="T18" s="35" t="n"/>
      <c r="U18" s="144">
        <f>MAX(0,40-Y18)</f>
        <v/>
      </c>
      <c r="V18" s="351">
        <f>IF(OR($C18="",$D18=""),0,
 IF(OR($A18="Holiday",$A19="Holiday"),0,
 IF(AND(NOT(OR($A18="Annual Leave",$A19="Annual Leave")),$A18="Off day"),0,
  IF($I18+$I19&gt;=8,IF($I18&gt;=8,8,$I18),$I18)
  )))</f>
        <v/>
      </c>
      <c r="W18" s="351">
        <f>MAX(0,V18-U18)</f>
        <v/>
      </c>
      <c r="X18" s="351">
        <f>IF(C18="","",C18-WEEKDAY(C18,1)+1)</f>
        <v/>
      </c>
      <c r="Y18" s="351">
        <f>SUMPRODUCT(($X$14:$X17=X18)*(($V$14:$V17)+($O$14:$O17)))+IF(X18=X14,$L$11,0)</f>
        <v/>
      </c>
      <c r="Z18" s="351" t="n"/>
      <c r="AA18" s="351" t="n"/>
      <c r="AB18" s="351" t="n"/>
      <c r="AC18" s="351" t="n"/>
      <c r="AD18" s="351" t="n"/>
      <c r="AE18" s="351" t="n"/>
      <c r="AF18" s="351" t="n"/>
    </row>
    <row r="19" ht="24" customHeight="1" s="348" thickBot="1">
      <c r="A19" s="159" t="inlineStr">
        <is>
          <t>On Day</t>
        </is>
      </c>
      <c r="B19" s="281" t="n"/>
      <c r="C19" s="93">
        <f>C18</f>
        <v/>
      </c>
      <c r="D19" s="36" t="n"/>
      <c r="E19" s="163">
        <f>IF(D19="", "",
 IF(D19=TIME(0,0,0), 0,
 IF(AND(D19&gt;=TIME(0,0,1), D19&lt;=TIME(2,0,0)), TIME(7,0,0),
 IF(AND(D19&gt;=TIME(6,0,0), D19&lt;=TIME(8,0,0)), TIME(12,0,0),
 IF(AND(D19&gt;TIME(8,0,0), D19&lt;=TIME(13,59,0)), TIME(15,0,0),
 IF(AND(D19&gt;=TIME(14,0,0), D19&lt;=TIME(17,59,0)), TIME(21,0,0),
 IF(AND(D19&gt;=TIME(18,0,0), D19&lt;=TIME(21,59,0)), TIME(0,0,0),
 IF(AND(D19&gt;=TIME(22,0,0), D19&lt;=TIME(23,59,59)), TIME(7,0,0), ""))))))))</f>
        <v/>
      </c>
      <c r="F19" s="164" t="n"/>
      <c r="G19" s="163">
        <f>IF(AND(D19&gt;=TIME(6,0,0),D19&lt;=TIME(8,0,0)),E19,"")</f>
        <v/>
      </c>
      <c r="H19" s="36" t="n"/>
      <c r="I19" s="37">
        <f>ROUND(IF(OR(D19="",E19="",E19=0),0,IF(H19="",MOD(E19-D19,1)*24,MOD(H19-D19,1)*24)),2)</f>
        <v/>
      </c>
      <c r="J19" s="162" t="n"/>
      <c r="K19" s="282" t="n"/>
      <c r="L19" s="271" t="n"/>
      <c r="M19" s="283">
        <f>MAX(0,V19-W19)</f>
        <v/>
      </c>
      <c r="N19" s="38">
        <f>(IF(OR($C19="",$D19=""),0,
 IF(OR($A18="Holiday",$A19="Holiday"),
    IF(ISNUMBER(MATCH(TRIM($B19),{"Phagwah","Good Friday","Easter Monday","Labour Day","Christmas","Eid ul Azha","Romans-2","Globe-12","Neptune P1"},0)),0,$I19),
 IF(AND(NOT(OR($A18="Annual Leave",$A19="Annual Leave")),$A19="Off day"),$I19,
  MAX(0,$I19-$V19)
  ))))+W19</f>
        <v/>
      </c>
      <c r="O19" s="38">
        <f>IF(AND(OR($A18="Holiday",$A19="Holiday"),
        ISNUMBER(MATCH(TRIM($B19),{"Phagwah","Good Friday","Easter Monday","Labour Day","Christmas","Eid ul Azha","Romans-2","Globe-12","Neptune P1"},0))),
   $I19,0)</f>
        <v/>
      </c>
      <c r="P19" s="38">
        <f>IF(OR($O$7="Canteen",$O$7="Head Office"),0,IF($I19&lt;=0,0,IF(AND($I18&lt;=0,OR(TRIM($J19)="Hebrews",TRIM($J19)="Romans",TRIM($J19)="Romans-2",TRIM($J19)="Globe",TRIM($J19)="Globe-12",TRIM($J19)="Neptune P1")),1,0)))</f>
        <v/>
      </c>
      <c r="Q19" s="39" t="n"/>
      <c r="R19" s="38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IF(AND($I18=0,$I19&gt;0),1,0),
      0
   ),
0))</f>
        <v/>
      </c>
      <c r="S19" s="38">
        <f>IF(OR($A18="Annual Leave",$A19="Annual Leave"),IF(AND($A18&lt;&gt;"Annual Leave",$A19="Annual Leave"),8,0),0)</f>
        <v/>
      </c>
      <c r="T19" s="40" t="n"/>
      <c r="U19" s="144">
        <f>MAX(0,40-Y19)</f>
        <v/>
      </c>
      <c r="V19" s="351">
        <f>IF(OR($C19="",$D19=""),0,
 IF(OR($A18="Holiday",$A19="Holiday"),0,
 IF(AND(NOT(OR($A18="Annual Leave",$A19="Annual Leave")),$A19="Off day"),0,
  IF($I18+$I19&gt;=8,IF($I18&gt;=8,0,8-$I18),$I19)
  )))</f>
        <v/>
      </c>
      <c r="W19" s="351">
        <f>MAX(0,V19-U19)</f>
        <v/>
      </c>
      <c r="X19" s="351">
        <f>IF(C19="","",C19-WEEKDAY(C19,1)+1)</f>
        <v/>
      </c>
      <c r="Y19" s="351">
        <f>SUMPRODUCT(($X$14:$X18=X19)*(($V$14:$V18)+($O$14:$O18)))+IF(X19=X14,$L$11,0)</f>
        <v/>
      </c>
      <c r="Z19" s="351" t="n"/>
      <c r="AA19" s="351" t="n"/>
      <c r="AB19" s="351" t="n"/>
      <c r="AC19" s="351" t="n"/>
      <c r="AD19" s="351" t="n"/>
      <c r="AE19" s="351" t="n"/>
      <c r="AF19" s="351" t="n"/>
    </row>
    <row r="20" ht="24" customHeight="1" s="348" thickBot="1">
      <c r="A20" s="165" t="inlineStr">
        <is>
          <t>On Day</t>
        </is>
      </c>
      <c r="B20" s="284" t="n"/>
      <c r="C20" s="94">
        <f>C18+1</f>
        <v/>
      </c>
      <c r="D20" s="41" t="n">
        <v>0.625</v>
      </c>
      <c r="E20" s="166">
        <f>IF(D20="", "",
 IF(D20=TIME(0,0,0), 0,
 IF(AND(D20&gt;=TIME(0,0,1), D20&lt;=TIME(2,0,0)), TIME(7,0,0),
 IF(AND(D20&gt;=TIME(6,0,0), D20&lt;=TIME(8,0,0)), TIME(12,0,0),
 IF(AND(D20&gt;TIME(8,0,0), D20&lt;=TIME(13,59,0)), TIME(15,0,0),
 IF(AND(D20&gt;=TIME(14,0,0), D20&lt;=TIME(17,59,0)), TIME(21,0,0),
 IF(AND(D20&gt;=TIME(18,0,0), D20&lt;=TIME(21,59,0)), TIME(0,0,0),
 IF(AND(D20&gt;=TIME(22,0,0), D20&lt;=TIME(23,59,59)), TIME(7,0,0), ""))))))))</f>
        <v/>
      </c>
      <c r="F20" s="167" t="n"/>
      <c r="G20" s="166">
        <f>IF(AND(D20&gt;=TIME(6,0,0),D20&lt;=TIME(8,0,0)),E20,"")</f>
        <v/>
      </c>
      <c r="H20" s="41" t="n">
        <v>0.9583333333333334</v>
      </c>
      <c r="I20" s="95">
        <f>ROUND(IF(OR(D20="",E20="",E20=0),0,IF(H20="",MOD(E20-D20,1)*24,MOD(H20-D20,1)*24)),2)</f>
        <v/>
      </c>
      <c r="J20" s="168" t="inlineStr">
        <is>
          <t>Unico-44</t>
        </is>
      </c>
      <c r="K20" s="285" t="n"/>
      <c r="L20" s="271" t="n"/>
      <c r="M20" s="286">
        <f>MAX(0,V20-W20)</f>
        <v/>
      </c>
      <c r="N20" s="42">
        <f>(IF(OR($C20="",$D20=""),0,
 IF(OR($A20="Holiday",$A21="Holiday"),
    IF(ISNUMBER(MATCH(TRIM($B20),{"Phagwah","Good Friday","Easter Monday","Labour Day","Christmas","Eid ul Azha","Romans-2","Globe-12","Neptune P1"},0)),0,$I20),
 IF(AND(NOT(OR($A20="Annual Leave",$A21="Annual Leave")),$A20="Off day"),$I20,
  MAX(0,$I20-$V20)
  ))))+W20</f>
        <v/>
      </c>
      <c r="O20" s="42">
        <f>IF(AND(OR($A20="Holiday",$A21="Holiday"),
        ISNUMBER(MATCH(TRIM($B20),{"Phagwah","Good Friday","Easter Monday","Labour Day","Christmas","Eid ul Azha","Romans-2","Globe-12","Neptune P1"},0))),
   $I20,0)</f>
        <v/>
      </c>
      <c r="P20" s="42">
        <f>IF(OR($O$7="Canteen",$O$7="Head Office"),0,IF($I20&lt;=0,0,IF(OR(OR(TRIM($J20)="Hebrews",TRIM($J20)="Romans",TRIM($J20)="Romans-2",TRIM($J20)="Globe",TRIM($J20)="Globe-12",TRIM($J20)="Neptune P1"),AND($I21&gt;0,OR(TRIM($J21)="Hebrews",TRIM($J21)="Romans",TRIM($J21)="Romans-2",TRIM($J21)="Globe",TRIM($J21)="Globe-12",TRIM($J21)="Neptune P1"))),1,0)))</f>
        <v/>
      </c>
      <c r="Q20" s="43" t="n"/>
      <c r="R20" s="42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IF($I20&gt;0,1,0),
      0
   ),
0))</f>
        <v/>
      </c>
      <c r="S20" s="42">
        <f>IF(OR($A20="Annual Leave",$A21="Annual Leave"),IF($A20="Annual Leave",8,0),0)</f>
        <v/>
      </c>
      <c r="T20" s="96" t="n"/>
      <c r="U20" s="144">
        <f>MAX(0,40-Y20)</f>
        <v/>
      </c>
      <c r="V20" s="351">
        <f>IF(OR($C20="",$D20=""),0,
 IF(OR($A20="Holiday",$A21="Holiday"),0,
 IF(AND(NOT(OR($A20="Annual Leave",$A21="Annual Leave")),$A20="Off day"),0,
  IF($I20+$I21&gt;=8,IF($I20&gt;=8,8,$I20),$I20)
  )))</f>
        <v/>
      </c>
      <c r="W20" s="351">
        <f>MAX(0,V20-U20)</f>
        <v/>
      </c>
      <c r="X20" s="351">
        <f>IF(C20="","",C20-WEEKDAY(C20,1)+1)</f>
        <v/>
      </c>
      <c r="Y20" s="351">
        <f>SUMPRODUCT(($X$14:$X19=X20)*(($V$14:$V19)+($O$14:$O19)))+IF(X20=X14,$L$11,0)</f>
        <v/>
      </c>
      <c r="Z20" s="351" t="n"/>
      <c r="AA20" s="351" t="n"/>
      <c r="AB20" s="351" t="n"/>
      <c r="AC20" s="351" t="n"/>
      <c r="AD20" s="351" t="n"/>
      <c r="AE20" s="351" t="n"/>
      <c r="AF20" s="351" t="n"/>
    </row>
    <row r="21" ht="24" customHeight="1" s="348" thickBot="1">
      <c r="A21" s="165" t="inlineStr">
        <is>
          <t>On Day</t>
        </is>
      </c>
      <c r="B21" s="284" t="n"/>
      <c r="C21" s="94">
        <f>C20</f>
        <v/>
      </c>
      <c r="D21" s="287" t="n"/>
      <c r="E21" s="288">
        <f>IF(D21="", "",
 IF(D21=TIME(0,0,0), 0,
 IF(AND(D21&gt;=TIME(0,0,1), D21&lt;=TIME(2,0,0)), TIME(7,0,0),
 IF(AND(D21&gt;=TIME(6,0,0), D21&lt;=TIME(8,0,0)), TIME(12,0,0),
 IF(AND(D21&gt;TIME(8,0,0), D21&lt;=TIME(13,59,0)), TIME(15,0,0),
 IF(AND(D21&gt;=TIME(14,0,0), D21&lt;=TIME(17,59,0)), TIME(21,0,0),
 IF(AND(D21&gt;=TIME(18,0,0), D21&lt;=TIME(21,59,0)), TIME(0,0,0),
 IF(AND(D21&gt;=TIME(22,0,0), D21&lt;=TIME(23,59,59)), TIME(7,0,0), ""))))))))</f>
        <v/>
      </c>
      <c r="F21" s="167" t="n"/>
      <c r="G21" s="288">
        <f>IF(AND(D21&gt;=TIME(6,0,0),D21&lt;=TIME(8,0,0)),E21,"")</f>
        <v/>
      </c>
      <c r="H21" s="287" t="n"/>
      <c r="I21" s="95">
        <f>ROUND(IF(OR(D21="",E21="",E21=0),0,IF(H21="",MOD(E21-D21,1)*24,MOD(H21-D21,1)*24)),2)</f>
        <v/>
      </c>
      <c r="J21" s="169" t="n"/>
      <c r="K21" s="285" t="n"/>
      <c r="L21" s="271" t="n"/>
      <c r="M21" s="286">
        <f>MAX(0,V21-W21)</f>
        <v/>
      </c>
      <c r="N21" s="289">
        <f>(IF(OR($C21="",$D21=""),0,
 IF(OR($A20="Holiday",$A21="Holiday"),
    IF(ISNUMBER(MATCH(TRIM($B21),{"Phagwah","Good Friday","Easter Monday","Labour Day","Christmas","Eid ul Azha","Romans-2","Globe-12","Neptune P1"},0)),0,$I21),
 IF(AND(NOT(OR($A20="Annual Leave",$A21="Annual Leave")),$A21="Off day"),$I21,
  MAX(0,$I21-$V21)
  ))))+W21</f>
        <v/>
      </c>
      <c r="O21" s="289">
        <f>IF(AND(OR($A20="Holiday",$A21="Holiday"),
        ISNUMBER(MATCH(TRIM($B21),{"Phagwah","Good Friday","Easter Monday","Labour Day","Christmas","Eid ul Azha","Romans-2","Globe-12","Neptune P1"},0))),
   $I21,0)</f>
        <v/>
      </c>
      <c r="P21" s="289">
        <f>IF(OR($O$7="Canteen",$O$7="Head Office"),0,IF($I21&lt;=0,0,IF(AND($I20&lt;=0,OR(TRIM($J21)="Hebrews",TRIM($J21)="Romans",TRIM($J21)="Romans-2",TRIM($J21)="Globe",TRIM($J21)="Globe-12",TRIM($J21)="Neptune P1")),1,0)))</f>
        <v/>
      </c>
      <c r="Q21" s="290" t="n"/>
      <c r="R21" s="289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IF(AND($I20=0,$I21&gt;0),1,0),
      0
   ),
0))</f>
        <v/>
      </c>
      <c r="S21" s="289">
        <f>IF(OR($A20="Annual Leave",$A21="Annual Leave"),IF(AND($A20&lt;&gt;"Annual Leave",$A21="Annual Leave"),8,0),0)</f>
        <v/>
      </c>
      <c r="T21" s="291" t="n"/>
      <c r="U21" s="144">
        <f>MAX(0,40-Y21)</f>
        <v/>
      </c>
      <c r="V21" s="351">
        <f>IF(OR($C21="",$D21=""),0,
 IF(OR($A20="Holiday",$A21="Holiday"),0,
 IF(AND(NOT(OR($A20="Annual Leave",$A21="Annual Leave")),$A21="Off day"),0,
  IF($I20+$I21&gt;=8,IF($I20&gt;=8,0,8-$I20),$I21)
  )))</f>
        <v/>
      </c>
      <c r="W21" s="351">
        <f>MAX(0,V21-U21)</f>
        <v/>
      </c>
      <c r="X21" s="351">
        <f>IF(C21="","",C21-WEEKDAY(C21,1)+1)</f>
        <v/>
      </c>
      <c r="Y21" s="351">
        <f>SUMPRODUCT(($X$14:$X20=X21)*(($V$14:$V20)+($O$14:$O20)))+IF(X21=X14,$L$11,0)</f>
        <v/>
      </c>
      <c r="Z21" s="351" t="n"/>
      <c r="AA21" s="351" t="n"/>
      <c r="AB21" s="351" t="n"/>
      <c r="AC21" s="351" t="n"/>
      <c r="AD21" s="351" t="n"/>
      <c r="AE21" s="351" t="n"/>
      <c r="AF21" s="351" t="n"/>
    </row>
    <row r="22" ht="24" customHeight="1" s="348" thickBot="1">
      <c r="A22" s="170" t="inlineStr">
        <is>
          <t>On Day</t>
        </is>
      </c>
      <c r="B22" s="292" t="n"/>
      <c r="C22" s="97">
        <f>C20+1</f>
        <v/>
      </c>
      <c r="D22" s="44" t="n">
        <v>0.625</v>
      </c>
      <c r="E22" s="171">
        <f>IF(D22="", "",
 IF(D22=TIME(0,0,0), 0,
 IF(AND(D22&gt;=TIME(0,0,1), D22&lt;=TIME(2,0,0)), TIME(7,0,0),
 IF(AND(D22&gt;=TIME(6,0,0), D22&lt;=TIME(8,0,0)), TIME(12,0,0),
 IF(AND(D22&gt;TIME(8,0,0), D22&lt;=TIME(13,59,0)), TIME(15,0,0),
 IF(AND(D22&gt;=TIME(14,0,0), D22&lt;=TIME(17,59,0)), TIME(21,0,0),
 IF(AND(D22&gt;=TIME(18,0,0), D22&lt;=TIME(21,59,0)), TIME(0,0,0),
 IF(AND(D22&gt;=TIME(22,0,0), D22&lt;=TIME(23,59,59)), TIME(7,0,0), ""))))))))</f>
        <v/>
      </c>
      <c r="F22" s="172" t="n"/>
      <c r="G22" s="171">
        <f>IF(AND(D22&gt;=TIME(6,0,0),D22&lt;=TIME(8,0,0)),E22,"")</f>
        <v/>
      </c>
      <c r="H22" s="44" t="n">
        <v>0.9583333333333334</v>
      </c>
      <c r="I22" s="45">
        <f>ROUND(IF(OR(D22="",E22="",E22=0),0,IF(H22="",MOD(E22-D22,1)*24,MOD(H22-D22,1)*24)),2)</f>
        <v/>
      </c>
      <c r="J22" s="173" t="inlineStr">
        <is>
          <t>Numbers</t>
        </is>
      </c>
      <c r="K22" s="293" t="n"/>
      <c r="L22" s="271" t="n"/>
      <c r="M22" s="294">
        <f>MAX(0,V22-W22)</f>
        <v/>
      </c>
      <c r="N22" s="46">
        <f>(IF(OR($C22="",$D22=""),0,
 IF(OR($A22="Holiday",$A23="Holiday"),
    IF(ISNUMBER(MATCH(TRIM($B22),{"Phagwah","Good Friday","Easter Monday","Labour Day","Christmas","Eid ul Azha","Romans-2","Globe-12","Neptune P1"},0)),0,$I22),
 IF(AND(NOT(OR($A22="Annual Leave",$A23="Annual Leave")),$A22="Off day"),$I22,
  MAX(0,$I22-$V22)
  ))))+W22</f>
        <v/>
      </c>
      <c r="O22" s="46">
        <f>IF(AND(OR($A22="Holiday",$A23="Holiday"),
        ISNUMBER(MATCH(TRIM($B22),{"Phagwah","Good Friday","Easter Monday","Labour Day","Christmas","Eid ul Azha","Romans-2","Globe-12","Neptune P1"},0))),
   $I22,0)</f>
        <v/>
      </c>
      <c r="P22" s="46">
        <f>IF(OR($O$7="Canteen",$O$7="Head Office"),0,IF($I22&lt;=0,0,IF(OR(OR(TRIM($J22)="Hebrews",TRIM($J22)="Romans",TRIM($J22)="Romans-2",TRIM($J22)="Globe",TRIM($J22)="Globe-12",TRIM($J22)="Neptune P1"),AND($I23&gt;0,OR(TRIM($J23)="Hebrews",TRIM($J23)="Romans",TRIM($J23)="Romans-2",TRIM($J23)="Globe",TRIM($J23)="Globe-12",TRIM($J23)="Neptune P1"))),1,0)))</f>
        <v/>
      </c>
      <c r="Q22" s="47" t="n"/>
      <c r="R22" s="46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IF($I22&gt;0,1,0),
      0
   ),
0))</f>
        <v/>
      </c>
      <c r="S22" s="46">
        <f>IF(OR($A22="Annual Leave",$A23="Annual Leave"),IF($A22="Annual Leave",8,0),0)</f>
        <v/>
      </c>
      <c r="T22" s="48" t="n"/>
      <c r="U22" s="144">
        <f>MAX(0,40-Y22)</f>
        <v/>
      </c>
      <c r="V22" s="351">
        <f>IF(OR($C22="",$D22=""),0,
 IF(OR($A22="Holiday",$A23="Holiday"),0,
 IF(AND(NOT(OR($A22="Annual Leave",$A23="Annual Leave")),$A22="Off day"),0,
  IF($I22+$I23&gt;=8,IF($I22&gt;=8,8,$I22),$I22)
  )))</f>
        <v/>
      </c>
      <c r="W22" s="351">
        <f>MAX(0,V22-U22)</f>
        <v/>
      </c>
      <c r="X22" s="351">
        <f>IF(C22="","",C22-WEEKDAY(C22,1)+1)</f>
        <v/>
      </c>
      <c r="Y22" s="351">
        <f>SUMPRODUCT(($X$14:$X21=X22)*(($V$14:$V21)+($O$14:$O21)))+IF(X22=X14,$L$11,0)</f>
        <v/>
      </c>
      <c r="Z22" s="351" t="n"/>
      <c r="AA22" s="351" t="n"/>
      <c r="AB22" s="351" t="n"/>
      <c r="AC22" s="351" t="n"/>
      <c r="AD22" s="351" t="n"/>
      <c r="AE22" s="351" t="n"/>
      <c r="AF22" s="351" t="n"/>
    </row>
    <row r="23" ht="24" customHeight="1" s="348" thickBot="1">
      <c r="A23" s="170" t="inlineStr">
        <is>
          <t>On Day</t>
        </is>
      </c>
      <c r="B23" s="292" t="n"/>
      <c r="C23" s="98">
        <f>C22</f>
        <v/>
      </c>
      <c r="D23" s="49" t="n"/>
      <c r="E23" s="174">
        <f>IF(D23="", "",
 IF(D23=TIME(0,0,0), 0,
 IF(AND(D23&gt;=TIME(0,0,1), D23&lt;=TIME(2,0,0)), TIME(7,0,0),
 IF(AND(D23&gt;=TIME(6,0,0), D23&lt;=TIME(8,0,0)), TIME(12,0,0),
 IF(AND(D23&gt;TIME(8,0,0), D23&lt;=TIME(13,59,0)), TIME(15,0,0),
 IF(AND(D23&gt;=TIME(14,0,0), D23&lt;=TIME(17,59,0)), TIME(21,0,0),
 IF(AND(D23&gt;=TIME(18,0,0), D23&lt;=TIME(21,59,0)), TIME(0,0,0),
 IF(AND(D23&gt;=TIME(22,0,0), D23&lt;=TIME(23,59,59)), TIME(7,0,0), ""))))))))</f>
        <v/>
      </c>
      <c r="F23" s="175" t="n"/>
      <c r="G23" s="174">
        <f>IF(AND(D23&gt;=TIME(6,0,0),D23&lt;=TIME(8,0,0)),E23,"")</f>
        <v/>
      </c>
      <c r="H23" s="49" t="n"/>
      <c r="I23" s="50">
        <f>ROUND(IF(OR(D23="",E23="",E23=0),0,IF(H23="",MOD(E23-D23,1)*24,MOD(H23-D23,1)*24)),2)</f>
        <v/>
      </c>
      <c r="J23" s="173" t="n"/>
      <c r="K23" s="293" t="n"/>
      <c r="L23" s="271" t="n"/>
      <c r="M23" s="294">
        <f>MAX(0,V23-W23)</f>
        <v/>
      </c>
      <c r="N23" s="51">
        <f>(IF(OR($C23="",$D23=""),0,
 IF(OR($A22="Holiday",$A23="Holiday"),
    IF(ISNUMBER(MATCH(TRIM($B23),{"Phagwah","Good Friday","Easter Monday","Labour Day","Christmas","Eid ul Azha","Romans-2","Globe-12","Neptune P1"},0)),0,$I23),
 IF(AND(NOT(OR($A22="Annual Leave",$A23="Annual Leave")),$A23="Off day"),$I23,
  MAX(0,$I23-$V23)
  ))))+W23</f>
        <v/>
      </c>
      <c r="O23" s="51">
        <f>IF(AND(OR($A22="Holiday",$A23="Holiday"),
        ISNUMBER(MATCH(TRIM($B23),{"Phagwah","Good Friday","Easter Monday","Labour Day","Christmas","Eid ul Azha","Romans-2","Globe-12","Neptune P1"},0))),
   $I23,0)</f>
        <v/>
      </c>
      <c r="P23" s="51">
        <f>IF(OR($O$7="Canteen",$O$7="Head Office"),0,IF($I23&lt;=0,0,IF(AND($I22&lt;=0,OR(TRIM($J23)="Hebrews",TRIM($J23)="Romans",TRIM($J23)="Romans-2",TRIM($J23)="Globe",TRIM($J23)="Globe-12",TRIM($J23)="Neptune P1")),1,0)))</f>
        <v/>
      </c>
      <c r="Q23" s="52" t="n"/>
      <c r="R23" s="51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IF(AND($I22=0,$I23&gt;0),1,0),
      0
   ),
0))</f>
        <v/>
      </c>
      <c r="S23" s="51">
        <f>IF(OR($A22="Annual Leave",$A23="Annual Leave"),IF(AND($A22&lt;&gt;"Annual Leave",$A23="Annual Leave"),8,0),0)</f>
        <v/>
      </c>
      <c r="T23" s="53" t="n"/>
      <c r="U23" s="144">
        <f>MAX(0,40-Y23)</f>
        <v/>
      </c>
      <c r="V23" s="351">
        <f>IF(OR($C23="",$D23=""),0,
 IF(OR($A22="Holiday",$A23="Holiday"),0,
 IF(AND(NOT(OR($A22="Annual Leave",$A23="Annual Leave")),$A23="Off day"),0,
  IF($I22+$I23&gt;=8,IF($I22&gt;=8,0,8-$I22),$I23)
  )))</f>
        <v/>
      </c>
      <c r="W23" s="351">
        <f>MAX(0,V23-U23)</f>
        <v/>
      </c>
      <c r="X23" s="351">
        <f>IF(C23="","",C23-WEEKDAY(C23,1)+1)</f>
        <v/>
      </c>
      <c r="Y23" s="351">
        <f>SUMPRODUCT(($X$14:$X22=X23)*(($V$14:$V22)+($O$14:$O22)))+IF(X23=X14,$L$11,0)</f>
        <v/>
      </c>
      <c r="Z23" s="351" t="n"/>
      <c r="AA23" s="351" t="n"/>
      <c r="AB23" s="351" t="n"/>
      <c r="AC23" s="351" t="n"/>
      <c r="AD23" s="351" t="n"/>
      <c r="AE23" s="351" t="n"/>
      <c r="AF23" s="351" t="n"/>
    </row>
    <row r="24" ht="24" customHeight="1" s="348" thickBot="1">
      <c r="A24" s="154" t="inlineStr">
        <is>
          <t>On Day</t>
        </is>
      </c>
      <c r="B24" s="273" t="n"/>
      <c r="C24" s="90">
        <f>C22+1</f>
        <v/>
      </c>
      <c r="D24" s="8" t="n">
        <v>0.625</v>
      </c>
      <c r="E24" s="155">
        <f>IF(D24="", "",
 IF(D24=TIME(0,0,0), 0,
 IF(AND(D24&gt;=TIME(0,0,1), D24&lt;=TIME(2,0,0)), TIME(7,0,0),
 IF(AND(D24&gt;=TIME(6,0,0), D24&lt;=TIME(8,0,0)), TIME(12,0,0),
 IF(AND(D24&gt;TIME(8,0,0), D24&lt;=TIME(13,59,0)), TIME(15,0,0),
 IF(AND(D24&gt;=TIME(14,0,0), D24&lt;=TIME(17,59,0)), TIME(21,0,0),
 IF(AND(D24&gt;=TIME(18,0,0), D24&lt;=TIME(21,59,0)), TIME(0,0,0),
 IF(AND(D24&gt;=TIME(22,0,0), D24&lt;=TIME(23,59,59)), TIME(7,0,0), ""))))))))</f>
        <v/>
      </c>
      <c r="F24" s="156" t="n"/>
      <c r="G24" s="155">
        <f>IF(AND(D24&gt;=TIME(6,0,0),D24&lt;=TIME(8,0,0)),E24,"")</f>
        <v/>
      </c>
      <c r="H24" s="8" t="n">
        <v>0.9583333333333334</v>
      </c>
      <c r="I24" s="30">
        <f>ROUND(IF(OR(D24="",E24="",E24=0),0,IF(H24="",MOD(E24-D24,1)*24,MOD(H24-D24,1)*24)),2)</f>
        <v/>
      </c>
      <c r="J24" s="157" t="inlineStr">
        <is>
          <t>Unico-47</t>
        </is>
      </c>
      <c r="K24" s="274" t="n"/>
      <c r="L24" s="271" t="n"/>
      <c r="M24" s="275">
        <f>MAX(0,V24-W24)</f>
        <v/>
      </c>
      <c r="N24" s="9">
        <f>(IF(OR($C24="",$D24=""),0,
 IF(OR($A24="Holiday",$A25="Holiday"),
    IF(ISNUMBER(MATCH(TRIM($B24),{"Phagwah","Good Friday","Easter Monday","Labour Day","Christmas","Eid ul Azha","Romans-2","Globe-12","Neptune P1"},0)),0,$I24),
 IF(AND(NOT(OR($A24="Annual Leave",$A25="Annual Leave")),$A24="Off day"),$I24,
  MAX(0,$I24-$V24)
  ))))+W24</f>
        <v/>
      </c>
      <c r="O24" s="9">
        <f>IF(AND(OR($A24="Holiday",$A25="Holiday"),
        ISNUMBER(MATCH(TRIM($B24),{"Phagwah","Good Friday","Easter Monday","Labour Day","Christmas","Eid ul Azha","Romans-2","Globe-12","Neptune P1"},0))),
   $I24,0)</f>
        <v/>
      </c>
      <c r="P24" s="9">
        <f>IF(OR($O$7="Canteen",$O$7="Head Office"),0,IF($I24&lt;=0,0,IF(OR(OR(TRIM($J24)="Hebrews",TRIM($J24)="Romans",TRIM($J24)="Romans-2",TRIM($J24)="Globe",TRIM($J24)="Globe-12",TRIM($J24)="Neptune P1"),AND($I25&gt;0,OR(TRIM($J25)="Hebrews",TRIM($J25)="Romans",TRIM($J25)="Romans-2",TRIM($J25)="Globe",TRIM($J25)="Globe-12",TRIM($J25)="Neptune P1"))),1,0)))</f>
        <v/>
      </c>
      <c r="Q24" s="10" t="n"/>
      <c r="R24" s="9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IF($I24&gt;0,1,0),
      0
   ),
0))</f>
        <v/>
      </c>
      <c r="S24" s="9">
        <f>IF(OR($A24="Annual Leave",$A25="Annual Leave"),IF($A24="Annual Leave",8,0),0)</f>
        <v/>
      </c>
      <c r="T24" s="91" t="n"/>
      <c r="U24" s="144">
        <f>MAX(0,40-Y24)</f>
        <v/>
      </c>
      <c r="V24" s="351">
        <f>IF(OR($C24="",$D24=""),0,
 IF(OR($A24="Holiday",$A25="Holiday"),0,
 IF(AND(NOT(OR($A24="Annual Leave",$A25="Annual Leave")),$A24="Off day"),0,
  IF($I24+$I25&gt;=8,IF($I24&gt;=8,8,$I24),$I24)
  )))</f>
        <v/>
      </c>
      <c r="W24" s="351">
        <f>MAX(0,V24-U24)</f>
        <v/>
      </c>
      <c r="X24" s="351">
        <f>IF(C24="","",C24-WEEKDAY(C24,1)+1)</f>
        <v/>
      </c>
      <c r="Y24" s="351">
        <f>SUMPRODUCT(($X$14:$X23=X24)*(($V$14:$V23)+($O$14:$O23)))+IF(X24=X14,$L$11,0)</f>
        <v/>
      </c>
      <c r="Z24" s="351" t="n"/>
      <c r="AA24" s="351" t="n"/>
      <c r="AB24" s="351" t="n"/>
      <c r="AC24" s="351" t="n"/>
      <c r="AD24" s="351" t="n"/>
      <c r="AE24" s="351" t="n"/>
      <c r="AF24" s="351" t="n"/>
    </row>
    <row r="25" ht="24" customHeight="1" s="348" thickBot="1">
      <c r="A25" s="154" t="inlineStr">
        <is>
          <t>On Day</t>
        </is>
      </c>
      <c r="B25" s="273" t="n"/>
      <c r="C25" s="90">
        <f>C24</f>
        <v/>
      </c>
      <c r="D25" s="276" t="n"/>
      <c r="E25" s="277">
        <f>IF(D25="", "",
 IF(D25=TIME(0,0,0), 0,
 IF(AND(D25&gt;=TIME(0,0,1), D25&lt;=TIME(2,0,0)), TIME(7,0,0),
 IF(AND(D25&gt;=TIME(6,0,0), D25&lt;=TIME(8,0,0)), TIME(12,0,0),
 IF(AND(D25&gt;TIME(8,0,0), D25&lt;=TIME(13,59,0)), TIME(15,0,0),
 IF(AND(D25&gt;=TIME(14,0,0), D25&lt;=TIME(17,59,0)), TIME(21,0,0),
 IF(AND(D25&gt;=TIME(18,0,0), D25&lt;=TIME(21,59,0)), TIME(0,0,0),
 IF(AND(D25&gt;=TIME(22,0,0), D25&lt;=TIME(23,59,59)), TIME(7,0,0), ""))))))))</f>
        <v/>
      </c>
      <c r="F25" s="156" t="n"/>
      <c r="G25" s="277">
        <f>IF(AND(D25&gt;=TIME(6,0,0),D25&lt;=TIME(8,0,0)),E25,"")</f>
        <v/>
      </c>
      <c r="H25" s="276" t="n"/>
      <c r="I25" s="30">
        <f>ROUND(IF(OR(D25="",E25="",E25=0),0,IF(H25="",MOD(E25-D25,1)*24,MOD(H25-D25,1)*24)),2)</f>
        <v/>
      </c>
      <c r="J25" s="158" t="n"/>
      <c r="K25" s="274" t="n"/>
      <c r="L25" s="271" t="n"/>
      <c r="M25" s="275">
        <f>MAX(0,V25-W25)</f>
        <v/>
      </c>
      <c r="N25" s="278">
        <f>(IF(OR($C25="",$D25=""),0,
 IF(OR($A24="Holiday",$A25="Holiday"),
    IF(ISNUMBER(MATCH(TRIM($B25),{"Phagwah","Good Friday","Easter Monday","Labour Day","Christmas","Eid ul Azha","Romans-2","Globe-12","Neptune P1"},0)),0,$I25),
 IF(AND(NOT(OR($A24="Annual Leave",$A25="Annual Leave")),$A25="Off day"),$I25,
  MAX(0,$I25-$V25)
  ))))+W25</f>
        <v/>
      </c>
      <c r="O25" s="278">
        <f>IF(AND(OR($A24="Holiday",$A25="Holiday"),
        ISNUMBER(MATCH(TRIM($B25),{"Phagwah","Good Friday","Easter Monday","Labour Day","Christmas","Eid ul Azha","Romans-2","Globe-12","Neptune P1"},0))),
   $I25,0)</f>
        <v/>
      </c>
      <c r="P25" s="278">
        <f>IF(OR($O$7="Canteen",$O$7="Head Office"),0,IF($I25&lt;=0,0,IF(AND($I24&lt;=0,OR(TRIM($J25)="Hebrews",TRIM($J25)="Romans",TRIM($J25)="Romans-2",TRIM($J25)="Globe",TRIM($J25)="Globe-12",TRIM($J25)="Neptune P1")),1,0)))</f>
        <v/>
      </c>
      <c r="Q25" s="279" t="n"/>
      <c r="R25" s="278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IF(AND($I24=0,$I25&gt;0),1,0),
      0
   ),
0))</f>
        <v/>
      </c>
      <c r="S25" s="278">
        <f>IF(OR($A24="Annual Leave",$A25="Annual Leave"),IF(AND($A24&lt;&gt;"Annual Leave",$A25="Annual Leave"),8,0),0)</f>
        <v/>
      </c>
      <c r="T25" s="280" t="n"/>
      <c r="U25" s="144">
        <f>MAX(0,40-Y25)</f>
        <v/>
      </c>
      <c r="V25" s="351">
        <f>IF(OR($C25="",$D25=""),0,
 IF(OR($A24="Holiday",$A25="Holiday"),0,
 IF(AND(NOT(OR($A24="Annual Leave",$A25="Annual Leave")),$A25="Off day"),0,
  IF($I24+$I25&gt;=8,IF($I24&gt;=8,0,8-$I24),$I25)
  )))</f>
        <v/>
      </c>
      <c r="W25" s="351">
        <f>MAX(0,V25-U25)</f>
        <v/>
      </c>
      <c r="X25" s="351">
        <f>IF(C25="","",C25-WEEKDAY(C25,1)+1)</f>
        <v/>
      </c>
      <c r="Y25" s="351">
        <f>SUMPRODUCT(($X$14:$X24=X25)*(($V$14:$V24)+($O$14:$O24)))+IF(X25=X14,$L$11,0)</f>
        <v/>
      </c>
      <c r="Z25" s="351" t="n"/>
      <c r="AA25" s="351" t="n"/>
      <c r="AB25" s="351" t="n"/>
      <c r="AC25" s="351" t="n"/>
      <c r="AD25" s="351" t="n"/>
      <c r="AE25" s="351" t="n"/>
      <c r="AF25" s="351" t="n"/>
    </row>
    <row r="26" ht="24" customHeight="1" s="348" thickBot="1">
      <c r="A26" s="159" t="inlineStr">
        <is>
          <t>On Day</t>
        </is>
      </c>
      <c r="B26" s="281" t="n"/>
      <c r="C26" s="92">
        <f>C24+1</f>
        <v/>
      </c>
      <c r="D26" s="31" t="n">
        <v>0.6354166666666666</v>
      </c>
      <c r="E26" s="160">
        <f>IF(D26="", "",
 IF(D26=TIME(0,0,0), 0,
 IF(AND(D26&gt;=TIME(0,0,1), D26&lt;=TIME(2,0,0)), TIME(7,0,0),
 IF(AND(D26&gt;=TIME(6,0,0), D26&lt;=TIME(8,0,0)), TIME(12,0,0),
 IF(AND(D26&gt;TIME(8,0,0), D26&lt;=TIME(13,59,0)), TIME(15,0,0),
 IF(AND(D26&gt;=TIME(14,0,0), D26&lt;=TIME(17,59,0)), TIME(21,0,0),
 IF(AND(D26&gt;=TIME(18,0,0), D26&lt;=TIME(21,59,0)), TIME(0,0,0),
 IF(AND(D26&gt;=TIME(22,0,0), D26&lt;=TIME(23,59,59)), TIME(7,0,0), ""))))))))</f>
        <v/>
      </c>
      <c r="F26" s="161" t="n"/>
      <c r="G26" s="160">
        <f>IF(AND(D26&gt;=TIME(6,0,0),D26&lt;=TIME(8,0,0)),E26,"")</f>
        <v/>
      </c>
      <c r="H26" s="31" t="n">
        <v>0.9583333333333334</v>
      </c>
      <c r="I26" s="32">
        <f>ROUND(IF(OR(D26="",E26="",E26=0),0,IF(H26="",MOD(E26-D26,1)*24,MOD(H26-D26,1)*24)),2)</f>
        <v/>
      </c>
      <c r="J26" s="162" t="inlineStr">
        <is>
          <t>Numbers</t>
        </is>
      </c>
      <c r="K26" s="282" t="n"/>
      <c r="L26" s="271" t="n"/>
      <c r="M26" s="283">
        <f>MAX(0,V26-W26)</f>
        <v/>
      </c>
      <c r="N26" s="33">
        <f>(IF(OR($C26="",$D26=""),0,
 IF(OR($A26="Holiday",$A27="Holiday"),
    IF(ISNUMBER(MATCH(TRIM($B26),{"Phagwah","Good Friday","Easter Monday","Labour Day","Christmas","Eid ul Azha","Romans-2","Globe-12","Neptune P1"},0)),0,$I26),
 IF(AND(NOT(OR($A26="Annual Leave",$A27="Annual Leave")),$A26="Off day"),$I26,
  MAX(0,$I26-$V26)
  ))))+W26</f>
        <v/>
      </c>
      <c r="O26" s="33">
        <f>IF(AND(OR($A26="Holiday",$A27="Holiday"),
        ISNUMBER(MATCH(TRIM($B26),{"Phagwah","Good Friday","Easter Monday","Labour Day","Christmas","Eid ul Azha","Romans-2","Globe-12","Neptune P1"},0))),
   $I26,0)</f>
        <v/>
      </c>
      <c r="P26" s="33">
        <f>IF(OR($O$7="Canteen",$O$7="Head Office"),0,IF($I26&lt;=0,0,IF(OR(OR(TRIM($J26)="Hebrews",TRIM($J26)="Romans",TRIM($J26)="Romans-2",TRIM($J26)="Globe",TRIM($J26)="Globe-12",TRIM($J26)="Neptune P1"),AND($I27&gt;0,OR(TRIM($J27)="Hebrews",TRIM($J27)="Romans",TRIM($J27)="Romans-2",TRIM($J27)="Globe",TRIM($J27)="Globe-12",TRIM($J27)="Neptune P1"))),1,0)))</f>
        <v/>
      </c>
      <c r="Q26" s="34" t="n"/>
      <c r="R26" s="33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IF($I26&gt;0,1,0),
      0
   ),
0))</f>
        <v/>
      </c>
      <c r="S26" s="33">
        <f>IF(OR($A26="Annual Leave",$A27="Annual Leave"),IF($A26="Annual Leave",8,0),0)</f>
        <v/>
      </c>
      <c r="T26" s="35" t="n"/>
      <c r="U26" s="144">
        <f>MAX(0,40-Y26)</f>
        <v/>
      </c>
      <c r="V26" s="351">
        <f>IF(OR($C26="",$D26=""),0,
 IF(OR($A26="Holiday",$A27="Holiday"),0,
 IF(AND(NOT(OR($A26="Annual Leave",$A27="Annual Leave")),$A26="Off day"),0,
  IF($I26+$I27&gt;=8,IF($I26&gt;=8,8,$I26),$I26)
  )))</f>
        <v/>
      </c>
      <c r="W26" s="351">
        <f>MAX(0,V26-U26)</f>
        <v/>
      </c>
      <c r="X26" s="351">
        <f>IF(C26="","",C26-WEEKDAY(C26,1)+1)</f>
        <v/>
      </c>
      <c r="Y26" s="351">
        <f>SUMPRODUCT(($X$14:$X25=X26)*(($V$14:$V25)+($O$14:$O25)))+IF(X26=X14,$L$11,0)</f>
        <v/>
      </c>
      <c r="Z26" s="351" t="n"/>
      <c r="AA26" s="351" t="n"/>
      <c r="AB26" s="351" t="n"/>
      <c r="AC26" s="351" t="n"/>
      <c r="AD26" s="351" t="n"/>
      <c r="AE26" s="351" t="n"/>
      <c r="AF26" s="351" t="n"/>
    </row>
    <row r="27" ht="24" customHeight="1" s="348" thickBot="1">
      <c r="A27" s="159" t="inlineStr">
        <is>
          <t>On Day</t>
        </is>
      </c>
      <c r="B27" s="281" t="n"/>
      <c r="C27" s="93">
        <f>C26</f>
        <v/>
      </c>
      <c r="D27" s="36" t="n"/>
      <c r="E27" s="163">
        <f>IF(D27="", "",
 IF(D27=TIME(0,0,0), 0,
 IF(AND(D27&gt;=TIME(0,0,1), D27&lt;=TIME(2,0,0)), TIME(7,0,0),
 IF(AND(D27&gt;=TIME(6,0,0), D27&lt;=TIME(8,0,0)), TIME(12,0,0),
 IF(AND(D27&gt;TIME(8,0,0), D27&lt;=TIME(13,59,0)), TIME(15,0,0),
 IF(AND(D27&gt;=TIME(14,0,0), D27&lt;=TIME(17,59,0)), TIME(21,0,0),
 IF(AND(D27&gt;=TIME(18,0,0), D27&lt;=TIME(21,59,0)), TIME(0,0,0),
 IF(AND(D27&gt;=TIME(22,0,0), D27&lt;=TIME(23,59,59)), TIME(7,0,0), ""))))))))</f>
        <v/>
      </c>
      <c r="F27" s="164" t="n"/>
      <c r="G27" s="163">
        <f>IF(AND(D27&gt;=TIME(6,0,0),D27&lt;=TIME(8,0,0)),E27,"")</f>
        <v/>
      </c>
      <c r="H27" s="36" t="n"/>
      <c r="I27" s="37">
        <f>ROUND(IF(OR(D27="",E27="",E27=0),0,IF(H27="",MOD(E27-D27,1)*24,MOD(H27-D27,1)*24)),2)</f>
        <v/>
      </c>
      <c r="J27" s="162" t="n"/>
      <c r="K27" s="282" t="n"/>
      <c r="L27" s="271" t="n"/>
      <c r="M27" s="283">
        <f>MAX(0,V27-W27)</f>
        <v/>
      </c>
      <c r="N27" s="38">
        <f>(IF(OR($C27="",$D27=""),0,
 IF(OR($A26="Holiday",$A27="Holiday"),
    IF(ISNUMBER(MATCH(TRIM($B27),{"Phagwah","Good Friday","Easter Monday","Labour Day","Christmas","Eid ul Azha","Romans-2","Globe-12","Neptune P1"},0)),0,$I27),
 IF(AND(NOT(OR($A26="Annual Leave",$A27="Annual Leave")),$A27="Off day"),$I27,
  MAX(0,$I27-$V27)
  ))))+W27</f>
        <v/>
      </c>
      <c r="O27" s="38">
        <f>IF(AND(OR($A26="Holiday",$A27="Holiday"),
        ISNUMBER(MATCH(TRIM($B27),{"Phagwah","Good Friday","Easter Monday","Labour Day","Christmas","Eid ul Azha","Romans-2","Globe-12","Neptune P1"},0))),
   $I27,0)</f>
        <v/>
      </c>
      <c r="P27" s="38">
        <f>IF(OR($O$7="Canteen",$O$7="Head Office"),0,IF($I27&lt;=0,0,IF(AND($I26&lt;=0,OR(TRIM($J27)="Hebrews",TRIM($J27)="Romans",TRIM($J27)="Romans-2",TRIM($J27)="Globe",TRIM($J27)="Globe-12",TRIM($J27)="Neptune P1")),1,0)))</f>
        <v/>
      </c>
      <c r="Q27" s="39" t="n"/>
      <c r="R27" s="38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IF(AND($I26=0,$I27&gt;0),1,0),
      0
   ),
0))</f>
        <v/>
      </c>
      <c r="S27" s="38">
        <f>IF(OR($A26="Annual Leave",$A27="Annual Leave"),IF(AND($A26&lt;&gt;"Annual Leave",$A27="Annual Leave"),8,0),0)</f>
        <v/>
      </c>
      <c r="T27" s="40" t="n"/>
      <c r="U27" s="144">
        <f>MAX(0,40-Y27)</f>
        <v/>
      </c>
      <c r="V27" s="351">
        <f>IF(OR($C27="",$D27=""),0,
 IF(OR($A26="Holiday",$A27="Holiday"),0,
 IF(AND(NOT(OR($A26="Annual Leave",$A27="Annual Leave")),$A27="Off day"),0,
  IF($I26+$I27&gt;=8,IF($I26&gt;=8,0,8-$I26),$I27)
  )))</f>
        <v/>
      </c>
      <c r="W27" s="351">
        <f>MAX(0,V27-U27)</f>
        <v/>
      </c>
      <c r="X27" s="351">
        <f>IF(C27="","",C27-WEEKDAY(C27,1)+1)</f>
        <v/>
      </c>
      <c r="Y27" s="351">
        <f>SUMPRODUCT(($X$14:$X26=X27)*(($V$14:$V26)+($O$14:$O26)))+IF(X27=X14,$L$11,0)</f>
        <v/>
      </c>
      <c r="Z27" s="351" t="n"/>
      <c r="AA27" s="351" t="n"/>
      <c r="AB27" s="351" t="n"/>
      <c r="AC27" s="351" t="n"/>
      <c r="AD27" s="351" t="n"/>
      <c r="AE27" s="351" t="n"/>
      <c r="AF27" s="351" t="n"/>
    </row>
    <row r="28" ht="24" customHeight="1" s="348" thickBot="1">
      <c r="A28" s="176" t="n"/>
      <c r="B28" s="176" t="n"/>
      <c r="C28" s="145" t="n"/>
      <c r="D28" s="6" t="n"/>
      <c r="E28" s="14" t="n"/>
      <c r="F28" s="6" t="n"/>
      <c r="G28" s="6" t="n"/>
      <c r="H28" s="336" t="n"/>
      <c r="I28" s="351" t="n"/>
      <c r="J28" s="336" t="n"/>
      <c r="K28" s="336" t="n"/>
      <c r="L28" s="336" t="n"/>
      <c r="M28" s="99">
        <f>MAX(0,V28-W28)</f>
        <v/>
      </c>
      <c r="N28" s="99">
        <f>(IF(OR($C28="",$D28=""),0,
 IF(OR($A28="Holiday",$A29="Holiday"),
    IF(ISNUMBER(MATCH(TRIM($B28),{"Phagwah","Good Friday","Easter Monday","Labour Day","Christmas","Eid ul Azha","Romans-2","Globe-12","Neptune P1"},0)),0,$I28),
 IF(AND(NOT(OR($A28="Annual Leave",$A29="Annual Leave")),$A28="Off day"),$I28,
  MAX(0,$I28-$V28)
  ))))+W28</f>
        <v/>
      </c>
      <c r="O28" s="99">
        <f>IF(AND(OR($A28="Holiday",$A29="Holiday"),
        ISNUMBER(MATCH(TRIM($B28),{"Phagwah","Good Friday","Easter Monday","Labour Day","Christmas","Eid ul Azha","Romans-2","Globe-12","Neptune P1"},0))),
   $I28,0)</f>
        <v/>
      </c>
      <c r="P28" s="99">
        <f>IF(OR($O$7="Canteen",$O$7="Head Office"),0,IF($I28&lt;=0,0,IF(OR(OR(TRIM($J28)="Hebrews",TRIM($J28)="Romans",TRIM($J28)="Romans-2",TRIM($J28)="Globe",TRIM($J28)="Globe-12",TRIM($J28)="Neptune P1"),AND($I29&gt;0,OR(TRIM($J29)="Hebrews",TRIM($J29)="Romans",TRIM($J29)="Romans-2",TRIM($J29)="Globe",TRIM($J29)="Globe-12",TRIM($J29)="Neptune P1"))),1,0)))</f>
        <v/>
      </c>
      <c r="Q28" s="178" t="n"/>
      <c r="R28" s="15" t="n"/>
      <c r="S28" s="99">
        <f>IF(OR($A28="Annual Leave",$A29="Annual Leave"),IF($A28="Annual Leave",8,0),0)</f>
        <v/>
      </c>
      <c r="T28" s="100">
        <f>SUM(T14:T27)</f>
        <v/>
      </c>
      <c r="U28" s="144">
        <f>MAX(0,40-Y28)</f>
        <v/>
      </c>
      <c r="V28" s="351">
        <f>IF(OR($C28="",$D28=""),0,
 IF(OR($A28="Holiday",$A29="Holiday"),0,
 IF(AND(NOT(OR($A28="Annual Leave",$A29="Annual Leave")),$A28="Off day"),0,
  IF($I28+$I29&gt;=8,IF($I28&gt;=8,8,$I28),$I28)
  )))</f>
        <v/>
      </c>
      <c r="W28" s="351">
        <f>MAX(0,V28-U28)</f>
        <v/>
      </c>
      <c r="X28" s="351">
        <f>IF(C28="","",C28-WEEKDAY(C28,1)+1)</f>
        <v/>
      </c>
      <c r="Y28" s="351">
        <f>SUMPRODUCT(($X$14:$X27=X28)*(($V$14:$V27)+($O$14:$O27)))+IF(X28=X14,$L$11,0)</f>
        <v/>
      </c>
      <c r="Z28" s="351" t="n"/>
      <c r="AA28" s="351" t="n"/>
      <c r="AB28" s="351" t="n"/>
      <c r="AC28" s="351" t="n"/>
      <c r="AD28" s="351" t="n"/>
      <c r="AE28" s="351" t="n"/>
      <c r="AF28" s="351" t="n"/>
    </row>
    <row r="29" hidden="1" ht="15.75" customHeight="1" s="348" thickBot="1">
      <c r="A29" s="179" t="n"/>
      <c r="B29" s="176" t="n"/>
      <c r="C29" s="145" t="n"/>
      <c r="D29" s="6" t="n"/>
      <c r="E29" s="295">
        <f>IF(D29="", "",
 IF(D29=TIME(0,0,0), 0,
 IF(AND(D29&gt;=TIME(0,0,1), D29&lt;=TIME(2,0,0)), TIME(7,0,0),
 IF(AND(D29&gt;=TIME(6,0,0), D29&lt;=TIME(8,0,0)), TIME(12,0,0),
 IF(AND(D29&gt;TIME(8,0,0), D29&lt;=TIME(13,59,0)), TIME(15,0,0),
 IF(AND(D29&gt;=TIME(14,0,0), D29&lt;=TIME(17,59,0)), TIME(21,0,0),
 IF(AND(D29&gt;=TIME(18,0,0), D29&lt;=TIME(21,59,0)), TIME(0,0,0),
 IF(AND(D29&gt;=TIME(22,0,0), D29&lt;=TIME(23,59,59)), TIME(7,0,0), ""))))))))</f>
        <v/>
      </c>
      <c r="F29" s="6" t="n"/>
      <c r="G29" s="6" t="n"/>
      <c r="H29" s="6" t="n"/>
      <c r="I29" s="6" t="n"/>
      <c r="J29" s="6" t="n"/>
      <c r="K29" s="6" t="n"/>
      <c r="L29" s="6" t="n"/>
      <c r="M29" s="4">
        <f>MAX(0,V29-W29)</f>
        <v/>
      </c>
      <c r="N29" s="4">
        <f>(IF(OR($C29="",$D29=""),0,
 IF(OR($A28="Holiday",$A29="Holiday"),
    IF(ISNUMBER(MATCH(TRIM($B29),{"Phagwah","Good Friday","Easter Monday","Labour Day","Christmas","Eid ul Azha","Romans-2","Globe-12","Neptune P1"},0)),0,$I29),
 IF(AND(NOT(OR($A28="Annual Leave",$A29="Annual Leave")),$A29="Off day"),$I29,
  MAX(0,$I29-$V29)
  ))))+W29</f>
        <v/>
      </c>
      <c r="O29" s="4">
        <f>IF(AND(OR($A28="Holiday",$A29="Holiday"),
        ISNUMBER(MATCH(TRIM($B29),{"Phagwah","Good Friday","Easter Monday","Labour Day","Christmas","Eid ul Azha","Romans-2","Globe-12","Neptune P1"},0))),
   $I29,0)</f>
        <v/>
      </c>
      <c r="P29" s="4">
        <f>IF(OR($O$7="Canteen",$O$7="Head Office"),0,IF($I29&lt;=0,0,IF(AND($I28&lt;=0,OR(TRIM($J29)="Hebrews",TRIM($J29)="Romans",TRIM($J29)="Romans-2",TRIM($J29)="Globe",TRIM($J29)="Globe-12",TRIM($J29)="Neptune P1")),1,0)))</f>
        <v/>
      </c>
      <c r="Q29" s="6" t="n"/>
      <c r="R29" s="296">
        <f>IF(OR($O$7="Canteen",$O$7="Head Office"),0,IF(
  AND(
    SUMIFS(I:I, C:C, C29) &gt;= 8,
    COUNTIFS(C$14:C29, C29)=1,
    OR(
      TEXT(D29,"hh:mm:ss")="07:00:00",
      TEXT(D29,"hh:mm:ss")="15:00:00",
      TEXT(D29,"hh:mm:ss")="23:00:00",
      TEXT(D30,"hh:mm:ss")="07:00:00",
      TEXT(D30,"hh:mm:ss")="15:00:00",
      TEXT(D30,"hh:mm:ss")="23:00:00"
    )
  ),
  1,
  0
))</f>
        <v/>
      </c>
      <c r="S29" s="4">
        <f>IF(OR($A28="Annual Leave",$A29="Annual Leave"),IF(AND($A28&lt;&gt;"Annual Leave",$A29="Annual Leave"),8,0),0)</f>
        <v/>
      </c>
      <c r="T29" s="146" t="n"/>
      <c r="U29" s="351">
        <f>MAX(0,40-Y29)</f>
        <v/>
      </c>
      <c r="V29" s="351">
        <f>IF(OR($C29="",$D29=""),0,
 IF(OR($A28="Holiday",$A29="Holiday"),0,
 IF(AND(NOT(OR($A28="Annual Leave",$A29="Annual Leave")),$A29="Off day"),0,
  IF($I28+$I29&gt;=8,IF($I28&gt;=8,0,8-$I28),$I29)
  )))</f>
        <v/>
      </c>
      <c r="W29" s="351">
        <f>MAX(0,V29-U29)</f>
        <v/>
      </c>
      <c r="X29" s="351">
        <f>IF(C29="","",C29-WEEKDAY(C29,1)+1)</f>
        <v/>
      </c>
      <c r="Y29" s="351">
        <f>SUMPRODUCT(($X$14:$X28=X29)*(($V$14:$V28)+($O$14:$O28)))+IF(X29=X14,$L$11,0)</f>
        <v/>
      </c>
      <c r="Z29" s="351" t="n"/>
      <c r="AA29" s="351" t="n"/>
      <c r="AB29" s="351" t="n"/>
      <c r="AC29" s="351" t="n"/>
      <c r="AD29" s="351" t="n"/>
      <c r="AE29" s="351" t="n"/>
      <c r="AF29" s="351" t="n"/>
    </row>
    <row r="30" ht="24" customHeight="1" s="348" thickBot="1">
      <c r="A30" s="147" t="inlineStr">
        <is>
          <t>Off Day</t>
        </is>
      </c>
      <c r="B30" s="180" t="n"/>
      <c r="C30" s="88">
        <f>C27+1</f>
        <v/>
      </c>
      <c r="D30" s="54" t="n"/>
      <c r="E30" s="148">
        <f>IF(D30="", "",
 IF(D30=TIME(0,0,0), 0,
 IF(AND(D30&gt;=TIME(0,0,1), D30&lt;=TIME(2,0,0)), TIME(7,0,0),
 IF(AND(D30&gt;=TIME(6,0,0), D30&lt;=TIME(8,0,0)), TIME(12,0,0),
 IF(AND(D30&gt;TIME(8,0,0), D30&lt;=TIME(13,59,0)), TIME(15,0,0),
 IF(AND(D30&gt;=TIME(14,0,0), D30&lt;=TIME(17,59,0)), TIME(21,0,0),
 IF(AND(D30&gt;=TIME(18,0,0), D30&lt;=TIME(21,59,0)), TIME(0,0,0),
 IF(AND(D30&gt;=TIME(22,0,0), D30&lt;=TIME(23,59,59)), TIME(7,0,0), ""))))))))</f>
        <v/>
      </c>
      <c r="F30" s="149" t="n"/>
      <c r="G30" s="148">
        <f>IF(AND(D30&gt;=TIME(6,0,0),D30&lt;=TIME(8,0,0)),E30,"")</f>
        <v/>
      </c>
      <c r="H30" s="54" t="n"/>
      <c r="I30" s="55">
        <f>ROUND(IF(OR(D30="",E30="",E30=0),0,IF(H30="",MOD(E30-D30,1)*24,MOD(H30-D30,1)*24)),2)</f>
        <v/>
      </c>
      <c r="J30" s="150" t="n"/>
      <c r="K30" s="270" t="n"/>
      <c r="L30" s="181" t="n"/>
      <c r="M30" s="272">
        <f>MAX(0,V30-W30)</f>
        <v/>
      </c>
      <c r="N30" s="56">
        <f>(IF(OR($C30="",$D30=""),0,
 IF(OR($A30="Holiday",$A31="Holiday"),
    IF(ISNUMBER(MATCH(TRIM($B30),{"Phagwah","Good Friday","Easter Monday","Labour Day","Christmas","Eid ul Azha","Romans-2","Globe-12","Neptune P1"},0)),0,$I30),
 IF(AND(NOT(OR($A30="Annual Leave",$A31="Annual Leave")),$A30="Off day"),$I30,
  MAX(0,$I30-$V30)
  ))))+W30</f>
        <v/>
      </c>
      <c r="O30" s="56">
        <f>IF(AND(OR($A30="Holiday",$A31="Holiday"),
        ISNUMBER(MATCH(TRIM($B30),{"Phagwah","Good Friday","Easter Monday","Labour Day","Christmas","Eid ul Azha","Romans-2","Globe-12","Neptune P1"},0))),
   $I30,0)</f>
        <v/>
      </c>
      <c r="P30" s="56">
        <f>IF(OR($O$7="Canteen",$O$7="Head Office"),0,IF($I30&lt;=0,0,IF(OR(OR(TRIM($J30)="Hebrews",TRIM($J30)="Romans",TRIM($J30)="Romans-2",TRIM($J30)="Globe",TRIM($J30)="Globe-12",TRIM($J30)="Neptune P1"),AND($I31&gt;0,OR(TRIM($J31)="Hebrews",TRIM($J31)="Romans",TRIM($J31)="Romans-2",TRIM($J31)="Globe",TRIM($J31)="Globe-12",TRIM($J31)="Neptune P1"))),1,0)))</f>
        <v/>
      </c>
      <c r="Q30" s="57" t="n"/>
      <c r="R30" s="56">
        <f>IF(OR($O$7="Canteen",$O$7="Head Office"),0,IF(
  AND(
    SUMIFS(I:I, C:C, C30) &gt;= 8,
    COUNTIFS(C$14:C30, C30)=1,
    OR(
      TEXT(D30,"hh:mm:ss")="07:00:00",
      TEXT(D30,"hh:mm:ss")="15:00:00",
      TEXT(D30,"hh:mm:ss")="23:00:00",
      TEXT(D31,"hh:mm:ss")="07:00:00",
      TEXT(D31,"hh:mm:ss")="15:00:00",
      TEXT(D31,"hh:mm:ss")="23:00:00"
    )
  ),
  1,
  0
))</f>
        <v/>
      </c>
      <c r="S30" s="56">
        <f>IF(OR($A30="Annual Leave",$A31="Annual Leave"),IF($A30="Annual Leave",8,0),0)</f>
        <v/>
      </c>
      <c r="T30" s="58" t="n"/>
      <c r="U30" s="144">
        <f>MAX(0,40-Y30)</f>
        <v/>
      </c>
      <c r="V30" s="151">
        <f>IF(OR($C30="",$D30=""),0,
 IF(OR($A30="Holiday",$A31="Holiday"),0,
 IF(AND(NOT(OR($A30="Annual Leave",$A31="Annual Leave")),$A30="Off day"),0,
  IF($I30+$I31&gt;=8,IF($I30&gt;=8,8,$I30),$I30)
  )))</f>
        <v/>
      </c>
      <c r="W30" s="151">
        <f>MAX(0,V30-U30)</f>
        <v/>
      </c>
      <c r="X30" s="151">
        <f>IF(C30="","",C30-WEEKDAY(C30,1)+1)</f>
        <v/>
      </c>
      <c r="Y30" s="151">
        <f>SUMPRODUCT(($X$14:$X29=X30)*(($V$14:$V29)+($O$14:$O29)))+IF(X30=X14,$L$11,0)</f>
        <v/>
      </c>
      <c r="Z30" s="151" t="n"/>
      <c r="AA30" s="151" t="n"/>
      <c r="AB30" s="151" t="n"/>
      <c r="AC30" s="351" t="n"/>
      <c r="AD30" s="351" t="n"/>
      <c r="AE30" s="351" t="n"/>
      <c r="AF30" s="351" t="n"/>
    </row>
    <row r="31" ht="24" customHeight="1" s="348" thickBot="1">
      <c r="A31" s="147" t="inlineStr">
        <is>
          <t>Off Day</t>
        </is>
      </c>
      <c r="B31" s="182" t="n"/>
      <c r="C31" s="89">
        <f>C30</f>
        <v/>
      </c>
      <c r="D31" s="59" t="n"/>
      <c r="E31" s="152">
        <f>IF(D31="", "",
 IF(D31=TIME(0,0,0), 0,
 IF(AND(D31&gt;=TIME(0,0,1), D31&lt;=TIME(2,0,0)), TIME(7,0,0),
 IF(AND(D31&gt;=TIME(6,0,0), D31&lt;=TIME(8,0,0)), TIME(12,0,0),
 IF(AND(D31&gt;TIME(8,0,0), D31&lt;=TIME(13,59,0)), TIME(15,0,0),
 IF(AND(D31&gt;=TIME(14,0,0), D31&lt;=TIME(17,59,0)), TIME(21,0,0),
 IF(AND(D31&gt;=TIME(18,0,0), D31&lt;=TIME(21,59,0)), TIME(0,0,0),
 IF(AND(D31&gt;=TIME(22,0,0), D31&lt;=TIME(23,59,59)), TIME(7,0,0), ""))))))))</f>
        <v/>
      </c>
      <c r="F31" s="153" t="n"/>
      <c r="G31" s="152">
        <f>IF(AND(D31&gt;=TIME(6,0,0),D31&lt;=TIME(8,0,0)),E31,"")</f>
        <v/>
      </c>
      <c r="H31" s="59" t="n"/>
      <c r="I31" s="60">
        <f>ROUND(IF(OR(D31="",E31="",E31=0),0,IF(H31="",MOD(E31-D31,1)*24,MOD(H31-D31,1)*24)),2)</f>
        <v/>
      </c>
      <c r="J31" s="150" t="n"/>
      <c r="K31" s="270" t="n"/>
      <c r="L31" s="183" t="n"/>
      <c r="M31" s="272">
        <f>MAX(0,V31-W31)</f>
        <v/>
      </c>
      <c r="N31" s="61">
        <f>(IF(OR($C31="",$D31=""),0,
 IF(OR($A30="Holiday",$A31="Holiday"),
    IF(ISNUMBER(MATCH(TRIM($B31),{"Phagwah","Good Friday","Easter Monday","Labour Day","Christmas","Eid ul Azha","Romans-2","Globe-12","Neptune P1"},0)),0,$I31),
 IF(AND(NOT(OR($A30="Annual Leave",$A31="Annual Leave")),$A31="Off day"),$I31,
  MAX(0,$I31-$V31)
  ))))+W31</f>
        <v/>
      </c>
      <c r="O31" s="61">
        <f>IF(AND(OR($A30="Holiday",$A31="Holiday"),
        ISNUMBER(MATCH(TRIM($B31),{"Phagwah","Good Friday","Easter Monday","Labour Day","Christmas","Eid ul Azha","Romans-2","Globe-12","Neptune P1"},0))),
   $I31,0)</f>
        <v/>
      </c>
      <c r="P31" s="61">
        <f>IF(OR($O$7="Canteen",$O$7="Head Office"),0,IF($I31&lt;=0,0,IF(AND($I30&lt;=0,OR(TRIM($J31)="Hebrews",TRIM($J31)="Romans",TRIM($J31)="Romans-2",TRIM($J31)="Globe",TRIM($J31)="Globe-12",TRIM($J31)="Neptune P1")),1,0)))</f>
        <v/>
      </c>
      <c r="Q31" s="62" t="n"/>
      <c r="R31" s="61">
        <f>IF(OR($O$7="Canteen",$O$7="Head Office"),0,IF(
  AND(
    SUMIFS(I:I, C:C, C31) &gt;= 8,
    COUNTIFS(C$14:C31, C31)=1,
    OR(
      TEXT(D31,"hh:mm:ss")="07:00:00",
      TEXT(D31,"hh:mm:ss")="15:00:00",
      TEXT(D31,"hh:mm:ss")="23:00:00",
      TEXT(D32,"hh:mm:ss")="07:00:00",
      TEXT(D32,"hh:mm:ss")="15:00:00",
      TEXT(D32,"hh:mm:ss")="23:00:00"
    )
  ),
  1,
  0
))</f>
        <v/>
      </c>
      <c r="S31" s="61">
        <f>IF(OR($A30="Annual Leave",$A31="Annual Leave"),IF(AND($A30&lt;&gt;"Annual Leave",$A31="Annual Leave"),8,0),0)</f>
        <v/>
      </c>
      <c r="T31" s="63" t="n"/>
      <c r="U31" s="144">
        <f>MAX(0,40-Y31)</f>
        <v/>
      </c>
      <c r="V31" s="151">
        <f>IF(OR($C31="",$D31=""),0,
 IF(OR($A30="Holiday",$A31="Holiday"),0,
 IF(AND(NOT(OR($A30="Annual Leave",$A31="Annual Leave")),$A31="Off day"),0,
  IF($I30+$I31&gt;=8,IF($I30&gt;=8,0,8-$I30),$I31)
  )))</f>
        <v/>
      </c>
      <c r="W31" s="151">
        <f>MAX(0,V31-U31)</f>
        <v/>
      </c>
      <c r="X31" s="151">
        <f>IF(C31="","",C31-WEEKDAY(C31,1)+1)</f>
        <v/>
      </c>
      <c r="Y31" s="151">
        <f>SUMPRODUCT(($X$14:$X30=X31)*(($V$14:$V30)+($O$14:$O30)))+IF(X31=X14,$L$11,0)</f>
        <v/>
      </c>
      <c r="Z31" s="151" t="n"/>
      <c r="AA31" s="151" t="n"/>
      <c r="AB31" s="151" t="n"/>
      <c r="AC31" s="351" t="n"/>
      <c r="AD31" s="351" t="n"/>
      <c r="AE31" s="351" t="n"/>
      <c r="AF31" s="351" t="n"/>
    </row>
    <row r="32" ht="24" customHeight="1" s="348" thickBot="1">
      <c r="A32" s="184" t="inlineStr">
        <is>
          <t>Absent</t>
        </is>
      </c>
      <c r="B32" s="185" t="n"/>
      <c r="C32" s="101">
        <f>C30+1</f>
        <v/>
      </c>
      <c r="D32" s="11" t="n"/>
      <c r="E32" s="186">
        <f>IF(D32="", "",
 IF(D32=TIME(0,0,0), 0,
 IF(AND(D32&gt;=TIME(0,0,1), D32&lt;=TIME(2,0,0)), TIME(7,0,0),
 IF(AND(D32&gt;=TIME(6,0,0), D32&lt;=TIME(8,0,0)), TIME(12,0,0),
 IF(AND(D32&gt;TIME(8,0,0), D32&lt;=TIME(13,59,0)), TIME(15,0,0),
 IF(AND(D32&gt;=TIME(14,0,0), D32&lt;=TIME(17,59,0)), TIME(21,0,0),
 IF(AND(D32&gt;=TIME(18,0,0), D32&lt;=TIME(21,59,0)), TIME(0,0,0),
 IF(AND(D32&gt;=TIME(22,0,0), D32&lt;=TIME(23,59,59)), TIME(7,0,0), ""))))))))</f>
        <v/>
      </c>
      <c r="F32" s="187" t="n"/>
      <c r="G32" s="186">
        <f>IF(AND(D32&gt;=TIME(6,0,0),D32&lt;=TIME(8,0,0)),E32,"")</f>
        <v/>
      </c>
      <c r="H32" s="11" t="n"/>
      <c r="I32" s="87">
        <f>ROUND(IF(OR(D32="",E32="",E32=0),0,IF(H32="",MOD(E32-D32,1)*24,MOD(H32-D32,1)*24)),2)</f>
        <v/>
      </c>
      <c r="J32" s="188" t="n"/>
      <c r="K32" s="297" t="n"/>
      <c r="L32" s="189" t="n"/>
      <c r="M32" s="298">
        <f>MAX(0,V32-W32)</f>
        <v/>
      </c>
      <c r="N32" s="12">
        <f>(IF(OR($C32="",$D32=""),0,
 IF(OR($A32="Holiday",$A33="Holiday"),
    IF(ISNUMBER(MATCH(TRIM($B32),{"Phagwah","Good Friday","Easter Monday","Labour Day","Christmas","Eid ul Azha","Romans-2","Globe-12","Neptune P1"},0)),0,$I32),
 IF(AND(NOT(OR($A32="Annual Leave",$A33="Annual Leave")),$A32="Off day"),$I32,
  MAX(0,$I32-$V32)
  ))))+W32</f>
        <v/>
      </c>
      <c r="O32" s="12">
        <f>IF(AND(OR($A32="Holiday",$A33="Holiday"),
        ISNUMBER(MATCH(TRIM($B32),{"Phagwah","Good Friday","Easter Monday","Labour Day","Christmas","Eid ul Azha","Romans-2","Globe-12","Neptune P1"},0))),
   $I32,0)</f>
        <v/>
      </c>
      <c r="P32" s="12">
        <f>IF(OR($O$7="Canteen",$O$7="Head Office"),0,IF($I32&lt;=0,0,IF(OR(OR(TRIM($J32)="Hebrews",TRIM($J32)="Romans",TRIM($J32)="Romans-2",TRIM($J32)="Globe",TRIM($J32)="Globe-12",TRIM($J32)="Neptune P1"),AND($I33&gt;0,OR(TRIM($J33)="Hebrews",TRIM($J33)="Romans",TRIM($J33)="Romans-2",TRIM($J33)="Globe",TRIM($J33)="Globe-12",TRIM($J33)="Neptune P1"))),1,0)))</f>
        <v/>
      </c>
      <c r="Q32" s="13" t="n"/>
      <c r="R32" s="12">
        <f>IF(OR($O$7="Canteen",$O$7="Head Office"),0,IF(
  AND(
    SUMIFS(I:I, C:C, C32) &gt;= 8,
    COUNTIFS(C$14:C32, C32)=1,
    OR(
      TEXT(D32,"hh:mm:ss")="07:00:00",
      TEXT(D32,"hh:mm:ss")="15:00:00",
      TEXT(D32,"hh:mm:ss")="23:00:00",
      TEXT(D33,"hh:mm:ss")="07:00:00",
      TEXT(D33,"hh:mm:ss")="15:00:00",
      TEXT(D33,"hh:mm:ss")="23:00:00"
    )
  ),
  1,
  0
))</f>
        <v/>
      </c>
      <c r="S32" s="12">
        <f>IF(OR($A32="Annual Leave",$A33="Annual Leave"),IF($A32="Annual Leave",8,0),0)</f>
        <v/>
      </c>
      <c r="T32" s="102" t="n"/>
      <c r="U32" s="144">
        <f>MAX(0,40-Y32)</f>
        <v/>
      </c>
      <c r="V32" s="351">
        <f>IF(OR($C32="",$D32=""),0,
 IF(OR($A32="Holiday",$A33="Holiday"),0,
 IF(AND(NOT(OR($A32="Annual Leave",$A33="Annual Leave")),$A32="Off day"),0,
  IF($I32+$I33&gt;=8,IF($I32&gt;=8,8,$I32),$I32)
  )))</f>
        <v/>
      </c>
      <c r="W32" s="351">
        <f>MAX(0,V32-U32)</f>
        <v/>
      </c>
      <c r="X32" s="351">
        <f>IF(C32="","",C32-WEEKDAY(C32,1)+1)</f>
        <v/>
      </c>
      <c r="Y32" s="351">
        <f>SUMPRODUCT(($X$14:$X31=X32)*(($V$14:$V31)+($O$14:$O31)))+IF(X32=X14,$L$11,0)</f>
        <v/>
      </c>
      <c r="Z32" s="351" t="n"/>
      <c r="AA32" s="351" t="n"/>
      <c r="AB32" s="351" t="n"/>
      <c r="AC32" s="351" t="n"/>
      <c r="AD32" s="351" t="n"/>
      <c r="AE32" s="351" t="n"/>
      <c r="AF32" s="351" t="n"/>
    </row>
    <row r="33" ht="24" customHeight="1" s="348" thickBot="1">
      <c r="A33" s="184" t="inlineStr">
        <is>
          <t>Absent</t>
        </is>
      </c>
      <c r="B33" s="299" t="n"/>
      <c r="C33" s="101">
        <f>C32</f>
        <v/>
      </c>
      <c r="D33" s="300" t="n"/>
      <c r="E33" s="301">
        <f>IF(D33="", "",
 IF(D33=TIME(0,0,0), 0,
 IF(AND(D33&gt;=TIME(0,0,1), D33&lt;=TIME(2,0,0)), TIME(7,0,0),
 IF(AND(D33&gt;=TIME(6,0,0), D33&lt;=TIME(8,0,0)), TIME(12,0,0),
 IF(AND(D33&gt;TIME(8,0,0), D33&lt;=TIME(13,59,0)), TIME(15,0,0),
 IF(AND(D33&gt;=TIME(14,0,0), D33&lt;=TIME(17,59,0)), TIME(21,0,0),
 IF(AND(D33&gt;=TIME(18,0,0), D33&lt;=TIME(21,59,0)), TIME(0,0,0),
 IF(AND(D33&gt;=TIME(22,0,0), D33&lt;=TIME(23,59,59)), TIME(7,0,0), ""))))))))</f>
        <v/>
      </c>
      <c r="F33" s="187" t="n"/>
      <c r="G33" s="301">
        <f>IF(AND(D33&gt;=TIME(6,0,0),D33&lt;=TIME(8,0,0)),E33,"")</f>
        <v/>
      </c>
      <c r="H33" s="300" t="n"/>
      <c r="I33" s="87">
        <f>ROUND(IF(OR(D33="",E33="",E33=0),0,IF(H33="",MOD(E33-D33,1)*24,MOD(H33-D33,1)*24)),2)</f>
        <v/>
      </c>
      <c r="J33" s="190" t="n"/>
      <c r="K33" s="297" t="n"/>
      <c r="L33" s="189" t="n"/>
      <c r="M33" s="298">
        <f>MAX(0,V33-W33)</f>
        <v/>
      </c>
      <c r="N33" s="302">
        <f>(IF(OR($C33="",$D33=""),0,
 IF(OR($A32="Holiday",$A33="Holiday"),
    IF(ISNUMBER(MATCH(TRIM($B33),{"Phagwah","Good Friday","Easter Monday","Labour Day","Christmas","Eid ul Azha","Romans-2","Globe-12","Neptune P1"},0)),0,$I33),
 IF(AND(NOT(OR($A32="Annual Leave",$A33="Annual Leave")),$A33="Off day"),$I33,
  MAX(0,$I33-$V33)
  ))))+W33</f>
        <v/>
      </c>
      <c r="O33" s="302">
        <f>IF(AND(OR($A32="Holiday",$A33="Holiday"),
        ISNUMBER(MATCH(TRIM($B33),{"Phagwah","Good Friday","Easter Monday","Labour Day","Christmas","Eid ul Azha","Romans-2","Globe-12","Neptune P1"},0))),
   $I33,0)</f>
        <v/>
      </c>
      <c r="P33" s="302">
        <f>IF(OR($O$7="Canteen",$O$7="Head Office"),0,IF($I33&lt;=0,0,IF(AND($I32&lt;=0,OR(TRIM($J33)="Hebrews",TRIM($J33)="Romans",TRIM($J33)="Romans-2",TRIM($J33)="Globe",TRIM($J33)="Globe-12",TRIM($J33)="Neptune P1")),1,0)))</f>
        <v/>
      </c>
      <c r="Q33" s="303" t="n"/>
      <c r="R33" s="302">
        <f>IF(OR($O$7="Canteen",$O$7="Head Office"),0,IF(
  AND(
    SUMIFS(I:I, C:C, C33) &gt;= 8,
    COUNTIFS(C$14:C33, C33)=1,
    OR(
      TEXT(D33,"hh:mm:ss")="07:00:00",
      TEXT(D33,"hh:mm:ss")="15:00:00",
      TEXT(D33,"hh:mm:ss")="23:00:00",
      TEXT(D34,"hh:mm:ss")="07:00:00",
      TEXT(D34,"hh:mm:ss")="15:00:00",
      TEXT(D34,"hh:mm:ss")="23:00:00"
    )
  ),
  1,
  0
))</f>
        <v/>
      </c>
      <c r="S33" s="302">
        <f>IF(OR($A32="Annual Leave",$A33="Annual Leave"),IF(AND($A32&lt;&gt;"Annual Leave",$A33="Annual Leave"),8,0),0)</f>
        <v/>
      </c>
      <c r="T33" s="304" t="n"/>
      <c r="U33" s="144">
        <f>MAX(0,40-Y33)</f>
        <v/>
      </c>
      <c r="V33" s="351">
        <f>IF(OR($C33="",$D33=""),0,
 IF(OR($A32="Holiday",$A33="Holiday"),0,
 IF(AND(NOT(OR($A32="Annual Leave",$A33="Annual Leave")),$A33="Off day"),0,
  IF($I32+$I33&gt;=8,IF($I32&gt;=8,0,8-$I32),$I33)
  )))</f>
        <v/>
      </c>
      <c r="W33" s="351">
        <f>MAX(0,V33-U33)</f>
        <v/>
      </c>
      <c r="X33" s="351">
        <f>IF(C33="","",C33-WEEKDAY(C33,1)+1)</f>
        <v/>
      </c>
      <c r="Y33" s="351">
        <f>SUMPRODUCT(($X$14:$X32=X33)*(($V$14:$V32)+($O$14:$O32)))+IF(X33=X14,$L$11,0)</f>
        <v/>
      </c>
      <c r="Z33" s="351" t="n"/>
      <c r="AA33" s="351" t="n"/>
      <c r="AB33" s="351" t="n"/>
      <c r="AC33" s="351" t="n"/>
      <c r="AD33" s="351" t="n"/>
      <c r="AE33" s="351" t="n"/>
      <c r="AF33" s="351" t="n"/>
    </row>
    <row r="34" ht="24" customHeight="1" s="348" thickBot="1">
      <c r="A34" s="159" t="inlineStr">
        <is>
          <t>On Day</t>
        </is>
      </c>
      <c r="B34" s="191" t="n"/>
      <c r="C34" s="92">
        <f>C32+1</f>
        <v/>
      </c>
      <c r="D34" s="31" t="n">
        <v>0.3090277777777778</v>
      </c>
      <c r="E34" s="160">
        <f>IF(D34="", "",
 IF(D34=TIME(0,0,0), 0,
 IF(AND(D34&gt;=TIME(0,0,1), D34&lt;=TIME(2,0,0)), TIME(7,0,0),
 IF(AND(D34&gt;=TIME(6,0,0), D34&lt;=TIME(8,0,0)), TIME(12,0,0),
 IF(AND(D34&gt;TIME(8,0,0), D34&lt;=TIME(13,59,0)), TIME(15,0,0),
 IF(AND(D34&gt;=TIME(14,0,0), D34&lt;=TIME(17,59,0)), TIME(21,0,0),
 IF(AND(D34&gt;=TIME(18,0,0), D34&lt;=TIME(21,59,0)), TIME(0,0,0),
 IF(AND(D34&gt;=TIME(22,0,0), D34&lt;=TIME(23,59,59)), TIME(7,0,0), ""))))))))</f>
        <v/>
      </c>
      <c r="F34" s="161" t="n"/>
      <c r="G34" s="160">
        <f>IF(AND(D34&gt;=TIME(6,0,0),D34&lt;=TIME(8,0,0)),E34,"")</f>
        <v/>
      </c>
      <c r="H34" s="31" t="n">
        <v>0.625</v>
      </c>
      <c r="I34" s="32">
        <f>ROUND(IF(OR(D34="",E34="",E34=0),0,IF(H34="",MOD(E34-D34,1)*24,MOD(H34-D34,1)*24)),2)</f>
        <v/>
      </c>
      <c r="J34" s="162" t="inlineStr">
        <is>
          <t>Unico-49</t>
        </is>
      </c>
      <c r="K34" s="282" t="n"/>
      <c r="L34" s="181" t="n"/>
      <c r="M34" s="283">
        <f>MAX(0,V34-W34)</f>
        <v/>
      </c>
      <c r="N34" s="33">
        <f>(IF(OR($C34="",$D34=""),0,
 IF(OR($A34="Holiday",$A35="Holiday"),
    IF(ISNUMBER(MATCH(TRIM($B34),{"Phagwah","Good Friday","Easter Monday","Labour Day","Christmas","Eid ul Azha","Romans-2","Globe-12","Neptune P1"},0)),0,$I34),
 IF(AND(NOT(OR($A34="Annual Leave",$A35="Annual Leave")),$A34="Off day"),$I34,
  MAX(0,$I34-$V34)
  ))))+W34</f>
        <v/>
      </c>
      <c r="O34" s="33">
        <f>IF(AND(OR($A34="Holiday",$A35="Holiday"),
        ISNUMBER(MATCH(TRIM($B34),{"Phagwah","Good Friday","Easter Monday","Labour Day","Christmas","Eid ul Azha","Romans-2","Globe-12","Neptune P1"},0))),
   $I34,0)</f>
        <v/>
      </c>
      <c r="P34" s="33">
        <f>IF(OR($O$7="Canteen",$O$7="Head Office"),0,IF($I34&lt;=0,0,IF(OR(OR(TRIM($J34)="Hebrews",TRIM($J34)="Romans",TRIM($J34)="Romans-2",TRIM($J34)="Globe",TRIM($J34)="Globe-12",TRIM($J34)="Neptune P1"),AND($I35&gt;0,OR(TRIM($J35)="Hebrews",TRIM($J35)="Romans",TRIM($J35)="Romans-2",TRIM($J35)="Globe",TRIM($J35)="Globe-12",TRIM($J35)="Neptune P1"))),1,0)))</f>
        <v/>
      </c>
      <c r="Q34" s="34" t="n"/>
      <c r="R34" s="33">
        <f>IF(OR($O$7="Canteen",$O$7="Head Office"),0,IF(
  AND(
    SUMIFS(I:I, C:C, C34) &gt;= 8,
    COUNTIFS(C$14:C34, C34)=1,
    OR(
      TEXT(D34,"hh:mm:ss")="07:00:00",
      TEXT(D34,"hh:mm:ss")="15:00:00",
      TEXT(D34,"hh:mm:ss")="23:00:00",
      TEXT(D35,"hh:mm:ss")="07:00:00",
      TEXT(D35,"hh:mm:ss")="15:00:00",
      TEXT(D35,"hh:mm:ss")="23:00:00"
    )
  ),
  1,
  0
))</f>
        <v/>
      </c>
      <c r="S34" s="33">
        <f>IF(OR($A34="Annual Leave",$A35="Annual Leave"),IF($A34="Annual Leave",8,0),0)</f>
        <v/>
      </c>
      <c r="T34" s="35" t="n"/>
      <c r="U34" s="144">
        <f>MAX(0,40-Y34)</f>
        <v/>
      </c>
      <c r="V34" s="351">
        <f>IF(OR($C34="",$D34=""),0,
 IF(OR($A34="Holiday",$A35="Holiday"),0,
 IF(AND(NOT(OR($A34="Annual Leave",$A35="Annual Leave")),$A34="Off day"),0,
  IF($I34+$I35&gt;=8,IF($I34&gt;=8,8,$I34),$I34)
  )))</f>
        <v/>
      </c>
      <c r="W34" s="351">
        <f>MAX(0,V34-U34)</f>
        <v/>
      </c>
      <c r="X34" s="351">
        <f>IF(C34="","",C34-WEEKDAY(C34,1)+1)</f>
        <v/>
      </c>
      <c r="Y34" s="351">
        <f>SUMPRODUCT(($X$14:$X33=X34)*(($V$14:$V33)+($O$14:$O33)))+IF(X34=X14,$L$11,0)</f>
        <v/>
      </c>
      <c r="Z34" s="351" t="n"/>
      <c r="AA34" s="351" t="n"/>
      <c r="AB34" s="351" t="n"/>
      <c r="AC34" s="351" t="n"/>
      <c r="AD34" s="351" t="n"/>
      <c r="AE34" s="351" t="n"/>
      <c r="AF34" s="351" t="n"/>
    </row>
    <row r="35" ht="24" customHeight="1" s="348" thickBot="1">
      <c r="A35" s="159" t="inlineStr">
        <is>
          <t>On Day</t>
        </is>
      </c>
      <c r="B35" s="192" t="n"/>
      <c r="C35" s="93">
        <f>C34</f>
        <v/>
      </c>
      <c r="D35" s="36" t="n"/>
      <c r="E35" s="163">
        <f>IF(D35="", "",
 IF(D35=TIME(0,0,0), 0,
 IF(AND(D35&gt;=TIME(0,0,1), D35&lt;=TIME(2,0,0)), TIME(7,0,0),
 IF(AND(D35&gt;=TIME(6,0,0), D35&lt;=TIME(8,0,0)), TIME(12,0,0),
 IF(AND(D35&gt;TIME(8,0,0), D35&lt;=TIME(13,59,0)), TIME(15,0,0),
 IF(AND(D35&gt;=TIME(14,0,0), D35&lt;=TIME(17,59,0)), TIME(21,0,0),
 IF(AND(D35&gt;=TIME(18,0,0), D35&lt;=TIME(21,59,0)), TIME(0,0,0),
 IF(AND(D35&gt;=TIME(22,0,0), D35&lt;=TIME(23,59,59)), TIME(7,0,0), ""))))))))</f>
        <v/>
      </c>
      <c r="F35" s="164" t="n"/>
      <c r="G35" s="163">
        <f>IF(AND(D35&gt;=TIME(6,0,0),D35&lt;=TIME(8,0,0)),E35,"")</f>
        <v/>
      </c>
      <c r="H35" s="36" t="n"/>
      <c r="I35" s="37">
        <f>ROUND(IF(OR(D35="",E35="",E35=0),0,IF(H35="",MOD(E35-D35,1)*24,MOD(H35-D35,1)*24)),2)</f>
        <v/>
      </c>
      <c r="J35" s="162" t="n"/>
      <c r="K35" s="282" t="n"/>
      <c r="L35" s="183" t="n"/>
      <c r="M35" s="283">
        <f>MAX(0,V35-W35)</f>
        <v/>
      </c>
      <c r="N35" s="38">
        <f>(IF(OR($C35="",$D35=""),0,
 IF(OR($A34="Holiday",$A35="Holiday"),
    IF(ISNUMBER(MATCH(TRIM($B35),{"Phagwah","Good Friday","Easter Monday","Labour Day","Christmas","Eid ul Azha","Romans-2","Globe-12","Neptune P1"},0)),0,$I35),
 IF(AND(NOT(OR($A34="Annual Leave",$A35="Annual Leave")),$A35="Off day"),$I35,
  MAX(0,$I35-$V35)
  ))))+W35</f>
        <v/>
      </c>
      <c r="O35" s="38">
        <f>IF(AND(OR($A34="Holiday",$A35="Holiday"),
        ISNUMBER(MATCH(TRIM($B35),{"Phagwah","Good Friday","Easter Monday","Labour Day","Christmas","Eid ul Azha","Romans-2","Globe-12","Neptune P1"},0))),
   $I35,0)</f>
        <v/>
      </c>
      <c r="P35" s="38">
        <f>IF(OR($O$7="Canteen",$O$7="Head Office"),0,IF($I35&lt;=0,0,IF(AND($I34&lt;=0,OR(TRIM($J35)="Hebrews",TRIM($J35)="Romans",TRIM($J35)="Romans-2",TRIM($J35)="Globe",TRIM($J35)="Globe-12",TRIM($J35)="Neptune P1")),1,0)))</f>
        <v/>
      </c>
      <c r="Q35" s="39" t="n"/>
      <c r="R35" s="38">
        <f>IF(OR($O$7="Canteen",$O$7="Head Office"),0,IF(
  AND(
    SUMIFS(I:I, C:C, C35) &gt;= 8,
    COUNTIFS(C$14:C35, C35)=1,
    OR(
      TEXT(D35,"hh:mm:ss")="07:00:00",
      TEXT(D35,"hh:mm:ss")="15:00:00",
      TEXT(D35,"hh:mm:ss")="23:00:00",
      TEXT(D36,"hh:mm:ss")="07:00:00",
      TEXT(D36,"hh:mm:ss")="15:00:00",
      TEXT(D36,"hh:mm:ss")="23:00:00"
    )
  ),
  1,
  0
))</f>
        <v/>
      </c>
      <c r="S35" s="38">
        <f>IF(OR($A34="Annual Leave",$A35="Annual Leave"),IF(AND($A34&lt;&gt;"Annual Leave",$A35="Annual Leave"),8,0),0)</f>
        <v/>
      </c>
      <c r="T35" s="40" t="n"/>
      <c r="U35" s="144">
        <f>MAX(0,40-Y35)</f>
        <v/>
      </c>
      <c r="V35" s="351">
        <f>IF(OR($C35="",$D35=""),0,
 IF(OR($A34="Holiday",$A35="Holiday"),0,
 IF(AND(NOT(OR($A34="Annual Leave",$A35="Annual Leave")),$A35="Off day"),0,
  IF($I34+$I35&gt;=8,IF($I34&gt;=8,0,8-$I34),$I35)
  )))</f>
        <v/>
      </c>
      <c r="W35" s="351">
        <f>MAX(0,V35-U35)</f>
        <v/>
      </c>
      <c r="X35" s="351">
        <f>IF(C35="","",C35-WEEKDAY(C35,1)+1)</f>
        <v/>
      </c>
      <c r="Y35" s="351">
        <f>SUMPRODUCT(($X$14:$X34=X35)*(($V$14:$V34)+($O$14:$O34)))+IF(X35=X14,$L$11,0)</f>
        <v/>
      </c>
      <c r="Z35" s="351" t="n"/>
      <c r="AA35" s="351" t="n"/>
      <c r="AB35" s="351" t="n"/>
      <c r="AC35" s="351" t="n"/>
      <c r="AD35" s="351" t="n"/>
      <c r="AE35" s="351" t="n"/>
      <c r="AF35" s="351" t="n"/>
    </row>
    <row r="36" ht="24" customHeight="1" s="348" thickBot="1">
      <c r="A36" s="154" t="inlineStr">
        <is>
          <t>On Day</t>
        </is>
      </c>
      <c r="B36" s="193" t="n"/>
      <c r="C36" s="90">
        <f>C34+1</f>
        <v/>
      </c>
      <c r="D36" s="8" t="n">
        <v>0.3659722222222222</v>
      </c>
      <c r="E36" s="155">
        <f>IF(D36="", "",
 IF(D36=TIME(0,0,0), 0,
 IF(AND(D36&gt;=TIME(0,0,1), D36&lt;=TIME(2,0,0)), TIME(7,0,0),
 IF(AND(D36&gt;=TIME(6,0,0), D36&lt;=TIME(8,0,0)), TIME(12,0,0),
 IF(AND(D36&gt;TIME(8,0,0), D36&lt;=TIME(13,59,0)), TIME(15,0,0),
 IF(AND(D36&gt;=TIME(14,0,0), D36&lt;=TIME(17,59,0)), TIME(21,0,0),
 IF(AND(D36&gt;=TIME(18,0,0), D36&lt;=TIME(21,59,0)), TIME(0,0,0),
 IF(AND(D36&gt;=TIME(22,0,0), D36&lt;=TIME(23,59,59)), TIME(7,0,0), ""))))))))</f>
        <v/>
      </c>
      <c r="F36" s="156" t="n"/>
      <c r="G36" s="155">
        <f>IF(AND(D36&gt;=TIME(6,0,0),D36&lt;=TIME(8,0,0)),E36,"")</f>
        <v/>
      </c>
      <c r="H36" s="8" t="n">
        <v>0.5833333333333334</v>
      </c>
      <c r="I36" s="30">
        <f>ROUND(IF(OR(D36="",E36="",E36=0),0,IF(H36="",MOD(E36-D36,1)*24,MOD(H36-D36,1)*24)),2)</f>
        <v/>
      </c>
      <c r="J36" s="157" t="inlineStr">
        <is>
          <t>Canteen</t>
        </is>
      </c>
      <c r="K36" s="274" t="n"/>
      <c r="L36" s="189" t="n"/>
      <c r="M36" s="275">
        <f>MAX(0,V36-W36)</f>
        <v/>
      </c>
      <c r="N36" s="9">
        <f>(IF(OR($C36="",$D36=""),0,
 IF(OR($A36="Holiday",$A37="Holiday"),
    IF(ISNUMBER(MATCH(TRIM($B36),{"Phagwah","Good Friday","Easter Monday","Labour Day","Christmas","Eid ul Azha","Romans-2","Globe-12","Neptune P1"},0)),0,$I36),
 IF(AND(NOT(OR($A36="Annual Leave",$A37="Annual Leave")),$A36="Off day"),$I36,
  MAX(0,$I36-$V36)
  ))))+W36</f>
        <v/>
      </c>
      <c r="O36" s="9">
        <f>IF(AND(OR($A36="Holiday",$A37="Holiday"),
        ISNUMBER(MATCH(TRIM($B36),{"Phagwah","Good Friday","Easter Monday","Labour Day","Christmas","Eid ul Azha","Romans-2","Globe-12","Neptune P1"},0))),
   $I36,0)</f>
        <v/>
      </c>
      <c r="P36" s="9">
        <f>IF(OR($O$7="Canteen",$O$7="Head Office"),0,IF($I36&lt;=0,0,IF(OR(OR(TRIM($J36)="Hebrews",TRIM($J36)="Romans",TRIM($J36)="Romans-2",TRIM($J36)="Globe",TRIM($J36)="Globe-12",TRIM($J36)="Neptune P1"),AND($I37&gt;0,OR(TRIM($J37)="Hebrews",TRIM($J37)="Romans",TRIM($J37)="Romans-2",TRIM($J37)="Globe",TRIM($J37)="Globe-12",TRIM($J37)="Neptune P1"))),1,0)))</f>
        <v/>
      </c>
      <c r="Q36" s="10" t="n"/>
      <c r="R36" s="9">
        <f>IF(OR($O$7="Canteen",$O$7="Head Office"),0,IF(
  AND(
    SUMIFS(I:I, C:C, C36) &gt;= 8,
    COUNTIFS(C$14:C36, C36)=1,
    OR(
      TEXT(D36,"hh:mm:ss")="07:00:00",
      TEXT(D36,"hh:mm:ss")="15:00:00",
      TEXT(D36,"hh:mm:ss")="23:00:00",
      TEXT(D37,"hh:mm:ss")="07:00:00",
      TEXT(D37,"hh:mm:ss")="15:00:00",
      TEXT(D37,"hh:mm:ss")="23:00:00"
    )
  ),
  1,
  0
))</f>
        <v/>
      </c>
      <c r="S36" s="9">
        <f>IF(OR($A36="Annual Leave",$A37="Annual Leave"),IF($A36="Annual Leave",8,0),0)</f>
        <v/>
      </c>
      <c r="T36" s="91" t="n"/>
      <c r="U36" s="144">
        <f>MAX(0,40-Y36)</f>
        <v/>
      </c>
      <c r="V36" s="351">
        <f>IF(OR($C36="",$D36=""),0,
 IF(OR($A36="Holiday",$A37="Holiday"),0,
 IF(AND(NOT(OR($A36="Annual Leave",$A37="Annual Leave")),$A36="Off day"),0,
  IF($I36+$I37&gt;=8,IF($I36&gt;=8,8,$I36),$I36)
  )))</f>
        <v/>
      </c>
      <c r="W36" s="351">
        <f>MAX(0,V36-U36)</f>
        <v/>
      </c>
      <c r="X36" s="351">
        <f>IF(C36="","",C36-WEEKDAY(C36,1)+1)</f>
        <v/>
      </c>
      <c r="Y36" s="351">
        <f>SUMPRODUCT(($X$14:$X35=X36)*(($V$14:$V35)+($O$14:$O35)))+IF(X36=X14,$L$11,0)</f>
        <v/>
      </c>
      <c r="Z36" s="351" t="n"/>
      <c r="AA36" s="351" t="n"/>
      <c r="AB36" s="351" t="n"/>
      <c r="AC36" s="351" t="n"/>
      <c r="AD36" s="351" t="n"/>
      <c r="AE36" s="351" t="n"/>
      <c r="AF36" s="351" t="n"/>
    </row>
    <row r="37" ht="24" customHeight="1" s="348" thickBot="1">
      <c r="A37" s="154" t="inlineStr">
        <is>
          <t>On Day</t>
        </is>
      </c>
      <c r="B37" s="305" t="n"/>
      <c r="C37" s="90">
        <f>C36</f>
        <v/>
      </c>
      <c r="D37" s="276" t="n"/>
      <c r="E37" s="277">
        <f>IF(D37="", "",
 IF(D37=TIME(0,0,0), 0,
 IF(AND(D37&gt;=TIME(0,0,1), D37&lt;=TIME(2,0,0)), TIME(7,0,0),
 IF(AND(D37&gt;=TIME(6,0,0), D37&lt;=TIME(8,0,0)), TIME(12,0,0),
 IF(AND(D37&gt;TIME(8,0,0), D37&lt;=TIME(13,59,0)), TIME(15,0,0),
 IF(AND(D37&gt;=TIME(14,0,0), D37&lt;=TIME(17,59,0)), TIME(21,0,0),
 IF(AND(D37&gt;=TIME(18,0,0), D37&lt;=TIME(21,59,0)), TIME(0,0,0),
 IF(AND(D37&gt;=TIME(22,0,0), D37&lt;=TIME(23,59,59)), TIME(7,0,0), ""))))))))</f>
        <v/>
      </c>
      <c r="F37" s="156" t="n"/>
      <c r="G37" s="277">
        <f>IF(AND(D37&gt;=TIME(6,0,0),D37&lt;=TIME(8,0,0)),E37,"")</f>
        <v/>
      </c>
      <c r="H37" s="276" t="n"/>
      <c r="I37" s="30">
        <f>ROUND(IF(OR(D37="",E37="",E37=0),0,IF(H37="",MOD(E37-D37,1)*24,MOD(H37-D37,1)*24)),2)</f>
        <v/>
      </c>
      <c r="J37" s="158" t="n"/>
      <c r="K37" s="274" t="n"/>
      <c r="L37" s="189" t="n"/>
      <c r="M37" s="275">
        <f>MAX(0,V37-W37)</f>
        <v/>
      </c>
      <c r="N37" s="278">
        <f>(IF(OR($C37="",$D37=""),0,
 IF(OR($A36="Holiday",$A37="Holiday"),
    IF(ISNUMBER(MATCH(TRIM($B37),{"Phagwah","Good Friday","Easter Monday","Labour Day","Christmas","Eid ul Azha","Romans-2","Globe-12","Neptune P1"},0)),0,$I37),
 IF(AND(NOT(OR($A36="Annual Leave",$A37="Annual Leave")),$A37="Off day"),$I37,
  MAX(0,$I37-$V37)
  ))))+W37</f>
        <v/>
      </c>
      <c r="O37" s="278">
        <f>IF(AND(OR($A36="Holiday",$A37="Holiday"),
        ISNUMBER(MATCH(TRIM($B37),{"Phagwah","Good Friday","Easter Monday","Labour Day","Christmas","Eid ul Azha","Romans-2","Globe-12","Neptune P1"},0))),
   $I37,0)</f>
        <v/>
      </c>
      <c r="P37" s="278">
        <f>IF(OR($O$7="Canteen",$O$7="Head Office"),0,IF($I37&lt;=0,0,IF(AND($I36&lt;=0,OR(TRIM($J37)="Hebrews",TRIM($J37)="Romans",TRIM($J37)="Romans-2",TRIM($J37)="Globe",TRIM($J37)="Globe-12",TRIM($J37)="Neptune P1")),1,0)))</f>
        <v/>
      </c>
      <c r="Q37" s="279" t="n"/>
      <c r="R37" s="278">
        <f>IF(OR($O$7="Canteen",$O$7="Head Office"),0,IF(
  AND(
    SUMIFS(I:I, C:C, C37) &gt;= 8,
    COUNTIFS(C$14:C37, C37)=1,
    OR(
      TEXT(D37,"hh:mm:ss")="07:00:00",
      TEXT(D37,"hh:mm:ss")="15:00:00",
      TEXT(D37,"hh:mm:ss")="23:00:00",
      TEXT(D38,"hh:mm:ss")="07:00:00",
      TEXT(D38,"hh:mm:ss")="15:00:00",
      TEXT(D38,"hh:mm:ss")="23:00:00"
    )
  ),
  1,
  0
))</f>
        <v/>
      </c>
      <c r="S37" s="278">
        <f>IF(OR($A36="Annual Leave",$A37="Annual Leave"),IF(AND($A36&lt;&gt;"Annual Leave",$A37="Annual Leave"),8,0),0)</f>
        <v/>
      </c>
      <c r="T37" s="280" t="n"/>
      <c r="U37" s="144">
        <f>MAX(0,40-Y37)</f>
        <v/>
      </c>
      <c r="V37" s="351">
        <f>IF(OR($C37="",$D37=""),0,
 IF(OR($A36="Holiday",$A37="Holiday"),0,
 IF(AND(NOT(OR($A36="Annual Leave",$A37="Annual Leave")),$A37="Off day"),0,
  IF($I36+$I37&gt;=8,IF($I36&gt;=8,0,8-$I36),$I37)
  )))</f>
        <v/>
      </c>
      <c r="W37" s="351">
        <f>MAX(0,V37-U37)</f>
        <v/>
      </c>
      <c r="X37" s="351">
        <f>IF(C37="","",C37-WEEKDAY(C37,1)+1)</f>
        <v/>
      </c>
      <c r="Y37" s="351">
        <f>SUMPRODUCT(($X$14:$X36=X37)*(($V$14:$V36)+($O$14:$O36)))+IF(X37=X14,$L$11,0)</f>
        <v/>
      </c>
      <c r="Z37" s="351" t="n"/>
      <c r="AA37" s="351" t="n"/>
      <c r="AB37" s="351" t="n"/>
      <c r="AC37" s="351" t="n"/>
      <c r="AD37" s="351" t="n"/>
      <c r="AE37" s="351" t="n"/>
      <c r="AF37" s="351" t="n"/>
    </row>
    <row r="38" ht="24" customHeight="1" s="348" thickBot="1">
      <c r="A38" s="194" t="inlineStr">
        <is>
          <t>On Day</t>
        </is>
      </c>
      <c r="B38" s="195" t="n"/>
      <c r="C38" s="103">
        <f>C36+1</f>
        <v/>
      </c>
      <c r="D38" s="64" t="n">
        <v>0.3006944444444444</v>
      </c>
      <c r="E38" s="196">
        <f>IF(D38="", "",
 IF(D38=TIME(0,0,0), 0,
 IF(AND(D38&gt;=TIME(0,0,1), D38&lt;=TIME(2,0,0)), TIME(7,0,0),
 IF(AND(D38&gt;=TIME(6,0,0), D38&lt;=TIME(8,0,0)), TIME(12,0,0),
 IF(AND(D38&gt;TIME(8,0,0), D38&lt;=TIME(13,59,0)), TIME(15,0,0),
 IF(AND(D38&gt;=TIME(14,0,0), D38&lt;=TIME(17,59,0)), TIME(21,0,0),
 IF(AND(D38&gt;=TIME(18,0,0), D38&lt;=TIME(21,59,0)), TIME(0,0,0),
 IF(AND(D38&gt;=TIME(22,0,0), D38&lt;=TIME(23,59,59)), TIME(7,0,0), ""))))))))</f>
        <v/>
      </c>
      <c r="F38" s="197" t="n"/>
      <c r="G38" s="196">
        <f>IF(AND(D38&gt;=TIME(6,0,0),D38&lt;=TIME(8,0,0)),E38,"")</f>
        <v/>
      </c>
      <c r="H38" s="64" t="n">
        <v>0.625</v>
      </c>
      <c r="I38" s="65">
        <f>ROUND(IF(OR(D38="",E38="",E38=0),0,IF(H38="",MOD(E38-D38,1)*24,MOD(H38-D38,1)*24)),2)</f>
        <v/>
      </c>
      <c r="J38" s="198" t="inlineStr">
        <is>
          <t>Unico-47</t>
        </is>
      </c>
      <c r="K38" s="306" t="n"/>
      <c r="L38" s="181" t="n"/>
      <c r="M38" s="307">
        <f>MAX(0,V38-W38)</f>
        <v/>
      </c>
      <c r="N38" s="66">
        <f>(IF(OR($C38="",$D38=""),0,
 IF(OR($A38="Holiday",$A39="Holiday"),
    IF(ISNUMBER(MATCH(TRIM($B38),{"Phagwah","Good Friday","Easter Monday","Labour Day","Christmas","Eid ul Azha","Romans-2","Globe-12","Neptune P1"},0)),0,$I38),
 IF(AND(NOT(OR($A38="Annual Leave",$A39="Annual Leave")),$A38="Off day"),$I38,
  MAX(0,$I38-$V38)
  ))))+W38</f>
        <v/>
      </c>
      <c r="O38" s="66">
        <f>IF(AND(OR($A38="Holiday",$A39="Holiday"),
        ISNUMBER(MATCH(TRIM($B38),{"Phagwah","Good Friday","Easter Monday","Labour Day","Christmas","Eid ul Azha","Romans-2","Globe-12","Neptune P1"},0))),
   $I38,0)</f>
        <v/>
      </c>
      <c r="P38" s="66">
        <f>IF(OR($O$7="Canteen",$O$7="Head Office"),0,IF($I38&lt;=0,0,IF(OR(OR(TRIM($J38)="Hebrews",TRIM($J38)="Romans",TRIM($J38)="Romans-2",TRIM($J38)="Globe",TRIM($J38)="Globe-12",TRIM($J38)="Neptune P1"),AND($I39&gt;0,OR(TRIM($J39)="Hebrews",TRIM($J39)="Romans",TRIM($J39)="Romans-2",TRIM($J39)="Globe",TRIM($J39)="Globe-12",TRIM($J39)="Neptune P1"))),1,0)))</f>
        <v/>
      </c>
      <c r="Q38" s="67" t="n"/>
      <c r="R38" s="66">
        <f>IF(OR($O$7="Canteen",$O$7="Head Office"),0,IF(
  AND(
    SUMIFS(I:I, C:C, C38) &gt;= 8,
    COUNTIFS(C$14:C38, C38)=1,
    OR(
      TEXT(D38,"hh:mm:ss")="07:00:00",
      TEXT(D38,"hh:mm:ss")="15:00:00",
      TEXT(D38,"hh:mm:ss")="23:00:00",
      TEXT(D39,"hh:mm:ss")="07:00:00",
      TEXT(D39,"hh:mm:ss")="15:00:00",
      TEXT(D39,"hh:mm:ss")="23:00:00"
    )
  ),
  1,
  0
))</f>
        <v/>
      </c>
      <c r="S38" s="66">
        <f>IF(OR($A38="Annual Leave",$A39="Annual Leave"),IF($A38="Annual Leave",8,0),0)</f>
        <v/>
      </c>
      <c r="T38" s="68" t="n"/>
      <c r="U38" s="144">
        <f>MAX(0,40-Y38)</f>
        <v/>
      </c>
      <c r="V38" s="351">
        <f>IF(OR($C38="",$D38=""),0,
 IF(OR($A38="Holiday",$A39="Holiday"),0,
 IF(AND(NOT(OR($A38="Annual Leave",$A39="Annual Leave")),$A38="Off day"),0,
  IF($I38+$I39&gt;=8,IF($I38&gt;=8,8,$I38),$I38)
  )))</f>
        <v/>
      </c>
      <c r="W38" s="351">
        <f>MAX(0,V38-U38)</f>
        <v/>
      </c>
      <c r="X38" s="351">
        <f>IF(C38="","",C38-WEEKDAY(C38,1)+1)</f>
        <v/>
      </c>
      <c r="Y38" s="351">
        <f>SUMPRODUCT(($X$14:$X37=X38)*(($V$14:$V37)+($O$14:$O37)))+IF(X38=X14,$L$11,0)</f>
        <v/>
      </c>
      <c r="Z38" s="351" t="n"/>
      <c r="AA38" s="351" t="n"/>
      <c r="AB38" s="351" t="n"/>
      <c r="AC38" s="351" t="n"/>
      <c r="AD38" s="351" t="n"/>
      <c r="AE38" s="351" t="n"/>
      <c r="AF38" s="351" t="n"/>
    </row>
    <row r="39" ht="24" customHeight="1" s="348" thickBot="1">
      <c r="A39" s="194" t="inlineStr">
        <is>
          <t>On Day</t>
        </is>
      </c>
      <c r="B39" s="199" t="n"/>
      <c r="C39" s="104">
        <f>C38</f>
        <v/>
      </c>
      <c r="D39" s="69" t="n"/>
      <c r="E39" s="200">
        <f>IF(D39="", "",
 IF(D39=TIME(0,0,0), 0,
 IF(AND(D39&gt;=TIME(0,0,1), D39&lt;=TIME(2,0,0)), TIME(7,0,0),
 IF(AND(D39&gt;=TIME(6,0,0), D39&lt;=TIME(8,0,0)), TIME(12,0,0),
 IF(AND(D39&gt;TIME(8,0,0), D39&lt;=TIME(13,59,0)), TIME(15,0,0),
 IF(AND(D39&gt;=TIME(14,0,0), D39&lt;=TIME(17,59,0)), TIME(21,0,0),
 IF(AND(D39&gt;=TIME(18,0,0), D39&lt;=TIME(21,59,0)), TIME(0,0,0),
 IF(AND(D39&gt;=TIME(22,0,0), D39&lt;=TIME(23,59,59)), TIME(7,0,0), ""))))))))</f>
        <v/>
      </c>
      <c r="F39" s="201" t="n"/>
      <c r="G39" s="200">
        <f>IF(AND(D39&gt;=TIME(6,0,0),D39&lt;=TIME(8,0,0)),E39,"")</f>
        <v/>
      </c>
      <c r="H39" s="69" t="n"/>
      <c r="I39" s="70">
        <f>ROUND(IF(OR(D39="",E39="",E39=0),0,IF(H39="",MOD(E39-D39,1)*24,MOD(H39-D39,1)*24)),2)</f>
        <v/>
      </c>
      <c r="J39" s="198" t="n"/>
      <c r="K39" s="306" t="n"/>
      <c r="L39" s="183" t="n"/>
      <c r="M39" s="307">
        <f>MAX(0,V39-W39)</f>
        <v/>
      </c>
      <c r="N39" s="71">
        <f>(IF(OR($C39="",$D39=""),0,
 IF(OR($A38="Holiday",$A39="Holiday"),
    IF(ISNUMBER(MATCH(TRIM($B39),{"Phagwah","Good Friday","Easter Monday","Labour Day","Christmas","Eid ul Azha","Romans-2","Globe-12","Neptune P1"},0)),0,$I39),
 IF(AND(NOT(OR($A38="Annual Leave",$A39="Annual Leave")),$A39="Off day"),$I39,
  MAX(0,$I39-$V39)
  ))))+W39</f>
        <v/>
      </c>
      <c r="O39" s="71">
        <f>IF(AND(OR($A38="Holiday",$A39="Holiday"),
        ISNUMBER(MATCH(TRIM($B39),{"Phagwah","Good Friday","Easter Monday","Labour Day","Christmas","Eid ul Azha","Romans-2","Globe-12","Neptune P1"},0))),
   $I39,0)</f>
        <v/>
      </c>
      <c r="P39" s="71">
        <f>IF(OR($O$7="Canteen",$O$7="Head Office"),0,IF($I39&lt;=0,0,IF(AND($I38&lt;=0,OR(TRIM($J39)="Hebrews",TRIM($J39)="Romans",TRIM($J39)="Romans-2",TRIM($J39)="Globe",TRIM($J39)="Globe-12",TRIM($J39)="Neptune P1")),1,0)))</f>
        <v/>
      </c>
      <c r="Q39" s="72" t="n"/>
      <c r="R39" s="71">
        <f>IF(OR($O$7="Canteen",$O$7="Head Office"),0,IF(
  AND(
    SUMIFS(I:I, C:C, C39) &gt;= 8,
    COUNTIFS(C$14:C39, C39)=1,
    OR(
      TEXT(D39,"hh:mm:ss")="07:00:00",
      TEXT(D39,"hh:mm:ss")="15:00:00",
      TEXT(D39,"hh:mm:ss")="23:00:00",
      TEXT(D40,"hh:mm:ss")="07:00:00",
      TEXT(D40,"hh:mm:ss")="15:00:00",
      TEXT(D40,"hh:mm:ss")="23:00:00"
    )
  ),
  1,
  0
))</f>
        <v/>
      </c>
      <c r="S39" s="71">
        <f>IF(OR($A38="Annual Leave",$A39="Annual Leave"),IF(AND($A38&lt;&gt;"Annual Leave",$A39="Annual Leave"),8,0),0)</f>
        <v/>
      </c>
      <c r="T39" s="73" t="n"/>
      <c r="U39" s="144">
        <f>MAX(0,40-Y39)</f>
        <v/>
      </c>
      <c r="V39" s="351">
        <f>IF(OR($C39="",$D39=""),0,
 IF(OR($A38="Holiday",$A39="Holiday"),0,
 IF(AND(NOT(OR($A38="Annual Leave",$A39="Annual Leave")),$A39="Off day"),0,
  IF($I38+$I39&gt;=8,IF($I38&gt;=8,0,8-$I38),$I39)
  )))</f>
        <v/>
      </c>
      <c r="W39" s="351">
        <f>MAX(0,V39-U39)</f>
        <v/>
      </c>
      <c r="X39" s="351">
        <f>IF(C39="","",C39-WEEKDAY(C39,1)+1)</f>
        <v/>
      </c>
      <c r="Y39" s="351">
        <f>SUMPRODUCT(($X$14:$X38=X39)*(($V$14:$V38)+($O$14:$O38)))+IF(X39=X14,$L$11,0)</f>
        <v/>
      </c>
      <c r="Z39" s="351" t="n"/>
      <c r="AA39" s="351" t="n"/>
      <c r="AB39" s="351" t="n"/>
      <c r="AC39" s="351" t="n"/>
      <c r="AD39" s="351" t="n"/>
      <c r="AE39" s="351" t="n"/>
      <c r="AF39" s="351" t="n"/>
    </row>
    <row r="40" ht="24" customHeight="1" s="348" thickBot="1">
      <c r="A40" s="202" t="inlineStr">
        <is>
          <t>On Day</t>
        </is>
      </c>
      <c r="B40" s="203" t="n"/>
      <c r="C40" s="105">
        <f>C38+1</f>
        <v/>
      </c>
      <c r="D40" s="74" t="n">
        <v>0.3680555555555556</v>
      </c>
      <c r="E40" s="204">
        <f>IF(D40="", "",
 IF(D40=TIME(0,0,0), 0,
 IF(AND(D40&gt;=TIME(0,0,1), D40&lt;=TIME(2,0,0)), TIME(7,0,0),
 IF(AND(D40&gt;=TIME(6,0,0), D40&lt;=TIME(8,0,0)), TIME(12,0,0),
 IF(AND(D40&gt;TIME(8,0,0), D40&lt;=TIME(13,59,0)), TIME(15,0,0),
 IF(AND(D40&gt;=TIME(14,0,0), D40&lt;=TIME(17,59,0)), TIME(21,0,0),
 IF(AND(D40&gt;=TIME(18,0,0), D40&lt;=TIME(21,59,0)), TIME(0,0,0),
 IF(AND(D40&gt;=TIME(22,0,0), D40&lt;=TIME(23,59,59)), TIME(7,0,0), ""))))))))</f>
        <v/>
      </c>
      <c r="F40" s="205" t="n"/>
      <c r="G40" s="204">
        <f>IF(AND(D40&gt;=TIME(6,0,0),D40&lt;=TIME(8,0,0)),E40,"")</f>
        <v/>
      </c>
      <c r="H40" s="74" t="n">
        <v>0.625</v>
      </c>
      <c r="I40" s="106">
        <f>ROUND(IF(OR(D40="",E40="",E40=0),0,IF(H40="",MOD(E40-D40,1)*24,MOD(H40-D40,1)*24)),2)</f>
        <v/>
      </c>
      <c r="J40" s="206" t="inlineStr">
        <is>
          <t>Guard Hut</t>
        </is>
      </c>
      <c r="K40" s="308" t="n"/>
      <c r="L40" s="189" t="n"/>
      <c r="M40" s="309">
        <f>MAX(0,V40-W40)</f>
        <v/>
      </c>
      <c r="N40" s="75">
        <f>(IF(OR($C40="",$D40=""),0,
 IF(OR($A40="Holiday",$A41="Holiday"),
    IF(ISNUMBER(MATCH(TRIM($B40),{"Phagwah","Good Friday","Easter Monday","Labour Day","Christmas","Eid ul Azha","Romans-2","Globe-12","Neptune P1"},0)),0,$I40),
 IF(AND(NOT(OR($A40="Annual Leave",$A41="Annual Leave")),$A40="Off day"),$I40,
  MAX(0,$I40-$V40)
  ))))+W40</f>
        <v/>
      </c>
      <c r="O40" s="75">
        <f>IF(AND(OR($A40="Holiday",$A41="Holiday"),
        ISNUMBER(MATCH(TRIM($B40),{"Phagwah","Good Friday","Easter Monday","Labour Day","Christmas","Eid ul Azha","Romans-2","Globe-12","Neptune P1"},0))),
   $I40,0)</f>
        <v/>
      </c>
      <c r="P40" s="75">
        <f>IF(OR($O$7="Canteen",$O$7="Head Office"),0,IF($I40&lt;=0,0,IF(OR(OR(TRIM($J40)="Hebrews",TRIM($J40)="Romans",TRIM($J40)="Romans-2",TRIM($J40)="Globe",TRIM($J40)="Globe-12",TRIM($J40)="Neptune P1"),AND($I41&gt;0,OR(TRIM($J41)="Hebrews",TRIM($J41)="Romans",TRIM($J41)="Romans-2",TRIM($J41)="Globe",TRIM($J41)="Globe-12",TRIM($J41)="Neptune P1"))),1,0)))</f>
        <v/>
      </c>
      <c r="Q40" s="76" t="n"/>
      <c r="R40" s="75">
        <f>IF(OR($O$7="Canteen",$O$7="Head Office"),0,IF(
  AND(
    SUMIFS(I:I, C:C, C40) &gt;= 8,
    COUNTIFS(C$14:C40, C40)=1,
    OR(
      TEXT(D40,"hh:mm:ss")="07:00:00",
      TEXT(D40,"hh:mm:ss")="15:00:00",
      TEXT(D40,"hh:mm:ss")="23:00:00",
      TEXT(D41,"hh:mm:ss")="07:00:00",
      TEXT(D41,"hh:mm:ss")="15:00:00",
      TEXT(D41,"hh:mm:ss")="23:00:00"
    )
  ),
  1,
  0
))</f>
        <v/>
      </c>
      <c r="S40" s="75">
        <f>IF(OR($A40="Annual Leave",$A41="Annual Leave"),IF($A40="Annual Leave",8,0),0)</f>
        <v/>
      </c>
      <c r="T40" s="107" t="n"/>
      <c r="U40" s="144">
        <f>MAX(0,40-Y40)</f>
        <v/>
      </c>
      <c r="V40" s="351">
        <f>IF(OR($C40="",$D40=""),0,
 IF(OR($A40="Holiday",$A41="Holiday"),0,
 IF(AND(NOT(OR($A40="Annual Leave",$A41="Annual Leave")),$A40="Off day"),0,
  IF($I40+$I41&gt;=8,IF($I40&gt;=8,8,$I40),$I40)
  )))</f>
        <v/>
      </c>
      <c r="W40" s="351">
        <f>MAX(0,V40-U40)</f>
        <v/>
      </c>
      <c r="X40" s="351">
        <f>IF(C40="","",C40-WEEKDAY(C40,1)+1)</f>
        <v/>
      </c>
      <c r="Y40" s="351">
        <f>SUMPRODUCT(($X$14:$X39=X40)*(($V$14:$V39)+($O$14:$O39)))+IF(X40=X14,$L$11,0)</f>
        <v/>
      </c>
      <c r="Z40" s="351" t="n"/>
      <c r="AA40" s="351" t="n"/>
      <c r="AB40" s="351" t="n"/>
      <c r="AC40" s="351" t="n"/>
      <c r="AD40" s="351" t="n"/>
      <c r="AE40" s="351" t="n"/>
      <c r="AF40" s="351" t="n"/>
    </row>
    <row r="41" ht="24" customHeight="1" s="348" thickBot="1">
      <c r="A41" s="202" t="inlineStr">
        <is>
          <t>On Day</t>
        </is>
      </c>
      <c r="B41" s="310" t="n"/>
      <c r="C41" s="105">
        <f>C40</f>
        <v/>
      </c>
      <c r="D41" s="311" t="n"/>
      <c r="E41" s="312">
        <f>IF(D41="", "",
 IF(D41=TIME(0,0,0), 0,
 IF(AND(D41&gt;=TIME(0,0,1), D41&lt;=TIME(2,0,0)), TIME(7,0,0),
 IF(AND(D41&gt;=TIME(6,0,0), D41&lt;=TIME(8,0,0)), TIME(12,0,0),
 IF(AND(D41&gt;TIME(8,0,0), D41&lt;=TIME(13,59,0)), TIME(15,0,0),
 IF(AND(D41&gt;=TIME(14,0,0), D41&lt;=TIME(17,59,0)), TIME(21,0,0),
 IF(AND(D41&gt;=TIME(18,0,0), D41&lt;=TIME(21,59,0)), TIME(0,0,0),
 IF(AND(D41&gt;=TIME(22,0,0), D41&lt;=TIME(23,59,59)), TIME(7,0,0), ""))))))))</f>
        <v/>
      </c>
      <c r="F41" s="205" t="n"/>
      <c r="G41" s="312">
        <f>IF(AND(D41&gt;=TIME(6,0,0),D41&lt;=TIME(8,0,0)),E41,"")</f>
        <v/>
      </c>
      <c r="H41" s="311" t="n"/>
      <c r="I41" s="106">
        <f>ROUND(IF(OR(D41="",E41="",E41=0),0,IF(H41="",MOD(E41-D41,1)*24,MOD(H41-D41,1)*24)),2)</f>
        <v/>
      </c>
      <c r="J41" s="207" t="n"/>
      <c r="K41" s="308" t="n"/>
      <c r="L41" s="189" t="n"/>
      <c r="M41" s="309">
        <f>MAX(0,V41-W41)</f>
        <v/>
      </c>
      <c r="N41" s="313">
        <f>(IF(OR($C41="",$D41=""),0,
 IF(OR($A40="Holiday",$A41="Holiday"),
    IF(ISNUMBER(MATCH(TRIM($B41),{"Phagwah","Good Friday","Easter Monday","Labour Day","Christmas","Eid ul Azha","Romans-2","Globe-12","Neptune P1"},0)),0,$I41),
 IF(AND(NOT(OR($A40="Annual Leave",$A41="Annual Leave")),$A41="Off day"),$I41,
  MAX(0,$I41-$V41)
  ))))+W41</f>
        <v/>
      </c>
      <c r="O41" s="313">
        <f>IF(AND(OR($A40="Holiday",$A41="Holiday"),
        ISNUMBER(MATCH(TRIM($B41),{"Phagwah","Good Friday","Easter Monday","Labour Day","Christmas","Eid ul Azha","Romans-2","Globe-12","Neptune P1"},0))),
   $I41,0)</f>
        <v/>
      </c>
      <c r="P41" s="313">
        <f>IF(OR($O$7="Canteen",$O$7="Head Office"),0,IF($I41&lt;=0,0,IF(AND($I40&lt;=0,OR(TRIM($J41)="Hebrews",TRIM($J41)="Romans",TRIM($J41)="Romans-2",TRIM($J41)="Globe",TRIM($J41)="Globe-12",TRIM($J41)="Neptune P1")),1,0)))</f>
        <v/>
      </c>
      <c r="Q41" s="314" t="n"/>
      <c r="R41" s="313">
        <f>IF(OR($O$7="Canteen",$O$7="Head Office"),0,IF(
  AND(
    SUMIFS(I:I, C:C, C41) &gt;= 8,
    COUNTIFS(C$14:C41, C41)=1,
    OR(
      TEXT(D41,"hh:mm:ss")="07:00:00",
      TEXT(D41,"hh:mm:ss")="15:00:00",
      TEXT(D41,"hh:mm:ss")="23:00:00",
      TEXT(D42,"hh:mm:ss")="07:00:00",
      TEXT(D42,"hh:mm:ss")="15:00:00",
      TEXT(D42,"hh:mm:ss")="23:00:00"
    )
  ),
  1,
  0
))</f>
        <v/>
      </c>
      <c r="S41" s="313">
        <f>IF(OR($A40="Annual Leave",$A41="Annual Leave"),IF(AND($A40&lt;&gt;"Annual Leave",$A41="Annual Leave"),8,0),0)</f>
        <v/>
      </c>
      <c r="T41" s="315" t="n"/>
      <c r="U41" s="144">
        <f>MAX(0,40-Y41)</f>
        <v/>
      </c>
      <c r="V41" s="351">
        <f>IF(OR($C41="",$D41=""),0,
 IF(OR($A40="Holiday",$A41="Holiday"),0,
 IF(AND(NOT(OR($A40="Annual Leave",$A41="Annual Leave")),$A41="Off day"),0,
  IF($I40+$I41&gt;=8,IF($I40&gt;=8,0,8-$I40),$I41)
  )))</f>
        <v/>
      </c>
      <c r="W41" s="351">
        <f>MAX(0,V41-U41)</f>
        <v/>
      </c>
      <c r="X41" s="351">
        <f>IF(C41="","",C41-WEEKDAY(C41,1)+1)</f>
        <v/>
      </c>
      <c r="Y41" s="351">
        <f>SUMPRODUCT(($X$14:$X40=X41)*(($V$14:$V40)+($O$14:$O40)))+IF(X41=X14,$L$11,0)</f>
        <v/>
      </c>
      <c r="Z41" s="351" t="n"/>
      <c r="AA41" s="351" t="n"/>
      <c r="AB41" s="351" t="n"/>
      <c r="AC41" s="351" t="n"/>
      <c r="AD41" s="351" t="n"/>
      <c r="AE41" s="351" t="n"/>
      <c r="AF41" s="351" t="n"/>
    </row>
    <row r="42" ht="24" customHeight="1" s="348" thickBot="1">
      <c r="A42" s="208" t="inlineStr">
        <is>
          <t>Off Day</t>
        </is>
      </c>
      <c r="B42" s="209" t="n"/>
      <c r="C42" s="108">
        <f>C40+1</f>
        <v/>
      </c>
      <c r="D42" s="77" t="n"/>
      <c r="E42" s="210">
        <f>IF(D42="", "",
 IF(D42=TIME(0,0,0), 0,
 IF(AND(D42&gt;=TIME(0,0,1), D42&lt;=TIME(2,0,0)), TIME(7,0,0),
 IF(AND(D42&gt;=TIME(6,0,0), D42&lt;=TIME(8,0,0)), TIME(12,0,0),
 IF(AND(D42&gt;TIME(8,0,0), D42&lt;=TIME(13,59,0)), TIME(15,0,0),
 IF(AND(D42&gt;=TIME(14,0,0), D42&lt;=TIME(17,59,0)), TIME(21,0,0),
 IF(AND(D42&gt;=TIME(18,0,0), D42&lt;=TIME(21,59,0)), TIME(0,0,0),
 IF(AND(D42&gt;=TIME(22,0,0), D42&lt;=TIME(23,59,59)), TIME(7,0,0), ""))))))))</f>
        <v/>
      </c>
      <c r="F42" s="211" t="n"/>
      <c r="G42" s="210">
        <f>IF(AND(D42&gt;=TIME(6,0,0),D42&lt;=TIME(8,0,0)),E42,"")</f>
        <v/>
      </c>
      <c r="H42" s="77" t="n"/>
      <c r="I42" s="16">
        <f>ROUND(IF(OR(D42="",E42="",E42=0),0,IF(H42="",MOD(E42-D42,1)*24,MOD(H42-D42,1)*24)),2)</f>
        <v/>
      </c>
      <c r="J42" s="212" t="n"/>
      <c r="K42" s="316" t="n"/>
      <c r="L42" s="181" t="n"/>
      <c r="M42" s="317">
        <f>MAX(0,V42-W42)</f>
        <v/>
      </c>
      <c r="N42" s="17">
        <f>(IF(OR($C42="",$D42=""),0,
 IF(OR($A42="Holiday",$A43="Holiday"),
    IF(ISNUMBER(MATCH(TRIM($B42),{"Phagwah","Good Friday","Easter Monday","Labour Day","Christmas","Eid ul Azha","Romans-2","Globe-12","Neptune P1"},0)),0,$I42),
 IF(AND(NOT(OR($A42="Annual Leave",$A43="Annual Leave")),$A42="Off day"),$I42,
  MAX(0,$I42-$V42)
  ))))+W42</f>
        <v/>
      </c>
      <c r="O42" s="213">
        <f>IF(AND(OR($A42="Holiday",$A43="Holiday"),
        ISNUMBER(MATCH(TRIM($B42),{"Phagwah","Good Friday","Easter Monday","Labour Day","Christmas","Eid ul Azha","Romans-2","Globe-12","Neptune P1"},0))),
   $I42,0)</f>
        <v/>
      </c>
      <c r="P42" s="17">
        <f>IF(OR($O$7="Canteen",$O$7="Head Office"),0,IF($I42&lt;=0,0,IF(OR(OR(TRIM($J42)="Hebrews",TRIM($J42)="Romans",TRIM($J42)="Romans-2",TRIM($J42)="Globe",TRIM($J42)="Globe-12",TRIM($J42)="Neptune P1"),AND($I43&gt;0,OR(TRIM($J43)="Hebrews",TRIM($J43)="Romans",TRIM($J43)="Romans-2",TRIM($J43)="Globe",TRIM($J43)="Globe-12",TRIM($J43)="Neptune P1"))),1,0)))</f>
        <v/>
      </c>
      <c r="Q42" s="78" t="n"/>
      <c r="R42" s="213">
        <f>IF(OR($O$7="Canteen",$O$7="Head Office"),0,IF(
  AND(
    SUMIFS(I:I, C:C, C42) &gt;= 8,
    COUNTIFS(C$14:C42, C42)=1,
    OR(
      TEXT(D42,"hh:mm:ss")="07:00:00",
      TEXT(D42,"hh:mm:ss")="15:00:00",
      TEXT(D42,"hh:mm:ss")="23:00:00",
      TEXT(D43,"hh:mm:ss")="07:00:00",
      TEXT(D43,"hh:mm:ss")="15:00:00",
      TEXT(D43,"hh:mm:ss")="23:00:00"
    )
  ),
  1,
  0
))</f>
        <v/>
      </c>
      <c r="S42" s="213">
        <f>IF(OR($A42="Annual Leave",$A43="Annual Leave"),IF($A42="Annual Leave",8,0),0)</f>
        <v/>
      </c>
      <c r="T42" s="79" t="n"/>
      <c r="U42" s="144">
        <f>MAX(0,40-Y42)</f>
        <v/>
      </c>
      <c r="V42" s="351">
        <f>IF(OR($C42="",$D42=""),0,
 IF(OR($A42="Holiday",$A43="Holiday"),0,
 IF(AND(NOT(OR($A42="Annual Leave",$A43="Annual Leave")),$A42="Off day"),0,
  IF($I42+$I43&gt;=8,IF($I42&gt;=8,8,$I42),$I42)
  )))</f>
        <v/>
      </c>
      <c r="W42" s="351">
        <f>MAX(0,V42-U42)</f>
        <v/>
      </c>
      <c r="X42" s="351">
        <f>IF(C42="","",C42-WEEKDAY(C42,1)+1)</f>
        <v/>
      </c>
      <c r="Y42" s="351">
        <f>SUMPRODUCT(($X$14:$X41=X42)*(($V$14:$V41)+($O$14:$O41)))+IF(X42=X14,$L$11,0)</f>
        <v/>
      </c>
      <c r="Z42" s="351" t="n"/>
      <c r="AA42" s="351" t="n"/>
      <c r="AB42" s="351" t="n"/>
      <c r="AC42" s="351" t="n"/>
      <c r="AD42" s="351" t="n"/>
      <c r="AE42" s="351" t="n"/>
      <c r="AF42" s="351" t="n"/>
    </row>
    <row r="43" ht="24" customHeight="1" s="348" thickBot="1">
      <c r="A43" s="208" t="inlineStr">
        <is>
          <t>Off Day</t>
        </is>
      </c>
      <c r="B43" s="214" t="n"/>
      <c r="C43" s="109">
        <f>C42</f>
        <v/>
      </c>
      <c r="D43" s="18" t="n"/>
      <c r="E43" s="215">
        <f>IF(D43="", "",
 IF(D43=TIME(0,0,0), 0,
 IF(AND(D43&gt;=TIME(0,0,1), D43&lt;=TIME(2,0,0)), TIME(7,0,0),
 IF(AND(D43&gt;=TIME(6,0,0), D43&lt;=TIME(8,0,0)), TIME(12,0,0),
 IF(AND(D43&gt;TIME(8,0,0), D43&lt;=TIME(13,59,0)), TIME(15,0,0),
 IF(AND(D43&gt;=TIME(14,0,0), D43&lt;=TIME(17,59,0)), TIME(21,0,0),
 IF(AND(D43&gt;=TIME(18,0,0), D43&lt;=TIME(21,59,0)), TIME(0,0,0),
 IF(AND(D43&gt;=TIME(22,0,0), D43&lt;=TIME(23,59,59)), TIME(7,0,0), ""))))))))</f>
        <v/>
      </c>
      <c r="F43" s="216" t="n"/>
      <c r="G43" s="215">
        <f>IF(AND(D43&gt;=TIME(6,0,0),D43&lt;=TIME(8,0,0)),E43,"")</f>
        <v/>
      </c>
      <c r="H43" s="18" t="n"/>
      <c r="I43" s="19">
        <f>ROUND(IF(OR(D43="",E43="",E43=0),0,IF(H43="",MOD(E43-D43,1)*24,MOD(H43-D43,1)*24)),2)</f>
        <v/>
      </c>
      <c r="J43" s="212" t="n"/>
      <c r="K43" s="316" t="n"/>
      <c r="L43" s="183" t="n"/>
      <c r="M43" s="317">
        <f>MAX(0,V43-W43)</f>
        <v/>
      </c>
      <c r="N43" s="20">
        <f>(IF(OR($C43="",$D43=""),0,
 IF(OR($A42="Holiday",$A43="Holiday"),
    IF(ISNUMBER(MATCH(TRIM($B43),{"Phagwah","Good Friday","Easter Monday","Labour Day","Christmas","Eid ul Azha","Romans-2","Globe-12","Neptune P1"},0)),0,$I43),
 IF(AND(NOT(OR($A42="Annual Leave",$A43="Annual Leave")),$A43="Off day"),$I43,
  MAX(0,$I43-$V43)
  ))))+W43</f>
        <v/>
      </c>
      <c r="O43" s="20">
        <f>IF(AND(OR($A42="Holiday",$A43="Holiday"),
        ISNUMBER(MATCH(TRIM($B43),{"Phagwah","Good Friday","Easter Monday","Labour Day","Christmas","Eid ul Azha","Romans-2","Globe-12","Neptune P1"},0))),
   $I43,0)</f>
        <v/>
      </c>
      <c r="P43" s="20">
        <f>IF(OR($O$7="Canteen",$O$7="Head Office"),0,IF($I43&lt;=0,0,IF(AND($I42&lt;=0,OR(TRIM($J43)="Hebrews",TRIM($J43)="Romans",TRIM($J43)="Romans-2",TRIM($J43)="Globe",TRIM($J43)="Globe-12",TRIM($J43)="Neptune P1")),1,0)))</f>
        <v/>
      </c>
      <c r="Q43" s="21" t="n"/>
      <c r="R43" s="20">
        <f>IF(OR($O$7="Canteen",$O$7="Head Office"),0,IF(
  AND(
    SUMIFS(I:I, C:C, C43) &gt;= 8,
    COUNTIFS(C$14:C43, C43)=1,
    OR(
      TEXT(D43,"hh:mm:ss")="07:00:00",
      TEXT(D43,"hh:mm:ss")="15:00:00",
      TEXT(D43,"hh:mm:ss")="23:00:00",
      TEXT(D49,"hh:mm:ss")="07:00:00",
      TEXT(D49,"hh:mm:ss")="15:00:00",
      TEXT(D49,"hh:mm:ss")="23:00:00"
    )
  ),
  1,
  0
))</f>
        <v/>
      </c>
      <c r="S43" s="20">
        <f>IF(OR($A42="Annual Leave",$A43="Annual Leave"),IF(AND($A42&lt;&gt;"Annual Leave",$A43="Annual Leave"),8,0),0)</f>
        <v/>
      </c>
      <c r="T43" s="22" t="n"/>
      <c r="U43" s="144">
        <f>MAX(0,40-Y43)</f>
        <v/>
      </c>
      <c r="V43" s="351">
        <f>IF(OR($C43="",$D43=""),0,
 IF(OR($A42="Holiday",$A43="Holiday"),0,
 IF(AND(NOT(OR($A42="Annual Leave",$A43="Annual Leave")),$A43="Off day"),0,
  IF($I42+$I43&gt;=8,IF($I42&gt;=8,0,8-$I42),$I43)
  )))</f>
        <v/>
      </c>
      <c r="W43" s="351">
        <f>MAX(0,V43-U43)</f>
        <v/>
      </c>
      <c r="X43" s="351">
        <f>IF(C43="","",C43-WEEKDAY(C43,1)+1)</f>
        <v/>
      </c>
      <c r="Y43" s="351">
        <f>SUMPRODUCT(($X$14:$X42=X43)*(($V$14:$V42)+($O$14:$O42)))+IF(X43=X14,$L$11,0)</f>
        <v/>
      </c>
      <c r="Z43" s="351" t="n"/>
      <c r="AA43" s="351" t="n"/>
      <c r="AB43" s="351" t="n"/>
      <c r="AC43" s="351" t="n"/>
      <c r="AD43" s="351" t="n"/>
      <c r="AE43" s="351" t="n"/>
      <c r="AF43" s="351" t="n"/>
    </row>
    <row r="44" ht="24" customHeight="1" s="348" thickBot="1">
      <c r="A44" s="176" t="n"/>
      <c r="B44" s="176" t="n"/>
      <c r="C44" s="217" t="n"/>
      <c r="D44" s="110" t="n"/>
      <c r="E44" s="110" t="n"/>
      <c r="F44" s="218" t="n"/>
      <c r="G44" s="110" t="n"/>
      <c r="H44" s="110" t="n"/>
      <c r="I44" s="219" t="n"/>
      <c r="J44" s="219" t="n"/>
      <c r="K44" s="219" t="n"/>
      <c r="L44" s="219" t="n"/>
      <c r="M44" s="111">
        <f>MAX(0,V44-W44)</f>
        <v/>
      </c>
      <c r="N44" s="112">
        <f>(IF(OR($C44="",$D44=""),0,
 IF(OR($A44="Holiday",$A45="Holiday"),
    IF(ISNUMBER(MATCH(TRIM($B44),{"Phagwah","Good Friday","Easter Monday","Labour Day","Christmas","Eid ul Azha","Romans-2","Globe-12","Neptune P1"},0)),0,$I44),
 IF(AND(NOT(OR($A44="Annual Leave",$A45="Annual Leave")),$A44="Off day"),$I44,
  MAX(0,$I44-$V44)
  ))))+W44</f>
        <v/>
      </c>
      <c r="O44" s="112">
        <f>IF(AND(OR($A44="Holiday",$A45="Holiday"),
        ISNUMBER(MATCH(TRIM($B44),{"Phagwah","Good Friday","Easter Monday","Labour Day","Christmas","Eid ul Azha","Romans-2","Globe-12","Neptune P1"},0))),
   $I44,0)</f>
        <v/>
      </c>
      <c r="P44" s="112">
        <f>IF(OR($O$7="Canteen",$O$7="Head Office"),0,IF($I44&lt;=0,0,IF(OR(OR(TRIM($J44)="Hebrews",TRIM($J44)="Romans",TRIM($J44)="Romans-2",TRIM($J44)="Globe",TRIM($J44)="Globe-12",TRIM($J44)="Neptune P1"),AND($I45&gt;0,OR(TRIM($J45)="Hebrews",TRIM($J45)="Romans",TRIM($J45)="Romans-2",TRIM($J45)="Globe",TRIM($J45)="Globe-12",TRIM($J45)="Neptune P1"))),1,0)))</f>
        <v/>
      </c>
      <c r="Q44" s="113" t="n"/>
      <c r="R44" s="113" t="n"/>
      <c r="S44" s="112">
        <f>IF(OR($A44="Annual Leave",$A45="Annual Leave"),IF($A44="Annual Leave",8,0),0)</f>
        <v/>
      </c>
      <c r="T44" s="114" t="n"/>
      <c r="U44" s="144">
        <f>MAX(0,40-Y44)</f>
        <v/>
      </c>
      <c r="V44" s="351">
        <f>IF(OR($C44="",$D44=""),0,
 IF(OR($A44="Holiday",$A45="Holiday"),0,
 IF(AND(NOT(OR($A44="Annual Leave",$A45="Annual Leave")),$A44="Off day"),0,
  IF($I44+$I45&gt;=8,IF($I44&gt;=8,8,$I44),$I44)
  )))</f>
        <v/>
      </c>
      <c r="W44" s="351">
        <f>MAX(0,V44-U44)</f>
        <v/>
      </c>
      <c r="X44" s="351">
        <f>IF(C44="","",C44-WEEKDAY(C44,1)+1)</f>
        <v/>
      </c>
      <c r="Y44" s="351">
        <f>SUMPRODUCT(($X$14:$X43=X44)*(($V$14:$V43)+($O$14:$O43)))+IF(X44=X14,$L$11,0)</f>
        <v/>
      </c>
      <c r="Z44" s="351" t="n"/>
      <c r="AA44" s="351" t="n"/>
      <c r="AB44" s="351" t="n"/>
      <c r="AC44" s="351" t="n"/>
      <c r="AD44" s="351" t="n"/>
      <c r="AE44" s="351" t="n"/>
      <c r="AF44" s="351" t="n"/>
    </row>
    <row r="45" ht="24" customHeight="1" s="348" thickBot="1">
      <c r="A45" s="154" t="inlineStr">
        <is>
          <t>On Day</t>
        </is>
      </c>
      <c r="B45" s="318" t="n"/>
      <c r="C45" s="115">
        <f>C42+1</f>
        <v/>
      </c>
      <c r="D45" s="319" t="n">
        <v>0.4097222222222222</v>
      </c>
      <c r="E45" s="320">
        <f>IF(D45="", "",
 IF(D45=TIME(0,0,0), 0,
 IF(AND(D45&gt;=TIME(0,0,1), D45&lt;=TIME(2,0,0)), TIME(7,0,0),
 IF(AND(D45&gt;=TIME(6,0,0), D45&lt;=TIME(8,0,0)), TIME(12,0,0),
 IF(AND(D45&gt;TIME(8,0,0), D45&lt;=TIME(13,59,0)), TIME(15,0,0),
 IF(AND(D45&gt;=TIME(14,0,0), D45&lt;=TIME(17,59,0)), TIME(21,0,0),
 IF(AND(D45&gt;=TIME(18,0,0), D45&lt;=TIME(21,59,0)), TIME(0,0,0),
 IF(AND(D45&gt;=TIME(22,0,0), D45&lt;=TIME(23,59,59)), TIME(7,0,0), ""))))))))</f>
        <v/>
      </c>
      <c r="F45" s="321" t="n"/>
      <c r="G45" s="320">
        <f>IF(AND(D45&gt;=TIME(6,0,0),D45&lt;=TIME(8,0,0)),E45,"")</f>
        <v/>
      </c>
      <c r="H45" s="319" t="n">
        <v>0.625</v>
      </c>
      <c r="I45" s="30">
        <f>ROUND(IF(OR(D45="",E45="",E45=0),0,IF(H45="",MOD(E45-D45,1)*24,MOD(H45-D45,1)*24)),2)</f>
        <v/>
      </c>
      <c r="J45" s="220" t="inlineStr">
        <is>
          <t>Unico-48</t>
        </is>
      </c>
      <c r="K45" s="274" t="n"/>
      <c r="L45" s="181" t="n"/>
      <c r="M45" s="275">
        <f>MAX(0,V45-W45)</f>
        <v/>
      </c>
      <c r="N45" s="322">
        <f>(IF(OR($C45="",$D45=""),0,
 IF(OR($A44="Holiday",$A45="Holiday"),
    IF(ISNUMBER(MATCH(TRIM($B45),{"Phagwah","Good Friday","Easter Monday","Labour Day","Christmas","Eid ul Azha","Romans-2","Globe-12","Neptune P1"},0)),0,$I45),
 IF(AND(NOT(OR($A44="Annual Leave",$A45="Annual Leave")),$A45="Off day"),$I45,
  MAX(0,$I45-$V45)
  ))))+W45</f>
        <v/>
      </c>
      <c r="O45" s="322">
        <f>IF(AND(OR($A44="Holiday",$A45="Holiday"),
        ISNUMBER(MATCH(TRIM($B45),{"Phagwah","Good Friday","Easter Monday","Labour Day","Christmas","Eid ul Azha","Romans-2","Globe-12","Neptune P1"},0))),
   $I45,0)</f>
        <v/>
      </c>
      <c r="P45" s="322">
        <f>IF(OR($O$7="Canteen",$O$7="Head Office"),0,IF($I45&lt;=0,0,IF(AND($I44&lt;=0,OR(TRIM($J45)="Hebrews",TRIM($J45)="Romans",TRIM($J45)="Romans-2",TRIM($J45)="Globe",TRIM($J45)="Globe-12",TRIM($J45)="Neptune P1")),1,0)))</f>
        <v/>
      </c>
      <c r="Q45" s="323" t="n"/>
      <c r="R45" s="322">
        <f>IF(OR($O$7="Canteen",$O$7="Head Office"),0,IF(
  AND(
    SUMIFS(I:I, C:C, C45) &gt;= 8,
    COUNTIFS(C$14:C45, C45)=1,
    OR(
      TEXT(D45,"hh:mm:ss")="07:00:00",
      TEXT(D45,"hh:mm:ss")="15:00:00",
      TEXT(D45,"hh:mm:ss")="23:00:00",
      TEXT(D46,"hh:mm:ss")="07:00:00",
      TEXT(D46,"hh:mm:ss")="15:00:00",
      TEXT(D46,"hh:mm:ss")="23:00:00"
    )
  ),
  1,
  0
))</f>
        <v/>
      </c>
      <c r="S45" s="322">
        <f>IF(OR($A44="Annual Leave",$A45="Annual Leave"),IF(AND($A44&lt;&gt;"Annual Leave",$A45="Annual Leave"),8,0),0)</f>
        <v/>
      </c>
      <c r="T45" s="116" t="n"/>
      <c r="U45" s="144">
        <f>MAX(0,40-Y45)</f>
        <v/>
      </c>
      <c r="V45" s="351">
        <f>IF(OR($C45="",$D45=""),0,
 IF(OR($A44="Holiday",$A45="Holiday"),0,
 IF(AND(NOT(OR($A44="Annual Leave",$A45="Annual Leave")),$A45="Off day"),0,
  IF($I44+$I45&gt;=8,IF($I44&gt;=8,0,8-$I44),$I45)
  )))</f>
        <v/>
      </c>
      <c r="W45" s="351">
        <f>MAX(0,V45-U45)</f>
        <v/>
      </c>
      <c r="X45" s="351">
        <f>IF(C45="","",C45-WEEKDAY(C45,1)+1)</f>
        <v/>
      </c>
      <c r="Y45" s="351">
        <f>SUMPRODUCT(($X$14:$X44=X45)*(($V$14:$V44)+($O$14:$O44)))+IF(X45=X14,$L$11,0)</f>
        <v/>
      </c>
      <c r="Z45" s="351" t="n"/>
      <c r="AA45" s="351" t="n"/>
      <c r="AB45" s="351" t="n"/>
      <c r="AC45" s="351" t="n"/>
      <c r="AD45" s="351" t="n"/>
      <c r="AE45" s="351" t="n"/>
      <c r="AF45" s="351" t="n"/>
    </row>
    <row r="46" ht="24" customHeight="1" s="348" thickBot="1">
      <c r="A46" s="154" t="inlineStr">
        <is>
          <t>On Day</t>
        </is>
      </c>
      <c r="B46" s="305" t="n"/>
      <c r="C46" s="90">
        <f>C45</f>
        <v/>
      </c>
      <c r="D46" s="80" t="n"/>
      <c r="E46" s="221">
        <f>IF(D46="", "",
 IF(D46=TIME(0,0,0), 0,
 IF(AND(D46&gt;=TIME(0,0,1), D46&lt;=TIME(2,0,0)), TIME(7,0,0),
 IF(AND(D46&gt;=TIME(6,0,0), D46&lt;=TIME(8,0,0)), TIME(12,0,0),
 IF(AND(D46&gt;TIME(8,0,0), D46&lt;=TIME(13,59,0)), TIME(15,0,0),
 IF(AND(D46&gt;=TIME(14,0,0), D46&lt;=TIME(17,59,0)), TIME(21,0,0),
 IF(AND(D46&gt;=TIME(18,0,0), D46&lt;=TIME(21,59,0)), TIME(0,0,0),
 IF(AND(D46&gt;=TIME(22,0,0), D46&lt;=TIME(23,59,59)), TIME(7,0,0), ""))))))))</f>
        <v/>
      </c>
      <c r="F46" s="156" t="n"/>
      <c r="G46" s="221">
        <f>IF(AND(D46&gt;=TIME(6,0,0),D46&lt;=TIME(8,0,0)),E46,"")</f>
        <v/>
      </c>
      <c r="H46" s="80" t="n"/>
      <c r="I46" s="30">
        <f>ROUND(IF(OR(D46="",E46="",E46=0),0,IF(H46="",MOD(E46-D46,1)*24,MOD(H46-D46,1)*24)),2)</f>
        <v/>
      </c>
      <c r="J46" s="158" t="n"/>
      <c r="K46" s="274" t="n"/>
      <c r="L46" s="189" t="n"/>
      <c r="M46" s="275">
        <f>MAX(0,V46-W46)</f>
        <v/>
      </c>
      <c r="N46" s="81">
        <f>(IF(OR($C46="",$D46=""),0,
 IF(OR($A46="Holiday",$A47="Holiday"),
    IF(ISNUMBER(MATCH(TRIM($B46),{"Phagwah","Good Friday","Easter Monday","Labour Day","Christmas","Eid ul Azha","Romans-2","Globe-12","Neptune P1"},0)),0,$I46),
 IF(AND(NOT(OR($A46="Annual Leave",$A47="Annual Leave")),$A46="Off day"),$I46,
  MAX(0,$I46-$V46)
  ))))+W46</f>
        <v/>
      </c>
      <c r="O46" s="81">
        <f>IF(AND(OR($A46="Holiday",$A47="Holiday"),
        ISNUMBER(MATCH(TRIM($B46),{"Phagwah","Good Friday","Easter Monday","Labour Day","Christmas","Eid ul Azha","Romans-2","Globe-12","Neptune P1"},0))),
   $I46,0)</f>
        <v/>
      </c>
      <c r="P46" s="81">
        <f>IF(OR($O$7="Canteen",$O$7="Head Office"),0,IF($I46&lt;=0,0,IF(OR(OR(TRIM($J46)="Hebrews",TRIM($J46)="Romans",TRIM($J46)="Romans-2",TRIM($J46)="Globe",TRIM($J46)="Globe-12",TRIM($J46)="Neptune P1"),AND($I47&gt;0,OR(TRIM($J47)="Hebrews",TRIM($J47)="Romans",TRIM($J47)="Romans-2",TRIM($J47)="Globe",TRIM($J47)="Globe-12",TRIM($J47)="Neptune P1"))),1,0)))</f>
        <v/>
      </c>
      <c r="Q46" s="82" t="n"/>
      <c r="R46" s="81">
        <f>IF(OR($O$7="Canteen",$O$7="Head Office"),0,IF(
  AND(
    SUMIFS(I:I, C:C, C46) &gt;= 8,
    COUNTIFS(C$14:C46, C46)=1,
    OR(
      TEXT(D46,"hh:mm:ss")="07:00:00",
      TEXT(D46,"hh:mm:ss")="15:00:00",
      TEXT(D46,"hh:mm:ss")="23:00:00",
      TEXT(D51,"hh:mm:ss")="07:00:00",
      TEXT(D51,"hh:mm:ss")="15:00:00",
      TEXT(D51,"hh:mm:ss")="23:00:00"
    )
  ),
  1,
  0
))</f>
        <v/>
      </c>
      <c r="S46" s="81">
        <f>IF(OR($A46="Annual Leave",$A47="Annual Leave"),IF($A46="Annual Leave",8,0),0)</f>
        <v/>
      </c>
      <c r="T46" s="117" t="n"/>
      <c r="U46" s="144">
        <f>MAX(0,40-Y46)</f>
        <v/>
      </c>
      <c r="V46" s="351">
        <f>IF(OR($C46="",$D46=""),0,
 IF(OR($A46="Holiday",$A47="Holiday"),0,
 IF(AND(NOT(OR($A46="Annual Leave",$A47="Annual Leave")),$A46="Off day"),0,
  IF($I46+$I47&gt;=8,IF($I46&gt;=8,8,$I46),$I46)
  )))</f>
        <v/>
      </c>
      <c r="W46" s="351">
        <f>MAX(0,V46-U46)</f>
        <v/>
      </c>
      <c r="X46" s="351">
        <f>IF(C46="","",C46-WEEKDAY(C46,1)+1)</f>
        <v/>
      </c>
      <c r="Y46" s="351">
        <f>SUMPRODUCT(($X$14:$X45=X46)*(($V$14:$V45)+($O$14:$O45)))+IF(X46=X14,$L$11,0)</f>
        <v/>
      </c>
      <c r="Z46" s="351" t="n"/>
      <c r="AA46" s="351" t="n"/>
      <c r="AB46" s="351" t="n"/>
      <c r="AC46" s="351" t="n"/>
      <c r="AD46" s="351" t="n"/>
      <c r="AE46" s="351" t="n"/>
      <c r="AF46" s="351" t="n"/>
    </row>
    <row r="47" ht="24" customHeight="1" s="348" thickBot="1">
      <c r="A47" s="184" t="inlineStr">
        <is>
          <t>On Day</t>
        </is>
      </c>
      <c r="B47" s="222" t="n"/>
      <c r="C47" s="118">
        <f>C45+1</f>
        <v/>
      </c>
      <c r="D47" s="83" t="n">
        <v>0.3958333333333333</v>
      </c>
      <c r="E47" s="223">
        <f>IF(D47="", "",
 IF(D47=TIME(0,0,0), 0,
 IF(AND(D47&gt;=TIME(0,0,1), D47&lt;=TIME(2,0,0)), TIME(7,0,0),
 IF(AND(D47&gt;=TIME(6,0,0), D47&lt;=TIME(8,0,0)), TIME(12,0,0),
 IF(AND(D47&gt;TIME(8,0,0), D47&lt;=TIME(13,59,0)), TIME(15,0,0),
 IF(AND(D47&gt;=TIME(14,0,0), D47&lt;=TIME(17,59,0)), TIME(21,0,0),
 IF(AND(D47&gt;=TIME(18,0,0), D47&lt;=TIME(21,59,0)), TIME(0,0,0),
 IF(AND(D47&gt;=TIME(22,0,0), D47&lt;=TIME(23,59,59)), TIME(7,0,0), ""))))))))</f>
        <v/>
      </c>
      <c r="F47" s="224" t="n"/>
      <c r="G47" s="223">
        <f>IF(AND(D47&gt;=TIME(6,0,0),D47&lt;=TIME(8,0,0)),E47,"")</f>
        <v/>
      </c>
      <c r="H47" s="83" t="n">
        <v>0.625</v>
      </c>
      <c r="I47" s="23">
        <f>ROUND(IF(OR(D47="",E47="",E47=0),0,IF(H47="",MOD(E47-D47,1)*24,MOD(H47-D47,1)*24)),2)</f>
        <v/>
      </c>
      <c r="J47" s="225" t="inlineStr">
        <is>
          <t>Unico-44</t>
        </is>
      </c>
      <c r="K47" s="297" t="n"/>
      <c r="L47" s="181" t="n"/>
      <c r="M47" s="298">
        <f>MAX(0,V47-W47)</f>
        <v/>
      </c>
      <c r="N47" s="84">
        <f>(IF(OR($C47="",$D47=""),0,
 IF(OR($A46="Holiday",$A47="Holiday"),
    IF(ISNUMBER(MATCH(TRIM($B47),{"Phagwah","Good Friday","Easter Monday","Labour Day","Christmas","Eid ul Azha","Romans-2","Globe-12","Neptune P1"},0)),0,$I47),
 IF(AND(NOT(OR($A46="Annual Leave",$A47="Annual Leave")),$A47="Off day"),$I47,
  MAX(0,$I47-$V47)
  ))))+W47</f>
        <v/>
      </c>
      <c r="O47" s="84">
        <f>IF(AND(OR($A46="Holiday",$A47="Holiday"),
        ISNUMBER(MATCH(TRIM($B47),{"Phagwah","Good Friday","Easter Monday","Labour Day","Christmas","Eid ul Azha","Romans-2","Globe-12","Neptune P1"},0))),
   $I47,0)</f>
        <v/>
      </c>
      <c r="P47" s="84">
        <f>IF(OR($O$7="Canteen",$O$7="Head Office"),0,IF($I47&lt;=0,0,IF(AND($I46&lt;=0,OR(TRIM($J47)="Hebrews",TRIM($J47)="Romans",TRIM($J47)="Romans-2",TRIM($J47)="Globe",TRIM($J47)="Globe-12",TRIM($J47)="Neptune P1")),1,0)))</f>
        <v/>
      </c>
      <c r="Q47" s="85" t="n"/>
      <c r="R47" s="84">
        <f>IF(OR($O$7="Canteen",$O$7="Head Office"),0,IF(
  AND(
    SUMIFS(I:I, C:C, C47) &gt;= 8,
    COUNTIFS(C$14:C47, C47)=1,
    OR(
      TEXT(D47,"hh:mm:ss")="07:00:00",
      TEXT(D47,"hh:mm:ss")="15:00:00",
      TEXT(D47,"hh:mm:ss")="23:00:00",
      TEXT(D48,"hh:mm:ss")="07:00:00",
      TEXT(D48,"hh:mm:ss")="15:00:00",
      TEXT(D48,"hh:mm:ss")="23:00:00"
    )
  ),
  1,
  0
))</f>
        <v/>
      </c>
      <c r="S47" s="84">
        <f>IF(OR($A46="Annual Leave",$A47="Annual Leave"),IF(AND($A46&lt;&gt;"Annual Leave",$A47="Annual Leave"),8,0),0)</f>
        <v/>
      </c>
      <c r="T47" s="86" t="n"/>
      <c r="U47" s="144">
        <f>MAX(0,40-Y47)</f>
        <v/>
      </c>
      <c r="V47" s="351">
        <f>IF(OR($C47="",$D47=""),0,
 IF(OR($A46="Holiday",$A47="Holiday"),0,
 IF(AND(NOT(OR($A46="Annual Leave",$A47="Annual Leave")),$A47="Off day"),0,
  IF($I46+$I47&gt;=8,IF($I46&gt;=8,0,8-$I46),$I47)
  )))</f>
        <v/>
      </c>
      <c r="W47" s="351">
        <f>MAX(0,V47-U47)</f>
        <v/>
      </c>
      <c r="X47" s="351">
        <f>IF(C47="","",C47-WEEKDAY(C47,1)+1)</f>
        <v/>
      </c>
      <c r="Y47" s="351">
        <f>SUMPRODUCT(($X$14:$X46=X47)*(($V$14:$V46)+($O$14:$O46)))+IF(X47=X14,$L$11,0)</f>
        <v/>
      </c>
      <c r="Z47" s="351" t="n"/>
      <c r="AA47" s="351" t="n"/>
      <c r="AB47" s="351" t="n"/>
      <c r="AC47" s="351" t="n"/>
      <c r="AD47" s="351" t="n"/>
      <c r="AE47" s="351" t="n"/>
      <c r="AF47" s="351" t="n"/>
    </row>
    <row r="48" ht="24" customHeight="1" s="348" thickBot="1">
      <c r="A48" s="226" t="inlineStr">
        <is>
          <t>On Day</t>
        </is>
      </c>
      <c r="B48" s="299" t="n"/>
      <c r="C48" s="119">
        <f>C47</f>
        <v/>
      </c>
      <c r="D48" s="24" t="n"/>
      <c r="E48" s="227">
        <f>IF(D48="", "",
 IF(D48=TIME(0,0,0), 0,
 IF(AND(D48&gt;=TIME(0,0,1), D48&lt;=TIME(2,0,0)), TIME(7,0,0),
 IF(AND(D48&gt;=TIME(6,0,0), D48&lt;=TIME(8,0,0)), TIME(12,0,0),
 IF(AND(D48&gt;TIME(8,0,0), D48&lt;=TIME(13,59,0)), TIME(15,0,0),
 IF(AND(D48&gt;=TIME(14,0,0), D48&lt;=TIME(17,59,0)), TIME(21,0,0),
 IF(AND(D48&gt;=TIME(18,0,0), D48&lt;=TIME(21,59,0)), TIME(0,0,0),
 IF(AND(D48&gt;=TIME(22,0,0), D48&lt;=TIME(23,59,59)), TIME(7,0,0), ""))))))))</f>
        <v/>
      </c>
      <c r="F48" s="228" t="n"/>
      <c r="G48" s="227">
        <f>IF(AND(D48&gt;=TIME(6,0,0),D48&lt;=TIME(8,0,0)),E48,"")</f>
        <v/>
      </c>
      <c r="H48" s="300" t="n"/>
      <c r="I48" s="87">
        <f>ROUND(IF(OR(D48="",E48="",E48=0),0,IF(H48="",MOD(E48-D48,1)*24,MOD(H48-D48,1)*24)),2)</f>
        <v/>
      </c>
      <c r="J48" s="190" t="n"/>
      <c r="K48" s="297" t="n"/>
      <c r="L48" s="183" t="n"/>
      <c r="M48" s="324">
        <f>MAX(0,V48-W48)</f>
        <v/>
      </c>
      <c r="N48" s="302">
        <f>(IF(OR($C48="",$D48=""),0,
 IF(OR($A48="Holiday",$A49="Holiday"),
    IF(ISNUMBER(MATCH(TRIM($B48),{"Phagwah","Good Friday","Easter Monday","Labour Day","Christmas","Eid ul Azha","Romans-2","Globe-12","Neptune P1"},0)),0,$I48),
 IF(AND(NOT(OR($A48="Annual Leave",$A49="Annual Leave")),$A48="Off day"),$I48,
  MAX(0,$I48-$V48)
  ))))+W48</f>
        <v/>
      </c>
      <c r="O48" s="303" t="n"/>
      <c r="P48" s="229">
        <f>IF(OR($O$7="Canteen",$O$7="Head Office"),0,IF($I48&lt;=0,0,IF(OR(OR(TRIM($J48)="Hebrews",TRIM($J48)="Romans",TRIM($J48)="Romans-2",TRIM($J48)="Globe",TRIM($J48)="Globe-12",TRIM($J48)="Neptune P1"),AND($I49&gt;0,OR(TRIM($J49)="Hebrews",TRIM($J49)="Romans",TRIM($J49)="Romans-2",TRIM($J49)="Globe",TRIM($J49)="Globe-12",TRIM($J49)="Neptune P1"))),1,0)))</f>
        <v/>
      </c>
      <c r="Q48" s="303" t="n"/>
      <c r="R48" s="302">
        <f>IF(OR($O$7="Canteen",$O$7="Head Office"),0,IF(
  AND(
    SUMIFS(I:I, C:C, C48) &gt;= 8,
    COUNTIFS(C$14:C48, C48)=1,
    OR(
      TEXT(D48,"hh:mm:ss")="07:00:00",
      TEXT(D48,"hh:mm:ss")="15:00:00",
      TEXT(D48,"hh:mm:ss")="23:00:00",
      TEXT(D53,"hh:mm:ss")="07:00:00",
      TEXT(D53,"hh:mm:ss")="15:00:00",
      TEXT(D53,"hh:mm:ss")="23:00:00"
    )
  ),
  1,
  0
))</f>
        <v/>
      </c>
      <c r="S48" s="303" t="n"/>
      <c r="T48" s="304" t="n"/>
      <c r="U48" s="144">
        <f>MAX(0,40-Y48)</f>
        <v/>
      </c>
      <c r="V48" s="351">
        <f>IF(OR($C48="",$D48=""),0,
 IF(OR($A48="Holiday",$A49="Holiday"),0,
 IF(AND(NOT(OR($A48="Annual Leave",$A49="Annual Leave")),$A48="Off day"),0,
  IF($I48+$I49&gt;=8,IF($I48&gt;=8,8,$I48),$I48)
  )))</f>
        <v/>
      </c>
      <c r="W48" s="351">
        <f>MAX(0,V48-U48)</f>
        <v/>
      </c>
      <c r="X48" s="351">
        <f>IF(C48="","",C48-WEEKDAY(C48,1)+1)</f>
        <v/>
      </c>
      <c r="Y48" s="351">
        <f>SUMPRODUCT(($X$14:$X47=X48)*(($V$14:$V47)+($O$14:$O47)))+IF(X48=X14,$L$11,0)</f>
        <v/>
      </c>
      <c r="Z48" s="351" t="n"/>
      <c r="AA48" s="351" t="n"/>
      <c r="AB48" s="351" t="n"/>
      <c r="AC48" s="351" t="n"/>
      <c r="AD48" s="351" t="n"/>
      <c r="AE48" s="351" t="n"/>
      <c r="AF48" s="351" t="n"/>
    </row>
    <row r="49" ht="24" customHeight="1" s="348" thickBot="1">
      <c r="A49" s="230" t="n"/>
      <c r="B49" s="355" t="n"/>
      <c r="C49" s="231" t="n"/>
      <c r="D49" s="232" t="n"/>
      <c r="E49" s="232" t="n"/>
      <c r="F49" s="232" t="n"/>
      <c r="G49" s="232" t="n"/>
      <c r="H49" s="233" t="inlineStr">
        <is>
          <t>Total Hrs:</t>
        </is>
      </c>
      <c r="I49" s="122">
        <f>SUM(I14:I48)</f>
        <v/>
      </c>
      <c r="J49" s="234" t="n"/>
      <c r="K49" s="234" t="n"/>
      <c r="L49" s="235" t="n"/>
      <c r="M49" s="120">
        <f>SUM(M14:M48)</f>
        <v/>
      </c>
      <c r="N49" s="120">
        <f>SUM(N14:N48)</f>
        <v/>
      </c>
      <c r="O49" s="120">
        <f>SUM(O14:O48)</f>
        <v/>
      </c>
      <c r="P49" s="120">
        <f>SUM(P14:P48)</f>
        <v/>
      </c>
      <c r="Q49" s="120">
        <f>IF($O$6&lt;&gt;"Armed",0,LOOKUP($Q$50,{0,1,2,3,4,5,6,7,8,9,10,11,12,13,14},{0,384,769,1153,1153,1538,1923,2307,2692,3076,3461,3846,4239,4615,5000}))</f>
        <v/>
      </c>
      <c r="R49" s="120">
        <f>SUM(R14:R48)</f>
        <v/>
      </c>
      <c r="S49" s="120">
        <f>SUM(S14:S48)</f>
        <v/>
      </c>
      <c r="T49" s="121">
        <f>SUM(T30:T43)</f>
        <v/>
      </c>
      <c r="U49" s="144">
        <f>MIN(U48,0)</f>
        <v/>
      </c>
      <c r="V49" s="351">
        <f>SUM(V14:V48)</f>
        <v/>
      </c>
      <c r="W49" s="351">
        <f>SUM(W14:W48)</f>
        <v/>
      </c>
      <c r="X49" s="351" t="n"/>
      <c r="Y49" s="351" t="n"/>
      <c r="Z49" s="351" t="n"/>
      <c r="AA49" s="351" t="n"/>
      <c r="AB49" s="351" t="n"/>
      <c r="AC49" s="351" t="n"/>
      <c r="AD49" s="351" t="n"/>
      <c r="AE49" s="351" t="n"/>
      <c r="AF49" s="351" t="n"/>
    </row>
    <row r="50" ht="24" customHeight="1" s="348">
      <c r="A50" s="351" t="n"/>
      <c r="B50" s="351" t="n"/>
      <c r="C50" s="6" t="n"/>
      <c r="D50" s="6" t="n"/>
      <c r="E50" s="6" t="n"/>
      <c r="F50" s="6" t="n"/>
      <c r="G50" s="6" t="n"/>
      <c r="H50" s="336" t="n"/>
      <c r="I50" s="351" t="n"/>
      <c r="J50" s="336" t="n"/>
      <c r="K50" s="336" t="n"/>
      <c r="L50" s="336" t="n"/>
      <c r="M50" s="28" t="n"/>
      <c r="N50" s="28" t="n"/>
      <c r="O50" s="28" t="n"/>
      <c r="P50" s="241" t="inlineStr">
        <is>
          <t>Days Worked</t>
        </is>
      </c>
      <c r="Q50" s="29">
        <f>SUM(--(SUM(I14:I15)&gt;0),--(SUM(I16:I17)&gt;0),--(SUM(I18:I19)&gt;0),--(SUM(I20:I21)&gt;0),--(SUM(I22:I23)&gt;0),--(SUM(I24:I25)&gt;0),--(SUM(I26:I27)&gt;0),--(SUM(I30:I31)&gt;0),--(SUM(I32:I33)&gt;0),--(SUM(I34:I35)&gt;0),--(SUM(I36:I37)&gt;0),--(SUM(I38:I39)&gt;0),--(SUM(I40:I41)&gt;0),--(SUM(I42:I43)&gt;0),--(SUM(I45:I46)&gt;0),--(SUM(I47:I48)&gt;0))</f>
        <v/>
      </c>
      <c r="R50" s="28" t="n"/>
      <c r="S50" s="28" t="n"/>
      <c r="T50" s="28" t="n"/>
      <c r="U50" s="144" t="n"/>
      <c r="V50" s="351" t="n"/>
      <c r="W50" s="351" t="n"/>
      <c r="X50" s="351" t="n"/>
      <c r="Y50" s="351" t="n"/>
      <c r="Z50" s="351" t="n"/>
      <c r="AA50" s="351" t="n"/>
      <c r="AB50" s="351" t="n"/>
      <c r="AC50" s="351" t="n"/>
      <c r="AD50" s="351" t="n"/>
      <c r="AE50" s="351" t="n"/>
      <c r="AF50" s="351" t="n"/>
    </row>
    <row r="51" ht="24" customHeight="1" s="348">
      <c r="A51" s="351" t="n"/>
      <c r="B51" s="351" t="n"/>
      <c r="C51" s="345" t="n"/>
      <c r="D51" s="362" t="n"/>
      <c r="E51" s="362" t="n"/>
      <c r="F51" s="334" t="n"/>
      <c r="G51" s="362" t="n"/>
      <c r="H51" s="336" t="n"/>
      <c r="I51" s="351" t="n"/>
      <c r="J51" s="336" t="n"/>
      <c r="K51" s="336" t="n"/>
      <c r="L51" s="336" t="n"/>
      <c r="M51" s="236" t="n"/>
      <c r="N51" s="236" t="n"/>
      <c r="O51" s="236" t="n"/>
      <c r="P51" s="236" t="n"/>
      <c r="Q51" s="236" t="n"/>
      <c r="R51" s="236" t="n"/>
      <c r="S51" s="236" t="n"/>
      <c r="T51" s="236" t="n"/>
      <c r="U51" s="144" t="n"/>
      <c r="V51" s="351" t="n"/>
      <c r="W51" s="351" t="n"/>
      <c r="X51" s="351" t="n"/>
      <c r="Y51" s="351" t="n"/>
      <c r="Z51" s="351" t="n"/>
      <c r="AA51" s="351" t="n"/>
      <c r="AB51" s="351" t="n"/>
      <c r="AC51" s="351" t="n"/>
      <c r="AD51" s="351" t="n"/>
      <c r="AE51" s="351" t="n"/>
      <c r="AF51" s="351" t="n"/>
    </row>
    <row r="52">
      <c r="A52" s="351" t="n"/>
      <c r="B52" s="351" t="n"/>
      <c r="C52" s="329" t="inlineStr">
        <is>
          <t>Supervisor Signature</t>
        </is>
      </c>
      <c r="D52" s="363" t="n"/>
      <c r="E52" s="363" t="n"/>
      <c r="F52" s="329" t="inlineStr">
        <is>
          <t>Date</t>
        </is>
      </c>
      <c r="G52" s="363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351" t="n"/>
      <c r="V52" s="351" t="n"/>
      <c r="W52" s="351" t="n"/>
      <c r="X52" s="351" t="n"/>
      <c r="Y52" s="351" t="n"/>
      <c r="Z52" s="351" t="n"/>
      <c r="AA52" s="351" t="n"/>
      <c r="AB52" s="351" t="n"/>
      <c r="AC52" s="351" t="n"/>
      <c r="AD52" s="351" t="n"/>
      <c r="AE52" s="351" t="n"/>
      <c r="AF52" s="351" t="n"/>
    </row>
    <row r="53" ht="26.25" customHeight="1" s="348">
      <c r="A53" s="351" t="n"/>
      <c r="B53" s="351" t="n"/>
      <c r="C53" s="345" t="n"/>
      <c r="D53" s="362" t="n"/>
      <c r="E53" s="362" t="n"/>
      <c r="F53" s="331" t="n"/>
      <c r="G53" s="362" t="n"/>
      <c r="H53" s="6" t="n"/>
      <c r="I53" s="6" t="n"/>
      <c r="J53" s="6" t="n"/>
      <c r="K53" s="6" t="n"/>
      <c r="L53" s="6" t="n"/>
      <c r="M53" s="6" t="n"/>
      <c r="N53" s="237" t="n"/>
      <c r="O53" s="238" t="n"/>
      <c r="P53" s="346" t="n"/>
      <c r="Q53" s="351" t="n"/>
      <c r="R53" s="351" t="n"/>
      <c r="S53" s="351" t="n"/>
      <c r="T53" s="351" t="n"/>
      <c r="U53" s="351" t="n"/>
      <c r="V53" s="351" t="n"/>
      <c r="W53" s="351" t="n"/>
      <c r="X53" s="351" t="n"/>
      <c r="Y53" s="351" t="n"/>
      <c r="Z53" s="351" t="n"/>
      <c r="AA53" s="351" t="n"/>
      <c r="AB53" s="351" t="n"/>
      <c r="AC53" s="351" t="n"/>
      <c r="AD53" s="351" t="n"/>
      <c r="AE53" s="351" t="n"/>
      <c r="AF53" s="351" t="n"/>
    </row>
    <row r="54">
      <c r="A54" s="351" t="n"/>
      <c r="B54" s="351" t="n"/>
      <c r="C54" s="329" t="inlineStr">
        <is>
          <t>Manager Signature</t>
        </is>
      </c>
      <c r="D54" s="363" t="n"/>
      <c r="E54" s="363" t="n"/>
      <c r="F54" s="329" t="inlineStr">
        <is>
          <t>Date</t>
        </is>
      </c>
      <c r="G54" s="363" t="n"/>
      <c r="H54" s="6" t="n"/>
      <c r="I54" s="239" t="inlineStr">
        <is>
          <t>{42}</t>
        </is>
      </c>
      <c r="J54" s="239" t="n"/>
      <c r="K54" s="239" t="n"/>
      <c r="L54" s="239" t="n"/>
      <c r="M54" s="6" t="n"/>
      <c r="N54" s="6" t="n"/>
      <c r="O54" s="6" t="n"/>
      <c r="P54" s="6" t="n"/>
      <c r="Q54" s="6" t="n"/>
      <c r="R54" s="6" t="n"/>
      <c r="S54" s="6" t="n"/>
      <c r="T54" s="6" t="n"/>
      <c r="U54" s="351" t="n"/>
      <c r="V54" s="351" t="n"/>
      <c r="W54" s="351" t="n"/>
      <c r="X54" s="351" t="n"/>
      <c r="Y54" s="351" t="n"/>
      <c r="Z54" s="351" t="n"/>
      <c r="AA54" s="351" t="n"/>
      <c r="AB54" s="351" t="n"/>
      <c r="AC54" s="351" t="n"/>
      <c r="AD54" s="351" t="n"/>
      <c r="AE54" s="351" t="n"/>
      <c r="AF54" s="351" t="n"/>
    </row>
    <row r="55">
      <c r="A55" s="351" t="n"/>
      <c r="B55" s="351" t="n"/>
      <c r="C55" s="240" t="n"/>
      <c r="D55" s="240" t="n"/>
      <c r="E55" s="240" t="n"/>
      <c r="F55" s="240" t="n"/>
      <c r="G55" s="240" t="n"/>
      <c r="H55" s="240" t="n"/>
      <c r="I55" s="240" t="n"/>
      <c r="J55" s="240" t="n"/>
      <c r="K55" s="240" t="n"/>
      <c r="L55" s="240" t="n"/>
      <c r="M55" s="240" t="n"/>
      <c r="N55" s="240" t="n"/>
      <c r="O55" s="240" t="n"/>
      <c r="P55" s="240" t="n"/>
      <c r="Q55" s="240" t="n"/>
      <c r="R55" s="240" t="n"/>
      <c r="S55" s="240" t="n"/>
      <c r="T55" s="240" t="n"/>
      <c r="U55" s="351" t="n"/>
      <c r="V55" s="351" t="n"/>
      <c r="W55" s="351" t="n"/>
      <c r="X55" s="351" t="n"/>
      <c r="Y55" s="351" t="n"/>
      <c r="Z55" s="351" t="n"/>
      <c r="AA55" s="351" t="n"/>
      <c r="AB55" s="351" t="n"/>
      <c r="AC55" s="351" t="n"/>
      <c r="AD55" s="351" t="n"/>
      <c r="AE55" s="351" t="n"/>
      <c r="AF55" s="35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45"/>
  <mergeCells count="33">
    <mergeCell ref="C54:E54"/>
    <mergeCell ref="V2:W2"/>
    <mergeCell ref="C8:F8"/>
    <mergeCell ref="F54:G54"/>
    <mergeCell ref="H10:I10"/>
    <mergeCell ref="C7:F7"/>
    <mergeCell ref="K5:L5"/>
    <mergeCell ref="M5:N5"/>
    <mergeCell ref="H50:I50"/>
    <mergeCell ref="C51:E51"/>
    <mergeCell ref="A1:T1"/>
    <mergeCell ref="C52:E52"/>
    <mergeCell ref="V3:AB3"/>
    <mergeCell ref="F51:G51"/>
    <mergeCell ref="M10:N10"/>
    <mergeCell ref="H51:I51"/>
    <mergeCell ref="C6:F6"/>
    <mergeCell ref="C5:F5"/>
    <mergeCell ref="M7:N7"/>
    <mergeCell ref="M6:N6"/>
    <mergeCell ref="C53:E53"/>
    <mergeCell ref="H7:I7"/>
    <mergeCell ref="H28:I28"/>
    <mergeCell ref="C10:F10"/>
    <mergeCell ref="M8:N8"/>
    <mergeCell ref="F52:G52"/>
    <mergeCell ref="P53:T53"/>
    <mergeCell ref="AA2:AB2"/>
    <mergeCell ref="K10:L10"/>
    <mergeCell ref="H5:I5"/>
    <mergeCell ref="K4:L4"/>
    <mergeCell ref="M4:N4"/>
    <mergeCell ref="F53:G53"/>
  </mergeCells>
  <dataValidations count="5">
    <dataValidation sqref="A14:A48" showDropDown="0" showInputMessage="0" showErrorMessage="0" allowBlank="1" type="list">
      <formula1>"On Day,Off Day,Sick,Absent,Holiday,Annual Leave"</formula1>
    </dataValidation>
    <dataValidation sqref="B14:B48" showDropDown="0" showInputMessage="0" showErrorMessage="0" allowBlank="1" type="list">
      <formula1>"Holiday Double,Phagwah,Good Friday,Easter Monday,Labour Day,Christmas,Eid ul Azha"</formula1>
    </dataValidation>
    <dataValidation sqref="J14:J48" showDropDown="0" showInputMessage="0" showErrorMessage="0" allowBlank="1" type="list">
      <formula1>_xlfn._LONGTEXT("Unico,Unico-2,Unico-42,Unico-44,Unico-46,Unico-47,Unico-48,Unico-49,Globe,Globe-12,Hebrews,Romans-2,Beacon,Numbers,Zebra-24,Sunrise,Sunrise-1,Sunflower 6,Sunset 12,Ripple,Neptune P1,Neptune P2,Neptune P3,Neptune P4,Neptune P5,Neptune P6,Neptune P7,Rainbow"," 1,Rainbow 2,Citadel,Sunset 11,Autumn,Autumn-2,Miracle,Miracle 1,Canteen,Guard Hut")</formula1>
    </dataValidation>
    <dataValidation sqref="O7" showDropDown="0" showInputMessage="0" showErrorMessage="0" allowBlank="1" type="list">
      <formula1>"Caricom,EU,UN,DMC,ARU,Head Office,Canteen"</formula1>
    </dataValidation>
    <dataValidation sqref="O6" showDropDown="0" showInputMessage="0" showErrorMessage="0" allowBlank="1" type="list">
      <formula1>"Unarmed,Armed"</formula1>
    </dataValidation>
  </dataValidations>
  <printOptions horizontalCentered="1"/>
  <pageMargins left="0.5" right="0.5" top="0.5" bottom="1" header="0.5" footer="0.5"/>
  <pageSetup orientation="portrait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AL55"/>
  <sheetViews>
    <sheetView topLeftCell="A17" workbookViewId="0">
      <selection activeCell="J53" sqref="J53"/>
    </sheetView>
  </sheetViews>
  <sheetFormatPr baseColWidth="8" defaultRowHeight="13.5"/>
  <cols>
    <col width="12.28515625" customWidth="1" style="348" min="1" max="1"/>
    <col width="15.140625" customWidth="1" style="348" min="2" max="2"/>
    <col width="12.42578125" customWidth="1" style="348" min="3" max="3"/>
    <col width="9.28515625" customWidth="1" style="348" min="4" max="4"/>
    <col hidden="1" width="9.28515625" customWidth="1" style="348" min="5" max="5"/>
    <col hidden="1" width="2" customWidth="1" style="348" min="6" max="6"/>
    <col hidden="1" width="12.5703125" customWidth="1" style="348" min="7" max="7"/>
    <col width="9.28515625" customWidth="1" style="348" min="8" max="8"/>
    <col width="6.5703125" customWidth="1" style="348" min="9" max="9"/>
    <col width="10.140625" customWidth="1" style="348" min="10" max="10"/>
    <col width="15.28515625" customWidth="1" style="348" min="11" max="11"/>
    <col width="10.5703125" customWidth="1" style="348" min="12" max="12"/>
    <col width="11" customWidth="1" style="348" min="13" max="13"/>
    <col width="9.85546875" customWidth="1" style="348" min="14" max="14"/>
    <col width="11.140625" customWidth="1" style="348" min="15" max="15"/>
    <col width="9.85546875" customWidth="1" style="348" min="16" max="16"/>
    <col width="10.28515625" customWidth="1" style="348" min="17" max="17"/>
    <col width="8.85546875" customWidth="1" style="348" min="18" max="19"/>
    <col width="45.28515625" customWidth="1" style="348" min="20" max="20"/>
    <col width="9.140625" customWidth="1" style="348" min="21" max="21"/>
    <col width="3.140625" customWidth="1" style="348" min="22" max="29"/>
    <col width="10.28515625" customWidth="1" style="348" min="30" max="30"/>
  </cols>
  <sheetData>
    <row r="1" ht="32.25" customFormat="1" customHeight="1" s="1" thickBot="1">
      <c r="A1" s="332" t="n"/>
      <c r="B1" s="354" t="n"/>
      <c r="C1" s="354" t="n"/>
      <c r="D1" s="354" t="n"/>
      <c r="E1" s="354" t="n"/>
      <c r="F1" s="354" t="n"/>
      <c r="G1" s="354" t="n"/>
      <c r="H1" s="354" t="n"/>
      <c r="I1" s="354" t="n"/>
      <c r="J1" s="354" t="n"/>
      <c r="K1" s="354" t="n"/>
      <c r="L1" s="354" t="n"/>
      <c r="M1" s="354" t="n"/>
      <c r="N1" s="354" t="n"/>
      <c r="O1" s="354" t="n"/>
      <c r="P1" s="354" t="n"/>
      <c r="Q1" s="354" t="n"/>
      <c r="R1" s="354" t="n"/>
      <c r="S1" s="354" t="n"/>
      <c r="T1" s="355" t="n"/>
      <c r="U1" s="351" t="n"/>
      <c r="V1" s="351" t="n"/>
      <c r="W1" s="351" t="n"/>
      <c r="X1" s="351" t="n"/>
      <c r="Y1" s="351" t="n"/>
      <c r="Z1" s="351" t="n"/>
      <c r="AA1" s="351" t="n"/>
      <c r="AB1" s="351" t="n"/>
      <c r="AC1" s="351" t="n"/>
      <c r="AD1" s="126" t="n"/>
      <c r="AE1" s="351" t="n"/>
      <c r="AF1" s="351" t="n"/>
    </row>
    <row r="2" ht="15" customFormat="1" customHeight="1" s="1">
      <c r="A2" s="351" t="n"/>
      <c r="B2" s="351" t="n"/>
      <c r="C2" s="127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128" t="n"/>
      <c r="U2" s="351" t="n"/>
      <c r="V2" s="343" t="n">
        <v>2025</v>
      </c>
      <c r="W2" s="356" t="n"/>
      <c r="X2" s="351" t="n"/>
      <c r="Y2" s="351" t="n"/>
      <c r="Z2" s="129" t="inlineStr">
        <is>
          <t>Month:</t>
        </is>
      </c>
      <c r="AA2" s="343" t="n">
        <v>3</v>
      </c>
      <c r="AB2" s="356" t="n"/>
      <c r="AC2" s="351" t="n"/>
      <c r="AD2" s="351" t="n"/>
      <c r="AE2" s="351" t="n"/>
      <c r="AF2" s="351" t="n"/>
    </row>
    <row r="3" ht="15.6" customHeight="1" s="348" thickBot="1">
      <c r="A3" s="351" t="n"/>
      <c r="B3" s="351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351" t="n"/>
      <c r="V3" s="333">
        <f>DATE(V2,AA2,1)</f>
        <v/>
      </c>
      <c r="W3" s="357" t="n"/>
      <c r="X3" s="357" t="n"/>
      <c r="Y3" s="357" t="n"/>
      <c r="Z3" s="357" t="n"/>
      <c r="AA3" s="357" t="n"/>
      <c r="AB3" s="358" t="n"/>
      <c r="AC3" s="351" t="n"/>
      <c r="AD3" s="351" t="n"/>
      <c r="AE3" s="351" t="n"/>
      <c r="AF3" s="249" t="n"/>
    </row>
    <row r="4" ht="21" customHeight="1" s="348" thickBot="1">
      <c r="A4" s="351" t="n"/>
      <c r="B4" s="351" t="n"/>
      <c r="C4" s="25" t="inlineStr">
        <is>
          <t>Federal Manangement Systems</t>
        </is>
      </c>
      <c r="D4" s="25" t="n"/>
      <c r="E4" s="25" t="n"/>
      <c r="F4" s="25" t="n"/>
      <c r="G4" s="25" t="n"/>
      <c r="H4" s="6" t="n"/>
      <c r="I4" s="6" t="n"/>
      <c r="J4" s="6" t="n"/>
      <c r="K4" s="330" t="inlineStr">
        <is>
          <t>Employee Number:</t>
        </is>
      </c>
      <c r="L4" s="351" t="n"/>
      <c r="M4" s="342" t="inlineStr">
        <is>
          <t>4381</t>
        </is>
      </c>
      <c r="N4" s="355" t="n"/>
      <c r="O4" s="6" t="n"/>
      <c r="P4" s="6" t="n"/>
      <c r="Q4" s="6" t="n"/>
      <c r="R4" s="6" t="n"/>
      <c r="S4" s="6" t="n"/>
      <c r="T4" s="6" t="n"/>
      <c r="U4" s="351" t="n"/>
      <c r="V4" s="130" t="inlineStr">
        <is>
          <t>Su</t>
        </is>
      </c>
      <c r="W4" s="131" t="inlineStr">
        <is>
          <t>M</t>
        </is>
      </c>
      <c r="X4" s="131" t="inlineStr">
        <is>
          <t>Tu</t>
        </is>
      </c>
      <c r="Y4" s="131" t="inlineStr">
        <is>
          <t>W</t>
        </is>
      </c>
      <c r="Z4" s="131" t="inlineStr">
        <is>
          <t>Th</t>
        </is>
      </c>
      <c r="AA4" s="131" t="inlineStr">
        <is>
          <t>F</t>
        </is>
      </c>
      <c r="AB4" s="132" t="inlineStr">
        <is>
          <t>Sa</t>
        </is>
      </c>
      <c r="AC4" s="351" t="n"/>
      <c r="AD4" s="133" t="inlineStr">
        <is>
          <t>Overtime Options</t>
        </is>
      </c>
      <c r="AE4" s="351" t="n"/>
      <c r="AF4" s="351" t="n"/>
      <c r="AJ4" s="257" t="n"/>
    </row>
    <row r="5" ht="14.1" customHeight="1" s="348" thickBot="1">
      <c r="A5" s="351" t="n"/>
      <c r="B5" s="351" t="n"/>
      <c r="C5" s="337" t="n"/>
      <c r="D5" s="351" t="n"/>
      <c r="E5" s="351" t="n"/>
      <c r="F5" s="351" t="n"/>
      <c r="G5" s="6" t="n"/>
      <c r="H5" s="340" t="n"/>
      <c r="I5" s="351" t="n"/>
      <c r="J5" s="340" t="n"/>
      <c r="K5" s="344" t="inlineStr">
        <is>
          <t>Employee Name:</t>
        </is>
      </c>
      <c r="L5" s="359" t="n"/>
      <c r="M5" s="342" t="inlineStr">
        <is>
          <t>Johnson, Samanta Natasha</t>
        </is>
      </c>
      <c r="N5" s="355" t="n"/>
      <c r="O5" s="337" t="n"/>
      <c r="P5" s="337" t="n"/>
      <c r="Q5" s="337" t="n"/>
      <c r="R5" s="337" t="n"/>
      <c r="S5" s="337" t="n"/>
      <c r="T5" s="337" t="n"/>
      <c r="U5" s="351" t="n"/>
      <c r="V5" s="263">
        <f>IF(MONTH($V$3)&lt;&gt;MONTH($V$3-WEEKDAY($V$3,1)+(ROW(V5)-ROW($V$5))*7+(COLUMN(V5)-COLUMN($V$5)+1)),"",$V$3-WEEKDAY($V$3,1)+(ROW(V5)-ROW($V$5))*7+(COLUMN(V5)-COLUMN($V$5)+1))</f>
        <v/>
      </c>
      <c r="W5" s="263">
        <f>IF(MONTH($V$3)&lt;&gt;MONTH($V$3-WEEKDAY($V$3,1)+(ROW(W5)-ROW($V$5))*7+(COLUMN(W5)-COLUMN($V$5)+1)),"",$V$3-WEEKDAY($V$3,1)+(ROW(W5)-ROW($V$5))*7+(COLUMN(W5)-COLUMN($V$5)+1))</f>
        <v/>
      </c>
      <c r="X5" s="263">
        <f>IF(MONTH($V$3)&lt;&gt;MONTH($V$3-WEEKDAY($V$3,1)+(ROW(X5)-ROW($V$5))*7+(COLUMN(X5)-COLUMN($V$5)+1)),"",$V$3-WEEKDAY($V$3,1)+(ROW(X5)-ROW($V$5))*7+(COLUMN(X5)-COLUMN($V$5)+1))</f>
        <v/>
      </c>
      <c r="Y5" s="263">
        <f>IF(MONTH($V$3)&lt;&gt;MONTH($V$3-WEEKDAY($V$3,1)+(ROW(Y5)-ROW($V$5))*7+(COLUMN(Y5)-COLUMN($V$5)+1)),"",$V$3-WEEKDAY($V$3,1)+(ROW(Y5)-ROW($V$5))*7+(COLUMN(Y5)-COLUMN($V$5)+1))</f>
        <v/>
      </c>
      <c r="Z5" s="263">
        <f>IF(MONTH($V$3)&lt;&gt;MONTH($V$3-WEEKDAY($V$3,1)+(ROW(Z5)-ROW($V$5))*7+(COLUMN(Z5)-COLUMN($V$5)+1)),"",$V$3-WEEKDAY($V$3,1)+(ROW(Z5)-ROW($V$5))*7+(COLUMN(Z5)-COLUMN($V$5)+1))</f>
        <v/>
      </c>
      <c r="AA5" s="263">
        <f>IF(MONTH($V$3)&lt;&gt;MONTH($V$3-WEEKDAY($V$3,1)+(ROW(AA5)-ROW($V$5))*7+(COLUMN(AA5)-COLUMN($V$5)+1)),"",$V$3-WEEKDAY($V$3,1)+(ROW(AA5)-ROW($V$5))*7+(COLUMN(AA5)-COLUMN($V$5)+1))</f>
        <v/>
      </c>
      <c r="AB5" s="263">
        <f>IF(MONTH($V$3)&lt;&gt;MONTH($V$3-WEEKDAY($V$3,1)+(ROW(AB5)-ROW($V$5))*7+(COLUMN(AB5)-COLUMN($V$5)+1)),"",$V$3-WEEKDAY($V$3,1)+(ROW(AB5)-ROW($V$5))*7+(COLUMN(AB5)-COLUMN($V$5)+1))</f>
        <v/>
      </c>
      <c r="AC5" s="351" t="n"/>
      <c r="AD5" s="351" t="n"/>
      <c r="AE5" s="3" t="b">
        <v>1</v>
      </c>
      <c r="AF5" s="258" t="n"/>
      <c r="AJ5" s="350" t="n"/>
      <c r="AK5" s="350" t="n"/>
      <c r="AL5" s="350" t="n"/>
    </row>
    <row r="6" ht="14.1" customHeight="1" s="348" thickBot="1">
      <c r="A6" s="351" t="n"/>
      <c r="B6" s="351" t="n"/>
      <c r="C6" s="337" t="inlineStr">
        <is>
          <t xml:space="preserve">120 Peter Rose St </t>
        </is>
      </c>
      <c r="D6" s="351" t="n"/>
      <c r="E6" s="351" t="n"/>
      <c r="F6" s="351" t="n"/>
      <c r="G6" s="6" t="n"/>
      <c r="H6" s="6" t="n"/>
      <c r="I6" s="6" t="n"/>
      <c r="J6" s="6" t="n"/>
      <c r="K6" s="6" t="n"/>
      <c r="L6" s="6" t="n"/>
      <c r="M6" s="339" t="inlineStr">
        <is>
          <t>Armed or unarmed</t>
        </is>
      </c>
      <c r="N6" s="360" t="n"/>
      <c r="O6" s="135" t="inlineStr">
        <is>
          <t>Unarmed</t>
        </is>
      </c>
      <c r="P6" s="6" t="n"/>
      <c r="Q6" s="6" t="n"/>
      <c r="R6" s="6" t="n"/>
      <c r="S6" s="6" t="n"/>
      <c r="T6" s="6" t="n"/>
      <c r="U6" s="351" t="n"/>
      <c r="V6" s="263">
        <f>IF(MONTH($V$3)&lt;&gt;MONTH($V$3-WEEKDAY($V$3,1)+(ROW(V6)-ROW($V$5))*7+(COLUMN(V6)-COLUMN($V$5)+1)),"",$V$3-WEEKDAY($V$3,1)+(ROW(V6)-ROW($V$5))*7+(COLUMN(V6)-COLUMN($V$5)+1))</f>
        <v/>
      </c>
      <c r="W6" s="263">
        <f>IF(MONTH($V$3)&lt;&gt;MONTH($V$3-WEEKDAY($V$3,1)+(ROW(W6)-ROW($V$5))*7+(COLUMN(W6)-COLUMN($V$5)+1)),"",$V$3-WEEKDAY($V$3,1)+(ROW(W6)-ROW($V$5))*7+(COLUMN(W6)-COLUMN($V$5)+1))</f>
        <v/>
      </c>
      <c r="X6" s="263">
        <f>IF(MONTH($V$3)&lt;&gt;MONTH($V$3-WEEKDAY($V$3,1)+(ROW(X6)-ROW($V$5))*7+(COLUMN(X6)-COLUMN($V$5)+1)),"",$V$3-WEEKDAY($V$3,1)+(ROW(X6)-ROW($V$5))*7+(COLUMN(X6)-COLUMN($V$5)+1))</f>
        <v/>
      </c>
      <c r="Y6" s="263">
        <f>IF(MONTH($V$3)&lt;&gt;MONTH($V$3-WEEKDAY($V$3,1)+(ROW(Y6)-ROW($V$5))*7+(COLUMN(Y6)-COLUMN($V$5)+1)),"",$V$3-WEEKDAY($V$3,1)+(ROW(Y6)-ROW($V$5))*7+(COLUMN(Y6)-COLUMN($V$5)+1))</f>
        <v/>
      </c>
      <c r="Z6" s="263">
        <f>IF(MONTH($V$3)&lt;&gt;MONTH($V$3-WEEKDAY($V$3,1)+(ROW(Z6)-ROW($V$5))*7+(COLUMN(Z6)-COLUMN($V$5)+1)),"",$V$3-WEEKDAY($V$3,1)+(ROW(Z6)-ROW($V$5))*7+(COLUMN(Z6)-COLUMN($V$5)+1))</f>
        <v/>
      </c>
      <c r="AA6" s="263">
        <f>IF(MONTH($V$3)&lt;&gt;MONTH($V$3-WEEKDAY($V$3,1)+(ROW(AA6)-ROW($V$5))*7+(COLUMN(AA6)-COLUMN($V$5)+1)),"",$V$3-WEEKDAY($V$3,1)+(ROW(AA6)-ROW($V$5))*7+(COLUMN(AA6)-COLUMN($V$5)+1))</f>
        <v/>
      </c>
      <c r="AB6" s="263">
        <f>IF(MONTH($V$3)&lt;&gt;MONTH($V$3-WEEKDAY($V$3,1)+(ROW(AB6)-ROW($V$5))*7+(COLUMN(AB6)-COLUMN($V$5)+1)),"",$V$3-WEEKDAY($V$3,1)+(ROW(AB6)-ROW($V$5))*7+(COLUMN(AB6)-COLUMN($V$5)+1))</f>
        <v/>
      </c>
      <c r="AC6" s="351" t="n"/>
      <c r="AD6" s="136" t="inlineStr">
        <is>
          <t>After:</t>
        </is>
      </c>
      <c r="AE6" s="264" t="n">
        <v>8</v>
      </c>
      <c r="AF6" s="258" t="n"/>
      <c r="AJ6" s="350" t="n"/>
      <c r="AL6" s="251" t="n"/>
    </row>
    <row r="7" ht="14.1" customHeight="1" s="348" thickBot="1">
      <c r="A7" s="351" t="n"/>
      <c r="B7" s="351" t="n"/>
      <c r="C7" s="337" t="inlineStr">
        <is>
          <t>Queenstown</t>
        </is>
      </c>
      <c r="D7" s="351" t="n"/>
      <c r="E7" s="351" t="n"/>
      <c r="F7" s="351" t="n"/>
      <c r="G7" s="6" t="n"/>
      <c r="H7" s="340" t="n"/>
      <c r="I7" s="351" t="n"/>
      <c r="J7" s="340" t="n"/>
      <c r="K7" s="340" t="n"/>
      <c r="L7" s="340" t="n"/>
      <c r="M7" s="338" t="inlineStr">
        <is>
          <t>Agency</t>
        </is>
      </c>
      <c r="N7" s="361" t="n"/>
      <c r="O7" s="7" t="inlineStr">
        <is>
          <t>Caricom</t>
        </is>
      </c>
      <c r="P7" s="6" t="n"/>
      <c r="Q7" s="6" t="n"/>
      <c r="R7" s="6" t="n"/>
      <c r="S7" s="6" t="n"/>
      <c r="T7" s="6" t="n"/>
      <c r="U7" s="351" t="n"/>
      <c r="V7" s="263">
        <f>IF(MONTH($V$3)&lt;&gt;MONTH($V$3-WEEKDAY($V$3,1)+(ROW(V7)-ROW($V$5))*7+(COLUMN(V7)-COLUMN($V$5)+1)),"",$V$3-WEEKDAY($V$3,1)+(ROW(V7)-ROW($V$5))*7+(COLUMN(V7)-COLUMN($V$5)+1))</f>
        <v/>
      </c>
      <c r="W7" s="263">
        <f>IF(MONTH($V$3)&lt;&gt;MONTH($V$3-WEEKDAY($V$3,1)+(ROW(W7)-ROW($V$5))*7+(COLUMN(W7)-COLUMN($V$5)+1)),"",$V$3-WEEKDAY($V$3,1)+(ROW(W7)-ROW($V$5))*7+(COLUMN(W7)-COLUMN($V$5)+1))</f>
        <v/>
      </c>
      <c r="X7" s="263">
        <f>IF(MONTH($V$3)&lt;&gt;MONTH($V$3-WEEKDAY($V$3,1)+(ROW(X7)-ROW($V$5))*7+(COLUMN(X7)-COLUMN($V$5)+1)),"",$V$3-WEEKDAY($V$3,1)+(ROW(X7)-ROW($V$5))*7+(COLUMN(X7)-COLUMN($V$5)+1))</f>
        <v/>
      </c>
      <c r="Y7" s="263">
        <f>IF(MONTH($V$3)&lt;&gt;MONTH($V$3-WEEKDAY($V$3,1)+(ROW(Y7)-ROW($V$5))*7+(COLUMN(Y7)-COLUMN($V$5)+1)),"",$V$3-WEEKDAY($V$3,1)+(ROW(Y7)-ROW($V$5))*7+(COLUMN(Y7)-COLUMN($V$5)+1))</f>
        <v/>
      </c>
      <c r="Z7" s="263">
        <f>IF(MONTH($V$3)&lt;&gt;MONTH($V$3-WEEKDAY($V$3,1)+(ROW(Z7)-ROW($V$5))*7+(COLUMN(Z7)-COLUMN($V$5)+1)),"",$V$3-WEEKDAY($V$3,1)+(ROW(Z7)-ROW($V$5))*7+(COLUMN(Z7)-COLUMN($V$5)+1))</f>
        <v/>
      </c>
      <c r="AA7" s="263">
        <f>IF(MONTH($V$3)&lt;&gt;MONTH($V$3-WEEKDAY($V$3,1)+(ROW(AA7)-ROW($V$5))*7+(COLUMN(AA7)-COLUMN($V$5)+1)),"",$V$3-WEEKDAY($V$3,1)+(ROW(AA7)-ROW($V$5))*7+(COLUMN(AA7)-COLUMN($V$5)+1))</f>
        <v/>
      </c>
      <c r="AB7" s="263">
        <f>IF(MONTH($V$3)&lt;&gt;MONTH($V$3-WEEKDAY($V$3,1)+(ROW(AB7)-ROW($V$5))*7+(COLUMN(AB7)-COLUMN($V$5)+1)),"",$V$3-WEEKDAY($V$3,1)+(ROW(AB7)-ROW($V$5))*7+(COLUMN(AB7)-COLUMN($V$5)+1))</f>
        <v/>
      </c>
      <c r="AC7" s="351" t="n"/>
      <c r="AD7" s="351" t="n"/>
      <c r="AE7" s="351" t="n"/>
      <c r="AF7" s="258" t="n"/>
      <c r="AJ7" s="350" t="n"/>
      <c r="AL7" s="251" t="n"/>
    </row>
    <row r="8">
      <c r="A8" s="351" t="n"/>
      <c r="B8" s="351" t="n"/>
      <c r="C8" s="337" t="inlineStr">
        <is>
          <t>Georgetown, Guyana</t>
        </is>
      </c>
      <c r="D8" s="351" t="n"/>
      <c r="E8" s="351" t="n"/>
      <c r="F8" s="351" t="n"/>
      <c r="G8" s="6" t="n"/>
      <c r="H8" s="6" t="n"/>
      <c r="I8" s="6" t="n"/>
      <c r="J8" s="6" t="n"/>
      <c r="K8" s="6" t="n"/>
      <c r="L8" s="6" t="n"/>
      <c r="M8" s="341" t="n"/>
      <c r="N8" s="351" t="n"/>
      <c r="O8" s="351" t="n"/>
      <c r="P8" s="6" t="n"/>
      <c r="Q8" s="6" t="n"/>
      <c r="R8" s="6" t="n"/>
      <c r="S8" s="6" t="n"/>
      <c r="T8" s="6" t="n"/>
      <c r="U8" s="351" t="n"/>
      <c r="V8" s="263">
        <f>IF(MONTH($V$3)&lt;&gt;MONTH($V$3-WEEKDAY($V$3,1)+(ROW(V8)-ROW($V$5))*7+(COLUMN(V8)-COLUMN($V$5)+1)),"",$V$3-WEEKDAY($V$3,1)+(ROW(V8)-ROW($V$5))*7+(COLUMN(V8)-COLUMN($V$5)+1))</f>
        <v/>
      </c>
      <c r="W8" s="263">
        <f>IF(MONTH($V$3)&lt;&gt;MONTH($V$3-WEEKDAY($V$3,1)+(ROW(W8)-ROW($V$5))*7+(COLUMN(W8)-COLUMN($V$5)+1)),"",$V$3-WEEKDAY($V$3,1)+(ROW(W8)-ROW($V$5))*7+(COLUMN(W8)-COLUMN($V$5)+1))</f>
        <v/>
      </c>
      <c r="X8" s="263">
        <f>IF(MONTH($V$3)&lt;&gt;MONTH($V$3-WEEKDAY($V$3,1)+(ROW(X8)-ROW($V$5))*7+(COLUMN(X8)-COLUMN($V$5)+1)),"",$V$3-WEEKDAY($V$3,1)+(ROW(X8)-ROW($V$5))*7+(COLUMN(X8)-COLUMN($V$5)+1))</f>
        <v/>
      </c>
      <c r="Y8" s="263">
        <f>IF(MONTH($V$3)&lt;&gt;MONTH($V$3-WEEKDAY($V$3,1)+(ROW(Y8)-ROW($V$5))*7+(COLUMN(Y8)-COLUMN($V$5)+1)),"",$V$3-WEEKDAY($V$3,1)+(ROW(Y8)-ROW($V$5))*7+(COLUMN(Y8)-COLUMN($V$5)+1))</f>
        <v/>
      </c>
      <c r="Z8" s="263">
        <f>IF(MONTH($V$3)&lt;&gt;MONTH($V$3-WEEKDAY($V$3,1)+(ROW(Z8)-ROW($V$5))*7+(COLUMN(Z8)-COLUMN($V$5)+1)),"",$V$3-WEEKDAY($V$3,1)+(ROW(Z8)-ROW($V$5))*7+(COLUMN(Z8)-COLUMN($V$5)+1))</f>
        <v/>
      </c>
      <c r="AA8" s="263">
        <f>IF(MONTH($V$3)&lt;&gt;MONTH($V$3-WEEKDAY($V$3,1)+(ROW(AA8)-ROW($V$5))*7+(COLUMN(AA8)-COLUMN($V$5)+1)),"",$V$3-WEEKDAY($V$3,1)+(ROW(AA8)-ROW($V$5))*7+(COLUMN(AA8)-COLUMN($V$5)+1))</f>
        <v/>
      </c>
      <c r="AB8" s="263">
        <f>IF(MONTH($V$3)&lt;&gt;MONTH($V$3-WEEKDAY($V$3,1)+(ROW(AB8)-ROW($V$5))*7+(COLUMN(AB8)-COLUMN($V$5)+1)),"",$V$3-WEEKDAY($V$3,1)+(ROW(AB8)-ROW($V$5))*7+(COLUMN(AB8)-COLUMN($V$5)+1))</f>
        <v/>
      </c>
      <c r="AC8" s="351" t="n"/>
      <c r="AD8" s="351" t="n"/>
      <c r="AE8" s="3" t="b">
        <v>1</v>
      </c>
      <c r="AF8" s="258" t="n"/>
      <c r="AJ8" s="350" t="n"/>
      <c r="AL8" s="251" t="n"/>
    </row>
    <row r="9">
      <c r="A9" s="351" t="n"/>
      <c r="B9" s="351" t="n"/>
      <c r="C9" s="337" t="n"/>
      <c r="D9" s="337" t="n"/>
      <c r="E9" s="337" t="n"/>
      <c r="F9" s="337" t="n"/>
      <c r="G9" s="6" t="n"/>
      <c r="H9" s="6" t="n"/>
      <c r="I9" s="6" t="n"/>
      <c r="J9" s="6" t="n"/>
      <c r="K9" s="6" t="n"/>
      <c r="L9" s="6" t="n"/>
      <c r="M9" s="137" t="n"/>
      <c r="N9" s="137" t="n"/>
      <c r="O9" s="6" t="n"/>
      <c r="P9" s="6" t="n"/>
      <c r="Q9" s="6" t="n"/>
      <c r="R9" s="6" t="n"/>
      <c r="S9" s="6" t="n"/>
      <c r="T9" s="6" t="n"/>
      <c r="U9" s="351" t="n"/>
      <c r="V9" s="265" t="n"/>
      <c r="W9" s="265" t="n"/>
      <c r="X9" s="265" t="n"/>
      <c r="Y9" s="265" t="n"/>
      <c r="Z9" s="265" t="n"/>
      <c r="AA9" s="265" t="n"/>
      <c r="AB9" s="265" t="n"/>
      <c r="AC9" s="351" t="n"/>
      <c r="AD9" s="351" t="n"/>
      <c r="AE9" s="3" t="n"/>
      <c r="AF9" s="351" t="n"/>
      <c r="AJ9" s="350" t="n"/>
      <c r="AL9" s="251" t="n"/>
    </row>
    <row r="10">
      <c r="A10" s="351" t="n"/>
      <c r="B10" s="351" t="n"/>
      <c r="C10" s="337" t="inlineStr">
        <is>
          <t>592-223-7560</t>
        </is>
      </c>
      <c r="D10" s="351" t="n"/>
      <c r="E10" s="351" t="n"/>
      <c r="F10" s="351" t="n"/>
      <c r="G10" s="6" t="n"/>
      <c r="H10" s="340" t="n"/>
      <c r="I10" s="351" t="n"/>
      <c r="J10" s="340" t="n"/>
      <c r="K10" s="330" t="inlineStr">
        <is>
          <t>Week Starting:</t>
        </is>
      </c>
      <c r="L10" s="351" t="n"/>
      <c r="M10" s="335" t="n">
        <v>45977</v>
      </c>
      <c r="N10" s="362" t="n"/>
      <c r="O10" s="6" t="n"/>
      <c r="P10" s="6" t="n"/>
      <c r="Q10" s="6" t="n"/>
      <c r="R10" s="6" t="n"/>
      <c r="S10" s="6" t="n"/>
      <c r="T10" s="138" t="inlineStr">
        <is>
          <t>[42]</t>
        </is>
      </c>
      <c r="U10" s="351" t="n"/>
      <c r="V10" s="263">
        <f>IF(MONTH($V$3)&lt;&gt;MONTH($V$3-WEEKDAY($V$3,1)+(ROW(V10)-ROW($V$5))*7+(COLUMN(V10)-COLUMN($V$5)+1)),"",$V$3-WEEKDAY($V$3,1)+(ROW(V10)-ROW($V$5))*7+(COLUMN(V10)-COLUMN($V$5)+1))</f>
        <v/>
      </c>
      <c r="W10" s="263">
        <f>IF(MONTH($V$3)&lt;&gt;MONTH($V$3-WEEKDAY($V$3,1)+(ROW(W10)-ROW($V$5))*7+(COLUMN(W10)-COLUMN($V$5)+1)),"",$V$3-WEEKDAY($V$3,1)+(ROW(W10)-ROW($V$5))*7+(COLUMN(W10)-COLUMN($V$5)+1))</f>
        <v/>
      </c>
      <c r="X10" s="263">
        <f>IF(MONTH($V$3)&lt;&gt;MONTH($V$3-WEEKDAY($V$3,1)+(ROW(X10)-ROW($V$5))*7+(COLUMN(X10)-COLUMN($V$5)+1)),"",$V$3-WEEKDAY($V$3,1)+(ROW(X10)-ROW($V$5))*7+(COLUMN(X10)-COLUMN($V$5)+1))</f>
        <v/>
      </c>
      <c r="Y10" s="263">
        <f>IF(MONTH($V$3)&lt;&gt;MONTH($V$3-WEEKDAY($V$3,1)+(ROW(Y10)-ROW($V$5))*7+(COLUMN(Y10)-COLUMN($V$5)+1)),"",$V$3-WEEKDAY($V$3,1)+(ROW(Y10)-ROW($V$5))*7+(COLUMN(Y10)-COLUMN($V$5)+1))</f>
        <v/>
      </c>
      <c r="Z10" s="263">
        <f>IF(MONTH($V$3)&lt;&gt;MONTH($V$3-WEEKDAY($V$3,1)+(ROW(Z10)-ROW($V$5))*7+(COLUMN(Z10)-COLUMN($V$5)+1)),"",$V$3-WEEKDAY($V$3,1)+(ROW(Z10)-ROW($V$5))*7+(COLUMN(Z10)-COLUMN($V$5)+1))</f>
        <v/>
      </c>
      <c r="AA10" s="263">
        <f>IF(MONTH($V$3)&lt;&gt;MONTH($V$3-WEEKDAY($V$3,1)+(ROW(AA10)-ROW($V$5))*7+(COLUMN(AA10)-COLUMN($V$5)+1)),"",$V$3-WEEKDAY($V$3,1)+(ROW(AA10)-ROW($V$5))*7+(COLUMN(AA10)-COLUMN($V$5)+1))</f>
        <v/>
      </c>
      <c r="AB10" s="263">
        <f>IF(MONTH($V$3)&lt;&gt;MONTH($V$3-WEEKDAY($V$3,1)+(ROW(AB10)-ROW($V$5))*7+(COLUMN(AB10)-COLUMN($V$5)+1)),"",$V$3-WEEKDAY($V$3,1)+(ROW(AB10)-ROW($V$5))*7+(COLUMN(AB10)-COLUMN($V$5)+1))</f>
        <v/>
      </c>
      <c r="AC10" s="351" t="n"/>
      <c r="AD10" s="136" t="inlineStr">
        <is>
          <t>After:</t>
        </is>
      </c>
      <c r="AE10" s="264" t="n">
        <v>40</v>
      </c>
      <c r="AF10" s="250" t="n"/>
    </row>
    <row r="11" ht="15.75" customHeight="1" s="348" thickBot="1">
      <c r="A11" s="351" t="n"/>
      <c r="B11" s="351" t="n"/>
      <c r="C11" s="6" t="n"/>
      <c r="D11" s="6" t="n"/>
      <c r="E11" s="6" t="n"/>
      <c r="F11" s="6" t="n"/>
      <c r="G11" s="6" t="n"/>
      <c r="H11" s="6" t="n"/>
      <c r="I11" s="6" t="n"/>
      <c r="J11" s="6" t="n"/>
      <c r="K11" s="259" t="inlineStr">
        <is>
          <t>Carry Forward Hrs:</t>
        </is>
      </c>
      <c r="L11" s="248" t="n">
        <v>24</v>
      </c>
      <c r="M11" s="6" t="n"/>
      <c r="N11" s="6" t="n"/>
      <c r="O11" s="6" t="n"/>
      <c r="P11" s="6" t="n"/>
      <c r="Q11" s="6" t="n"/>
      <c r="R11" s="6" t="n"/>
      <c r="S11" s="6" t="n"/>
      <c r="T11" s="6" t="n"/>
      <c r="U11" s="351" t="n"/>
      <c r="V11" s="263">
        <f>IF(MONTH($V$3)&lt;&gt;MONTH($V$3-WEEKDAY($V$3,1)+(ROW(V11)-ROW($V$5))*7+(COLUMN(V11)-COLUMN($V$5)+1)),"",$V$3-WEEKDAY($V$3,1)+(ROW(V11)-ROW($V$5))*7+(COLUMN(V11)-COLUMN($V$5)+1))</f>
        <v/>
      </c>
      <c r="W11" s="263">
        <f>IF(MONTH($V$3)&lt;&gt;MONTH($V$3-WEEKDAY($V$3,1)+(ROW(W11)-ROW($V$5))*7+(COLUMN(W11)-COLUMN($V$5)+1)),"",$V$3-WEEKDAY($V$3,1)+(ROW(W11)-ROW($V$5))*7+(COLUMN(W11)-COLUMN($V$5)+1))</f>
        <v/>
      </c>
      <c r="X11" s="263">
        <f>IF(MONTH($V$3)&lt;&gt;MONTH($V$3-WEEKDAY($V$3,1)+(ROW(X11)-ROW($V$5))*7+(COLUMN(X11)-COLUMN($V$5)+1)),"",$V$3-WEEKDAY($V$3,1)+(ROW(X11)-ROW($V$5))*7+(COLUMN(X11)-COLUMN($V$5)+1))</f>
        <v/>
      </c>
      <c r="Y11" s="263">
        <f>IF(MONTH($V$3)&lt;&gt;MONTH($V$3-WEEKDAY($V$3,1)+(ROW(Y11)-ROW($V$5))*7+(COLUMN(Y11)-COLUMN($V$5)+1)),"",$V$3-WEEKDAY($V$3,1)+(ROW(Y11)-ROW($V$5))*7+(COLUMN(Y11)-COLUMN($V$5)+1))</f>
        <v/>
      </c>
      <c r="Z11" s="263">
        <f>IF(MONTH($V$3)&lt;&gt;MONTH($V$3-WEEKDAY($V$3,1)+(ROW(Z11)-ROW($V$5))*7+(COLUMN(Z11)-COLUMN($V$5)+1)),"",$V$3-WEEKDAY($V$3,1)+(ROW(Z11)-ROW($V$5))*7+(COLUMN(Z11)-COLUMN($V$5)+1))</f>
        <v/>
      </c>
      <c r="AA11" s="263">
        <f>IF(MONTH($V$3)&lt;&gt;MONTH($V$3-WEEKDAY($V$3,1)+(ROW(AA11)-ROW($V$5))*7+(COLUMN(AA11)-COLUMN($V$5)+1)),"",$V$3-WEEKDAY($V$3,1)+(ROW(AA11)-ROW($V$5))*7+(COLUMN(AA11)-COLUMN($V$5)+1))</f>
        <v/>
      </c>
      <c r="AB11" s="263">
        <f>IF(MONTH($V$3)&lt;&gt;MONTH($V$3-WEEKDAY($V$3,1)+(ROW(AB11)-ROW($V$5))*7+(COLUMN(AB11)-COLUMN($V$5)+1)),"",$V$3-WEEKDAY($V$3,1)+(ROW(AB11)-ROW($V$5))*7+(COLUMN(AB11)-COLUMN($V$5)+1))</f>
        <v/>
      </c>
      <c r="AC11" s="351" t="n"/>
      <c r="AD11" s="351" t="n"/>
      <c r="AE11" s="351" t="n"/>
      <c r="AF11" s="258" t="n"/>
      <c r="AJ11" s="252" t="n"/>
      <c r="AK11" s="252" t="n"/>
    </row>
    <row r="12" ht="27.75" customFormat="1" customHeight="1" s="2" thickBot="1">
      <c r="A12" s="266" t="inlineStr">
        <is>
          <t>Day Off</t>
        </is>
      </c>
      <c r="B12" s="267" t="inlineStr">
        <is>
          <t>Holiday Double</t>
        </is>
      </c>
      <c r="C12" s="139" t="inlineStr">
        <is>
          <t>Day of Week</t>
        </is>
      </c>
      <c r="D12" s="140" t="inlineStr">
        <is>
          <t>Time
In</t>
        </is>
      </c>
      <c r="E12" s="140" t="inlineStr">
        <is>
          <t>Time
Out</t>
        </is>
      </c>
      <c r="F12" s="141" t="n"/>
      <c r="G12" s="140" t="inlineStr">
        <is>
          <t>Time
In</t>
        </is>
      </c>
      <c r="H12" s="140" t="inlineStr">
        <is>
          <t>Time
Out</t>
        </is>
      </c>
      <c r="I12" s="142" t="inlineStr">
        <is>
          <t>Total
Hrs</t>
        </is>
      </c>
      <c r="J12" s="142" t="inlineStr">
        <is>
          <t>Location</t>
        </is>
      </c>
      <c r="K12" s="142" t="inlineStr">
        <is>
          <t>Supervisor</t>
        </is>
      </c>
      <c r="L12" s="142" t="inlineStr">
        <is>
          <t>Supervisor Approval</t>
        </is>
      </c>
      <c r="M12" s="140" t="inlineStr">
        <is>
          <t>Regular
Hrs</t>
        </is>
      </c>
      <c r="N12" s="140" t="inlineStr">
        <is>
          <t>Overtime
Hrs</t>
        </is>
      </c>
      <c r="O12" s="140" t="inlineStr">
        <is>
          <t>Hol Hrs</t>
        </is>
      </c>
      <c r="P12" s="140" t="inlineStr">
        <is>
          <t>Responsibilities</t>
        </is>
      </c>
      <c r="Q12" s="140" t="inlineStr">
        <is>
          <t>Risk</t>
        </is>
      </c>
      <c r="R12" s="140" t="inlineStr">
        <is>
          <t>Meals</t>
        </is>
      </c>
      <c r="S12" s="140" t="inlineStr">
        <is>
          <t>Vac Hrs</t>
        </is>
      </c>
      <c r="T12" s="143" t="inlineStr">
        <is>
          <t>Reason for Overtime</t>
        </is>
      </c>
      <c r="U12" s="144" t="inlineStr">
        <is>
          <t>Wkly Reg Avail</t>
        </is>
      </c>
      <c r="V12" s="351" t="inlineStr">
        <is>
          <t>Orig Reg</t>
        </is>
      </c>
      <c r="W12" s="351" t="inlineStr">
        <is>
          <t>Wkly OT Adj</t>
        </is>
      </c>
      <c r="X12" s="351" t="inlineStr">
        <is>
          <t>Week Start</t>
        </is>
      </c>
      <c r="Y12" s="351" t="inlineStr">
        <is>
          <t>Wk Hrs Before</t>
        </is>
      </c>
      <c r="Z12" s="351" t="n"/>
      <c r="AA12" s="351" t="n"/>
      <c r="AB12" s="351" t="n"/>
      <c r="AC12" s="351" t="n"/>
      <c r="AD12" s="351" t="n"/>
      <c r="AE12" s="351" t="n"/>
      <c r="AF12" s="351" t="n"/>
      <c r="AJ12" s="252" t="n"/>
      <c r="AK12" s="252" t="n"/>
    </row>
    <row r="13" hidden="1" ht="15.75" customHeight="1" s="348" thickBot="1">
      <c r="A13" s="268" t="n"/>
      <c r="B13" s="351" t="n"/>
      <c r="C13" s="145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146" t="n"/>
      <c r="U13" s="351" t="n"/>
      <c r="V13" s="351" t="n"/>
      <c r="W13" s="351" t="n"/>
      <c r="X13" s="351" t="n"/>
      <c r="Y13" s="351" t="n"/>
      <c r="Z13" s="351" t="n"/>
      <c r="AA13" s="351" t="n"/>
      <c r="AB13" s="351" t="n"/>
      <c r="AC13" s="351" t="n"/>
      <c r="AD13" s="351" t="n"/>
      <c r="AE13" s="351" t="n"/>
      <c r="AF13" s="351" t="n"/>
    </row>
    <row r="14" ht="24" customHeight="1" s="348" thickBot="1">
      <c r="A14" s="147" t="inlineStr">
        <is>
          <t>On Day</t>
        </is>
      </c>
      <c r="B14" s="269" t="n"/>
      <c r="C14" s="88">
        <f>M10</f>
        <v/>
      </c>
      <c r="D14" s="54" t="n"/>
      <c r="E14" s="148">
        <f>IF(D14="", "",
 IF(D14=TIME(0,0,0), 0,
 IF(AND(D14&gt;=TIME(0,0,1), D14&lt;=TIME(2,0,0)), TIME(7,0,0),
 IF(AND(D14&gt;=TIME(6,0,0), D14&lt;=TIME(8,0,0)), TIME(12,0,0),
 IF(AND(D14&gt;TIME(8,0,0), D14&lt;=TIME(13,59,0)), TIME(15,0,0),
 IF(AND(D14&gt;=TIME(14,0,0), D14&lt;=TIME(17,59,0)), TIME(21,0,0),
 IF(AND(D14&gt;=TIME(18,0,0), D14&lt;=TIME(21,59,0)), TIME(0,0,0),
 IF(AND(D14&gt;=TIME(22,0,0), D14&lt;=TIME(23,59,59)), TIME(7,0,0), ""))))))))</f>
        <v/>
      </c>
      <c r="F14" s="149" t="n"/>
      <c r="G14" s="148">
        <f>IF(AND(D14&gt;=TIME(6,0,0),D14&lt;=TIME(8,0,0)),E14,"")</f>
        <v/>
      </c>
      <c r="H14" s="54" t="n"/>
      <c r="I14" s="55">
        <f>ROUND(IF(OR(D14="",E14="",E14=0),0,IF(H14="",MOD(E14-D14,1)*24,MOD(H14-D14,1)*24)),2)</f>
        <v/>
      </c>
      <c r="J14" s="150" t="n"/>
      <c r="K14" s="270" t="n"/>
      <c r="L14" s="271" t="n"/>
      <c r="M14" s="272">
        <f>MAX(0,V14-W14)</f>
        <v/>
      </c>
      <c r="N14" s="56">
        <f>(IF(OR($C14="",$D14=""),0,
 IF(OR($A14="Holiday",$A15="Holiday"),
    IF(ISNUMBER(MATCH(TRIM($B14),{"Phagwah","Good Friday","Easter Monday","Labour Day","Christmas","Eid ul Azha","Romans-2","Globe-12","Neptune P1"},0)),0,$I14),
 IF(AND(NOT(OR($A14="Annual Leave",$A15="Annual Leave")),$A14="Off day"),$I14,
  MAX(0,$I14-$V14)
  ))))+W14</f>
        <v/>
      </c>
      <c r="O14" s="56">
        <f>IF(AND(OR($A14="Holiday",$A15="Holiday"),
        ISNUMBER(MATCH(TRIM($B14),{"Phagwah","Good Friday","Easter Monday","Labour Day","Christmas","Eid ul Azha","Romans-2","Globe-12","Neptune P1"},0))),
   $I14,0)</f>
        <v/>
      </c>
      <c r="P14" s="56">
        <f>IF(OR($O$7="Canteen",$O$7="Head Office"),0,IF($I14&lt;=0,0,IF(OR(OR(TRIM($J14)="Hebrews",TRIM($J14)="Romans",TRIM($J14)="Romans-2",TRIM($J14)="Globe",TRIM($J14)="Globe-12",TRIM($J14)="Neptune P1"),AND($I15&gt;0,OR(TRIM($J15)="Hebrews",TRIM($J15)="Romans",TRIM($J15)="Romans-2",TRIM($J15)="Globe",TRIM($J15)="Globe-12",TRIM($J15)="Neptune P1"))),1,0)))</f>
        <v/>
      </c>
      <c r="Q14" s="57" t="n"/>
      <c r="R14" s="56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IF($I14&gt;0,1,0),
      0
   ),
0))</f>
        <v/>
      </c>
      <c r="S14" s="56">
        <f>IF(OR($A14="Annual Leave",$A15="Annual Leave"),IF($A14="Annual Leave",8,0),0)</f>
        <v/>
      </c>
      <c r="T14" s="58" t="n"/>
      <c r="U14" s="144">
        <f>MAX(0,40-Y14)</f>
        <v/>
      </c>
      <c r="V14" s="151">
        <f>IF(OR($C14="",$D14=""),0,
 IF(OR($A14="Holiday",$A15="Holiday"),0,
 IF(AND(NOT(OR($A14="Annual Leave",$A15="Annual Leave")),$A14="Off day"),0,
  IF($I14+$I15&gt;=8,IF($I14&gt;=8,8,$I14),$I14)
  )))</f>
        <v/>
      </c>
      <c r="W14" s="151">
        <f>MAX(0,V14-U14)</f>
        <v/>
      </c>
      <c r="X14" s="151">
        <f>IF(C14="","",C14-WEEKDAY(C14,1)+1)</f>
        <v/>
      </c>
      <c r="Y14" s="151">
        <f>IF(X14=X14,$L$11,0)</f>
        <v/>
      </c>
      <c r="Z14" s="151" t="n"/>
      <c r="AA14" s="151" t="n"/>
      <c r="AB14" s="151" t="n"/>
      <c r="AC14" s="351" t="n"/>
      <c r="AD14" s="351" t="n"/>
      <c r="AE14" s="351" t="n"/>
      <c r="AF14" s="351" t="n"/>
    </row>
    <row r="15" ht="24" customHeight="1" s="348" thickBot="1">
      <c r="A15" s="147" t="inlineStr">
        <is>
          <t>On Day</t>
        </is>
      </c>
      <c r="B15" s="269" t="n"/>
      <c r="C15" s="89">
        <f>C14</f>
        <v/>
      </c>
      <c r="D15" s="59" t="n"/>
      <c r="E15" s="152">
        <f>IF(D15="", "",
 IF(D15=TIME(0,0,0), 0,
 IF(AND(D15&gt;=TIME(0,0,1), D15&lt;=TIME(2,0,0)), TIME(7,0,0),
 IF(AND(D15&gt;=TIME(6,0,0), D15&lt;=TIME(8,0,0)), TIME(12,0,0),
 IF(AND(D15&gt;TIME(8,0,0), D15&lt;=TIME(13,59,0)), TIME(15,0,0),
 IF(AND(D15&gt;=TIME(14,0,0), D15&lt;=TIME(17,59,0)), TIME(21,0,0),
 IF(AND(D15&gt;=TIME(18,0,0), D15&lt;=TIME(21,59,0)), TIME(0,0,0),
 IF(AND(D15&gt;=TIME(22,0,0), D15&lt;=TIME(23,59,59)), TIME(7,0,0), ""))))))))</f>
        <v/>
      </c>
      <c r="F15" s="153" t="n"/>
      <c r="G15" s="152">
        <f>IF(AND(D15&gt;=TIME(6,0,0),D15&lt;=TIME(8,0,0)),E15,"")</f>
        <v/>
      </c>
      <c r="H15" s="59" t="n"/>
      <c r="I15" s="60">
        <f>ROUND(IF(OR(D15="",E15="",E15=0),0,IF(H15="",MOD(E15-D15,1)*24,MOD(H15-D15,1)*24)),2)</f>
        <v/>
      </c>
      <c r="J15" s="150" t="n"/>
      <c r="K15" s="270" t="n"/>
      <c r="L15" s="271" t="n"/>
      <c r="M15" s="272">
        <f>MAX(0,V15-W15)</f>
        <v/>
      </c>
      <c r="N15" s="61">
        <f>(IF(OR($C15="",$D15=""),0,
 IF(OR($A14="Holiday",$A15="Holiday"),
    IF(ISNUMBER(MATCH(TRIM($B15),{"Phagwah","Good Friday","Easter Monday","Labour Day","Christmas","Eid ul Azha","Romans-2","Globe-12","Neptune P1"},0)),0,$I15),
 IF(AND(NOT(OR($A14="Annual Leave",$A15="Annual Leave")),$A15="Off day"),$I15,
  MAX(0,$I15-$V15)
  ))))+W15</f>
        <v/>
      </c>
      <c r="O15" s="61">
        <f>IF(AND(OR($A14="Holiday",$A15="Holiday"),
        ISNUMBER(MATCH(TRIM($B15),{"Phagwah","Good Friday","Easter Monday","Labour Day","Christmas","Eid ul Azha","Romans-2","Globe-12","Neptune P1"},0))),
   $I15,0)</f>
        <v/>
      </c>
      <c r="P15" s="61">
        <f>IF(OR($O$7="Canteen",$O$7="Head Office"),0,IF($I15&lt;=0,0,IF(AND($I14&lt;=0,OR(TRIM($J15)="Hebrews",TRIM($J15)="Romans",TRIM($J15)="Romans-2",TRIM($J15)="Globe",TRIM($J15)="Globe-12",TRIM($J15)="Neptune P1")),1,0)))</f>
        <v/>
      </c>
      <c r="Q15" s="62" t="n"/>
      <c r="R15" s="61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IF(AND($I14=0,$I15&gt;0),1,0),
      0
   ),
0))</f>
        <v/>
      </c>
      <c r="S15" s="61">
        <f>IF(OR($A14="Annual Leave",$A15="Annual Leave"),IF(AND($A14&lt;&gt;"Annual Leave",$A15="Annual Leave"),8,0),0)</f>
        <v/>
      </c>
      <c r="T15" s="63" t="n"/>
      <c r="U15" s="144">
        <f>MAX(0,40-Y15)</f>
        <v/>
      </c>
      <c r="V15" s="151">
        <f>IF(OR($C15="",$D15=""),0,
 IF(OR($A14="Holiday",$A15="Holiday"),0,
 IF(AND(NOT(OR($A14="Annual Leave",$A15="Annual Leave")),$A15="Off day"),0,
  IF($I14+$I15&gt;=8,IF($I14&gt;=8,0,8-$I14),$I15)
  )))</f>
        <v/>
      </c>
      <c r="W15" s="151">
        <f>MAX(0,V15-U15)</f>
        <v/>
      </c>
      <c r="X15" s="151">
        <f>IF(C15="","",C15-WEEKDAY(C15,1)+1)</f>
        <v/>
      </c>
      <c r="Y15" s="151">
        <f>SUMPRODUCT(($X$14:$X14=X15)*(($V$14:$V14)+($O$14:$O14)))+IF(X15=X14,$L$11,0)</f>
        <v/>
      </c>
      <c r="Z15" s="151" t="n"/>
      <c r="AA15" s="151" t="n"/>
      <c r="AB15" s="151" t="n"/>
      <c r="AC15" s="351" t="n"/>
      <c r="AD15" s="351" t="n"/>
      <c r="AE15" s="351" t="n"/>
      <c r="AF15" s="351" t="n"/>
    </row>
    <row r="16" ht="24" customHeight="1" s="348" thickBot="1">
      <c r="A16" s="154" t="inlineStr">
        <is>
          <t>On Day</t>
        </is>
      </c>
      <c r="B16" s="273" t="n"/>
      <c r="C16" s="90">
        <f>C14+1</f>
        <v/>
      </c>
      <c r="D16" s="8" t="n"/>
      <c r="E16" s="155">
        <f>IF(D16="", "",
 IF(D16=TIME(0,0,0), 0,
 IF(AND(D16&gt;=TIME(0,0,1), D16&lt;=TIME(2,0,0)), TIME(7,0,0),
 IF(AND(D16&gt;=TIME(6,0,0), D16&lt;=TIME(8,0,0)), TIME(12,0,0),
 IF(AND(D16&gt;TIME(8,0,0), D16&lt;=TIME(13,59,0)), TIME(15,0,0),
 IF(AND(D16&gt;=TIME(14,0,0), D16&lt;=TIME(17,59,0)), TIME(21,0,0),
 IF(AND(D16&gt;=TIME(18,0,0), D16&lt;=TIME(21,59,0)), TIME(0,0,0),
 IF(AND(D16&gt;=TIME(22,0,0), D16&lt;=TIME(23,59,59)), TIME(7,0,0), ""))))))))</f>
        <v/>
      </c>
      <c r="F16" s="156" t="n"/>
      <c r="G16" s="155">
        <f>IF(AND(D16&gt;=TIME(6,0,0),D16&lt;=TIME(8,0,0)),E16,"")</f>
        <v/>
      </c>
      <c r="H16" s="8" t="n"/>
      <c r="I16" s="30">
        <f>ROUND(IF(OR(D16="",E16="",E16=0),0,IF(H16="",MOD(E16-D16,1)*24,MOD(H16-D16,1)*24)),2)</f>
        <v/>
      </c>
      <c r="J16" s="157" t="n"/>
      <c r="K16" s="274" t="n"/>
      <c r="L16" s="271" t="n"/>
      <c r="M16" s="275">
        <f>MAX(0,V16-W16)</f>
        <v/>
      </c>
      <c r="N16" s="9">
        <f>(IF(OR($C16="",$D16=""),0,
 IF(OR($A16="Holiday",$A17="Holiday"),
    IF(ISNUMBER(MATCH(TRIM($B16),{"Phagwah","Good Friday","Easter Monday","Labour Day","Christmas","Eid ul Azha","Romans-2","Globe-12","Neptune P1"},0)),0,$I16),
 IF(AND(NOT(OR($A16="Annual Leave",$A17="Annual Leave")),$A16="Off day"),$I16,
  MAX(0,$I16-$V16)
  ))))+W16</f>
        <v/>
      </c>
      <c r="O16" s="9">
        <f>IF(AND(OR($A16="Holiday",$A17="Holiday"),
        ISNUMBER(MATCH(TRIM($B16),{"Phagwah","Good Friday","Easter Monday","Labour Day","Christmas","Eid ul Azha","Romans-2","Globe-12","Neptune P1"},0))),
   $I16,0)</f>
        <v/>
      </c>
      <c r="P16" s="9">
        <f>IF(OR($O$7="Canteen",$O$7="Head Office"),0,IF($I16&lt;=0,0,IF(OR(OR(TRIM($J16)="Hebrews",TRIM($J16)="Romans",TRIM($J16)="Romans-2",TRIM($J16)="Globe",TRIM($J16)="Globe-12",TRIM($J16)="Neptune P1"),AND($I17&gt;0,OR(TRIM($J17)="Hebrews",TRIM($J17)="Romans",TRIM($J17)="Romans-2",TRIM($J17)="Globe",TRIM($J17)="Globe-12",TRIM($J17)="Neptune P1"))),1,0)))</f>
        <v/>
      </c>
      <c r="Q16" s="10" t="n"/>
      <c r="R16" s="9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IF($I16&gt;0,1,0),
      0
   ),
0))</f>
        <v/>
      </c>
      <c r="S16" s="9">
        <f>IF(OR($A16="Annual Leave",$A17="Annual Leave"),IF($A16="Annual Leave",8,0),0)</f>
        <v/>
      </c>
      <c r="T16" s="91" t="n"/>
      <c r="U16" s="144">
        <f>MAX(0,40-Y16)</f>
        <v/>
      </c>
      <c r="V16" s="351">
        <f>IF(OR($C16="",$D16=""),0,
 IF(OR($A16="Holiday",$A17="Holiday"),0,
 IF(AND(NOT(OR($A16="Annual Leave",$A17="Annual Leave")),$A16="Off day"),0,
  IF($I16+$I17&gt;=8,IF($I16&gt;=8,8,$I16),$I16)
  )))</f>
        <v/>
      </c>
      <c r="W16" s="351">
        <f>MAX(0,V16-U16)</f>
        <v/>
      </c>
      <c r="X16" s="351">
        <f>IF(C16="","",C16-WEEKDAY(C16,1)+1)</f>
        <v/>
      </c>
      <c r="Y16" s="351">
        <f>SUMPRODUCT(($X$14:$X15=X16)*(($V$14:$V15)+($O$14:$O15)))+IF(X16=X14,$L$11,0)</f>
        <v/>
      </c>
      <c r="Z16" s="351" t="n"/>
      <c r="AA16" s="351" t="n"/>
      <c r="AB16" s="351" t="n"/>
      <c r="AC16" s="351" t="n"/>
      <c r="AD16" s="351" t="n"/>
      <c r="AE16" s="351" t="n"/>
      <c r="AF16" s="351" t="n"/>
    </row>
    <row r="17" ht="24" customHeight="1" s="348" thickBot="1">
      <c r="A17" s="154" t="inlineStr">
        <is>
          <t>On Day</t>
        </is>
      </c>
      <c r="B17" s="273" t="n"/>
      <c r="C17" s="90">
        <f>C16</f>
        <v/>
      </c>
      <c r="D17" s="276" t="n"/>
      <c r="E17" s="277">
        <f>IF(D17="", "",
 IF(D17=TIME(0,0,0), 0,
 IF(AND(D17&gt;=TIME(0,0,1), D17&lt;=TIME(2,0,0)), TIME(7,0,0),
 IF(AND(D17&gt;=TIME(6,0,0), D17&lt;=TIME(8,0,0)), TIME(12,0,0),
 IF(AND(D17&gt;TIME(8,0,0), D17&lt;=TIME(13,59,0)), TIME(15,0,0),
 IF(AND(D17&gt;=TIME(14,0,0), D17&lt;=TIME(17,59,0)), TIME(21,0,0),
 IF(AND(D17&gt;=TIME(18,0,0), D17&lt;=TIME(21,59,0)), TIME(0,0,0),
 IF(AND(D17&gt;=TIME(22,0,0), D17&lt;=TIME(23,59,59)), TIME(7,0,0), ""))))))))</f>
        <v/>
      </c>
      <c r="F17" s="156" t="n"/>
      <c r="G17" s="277">
        <f>IF(AND(D17&gt;=TIME(6,0,0),D17&lt;=TIME(8,0,0)),E17,"")</f>
        <v/>
      </c>
      <c r="H17" s="276" t="n"/>
      <c r="I17" s="30">
        <f>ROUND(IF(OR(D17="",E17="",E17=0),0,IF(H17="",MOD(E17-D17,1)*24,MOD(H17-D17,1)*24)),2)</f>
        <v/>
      </c>
      <c r="J17" s="158" t="n"/>
      <c r="K17" s="274" t="n"/>
      <c r="L17" s="271" t="n"/>
      <c r="M17" s="275">
        <f>MAX(0,V17-W17)</f>
        <v/>
      </c>
      <c r="N17" s="278">
        <f>(IF(OR($C17="",$D17=""),0,
 IF(OR($A16="Holiday",$A17="Holiday"),
    IF(ISNUMBER(MATCH(TRIM($B17),{"Phagwah","Good Friday","Easter Monday","Labour Day","Christmas","Eid ul Azha","Romans-2","Globe-12","Neptune P1"},0)),0,$I17),
 IF(AND(NOT(OR($A16="Annual Leave",$A17="Annual Leave")),$A17="Off day"),$I17,
  MAX(0,$I17-$V17)
  ))))+W17</f>
        <v/>
      </c>
      <c r="O17" s="278">
        <f>IF(AND(OR($A16="Holiday",$A17="Holiday"),
        ISNUMBER(MATCH(TRIM($B17),{"Phagwah","Good Friday","Easter Monday","Labour Day","Christmas","Eid ul Azha","Romans-2","Globe-12","Neptune P1"},0))),
   $I17,0)</f>
        <v/>
      </c>
      <c r="P17" s="278">
        <f>IF(OR($O$7="Canteen",$O$7="Head Office"),0,IF($I17&lt;=0,0,IF(AND($I16&lt;=0,OR(TRIM($J17)="Hebrews",TRIM($J17)="Romans",TRIM($J17)="Romans-2",TRIM($J17)="Globe",TRIM($J17)="Globe-12",TRIM($J17)="Neptune P1")),1,0)))</f>
        <v/>
      </c>
      <c r="Q17" s="279" t="n"/>
      <c r="R17" s="278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IF(AND($I16=0,$I17&gt;0),1,0),
      0
   ),
0))</f>
        <v/>
      </c>
      <c r="S17" s="278">
        <f>IF(OR($A16="Annual Leave",$A17="Annual Leave"),IF(AND($A16&lt;&gt;"Annual Leave",$A17="Annual Leave"),8,0),0)</f>
        <v/>
      </c>
      <c r="T17" s="280" t="n"/>
      <c r="U17" s="144">
        <f>MAX(0,40-Y17)</f>
        <v/>
      </c>
      <c r="V17" s="351">
        <f>IF(OR($C17="",$D17=""),0,
 IF(OR($A16="Holiday",$A17="Holiday"),0,
 IF(AND(NOT(OR($A16="Annual Leave",$A17="Annual Leave")),$A17="Off day"),0,
  IF($I16+$I17&gt;=8,IF($I16&gt;=8,0,8-$I16),$I17)
  )))</f>
        <v/>
      </c>
      <c r="W17" s="351">
        <f>MAX(0,V17-U17)</f>
        <v/>
      </c>
      <c r="X17" s="351">
        <f>IF(C17="","",C17-WEEKDAY(C17,1)+1)</f>
        <v/>
      </c>
      <c r="Y17" s="351">
        <f>SUMPRODUCT(($X$14:$X16=X17)*(($V$14:$V16)+($O$14:$O16)))+IF(X17=X14,$L$11,0)</f>
        <v/>
      </c>
      <c r="Z17" s="351" t="n"/>
      <c r="AA17" s="351" t="n"/>
      <c r="AB17" s="351" t="n"/>
      <c r="AC17" s="351" t="n"/>
      <c r="AD17" s="351" t="n"/>
      <c r="AE17" s="351" t="n"/>
      <c r="AF17" s="351" t="n"/>
    </row>
    <row r="18" ht="24" customHeight="1" s="348" thickBot="1">
      <c r="A18" s="159" t="inlineStr">
        <is>
          <t>On Day</t>
        </is>
      </c>
      <c r="B18" s="281" t="n"/>
      <c r="C18" s="92">
        <f>C16+1</f>
        <v/>
      </c>
      <c r="D18" s="31" t="n"/>
      <c r="E18" s="160">
        <f>IF(D18="", "",
 IF(D18=TIME(0,0,0), 0,
 IF(AND(D18&gt;=TIME(0,0,1), D18&lt;=TIME(2,0,0)), TIME(7,0,0),
 IF(AND(D18&gt;=TIME(6,0,0), D18&lt;=TIME(8,0,0)), TIME(12,0,0),
 IF(AND(D18&gt;TIME(8,0,0), D18&lt;=TIME(13,59,0)), TIME(15,0,0),
 IF(AND(D18&gt;=TIME(14,0,0), D18&lt;=TIME(17,59,0)), TIME(21,0,0),
 IF(AND(D18&gt;=TIME(18,0,0), D18&lt;=TIME(21,59,0)), TIME(0,0,0),
 IF(AND(D18&gt;=TIME(22,0,0), D18&lt;=TIME(23,59,59)), TIME(7,0,0), ""))))))))</f>
        <v/>
      </c>
      <c r="F18" s="161" t="n"/>
      <c r="G18" s="160">
        <f>IF(AND(D18&gt;=TIME(6,0,0),D18&lt;=TIME(8,0,0)),E18,"")</f>
        <v/>
      </c>
      <c r="H18" s="31" t="n"/>
      <c r="I18" s="32">
        <f>ROUND(IF(OR(D18="",E18="",E18=0),0,IF(H18="",MOD(E18-D18,1)*24,MOD(H18-D18,1)*24)),2)</f>
        <v/>
      </c>
      <c r="J18" s="162" t="n"/>
      <c r="K18" s="282" t="n"/>
      <c r="L18" s="271" t="n"/>
      <c r="M18" s="283">
        <f>MAX(0,V18-W18)</f>
        <v/>
      </c>
      <c r="N18" s="33">
        <f>(IF(OR($C18="",$D18=""),0,
 IF(OR($A18="Holiday",$A19="Holiday"),
    IF(ISNUMBER(MATCH(TRIM($B18),{"Phagwah","Good Friday","Easter Monday","Labour Day","Christmas","Eid ul Azha","Romans-2","Globe-12","Neptune P1"},0)),0,$I18),
 IF(AND(NOT(OR($A18="Annual Leave",$A19="Annual Leave")),$A18="Off day"),$I18,
  MAX(0,$I18-$V18)
  ))))+W18</f>
        <v/>
      </c>
      <c r="O18" s="33">
        <f>IF(AND(OR($A18="Holiday",$A19="Holiday"),
        ISNUMBER(MATCH(TRIM($B18),{"Phagwah","Good Friday","Easter Monday","Labour Day","Christmas","Eid ul Azha","Romans-2","Globe-12","Neptune P1"},0))),
   $I18,0)</f>
        <v/>
      </c>
      <c r="P18" s="33">
        <f>IF(OR($O$7="Canteen",$O$7="Head Office"),0,IF($I18&lt;=0,0,IF(OR(OR(TRIM($J18)="Hebrews",TRIM($J18)="Romans",TRIM($J18)="Romans-2",TRIM($J18)="Globe",TRIM($J18)="Globe-12",TRIM($J18)="Neptune P1"),AND($I19&gt;0,OR(TRIM($J19)="Hebrews",TRIM($J19)="Romans",TRIM($J19)="Romans-2",TRIM($J19)="Globe",TRIM($J19)="Globe-12",TRIM($J19)="Neptune P1"))),1,0)))</f>
        <v/>
      </c>
      <c r="Q18" s="34" t="n"/>
      <c r="R18" s="33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IF($I18&gt;0,1,0),
      0
   ),
0))</f>
        <v/>
      </c>
      <c r="S18" s="33">
        <f>IF(OR($A18="Annual Leave",$A19="Annual Leave"),IF($A18="Annual Leave",8,0),0)</f>
        <v/>
      </c>
      <c r="T18" s="35" t="n"/>
      <c r="U18" s="144">
        <f>MAX(0,40-Y18)</f>
        <v/>
      </c>
      <c r="V18" s="351">
        <f>IF(OR($C18="",$D18=""),0,
 IF(OR($A18="Holiday",$A19="Holiday"),0,
 IF(AND(NOT(OR($A18="Annual Leave",$A19="Annual Leave")),$A18="Off day"),0,
  IF($I18+$I19&gt;=8,IF($I18&gt;=8,8,$I18),$I18)
  )))</f>
        <v/>
      </c>
      <c r="W18" s="351">
        <f>MAX(0,V18-U18)</f>
        <v/>
      </c>
      <c r="X18" s="351">
        <f>IF(C18="","",C18-WEEKDAY(C18,1)+1)</f>
        <v/>
      </c>
      <c r="Y18" s="351">
        <f>SUMPRODUCT(($X$14:$X17=X18)*(($V$14:$V17)+($O$14:$O17)))+IF(X18=X14,$L$11,0)</f>
        <v/>
      </c>
      <c r="Z18" s="351" t="n"/>
      <c r="AA18" s="351" t="n"/>
      <c r="AB18" s="351" t="n"/>
      <c r="AC18" s="351" t="n"/>
      <c r="AD18" s="351" t="n"/>
      <c r="AE18" s="351" t="n"/>
      <c r="AF18" s="351" t="n"/>
    </row>
    <row r="19" ht="24" customHeight="1" s="348" thickBot="1">
      <c r="A19" s="159" t="inlineStr">
        <is>
          <t>On Day</t>
        </is>
      </c>
      <c r="B19" s="281" t="n"/>
      <c r="C19" s="93">
        <f>C18</f>
        <v/>
      </c>
      <c r="D19" s="36" t="n"/>
      <c r="E19" s="163">
        <f>IF(D19="", "",
 IF(D19=TIME(0,0,0), 0,
 IF(AND(D19&gt;=TIME(0,0,1), D19&lt;=TIME(2,0,0)), TIME(7,0,0),
 IF(AND(D19&gt;=TIME(6,0,0), D19&lt;=TIME(8,0,0)), TIME(12,0,0),
 IF(AND(D19&gt;TIME(8,0,0), D19&lt;=TIME(13,59,0)), TIME(15,0,0),
 IF(AND(D19&gt;=TIME(14,0,0), D19&lt;=TIME(17,59,0)), TIME(21,0,0),
 IF(AND(D19&gt;=TIME(18,0,0), D19&lt;=TIME(21,59,0)), TIME(0,0,0),
 IF(AND(D19&gt;=TIME(22,0,0), D19&lt;=TIME(23,59,59)), TIME(7,0,0), ""))))))))</f>
        <v/>
      </c>
      <c r="F19" s="164" t="n"/>
      <c r="G19" s="163">
        <f>IF(AND(D19&gt;=TIME(6,0,0),D19&lt;=TIME(8,0,0)),E19,"")</f>
        <v/>
      </c>
      <c r="H19" s="36" t="n"/>
      <c r="I19" s="37">
        <f>ROUND(IF(OR(D19="",E19="",E19=0),0,IF(H19="",MOD(E19-D19,1)*24,MOD(H19-D19,1)*24)),2)</f>
        <v/>
      </c>
      <c r="J19" s="162" t="n"/>
      <c r="K19" s="282" t="n"/>
      <c r="L19" s="271" t="n"/>
      <c r="M19" s="283">
        <f>MAX(0,V19-W19)</f>
        <v/>
      </c>
      <c r="N19" s="38">
        <f>(IF(OR($C19="",$D19=""),0,
 IF(OR($A18="Holiday",$A19="Holiday"),
    IF(ISNUMBER(MATCH(TRIM($B19),{"Phagwah","Good Friday","Easter Monday","Labour Day","Christmas","Eid ul Azha","Romans-2","Globe-12","Neptune P1"},0)),0,$I19),
 IF(AND(NOT(OR($A18="Annual Leave",$A19="Annual Leave")),$A19="Off day"),$I19,
  MAX(0,$I19-$V19)
  ))))+W19</f>
        <v/>
      </c>
      <c r="O19" s="38">
        <f>IF(AND(OR($A18="Holiday",$A19="Holiday"),
        ISNUMBER(MATCH(TRIM($B19),{"Phagwah","Good Friday","Easter Monday","Labour Day","Christmas","Eid ul Azha","Romans-2","Globe-12","Neptune P1"},0))),
   $I19,0)</f>
        <v/>
      </c>
      <c r="P19" s="38">
        <f>IF(OR($O$7="Canteen",$O$7="Head Office"),0,IF($I19&lt;=0,0,IF(AND($I18&lt;=0,OR(TRIM($J19)="Hebrews",TRIM($J19)="Romans",TRIM($J19)="Romans-2",TRIM($J19)="Globe",TRIM($J19)="Globe-12",TRIM($J19)="Neptune P1")),1,0)))</f>
        <v/>
      </c>
      <c r="Q19" s="39" t="n"/>
      <c r="R19" s="38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IF(AND($I18=0,$I19&gt;0),1,0),
      0
   ),
0))</f>
        <v/>
      </c>
      <c r="S19" s="38">
        <f>IF(OR($A18="Annual Leave",$A19="Annual Leave"),IF(AND($A18&lt;&gt;"Annual Leave",$A19="Annual Leave"),8,0),0)</f>
        <v/>
      </c>
      <c r="T19" s="40" t="n"/>
      <c r="U19" s="144">
        <f>MAX(0,40-Y19)</f>
        <v/>
      </c>
      <c r="V19" s="351">
        <f>IF(OR($C19="",$D19=""),0,
 IF(OR($A18="Holiday",$A19="Holiday"),0,
 IF(AND(NOT(OR($A18="Annual Leave",$A19="Annual Leave")),$A19="Off day"),0,
  IF($I18+$I19&gt;=8,IF($I18&gt;=8,0,8-$I18),$I19)
  )))</f>
        <v/>
      </c>
      <c r="W19" s="351">
        <f>MAX(0,V19-U19)</f>
        <v/>
      </c>
      <c r="X19" s="351">
        <f>IF(C19="","",C19-WEEKDAY(C19,1)+1)</f>
        <v/>
      </c>
      <c r="Y19" s="351">
        <f>SUMPRODUCT(($X$14:$X18=X19)*(($V$14:$V18)+($O$14:$O18)))+IF(X19=X14,$L$11,0)</f>
        <v/>
      </c>
      <c r="Z19" s="351" t="n"/>
      <c r="AA19" s="351" t="n"/>
      <c r="AB19" s="351" t="n"/>
      <c r="AC19" s="351" t="n"/>
      <c r="AD19" s="351" t="n"/>
      <c r="AE19" s="351" t="n"/>
      <c r="AF19" s="351" t="n"/>
    </row>
    <row r="20" ht="24" customHeight="1" s="348" thickBot="1">
      <c r="A20" s="165" t="inlineStr">
        <is>
          <t>On Day</t>
        </is>
      </c>
      <c r="B20" s="284" t="n"/>
      <c r="C20" s="94">
        <f>C18+1</f>
        <v/>
      </c>
      <c r="D20" s="41" t="n"/>
      <c r="E20" s="166">
        <f>IF(D20="", "",
 IF(D20=TIME(0,0,0), 0,
 IF(AND(D20&gt;=TIME(0,0,1), D20&lt;=TIME(2,0,0)), TIME(7,0,0),
 IF(AND(D20&gt;=TIME(6,0,0), D20&lt;=TIME(8,0,0)), TIME(12,0,0),
 IF(AND(D20&gt;TIME(8,0,0), D20&lt;=TIME(13,59,0)), TIME(15,0,0),
 IF(AND(D20&gt;=TIME(14,0,0), D20&lt;=TIME(17,59,0)), TIME(21,0,0),
 IF(AND(D20&gt;=TIME(18,0,0), D20&lt;=TIME(21,59,0)), TIME(0,0,0),
 IF(AND(D20&gt;=TIME(22,0,0), D20&lt;=TIME(23,59,59)), TIME(7,0,0), ""))))))))</f>
        <v/>
      </c>
      <c r="F20" s="167" t="n"/>
      <c r="G20" s="166">
        <f>IF(AND(D20&gt;=TIME(6,0,0),D20&lt;=TIME(8,0,0)),E20,"")</f>
        <v/>
      </c>
      <c r="H20" s="41" t="n"/>
      <c r="I20" s="95">
        <f>ROUND(IF(OR(D20="",E20="",E20=0),0,IF(H20="",MOD(E20-D20,1)*24,MOD(H20-D20,1)*24)),2)</f>
        <v/>
      </c>
      <c r="J20" s="168" t="n"/>
      <c r="K20" s="285" t="n"/>
      <c r="L20" s="271" t="n"/>
      <c r="M20" s="286">
        <f>MAX(0,V20-W20)</f>
        <v/>
      </c>
      <c r="N20" s="42">
        <f>(IF(OR($C20="",$D20=""),0,
 IF(OR($A20="Holiday",$A21="Holiday"),
    IF(ISNUMBER(MATCH(TRIM($B20),{"Phagwah","Good Friday","Easter Monday","Labour Day","Christmas","Eid ul Azha","Romans-2","Globe-12","Neptune P1"},0)),0,$I20),
 IF(AND(NOT(OR($A20="Annual Leave",$A21="Annual Leave")),$A20="Off day"),$I20,
  MAX(0,$I20-$V20)
  ))))+W20</f>
        <v/>
      </c>
      <c r="O20" s="42">
        <f>IF(AND(OR($A20="Holiday",$A21="Holiday"),
        ISNUMBER(MATCH(TRIM($B20),{"Phagwah","Good Friday","Easter Monday","Labour Day","Christmas","Eid ul Azha","Romans-2","Globe-12","Neptune P1"},0))),
   $I20,0)</f>
        <v/>
      </c>
      <c r="P20" s="42">
        <f>IF(OR($O$7="Canteen",$O$7="Head Office"),0,IF($I20&lt;=0,0,IF(OR(OR(TRIM($J20)="Hebrews",TRIM($J20)="Romans",TRIM($J20)="Romans-2",TRIM($J20)="Globe",TRIM($J20)="Globe-12",TRIM($J20)="Neptune P1"),AND($I21&gt;0,OR(TRIM($J21)="Hebrews",TRIM($J21)="Romans",TRIM($J21)="Romans-2",TRIM($J21)="Globe",TRIM($J21)="Globe-12",TRIM($J21)="Neptune P1"))),1,0)))</f>
        <v/>
      </c>
      <c r="Q20" s="43" t="n"/>
      <c r="R20" s="42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IF($I20&gt;0,1,0),
      0
   ),
0))</f>
        <v/>
      </c>
      <c r="S20" s="42">
        <f>IF(OR($A20="Annual Leave",$A21="Annual Leave"),IF($A20="Annual Leave",8,0),0)</f>
        <v/>
      </c>
      <c r="T20" s="96" t="n"/>
      <c r="U20" s="144">
        <f>MAX(0,40-Y20)</f>
        <v/>
      </c>
      <c r="V20" s="351">
        <f>IF(OR($C20="",$D20=""),0,
 IF(OR($A20="Holiday",$A21="Holiday"),0,
 IF(AND(NOT(OR($A20="Annual Leave",$A21="Annual Leave")),$A20="Off day"),0,
  IF($I20+$I21&gt;=8,IF($I20&gt;=8,8,$I20),$I20)
  )))</f>
        <v/>
      </c>
      <c r="W20" s="351">
        <f>MAX(0,V20-U20)</f>
        <v/>
      </c>
      <c r="X20" s="351">
        <f>IF(C20="","",C20-WEEKDAY(C20,1)+1)</f>
        <v/>
      </c>
      <c r="Y20" s="351">
        <f>SUMPRODUCT(($X$14:$X19=X20)*(($V$14:$V19)+($O$14:$O19)))+IF(X20=X14,$L$11,0)</f>
        <v/>
      </c>
      <c r="Z20" s="351" t="n"/>
      <c r="AA20" s="351" t="n"/>
      <c r="AB20" s="351" t="n"/>
      <c r="AC20" s="351" t="n"/>
      <c r="AD20" s="351" t="n"/>
      <c r="AE20" s="351" t="n"/>
      <c r="AF20" s="351" t="n"/>
    </row>
    <row r="21" ht="24" customHeight="1" s="348" thickBot="1">
      <c r="A21" s="165" t="inlineStr">
        <is>
          <t>On Day</t>
        </is>
      </c>
      <c r="B21" s="284" t="n"/>
      <c r="C21" s="94">
        <f>C20</f>
        <v/>
      </c>
      <c r="D21" s="287" t="n"/>
      <c r="E21" s="288">
        <f>IF(D21="", "",
 IF(D21=TIME(0,0,0), 0,
 IF(AND(D21&gt;=TIME(0,0,1), D21&lt;=TIME(2,0,0)), TIME(7,0,0),
 IF(AND(D21&gt;=TIME(6,0,0), D21&lt;=TIME(8,0,0)), TIME(12,0,0),
 IF(AND(D21&gt;TIME(8,0,0), D21&lt;=TIME(13,59,0)), TIME(15,0,0),
 IF(AND(D21&gt;=TIME(14,0,0), D21&lt;=TIME(17,59,0)), TIME(21,0,0),
 IF(AND(D21&gt;=TIME(18,0,0), D21&lt;=TIME(21,59,0)), TIME(0,0,0),
 IF(AND(D21&gt;=TIME(22,0,0), D21&lt;=TIME(23,59,59)), TIME(7,0,0), ""))))))))</f>
        <v/>
      </c>
      <c r="F21" s="167" t="n"/>
      <c r="G21" s="288">
        <f>IF(AND(D21&gt;=TIME(6,0,0),D21&lt;=TIME(8,0,0)),E21,"")</f>
        <v/>
      </c>
      <c r="H21" s="287" t="n"/>
      <c r="I21" s="95">
        <f>ROUND(IF(OR(D21="",E21="",E21=0),0,IF(H21="",MOD(E21-D21,1)*24,MOD(H21-D21,1)*24)),2)</f>
        <v/>
      </c>
      <c r="J21" s="169" t="n"/>
      <c r="K21" s="285" t="n"/>
      <c r="L21" s="271" t="n"/>
      <c r="M21" s="286">
        <f>MAX(0,V21-W21)</f>
        <v/>
      </c>
      <c r="N21" s="289">
        <f>(IF(OR($C21="",$D21=""),0,
 IF(OR($A20="Holiday",$A21="Holiday"),
    IF(ISNUMBER(MATCH(TRIM($B21),{"Phagwah","Good Friday","Easter Monday","Labour Day","Christmas","Eid ul Azha","Romans-2","Globe-12","Neptune P1"},0)),0,$I21),
 IF(AND(NOT(OR($A20="Annual Leave",$A21="Annual Leave")),$A21="Off day"),$I21,
  MAX(0,$I21-$V21)
  ))))+W21</f>
        <v/>
      </c>
      <c r="O21" s="289">
        <f>IF(AND(OR($A20="Holiday",$A21="Holiday"),
        ISNUMBER(MATCH(TRIM($B21),{"Phagwah","Good Friday","Easter Monday","Labour Day","Christmas","Eid ul Azha","Romans-2","Globe-12","Neptune P1"},0))),
   $I21,0)</f>
        <v/>
      </c>
      <c r="P21" s="289">
        <f>IF(OR($O$7="Canteen",$O$7="Head Office"),0,IF($I21&lt;=0,0,IF(AND($I20&lt;=0,OR(TRIM($J21)="Hebrews",TRIM($J21)="Romans",TRIM($J21)="Romans-2",TRIM($J21)="Globe",TRIM($J21)="Globe-12",TRIM($J21)="Neptune P1")),1,0)))</f>
        <v/>
      </c>
      <c r="Q21" s="290" t="n"/>
      <c r="R21" s="289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IF(AND($I20=0,$I21&gt;0),1,0),
      0
   ),
0))</f>
        <v/>
      </c>
      <c r="S21" s="289">
        <f>IF(OR($A20="Annual Leave",$A21="Annual Leave"),IF(AND($A20&lt;&gt;"Annual Leave",$A21="Annual Leave"),8,0),0)</f>
        <v/>
      </c>
      <c r="T21" s="291" t="n"/>
      <c r="U21" s="144">
        <f>MAX(0,40-Y21)</f>
        <v/>
      </c>
      <c r="V21" s="351">
        <f>IF(OR($C21="",$D21=""),0,
 IF(OR($A20="Holiday",$A21="Holiday"),0,
 IF(AND(NOT(OR($A20="Annual Leave",$A21="Annual Leave")),$A21="Off day"),0,
  IF($I20+$I21&gt;=8,IF($I20&gt;=8,0,8-$I20),$I21)
  )))</f>
        <v/>
      </c>
      <c r="W21" s="351">
        <f>MAX(0,V21-U21)</f>
        <v/>
      </c>
      <c r="X21" s="351">
        <f>IF(C21="","",C21-WEEKDAY(C21,1)+1)</f>
        <v/>
      </c>
      <c r="Y21" s="351">
        <f>SUMPRODUCT(($X$14:$X20=X21)*(($V$14:$V20)+($O$14:$O20)))+IF(X21=X14,$L$11,0)</f>
        <v/>
      </c>
      <c r="Z21" s="351" t="n"/>
      <c r="AA21" s="351" t="n"/>
      <c r="AB21" s="351" t="n"/>
      <c r="AC21" s="351" t="n"/>
      <c r="AD21" s="351" t="n"/>
      <c r="AE21" s="351" t="n"/>
      <c r="AF21" s="351" t="n"/>
    </row>
    <row r="22" ht="24" customHeight="1" s="348" thickBot="1">
      <c r="A22" s="170" t="inlineStr">
        <is>
          <t>On Day</t>
        </is>
      </c>
      <c r="B22" s="292" t="n"/>
      <c r="C22" s="97">
        <f>C20+1</f>
        <v/>
      </c>
      <c r="D22" s="44" t="n"/>
      <c r="E22" s="171">
        <f>IF(D22="", "",
 IF(D22=TIME(0,0,0), 0,
 IF(AND(D22&gt;=TIME(0,0,1), D22&lt;=TIME(2,0,0)), TIME(7,0,0),
 IF(AND(D22&gt;=TIME(6,0,0), D22&lt;=TIME(8,0,0)), TIME(12,0,0),
 IF(AND(D22&gt;TIME(8,0,0), D22&lt;=TIME(13,59,0)), TIME(15,0,0),
 IF(AND(D22&gt;=TIME(14,0,0), D22&lt;=TIME(17,59,0)), TIME(21,0,0),
 IF(AND(D22&gt;=TIME(18,0,0), D22&lt;=TIME(21,59,0)), TIME(0,0,0),
 IF(AND(D22&gt;=TIME(22,0,0), D22&lt;=TIME(23,59,59)), TIME(7,0,0), ""))))))))</f>
        <v/>
      </c>
      <c r="F22" s="172" t="n"/>
      <c r="G22" s="171">
        <f>IF(AND(D22&gt;=TIME(6,0,0),D22&lt;=TIME(8,0,0)),E22,"")</f>
        <v/>
      </c>
      <c r="H22" s="44" t="n"/>
      <c r="I22" s="45">
        <f>ROUND(IF(OR(D22="",E22="",E22=0),0,IF(H22="",MOD(E22-D22,1)*24,MOD(H22-D22,1)*24)),2)</f>
        <v/>
      </c>
      <c r="J22" s="173" t="n"/>
      <c r="K22" s="293" t="n"/>
      <c r="L22" s="271" t="n"/>
      <c r="M22" s="294">
        <f>MAX(0,V22-W22)</f>
        <v/>
      </c>
      <c r="N22" s="46">
        <f>(IF(OR($C22="",$D22=""),0,
 IF(OR($A22="Holiday",$A23="Holiday"),
    IF(ISNUMBER(MATCH(TRIM($B22),{"Phagwah","Good Friday","Easter Monday","Labour Day","Christmas","Eid ul Azha","Romans-2","Globe-12","Neptune P1"},0)),0,$I22),
 IF(AND(NOT(OR($A22="Annual Leave",$A23="Annual Leave")),$A22="Off day"),$I22,
  MAX(0,$I22-$V22)
  ))))+W22</f>
        <v/>
      </c>
      <c r="O22" s="46">
        <f>IF(AND(OR($A22="Holiday",$A23="Holiday"),
        ISNUMBER(MATCH(TRIM($B22),{"Phagwah","Good Friday","Easter Monday","Labour Day","Christmas","Eid ul Azha","Romans-2","Globe-12","Neptune P1"},0))),
   $I22,0)</f>
        <v/>
      </c>
      <c r="P22" s="46">
        <f>IF(OR($O$7="Canteen",$O$7="Head Office"),0,IF($I22&lt;=0,0,IF(OR(OR(TRIM($J22)="Hebrews",TRIM($J22)="Romans",TRIM($J22)="Romans-2",TRIM($J22)="Globe",TRIM($J22)="Globe-12",TRIM($J22)="Neptune P1"),AND($I23&gt;0,OR(TRIM($J23)="Hebrews",TRIM($J23)="Romans",TRIM($J23)="Romans-2",TRIM($J23)="Globe",TRIM($J23)="Globe-12",TRIM($J23)="Neptune P1"))),1,0)))</f>
        <v/>
      </c>
      <c r="Q22" s="47" t="n"/>
      <c r="R22" s="46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IF($I22&gt;0,1,0),
      0
   ),
0))</f>
        <v/>
      </c>
      <c r="S22" s="46">
        <f>IF(OR($A22="Annual Leave",$A23="Annual Leave"),IF($A22="Annual Leave",8,0),0)</f>
        <v/>
      </c>
      <c r="T22" s="48" t="n"/>
      <c r="U22" s="144">
        <f>MAX(0,40-Y22)</f>
        <v/>
      </c>
      <c r="V22" s="351">
        <f>IF(OR($C22="",$D22=""),0,
 IF(OR($A22="Holiday",$A23="Holiday"),0,
 IF(AND(NOT(OR($A22="Annual Leave",$A23="Annual Leave")),$A22="Off day"),0,
  IF($I22+$I23&gt;=8,IF($I22&gt;=8,8,$I22),$I22)
  )))</f>
        <v/>
      </c>
      <c r="W22" s="351">
        <f>MAX(0,V22-U22)</f>
        <v/>
      </c>
      <c r="X22" s="351">
        <f>IF(C22="","",C22-WEEKDAY(C22,1)+1)</f>
        <v/>
      </c>
      <c r="Y22" s="351">
        <f>SUMPRODUCT(($X$14:$X21=X22)*(($V$14:$V21)+($O$14:$O21)))+IF(X22=X14,$L$11,0)</f>
        <v/>
      </c>
      <c r="Z22" s="351" t="n"/>
      <c r="AA22" s="351" t="n"/>
      <c r="AB22" s="351" t="n"/>
      <c r="AC22" s="351" t="n"/>
      <c r="AD22" s="351" t="n"/>
      <c r="AE22" s="351" t="n"/>
      <c r="AF22" s="351" t="n"/>
    </row>
    <row r="23" ht="24" customHeight="1" s="348" thickBot="1">
      <c r="A23" s="170" t="inlineStr">
        <is>
          <t>On Day</t>
        </is>
      </c>
      <c r="B23" s="292" t="n"/>
      <c r="C23" s="98">
        <f>C22</f>
        <v/>
      </c>
      <c r="D23" s="49" t="n"/>
      <c r="E23" s="174">
        <f>IF(D23="", "",
 IF(D23=TIME(0,0,0), 0,
 IF(AND(D23&gt;=TIME(0,0,1), D23&lt;=TIME(2,0,0)), TIME(7,0,0),
 IF(AND(D23&gt;=TIME(6,0,0), D23&lt;=TIME(8,0,0)), TIME(12,0,0),
 IF(AND(D23&gt;TIME(8,0,0), D23&lt;=TIME(13,59,0)), TIME(15,0,0),
 IF(AND(D23&gt;=TIME(14,0,0), D23&lt;=TIME(17,59,0)), TIME(21,0,0),
 IF(AND(D23&gt;=TIME(18,0,0), D23&lt;=TIME(21,59,0)), TIME(0,0,0),
 IF(AND(D23&gt;=TIME(22,0,0), D23&lt;=TIME(23,59,59)), TIME(7,0,0), ""))))))))</f>
        <v/>
      </c>
      <c r="F23" s="175" t="n"/>
      <c r="G23" s="174">
        <f>IF(AND(D23&gt;=TIME(6,0,0),D23&lt;=TIME(8,0,0)),E23,"")</f>
        <v/>
      </c>
      <c r="H23" s="49" t="n"/>
      <c r="I23" s="50">
        <f>ROUND(IF(OR(D23="",E23="",E23=0),0,IF(H23="",MOD(E23-D23,1)*24,MOD(H23-D23,1)*24)),2)</f>
        <v/>
      </c>
      <c r="J23" s="173" t="n"/>
      <c r="K23" s="293" t="n"/>
      <c r="L23" s="271" t="n"/>
      <c r="M23" s="294">
        <f>MAX(0,V23-W23)</f>
        <v/>
      </c>
      <c r="N23" s="51">
        <f>(IF(OR($C23="",$D23=""),0,
 IF(OR($A22="Holiday",$A23="Holiday"),
    IF(ISNUMBER(MATCH(TRIM($B23),{"Phagwah","Good Friday","Easter Monday","Labour Day","Christmas","Eid ul Azha","Romans-2","Globe-12","Neptune P1"},0)),0,$I23),
 IF(AND(NOT(OR($A22="Annual Leave",$A23="Annual Leave")),$A23="Off day"),$I23,
  MAX(0,$I23-$V23)
  ))))+W23</f>
        <v/>
      </c>
      <c r="O23" s="51">
        <f>IF(AND(OR($A22="Holiday",$A23="Holiday"),
        ISNUMBER(MATCH(TRIM($B23),{"Phagwah","Good Friday","Easter Monday","Labour Day","Christmas","Eid ul Azha","Romans-2","Globe-12","Neptune P1"},0))),
   $I23,0)</f>
        <v/>
      </c>
      <c r="P23" s="51">
        <f>IF(OR($O$7="Canteen",$O$7="Head Office"),0,IF($I23&lt;=0,0,IF(AND($I22&lt;=0,OR(TRIM($J23)="Hebrews",TRIM($J23)="Romans",TRIM($J23)="Romans-2",TRIM($J23)="Globe",TRIM($J23)="Globe-12",TRIM($J23)="Neptune P1")),1,0)))</f>
        <v/>
      </c>
      <c r="Q23" s="52" t="n"/>
      <c r="R23" s="51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IF(AND($I22=0,$I23&gt;0),1,0),
      0
   ),
0))</f>
        <v/>
      </c>
      <c r="S23" s="51">
        <f>IF(OR($A22="Annual Leave",$A23="Annual Leave"),IF(AND($A22&lt;&gt;"Annual Leave",$A23="Annual Leave"),8,0),0)</f>
        <v/>
      </c>
      <c r="T23" s="53" t="n"/>
      <c r="U23" s="144">
        <f>MAX(0,40-Y23)</f>
        <v/>
      </c>
      <c r="V23" s="351">
        <f>IF(OR($C23="",$D23=""),0,
 IF(OR($A22="Holiday",$A23="Holiday"),0,
 IF(AND(NOT(OR($A22="Annual Leave",$A23="Annual Leave")),$A23="Off day"),0,
  IF($I22+$I23&gt;=8,IF($I22&gt;=8,0,8-$I22),$I23)
  )))</f>
        <v/>
      </c>
      <c r="W23" s="351">
        <f>MAX(0,V23-U23)</f>
        <v/>
      </c>
      <c r="X23" s="351">
        <f>IF(C23="","",C23-WEEKDAY(C23,1)+1)</f>
        <v/>
      </c>
      <c r="Y23" s="351">
        <f>SUMPRODUCT(($X$14:$X22=X23)*(($V$14:$V22)+($O$14:$O22)))+IF(X23=X14,$L$11,0)</f>
        <v/>
      </c>
      <c r="Z23" s="351" t="n"/>
      <c r="AA23" s="351" t="n"/>
      <c r="AB23" s="351" t="n"/>
      <c r="AC23" s="351" t="n"/>
      <c r="AD23" s="351" t="n"/>
      <c r="AE23" s="351" t="n"/>
      <c r="AF23" s="351" t="n"/>
    </row>
    <row r="24" ht="24" customHeight="1" s="348" thickBot="1">
      <c r="A24" s="154" t="inlineStr">
        <is>
          <t>On Day</t>
        </is>
      </c>
      <c r="B24" s="273" t="n"/>
      <c r="C24" s="90">
        <f>C22+1</f>
        <v/>
      </c>
      <c r="D24" s="8" t="n"/>
      <c r="E24" s="155">
        <f>IF(D24="", "",
 IF(D24=TIME(0,0,0), 0,
 IF(AND(D24&gt;=TIME(0,0,1), D24&lt;=TIME(2,0,0)), TIME(7,0,0),
 IF(AND(D24&gt;=TIME(6,0,0), D24&lt;=TIME(8,0,0)), TIME(12,0,0),
 IF(AND(D24&gt;TIME(8,0,0), D24&lt;=TIME(13,59,0)), TIME(15,0,0),
 IF(AND(D24&gt;=TIME(14,0,0), D24&lt;=TIME(17,59,0)), TIME(21,0,0),
 IF(AND(D24&gt;=TIME(18,0,0), D24&lt;=TIME(21,59,0)), TIME(0,0,0),
 IF(AND(D24&gt;=TIME(22,0,0), D24&lt;=TIME(23,59,59)), TIME(7,0,0), ""))))))))</f>
        <v/>
      </c>
      <c r="F24" s="156" t="n"/>
      <c r="G24" s="155">
        <f>IF(AND(D24&gt;=TIME(6,0,0),D24&lt;=TIME(8,0,0)),E24,"")</f>
        <v/>
      </c>
      <c r="H24" s="8" t="n"/>
      <c r="I24" s="30">
        <f>ROUND(IF(OR(D24="",E24="",E24=0),0,IF(H24="",MOD(E24-D24,1)*24,MOD(H24-D24,1)*24)),2)</f>
        <v/>
      </c>
      <c r="J24" s="157" t="n"/>
      <c r="K24" s="274" t="n"/>
      <c r="L24" s="271" t="n"/>
      <c r="M24" s="275">
        <f>MAX(0,V24-W24)</f>
        <v/>
      </c>
      <c r="N24" s="9">
        <f>(IF(OR($C24="",$D24=""),0,
 IF(OR($A24="Holiday",$A25="Holiday"),
    IF(ISNUMBER(MATCH(TRIM($B24),{"Phagwah","Good Friday","Easter Monday","Labour Day","Christmas","Eid ul Azha","Romans-2","Globe-12","Neptune P1"},0)),0,$I24),
 IF(AND(NOT(OR($A24="Annual Leave",$A25="Annual Leave")),$A24="Off day"),$I24,
  MAX(0,$I24-$V24)
  ))))+W24</f>
        <v/>
      </c>
      <c r="O24" s="9">
        <f>IF(AND(OR($A24="Holiday",$A25="Holiday"),
        ISNUMBER(MATCH(TRIM($B24),{"Phagwah","Good Friday","Easter Monday","Labour Day","Christmas","Eid ul Azha","Romans-2","Globe-12","Neptune P1"},0))),
   $I24,0)</f>
        <v/>
      </c>
      <c r="P24" s="9">
        <f>IF(OR($O$7="Canteen",$O$7="Head Office"),0,IF($I24&lt;=0,0,IF(OR(OR(TRIM($J24)="Hebrews",TRIM($J24)="Romans",TRIM($J24)="Romans-2",TRIM($J24)="Globe",TRIM($J24)="Globe-12",TRIM($J24)="Neptune P1"),AND($I25&gt;0,OR(TRIM($J25)="Hebrews",TRIM($J25)="Romans",TRIM($J25)="Romans-2",TRIM($J25)="Globe",TRIM($J25)="Globe-12",TRIM($J25)="Neptune P1"))),1,0)))</f>
        <v/>
      </c>
      <c r="Q24" s="10" t="n"/>
      <c r="R24" s="9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IF($I24&gt;0,1,0),
      0
   ),
0))</f>
        <v/>
      </c>
      <c r="S24" s="9">
        <f>IF(OR($A24="Annual Leave",$A25="Annual Leave"),IF($A24="Annual Leave",8,0),0)</f>
        <v/>
      </c>
      <c r="T24" s="91" t="n"/>
      <c r="U24" s="144">
        <f>MAX(0,40-Y24)</f>
        <v/>
      </c>
      <c r="V24" s="351">
        <f>IF(OR($C24="",$D24=""),0,
 IF(OR($A24="Holiday",$A25="Holiday"),0,
 IF(AND(NOT(OR($A24="Annual Leave",$A25="Annual Leave")),$A24="Off day"),0,
  IF($I24+$I25&gt;=8,IF($I24&gt;=8,8,$I24),$I24)
  )))</f>
        <v/>
      </c>
      <c r="W24" s="351">
        <f>MAX(0,V24-U24)</f>
        <v/>
      </c>
      <c r="X24" s="351">
        <f>IF(C24="","",C24-WEEKDAY(C24,1)+1)</f>
        <v/>
      </c>
      <c r="Y24" s="351">
        <f>SUMPRODUCT(($X$14:$X23=X24)*(($V$14:$V23)+($O$14:$O23)))+IF(X24=X14,$L$11,0)</f>
        <v/>
      </c>
      <c r="Z24" s="351" t="n"/>
      <c r="AA24" s="351" t="n"/>
      <c r="AB24" s="351" t="n"/>
      <c r="AC24" s="351" t="n"/>
      <c r="AD24" s="351" t="n"/>
      <c r="AE24" s="351" t="n"/>
      <c r="AF24" s="351" t="n"/>
    </row>
    <row r="25" ht="24" customHeight="1" s="348" thickBot="1">
      <c r="A25" s="154" t="inlineStr">
        <is>
          <t>On Day</t>
        </is>
      </c>
      <c r="B25" s="273" t="n"/>
      <c r="C25" s="90">
        <f>C24</f>
        <v/>
      </c>
      <c r="D25" s="276" t="n"/>
      <c r="E25" s="277">
        <f>IF(D25="", "",
 IF(D25=TIME(0,0,0), 0,
 IF(AND(D25&gt;=TIME(0,0,1), D25&lt;=TIME(2,0,0)), TIME(7,0,0),
 IF(AND(D25&gt;=TIME(6,0,0), D25&lt;=TIME(8,0,0)), TIME(12,0,0),
 IF(AND(D25&gt;TIME(8,0,0), D25&lt;=TIME(13,59,0)), TIME(15,0,0),
 IF(AND(D25&gt;=TIME(14,0,0), D25&lt;=TIME(17,59,0)), TIME(21,0,0),
 IF(AND(D25&gt;=TIME(18,0,0), D25&lt;=TIME(21,59,0)), TIME(0,0,0),
 IF(AND(D25&gt;=TIME(22,0,0), D25&lt;=TIME(23,59,59)), TIME(7,0,0), ""))))))))</f>
        <v/>
      </c>
      <c r="F25" s="156" t="n"/>
      <c r="G25" s="277">
        <f>IF(AND(D25&gt;=TIME(6,0,0),D25&lt;=TIME(8,0,0)),E25,"")</f>
        <v/>
      </c>
      <c r="H25" s="276" t="n"/>
      <c r="I25" s="30">
        <f>ROUND(IF(OR(D25="",E25="",E25=0),0,IF(H25="",MOD(E25-D25,1)*24,MOD(H25-D25,1)*24)),2)</f>
        <v/>
      </c>
      <c r="J25" s="158" t="n"/>
      <c r="K25" s="274" t="n"/>
      <c r="L25" s="271" t="n"/>
      <c r="M25" s="275">
        <f>MAX(0,V25-W25)</f>
        <v/>
      </c>
      <c r="N25" s="278">
        <f>(IF(OR($C25="",$D25=""),0,
 IF(OR($A24="Holiday",$A25="Holiday"),
    IF(ISNUMBER(MATCH(TRIM($B25),{"Phagwah","Good Friday","Easter Monday","Labour Day","Christmas","Eid ul Azha","Romans-2","Globe-12","Neptune P1"},0)),0,$I25),
 IF(AND(NOT(OR($A24="Annual Leave",$A25="Annual Leave")),$A25="Off day"),$I25,
  MAX(0,$I25-$V25)
  ))))+W25</f>
        <v/>
      </c>
      <c r="O25" s="278">
        <f>IF(AND(OR($A24="Holiday",$A25="Holiday"),
        ISNUMBER(MATCH(TRIM($B25),{"Phagwah","Good Friday","Easter Monday","Labour Day","Christmas","Eid ul Azha","Romans-2","Globe-12","Neptune P1"},0))),
   $I25,0)</f>
        <v/>
      </c>
      <c r="P25" s="278">
        <f>IF(OR($O$7="Canteen",$O$7="Head Office"),0,IF($I25&lt;=0,0,IF(AND($I24&lt;=0,OR(TRIM($J25)="Hebrews",TRIM($J25)="Romans",TRIM($J25)="Romans-2",TRIM($J25)="Globe",TRIM($J25)="Globe-12",TRIM($J25)="Neptune P1")),1,0)))</f>
        <v/>
      </c>
      <c r="Q25" s="279" t="n"/>
      <c r="R25" s="278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IF(AND($I24=0,$I25&gt;0),1,0),
      0
   ),
0))</f>
        <v/>
      </c>
      <c r="S25" s="278">
        <f>IF(OR($A24="Annual Leave",$A25="Annual Leave"),IF(AND($A24&lt;&gt;"Annual Leave",$A25="Annual Leave"),8,0),0)</f>
        <v/>
      </c>
      <c r="T25" s="280" t="n"/>
      <c r="U25" s="144">
        <f>MAX(0,40-Y25)</f>
        <v/>
      </c>
      <c r="V25" s="351">
        <f>IF(OR($C25="",$D25=""),0,
 IF(OR($A24="Holiday",$A25="Holiday"),0,
 IF(AND(NOT(OR($A24="Annual Leave",$A25="Annual Leave")),$A25="Off day"),0,
  IF($I24+$I25&gt;=8,IF($I24&gt;=8,0,8-$I24),$I25)
  )))</f>
        <v/>
      </c>
      <c r="W25" s="351">
        <f>MAX(0,V25-U25)</f>
        <v/>
      </c>
      <c r="X25" s="351">
        <f>IF(C25="","",C25-WEEKDAY(C25,1)+1)</f>
        <v/>
      </c>
      <c r="Y25" s="351">
        <f>SUMPRODUCT(($X$14:$X24=X25)*(($V$14:$V24)+($O$14:$O24)))+IF(X25=X14,$L$11,0)</f>
        <v/>
      </c>
      <c r="Z25" s="351" t="n"/>
      <c r="AA25" s="351" t="n"/>
      <c r="AB25" s="351" t="n"/>
      <c r="AC25" s="351" t="n"/>
      <c r="AD25" s="351" t="n"/>
      <c r="AE25" s="351" t="n"/>
      <c r="AF25" s="351" t="n"/>
    </row>
    <row r="26" ht="24" customHeight="1" s="348" thickBot="1">
      <c r="A26" s="159" t="inlineStr">
        <is>
          <t>On Day</t>
        </is>
      </c>
      <c r="B26" s="281" t="n"/>
      <c r="C26" s="92">
        <f>C24+1</f>
        <v/>
      </c>
      <c r="D26" s="31" t="n"/>
      <c r="E26" s="160">
        <f>IF(D26="", "",
 IF(D26=TIME(0,0,0), 0,
 IF(AND(D26&gt;=TIME(0,0,1), D26&lt;=TIME(2,0,0)), TIME(7,0,0),
 IF(AND(D26&gt;=TIME(6,0,0), D26&lt;=TIME(8,0,0)), TIME(12,0,0),
 IF(AND(D26&gt;TIME(8,0,0), D26&lt;=TIME(13,59,0)), TIME(15,0,0),
 IF(AND(D26&gt;=TIME(14,0,0), D26&lt;=TIME(17,59,0)), TIME(21,0,0),
 IF(AND(D26&gt;=TIME(18,0,0), D26&lt;=TIME(21,59,0)), TIME(0,0,0),
 IF(AND(D26&gt;=TIME(22,0,0), D26&lt;=TIME(23,59,59)), TIME(7,0,0), ""))))))))</f>
        <v/>
      </c>
      <c r="F26" s="161" t="n"/>
      <c r="G26" s="160">
        <f>IF(AND(D26&gt;=TIME(6,0,0),D26&lt;=TIME(8,0,0)),E26,"")</f>
        <v/>
      </c>
      <c r="H26" s="31" t="n"/>
      <c r="I26" s="32">
        <f>ROUND(IF(OR(D26="",E26="",E26=0),0,IF(H26="",MOD(E26-D26,1)*24,MOD(H26-D26,1)*24)),2)</f>
        <v/>
      </c>
      <c r="J26" s="162" t="n"/>
      <c r="K26" s="282" t="n"/>
      <c r="L26" s="271" t="n"/>
      <c r="M26" s="283">
        <f>MAX(0,V26-W26)</f>
        <v/>
      </c>
      <c r="N26" s="33">
        <f>(IF(OR($C26="",$D26=""),0,
 IF(OR($A26="Holiday",$A27="Holiday"),
    IF(ISNUMBER(MATCH(TRIM($B26),{"Phagwah","Good Friday","Easter Monday","Labour Day","Christmas","Eid ul Azha","Romans-2","Globe-12","Neptune P1"},0)),0,$I26),
 IF(AND(NOT(OR($A26="Annual Leave",$A27="Annual Leave")),$A26="Off day"),$I26,
  MAX(0,$I26-$V26)
  ))))+W26</f>
        <v/>
      </c>
      <c r="O26" s="33">
        <f>IF(AND(OR($A26="Holiday",$A27="Holiday"),
        ISNUMBER(MATCH(TRIM($B26),{"Phagwah","Good Friday","Easter Monday","Labour Day","Christmas","Eid ul Azha","Romans-2","Globe-12","Neptune P1"},0))),
   $I26,0)</f>
        <v/>
      </c>
      <c r="P26" s="33">
        <f>IF(OR($O$7="Canteen",$O$7="Head Office"),0,IF($I26&lt;=0,0,IF(OR(OR(TRIM($J26)="Hebrews",TRIM($J26)="Romans",TRIM($J26)="Romans-2",TRIM($J26)="Globe",TRIM($J26)="Globe-12",TRIM($J26)="Neptune P1"),AND($I27&gt;0,OR(TRIM($J27)="Hebrews",TRIM($J27)="Romans",TRIM($J27)="Romans-2",TRIM($J27)="Globe",TRIM($J27)="Globe-12",TRIM($J27)="Neptune P1"))),1,0)))</f>
        <v/>
      </c>
      <c r="Q26" s="34" t="n"/>
      <c r="R26" s="33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IF($I26&gt;0,1,0),
      0
   ),
0))</f>
        <v/>
      </c>
      <c r="S26" s="33">
        <f>IF(OR($A26="Annual Leave",$A27="Annual Leave"),IF($A26="Annual Leave",8,0),0)</f>
        <v/>
      </c>
      <c r="T26" s="35" t="n"/>
      <c r="U26" s="144">
        <f>MAX(0,40-Y26)</f>
        <v/>
      </c>
      <c r="V26" s="351">
        <f>IF(OR($C26="",$D26=""),0,
 IF(OR($A26="Holiday",$A27="Holiday"),0,
 IF(AND(NOT(OR($A26="Annual Leave",$A27="Annual Leave")),$A26="Off day"),0,
  IF($I26+$I27&gt;=8,IF($I26&gt;=8,8,$I26),$I26)
  )))</f>
        <v/>
      </c>
      <c r="W26" s="351">
        <f>MAX(0,V26-U26)</f>
        <v/>
      </c>
      <c r="X26" s="351">
        <f>IF(C26="","",C26-WEEKDAY(C26,1)+1)</f>
        <v/>
      </c>
      <c r="Y26" s="351">
        <f>SUMPRODUCT(($X$14:$X25=X26)*(($V$14:$V25)+($O$14:$O25)))+IF(X26=X14,$L$11,0)</f>
        <v/>
      </c>
      <c r="Z26" s="351" t="n"/>
      <c r="AA26" s="351" t="n"/>
      <c r="AB26" s="351" t="n"/>
      <c r="AC26" s="351" t="n"/>
      <c r="AD26" s="351" t="n"/>
      <c r="AE26" s="351" t="n"/>
      <c r="AF26" s="351" t="n"/>
    </row>
    <row r="27" ht="24" customHeight="1" s="348" thickBot="1">
      <c r="A27" s="159" t="inlineStr">
        <is>
          <t>On Day</t>
        </is>
      </c>
      <c r="B27" s="281" t="n"/>
      <c r="C27" s="93">
        <f>C26</f>
        <v/>
      </c>
      <c r="D27" s="36" t="n"/>
      <c r="E27" s="163">
        <f>IF(D27="", "",
 IF(D27=TIME(0,0,0), 0,
 IF(AND(D27&gt;=TIME(0,0,1), D27&lt;=TIME(2,0,0)), TIME(7,0,0),
 IF(AND(D27&gt;=TIME(6,0,0), D27&lt;=TIME(8,0,0)), TIME(12,0,0),
 IF(AND(D27&gt;TIME(8,0,0), D27&lt;=TIME(13,59,0)), TIME(15,0,0),
 IF(AND(D27&gt;=TIME(14,0,0), D27&lt;=TIME(17,59,0)), TIME(21,0,0),
 IF(AND(D27&gt;=TIME(18,0,0), D27&lt;=TIME(21,59,0)), TIME(0,0,0),
 IF(AND(D27&gt;=TIME(22,0,0), D27&lt;=TIME(23,59,59)), TIME(7,0,0), ""))))))))</f>
        <v/>
      </c>
      <c r="F27" s="164" t="n"/>
      <c r="G27" s="163">
        <f>IF(AND(D27&gt;=TIME(6,0,0),D27&lt;=TIME(8,0,0)),E27,"")</f>
        <v/>
      </c>
      <c r="H27" s="36" t="n"/>
      <c r="I27" s="37">
        <f>ROUND(IF(OR(D27="",E27="",E27=0),0,IF(H27="",MOD(E27-D27,1)*24,MOD(H27-D27,1)*24)),2)</f>
        <v/>
      </c>
      <c r="J27" s="162" t="n"/>
      <c r="K27" s="282" t="n"/>
      <c r="L27" s="271" t="n"/>
      <c r="M27" s="283">
        <f>MAX(0,V27-W27)</f>
        <v/>
      </c>
      <c r="N27" s="38">
        <f>(IF(OR($C27="",$D27=""),0,
 IF(OR($A26="Holiday",$A27="Holiday"),
    IF(ISNUMBER(MATCH(TRIM($B27),{"Phagwah","Good Friday","Easter Monday","Labour Day","Christmas","Eid ul Azha","Romans-2","Globe-12","Neptune P1"},0)),0,$I27),
 IF(AND(NOT(OR($A26="Annual Leave",$A27="Annual Leave")),$A27="Off day"),$I27,
  MAX(0,$I27-$V27)
  ))))+W27</f>
        <v/>
      </c>
      <c r="O27" s="38">
        <f>IF(AND(OR($A26="Holiday",$A27="Holiday"),
        ISNUMBER(MATCH(TRIM($B27),{"Phagwah","Good Friday","Easter Monday","Labour Day","Christmas","Eid ul Azha","Romans-2","Globe-12","Neptune P1"},0))),
   $I27,0)</f>
        <v/>
      </c>
      <c r="P27" s="38">
        <f>IF(OR($O$7="Canteen",$O$7="Head Office"),0,IF($I27&lt;=0,0,IF(AND($I26&lt;=0,OR(TRIM($J27)="Hebrews",TRIM($J27)="Romans",TRIM($J27)="Romans-2",TRIM($J27)="Globe",TRIM($J27)="Globe-12",TRIM($J27)="Neptune P1")),1,0)))</f>
        <v/>
      </c>
      <c r="Q27" s="39" t="n"/>
      <c r="R27" s="38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IF(AND($I26=0,$I27&gt;0),1,0),
      0
   ),
0))</f>
        <v/>
      </c>
      <c r="S27" s="38">
        <f>IF(OR($A26="Annual Leave",$A27="Annual Leave"),IF(AND($A26&lt;&gt;"Annual Leave",$A27="Annual Leave"),8,0),0)</f>
        <v/>
      </c>
      <c r="T27" s="40" t="n"/>
      <c r="U27" s="144">
        <f>MAX(0,40-Y27)</f>
        <v/>
      </c>
      <c r="V27" s="351">
        <f>IF(OR($C27="",$D27=""),0,
 IF(OR($A26="Holiday",$A27="Holiday"),0,
 IF(AND(NOT(OR($A26="Annual Leave",$A27="Annual Leave")),$A27="Off day"),0,
  IF($I26+$I27&gt;=8,IF($I26&gt;=8,0,8-$I26),$I27)
  )))</f>
        <v/>
      </c>
      <c r="W27" s="351">
        <f>MAX(0,V27-U27)</f>
        <v/>
      </c>
      <c r="X27" s="351">
        <f>IF(C27="","",C27-WEEKDAY(C27,1)+1)</f>
        <v/>
      </c>
      <c r="Y27" s="351">
        <f>SUMPRODUCT(($X$14:$X26=X27)*(($V$14:$V26)+($O$14:$O26)))+IF(X27=X14,$L$11,0)</f>
        <v/>
      </c>
      <c r="Z27" s="351" t="n"/>
      <c r="AA27" s="351" t="n"/>
      <c r="AB27" s="351" t="n"/>
      <c r="AC27" s="351" t="n"/>
      <c r="AD27" s="351" t="n"/>
      <c r="AE27" s="351" t="n"/>
      <c r="AF27" s="351" t="n"/>
    </row>
    <row r="28" ht="24" customHeight="1" s="348" thickBot="1">
      <c r="A28" s="176" t="n"/>
      <c r="B28" s="176" t="n"/>
      <c r="C28" s="145" t="n"/>
      <c r="D28" s="6" t="n"/>
      <c r="E28" s="14" t="n"/>
      <c r="F28" s="6" t="n"/>
      <c r="G28" s="6" t="n"/>
      <c r="H28" s="336" t="n"/>
      <c r="I28" s="351" t="n"/>
      <c r="J28" s="336" t="n"/>
      <c r="K28" s="336" t="n"/>
      <c r="L28" s="336" t="n"/>
      <c r="M28" s="99">
        <f>MAX(0,V28-W28)</f>
        <v/>
      </c>
      <c r="N28" s="99">
        <f>(IF(OR($C28="",$D28=""),0,
 IF(OR($A28="Holiday",$A29="Holiday"),
    IF(ISNUMBER(MATCH(TRIM($B28),{"Phagwah","Good Friday","Easter Monday","Labour Day","Christmas","Eid ul Azha","Romans-2","Globe-12","Neptune P1"},0)),0,$I28),
 IF(AND(NOT(OR($A28="Annual Leave",$A29="Annual Leave")),$A28="Off day"),$I28,
  MAX(0,$I28-$V28)
  ))))+W28</f>
        <v/>
      </c>
      <c r="O28" s="99">
        <f>IF(AND(OR($A28="Holiday",$A29="Holiday"),
        ISNUMBER(MATCH(TRIM($B28),{"Phagwah","Good Friday","Easter Monday","Labour Day","Christmas","Eid ul Azha","Romans-2","Globe-12","Neptune P1"},0))),
   $I28,0)</f>
        <v/>
      </c>
      <c r="P28" s="99">
        <f>IF(OR($O$7="Canteen",$O$7="Head Office"),0,IF($I28&lt;=0,0,IF(OR(OR(TRIM($J28)="Hebrews",TRIM($J28)="Romans",TRIM($J28)="Romans-2",TRIM($J28)="Globe",TRIM($J28)="Globe-12",TRIM($J28)="Neptune P1"),AND($I29&gt;0,OR(TRIM($J29)="Hebrews",TRIM($J29)="Romans",TRIM($J29)="Romans-2",TRIM($J29)="Globe",TRIM($J29)="Globe-12",TRIM($J29)="Neptune P1"))),1,0)))</f>
        <v/>
      </c>
      <c r="Q28" s="178" t="n"/>
      <c r="R28" s="15" t="n"/>
      <c r="S28" s="99">
        <f>IF(OR($A28="Annual Leave",$A29="Annual Leave"),IF($A28="Annual Leave",8,0),0)</f>
        <v/>
      </c>
      <c r="T28" s="100">
        <f>SUM(T14:T27)</f>
        <v/>
      </c>
      <c r="U28" s="144">
        <f>MAX(0,40-Y28)</f>
        <v/>
      </c>
      <c r="V28" s="351">
        <f>IF(OR($C28="",$D28=""),0,
 IF(OR($A28="Holiday",$A29="Holiday"),0,
 IF(AND(NOT(OR($A28="Annual Leave",$A29="Annual Leave")),$A28="Off day"),0,
  IF($I28+$I29&gt;=8,IF($I28&gt;=8,8,$I28),$I28)
  )))</f>
        <v/>
      </c>
      <c r="W28" s="351">
        <f>MAX(0,V28-U28)</f>
        <v/>
      </c>
      <c r="X28" s="351">
        <f>IF(C28="","",C28-WEEKDAY(C28,1)+1)</f>
        <v/>
      </c>
      <c r="Y28" s="351">
        <f>SUMPRODUCT(($X$14:$X27=X28)*(($V$14:$V27)+($O$14:$O27)))+IF(X28=X14,$L$11,0)</f>
        <v/>
      </c>
      <c r="Z28" s="351" t="n"/>
      <c r="AA28" s="351" t="n"/>
      <c r="AB28" s="351" t="n"/>
      <c r="AC28" s="351" t="n"/>
      <c r="AD28" s="351" t="n"/>
      <c r="AE28" s="351" t="n"/>
      <c r="AF28" s="351" t="n"/>
    </row>
    <row r="29" hidden="1" ht="15.75" customHeight="1" s="348" thickBot="1">
      <c r="A29" s="179" t="n"/>
      <c r="B29" s="176" t="n"/>
      <c r="C29" s="145" t="n"/>
      <c r="D29" s="6" t="n"/>
      <c r="E29" s="295">
        <f>IF(D29="", "",
 IF(D29=TIME(0,0,0), 0,
 IF(AND(D29&gt;=TIME(0,0,1), D29&lt;=TIME(2,0,0)), TIME(7,0,0),
 IF(AND(D29&gt;=TIME(6,0,0), D29&lt;=TIME(8,0,0)), TIME(12,0,0),
 IF(AND(D29&gt;TIME(8,0,0), D29&lt;=TIME(13,59,0)), TIME(15,0,0),
 IF(AND(D29&gt;=TIME(14,0,0), D29&lt;=TIME(17,59,0)), TIME(21,0,0),
 IF(AND(D29&gt;=TIME(18,0,0), D29&lt;=TIME(21,59,0)), TIME(0,0,0),
 IF(AND(D29&gt;=TIME(22,0,0), D29&lt;=TIME(23,59,59)), TIME(7,0,0), ""))))))))</f>
        <v/>
      </c>
      <c r="F29" s="6" t="n"/>
      <c r="G29" s="6" t="n"/>
      <c r="H29" s="6" t="n"/>
      <c r="I29" s="6" t="n"/>
      <c r="J29" s="6" t="n"/>
      <c r="K29" s="6" t="n"/>
      <c r="L29" s="6" t="n"/>
      <c r="M29" s="4">
        <f>MAX(0,V29-W29)</f>
        <v/>
      </c>
      <c r="N29" s="4">
        <f>(IF(OR($C29="",$D29=""),0,
 IF(OR($A28="Holiday",$A29="Holiday"),
    IF(ISNUMBER(MATCH(TRIM($B29),{"Phagwah","Good Friday","Easter Monday","Labour Day","Christmas","Eid ul Azha","Romans-2","Globe-12","Neptune P1"},0)),0,$I29),
 IF(AND(NOT(OR($A28="Annual Leave",$A29="Annual Leave")),$A29="Off day"),$I29,
  MAX(0,$I29-$V29)
  ))))+W29</f>
        <v/>
      </c>
      <c r="O29" s="4">
        <f>IF(AND(OR($A28="Holiday",$A29="Holiday"),
        ISNUMBER(MATCH(TRIM($B29),{"Phagwah","Good Friday","Easter Monday","Labour Day","Christmas","Eid ul Azha","Romans-2","Globe-12","Neptune P1"},0))),
   $I29,0)</f>
        <v/>
      </c>
      <c r="P29" s="4">
        <f>IF(OR($O$7="Canteen",$O$7="Head Office"),0,IF($I29&lt;=0,0,IF(AND($I28&lt;=0,OR(TRIM($J29)="Hebrews",TRIM($J29)="Romans",TRIM($J29)="Romans-2",TRIM($J29)="Globe",TRIM($J29)="Globe-12",TRIM($J29)="Neptune P1")),1,0)))</f>
        <v/>
      </c>
      <c r="Q29" s="6" t="n"/>
      <c r="R29" s="296">
        <f>IF(OR($O$7="Canteen",$O$7="Head Office"),0,IF(
  AND(
    SUMIFS(I:I, C:C, C29) &gt;= 8,
    COUNTIFS(C$14:C29, C29)=1,
    OR(
      TEXT(D29,"hh:mm:ss")="07:00:00",
      TEXT(D29,"hh:mm:ss")="15:00:00",
      TEXT(D29,"hh:mm:ss")="23:00:00",
      TEXT(D30,"hh:mm:ss")="07:00:00",
      TEXT(D30,"hh:mm:ss")="15:00:00",
      TEXT(D30,"hh:mm:ss")="23:00:00"
    )
  ),
  1,
  0
))</f>
        <v/>
      </c>
      <c r="S29" s="4">
        <f>IF(OR($A28="Annual Leave",$A29="Annual Leave"),IF(AND($A28&lt;&gt;"Annual Leave",$A29="Annual Leave"),8,0),0)</f>
        <v/>
      </c>
      <c r="T29" s="146" t="n"/>
      <c r="U29" s="351">
        <f>MAX(0,40-Y29)</f>
        <v/>
      </c>
      <c r="V29" s="351">
        <f>IF(OR($C29="",$D29=""),0,
 IF(OR($A28="Holiday",$A29="Holiday"),0,
 IF(AND(NOT(OR($A28="Annual Leave",$A29="Annual Leave")),$A29="Off day"),0,
  IF($I28+$I29&gt;=8,IF($I28&gt;=8,0,8-$I28),$I29)
  )))</f>
        <v/>
      </c>
      <c r="W29" s="351">
        <f>MAX(0,V29-U29)</f>
        <v/>
      </c>
      <c r="X29" s="351">
        <f>IF(C29="","",C29-WEEKDAY(C29,1)+1)</f>
        <v/>
      </c>
      <c r="Y29" s="351">
        <f>SUMPRODUCT(($X$14:$X28=X29)*(($V$14:$V28)+($O$14:$O28)))+IF(X29=X14,$L$11,0)</f>
        <v/>
      </c>
      <c r="Z29" s="351" t="n"/>
      <c r="AA29" s="351" t="n"/>
      <c r="AB29" s="351" t="n"/>
      <c r="AC29" s="351" t="n"/>
      <c r="AD29" s="351" t="n"/>
      <c r="AE29" s="351" t="n"/>
      <c r="AF29" s="351" t="n"/>
    </row>
    <row r="30" ht="24" customHeight="1" s="348" thickBot="1">
      <c r="A30" s="147" t="inlineStr">
        <is>
          <t>On Day</t>
        </is>
      </c>
      <c r="B30" s="180" t="n"/>
      <c r="C30" s="88">
        <f>C27+1</f>
        <v/>
      </c>
      <c r="D30" s="54" t="n"/>
      <c r="E30" s="148">
        <f>IF(D30="", "",
 IF(D30=TIME(0,0,0), 0,
 IF(AND(D30&gt;=TIME(0,0,1), D30&lt;=TIME(2,0,0)), TIME(7,0,0),
 IF(AND(D30&gt;=TIME(6,0,0), D30&lt;=TIME(8,0,0)), TIME(12,0,0),
 IF(AND(D30&gt;TIME(8,0,0), D30&lt;=TIME(13,59,0)), TIME(15,0,0),
 IF(AND(D30&gt;=TIME(14,0,0), D30&lt;=TIME(17,59,0)), TIME(21,0,0),
 IF(AND(D30&gt;=TIME(18,0,0), D30&lt;=TIME(21,59,0)), TIME(0,0,0),
 IF(AND(D30&gt;=TIME(22,0,0), D30&lt;=TIME(23,59,59)), TIME(7,0,0), ""))))))))</f>
        <v/>
      </c>
      <c r="F30" s="149" t="n"/>
      <c r="G30" s="148">
        <f>IF(AND(D30&gt;=TIME(6,0,0),D30&lt;=TIME(8,0,0)),E30,"")</f>
        <v/>
      </c>
      <c r="H30" s="54" t="n"/>
      <c r="I30" s="55">
        <f>ROUND(IF(OR(D30="",E30="",E30=0),0,IF(H30="",MOD(E30-D30,1)*24,MOD(H30-D30,1)*24)),2)</f>
        <v/>
      </c>
      <c r="J30" s="150" t="n"/>
      <c r="K30" s="270" t="n"/>
      <c r="L30" s="181" t="n"/>
      <c r="M30" s="272">
        <f>MAX(0,V30-W30)</f>
        <v/>
      </c>
      <c r="N30" s="56">
        <f>(IF(OR($C30="",$D30=""),0,
 IF(OR($A30="Holiday",$A31="Holiday"),
    IF(ISNUMBER(MATCH(TRIM($B30),{"Phagwah","Good Friday","Easter Monday","Labour Day","Christmas","Eid ul Azha","Romans-2","Globe-12","Neptune P1"},0)),0,$I30),
 IF(AND(NOT(OR($A30="Annual Leave",$A31="Annual Leave")),$A30="Off day"),$I30,
  MAX(0,$I30-$V30)
  ))))+W30</f>
        <v/>
      </c>
      <c r="O30" s="56">
        <f>IF(AND(OR($A30="Holiday",$A31="Holiday"),
        ISNUMBER(MATCH(TRIM($B30),{"Phagwah","Good Friday","Easter Monday","Labour Day","Christmas","Eid ul Azha","Romans-2","Globe-12","Neptune P1"},0))),
   $I30,0)</f>
        <v/>
      </c>
      <c r="P30" s="56">
        <f>IF(OR($O$7="Canteen",$O$7="Head Office"),0,IF($I30&lt;=0,0,IF(OR(OR(TRIM($J30)="Hebrews",TRIM($J30)="Romans",TRIM($J30)="Romans-2",TRIM($J30)="Globe",TRIM($J30)="Globe-12",TRIM($J30)="Neptune P1"),AND($I31&gt;0,OR(TRIM($J31)="Hebrews",TRIM($J31)="Romans",TRIM($J31)="Romans-2",TRIM($J31)="Globe",TRIM($J31)="Globe-12",TRIM($J31)="Neptune P1"))),1,0)))</f>
        <v/>
      </c>
      <c r="Q30" s="57" t="n"/>
      <c r="R30" s="56">
        <f>IF(OR($O$7="Canteen",$O$7="Head Office"),0,IF(
  AND(
    SUMIFS(I:I, C:C, C30) &gt;= 8,
    COUNTIFS(C$14:C30, C30)=1,
    OR(
      TEXT(D30,"hh:mm:ss")="07:00:00",
      TEXT(D30,"hh:mm:ss")="15:00:00",
      TEXT(D30,"hh:mm:ss")="23:00:00",
      TEXT(D31,"hh:mm:ss")="07:00:00",
      TEXT(D31,"hh:mm:ss")="15:00:00",
      TEXT(D31,"hh:mm:ss")="23:00:00"
    )
  ),
  1,
  0
))</f>
        <v/>
      </c>
      <c r="S30" s="56">
        <f>IF(OR($A30="Annual Leave",$A31="Annual Leave"),IF($A30="Annual Leave",8,0),0)</f>
        <v/>
      </c>
      <c r="T30" s="58" t="n"/>
      <c r="U30" s="144">
        <f>MAX(0,40-Y30)</f>
        <v/>
      </c>
      <c r="V30" s="151">
        <f>IF(OR($C30="",$D30=""),0,
 IF(OR($A30="Holiday",$A31="Holiday"),0,
 IF(AND(NOT(OR($A30="Annual Leave",$A31="Annual Leave")),$A30="Off day"),0,
  IF($I30+$I31&gt;=8,IF($I30&gt;=8,8,$I30),$I30)
  )))</f>
        <v/>
      </c>
      <c r="W30" s="151">
        <f>MAX(0,V30-U30)</f>
        <v/>
      </c>
      <c r="X30" s="151">
        <f>IF(C30="","",C30-WEEKDAY(C30,1)+1)</f>
        <v/>
      </c>
      <c r="Y30" s="151">
        <f>SUMPRODUCT(($X$14:$X29=X30)*(($V$14:$V29)+($O$14:$O29)))+IF(X30=X14,$L$11,0)</f>
        <v/>
      </c>
      <c r="Z30" s="151" t="n"/>
      <c r="AA30" s="151" t="n"/>
      <c r="AB30" s="151" t="n"/>
      <c r="AC30" s="351" t="n"/>
      <c r="AD30" s="351" t="n"/>
      <c r="AE30" s="351" t="n"/>
      <c r="AF30" s="351" t="n"/>
    </row>
    <row r="31" ht="24" customHeight="1" s="348" thickBot="1">
      <c r="A31" s="147" t="inlineStr">
        <is>
          <t>On Day</t>
        </is>
      </c>
      <c r="B31" s="182" t="n"/>
      <c r="C31" s="89">
        <f>C30</f>
        <v/>
      </c>
      <c r="D31" s="59" t="n"/>
      <c r="E31" s="152">
        <f>IF(D31="", "",
 IF(D31=TIME(0,0,0), 0,
 IF(AND(D31&gt;=TIME(0,0,1), D31&lt;=TIME(2,0,0)), TIME(7,0,0),
 IF(AND(D31&gt;=TIME(6,0,0), D31&lt;=TIME(8,0,0)), TIME(12,0,0),
 IF(AND(D31&gt;TIME(8,0,0), D31&lt;=TIME(13,59,0)), TIME(15,0,0),
 IF(AND(D31&gt;=TIME(14,0,0), D31&lt;=TIME(17,59,0)), TIME(21,0,0),
 IF(AND(D31&gt;=TIME(18,0,0), D31&lt;=TIME(21,59,0)), TIME(0,0,0),
 IF(AND(D31&gt;=TIME(22,0,0), D31&lt;=TIME(23,59,59)), TIME(7,0,0), ""))))))))</f>
        <v/>
      </c>
      <c r="F31" s="153" t="n"/>
      <c r="G31" s="152">
        <f>IF(AND(D31&gt;=TIME(6,0,0),D31&lt;=TIME(8,0,0)),E31,"")</f>
        <v/>
      </c>
      <c r="H31" s="59" t="n"/>
      <c r="I31" s="60">
        <f>ROUND(IF(OR(D31="",E31="",E31=0),0,IF(H31="",MOD(E31-D31,1)*24,MOD(H31-D31,1)*24)),2)</f>
        <v/>
      </c>
      <c r="J31" s="150" t="n"/>
      <c r="K31" s="270" t="n"/>
      <c r="L31" s="183" t="n"/>
      <c r="M31" s="272">
        <f>MAX(0,V31-W31)</f>
        <v/>
      </c>
      <c r="N31" s="61">
        <f>(IF(OR($C31="",$D31=""),0,
 IF(OR($A30="Holiday",$A31="Holiday"),
    IF(ISNUMBER(MATCH(TRIM($B31),{"Phagwah","Good Friday","Easter Monday","Labour Day","Christmas","Eid ul Azha","Romans-2","Globe-12","Neptune P1"},0)),0,$I31),
 IF(AND(NOT(OR($A30="Annual Leave",$A31="Annual Leave")),$A31="Off day"),$I31,
  MAX(0,$I31-$V31)
  ))))+W31</f>
        <v/>
      </c>
      <c r="O31" s="61">
        <f>IF(AND(OR($A30="Holiday",$A31="Holiday"),
        ISNUMBER(MATCH(TRIM($B31),{"Phagwah","Good Friday","Easter Monday","Labour Day","Christmas","Eid ul Azha","Romans-2","Globe-12","Neptune P1"},0))),
   $I31,0)</f>
        <v/>
      </c>
      <c r="P31" s="61">
        <f>IF(OR($O$7="Canteen",$O$7="Head Office"),0,IF($I31&lt;=0,0,IF(AND($I30&lt;=0,OR(TRIM($J31)="Hebrews",TRIM($J31)="Romans",TRIM($J31)="Romans-2",TRIM($J31)="Globe",TRIM($J31)="Globe-12",TRIM($J31)="Neptune P1")),1,0)))</f>
        <v/>
      </c>
      <c r="Q31" s="62" t="n"/>
      <c r="R31" s="61">
        <f>IF(OR($O$7="Canteen",$O$7="Head Office"),0,IF(
  AND(
    SUMIFS(I:I, C:C, C31) &gt;= 8,
    COUNTIFS(C$14:C31, C31)=1,
    OR(
      TEXT(D31,"hh:mm:ss")="07:00:00",
      TEXT(D31,"hh:mm:ss")="15:00:00",
      TEXT(D31,"hh:mm:ss")="23:00:00",
      TEXT(D32,"hh:mm:ss")="07:00:00",
      TEXT(D32,"hh:mm:ss")="15:00:00",
      TEXT(D32,"hh:mm:ss")="23:00:00"
    )
  ),
  1,
  0
))</f>
        <v/>
      </c>
      <c r="S31" s="61">
        <f>IF(OR($A30="Annual Leave",$A31="Annual Leave"),IF(AND($A30&lt;&gt;"Annual Leave",$A31="Annual Leave"),8,0),0)</f>
        <v/>
      </c>
      <c r="T31" s="63" t="n"/>
      <c r="U31" s="144">
        <f>MAX(0,40-Y31)</f>
        <v/>
      </c>
      <c r="V31" s="151">
        <f>IF(OR($C31="",$D31=""),0,
 IF(OR($A30="Holiday",$A31="Holiday"),0,
 IF(AND(NOT(OR($A30="Annual Leave",$A31="Annual Leave")),$A31="Off day"),0,
  IF($I30+$I31&gt;=8,IF($I30&gt;=8,0,8-$I30),$I31)
  )))</f>
        <v/>
      </c>
      <c r="W31" s="151">
        <f>MAX(0,V31-U31)</f>
        <v/>
      </c>
      <c r="X31" s="151">
        <f>IF(C31="","",C31-WEEKDAY(C31,1)+1)</f>
        <v/>
      </c>
      <c r="Y31" s="151">
        <f>SUMPRODUCT(($X$14:$X30=X31)*(($V$14:$V30)+($O$14:$O30)))+IF(X31=X14,$L$11,0)</f>
        <v/>
      </c>
      <c r="Z31" s="151" t="n"/>
      <c r="AA31" s="151" t="n"/>
      <c r="AB31" s="151" t="n"/>
      <c r="AC31" s="351" t="n"/>
      <c r="AD31" s="351" t="n"/>
      <c r="AE31" s="351" t="n"/>
      <c r="AF31" s="351" t="n"/>
    </row>
    <row r="32" ht="24" customHeight="1" s="348" thickBot="1">
      <c r="A32" s="184" t="inlineStr">
        <is>
          <t>On Day</t>
        </is>
      </c>
      <c r="B32" s="185" t="n"/>
      <c r="C32" s="101">
        <f>C30+1</f>
        <v/>
      </c>
      <c r="D32" s="11" t="n"/>
      <c r="E32" s="186">
        <f>IF(D32="", "",
 IF(D32=TIME(0,0,0), 0,
 IF(AND(D32&gt;=TIME(0,0,1), D32&lt;=TIME(2,0,0)), TIME(7,0,0),
 IF(AND(D32&gt;=TIME(6,0,0), D32&lt;=TIME(8,0,0)), TIME(12,0,0),
 IF(AND(D32&gt;TIME(8,0,0), D32&lt;=TIME(13,59,0)), TIME(15,0,0),
 IF(AND(D32&gt;=TIME(14,0,0), D32&lt;=TIME(17,59,0)), TIME(21,0,0),
 IF(AND(D32&gt;=TIME(18,0,0), D32&lt;=TIME(21,59,0)), TIME(0,0,0),
 IF(AND(D32&gt;=TIME(22,0,0), D32&lt;=TIME(23,59,59)), TIME(7,0,0), ""))))))))</f>
        <v/>
      </c>
      <c r="F32" s="187" t="n"/>
      <c r="G32" s="186">
        <f>IF(AND(D32&gt;=TIME(6,0,0),D32&lt;=TIME(8,0,0)),E32,"")</f>
        <v/>
      </c>
      <c r="H32" s="11" t="n"/>
      <c r="I32" s="87">
        <f>ROUND(IF(OR(D32="",E32="",E32=0),0,IF(H32="",MOD(E32-D32,1)*24,MOD(H32-D32,1)*24)),2)</f>
        <v/>
      </c>
      <c r="J32" s="188" t="n"/>
      <c r="K32" s="297" t="n"/>
      <c r="L32" s="189" t="n"/>
      <c r="M32" s="298">
        <f>MAX(0,V32-W32)</f>
        <v/>
      </c>
      <c r="N32" s="12">
        <f>(IF(OR($C32="",$D32=""),0,
 IF(OR($A32="Holiday",$A33="Holiday"),
    IF(ISNUMBER(MATCH(TRIM($B32),{"Phagwah","Good Friday","Easter Monday","Labour Day","Christmas","Eid ul Azha","Romans-2","Globe-12","Neptune P1"},0)),0,$I32),
 IF(AND(NOT(OR($A32="Annual Leave",$A33="Annual Leave")),$A32="Off day"),$I32,
  MAX(0,$I32-$V32)
  ))))+W32</f>
        <v/>
      </c>
      <c r="O32" s="12">
        <f>IF(AND(OR($A32="Holiday",$A33="Holiday"),
        ISNUMBER(MATCH(TRIM($B32),{"Phagwah","Good Friday","Easter Monday","Labour Day","Christmas","Eid ul Azha","Romans-2","Globe-12","Neptune P1"},0))),
   $I32,0)</f>
        <v/>
      </c>
      <c r="P32" s="12">
        <f>IF(OR($O$7="Canteen",$O$7="Head Office"),0,IF($I32&lt;=0,0,IF(OR(OR(TRIM($J32)="Hebrews",TRIM($J32)="Romans",TRIM($J32)="Romans-2",TRIM($J32)="Globe",TRIM($J32)="Globe-12",TRIM($J32)="Neptune P1"),AND($I33&gt;0,OR(TRIM($J33)="Hebrews",TRIM($J33)="Romans",TRIM($J33)="Romans-2",TRIM($J33)="Globe",TRIM($J33)="Globe-12",TRIM($J33)="Neptune P1"))),1,0)))</f>
        <v/>
      </c>
      <c r="Q32" s="13" t="n"/>
      <c r="R32" s="12">
        <f>IF(OR($O$7="Canteen",$O$7="Head Office"),0,IF(
  AND(
    SUMIFS(I:I, C:C, C32) &gt;= 8,
    COUNTIFS(C$14:C32, C32)=1,
    OR(
      TEXT(D32,"hh:mm:ss")="07:00:00",
      TEXT(D32,"hh:mm:ss")="15:00:00",
      TEXT(D32,"hh:mm:ss")="23:00:00",
      TEXT(D33,"hh:mm:ss")="07:00:00",
      TEXT(D33,"hh:mm:ss")="15:00:00",
      TEXT(D33,"hh:mm:ss")="23:00:00"
    )
  ),
  1,
  0
))</f>
        <v/>
      </c>
      <c r="S32" s="12">
        <f>IF(OR($A32="Annual Leave",$A33="Annual Leave"),IF($A32="Annual Leave",8,0),0)</f>
        <v/>
      </c>
      <c r="T32" s="102" t="n"/>
      <c r="U32" s="144">
        <f>MAX(0,40-Y32)</f>
        <v/>
      </c>
      <c r="V32" s="351">
        <f>IF(OR($C32="",$D32=""),0,
 IF(OR($A32="Holiday",$A33="Holiday"),0,
 IF(AND(NOT(OR($A32="Annual Leave",$A33="Annual Leave")),$A32="Off day"),0,
  IF($I32+$I33&gt;=8,IF($I32&gt;=8,8,$I32),$I32)
  )))</f>
        <v/>
      </c>
      <c r="W32" s="351">
        <f>MAX(0,V32-U32)</f>
        <v/>
      </c>
      <c r="X32" s="351">
        <f>IF(C32="","",C32-WEEKDAY(C32,1)+1)</f>
        <v/>
      </c>
      <c r="Y32" s="351">
        <f>SUMPRODUCT(($X$14:$X31=X32)*(($V$14:$V31)+($O$14:$O31)))+IF(X32=X14,$L$11,0)</f>
        <v/>
      </c>
      <c r="Z32" s="351" t="n"/>
      <c r="AA32" s="351" t="n"/>
      <c r="AB32" s="351" t="n"/>
      <c r="AC32" s="351" t="n"/>
      <c r="AD32" s="351" t="n"/>
      <c r="AE32" s="351" t="n"/>
      <c r="AF32" s="351" t="n"/>
    </row>
    <row r="33" ht="24" customHeight="1" s="348" thickBot="1">
      <c r="A33" s="184" t="inlineStr">
        <is>
          <t>On Day</t>
        </is>
      </c>
      <c r="B33" s="299" t="n"/>
      <c r="C33" s="101">
        <f>C32</f>
        <v/>
      </c>
      <c r="D33" s="300" t="n"/>
      <c r="E33" s="301">
        <f>IF(D33="", "",
 IF(D33=TIME(0,0,0), 0,
 IF(AND(D33&gt;=TIME(0,0,1), D33&lt;=TIME(2,0,0)), TIME(7,0,0),
 IF(AND(D33&gt;=TIME(6,0,0), D33&lt;=TIME(8,0,0)), TIME(12,0,0),
 IF(AND(D33&gt;TIME(8,0,0), D33&lt;=TIME(13,59,0)), TIME(15,0,0),
 IF(AND(D33&gt;=TIME(14,0,0), D33&lt;=TIME(17,59,0)), TIME(21,0,0),
 IF(AND(D33&gt;=TIME(18,0,0), D33&lt;=TIME(21,59,0)), TIME(0,0,0),
 IF(AND(D33&gt;=TIME(22,0,0), D33&lt;=TIME(23,59,59)), TIME(7,0,0), ""))))))))</f>
        <v/>
      </c>
      <c r="F33" s="187" t="n"/>
      <c r="G33" s="301">
        <f>IF(AND(D33&gt;=TIME(6,0,0),D33&lt;=TIME(8,0,0)),E33,"")</f>
        <v/>
      </c>
      <c r="H33" s="300" t="n"/>
      <c r="I33" s="87">
        <f>ROUND(IF(OR(D33="",E33="",E33=0),0,IF(H33="",MOD(E33-D33,1)*24,MOD(H33-D33,1)*24)),2)</f>
        <v/>
      </c>
      <c r="J33" s="190" t="n"/>
      <c r="K33" s="297" t="n"/>
      <c r="L33" s="189" t="n"/>
      <c r="M33" s="298">
        <f>MAX(0,V33-W33)</f>
        <v/>
      </c>
      <c r="N33" s="302">
        <f>(IF(OR($C33="",$D33=""),0,
 IF(OR($A32="Holiday",$A33="Holiday"),
    IF(ISNUMBER(MATCH(TRIM($B33),{"Phagwah","Good Friday","Easter Monday","Labour Day","Christmas","Eid ul Azha","Romans-2","Globe-12","Neptune P1"},0)),0,$I33),
 IF(AND(NOT(OR($A32="Annual Leave",$A33="Annual Leave")),$A33="Off day"),$I33,
  MAX(0,$I33-$V33)
  ))))+W33</f>
        <v/>
      </c>
      <c r="O33" s="302">
        <f>IF(AND(OR($A32="Holiday",$A33="Holiday"),
        ISNUMBER(MATCH(TRIM($B33),{"Phagwah","Good Friday","Easter Monday","Labour Day","Christmas","Eid ul Azha","Romans-2","Globe-12","Neptune P1"},0))),
   $I33,0)</f>
        <v/>
      </c>
      <c r="P33" s="302">
        <f>IF(OR($O$7="Canteen",$O$7="Head Office"),0,IF($I33&lt;=0,0,IF(AND($I32&lt;=0,OR(TRIM($J33)="Hebrews",TRIM($J33)="Romans",TRIM($J33)="Romans-2",TRIM($J33)="Globe",TRIM($J33)="Globe-12",TRIM($J33)="Neptune P1")),1,0)))</f>
        <v/>
      </c>
      <c r="Q33" s="303" t="n"/>
      <c r="R33" s="302">
        <f>IF(OR($O$7="Canteen",$O$7="Head Office"),0,IF(
  AND(
    SUMIFS(I:I, C:C, C33) &gt;= 8,
    COUNTIFS(C$14:C33, C33)=1,
    OR(
      TEXT(D33,"hh:mm:ss")="07:00:00",
      TEXT(D33,"hh:mm:ss")="15:00:00",
      TEXT(D33,"hh:mm:ss")="23:00:00",
      TEXT(D34,"hh:mm:ss")="07:00:00",
      TEXT(D34,"hh:mm:ss")="15:00:00",
      TEXT(D34,"hh:mm:ss")="23:00:00"
    )
  ),
  1,
  0
))</f>
        <v/>
      </c>
      <c r="S33" s="302">
        <f>IF(OR($A32="Annual Leave",$A33="Annual Leave"),IF(AND($A32&lt;&gt;"Annual Leave",$A33="Annual Leave"),8,0),0)</f>
        <v/>
      </c>
      <c r="T33" s="304" t="n"/>
      <c r="U33" s="144">
        <f>MAX(0,40-Y33)</f>
        <v/>
      </c>
      <c r="V33" s="351">
        <f>IF(OR($C33="",$D33=""),0,
 IF(OR($A32="Holiday",$A33="Holiday"),0,
 IF(AND(NOT(OR($A32="Annual Leave",$A33="Annual Leave")),$A33="Off day"),0,
  IF($I32+$I33&gt;=8,IF($I32&gt;=8,0,8-$I32),$I33)
  )))</f>
        <v/>
      </c>
      <c r="W33" s="351">
        <f>MAX(0,V33-U33)</f>
        <v/>
      </c>
      <c r="X33" s="351">
        <f>IF(C33="","",C33-WEEKDAY(C33,1)+1)</f>
        <v/>
      </c>
      <c r="Y33" s="351">
        <f>SUMPRODUCT(($X$14:$X32=X33)*(($V$14:$V32)+($O$14:$O32)))+IF(X33=X14,$L$11,0)</f>
        <v/>
      </c>
      <c r="Z33" s="351" t="n"/>
      <c r="AA33" s="351" t="n"/>
      <c r="AB33" s="351" t="n"/>
      <c r="AC33" s="351" t="n"/>
      <c r="AD33" s="351" t="n"/>
      <c r="AE33" s="351" t="n"/>
      <c r="AF33" s="351" t="n"/>
    </row>
    <row r="34" ht="24" customHeight="1" s="348" thickBot="1">
      <c r="A34" s="159" t="inlineStr">
        <is>
          <t>On Day</t>
        </is>
      </c>
      <c r="B34" s="191" t="n"/>
      <c r="C34" s="92">
        <f>C32+1</f>
        <v/>
      </c>
      <c r="D34" s="31" t="n"/>
      <c r="E34" s="160">
        <f>IF(D34="", "",
 IF(D34=TIME(0,0,0), 0,
 IF(AND(D34&gt;=TIME(0,0,1), D34&lt;=TIME(2,0,0)), TIME(7,0,0),
 IF(AND(D34&gt;=TIME(6,0,0), D34&lt;=TIME(8,0,0)), TIME(12,0,0),
 IF(AND(D34&gt;TIME(8,0,0), D34&lt;=TIME(13,59,0)), TIME(15,0,0),
 IF(AND(D34&gt;=TIME(14,0,0), D34&lt;=TIME(17,59,0)), TIME(21,0,0),
 IF(AND(D34&gt;=TIME(18,0,0), D34&lt;=TIME(21,59,0)), TIME(0,0,0),
 IF(AND(D34&gt;=TIME(22,0,0), D34&lt;=TIME(23,59,59)), TIME(7,0,0), ""))))))))</f>
        <v/>
      </c>
      <c r="F34" s="161" t="n"/>
      <c r="G34" s="160">
        <f>IF(AND(D34&gt;=TIME(6,0,0),D34&lt;=TIME(8,0,0)),E34,"")</f>
        <v/>
      </c>
      <c r="H34" s="31" t="n"/>
      <c r="I34" s="32">
        <f>ROUND(IF(OR(D34="",E34="",E34=0),0,IF(H34="",MOD(E34-D34,1)*24,MOD(H34-D34,1)*24)),2)</f>
        <v/>
      </c>
      <c r="J34" s="162" t="n"/>
      <c r="K34" s="282" t="n"/>
      <c r="L34" s="181" t="n"/>
      <c r="M34" s="283">
        <f>MAX(0,V34-W34)</f>
        <v/>
      </c>
      <c r="N34" s="33">
        <f>(IF(OR($C34="",$D34=""),0,
 IF(OR($A34="Holiday",$A35="Holiday"),
    IF(ISNUMBER(MATCH(TRIM($B34),{"Phagwah","Good Friday","Easter Monday","Labour Day","Christmas","Eid ul Azha","Romans-2","Globe-12","Neptune P1"},0)),0,$I34),
 IF(AND(NOT(OR($A34="Annual Leave",$A35="Annual Leave")),$A34="Off day"),$I34,
  MAX(0,$I34-$V34)
  ))))+W34</f>
        <v/>
      </c>
      <c r="O34" s="33">
        <f>IF(AND(OR($A34="Holiday",$A35="Holiday"),
        ISNUMBER(MATCH(TRIM($B34),{"Phagwah","Good Friday","Easter Monday","Labour Day","Christmas","Eid ul Azha","Romans-2","Globe-12","Neptune P1"},0))),
   $I34,0)</f>
        <v/>
      </c>
      <c r="P34" s="33">
        <f>IF(OR($O$7="Canteen",$O$7="Head Office"),0,IF($I34&lt;=0,0,IF(OR(OR(TRIM($J34)="Hebrews",TRIM($J34)="Romans",TRIM($J34)="Romans-2",TRIM($J34)="Globe",TRIM($J34)="Globe-12",TRIM($J34)="Neptune P1"),AND($I35&gt;0,OR(TRIM($J35)="Hebrews",TRIM($J35)="Romans",TRIM($J35)="Romans-2",TRIM($J35)="Globe",TRIM($J35)="Globe-12",TRIM($J35)="Neptune P1"))),1,0)))</f>
        <v/>
      </c>
      <c r="Q34" s="34" t="n"/>
      <c r="R34" s="33">
        <f>IF(OR($O$7="Canteen",$O$7="Head Office"),0,IF(
  AND(
    SUMIFS(I:I, C:C, C34) &gt;= 8,
    COUNTIFS(C$14:C34, C34)=1,
    OR(
      TEXT(D34,"hh:mm:ss")="07:00:00",
      TEXT(D34,"hh:mm:ss")="15:00:00",
      TEXT(D34,"hh:mm:ss")="23:00:00",
      TEXT(D35,"hh:mm:ss")="07:00:00",
      TEXT(D35,"hh:mm:ss")="15:00:00",
      TEXT(D35,"hh:mm:ss")="23:00:00"
    )
  ),
  1,
  0
))</f>
        <v/>
      </c>
      <c r="S34" s="33">
        <f>IF(OR($A34="Annual Leave",$A35="Annual Leave"),IF($A34="Annual Leave",8,0),0)</f>
        <v/>
      </c>
      <c r="T34" s="35" t="n"/>
      <c r="U34" s="144">
        <f>MAX(0,40-Y34)</f>
        <v/>
      </c>
      <c r="V34" s="351">
        <f>IF(OR($C34="",$D34=""),0,
 IF(OR($A34="Holiday",$A35="Holiday"),0,
 IF(AND(NOT(OR($A34="Annual Leave",$A35="Annual Leave")),$A34="Off day"),0,
  IF($I34+$I35&gt;=8,IF($I34&gt;=8,8,$I34),$I34)
  )))</f>
        <v/>
      </c>
      <c r="W34" s="351">
        <f>MAX(0,V34-U34)</f>
        <v/>
      </c>
      <c r="X34" s="351">
        <f>IF(C34="","",C34-WEEKDAY(C34,1)+1)</f>
        <v/>
      </c>
      <c r="Y34" s="351">
        <f>SUMPRODUCT(($X$14:$X33=X34)*(($V$14:$V33)+($O$14:$O33)))+IF(X34=X14,$L$11,0)</f>
        <v/>
      </c>
      <c r="Z34" s="351" t="n"/>
      <c r="AA34" s="351" t="n"/>
      <c r="AB34" s="351" t="n"/>
      <c r="AC34" s="351" t="n"/>
      <c r="AD34" s="351" t="n"/>
      <c r="AE34" s="351" t="n"/>
      <c r="AF34" s="351" t="n"/>
    </row>
    <row r="35" ht="24" customHeight="1" s="348" thickBot="1">
      <c r="A35" s="159" t="inlineStr">
        <is>
          <t>On Day</t>
        </is>
      </c>
      <c r="B35" s="192" t="n"/>
      <c r="C35" s="93">
        <f>C34</f>
        <v/>
      </c>
      <c r="D35" s="36" t="n"/>
      <c r="E35" s="163">
        <f>IF(D35="", "",
 IF(D35=TIME(0,0,0), 0,
 IF(AND(D35&gt;=TIME(0,0,1), D35&lt;=TIME(2,0,0)), TIME(7,0,0),
 IF(AND(D35&gt;=TIME(6,0,0), D35&lt;=TIME(8,0,0)), TIME(12,0,0),
 IF(AND(D35&gt;TIME(8,0,0), D35&lt;=TIME(13,59,0)), TIME(15,0,0),
 IF(AND(D35&gt;=TIME(14,0,0), D35&lt;=TIME(17,59,0)), TIME(21,0,0),
 IF(AND(D35&gt;=TIME(18,0,0), D35&lt;=TIME(21,59,0)), TIME(0,0,0),
 IF(AND(D35&gt;=TIME(22,0,0), D35&lt;=TIME(23,59,59)), TIME(7,0,0), ""))))))))</f>
        <v/>
      </c>
      <c r="F35" s="164" t="n"/>
      <c r="G35" s="163">
        <f>IF(AND(D35&gt;=TIME(6,0,0),D35&lt;=TIME(8,0,0)),E35,"")</f>
        <v/>
      </c>
      <c r="H35" s="36" t="n"/>
      <c r="I35" s="37">
        <f>ROUND(IF(OR(D35="",E35="",E35=0),0,IF(H35="",MOD(E35-D35,1)*24,MOD(H35-D35,1)*24)),2)</f>
        <v/>
      </c>
      <c r="J35" s="162" t="n"/>
      <c r="K35" s="282" t="n"/>
      <c r="L35" s="183" t="n"/>
      <c r="M35" s="283">
        <f>MAX(0,V35-W35)</f>
        <v/>
      </c>
      <c r="N35" s="38">
        <f>(IF(OR($C35="",$D35=""),0,
 IF(OR($A34="Holiday",$A35="Holiday"),
    IF(ISNUMBER(MATCH(TRIM($B35),{"Phagwah","Good Friday","Easter Monday","Labour Day","Christmas","Eid ul Azha","Romans-2","Globe-12","Neptune P1"},0)),0,$I35),
 IF(AND(NOT(OR($A34="Annual Leave",$A35="Annual Leave")),$A35="Off day"),$I35,
  MAX(0,$I35-$V35)
  ))))+W35</f>
        <v/>
      </c>
      <c r="O35" s="38">
        <f>IF(AND(OR($A34="Holiday",$A35="Holiday"),
        ISNUMBER(MATCH(TRIM($B35),{"Phagwah","Good Friday","Easter Monday","Labour Day","Christmas","Eid ul Azha","Romans-2","Globe-12","Neptune P1"},0))),
   $I35,0)</f>
        <v/>
      </c>
      <c r="P35" s="38">
        <f>IF(OR($O$7="Canteen",$O$7="Head Office"),0,IF($I35&lt;=0,0,IF(AND($I34&lt;=0,OR(TRIM($J35)="Hebrews",TRIM($J35)="Romans",TRIM($J35)="Romans-2",TRIM($J35)="Globe",TRIM($J35)="Globe-12",TRIM($J35)="Neptune P1")),1,0)))</f>
        <v/>
      </c>
      <c r="Q35" s="39" t="n"/>
      <c r="R35" s="38">
        <f>IF(OR($O$7="Canteen",$O$7="Head Office"),0,IF(
  AND(
    SUMIFS(I:I, C:C, C35) &gt;= 8,
    COUNTIFS(C$14:C35, C35)=1,
    OR(
      TEXT(D35,"hh:mm:ss")="07:00:00",
      TEXT(D35,"hh:mm:ss")="15:00:00",
      TEXT(D35,"hh:mm:ss")="23:00:00",
      TEXT(D36,"hh:mm:ss")="07:00:00",
      TEXT(D36,"hh:mm:ss")="15:00:00",
      TEXT(D36,"hh:mm:ss")="23:00:00"
    )
  ),
  1,
  0
))</f>
        <v/>
      </c>
      <c r="S35" s="38">
        <f>IF(OR($A34="Annual Leave",$A35="Annual Leave"),IF(AND($A34&lt;&gt;"Annual Leave",$A35="Annual Leave"),8,0),0)</f>
        <v/>
      </c>
      <c r="T35" s="40" t="n"/>
      <c r="U35" s="144">
        <f>MAX(0,40-Y35)</f>
        <v/>
      </c>
      <c r="V35" s="351">
        <f>IF(OR($C35="",$D35=""),0,
 IF(OR($A34="Holiday",$A35="Holiday"),0,
 IF(AND(NOT(OR($A34="Annual Leave",$A35="Annual Leave")),$A35="Off day"),0,
  IF($I34+$I35&gt;=8,IF($I34&gt;=8,0,8-$I34),$I35)
  )))</f>
        <v/>
      </c>
      <c r="W35" s="351">
        <f>MAX(0,V35-U35)</f>
        <v/>
      </c>
      <c r="X35" s="351">
        <f>IF(C35="","",C35-WEEKDAY(C35,1)+1)</f>
        <v/>
      </c>
      <c r="Y35" s="351">
        <f>SUMPRODUCT(($X$14:$X34=X35)*(($V$14:$V34)+($O$14:$O34)))+IF(X35=X14,$L$11,0)</f>
        <v/>
      </c>
      <c r="Z35" s="351" t="n"/>
      <c r="AA35" s="351" t="n"/>
      <c r="AB35" s="351" t="n"/>
      <c r="AC35" s="351" t="n"/>
      <c r="AD35" s="351" t="n"/>
      <c r="AE35" s="351" t="n"/>
      <c r="AF35" s="351" t="n"/>
    </row>
    <row r="36" ht="24" customHeight="1" s="348" thickBot="1">
      <c r="A36" s="154" t="inlineStr">
        <is>
          <t>On Day</t>
        </is>
      </c>
      <c r="B36" s="193" t="n"/>
      <c r="C36" s="90">
        <f>C34+1</f>
        <v/>
      </c>
      <c r="D36" s="8" t="n"/>
      <c r="E36" s="155">
        <f>IF(D36="", "",
 IF(D36=TIME(0,0,0), 0,
 IF(AND(D36&gt;=TIME(0,0,1), D36&lt;=TIME(2,0,0)), TIME(7,0,0),
 IF(AND(D36&gt;=TIME(6,0,0), D36&lt;=TIME(8,0,0)), TIME(12,0,0),
 IF(AND(D36&gt;TIME(8,0,0), D36&lt;=TIME(13,59,0)), TIME(15,0,0),
 IF(AND(D36&gt;=TIME(14,0,0), D36&lt;=TIME(17,59,0)), TIME(21,0,0),
 IF(AND(D36&gt;=TIME(18,0,0), D36&lt;=TIME(21,59,0)), TIME(0,0,0),
 IF(AND(D36&gt;=TIME(22,0,0), D36&lt;=TIME(23,59,59)), TIME(7,0,0), ""))))))))</f>
        <v/>
      </c>
      <c r="F36" s="156" t="n"/>
      <c r="G36" s="155">
        <f>IF(AND(D36&gt;=TIME(6,0,0),D36&lt;=TIME(8,0,0)),E36,"")</f>
        <v/>
      </c>
      <c r="H36" s="8" t="n"/>
      <c r="I36" s="30">
        <f>ROUND(IF(OR(D36="",E36="",E36=0),0,IF(H36="",MOD(E36-D36,1)*24,MOD(H36-D36,1)*24)),2)</f>
        <v/>
      </c>
      <c r="J36" s="157" t="n"/>
      <c r="K36" s="274" t="n"/>
      <c r="L36" s="189" t="n"/>
      <c r="M36" s="275">
        <f>MAX(0,V36-W36)</f>
        <v/>
      </c>
      <c r="N36" s="9">
        <f>(IF(OR($C36="",$D36=""),0,
 IF(OR($A36="Holiday",$A37="Holiday"),
    IF(ISNUMBER(MATCH(TRIM($B36),{"Phagwah","Good Friday","Easter Monday","Labour Day","Christmas","Eid ul Azha","Romans-2","Globe-12","Neptune P1"},0)),0,$I36),
 IF(AND(NOT(OR($A36="Annual Leave",$A37="Annual Leave")),$A36="Off day"),$I36,
  MAX(0,$I36-$V36)
  ))))+W36</f>
        <v/>
      </c>
      <c r="O36" s="9">
        <f>IF(AND(OR($A36="Holiday",$A37="Holiday"),
        ISNUMBER(MATCH(TRIM($B36),{"Phagwah","Good Friday","Easter Monday","Labour Day","Christmas","Eid ul Azha","Romans-2","Globe-12","Neptune P1"},0))),
   $I36,0)</f>
        <v/>
      </c>
      <c r="P36" s="9">
        <f>IF(OR($O$7="Canteen",$O$7="Head Office"),0,IF($I36&lt;=0,0,IF(OR(OR(TRIM($J36)="Hebrews",TRIM($J36)="Romans",TRIM($J36)="Romans-2",TRIM($J36)="Globe",TRIM($J36)="Globe-12",TRIM($J36)="Neptune P1"),AND($I37&gt;0,OR(TRIM($J37)="Hebrews",TRIM($J37)="Romans",TRIM($J37)="Romans-2",TRIM($J37)="Globe",TRIM($J37)="Globe-12",TRIM($J37)="Neptune P1"))),1,0)))</f>
        <v/>
      </c>
      <c r="Q36" s="10" t="n"/>
      <c r="R36" s="9">
        <f>IF(OR($O$7="Canteen",$O$7="Head Office"),0,IF(
  AND(
    SUMIFS(I:I, C:C, C36) &gt;= 8,
    COUNTIFS(C$14:C36, C36)=1,
    OR(
      TEXT(D36,"hh:mm:ss")="07:00:00",
      TEXT(D36,"hh:mm:ss")="15:00:00",
      TEXT(D36,"hh:mm:ss")="23:00:00",
      TEXT(D37,"hh:mm:ss")="07:00:00",
      TEXT(D37,"hh:mm:ss")="15:00:00",
      TEXT(D37,"hh:mm:ss")="23:00:00"
    )
  ),
  1,
  0
))</f>
        <v/>
      </c>
      <c r="S36" s="9">
        <f>IF(OR($A36="Annual Leave",$A37="Annual Leave"),IF($A36="Annual Leave",8,0),0)</f>
        <v/>
      </c>
      <c r="T36" s="91" t="n"/>
      <c r="U36" s="144">
        <f>MAX(0,40-Y36)</f>
        <v/>
      </c>
      <c r="V36" s="351">
        <f>IF(OR($C36="",$D36=""),0,
 IF(OR($A36="Holiday",$A37="Holiday"),0,
 IF(AND(NOT(OR($A36="Annual Leave",$A37="Annual Leave")),$A36="Off day"),0,
  IF($I36+$I37&gt;=8,IF($I36&gt;=8,8,$I36),$I36)
  )))</f>
        <v/>
      </c>
      <c r="W36" s="351">
        <f>MAX(0,V36-U36)</f>
        <v/>
      </c>
      <c r="X36" s="351">
        <f>IF(C36="","",C36-WEEKDAY(C36,1)+1)</f>
        <v/>
      </c>
      <c r="Y36" s="351">
        <f>SUMPRODUCT(($X$14:$X35=X36)*(($V$14:$V35)+($O$14:$O35)))+IF(X36=X14,$L$11,0)</f>
        <v/>
      </c>
      <c r="Z36" s="351" t="n"/>
      <c r="AA36" s="351" t="n"/>
      <c r="AB36" s="351" t="n"/>
      <c r="AC36" s="351" t="n"/>
      <c r="AD36" s="351" t="n"/>
      <c r="AE36" s="351" t="n"/>
      <c r="AF36" s="351" t="n"/>
    </row>
    <row r="37" ht="24" customHeight="1" s="348" thickBot="1">
      <c r="A37" s="154" t="inlineStr">
        <is>
          <t>On Day</t>
        </is>
      </c>
      <c r="B37" s="305" t="n"/>
      <c r="C37" s="90">
        <f>C36</f>
        <v/>
      </c>
      <c r="D37" s="276" t="n"/>
      <c r="E37" s="277">
        <f>IF(D37="", "",
 IF(D37=TIME(0,0,0), 0,
 IF(AND(D37&gt;=TIME(0,0,1), D37&lt;=TIME(2,0,0)), TIME(7,0,0),
 IF(AND(D37&gt;=TIME(6,0,0), D37&lt;=TIME(8,0,0)), TIME(12,0,0),
 IF(AND(D37&gt;TIME(8,0,0), D37&lt;=TIME(13,59,0)), TIME(15,0,0),
 IF(AND(D37&gt;=TIME(14,0,0), D37&lt;=TIME(17,59,0)), TIME(21,0,0),
 IF(AND(D37&gt;=TIME(18,0,0), D37&lt;=TIME(21,59,0)), TIME(0,0,0),
 IF(AND(D37&gt;=TIME(22,0,0), D37&lt;=TIME(23,59,59)), TIME(7,0,0), ""))))))))</f>
        <v/>
      </c>
      <c r="F37" s="156" t="n"/>
      <c r="G37" s="277">
        <f>IF(AND(D37&gt;=TIME(6,0,0),D37&lt;=TIME(8,0,0)),E37,"")</f>
        <v/>
      </c>
      <c r="H37" s="276" t="n"/>
      <c r="I37" s="30">
        <f>ROUND(IF(OR(D37="",E37="",E37=0),0,IF(H37="",MOD(E37-D37,1)*24,MOD(H37-D37,1)*24)),2)</f>
        <v/>
      </c>
      <c r="J37" s="158" t="n"/>
      <c r="K37" s="274" t="n"/>
      <c r="L37" s="189" t="n"/>
      <c r="M37" s="275">
        <f>MAX(0,V37-W37)</f>
        <v/>
      </c>
      <c r="N37" s="278">
        <f>(IF(OR($C37="",$D37=""),0,
 IF(OR($A36="Holiday",$A37="Holiday"),
    IF(ISNUMBER(MATCH(TRIM($B37),{"Phagwah","Good Friday","Easter Monday","Labour Day","Christmas","Eid ul Azha","Romans-2","Globe-12","Neptune P1"},0)),0,$I37),
 IF(AND(NOT(OR($A36="Annual Leave",$A37="Annual Leave")),$A37="Off day"),$I37,
  MAX(0,$I37-$V37)
  ))))+W37</f>
        <v/>
      </c>
      <c r="O37" s="278">
        <f>IF(AND(OR($A36="Holiday",$A37="Holiday"),
        ISNUMBER(MATCH(TRIM($B37),{"Phagwah","Good Friday","Easter Monday","Labour Day","Christmas","Eid ul Azha","Romans-2","Globe-12","Neptune P1"},0))),
   $I37,0)</f>
        <v/>
      </c>
      <c r="P37" s="278">
        <f>IF(OR($O$7="Canteen",$O$7="Head Office"),0,IF($I37&lt;=0,0,IF(AND($I36&lt;=0,OR(TRIM($J37)="Hebrews",TRIM($J37)="Romans",TRIM($J37)="Romans-2",TRIM($J37)="Globe",TRIM($J37)="Globe-12",TRIM($J37)="Neptune P1")),1,0)))</f>
        <v/>
      </c>
      <c r="Q37" s="279" t="n"/>
      <c r="R37" s="278">
        <f>IF(OR($O$7="Canteen",$O$7="Head Office"),0,IF(
  AND(
    SUMIFS(I:I, C:C, C37) &gt;= 8,
    COUNTIFS(C$14:C37, C37)=1,
    OR(
      TEXT(D37,"hh:mm:ss")="07:00:00",
      TEXT(D37,"hh:mm:ss")="15:00:00",
      TEXT(D37,"hh:mm:ss")="23:00:00",
      TEXT(D38,"hh:mm:ss")="07:00:00",
      TEXT(D38,"hh:mm:ss")="15:00:00",
      TEXT(D38,"hh:mm:ss")="23:00:00"
    )
  ),
  1,
  0
))</f>
        <v/>
      </c>
      <c r="S37" s="278">
        <f>IF(OR($A36="Annual Leave",$A37="Annual Leave"),IF(AND($A36&lt;&gt;"Annual Leave",$A37="Annual Leave"),8,0),0)</f>
        <v/>
      </c>
      <c r="T37" s="280" t="n"/>
      <c r="U37" s="144">
        <f>MAX(0,40-Y37)</f>
        <v/>
      </c>
      <c r="V37" s="351">
        <f>IF(OR($C37="",$D37=""),0,
 IF(OR($A36="Holiday",$A37="Holiday"),0,
 IF(AND(NOT(OR($A36="Annual Leave",$A37="Annual Leave")),$A37="Off day"),0,
  IF($I36+$I37&gt;=8,IF($I36&gt;=8,0,8-$I36),$I37)
  )))</f>
        <v/>
      </c>
      <c r="W37" s="351">
        <f>MAX(0,V37-U37)</f>
        <v/>
      </c>
      <c r="X37" s="351">
        <f>IF(C37="","",C37-WEEKDAY(C37,1)+1)</f>
        <v/>
      </c>
      <c r="Y37" s="351">
        <f>SUMPRODUCT(($X$14:$X36=X37)*(($V$14:$V36)+($O$14:$O36)))+IF(X37=X14,$L$11,0)</f>
        <v/>
      </c>
      <c r="Z37" s="351" t="n"/>
      <c r="AA37" s="351" t="n"/>
      <c r="AB37" s="351" t="n"/>
      <c r="AC37" s="351" t="n"/>
      <c r="AD37" s="351" t="n"/>
      <c r="AE37" s="351" t="n"/>
      <c r="AF37" s="351" t="n"/>
    </row>
    <row r="38" ht="24" customHeight="1" s="348" thickBot="1">
      <c r="A38" s="194" t="inlineStr">
        <is>
          <t>On Day</t>
        </is>
      </c>
      <c r="B38" s="195" t="n"/>
      <c r="C38" s="103">
        <f>C36+1</f>
        <v/>
      </c>
      <c r="D38" s="64" t="n"/>
      <c r="E38" s="196">
        <f>IF(D38="", "",
 IF(D38=TIME(0,0,0), 0,
 IF(AND(D38&gt;=TIME(0,0,1), D38&lt;=TIME(2,0,0)), TIME(7,0,0),
 IF(AND(D38&gt;=TIME(6,0,0), D38&lt;=TIME(8,0,0)), TIME(12,0,0),
 IF(AND(D38&gt;TIME(8,0,0), D38&lt;=TIME(13,59,0)), TIME(15,0,0),
 IF(AND(D38&gt;=TIME(14,0,0), D38&lt;=TIME(17,59,0)), TIME(21,0,0),
 IF(AND(D38&gt;=TIME(18,0,0), D38&lt;=TIME(21,59,0)), TIME(0,0,0),
 IF(AND(D38&gt;=TIME(22,0,0), D38&lt;=TIME(23,59,59)), TIME(7,0,0), ""))))))))</f>
        <v/>
      </c>
      <c r="F38" s="197" t="n"/>
      <c r="G38" s="196">
        <f>IF(AND(D38&gt;=TIME(6,0,0),D38&lt;=TIME(8,0,0)),E38,"")</f>
        <v/>
      </c>
      <c r="H38" s="64" t="n"/>
      <c r="I38" s="65">
        <f>ROUND(IF(OR(D38="",E38="",E38=0),0,IF(H38="",MOD(E38-D38,1)*24,MOD(H38-D38,1)*24)),2)</f>
        <v/>
      </c>
      <c r="J38" s="198" t="n"/>
      <c r="K38" s="306" t="n"/>
      <c r="L38" s="181" t="n"/>
      <c r="M38" s="307">
        <f>MAX(0,V38-W38)</f>
        <v/>
      </c>
      <c r="N38" s="66">
        <f>(IF(OR($C38="",$D38=""),0,
 IF(OR($A38="Holiday",$A39="Holiday"),
    IF(ISNUMBER(MATCH(TRIM($B38),{"Phagwah","Good Friday","Easter Monday","Labour Day","Christmas","Eid ul Azha","Romans-2","Globe-12","Neptune P1"},0)),0,$I38),
 IF(AND(NOT(OR($A38="Annual Leave",$A39="Annual Leave")),$A38="Off day"),$I38,
  MAX(0,$I38-$V38)
  ))))+W38</f>
        <v/>
      </c>
      <c r="O38" s="66">
        <f>IF(AND(OR($A38="Holiday",$A39="Holiday"),
        ISNUMBER(MATCH(TRIM($B38),{"Phagwah","Good Friday","Easter Monday","Labour Day","Christmas","Eid ul Azha","Romans-2","Globe-12","Neptune P1"},0))),
   $I38,0)</f>
        <v/>
      </c>
      <c r="P38" s="66">
        <f>IF(OR($O$7="Canteen",$O$7="Head Office"),0,IF($I38&lt;=0,0,IF(OR(OR(TRIM($J38)="Hebrews",TRIM($J38)="Romans",TRIM($J38)="Romans-2",TRIM($J38)="Globe",TRIM($J38)="Globe-12",TRIM($J38)="Neptune P1"),AND($I39&gt;0,OR(TRIM($J39)="Hebrews",TRIM($J39)="Romans",TRIM($J39)="Romans-2",TRIM($J39)="Globe",TRIM($J39)="Globe-12",TRIM($J39)="Neptune P1"))),1,0)))</f>
        <v/>
      </c>
      <c r="Q38" s="67" t="n"/>
      <c r="R38" s="66">
        <f>IF(OR($O$7="Canteen",$O$7="Head Office"),0,IF(
  AND(
    SUMIFS(I:I, C:C, C38) &gt;= 8,
    COUNTIFS(C$14:C38, C38)=1,
    OR(
      TEXT(D38,"hh:mm:ss")="07:00:00",
      TEXT(D38,"hh:mm:ss")="15:00:00",
      TEXT(D38,"hh:mm:ss")="23:00:00",
      TEXT(D39,"hh:mm:ss")="07:00:00",
      TEXT(D39,"hh:mm:ss")="15:00:00",
      TEXT(D39,"hh:mm:ss")="23:00:00"
    )
  ),
  1,
  0
))</f>
        <v/>
      </c>
      <c r="S38" s="66">
        <f>IF(OR($A38="Annual Leave",$A39="Annual Leave"),IF($A38="Annual Leave",8,0),0)</f>
        <v/>
      </c>
      <c r="T38" s="68" t="n"/>
      <c r="U38" s="144">
        <f>MAX(0,40-Y38)</f>
        <v/>
      </c>
      <c r="V38" s="351">
        <f>IF(OR($C38="",$D38=""),0,
 IF(OR($A38="Holiday",$A39="Holiday"),0,
 IF(AND(NOT(OR($A38="Annual Leave",$A39="Annual Leave")),$A38="Off day"),0,
  IF($I38+$I39&gt;=8,IF($I38&gt;=8,8,$I38),$I38)
  )))</f>
        <v/>
      </c>
      <c r="W38" s="351">
        <f>MAX(0,V38-U38)</f>
        <v/>
      </c>
      <c r="X38" s="351">
        <f>IF(C38="","",C38-WEEKDAY(C38,1)+1)</f>
        <v/>
      </c>
      <c r="Y38" s="351">
        <f>SUMPRODUCT(($X$14:$X37=X38)*(($V$14:$V37)+($O$14:$O37)))+IF(X38=X14,$L$11,0)</f>
        <v/>
      </c>
      <c r="Z38" s="351" t="n"/>
      <c r="AA38" s="351" t="n"/>
      <c r="AB38" s="351" t="n"/>
      <c r="AC38" s="351" t="n"/>
      <c r="AD38" s="351" t="n"/>
      <c r="AE38" s="351" t="n"/>
      <c r="AF38" s="351" t="n"/>
    </row>
    <row r="39" ht="24" customHeight="1" s="348" thickBot="1">
      <c r="A39" s="194" t="inlineStr">
        <is>
          <t>On Day</t>
        </is>
      </c>
      <c r="B39" s="199" t="n"/>
      <c r="C39" s="104">
        <f>C38</f>
        <v/>
      </c>
      <c r="D39" s="69" t="n"/>
      <c r="E39" s="200">
        <f>IF(D39="", "",
 IF(D39=TIME(0,0,0), 0,
 IF(AND(D39&gt;=TIME(0,0,1), D39&lt;=TIME(2,0,0)), TIME(7,0,0),
 IF(AND(D39&gt;=TIME(6,0,0), D39&lt;=TIME(8,0,0)), TIME(12,0,0),
 IF(AND(D39&gt;TIME(8,0,0), D39&lt;=TIME(13,59,0)), TIME(15,0,0),
 IF(AND(D39&gt;=TIME(14,0,0), D39&lt;=TIME(17,59,0)), TIME(21,0,0),
 IF(AND(D39&gt;=TIME(18,0,0), D39&lt;=TIME(21,59,0)), TIME(0,0,0),
 IF(AND(D39&gt;=TIME(22,0,0), D39&lt;=TIME(23,59,59)), TIME(7,0,0), ""))))))))</f>
        <v/>
      </c>
      <c r="F39" s="201" t="n"/>
      <c r="G39" s="200">
        <f>IF(AND(D39&gt;=TIME(6,0,0),D39&lt;=TIME(8,0,0)),E39,"")</f>
        <v/>
      </c>
      <c r="H39" s="69" t="n"/>
      <c r="I39" s="70">
        <f>ROUND(IF(OR(D39="",E39="",E39=0),0,IF(H39="",MOD(E39-D39,1)*24,MOD(H39-D39,1)*24)),2)</f>
        <v/>
      </c>
      <c r="J39" s="198" t="n"/>
      <c r="K39" s="306" t="n"/>
      <c r="L39" s="183" t="n"/>
      <c r="M39" s="307">
        <f>MAX(0,V39-W39)</f>
        <v/>
      </c>
      <c r="N39" s="71">
        <f>(IF(OR($C39="",$D39=""),0,
 IF(OR($A38="Holiday",$A39="Holiday"),
    IF(ISNUMBER(MATCH(TRIM($B39),{"Phagwah","Good Friday","Easter Monday","Labour Day","Christmas","Eid ul Azha","Romans-2","Globe-12","Neptune P1"},0)),0,$I39),
 IF(AND(NOT(OR($A38="Annual Leave",$A39="Annual Leave")),$A39="Off day"),$I39,
  MAX(0,$I39-$V39)
  ))))+W39</f>
        <v/>
      </c>
      <c r="O39" s="71">
        <f>IF(AND(OR($A38="Holiday",$A39="Holiday"),
        ISNUMBER(MATCH(TRIM($B39),{"Phagwah","Good Friday","Easter Monday","Labour Day","Christmas","Eid ul Azha","Romans-2","Globe-12","Neptune P1"},0))),
   $I39,0)</f>
        <v/>
      </c>
      <c r="P39" s="71">
        <f>IF(OR($O$7="Canteen",$O$7="Head Office"),0,IF($I39&lt;=0,0,IF(AND($I38&lt;=0,OR(TRIM($J39)="Hebrews",TRIM($J39)="Romans",TRIM($J39)="Romans-2",TRIM($J39)="Globe",TRIM($J39)="Globe-12",TRIM($J39)="Neptune P1")),1,0)))</f>
        <v/>
      </c>
      <c r="Q39" s="72" t="n"/>
      <c r="R39" s="71">
        <f>IF(OR($O$7="Canteen",$O$7="Head Office"),0,IF(
  AND(
    SUMIFS(I:I, C:C, C39) &gt;= 8,
    COUNTIFS(C$14:C39, C39)=1,
    OR(
      TEXT(D39,"hh:mm:ss")="07:00:00",
      TEXT(D39,"hh:mm:ss")="15:00:00",
      TEXT(D39,"hh:mm:ss")="23:00:00",
      TEXT(D40,"hh:mm:ss")="07:00:00",
      TEXT(D40,"hh:mm:ss")="15:00:00",
      TEXT(D40,"hh:mm:ss")="23:00:00"
    )
  ),
  1,
  0
))</f>
        <v/>
      </c>
      <c r="S39" s="71">
        <f>IF(OR($A38="Annual Leave",$A39="Annual Leave"),IF(AND($A38&lt;&gt;"Annual Leave",$A39="Annual Leave"),8,0),0)</f>
        <v/>
      </c>
      <c r="T39" s="73" t="n"/>
      <c r="U39" s="144">
        <f>MAX(0,40-Y39)</f>
        <v/>
      </c>
      <c r="V39" s="351">
        <f>IF(OR($C39="",$D39=""),0,
 IF(OR($A38="Holiday",$A39="Holiday"),0,
 IF(AND(NOT(OR($A38="Annual Leave",$A39="Annual Leave")),$A39="Off day"),0,
  IF($I38+$I39&gt;=8,IF($I38&gt;=8,0,8-$I38),$I39)
  )))</f>
        <v/>
      </c>
      <c r="W39" s="351">
        <f>MAX(0,V39-U39)</f>
        <v/>
      </c>
      <c r="X39" s="351">
        <f>IF(C39="","",C39-WEEKDAY(C39,1)+1)</f>
        <v/>
      </c>
      <c r="Y39" s="351">
        <f>SUMPRODUCT(($X$14:$X38=X39)*(($V$14:$V38)+($O$14:$O38)))+IF(X39=X14,$L$11,0)</f>
        <v/>
      </c>
      <c r="Z39" s="351" t="n"/>
      <c r="AA39" s="351" t="n"/>
      <c r="AB39" s="351" t="n"/>
      <c r="AC39" s="351" t="n"/>
      <c r="AD39" s="351" t="n"/>
      <c r="AE39" s="351" t="n"/>
      <c r="AF39" s="351" t="n"/>
    </row>
    <row r="40" ht="24" customHeight="1" s="348" thickBot="1">
      <c r="A40" s="202" t="inlineStr">
        <is>
          <t>On Day</t>
        </is>
      </c>
      <c r="B40" s="203" t="n"/>
      <c r="C40" s="105">
        <f>C38+1</f>
        <v/>
      </c>
      <c r="D40" s="74" t="n"/>
      <c r="E40" s="204">
        <f>IF(D40="", "",
 IF(D40=TIME(0,0,0), 0,
 IF(AND(D40&gt;=TIME(0,0,1), D40&lt;=TIME(2,0,0)), TIME(7,0,0),
 IF(AND(D40&gt;=TIME(6,0,0), D40&lt;=TIME(8,0,0)), TIME(12,0,0),
 IF(AND(D40&gt;TIME(8,0,0), D40&lt;=TIME(13,59,0)), TIME(15,0,0),
 IF(AND(D40&gt;=TIME(14,0,0), D40&lt;=TIME(17,59,0)), TIME(21,0,0),
 IF(AND(D40&gt;=TIME(18,0,0), D40&lt;=TIME(21,59,0)), TIME(0,0,0),
 IF(AND(D40&gt;=TIME(22,0,0), D40&lt;=TIME(23,59,59)), TIME(7,0,0), ""))))))))</f>
        <v/>
      </c>
      <c r="F40" s="205" t="n"/>
      <c r="G40" s="204">
        <f>IF(AND(D40&gt;=TIME(6,0,0),D40&lt;=TIME(8,0,0)),E40,"")</f>
        <v/>
      </c>
      <c r="H40" s="74" t="n"/>
      <c r="I40" s="106">
        <f>ROUND(IF(OR(D40="",E40="",E40=0),0,IF(H40="",MOD(E40-D40,1)*24,MOD(H40-D40,1)*24)),2)</f>
        <v/>
      </c>
      <c r="J40" s="206" t="n"/>
      <c r="K40" s="308" t="n"/>
      <c r="L40" s="189" t="n"/>
      <c r="M40" s="309">
        <f>MAX(0,V40-W40)</f>
        <v/>
      </c>
      <c r="N40" s="75">
        <f>(IF(OR($C40="",$D40=""),0,
 IF(OR($A40="Holiday",$A41="Holiday"),
    IF(ISNUMBER(MATCH(TRIM($B40),{"Phagwah","Good Friday","Easter Monday","Labour Day","Christmas","Eid ul Azha","Romans-2","Globe-12","Neptune P1"},0)),0,$I40),
 IF(AND(NOT(OR($A40="Annual Leave",$A41="Annual Leave")),$A40="Off day"),$I40,
  MAX(0,$I40-$V40)
  ))))+W40</f>
        <v/>
      </c>
      <c r="O40" s="75">
        <f>IF(AND(OR($A40="Holiday",$A41="Holiday"),
        ISNUMBER(MATCH(TRIM($B40),{"Phagwah","Good Friday","Easter Monday","Labour Day","Christmas","Eid ul Azha","Romans-2","Globe-12","Neptune P1"},0))),
   $I40,0)</f>
        <v/>
      </c>
      <c r="P40" s="75">
        <f>IF(OR($O$7="Canteen",$O$7="Head Office"),0,IF($I40&lt;=0,0,IF(OR(OR(TRIM($J40)="Hebrews",TRIM($J40)="Romans",TRIM($J40)="Romans-2",TRIM($J40)="Globe",TRIM($J40)="Globe-12",TRIM($J40)="Neptune P1"),AND($I41&gt;0,OR(TRIM($J41)="Hebrews",TRIM($J41)="Romans",TRIM($J41)="Romans-2",TRIM($J41)="Globe",TRIM($J41)="Globe-12",TRIM($J41)="Neptune P1"))),1,0)))</f>
        <v/>
      </c>
      <c r="Q40" s="76" t="n"/>
      <c r="R40" s="75">
        <f>IF(OR($O$7="Canteen",$O$7="Head Office"),0,IF(
  AND(
    SUMIFS(I:I, C:C, C40) &gt;= 8,
    COUNTIFS(C$14:C40, C40)=1,
    OR(
      TEXT(D40,"hh:mm:ss")="07:00:00",
      TEXT(D40,"hh:mm:ss")="15:00:00",
      TEXT(D40,"hh:mm:ss")="23:00:00",
      TEXT(D41,"hh:mm:ss")="07:00:00",
      TEXT(D41,"hh:mm:ss")="15:00:00",
      TEXT(D41,"hh:mm:ss")="23:00:00"
    )
  ),
  1,
  0
))</f>
        <v/>
      </c>
      <c r="S40" s="75">
        <f>IF(OR($A40="Annual Leave",$A41="Annual Leave"),IF($A40="Annual Leave",8,0),0)</f>
        <v/>
      </c>
      <c r="T40" s="107" t="n"/>
      <c r="U40" s="144">
        <f>MAX(0,40-Y40)</f>
        <v/>
      </c>
      <c r="V40" s="351">
        <f>IF(OR($C40="",$D40=""),0,
 IF(OR($A40="Holiday",$A41="Holiday"),0,
 IF(AND(NOT(OR($A40="Annual Leave",$A41="Annual Leave")),$A40="Off day"),0,
  IF($I40+$I41&gt;=8,IF($I40&gt;=8,8,$I40),$I40)
  )))</f>
        <v/>
      </c>
      <c r="W40" s="351">
        <f>MAX(0,V40-U40)</f>
        <v/>
      </c>
      <c r="X40" s="351">
        <f>IF(C40="","",C40-WEEKDAY(C40,1)+1)</f>
        <v/>
      </c>
      <c r="Y40" s="351">
        <f>SUMPRODUCT(($X$14:$X39=X40)*(($V$14:$V39)+($O$14:$O39)))+IF(X40=X14,$L$11,0)</f>
        <v/>
      </c>
      <c r="Z40" s="351" t="n"/>
      <c r="AA40" s="351" t="n"/>
      <c r="AB40" s="351" t="n"/>
      <c r="AC40" s="351" t="n"/>
      <c r="AD40" s="351" t="n"/>
      <c r="AE40" s="351" t="n"/>
      <c r="AF40" s="351" t="n"/>
    </row>
    <row r="41" ht="24" customHeight="1" s="348" thickBot="1">
      <c r="A41" s="202" t="inlineStr">
        <is>
          <t>On Day</t>
        </is>
      </c>
      <c r="B41" s="310" t="n"/>
      <c r="C41" s="105">
        <f>C40</f>
        <v/>
      </c>
      <c r="D41" s="311" t="n"/>
      <c r="E41" s="312">
        <f>IF(D41="", "",
 IF(D41=TIME(0,0,0), 0,
 IF(AND(D41&gt;=TIME(0,0,1), D41&lt;=TIME(2,0,0)), TIME(7,0,0),
 IF(AND(D41&gt;=TIME(6,0,0), D41&lt;=TIME(8,0,0)), TIME(12,0,0),
 IF(AND(D41&gt;TIME(8,0,0), D41&lt;=TIME(13,59,0)), TIME(15,0,0),
 IF(AND(D41&gt;=TIME(14,0,0), D41&lt;=TIME(17,59,0)), TIME(21,0,0),
 IF(AND(D41&gt;=TIME(18,0,0), D41&lt;=TIME(21,59,0)), TIME(0,0,0),
 IF(AND(D41&gt;=TIME(22,0,0), D41&lt;=TIME(23,59,59)), TIME(7,0,0), ""))))))))</f>
        <v/>
      </c>
      <c r="F41" s="205" t="n"/>
      <c r="G41" s="312">
        <f>IF(AND(D41&gt;=TIME(6,0,0),D41&lt;=TIME(8,0,0)),E41,"")</f>
        <v/>
      </c>
      <c r="H41" s="311" t="n"/>
      <c r="I41" s="106">
        <f>ROUND(IF(OR(D41="",E41="",E41=0),0,IF(H41="",MOD(E41-D41,1)*24,MOD(H41-D41,1)*24)),2)</f>
        <v/>
      </c>
      <c r="J41" s="207" t="n"/>
      <c r="K41" s="308" t="n"/>
      <c r="L41" s="189" t="n"/>
      <c r="M41" s="309">
        <f>MAX(0,V41-W41)</f>
        <v/>
      </c>
      <c r="N41" s="313">
        <f>(IF(OR($C41="",$D41=""),0,
 IF(OR($A40="Holiday",$A41="Holiday"),
    IF(ISNUMBER(MATCH(TRIM($B41),{"Phagwah","Good Friday","Easter Monday","Labour Day","Christmas","Eid ul Azha","Romans-2","Globe-12","Neptune P1"},0)),0,$I41),
 IF(AND(NOT(OR($A40="Annual Leave",$A41="Annual Leave")),$A41="Off day"),$I41,
  MAX(0,$I41-$V41)
  ))))+W41</f>
        <v/>
      </c>
      <c r="O41" s="313">
        <f>IF(AND(OR($A40="Holiday",$A41="Holiday"),
        ISNUMBER(MATCH(TRIM($B41),{"Phagwah","Good Friday","Easter Monday","Labour Day","Christmas","Eid ul Azha","Romans-2","Globe-12","Neptune P1"},0))),
   $I41,0)</f>
        <v/>
      </c>
      <c r="P41" s="313">
        <f>IF(OR($O$7="Canteen",$O$7="Head Office"),0,IF($I41&lt;=0,0,IF(AND($I40&lt;=0,OR(TRIM($J41)="Hebrews",TRIM($J41)="Romans",TRIM($J41)="Romans-2",TRIM($J41)="Globe",TRIM($J41)="Globe-12",TRIM($J41)="Neptune P1")),1,0)))</f>
        <v/>
      </c>
      <c r="Q41" s="314" t="n"/>
      <c r="R41" s="313">
        <f>IF(OR($O$7="Canteen",$O$7="Head Office"),0,IF(
  AND(
    SUMIFS(I:I, C:C, C41) &gt;= 8,
    COUNTIFS(C$14:C41, C41)=1,
    OR(
      TEXT(D41,"hh:mm:ss")="07:00:00",
      TEXT(D41,"hh:mm:ss")="15:00:00",
      TEXT(D41,"hh:mm:ss")="23:00:00",
      TEXT(D42,"hh:mm:ss")="07:00:00",
      TEXT(D42,"hh:mm:ss")="15:00:00",
      TEXT(D42,"hh:mm:ss")="23:00:00"
    )
  ),
  1,
  0
))</f>
        <v/>
      </c>
      <c r="S41" s="313">
        <f>IF(OR($A40="Annual Leave",$A41="Annual Leave"),IF(AND($A40&lt;&gt;"Annual Leave",$A41="Annual Leave"),8,0),0)</f>
        <v/>
      </c>
      <c r="T41" s="315" t="n"/>
      <c r="U41" s="144">
        <f>MAX(0,40-Y41)</f>
        <v/>
      </c>
      <c r="V41" s="351">
        <f>IF(OR($C41="",$D41=""),0,
 IF(OR($A40="Holiday",$A41="Holiday"),0,
 IF(AND(NOT(OR($A40="Annual Leave",$A41="Annual Leave")),$A41="Off day"),0,
  IF($I40+$I41&gt;=8,IF($I40&gt;=8,0,8-$I40),$I41)
  )))</f>
        <v/>
      </c>
      <c r="W41" s="351">
        <f>MAX(0,V41-U41)</f>
        <v/>
      </c>
      <c r="X41" s="351">
        <f>IF(C41="","",C41-WEEKDAY(C41,1)+1)</f>
        <v/>
      </c>
      <c r="Y41" s="351">
        <f>SUMPRODUCT(($X$14:$X40=X41)*(($V$14:$V40)+($O$14:$O40)))+IF(X41=X14,$L$11,0)</f>
        <v/>
      </c>
      <c r="Z41" s="351" t="n"/>
      <c r="AA41" s="351" t="n"/>
      <c r="AB41" s="351" t="n"/>
      <c r="AC41" s="351" t="n"/>
      <c r="AD41" s="351" t="n"/>
      <c r="AE41" s="351" t="n"/>
      <c r="AF41" s="351" t="n"/>
    </row>
    <row r="42" ht="24" customHeight="1" s="348" thickBot="1">
      <c r="A42" s="208" t="inlineStr">
        <is>
          <t>On Day</t>
        </is>
      </c>
      <c r="B42" s="209" t="n"/>
      <c r="C42" s="108">
        <f>C40+1</f>
        <v/>
      </c>
      <c r="D42" s="77" t="n"/>
      <c r="E42" s="210">
        <f>IF(D42="", "",
 IF(D42=TIME(0,0,0), 0,
 IF(AND(D42&gt;=TIME(0,0,1), D42&lt;=TIME(2,0,0)), TIME(7,0,0),
 IF(AND(D42&gt;=TIME(6,0,0), D42&lt;=TIME(8,0,0)), TIME(12,0,0),
 IF(AND(D42&gt;TIME(8,0,0), D42&lt;=TIME(13,59,0)), TIME(15,0,0),
 IF(AND(D42&gt;=TIME(14,0,0), D42&lt;=TIME(17,59,0)), TIME(21,0,0),
 IF(AND(D42&gt;=TIME(18,0,0), D42&lt;=TIME(21,59,0)), TIME(0,0,0),
 IF(AND(D42&gt;=TIME(22,0,0), D42&lt;=TIME(23,59,59)), TIME(7,0,0), ""))))))))</f>
        <v/>
      </c>
      <c r="F42" s="211" t="n"/>
      <c r="G42" s="210">
        <f>IF(AND(D42&gt;=TIME(6,0,0),D42&lt;=TIME(8,0,0)),E42,"")</f>
        <v/>
      </c>
      <c r="H42" s="77" t="n"/>
      <c r="I42" s="16">
        <f>ROUND(IF(OR(D42="",E42="",E42=0),0,IF(H42="",MOD(E42-D42,1)*24,MOD(H42-D42,1)*24)),2)</f>
        <v/>
      </c>
      <c r="J42" s="212" t="n"/>
      <c r="K42" s="316" t="n"/>
      <c r="L42" s="181" t="n"/>
      <c r="M42" s="317">
        <f>MAX(0,V42-W42)</f>
        <v/>
      </c>
      <c r="N42" s="17">
        <f>(IF(OR($C42="",$D42=""),0,
 IF(OR($A42="Holiday",$A43="Holiday"),
    IF(ISNUMBER(MATCH(TRIM($B42),{"Phagwah","Good Friday","Easter Monday","Labour Day","Christmas","Eid ul Azha","Romans-2","Globe-12","Neptune P1"},0)),0,$I42),
 IF(AND(NOT(OR($A42="Annual Leave",$A43="Annual Leave")),$A42="Off day"),$I42,
  MAX(0,$I42-$V42)
  ))))+W42</f>
        <v/>
      </c>
      <c r="O42" s="213">
        <f>IF(AND(OR($A42="Holiday",$A43="Holiday"),
        ISNUMBER(MATCH(TRIM($B42),{"Phagwah","Good Friday","Easter Monday","Labour Day","Christmas","Eid ul Azha","Romans-2","Globe-12","Neptune P1"},0))),
   $I42,0)</f>
        <v/>
      </c>
      <c r="P42" s="17">
        <f>IF(OR($O$7="Canteen",$O$7="Head Office"),0,IF($I42&lt;=0,0,IF(OR(OR(TRIM($J42)="Hebrews",TRIM($J42)="Romans",TRIM($J42)="Romans-2",TRIM($J42)="Globe",TRIM($J42)="Globe-12",TRIM($J42)="Neptune P1"),AND($I43&gt;0,OR(TRIM($J43)="Hebrews",TRIM($J43)="Romans",TRIM($J43)="Romans-2",TRIM($J43)="Globe",TRIM($J43)="Globe-12",TRIM($J43)="Neptune P1"))),1,0)))</f>
        <v/>
      </c>
      <c r="Q42" s="78" t="n"/>
      <c r="R42" s="213">
        <f>IF(OR($O$7="Canteen",$O$7="Head Office"),0,IF(
  AND(
    SUMIFS(I:I, C:C, C42) &gt;= 8,
    COUNTIFS(C$14:C42, C42)=1,
    OR(
      TEXT(D42,"hh:mm:ss")="07:00:00",
      TEXT(D42,"hh:mm:ss")="15:00:00",
      TEXT(D42,"hh:mm:ss")="23:00:00",
      TEXT(D43,"hh:mm:ss")="07:00:00",
      TEXT(D43,"hh:mm:ss")="15:00:00",
      TEXT(D43,"hh:mm:ss")="23:00:00"
    )
  ),
  1,
  0
))</f>
        <v/>
      </c>
      <c r="S42" s="213">
        <f>IF(OR($A42="Annual Leave",$A43="Annual Leave"),IF($A42="Annual Leave",8,0),0)</f>
        <v/>
      </c>
      <c r="T42" s="79" t="n"/>
      <c r="U42" s="144">
        <f>MAX(0,40-Y42)</f>
        <v/>
      </c>
      <c r="V42" s="351">
        <f>IF(OR($C42="",$D42=""),0,
 IF(OR($A42="Holiday",$A43="Holiday"),0,
 IF(AND(NOT(OR($A42="Annual Leave",$A43="Annual Leave")),$A42="Off day"),0,
  IF($I42+$I43&gt;=8,IF($I42&gt;=8,8,$I42),$I42)
  )))</f>
        <v/>
      </c>
      <c r="W42" s="351">
        <f>MAX(0,V42-U42)</f>
        <v/>
      </c>
      <c r="X42" s="351">
        <f>IF(C42="","",C42-WEEKDAY(C42,1)+1)</f>
        <v/>
      </c>
      <c r="Y42" s="351">
        <f>SUMPRODUCT(($X$14:$X41=X42)*(($V$14:$V41)+($O$14:$O41)))+IF(X42=X14,$L$11,0)</f>
        <v/>
      </c>
      <c r="Z42" s="351" t="n"/>
      <c r="AA42" s="351" t="n"/>
      <c r="AB42" s="351" t="n"/>
      <c r="AC42" s="351" t="n"/>
      <c r="AD42" s="351" t="n"/>
      <c r="AE42" s="351" t="n"/>
      <c r="AF42" s="351" t="n"/>
    </row>
    <row r="43" ht="24" customHeight="1" s="348" thickBot="1">
      <c r="A43" s="208" t="inlineStr">
        <is>
          <t>On Day</t>
        </is>
      </c>
      <c r="B43" s="214" t="n"/>
      <c r="C43" s="109">
        <f>C42</f>
        <v/>
      </c>
      <c r="D43" s="18" t="n"/>
      <c r="E43" s="215">
        <f>IF(D43="", "",
 IF(D43=TIME(0,0,0), 0,
 IF(AND(D43&gt;=TIME(0,0,1), D43&lt;=TIME(2,0,0)), TIME(7,0,0),
 IF(AND(D43&gt;=TIME(6,0,0), D43&lt;=TIME(8,0,0)), TIME(12,0,0),
 IF(AND(D43&gt;TIME(8,0,0), D43&lt;=TIME(13,59,0)), TIME(15,0,0),
 IF(AND(D43&gt;=TIME(14,0,0), D43&lt;=TIME(17,59,0)), TIME(21,0,0),
 IF(AND(D43&gt;=TIME(18,0,0), D43&lt;=TIME(21,59,0)), TIME(0,0,0),
 IF(AND(D43&gt;=TIME(22,0,0), D43&lt;=TIME(23,59,59)), TIME(7,0,0), ""))))))))</f>
        <v/>
      </c>
      <c r="F43" s="216" t="n"/>
      <c r="G43" s="215">
        <f>IF(AND(D43&gt;=TIME(6,0,0),D43&lt;=TIME(8,0,0)),E43,"")</f>
        <v/>
      </c>
      <c r="H43" s="18" t="n"/>
      <c r="I43" s="19">
        <f>ROUND(IF(OR(D43="",E43="",E43=0),0,IF(H43="",MOD(E43-D43,1)*24,MOD(H43-D43,1)*24)),2)</f>
        <v/>
      </c>
      <c r="J43" s="212" t="n"/>
      <c r="K43" s="316" t="n"/>
      <c r="L43" s="183" t="n"/>
      <c r="M43" s="317">
        <f>MAX(0,V43-W43)</f>
        <v/>
      </c>
      <c r="N43" s="20">
        <f>(IF(OR($C43="",$D43=""),0,
 IF(OR($A42="Holiday",$A43="Holiday"),
    IF(ISNUMBER(MATCH(TRIM($B43),{"Phagwah","Good Friday","Easter Monday","Labour Day","Christmas","Eid ul Azha","Romans-2","Globe-12","Neptune P1"},0)),0,$I43),
 IF(AND(NOT(OR($A42="Annual Leave",$A43="Annual Leave")),$A43="Off day"),$I43,
  MAX(0,$I43-$V43)
  ))))+W43</f>
        <v/>
      </c>
      <c r="O43" s="20">
        <f>IF(AND(OR($A42="Holiday",$A43="Holiday"),
        ISNUMBER(MATCH(TRIM($B43),{"Phagwah","Good Friday","Easter Monday","Labour Day","Christmas","Eid ul Azha","Romans-2","Globe-12","Neptune P1"},0))),
   $I43,0)</f>
        <v/>
      </c>
      <c r="P43" s="20">
        <f>IF(OR($O$7="Canteen",$O$7="Head Office"),0,IF($I43&lt;=0,0,IF(AND($I42&lt;=0,OR(TRIM($J43)="Hebrews",TRIM($J43)="Romans",TRIM($J43)="Romans-2",TRIM($J43)="Globe",TRIM($J43)="Globe-12",TRIM($J43)="Neptune P1")),1,0)))</f>
        <v/>
      </c>
      <c r="Q43" s="21" t="n"/>
      <c r="R43" s="20">
        <f>IF(OR($O$7="Canteen",$O$7="Head Office"),0,IF(
  AND(
    SUMIFS(I:I, C:C, C43) &gt;= 8,
    COUNTIFS(C$14:C43, C43)=1,
    OR(
      TEXT(D43,"hh:mm:ss")="07:00:00",
      TEXT(D43,"hh:mm:ss")="15:00:00",
      TEXT(D43,"hh:mm:ss")="23:00:00",
      TEXT(D49,"hh:mm:ss")="07:00:00",
      TEXT(D49,"hh:mm:ss")="15:00:00",
      TEXT(D49,"hh:mm:ss")="23:00:00"
    )
  ),
  1,
  0
))</f>
        <v/>
      </c>
      <c r="S43" s="20">
        <f>IF(OR($A42="Annual Leave",$A43="Annual Leave"),IF(AND($A42&lt;&gt;"Annual Leave",$A43="Annual Leave"),8,0),0)</f>
        <v/>
      </c>
      <c r="T43" s="22" t="n"/>
      <c r="U43" s="144">
        <f>MAX(0,40-Y43)</f>
        <v/>
      </c>
      <c r="V43" s="351">
        <f>IF(OR($C43="",$D43=""),0,
 IF(OR($A42="Holiday",$A43="Holiday"),0,
 IF(AND(NOT(OR($A42="Annual Leave",$A43="Annual Leave")),$A43="Off day"),0,
  IF($I42+$I43&gt;=8,IF($I42&gt;=8,0,8-$I42),$I43)
  )))</f>
        <v/>
      </c>
      <c r="W43" s="351">
        <f>MAX(0,V43-U43)</f>
        <v/>
      </c>
      <c r="X43" s="351">
        <f>IF(C43="","",C43-WEEKDAY(C43,1)+1)</f>
        <v/>
      </c>
      <c r="Y43" s="351">
        <f>SUMPRODUCT(($X$14:$X42=X43)*(($V$14:$V42)+($O$14:$O42)))+IF(X43=X14,$L$11,0)</f>
        <v/>
      </c>
      <c r="Z43" s="351" t="n"/>
      <c r="AA43" s="351" t="n"/>
      <c r="AB43" s="351" t="n"/>
      <c r="AC43" s="351" t="n"/>
      <c r="AD43" s="351" t="n"/>
      <c r="AE43" s="351" t="n"/>
      <c r="AF43" s="351" t="n"/>
    </row>
    <row r="44" ht="24" customHeight="1" s="348" thickBot="1">
      <c r="A44" s="176" t="n"/>
      <c r="B44" s="176" t="n"/>
      <c r="C44" s="217" t="n"/>
      <c r="D44" s="110" t="n"/>
      <c r="E44" s="110" t="n"/>
      <c r="F44" s="218" t="n"/>
      <c r="G44" s="110" t="n"/>
      <c r="H44" s="110" t="n"/>
      <c r="I44" s="219" t="n"/>
      <c r="J44" s="219" t="n"/>
      <c r="K44" s="219" t="n"/>
      <c r="L44" s="219" t="n"/>
      <c r="M44" s="111">
        <f>MAX(0,V44-W44)</f>
        <v/>
      </c>
      <c r="N44" s="112">
        <f>(IF(OR($C44="",$D44=""),0,
 IF(OR($A44="Holiday",$A45="Holiday"),
    IF(ISNUMBER(MATCH(TRIM($B44),{"Phagwah","Good Friday","Easter Monday","Labour Day","Christmas","Eid ul Azha","Romans-2","Globe-12","Neptune P1"},0)),0,$I44),
 IF(AND(NOT(OR($A44="Annual Leave",$A45="Annual Leave")),$A44="Off day"),$I44,
  MAX(0,$I44-$V44)
  ))))+W44</f>
        <v/>
      </c>
      <c r="O44" s="112">
        <f>IF(AND(OR($A44="Holiday",$A45="Holiday"),
        ISNUMBER(MATCH(TRIM($B44),{"Phagwah","Good Friday","Easter Monday","Labour Day","Christmas","Eid ul Azha","Romans-2","Globe-12","Neptune P1"},0))),
   $I44,0)</f>
        <v/>
      </c>
      <c r="P44" s="112">
        <f>IF(OR($O$7="Canteen",$O$7="Head Office"),0,IF($I44&lt;=0,0,IF(OR(OR(TRIM($J44)="Hebrews",TRIM($J44)="Romans",TRIM($J44)="Romans-2",TRIM($J44)="Globe",TRIM($J44)="Globe-12",TRIM($J44)="Neptune P1"),AND($I45&gt;0,OR(TRIM($J45)="Hebrews",TRIM($J45)="Romans",TRIM($J45)="Romans-2",TRIM($J45)="Globe",TRIM($J45)="Globe-12",TRIM($J45)="Neptune P1"))),1,0)))</f>
        <v/>
      </c>
      <c r="Q44" s="113" t="n"/>
      <c r="R44" s="113" t="n"/>
      <c r="S44" s="112">
        <f>IF(OR($A44="Annual Leave",$A45="Annual Leave"),IF($A44="Annual Leave",8,0),0)</f>
        <v/>
      </c>
      <c r="T44" s="114" t="n"/>
      <c r="U44" s="144">
        <f>MAX(0,40-Y44)</f>
        <v/>
      </c>
      <c r="V44" s="351">
        <f>IF(OR($C44="",$D44=""),0,
 IF(OR($A44="Holiday",$A45="Holiday"),0,
 IF(AND(NOT(OR($A44="Annual Leave",$A45="Annual Leave")),$A44="Off day"),0,
  IF($I44+$I45&gt;=8,IF($I44&gt;=8,8,$I44),$I44)
  )))</f>
        <v/>
      </c>
      <c r="W44" s="351">
        <f>MAX(0,V44-U44)</f>
        <v/>
      </c>
      <c r="X44" s="351">
        <f>IF(C44="","",C44-WEEKDAY(C44,1)+1)</f>
        <v/>
      </c>
      <c r="Y44" s="351">
        <f>SUMPRODUCT(($X$14:$X43=X44)*(($V$14:$V43)+($O$14:$O43)))+IF(X44=X14,$L$11,0)</f>
        <v/>
      </c>
      <c r="Z44" s="351" t="n"/>
      <c r="AA44" s="351" t="n"/>
      <c r="AB44" s="351" t="n"/>
      <c r="AC44" s="351" t="n"/>
      <c r="AD44" s="351" t="n"/>
      <c r="AE44" s="351" t="n"/>
      <c r="AF44" s="351" t="n"/>
    </row>
    <row r="45" ht="24" customHeight="1" s="348" thickBot="1">
      <c r="A45" s="154" t="inlineStr">
        <is>
          <t>On Day</t>
        </is>
      </c>
      <c r="B45" s="318" t="n"/>
      <c r="C45" s="115">
        <f>C42+1</f>
        <v/>
      </c>
      <c r="D45" s="319" t="n"/>
      <c r="E45" s="320">
        <f>IF(D45="", "",
 IF(D45=TIME(0,0,0), 0,
 IF(AND(D45&gt;=TIME(0,0,1), D45&lt;=TIME(2,0,0)), TIME(7,0,0),
 IF(AND(D45&gt;=TIME(6,0,0), D45&lt;=TIME(8,0,0)), TIME(12,0,0),
 IF(AND(D45&gt;TIME(8,0,0), D45&lt;=TIME(13,59,0)), TIME(15,0,0),
 IF(AND(D45&gt;=TIME(14,0,0), D45&lt;=TIME(17,59,0)), TIME(21,0,0),
 IF(AND(D45&gt;=TIME(18,0,0), D45&lt;=TIME(21,59,0)), TIME(0,0,0),
 IF(AND(D45&gt;=TIME(22,0,0), D45&lt;=TIME(23,59,59)), TIME(7,0,0), ""))))))))</f>
        <v/>
      </c>
      <c r="F45" s="321" t="n"/>
      <c r="G45" s="320">
        <f>IF(AND(D45&gt;=TIME(6,0,0),D45&lt;=TIME(8,0,0)),E45,"")</f>
        <v/>
      </c>
      <c r="H45" s="319" t="n"/>
      <c r="I45" s="30">
        <f>ROUND(IF(OR(D45="",E45="",E45=0),0,IF(H45="",MOD(E45-D45,1)*24,MOD(H45-D45,1)*24)),2)</f>
        <v/>
      </c>
      <c r="J45" s="220" t="n"/>
      <c r="K45" s="274" t="n"/>
      <c r="L45" s="181" t="n"/>
      <c r="M45" s="275">
        <f>MAX(0,V45-W45)</f>
        <v/>
      </c>
      <c r="N45" s="322">
        <f>(IF(OR($C45="",$D45=""),0,
 IF(OR($A44="Holiday",$A45="Holiday"),
    IF(ISNUMBER(MATCH(TRIM($B45),{"Phagwah","Good Friday","Easter Monday","Labour Day","Christmas","Eid ul Azha","Romans-2","Globe-12","Neptune P1"},0)),0,$I45),
 IF(AND(NOT(OR($A44="Annual Leave",$A45="Annual Leave")),$A45="Off day"),$I45,
  MAX(0,$I45-$V45)
  ))))+W45</f>
        <v/>
      </c>
      <c r="O45" s="322">
        <f>IF(AND(OR($A44="Holiday",$A45="Holiday"),
        ISNUMBER(MATCH(TRIM($B45),{"Phagwah","Good Friday","Easter Monday","Labour Day","Christmas","Eid ul Azha","Romans-2","Globe-12","Neptune P1"},0))),
   $I45,0)</f>
        <v/>
      </c>
      <c r="P45" s="322">
        <f>IF(OR($O$7="Canteen",$O$7="Head Office"),0,IF($I45&lt;=0,0,IF(AND($I44&lt;=0,OR(TRIM($J45)="Hebrews",TRIM($J45)="Romans",TRIM($J45)="Romans-2",TRIM($J45)="Globe",TRIM($J45)="Globe-12",TRIM($J45)="Neptune P1")),1,0)))</f>
        <v/>
      </c>
      <c r="Q45" s="323" t="n"/>
      <c r="R45" s="322">
        <f>IF(OR($O$7="Canteen",$O$7="Head Office"),0,IF(
  AND(
    SUMIFS(I:I, C:C, C45) &gt;= 8,
    COUNTIFS(C$14:C45, C45)=1,
    OR(
      TEXT(D45,"hh:mm:ss")="07:00:00",
      TEXT(D45,"hh:mm:ss")="15:00:00",
      TEXT(D45,"hh:mm:ss")="23:00:00",
      TEXT(D46,"hh:mm:ss")="07:00:00",
      TEXT(D46,"hh:mm:ss")="15:00:00",
      TEXT(D46,"hh:mm:ss")="23:00:00"
    )
  ),
  1,
  0
))</f>
        <v/>
      </c>
      <c r="S45" s="322">
        <f>IF(OR($A44="Annual Leave",$A45="Annual Leave"),IF(AND($A44&lt;&gt;"Annual Leave",$A45="Annual Leave"),8,0),0)</f>
        <v/>
      </c>
      <c r="T45" s="116" t="n"/>
      <c r="U45" s="144">
        <f>MAX(0,40-Y45)</f>
        <v/>
      </c>
      <c r="V45" s="351">
        <f>IF(OR($C45="",$D45=""),0,
 IF(OR($A44="Holiday",$A45="Holiday"),0,
 IF(AND(NOT(OR($A44="Annual Leave",$A45="Annual Leave")),$A45="Off day"),0,
  IF($I44+$I45&gt;=8,IF($I44&gt;=8,0,8-$I44),$I45)
  )))</f>
        <v/>
      </c>
      <c r="W45" s="351">
        <f>MAX(0,V45-U45)</f>
        <v/>
      </c>
      <c r="X45" s="351">
        <f>IF(C45="","",C45-WEEKDAY(C45,1)+1)</f>
        <v/>
      </c>
      <c r="Y45" s="351">
        <f>SUMPRODUCT(($X$14:$X44=X45)*(($V$14:$V44)+($O$14:$O44)))+IF(X45=X14,$L$11,0)</f>
        <v/>
      </c>
      <c r="Z45" s="351" t="n"/>
      <c r="AA45" s="351" t="n"/>
      <c r="AB45" s="351" t="n"/>
      <c r="AC45" s="351" t="n"/>
      <c r="AD45" s="351" t="n"/>
      <c r="AE45" s="351" t="n"/>
      <c r="AF45" s="351" t="n"/>
    </row>
    <row r="46" ht="24" customHeight="1" s="348" thickBot="1">
      <c r="A46" s="154" t="inlineStr">
        <is>
          <t>On Day</t>
        </is>
      </c>
      <c r="B46" s="305" t="n"/>
      <c r="C46" s="90">
        <f>C45</f>
        <v/>
      </c>
      <c r="D46" s="80" t="n"/>
      <c r="E46" s="221">
        <f>IF(D46="", "",
 IF(D46=TIME(0,0,0), 0,
 IF(AND(D46&gt;=TIME(0,0,1), D46&lt;=TIME(2,0,0)), TIME(7,0,0),
 IF(AND(D46&gt;=TIME(6,0,0), D46&lt;=TIME(8,0,0)), TIME(12,0,0),
 IF(AND(D46&gt;TIME(8,0,0), D46&lt;=TIME(13,59,0)), TIME(15,0,0),
 IF(AND(D46&gt;=TIME(14,0,0), D46&lt;=TIME(17,59,0)), TIME(21,0,0),
 IF(AND(D46&gt;=TIME(18,0,0), D46&lt;=TIME(21,59,0)), TIME(0,0,0),
 IF(AND(D46&gt;=TIME(22,0,0), D46&lt;=TIME(23,59,59)), TIME(7,0,0), ""))))))))</f>
        <v/>
      </c>
      <c r="F46" s="156" t="n"/>
      <c r="G46" s="221">
        <f>IF(AND(D46&gt;=TIME(6,0,0),D46&lt;=TIME(8,0,0)),E46,"")</f>
        <v/>
      </c>
      <c r="H46" s="80" t="n"/>
      <c r="I46" s="30">
        <f>ROUND(IF(OR(D46="",E46="",E46=0),0,IF(H46="",MOD(E46-D46,1)*24,MOD(H46-D46,1)*24)),2)</f>
        <v/>
      </c>
      <c r="J46" s="158" t="n"/>
      <c r="K46" s="274" t="n"/>
      <c r="L46" s="189" t="n"/>
      <c r="M46" s="275">
        <f>MAX(0,V46-W46)</f>
        <v/>
      </c>
      <c r="N46" s="81">
        <f>(IF(OR($C46="",$D46=""),0,
 IF(OR($A46="Holiday",$A47="Holiday"),
    IF(ISNUMBER(MATCH(TRIM($B46),{"Phagwah","Good Friday","Easter Monday","Labour Day","Christmas","Eid ul Azha","Romans-2","Globe-12","Neptune P1"},0)),0,$I46),
 IF(AND(NOT(OR($A46="Annual Leave",$A47="Annual Leave")),$A46="Off day"),$I46,
  MAX(0,$I46-$V46)
  ))))+W46</f>
        <v/>
      </c>
      <c r="O46" s="81">
        <f>IF(AND(OR($A46="Holiday",$A47="Holiday"),
        ISNUMBER(MATCH(TRIM($B46),{"Phagwah","Good Friday","Easter Monday","Labour Day","Christmas","Eid ul Azha","Romans-2","Globe-12","Neptune P1"},0))),
   $I46,0)</f>
        <v/>
      </c>
      <c r="P46" s="81">
        <f>IF(OR($O$7="Canteen",$O$7="Head Office"),0,IF($I46&lt;=0,0,IF(OR(OR(TRIM($J46)="Hebrews",TRIM($J46)="Romans",TRIM($J46)="Romans-2",TRIM($J46)="Globe",TRIM($J46)="Globe-12",TRIM($J46)="Neptune P1"),AND($I47&gt;0,OR(TRIM($J47)="Hebrews",TRIM($J47)="Romans",TRIM($J47)="Romans-2",TRIM($J47)="Globe",TRIM($J47)="Globe-12",TRIM($J47)="Neptune P1"))),1,0)))</f>
        <v/>
      </c>
      <c r="Q46" s="82" t="n"/>
      <c r="R46" s="81">
        <f>IF(OR($O$7="Canteen",$O$7="Head Office"),0,IF(
  AND(
    SUMIFS(I:I, C:C, C46) &gt;= 8,
    COUNTIFS(C$14:C46, C46)=1,
    OR(
      TEXT(D46,"hh:mm:ss")="07:00:00",
      TEXT(D46,"hh:mm:ss")="15:00:00",
      TEXT(D46,"hh:mm:ss")="23:00:00",
      TEXT(D51,"hh:mm:ss")="07:00:00",
      TEXT(D51,"hh:mm:ss")="15:00:00",
      TEXT(D51,"hh:mm:ss")="23:00:00"
    )
  ),
  1,
  0
))</f>
        <v/>
      </c>
      <c r="S46" s="81">
        <f>IF(OR($A46="Annual Leave",$A47="Annual Leave"),IF($A46="Annual Leave",8,0),0)</f>
        <v/>
      </c>
      <c r="T46" s="117" t="n"/>
      <c r="U46" s="144">
        <f>MAX(0,40-Y46)</f>
        <v/>
      </c>
      <c r="V46" s="351">
        <f>IF(OR($C46="",$D46=""),0,
 IF(OR($A46="Holiday",$A47="Holiday"),0,
 IF(AND(NOT(OR($A46="Annual Leave",$A47="Annual Leave")),$A46="Off day"),0,
  IF($I46+$I47&gt;=8,IF($I46&gt;=8,8,$I46),$I46)
  )))</f>
        <v/>
      </c>
      <c r="W46" s="351">
        <f>MAX(0,V46-U46)</f>
        <v/>
      </c>
      <c r="X46" s="351">
        <f>IF(C46="","",C46-WEEKDAY(C46,1)+1)</f>
        <v/>
      </c>
      <c r="Y46" s="351">
        <f>SUMPRODUCT(($X$14:$X45=X46)*(($V$14:$V45)+($O$14:$O45)))+IF(X46=X14,$L$11,0)</f>
        <v/>
      </c>
      <c r="Z46" s="351" t="n"/>
      <c r="AA46" s="351" t="n"/>
      <c r="AB46" s="351" t="n"/>
      <c r="AC46" s="351" t="n"/>
      <c r="AD46" s="351" t="n"/>
      <c r="AE46" s="351" t="n"/>
      <c r="AF46" s="351" t="n"/>
    </row>
    <row r="47" ht="24" customHeight="1" s="348" thickBot="1">
      <c r="A47" s="184" t="inlineStr">
        <is>
          <t>On Day</t>
        </is>
      </c>
      <c r="B47" s="222" t="n"/>
      <c r="C47" s="118">
        <f>C45+1</f>
        <v/>
      </c>
      <c r="D47" s="83" t="n"/>
      <c r="E47" s="223">
        <f>IF(D47="", "",
 IF(D47=TIME(0,0,0), 0,
 IF(AND(D47&gt;=TIME(0,0,1), D47&lt;=TIME(2,0,0)), TIME(7,0,0),
 IF(AND(D47&gt;=TIME(6,0,0), D47&lt;=TIME(8,0,0)), TIME(12,0,0),
 IF(AND(D47&gt;TIME(8,0,0), D47&lt;=TIME(13,59,0)), TIME(15,0,0),
 IF(AND(D47&gt;=TIME(14,0,0), D47&lt;=TIME(17,59,0)), TIME(21,0,0),
 IF(AND(D47&gt;=TIME(18,0,0), D47&lt;=TIME(21,59,0)), TIME(0,0,0),
 IF(AND(D47&gt;=TIME(22,0,0), D47&lt;=TIME(23,59,59)), TIME(7,0,0), ""))))))))</f>
        <v/>
      </c>
      <c r="F47" s="224" t="n"/>
      <c r="G47" s="223">
        <f>IF(AND(D47&gt;=TIME(6,0,0),D47&lt;=TIME(8,0,0)),E47,"")</f>
        <v/>
      </c>
      <c r="H47" s="83" t="n"/>
      <c r="I47" s="23">
        <f>ROUND(IF(OR(D47="",E47="",E47=0),0,IF(H47="",MOD(E47-D47,1)*24,MOD(H47-D47,1)*24)),2)</f>
        <v/>
      </c>
      <c r="J47" s="225" t="n"/>
      <c r="K47" s="297" t="n"/>
      <c r="L47" s="181" t="n"/>
      <c r="M47" s="298">
        <f>MAX(0,V47-W47)</f>
        <v/>
      </c>
      <c r="N47" s="84">
        <f>(IF(OR($C47="",$D47=""),0,
 IF(OR($A46="Holiday",$A47="Holiday"),
    IF(ISNUMBER(MATCH(TRIM($B47),{"Phagwah","Good Friday","Easter Monday","Labour Day","Christmas","Eid ul Azha","Romans-2","Globe-12","Neptune P1"},0)),0,$I47),
 IF(AND(NOT(OR($A46="Annual Leave",$A47="Annual Leave")),$A47="Off day"),$I47,
  MAX(0,$I47-$V47)
  ))))+W47</f>
        <v/>
      </c>
      <c r="O47" s="84">
        <f>IF(AND(OR($A46="Holiday",$A47="Holiday"),
        ISNUMBER(MATCH(TRIM($B47),{"Phagwah","Good Friday","Easter Monday","Labour Day","Christmas","Eid ul Azha","Romans-2","Globe-12","Neptune P1"},0))),
   $I47,0)</f>
        <v/>
      </c>
      <c r="P47" s="84">
        <f>IF(OR($O$7="Canteen",$O$7="Head Office"),0,IF($I47&lt;=0,0,IF(AND($I46&lt;=0,OR(TRIM($J47)="Hebrews",TRIM($J47)="Romans",TRIM($J47)="Romans-2",TRIM($J47)="Globe",TRIM($J47)="Globe-12",TRIM($J47)="Neptune P1")),1,0)))</f>
        <v/>
      </c>
      <c r="Q47" s="85" t="n"/>
      <c r="R47" s="84">
        <f>IF(OR($O$7="Canteen",$O$7="Head Office"),0,IF(
  AND(
    SUMIFS(I:I, C:C, C47) &gt;= 8,
    COUNTIFS(C$14:C47, C47)=1,
    OR(
      TEXT(D47,"hh:mm:ss")="07:00:00",
      TEXT(D47,"hh:mm:ss")="15:00:00",
      TEXT(D47,"hh:mm:ss")="23:00:00",
      TEXT(D48,"hh:mm:ss")="07:00:00",
      TEXT(D48,"hh:mm:ss")="15:00:00",
      TEXT(D48,"hh:mm:ss")="23:00:00"
    )
  ),
  1,
  0
))</f>
        <v/>
      </c>
      <c r="S47" s="84">
        <f>IF(OR($A46="Annual Leave",$A47="Annual Leave"),IF(AND($A46&lt;&gt;"Annual Leave",$A47="Annual Leave"),8,0),0)</f>
        <v/>
      </c>
      <c r="T47" s="86" t="n"/>
      <c r="U47" s="144">
        <f>MAX(0,40-Y47)</f>
        <v/>
      </c>
      <c r="V47" s="351">
        <f>IF(OR($C47="",$D47=""),0,
 IF(OR($A46="Holiday",$A47="Holiday"),0,
 IF(AND(NOT(OR($A46="Annual Leave",$A47="Annual Leave")),$A47="Off day"),0,
  IF($I46+$I47&gt;=8,IF($I46&gt;=8,0,8-$I46),$I47)
  )))</f>
        <v/>
      </c>
      <c r="W47" s="351">
        <f>MAX(0,V47-U47)</f>
        <v/>
      </c>
      <c r="X47" s="351">
        <f>IF(C47="","",C47-WEEKDAY(C47,1)+1)</f>
        <v/>
      </c>
      <c r="Y47" s="351">
        <f>SUMPRODUCT(($X$14:$X46=X47)*(($V$14:$V46)+($O$14:$O46)))+IF(X47=X14,$L$11,0)</f>
        <v/>
      </c>
      <c r="Z47" s="351" t="n"/>
      <c r="AA47" s="351" t="n"/>
      <c r="AB47" s="351" t="n"/>
      <c r="AC47" s="351" t="n"/>
      <c r="AD47" s="351" t="n"/>
      <c r="AE47" s="351" t="n"/>
      <c r="AF47" s="351" t="n"/>
    </row>
    <row r="48" ht="24" customHeight="1" s="348" thickBot="1">
      <c r="A48" s="226" t="inlineStr">
        <is>
          <t>On Day</t>
        </is>
      </c>
      <c r="B48" s="299" t="n"/>
      <c r="C48" s="119">
        <f>C47</f>
        <v/>
      </c>
      <c r="D48" s="24" t="n"/>
      <c r="E48" s="227">
        <f>IF(D48="", "",
 IF(D48=TIME(0,0,0), 0,
 IF(AND(D48&gt;=TIME(0,0,1), D48&lt;=TIME(2,0,0)), TIME(7,0,0),
 IF(AND(D48&gt;=TIME(6,0,0), D48&lt;=TIME(8,0,0)), TIME(12,0,0),
 IF(AND(D48&gt;TIME(8,0,0), D48&lt;=TIME(13,59,0)), TIME(15,0,0),
 IF(AND(D48&gt;=TIME(14,0,0), D48&lt;=TIME(17,59,0)), TIME(21,0,0),
 IF(AND(D48&gt;=TIME(18,0,0), D48&lt;=TIME(21,59,0)), TIME(0,0,0),
 IF(AND(D48&gt;=TIME(22,0,0), D48&lt;=TIME(23,59,59)), TIME(7,0,0), ""))))))))</f>
        <v/>
      </c>
      <c r="F48" s="228" t="n"/>
      <c r="G48" s="227">
        <f>IF(AND(D48&gt;=TIME(6,0,0),D48&lt;=TIME(8,0,0)),E48,"")</f>
        <v/>
      </c>
      <c r="H48" s="300" t="n"/>
      <c r="I48" s="87">
        <f>ROUND(IF(OR(D48="",E48="",E48=0),0,IF(H48="",MOD(E48-D48,1)*24,MOD(H48-D48,1)*24)),2)</f>
        <v/>
      </c>
      <c r="J48" s="190" t="n"/>
      <c r="K48" s="297" t="n"/>
      <c r="L48" s="183" t="n"/>
      <c r="M48" s="324">
        <f>MAX(0,V48-W48)</f>
        <v/>
      </c>
      <c r="N48" s="302">
        <f>(IF(OR($C48="",$D48=""),0,
 IF(OR($A48="Holiday",$A49="Holiday"),
    IF(ISNUMBER(MATCH(TRIM($B48),{"Phagwah","Good Friday","Easter Monday","Labour Day","Christmas","Eid ul Azha","Romans-2","Globe-12","Neptune P1"},0)),0,$I48),
 IF(AND(NOT(OR($A48="Annual Leave",$A49="Annual Leave")),$A48="Off day"),$I48,
  MAX(0,$I48-$V48)
  ))))+W48</f>
        <v/>
      </c>
      <c r="O48" s="303" t="n"/>
      <c r="P48" s="229">
        <f>IF(OR($O$7="Canteen",$O$7="Head Office"),0,IF($I48&lt;=0,0,IF(OR(OR(TRIM($J48)="Hebrews",TRIM($J48)="Romans",TRIM($J48)="Romans-2",TRIM($J48)="Globe",TRIM($J48)="Globe-12",TRIM($J48)="Neptune P1"),AND($I49&gt;0,OR(TRIM($J49)="Hebrews",TRIM($J49)="Romans",TRIM($J49)="Romans-2",TRIM($J49)="Globe",TRIM($J49)="Globe-12",TRIM($J49)="Neptune P1"))),1,0)))</f>
        <v/>
      </c>
      <c r="Q48" s="303" t="n"/>
      <c r="R48" s="302">
        <f>IF(OR($O$7="Canteen",$O$7="Head Office"),0,IF(
  AND(
    SUMIFS(I:I, C:C, C48) &gt;= 8,
    COUNTIFS(C$14:C48, C48)=1,
    OR(
      TEXT(D48,"hh:mm:ss")="07:00:00",
      TEXT(D48,"hh:mm:ss")="15:00:00",
      TEXT(D48,"hh:mm:ss")="23:00:00",
      TEXT(D53,"hh:mm:ss")="07:00:00",
      TEXT(D53,"hh:mm:ss")="15:00:00",
      TEXT(D53,"hh:mm:ss")="23:00:00"
    )
  ),
  1,
  0
))</f>
        <v/>
      </c>
      <c r="S48" s="303" t="n"/>
      <c r="T48" s="304" t="n"/>
      <c r="U48" s="144">
        <f>MAX(0,40-Y48)</f>
        <v/>
      </c>
      <c r="V48" s="351">
        <f>IF(OR($C48="",$D48=""),0,
 IF(OR($A48="Holiday",$A49="Holiday"),0,
 IF(AND(NOT(OR($A48="Annual Leave",$A49="Annual Leave")),$A48="Off day"),0,
  IF($I48+$I49&gt;=8,IF($I48&gt;=8,8,$I48),$I48)
  )))</f>
        <v/>
      </c>
      <c r="W48" s="351">
        <f>MAX(0,V48-U48)</f>
        <v/>
      </c>
      <c r="X48" s="351">
        <f>IF(C48="","",C48-WEEKDAY(C48,1)+1)</f>
        <v/>
      </c>
      <c r="Y48" s="351">
        <f>SUMPRODUCT(($X$14:$X47=X48)*(($V$14:$V47)+($O$14:$O47)))+IF(X48=X14,$L$11,0)</f>
        <v/>
      </c>
      <c r="Z48" s="351" t="n"/>
      <c r="AA48" s="351" t="n"/>
      <c r="AB48" s="351" t="n"/>
      <c r="AC48" s="351" t="n"/>
      <c r="AD48" s="351" t="n"/>
      <c r="AE48" s="351" t="n"/>
      <c r="AF48" s="351" t="n"/>
    </row>
    <row r="49" ht="24" customHeight="1" s="348" thickBot="1">
      <c r="A49" s="230" t="n"/>
      <c r="B49" s="355" t="n"/>
      <c r="C49" s="231" t="n"/>
      <c r="D49" s="232" t="n"/>
      <c r="E49" s="232" t="n"/>
      <c r="F49" s="232" t="n"/>
      <c r="G49" s="232" t="n"/>
      <c r="H49" s="233" t="inlineStr">
        <is>
          <t>Total Hrs:</t>
        </is>
      </c>
      <c r="I49" s="122">
        <f>SUM(I14:I48)</f>
        <v/>
      </c>
      <c r="J49" s="234" t="n"/>
      <c r="K49" s="234" t="n"/>
      <c r="L49" s="235" t="n"/>
      <c r="M49" s="120">
        <f>SUM(M14:M48)</f>
        <v/>
      </c>
      <c r="N49" s="120">
        <f>SUM(N14:N48)</f>
        <v/>
      </c>
      <c r="O49" s="120">
        <f>SUM(O14:O48)</f>
        <v/>
      </c>
      <c r="P49" s="120">
        <f>SUM(P14:P48)</f>
        <v/>
      </c>
      <c r="Q49" s="120">
        <f>IF($O$6&lt;&gt;"Armed",0,LOOKUP($Q$50,{0,1,2,3,4,5,6,7,8,9,10,11,12,13,14},{0,384,769,1153,1153,1538,1923,2307,2692,3076,3461,3846,4239,4615,5000}))</f>
        <v/>
      </c>
      <c r="R49" s="120">
        <f>SUM(R14:R48)</f>
        <v/>
      </c>
      <c r="S49" s="120">
        <f>SUM(S14:S48)</f>
        <v/>
      </c>
      <c r="T49" s="121">
        <f>SUM(T30:T43)</f>
        <v/>
      </c>
      <c r="U49" s="144">
        <f>MIN(U48,0)</f>
        <v/>
      </c>
      <c r="V49" s="351">
        <f>SUM(V14:V48)</f>
        <v/>
      </c>
      <c r="W49" s="351">
        <f>SUM(W14:W48)</f>
        <v/>
      </c>
      <c r="X49" s="351" t="n"/>
      <c r="Y49" s="351" t="n"/>
      <c r="Z49" s="351" t="n"/>
      <c r="AA49" s="351" t="n"/>
      <c r="AB49" s="351" t="n"/>
      <c r="AC49" s="351" t="n"/>
      <c r="AD49" s="351" t="n"/>
      <c r="AE49" s="351" t="n"/>
      <c r="AF49" s="351" t="n"/>
    </row>
    <row r="50" ht="24" customHeight="1" s="348">
      <c r="A50" s="351" t="n"/>
      <c r="B50" s="351" t="n"/>
      <c r="C50" s="6" t="n"/>
      <c r="D50" s="6" t="n"/>
      <c r="E50" s="6" t="n"/>
      <c r="F50" s="6" t="n"/>
      <c r="G50" s="6" t="n"/>
      <c r="H50" s="336" t="n"/>
      <c r="I50" s="351" t="n"/>
      <c r="J50" s="336" t="n"/>
      <c r="K50" s="336" t="n"/>
      <c r="L50" s="336" t="n"/>
      <c r="M50" s="28" t="n"/>
      <c r="N50" s="28" t="n"/>
      <c r="O50" s="28" t="n"/>
      <c r="P50" s="241" t="inlineStr">
        <is>
          <t>Days Worked</t>
        </is>
      </c>
      <c r="Q50" s="29">
        <f>SUM(--(SUM(I14:I15)&gt;0),--(SUM(I16:I17)&gt;0),--(SUM(I18:I19)&gt;0),--(SUM(I20:I21)&gt;0),--(SUM(I22:I23)&gt;0),--(SUM(I24:I25)&gt;0),--(SUM(I26:I27)&gt;0),--(SUM(I30:I31)&gt;0),--(SUM(I32:I33)&gt;0),--(SUM(I34:I35)&gt;0),--(SUM(I36:I37)&gt;0),--(SUM(I38:I39)&gt;0),--(SUM(I40:I41)&gt;0),--(SUM(I42:I43)&gt;0),--(SUM(I45:I46)&gt;0),--(SUM(I47:I48)&gt;0))</f>
        <v/>
      </c>
      <c r="R50" s="28" t="n"/>
      <c r="S50" s="28" t="n"/>
      <c r="T50" s="28" t="n"/>
      <c r="U50" s="144" t="n"/>
      <c r="V50" s="351" t="n"/>
      <c r="W50" s="351" t="n"/>
      <c r="X50" s="351" t="n"/>
      <c r="Y50" s="351" t="n"/>
      <c r="Z50" s="351" t="n"/>
      <c r="AA50" s="351" t="n"/>
      <c r="AB50" s="351" t="n"/>
      <c r="AC50" s="351" t="n"/>
      <c r="AD50" s="351" t="n"/>
      <c r="AE50" s="351" t="n"/>
      <c r="AF50" s="351" t="n"/>
    </row>
    <row r="51" ht="24" customHeight="1" s="348">
      <c r="A51" s="351" t="n"/>
      <c r="B51" s="351" t="n"/>
      <c r="C51" s="345" t="n"/>
      <c r="D51" s="362" t="n"/>
      <c r="E51" s="362" t="n"/>
      <c r="F51" s="334" t="n"/>
      <c r="G51" s="362" t="n"/>
      <c r="H51" s="336" t="n"/>
      <c r="I51" s="351" t="n"/>
      <c r="J51" s="336" t="n"/>
      <c r="K51" s="336" t="n"/>
      <c r="L51" s="336" t="n"/>
      <c r="M51" s="236" t="n"/>
      <c r="N51" s="236" t="n"/>
      <c r="O51" s="236" t="n"/>
      <c r="P51" s="236" t="n"/>
      <c r="Q51" s="236" t="n"/>
      <c r="R51" s="236" t="n"/>
      <c r="S51" s="236" t="n"/>
      <c r="T51" s="236" t="n"/>
      <c r="U51" s="144" t="n"/>
      <c r="V51" s="351" t="n"/>
      <c r="W51" s="351" t="n"/>
      <c r="X51" s="351" t="n"/>
      <c r="Y51" s="351" t="n"/>
      <c r="Z51" s="351" t="n"/>
      <c r="AA51" s="351" t="n"/>
      <c r="AB51" s="351" t="n"/>
      <c r="AC51" s="351" t="n"/>
      <c r="AD51" s="351" t="n"/>
      <c r="AE51" s="351" t="n"/>
      <c r="AF51" s="351" t="n"/>
    </row>
    <row r="52">
      <c r="A52" s="351" t="n"/>
      <c r="B52" s="351" t="n"/>
      <c r="C52" s="329" t="inlineStr">
        <is>
          <t>Supervisor Signature</t>
        </is>
      </c>
      <c r="D52" s="363" t="n"/>
      <c r="E52" s="363" t="n"/>
      <c r="F52" s="329" t="inlineStr">
        <is>
          <t>Date</t>
        </is>
      </c>
      <c r="G52" s="363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351" t="n"/>
      <c r="V52" s="351" t="n"/>
      <c r="W52" s="351" t="n"/>
      <c r="X52" s="351" t="n"/>
      <c r="Y52" s="351" t="n"/>
      <c r="Z52" s="351" t="n"/>
      <c r="AA52" s="351" t="n"/>
      <c r="AB52" s="351" t="n"/>
      <c r="AC52" s="351" t="n"/>
      <c r="AD52" s="351" t="n"/>
      <c r="AE52" s="351" t="n"/>
      <c r="AF52" s="351" t="n"/>
    </row>
    <row r="53" ht="26.25" customHeight="1" s="348">
      <c r="A53" s="351" t="n"/>
      <c r="B53" s="351" t="n"/>
      <c r="C53" s="345" t="n"/>
      <c r="D53" s="362" t="n"/>
      <c r="E53" s="362" t="n"/>
      <c r="F53" s="331" t="n"/>
      <c r="G53" s="362" t="n"/>
      <c r="H53" s="6" t="n"/>
      <c r="I53" s="6" t="n"/>
      <c r="J53" s="6" t="n"/>
      <c r="K53" s="6" t="n"/>
      <c r="L53" s="6" t="n"/>
      <c r="M53" s="6" t="n"/>
      <c r="N53" s="237" t="n"/>
      <c r="O53" s="238" t="n"/>
      <c r="P53" s="346" t="n"/>
      <c r="Q53" s="351" t="n"/>
      <c r="R53" s="351" t="n"/>
      <c r="S53" s="351" t="n"/>
      <c r="T53" s="351" t="n"/>
      <c r="U53" s="351" t="n"/>
      <c r="V53" s="351" t="n"/>
      <c r="W53" s="351" t="n"/>
      <c r="X53" s="351" t="n"/>
      <c r="Y53" s="351" t="n"/>
      <c r="Z53" s="351" t="n"/>
      <c r="AA53" s="351" t="n"/>
      <c r="AB53" s="351" t="n"/>
      <c r="AC53" s="351" t="n"/>
      <c r="AD53" s="351" t="n"/>
      <c r="AE53" s="351" t="n"/>
      <c r="AF53" s="351" t="n"/>
    </row>
    <row r="54">
      <c r="A54" s="351" t="n"/>
      <c r="B54" s="351" t="n"/>
      <c r="C54" s="329" t="inlineStr">
        <is>
          <t>Manager Signature</t>
        </is>
      </c>
      <c r="D54" s="363" t="n"/>
      <c r="E54" s="363" t="n"/>
      <c r="F54" s="329" t="inlineStr">
        <is>
          <t>Date</t>
        </is>
      </c>
      <c r="G54" s="363" t="n"/>
      <c r="H54" s="6" t="n"/>
      <c r="I54" s="239" t="inlineStr">
        <is>
          <t>{42}</t>
        </is>
      </c>
      <c r="J54" s="239" t="n"/>
      <c r="K54" s="239" t="n"/>
      <c r="L54" s="239" t="n"/>
      <c r="M54" s="6" t="n"/>
      <c r="N54" s="6" t="n"/>
      <c r="O54" s="6" t="n"/>
      <c r="P54" s="6" t="n"/>
      <c r="Q54" s="6" t="n"/>
      <c r="R54" s="6" t="n"/>
      <c r="S54" s="6" t="n"/>
      <c r="T54" s="6" t="n"/>
      <c r="U54" s="351" t="n"/>
      <c r="V54" s="351" t="n"/>
      <c r="W54" s="351" t="n"/>
      <c r="X54" s="351" t="n"/>
      <c r="Y54" s="351" t="n"/>
      <c r="Z54" s="351" t="n"/>
      <c r="AA54" s="351" t="n"/>
      <c r="AB54" s="351" t="n"/>
      <c r="AC54" s="351" t="n"/>
      <c r="AD54" s="351" t="n"/>
      <c r="AE54" s="351" t="n"/>
      <c r="AF54" s="351" t="n"/>
    </row>
    <row r="55">
      <c r="A55" s="351" t="n"/>
      <c r="B55" s="351" t="n"/>
      <c r="C55" s="240" t="n"/>
      <c r="D55" s="240" t="n"/>
      <c r="E55" s="240" t="n"/>
      <c r="F55" s="240" t="n"/>
      <c r="G55" s="240" t="n"/>
      <c r="H55" s="240" t="n"/>
      <c r="I55" s="240" t="n"/>
      <c r="J55" s="240" t="n"/>
      <c r="K55" s="240" t="n"/>
      <c r="L55" s="240" t="n"/>
      <c r="M55" s="240" t="n"/>
      <c r="N55" s="240" t="n"/>
      <c r="O55" s="240" t="n"/>
      <c r="P55" s="240" t="n"/>
      <c r="Q55" s="240" t="n"/>
      <c r="R55" s="240" t="n"/>
      <c r="S55" s="240" t="n"/>
      <c r="T55" s="240" t="n"/>
      <c r="U55" s="351" t="n"/>
      <c r="V55" s="351" t="n"/>
      <c r="W55" s="351" t="n"/>
      <c r="X55" s="351" t="n"/>
      <c r="Y55" s="351" t="n"/>
      <c r="Z55" s="351" t="n"/>
      <c r="AA55" s="351" t="n"/>
      <c r="AB55" s="351" t="n"/>
      <c r="AC55" s="351" t="n"/>
      <c r="AD55" s="351" t="n"/>
      <c r="AE55" s="351" t="n"/>
      <c r="AF55" s="35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45"/>
  <mergeCells count="33">
    <mergeCell ref="C54:E54"/>
    <mergeCell ref="V2:W2"/>
    <mergeCell ref="C8:F8"/>
    <mergeCell ref="F54:G54"/>
    <mergeCell ref="H10:I10"/>
    <mergeCell ref="C7:F7"/>
    <mergeCell ref="K5:L5"/>
    <mergeCell ref="M5:N5"/>
    <mergeCell ref="H50:I50"/>
    <mergeCell ref="C51:E51"/>
    <mergeCell ref="A1:T1"/>
    <mergeCell ref="C52:E52"/>
    <mergeCell ref="V3:AB3"/>
    <mergeCell ref="F51:G51"/>
    <mergeCell ref="M10:N10"/>
    <mergeCell ref="H51:I51"/>
    <mergeCell ref="C6:F6"/>
    <mergeCell ref="C5:F5"/>
    <mergeCell ref="M7:N7"/>
    <mergeCell ref="M6:N6"/>
    <mergeCell ref="C53:E53"/>
    <mergeCell ref="H7:I7"/>
    <mergeCell ref="H28:I28"/>
    <mergeCell ref="C10:F10"/>
    <mergeCell ref="M8:N8"/>
    <mergeCell ref="F52:G52"/>
    <mergeCell ref="P53:T53"/>
    <mergeCell ref="AA2:AB2"/>
    <mergeCell ref="K10:L10"/>
    <mergeCell ref="H5:I5"/>
    <mergeCell ref="K4:L4"/>
    <mergeCell ref="M4:N4"/>
    <mergeCell ref="F53:G53"/>
  </mergeCells>
  <dataValidations count="5">
    <dataValidation sqref="A14:A48" showDropDown="0" showInputMessage="0" showErrorMessage="0" allowBlank="1" type="list">
      <formula1>"On Day,Off Day,Sick,Absent,Holiday,Annual Leave"</formula1>
    </dataValidation>
    <dataValidation sqref="B14:B48" showDropDown="0" showInputMessage="0" showErrorMessage="0" allowBlank="1" type="list">
      <formula1>"Holiday Double,Phagwah,Good Friday,Easter Monday,Labour Day,Christmas,Eid ul Azha"</formula1>
    </dataValidation>
    <dataValidation sqref="J14:J48" showDropDown="0" showInputMessage="0" showErrorMessage="0" allowBlank="1" type="list">
      <formula1>_xlfn._LONGTEXT("Unico,Unico-2,Unico-42,Unico-44,Unico-46,Unico-47,Unico-48,Unico-49,Globe,Globe-12,Hebrews,Romans-2,Beacon,Numbers,Zebra-24,Sunrise,Sunrise-1,Sunflower 6,Sunset 12,Ripple,Neptune P1,Neptune P2,Neptune P3,Neptune P4,Neptune P5,Neptune P6,Neptune P7,Rainbow"," 1,Rainbow 2,Citadel,Sunset 11,Autumn,Autumn-2,Miracle,Miracle 1,Canteen,Guard Hut")</formula1>
    </dataValidation>
    <dataValidation sqref="O7" showDropDown="0" showInputMessage="0" showErrorMessage="0" allowBlank="1" type="list">
      <formula1>"Caricom,EU,UN,DMC,ARU,Head Office,Canteen"</formula1>
    </dataValidation>
    <dataValidation sqref="O6" showDropDown="0" showInputMessage="0" showErrorMessage="0" allowBlank="1" type="list">
      <formula1>"Unarmed,Armed"</formula1>
    </dataValidation>
  </dataValidations>
  <printOptions horizontalCentered="1"/>
  <pageMargins left="0.5" right="0.5" top="0.5" bottom="1" header="0.5" footer="0.5"/>
  <pageSetup orientation="portrait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AL55"/>
  <sheetViews>
    <sheetView topLeftCell="A45" workbookViewId="0">
      <selection activeCell="H55" sqref="H55"/>
    </sheetView>
  </sheetViews>
  <sheetFormatPr baseColWidth="8" defaultRowHeight="13.5"/>
  <cols>
    <col width="12.28515625" customWidth="1" style="348" min="1" max="1"/>
    <col width="15.140625" customWidth="1" style="348" min="2" max="2"/>
    <col width="12.42578125" customWidth="1" style="348" min="3" max="3"/>
    <col width="9.28515625" customWidth="1" style="348" min="4" max="4"/>
    <col hidden="1" width="9.28515625" customWidth="1" style="348" min="5" max="5"/>
    <col hidden="1" width="2" customWidth="1" style="348" min="6" max="6"/>
    <col hidden="1" width="12.5703125" customWidth="1" style="348" min="7" max="7"/>
    <col width="9.28515625" customWidth="1" style="348" min="8" max="8"/>
    <col width="6.5703125" customWidth="1" style="348" min="9" max="9"/>
    <col width="10.140625" customWidth="1" style="348" min="10" max="10"/>
    <col width="15.28515625" customWidth="1" style="348" min="11" max="11"/>
    <col width="10.5703125" customWidth="1" style="348" min="12" max="12"/>
    <col width="11" customWidth="1" style="348" min="13" max="13"/>
    <col width="9.85546875" customWidth="1" style="348" min="14" max="14"/>
    <col width="11.140625" customWidth="1" style="348" min="15" max="15"/>
    <col width="9.85546875" customWidth="1" style="348" min="16" max="16"/>
    <col width="10.28515625" customWidth="1" style="348" min="17" max="17"/>
    <col width="8.85546875" customWidth="1" style="348" min="18" max="19"/>
    <col width="45.28515625" customWidth="1" style="348" min="20" max="20"/>
    <col width="9.140625" customWidth="1" style="348" min="21" max="21"/>
    <col width="3.140625" customWidth="1" style="348" min="22" max="29"/>
    <col width="10.28515625" customWidth="1" style="348" min="30" max="30"/>
  </cols>
  <sheetData>
    <row r="1" ht="32.25" customFormat="1" customHeight="1" s="1" thickBot="1">
      <c r="A1" s="332" t="n"/>
      <c r="B1" s="354" t="n"/>
      <c r="C1" s="354" t="n"/>
      <c r="D1" s="354" t="n"/>
      <c r="E1" s="354" t="n"/>
      <c r="F1" s="354" t="n"/>
      <c r="G1" s="354" t="n"/>
      <c r="H1" s="354" t="n"/>
      <c r="I1" s="354" t="n"/>
      <c r="J1" s="354" t="n"/>
      <c r="K1" s="354" t="n"/>
      <c r="L1" s="354" t="n"/>
      <c r="M1" s="354" t="n"/>
      <c r="N1" s="354" t="n"/>
      <c r="O1" s="354" t="n"/>
      <c r="P1" s="354" t="n"/>
      <c r="Q1" s="354" t="n"/>
      <c r="R1" s="354" t="n"/>
      <c r="S1" s="354" t="n"/>
      <c r="T1" s="355" t="n"/>
      <c r="U1" s="351" t="n"/>
      <c r="V1" s="351" t="n"/>
      <c r="W1" s="351" t="n"/>
      <c r="X1" s="351" t="n"/>
      <c r="Y1" s="351" t="n"/>
      <c r="Z1" s="351" t="n"/>
      <c r="AA1" s="351" t="n"/>
      <c r="AB1" s="351" t="n"/>
      <c r="AC1" s="351" t="n"/>
      <c r="AD1" s="126" t="n"/>
      <c r="AE1" s="351" t="n"/>
      <c r="AF1" s="351" t="n"/>
    </row>
    <row r="2" ht="15" customFormat="1" customHeight="1" s="1">
      <c r="A2" s="351" t="n"/>
      <c r="B2" s="351" t="n"/>
      <c r="C2" s="127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128" t="n"/>
      <c r="U2" s="351" t="n"/>
      <c r="V2" s="343" t="n">
        <v>2025</v>
      </c>
      <c r="W2" s="356" t="n"/>
      <c r="X2" s="351" t="n"/>
      <c r="Y2" s="351" t="n"/>
      <c r="Z2" s="129" t="inlineStr">
        <is>
          <t>Month:</t>
        </is>
      </c>
      <c r="AA2" s="343" t="n">
        <v>3</v>
      </c>
      <c r="AB2" s="356" t="n"/>
      <c r="AC2" s="351" t="n"/>
      <c r="AD2" s="351" t="n"/>
      <c r="AE2" s="351" t="n"/>
      <c r="AF2" s="351" t="n"/>
    </row>
    <row r="3" ht="15.6" customHeight="1" s="348" thickBot="1">
      <c r="A3" s="351" t="n"/>
      <c r="B3" s="351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351" t="n"/>
      <c r="V3" s="333">
        <f>DATE(V2,AA2,1)</f>
        <v/>
      </c>
      <c r="W3" s="357" t="n"/>
      <c r="X3" s="357" t="n"/>
      <c r="Y3" s="357" t="n"/>
      <c r="Z3" s="357" t="n"/>
      <c r="AA3" s="357" t="n"/>
      <c r="AB3" s="358" t="n"/>
      <c r="AC3" s="351" t="n"/>
      <c r="AD3" s="351" t="n"/>
      <c r="AE3" s="351" t="n"/>
      <c r="AF3" s="249" t="n"/>
    </row>
    <row r="4" ht="21" customHeight="1" s="348" thickBot="1">
      <c r="A4" s="351" t="n"/>
      <c r="B4" s="351" t="n"/>
      <c r="C4" s="25" t="inlineStr">
        <is>
          <t>Federal Manangement Systems</t>
        </is>
      </c>
      <c r="D4" s="25" t="n"/>
      <c r="E4" s="25" t="n"/>
      <c r="F4" s="25" t="n"/>
      <c r="G4" s="25" t="n"/>
      <c r="H4" s="6" t="n"/>
      <c r="I4" s="6" t="n"/>
      <c r="J4" s="6" t="n"/>
      <c r="K4" s="330" t="inlineStr">
        <is>
          <t>Employee Number:</t>
        </is>
      </c>
      <c r="L4" s="351" t="n"/>
      <c r="M4" s="342" t="inlineStr">
        <is>
          <t>3573</t>
        </is>
      </c>
      <c r="N4" s="355" t="n"/>
      <c r="O4" s="6" t="n"/>
      <c r="P4" s="6" t="n"/>
      <c r="Q4" s="6" t="n"/>
      <c r="R4" s="6" t="n"/>
      <c r="S4" s="6" t="n"/>
      <c r="T4" s="6" t="n"/>
      <c r="U4" s="351" t="n"/>
      <c r="V4" s="130" t="inlineStr">
        <is>
          <t>Su</t>
        </is>
      </c>
      <c r="W4" s="131" t="inlineStr">
        <is>
          <t>M</t>
        </is>
      </c>
      <c r="X4" s="131" t="inlineStr">
        <is>
          <t>Tu</t>
        </is>
      </c>
      <c r="Y4" s="131" t="inlineStr">
        <is>
          <t>W</t>
        </is>
      </c>
      <c r="Z4" s="131" t="inlineStr">
        <is>
          <t>Th</t>
        </is>
      </c>
      <c r="AA4" s="131" t="inlineStr">
        <is>
          <t>F</t>
        </is>
      </c>
      <c r="AB4" s="132" t="inlineStr">
        <is>
          <t>Sa</t>
        </is>
      </c>
      <c r="AC4" s="351" t="n"/>
      <c r="AD4" s="133" t="inlineStr">
        <is>
          <t>Overtime Options</t>
        </is>
      </c>
      <c r="AE4" s="351" t="n"/>
      <c r="AF4" s="351" t="n"/>
      <c r="AJ4" s="257" t="n"/>
    </row>
    <row r="5" ht="14.1" customHeight="1" s="348" thickBot="1">
      <c r="A5" s="351" t="n"/>
      <c r="B5" s="351" t="n"/>
      <c r="C5" s="337" t="n"/>
      <c r="D5" s="351" t="n"/>
      <c r="E5" s="351" t="n"/>
      <c r="F5" s="351" t="n"/>
      <c r="G5" s="6" t="n"/>
      <c r="H5" s="340" t="n"/>
      <c r="I5" s="351" t="n"/>
      <c r="J5" s="340" t="n"/>
      <c r="K5" s="344" t="inlineStr">
        <is>
          <t>Employee Name:</t>
        </is>
      </c>
      <c r="L5" s="359" t="n"/>
      <c r="M5" s="342" t="inlineStr">
        <is>
          <t>Joseph, Arlene</t>
        </is>
      </c>
      <c r="N5" s="355" t="n"/>
      <c r="O5" s="337" t="n"/>
      <c r="P5" s="337" t="n"/>
      <c r="Q5" s="337" t="n"/>
      <c r="R5" s="337" t="n"/>
      <c r="S5" s="337" t="n"/>
      <c r="T5" s="337" t="n"/>
      <c r="U5" s="351" t="n"/>
      <c r="V5" s="263">
        <f>IF(MONTH($V$3)&lt;&gt;MONTH($V$3-WEEKDAY($V$3,1)+(ROW(V5)-ROW($V$5))*7+(COLUMN(V5)-COLUMN($V$5)+1)),"",$V$3-WEEKDAY($V$3,1)+(ROW(V5)-ROW($V$5))*7+(COLUMN(V5)-COLUMN($V$5)+1))</f>
        <v/>
      </c>
      <c r="W5" s="263">
        <f>IF(MONTH($V$3)&lt;&gt;MONTH($V$3-WEEKDAY($V$3,1)+(ROW(W5)-ROW($V$5))*7+(COLUMN(W5)-COLUMN($V$5)+1)),"",$V$3-WEEKDAY($V$3,1)+(ROW(W5)-ROW($V$5))*7+(COLUMN(W5)-COLUMN($V$5)+1))</f>
        <v/>
      </c>
      <c r="X5" s="263">
        <f>IF(MONTH($V$3)&lt;&gt;MONTH($V$3-WEEKDAY($V$3,1)+(ROW(X5)-ROW($V$5))*7+(COLUMN(X5)-COLUMN($V$5)+1)),"",$V$3-WEEKDAY($V$3,1)+(ROW(X5)-ROW($V$5))*7+(COLUMN(X5)-COLUMN($V$5)+1))</f>
        <v/>
      </c>
      <c r="Y5" s="263">
        <f>IF(MONTH($V$3)&lt;&gt;MONTH($V$3-WEEKDAY($V$3,1)+(ROW(Y5)-ROW($V$5))*7+(COLUMN(Y5)-COLUMN($V$5)+1)),"",$V$3-WEEKDAY($V$3,1)+(ROW(Y5)-ROW($V$5))*7+(COLUMN(Y5)-COLUMN($V$5)+1))</f>
        <v/>
      </c>
      <c r="Z5" s="263">
        <f>IF(MONTH($V$3)&lt;&gt;MONTH($V$3-WEEKDAY($V$3,1)+(ROW(Z5)-ROW($V$5))*7+(COLUMN(Z5)-COLUMN($V$5)+1)),"",$V$3-WEEKDAY($V$3,1)+(ROW(Z5)-ROW($V$5))*7+(COLUMN(Z5)-COLUMN($V$5)+1))</f>
        <v/>
      </c>
      <c r="AA5" s="263">
        <f>IF(MONTH($V$3)&lt;&gt;MONTH($V$3-WEEKDAY($V$3,1)+(ROW(AA5)-ROW($V$5))*7+(COLUMN(AA5)-COLUMN($V$5)+1)),"",$V$3-WEEKDAY($V$3,1)+(ROW(AA5)-ROW($V$5))*7+(COLUMN(AA5)-COLUMN($V$5)+1))</f>
        <v/>
      </c>
      <c r="AB5" s="263">
        <f>IF(MONTH($V$3)&lt;&gt;MONTH($V$3-WEEKDAY($V$3,1)+(ROW(AB5)-ROW($V$5))*7+(COLUMN(AB5)-COLUMN($V$5)+1)),"",$V$3-WEEKDAY($V$3,1)+(ROW(AB5)-ROW($V$5))*7+(COLUMN(AB5)-COLUMN($V$5)+1))</f>
        <v/>
      </c>
      <c r="AC5" s="351" t="n"/>
      <c r="AD5" s="351" t="n"/>
      <c r="AE5" s="3" t="b">
        <v>1</v>
      </c>
      <c r="AF5" s="258" t="n"/>
      <c r="AJ5" s="350" t="n"/>
      <c r="AK5" s="350" t="n"/>
      <c r="AL5" s="350" t="n"/>
    </row>
    <row r="6" ht="14.1" customHeight="1" s="348" thickBot="1">
      <c r="A6" s="351" t="n"/>
      <c r="B6" s="351" t="n"/>
      <c r="C6" s="337" t="inlineStr">
        <is>
          <t xml:space="preserve">120 Peter Rose St </t>
        </is>
      </c>
      <c r="D6" s="351" t="n"/>
      <c r="E6" s="351" t="n"/>
      <c r="F6" s="351" t="n"/>
      <c r="G6" s="6" t="n"/>
      <c r="H6" s="6" t="n"/>
      <c r="I6" s="6" t="n"/>
      <c r="J6" s="6" t="n"/>
      <c r="K6" s="6" t="n"/>
      <c r="L6" s="6" t="n"/>
      <c r="M6" s="339" t="inlineStr">
        <is>
          <t>Armed or unarmed</t>
        </is>
      </c>
      <c r="N6" s="360" t="n"/>
      <c r="O6" s="135" t="inlineStr">
        <is>
          <t>Unarmed</t>
        </is>
      </c>
      <c r="P6" s="6" t="n"/>
      <c r="Q6" s="6" t="n"/>
      <c r="R6" s="6" t="n"/>
      <c r="S6" s="6" t="n"/>
      <c r="T6" s="6" t="n"/>
      <c r="U6" s="351" t="n"/>
      <c r="V6" s="263">
        <f>IF(MONTH($V$3)&lt;&gt;MONTH($V$3-WEEKDAY($V$3,1)+(ROW(V6)-ROW($V$5))*7+(COLUMN(V6)-COLUMN($V$5)+1)),"",$V$3-WEEKDAY($V$3,1)+(ROW(V6)-ROW($V$5))*7+(COLUMN(V6)-COLUMN($V$5)+1))</f>
        <v/>
      </c>
      <c r="W6" s="263">
        <f>IF(MONTH($V$3)&lt;&gt;MONTH($V$3-WEEKDAY($V$3,1)+(ROW(W6)-ROW($V$5))*7+(COLUMN(W6)-COLUMN($V$5)+1)),"",$V$3-WEEKDAY($V$3,1)+(ROW(W6)-ROW($V$5))*7+(COLUMN(W6)-COLUMN($V$5)+1))</f>
        <v/>
      </c>
      <c r="X6" s="263">
        <f>IF(MONTH($V$3)&lt;&gt;MONTH($V$3-WEEKDAY($V$3,1)+(ROW(X6)-ROW($V$5))*7+(COLUMN(X6)-COLUMN($V$5)+1)),"",$V$3-WEEKDAY($V$3,1)+(ROW(X6)-ROW($V$5))*7+(COLUMN(X6)-COLUMN($V$5)+1))</f>
        <v/>
      </c>
      <c r="Y6" s="263">
        <f>IF(MONTH($V$3)&lt;&gt;MONTH($V$3-WEEKDAY($V$3,1)+(ROW(Y6)-ROW($V$5))*7+(COLUMN(Y6)-COLUMN($V$5)+1)),"",$V$3-WEEKDAY($V$3,1)+(ROW(Y6)-ROW($V$5))*7+(COLUMN(Y6)-COLUMN($V$5)+1))</f>
        <v/>
      </c>
      <c r="Z6" s="263">
        <f>IF(MONTH($V$3)&lt;&gt;MONTH($V$3-WEEKDAY($V$3,1)+(ROW(Z6)-ROW($V$5))*7+(COLUMN(Z6)-COLUMN($V$5)+1)),"",$V$3-WEEKDAY($V$3,1)+(ROW(Z6)-ROW($V$5))*7+(COLUMN(Z6)-COLUMN($V$5)+1))</f>
        <v/>
      </c>
      <c r="AA6" s="263">
        <f>IF(MONTH($V$3)&lt;&gt;MONTH($V$3-WEEKDAY($V$3,1)+(ROW(AA6)-ROW($V$5))*7+(COLUMN(AA6)-COLUMN($V$5)+1)),"",$V$3-WEEKDAY($V$3,1)+(ROW(AA6)-ROW($V$5))*7+(COLUMN(AA6)-COLUMN($V$5)+1))</f>
        <v/>
      </c>
      <c r="AB6" s="263">
        <f>IF(MONTH($V$3)&lt;&gt;MONTH($V$3-WEEKDAY($V$3,1)+(ROW(AB6)-ROW($V$5))*7+(COLUMN(AB6)-COLUMN($V$5)+1)),"",$V$3-WEEKDAY($V$3,1)+(ROW(AB6)-ROW($V$5))*7+(COLUMN(AB6)-COLUMN($V$5)+1))</f>
        <v/>
      </c>
      <c r="AC6" s="351" t="n"/>
      <c r="AD6" s="136" t="inlineStr">
        <is>
          <t>After:</t>
        </is>
      </c>
      <c r="AE6" s="264" t="n">
        <v>8</v>
      </c>
      <c r="AF6" s="258" t="n"/>
      <c r="AJ6" s="350" t="n"/>
      <c r="AL6" s="251" t="n"/>
    </row>
    <row r="7" ht="14.1" customHeight="1" s="348" thickBot="1">
      <c r="A7" s="351" t="n"/>
      <c r="B7" s="351" t="n"/>
      <c r="C7" s="337" t="inlineStr">
        <is>
          <t>Queenstown</t>
        </is>
      </c>
      <c r="D7" s="351" t="n"/>
      <c r="E7" s="351" t="n"/>
      <c r="F7" s="351" t="n"/>
      <c r="G7" s="6" t="n"/>
      <c r="H7" s="340" t="n"/>
      <c r="I7" s="351" t="n"/>
      <c r="J7" s="340" t="n"/>
      <c r="K7" s="340" t="n"/>
      <c r="L7" s="340" t="n"/>
      <c r="M7" s="338" t="inlineStr">
        <is>
          <t>Agency</t>
        </is>
      </c>
      <c r="N7" s="361" t="n"/>
      <c r="O7" s="7" t="inlineStr">
        <is>
          <t>Caricom</t>
        </is>
      </c>
      <c r="P7" s="6" t="n"/>
      <c r="Q7" s="6" t="n"/>
      <c r="R7" s="6" t="n"/>
      <c r="S7" s="6" t="n"/>
      <c r="T7" s="6" t="n"/>
      <c r="U7" s="351" t="n"/>
      <c r="V7" s="263">
        <f>IF(MONTH($V$3)&lt;&gt;MONTH($V$3-WEEKDAY($V$3,1)+(ROW(V7)-ROW($V$5))*7+(COLUMN(V7)-COLUMN($V$5)+1)),"",$V$3-WEEKDAY($V$3,1)+(ROW(V7)-ROW($V$5))*7+(COLUMN(V7)-COLUMN($V$5)+1))</f>
        <v/>
      </c>
      <c r="W7" s="263">
        <f>IF(MONTH($V$3)&lt;&gt;MONTH($V$3-WEEKDAY($V$3,1)+(ROW(W7)-ROW($V$5))*7+(COLUMN(W7)-COLUMN($V$5)+1)),"",$V$3-WEEKDAY($V$3,1)+(ROW(W7)-ROW($V$5))*7+(COLUMN(W7)-COLUMN($V$5)+1))</f>
        <v/>
      </c>
      <c r="X7" s="263">
        <f>IF(MONTH($V$3)&lt;&gt;MONTH($V$3-WEEKDAY($V$3,1)+(ROW(X7)-ROW($V$5))*7+(COLUMN(X7)-COLUMN($V$5)+1)),"",$V$3-WEEKDAY($V$3,1)+(ROW(X7)-ROW($V$5))*7+(COLUMN(X7)-COLUMN($V$5)+1))</f>
        <v/>
      </c>
      <c r="Y7" s="263">
        <f>IF(MONTH($V$3)&lt;&gt;MONTH($V$3-WEEKDAY($V$3,1)+(ROW(Y7)-ROW($V$5))*7+(COLUMN(Y7)-COLUMN($V$5)+1)),"",$V$3-WEEKDAY($V$3,1)+(ROW(Y7)-ROW($V$5))*7+(COLUMN(Y7)-COLUMN($V$5)+1))</f>
        <v/>
      </c>
      <c r="Z7" s="263">
        <f>IF(MONTH($V$3)&lt;&gt;MONTH($V$3-WEEKDAY($V$3,1)+(ROW(Z7)-ROW($V$5))*7+(COLUMN(Z7)-COLUMN($V$5)+1)),"",$V$3-WEEKDAY($V$3,1)+(ROW(Z7)-ROW($V$5))*7+(COLUMN(Z7)-COLUMN($V$5)+1))</f>
        <v/>
      </c>
      <c r="AA7" s="263">
        <f>IF(MONTH($V$3)&lt;&gt;MONTH($V$3-WEEKDAY($V$3,1)+(ROW(AA7)-ROW($V$5))*7+(COLUMN(AA7)-COLUMN($V$5)+1)),"",$V$3-WEEKDAY($V$3,1)+(ROW(AA7)-ROW($V$5))*7+(COLUMN(AA7)-COLUMN($V$5)+1))</f>
        <v/>
      </c>
      <c r="AB7" s="263">
        <f>IF(MONTH($V$3)&lt;&gt;MONTH($V$3-WEEKDAY($V$3,1)+(ROW(AB7)-ROW($V$5))*7+(COLUMN(AB7)-COLUMN($V$5)+1)),"",$V$3-WEEKDAY($V$3,1)+(ROW(AB7)-ROW($V$5))*7+(COLUMN(AB7)-COLUMN($V$5)+1))</f>
        <v/>
      </c>
      <c r="AC7" s="351" t="n"/>
      <c r="AD7" s="351" t="n"/>
      <c r="AE7" s="351" t="n"/>
      <c r="AF7" s="258" t="n"/>
      <c r="AJ7" s="350" t="n"/>
      <c r="AL7" s="251" t="n"/>
    </row>
    <row r="8">
      <c r="A8" s="351" t="n"/>
      <c r="B8" s="351" t="n"/>
      <c r="C8" s="337" t="inlineStr">
        <is>
          <t>Georgetown, Guyana</t>
        </is>
      </c>
      <c r="D8" s="351" t="n"/>
      <c r="E8" s="351" t="n"/>
      <c r="F8" s="351" t="n"/>
      <c r="G8" s="6" t="n"/>
      <c r="H8" s="6" t="n"/>
      <c r="I8" s="6" t="n"/>
      <c r="J8" s="6" t="n"/>
      <c r="K8" s="6" t="n"/>
      <c r="L8" s="6" t="n"/>
      <c r="M8" s="341" t="n"/>
      <c r="N8" s="351" t="n"/>
      <c r="O8" s="351" t="n"/>
      <c r="P8" s="6" t="n"/>
      <c r="Q8" s="6" t="n"/>
      <c r="R8" s="6" t="n"/>
      <c r="S8" s="6" t="n"/>
      <c r="T8" s="6" t="n"/>
      <c r="U8" s="351" t="n"/>
      <c r="V8" s="263">
        <f>IF(MONTH($V$3)&lt;&gt;MONTH($V$3-WEEKDAY($V$3,1)+(ROW(V8)-ROW($V$5))*7+(COLUMN(V8)-COLUMN($V$5)+1)),"",$V$3-WEEKDAY($V$3,1)+(ROW(V8)-ROW($V$5))*7+(COLUMN(V8)-COLUMN($V$5)+1))</f>
        <v/>
      </c>
      <c r="W8" s="263">
        <f>IF(MONTH($V$3)&lt;&gt;MONTH($V$3-WEEKDAY($V$3,1)+(ROW(W8)-ROW($V$5))*7+(COLUMN(W8)-COLUMN($V$5)+1)),"",$V$3-WEEKDAY($V$3,1)+(ROW(W8)-ROW($V$5))*7+(COLUMN(W8)-COLUMN($V$5)+1))</f>
        <v/>
      </c>
      <c r="X8" s="263">
        <f>IF(MONTH($V$3)&lt;&gt;MONTH($V$3-WEEKDAY($V$3,1)+(ROW(X8)-ROW($V$5))*7+(COLUMN(X8)-COLUMN($V$5)+1)),"",$V$3-WEEKDAY($V$3,1)+(ROW(X8)-ROW($V$5))*7+(COLUMN(X8)-COLUMN($V$5)+1))</f>
        <v/>
      </c>
      <c r="Y8" s="263">
        <f>IF(MONTH($V$3)&lt;&gt;MONTH($V$3-WEEKDAY($V$3,1)+(ROW(Y8)-ROW($V$5))*7+(COLUMN(Y8)-COLUMN($V$5)+1)),"",$V$3-WEEKDAY($V$3,1)+(ROW(Y8)-ROW($V$5))*7+(COLUMN(Y8)-COLUMN($V$5)+1))</f>
        <v/>
      </c>
      <c r="Z8" s="263">
        <f>IF(MONTH($V$3)&lt;&gt;MONTH($V$3-WEEKDAY($V$3,1)+(ROW(Z8)-ROW($V$5))*7+(COLUMN(Z8)-COLUMN($V$5)+1)),"",$V$3-WEEKDAY($V$3,1)+(ROW(Z8)-ROW($V$5))*7+(COLUMN(Z8)-COLUMN($V$5)+1))</f>
        <v/>
      </c>
      <c r="AA8" s="263">
        <f>IF(MONTH($V$3)&lt;&gt;MONTH($V$3-WEEKDAY($V$3,1)+(ROW(AA8)-ROW($V$5))*7+(COLUMN(AA8)-COLUMN($V$5)+1)),"",$V$3-WEEKDAY($V$3,1)+(ROW(AA8)-ROW($V$5))*7+(COLUMN(AA8)-COLUMN($V$5)+1))</f>
        <v/>
      </c>
      <c r="AB8" s="263">
        <f>IF(MONTH($V$3)&lt;&gt;MONTH($V$3-WEEKDAY($V$3,1)+(ROW(AB8)-ROW($V$5))*7+(COLUMN(AB8)-COLUMN($V$5)+1)),"",$V$3-WEEKDAY($V$3,1)+(ROW(AB8)-ROW($V$5))*7+(COLUMN(AB8)-COLUMN($V$5)+1))</f>
        <v/>
      </c>
      <c r="AC8" s="351" t="n"/>
      <c r="AD8" s="351" t="n"/>
      <c r="AE8" s="3" t="b">
        <v>1</v>
      </c>
      <c r="AF8" s="258" t="n"/>
      <c r="AJ8" s="350" t="n"/>
      <c r="AL8" s="251" t="n"/>
    </row>
    <row r="9">
      <c r="A9" s="351" t="n"/>
      <c r="B9" s="351" t="n"/>
      <c r="C9" s="337" t="n"/>
      <c r="D9" s="337" t="n"/>
      <c r="E9" s="337" t="n"/>
      <c r="F9" s="337" t="n"/>
      <c r="G9" s="6" t="n"/>
      <c r="H9" s="6" t="n"/>
      <c r="I9" s="6" t="n"/>
      <c r="J9" s="6" t="n"/>
      <c r="K9" s="6" t="n"/>
      <c r="L9" s="6" t="n"/>
      <c r="M9" s="137" t="n"/>
      <c r="N9" s="137" t="n"/>
      <c r="O9" s="6" t="n"/>
      <c r="P9" s="6" t="n"/>
      <c r="Q9" s="6" t="n"/>
      <c r="R9" s="6" t="n"/>
      <c r="S9" s="6" t="n"/>
      <c r="T9" s="6" t="n"/>
      <c r="U9" s="351" t="n"/>
      <c r="V9" s="265" t="n"/>
      <c r="W9" s="265" t="n"/>
      <c r="X9" s="265" t="n"/>
      <c r="Y9" s="265" t="n"/>
      <c r="Z9" s="265" t="n"/>
      <c r="AA9" s="265" t="n"/>
      <c r="AB9" s="265" t="n"/>
      <c r="AC9" s="351" t="n"/>
      <c r="AD9" s="351" t="n"/>
      <c r="AE9" s="3" t="n"/>
      <c r="AF9" s="351" t="n"/>
      <c r="AJ9" s="350" t="n"/>
      <c r="AL9" s="251" t="n"/>
    </row>
    <row r="10">
      <c r="A10" s="351" t="n"/>
      <c r="B10" s="351" t="n"/>
      <c r="C10" s="337" t="inlineStr">
        <is>
          <t>592-223-7560</t>
        </is>
      </c>
      <c r="D10" s="351" t="n"/>
      <c r="E10" s="351" t="n"/>
      <c r="F10" s="351" t="n"/>
      <c r="G10" s="6" t="n"/>
      <c r="H10" s="340" t="n"/>
      <c r="I10" s="351" t="n"/>
      <c r="J10" s="340" t="n"/>
      <c r="K10" s="330" t="inlineStr">
        <is>
          <t>Week Starting:</t>
        </is>
      </c>
      <c r="L10" s="351" t="n"/>
      <c r="M10" s="335" t="n">
        <v>45977</v>
      </c>
      <c r="N10" s="362" t="n"/>
      <c r="O10" s="6" t="n"/>
      <c r="P10" s="6" t="n"/>
      <c r="Q10" s="6" t="n"/>
      <c r="R10" s="6" t="n"/>
      <c r="S10" s="6" t="n"/>
      <c r="T10" s="138" t="inlineStr">
        <is>
          <t>[42]</t>
        </is>
      </c>
      <c r="U10" s="351" t="n"/>
      <c r="V10" s="263">
        <f>IF(MONTH($V$3)&lt;&gt;MONTH($V$3-WEEKDAY($V$3,1)+(ROW(V10)-ROW($V$5))*7+(COLUMN(V10)-COLUMN($V$5)+1)),"",$V$3-WEEKDAY($V$3,1)+(ROW(V10)-ROW($V$5))*7+(COLUMN(V10)-COLUMN($V$5)+1))</f>
        <v/>
      </c>
      <c r="W10" s="263">
        <f>IF(MONTH($V$3)&lt;&gt;MONTH($V$3-WEEKDAY($V$3,1)+(ROW(W10)-ROW($V$5))*7+(COLUMN(W10)-COLUMN($V$5)+1)),"",$V$3-WEEKDAY($V$3,1)+(ROW(W10)-ROW($V$5))*7+(COLUMN(W10)-COLUMN($V$5)+1))</f>
        <v/>
      </c>
      <c r="X10" s="263">
        <f>IF(MONTH($V$3)&lt;&gt;MONTH($V$3-WEEKDAY($V$3,1)+(ROW(X10)-ROW($V$5))*7+(COLUMN(X10)-COLUMN($V$5)+1)),"",$V$3-WEEKDAY($V$3,1)+(ROW(X10)-ROW($V$5))*7+(COLUMN(X10)-COLUMN($V$5)+1))</f>
        <v/>
      </c>
      <c r="Y10" s="263">
        <f>IF(MONTH($V$3)&lt;&gt;MONTH($V$3-WEEKDAY($V$3,1)+(ROW(Y10)-ROW($V$5))*7+(COLUMN(Y10)-COLUMN($V$5)+1)),"",$V$3-WEEKDAY($V$3,1)+(ROW(Y10)-ROW($V$5))*7+(COLUMN(Y10)-COLUMN($V$5)+1))</f>
        <v/>
      </c>
      <c r="Z10" s="263">
        <f>IF(MONTH($V$3)&lt;&gt;MONTH($V$3-WEEKDAY($V$3,1)+(ROW(Z10)-ROW($V$5))*7+(COLUMN(Z10)-COLUMN($V$5)+1)),"",$V$3-WEEKDAY($V$3,1)+(ROW(Z10)-ROW($V$5))*7+(COLUMN(Z10)-COLUMN($V$5)+1))</f>
        <v/>
      </c>
      <c r="AA10" s="263">
        <f>IF(MONTH($V$3)&lt;&gt;MONTH($V$3-WEEKDAY($V$3,1)+(ROW(AA10)-ROW($V$5))*7+(COLUMN(AA10)-COLUMN($V$5)+1)),"",$V$3-WEEKDAY($V$3,1)+(ROW(AA10)-ROW($V$5))*7+(COLUMN(AA10)-COLUMN($V$5)+1))</f>
        <v/>
      </c>
      <c r="AB10" s="263">
        <f>IF(MONTH($V$3)&lt;&gt;MONTH($V$3-WEEKDAY($V$3,1)+(ROW(AB10)-ROW($V$5))*7+(COLUMN(AB10)-COLUMN($V$5)+1)),"",$V$3-WEEKDAY($V$3,1)+(ROW(AB10)-ROW($V$5))*7+(COLUMN(AB10)-COLUMN($V$5)+1))</f>
        <v/>
      </c>
      <c r="AC10" s="351" t="n"/>
      <c r="AD10" s="136" t="inlineStr">
        <is>
          <t>After:</t>
        </is>
      </c>
      <c r="AE10" s="264" t="n">
        <v>40</v>
      </c>
      <c r="AF10" s="250" t="n"/>
    </row>
    <row r="11" ht="15.75" customHeight="1" s="348" thickBot="1">
      <c r="A11" s="351" t="n"/>
      <c r="B11" s="351" t="n"/>
      <c r="C11" s="6" t="n"/>
      <c r="D11" s="6" t="n"/>
      <c r="E11" s="6" t="n"/>
      <c r="F11" s="6" t="n"/>
      <c r="G11" s="6" t="n"/>
      <c r="H11" s="6" t="n"/>
      <c r="I11" s="6" t="n"/>
      <c r="J11" s="6" t="n"/>
      <c r="K11" s="259" t="inlineStr">
        <is>
          <t>Carry Forward Hrs:</t>
        </is>
      </c>
      <c r="L11" s="248" t="n">
        <v>40</v>
      </c>
      <c r="M11" s="6" t="n"/>
      <c r="N11" s="6" t="n"/>
      <c r="O11" s="6" t="n"/>
      <c r="P11" s="6" t="n"/>
      <c r="Q11" s="6" t="n"/>
      <c r="R11" s="6" t="n"/>
      <c r="S11" s="6" t="n"/>
      <c r="T11" s="6" t="n"/>
      <c r="U11" s="351" t="n"/>
      <c r="V11" s="263">
        <f>IF(MONTH($V$3)&lt;&gt;MONTH($V$3-WEEKDAY($V$3,1)+(ROW(V11)-ROW($V$5))*7+(COLUMN(V11)-COLUMN($V$5)+1)),"",$V$3-WEEKDAY($V$3,1)+(ROW(V11)-ROW($V$5))*7+(COLUMN(V11)-COLUMN($V$5)+1))</f>
        <v/>
      </c>
      <c r="W11" s="263">
        <f>IF(MONTH($V$3)&lt;&gt;MONTH($V$3-WEEKDAY($V$3,1)+(ROW(W11)-ROW($V$5))*7+(COLUMN(W11)-COLUMN($V$5)+1)),"",$V$3-WEEKDAY($V$3,1)+(ROW(W11)-ROW($V$5))*7+(COLUMN(W11)-COLUMN($V$5)+1))</f>
        <v/>
      </c>
      <c r="X11" s="263">
        <f>IF(MONTH($V$3)&lt;&gt;MONTH($V$3-WEEKDAY($V$3,1)+(ROW(X11)-ROW($V$5))*7+(COLUMN(X11)-COLUMN($V$5)+1)),"",$V$3-WEEKDAY($V$3,1)+(ROW(X11)-ROW($V$5))*7+(COLUMN(X11)-COLUMN($V$5)+1))</f>
        <v/>
      </c>
      <c r="Y11" s="263">
        <f>IF(MONTH($V$3)&lt;&gt;MONTH($V$3-WEEKDAY($V$3,1)+(ROW(Y11)-ROW($V$5))*7+(COLUMN(Y11)-COLUMN($V$5)+1)),"",$V$3-WEEKDAY($V$3,1)+(ROW(Y11)-ROW($V$5))*7+(COLUMN(Y11)-COLUMN($V$5)+1))</f>
        <v/>
      </c>
      <c r="Z11" s="263">
        <f>IF(MONTH($V$3)&lt;&gt;MONTH($V$3-WEEKDAY($V$3,1)+(ROW(Z11)-ROW($V$5))*7+(COLUMN(Z11)-COLUMN($V$5)+1)),"",$V$3-WEEKDAY($V$3,1)+(ROW(Z11)-ROW($V$5))*7+(COLUMN(Z11)-COLUMN($V$5)+1))</f>
        <v/>
      </c>
      <c r="AA11" s="263">
        <f>IF(MONTH($V$3)&lt;&gt;MONTH($V$3-WEEKDAY($V$3,1)+(ROW(AA11)-ROW($V$5))*7+(COLUMN(AA11)-COLUMN($V$5)+1)),"",$V$3-WEEKDAY($V$3,1)+(ROW(AA11)-ROW($V$5))*7+(COLUMN(AA11)-COLUMN($V$5)+1))</f>
        <v/>
      </c>
      <c r="AB11" s="263">
        <f>IF(MONTH($V$3)&lt;&gt;MONTH($V$3-WEEKDAY($V$3,1)+(ROW(AB11)-ROW($V$5))*7+(COLUMN(AB11)-COLUMN($V$5)+1)),"",$V$3-WEEKDAY($V$3,1)+(ROW(AB11)-ROW($V$5))*7+(COLUMN(AB11)-COLUMN($V$5)+1))</f>
        <v/>
      </c>
      <c r="AC11" s="351" t="n"/>
      <c r="AD11" s="351" t="n"/>
      <c r="AE11" s="351" t="n"/>
      <c r="AF11" s="258" t="n"/>
      <c r="AJ11" s="252" t="n"/>
      <c r="AK11" s="252" t="n"/>
    </row>
    <row r="12" ht="27.75" customFormat="1" customHeight="1" s="2" thickBot="1">
      <c r="A12" s="266" t="inlineStr">
        <is>
          <t>Day Off</t>
        </is>
      </c>
      <c r="B12" s="267" t="inlineStr">
        <is>
          <t>Holiday Double</t>
        </is>
      </c>
      <c r="C12" s="139" t="inlineStr">
        <is>
          <t>Day of Week</t>
        </is>
      </c>
      <c r="D12" s="140" t="inlineStr">
        <is>
          <t>Time
In</t>
        </is>
      </c>
      <c r="E12" s="140" t="inlineStr">
        <is>
          <t>Time
Out</t>
        </is>
      </c>
      <c r="F12" s="141" t="n"/>
      <c r="G12" s="140" t="inlineStr">
        <is>
          <t>Time
In</t>
        </is>
      </c>
      <c r="H12" s="140" t="inlineStr">
        <is>
          <t>Time
Out</t>
        </is>
      </c>
      <c r="I12" s="142" t="inlineStr">
        <is>
          <t>Total
Hrs</t>
        </is>
      </c>
      <c r="J12" s="142" t="inlineStr">
        <is>
          <t>Location</t>
        </is>
      </c>
      <c r="K12" s="142" t="inlineStr">
        <is>
          <t>Supervisor</t>
        </is>
      </c>
      <c r="L12" s="142" t="inlineStr">
        <is>
          <t>Supervisor Approval</t>
        </is>
      </c>
      <c r="M12" s="140" t="inlineStr">
        <is>
          <t>Regular
Hrs</t>
        </is>
      </c>
      <c r="N12" s="140" t="inlineStr">
        <is>
          <t>Overtime
Hrs</t>
        </is>
      </c>
      <c r="O12" s="140" t="inlineStr">
        <is>
          <t>Hol Hrs</t>
        </is>
      </c>
      <c r="P12" s="140" t="inlineStr">
        <is>
          <t>Responsibilities</t>
        </is>
      </c>
      <c r="Q12" s="140" t="inlineStr">
        <is>
          <t>Risk</t>
        </is>
      </c>
      <c r="R12" s="140" t="inlineStr">
        <is>
          <t>Meals</t>
        </is>
      </c>
      <c r="S12" s="140" t="inlineStr">
        <is>
          <t>Vac Hrs</t>
        </is>
      </c>
      <c r="T12" s="143" t="inlineStr">
        <is>
          <t>Reason for Overtime</t>
        </is>
      </c>
      <c r="U12" s="144" t="inlineStr">
        <is>
          <t>Wkly Reg Avail</t>
        </is>
      </c>
      <c r="V12" s="351" t="inlineStr">
        <is>
          <t>Orig Reg</t>
        </is>
      </c>
      <c r="W12" s="351" t="inlineStr">
        <is>
          <t>Wkly OT Adj</t>
        </is>
      </c>
      <c r="X12" s="351" t="inlineStr">
        <is>
          <t>Week Start</t>
        </is>
      </c>
      <c r="Y12" s="351" t="inlineStr">
        <is>
          <t>Wk Hrs Before</t>
        </is>
      </c>
      <c r="Z12" s="351" t="n"/>
      <c r="AA12" s="351" t="n"/>
      <c r="AB12" s="351" t="n"/>
      <c r="AC12" s="351" t="n"/>
      <c r="AD12" s="351" t="n"/>
      <c r="AE12" s="351" t="n"/>
      <c r="AF12" s="351" t="n"/>
      <c r="AJ12" s="252" t="n"/>
      <c r="AK12" s="252" t="n"/>
    </row>
    <row r="13" hidden="1" ht="15.75" customHeight="1" s="348" thickBot="1">
      <c r="A13" s="268" t="n"/>
      <c r="B13" s="351" t="n"/>
      <c r="C13" s="145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146" t="n"/>
      <c r="U13" s="351" t="n"/>
      <c r="V13" s="351" t="n"/>
      <c r="W13" s="351" t="n"/>
      <c r="X13" s="351" t="n"/>
      <c r="Y13" s="351" t="n"/>
      <c r="Z13" s="351" t="n"/>
      <c r="AA13" s="351" t="n"/>
      <c r="AB13" s="351" t="n"/>
      <c r="AC13" s="351" t="n"/>
      <c r="AD13" s="351" t="n"/>
      <c r="AE13" s="351" t="n"/>
      <c r="AF13" s="351" t="n"/>
    </row>
    <row r="14" ht="24" customHeight="1" s="348" thickBot="1">
      <c r="A14" s="147" t="inlineStr">
        <is>
          <t>On Day</t>
        </is>
      </c>
      <c r="B14" s="269" t="n"/>
      <c r="C14" s="88">
        <f>M10</f>
        <v/>
      </c>
      <c r="D14" s="54" t="n"/>
      <c r="E14" s="148">
        <f>IF(D14="", "",
 IF(D14=TIME(0,0,0), 0,
 IF(AND(D14&gt;=TIME(0,0,1), D14&lt;=TIME(2,0,0)), TIME(7,0,0),
 IF(AND(D14&gt;=TIME(6,0,0), D14&lt;=TIME(8,0,0)), TIME(12,0,0),
 IF(AND(D14&gt;TIME(8,0,0), D14&lt;=TIME(13,59,0)), TIME(15,0,0),
 IF(AND(D14&gt;=TIME(14,0,0), D14&lt;=TIME(17,59,0)), TIME(21,0,0),
 IF(AND(D14&gt;=TIME(18,0,0), D14&lt;=TIME(21,59,0)), TIME(0,0,0),
 IF(AND(D14&gt;=TIME(22,0,0), D14&lt;=TIME(23,59,59)), TIME(7,0,0), ""))))))))</f>
        <v/>
      </c>
      <c r="F14" s="149" t="n"/>
      <c r="G14" s="148">
        <f>IF(AND(D14&gt;=TIME(6,0,0),D14&lt;=TIME(8,0,0)),E14,"")</f>
        <v/>
      </c>
      <c r="H14" s="54" t="n"/>
      <c r="I14" s="55">
        <f>ROUND(IF(OR(D14="",E14="",E14=0),0,IF(H14="",MOD(E14-D14,1)*24,MOD(H14-D14,1)*24)),2)</f>
        <v/>
      </c>
      <c r="J14" s="150" t="n"/>
      <c r="K14" s="270" t="n"/>
      <c r="L14" s="271" t="n"/>
      <c r="M14" s="272">
        <f>MAX(0,V14-W14)</f>
        <v/>
      </c>
      <c r="N14" s="56">
        <f>(IF(OR($C14="",$D14=""),0,
 IF(OR($A14="Holiday",$A15="Holiday"),
    IF(ISNUMBER(MATCH(TRIM($B14),{"Phagwah","Good Friday","Easter Monday","Labour Day","Christmas","Eid ul Azha","Romans-2","Globe-12","Neptune P1"},0)),0,$I14),
 IF(AND(NOT(OR($A14="Annual Leave",$A15="Annual Leave")),$A14="Off day"),$I14,
  MAX(0,$I14-$V14)
  ))))+W14</f>
        <v/>
      </c>
      <c r="O14" s="56">
        <f>IF(AND(OR($A14="Holiday",$A15="Holiday"),
        ISNUMBER(MATCH(TRIM($B14),{"Phagwah","Good Friday","Easter Monday","Labour Day","Christmas","Eid ul Azha","Romans-2","Globe-12","Neptune P1"},0))),
   $I14,0)</f>
        <v/>
      </c>
      <c r="P14" s="56">
        <f>IF(OR($O$7="Canteen",$O$7="Head Office"),0,IF($I14&lt;=0,0,IF(OR(OR(TRIM($J14)="Hebrews",TRIM($J14)="Romans",TRIM($J14)="Romans-2",TRIM($J14)="Globe",TRIM($J14)="Globe-12",TRIM($J14)="Neptune P1"),AND($I15&gt;0,OR(TRIM($J15)="Hebrews",TRIM($J15)="Romans",TRIM($J15)="Romans-2",TRIM($J15)="Globe",TRIM($J15)="Globe-12",TRIM($J15)="Neptune P1"))),1,0)))</f>
        <v/>
      </c>
      <c r="Q14" s="57" t="n"/>
      <c r="R14" s="56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IF($I14&gt;0,1,0),
      0
   ),
0))</f>
        <v/>
      </c>
      <c r="S14" s="56">
        <f>IF(OR($A14="Annual Leave",$A15="Annual Leave"),IF($A14="Annual Leave",8,0),0)</f>
        <v/>
      </c>
      <c r="T14" s="58" t="n"/>
      <c r="U14" s="144">
        <f>MAX(0,40-Y14)</f>
        <v/>
      </c>
      <c r="V14" s="151">
        <f>IF(OR($C14="",$D14=""),0,
 IF(OR($A14="Holiday",$A15="Holiday"),0,
 IF(AND(NOT(OR($A14="Annual Leave",$A15="Annual Leave")),$A14="Off day"),0,
  IF($I14+$I15&gt;=8,IF($I14&gt;=8,8,$I14),$I14)
  )))</f>
        <v/>
      </c>
      <c r="W14" s="151">
        <f>MAX(0,V14-U14)</f>
        <v/>
      </c>
      <c r="X14" s="151">
        <f>IF(C14="","",C14-WEEKDAY(C14,1)+1)</f>
        <v/>
      </c>
      <c r="Y14" s="151">
        <f>IF(X14=X14,$L$11,0)</f>
        <v/>
      </c>
      <c r="Z14" s="151" t="n"/>
      <c r="AA14" s="151" t="n"/>
      <c r="AB14" s="151" t="n"/>
      <c r="AC14" s="351" t="n"/>
      <c r="AD14" s="351" t="n"/>
      <c r="AE14" s="351" t="n"/>
      <c r="AF14" s="351" t="n"/>
    </row>
    <row r="15" ht="24" customHeight="1" s="348" thickBot="1">
      <c r="A15" s="147" t="inlineStr">
        <is>
          <t>On Day</t>
        </is>
      </c>
      <c r="B15" s="269" t="n"/>
      <c r="C15" s="89">
        <f>C14</f>
        <v/>
      </c>
      <c r="D15" s="59" t="n"/>
      <c r="E15" s="152">
        <f>IF(D15="", "",
 IF(D15=TIME(0,0,0), 0,
 IF(AND(D15&gt;=TIME(0,0,1), D15&lt;=TIME(2,0,0)), TIME(7,0,0),
 IF(AND(D15&gt;=TIME(6,0,0), D15&lt;=TIME(8,0,0)), TIME(12,0,0),
 IF(AND(D15&gt;TIME(8,0,0), D15&lt;=TIME(13,59,0)), TIME(15,0,0),
 IF(AND(D15&gt;=TIME(14,0,0), D15&lt;=TIME(17,59,0)), TIME(21,0,0),
 IF(AND(D15&gt;=TIME(18,0,0), D15&lt;=TIME(21,59,0)), TIME(0,0,0),
 IF(AND(D15&gt;=TIME(22,0,0), D15&lt;=TIME(23,59,59)), TIME(7,0,0), ""))))))))</f>
        <v/>
      </c>
      <c r="F15" s="153" t="n"/>
      <c r="G15" s="152">
        <f>IF(AND(D15&gt;=TIME(6,0,0),D15&lt;=TIME(8,0,0)),E15,"")</f>
        <v/>
      </c>
      <c r="H15" s="59" t="n"/>
      <c r="I15" s="60">
        <f>ROUND(IF(OR(D15="",E15="",E15=0),0,IF(H15="",MOD(E15-D15,1)*24,MOD(H15-D15,1)*24)),2)</f>
        <v/>
      </c>
      <c r="J15" s="150" t="n"/>
      <c r="K15" s="270" t="n"/>
      <c r="L15" s="271" t="n"/>
      <c r="M15" s="272">
        <f>MAX(0,V15-W15)</f>
        <v/>
      </c>
      <c r="N15" s="61">
        <f>(IF(OR($C15="",$D15=""),0,
 IF(OR($A14="Holiday",$A15="Holiday"),
    IF(ISNUMBER(MATCH(TRIM($B15),{"Phagwah","Good Friday","Easter Monday","Labour Day","Christmas","Eid ul Azha","Romans-2","Globe-12","Neptune P1"},0)),0,$I15),
 IF(AND(NOT(OR($A14="Annual Leave",$A15="Annual Leave")),$A15="Off day"),$I15,
  MAX(0,$I15-$V15)
  ))))+W15</f>
        <v/>
      </c>
      <c r="O15" s="61">
        <f>IF(AND(OR($A14="Holiday",$A15="Holiday"),
        ISNUMBER(MATCH(TRIM($B15),{"Phagwah","Good Friday","Easter Monday","Labour Day","Christmas","Eid ul Azha","Romans-2","Globe-12","Neptune P1"},0))),
   $I15,0)</f>
        <v/>
      </c>
      <c r="P15" s="61">
        <f>IF(OR($O$7="Canteen",$O$7="Head Office"),0,IF($I15&lt;=0,0,IF(AND($I14&lt;=0,OR(TRIM($J15)="Hebrews",TRIM($J15)="Romans",TRIM($J15)="Romans-2",TRIM($J15)="Globe",TRIM($J15)="Globe-12",TRIM($J15)="Neptune P1")),1,0)))</f>
        <v/>
      </c>
      <c r="Q15" s="62" t="n"/>
      <c r="R15" s="61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IF(AND($I14=0,$I15&gt;0),1,0),
      0
   ),
0))</f>
        <v/>
      </c>
      <c r="S15" s="61">
        <f>IF(OR($A14="Annual Leave",$A15="Annual Leave"),IF(AND($A14&lt;&gt;"Annual Leave",$A15="Annual Leave"),8,0),0)</f>
        <v/>
      </c>
      <c r="T15" s="63" t="n"/>
      <c r="U15" s="144">
        <f>MAX(0,40-Y15)</f>
        <v/>
      </c>
      <c r="V15" s="151">
        <f>IF(OR($C15="",$D15=""),0,
 IF(OR($A14="Holiday",$A15="Holiday"),0,
 IF(AND(NOT(OR($A14="Annual Leave",$A15="Annual Leave")),$A15="Off day"),0,
  IF($I14+$I15&gt;=8,IF($I14&gt;=8,0,8-$I14),$I15)
  )))</f>
        <v/>
      </c>
      <c r="W15" s="151">
        <f>MAX(0,V15-U15)</f>
        <v/>
      </c>
      <c r="X15" s="151">
        <f>IF(C15="","",C15-WEEKDAY(C15,1)+1)</f>
        <v/>
      </c>
      <c r="Y15" s="151">
        <f>SUMPRODUCT(($X$14:$X14=X15)*(($V$14:$V14)+($O$14:$O14)))+IF(X15=X14,$L$11,0)</f>
        <v/>
      </c>
      <c r="Z15" s="151" t="n"/>
      <c r="AA15" s="151" t="n"/>
      <c r="AB15" s="151" t="n"/>
      <c r="AC15" s="351" t="n"/>
      <c r="AD15" s="351" t="n"/>
      <c r="AE15" s="351" t="n"/>
      <c r="AF15" s="351" t="n"/>
    </row>
    <row r="16" ht="24" customHeight="1" s="348" thickBot="1">
      <c r="A16" s="154" t="inlineStr">
        <is>
          <t>On Day</t>
        </is>
      </c>
      <c r="B16" s="273" t="n"/>
      <c r="C16" s="90">
        <f>C14+1</f>
        <v/>
      </c>
      <c r="D16" s="8" t="n"/>
      <c r="E16" s="155">
        <f>IF(D16="", "",
 IF(D16=TIME(0,0,0), 0,
 IF(AND(D16&gt;=TIME(0,0,1), D16&lt;=TIME(2,0,0)), TIME(7,0,0),
 IF(AND(D16&gt;=TIME(6,0,0), D16&lt;=TIME(8,0,0)), TIME(12,0,0),
 IF(AND(D16&gt;TIME(8,0,0), D16&lt;=TIME(13,59,0)), TIME(15,0,0),
 IF(AND(D16&gt;=TIME(14,0,0), D16&lt;=TIME(17,59,0)), TIME(21,0,0),
 IF(AND(D16&gt;=TIME(18,0,0), D16&lt;=TIME(21,59,0)), TIME(0,0,0),
 IF(AND(D16&gt;=TIME(22,0,0), D16&lt;=TIME(23,59,59)), TIME(7,0,0), ""))))))))</f>
        <v/>
      </c>
      <c r="F16" s="156" t="n"/>
      <c r="G16" s="155">
        <f>IF(AND(D16&gt;=TIME(6,0,0),D16&lt;=TIME(8,0,0)),E16,"")</f>
        <v/>
      </c>
      <c r="H16" s="8" t="n"/>
      <c r="I16" s="30">
        <f>ROUND(IF(OR(D16="",E16="",E16=0),0,IF(H16="",MOD(E16-D16,1)*24,MOD(H16-D16,1)*24)),2)</f>
        <v/>
      </c>
      <c r="J16" s="157" t="n"/>
      <c r="K16" s="274" t="n"/>
      <c r="L16" s="271" t="n"/>
      <c r="M16" s="275">
        <f>MAX(0,V16-W16)</f>
        <v/>
      </c>
      <c r="N16" s="9">
        <f>(IF(OR($C16="",$D16=""),0,
 IF(OR($A16="Holiday",$A17="Holiday"),
    IF(ISNUMBER(MATCH(TRIM($B16),{"Phagwah","Good Friday","Easter Monday","Labour Day","Christmas","Eid ul Azha","Romans-2","Globe-12","Neptune P1"},0)),0,$I16),
 IF(AND(NOT(OR($A16="Annual Leave",$A17="Annual Leave")),$A16="Off day"),$I16,
  MAX(0,$I16-$V16)
  ))))+W16</f>
        <v/>
      </c>
      <c r="O16" s="9">
        <f>IF(AND(OR($A16="Holiday",$A17="Holiday"),
        ISNUMBER(MATCH(TRIM($B16),{"Phagwah","Good Friday","Easter Monday","Labour Day","Christmas","Eid ul Azha","Romans-2","Globe-12","Neptune P1"},0))),
   $I16,0)</f>
        <v/>
      </c>
      <c r="P16" s="9">
        <f>IF(OR($O$7="Canteen",$O$7="Head Office"),0,IF($I16&lt;=0,0,IF(OR(OR(TRIM($J16)="Hebrews",TRIM($J16)="Romans",TRIM($J16)="Romans-2",TRIM($J16)="Globe",TRIM($J16)="Globe-12",TRIM($J16)="Neptune P1"),AND($I17&gt;0,OR(TRIM($J17)="Hebrews",TRIM($J17)="Romans",TRIM($J17)="Romans-2",TRIM($J17)="Globe",TRIM($J17)="Globe-12",TRIM($J17)="Neptune P1"))),1,0)))</f>
        <v/>
      </c>
      <c r="Q16" s="10" t="n"/>
      <c r="R16" s="9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IF($I16&gt;0,1,0),
      0
   ),
0))</f>
        <v/>
      </c>
      <c r="S16" s="9">
        <f>IF(OR($A16="Annual Leave",$A17="Annual Leave"),IF($A16="Annual Leave",8,0),0)</f>
        <v/>
      </c>
      <c r="T16" s="91" t="n"/>
      <c r="U16" s="144">
        <f>MAX(0,40-Y16)</f>
        <v/>
      </c>
      <c r="V16" s="351">
        <f>IF(OR($C16="",$D16=""),0,
 IF(OR($A16="Holiday",$A17="Holiday"),0,
 IF(AND(NOT(OR($A16="Annual Leave",$A17="Annual Leave")),$A16="Off day"),0,
  IF($I16+$I17&gt;=8,IF($I16&gt;=8,8,$I16),$I16)
  )))</f>
        <v/>
      </c>
      <c r="W16" s="351">
        <f>MAX(0,V16-U16)</f>
        <v/>
      </c>
      <c r="X16" s="351">
        <f>IF(C16="","",C16-WEEKDAY(C16,1)+1)</f>
        <v/>
      </c>
      <c r="Y16" s="351">
        <f>SUMPRODUCT(($X$14:$X15=X16)*(($V$14:$V15)+($O$14:$O15)))+IF(X16=X14,$L$11,0)</f>
        <v/>
      </c>
      <c r="Z16" s="351" t="n"/>
      <c r="AA16" s="351" t="n"/>
      <c r="AB16" s="351" t="n"/>
      <c r="AC16" s="351" t="n"/>
      <c r="AD16" s="351" t="n"/>
      <c r="AE16" s="351" t="n"/>
      <c r="AF16" s="351" t="n"/>
    </row>
    <row r="17" ht="24" customHeight="1" s="348" thickBot="1">
      <c r="A17" s="154" t="inlineStr">
        <is>
          <t>On Day</t>
        </is>
      </c>
      <c r="B17" s="273" t="n"/>
      <c r="C17" s="90">
        <f>C16</f>
        <v/>
      </c>
      <c r="D17" s="276" t="n"/>
      <c r="E17" s="277">
        <f>IF(D17="", "",
 IF(D17=TIME(0,0,0), 0,
 IF(AND(D17&gt;=TIME(0,0,1), D17&lt;=TIME(2,0,0)), TIME(7,0,0),
 IF(AND(D17&gt;=TIME(6,0,0), D17&lt;=TIME(8,0,0)), TIME(12,0,0),
 IF(AND(D17&gt;TIME(8,0,0), D17&lt;=TIME(13,59,0)), TIME(15,0,0),
 IF(AND(D17&gt;=TIME(14,0,0), D17&lt;=TIME(17,59,0)), TIME(21,0,0),
 IF(AND(D17&gt;=TIME(18,0,0), D17&lt;=TIME(21,59,0)), TIME(0,0,0),
 IF(AND(D17&gt;=TIME(22,0,0), D17&lt;=TIME(23,59,59)), TIME(7,0,0), ""))))))))</f>
        <v/>
      </c>
      <c r="F17" s="156" t="n"/>
      <c r="G17" s="277">
        <f>IF(AND(D17&gt;=TIME(6,0,0),D17&lt;=TIME(8,0,0)),E17,"")</f>
        <v/>
      </c>
      <c r="H17" s="276" t="n"/>
      <c r="I17" s="30">
        <f>ROUND(IF(OR(D17="",E17="",E17=0),0,IF(H17="",MOD(E17-D17,1)*24,MOD(H17-D17,1)*24)),2)</f>
        <v/>
      </c>
      <c r="J17" s="158" t="n"/>
      <c r="K17" s="274" t="n"/>
      <c r="L17" s="271" t="n"/>
      <c r="M17" s="275">
        <f>MAX(0,V17-W17)</f>
        <v/>
      </c>
      <c r="N17" s="278">
        <f>(IF(OR($C17="",$D17=""),0,
 IF(OR($A16="Holiday",$A17="Holiday"),
    IF(ISNUMBER(MATCH(TRIM($B17),{"Phagwah","Good Friday","Easter Monday","Labour Day","Christmas","Eid ul Azha","Romans-2","Globe-12","Neptune P1"},0)),0,$I17),
 IF(AND(NOT(OR($A16="Annual Leave",$A17="Annual Leave")),$A17="Off day"),$I17,
  MAX(0,$I17-$V17)
  ))))+W17</f>
        <v/>
      </c>
      <c r="O17" s="278">
        <f>IF(AND(OR($A16="Holiday",$A17="Holiday"),
        ISNUMBER(MATCH(TRIM($B17),{"Phagwah","Good Friday","Easter Monday","Labour Day","Christmas","Eid ul Azha","Romans-2","Globe-12","Neptune P1"},0))),
   $I17,0)</f>
        <v/>
      </c>
      <c r="P17" s="278">
        <f>IF(OR($O$7="Canteen",$O$7="Head Office"),0,IF($I17&lt;=0,0,IF(AND($I16&lt;=0,OR(TRIM($J17)="Hebrews",TRIM($J17)="Romans",TRIM($J17)="Romans-2",TRIM($J17)="Globe",TRIM($J17)="Globe-12",TRIM($J17)="Neptune P1")),1,0)))</f>
        <v/>
      </c>
      <c r="Q17" s="279" t="n"/>
      <c r="R17" s="278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IF(AND($I16=0,$I17&gt;0),1,0),
      0
   ),
0))</f>
        <v/>
      </c>
      <c r="S17" s="278">
        <f>IF(OR($A16="Annual Leave",$A17="Annual Leave"),IF(AND($A16&lt;&gt;"Annual Leave",$A17="Annual Leave"),8,0),0)</f>
        <v/>
      </c>
      <c r="T17" s="280" t="n"/>
      <c r="U17" s="144">
        <f>MAX(0,40-Y17)</f>
        <v/>
      </c>
      <c r="V17" s="351">
        <f>IF(OR($C17="",$D17=""),0,
 IF(OR($A16="Holiday",$A17="Holiday"),0,
 IF(AND(NOT(OR($A16="Annual Leave",$A17="Annual Leave")),$A17="Off day"),0,
  IF($I16+$I17&gt;=8,IF($I16&gt;=8,0,8-$I16),$I17)
  )))</f>
        <v/>
      </c>
      <c r="W17" s="351">
        <f>MAX(0,V17-U17)</f>
        <v/>
      </c>
      <c r="X17" s="351">
        <f>IF(C17="","",C17-WEEKDAY(C17,1)+1)</f>
        <v/>
      </c>
      <c r="Y17" s="351">
        <f>SUMPRODUCT(($X$14:$X16=X17)*(($V$14:$V16)+($O$14:$O16)))+IF(X17=X14,$L$11,0)</f>
        <v/>
      </c>
      <c r="Z17" s="351" t="n"/>
      <c r="AA17" s="351" t="n"/>
      <c r="AB17" s="351" t="n"/>
      <c r="AC17" s="351" t="n"/>
      <c r="AD17" s="351" t="n"/>
      <c r="AE17" s="351" t="n"/>
      <c r="AF17" s="351" t="n"/>
    </row>
    <row r="18" ht="24" customHeight="1" s="348" thickBot="1">
      <c r="A18" s="159" t="inlineStr">
        <is>
          <t>On Day</t>
        </is>
      </c>
      <c r="B18" s="281" t="n"/>
      <c r="C18" s="92">
        <f>C16+1</f>
        <v/>
      </c>
      <c r="D18" s="31" t="n"/>
      <c r="E18" s="160">
        <f>IF(D18="", "",
 IF(D18=TIME(0,0,0), 0,
 IF(AND(D18&gt;=TIME(0,0,1), D18&lt;=TIME(2,0,0)), TIME(7,0,0),
 IF(AND(D18&gt;=TIME(6,0,0), D18&lt;=TIME(8,0,0)), TIME(12,0,0),
 IF(AND(D18&gt;TIME(8,0,0), D18&lt;=TIME(13,59,0)), TIME(15,0,0),
 IF(AND(D18&gt;=TIME(14,0,0), D18&lt;=TIME(17,59,0)), TIME(21,0,0),
 IF(AND(D18&gt;=TIME(18,0,0), D18&lt;=TIME(21,59,0)), TIME(0,0,0),
 IF(AND(D18&gt;=TIME(22,0,0), D18&lt;=TIME(23,59,59)), TIME(7,0,0), ""))))))))</f>
        <v/>
      </c>
      <c r="F18" s="161" t="n"/>
      <c r="G18" s="160">
        <f>IF(AND(D18&gt;=TIME(6,0,0),D18&lt;=TIME(8,0,0)),E18,"")</f>
        <v/>
      </c>
      <c r="H18" s="31" t="n"/>
      <c r="I18" s="32">
        <f>ROUND(IF(OR(D18="",E18="",E18=0),0,IF(H18="",MOD(E18-D18,1)*24,MOD(H18-D18,1)*24)),2)</f>
        <v/>
      </c>
      <c r="J18" s="162" t="n"/>
      <c r="K18" s="282" t="n"/>
      <c r="L18" s="271" t="n"/>
      <c r="M18" s="283">
        <f>MAX(0,V18-W18)</f>
        <v/>
      </c>
      <c r="N18" s="33">
        <f>(IF(OR($C18="",$D18=""),0,
 IF(OR($A18="Holiday",$A19="Holiday"),
    IF(ISNUMBER(MATCH(TRIM($B18),{"Phagwah","Good Friday","Easter Monday","Labour Day","Christmas","Eid ul Azha","Romans-2","Globe-12","Neptune P1"},0)),0,$I18),
 IF(AND(NOT(OR($A18="Annual Leave",$A19="Annual Leave")),$A18="Off day"),$I18,
  MAX(0,$I18-$V18)
  ))))+W18</f>
        <v/>
      </c>
      <c r="O18" s="33">
        <f>IF(AND(OR($A18="Holiday",$A19="Holiday"),
        ISNUMBER(MATCH(TRIM($B18),{"Phagwah","Good Friday","Easter Monday","Labour Day","Christmas","Eid ul Azha","Romans-2","Globe-12","Neptune P1"},0))),
   $I18,0)</f>
        <v/>
      </c>
      <c r="P18" s="33">
        <f>IF(OR($O$7="Canteen",$O$7="Head Office"),0,IF($I18&lt;=0,0,IF(OR(OR(TRIM($J18)="Hebrews",TRIM($J18)="Romans",TRIM($J18)="Romans-2",TRIM($J18)="Globe",TRIM($J18)="Globe-12",TRIM($J18)="Neptune P1"),AND($I19&gt;0,OR(TRIM($J19)="Hebrews",TRIM($J19)="Romans",TRIM($J19)="Romans-2",TRIM($J19)="Globe",TRIM($J19)="Globe-12",TRIM($J19)="Neptune P1"))),1,0)))</f>
        <v/>
      </c>
      <c r="Q18" s="34" t="n"/>
      <c r="R18" s="33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IF($I18&gt;0,1,0),
      0
   ),
0))</f>
        <v/>
      </c>
      <c r="S18" s="33">
        <f>IF(OR($A18="Annual Leave",$A19="Annual Leave"),IF($A18="Annual Leave",8,0),0)</f>
        <v/>
      </c>
      <c r="T18" s="35" t="n"/>
      <c r="U18" s="144">
        <f>MAX(0,40-Y18)</f>
        <v/>
      </c>
      <c r="V18" s="351">
        <f>IF(OR($C18="",$D18=""),0,
 IF(OR($A18="Holiday",$A19="Holiday"),0,
 IF(AND(NOT(OR($A18="Annual Leave",$A19="Annual Leave")),$A18="Off day"),0,
  IF($I18+$I19&gt;=8,IF($I18&gt;=8,8,$I18),$I18)
  )))</f>
        <v/>
      </c>
      <c r="W18" s="351">
        <f>MAX(0,V18-U18)</f>
        <v/>
      </c>
      <c r="X18" s="351">
        <f>IF(C18="","",C18-WEEKDAY(C18,1)+1)</f>
        <v/>
      </c>
      <c r="Y18" s="351">
        <f>SUMPRODUCT(($X$14:$X17=X18)*(($V$14:$V17)+($O$14:$O17)))+IF(X18=X14,$L$11,0)</f>
        <v/>
      </c>
      <c r="Z18" s="351" t="n"/>
      <c r="AA18" s="351" t="n"/>
      <c r="AB18" s="351" t="n"/>
      <c r="AC18" s="351" t="n"/>
      <c r="AD18" s="351" t="n"/>
      <c r="AE18" s="351" t="n"/>
      <c r="AF18" s="351" t="n"/>
    </row>
    <row r="19" ht="24" customHeight="1" s="348" thickBot="1">
      <c r="A19" s="159" t="inlineStr">
        <is>
          <t>On Day</t>
        </is>
      </c>
      <c r="B19" s="281" t="n"/>
      <c r="C19" s="93">
        <f>C18</f>
        <v/>
      </c>
      <c r="D19" s="36" t="n"/>
      <c r="E19" s="163">
        <f>IF(D19="", "",
 IF(D19=TIME(0,0,0), 0,
 IF(AND(D19&gt;=TIME(0,0,1), D19&lt;=TIME(2,0,0)), TIME(7,0,0),
 IF(AND(D19&gt;=TIME(6,0,0), D19&lt;=TIME(8,0,0)), TIME(12,0,0),
 IF(AND(D19&gt;TIME(8,0,0), D19&lt;=TIME(13,59,0)), TIME(15,0,0),
 IF(AND(D19&gt;=TIME(14,0,0), D19&lt;=TIME(17,59,0)), TIME(21,0,0),
 IF(AND(D19&gt;=TIME(18,0,0), D19&lt;=TIME(21,59,0)), TIME(0,0,0),
 IF(AND(D19&gt;=TIME(22,0,0), D19&lt;=TIME(23,59,59)), TIME(7,0,0), ""))))))))</f>
        <v/>
      </c>
      <c r="F19" s="164" t="n"/>
      <c r="G19" s="163">
        <f>IF(AND(D19&gt;=TIME(6,0,0),D19&lt;=TIME(8,0,0)),E19,"")</f>
        <v/>
      </c>
      <c r="H19" s="36" t="n"/>
      <c r="I19" s="37">
        <f>ROUND(IF(OR(D19="",E19="",E19=0),0,IF(H19="",MOD(E19-D19,1)*24,MOD(H19-D19,1)*24)),2)</f>
        <v/>
      </c>
      <c r="J19" s="162" t="n"/>
      <c r="K19" s="282" t="n"/>
      <c r="L19" s="271" t="n"/>
      <c r="M19" s="283">
        <f>MAX(0,V19-W19)</f>
        <v/>
      </c>
      <c r="N19" s="38">
        <f>(IF(OR($C19="",$D19=""),0,
 IF(OR($A18="Holiday",$A19="Holiday"),
    IF(ISNUMBER(MATCH(TRIM($B19),{"Phagwah","Good Friday","Easter Monday","Labour Day","Christmas","Eid ul Azha","Romans-2","Globe-12","Neptune P1"},0)),0,$I19),
 IF(AND(NOT(OR($A18="Annual Leave",$A19="Annual Leave")),$A19="Off day"),$I19,
  MAX(0,$I19-$V19)
  ))))+W19</f>
        <v/>
      </c>
      <c r="O19" s="38">
        <f>IF(AND(OR($A18="Holiday",$A19="Holiday"),
        ISNUMBER(MATCH(TRIM($B19),{"Phagwah","Good Friday","Easter Monday","Labour Day","Christmas","Eid ul Azha","Romans-2","Globe-12","Neptune P1"},0))),
   $I19,0)</f>
        <v/>
      </c>
      <c r="P19" s="38">
        <f>IF(OR($O$7="Canteen",$O$7="Head Office"),0,IF($I19&lt;=0,0,IF(AND($I18&lt;=0,OR(TRIM($J19)="Hebrews",TRIM($J19)="Romans",TRIM($J19)="Romans-2",TRIM($J19)="Globe",TRIM($J19)="Globe-12",TRIM($J19)="Neptune P1")),1,0)))</f>
        <v/>
      </c>
      <c r="Q19" s="39" t="n"/>
      <c r="R19" s="38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IF(AND($I18=0,$I19&gt;0),1,0),
      0
   ),
0))</f>
        <v/>
      </c>
      <c r="S19" s="38">
        <f>IF(OR($A18="Annual Leave",$A19="Annual Leave"),IF(AND($A18&lt;&gt;"Annual Leave",$A19="Annual Leave"),8,0),0)</f>
        <v/>
      </c>
      <c r="T19" s="40" t="n"/>
      <c r="U19" s="144">
        <f>MAX(0,40-Y19)</f>
        <v/>
      </c>
      <c r="V19" s="351">
        <f>IF(OR($C19="",$D19=""),0,
 IF(OR($A18="Holiday",$A19="Holiday"),0,
 IF(AND(NOT(OR($A18="Annual Leave",$A19="Annual Leave")),$A19="Off day"),0,
  IF($I18+$I19&gt;=8,IF($I18&gt;=8,0,8-$I18),$I19)
  )))</f>
        <v/>
      </c>
      <c r="W19" s="351">
        <f>MAX(0,V19-U19)</f>
        <v/>
      </c>
      <c r="X19" s="351">
        <f>IF(C19="","",C19-WEEKDAY(C19,1)+1)</f>
        <v/>
      </c>
      <c r="Y19" s="351">
        <f>SUMPRODUCT(($X$14:$X18=X19)*(($V$14:$V18)+($O$14:$O18)))+IF(X19=X14,$L$11,0)</f>
        <v/>
      </c>
      <c r="Z19" s="351" t="n"/>
      <c r="AA19" s="351" t="n"/>
      <c r="AB19" s="351" t="n"/>
      <c r="AC19" s="351" t="n"/>
      <c r="AD19" s="351" t="n"/>
      <c r="AE19" s="351" t="n"/>
      <c r="AF19" s="351" t="n"/>
    </row>
    <row r="20" ht="24" customHeight="1" s="348" thickBot="1">
      <c r="A20" s="165" t="inlineStr">
        <is>
          <t>On Day</t>
        </is>
      </c>
      <c r="B20" s="284" t="n"/>
      <c r="C20" s="94">
        <f>C18+1</f>
        <v/>
      </c>
      <c r="D20" s="41" t="n"/>
      <c r="E20" s="166">
        <f>IF(D20="", "",
 IF(D20=TIME(0,0,0), 0,
 IF(AND(D20&gt;=TIME(0,0,1), D20&lt;=TIME(2,0,0)), TIME(7,0,0),
 IF(AND(D20&gt;=TIME(6,0,0), D20&lt;=TIME(8,0,0)), TIME(12,0,0),
 IF(AND(D20&gt;TIME(8,0,0), D20&lt;=TIME(13,59,0)), TIME(15,0,0),
 IF(AND(D20&gt;=TIME(14,0,0), D20&lt;=TIME(17,59,0)), TIME(21,0,0),
 IF(AND(D20&gt;=TIME(18,0,0), D20&lt;=TIME(21,59,0)), TIME(0,0,0),
 IF(AND(D20&gt;=TIME(22,0,0), D20&lt;=TIME(23,59,59)), TIME(7,0,0), ""))))))))</f>
        <v/>
      </c>
      <c r="F20" s="167" t="n"/>
      <c r="G20" s="166">
        <f>IF(AND(D20&gt;=TIME(6,0,0),D20&lt;=TIME(8,0,0)),E20,"")</f>
        <v/>
      </c>
      <c r="H20" s="41" t="n"/>
      <c r="I20" s="95">
        <f>ROUND(IF(OR(D20="",E20="",E20=0),0,IF(H20="",MOD(E20-D20,1)*24,MOD(H20-D20,1)*24)),2)</f>
        <v/>
      </c>
      <c r="J20" s="168" t="n"/>
      <c r="K20" s="285" t="n"/>
      <c r="L20" s="271" t="n"/>
      <c r="M20" s="286">
        <f>MAX(0,V20-W20)</f>
        <v/>
      </c>
      <c r="N20" s="42">
        <f>(IF(OR($C20="",$D20=""),0,
 IF(OR($A20="Holiday",$A21="Holiday"),
    IF(ISNUMBER(MATCH(TRIM($B20),{"Phagwah","Good Friday","Easter Monday","Labour Day","Christmas","Eid ul Azha","Romans-2","Globe-12","Neptune P1"},0)),0,$I20),
 IF(AND(NOT(OR($A20="Annual Leave",$A21="Annual Leave")),$A20="Off day"),$I20,
  MAX(0,$I20-$V20)
  ))))+W20</f>
        <v/>
      </c>
      <c r="O20" s="42">
        <f>IF(AND(OR($A20="Holiday",$A21="Holiday"),
        ISNUMBER(MATCH(TRIM($B20),{"Phagwah","Good Friday","Easter Monday","Labour Day","Christmas","Eid ul Azha","Romans-2","Globe-12","Neptune P1"},0))),
   $I20,0)</f>
        <v/>
      </c>
      <c r="P20" s="42">
        <f>IF(OR($O$7="Canteen",$O$7="Head Office"),0,IF($I20&lt;=0,0,IF(OR(OR(TRIM($J20)="Hebrews",TRIM($J20)="Romans",TRIM($J20)="Romans-2",TRIM($J20)="Globe",TRIM($J20)="Globe-12",TRIM($J20)="Neptune P1"),AND($I21&gt;0,OR(TRIM($J21)="Hebrews",TRIM($J21)="Romans",TRIM($J21)="Romans-2",TRIM($J21)="Globe",TRIM($J21)="Globe-12",TRIM($J21)="Neptune P1"))),1,0)))</f>
        <v/>
      </c>
      <c r="Q20" s="43" t="n"/>
      <c r="R20" s="42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IF($I20&gt;0,1,0),
      0
   ),
0))</f>
        <v/>
      </c>
      <c r="S20" s="42">
        <f>IF(OR($A20="Annual Leave",$A21="Annual Leave"),IF($A20="Annual Leave",8,0),0)</f>
        <v/>
      </c>
      <c r="T20" s="96" t="n"/>
      <c r="U20" s="144">
        <f>MAX(0,40-Y20)</f>
        <v/>
      </c>
      <c r="V20" s="351">
        <f>IF(OR($C20="",$D20=""),0,
 IF(OR($A20="Holiday",$A21="Holiday"),0,
 IF(AND(NOT(OR($A20="Annual Leave",$A21="Annual Leave")),$A20="Off day"),0,
  IF($I20+$I21&gt;=8,IF($I20&gt;=8,8,$I20),$I20)
  )))</f>
        <v/>
      </c>
      <c r="W20" s="351">
        <f>MAX(0,V20-U20)</f>
        <v/>
      </c>
      <c r="X20" s="351">
        <f>IF(C20="","",C20-WEEKDAY(C20,1)+1)</f>
        <v/>
      </c>
      <c r="Y20" s="351">
        <f>SUMPRODUCT(($X$14:$X19=X20)*(($V$14:$V19)+($O$14:$O19)))+IF(X20=X14,$L$11,0)</f>
        <v/>
      </c>
      <c r="Z20" s="351" t="n"/>
      <c r="AA20" s="351" t="n"/>
      <c r="AB20" s="351" t="n"/>
      <c r="AC20" s="351" t="n"/>
      <c r="AD20" s="351" t="n"/>
      <c r="AE20" s="351" t="n"/>
      <c r="AF20" s="351" t="n"/>
    </row>
    <row r="21" ht="24" customHeight="1" s="348" thickBot="1">
      <c r="A21" s="165" t="inlineStr">
        <is>
          <t>On Day</t>
        </is>
      </c>
      <c r="B21" s="284" t="n"/>
      <c r="C21" s="94">
        <f>C20</f>
        <v/>
      </c>
      <c r="D21" s="287" t="n"/>
      <c r="E21" s="288">
        <f>IF(D21="", "",
 IF(D21=TIME(0,0,0), 0,
 IF(AND(D21&gt;=TIME(0,0,1), D21&lt;=TIME(2,0,0)), TIME(7,0,0),
 IF(AND(D21&gt;=TIME(6,0,0), D21&lt;=TIME(8,0,0)), TIME(12,0,0),
 IF(AND(D21&gt;TIME(8,0,0), D21&lt;=TIME(13,59,0)), TIME(15,0,0),
 IF(AND(D21&gt;=TIME(14,0,0), D21&lt;=TIME(17,59,0)), TIME(21,0,0),
 IF(AND(D21&gt;=TIME(18,0,0), D21&lt;=TIME(21,59,0)), TIME(0,0,0),
 IF(AND(D21&gt;=TIME(22,0,0), D21&lt;=TIME(23,59,59)), TIME(7,0,0), ""))))))))</f>
        <v/>
      </c>
      <c r="F21" s="167" t="n"/>
      <c r="G21" s="288">
        <f>IF(AND(D21&gt;=TIME(6,0,0),D21&lt;=TIME(8,0,0)),E21,"")</f>
        <v/>
      </c>
      <c r="H21" s="287" t="n"/>
      <c r="I21" s="95">
        <f>ROUND(IF(OR(D21="",E21="",E21=0),0,IF(H21="",MOD(E21-D21,1)*24,MOD(H21-D21,1)*24)),2)</f>
        <v/>
      </c>
      <c r="J21" s="169" t="n"/>
      <c r="K21" s="285" t="n"/>
      <c r="L21" s="271" t="n"/>
      <c r="M21" s="286">
        <f>MAX(0,V21-W21)</f>
        <v/>
      </c>
      <c r="N21" s="289">
        <f>(IF(OR($C21="",$D21=""),0,
 IF(OR($A20="Holiday",$A21="Holiday"),
    IF(ISNUMBER(MATCH(TRIM($B21),{"Phagwah","Good Friday","Easter Monday","Labour Day","Christmas","Eid ul Azha","Romans-2","Globe-12","Neptune P1"},0)),0,$I21),
 IF(AND(NOT(OR($A20="Annual Leave",$A21="Annual Leave")),$A21="Off day"),$I21,
  MAX(0,$I21-$V21)
  ))))+W21</f>
        <v/>
      </c>
      <c r="O21" s="289">
        <f>IF(AND(OR($A20="Holiday",$A21="Holiday"),
        ISNUMBER(MATCH(TRIM($B21),{"Phagwah","Good Friday","Easter Monday","Labour Day","Christmas","Eid ul Azha","Romans-2","Globe-12","Neptune P1"},0))),
   $I21,0)</f>
        <v/>
      </c>
      <c r="P21" s="289">
        <f>IF(OR($O$7="Canteen",$O$7="Head Office"),0,IF($I21&lt;=0,0,IF(AND($I20&lt;=0,OR(TRIM($J21)="Hebrews",TRIM($J21)="Romans",TRIM($J21)="Romans-2",TRIM($J21)="Globe",TRIM($J21)="Globe-12",TRIM($J21)="Neptune P1")),1,0)))</f>
        <v/>
      </c>
      <c r="Q21" s="290" t="n"/>
      <c r="R21" s="289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IF(AND($I20=0,$I21&gt;0),1,0),
      0
   ),
0))</f>
        <v/>
      </c>
      <c r="S21" s="289">
        <f>IF(OR($A20="Annual Leave",$A21="Annual Leave"),IF(AND($A20&lt;&gt;"Annual Leave",$A21="Annual Leave"),8,0),0)</f>
        <v/>
      </c>
      <c r="T21" s="291" t="n"/>
      <c r="U21" s="144">
        <f>MAX(0,40-Y21)</f>
        <v/>
      </c>
      <c r="V21" s="351">
        <f>IF(OR($C21="",$D21=""),0,
 IF(OR($A20="Holiday",$A21="Holiday"),0,
 IF(AND(NOT(OR($A20="Annual Leave",$A21="Annual Leave")),$A21="Off day"),0,
  IF($I20+$I21&gt;=8,IF($I20&gt;=8,0,8-$I20),$I21)
  )))</f>
        <v/>
      </c>
      <c r="W21" s="351">
        <f>MAX(0,V21-U21)</f>
        <v/>
      </c>
      <c r="X21" s="351">
        <f>IF(C21="","",C21-WEEKDAY(C21,1)+1)</f>
        <v/>
      </c>
      <c r="Y21" s="351">
        <f>SUMPRODUCT(($X$14:$X20=X21)*(($V$14:$V20)+($O$14:$O20)))+IF(X21=X14,$L$11,0)</f>
        <v/>
      </c>
      <c r="Z21" s="351" t="n"/>
      <c r="AA21" s="351" t="n"/>
      <c r="AB21" s="351" t="n"/>
      <c r="AC21" s="351" t="n"/>
      <c r="AD21" s="351" t="n"/>
      <c r="AE21" s="351" t="n"/>
      <c r="AF21" s="351" t="n"/>
    </row>
    <row r="22" ht="24" customHeight="1" s="348" thickBot="1">
      <c r="A22" s="170" t="inlineStr">
        <is>
          <t>On Day</t>
        </is>
      </c>
      <c r="B22" s="292" t="n"/>
      <c r="C22" s="97">
        <f>C20+1</f>
        <v/>
      </c>
      <c r="D22" s="44" t="n"/>
      <c r="E22" s="171">
        <f>IF(D22="", "",
 IF(D22=TIME(0,0,0), 0,
 IF(AND(D22&gt;=TIME(0,0,1), D22&lt;=TIME(2,0,0)), TIME(7,0,0),
 IF(AND(D22&gt;=TIME(6,0,0), D22&lt;=TIME(8,0,0)), TIME(12,0,0),
 IF(AND(D22&gt;TIME(8,0,0), D22&lt;=TIME(13,59,0)), TIME(15,0,0),
 IF(AND(D22&gt;=TIME(14,0,0), D22&lt;=TIME(17,59,0)), TIME(21,0,0),
 IF(AND(D22&gt;=TIME(18,0,0), D22&lt;=TIME(21,59,0)), TIME(0,0,0),
 IF(AND(D22&gt;=TIME(22,0,0), D22&lt;=TIME(23,59,59)), TIME(7,0,0), ""))))))))</f>
        <v/>
      </c>
      <c r="F22" s="172" t="n"/>
      <c r="G22" s="171">
        <f>IF(AND(D22&gt;=TIME(6,0,0),D22&lt;=TIME(8,0,0)),E22,"")</f>
        <v/>
      </c>
      <c r="H22" s="44" t="n"/>
      <c r="I22" s="45">
        <f>ROUND(IF(OR(D22="",E22="",E22=0),0,IF(H22="",MOD(E22-D22,1)*24,MOD(H22-D22,1)*24)),2)</f>
        <v/>
      </c>
      <c r="J22" s="173" t="n"/>
      <c r="K22" s="293" t="n"/>
      <c r="L22" s="271" t="n"/>
      <c r="M22" s="294">
        <f>MAX(0,V22-W22)</f>
        <v/>
      </c>
      <c r="N22" s="46">
        <f>(IF(OR($C22="",$D22=""),0,
 IF(OR($A22="Holiday",$A23="Holiday"),
    IF(ISNUMBER(MATCH(TRIM($B22),{"Phagwah","Good Friday","Easter Monday","Labour Day","Christmas","Eid ul Azha","Romans-2","Globe-12","Neptune P1"},0)),0,$I22),
 IF(AND(NOT(OR($A22="Annual Leave",$A23="Annual Leave")),$A22="Off day"),$I22,
  MAX(0,$I22-$V22)
  ))))+W22</f>
        <v/>
      </c>
      <c r="O22" s="46">
        <f>IF(AND(OR($A22="Holiday",$A23="Holiday"),
        ISNUMBER(MATCH(TRIM($B22),{"Phagwah","Good Friday","Easter Monday","Labour Day","Christmas","Eid ul Azha","Romans-2","Globe-12","Neptune P1"},0))),
   $I22,0)</f>
        <v/>
      </c>
      <c r="P22" s="46">
        <f>IF(OR($O$7="Canteen",$O$7="Head Office"),0,IF($I22&lt;=0,0,IF(OR(OR(TRIM($J22)="Hebrews",TRIM($J22)="Romans",TRIM($J22)="Romans-2",TRIM($J22)="Globe",TRIM($J22)="Globe-12",TRIM($J22)="Neptune P1"),AND($I23&gt;0,OR(TRIM($J23)="Hebrews",TRIM($J23)="Romans",TRIM($J23)="Romans-2",TRIM($J23)="Globe",TRIM($J23)="Globe-12",TRIM($J23)="Neptune P1"))),1,0)))</f>
        <v/>
      </c>
      <c r="Q22" s="47" t="n"/>
      <c r="R22" s="46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IF($I22&gt;0,1,0),
      0
   ),
0))</f>
        <v/>
      </c>
      <c r="S22" s="46">
        <f>IF(OR($A22="Annual Leave",$A23="Annual Leave"),IF($A22="Annual Leave",8,0),0)</f>
        <v/>
      </c>
      <c r="T22" s="48" t="n"/>
      <c r="U22" s="144">
        <f>MAX(0,40-Y22)</f>
        <v/>
      </c>
      <c r="V22" s="351">
        <f>IF(OR($C22="",$D22=""),0,
 IF(OR($A22="Holiday",$A23="Holiday"),0,
 IF(AND(NOT(OR($A22="Annual Leave",$A23="Annual Leave")),$A22="Off day"),0,
  IF($I22+$I23&gt;=8,IF($I22&gt;=8,8,$I22),$I22)
  )))</f>
        <v/>
      </c>
      <c r="W22" s="351">
        <f>MAX(0,V22-U22)</f>
        <v/>
      </c>
      <c r="X22" s="351">
        <f>IF(C22="","",C22-WEEKDAY(C22,1)+1)</f>
        <v/>
      </c>
      <c r="Y22" s="351">
        <f>SUMPRODUCT(($X$14:$X21=X22)*(($V$14:$V21)+($O$14:$O21)))+IF(X22=X14,$L$11,0)</f>
        <v/>
      </c>
      <c r="Z22" s="351" t="n"/>
      <c r="AA22" s="351" t="n"/>
      <c r="AB22" s="351" t="n"/>
      <c r="AC22" s="351" t="n"/>
      <c r="AD22" s="351" t="n"/>
      <c r="AE22" s="351" t="n"/>
      <c r="AF22" s="351" t="n"/>
    </row>
    <row r="23" ht="24" customHeight="1" s="348" thickBot="1">
      <c r="A23" s="170" t="inlineStr">
        <is>
          <t>On Day</t>
        </is>
      </c>
      <c r="B23" s="292" t="n"/>
      <c r="C23" s="98">
        <f>C22</f>
        <v/>
      </c>
      <c r="D23" s="49" t="n"/>
      <c r="E23" s="174">
        <f>IF(D23="", "",
 IF(D23=TIME(0,0,0), 0,
 IF(AND(D23&gt;=TIME(0,0,1), D23&lt;=TIME(2,0,0)), TIME(7,0,0),
 IF(AND(D23&gt;=TIME(6,0,0), D23&lt;=TIME(8,0,0)), TIME(12,0,0),
 IF(AND(D23&gt;TIME(8,0,0), D23&lt;=TIME(13,59,0)), TIME(15,0,0),
 IF(AND(D23&gt;=TIME(14,0,0), D23&lt;=TIME(17,59,0)), TIME(21,0,0),
 IF(AND(D23&gt;=TIME(18,0,0), D23&lt;=TIME(21,59,0)), TIME(0,0,0),
 IF(AND(D23&gt;=TIME(22,0,0), D23&lt;=TIME(23,59,59)), TIME(7,0,0), ""))))))))</f>
        <v/>
      </c>
      <c r="F23" s="175" t="n"/>
      <c r="G23" s="174">
        <f>IF(AND(D23&gt;=TIME(6,0,0),D23&lt;=TIME(8,0,0)),E23,"")</f>
        <v/>
      </c>
      <c r="H23" s="49" t="n"/>
      <c r="I23" s="50">
        <f>ROUND(IF(OR(D23="",E23="",E23=0),0,IF(H23="",MOD(E23-D23,1)*24,MOD(H23-D23,1)*24)),2)</f>
        <v/>
      </c>
      <c r="J23" s="173" t="n"/>
      <c r="K23" s="293" t="n"/>
      <c r="L23" s="271" t="n"/>
      <c r="M23" s="294">
        <f>MAX(0,V23-W23)</f>
        <v/>
      </c>
      <c r="N23" s="51">
        <f>(IF(OR($C23="",$D23=""),0,
 IF(OR($A22="Holiday",$A23="Holiday"),
    IF(ISNUMBER(MATCH(TRIM($B23),{"Phagwah","Good Friday","Easter Monday","Labour Day","Christmas","Eid ul Azha","Romans-2","Globe-12","Neptune P1"},0)),0,$I23),
 IF(AND(NOT(OR($A22="Annual Leave",$A23="Annual Leave")),$A23="Off day"),$I23,
  MAX(0,$I23-$V23)
  ))))+W23</f>
        <v/>
      </c>
      <c r="O23" s="51">
        <f>IF(AND(OR($A22="Holiday",$A23="Holiday"),
        ISNUMBER(MATCH(TRIM($B23),{"Phagwah","Good Friday","Easter Monday","Labour Day","Christmas","Eid ul Azha","Romans-2","Globe-12","Neptune P1"},0))),
   $I23,0)</f>
        <v/>
      </c>
      <c r="P23" s="51">
        <f>IF(OR($O$7="Canteen",$O$7="Head Office"),0,IF($I23&lt;=0,0,IF(AND($I22&lt;=0,OR(TRIM($J23)="Hebrews",TRIM($J23)="Romans",TRIM($J23)="Romans-2",TRIM($J23)="Globe",TRIM($J23)="Globe-12",TRIM($J23)="Neptune P1")),1,0)))</f>
        <v/>
      </c>
      <c r="Q23" s="52" t="n"/>
      <c r="R23" s="51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IF(AND($I22=0,$I23&gt;0),1,0),
      0
   ),
0))</f>
        <v/>
      </c>
      <c r="S23" s="51">
        <f>IF(OR($A22="Annual Leave",$A23="Annual Leave"),IF(AND($A22&lt;&gt;"Annual Leave",$A23="Annual Leave"),8,0),0)</f>
        <v/>
      </c>
      <c r="T23" s="53" t="n"/>
      <c r="U23" s="144">
        <f>MAX(0,40-Y23)</f>
        <v/>
      </c>
      <c r="V23" s="351">
        <f>IF(OR($C23="",$D23=""),0,
 IF(OR($A22="Holiday",$A23="Holiday"),0,
 IF(AND(NOT(OR($A22="Annual Leave",$A23="Annual Leave")),$A23="Off day"),0,
  IF($I22+$I23&gt;=8,IF($I22&gt;=8,0,8-$I22),$I23)
  )))</f>
        <v/>
      </c>
      <c r="W23" s="351">
        <f>MAX(0,V23-U23)</f>
        <v/>
      </c>
      <c r="X23" s="351">
        <f>IF(C23="","",C23-WEEKDAY(C23,1)+1)</f>
        <v/>
      </c>
      <c r="Y23" s="351">
        <f>SUMPRODUCT(($X$14:$X22=X23)*(($V$14:$V22)+($O$14:$O22)))+IF(X23=X14,$L$11,0)</f>
        <v/>
      </c>
      <c r="Z23" s="351" t="n"/>
      <c r="AA23" s="351" t="n"/>
      <c r="AB23" s="351" t="n"/>
      <c r="AC23" s="351" t="n"/>
      <c r="AD23" s="351" t="n"/>
      <c r="AE23" s="351" t="n"/>
      <c r="AF23" s="351" t="n"/>
    </row>
    <row r="24" ht="24" customHeight="1" s="348" thickBot="1">
      <c r="A24" s="154" t="inlineStr">
        <is>
          <t>On Day</t>
        </is>
      </c>
      <c r="B24" s="273" t="n"/>
      <c r="C24" s="90">
        <f>C22+1</f>
        <v/>
      </c>
      <c r="D24" s="8" t="n"/>
      <c r="E24" s="155">
        <f>IF(D24="", "",
 IF(D24=TIME(0,0,0), 0,
 IF(AND(D24&gt;=TIME(0,0,1), D24&lt;=TIME(2,0,0)), TIME(7,0,0),
 IF(AND(D24&gt;=TIME(6,0,0), D24&lt;=TIME(8,0,0)), TIME(12,0,0),
 IF(AND(D24&gt;TIME(8,0,0), D24&lt;=TIME(13,59,0)), TIME(15,0,0),
 IF(AND(D24&gt;=TIME(14,0,0), D24&lt;=TIME(17,59,0)), TIME(21,0,0),
 IF(AND(D24&gt;=TIME(18,0,0), D24&lt;=TIME(21,59,0)), TIME(0,0,0),
 IF(AND(D24&gt;=TIME(22,0,0), D24&lt;=TIME(23,59,59)), TIME(7,0,0), ""))))))))</f>
        <v/>
      </c>
      <c r="F24" s="156" t="n"/>
      <c r="G24" s="155">
        <f>IF(AND(D24&gt;=TIME(6,0,0),D24&lt;=TIME(8,0,0)),E24,"")</f>
        <v/>
      </c>
      <c r="H24" s="8" t="n"/>
      <c r="I24" s="30">
        <f>ROUND(IF(OR(D24="",E24="",E24=0),0,IF(H24="",MOD(E24-D24,1)*24,MOD(H24-D24,1)*24)),2)</f>
        <v/>
      </c>
      <c r="J24" s="157" t="n"/>
      <c r="K24" s="274" t="n"/>
      <c r="L24" s="271" t="n"/>
      <c r="M24" s="275">
        <f>MAX(0,V24-W24)</f>
        <v/>
      </c>
      <c r="N24" s="9">
        <f>(IF(OR($C24="",$D24=""),0,
 IF(OR($A24="Holiday",$A25="Holiday"),
    IF(ISNUMBER(MATCH(TRIM($B24),{"Phagwah","Good Friday","Easter Monday","Labour Day","Christmas","Eid ul Azha","Romans-2","Globe-12","Neptune P1"},0)),0,$I24),
 IF(AND(NOT(OR($A24="Annual Leave",$A25="Annual Leave")),$A24="Off day"),$I24,
  MAX(0,$I24-$V24)
  ))))+W24</f>
        <v/>
      </c>
      <c r="O24" s="9">
        <f>IF(AND(OR($A24="Holiday",$A25="Holiday"),
        ISNUMBER(MATCH(TRIM($B24),{"Phagwah","Good Friday","Easter Monday","Labour Day","Christmas","Eid ul Azha","Romans-2","Globe-12","Neptune P1"},0))),
   $I24,0)</f>
        <v/>
      </c>
      <c r="P24" s="9">
        <f>IF(OR($O$7="Canteen",$O$7="Head Office"),0,IF($I24&lt;=0,0,IF(OR(OR(TRIM($J24)="Hebrews",TRIM($J24)="Romans",TRIM($J24)="Romans-2",TRIM($J24)="Globe",TRIM($J24)="Globe-12",TRIM($J24)="Neptune P1"),AND($I25&gt;0,OR(TRIM($J25)="Hebrews",TRIM($J25)="Romans",TRIM($J25)="Romans-2",TRIM($J25)="Globe",TRIM($J25)="Globe-12",TRIM($J25)="Neptune P1"))),1,0)))</f>
        <v/>
      </c>
      <c r="Q24" s="10" t="n"/>
      <c r="R24" s="9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IF($I24&gt;0,1,0),
      0
   ),
0))</f>
        <v/>
      </c>
      <c r="S24" s="9">
        <f>IF(OR($A24="Annual Leave",$A25="Annual Leave"),IF($A24="Annual Leave",8,0),0)</f>
        <v/>
      </c>
      <c r="T24" s="91" t="n"/>
      <c r="U24" s="144">
        <f>MAX(0,40-Y24)</f>
        <v/>
      </c>
      <c r="V24" s="351">
        <f>IF(OR($C24="",$D24=""),0,
 IF(OR($A24="Holiday",$A25="Holiday"),0,
 IF(AND(NOT(OR($A24="Annual Leave",$A25="Annual Leave")),$A24="Off day"),0,
  IF($I24+$I25&gt;=8,IF($I24&gt;=8,8,$I24),$I24)
  )))</f>
        <v/>
      </c>
      <c r="W24" s="351">
        <f>MAX(0,V24-U24)</f>
        <v/>
      </c>
      <c r="X24" s="351">
        <f>IF(C24="","",C24-WEEKDAY(C24,1)+1)</f>
        <v/>
      </c>
      <c r="Y24" s="351">
        <f>SUMPRODUCT(($X$14:$X23=X24)*(($V$14:$V23)+($O$14:$O23)))+IF(X24=X14,$L$11,0)</f>
        <v/>
      </c>
      <c r="Z24" s="351" t="n"/>
      <c r="AA24" s="351" t="n"/>
      <c r="AB24" s="351" t="n"/>
      <c r="AC24" s="351" t="n"/>
      <c r="AD24" s="351" t="n"/>
      <c r="AE24" s="351" t="n"/>
      <c r="AF24" s="351" t="n"/>
    </row>
    <row r="25" ht="24" customHeight="1" s="348" thickBot="1">
      <c r="A25" s="154" t="inlineStr">
        <is>
          <t>On Day</t>
        </is>
      </c>
      <c r="B25" s="273" t="n"/>
      <c r="C25" s="90">
        <f>C24</f>
        <v/>
      </c>
      <c r="D25" s="276" t="n"/>
      <c r="E25" s="277">
        <f>IF(D25="", "",
 IF(D25=TIME(0,0,0), 0,
 IF(AND(D25&gt;=TIME(0,0,1), D25&lt;=TIME(2,0,0)), TIME(7,0,0),
 IF(AND(D25&gt;=TIME(6,0,0), D25&lt;=TIME(8,0,0)), TIME(12,0,0),
 IF(AND(D25&gt;TIME(8,0,0), D25&lt;=TIME(13,59,0)), TIME(15,0,0),
 IF(AND(D25&gt;=TIME(14,0,0), D25&lt;=TIME(17,59,0)), TIME(21,0,0),
 IF(AND(D25&gt;=TIME(18,0,0), D25&lt;=TIME(21,59,0)), TIME(0,0,0),
 IF(AND(D25&gt;=TIME(22,0,0), D25&lt;=TIME(23,59,59)), TIME(7,0,0), ""))))))))</f>
        <v/>
      </c>
      <c r="F25" s="156" t="n"/>
      <c r="G25" s="277">
        <f>IF(AND(D25&gt;=TIME(6,0,0),D25&lt;=TIME(8,0,0)),E25,"")</f>
        <v/>
      </c>
      <c r="H25" s="276" t="n"/>
      <c r="I25" s="30">
        <f>ROUND(IF(OR(D25="",E25="",E25=0),0,IF(H25="",MOD(E25-D25,1)*24,MOD(H25-D25,1)*24)),2)</f>
        <v/>
      </c>
      <c r="J25" s="158" t="n"/>
      <c r="K25" s="274" t="n"/>
      <c r="L25" s="271" t="n"/>
      <c r="M25" s="275">
        <f>MAX(0,V25-W25)</f>
        <v/>
      </c>
      <c r="N25" s="278">
        <f>(IF(OR($C25="",$D25=""),0,
 IF(OR($A24="Holiday",$A25="Holiday"),
    IF(ISNUMBER(MATCH(TRIM($B25),{"Phagwah","Good Friday","Easter Monday","Labour Day","Christmas","Eid ul Azha","Romans-2","Globe-12","Neptune P1"},0)),0,$I25),
 IF(AND(NOT(OR($A24="Annual Leave",$A25="Annual Leave")),$A25="Off day"),$I25,
  MAX(0,$I25-$V25)
  ))))+W25</f>
        <v/>
      </c>
      <c r="O25" s="278">
        <f>IF(AND(OR($A24="Holiday",$A25="Holiday"),
        ISNUMBER(MATCH(TRIM($B25),{"Phagwah","Good Friday","Easter Monday","Labour Day","Christmas","Eid ul Azha","Romans-2","Globe-12","Neptune P1"},0))),
   $I25,0)</f>
        <v/>
      </c>
      <c r="P25" s="278">
        <f>IF(OR($O$7="Canteen",$O$7="Head Office"),0,IF($I25&lt;=0,0,IF(AND($I24&lt;=0,OR(TRIM($J25)="Hebrews",TRIM($J25)="Romans",TRIM($J25)="Romans-2",TRIM($J25)="Globe",TRIM($J25)="Globe-12",TRIM($J25)="Neptune P1")),1,0)))</f>
        <v/>
      </c>
      <c r="Q25" s="279" t="n"/>
      <c r="R25" s="278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IF(AND($I24=0,$I25&gt;0),1,0),
      0
   ),
0))</f>
        <v/>
      </c>
      <c r="S25" s="278">
        <f>IF(OR($A24="Annual Leave",$A25="Annual Leave"),IF(AND($A24&lt;&gt;"Annual Leave",$A25="Annual Leave"),8,0),0)</f>
        <v/>
      </c>
      <c r="T25" s="280" t="n"/>
      <c r="U25" s="144">
        <f>MAX(0,40-Y25)</f>
        <v/>
      </c>
      <c r="V25" s="351">
        <f>IF(OR($C25="",$D25=""),0,
 IF(OR($A24="Holiday",$A25="Holiday"),0,
 IF(AND(NOT(OR($A24="Annual Leave",$A25="Annual Leave")),$A25="Off day"),0,
  IF($I24+$I25&gt;=8,IF($I24&gt;=8,0,8-$I24),$I25)
  )))</f>
        <v/>
      </c>
      <c r="W25" s="351">
        <f>MAX(0,V25-U25)</f>
        <v/>
      </c>
      <c r="X25" s="351">
        <f>IF(C25="","",C25-WEEKDAY(C25,1)+1)</f>
        <v/>
      </c>
      <c r="Y25" s="351">
        <f>SUMPRODUCT(($X$14:$X24=X25)*(($V$14:$V24)+($O$14:$O24)))+IF(X25=X14,$L$11,0)</f>
        <v/>
      </c>
      <c r="Z25" s="351" t="n"/>
      <c r="AA25" s="351" t="n"/>
      <c r="AB25" s="351" t="n"/>
      <c r="AC25" s="351" t="n"/>
      <c r="AD25" s="351" t="n"/>
      <c r="AE25" s="351" t="n"/>
      <c r="AF25" s="351" t="n"/>
    </row>
    <row r="26" ht="24" customHeight="1" s="348" thickBot="1">
      <c r="A26" s="159" t="inlineStr">
        <is>
          <t>On Day</t>
        </is>
      </c>
      <c r="B26" s="281" t="n"/>
      <c r="C26" s="92">
        <f>C24+1</f>
        <v/>
      </c>
      <c r="D26" s="31" t="n"/>
      <c r="E26" s="160">
        <f>IF(D26="", "",
 IF(D26=TIME(0,0,0), 0,
 IF(AND(D26&gt;=TIME(0,0,1), D26&lt;=TIME(2,0,0)), TIME(7,0,0),
 IF(AND(D26&gt;=TIME(6,0,0), D26&lt;=TIME(8,0,0)), TIME(12,0,0),
 IF(AND(D26&gt;TIME(8,0,0), D26&lt;=TIME(13,59,0)), TIME(15,0,0),
 IF(AND(D26&gt;=TIME(14,0,0), D26&lt;=TIME(17,59,0)), TIME(21,0,0),
 IF(AND(D26&gt;=TIME(18,0,0), D26&lt;=TIME(21,59,0)), TIME(0,0,0),
 IF(AND(D26&gt;=TIME(22,0,0), D26&lt;=TIME(23,59,59)), TIME(7,0,0), ""))))))))</f>
        <v/>
      </c>
      <c r="F26" s="161" t="n"/>
      <c r="G26" s="160">
        <f>IF(AND(D26&gt;=TIME(6,0,0),D26&lt;=TIME(8,0,0)),E26,"")</f>
        <v/>
      </c>
      <c r="H26" s="31" t="n"/>
      <c r="I26" s="32">
        <f>ROUND(IF(OR(D26="",E26="",E26=0),0,IF(H26="",MOD(E26-D26,1)*24,MOD(H26-D26,1)*24)),2)</f>
        <v/>
      </c>
      <c r="J26" s="162" t="n"/>
      <c r="K26" s="282" t="n"/>
      <c r="L26" s="271" t="n"/>
      <c r="M26" s="283">
        <f>MAX(0,V26-W26)</f>
        <v/>
      </c>
      <c r="N26" s="33">
        <f>(IF(OR($C26="",$D26=""),0,
 IF(OR($A26="Holiday",$A27="Holiday"),
    IF(ISNUMBER(MATCH(TRIM($B26),{"Phagwah","Good Friday","Easter Monday","Labour Day","Christmas","Eid ul Azha","Romans-2","Globe-12","Neptune P1"},0)),0,$I26),
 IF(AND(NOT(OR($A26="Annual Leave",$A27="Annual Leave")),$A26="Off day"),$I26,
  MAX(0,$I26-$V26)
  ))))+W26</f>
        <v/>
      </c>
      <c r="O26" s="33">
        <f>IF(AND(OR($A26="Holiday",$A27="Holiday"),
        ISNUMBER(MATCH(TRIM($B26),{"Phagwah","Good Friday","Easter Monday","Labour Day","Christmas","Eid ul Azha","Romans-2","Globe-12","Neptune P1"},0))),
   $I26,0)</f>
        <v/>
      </c>
      <c r="P26" s="33">
        <f>IF(OR($O$7="Canteen",$O$7="Head Office"),0,IF($I26&lt;=0,0,IF(OR(OR(TRIM($J26)="Hebrews",TRIM($J26)="Romans",TRIM($J26)="Romans-2",TRIM($J26)="Globe",TRIM($J26)="Globe-12",TRIM($J26)="Neptune P1"),AND($I27&gt;0,OR(TRIM($J27)="Hebrews",TRIM($J27)="Romans",TRIM($J27)="Romans-2",TRIM($J27)="Globe",TRIM($J27)="Globe-12",TRIM($J27)="Neptune P1"))),1,0)))</f>
        <v/>
      </c>
      <c r="Q26" s="34" t="n"/>
      <c r="R26" s="33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IF($I26&gt;0,1,0),
      0
   ),
0))</f>
        <v/>
      </c>
      <c r="S26" s="33">
        <f>IF(OR($A26="Annual Leave",$A27="Annual Leave"),IF($A26="Annual Leave",8,0),0)</f>
        <v/>
      </c>
      <c r="T26" s="35" t="n"/>
      <c r="U26" s="144">
        <f>MAX(0,40-Y26)</f>
        <v/>
      </c>
      <c r="V26" s="351">
        <f>IF(OR($C26="",$D26=""),0,
 IF(OR($A26="Holiday",$A27="Holiday"),0,
 IF(AND(NOT(OR($A26="Annual Leave",$A27="Annual Leave")),$A26="Off day"),0,
  IF($I26+$I27&gt;=8,IF($I26&gt;=8,8,$I26),$I26)
  )))</f>
        <v/>
      </c>
      <c r="W26" s="351">
        <f>MAX(0,V26-U26)</f>
        <v/>
      </c>
      <c r="X26" s="351">
        <f>IF(C26="","",C26-WEEKDAY(C26,1)+1)</f>
        <v/>
      </c>
      <c r="Y26" s="351">
        <f>SUMPRODUCT(($X$14:$X25=X26)*(($V$14:$V25)+($O$14:$O25)))+IF(X26=X14,$L$11,0)</f>
        <v/>
      </c>
      <c r="Z26" s="351" t="n"/>
      <c r="AA26" s="351" t="n"/>
      <c r="AB26" s="351" t="n"/>
      <c r="AC26" s="351" t="n"/>
      <c r="AD26" s="351" t="n"/>
      <c r="AE26" s="351" t="n"/>
      <c r="AF26" s="351" t="n"/>
    </row>
    <row r="27" ht="24" customHeight="1" s="348" thickBot="1">
      <c r="A27" s="159" t="inlineStr">
        <is>
          <t>On Day</t>
        </is>
      </c>
      <c r="B27" s="281" t="n"/>
      <c r="C27" s="93">
        <f>C26</f>
        <v/>
      </c>
      <c r="D27" s="36" t="n"/>
      <c r="E27" s="163">
        <f>IF(D27="", "",
 IF(D27=TIME(0,0,0), 0,
 IF(AND(D27&gt;=TIME(0,0,1), D27&lt;=TIME(2,0,0)), TIME(7,0,0),
 IF(AND(D27&gt;=TIME(6,0,0), D27&lt;=TIME(8,0,0)), TIME(12,0,0),
 IF(AND(D27&gt;TIME(8,0,0), D27&lt;=TIME(13,59,0)), TIME(15,0,0),
 IF(AND(D27&gt;=TIME(14,0,0), D27&lt;=TIME(17,59,0)), TIME(21,0,0),
 IF(AND(D27&gt;=TIME(18,0,0), D27&lt;=TIME(21,59,0)), TIME(0,0,0),
 IF(AND(D27&gt;=TIME(22,0,0), D27&lt;=TIME(23,59,59)), TIME(7,0,0), ""))))))))</f>
        <v/>
      </c>
      <c r="F27" s="164" t="n"/>
      <c r="G27" s="163">
        <f>IF(AND(D27&gt;=TIME(6,0,0),D27&lt;=TIME(8,0,0)),E27,"")</f>
        <v/>
      </c>
      <c r="H27" s="36" t="n"/>
      <c r="I27" s="37">
        <f>ROUND(IF(OR(D27="",E27="",E27=0),0,IF(H27="",MOD(E27-D27,1)*24,MOD(H27-D27,1)*24)),2)</f>
        <v/>
      </c>
      <c r="J27" s="162" t="n"/>
      <c r="K27" s="282" t="n"/>
      <c r="L27" s="271" t="n"/>
      <c r="M27" s="283">
        <f>MAX(0,V27-W27)</f>
        <v/>
      </c>
      <c r="N27" s="38">
        <f>(IF(OR($C27="",$D27=""),0,
 IF(OR($A26="Holiday",$A27="Holiday"),
    IF(ISNUMBER(MATCH(TRIM($B27),{"Phagwah","Good Friday","Easter Monday","Labour Day","Christmas","Eid ul Azha","Romans-2","Globe-12","Neptune P1"},0)),0,$I27),
 IF(AND(NOT(OR($A26="Annual Leave",$A27="Annual Leave")),$A27="Off day"),$I27,
  MAX(0,$I27-$V27)
  ))))+W27</f>
        <v/>
      </c>
      <c r="O27" s="38">
        <f>IF(AND(OR($A26="Holiday",$A27="Holiday"),
        ISNUMBER(MATCH(TRIM($B27),{"Phagwah","Good Friday","Easter Monday","Labour Day","Christmas","Eid ul Azha","Romans-2","Globe-12","Neptune P1"},0))),
   $I27,0)</f>
        <v/>
      </c>
      <c r="P27" s="38">
        <f>IF(OR($O$7="Canteen",$O$7="Head Office"),0,IF($I27&lt;=0,0,IF(AND($I26&lt;=0,OR(TRIM($J27)="Hebrews",TRIM($J27)="Romans",TRIM($J27)="Romans-2",TRIM($J27)="Globe",TRIM($J27)="Globe-12",TRIM($J27)="Neptune P1")),1,0)))</f>
        <v/>
      </c>
      <c r="Q27" s="39" t="n"/>
      <c r="R27" s="38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IF(AND($I26=0,$I27&gt;0),1,0),
      0
   ),
0))</f>
        <v/>
      </c>
      <c r="S27" s="38">
        <f>IF(OR($A26="Annual Leave",$A27="Annual Leave"),IF(AND($A26&lt;&gt;"Annual Leave",$A27="Annual Leave"),8,0),0)</f>
        <v/>
      </c>
      <c r="T27" s="40" t="n"/>
      <c r="U27" s="144">
        <f>MAX(0,40-Y27)</f>
        <v/>
      </c>
      <c r="V27" s="351">
        <f>IF(OR($C27="",$D27=""),0,
 IF(OR($A26="Holiday",$A27="Holiday"),0,
 IF(AND(NOT(OR($A26="Annual Leave",$A27="Annual Leave")),$A27="Off day"),0,
  IF($I26+$I27&gt;=8,IF($I26&gt;=8,0,8-$I26),$I27)
  )))</f>
        <v/>
      </c>
      <c r="W27" s="351">
        <f>MAX(0,V27-U27)</f>
        <v/>
      </c>
      <c r="X27" s="351">
        <f>IF(C27="","",C27-WEEKDAY(C27,1)+1)</f>
        <v/>
      </c>
      <c r="Y27" s="351">
        <f>SUMPRODUCT(($X$14:$X26=X27)*(($V$14:$V26)+($O$14:$O26)))+IF(X27=X14,$L$11,0)</f>
        <v/>
      </c>
      <c r="Z27" s="351" t="n"/>
      <c r="AA27" s="351" t="n"/>
      <c r="AB27" s="351" t="n"/>
      <c r="AC27" s="351" t="n"/>
      <c r="AD27" s="351" t="n"/>
      <c r="AE27" s="351" t="n"/>
      <c r="AF27" s="351" t="n"/>
    </row>
    <row r="28" ht="24" customHeight="1" s="348" thickBot="1">
      <c r="A28" s="176" t="n"/>
      <c r="B28" s="176" t="n"/>
      <c r="C28" s="145" t="n"/>
      <c r="D28" s="6" t="n"/>
      <c r="E28" s="14" t="n"/>
      <c r="F28" s="6" t="n"/>
      <c r="G28" s="6" t="n"/>
      <c r="H28" s="336" t="n"/>
      <c r="I28" s="351" t="n"/>
      <c r="J28" s="336" t="n"/>
      <c r="K28" s="336" t="n"/>
      <c r="L28" s="336" t="n"/>
      <c r="M28" s="99">
        <f>MAX(0,V28-W28)</f>
        <v/>
      </c>
      <c r="N28" s="99">
        <f>(IF(OR($C28="",$D28=""),0,
 IF(OR($A28="Holiday",$A29="Holiday"),
    IF(ISNUMBER(MATCH(TRIM($B28),{"Phagwah","Good Friday","Easter Monday","Labour Day","Christmas","Eid ul Azha","Romans-2","Globe-12","Neptune P1"},0)),0,$I28),
 IF(AND(NOT(OR($A28="Annual Leave",$A29="Annual Leave")),$A28="Off day"),$I28,
  MAX(0,$I28-$V28)
  ))))+W28</f>
        <v/>
      </c>
      <c r="O28" s="99">
        <f>IF(AND(OR($A28="Holiday",$A29="Holiday"),
        ISNUMBER(MATCH(TRIM($B28),{"Phagwah","Good Friday","Easter Monday","Labour Day","Christmas","Eid ul Azha","Romans-2","Globe-12","Neptune P1"},0))),
   $I28,0)</f>
        <v/>
      </c>
      <c r="P28" s="99">
        <f>IF(OR($O$7="Canteen",$O$7="Head Office"),0,IF($I28&lt;=0,0,IF(OR(OR(TRIM($J28)="Hebrews",TRIM($J28)="Romans",TRIM($J28)="Romans-2",TRIM($J28)="Globe",TRIM($J28)="Globe-12",TRIM($J28)="Neptune P1"),AND($I29&gt;0,OR(TRIM($J29)="Hebrews",TRIM($J29)="Romans",TRIM($J29)="Romans-2",TRIM($J29)="Globe",TRIM($J29)="Globe-12",TRIM($J29)="Neptune P1"))),1,0)))</f>
        <v/>
      </c>
      <c r="Q28" s="178" t="n"/>
      <c r="R28" s="15" t="n"/>
      <c r="S28" s="99">
        <f>IF(OR($A28="Annual Leave",$A29="Annual Leave"),IF($A28="Annual Leave",8,0),0)</f>
        <v/>
      </c>
      <c r="T28" s="100">
        <f>SUM(T14:T27)</f>
        <v/>
      </c>
      <c r="U28" s="144">
        <f>MAX(0,40-Y28)</f>
        <v/>
      </c>
      <c r="V28" s="351">
        <f>IF(OR($C28="",$D28=""),0,
 IF(OR($A28="Holiday",$A29="Holiday"),0,
 IF(AND(NOT(OR($A28="Annual Leave",$A29="Annual Leave")),$A28="Off day"),0,
  IF($I28+$I29&gt;=8,IF($I28&gt;=8,8,$I28),$I28)
  )))</f>
        <v/>
      </c>
      <c r="W28" s="351">
        <f>MAX(0,V28-U28)</f>
        <v/>
      </c>
      <c r="X28" s="351">
        <f>IF(C28="","",C28-WEEKDAY(C28,1)+1)</f>
        <v/>
      </c>
      <c r="Y28" s="351">
        <f>SUMPRODUCT(($X$14:$X27=X28)*(($V$14:$V27)+($O$14:$O27)))+IF(X28=X14,$L$11,0)</f>
        <v/>
      </c>
      <c r="Z28" s="351" t="n"/>
      <c r="AA28" s="351" t="n"/>
      <c r="AB28" s="351" t="n"/>
      <c r="AC28" s="351" t="n"/>
      <c r="AD28" s="351" t="n"/>
      <c r="AE28" s="351" t="n"/>
      <c r="AF28" s="351" t="n"/>
    </row>
    <row r="29" hidden="1" ht="15.75" customHeight="1" s="348" thickBot="1">
      <c r="A29" s="179" t="n"/>
      <c r="B29" s="176" t="n"/>
      <c r="C29" s="145" t="n"/>
      <c r="D29" s="6" t="n"/>
      <c r="E29" s="295">
        <f>IF(D29="", "",
 IF(D29=TIME(0,0,0), 0,
 IF(AND(D29&gt;=TIME(0,0,1), D29&lt;=TIME(2,0,0)), TIME(7,0,0),
 IF(AND(D29&gt;=TIME(6,0,0), D29&lt;=TIME(8,0,0)), TIME(12,0,0),
 IF(AND(D29&gt;TIME(8,0,0), D29&lt;=TIME(13,59,0)), TIME(15,0,0),
 IF(AND(D29&gt;=TIME(14,0,0), D29&lt;=TIME(17,59,0)), TIME(21,0,0),
 IF(AND(D29&gt;=TIME(18,0,0), D29&lt;=TIME(21,59,0)), TIME(0,0,0),
 IF(AND(D29&gt;=TIME(22,0,0), D29&lt;=TIME(23,59,59)), TIME(7,0,0), ""))))))))</f>
        <v/>
      </c>
      <c r="F29" s="6" t="n"/>
      <c r="G29" s="6" t="n"/>
      <c r="H29" s="6" t="n"/>
      <c r="I29" s="6" t="n"/>
      <c r="J29" s="6" t="n"/>
      <c r="K29" s="6" t="n"/>
      <c r="L29" s="6" t="n"/>
      <c r="M29" s="4">
        <f>MAX(0,V29-W29)</f>
        <v/>
      </c>
      <c r="N29" s="4">
        <f>(IF(OR($C29="",$D29=""),0,
 IF(OR($A28="Holiday",$A29="Holiday"),
    IF(ISNUMBER(MATCH(TRIM($B29),{"Phagwah","Good Friday","Easter Monday","Labour Day","Christmas","Eid ul Azha","Romans-2","Globe-12","Neptune P1"},0)),0,$I29),
 IF(AND(NOT(OR($A28="Annual Leave",$A29="Annual Leave")),$A29="Off day"),$I29,
  MAX(0,$I29-$V29)
  ))))+W29</f>
        <v/>
      </c>
      <c r="O29" s="4">
        <f>IF(AND(OR($A28="Holiday",$A29="Holiday"),
        ISNUMBER(MATCH(TRIM($B29),{"Phagwah","Good Friday","Easter Monday","Labour Day","Christmas","Eid ul Azha","Romans-2","Globe-12","Neptune P1"},0))),
   $I29,0)</f>
        <v/>
      </c>
      <c r="P29" s="4">
        <f>IF(OR($O$7="Canteen",$O$7="Head Office"),0,IF($I29&lt;=0,0,IF(AND($I28&lt;=0,OR(TRIM($J29)="Hebrews",TRIM($J29)="Romans",TRIM($J29)="Romans-2",TRIM($J29)="Globe",TRIM($J29)="Globe-12",TRIM($J29)="Neptune P1")),1,0)))</f>
        <v/>
      </c>
      <c r="Q29" s="6" t="n"/>
      <c r="R29" s="296">
        <f>IF(OR($O$7="Canteen",$O$7="Head Office"),0,IF(
  AND(
    SUMIFS(I:I, C:C, C29) &gt;= 8,
    COUNTIFS(C$14:C29, C29)=1,
    OR(
      TEXT(D29,"hh:mm:ss")="07:00:00",
      TEXT(D29,"hh:mm:ss")="15:00:00",
      TEXT(D29,"hh:mm:ss")="23:00:00",
      TEXT(D30,"hh:mm:ss")="07:00:00",
      TEXT(D30,"hh:mm:ss")="15:00:00",
      TEXT(D30,"hh:mm:ss")="23:00:00"
    )
  ),
  1,
  0
))</f>
        <v/>
      </c>
      <c r="S29" s="4">
        <f>IF(OR($A28="Annual Leave",$A29="Annual Leave"),IF(AND($A28&lt;&gt;"Annual Leave",$A29="Annual Leave"),8,0),0)</f>
        <v/>
      </c>
      <c r="T29" s="146" t="n"/>
      <c r="U29" s="351">
        <f>MAX(0,40-Y29)</f>
        <v/>
      </c>
      <c r="V29" s="351">
        <f>IF(OR($C29="",$D29=""),0,
 IF(OR($A28="Holiday",$A29="Holiday"),0,
 IF(AND(NOT(OR($A28="Annual Leave",$A29="Annual Leave")),$A29="Off day"),0,
  IF($I28+$I29&gt;=8,IF($I28&gt;=8,0,8-$I28),$I29)
  )))</f>
        <v/>
      </c>
      <c r="W29" s="351">
        <f>MAX(0,V29-U29)</f>
        <v/>
      </c>
      <c r="X29" s="351">
        <f>IF(C29="","",C29-WEEKDAY(C29,1)+1)</f>
        <v/>
      </c>
      <c r="Y29" s="351">
        <f>SUMPRODUCT(($X$14:$X28=X29)*(($V$14:$V28)+($O$14:$O28)))+IF(X29=X14,$L$11,0)</f>
        <v/>
      </c>
      <c r="Z29" s="351" t="n"/>
      <c r="AA29" s="351" t="n"/>
      <c r="AB29" s="351" t="n"/>
      <c r="AC29" s="351" t="n"/>
      <c r="AD29" s="351" t="n"/>
      <c r="AE29" s="351" t="n"/>
      <c r="AF29" s="351" t="n"/>
    </row>
    <row r="30" ht="24" customHeight="1" s="348" thickBot="1">
      <c r="A30" s="147" t="inlineStr">
        <is>
          <t>On Day</t>
        </is>
      </c>
      <c r="B30" s="180" t="n"/>
      <c r="C30" s="88">
        <f>C27+1</f>
        <v/>
      </c>
      <c r="D30" s="54" t="n"/>
      <c r="E30" s="148">
        <f>IF(D30="", "",
 IF(D30=TIME(0,0,0), 0,
 IF(AND(D30&gt;=TIME(0,0,1), D30&lt;=TIME(2,0,0)), TIME(7,0,0),
 IF(AND(D30&gt;=TIME(6,0,0), D30&lt;=TIME(8,0,0)), TIME(12,0,0),
 IF(AND(D30&gt;TIME(8,0,0), D30&lt;=TIME(13,59,0)), TIME(15,0,0),
 IF(AND(D30&gt;=TIME(14,0,0), D30&lt;=TIME(17,59,0)), TIME(21,0,0),
 IF(AND(D30&gt;=TIME(18,0,0), D30&lt;=TIME(21,59,0)), TIME(0,0,0),
 IF(AND(D30&gt;=TIME(22,0,0), D30&lt;=TIME(23,59,59)), TIME(7,0,0), ""))))))))</f>
        <v/>
      </c>
      <c r="F30" s="149" t="n"/>
      <c r="G30" s="148">
        <f>IF(AND(D30&gt;=TIME(6,0,0),D30&lt;=TIME(8,0,0)),E30,"")</f>
        <v/>
      </c>
      <c r="H30" s="54" t="n"/>
      <c r="I30" s="55">
        <f>ROUND(IF(OR(D30="",E30="",E30=0),0,IF(H30="",MOD(E30-D30,1)*24,MOD(H30-D30,1)*24)),2)</f>
        <v/>
      </c>
      <c r="J30" s="150" t="n"/>
      <c r="K30" s="270" t="n"/>
      <c r="L30" s="181" t="n"/>
      <c r="M30" s="272">
        <f>MAX(0,V30-W30)</f>
        <v/>
      </c>
      <c r="N30" s="56">
        <f>(IF(OR($C30="",$D30=""),0,
 IF(OR($A30="Holiday",$A31="Holiday"),
    IF(ISNUMBER(MATCH(TRIM($B30),{"Phagwah","Good Friday","Easter Monday","Labour Day","Christmas","Eid ul Azha","Romans-2","Globe-12","Neptune P1"},0)),0,$I30),
 IF(AND(NOT(OR($A30="Annual Leave",$A31="Annual Leave")),$A30="Off day"),$I30,
  MAX(0,$I30-$V30)
  ))))+W30</f>
        <v/>
      </c>
      <c r="O30" s="56">
        <f>IF(AND(OR($A30="Holiday",$A31="Holiday"),
        ISNUMBER(MATCH(TRIM($B30),{"Phagwah","Good Friday","Easter Monday","Labour Day","Christmas","Eid ul Azha","Romans-2","Globe-12","Neptune P1"},0))),
   $I30,0)</f>
        <v/>
      </c>
      <c r="P30" s="56">
        <f>IF(OR($O$7="Canteen",$O$7="Head Office"),0,IF($I30&lt;=0,0,IF(OR(OR(TRIM($J30)="Hebrews",TRIM($J30)="Romans",TRIM($J30)="Romans-2",TRIM($J30)="Globe",TRIM($J30)="Globe-12",TRIM($J30)="Neptune P1"),AND($I31&gt;0,OR(TRIM($J31)="Hebrews",TRIM($J31)="Romans",TRIM($J31)="Romans-2",TRIM($J31)="Globe",TRIM($J31)="Globe-12",TRIM($J31)="Neptune P1"))),1,0)))</f>
        <v/>
      </c>
      <c r="Q30" s="57" t="n"/>
      <c r="R30" s="56">
        <f>IF(OR($O$7="Canteen",$O$7="Head Office"),0,IF(
  AND(
    SUMIFS(I:I, C:C, C30) &gt;= 8,
    COUNTIFS(C$14:C30, C30)=1,
    OR(
      TEXT(D30,"hh:mm:ss")="07:00:00",
      TEXT(D30,"hh:mm:ss")="15:00:00",
      TEXT(D30,"hh:mm:ss")="23:00:00",
      TEXT(D31,"hh:mm:ss")="07:00:00",
      TEXT(D31,"hh:mm:ss")="15:00:00",
      TEXT(D31,"hh:mm:ss")="23:00:00"
    )
  ),
  1,
  0
))</f>
        <v/>
      </c>
      <c r="S30" s="56">
        <f>IF(OR($A30="Annual Leave",$A31="Annual Leave"),IF($A30="Annual Leave",8,0),0)</f>
        <v/>
      </c>
      <c r="T30" s="58" t="n"/>
      <c r="U30" s="144">
        <f>MAX(0,40-Y30)</f>
        <v/>
      </c>
      <c r="V30" s="151">
        <f>IF(OR($C30="",$D30=""),0,
 IF(OR($A30="Holiday",$A31="Holiday"),0,
 IF(AND(NOT(OR($A30="Annual Leave",$A31="Annual Leave")),$A30="Off day"),0,
  IF($I30+$I31&gt;=8,IF($I30&gt;=8,8,$I30),$I30)
  )))</f>
        <v/>
      </c>
      <c r="W30" s="151">
        <f>MAX(0,V30-U30)</f>
        <v/>
      </c>
      <c r="X30" s="151">
        <f>IF(C30="","",C30-WEEKDAY(C30,1)+1)</f>
        <v/>
      </c>
      <c r="Y30" s="151">
        <f>SUMPRODUCT(($X$14:$X29=X30)*(($V$14:$V29)+($O$14:$O29)))+IF(X30=X14,$L$11,0)</f>
        <v/>
      </c>
      <c r="Z30" s="151" t="n"/>
      <c r="AA30" s="151" t="n"/>
      <c r="AB30" s="151" t="n"/>
      <c r="AC30" s="351" t="n"/>
      <c r="AD30" s="351" t="n"/>
      <c r="AE30" s="351" t="n"/>
      <c r="AF30" s="351" t="n"/>
    </row>
    <row r="31" ht="24" customHeight="1" s="348" thickBot="1">
      <c r="A31" s="147" t="inlineStr">
        <is>
          <t>On Day</t>
        </is>
      </c>
      <c r="B31" s="182" t="n"/>
      <c r="C31" s="89">
        <f>C30</f>
        <v/>
      </c>
      <c r="D31" s="59" t="n"/>
      <c r="E31" s="152">
        <f>IF(D31="", "",
 IF(D31=TIME(0,0,0), 0,
 IF(AND(D31&gt;=TIME(0,0,1), D31&lt;=TIME(2,0,0)), TIME(7,0,0),
 IF(AND(D31&gt;=TIME(6,0,0), D31&lt;=TIME(8,0,0)), TIME(12,0,0),
 IF(AND(D31&gt;TIME(8,0,0), D31&lt;=TIME(13,59,0)), TIME(15,0,0),
 IF(AND(D31&gt;=TIME(14,0,0), D31&lt;=TIME(17,59,0)), TIME(21,0,0),
 IF(AND(D31&gt;=TIME(18,0,0), D31&lt;=TIME(21,59,0)), TIME(0,0,0),
 IF(AND(D31&gt;=TIME(22,0,0), D31&lt;=TIME(23,59,59)), TIME(7,0,0), ""))))))))</f>
        <v/>
      </c>
      <c r="F31" s="153" t="n"/>
      <c r="G31" s="152">
        <f>IF(AND(D31&gt;=TIME(6,0,0),D31&lt;=TIME(8,0,0)),E31,"")</f>
        <v/>
      </c>
      <c r="H31" s="59" t="n"/>
      <c r="I31" s="60">
        <f>ROUND(IF(OR(D31="",E31="",E31=0),0,IF(H31="",MOD(E31-D31,1)*24,MOD(H31-D31,1)*24)),2)</f>
        <v/>
      </c>
      <c r="J31" s="150" t="n"/>
      <c r="K31" s="270" t="n"/>
      <c r="L31" s="183" t="n"/>
      <c r="M31" s="272">
        <f>MAX(0,V31-W31)</f>
        <v/>
      </c>
      <c r="N31" s="61">
        <f>(IF(OR($C31="",$D31=""),0,
 IF(OR($A30="Holiday",$A31="Holiday"),
    IF(ISNUMBER(MATCH(TRIM($B31),{"Phagwah","Good Friday","Easter Monday","Labour Day","Christmas","Eid ul Azha","Romans-2","Globe-12","Neptune P1"},0)),0,$I31),
 IF(AND(NOT(OR($A30="Annual Leave",$A31="Annual Leave")),$A31="Off day"),$I31,
  MAX(0,$I31-$V31)
  ))))+W31</f>
        <v/>
      </c>
      <c r="O31" s="61">
        <f>IF(AND(OR($A30="Holiday",$A31="Holiday"),
        ISNUMBER(MATCH(TRIM($B31),{"Phagwah","Good Friday","Easter Monday","Labour Day","Christmas","Eid ul Azha","Romans-2","Globe-12","Neptune P1"},0))),
   $I31,0)</f>
        <v/>
      </c>
      <c r="P31" s="61">
        <f>IF(OR($O$7="Canteen",$O$7="Head Office"),0,IF($I31&lt;=0,0,IF(AND($I30&lt;=0,OR(TRIM($J31)="Hebrews",TRIM($J31)="Romans",TRIM($J31)="Romans-2",TRIM($J31)="Globe",TRIM($J31)="Globe-12",TRIM($J31)="Neptune P1")),1,0)))</f>
        <v/>
      </c>
      <c r="Q31" s="62" t="n"/>
      <c r="R31" s="61">
        <f>IF(OR($O$7="Canteen",$O$7="Head Office"),0,IF(
  AND(
    SUMIFS(I:I, C:C, C31) &gt;= 8,
    COUNTIFS(C$14:C31, C31)=1,
    OR(
      TEXT(D31,"hh:mm:ss")="07:00:00",
      TEXT(D31,"hh:mm:ss")="15:00:00",
      TEXT(D31,"hh:mm:ss")="23:00:00",
      TEXT(D32,"hh:mm:ss")="07:00:00",
      TEXT(D32,"hh:mm:ss")="15:00:00",
      TEXT(D32,"hh:mm:ss")="23:00:00"
    )
  ),
  1,
  0
))</f>
        <v/>
      </c>
      <c r="S31" s="61">
        <f>IF(OR($A30="Annual Leave",$A31="Annual Leave"),IF(AND($A30&lt;&gt;"Annual Leave",$A31="Annual Leave"),8,0),0)</f>
        <v/>
      </c>
      <c r="T31" s="63" t="n"/>
      <c r="U31" s="144">
        <f>MAX(0,40-Y31)</f>
        <v/>
      </c>
      <c r="V31" s="151">
        <f>IF(OR($C31="",$D31=""),0,
 IF(OR($A30="Holiday",$A31="Holiday"),0,
 IF(AND(NOT(OR($A30="Annual Leave",$A31="Annual Leave")),$A31="Off day"),0,
  IF($I30+$I31&gt;=8,IF($I30&gt;=8,0,8-$I30),$I31)
  )))</f>
        <v/>
      </c>
      <c r="W31" s="151">
        <f>MAX(0,V31-U31)</f>
        <v/>
      </c>
      <c r="X31" s="151">
        <f>IF(C31="","",C31-WEEKDAY(C31,1)+1)</f>
        <v/>
      </c>
      <c r="Y31" s="151">
        <f>SUMPRODUCT(($X$14:$X30=X31)*(($V$14:$V30)+($O$14:$O30)))+IF(X31=X14,$L$11,0)</f>
        <v/>
      </c>
      <c r="Z31" s="151" t="n"/>
      <c r="AA31" s="151" t="n"/>
      <c r="AB31" s="151" t="n"/>
      <c r="AC31" s="351" t="n"/>
      <c r="AD31" s="351" t="n"/>
      <c r="AE31" s="351" t="n"/>
      <c r="AF31" s="351" t="n"/>
    </row>
    <row r="32" ht="24" customHeight="1" s="348" thickBot="1">
      <c r="A32" s="184" t="inlineStr">
        <is>
          <t>On Day</t>
        </is>
      </c>
      <c r="B32" s="185" t="n"/>
      <c r="C32" s="101">
        <f>C30+1</f>
        <v/>
      </c>
      <c r="D32" s="11" t="n"/>
      <c r="E32" s="186">
        <f>IF(D32="", "",
 IF(D32=TIME(0,0,0), 0,
 IF(AND(D32&gt;=TIME(0,0,1), D32&lt;=TIME(2,0,0)), TIME(7,0,0),
 IF(AND(D32&gt;=TIME(6,0,0), D32&lt;=TIME(8,0,0)), TIME(12,0,0),
 IF(AND(D32&gt;TIME(8,0,0), D32&lt;=TIME(13,59,0)), TIME(15,0,0),
 IF(AND(D32&gt;=TIME(14,0,0), D32&lt;=TIME(17,59,0)), TIME(21,0,0),
 IF(AND(D32&gt;=TIME(18,0,0), D32&lt;=TIME(21,59,0)), TIME(0,0,0),
 IF(AND(D32&gt;=TIME(22,0,0), D32&lt;=TIME(23,59,59)), TIME(7,0,0), ""))))))))</f>
        <v/>
      </c>
      <c r="F32" s="187" t="n"/>
      <c r="G32" s="186">
        <f>IF(AND(D32&gt;=TIME(6,0,0),D32&lt;=TIME(8,0,0)),E32,"")</f>
        <v/>
      </c>
      <c r="H32" s="11" t="n"/>
      <c r="I32" s="87">
        <f>ROUND(IF(OR(D32="",E32="",E32=0),0,IF(H32="",MOD(E32-D32,1)*24,MOD(H32-D32,1)*24)),2)</f>
        <v/>
      </c>
      <c r="J32" s="188" t="n"/>
      <c r="K32" s="297" t="n"/>
      <c r="L32" s="189" t="n"/>
      <c r="M32" s="298">
        <f>MAX(0,V32-W32)</f>
        <v/>
      </c>
      <c r="N32" s="12">
        <f>(IF(OR($C32="",$D32=""),0,
 IF(OR($A32="Holiday",$A33="Holiday"),
    IF(ISNUMBER(MATCH(TRIM($B32),{"Phagwah","Good Friday","Easter Monday","Labour Day","Christmas","Eid ul Azha","Romans-2","Globe-12","Neptune P1"},0)),0,$I32),
 IF(AND(NOT(OR($A32="Annual Leave",$A33="Annual Leave")),$A32="Off day"),$I32,
  MAX(0,$I32-$V32)
  ))))+W32</f>
        <v/>
      </c>
      <c r="O32" s="12">
        <f>IF(AND(OR($A32="Holiday",$A33="Holiday"),
        ISNUMBER(MATCH(TRIM($B32),{"Phagwah","Good Friday","Easter Monday","Labour Day","Christmas","Eid ul Azha","Romans-2","Globe-12","Neptune P1"},0))),
   $I32,0)</f>
        <v/>
      </c>
      <c r="P32" s="12">
        <f>IF(OR($O$7="Canteen",$O$7="Head Office"),0,IF($I32&lt;=0,0,IF(OR(OR(TRIM($J32)="Hebrews",TRIM($J32)="Romans",TRIM($J32)="Romans-2",TRIM($J32)="Globe",TRIM($J32)="Globe-12",TRIM($J32)="Neptune P1"),AND($I33&gt;0,OR(TRIM($J33)="Hebrews",TRIM($J33)="Romans",TRIM($J33)="Romans-2",TRIM($J33)="Globe",TRIM($J33)="Globe-12",TRIM($J33)="Neptune P1"))),1,0)))</f>
        <v/>
      </c>
      <c r="Q32" s="13" t="n"/>
      <c r="R32" s="12">
        <f>IF(OR($O$7="Canteen",$O$7="Head Office"),0,IF(
  AND(
    SUMIFS(I:I, C:C, C32) &gt;= 8,
    COUNTIFS(C$14:C32, C32)=1,
    OR(
      TEXT(D32,"hh:mm:ss")="07:00:00",
      TEXT(D32,"hh:mm:ss")="15:00:00",
      TEXT(D32,"hh:mm:ss")="23:00:00",
      TEXT(D33,"hh:mm:ss")="07:00:00",
      TEXT(D33,"hh:mm:ss")="15:00:00",
      TEXT(D33,"hh:mm:ss")="23:00:00"
    )
  ),
  1,
  0
))</f>
        <v/>
      </c>
      <c r="S32" s="12">
        <f>IF(OR($A32="Annual Leave",$A33="Annual Leave"),IF($A32="Annual Leave",8,0),0)</f>
        <v/>
      </c>
      <c r="T32" s="102" t="n"/>
      <c r="U32" s="144">
        <f>MAX(0,40-Y32)</f>
        <v/>
      </c>
      <c r="V32" s="351">
        <f>IF(OR($C32="",$D32=""),0,
 IF(OR($A32="Holiday",$A33="Holiday"),0,
 IF(AND(NOT(OR($A32="Annual Leave",$A33="Annual Leave")),$A32="Off day"),0,
  IF($I32+$I33&gt;=8,IF($I32&gt;=8,8,$I32),$I32)
  )))</f>
        <v/>
      </c>
      <c r="W32" s="351">
        <f>MAX(0,V32-U32)</f>
        <v/>
      </c>
      <c r="X32" s="351">
        <f>IF(C32="","",C32-WEEKDAY(C32,1)+1)</f>
        <v/>
      </c>
      <c r="Y32" s="351">
        <f>SUMPRODUCT(($X$14:$X31=X32)*(($V$14:$V31)+($O$14:$O31)))+IF(X32=X14,$L$11,0)</f>
        <v/>
      </c>
      <c r="Z32" s="351" t="n"/>
      <c r="AA32" s="351" t="n"/>
      <c r="AB32" s="351" t="n"/>
      <c r="AC32" s="351" t="n"/>
      <c r="AD32" s="351" t="n"/>
      <c r="AE32" s="351" t="n"/>
      <c r="AF32" s="351" t="n"/>
    </row>
    <row r="33" ht="24" customHeight="1" s="348" thickBot="1">
      <c r="A33" s="184" t="inlineStr">
        <is>
          <t>On Day</t>
        </is>
      </c>
      <c r="B33" s="299" t="n"/>
      <c r="C33" s="101">
        <f>C32</f>
        <v/>
      </c>
      <c r="D33" s="300" t="n"/>
      <c r="E33" s="301">
        <f>IF(D33="", "",
 IF(D33=TIME(0,0,0), 0,
 IF(AND(D33&gt;=TIME(0,0,1), D33&lt;=TIME(2,0,0)), TIME(7,0,0),
 IF(AND(D33&gt;=TIME(6,0,0), D33&lt;=TIME(8,0,0)), TIME(12,0,0),
 IF(AND(D33&gt;TIME(8,0,0), D33&lt;=TIME(13,59,0)), TIME(15,0,0),
 IF(AND(D33&gt;=TIME(14,0,0), D33&lt;=TIME(17,59,0)), TIME(21,0,0),
 IF(AND(D33&gt;=TIME(18,0,0), D33&lt;=TIME(21,59,0)), TIME(0,0,0),
 IF(AND(D33&gt;=TIME(22,0,0), D33&lt;=TIME(23,59,59)), TIME(7,0,0), ""))))))))</f>
        <v/>
      </c>
      <c r="F33" s="187" t="n"/>
      <c r="G33" s="301">
        <f>IF(AND(D33&gt;=TIME(6,0,0),D33&lt;=TIME(8,0,0)),E33,"")</f>
        <v/>
      </c>
      <c r="H33" s="300" t="n"/>
      <c r="I33" s="87">
        <f>ROUND(IF(OR(D33="",E33="",E33=0),0,IF(H33="",MOD(E33-D33,1)*24,MOD(H33-D33,1)*24)),2)</f>
        <v/>
      </c>
      <c r="J33" s="190" t="n"/>
      <c r="K33" s="297" t="n"/>
      <c r="L33" s="189" t="n"/>
      <c r="M33" s="298">
        <f>MAX(0,V33-W33)</f>
        <v/>
      </c>
      <c r="N33" s="302">
        <f>(IF(OR($C33="",$D33=""),0,
 IF(OR($A32="Holiday",$A33="Holiday"),
    IF(ISNUMBER(MATCH(TRIM($B33),{"Phagwah","Good Friday","Easter Monday","Labour Day","Christmas","Eid ul Azha","Romans-2","Globe-12","Neptune P1"},0)),0,$I33),
 IF(AND(NOT(OR($A32="Annual Leave",$A33="Annual Leave")),$A33="Off day"),$I33,
  MAX(0,$I33-$V33)
  ))))+W33</f>
        <v/>
      </c>
      <c r="O33" s="302">
        <f>IF(AND(OR($A32="Holiday",$A33="Holiday"),
        ISNUMBER(MATCH(TRIM($B33),{"Phagwah","Good Friday","Easter Monday","Labour Day","Christmas","Eid ul Azha","Romans-2","Globe-12","Neptune P1"},0))),
   $I33,0)</f>
        <v/>
      </c>
      <c r="P33" s="302">
        <f>IF(OR($O$7="Canteen",$O$7="Head Office"),0,IF($I33&lt;=0,0,IF(AND($I32&lt;=0,OR(TRIM($J33)="Hebrews",TRIM($J33)="Romans",TRIM($J33)="Romans-2",TRIM($J33)="Globe",TRIM($J33)="Globe-12",TRIM($J33)="Neptune P1")),1,0)))</f>
        <v/>
      </c>
      <c r="Q33" s="303" t="n"/>
      <c r="R33" s="302">
        <f>IF(OR($O$7="Canteen",$O$7="Head Office"),0,IF(
  AND(
    SUMIFS(I:I, C:C, C33) &gt;= 8,
    COUNTIFS(C$14:C33, C33)=1,
    OR(
      TEXT(D33,"hh:mm:ss")="07:00:00",
      TEXT(D33,"hh:mm:ss")="15:00:00",
      TEXT(D33,"hh:mm:ss")="23:00:00",
      TEXT(D34,"hh:mm:ss")="07:00:00",
      TEXT(D34,"hh:mm:ss")="15:00:00",
      TEXT(D34,"hh:mm:ss")="23:00:00"
    )
  ),
  1,
  0
))</f>
        <v/>
      </c>
      <c r="S33" s="302">
        <f>IF(OR($A32="Annual Leave",$A33="Annual Leave"),IF(AND($A32&lt;&gt;"Annual Leave",$A33="Annual Leave"),8,0),0)</f>
        <v/>
      </c>
      <c r="T33" s="304" t="n"/>
      <c r="U33" s="144">
        <f>MAX(0,40-Y33)</f>
        <v/>
      </c>
      <c r="V33" s="351">
        <f>IF(OR($C33="",$D33=""),0,
 IF(OR($A32="Holiday",$A33="Holiday"),0,
 IF(AND(NOT(OR($A32="Annual Leave",$A33="Annual Leave")),$A33="Off day"),0,
  IF($I32+$I33&gt;=8,IF($I32&gt;=8,0,8-$I32),$I33)
  )))</f>
        <v/>
      </c>
      <c r="W33" s="351">
        <f>MAX(0,V33-U33)</f>
        <v/>
      </c>
      <c r="X33" s="351">
        <f>IF(C33="","",C33-WEEKDAY(C33,1)+1)</f>
        <v/>
      </c>
      <c r="Y33" s="351">
        <f>SUMPRODUCT(($X$14:$X32=X33)*(($V$14:$V32)+($O$14:$O32)))+IF(X33=X14,$L$11,0)</f>
        <v/>
      </c>
      <c r="Z33" s="351" t="n"/>
      <c r="AA33" s="351" t="n"/>
      <c r="AB33" s="351" t="n"/>
      <c r="AC33" s="351" t="n"/>
      <c r="AD33" s="351" t="n"/>
      <c r="AE33" s="351" t="n"/>
      <c r="AF33" s="351" t="n"/>
    </row>
    <row r="34" ht="24" customHeight="1" s="348" thickBot="1">
      <c r="A34" s="159" t="inlineStr">
        <is>
          <t>On Day</t>
        </is>
      </c>
      <c r="B34" s="191" t="n"/>
      <c r="C34" s="92">
        <f>C32+1</f>
        <v/>
      </c>
      <c r="D34" s="31" t="n"/>
      <c r="E34" s="160">
        <f>IF(D34="", "",
 IF(D34=TIME(0,0,0), 0,
 IF(AND(D34&gt;=TIME(0,0,1), D34&lt;=TIME(2,0,0)), TIME(7,0,0),
 IF(AND(D34&gt;=TIME(6,0,0), D34&lt;=TIME(8,0,0)), TIME(12,0,0),
 IF(AND(D34&gt;TIME(8,0,0), D34&lt;=TIME(13,59,0)), TIME(15,0,0),
 IF(AND(D34&gt;=TIME(14,0,0), D34&lt;=TIME(17,59,0)), TIME(21,0,0),
 IF(AND(D34&gt;=TIME(18,0,0), D34&lt;=TIME(21,59,0)), TIME(0,0,0),
 IF(AND(D34&gt;=TIME(22,0,0), D34&lt;=TIME(23,59,59)), TIME(7,0,0), ""))))))))</f>
        <v/>
      </c>
      <c r="F34" s="161" t="n"/>
      <c r="G34" s="160">
        <f>IF(AND(D34&gt;=TIME(6,0,0),D34&lt;=TIME(8,0,0)),E34,"")</f>
        <v/>
      </c>
      <c r="H34" s="31" t="n"/>
      <c r="I34" s="32">
        <f>ROUND(IF(OR(D34="",E34="",E34=0),0,IF(H34="",MOD(E34-D34,1)*24,MOD(H34-D34,1)*24)),2)</f>
        <v/>
      </c>
      <c r="J34" s="162" t="n"/>
      <c r="K34" s="282" t="n"/>
      <c r="L34" s="181" t="n"/>
      <c r="M34" s="283">
        <f>MAX(0,V34-W34)</f>
        <v/>
      </c>
      <c r="N34" s="33">
        <f>(IF(OR($C34="",$D34=""),0,
 IF(OR($A34="Holiday",$A35="Holiday"),
    IF(ISNUMBER(MATCH(TRIM($B34),{"Phagwah","Good Friday","Easter Monday","Labour Day","Christmas","Eid ul Azha","Romans-2","Globe-12","Neptune P1"},0)),0,$I34),
 IF(AND(NOT(OR($A34="Annual Leave",$A35="Annual Leave")),$A34="Off day"),$I34,
  MAX(0,$I34-$V34)
  ))))+W34</f>
        <v/>
      </c>
      <c r="O34" s="33">
        <f>IF(AND(OR($A34="Holiday",$A35="Holiday"),
        ISNUMBER(MATCH(TRIM($B34),{"Phagwah","Good Friday","Easter Monday","Labour Day","Christmas","Eid ul Azha","Romans-2","Globe-12","Neptune P1"},0))),
   $I34,0)</f>
        <v/>
      </c>
      <c r="P34" s="33">
        <f>IF(OR($O$7="Canteen",$O$7="Head Office"),0,IF($I34&lt;=0,0,IF(OR(OR(TRIM($J34)="Hebrews",TRIM($J34)="Romans",TRIM($J34)="Romans-2",TRIM($J34)="Globe",TRIM($J34)="Globe-12",TRIM($J34)="Neptune P1"),AND($I35&gt;0,OR(TRIM($J35)="Hebrews",TRIM($J35)="Romans",TRIM($J35)="Romans-2",TRIM($J35)="Globe",TRIM($J35)="Globe-12",TRIM($J35)="Neptune P1"))),1,0)))</f>
        <v/>
      </c>
      <c r="Q34" s="34" t="n"/>
      <c r="R34" s="33">
        <f>IF(OR($O$7="Canteen",$O$7="Head Office"),0,IF(
  AND(
    SUMIFS(I:I, C:C, C34) &gt;= 8,
    COUNTIFS(C$14:C34, C34)=1,
    OR(
      TEXT(D34,"hh:mm:ss")="07:00:00",
      TEXT(D34,"hh:mm:ss")="15:00:00",
      TEXT(D34,"hh:mm:ss")="23:00:00",
      TEXT(D35,"hh:mm:ss")="07:00:00",
      TEXT(D35,"hh:mm:ss")="15:00:00",
      TEXT(D35,"hh:mm:ss")="23:00:00"
    )
  ),
  1,
  0
))</f>
        <v/>
      </c>
      <c r="S34" s="33">
        <f>IF(OR($A34="Annual Leave",$A35="Annual Leave"),IF($A34="Annual Leave",8,0),0)</f>
        <v/>
      </c>
      <c r="T34" s="35" t="n"/>
      <c r="U34" s="144">
        <f>MAX(0,40-Y34)</f>
        <v/>
      </c>
      <c r="V34" s="351">
        <f>IF(OR($C34="",$D34=""),0,
 IF(OR($A34="Holiday",$A35="Holiday"),0,
 IF(AND(NOT(OR($A34="Annual Leave",$A35="Annual Leave")),$A34="Off day"),0,
  IF($I34+$I35&gt;=8,IF($I34&gt;=8,8,$I34),$I34)
  )))</f>
        <v/>
      </c>
      <c r="W34" s="351">
        <f>MAX(0,V34-U34)</f>
        <v/>
      </c>
      <c r="X34" s="351">
        <f>IF(C34="","",C34-WEEKDAY(C34,1)+1)</f>
        <v/>
      </c>
      <c r="Y34" s="351">
        <f>SUMPRODUCT(($X$14:$X33=X34)*(($V$14:$V33)+($O$14:$O33)))+IF(X34=X14,$L$11,0)</f>
        <v/>
      </c>
      <c r="Z34" s="351" t="n"/>
      <c r="AA34" s="351" t="n"/>
      <c r="AB34" s="351" t="n"/>
      <c r="AC34" s="351" t="n"/>
      <c r="AD34" s="351" t="n"/>
      <c r="AE34" s="351" t="n"/>
      <c r="AF34" s="351" t="n"/>
    </row>
    <row r="35" ht="24" customHeight="1" s="348" thickBot="1">
      <c r="A35" s="159" t="inlineStr">
        <is>
          <t>On Day</t>
        </is>
      </c>
      <c r="B35" s="192" t="n"/>
      <c r="C35" s="93">
        <f>C34</f>
        <v/>
      </c>
      <c r="D35" s="36" t="n"/>
      <c r="E35" s="163">
        <f>IF(D35="", "",
 IF(D35=TIME(0,0,0), 0,
 IF(AND(D35&gt;=TIME(0,0,1), D35&lt;=TIME(2,0,0)), TIME(7,0,0),
 IF(AND(D35&gt;=TIME(6,0,0), D35&lt;=TIME(8,0,0)), TIME(12,0,0),
 IF(AND(D35&gt;TIME(8,0,0), D35&lt;=TIME(13,59,0)), TIME(15,0,0),
 IF(AND(D35&gt;=TIME(14,0,0), D35&lt;=TIME(17,59,0)), TIME(21,0,0),
 IF(AND(D35&gt;=TIME(18,0,0), D35&lt;=TIME(21,59,0)), TIME(0,0,0),
 IF(AND(D35&gt;=TIME(22,0,0), D35&lt;=TIME(23,59,59)), TIME(7,0,0), ""))))))))</f>
        <v/>
      </c>
      <c r="F35" s="164" t="n"/>
      <c r="G35" s="163">
        <f>IF(AND(D35&gt;=TIME(6,0,0),D35&lt;=TIME(8,0,0)),E35,"")</f>
        <v/>
      </c>
      <c r="H35" s="36" t="n"/>
      <c r="I35" s="37">
        <f>ROUND(IF(OR(D35="",E35="",E35=0),0,IF(H35="",MOD(E35-D35,1)*24,MOD(H35-D35,1)*24)),2)</f>
        <v/>
      </c>
      <c r="J35" s="162" t="n"/>
      <c r="K35" s="282" t="n"/>
      <c r="L35" s="183" t="n"/>
      <c r="M35" s="283">
        <f>MAX(0,V35-W35)</f>
        <v/>
      </c>
      <c r="N35" s="38">
        <f>(IF(OR($C35="",$D35=""),0,
 IF(OR($A34="Holiday",$A35="Holiday"),
    IF(ISNUMBER(MATCH(TRIM($B35),{"Phagwah","Good Friday","Easter Monday","Labour Day","Christmas","Eid ul Azha","Romans-2","Globe-12","Neptune P1"},0)),0,$I35),
 IF(AND(NOT(OR($A34="Annual Leave",$A35="Annual Leave")),$A35="Off day"),$I35,
  MAX(0,$I35-$V35)
  ))))+W35</f>
        <v/>
      </c>
      <c r="O35" s="38">
        <f>IF(AND(OR($A34="Holiday",$A35="Holiday"),
        ISNUMBER(MATCH(TRIM($B35),{"Phagwah","Good Friday","Easter Monday","Labour Day","Christmas","Eid ul Azha","Romans-2","Globe-12","Neptune P1"},0))),
   $I35,0)</f>
        <v/>
      </c>
      <c r="P35" s="38">
        <f>IF(OR($O$7="Canteen",$O$7="Head Office"),0,IF($I35&lt;=0,0,IF(AND($I34&lt;=0,OR(TRIM($J35)="Hebrews",TRIM($J35)="Romans",TRIM($J35)="Romans-2",TRIM($J35)="Globe",TRIM($J35)="Globe-12",TRIM($J35)="Neptune P1")),1,0)))</f>
        <v/>
      </c>
      <c r="Q35" s="39" t="n"/>
      <c r="R35" s="38">
        <f>IF(OR($O$7="Canteen",$O$7="Head Office"),0,IF(
  AND(
    SUMIFS(I:I, C:C, C35) &gt;= 8,
    COUNTIFS(C$14:C35, C35)=1,
    OR(
      TEXT(D35,"hh:mm:ss")="07:00:00",
      TEXT(D35,"hh:mm:ss")="15:00:00",
      TEXT(D35,"hh:mm:ss")="23:00:00",
      TEXT(D36,"hh:mm:ss")="07:00:00",
      TEXT(D36,"hh:mm:ss")="15:00:00",
      TEXT(D36,"hh:mm:ss")="23:00:00"
    )
  ),
  1,
  0
))</f>
        <v/>
      </c>
      <c r="S35" s="38">
        <f>IF(OR($A34="Annual Leave",$A35="Annual Leave"),IF(AND($A34&lt;&gt;"Annual Leave",$A35="Annual Leave"),8,0),0)</f>
        <v/>
      </c>
      <c r="T35" s="40" t="n"/>
      <c r="U35" s="144">
        <f>MAX(0,40-Y35)</f>
        <v/>
      </c>
      <c r="V35" s="351">
        <f>IF(OR($C35="",$D35=""),0,
 IF(OR($A34="Holiday",$A35="Holiday"),0,
 IF(AND(NOT(OR($A34="Annual Leave",$A35="Annual Leave")),$A35="Off day"),0,
  IF($I34+$I35&gt;=8,IF($I34&gt;=8,0,8-$I34),$I35)
  )))</f>
        <v/>
      </c>
      <c r="W35" s="351">
        <f>MAX(0,V35-U35)</f>
        <v/>
      </c>
      <c r="X35" s="351">
        <f>IF(C35="","",C35-WEEKDAY(C35,1)+1)</f>
        <v/>
      </c>
      <c r="Y35" s="351">
        <f>SUMPRODUCT(($X$14:$X34=X35)*(($V$14:$V34)+($O$14:$O34)))+IF(X35=X14,$L$11,0)</f>
        <v/>
      </c>
      <c r="Z35" s="351" t="n"/>
      <c r="AA35" s="351" t="n"/>
      <c r="AB35" s="351" t="n"/>
      <c r="AC35" s="351" t="n"/>
      <c r="AD35" s="351" t="n"/>
      <c r="AE35" s="351" t="n"/>
      <c r="AF35" s="351" t="n"/>
    </row>
    <row r="36" ht="24" customHeight="1" s="348" thickBot="1">
      <c r="A36" s="154" t="inlineStr">
        <is>
          <t>On Day</t>
        </is>
      </c>
      <c r="B36" s="193" t="n"/>
      <c r="C36" s="90">
        <f>C34+1</f>
        <v/>
      </c>
      <c r="D36" s="8" t="n"/>
      <c r="E36" s="155">
        <f>IF(D36="", "",
 IF(D36=TIME(0,0,0), 0,
 IF(AND(D36&gt;=TIME(0,0,1), D36&lt;=TIME(2,0,0)), TIME(7,0,0),
 IF(AND(D36&gt;=TIME(6,0,0), D36&lt;=TIME(8,0,0)), TIME(12,0,0),
 IF(AND(D36&gt;TIME(8,0,0), D36&lt;=TIME(13,59,0)), TIME(15,0,0),
 IF(AND(D36&gt;=TIME(14,0,0), D36&lt;=TIME(17,59,0)), TIME(21,0,0),
 IF(AND(D36&gt;=TIME(18,0,0), D36&lt;=TIME(21,59,0)), TIME(0,0,0),
 IF(AND(D36&gt;=TIME(22,0,0), D36&lt;=TIME(23,59,59)), TIME(7,0,0), ""))))))))</f>
        <v/>
      </c>
      <c r="F36" s="156" t="n"/>
      <c r="G36" s="155">
        <f>IF(AND(D36&gt;=TIME(6,0,0),D36&lt;=TIME(8,0,0)),E36,"")</f>
        <v/>
      </c>
      <c r="H36" s="8" t="n"/>
      <c r="I36" s="30">
        <f>ROUND(IF(OR(D36="",E36="",E36=0),0,IF(H36="",MOD(E36-D36,1)*24,MOD(H36-D36,1)*24)),2)</f>
        <v/>
      </c>
      <c r="J36" s="157" t="n"/>
      <c r="K36" s="274" t="n"/>
      <c r="L36" s="189" t="n"/>
      <c r="M36" s="275">
        <f>MAX(0,V36-W36)</f>
        <v/>
      </c>
      <c r="N36" s="9">
        <f>(IF(OR($C36="",$D36=""),0,
 IF(OR($A36="Holiday",$A37="Holiday"),
    IF(ISNUMBER(MATCH(TRIM($B36),{"Phagwah","Good Friday","Easter Monday","Labour Day","Christmas","Eid ul Azha","Romans-2","Globe-12","Neptune P1"},0)),0,$I36),
 IF(AND(NOT(OR($A36="Annual Leave",$A37="Annual Leave")),$A36="Off day"),$I36,
  MAX(0,$I36-$V36)
  ))))+W36</f>
        <v/>
      </c>
      <c r="O36" s="9">
        <f>IF(AND(OR($A36="Holiday",$A37="Holiday"),
        ISNUMBER(MATCH(TRIM($B36),{"Phagwah","Good Friday","Easter Monday","Labour Day","Christmas","Eid ul Azha","Romans-2","Globe-12","Neptune P1"},0))),
   $I36,0)</f>
        <v/>
      </c>
      <c r="P36" s="9">
        <f>IF(OR($O$7="Canteen",$O$7="Head Office"),0,IF($I36&lt;=0,0,IF(OR(OR(TRIM($J36)="Hebrews",TRIM($J36)="Romans",TRIM($J36)="Romans-2",TRIM($J36)="Globe",TRIM($J36)="Globe-12",TRIM($J36)="Neptune P1"),AND($I37&gt;0,OR(TRIM($J37)="Hebrews",TRIM($J37)="Romans",TRIM($J37)="Romans-2",TRIM($J37)="Globe",TRIM($J37)="Globe-12",TRIM($J37)="Neptune P1"))),1,0)))</f>
        <v/>
      </c>
      <c r="Q36" s="10" t="n"/>
      <c r="R36" s="9">
        <f>IF(OR($O$7="Canteen",$O$7="Head Office"),0,IF(
  AND(
    SUMIFS(I:I, C:C, C36) &gt;= 8,
    COUNTIFS(C$14:C36, C36)=1,
    OR(
      TEXT(D36,"hh:mm:ss")="07:00:00",
      TEXT(D36,"hh:mm:ss")="15:00:00",
      TEXT(D36,"hh:mm:ss")="23:00:00",
      TEXT(D37,"hh:mm:ss")="07:00:00",
      TEXT(D37,"hh:mm:ss")="15:00:00",
      TEXT(D37,"hh:mm:ss")="23:00:00"
    )
  ),
  1,
  0
))</f>
        <v/>
      </c>
      <c r="S36" s="9">
        <f>IF(OR($A36="Annual Leave",$A37="Annual Leave"),IF($A36="Annual Leave",8,0),0)</f>
        <v/>
      </c>
      <c r="T36" s="91" t="n"/>
      <c r="U36" s="144">
        <f>MAX(0,40-Y36)</f>
        <v/>
      </c>
      <c r="V36" s="351">
        <f>IF(OR($C36="",$D36=""),0,
 IF(OR($A36="Holiday",$A37="Holiday"),0,
 IF(AND(NOT(OR($A36="Annual Leave",$A37="Annual Leave")),$A36="Off day"),0,
  IF($I36+$I37&gt;=8,IF($I36&gt;=8,8,$I36),$I36)
  )))</f>
        <v/>
      </c>
      <c r="W36" s="351">
        <f>MAX(0,V36-U36)</f>
        <v/>
      </c>
      <c r="X36" s="351">
        <f>IF(C36="","",C36-WEEKDAY(C36,1)+1)</f>
        <v/>
      </c>
      <c r="Y36" s="351">
        <f>SUMPRODUCT(($X$14:$X35=X36)*(($V$14:$V35)+($O$14:$O35)))+IF(X36=X14,$L$11,0)</f>
        <v/>
      </c>
      <c r="Z36" s="351" t="n"/>
      <c r="AA36" s="351" t="n"/>
      <c r="AB36" s="351" t="n"/>
      <c r="AC36" s="351" t="n"/>
      <c r="AD36" s="351" t="n"/>
      <c r="AE36" s="351" t="n"/>
      <c r="AF36" s="351" t="n"/>
    </row>
    <row r="37" ht="24" customHeight="1" s="348" thickBot="1">
      <c r="A37" s="154" t="inlineStr">
        <is>
          <t>On Day</t>
        </is>
      </c>
      <c r="B37" s="305" t="n"/>
      <c r="C37" s="90">
        <f>C36</f>
        <v/>
      </c>
      <c r="D37" s="276" t="n"/>
      <c r="E37" s="277">
        <f>IF(D37="", "",
 IF(D37=TIME(0,0,0), 0,
 IF(AND(D37&gt;=TIME(0,0,1), D37&lt;=TIME(2,0,0)), TIME(7,0,0),
 IF(AND(D37&gt;=TIME(6,0,0), D37&lt;=TIME(8,0,0)), TIME(12,0,0),
 IF(AND(D37&gt;TIME(8,0,0), D37&lt;=TIME(13,59,0)), TIME(15,0,0),
 IF(AND(D37&gt;=TIME(14,0,0), D37&lt;=TIME(17,59,0)), TIME(21,0,0),
 IF(AND(D37&gt;=TIME(18,0,0), D37&lt;=TIME(21,59,0)), TIME(0,0,0),
 IF(AND(D37&gt;=TIME(22,0,0), D37&lt;=TIME(23,59,59)), TIME(7,0,0), ""))))))))</f>
        <v/>
      </c>
      <c r="F37" s="156" t="n"/>
      <c r="G37" s="277">
        <f>IF(AND(D37&gt;=TIME(6,0,0),D37&lt;=TIME(8,0,0)),E37,"")</f>
        <v/>
      </c>
      <c r="H37" s="276" t="n"/>
      <c r="I37" s="30">
        <f>ROUND(IF(OR(D37="",E37="",E37=0),0,IF(H37="",MOD(E37-D37,1)*24,MOD(H37-D37,1)*24)),2)</f>
        <v/>
      </c>
      <c r="J37" s="158" t="n"/>
      <c r="K37" s="274" t="n"/>
      <c r="L37" s="189" t="n"/>
      <c r="M37" s="275">
        <f>MAX(0,V37-W37)</f>
        <v/>
      </c>
      <c r="N37" s="278">
        <f>(IF(OR($C37="",$D37=""),0,
 IF(OR($A36="Holiday",$A37="Holiday"),
    IF(ISNUMBER(MATCH(TRIM($B37),{"Phagwah","Good Friday","Easter Monday","Labour Day","Christmas","Eid ul Azha","Romans-2","Globe-12","Neptune P1"},0)),0,$I37),
 IF(AND(NOT(OR($A36="Annual Leave",$A37="Annual Leave")),$A37="Off day"),$I37,
  MAX(0,$I37-$V37)
  ))))+W37</f>
        <v/>
      </c>
      <c r="O37" s="278">
        <f>IF(AND(OR($A36="Holiday",$A37="Holiday"),
        ISNUMBER(MATCH(TRIM($B37),{"Phagwah","Good Friday","Easter Monday","Labour Day","Christmas","Eid ul Azha","Romans-2","Globe-12","Neptune P1"},0))),
   $I37,0)</f>
        <v/>
      </c>
      <c r="P37" s="278">
        <f>IF(OR($O$7="Canteen",$O$7="Head Office"),0,IF($I37&lt;=0,0,IF(AND($I36&lt;=0,OR(TRIM($J37)="Hebrews",TRIM($J37)="Romans",TRIM($J37)="Romans-2",TRIM($J37)="Globe",TRIM($J37)="Globe-12",TRIM($J37)="Neptune P1")),1,0)))</f>
        <v/>
      </c>
      <c r="Q37" s="279" t="n"/>
      <c r="R37" s="278">
        <f>IF(OR($O$7="Canteen",$O$7="Head Office"),0,IF(
  AND(
    SUMIFS(I:I, C:C, C37) &gt;= 8,
    COUNTIFS(C$14:C37, C37)=1,
    OR(
      TEXT(D37,"hh:mm:ss")="07:00:00",
      TEXT(D37,"hh:mm:ss")="15:00:00",
      TEXT(D37,"hh:mm:ss")="23:00:00",
      TEXT(D38,"hh:mm:ss")="07:00:00",
      TEXT(D38,"hh:mm:ss")="15:00:00",
      TEXT(D38,"hh:mm:ss")="23:00:00"
    )
  ),
  1,
  0
))</f>
        <v/>
      </c>
      <c r="S37" s="278">
        <f>IF(OR($A36="Annual Leave",$A37="Annual Leave"),IF(AND($A36&lt;&gt;"Annual Leave",$A37="Annual Leave"),8,0),0)</f>
        <v/>
      </c>
      <c r="T37" s="280" t="n"/>
      <c r="U37" s="144">
        <f>MAX(0,40-Y37)</f>
        <v/>
      </c>
      <c r="V37" s="351">
        <f>IF(OR($C37="",$D37=""),0,
 IF(OR($A36="Holiday",$A37="Holiday"),0,
 IF(AND(NOT(OR($A36="Annual Leave",$A37="Annual Leave")),$A37="Off day"),0,
  IF($I36+$I37&gt;=8,IF($I36&gt;=8,0,8-$I36),$I37)
  )))</f>
        <v/>
      </c>
      <c r="W37" s="351">
        <f>MAX(0,V37-U37)</f>
        <v/>
      </c>
      <c r="X37" s="351">
        <f>IF(C37="","",C37-WEEKDAY(C37,1)+1)</f>
        <v/>
      </c>
      <c r="Y37" s="351">
        <f>SUMPRODUCT(($X$14:$X36=X37)*(($V$14:$V36)+($O$14:$O36)))+IF(X37=X14,$L$11,0)</f>
        <v/>
      </c>
      <c r="Z37" s="351" t="n"/>
      <c r="AA37" s="351" t="n"/>
      <c r="AB37" s="351" t="n"/>
      <c r="AC37" s="351" t="n"/>
      <c r="AD37" s="351" t="n"/>
      <c r="AE37" s="351" t="n"/>
      <c r="AF37" s="351" t="n"/>
    </row>
    <row r="38" ht="24" customHeight="1" s="348" thickBot="1">
      <c r="A38" s="194" t="inlineStr">
        <is>
          <t>On Day</t>
        </is>
      </c>
      <c r="B38" s="195" t="n"/>
      <c r="C38" s="103">
        <f>C36+1</f>
        <v/>
      </c>
      <c r="D38" s="64" t="n"/>
      <c r="E38" s="196">
        <f>IF(D38="", "",
 IF(D38=TIME(0,0,0), 0,
 IF(AND(D38&gt;=TIME(0,0,1), D38&lt;=TIME(2,0,0)), TIME(7,0,0),
 IF(AND(D38&gt;=TIME(6,0,0), D38&lt;=TIME(8,0,0)), TIME(12,0,0),
 IF(AND(D38&gt;TIME(8,0,0), D38&lt;=TIME(13,59,0)), TIME(15,0,0),
 IF(AND(D38&gt;=TIME(14,0,0), D38&lt;=TIME(17,59,0)), TIME(21,0,0),
 IF(AND(D38&gt;=TIME(18,0,0), D38&lt;=TIME(21,59,0)), TIME(0,0,0),
 IF(AND(D38&gt;=TIME(22,0,0), D38&lt;=TIME(23,59,59)), TIME(7,0,0), ""))))))))</f>
        <v/>
      </c>
      <c r="F38" s="197" t="n"/>
      <c r="G38" s="196">
        <f>IF(AND(D38&gt;=TIME(6,0,0),D38&lt;=TIME(8,0,0)),E38,"")</f>
        <v/>
      </c>
      <c r="H38" s="64" t="n"/>
      <c r="I38" s="65">
        <f>ROUND(IF(OR(D38="",E38="",E38=0),0,IF(H38="",MOD(E38-D38,1)*24,MOD(H38-D38,1)*24)),2)</f>
        <v/>
      </c>
      <c r="J38" s="198" t="n"/>
      <c r="K38" s="306" t="n"/>
      <c r="L38" s="181" t="n"/>
      <c r="M38" s="307">
        <f>MAX(0,V38-W38)</f>
        <v/>
      </c>
      <c r="N38" s="66">
        <f>(IF(OR($C38="",$D38=""),0,
 IF(OR($A38="Holiday",$A39="Holiday"),
    IF(ISNUMBER(MATCH(TRIM($B38),{"Phagwah","Good Friday","Easter Monday","Labour Day","Christmas","Eid ul Azha","Romans-2","Globe-12","Neptune P1"},0)),0,$I38),
 IF(AND(NOT(OR($A38="Annual Leave",$A39="Annual Leave")),$A38="Off day"),$I38,
  MAX(0,$I38-$V38)
  ))))+W38</f>
        <v/>
      </c>
      <c r="O38" s="66">
        <f>IF(AND(OR($A38="Holiday",$A39="Holiday"),
        ISNUMBER(MATCH(TRIM($B38),{"Phagwah","Good Friday","Easter Monday","Labour Day","Christmas","Eid ul Azha","Romans-2","Globe-12","Neptune P1"},0))),
   $I38,0)</f>
        <v/>
      </c>
      <c r="P38" s="66">
        <f>IF(OR($O$7="Canteen",$O$7="Head Office"),0,IF($I38&lt;=0,0,IF(OR(OR(TRIM($J38)="Hebrews",TRIM($J38)="Romans",TRIM($J38)="Romans-2",TRIM($J38)="Globe",TRIM($J38)="Globe-12",TRIM($J38)="Neptune P1"),AND($I39&gt;0,OR(TRIM($J39)="Hebrews",TRIM($J39)="Romans",TRIM($J39)="Romans-2",TRIM($J39)="Globe",TRIM($J39)="Globe-12",TRIM($J39)="Neptune P1"))),1,0)))</f>
        <v/>
      </c>
      <c r="Q38" s="67" t="n"/>
      <c r="R38" s="66">
        <f>IF(OR($O$7="Canteen",$O$7="Head Office"),0,IF(
  AND(
    SUMIFS(I:I, C:C, C38) &gt;= 8,
    COUNTIFS(C$14:C38, C38)=1,
    OR(
      TEXT(D38,"hh:mm:ss")="07:00:00",
      TEXT(D38,"hh:mm:ss")="15:00:00",
      TEXT(D38,"hh:mm:ss")="23:00:00",
      TEXT(D39,"hh:mm:ss")="07:00:00",
      TEXT(D39,"hh:mm:ss")="15:00:00",
      TEXT(D39,"hh:mm:ss")="23:00:00"
    )
  ),
  1,
  0
))</f>
        <v/>
      </c>
      <c r="S38" s="66">
        <f>IF(OR($A38="Annual Leave",$A39="Annual Leave"),IF($A38="Annual Leave",8,0),0)</f>
        <v/>
      </c>
      <c r="T38" s="68" t="n"/>
      <c r="U38" s="144">
        <f>MAX(0,40-Y38)</f>
        <v/>
      </c>
      <c r="V38" s="351">
        <f>IF(OR($C38="",$D38=""),0,
 IF(OR($A38="Holiday",$A39="Holiday"),0,
 IF(AND(NOT(OR($A38="Annual Leave",$A39="Annual Leave")),$A38="Off day"),0,
  IF($I38+$I39&gt;=8,IF($I38&gt;=8,8,$I38),$I38)
  )))</f>
        <v/>
      </c>
      <c r="W38" s="351">
        <f>MAX(0,V38-U38)</f>
        <v/>
      </c>
      <c r="X38" s="351">
        <f>IF(C38="","",C38-WEEKDAY(C38,1)+1)</f>
        <v/>
      </c>
      <c r="Y38" s="351">
        <f>SUMPRODUCT(($X$14:$X37=X38)*(($V$14:$V37)+($O$14:$O37)))+IF(X38=X14,$L$11,0)</f>
        <v/>
      </c>
      <c r="Z38" s="351" t="n"/>
      <c r="AA38" s="351" t="n"/>
      <c r="AB38" s="351" t="n"/>
      <c r="AC38" s="351" t="n"/>
      <c r="AD38" s="351" t="n"/>
      <c r="AE38" s="351" t="n"/>
      <c r="AF38" s="351" t="n"/>
    </row>
    <row r="39" ht="24" customHeight="1" s="348" thickBot="1">
      <c r="A39" s="194" t="inlineStr">
        <is>
          <t>On Day</t>
        </is>
      </c>
      <c r="B39" s="199" t="n"/>
      <c r="C39" s="104">
        <f>C38</f>
        <v/>
      </c>
      <c r="D39" s="69" t="n"/>
      <c r="E39" s="200">
        <f>IF(D39="", "",
 IF(D39=TIME(0,0,0), 0,
 IF(AND(D39&gt;=TIME(0,0,1), D39&lt;=TIME(2,0,0)), TIME(7,0,0),
 IF(AND(D39&gt;=TIME(6,0,0), D39&lt;=TIME(8,0,0)), TIME(12,0,0),
 IF(AND(D39&gt;TIME(8,0,0), D39&lt;=TIME(13,59,0)), TIME(15,0,0),
 IF(AND(D39&gt;=TIME(14,0,0), D39&lt;=TIME(17,59,0)), TIME(21,0,0),
 IF(AND(D39&gt;=TIME(18,0,0), D39&lt;=TIME(21,59,0)), TIME(0,0,0),
 IF(AND(D39&gt;=TIME(22,0,0), D39&lt;=TIME(23,59,59)), TIME(7,0,0), ""))))))))</f>
        <v/>
      </c>
      <c r="F39" s="201" t="n"/>
      <c r="G39" s="200">
        <f>IF(AND(D39&gt;=TIME(6,0,0),D39&lt;=TIME(8,0,0)),E39,"")</f>
        <v/>
      </c>
      <c r="H39" s="69" t="n"/>
      <c r="I39" s="70">
        <f>ROUND(IF(OR(D39="",E39="",E39=0),0,IF(H39="",MOD(E39-D39,1)*24,MOD(H39-D39,1)*24)),2)</f>
        <v/>
      </c>
      <c r="J39" s="198" t="n"/>
      <c r="K39" s="306" t="n"/>
      <c r="L39" s="183" t="n"/>
      <c r="M39" s="307">
        <f>MAX(0,V39-W39)</f>
        <v/>
      </c>
      <c r="N39" s="71">
        <f>(IF(OR($C39="",$D39=""),0,
 IF(OR($A38="Holiday",$A39="Holiday"),
    IF(ISNUMBER(MATCH(TRIM($B39),{"Phagwah","Good Friday","Easter Monday","Labour Day","Christmas","Eid ul Azha","Romans-2","Globe-12","Neptune P1"},0)),0,$I39),
 IF(AND(NOT(OR($A38="Annual Leave",$A39="Annual Leave")),$A39="Off day"),$I39,
  MAX(0,$I39-$V39)
  ))))+W39</f>
        <v/>
      </c>
      <c r="O39" s="71">
        <f>IF(AND(OR($A38="Holiday",$A39="Holiday"),
        ISNUMBER(MATCH(TRIM($B39),{"Phagwah","Good Friday","Easter Monday","Labour Day","Christmas","Eid ul Azha","Romans-2","Globe-12","Neptune P1"},0))),
   $I39,0)</f>
        <v/>
      </c>
      <c r="P39" s="71">
        <f>IF(OR($O$7="Canteen",$O$7="Head Office"),0,IF($I39&lt;=0,0,IF(AND($I38&lt;=0,OR(TRIM($J39)="Hebrews",TRIM($J39)="Romans",TRIM($J39)="Romans-2",TRIM($J39)="Globe",TRIM($J39)="Globe-12",TRIM($J39)="Neptune P1")),1,0)))</f>
        <v/>
      </c>
      <c r="Q39" s="72" t="n"/>
      <c r="R39" s="71">
        <f>IF(OR($O$7="Canteen",$O$7="Head Office"),0,IF(
  AND(
    SUMIFS(I:I, C:C, C39) &gt;= 8,
    COUNTIFS(C$14:C39, C39)=1,
    OR(
      TEXT(D39,"hh:mm:ss")="07:00:00",
      TEXT(D39,"hh:mm:ss")="15:00:00",
      TEXT(D39,"hh:mm:ss")="23:00:00",
      TEXT(D40,"hh:mm:ss")="07:00:00",
      TEXT(D40,"hh:mm:ss")="15:00:00",
      TEXT(D40,"hh:mm:ss")="23:00:00"
    )
  ),
  1,
  0
))</f>
        <v/>
      </c>
      <c r="S39" s="71">
        <f>IF(OR($A38="Annual Leave",$A39="Annual Leave"),IF(AND($A38&lt;&gt;"Annual Leave",$A39="Annual Leave"),8,0),0)</f>
        <v/>
      </c>
      <c r="T39" s="73" t="n"/>
      <c r="U39" s="144">
        <f>MAX(0,40-Y39)</f>
        <v/>
      </c>
      <c r="V39" s="351">
        <f>IF(OR($C39="",$D39=""),0,
 IF(OR($A38="Holiday",$A39="Holiday"),0,
 IF(AND(NOT(OR($A38="Annual Leave",$A39="Annual Leave")),$A39="Off day"),0,
  IF($I38+$I39&gt;=8,IF($I38&gt;=8,0,8-$I38),$I39)
  )))</f>
        <v/>
      </c>
      <c r="W39" s="351">
        <f>MAX(0,V39-U39)</f>
        <v/>
      </c>
      <c r="X39" s="351">
        <f>IF(C39="","",C39-WEEKDAY(C39,1)+1)</f>
        <v/>
      </c>
      <c r="Y39" s="351">
        <f>SUMPRODUCT(($X$14:$X38=X39)*(($V$14:$V38)+($O$14:$O38)))+IF(X39=X14,$L$11,0)</f>
        <v/>
      </c>
      <c r="Z39" s="351" t="n"/>
      <c r="AA39" s="351" t="n"/>
      <c r="AB39" s="351" t="n"/>
      <c r="AC39" s="351" t="n"/>
      <c r="AD39" s="351" t="n"/>
      <c r="AE39" s="351" t="n"/>
      <c r="AF39" s="351" t="n"/>
    </row>
    <row r="40" ht="24" customHeight="1" s="348" thickBot="1">
      <c r="A40" s="202" t="inlineStr">
        <is>
          <t>On Day</t>
        </is>
      </c>
      <c r="B40" s="203" t="n"/>
      <c r="C40" s="105">
        <f>C38+1</f>
        <v/>
      </c>
      <c r="D40" s="74" t="n"/>
      <c r="E40" s="204">
        <f>IF(D40="", "",
 IF(D40=TIME(0,0,0), 0,
 IF(AND(D40&gt;=TIME(0,0,1), D40&lt;=TIME(2,0,0)), TIME(7,0,0),
 IF(AND(D40&gt;=TIME(6,0,0), D40&lt;=TIME(8,0,0)), TIME(12,0,0),
 IF(AND(D40&gt;TIME(8,0,0), D40&lt;=TIME(13,59,0)), TIME(15,0,0),
 IF(AND(D40&gt;=TIME(14,0,0), D40&lt;=TIME(17,59,0)), TIME(21,0,0),
 IF(AND(D40&gt;=TIME(18,0,0), D40&lt;=TIME(21,59,0)), TIME(0,0,0),
 IF(AND(D40&gt;=TIME(22,0,0), D40&lt;=TIME(23,59,59)), TIME(7,0,0), ""))))))))</f>
        <v/>
      </c>
      <c r="F40" s="205" t="n"/>
      <c r="G40" s="204">
        <f>IF(AND(D40&gt;=TIME(6,0,0),D40&lt;=TIME(8,0,0)),E40,"")</f>
        <v/>
      </c>
      <c r="H40" s="74" t="n"/>
      <c r="I40" s="106">
        <f>ROUND(IF(OR(D40="",E40="",E40=0),0,IF(H40="",MOD(E40-D40,1)*24,MOD(H40-D40,1)*24)),2)</f>
        <v/>
      </c>
      <c r="J40" s="206" t="n"/>
      <c r="K40" s="308" t="n"/>
      <c r="L40" s="189" t="n"/>
      <c r="M40" s="309">
        <f>MAX(0,V40-W40)</f>
        <v/>
      </c>
      <c r="N40" s="75">
        <f>(IF(OR($C40="",$D40=""),0,
 IF(OR($A40="Holiday",$A41="Holiday"),
    IF(ISNUMBER(MATCH(TRIM($B40),{"Phagwah","Good Friday","Easter Monday","Labour Day","Christmas","Eid ul Azha","Romans-2","Globe-12","Neptune P1"},0)),0,$I40),
 IF(AND(NOT(OR($A40="Annual Leave",$A41="Annual Leave")),$A40="Off day"),$I40,
  MAX(0,$I40-$V40)
  ))))+W40</f>
        <v/>
      </c>
      <c r="O40" s="75">
        <f>IF(AND(OR($A40="Holiday",$A41="Holiday"),
        ISNUMBER(MATCH(TRIM($B40),{"Phagwah","Good Friday","Easter Monday","Labour Day","Christmas","Eid ul Azha","Romans-2","Globe-12","Neptune P1"},0))),
   $I40,0)</f>
        <v/>
      </c>
      <c r="P40" s="75">
        <f>IF(OR($O$7="Canteen",$O$7="Head Office"),0,IF($I40&lt;=0,0,IF(OR(OR(TRIM($J40)="Hebrews",TRIM($J40)="Romans",TRIM($J40)="Romans-2",TRIM($J40)="Globe",TRIM($J40)="Globe-12",TRIM($J40)="Neptune P1"),AND($I41&gt;0,OR(TRIM($J41)="Hebrews",TRIM($J41)="Romans",TRIM($J41)="Romans-2",TRIM($J41)="Globe",TRIM($J41)="Globe-12",TRIM($J41)="Neptune P1"))),1,0)))</f>
        <v/>
      </c>
      <c r="Q40" s="76" t="n"/>
      <c r="R40" s="75">
        <f>IF(OR($O$7="Canteen",$O$7="Head Office"),0,IF(
  AND(
    SUMIFS(I:I, C:C, C40) &gt;= 8,
    COUNTIFS(C$14:C40, C40)=1,
    OR(
      TEXT(D40,"hh:mm:ss")="07:00:00",
      TEXT(D40,"hh:mm:ss")="15:00:00",
      TEXT(D40,"hh:mm:ss")="23:00:00",
      TEXT(D41,"hh:mm:ss")="07:00:00",
      TEXT(D41,"hh:mm:ss")="15:00:00",
      TEXT(D41,"hh:mm:ss")="23:00:00"
    )
  ),
  1,
  0
))</f>
        <v/>
      </c>
      <c r="S40" s="75">
        <f>IF(OR($A40="Annual Leave",$A41="Annual Leave"),IF($A40="Annual Leave",8,0),0)</f>
        <v/>
      </c>
      <c r="T40" s="107" t="n"/>
      <c r="U40" s="144">
        <f>MAX(0,40-Y40)</f>
        <v/>
      </c>
      <c r="V40" s="351">
        <f>IF(OR($C40="",$D40=""),0,
 IF(OR($A40="Holiday",$A41="Holiday"),0,
 IF(AND(NOT(OR($A40="Annual Leave",$A41="Annual Leave")),$A40="Off day"),0,
  IF($I40+$I41&gt;=8,IF($I40&gt;=8,8,$I40),$I40)
  )))</f>
        <v/>
      </c>
      <c r="W40" s="351">
        <f>MAX(0,V40-U40)</f>
        <v/>
      </c>
      <c r="X40" s="351">
        <f>IF(C40="","",C40-WEEKDAY(C40,1)+1)</f>
        <v/>
      </c>
      <c r="Y40" s="351">
        <f>SUMPRODUCT(($X$14:$X39=X40)*(($V$14:$V39)+($O$14:$O39)))+IF(X40=X14,$L$11,0)</f>
        <v/>
      </c>
      <c r="Z40" s="351" t="n"/>
      <c r="AA40" s="351" t="n"/>
      <c r="AB40" s="351" t="n"/>
      <c r="AC40" s="351" t="n"/>
      <c r="AD40" s="351" t="n"/>
      <c r="AE40" s="351" t="n"/>
      <c r="AF40" s="351" t="n"/>
    </row>
    <row r="41" ht="24" customHeight="1" s="348" thickBot="1">
      <c r="A41" s="202" t="inlineStr">
        <is>
          <t>On Day</t>
        </is>
      </c>
      <c r="B41" s="310" t="n"/>
      <c r="C41" s="105">
        <f>C40</f>
        <v/>
      </c>
      <c r="D41" s="311" t="n"/>
      <c r="E41" s="312">
        <f>IF(D41="", "",
 IF(D41=TIME(0,0,0), 0,
 IF(AND(D41&gt;=TIME(0,0,1), D41&lt;=TIME(2,0,0)), TIME(7,0,0),
 IF(AND(D41&gt;=TIME(6,0,0), D41&lt;=TIME(8,0,0)), TIME(12,0,0),
 IF(AND(D41&gt;TIME(8,0,0), D41&lt;=TIME(13,59,0)), TIME(15,0,0),
 IF(AND(D41&gt;=TIME(14,0,0), D41&lt;=TIME(17,59,0)), TIME(21,0,0),
 IF(AND(D41&gt;=TIME(18,0,0), D41&lt;=TIME(21,59,0)), TIME(0,0,0),
 IF(AND(D41&gt;=TIME(22,0,0), D41&lt;=TIME(23,59,59)), TIME(7,0,0), ""))))))))</f>
        <v/>
      </c>
      <c r="F41" s="205" t="n"/>
      <c r="G41" s="312">
        <f>IF(AND(D41&gt;=TIME(6,0,0),D41&lt;=TIME(8,0,0)),E41,"")</f>
        <v/>
      </c>
      <c r="H41" s="311" t="n"/>
      <c r="I41" s="106">
        <f>ROUND(IF(OR(D41="",E41="",E41=0),0,IF(H41="",MOD(E41-D41,1)*24,MOD(H41-D41,1)*24)),2)</f>
        <v/>
      </c>
      <c r="J41" s="207" t="n"/>
      <c r="K41" s="308" t="n"/>
      <c r="L41" s="189" t="n"/>
      <c r="M41" s="309">
        <f>MAX(0,V41-W41)</f>
        <v/>
      </c>
      <c r="N41" s="313">
        <f>(IF(OR($C41="",$D41=""),0,
 IF(OR($A40="Holiday",$A41="Holiday"),
    IF(ISNUMBER(MATCH(TRIM($B41),{"Phagwah","Good Friday","Easter Monday","Labour Day","Christmas","Eid ul Azha","Romans-2","Globe-12","Neptune P1"},0)),0,$I41),
 IF(AND(NOT(OR($A40="Annual Leave",$A41="Annual Leave")),$A41="Off day"),$I41,
  MAX(0,$I41-$V41)
  ))))+W41</f>
        <v/>
      </c>
      <c r="O41" s="313">
        <f>IF(AND(OR($A40="Holiday",$A41="Holiday"),
        ISNUMBER(MATCH(TRIM($B41),{"Phagwah","Good Friday","Easter Monday","Labour Day","Christmas","Eid ul Azha","Romans-2","Globe-12","Neptune P1"},0))),
   $I41,0)</f>
        <v/>
      </c>
      <c r="P41" s="313">
        <f>IF(OR($O$7="Canteen",$O$7="Head Office"),0,IF($I41&lt;=0,0,IF(AND($I40&lt;=0,OR(TRIM($J41)="Hebrews",TRIM($J41)="Romans",TRIM($J41)="Romans-2",TRIM($J41)="Globe",TRIM($J41)="Globe-12",TRIM($J41)="Neptune P1")),1,0)))</f>
        <v/>
      </c>
      <c r="Q41" s="314" t="n"/>
      <c r="R41" s="313">
        <f>IF(OR($O$7="Canteen",$O$7="Head Office"),0,IF(
  AND(
    SUMIFS(I:I, C:C, C41) &gt;= 8,
    COUNTIFS(C$14:C41, C41)=1,
    OR(
      TEXT(D41,"hh:mm:ss")="07:00:00",
      TEXT(D41,"hh:mm:ss")="15:00:00",
      TEXT(D41,"hh:mm:ss")="23:00:00",
      TEXT(D42,"hh:mm:ss")="07:00:00",
      TEXT(D42,"hh:mm:ss")="15:00:00",
      TEXT(D42,"hh:mm:ss")="23:00:00"
    )
  ),
  1,
  0
))</f>
        <v/>
      </c>
      <c r="S41" s="313">
        <f>IF(OR($A40="Annual Leave",$A41="Annual Leave"),IF(AND($A40&lt;&gt;"Annual Leave",$A41="Annual Leave"),8,0),0)</f>
        <v/>
      </c>
      <c r="T41" s="315" t="n"/>
      <c r="U41" s="144">
        <f>MAX(0,40-Y41)</f>
        <v/>
      </c>
      <c r="V41" s="351">
        <f>IF(OR($C41="",$D41=""),0,
 IF(OR($A40="Holiday",$A41="Holiday"),0,
 IF(AND(NOT(OR($A40="Annual Leave",$A41="Annual Leave")),$A41="Off day"),0,
  IF($I40+$I41&gt;=8,IF($I40&gt;=8,0,8-$I40),$I41)
  )))</f>
        <v/>
      </c>
      <c r="W41" s="351">
        <f>MAX(0,V41-U41)</f>
        <v/>
      </c>
      <c r="X41" s="351">
        <f>IF(C41="","",C41-WEEKDAY(C41,1)+1)</f>
        <v/>
      </c>
      <c r="Y41" s="351">
        <f>SUMPRODUCT(($X$14:$X40=X41)*(($V$14:$V40)+($O$14:$O40)))+IF(X41=X14,$L$11,0)</f>
        <v/>
      </c>
      <c r="Z41" s="351" t="n"/>
      <c r="AA41" s="351" t="n"/>
      <c r="AB41" s="351" t="n"/>
      <c r="AC41" s="351" t="n"/>
      <c r="AD41" s="351" t="n"/>
      <c r="AE41" s="351" t="n"/>
      <c r="AF41" s="351" t="n"/>
    </row>
    <row r="42" ht="24" customHeight="1" s="348" thickBot="1">
      <c r="A42" s="208" t="inlineStr">
        <is>
          <t>On Day</t>
        </is>
      </c>
      <c r="B42" s="209" t="n"/>
      <c r="C42" s="108">
        <f>C40+1</f>
        <v/>
      </c>
      <c r="D42" s="77" t="n"/>
      <c r="E42" s="210">
        <f>IF(D42="", "",
 IF(D42=TIME(0,0,0), 0,
 IF(AND(D42&gt;=TIME(0,0,1), D42&lt;=TIME(2,0,0)), TIME(7,0,0),
 IF(AND(D42&gt;=TIME(6,0,0), D42&lt;=TIME(8,0,0)), TIME(12,0,0),
 IF(AND(D42&gt;TIME(8,0,0), D42&lt;=TIME(13,59,0)), TIME(15,0,0),
 IF(AND(D42&gt;=TIME(14,0,0), D42&lt;=TIME(17,59,0)), TIME(21,0,0),
 IF(AND(D42&gt;=TIME(18,0,0), D42&lt;=TIME(21,59,0)), TIME(0,0,0),
 IF(AND(D42&gt;=TIME(22,0,0), D42&lt;=TIME(23,59,59)), TIME(7,0,0), ""))))))))</f>
        <v/>
      </c>
      <c r="F42" s="211" t="n"/>
      <c r="G42" s="210">
        <f>IF(AND(D42&gt;=TIME(6,0,0),D42&lt;=TIME(8,0,0)),E42,"")</f>
        <v/>
      </c>
      <c r="H42" s="77" t="n"/>
      <c r="I42" s="16">
        <f>ROUND(IF(OR(D42="",E42="",E42=0),0,IF(H42="",MOD(E42-D42,1)*24,MOD(H42-D42,1)*24)),2)</f>
        <v/>
      </c>
      <c r="J42" s="212" t="n"/>
      <c r="K42" s="316" t="n"/>
      <c r="L42" s="181" t="n"/>
      <c r="M42" s="317">
        <f>MAX(0,V42-W42)</f>
        <v/>
      </c>
      <c r="N42" s="17">
        <f>(IF(OR($C42="",$D42=""),0,
 IF(OR($A42="Holiday",$A43="Holiday"),
    IF(ISNUMBER(MATCH(TRIM($B42),{"Phagwah","Good Friday","Easter Monday","Labour Day","Christmas","Eid ul Azha","Romans-2","Globe-12","Neptune P1"},0)),0,$I42),
 IF(AND(NOT(OR($A42="Annual Leave",$A43="Annual Leave")),$A42="Off day"),$I42,
  MAX(0,$I42-$V42)
  ))))+W42</f>
        <v/>
      </c>
      <c r="O42" s="213">
        <f>IF(AND(OR($A42="Holiday",$A43="Holiday"),
        ISNUMBER(MATCH(TRIM($B42),{"Phagwah","Good Friday","Easter Monday","Labour Day","Christmas","Eid ul Azha","Romans-2","Globe-12","Neptune P1"},0))),
   $I42,0)</f>
        <v/>
      </c>
      <c r="P42" s="17">
        <f>IF(OR($O$7="Canteen",$O$7="Head Office"),0,IF($I42&lt;=0,0,IF(OR(OR(TRIM($J42)="Hebrews",TRIM($J42)="Romans",TRIM($J42)="Romans-2",TRIM($J42)="Globe",TRIM($J42)="Globe-12",TRIM($J42)="Neptune P1"),AND($I43&gt;0,OR(TRIM($J43)="Hebrews",TRIM($J43)="Romans",TRIM($J43)="Romans-2",TRIM($J43)="Globe",TRIM($J43)="Globe-12",TRIM($J43)="Neptune P1"))),1,0)))</f>
        <v/>
      </c>
      <c r="Q42" s="78" t="n"/>
      <c r="R42" s="213">
        <f>IF(OR($O$7="Canteen",$O$7="Head Office"),0,IF(
  AND(
    SUMIFS(I:I, C:C, C42) &gt;= 8,
    COUNTIFS(C$14:C42, C42)=1,
    OR(
      TEXT(D42,"hh:mm:ss")="07:00:00",
      TEXT(D42,"hh:mm:ss")="15:00:00",
      TEXT(D42,"hh:mm:ss")="23:00:00",
      TEXT(D43,"hh:mm:ss")="07:00:00",
      TEXT(D43,"hh:mm:ss")="15:00:00",
      TEXT(D43,"hh:mm:ss")="23:00:00"
    )
  ),
  1,
  0
))</f>
        <v/>
      </c>
      <c r="S42" s="213">
        <f>IF(OR($A42="Annual Leave",$A43="Annual Leave"),IF($A42="Annual Leave",8,0),0)</f>
        <v/>
      </c>
      <c r="T42" s="79" t="n"/>
      <c r="U42" s="144">
        <f>MAX(0,40-Y42)</f>
        <v/>
      </c>
      <c r="V42" s="351">
        <f>IF(OR($C42="",$D42=""),0,
 IF(OR($A42="Holiday",$A43="Holiday"),0,
 IF(AND(NOT(OR($A42="Annual Leave",$A43="Annual Leave")),$A42="Off day"),0,
  IF($I42+$I43&gt;=8,IF($I42&gt;=8,8,$I42),$I42)
  )))</f>
        <v/>
      </c>
      <c r="W42" s="351">
        <f>MAX(0,V42-U42)</f>
        <v/>
      </c>
      <c r="X42" s="351">
        <f>IF(C42="","",C42-WEEKDAY(C42,1)+1)</f>
        <v/>
      </c>
      <c r="Y42" s="351">
        <f>SUMPRODUCT(($X$14:$X41=X42)*(($V$14:$V41)+($O$14:$O41)))+IF(X42=X14,$L$11,0)</f>
        <v/>
      </c>
      <c r="Z42" s="351" t="n"/>
      <c r="AA42" s="351" t="n"/>
      <c r="AB42" s="351" t="n"/>
      <c r="AC42" s="351" t="n"/>
      <c r="AD42" s="351" t="n"/>
      <c r="AE42" s="351" t="n"/>
      <c r="AF42" s="351" t="n"/>
    </row>
    <row r="43" ht="24" customHeight="1" s="348" thickBot="1">
      <c r="A43" s="208" t="inlineStr">
        <is>
          <t>On Day</t>
        </is>
      </c>
      <c r="B43" s="214" t="n"/>
      <c r="C43" s="109">
        <f>C42</f>
        <v/>
      </c>
      <c r="D43" s="18" t="n"/>
      <c r="E43" s="215">
        <f>IF(D43="", "",
 IF(D43=TIME(0,0,0), 0,
 IF(AND(D43&gt;=TIME(0,0,1), D43&lt;=TIME(2,0,0)), TIME(7,0,0),
 IF(AND(D43&gt;=TIME(6,0,0), D43&lt;=TIME(8,0,0)), TIME(12,0,0),
 IF(AND(D43&gt;TIME(8,0,0), D43&lt;=TIME(13,59,0)), TIME(15,0,0),
 IF(AND(D43&gt;=TIME(14,0,0), D43&lt;=TIME(17,59,0)), TIME(21,0,0),
 IF(AND(D43&gt;=TIME(18,0,0), D43&lt;=TIME(21,59,0)), TIME(0,0,0),
 IF(AND(D43&gt;=TIME(22,0,0), D43&lt;=TIME(23,59,59)), TIME(7,0,0), ""))))))))</f>
        <v/>
      </c>
      <c r="F43" s="216" t="n"/>
      <c r="G43" s="215">
        <f>IF(AND(D43&gt;=TIME(6,0,0),D43&lt;=TIME(8,0,0)),E43,"")</f>
        <v/>
      </c>
      <c r="H43" s="18" t="n"/>
      <c r="I43" s="19">
        <f>ROUND(IF(OR(D43="",E43="",E43=0),0,IF(H43="",MOD(E43-D43,1)*24,MOD(H43-D43,1)*24)),2)</f>
        <v/>
      </c>
      <c r="J43" s="212" t="n"/>
      <c r="K43" s="316" t="n"/>
      <c r="L43" s="183" t="n"/>
      <c r="M43" s="317">
        <f>MAX(0,V43-W43)</f>
        <v/>
      </c>
      <c r="N43" s="20">
        <f>(IF(OR($C43="",$D43=""),0,
 IF(OR($A42="Holiday",$A43="Holiday"),
    IF(ISNUMBER(MATCH(TRIM($B43),{"Phagwah","Good Friday","Easter Monday","Labour Day","Christmas","Eid ul Azha","Romans-2","Globe-12","Neptune P1"},0)),0,$I43),
 IF(AND(NOT(OR($A42="Annual Leave",$A43="Annual Leave")),$A43="Off day"),$I43,
  MAX(0,$I43-$V43)
  ))))+W43</f>
        <v/>
      </c>
      <c r="O43" s="20">
        <f>IF(AND(OR($A42="Holiday",$A43="Holiday"),
        ISNUMBER(MATCH(TRIM($B43),{"Phagwah","Good Friday","Easter Monday","Labour Day","Christmas","Eid ul Azha","Romans-2","Globe-12","Neptune P1"},0))),
   $I43,0)</f>
        <v/>
      </c>
      <c r="P43" s="20">
        <f>IF(OR($O$7="Canteen",$O$7="Head Office"),0,IF($I43&lt;=0,0,IF(AND($I42&lt;=0,OR(TRIM($J43)="Hebrews",TRIM($J43)="Romans",TRIM($J43)="Romans-2",TRIM($J43)="Globe",TRIM($J43)="Globe-12",TRIM($J43)="Neptune P1")),1,0)))</f>
        <v/>
      </c>
      <c r="Q43" s="21" t="n"/>
      <c r="R43" s="20">
        <f>IF(OR($O$7="Canteen",$O$7="Head Office"),0,IF(
  AND(
    SUMIFS(I:I, C:C, C43) &gt;= 8,
    COUNTIFS(C$14:C43, C43)=1,
    OR(
      TEXT(D43,"hh:mm:ss")="07:00:00",
      TEXT(D43,"hh:mm:ss")="15:00:00",
      TEXT(D43,"hh:mm:ss")="23:00:00",
      TEXT(D49,"hh:mm:ss")="07:00:00",
      TEXT(D49,"hh:mm:ss")="15:00:00",
      TEXT(D49,"hh:mm:ss")="23:00:00"
    )
  ),
  1,
  0
))</f>
        <v/>
      </c>
      <c r="S43" s="20">
        <f>IF(OR($A42="Annual Leave",$A43="Annual Leave"),IF(AND($A42&lt;&gt;"Annual Leave",$A43="Annual Leave"),8,0),0)</f>
        <v/>
      </c>
      <c r="T43" s="22" t="n"/>
      <c r="U43" s="144">
        <f>MAX(0,40-Y43)</f>
        <v/>
      </c>
      <c r="V43" s="351">
        <f>IF(OR($C43="",$D43=""),0,
 IF(OR($A42="Holiday",$A43="Holiday"),0,
 IF(AND(NOT(OR($A42="Annual Leave",$A43="Annual Leave")),$A43="Off day"),0,
  IF($I42+$I43&gt;=8,IF($I42&gt;=8,0,8-$I42),$I43)
  )))</f>
        <v/>
      </c>
      <c r="W43" s="351">
        <f>MAX(0,V43-U43)</f>
        <v/>
      </c>
      <c r="X43" s="351">
        <f>IF(C43="","",C43-WEEKDAY(C43,1)+1)</f>
        <v/>
      </c>
      <c r="Y43" s="351">
        <f>SUMPRODUCT(($X$14:$X42=X43)*(($V$14:$V42)+($O$14:$O42)))+IF(X43=X14,$L$11,0)</f>
        <v/>
      </c>
      <c r="Z43" s="351" t="n"/>
      <c r="AA43" s="351" t="n"/>
      <c r="AB43" s="351" t="n"/>
      <c r="AC43" s="351" t="n"/>
      <c r="AD43" s="351" t="n"/>
      <c r="AE43" s="351" t="n"/>
      <c r="AF43" s="351" t="n"/>
    </row>
    <row r="44" ht="24" customHeight="1" s="348" thickBot="1">
      <c r="A44" s="176" t="n"/>
      <c r="B44" s="176" t="n"/>
      <c r="C44" s="217" t="n"/>
      <c r="D44" s="110" t="n"/>
      <c r="E44" s="110" t="n"/>
      <c r="F44" s="218" t="n"/>
      <c r="G44" s="110" t="n"/>
      <c r="H44" s="110" t="n"/>
      <c r="I44" s="219" t="n"/>
      <c r="J44" s="219" t="n"/>
      <c r="K44" s="219" t="n"/>
      <c r="L44" s="219" t="n"/>
      <c r="M44" s="111">
        <f>MAX(0,V44-W44)</f>
        <v/>
      </c>
      <c r="N44" s="112">
        <f>(IF(OR($C44="",$D44=""),0,
 IF(OR($A44="Holiday",$A45="Holiday"),
    IF(ISNUMBER(MATCH(TRIM($B44),{"Phagwah","Good Friday","Easter Monday","Labour Day","Christmas","Eid ul Azha","Romans-2","Globe-12","Neptune P1"},0)),0,$I44),
 IF(AND(NOT(OR($A44="Annual Leave",$A45="Annual Leave")),$A44="Off day"),$I44,
  MAX(0,$I44-$V44)
  ))))+W44</f>
        <v/>
      </c>
      <c r="O44" s="112">
        <f>IF(AND(OR($A44="Holiday",$A45="Holiday"),
        ISNUMBER(MATCH(TRIM($B44),{"Phagwah","Good Friday","Easter Monday","Labour Day","Christmas","Eid ul Azha","Romans-2","Globe-12","Neptune P1"},0))),
   $I44,0)</f>
        <v/>
      </c>
      <c r="P44" s="112">
        <f>IF(OR($O$7="Canteen",$O$7="Head Office"),0,IF($I44&lt;=0,0,IF(OR(OR(TRIM($J44)="Hebrews",TRIM($J44)="Romans",TRIM($J44)="Romans-2",TRIM($J44)="Globe",TRIM($J44)="Globe-12",TRIM($J44)="Neptune P1"),AND($I45&gt;0,OR(TRIM($J45)="Hebrews",TRIM($J45)="Romans",TRIM($J45)="Romans-2",TRIM($J45)="Globe",TRIM($J45)="Globe-12",TRIM($J45)="Neptune P1"))),1,0)))</f>
        <v/>
      </c>
      <c r="Q44" s="113" t="n"/>
      <c r="R44" s="113" t="n"/>
      <c r="S44" s="112">
        <f>IF(OR($A44="Annual Leave",$A45="Annual Leave"),IF($A44="Annual Leave",8,0),0)</f>
        <v/>
      </c>
      <c r="T44" s="114" t="n"/>
      <c r="U44" s="144">
        <f>MAX(0,40-Y44)</f>
        <v/>
      </c>
      <c r="V44" s="351">
        <f>IF(OR($C44="",$D44=""),0,
 IF(OR($A44="Holiday",$A45="Holiday"),0,
 IF(AND(NOT(OR($A44="Annual Leave",$A45="Annual Leave")),$A44="Off day"),0,
  IF($I44+$I45&gt;=8,IF($I44&gt;=8,8,$I44),$I44)
  )))</f>
        <v/>
      </c>
      <c r="W44" s="351">
        <f>MAX(0,V44-U44)</f>
        <v/>
      </c>
      <c r="X44" s="351">
        <f>IF(C44="","",C44-WEEKDAY(C44,1)+1)</f>
        <v/>
      </c>
      <c r="Y44" s="351">
        <f>SUMPRODUCT(($X$14:$X43=X44)*(($V$14:$V43)+($O$14:$O43)))+IF(X44=X14,$L$11,0)</f>
        <v/>
      </c>
      <c r="Z44" s="351" t="n"/>
      <c r="AA44" s="351" t="n"/>
      <c r="AB44" s="351" t="n"/>
      <c r="AC44" s="351" t="n"/>
      <c r="AD44" s="351" t="n"/>
      <c r="AE44" s="351" t="n"/>
      <c r="AF44" s="351" t="n"/>
    </row>
    <row r="45" ht="24" customHeight="1" s="348" thickBot="1">
      <c r="A45" s="154" t="inlineStr">
        <is>
          <t>On Day</t>
        </is>
      </c>
      <c r="B45" s="318" t="n"/>
      <c r="C45" s="115">
        <f>C42+1</f>
        <v/>
      </c>
      <c r="D45" s="319" t="n"/>
      <c r="E45" s="320">
        <f>IF(D45="", "",
 IF(D45=TIME(0,0,0), 0,
 IF(AND(D45&gt;=TIME(0,0,1), D45&lt;=TIME(2,0,0)), TIME(7,0,0),
 IF(AND(D45&gt;=TIME(6,0,0), D45&lt;=TIME(8,0,0)), TIME(12,0,0),
 IF(AND(D45&gt;TIME(8,0,0), D45&lt;=TIME(13,59,0)), TIME(15,0,0),
 IF(AND(D45&gt;=TIME(14,0,0), D45&lt;=TIME(17,59,0)), TIME(21,0,0),
 IF(AND(D45&gt;=TIME(18,0,0), D45&lt;=TIME(21,59,0)), TIME(0,0,0),
 IF(AND(D45&gt;=TIME(22,0,0), D45&lt;=TIME(23,59,59)), TIME(7,0,0), ""))))))))</f>
        <v/>
      </c>
      <c r="F45" s="321" t="n"/>
      <c r="G45" s="320">
        <f>IF(AND(D45&gt;=TIME(6,0,0),D45&lt;=TIME(8,0,0)),E45,"")</f>
        <v/>
      </c>
      <c r="H45" s="319" t="n"/>
      <c r="I45" s="30">
        <f>ROUND(IF(OR(D45="",E45="",E45=0),0,IF(H45="",MOD(E45-D45,1)*24,MOD(H45-D45,1)*24)),2)</f>
        <v/>
      </c>
      <c r="J45" s="220" t="n"/>
      <c r="K45" s="274" t="n"/>
      <c r="L45" s="181" t="n"/>
      <c r="M45" s="275">
        <f>MAX(0,V45-W45)</f>
        <v/>
      </c>
      <c r="N45" s="322">
        <f>(IF(OR($C45="",$D45=""),0,
 IF(OR($A44="Holiday",$A45="Holiday"),
    IF(ISNUMBER(MATCH(TRIM($B45),{"Phagwah","Good Friday","Easter Monday","Labour Day","Christmas","Eid ul Azha","Romans-2","Globe-12","Neptune P1"},0)),0,$I45),
 IF(AND(NOT(OR($A44="Annual Leave",$A45="Annual Leave")),$A45="Off day"),$I45,
  MAX(0,$I45-$V45)
  ))))+W45</f>
        <v/>
      </c>
      <c r="O45" s="322">
        <f>IF(AND(OR($A44="Holiday",$A45="Holiday"),
        ISNUMBER(MATCH(TRIM($B45),{"Phagwah","Good Friday","Easter Monday","Labour Day","Christmas","Eid ul Azha","Romans-2","Globe-12","Neptune P1"},0))),
   $I45,0)</f>
        <v/>
      </c>
      <c r="P45" s="322">
        <f>IF(OR($O$7="Canteen",$O$7="Head Office"),0,IF($I45&lt;=0,0,IF(AND($I44&lt;=0,OR(TRIM($J45)="Hebrews",TRIM($J45)="Romans",TRIM($J45)="Romans-2",TRIM($J45)="Globe",TRIM($J45)="Globe-12",TRIM($J45)="Neptune P1")),1,0)))</f>
        <v/>
      </c>
      <c r="Q45" s="323" t="n"/>
      <c r="R45" s="322">
        <f>IF(OR($O$7="Canteen",$O$7="Head Office"),0,IF(
  AND(
    SUMIFS(I:I, C:C, C45) &gt;= 8,
    COUNTIFS(C$14:C45, C45)=1,
    OR(
      TEXT(D45,"hh:mm:ss")="07:00:00",
      TEXT(D45,"hh:mm:ss")="15:00:00",
      TEXT(D45,"hh:mm:ss")="23:00:00",
      TEXT(D46,"hh:mm:ss")="07:00:00",
      TEXT(D46,"hh:mm:ss")="15:00:00",
      TEXT(D46,"hh:mm:ss")="23:00:00"
    )
  ),
  1,
  0
))</f>
        <v/>
      </c>
      <c r="S45" s="322">
        <f>IF(OR($A44="Annual Leave",$A45="Annual Leave"),IF(AND($A44&lt;&gt;"Annual Leave",$A45="Annual Leave"),8,0),0)</f>
        <v/>
      </c>
      <c r="T45" s="116" t="n"/>
      <c r="U45" s="144">
        <f>MAX(0,40-Y45)</f>
        <v/>
      </c>
      <c r="V45" s="351">
        <f>IF(OR($C45="",$D45=""),0,
 IF(OR($A44="Holiday",$A45="Holiday"),0,
 IF(AND(NOT(OR($A44="Annual Leave",$A45="Annual Leave")),$A45="Off day"),0,
  IF($I44+$I45&gt;=8,IF($I44&gt;=8,0,8-$I44),$I45)
  )))</f>
        <v/>
      </c>
      <c r="W45" s="351">
        <f>MAX(0,V45-U45)</f>
        <v/>
      </c>
      <c r="X45" s="351">
        <f>IF(C45="","",C45-WEEKDAY(C45,1)+1)</f>
        <v/>
      </c>
      <c r="Y45" s="351">
        <f>SUMPRODUCT(($X$14:$X44=X45)*(($V$14:$V44)+($O$14:$O44)))+IF(X45=X14,$L$11,0)</f>
        <v/>
      </c>
      <c r="Z45" s="351" t="n"/>
      <c r="AA45" s="351" t="n"/>
      <c r="AB45" s="351" t="n"/>
      <c r="AC45" s="351" t="n"/>
      <c r="AD45" s="351" t="n"/>
      <c r="AE45" s="351" t="n"/>
      <c r="AF45" s="351" t="n"/>
    </row>
    <row r="46" ht="24" customHeight="1" s="348" thickBot="1">
      <c r="A46" s="154" t="inlineStr">
        <is>
          <t>On Day</t>
        </is>
      </c>
      <c r="B46" s="305" t="n"/>
      <c r="C46" s="90">
        <f>C45</f>
        <v/>
      </c>
      <c r="D46" s="80" t="n"/>
      <c r="E46" s="221">
        <f>IF(D46="", "",
 IF(D46=TIME(0,0,0), 0,
 IF(AND(D46&gt;=TIME(0,0,1), D46&lt;=TIME(2,0,0)), TIME(7,0,0),
 IF(AND(D46&gt;=TIME(6,0,0), D46&lt;=TIME(8,0,0)), TIME(12,0,0),
 IF(AND(D46&gt;TIME(8,0,0), D46&lt;=TIME(13,59,0)), TIME(15,0,0),
 IF(AND(D46&gt;=TIME(14,0,0), D46&lt;=TIME(17,59,0)), TIME(21,0,0),
 IF(AND(D46&gt;=TIME(18,0,0), D46&lt;=TIME(21,59,0)), TIME(0,0,0),
 IF(AND(D46&gt;=TIME(22,0,0), D46&lt;=TIME(23,59,59)), TIME(7,0,0), ""))))))))</f>
        <v/>
      </c>
      <c r="F46" s="156" t="n"/>
      <c r="G46" s="221">
        <f>IF(AND(D46&gt;=TIME(6,0,0),D46&lt;=TIME(8,0,0)),E46,"")</f>
        <v/>
      </c>
      <c r="H46" s="80" t="n"/>
      <c r="I46" s="30">
        <f>ROUND(IF(OR(D46="",E46="",E46=0),0,IF(H46="",MOD(E46-D46,1)*24,MOD(H46-D46,1)*24)),2)</f>
        <v/>
      </c>
      <c r="J46" s="158" t="n"/>
      <c r="K46" s="274" t="n"/>
      <c r="L46" s="189" t="n"/>
      <c r="M46" s="275">
        <f>MAX(0,V46-W46)</f>
        <v/>
      </c>
      <c r="N46" s="81">
        <f>(IF(OR($C46="",$D46=""),0,
 IF(OR($A46="Holiday",$A47="Holiday"),
    IF(ISNUMBER(MATCH(TRIM($B46),{"Phagwah","Good Friday","Easter Monday","Labour Day","Christmas","Eid ul Azha","Romans-2","Globe-12","Neptune P1"},0)),0,$I46),
 IF(AND(NOT(OR($A46="Annual Leave",$A47="Annual Leave")),$A46="Off day"),$I46,
  MAX(0,$I46-$V46)
  ))))+W46</f>
        <v/>
      </c>
      <c r="O46" s="81">
        <f>IF(AND(OR($A46="Holiday",$A47="Holiday"),
        ISNUMBER(MATCH(TRIM($B46),{"Phagwah","Good Friday","Easter Monday","Labour Day","Christmas","Eid ul Azha","Romans-2","Globe-12","Neptune P1"},0))),
   $I46,0)</f>
        <v/>
      </c>
      <c r="P46" s="81">
        <f>IF(OR($O$7="Canteen",$O$7="Head Office"),0,IF($I46&lt;=0,0,IF(OR(OR(TRIM($J46)="Hebrews",TRIM($J46)="Romans",TRIM($J46)="Romans-2",TRIM($J46)="Globe",TRIM($J46)="Globe-12",TRIM($J46)="Neptune P1"),AND($I47&gt;0,OR(TRIM($J47)="Hebrews",TRIM($J47)="Romans",TRIM($J47)="Romans-2",TRIM($J47)="Globe",TRIM($J47)="Globe-12",TRIM($J47)="Neptune P1"))),1,0)))</f>
        <v/>
      </c>
      <c r="Q46" s="82" t="n"/>
      <c r="R46" s="81">
        <f>IF(OR($O$7="Canteen",$O$7="Head Office"),0,IF(
  AND(
    SUMIFS(I:I, C:C, C46) &gt;= 8,
    COUNTIFS(C$14:C46, C46)=1,
    OR(
      TEXT(D46,"hh:mm:ss")="07:00:00",
      TEXT(D46,"hh:mm:ss")="15:00:00",
      TEXT(D46,"hh:mm:ss")="23:00:00",
      TEXT(D51,"hh:mm:ss")="07:00:00",
      TEXT(D51,"hh:mm:ss")="15:00:00",
      TEXT(D51,"hh:mm:ss")="23:00:00"
    )
  ),
  1,
  0
))</f>
        <v/>
      </c>
      <c r="S46" s="81">
        <f>IF(OR($A46="Annual Leave",$A47="Annual Leave"),IF($A46="Annual Leave",8,0),0)</f>
        <v/>
      </c>
      <c r="T46" s="117" t="n"/>
      <c r="U46" s="144">
        <f>MAX(0,40-Y46)</f>
        <v/>
      </c>
      <c r="V46" s="351">
        <f>IF(OR($C46="",$D46=""),0,
 IF(OR($A46="Holiday",$A47="Holiday"),0,
 IF(AND(NOT(OR($A46="Annual Leave",$A47="Annual Leave")),$A46="Off day"),0,
  IF($I46+$I47&gt;=8,IF($I46&gt;=8,8,$I46),$I46)
  )))</f>
        <v/>
      </c>
      <c r="W46" s="351">
        <f>MAX(0,V46-U46)</f>
        <v/>
      </c>
      <c r="X46" s="351">
        <f>IF(C46="","",C46-WEEKDAY(C46,1)+1)</f>
        <v/>
      </c>
      <c r="Y46" s="351">
        <f>SUMPRODUCT(($X$14:$X45=X46)*(($V$14:$V45)+($O$14:$O45)))+IF(X46=X14,$L$11,0)</f>
        <v/>
      </c>
      <c r="Z46" s="351" t="n"/>
      <c r="AA46" s="351" t="n"/>
      <c r="AB46" s="351" t="n"/>
      <c r="AC46" s="351" t="n"/>
      <c r="AD46" s="351" t="n"/>
      <c r="AE46" s="351" t="n"/>
      <c r="AF46" s="351" t="n"/>
    </row>
    <row r="47" ht="24" customHeight="1" s="348" thickBot="1">
      <c r="A47" s="184" t="inlineStr">
        <is>
          <t>On Day</t>
        </is>
      </c>
      <c r="B47" s="222" t="n"/>
      <c r="C47" s="118">
        <f>C45+1</f>
        <v/>
      </c>
      <c r="D47" s="83" t="n"/>
      <c r="E47" s="223">
        <f>IF(D47="", "",
 IF(D47=TIME(0,0,0), 0,
 IF(AND(D47&gt;=TIME(0,0,1), D47&lt;=TIME(2,0,0)), TIME(7,0,0),
 IF(AND(D47&gt;=TIME(6,0,0), D47&lt;=TIME(8,0,0)), TIME(12,0,0),
 IF(AND(D47&gt;TIME(8,0,0), D47&lt;=TIME(13,59,0)), TIME(15,0,0),
 IF(AND(D47&gt;=TIME(14,0,0), D47&lt;=TIME(17,59,0)), TIME(21,0,0),
 IF(AND(D47&gt;=TIME(18,0,0), D47&lt;=TIME(21,59,0)), TIME(0,0,0),
 IF(AND(D47&gt;=TIME(22,0,0), D47&lt;=TIME(23,59,59)), TIME(7,0,0), ""))))))))</f>
        <v/>
      </c>
      <c r="F47" s="224" t="n"/>
      <c r="G47" s="223">
        <f>IF(AND(D47&gt;=TIME(6,0,0),D47&lt;=TIME(8,0,0)),E47,"")</f>
        <v/>
      </c>
      <c r="H47" s="83" t="n"/>
      <c r="I47" s="23">
        <f>ROUND(IF(OR(D47="",E47="",E47=0),0,IF(H47="",MOD(E47-D47,1)*24,MOD(H47-D47,1)*24)),2)</f>
        <v/>
      </c>
      <c r="J47" s="225" t="n"/>
      <c r="K47" s="297" t="n"/>
      <c r="L47" s="181" t="n"/>
      <c r="M47" s="298">
        <f>MAX(0,V47-W47)</f>
        <v/>
      </c>
      <c r="N47" s="84">
        <f>(IF(OR($C47="",$D47=""),0,
 IF(OR($A46="Holiday",$A47="Holiday"),
    IF(ISNUMBER(MATCH(TRIM($B47),{"Phagwah","Good Friday","Easter Monday","Labour Day","Christmas","Eid ul Azha","Romans-2","Globe-12","Neptune P1"},0)),0,$I47),
 IF(AND(NOT(OR($A46="Annual Leave",$A47="Annual Leave")),$A47="Off day"),$I47,
  MAX(0,$I47-$V47)
  ))))+W47</f>
        <v/>
      </c>
      <c r="O47" s="84">
        <f>IF(AND(OR($A46="Holiday",$A47="Holiday"),
        ISNUMBER(MATCH(TRIM($B47),{"Phagwah","Good Friday","Easter Monday","Labour Day","Christmas","Eid ul Azha","Romans-2","Globe-12","Neptune P1"},0))),
   $I47,0)</f>
        <v/>
      </c>
      <c r="P47" s="84">
        <f>IF(OR($O$7="Canteen",$O$7="Head Office"),0,IF($I47&lt;=0,0,IF(AND($I46&lt;=0,OR(TRIM($J47)="Hebrews",TRIM($J47)="Romans",TRIM($J47)="Romans-2",TRIM($J47)="Globe",TRIM($J47)="Globe-12",TRIM($J47)="Neptune P1")),1,0)))</f>
        <v/>
      </c>
      <c r="Q47" s="85" t="n"/>
      <c r="R47" s="84">
        <f>IF(OR($O$7="Canteen",$O$7="Head Office"),0,IF(
  AND(
    SUMIFS(I:I, C:C, C47) &gt;= 8,
    COUNTIFS(C$14:C47, C47)=1,
    OR(
      TEXT(D47,"hh:mm:ss")="07:00:00",
      TEXT(D47,"hh:mm:ss")="15:00:00",
      TEXT(D47,"hh:mm:ss")="23:00:00",
      TEXT(D48,"hh:mm:ss")="07:00:00",
      TEXT(D48,"hh:mm:ss")="15:00:00",
      TEXT(D48,"hh:mm:ss")="23:00:00"
    )
  ),
  1,
  0
))</f>
        <v/>
      </c>
      <c r="S47" s="84">
        <f>IF(OR($A46="Annual Leave",$A47="Annual Leave"),IF(AND($A46&lt;&gt;"Annual Leave",$A47="Annual Leave"),8,0),0)</f>
        <v/>
      </c>
      <c r="T47" s="86" t="n"/>
      <c r="U47" s="144">
        <f>MAX(0,40-Y47)</f>
        <v/>
      </c>
      <c r="V47" s="351">
        <f>IF(OR($C47="",$D47=""),0,
 IF(OR($A46="Holiday",$A47="Holiday"),0,
 IF(AND(NOT(OR($A46="Annual Leave",$A47="Annual Leave")),$A47="Off day"),0,
  IF($I46+$I47&gt;=8,IF($I46&gt;=8,0,8-$I46),$I47)
  )))</f>
        <v/>
      </c>
      <c r="W47" s="351">
        <f>MAX(0,V47-U47)</f>
        <v/>
      </c>
      <c r="X47" s="351">
        <f>IF(C47="","",C47-WEEKDAY(C47,1)+1)</f>
        <v/>
      </c>
      <c r="Y47" s="351">
        <f>SUMPRODUCT(($X$14:$X46=X47)*(($V$14:$V46)+($O$14:$O46)))+IF(X47=X14,$L$11,0)</f>
        <v/>
      </c>
      <c r="Z47" s="351" t="n"/>
      <c r="AA47" s="351" t="n"/>
      <c r="AB47" s="351" t="n"/>
      <c r="AC47" s="351" t="n"/>
      <c r="AD47" s="351" t="n"/>
      <c r="AE47" s="351" t="n"/>
      <c r="AF47" s="351" t="n"/>
    </row>
    <row r="48" ht="24" customHeight="1" s="348" thickBot="1">
      <c r="A48" s="226" t="inlineStr">
        <is>
          <t>On Day</t>
        </is>
      </c>
      <c r="B48" s="299" t="n"/>
      <c r="C48" s="119">
        <f>C47</f>
        <v/>
      </c>
      <c r="D48" s="24" t="n"/>
      <c r="E48" s="227">
        <f>IF(D48="", "",
 IF(D48=TIME(0,0,0), 0,
 IF(AND(D48&gt;=TIME(0,0,1), D48&lt;=TIME(2,0,0)), TIME(7,0,0),
 IF(AND(D48&gt;=TIME(6,0,0), D48&lt;=TIME(8,0,0)), TIME(12,0,0),
 IF(AND(D48&gt;TIME(8,0,0), D48&lt;=TIME(13,59,0)), TIME(15,0,0),
 IF(AND(D48&gt;=TIME(14,0,0), D48&lt;=TIME(17,59,0)), TIME(21,0,0),
 IF(AND(D48&gt;=TIME(18,0,0), D48&lt;=TIME(21,59,0)), TIME(0,0,0),
 IF(AND(D48&gt;=TIME(22,0,0), D48&lt;=TIME(23,59,59)), TIME(7,0,0), ""))))))))</f>
        <v/>
      </c>
      <c r="F48" s="228" t="n"/>
      <c r="G48" s="227">
        <f>IF(AND(D48&gt;=TIME(6,0,0),D48&lt;=TIME(8,0,0)),E48,"")</f>
        <v/>
      </c>
      <c r="H48" s="300" t="n"/>
      <c r="I48" s="87">
        <f>ROUND(IF(OR(D48="",E48="",E48=0),0,IF(H48="",MOD(E48-D48,1)*24,MOD(H48-D48,1)*24)),2)</f>
        <v/>
      </c>
      <c r="J48" s="190" t="n"/>
      <c r="K48" s="297" t="n"/>
      <c r="L48" s="183" t="n"/>
      <c r="M48" s="324">
        <f>MAX(0,V48-W48)</f>
        <v/>
      </c>
      <c r="N48" s="302">
        <f>(IF(OR($C48="",$D48=""),0,
 IF(OR($A48="Holiday",$A49="Holiday"),
    IF(ISNUMBER(MATCH(TRIM($B48),{"Phagwah","Good Friday","Easter Monday","Labour Day","Christmas","Eid ul Azha","Romans-2","Globe-12","Neptune P1"},0)),0,$I48),
 IF(AND(NOT(OR($A48="Annual Leave",$A49="Annual Leave")),$A48="Off day"),$I48,
  MAX(0,$I48-$V48)
  ))))+W48</f>
        <v/>
      </c>
      <c r="O48" s="303" t="n"/>
      <c r="P48" s="229">
        <f>IF(OR($O$7="Canteen",$O$7="Head Office"),0,IF($I48&lt;=0,0,IF(OR(OR(TRIM($J48)="Hebrews",TRIM($J48)="Romans",TRIM($J48)="Romans-2",TRIM($J48)="Globe",TRIM($J48)="Globe-12",TRIM($J48)="Neptune P1"),AND($I49&gt;0,OR(TRIM($J49)="Hebrews",TRIM($J49)="Romans",TRIM($J49)="Romans-2",TRIM($J49)="Globe",TRIM($J49)="Globe-12",TRIM($J49)="Neptune P1"))),1,0)))</f>
        <v/>
      </c>
      <c r="Q48" s="303" t="n"/>
      <c r="R48" s="302">
        <f>IF(OR($O$7="Canteen",$O$7="Head Office"),0,IF(
  AND(
    SUMIFS(I:I, C:C, C48) &gt;= 8,
    COUNTIFS(C$14:C48, C48)=1,
    OR(
      TEXT(D48,"hh:mm:ss")="07:00:00",
      TEXT(D48,"hh:mm:ss")="15:00:00",
      TEXT(D48,"hh:mm:ss")="23:00:00",
      TEXT(D53,"hh:mm:ss")="07:00:00",
      TEXT(D53,"hh:mm:ss")="15:00:00",
      TEXT(D53,"hh:mm:ss")="23:00:00"
    )
  ),
  1,
  0
))</f>
        <v/>
      </c>
      <c r="S48" s="303" t="n"/>
      <c r="T48" s="304" t="n"/>
      <c r="U48" s="144">
        <f>MAX(0,40-Y48)</f>
        <v/>
      </c>
      <c r="V48" s="351">
        <f>IF(OR($C48="",$D48=""),0,
 IF(OR($A48="Holiday",$A49="Holiday"),0,
 IF(AND(NOT(OR($A48="Annual Leave",$A49="Annual Leave")),$A48="Off day"),0,
  IF($I48+$I49&gt;=8,IF($I48&gt;=8,8,$I48),$I48)
  )))</f>
        <v/>
      </c>
      <c r="W48" s="351">
        <f>MAX(0,V48-U48)</f>
        <v/>
      </c>
      <c r="X48" s="351">
        <f>IF(C48="","",C48-WEEKDAY(C48,1)+1)</f>
        <v/>
      </c>
      <c r="Y48" s="351">
        <f>SUMPRODUCT(($X$14:$X47=X48)*(($V$14:$V47)+($O$14:$O47)))+IF(X48=X14,$L$11,0)</f>
        <v/>
      </c>
      <c r="Z48" s="351" t="n"/>
      <c r="AA48" s="351" t="n"/>
      <c r="AB48" s="351" t="n"/>
      <c r="AC48" s="351" t="n"/>
      <c r="AD48" s="351" t="n"/>
      <c r="AE48" s="351" t="n"/>
      <c r="AF48" s="351" t="n"/>
    </row>
    <row r="49" ht="24" customHeight="1" s="348" thickBot="1">
      <c r="A49" s="230" t="n"/>
      <c r="B49" s="355" t="n"/>
      <c r="C49" s="231" t="n"/>
      <c r="D49" s="232" t="n"/>
      <c r="E49" s="232" t="n"/>
      <c r="F49" s="232" t="n"/>
      <c r="G49" s="232" t="n"/>
      <c r="H49" s="233" t="inlineStr">
        <is>
          <t>Total Hrs:</t>
        </is>
      </c>
      <c r="I49" s="122">
        <f>SUM(I14:I48)</f>
        <v/>
      </c>
      <c r="J49" s="234" t="n"/>
      <c r="K49" s="234" t="n"/>
      <c r="L49" s="235" t="n"/>
      <c r="M49" s="120">
        <f>SUM(M14:M48)</f>
        <v/>
      </c>
      <c r="N49" s="120">
        <f>SUM(N14:N48)</f>
        <v/>
      </c>
      <c r="O49" s="120">
        <f>SUM(O14:O48)</f>
        <v/>
      </c>
      <c r="P49" s="120">
        <f>SUM(P14:P48)</f>
        <v/>
      </c>
      <c r="Q49" s="120">
        <f>IF($O$6&lt;&gt;"Armed",0,LOOKUP($Q$50,{0,1,2,3,4,5,6,7,8,9,10,11,12,13,14},{0,384,769,1153,1153,1538,1923,2307,2692,3076,3461,3846,4239,4615,5000}))</f>
        <v/>
      </c>
      <c r="R49" s="120">
        <f>SUM(R14:R48)</f>
        <v/>
      </c>
      <c r="S49" s="120">
        <f>SUM(S14:S48)</f>
        <v/>
      </c>
      <c r="T49" s="121">
        <f>SUM(T30:T43)</f>
        <v/>
      </c>
      <c r="U49" s="144">
        <f>MIN(U48,0)</f>
        <v/>
      </c>
      <c r="V49" s="351">
        <f>SUM(V14:V48)</f>
        <v/>
      </c>
      <c r="W49" s="351">
        <f>SUM(W14:W48)</f>
        <v/>
      </c>
      <c r="X49" s="351" t="n"/>
      <c r="Y49" s="351" t="n"/>
      <c r="Z49" s="351" t="n"/>
      <c r="AA49" s="351" t="n"/>
      <c r="AB49" s="351" t="n"/>
      <c r="AC49" s="351" t="n"/>
      <c r="AD49" s="351" t="n"/>
      <c r="AE49" s="351" t="n"/>
      <c r="AF49" s="351" t="n"/>
    </row>
    <row r="50" ht="24" customHeight="1" s="348">
      <c r="A50" s="351" t="n"/>
      <c r="B50" s="351" t="n"/>
      <c r="C50" s="6" t="n"/>
      <c r="D50" s="6" t="n"/>
      <c r="E50" s="6" t="n"/>
      <c r="F50" s="6" t="n"/>
      <c r="G50" s="6" t="n"/>
      <c r="H50" s="336" t="n"/>
      <c r="I50" s="351" t="n"/>
      <c r="J50" s="336" t="n"/>
      <c r="K50" s="336" t="n"/>
      <c r="L50" s="336" t="n"/>
      <c r="M50" s="28" t="n"/>
      <c r="N50" s="28" t="n"/>
      <c r="O50" s="28" t="n"/>
      <c r="P50" s="241" t="inlineStr">
        <is>
          <t>Days Worked</t>
        </is>
      </c>
      <c r="Q50" s="29">
        <f>SUM(--(SUM(I14:I15)&gt;0),--(SUM(I16:I17)&gt;0),--(SUM(I18:I19)&gt;0),--(SUM(I20:I21)&gt;0),--(SUM(I22:I23)&gt;0),--(SUM(I24:I25)&gt;0),--(SUM(I26:I27)&gt;0),--(SUM(I30:I31)&gt;0),--(SUM(I32:I33)&gt;0),--(SUM(I34:I35)&gt;0),--(SUM(I36:I37)&gt;0),--(SUM(I38:I39)&gt;0),--(SUM(I40:I41)&gt;0),--(SUM(I42:I43)&gt;0),--(SUM(I45:I46)&gt;0),--(SUM(I47:I48)&gt;0))</f>
        <v/>
      </c>
      <c r="R50" s="28" t="n"/>
      <c r="S50" s="28" t="n"/>
      <c r="T50" s="28" t="n"/>
      <c r="U50" s="144" t="n"/>
      <c r="V50" s="351" t="n"/>
      <c r="W50" s="351" t="n"/>
      <c r="X50" s="351" t="n"/>
      <c r="Y50" s="351" t="n"/>
      <c r="Z50" s="351" t="n"/>
      <c r="AA50" s="351" t="n"/>
      <c r="AB50" s="351" t="n"/>
      <c r="AC50" s="351" t="n"/>
      <c r="AD50" s="351" t="n"/>
      <c r="AE50" s="351" t="n"/>
      <c r="AF50" s="351" t="n"/>
    </row>
    <row r="51" ht="24" customHeight="1" s="348">
      <c r="A51" s="351" t="n"/>
      <c r="B51" s="351" t="n"/>
      <c r="C51" s="345" t="n"/>
      <c r="D51" s="362" t="n"/>
      <c r="E51" s="362" t="n"/>
      <c r="F51" s="334" t="n"/>
      <c r="G51" s="362" t="n"/>
      <c r="H51" s="336" t="n"/>
      <c r="I51" s="351" t="n"/>
      <c r="J51" s="336" t="n"/>
      <c r="K51" s="336" t="n"/>
      <c r="L51" s="336" t="n"/>
      <c r="M51" s="236" t="n"/>
      <c r="N51" s="236" t="n"/>
      <c r="O51" s="236" t="n"/>
      <c r="P51" s="236" t="n"/>
      <c r="Q51" s="236" t="n"/>
      <c r="R51" s="236" t="n"/>
      <c r="S51" s="236" t="n"/>
      <c r="T51" s="236" t="n"/>
      <c r="U51" s="144" t="n"/>
      <c r="V51" s="351" t="n"/>
      <c r="W51" s="351" t="n"/>
      <c r="X51" s="351" t="n"/>
      <c r="Y51" s="351" t="n"/>
      <c r="Z51" s="351" t="n"/>
      <c r="AA51" s="351" t="n"/>
      <c r="AB51" s="351" t="n"/>
      <c r="AC51" s="351" t="n"/>
      <c r="AD51" s="351" t="n"/>
      <c r="AE51" s="351" t="n"/>
      <c r="AF51" s="351" t="n"/>
    </row>
    <row r="52">
      <c r="A52" s="351" t="n"/>
      <c r="B52" s="351" t="n"/>
      <c r="C52" s="329" t="inlineStr">
        <is>
          <t>Supervisor Signature</t>
        </is>
      </c>
      <c r="D52" s="363" t="n"/>
      <c r="E52" s="363" t="n"/>
      <c r="F52" s="329" t="inlineStr">
        <is>
          <t>Date</t>
        </is>
      </c>
      <c r="G52" s="363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351" t="n"/>
      <c r="V52" s="351" t="n"/>
      <c r="W52" s="351" t="n"/>
      <c r="X52" s="351" t="n"/>
      <c r="Y52" s="351" t="n"/>
      <c r="Z52" s="351" t="n"/>
      <c r="AA52" s="351" t="n"/>
      <c r="AB52" s="351" t="n"/>
      <c r="AC52" s="351" t="n"/>
      <c r="AD52" s="351" t="n"/>
      <c r="AE52" s="351" t="n"/>
      <c r="AF52" s="351" t="n"/>
    </row>
    <row r="53" ht="26.25" customHeight="1" s="348">
      <c r="A53" s="351" t="n"/>
      <c r="B53" s="351" t="n"/>
      <c r="C53" s="345" t="n"/>
      <c r="D53" s="362" t="n"/>
      <c r="E53" s="362" t="n"/>
      <c r="F53" s="331" t="n"/>
      <c r="G53" s="362" t="n"/>
      <c r="H53" s="6" t="n"/>
      <c r="I53" s="6" t="n"/>
      <c r="J53" s="6" t="n"/>
      <c r="K53" s="6" t="n"/>
      <c r="L53" s="6" t="n"/>
      <c r="M53" s="6" t="n"/>
      <c r="N53" s="237" t="n"/>
      <c r="O53" s="238" t="n"/>
      <c r="P53" s="346" t="n"/>
      <c r="Q53" s="351" t="n"/>
      <c r="R53" s="351" t="n"/>
      <c r="S53" s="351" t="n"/>
      <c r="T53" s="351" t="n"/>
      <c r="U53" s="351" t="n"/>
      <c r="V53" s="351" t="n"/>
      <c r="W53" s="351" t="n"/>
      <c r="X53" s="351" t="n"/>
      <c r="Y53" s="351" t="n"/>
      <c r="Z53" s="351" t="n"/>
      <c r="AA53" s="351" t="n"/>
      <c r="AB53" s="351" t="n"/>
      <c r="AC53" s="351" t="n"/>
      <c r="AD53" s="351" t="n"/>
      <c r="AE53" s="351" t="n"/>
      <c r="AF53" s="351" t="n"/>
    </row>
    <row r="54">
      <c r="A54" s="351" t="n"/>
      <c r="B54" s="351" t="n"/>
      <c r="C54" s="329" t="inlineStr">
        <is>
          <t>Manager Signature</t>
        </is>
      </c>
      <c r="D54" s="363" t="n"/>
      <c r="E54" s="363" t="n"/>
      <c r="F54" s="329" t="inlineStr">
        <is>
          <t>Date</t>
        </is>
      </c>
      <c r="G54" s="363" t="n"/>
      <c r="H54" s="6" t="n"/>
      <c r="I54" s="239" t="inlineStr">
        <is>
          <t>{42}</t>
        </is>
      </c>
      <c r="J54" s="239" t="n"/>
      <c r="K54" s="239" t="n"/>
      <c r="L54" s="239" t="n"/>
      <c r="M54" s="6" t="n"/>
      <c r="N54" s="6" t="n"/>
      <c r="O54" s="6" t="n"/>
      <c r="P54" s="6" t="n"/>
      <c r="Q54" s="6" t="n"/>
      <c r="R54" s="6" t="n"/>
      <c r="S54" s="6" t="n"/>
      <c r="T54" s="6" t="n"/>
      <c r="U54" s="351" t="n"/>
      <c r="V54" s="351" t="n"/>
      <c r="W54" s="351" t="n"/>
      <c r="X54" s="351" t="n"/>
      <c r="Y54" s="351" t="n"/>
      <c r="Z54" s="351" t="n"/>
      <c r="AA54" s="351" t="n"/>
      <c r="AB54" s="351" t="n"/>
      <c r="AC54" s="351" t="n"/>
      <c r="AD54" s="351" t="n"/>
      <c r="AE54" s="351" t="n"/>
      <c r="AF54" s="351" t="n"/>
    </row>
    <row r="55">
      <c r="A55" s="351" t="n"/>
      <c r="B55" s="351" t="n"/>
      <c r="C55" s="240" t="n"/>
      <c r="D55" s="240" t="n"/>
      <c r="E55" s="240" t="n"/>
      <c r="F55" s="240" t="n"/>
      <c r="G55" s="240" t="n"/>
      <c r="H55" s="240" t="n"/>
      <c r="I55" s="240" t="n"/>
      <c r="J55" s="240" t="n"/>
      <c r="K55" s="240" t="n"/>
      <c r="L55" s="240" t="n"/>
      <c r="M55" s="240" t="n"/>
      <c r="N55" s="240" t="n"/>
      <c r="O55" s="240" t="n"/>
      <c r="P55" s="240" t="n"/>
      <c r="Q55" s="240" t="n"/>
      <c r="R55" s="240" t="n"/>
      <c r="S55" s="240" t="n"/>
      <c r="T55" s="240" t="n"/>
      <c r="U55" s="351" t="n"/>
      <c r="V55" s="351" t="n"/>
      <c r="W55" s="351" t="n"/>
      <c r="X55" s="351" t="n"/>
      <c r="Y55" s="351" t="n"/>
      <c r="Z55" s="351" t="n"/>
      <c r="AA55" s="351" t="n"/>
      <c r="AB55" s="351" t="n"/>
      <c r="AC55" s="351" t="n"/>
      <c r="AD55" s="351" t="n"/>
      <c r="AE55" s="351" t="n"/>
      <c r="AF55" s="35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45"/>
  <mergeCells count="33">
    <mergeCell ref="C54:E54"/>
    <mergeCell ref="V2:W2"/>
    <mergeCell ref="C8:F8"/>
    <mergeCell ref="F54:G54"/>
    <mergeCell ref="H10:I10"/>
    <mergeCell ref="C7:F7"/>
    <mergeCell ref="K5:L5"/>
    <mergeCell ref="M5:N5"/>
    <mergeCell ref="H50:I50"/>
    <mergeCell ref="C51:E51"/>
    <mergeCell ref="A1:T1"/>
    <mergeCell ref="C52:E52"/>
    <mergeCell ref="V3:AB3"/>
    <mergeCell ref="F51:G51"/>
    <mergeCell ref="M10:N10"/>
    <mergeCell ref="H51:I51"/>
    <mergeCell ref="C6:F6"/>
    <mergeCell ref="C5:F5"/>
    <mergeCell ref="M7:N7"/>
    <mergeCell ref="M6:N6"/>
    <mergeCell ref="C53:E53"/>
    <mergeCell ref="H7:I7"/>
    <mergeCell ref="H28:I28"/>
    <mergeCell ref="C10:F10"/>
    <mergeCell ref="M8:N8"/>
    <mergeCell ref="F52:G52"/>
    <mergeCell ref="P53:T53"/>
    <mergeCell ref="AA2:AB2"/>
    <mergeCell ref="K10:L10"/>
    <mergeCell ref="H5:I5"/>
    <mergeCell ref="K4:L4"/>
    <mergeCell ref="M4:N4"/>
    <mergeCell ref="F53:G53"/>
  </mergeCells>
  <dataValidations count="5">
    <dataValidation sqref="A14:A48" showDropDown="0" showInputMessage="0" showErrorMessage="0" allowBlank="1" type="list">
      <formula1>"On Day,Off Day,Sick,Absent,Holiday,Annual Leave"</formula1>
    </dataValidation>
    <dataValidation sqref="B14:B48" showDropDown="0" showInputMessage="0" showErrorMessage="0" allowBlank="1" type="list">
      <formula1>"Holiday Double,Phagwah,Good Friday,Easter Monday,Labour Day,Christmas,Eid ul Azha"</formula1>
    </dataValidation>
    <dataValidation sqref="J14:J48" showDropDown="0" showInputMessage="0" showErrorMessage="0" allowBlank="1" type="list">
      <formula1>_xlfn._LONGTEXT("Unico,Unico-2,Unico-42,Unico-44,Unico-46,Unico-47,Unico-48,Unico-49,Globe,Globe-12,Hebrews,Romans-2,Beacon,Numbers,Zebra-24,Sunrise,Sunrise-1,Sunflower 6,Sunset 12,Ripple,Neptune P1,Neptune P2,Neptune P3,Neptune P4,Neptune P5,Neptune P6,Neptune P7,Rainbow"," 1,Rainbow 2,Citadel,Sunset 11,Autumn,Autumn-2,Miracle,Miracle 1,Canteen,Guard Hut")</formula1>
    </dataValidation>
    <dataValidation sqref="O7" showDropDown="0" showInputMessage="0" showErrorMessage="0" allowBlank="1" type="list">
      <formula1>"Caricom,EU,UN,DMC,ARU,Head Office,Canteen"</formula1>
    </dataValidation>
    <dataValidation sqref="O6" showDropDown="0" showInputMessage="0" showErrorMessage="0" allowBlank="1" type="list">
      <formula1>"Unarmed,Armed"</formula1>
    </dataValidation>
  </dataValidations>
  <printOptions horizontalCentered="1"/>
  <pageMargins left="0.5" right="0.5" top="0.5" bottom="1" header="0.5" footer="0.5"/>
  <pageSetup orientation="portrait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AL55"/>
  <sheetViews>
    <sheetView topLeftCell="A39" workbookViewId="0">
      <selection activeCell="K52" sqref="K52"/>
    </sheetView>
  </sheetViews>
  <sheetFormatPr baseColWidth="8" defaultRowHeight="13.5"/>
  <cols>
    <col width="12.28515625" customWidth="1" style="348" min="1" max="1"/>
    <col width="15.140625" customWidth="1" style="348" min="2" max="2"/>
    <col width="12.42578125" customWidth="1" style="348" min="3" max="3"/>
    <col width="9.28515625" customWidth="1" style="348" min="4" max="4"/>
    <col hidden="1" width="9.28515625" customWidth="1" style="348" min="5" max="5"/>
    <col hidden="1" width="2" customWidth="1" style="348" min="6" max="6"/>
    <col hidden="1" width="12.5703125" customWidth="1" style="348" min="7" max="7"/>
    <col width="9.28515625" customWidth="1" style="348" min="8" max="8"/>
    <col width="6.5703125" customWidth="1" style="348" min="9" max="9"/>
    <col width="10.140625" customWidth="1" style="348" min="10" max="10"/>
    <col width="15.28515625" customWidth="1" style="348" min="11" max="11"/>
    <col width="10.5703125" customWidth="1" style="348" min="12" max="12"/>
    <col width="11" customWidth="1" style="348" min="13" max="13"/>
    <col width="9.85546875" customWidth="1" style="348" min="14" max="14"/>
    <col width="11.140625" customWidth="1" style="348" min="15" max="15"/>
    <col width="9.85546875" customWidth="1" style="348" min="16" max="16"/>
    <col width="10.28515625" customWidth="1" style="348" min="17" max="17"/>
    <col width="8.85546875" customWidth="1" style="348" min="18" max="19"/>
    <col width="45.28515625" customWidth="1" style="348" min="20" max="20"/>
    <col width="9.140625" customWidth="1" style="348" min="21" max="21"/>
    <col width="3.140625" customWidth="1" style="348" min="22" max="29"/>
    <col width="10.28515625" customWidth="1" style="348" min="30" max="30"/>
  </cols>
  <sheetData>
    <row r="1" ht="32.25" customFormat="1" customHeight="1" s="1" thickBot="1">
      <c r="A1" s="332" t="n"/>
      <c r="B1" s="354" t="n"/>
      <c r="C1" s="354" t="n"/>
      <c r="D1" s="354" t="n"/>
      <c r="E1" s="354" t="n"/>
      <c r="F1" s="354" t="n"/>
      <c r="G1" s="354" t="n"/>
      <c r="H1" s="354" t="n"/>
      <c r="I1" s="354" t="n"/>
      <c r="J1" s="354" t="n"/>
      <c r="K1" s="354" t="n"/>
      <c r="L1" s="354" t="n"/>
      <c r="M1" s="354" t="n"/>
      <c r="N1" s="354" t="n"/>
      <c r="O1" s="354" t="n"/>
      <c r="P1" s="354" t="n"/>
      <c r="Q1" s="354" t="n"/>
      <c r="R1" s="354" t="n"/>
      <c r="S1" s="354" t="n"/>
      <c r="T1" s="355" t="n"/>
      <c r="U1" s="351" t="n"/>
      <c r="V1" s="351" t="n"/>
      <c r="W1" s="351" t="n"/>
      <c r="X1" s="351" t="n"/>
      <c r="Y1" s="351" t="n"/>
      <c r="Z1" s="351" t="n"/>
      <c r="AA1" s="351" t="n"/>
      <c r="AB1" s="351" t="n"/>
      <c r="AC1" s="351" t="n"/>
      <c r="AD1" s="126" t="n"/>
      <c r="AE1" s="351" t="n"/>
      <c r="AF1" s="351" t="n"/>
    </row>
    <row r="2" ht="15" customFormat="1" customHeight="1" s="1">
      <c r="A2" s="351" t="n"/>
      <c r="B2" s="351" t="n"/>
      <c r="C2" s="127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128" t="n"/>
      <c r="U2" s="351" t="n"/>
      <c r="V2" s="343" t="n">
        <v>2025</v>
      </c>
      <c r="W2" s="356" t="n"/>
      <c r="X2" s="351" t="n"/>
      <c r="Y2" s="351" t="n"/>
      <c r="Z2" s="129" t="inlineStr">
        <is>
          <t>Month:</t>
        </is>
      </c>
      <c r="AA2" s="343" t="n">
        <v>3</v>
      </c>
      <c r="AB2" s="356" t="n"/>
      <c r="AC2" s="351" t="n"/>
      <c r="AD2" s="351" t="n"/>
      <c r="AE2" s="351" t="n"/>
      <c r="AF2" s="351" t="n"/>
    </row>
    <row r="3" ht="15.6" customHeight="1" s="348" thickBot="1">
      <c r="A3" s="351" t="n"/>
      <c r="B3" s="351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351" t="n"/>
      <c r="V3" s="333">
        <f>DATE(V2,AA2,1)</f>
        <v/>
      </c>
      <c r="W3" s="357" t="n"/>
      <c r="X3" s="357" t="n"/>
      <c r="Y3" s="357" t="n"/>
      <c r="Z3" s="357" t="n"/>
      <c r="AA3" s="357" t="n"/>
      <c r="AB3" s="358" t="n"/>
      <c r="AC3" s="351" t="n"/>
      <c r="AD3" s="351" t="n"/>
      <c r="AE3" s="351" t="n"/>
      <c r="AF3" s="249" t="n"/>
    </row>
    <row r="4" ht="21" customHeight="1" s="348" thickBot="1">
      <c r="A4" s="351" t="n"/>
      <c r="B4" s="351" t="n"/>
      <c r="C4" s="25" t="inlineStr">
        <is>
          <t>Federal Manangement Systems</t>
        </is>
      </c>
      <c r="D4" s="25" t="n"/>
      <c r="E4" s="25" t="n"/>
      <c r="F4" s="25" t="n"/>
      <c r="G4" s="25" t="n"/>
      <c r="H4" s="6" t="n"/>
      <c r="I4" s="6" t="n"/>
      <c r="J4" s="6" t="n"/>
      <c r="K4" s="330" t="inlineStr">
        <is>
          <t>Employee Number:</t>
        </is>
      </c>
      <c r="L4" s="351" t="n"/>
      <c r="M4" s="342" t="inlineStr">
        <is>
          <t>4410</t>
        </is>
      </c>
      <c r="N4" s="355" t="n"/>
      <c r="O4" s="6" t="n"/>
      <c r="P4" s="6" t="n"/>
      <c r="Q4" s="6" t="n"/>
      <c r="R4" s="6" t="n"/>
      <c r="S4" s="6" t="n"/>
      <c r="T4" s="6" t="n"/>
      <c r="U4" s="351" t="n"/>
      <c r="V4" s="130" t="inlineStr">
        <is>
          <t>Su</t>
        </is>
      </c>
      <c r="W4" s="131" t="inlineStr">
        <is>
          <t>M</t>
        </is>
      </c>
      <c r="X4" s="131" t="inlineStr">
        <is>
          <t>Tu</t>
        </is>
      </c>
      <c r="Y4" s="131" t="inlineStr">
        <is>
          <t>W</t>
        </is>
      </c>
      <c r="Z4" s="131" t="inlineStr">
        <is>
          <t>Th</t>
        </is>
      </c>
      <c r="AA4" s="131" t="inlineStr">
        <is>
          <t>F</t>
        </is>
      </c>
      <c r="AB4" s="132" t="inlineStr">
        <is>
          <t>Sa</t>
        </is>
      </c>
      <c r="AC4" s="351" t="n"/>
      <c r="AD4" s="133" t="inlineStr">
        <is>
          <t>Overtime Options</t>
        </is>
      </c>
      <c r="AE4" s="351" t="n"/>
      <c r="AF4" s="351" t="n"/>
      <c r="AJ4" s="257" t="n"/>
    </row>
    <row r="5" ht="14.1" customHeight="1" s="348" thickBot="1">
      <c r="A5" s="351" t="n"/>
      <c r="B5" s="351" t="n"/>
      <c r="C5" s="337" t="n"/>
      <c r="D5" s="351" t="n"/>
      <c r="E5" s="351" t="n"/>
      <c r="F5" s="351" t="n"/>
      <c r="G5" s="6" t="n"/>
      <c r="H5" s="340" t="n"/>
      <c r="I5" s="351" t="n"/>
      <c r="J5" s="340" t="n"/>
      <c r="K5" s="344" t="inlineStr">
        <is>
          <t>Employee Name:</t>
        </is>
      </c>
      <c r="L5" s="359" t="n"/>
      <c r="M5" s="342" t="inlineStr">
        <is>
          <t>Jupiter, Moira Natalie</t>
        </is>
      </c>
      <c r="N5" s="355" t="n"/>
      <c r="O5" s="337" t="n"/>
      <c r="P5" s="337" t="n"/>
      <c r="Q5" s="337" t="n"/>
      <c r="R5" s="337" t="n"/>
      <c r="S5" s="337" t="n"/>
      <c r="T5" s="337" t="n"/>
      <c r="U5" s="351" t="n"/>
      <c r="V5" s="263">
        <f>IF(MONTH($V$3)&lt;&gt;MONTH($V$3-WEEKDAY($V$3,1)+(ROW(V5)-ROW($V$5))*7+(COLUMN(V5)-COLUMN($V$5)+1)),"",$V$3-WEEKDAY($V$3,1)+(ROW(V5)-ROW($V$5))*7+(COLUMN(V5)-COLUMN($V$5)+1))</f>
        <v/>
      </c>
      <c r="W5" s="263">
        <f>IF(MONTH($V$3)&lt;&gt;MONTH($V$3-WEEKDAY($V$3,1)+(ROW(W5)-ROW($V$5))*7+(COLUMN(W5)-COLUMN($V$5)+1)),"",$V$3-WEEKDAY($V$3,1)+(ROW(W5)-ROW($V$5))*7+(COLUMN(W5)-COLUMN($V$5)+1))</f>
        <v/>
      </c>
      <c r="X5" s="263">
        <f>IF(MONTH($V$3)&lt;&gt;MONTH($V$3-WEEKDAY($V$3,1)+(ROW(X5)-ROW($V$5))*7+(COLUMN(X5)-COLUMN($V$5)+1)),"",$V$3-WEEKDAY($V$3,1)+(ROW(X5)-ROW($V$5))*7+(COLUMN(X5)-COLUMN($V$5)+1))</f>
        <v/>
      </c>
      <c r="Y5" s="263">
        <f>IF(MONTH($V$3)&lt;&gt;MONTH($V$3-WEEKDAY($V$3,1)+(ROW(Y5)-ROW($V$5))*7+(COLUMN(Y5)-COLUMN($V$5)+1)),"",$V$3-WEEKDAY($V$3,1)+(ROW(Y5)-ROW($V$5))*7+(COLUMN(Y5)-COLUMN($V$5)+1))</f>
        <v/>
      </c>
      <c r="Z5" s="263">
        <f>IF(MONTH($V$3)&lt;&gt;MONTH($V$3-WEEKDAY($V$3,1)+(ROW(Z5)-ROW($V$5))*7+(COLUMN(Z5)-COLUMN($V$5)+1)),"",$V$3-WEEKDAY($V$3,1)+(ROW(Z5)-ROW($V$5))*7+(COLUMN(Z5)-COLUMN($V$5)+1))</f>
        <v/>
      </c>
      <c r="AA5" s="263">
        <f>IF(MONTH($V$3)&lt;&gt;MONTH($V$3-WEEKDAY($V$3,1)+(ROW(AA5)-ROW($V$5))*7+(COLUMN(AA5)-COLUMN($V$5)+1)),"",$V$3-WEEKDAY($V$3,1)+(ROW(AA5)-ROW($V$5))*7+(COLUMN(AA5)-COLUMN($V$5)+1))</f>
        <v/>
      </c>
      <c r="AB5" s="263">
        <f>IF(MONTH($V$3)&lt;&gt;MONTH($V$3-WEEKDAY($V$3,1)+(ROW(AB5)-ROW($V$5))*7+(COLUMN(AB5)-COLUMN($V$5)+1)),"",$V$3-WEEKDAY($V$3,1)+(ROW(AB5)-ROW($V$5))*7+(COLUMN(AB5)-COLUMN($V$5)+1))</f>
        <v/>
      </c>
      <c r="AC5" s="351" t="n"/>
      <c r="AD5" s="351" t="n"/>
      <c r="AE5" s="3" t="b">
        <v>1</v>
      </c>
      <c r="AF5" s="258" t="n"/>
      <c r="AJ5" s="350" t="n"/>
      <c r="AK5" s="350" t="n"/>
      <c r="AL5" s="350" t="n"/>
    </row>
    <row r="6" ht="14.1" customHeight="1" s="348" thickBot="1">
      <c r="A6" s="351" t="n"/>
      <c r="B6" s="351" t="n"/>
      <c r="C6" s="337" t="inlineStr">
        <is>
          <t xml:space="preserve">120 Peter Rose St </t>
        </is>
      </c>
      <c r="D6" s="351" t="n"/>
      <c r="E6" s="351" t="n"/>
      <c r="F6" s="351" t="n"/>
      <c r="G6" s="6" t="n"/>
      <c r="H6" s="6" t="n"/>
      <c r="I6" s="6" t="n"/>
      <c r="J6" s="6" t="n"/>
      <c r="K6" s="6" t="n"/>
      <c r="L6" s="6" t="n"/>
      <c r="M6" s="339" t="inlineStr">
        <is>
          <t>Armed or unarmed</t>
        </is>
      </c>
      <c r="N6" s="360" t="n"/>
      <c r="O6" s="135" t="inlineStr">
        <is>
          <t>Unarmed</t>
        </is>
      </c>
      <c r="P6" s="6" t="n"/>
      <c r="Q6" s="6" t="n"/>
      <c r="R6" s="6" t="n"/>
      <c r="S6" s="6" t="n"/>
      <c r="T6" s="6" t="n"/>
      <c r="U6" s="351" t="n"/>
      <c r="V6" s="263">
        <f>IF(MONTH($V$3)&lt;&gt;MONTH($V$3-WEEKDAY($V$3,1)+(ROW(V6)-ROW($V$5))*7+(COLUMN(V6)-COLUMN($V$5)+1)),"",$V$3-WEEKDAY($V$3,1)+(ROW(V6)-ROW($V$5))*7+(COLUMN(V6)-COLUMN($V$5)+1))</f>
        <v/>
      </c>
      <c r="W6" s="263">
        <f>IF(MONTH($V$3)&lt;&gt;MONTH($V$3-WEEKDAY($V$3,1)+(ROW(W6)-ROW($V$5))*7+(COLUMN(W6)-COLUMN($V$5)+1)),"",$V$3-WEEKDAY($V$3,1)+(ROW(W6)-ROW($V$5))*7+(COLUMN(W6)-COLUMN($V$5)+1))</f>
        <v/>
      </c>
      <c r="X6" s="263">
        <f>IF(MONTH($V$3)&lt;&gt;MONTH($V$3-WEEKDAY($V$3,1)+(ROW(X6)-ROW($V$5))*7+(COLUMN(X6)-COLUMN($V$5)+1)),"",$V$3-WEEKDAY($V$3,1)+(ROW(X6)-ROW($V$5))*7+(COLUMN(X6)-COLUMN($V$5)+1))</f>
        <v/>
      </c>
      <c r="Y6" s="263">
        <f>IF(MONTH($V$3)&lt;&gt;MONTH($V$3-WEEKDAY($V$3,1)+(ROW(Y6)-ROW($V$5))*7+(COLUMN(Y6)-COLUMN($V$5)+1)),"",$V$3-WEEKDAY($V$3,1)+(ROW(Y6)-ROW($V$5))*7+(COLUMN(Y6)-COLUMN($V$5)+1))</f>
        <v/>
      </c>
      <c r="Z6" s="263">
        <f>IF(MONTH($V$3)&lt;&gt;MONTH($V$3-WEEKDAY($V$3,1)+(ROW(Z6)-ROW($V$5))*7+(COLUMN(Z6)-COLUMN($V$5)+1)),"",$V$3-WEEKDAY($V$3,1)+(ROW(Z6)-ROW($V$5))*7+(COLUMN(Z6)-COLUMN($V$5)+1))</f>
        <v/>
      </c>
      <c r="AA6" s="263">
        <f>IF(MONTH($V$3)&lt;&gt;MONTH($V$3-WEEKDAY($V$3,1)+(ROW(AA6)-ROW($V$5))*7+(COLUMN(AA6)-COLUMN($V$5)+1)),"",$V$3-WEEKDAY($V$3,1)+(ROW(AA6)-ROW($V$5))*7+(COLUMN(AA6)-COLUMN($V$5)+1))</f>
        <v/>
      </c>
      <c r="AB6" s="263">
        <f>IF(MONTH($V$3)&lt;&gt;MONTH($V$3-WEEKDAY($V$3,1)+(ROW(AB6)-ROW($V$5))*7+(COLUMN(AB6)-COLUMN($V$5)+1)),"",$V$3-WEEKDAY($V$3,1)+(ROW(AB6)-ROW($V$5))*7+(COLUMN(AB6)-COLUMN($V$5)+1))</f>
        <v/>
      </c>
      <c r="AC6" s="351" t="n"/>
      <c r="AD6" s="136" t="inlineStr">
        <is>
          <t>After:</t>
        </is>
      </c>
      <c r="AE6" s="264" t="n">
        <v>8</v>
      </c>
      <c r="AF6" s="258" t="n"/>
      <c r="AJ6" s="350" t="n"/>
      <c r="AL6" s="251" t="n"/>
    </row>
    <row r="7" ht="14.1" customHeight="1" s="348" thickBot="1">
      <c r="A7" s="351" t="n"/>
      <c r="B7" s="351" t="n"/>
      <c r="C7" s="337" t="inlineStr">
        <is>
          <t>Queenstown</t>
        </is>
      </c>
      <c r="D7" s="351" t="n"/>
      <c r="E7" s="351" t="n"/>
      <c r="F7" s="351" t="n"/>
      <c r="G7" s="6" t="n"/>
      <c r="H7" s="340" t="n"/>
      <c r="I7" s="351" t="n"/>
      <c r="J7" s="340" t="n"/>
      <c r="K7" s="340" t="n"/>
      <c r="L7" s="340" t="n"/>
      <c r="M7" s="338" t="inlineStr">
        <is>
          <t>Agency</t>
        </is>
      </c>
      <c r="N7" s="361" t="n"/>
      <c r="O7" s="7" t="inlineStr">
        <is>
          <t>Caricom</t>
        </is>
      </c>
      <c r="P7" s="6" t="n"/>
      <c r="Q7" s="6" t="n"/>
      <c r="R7" s="6" t="n"/>
      <c r="S7" s="6" t="n"/>
      <c r="T7" s="6" t="n"/>
      <c r="U7" s="351" t="n"/>
      <c r="V7" s="263">
        <f>IF(MONTH($V$3)&lt;&gt;MONTH($V$3-WEEKDAY($V$3,1)+(ROW(V7)-ROW($V$5))*7+(COLUMN(V7)-COLUMN($V$5)+1)),"",$V$3-WEEKDAY($V$3,1)+(ROW(V7)-ROW($V$5))*7+(COLUMN(V7)-COLUMN($V$5)+1))</f>
        <v/>
      </c>
      <c r="W7" s="263">
        <f>IF(MONTH($V$3)&lt;&gt;MONTH($V$3-WEEKDAY($V$3,1)+(ROW(W7)-ROW($V$5))*7+(COLUMN(W7)-COLUMN($V$5)+1)),"",$V$3-WEEKDAY($V$3,1)+(ROW(W7)-ROW($V$5))*7+(COLUMN(W7)-COLUMN($V$5)+1))</f>
        <v/>
      </c>
      <c r="X7" s="263">
        <f>IF(MONTH($V$3)&lt;&gt;MONTH($V$3-WEEKDAY($V$3,1)+(ROW(X7)-ROW($V$5))*7+(COLUMN(X7)-COLUMN($V$5)+1)),"",$V$3-WEEKDAY($V$3,1)+(ROW(X7)-ROW($V$5))*7+(COLUMN(X7)-COLUMN($V$5)+1))</f>
        <v/>
      </c>
      <c r="Y7" s="263">
        <f>IF(MONTH($V$3)&lt;&gt;MONTH($V$3-WEEKDAY($V$3,1)+(ROW(Y7)-ROW($V$5))*7+(COLUMN(Y7)-COLUMN($V$5)+1)),"",$V$3-WEEKDAY($V$3,1)+(ROW(Y7)-ROW($V$5))*7+(COLUMN(Y7)-COLUMN($V$5)+1))</f>
        <v/>
      </c>
      <c r="Z7" s="263">
        <f>IF(MONTH($V$3)&lt;&gt;MONTH($V$3-WEEKDAY($V$3,1)+(ROW(Z7)-ROW($V$5))*7+(COLUMN(Z7)-COLUMN($V$5)+1)),"",$V$3-WEEKDAY($V$3,1)+(ROW(Z7)-ROW($V$5))*7+(COLUMN(Z7)-COLUMN($V$5)+1))</f>
        <v/>
      </c>
      <c r="AA7" s="263">
        <f>IF(MONTH($V$3)&lt;&gt;MONTH($V$3-WEEKDAY($V$3,1)+(ROW(AA7)-ROW($V$5))*7+(COLUMN(AA7)-COLUMN($V$5)+1)),"",$V$3-WEEKDAY($V$3,1)+(ROW(AA7)-ROW($V$5))*7+(COLUMN(AA7)-COLUMN($V$5)+1))</f>
        <v/>
      </c>
      <c r="AB7" s="263">
        <f>IF(MONTH($V$3)&lt;&gt;MONTH($V$3-WEEKDAY($V$3,1)+(ROW(AB7)-ROW($V$5))*7+(COLUMN(AB7)-COLUMN($V$5)+1)),"",$V$3-WEEKDAY($V$3,1)+(ROW(AB7)-ROW($V$5))*7+(COLUMN(AB7)-COLUMN($V$5)+1))</f>
        <v/>
      </c>
      <c r="AC7" s="351" t="n"/>
      <c r="AD7" s="351" t="n"/>
      <c r="AE7" s="351" t="n"/>
      <c r="AF7" s="258" t="n"/>
      <c r="AJ7" s="350" t="n"/>
      <c r="AL7" s="251" t="n"/>
    </row>
    <row r="8">
      <c r="A8" s="351" t="n"/>
      <c r="B8" s="351" t="n"/>
      <c r="C8" s="337" t="inlineStr">
        <is>
          <t>Georgetown, Guyana</t>
        </is>
      </c>
      <c r="D8" s="351" t="n"/>
      <c r="E8" s="351" t="n"/>
      <c r="F8" s="351" t="n"/>
      <c r="G8" s="6" t="n"/>
      <c r="H8" s="6" t="n"/>
      <c r="I8" s="6" t="n"/>
      <c r="J8" s="6" t="n"/>
      <c r="K8" s="6" t="n"/>
      <c r="L8" s="6" t="n"/>
      <c r="M8" s="341" t="n"/>
      <c r="N8" s="351" t="n"/>
      <c r="O8" s="351" t="n"/>
      <c r="P8" s="6" t="n"/>
      <c r="Q8" s="6" t="n"/>
      <c r="R8" s="6" t="n"/>
      <c r="S8" s="6" t="n"/>
      <c r="T8" s="6" t="n"/>
      <c r="U8" s="351" t="n"/>
      <c r="V8" s="263">
        <f>IF(MONTH($V$3)&lt;&gt;MONTH($V$3-WEEKDAY($V$3,1)+(ROW(V8)-ROW($V$5))*7+(COLUMN(V8)-COLUMN($V$5)+1)),"",$V$3-WEEKDAY($V$3,1)+(ROW(V8)-ROW($V$5))*7+(COLUMN(V8)-COLUMN($V$5)+1))</f>
        <v/>
      </c>
      <c r="W8" s="263">
        <f>IF(MONTH($V$3)&lt;&gt;MONTH($V$3-WEEKDAY($V$3,1)+(ROW(W8)-ROW($V$5))*7+(COLUMN(W8)-COLUMN($V$5)+1)),"",$V$3-WEEKDAY($V$3,1)+(ROW(W8)-ROW($V$5))*7+(COLUMN(W8)-COLUMN($V$5)+1))</f>
        <v/>
      </c>
      <c r="X8" s="263">
        <f>IF(MONTH($V$3)&lt;&gt;MONTH($V$3-WEEKDAY($V$3,1)+(ROW(X8)-ROW($V$5))*7+(COLUMN(X8)-COLUMN($V$5)+1)),"",$V$3-WEEKDAY($V$3,1)+(ROW(X8)-ROW($V$5))*7+(COLUMN(X8)-COLUMN($V$5)+1))</f>
        <v/>
      </c>
      <c r="Y8" s="263">
        <f>IF(MONTH($V$3)&lt;&gt;MONTH($V$3-WEEKDAY($V$3,1)+(ROW(Y8)-ROW($V$5))*7+(COLUMN(Y8)-COLUMN($V$5)+1)),"",$V$3-WEEKDAY($V$3,1)+(ROW(Y8)-ROW($V$5))*7+(COLUMN(Y8)-COLUMN($V$5)+1))</f>
        <v/>
      </c>
      <c r="Z8" s="263">
        <f>IF(MONTH($V$3)&lt;&gt;MONTH($V$3-WEEKDAY($V$3,1)+(ROW(Z8)-ROW($V$5))*7+(COLUMN(Z8)-COLUMN($V$5)+1)),"",$V$3-WEEKDAY($V$3,1)+(ROW(Z8)-ROW($V$5))*7+(COLUMN(Z8)-COLUMN($V$5)+1))</f>
        <v/>
      </c>
      <c r="AA8" s="263">
        <f>IF(MONTH($V$3)&lt;&gt;MONTH($V$3-WEEKDAY($V$3,1)+(ROW(AA8)-ROW($V$5))*7+(COLUMN(AA8)-COLUMN($V$5)+1)),"",$V$3-WEEKDAY($V$3,1)+(ROW(AA8)-ROW($V$5))*7+(COLUMN(AA8)-COLUMN($V$5)+1))</f>
        <v/>
      </c>
      <c r="AB8" s="263">
        <f>IF(MONTH($V$3)&lt;&gt;MONTH($V$3-WEEKDAY($V$3,1)+(ROW(AB8)-ROW($V$5))*7+(COLUMN(AB8)-COLUMN($V$5)+1)),"",$V$3-WEEKDAY($V$3,1)+(ROW(AB8)-ROW($V$5))*7+(COLUMN(AB8)-COLUMN($V$5)+1))</f>
        <v/>
      </c>
      <c r="AC8" s="351" t="n"/>
      <c r="AD8" s="351" t="n"/>
      <c r="AE8" s="3" t="b">
        <v>1</v>
      </c>
      <c r="AF8" s="258" t="n"/>
      <c r="AJ8" s="350" t="n"/>
      <c r="AL8" s="251" t="n"/>
    </row>
    <row r="9">
      <c r="A9" s="351" t="n"/>
      <c r="B9" s="351" t="n"/>
      <c r="C9" s="337" t="n"/>
      <c r="D9" s="337" t="n"/>
      <c r="E9" s="337" t="n"/>
      <c r="F9" s="337" t="n"/>
      <c r="G9" s="6" t="n"/>
      <c r="H9" s="6" t="n"/>
      <c r="I9" s="6" t="n"/>
      <c r="J9" s="6" t="n"/>
      <c r="K9" s="6" t="n"/>
      <c r="L9" s="6" t="n"/>
      <c r="M9" s="137" t="n"/>
      <c r="N9" s="137" t="n"/>
      <c r="O9" s="6" t="n"/>
      <c r="P9" s="6" t="n"/>
      <c r="Q9" s="6" t="n"/>
      <c r="R9" s="6" t="n"/>
      <c r="S9" s="6" t="n"/>
      <c r="T9" s="6" t="n"/>
      <c r="U9" s="351" t="n"/>
      <c r="V9" s="265" t="n"/>
      <c r="W9" s="265" t="n"/>
      <c r="X9" s="265" t="n"/>
      <c r="Y9" s="265" t="n"/>
      <c r="Z9" s="265" t="n"/>
      <c r="AA9" s="265" t="n"/>
      <c r="AB9" s="265" t="n"/>
      <c r="AC9" s="351" t="n"/>
      <c r="AD9" s="351" t="n"/>
      <c r="AE9" s="3" t="n"/>
      <c r="AF9" s="351" t="n"/>
      <c r="AJ9" s="350" t="n"/>
      <c r="AL9" s="251" t="n"/>
    </row>
    <row r="10">
      <c r="A10" s="351" t="n"/>
      <c r="B10" s="351" t="n"/>
      <c r="C10" s="337" t="inlineStr">
        <is>
          <t>592-223-7560</t>
        </is>
      </c>
      <c r="D10" s="351" t="n"/>
      <c r="E10" s="351" t="n"/>
      <c r="F10" s="351" t="n"/>
      <c r="G10" s="6" t="n"/>
      <c r="H10" s="340" t="n"/>
      <c r="I10" s="351" t="n"/>
      <c r="J10" s="340" t="n"/>
      <c r="K10" s="330" t="inlineStr">
        <is>
          <t>Week Starting:</t>
        </is>
      </c>
      <c r="L10" s="351" t="n"/>
      <c r="M10" s="335" t="n">
        <v>45977</v>
      </c>
      <c r="N10" s="362" t="n"/>
      <c r="O10" s="6" t="n"/>
      <c r="P10" s="6" t="n"/>
      <c r="Q10" s="6" t="n"/>
      <c r="R10" s="6" t="n"/>
      <c r="S10" s="6" t="n"/>
      <c r="T10" s="138" t="inlineStr">
        <is>
          <t>[42]</t>
        </is>
      </c>
      <c r="U10" s="351" t="n"/>
      <c r="V10" s="263">
        <f>IF(MONTH($V$3)&lt;&gt;MONTH($V$3-WEEKDAY($V$3,1)+(ROW(V10)-ROW($V$5))*7+(COLUMN(V10)-COLUMN($V$5)+1)),"",$V$3-WEEKDAY($V$3,1)+(ROW(V10)-ROW($V$5))*7+(COLUMN(V10)-COLUMN($V$5)+1))</f>
        <v/>
      </c>
      <c r="W10" s="263">
        <f>IF(MONTH($V$3)&lt;&gt;MONTH($V$3-WEEKDAY($V$3,1)+(ROW(W10)-ROW($V$5))*7+(COLUMN(W10)-COLUMN($V$5)+1)),"",$V$3-WEEKDAY($V$3,1)+(ROW(W10)-ROW($V$5))*7+(COLUMN(W10)-COLUMN($V$5)+1))</f>
        <v/>
      </c>
      <c r="X10" s="263">
        <f>IF(MONTH($V$3)&lt;&gt;MONTH($V$3-WEEKDAY($V$3,1)+(ROW(X10)-ROW($V$5))*7+(COLUMN(X10)-COLUMN($V$5)+1)),"",$V$3-WEEKDAY($V$3,1)+(ROW(X10)-ROW($V$5))*7+(COLUMN(X10)-COLUMN($V$5)+1))</f>
        <v/>
      </c>
      <c r="Y10" s="263">
        <f>IF(MONTH($V$3)&lt;&gt;MONTH($V$3-WEEKDAY($V$3,1)+(ROW(Y10)-ROW($V$5))*7+(COLUMN(Y10)-COLUMN($V$5)+1)),"",$V$3-WEEKDAY($V$3,1)+(ROW(Y10)-ROW($V$5))*7+(COLUMN(Y10)-COLUMN($V$5)+1))</f>
        <v/>
      </c>
      <c r="Z10" s="263">
        <f>IF(MONTH($V$3)&lt;&gt;MONTH($V$3-WEEKDAY($V$3,1)+(ROW(Z10)-ROW($V$5))*7+(COLUMN(Z10)-COLUMN($V$5)+1)),"",$V$3-WEEKDAY($V$3,1)+(ROW(Z10)-ROW($V$5))*7+(COLUMN(Z10)-COLUMN($V$5)+1))</f>
        <v/>
      </c>
      <c r="AA10" s="263">
        <f>IF(MONTH($V$3)&lt;&gt;MONTH($V$3-WEEKDAY($V$3,1)+(ROW(AA10)-ROW($V$5))*7+(COLUMN(AA10)-COLUMN($V$5)+1)),"",$V$3-WEEKDAY($V$3,1)+(ROW(AA10)-ROW($V$5))*7+(COLUMN(AA10)-COLUMN($V$5)+1))</f>
        <v/>
      </c>
      <c r="AB10" s="263">
        <f>IF(MONTH($V$3)&lt;&gt;MONTH($V$3-WEEKDAY($V$3,1)+(ROW(AB10)-ROW($V$5))*7+(COLUMN(AB10)-COLUMN($V$5)+1)),"",$V$3-WEEKDAY($V$3,1)+(ROW(AB10)-ROW($V$5))*7+(COLUMN(AB10)-COLUMN($V$5)+1))</f>
        <v/>
      </c>
      <c r="AC10" s="351" t="n"/>
      <c r="AD10" s="136" t="inlineStr">
        <is>
          <t>After:</t>
        </is>
      </c>
      <c r="AE10" s="264" t="n">
        <v>40</v>
      </c>
      <c r="AF10" s="250" t="n"/>
    </row>
    <row r="11" ht="15.75" customHeight="1" s="348" thickBot="1">
      <c r="A11" s="351" t="n"/>
      <c r="B11" s="351" t="n"/>
      <c r="C11" s="6" t="n"/>
      <c r="D11" s="6" t="n"/>
      <c r="E11" s="6" t="n"/>
      <c r="F11" s="6" t="n"/>
      <c r="G11" s="6" t="n"/>
      <c r="H11" s="6" t="n"/>
      <c r="I11" s="6" t="n"/>
      <c r="J11" s="6" t="n"/>
      <c r="K11" s="259" t="inlineStr">
        <is>
          <t>Carry Forward Hrs:</t>
        </is>
      </c>
      <c r="L11" s="248" t="n">
        <v>46.85</v>
      </c>
      <c r="M11" s="6" t="n"/>
      <c r="N11" s="6" t="n"/>
      <c r="O11" s="6" t="n"/>
      <c r="P11" s="6" t="n"/>
      <c r="Q11" s="6" t="n"/>
      <c r="R11" s="6" t="n"/>
      <c r="S11" s="6" t="n"/>
      <c r="T11" s="6" t="n"/>
      <c r="U11" s="351" t="n"/>
      <c r="V11" s="263">
        <f>IF(MONTH($V$3)&lt;&gt;MONTH($V$3-WEEKDAY($V$3,1)+(ROW(V11)-ROW($V$5))*7+(COLUMN(V11)-COLUMN($V$5)+1)),"",$V$3-WEEKDAY($V$3,1)+(ROW(V11)-ROW($V$5))*7+(COLUMN(V11)-COLUMN($V$5)+1))</f>
        <v/>
      </c>
      <c r="W11" s="263">
        <f>IF(MONTH($V$3)&lt;&gt;MONTH($V$3-WEEKDAY($V$3,1)+(ROW(W11)-ROW($V$5))*7+(COLUMN(W11)-COLUMN($V$5)+1)),"",$V$3-WEEKDAY($V$3,1)+(ROW(W11)-ROW($V$5))*7+(COLUMN(W11)-COLUMN($V$5)+1))</f>
        <v/>
      </c>
      <c r="X11" s="263">
        <f>IF(MONTH($V$3)&lt;&gt;MONTH($V$3-WEEKDAY($V$3,1)+(ROW(X11)-ROW($V$5))*7+(COLUMN(X11)-COLUMN($V$5)+1)),"",$V$3-WEEKDAY($V$3,1)+(ROW(X11)-ROW($V$5))*7+(COLUMN(X11)-COLUMN($V$5)+1))</f>
        <v/>
      </c>
      <c r="Y11" s="263">
        <f>IF(MONTH($V$3)&lt;&gt;MONTH($V$3-WEEKDAY($V$3,1)+(ROW(Y11)-ROW($V$5))*7+(COLUMN(Y11)-COLUMN($V$5)+1)),"",$V$3-WEEKDAY($V$3,1)+(ROW(Y11)-ROW($V$5))*7+(COLUMN(Y11)-COLUMN($V$5)+1))</f>
        <v/>
      </c>
      <c r="Z11" s="263">
        <f>IF(MONTH($V$3)&lt;&gt;MONTH($V$3-WEEKDAY($V$3,1)+(ROW(Z11)-ROW($V$5))*7+(COLUMN(Z11)-COLUMN($V$5)+1)),"",$V$3-WEEKDAY($V$3,1)+(ROW(Z11)-ROW($V$5))*7+(COLUMN(Z11)-COLUMN($V$5)+1))</f>
        <v/>
      </c>
      <c r="AA11" s="263">
        <f>IF(MONTH($V$3)&lt;&gt;MONTH($V$3-WEEKDAY($V$3,1)+(ROW(AA11)-ROW($V$5))*7+(COLUMN(AA11)-COLUMN($V$5)+1)),"",$V$3-WEEKDAY($V$3,1)+(ROW(AA11)-ROW($V$5))*7+(COLUMN(AA11)-COLUMN($V$5)+1))</f>
        <v/>
      </c>
      <c r="AB11" s="263">
        <f>IF(MONTH($V$3)&lt;&gt;MONTH($V$3-WEEKDAY($V$3,1)+(ROW(AB11)-ROW($V$5))*7+(COLUMN(AB11)-COLUMN($V$5)+1)),"",$V$3-WEEKDAY($V$3,1)+(ROW(AB11)-ROW($V$5))*7+(COLUMN(AB11)-COLUMN($V$5)+1))</f>
        <v/>
      </c>
      <c r="AC11" s="351" t="n"/>
      <c r="AD11" s="351" t="n"/>
      <c r="AE11" s="351" t="n"/>
      <c r="AF11" s="258" t="n"/>
      <c r="AJ11" s="252" t="n"/>
      <c r="AK11" s="252" t="n"/>
    </row>
    <row r="12" ht="27.75" customFormat="1" customHeight="1" s="2" thickBot="1">
      <c r="A12" s="266" t="inlineStr">
        <is>
          <t>Day Off</t>
        </is>
      </c>
      <c r="B12" s="267" t="inlineStr">
        <is>
          <t>Holiday Double</t>
        </is>
      </c>
      <c r="C12" s="139" t="inlineStr">
        <is>
          <t>Day of Week</t>
        </is>
      </c>
      <c r="D12" s="140" t="inlineStr">
        <is>
          <t>Time
In</t>
        </is>
      </c>
      <c r="E12" s="140" t="inlineStr">
        <is>
          <t>Time
Out</t>
        </is>
      </c>
      <c r="F12" s="141" t="n"/>
      <c r="G12" s="140" t="inlineStr">
        <is>
          <t>Time
In</t>
        </is>
      </c>
      <c r="H12" s="140" t="inlineStr">
        <is>
          <t>Time
Out</t>
        </is>
      </c>
      <c r="I12" s="142" t="inlineStr">
        <is>
          <t>Total
Hrs</t>
        </is>
      </c>
      <c r="J12" s="142" t="inlineStr">
        <is>
          <t>Location</t>
        </is>
      </c>
      <c r="K12" s="142" t="inlineStr">
        <is>
          <t>Supervisor</t>
        </is>
      </c>
      <c r="L12" s="142" t="inlineStr">
        <is>
          <t>Supervisor Approval</t>
        </is>
      </c>
      <c r="M12" s="140" t="inlineStr">
        <is>
          <t>Regular
Hrs</t>
        </is>
      </c>
      <c r="N12" s="140" t="inlineStr">
        <is>
          <t>Overtime
Hrs</t>
        </is>
      </c>
      <c r="O12" s="140" t="inlineStr">
        <is>
          <t>Hol Hrs</t>
        </is>
      </c>
      <c r="P12" s="140" t="inlineStr">
        <is>
          <t>Responsibilities</t>
        </is>
      </c>
      <c r="Q12" s="140" t="inlineStr">
        <is>
          <t>Risk</t>
        </is>
      </c>
      <c r="R12" s="140" t="inlineStr">
        <is>
          <t>Meals</t>
        </is>
      </c>
      <c r="S12" s="140" t="inlineStr">
        <is>
          <t>Vac Hrs</t>
        </is>
      </c>
      <c r="T12" s="143" t="inlineStr">
        <is>
          <t>Reason for Overtime</t>
        </is>
      </c>
      <c r="U12" s="144" t="inlineStr">
        <is>
          <t>Wkly Reg Avail</t>
        </is>
      </c>
      <c r="V12" s="351" t="inlineStr">
        <is>
          <t>Orig Reg</t>
        </is>
      </c>
      <c r="W12" s="351" t="inlineStr">
        <is>
          <t>Wkly OT Adj</t>
        </is>
      </c>
      <c r="X12" s="351" t="inlineStr">
        <is>
          <t>Week Start</t>
        </is>
      </c>
      <c r="Y12" s="351" t="inlineStr">
        <is>
          <t>Wk Hrs Before</t>
        </is>
      </c>
      <c r="Z12" s="351" t="n"/>
      <c r="AA12" s="351" t="n"/>
      <c r="AB12" s="351" t="n"/>
      <c r="AC12" s="351" t="n"/>
      <c r="AD12" s="351" t="n"/>
      <c r="AE12" s="351" t="n"/>
      <c r="AF12" s="351" t="n"/>
      <c r="AJ12" s="252" t="n"/>
      <c r="AK12" s="252" t="n"/>
    </row>
    <row r="13" hidden="1" ht="15.75" customHeight="1" s="348" thickBot="1">
      <c r="A13" s="268" t="n"/>
      <c r="B13" s="351" t="n"/>
      <c r="C13" s="145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146" t="n"/>
      <c r="U13" s="351" t="n"/>
      <c r="V13" s="351" t="n"/>
      <c r="W13" s="351" t="n"/>
      <c r="X13" s="351" t="n"/>
      <c r="Y13" s="351" t="n"/>
      <c r="Z13" s="351" t="n"/>
      <c r="AA13" s="351" t="n"/>
      <c r="AB13" s="351" t="n"/>
      <c r="AC13" s="351" t="n"/>
      <c r="AD13" s="351" t="n"/>
      <c r="AE13" s="351" t="n"/>
      <c r="AF13" s="351" t="n"/>
    </row>
    <row r="14" ht="24" customHeight="1" s="348" thickBot="1">
      <c r="A14" s="147" t="inlineStr">
        <is>
          <t>On Day</t>
        </is>
      </c>
      <c r="B14" s="269" t="n"/>
      <c r="C14" s="88">
        <f>M10</f>
        <v/>
      </c>
      <c r="D14" s="54" t="n"/>
      <c r="E14" s="148">
        <f>IF(D14="", "",
 IF(D14=TIME(0,0,0), 0,
 IF(AND(D14&gt;=TIME(0,0,1), D14&lt;=TIME(2,0,0)), TIME(7,0,0),
 IF(AND(D14&gt;=TIME(6,0,0), D14&lt;=TIME(8,0,0)), TIME(12,0,0),
 IF(AND(D14&gt;TIME(8,0,0), D14&lt;=TIME(13,59,0)), TIME(15,0,0),
 IF(AND(D14&gt;=TIME(14,0,0), D14&lt;=TIME(17,59,0)), TIME(21,0,0),
 IF(AND(D14&gt;=TIME(18,0,0), D14&lt;=TIME(21,59,0)), TIME(0,0,0),
 IF(AND(D14&gt;=TIME(22,0,0), D14&lt;=TIME(23,59,59)), TIME(7,0,0), ""))))))))</f>
        <v/>
      </c>
      <c r="F14" s="149" t="n"/>
      <c r="G14" s="148">
        <f>IF(AND(D14&gt;=TIME(6,0,0),D14&lt;=TIME(8,0,0)),E14,"")</f>
        <v/>
      </c>
      <c r="H14" s="54" t="n"/>
      <c r="I14" s="55">
        <f>ROUND(IF(OR(D14="",E14="",E14=0),0,IF(H14="",MOD(E14-D14,1)*24,MOD(H14-D14,1)*24)),2)</f>
        <v/>
      </c>
      <c r="J14" s="150" t="n"/>
      <c r="K14" s="270" t="n"/>
      <c r="L14" s="271" t="n"/>
      <c r="M14" s="272">
        <f>MAX(0,V14-W14)</f>
        <v/>
      </c>
      <c r="N14" s="56">
        <f>(IF(OR($C14="",$D14=""),0,
 IF(OR($A14="Holiday",$A15="Holiday"),
    IF(ISNUMBER(MATCH(TRIM($B14),{"Phagwah","Good Friday","Easter Monday","Labour Day","Christmas","Eid ul Azha","Romans-2","Globe-12","Neptune P1"},0)),0,$I14),
 IF(AND(NOT(OR($A14="Annual Leave",$A15="Annual Leave")),$A14="Off day"),$I14,
  MAX(0,$I14-$V14)
  ))))+W14</f>
        <v/>
      </c>
      <c r="O14" s="56">
        <f>IF(AND(OR($A14="Holiday",$A15="Holiday"),
        ISNUMBER(MATCH(TRIM($B14),{"Phagwah","Good Friday","Easter Monday","Labour Day","Christmas","Eid ul Azha","Romans-2","Globe-12","Neptune P1"},0))),
   $I14,0)</f>
        <v/>
      </c>
      <c r="P14" s="56">
        <f>IF(OR($O$7="Canteen",$O$7="Head Office"),0,IF($I14&lt;=0,0,IF(OR(OR(TRIM($J14)="Hebrews",TRIM($J14)="Romans",TRIM($J14)="Romans-2",TRIM($J14)="Globe",TRIM($J14)="Globe-12",TRIM($J14)="Neptune P1"),AND($I15&gt;0,OR(TRIM($J15)="Hebrews",TRIM($J15)="Romans",TRIM($J15)="Romans-2",TRIM($J15)="Globe",TRIM($J15)="Globe-12",TRIM($J15)="Neptune P1"))),1,0)))</f>
        <v/>
      </c>
      <c r="Q14" s="57" t="n"/>
      <c r="R14" s="56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IF($I14&gt;0,1,0),
      0
   ),
0))</f>
        <v/>
      </c>
      <c r="S14" s="56">
        <f>IF(OR($A14="Annual Leave",$A15="Annual Leave"),IF($A14="Annual Leave",8,0),0)</f>
        <v/>
      </c>
      <c r="T14" s="58" t="n"/>
      <c r="U14" s="144">
        <f>MAX(0,40-Y14)</f>
        <v/>
      </c>
      <c r="V14" s="151">
        <f>IF(OR($C14="",$D14=""),0,
 IF(OR($A14="Holiday",$A15="Holiday"),0,
 IF(AND(NOT(OR($A14="Annual Leave",$A15="Annual Leave")),$A14="Off day"),0,
  IF($I14+$I15&gt;=8,IF($I14&gt;=8,8,$I14),$I14)
  )))</f>
        <v/>
      </c>
      <c r="W14" s="151">
        <f>MAX(0,V14-U14)</f>
        <v/>
      </c>
      <c r="X14" s="151">
        <f>IF(C14="","",C14-WEEKDAY(C14,1)+1)</f>
        <v/>
      </c>
      <c r="Y14" s="151">
        <f>IF(X14=X14,$L$11,0)</f>
        <v/>
      </c>
      <c r="Z14" s="151" t="n"/>
      <c r="AA14" s="151" t="n"/>
      <c r="AB14" s="151" t="n"/>
      <c r="AC14" s="351" t="n"/>
      <c r="AD14" s="351" t="n"/>
      <c r="AE14" s="351" t="n"/>
      <c r="AF14" s="351" t="n"/>
    </row>
    <row r="15" ht="24" customHeight="1" s="348" thickBot="1">
      <c r="A15" s="147" t="inlineStr">
        <is>
          <t>On Day</t>
        </is>
      </c>
      <c r="B15" s="269" t="n"/>
      <c r="C15" s="89">
        <f>C14</f>
        <v/>
      </c>
      <c r="D15" s="59" t="n"/>
      <c r="E15" s="152">
        <f>IF(D15="", "",
 IF(D15=TIME(0,0,0), 0,
 IF(AND(D15&gt;=TIME(0,0,1), D15&lt;=TIME(2,0,0)), TIME(7,0,0),
 IF(AND(D15&gt;=TIME(6,0,0), D15&lt;=TIME(8,0,0)), TIME(12,0,0),
 IF(AND(D15&gt;TIME(8,0,0), D15&lt;=TIME(13,59,0)), TIME(15,0,0),
 IF(AND(D15&gt;=TIME(14,0,0), D15&lt;=TIME(17,59,0)), TIME(21,0,0),
 IF(AND(D15&gt;=TIME(18,0,0), D15&lt;=TIME(21,59,0)), TIME(0,0,0),
 IF(AND(D15&gt;=TIME(22,0,0), D15&lt;=TIME(23,59,59)), TIME(7,0,0), ""))))))))</f>
        <v/>
      </c>
      <c r="F15" s="153" t="n"/>
      <c r="G15" s="152">
        <f>IF(AND(D15&gt;=TIME(6,0,0),D15&lt;=TIME(8,0,0)),E15,"")</f>
        <v/>
      </c>
      <c r="H15" s="59" t="n"/>
      <c r="I15" s="60">
        <f>ROUND(IF(OR(D15="",E15="",E15=0),0,IF(H15="",MOD(E15-D15,1)*24,MOD(H15-D15,1)*24)),2)</f>
        <v/>
      </c>
      <c r="J15" s="150" t="n"/>
      <c r="K15" s="270" t="n"/>
      <c r="L15" s="271" t="n"/>
      <c r="M15" s="272">
        <f>MAX(0,V15-W15)</f>
        <v/>
      </c>
      <c r="N15" s="61">
        <f>(IF(OR($C15="",$D15=""),0,
 IF(OR($A14="Holiday",$A15="Holiday"),
    IF(ISNUMBER(MATCH(TRIM($B15),{"Phagwah","Good Friday","Easter Monday","Labour Day","Christmas","Eid ul Azha","Romans-2","Globe-12","Neptune P1"},0)),0,$I15),
 IF(AND(NOT(OR($A14="Annual Leave",$A15="Annual Leave")),$A15="Off day"),$I15,
  MAX(0,$I15-$V15)
  ))))+W15</f>
        <v/>
      </c>
      <c r="O15" s="61">
        <f>IF(AND(OR($A14="Holiday",$A15="Holiday"),
        ISNUMBER(MATCH(TRIM($B15),{"Phagwah","Good Friday","Easter Monday","Labour Day","Christmas","Eid ul Azha","Romans-2","Globe-12","Neptune P1"},0))),
   $I15,0)</f>
        <v/>
      </c>
      <c r="P15" s="61">
        <f>IF(OR($O$7="Canteen",$O$7="Head Office"),0,IF($I15&lt;=0,0,IF(AND($I14&lt;=0,OR(TRIM($J15)="Hebrews",TRIM($J15)="Romans",TRIM($J15)="Romans-2",TRIM($J15)="Globe",TRIM($J15)="Globe-12",TRIM($J15)="Neptune P1")),1,0)))</f>
        <v/>
      </c>
      <c r="Q15" s="62" t="n"/>
      <c r="R15" s="61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IF(AND($I14=0,$I15&gt;0),1,0),
      0
   ),
0))</f>
        <v/>
      </c>
      <c r="S15" s="61">
        <f>IF(OR($A14="Annual Leave",$A15="Annual Leave"),IF(AND($A14&lt;&gt;"Annual Leave",$A15="Annual Leave"),8,0),0)</f>
        <v/>
      </c>
      <c r="T15" s="63" t="n"/>
      <c r="U15" s="144">
        <f>MAX(0,40-Y15)</f>
        <v/>
      </c>
      <c r="V15" s="151">
        <f>IF(OR($C15="",$D15=""),0,
 IF(OR($A14="Holiday",$A15="Holiday"),0,
 IF(AND(NOT(OR($A14="Annual Leave",$A15="Annual Leave")),$A15="Off day"),0,
  IF($I14+$I15&gt;=8,IF($I14&gt;=8,0,8-$I14),$I15)
  )))</f>
        <v/>
      </c>
      <c r="W15" s="151">
        <f>MAX(0,V15-U15)</f>
        <v/>
      </c>
      <c r="X15" s="151">
        <f>IF(C15="","",C15-WEEKDAY(C15,1)+1)</f>
        <v/>
      </c>
      <c r="Y15" s="151">
        <f>SUMPRODUCT(($X$14:$X14=X15)*(($V$14:$V14)+($O$14:$O14)))+IF(X15=X14,$L$11,0)</f>
        <v/>
      </c>
      <c r="Z15" s="151" t="n"/>
      <c r="AA15" s="151" t="n"/>
      <c r="AB15" s="151" t="n"/>
      <c r="AC15" s="351" t="n"/>
      <c r="AD15" s="351" t="n"/>
      <c r="AE15" s="351" t="n"/>
      <c r="AF15" s="351" t="n"/>
    </row>
    <row r="16" ht="24" customHeight="1" s="348" thickBot="1">
      <c r="A16" s="154" t="inlineStr">
        <is>
          <t>On Day</t>
        </is>
      </c>
      <c r="B16" s="273" t="n"/>
      <c r="C16" s="90">
        <f>C14+1</f>
        <v/>
      </c>
      <c r="D16" s="8" t="n"/>
      <c r="E16" s="155">
        <f>IF(D16="", "",
 IF(D16=TIME(0,0,0), 0,
 IF(AND(D16&gt;=TIME(0,0,1), D16&lt;=TIME(2,0,0)), TIME(7,0,0),
 IF(AND(D16&gt;=TIME(6,0,0), D16&lt;=TIME(8,0,0)), TIME(12,0,0),
 IF(AND(D16&gt;TIME(8,0,0), D16&lt;=TIME(13,59,0)), TIME(15,0,0),
 IF(AND(D16&gt;=TIME(14,0,0), D16&lt;=TIME(17,59,0)), TIME(21,0,0),
 IF(AND(D16&gt;=TIME(18,0,0), D16&lt;=TIME(21,59,0)), TIME(0,0,0),
 IF(AND(D16&gt;=TIME(22,0,0), D16&lt;=TIME(23,59,59)), TIME(7,0,0), ""))))))))</f>
        <v/>
      </c>
      <c r="F16" s="156" t="n"/>
      <c r="G16" s="155">
        <f>IF(AND(D16&gt;=TIME(6,0,0),D16&lt;=TIME(8,0,0)),E16,"")</f>
        <v/>
      </c>
      <c r="H16" s="8" t="n"/>
      <c r="I16" s="30">
        <f>ROUND(IF(OR(D16="",E16="",E16=0),0,IF(H16="",MOD(E16-D16,1)*24,MOD(H16-D16,1)*24)),2)</f>
        <v/>
      </c>
      <c r="J16" s="157" t="n"/>
      <c r="K16" s="274" t="n"/>
      <c r="L16" s="271" t="n"/>
      <c r="M16" s="275">
        <f>MAX(0,V16-W16)</f>
        <v/>
      </c>
      <c r="N16" s="9">
        <f>(IF(OR($C16="",$D16=""),0,
 IF(OR($A16="Holiday",$A17="Holiday"),
    IF(ISNUMBER(MATCH(TRIM($B16),{"Phagwah","Good Friday","Easter Monday","Labour Day","Christmas","Eid ul Azha","Romans-2","Globe-12","Neptune P1"},0)),0,$I16),
 IF(AND(NOT(OR($A16="Annual Leave",$A17="Annual Leave")),$A16="Off day"),$I16,
  MAX(0,$I16-$V16)
  ))))+W16</f>
        <v/>
      </c>
      <c r="O16" s="9">
        <f>IF(AND(OR($A16="Holiday",$A17="Holiday"),
        ISNUMBER(MATCH(TRIM($B16),{"Phagwah","Good Friday","Easter Monday","Labour Day","Christmas","Eid ul Azha","Romans-2","Globe-12","Neptune P1"},0))),
   $I16,0)</f>
        <v/>
      </c>
      <c r="P16" s="9">
        <f>IF(OR($O$7="Canteen",$O$7="Head Office"),0,IF($I16&lt;=0,0,IF(OR(OR(TRIM($J16)="Hebrews",TRIM($J16)="Romans",TRIM($J16)="Romans-2",TRIM($J16)="Globe",TRIM($J16)="Globe-12",TRIM($J16)="Neptune P1"),AND($I17&gt;0,OR(TRIM($J17)="Hebrews",TRIM($J17)="Romans",TRIM($J17)="Romans-2",TRIM($J17)="Globe",TRIM($J17)="Globe-12",TRIM($J17)="Neptune P1"))),1,0)))</f>
        <v/>
      </c>
      <c r="Q16" s="10" t="n"/>
      <c r="R16" s="9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IF($I16&gt;0,1,0),
      0
   ),
0))</f>
        <v/>
      </c>
      <c r="S16" s="9">
        <f>IF(OR($A16="Annual Leave",$A17="Annual Leave"),IF($A16="Annual Leave",8,0),0)</f>
        <v/>
      </c>
      <c r="T16" s="91" t="n"/>
      <c r="U16" s="144">
        <f>MAX(0,40-Y16)</f>
        <v/>
      </c>
      <c r="V16" s="351">
        <f>IF(OR($C16="",$D16=""),0,
 IF(OR($A16="Holiday",$A17="Holiday"),0,
 IF(AND(NOT(OR($A16="Annual Leave",$A17="Annual Leave")),$A16="Off day"),0,
  IF($I16+$I17&gt;=8,IF($I16&gt;=8,8,$I16),$I16)
  )))</f>
        <v/>
      </c>
      <c r="W16" s="351">
        <f>MAX(0,V16-U16)</f>
        <v/>
      </c>
      <c r="X16" s="351">
        <f>IF(C16="","",C16-WEEKDAY(C16,1)+1)</f>
        <v/>
      </c>
      <c r="Y16" s="351">
        <f>SUMPRODUCT(($X$14:$X15=X16)*(($V$14:$V15)+($O$14:$O15)))+IF(X16=X14,$L$11,0)</f>
        <v/>
      </c>
      <c r="Z16" s="351" t="n"/>
      <c r="AA16" s="351" t="n"/>
      <c r="AB16" s="351" t="n"/>
      <c r="AC16" s="351" t="n"/>
      <c r="AD16" s="351" t="n"/>
      <c r="AE16" s="351" t="n"/>
      <c r="AF16" s="351" t="n"/>
    </row>
    <row r="17" ht="24" customHeight="1" s="348" thickBot="1">
      <c r="A17" s="154" t="inlineStr">
        <is>
          <t>On Day</t>
        </is>
      </c>
      <c r="B17" s="273" t="n"/>
      <c r="C17" s="90">
        <f>C16</f>
        <v/>
      </c>
      <c r="D17" s="276" t="n"/>
      <c r="E17" s="277">
        <f>IF(D17="", "",
 IF(D17=TIME(0,0,0), 0,
 IF(AND(D17&gt;=TIME(0,0,1), D17&lt;=TIME(2,0,0)), TIME(7,0,0),
 IF(AND(D17&gt;=TIME(6,0,0), D17&lt;=TIME(8,0,0)), TIME(12,0,0),
 IF(AND(D17&gt;TIME(8,0,0), D17&lt;=TIME(13,59,0)), TIME(15,0,0),
 IF(AND(D17&gt;=TIME(14,0,0), D17&lt;=TIME(17,59,0)), TIME(21,0,0),
 IF(AND(D17&gt;=TIME(18,0,0), D17&lt;=TIME(21,59,0)), TIME(0,0,0),
 IF(AND(D17&gt;=TIME(22,0,0), D17&lt;=TIME(23,59,59)), TIME(7,0,0), ""))))))))</f>
        <v/>
      </c>
      <c r="F17" s="156" t="n"/>
      <c r="G17" s="277">
        <f>IF(AND(D17&gt;=TIME(6,0,0),D17&lt;=TIME(8,0,0)),E17,"")</f>
        <v/>
      </c>
      <c r="H17" s="276" t="n"/>
      <c r="I17" s="30">
        <f>ROUND(IF(OR(D17="",E17="",E17=0),0,IF(H17="",MOD(E17-D17,1)*24,MOD(H17-D17,1)*24)),2)</f>
        <v/>
      </c>
      <c r="J17" s="158" t="n"/>
      <c r="K17" s="274" t="n"/>
      <c r="L17" s="271" t="n"/>
      <c r="M17" s="275">
        <f>MAX(0,V17-W17)</f>
        <v/>
      </c>
      <c r="N17" s="278">
        <f>(IF(OR($C17="",$D17=""),0,
 IF(OR($A16="Holiday",$A17="Holiday"),
    IF(ISNUMBER(MATCH(TRIM($B17),{"Phagwah","Good Friday","Easter Monday","Labour Day","Christmas","Eid ul Azha","Romans-2","Globe-12","Neptune P1"},0)),0,$I17),
 IF(AND(NOT(OR($A16="Annual Leave",$A17="Annual Leave")),$A17="Off day"),$I17,
  MAX(0,$I17-$V17)
  ))))+W17</f>
        <v/>
      </c>
      <c r="O17" s="278">
        <f>IF(AND(OR($A16="Holiday",$A17="Holiday"),
        ISNUMBER(MATCH(TRIM($B17),{"Phagwah","Good Friday","Easter Monday","Labour Day","Christmas","Eid ul Azha","Romans-2","Globe-12","Neptune P1"},0))),
   $I17,0)</f>
        <v/>
      </c>
      <c r="P17" s="278">
        <f>IF(OR($O$7="Canteen",$O$7="Head Office"),0,IF($I17&lt;=0,0,IF(AND($I16&lt;=0,OR(TRIM($J17)="Hebrews",TRIM($J17)="Romans",TRIM($J17)="Romans-2",TRIM($J17)="Globe",TRIM($J17)="Globe-12",TRIM($J17)="Neptune P1")),1,0)))</f>
        <v/>
      </c>
      <c r="Q17" s="279" t="n"/>
      <c r="R17" s="278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IF(AND($I16=0,$I17&gt;0),1,0),
      0
   ),
0))</f>
        <v/>
      </c>
      <c r="S17" s="278">
        <f>IF(OR($A16="Annual Leave",$A17="Annual Leave"),IF(AND($A16&lt;&gt;"Annual Leave",$A17="Annual Leave"),8,0),0)</f>
        <v/>
      </c>
      <c r="T17" s="280" t="n"/>
      <c r="U17" s="144">
        <f>MAX(0,40-Y17)</f>
        <v/>
      </c>
      <c r="V17" s="351">
        <f>IF(OR($C17="",$D17=""),0,
 IF(OR($A16="Holiday",$A17="Holiday"),0,
 IF(AND(NOT(OR($A16="Annual Leave",$A17="Annual Leave")),$A17="Off day"),0,
  IF($I16+$I17&gt;=8,IF($I16&gt;=8,0,8-$I16),$I17)
  )))</f>
        <v/>
      </c>
      <c r="W17" s="351">
        <f>MAX(0,V17-U17)</f>
        <v/>
      </c>
      <c r="X17" s="351">
        <f>IF(C17="","",C17-WEEKDAY(C17,1)+1)</f>
        <v/>
      </c>
      <c r="Y17" s="351">
        <f>SUMPRODUCT(($X$14:$X16=X17)*(($V$14:$V16)+($O$14:$O16)))+IF(X17=X14,$L$11,0)</f>
        <v/>
      </c>
      <c r="Z17" s="351" t="n"/>
      <c r="AA17" s="351" t="n"/>
      <c r="AB17" s="351" t="n"/>
      <c r="AC17" s="351" t="n"/>
      <c r="AD17" s="351" t="n"/>
      <c r="AE17" s="351" t="n"/>
      <c r="AF17" s="351" t="n"/>
    </row>
    <row r="18" ht="24" customHeight="1" s="348" thickBot="1">
      <c r="A18" s="159" t="inlineStr">
        <is>
          <t>On Day</t>
        </is>
      </c>
      <c r="B18" s="281" t="n"/>
      <c r="C18" s="92">
        <f>C16+1</f>
        <v/>
      </c>
      <c r="D18" s="31" t="n"/>
      <c r="E18" s="160">
        <f>IF(D18="", "",
 IF(D18=TIME(0,0,0), 0,
 IF(AND(D18&gt;=TIME(0,0,1), D18&lt;=TIME(2,0,0)), TIME(7,0,0),
 IF(AND(D18&gt;=TIME(6,0,0), D18&lt;=TIME(8,0,0)), TIME(12,0,0),
 IF(AND(D18&gt;TIME(8,0,0), D18&lt;=TIME(13,59,0)), TIME(15,0,0),
 IF(AND(D18&gt;=TIME(14,0,0), D18&lt;=TIME(17,59,0)), TIME(21,0,0),
 IF(AND(D18&gt;=TIME(18,0,0), D18&lt;=TIME(21,59,0)), TIME(0,0,0),
 IF(AND(D18&gt;=TIME(22,0,0), D18&lt;=TIME(23,59,59)), TIME(7,0,0), ""))))))))</f>
        <v/>
      </c>
      <c r="F18" s="161" t="n"/>
      <c r="G18" s="160">
        <f>IF(AND(D18&gt;=TIME(6,0,0),D18&lt;=TIME(8,0,0)),E18,"")</f>
        <v/>
      </c>
      <c r="H18" s="31" t="n"/>
      <c r="I18" s="32">
        <f>ROUND(IF(OR(D18="",E18="",E18=0),0,IF(H18="",MOD(E18-D18,1)*24,MOD(H18-D18,1)*24)),2)</f>
        <v/>
      </c>
      <c r="J18" s="162" t="n"/>
      <c r="K18" s="282" t="n"/>
      <c r="L18" s="271" t="n"/>
      <c r="M18" s="283">
        <f>MAX(0,V18-W18)</f>
        <v/>
      </c>
      <c r="N18" s="33">
        <f>(IF(OR($C18="",$D18=""),0,
 IF(OR($A18="Holiday",$A19="Holiday"),
    IF(ISNUMBER(MATCH(TRIM($B18),{"Phagwah","Good Friday","Easter Monday","Labour Day","Christmas","Eid ul Azha","Romans-2","Globe-12","Neptune P1"},0)),0,$I18),
 IF(AND(NOT(OR($A18="Annual Leave",$A19="Annual Leave")),$A18="Off day"),$I18,
  MAX(0,$I18-$V18)
  ))))+W18</f>
        <v/>
      </c>
      <c r="O18" s="33">
        <f>IF(AND(OR($A18="Holiday",$A19="Holiday"),
        ISNUMBER(MATCH(TRIM($B18),{"Phagwah","Good Friday","Easter Monday","Labour Day","Christmas","Eid ul Azha","Romans-2","Globe-12","Neptune P1"},0))),
   $I18,0)</f>
        <v/>
      </c>
      <c r="P18" s="33">
        <f>IF(OR($O$7="Canteen",$O$7="Head Office"),0,IF($I18&lt;=0,0,IF(OR(OR(TRIM($J18)="Hebrews",TRIM($J18)="Romans",TRIM($J18)="Romans-2",TRIM($J18)="Globe",TRIM($J18)="Globe-12",TRIM($J18)="Neptune P1"),AND($I19&gt;0,OR(TRIM($J19)="Hebrews",TRIM($J19)="Romans",TRIM($J19)="Romans-2",TRIM($J19)="Globe",TRIM($J19)="Globe-12",TRIM($J19)="Neptune P1"))),1,0)))</f>
        <v/>
      </c>
      <c r="Q18" s="34" t="n"/>
      <c r="R18" s="33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IF($I18&gt;0,1,0),
      0
   ),
0))</f>
        <v/>
      </c>
      <c r="S18" s="33">
        <f>IF(OR($A18="Annual Leave",$A19="Annual Leave"),IF($A18="Annual Leave",8,0),0)</f>
        <v/>
      </c>
      <c r="T18" s="35" t="n"/>
      <c r="U18" s="144">
        <f>MAX(0,40-Y18)</f>
        <v/>
      </c>
      <c r="V18" s="351">
        <f>IF(OR($C18="",$D18=""),0,
 IF(OR($A18="Holiday",$A19="Holiday"),0,
 IF(AND(NOT(OR($A18="Annual Leave",$A19="Annual Leave")),$A18="Off day"),0,
  IF($I18+$I19&gt;=8,IF($I18&gt;=8,8,$I18),$I18)
  )))</f>
        <v/>
      </c>
      <c r="W18" s="351">
        <f>MAX(0,V18-U18)</f>
        <v/>
      </c>
      <c r="X18" s="351">
        <f>IF(C18="","",C18-WEEKDAY(C18,1)+1)</f>
        <v/>
      </c>
      <c r="Y18" s="351">
        <f>SUMPRODUCT(($X$14:$X17=X18)*(($V$14:$V17)+($O$14:$O17)))+IF(X18=X14,$L$11,0)</f>
        <v/>
      </c>
      <c r="Z18" s="351" t="n"/>
      <c r="AA18" s="351" t="n"/>
      <c r="AB18" s="351" t="n"/>
      <c r="AC18" s="351" t="n"/>
      <c r="AD18" s="351" t="n"/>
      <c r="AE18" s="351" t="n"/>
      <c r="AF18" s="351" t="n"/>
    </row>
    <row r="19" ht="24" customHeight="1" s="348" thickBot="1">
      <c r="A19" s="159" t="inlineStr">
        <is>
          <t>On Day</t>
        </is>
      </c>
      <c r="B19" s="281" t="n"/>
      <c r="C19" s="93">
        <f>C18</f>
        <v/>
      </c>
      <c r="D19" s="36" t="n"/>
      <c r="E19" s="163">
        <f>IF(D19="", "",
 IF(D19=TIME(0,0,0), 0,
 IF(AND(D19&gt;=TIME(0,0,1), D19&lt;=TIME(2,0,0)), TIME(7,0,0),
 IF(AND(D19&gt;=TIME(6,0,0), D19&lt;=TIME(8,0,0)), TIME(12,0,0),
 IF(AND(D19&gt;TIME(8,0,0), D19&lt;=TIME(13,59,0)), TIME(15,0,0),
 IF(AND(D19&gt;=TIME(14,0,0), D19&lt;=TIME(17,59,0)), TIME(21,0,0),
 IF(AND(D19&gt;=TIME(18,0,0), D19&lt;=TIME(21,59,0)), TIME(0,0,0),
 IF(AND(D19&gt;=TIME(22,0,0), D19&lt;=TIME(23,59,59)), TIME(7,0,0), ""))))))))</f>
        <v/>
      </c>
      <c r="F19" s="164" t="n"/>
      <c r="G19" s="163">
        <f>IF(AND(D19&gt;=TIME(6,0,0),D19&lt;=TIME(8,0,0)),E19,"")</f>
        <v/>
      </c>
      <c r="H19" s="36" t="n"/>
      <c r="I19" s="37">
        <f>ROUND(IF(OR(D19="",E19="",E19=0),0,IF(H19="",MOD(E19-D19,1)*24,MOD(H19-D19,1)*24)),2)</f>
        <v/>
      </c>
      <c r="J19" s="162" t="n"/>
      <c r="K19" s="282" t="n"/>
      <c r="L19" s="271" t="n"/>
      <c r="M19" s="283">
        <f>MAX(0,V19-W19)</f>
        <v/>
      </c>
      <c r="N19" s="38">
        <f>(IF(OR($C19="",$D19=""),0,
 IF(OR($A18="Holiday",$A19="Holiday"),
    IF(ISNUMBER(MATCH(TRIM($B19),{"Phagwah","Good Friday","Easter Monday","Labour Day","Christmas","Eid ul Azha","Romans-2","Globe-12","Neptune P1"},0)),0,$I19),
 IF(AND(NOT(OR($A18="Annual Leave",$A19="Annual Leave")),$A19="Off day"),$I19,
  MAX(0,$I19-$V19)
  ))))+W19</f>
        <v/>
      </c>
      <c r="O19" s="38">
        <f>IF(AND(OR($A18="Holiday",$A19="Holiday"),
        ISNUMBER(MATCH(TRIM($B19),{"Phagwah","Good Friday","Easter Monday","Labour Day","Christmas","Eid ul Azha","Romans-2","Globe-12","Neptune P1"},0))),
   $I19,0)</f>
        <v/>
      </c>
      <c r="P19" s="38">
        <f>IF(OR($O$7="Canteen",$O$7="Head Office"),0,IF($I19&lt;=0,0,IF(AND($I18&lt;=0,OR(TRIM($J19)="Hebrews",TRIM($J19)="Romans",TRIM($J19)="Romans-2",TRIM($J19)="Globe",TRIM($J19)="Globe-12",TRIM($J19)="Neptune P1")),1,0)))</f>
        <v/>
      </c>
      <c r="Q19" s="39" t="n"/>
      <c r="R19" s="38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IF(AND($I18=0,$I19&gt;0),1,0),
      0
   ),
0))</f>
        <v/>
      </c>
      <c r="S19" s="38">
        <f>IF(OR($A18="Annual Leave",$A19="Annual Leave"),IF(AND($A18&lt;&gt;"Annual Leave",$A19="Annual Leave"),8,0),0)</f>
        <v/>
      </c>
      <c r="T19" s="40" t="n"/>
      <c r="U19" s="144">
        <f>MAX(0,40-Y19)</f>
        <v/>
      </c>
      <c r="V19" s="351">
        <f>IF(OR($C19="",$D19=""),0,
 IF(OR($A18="Holiday",$A19="Holiday"),0,
 IF(AND(NOT(OR($A18="Annual Leave",$A19="Annual Leave")),$A19="Off day"),0,
  IF($I18+$I19&gt;=8,IF($I18&gt;=8,0,8-$I18),$I19)
  )))</f>
        <v/>
      </c>
      <c r="W19" s="351">
        <f>MAX(0,V19-U19)</f>
        <v/>
      </c>
      <c r="X19" s="351">
        <f>IF(C19="","",C19-WEEKDAY(C19,1)+1)</f>
        <v/>
      </c>
      <c r="Y19" s="351">
        <f>SUMPRODUCT(($X$14:$X18=X19)*(($V$14:$V18)+($O$14:$O18)))+IF(X19=X14,$L$11,0)</f>
        <v/>
      </c>
      <c r="Z19" s="351" t="n"/>
      <c r="AA19" s="351" t="n"/>
      <c r="AB19" s="351" t="n"/>
      <c r="AC19" s="351" t="n"/>
      <c r="AD19" s="351" t="n"/>
      <c r="AE19" s="351" t="n"/>
      <c r="AF19" s="351" t="n"/>
    </row>
    <row r="20" ht="24" customHeight="1" s="348" thickBot="1">
      <c r="A20" s="165" t="inlineStr">
        <is>
          <t>On Day</t>
        </is>
      </c>
      <c r="B20" s="284" t="n"/>
      <c r="C20" s="94">
        <f>C18+1</f>
        <v/>
      </c>
      <c r="D20" s="41" t="n"/>
      <c r="E20" s="166">
        <f>IF(D20="", "",
 IF(D20=TIME(0,0,0), 0,
 IF(AND(D20&gt;=TIME(0,0,1), D20&lt;=TIME(2,0,0)), TIME(7,0,0),
 IF(AND(D20&gt;=TIME(6,0,0), D20&lt;=TIME(8,0,0)), TIME(12,0,0),
 IF(AND(D20&gt;TIME(8,0,0), D20&lt;=TIME(13,59,0)), TIME(15,0,0),
 IF(AND(D20&gt;=TIME(14,0,0), D20&lt;=TIME(17,59,0)), TIME(21,0,0),
 IF(AND(D20&gt;=TIME(18,0,0), D20&lt;=TIME(21,59,0)), TIME(0,0,0),
 IF(AND(D20&gt;=TIME(22,0,0), D20&lt;=TIME(23,59,59)), TIME(7,0,0), ""))))))))</f>
        <v/>
      </c>
      <c r="F20" s="167" t="n"/>
      <c r="G20" s="166">
        <f>IF(AND(D20&gt;=TIME(6,0,0),D20&lt;=TIME(8,0,0)),E20,"")</f>
        <v/>
      </c>
      <c r="H20" s="41" t="n"/>
      <c r="I20" s="95">
        <f>ROUND(IF(OR(D20="",E20="",E20=0),0,IF(H20="",MOD(E20-D20,1)*24,MOD(H20-D20,1)*24)),2)</f>
        <v/>
      </c>
      <c r="J20" s="168" t="n"/>
      <c r="K20" s="285" t="n"/>
      <c r="L20" s="271" t="n"/>
      <c r="M20" s="286">
        <f>MAX(0,V20-W20)</f>
        <v/>
      </c>
      <c r="N20" s="42">
        <f>(IF(OR($C20="",$D20=""),0,
 IF(OR($A20="Holiday",$A21="Holiday"),
    IF(ISNUMBER(MATCH(TRIM($B20),{"Phagwah","Good Friday","Easter Monday","Labour Day","Christmas","Eid ul Azha","Romans-2","Globe-12","Neptune P1"},0)),0,$I20),
 IF(AND(NOT(OR($A20="Annual Leave",$A21="Annual Leave")),$A20="Off day"),$I20,
  MAX(0,$I20-$V20)
  ))))+W20</f>
        <v/>
      </c>
      <c r="O20" s="42">
        <f>IF(AND(OR($A20="Holiday",$A21="Holiday"),
        ISNUMBER(MATCH(TRIM($B20),{"Phagwah","Good Friday","Easter Monday","Labour Day","Christmas","Eid ul Azha","Romans-2","Globe-12","Neptune P1"},0))),
   $I20,0)</f>
        <v/>
      </c>
      <c r="P20" s="42">
        <f>IF(OR($O$7="Canteen",$O$7="Head Office"),0,IF($I20&lt;=0,0,IF(OR(OR(TRIM($J20)="Hebrews",TRIM($J20)="Romans",TRIM($J20)="Romans-2",TRIM($J20)="Globe",TRIM($J20)="Globe-12",TRIM($J20)="Neptune P1"),AND($I21&gt;0,OR(TRIM($J21)="Hebrews",TRIM($J21)="Romans",TRIM($J21)="Romans-2",TRIM($J21)="Globe",TRIM($J21)="Globe-12",TRIM($J21)="Neptune P1"))),1,0)))</f>
        <v/>
      </c>
      <c r="Q20" s="43" t="n"/>
      <c r="R20" s="42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IF($I20&gt;0,1,0),
      0
   ),
0))</f>
        <v/>
      </c>
      <c r="S20" s="42">
        <f>IF(OR($A20="Annual Leave",$A21="Annual Leave"),IF($A20="Annual Leave",8,0),0)</f>
        <v/>
      </c>
      <c r="T20" s="96" t="n"/>
      <c r="U20" s="144">
        <f>MAX(0,40-Y20)</f>
        <v/>
      </c>
      <c r="V20" s="351">
        <f>IF(OR($C20="",$D20=""),0,
 IF(OR($A20="Holiday",$A21="Holiday"),0,
 IF(AND(NOT(OR($A20="Annual Leave",$A21="Annual Leave")),$A20="Off day"),0,
  IF($I20+$I21&gt;=8,IF($I20&gt;=8,8,$I20),$I20)
  )))</f>
        <v/>
      </c>
      <c r="W20" s="351">
        <f>MAX(0,V20-U20)</f>
        <v/>
      </c>
      <c r="X20" s="351">
        <f>IF(C20="","",C20-WEEKDAY(C20,1)+1)</f>
        <v/>
      </c>
      <c r="Y20" s="351">
        <f>SUMPRODUCT(($X$14:$X19=X20)*(($V$14:$V19)+($O$14:$O19)))+IF(X20=X14,$L$11,0)</f>
        <v/>
      </c>
      <c r="Z20" s="351" t="n"/>
      <c r="AA20" s="351" t="n"/>
      <c r="AB20" s="351" t="n"/>
      <c r="AC20" s="351" t="n"/>
      <c r="AD20" s="351" t="n"/>
      <c r="AE20" s="351" t="n"/>
      <c r="AF20" s="351" t="n"/>
    </row>
    <row r="21" ht="24" customHeight="1" s="348" thickBot="1">
      <c r="A21" s="165" t="inlineStr">
        <is>
          <t>On Day</t>
        </is>
      </c>
      <c r="B21" s="284" t="n"/>
      <c r="C21" s="94">
        <f>C20</f>
        <v/>
      </c>
      <c r="D21" s="287" t="n"/>
      <c r="E21" s="288">
        <f>IF(D21="", "",
 IF(D21=TIME(0,0,0), 0,
 IF(AND(D21&gt;=TIME(0,0,1), D21&lt;=TIME(2,0,0)), TIME(7,0,0),
 IF(AND(D21&gt;=TIME(6,0,0), D21&lt;=TIME(8,0,0)), TIME(12,0,0),
 IF(AND(D21&gt;TIME(8,0,0), D21&lt;=TIME(13,59,0)), TIME(15,0,0),
 IF(AND(D21&gt;=TIME(14,0,0), D21&lt;=TIME(17,59,0)), TIME(21,0,0),
 IF(AND(D21&gt;=TIME(18,0,0), D21&lt;=TIME(21,59,0)), TIME(0,0,0),
 IF(AND(D21&gt;=TIME(22,0,0), D21&lt;=TIME(23,59,59)), TIME(7,0,0), ""))))))))</f>
        <v/>
      </c>
      <c r="F21" s="167" t="n"/>
      <c r="G21" s="288">
        <f>IF(AND(D21&gt;=TIME(6,0,0),D21&lt;=TIME(8,0,0)),E21,"")</f>
        <v/>
      </c>
      <c r="H21" s="287" t="n"/>
      <c r="I21" s="95">
        <f>ROUND(IF(OR(D21="",E21="",E21=0),0,IF(H21="",MOD(E21-D21,1)*24,MOD(H21-D21,1)*24)),2)</f>
        <v/>
      </c>
      <c r="J21" s="169" t="n"/>
      <c r="K21" s="285" t="n"/>
      <c r="L21" s="271" t="n"/>
      <c r="M21" s="286">
        <f>MAX(0,V21-W21)</f>
        <v/>
      </c>
      <c r="N21" s="289">
        <f>(IF(OR($C21="",$D21=""),0,
 IF(OR($A20="Holiday",$A21="Holiday"),
    IF(ISNUMBER(MATCH(TRIM($B21),{"Phagwah","Good Friday","Easter Monday","Labour Day","Christmas","Eid ul Azha","Romans-2","Globe-12","Neptune P1"},0)),0,$I21),
 IF(AND(NOT(OR($A20="Annual Leave",$A21="Annual Leave")),$A21="Off day"),$I21,
  MAX(0,$I21-$V21)
  ))))+W21</f>
        <v/>
      </c>
      <c r="O21" s="289">
        <f>IF(AND(OR($A20="Holiday",$A21="Holiday"),
        ISNUMBER(MATCH(TRIM($B21),{"Phagwah","Good Friday","Easter Monday","Labour Day","Christmas","Eid ul Azha","Romans-2","Globe-12","Neptune P1"},0))),
   $I21,0)</f>
        <v/>
      </c>
      <c r="P21" s="289">
        <f>IF(OR($O$7="Canteen",$O$7="Head Office"),0,IF($I21&lt;=0,0,IF(AND($I20&lt;=0,OR(TRIM($J21)="Hebrews",TRIM($J21)="Romans",TRIM($J21)="Romans-2",TRIM($J21)="Globe",TRIM($J21)="Globe-12",TRIM($J21)="Neptune P1")),1,0)))</f>
        <v/>
      </c>
      <c r="Q21" s="290" t="n"/>
      <c r="R21" s="289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IF(AND($I20=0,$I21&gt;0),1,0),
      0
   ),
0))</f>
        <v/>
      </c>
      <c r="S21" s="289">
        <f>IF(OR($A20="Annual Leave",$A21="Annual Leave"),IF(AND($A20&lt;&gt;"Annual Leave",$A21="Annual Leave"),8,0),0)</f>
        <v/>
      </c>
      <c r="T21" s="291" t="n"/>
      <c r="U21" s="144">
        <f>MAX(0,40-Y21)</f>
        <v/>
      </c>
      <c r="V21" s="351">
        <f>IF(OR($C21="",$D21=""),0,
 IF(OR($A20="Holiday",$A21="Holiday"),0,
 IF(AND(NOT(OR($A20="Annual Leave",$A21="Annual Leave")),$A21="Off day"),0,
  IF($I20+$I21&gt;=8,IF($I20&gt;=8,0,8-$I20),$I21)
  )))</f>
        <v/>
      </c>
      <c r="W21" s="351">
        <f>MAX(0,V21-U21)</f>
        <v/>
      </c>
      <c r="X21" s="351">
        <f>IF(C21="","",C21-WEEKDAY(C21,1)+1)</f>
        <v/>
      </c>
      <c r="Y21" s="351">
        <f>SUMPRODUCT(($X$14:$X20=X21)*(($V$14:$V20)+($O$14:$O20)))+IF(X21=X14,$L$11,0)</f>
        <v/>
      </c>
      <c r="Z21" s="351" t="n"/>
      <c r="AA21" s="351" t="n"/>
      <c r="AB21" s="351" t="n"/>
      <c r="AC21" s="351" t="n"/>
      <c r="AD21" s="351" t="n"/>
      <c r="AE21" s="351" t="n"/>
      <c r="AF21" s="351" t="n"/>
    </row>
    <row r="22" ht="24" customHeight="1" s="348" thickBot="1">
      <c r="A22" s="170" t="inlineStr">
        <is>
          <t>On Day</t>
        </is>
      </c>
      <c r="B22" s="292" t="n"/>
      <c r="C22" s="97">
        <f>C20+1</f>
        <v/>
      </c>
      <c r="D22" s="44" t="n"/>
      <c r="E22" s="171">
        <f>IF(D22="", "",
 IF(D22=TIME(0,0,0), 0,
 IF(AND(D22&gt;=TIME(0,0,1), D22&lt;=TIME(2,0,0)), TIME(7,0,0),
 IF(AND(D22&gt;=TIME(6,0,0), D22&lt;=TIME(8,0,0)), TIME(12,0,0),
 IF(AND(D22&gt;TIME(8,0,0), D22&lt;=TIME(13,59,0)), TIME(15,0,0),
 IF(AND(D22&gt;=TIME(14,0,0), D22&lt;=TIME(17,59,0)), TIME(21,0,0),
 IF(AND(D22&gt;=TIME(18,0,0), D22&lt;=TIME(21,59,0)), TIME(0,0,0),
 IF(AND(D22&gt;=TIME(22,0,0), D22&lt;=TIME(23,59,59)), TIME(7,0,0), ""))))))))</f>
        <v/>
      </c>
      <c r="F22" s="172" t="n"/>
      <c r="G22" s="171">
        <f>IF(AND(D22&gt;=TIME(6,0,0),D22&lt;=TIME(8,0,0)),E22,"")</f>
        <v/>
      </c>
      <c r="H22" s="44" t="n"/>
      <c r="I22" s="45">
        <f>ROUND(IF(OR(D22="",E22="",E22=0),0,IF(H22="",MOD(E22-D22,1)*24,MOD(H22-D22,1)*24)),2)</f>
        <v/>
      </c>
      <c r="J22" s="173" t="n"/>
      <c r="K22" s="293" t="n"/>
      <c r="L22" s="271" t="n"/>
      <c r="M22" s="294">
        <f>MAX(0,V22-W22)</f>
        <v/>
      </c>
      <c r="N22" s="46">
        <f>(IF(OR($C22="",$D22=""),0,
 IF(OR($A22="Holiday",$A23="Holiday"),
    IF(ISNUMBER(MATCH(TRIM($B22),{"Phagwah","Good Friday","Easter Monday","Labour Day","Christmas","Eid ul Azha","Romans-2","Globe-12","Neptune P1"},0)),0,$I22),
 IF(AND(NOT(OR($A22="Annual Leave",$A23="Annual Leave")),$A22="Off day"),$I22,
  MAX(0,$I22-$V22)
  ))))+W22</f>
        <v/>
      </c>
      <c r="O22" s="46">
        <f>IF(AND(OR($A22="Holiday",$A23="Holiday"),
        ISNUMBER(MATCH(TRIM($B22),{"Phagwah","Good Friday","Easter Monday","Labour Day","Christmas","Eid ul Azha","Romans-2","Globe-12","Neptune P1"},0))),
   $I22,0)</f>
        <v/>
      </c>
      <c r="P22" s="46">
        <f>IF(OR($O$7="Canteen",$O$7="Head Office"),0,IF($I22&lt;=0,0,IF(OR(OR(TRIM($J22)="Hebrews",TRIM($J22)="Romans",TRIM($J22)="Romans-2",TRIM($J22)="Globe",TRIM($J22)="Globe-12",TRIM($J22)="Neptune P1"),AND($I23&gt;0,OR(TRIM($J23)="Hebrews",TRIM($J23)="Romans",TRIM($J23)="Romans-2",TRIM($J23)="Globe",TRIM($J23)="Globe-12",TRIM($J23)="Neptune P1"))),1,0)))</f>
        <v/>
      </c>
      <c r="Q22" s="47" t="n"/>
      <c r="R22" s="46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IF($I22&gt;0,1,0),
      0
   ),
0))</f>
        <v/>
      </c>
      <c r="S22" s="46">
        <f>IF(OR($A22="Annual Leave",$A23="Annual Leave"),IF($A22="Annual Leave",8,0),0)</f>
        <v/>
      </c>
      <c r="T22" s="48" t="n"/>
      <c r="U22" s="144">
        <f>MAX(0,40-Y22)</f>
        <v/>
      </c>
      <c r="V22" s="351">
        <f>IF(OR($C22="",$D22=""),0,
 IF(OR($A22="Holiday",$A23="Holiday"),0,
 IF(AND(NOT(OR($A22="Annual Leave",$A23="Annual Leave")),$A22="Off day"),0,
  IF($I22+$I23&gt;=8,IF($I22&gt;=8,8,$I22),$I22)
  )))</f>
        <v/>
      </c>
      <c r="W22" s="351">
        <f>MAX(0,V22-U22)</f>
        <v/>
      </c>
      <c r="X22" s="351">
        <f>IF(C22="","",C22-WEEKDAY(C22,1)+1)</f>
        <v/>
      </c>
      <c r="Y22" s="351">
        <f>SUMPRODUCT(($X$14:$X21=X22)*(($V$14:$V21)+($O$14:$O21)))+IF(X22=X14,$L$11,0)</f>
        <v/>
      </c>
      <c r="Z22" s="351" t="n"/>
      <c r="AA22" s="351" t="n"/>
      <c r="AB22" s="351" t="n"/>
      <c r="AC22" s="351" t="n"/>
      <c r="AD22" s="351" t="n"/>
      <c r="AE22" s="351" t="n"/>
      <c r="AF22" s="351" t="n"/>
    </row>
    <row r="23" ht="24" customHeight="1" s="348" thickBot="1">
      <c r="A23" s="170" t="inlineStr">
        <is>
          <t>On Day</t>
        </is>
      </c>
      <c r="B23" s="292" t="n"/>
      <c r="C23" s="98">
        <f>C22</f>
        <v/>
      </c>
      <c r="D23" s="49" t="n"/>
      <c r="E23" s="174">
        <f>IF(D23="", "",
 IF(D23=TIME(0,0,0), 0,
 IF(AND(D23&gt;=TIME(0,0,1), D23&lt;=TIME(2,0,0)), TIME(7,0,0),
 IF(AND(D23&gt;=TIME(6,0,0), D23&lt;=TIME(8,0,0)), TIME(12,0,0),
 IF(AND(D23&gt;TIME(8,0,0), D23&lt;=TIME(13,59,0)), TIME(15,0,0),
 IF(AND(D23&gt;=TIME(14,0,0), D23&lt;=TIME(17,59,0)), TIME(21,0,0),
 IF(AND(D23&gt;=TIME(18,0,0), D23&lt;=TIME(21,59,0)), TIME(0,0,0),
 IF(AND(D23&gt;=TIME(22,0,0), D23&lt;=TIME(23,59,59)), TIME(7,0,0), ""))))))))</f>
        <v/>
      </c>
      <c r="F23" s="175" t="n"/>
      <c r="G23" s="174">
        <f>IF(AND(D23&gt;=TIME(6,0,0),D23&lt;=TIME(8,0,0)),E23,"")</f>
        <v/>
      </c>
      <c r="H23" s="49" t="n"/>
      <c r="I23" s="50">
        <f>ROUND(IF(OR(D23="",E23="",E23=0),0,IF(H23="",MOD(E23-D23,1)*24,MOD(H23-D23,1)*24)),2)</f>
        <v/>
      </c>
      <c r="J23" s="173" t="n"/>
      <c r="K23" s="293" t="n"/>
      <c r="L23" s="271" t="n"/>
      <c r="M23" s="294">
        <f>MAX(0,V23-W23)</f>
        <v/>
      </c>
      <c r="N23" s="51">
        <f>(IF(OR($C23="",$D23=""),0,
 IF(OR($A22="Holiday",$A23="Holiday"),
    IF(ISNUMBER(MATCH(TRIM($B23),{"Phagwah","Good Friday","Easter Monday","Labour Day","Christmas","Eid ul Azha","Romans-2","Globe-12","Neptune P1"},0)),0,$I23),
 IF(AND(NOT(OR($A22="Annual Leave",$A23="Annual Leave")),$A23="Off day"),$I23,
  MAX(0,$I23-$V23)
  ))))+W23</f>
        <v/>
      </c>
      <c r="O23" s="51">
        <f>IF(AND(OR($A22="Holiday",$A23="Holiday"),
        ISNUMBER(MATCH(TRIM($B23),{"Phagwah","Good Friday","Easter Monday","Labour Day","Christmas","Eid ul Azha","Romans-2","Globe-12","Neptune P1"},0))),
   $I23,0)</f>
        <v/>
      </c>
      <c r="P23" s="51">
        <f>IF(OR($O$7="Canteen",$O$7="Head Office"),0,IF($I23&lt;=0,0,IF(AND($I22&lt;=0,OR(TRIM($J23)="Hebrews",TRIM($J23)="Romans",TRIM($J23)="Romans-2",TRIM($J23)="Globe",TRIM($J23)="Globe-12",TRIM($J23)="Neptune P1")),1,0)))</f>
        <v/>
      </c>
      <c r="Q23" s="52" t="n"/>
      <c r="R23" s="51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IF(AND($I22=0,$I23&gt;0),1,0),
      0
   ),
0))</f>
        <v/>
      </c>
      <c r="S23" s="51">
        <f>IF(OR($A22="Annual Leave",$A23="Annual Leave"),IF(AND($A22&lt;&gt;"Annual Leave",$A23="Annual Leave"),8,0),0)</f>
        <v/>
      </c>
      <c r="T23" s="53" t="n"/>
      <c r="U23" s="144">
        <f>MAX(0,40-Y23)</f>
        <v/>
      </c>
      <c r="V23" s="351">
        <f>IF(OR($C23="",$D23=""),0,
 IF(OR($A22="Holiday",$A23="Holiday"),0,
 IF(AND(NOT(OR($A22="Annual Leave",$A23="Annual Leave")),$A23="Off day"),0,
  IF($I22+$I23&gt;=8,IF($I22&gt;=8,0,8-$I22),$I23)
  )))</f>
        <v/>
      </c>
      <c r="W23" s="351">
        <f>MAX(0,V23-U23)</f>
        <v/>
      </c>
      <c r="X23" s="351">
        <f>IF(C23="","",C23-WEEKDAY(C23,1)+1)</f>
        <v/>
      </c>
      <c r="Y23" s="351">
        <f>SUMPRODUCT(($X$14:$X22=X23)*(($V$14:$V22)+($O$14:$O22)))+IF(X23=X14,$L$11,0)</f>
        <v/>
      </c>
      <c r="Z23" s="351" t="n"/>
      <c r="AA23" s="351" t="n"/>
      <c r="AB23" s="351" t="n"/>
      <c r="AC23" s="351" t="n"/>
      <c r="AD23" s="351" t="n"/>
      <c r="AE23" s="351" t="n"/>
      <c r="AF23" s="351" t="n"/>
    </row>
    <row r="24" ht="24" customHeight="1" s="348" thickBot="1">
      <c r="A24" s="154" t="inlineStr">
        <is>
          <t>On Day</t>
        </is>
      </c>
      <c r="B24" s="273" t="n"/>
      <c r="C24" s="90">
        <f>C22+1</f>
        <v/>
      </c>
      <c r="D24" s="8" t="n"/>
      <c r="E24" s="155">
        <f>IF(D24="", "",
 IF(D24=TIME(0,0,0), 0,
 IF(AND(D24&gt;=TIME(0,0,1), D24&lt;=TIME(2,0,0)), TIME(7,0,0),
 IF(AND(D24&gt;=TIME(6,0,0), D24&lt;=TIME(8,0,0)), TIME(12,0,0),
 IF(AND(D24&gt;TIME(8,0,0), D24&lt;=TIME(13,59,0)), TIME(15,0,0),
 IF(AND(D24&gt;=TIME(14,0,0), D24&lt;=TIME(17,59,0)), TIME(21,0,0),
 IF(AND(D24&gt;=TIME(18,0,0), D24&lt;=TIME(21,59,0)), TIME(0,0,0),
 IF(AND(D24&gt;=TIME(22,0,0), D24&lt;=TIME(23,59,59)), TIME(7,0,0), ""))))))))</f>
        <v/>
      </c>
      <c r="F24" s="156" t="n"/>
      <c r="G24" s="155">
        <f>IF(AND(D24&gt;=TIME(6,0,0),D24&lt;=TIME(8,0,0)),E24,"")</f>
        <v/>
      </c>
      <c r="H24" s="8" t="n"/>
      <c r="I24" s="30">
        <f>ROUND(IF(OR(D24="",E24="",E24=0),0,IF(H24="",MOD(E24-D24,1)*24,MOD(H24-D24,1)*24)),2)</f>
        <v/>
      </c>
      <c r="J24" s="157" t="n"/>
      <c r="K24" s="274" t="n"/>
      <c r="L24" s="271" t="n"/>
      <c r="M24" s="275">
        <f>MAX(0,V24-W24)</f>
        <v/>
      </c>
      <c r="N24" s="9">
        <f>(IF(OR($C24="",$D24=""),0,
 IF(OR($A24="Holiday",$A25="Holiday"),
    IF(ISNUMBER(MATCH(TRIM($B24),{"Phagwah","Good Friday","Easter Monday","Labour Day","Christmas","Eid ul Azha","Romans-2","Globe-12","Neptune P1"},0)),0,$I24),
 IF(AND(NOT(OR($A24="Annual Leave",$A25="Annual Leave")),$A24="Off day"),$I24,
  MAX(0,$I24-$V24)
  ))))+W24</f>
        <v/>
      </c>
      <c r="O24" s="9">
        <f>IF(AND(OR($A24="Holiday",$A25="Holiday"),
        ISNUMBER(MATCH(TRIM($B24),{"Phagwah","Good Friday","Easter Monday","Labour Day","Christmas","Eid ul Azha","Romans-2","Globe-12","Neptune P1"},0))),
   $I24,0)</f>
        <v/>
      </c>
      <c r="P24" s="9">
        <f>IF(OR($O$7="Canteen",$O$7="Head Office"),0,IF($I24&lt;=0,0,IF(OR(OR(TRIM($J24)="Hebrews",TRIM($J24)="Romans",TRIM($J24)="Romans-2",TRIM($J24)="Globe",TRIM($J24)="Globe-12",TRIM($J24)="Neptune P1"),AND($I25&gt;0,OR(TRIM($J25)="Hebrews",TRIM($J25)="Romans",TRIM($J25)="Romans-2",TRIM($J25)="Globe",TRIM($J25)="Globe-12",TRIM($J25)="Neptune P1"))),1,0)))</f>
        <v/>
      </c>
      <c r="Q24" s="10" t="n"/>
      <c r="R24" s="9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IF($I24&gt;0,1,0),
      0
   ),
0))</f>
        <v/>
      </c>
      <c r="S24" s="9">
        <f>IF(OR($A24="Annual Leave",$A25="Annual Leave"),IF($A24="Annual Leave",8,0),0)</f>
        <v/>
      </c>
      <c r="T24" s="91" t="n"/>
      <c r="U24" s="144">
        <f>MAX(0,40-Y24)</f>
        <v/>
      </c>
      <c r="V24" s="351">
        <f>IF(OR($C24="",$D24=""),0,
 IF(OR($A24="Holiday",$A25="Holiday"),0,
 IF(AND(NOT(OR($A24="Annual Leave",$A25="Annual Leave")),$A24="Off day"),0,
  IF($I24+$I25&gt;=8,IF($I24&gt;=8,8,$I24),$I24)
  )))</f>
        <v/>
      </c>
      <c r="W24" s="351">
        <f>MAX(0,V24-U24)</f>
        <v/>
      </c>
      <c r="X24" s="351">
        <f>IF(C24="","",C24-WEEKDAY(C24,1)+1)</f>
        <v/>
      </c>
      <c r="Y24" s="351">
        <f>SUMPRODUCT(($X$14:$X23=X24)*(($V$14:$V23)+($O$14:$O23)))+IF(X24=X14,$L$11,0)</f>
        <v/>
      </c>
      <c r="Z24" s="351" t="n"/>
      <c r="AA24" s="351" t="n"/>
      <c r="AB24" s="351" t="n"/>
      <c r="AC24" s="351" t="n"/>
      <c r="AD24" s="351" t="n"/>
      <c r="AE24" s="351" t="n"/>
      <c r="AF24" s="351" t="n"/>
    </row>
    <row r="25" ht="24" customHeight="1" s="348" thickBot="1">
      <c r="A25" s="154" t="inlineStr">
        <is>
          <t>On Day</t>
        </is>
      </c>
      <c r="B25" s="273" t="n"/>
      <c r="C25" s="90">
        <f>C24</f>
        <v/>
      </c>
      <c r="D25" s="276" t="n"/>
      <c r="E25" s="277">
        <f>IF(D25="", "",
 IF(D25=TIME(0,0,0), 0,
 IF(AND(D25&gt;=TIME(0,0,1), D25&lt;=TIME(2,0,0)), TIME(7,0,0),
 IF(AND(D25&gt;=TIME(6,0,0), D25&lt;=TIME(8,0,0)), TIME(12,0,0),
 IF(AND(D25&gt;TIME(8,0,0), D25&lt;=TIME(13,59,0)), TIME(15,0,0),
 IF(AND(D25&gt;=TIME(14,0,0), D25&lt;=TIME(17,59,0)), TIME(21,0,0),
 IF(AND(D25&gt;=TIME(18,0,0), D25&lt;=TIME(21,59,0)), TIME(0,0,0),
 IF(AND(D25&gt;=TIME(22,0,0), D25&lt;=TIME(23,59,59)), TIME(7,0,0), ""))))))))</f>
        <v/>
      </c>
      <c r="F25" s="156" t="n"/>
      <c r="G25" s="277">
        <f>IF(AND(D25&gt;=TIME(6,0,0),D25&lt;=TIME(8,0,0)),E25,"")</f>
        <v/>
      </c>
      <c r="H25" s="276" t="n"/>
      <c r="I25" s="30">
        <f>ROUND(IF(OR(D25="",E25="",E25=0),0,IF(H25="",MOD(E25-D25,1)*24,MOD(H25-D25,1)*24)),2)</f>
        <v/>
      </c>
      <c r="J25" s="158" t="n"/>
      <c r="K25" s="274" t="n"/>
      <c r="L25" s="271" t="n"/>
      <c r="M25" s="275">
        <f>MAX(0,V25-W25)</f>
        <v/>
      </c>
      <c r="N25" s="278">
        <f>(IF(OR($C25="",$D25=""),0,
 IF(OR($A24="Holiday",$A25="Holiday"),
    IF(ISNUMBER(MATCH(TRIM($B25),{"Phagwah","Good Friday","Easter Monday","Labour Day","Christmas","Eid ul Azha","Romans-2","Globe-12","Neptune P1"},0)),0,$I25),
 IF(AND(NOT(OR($A24="Annual Leave",$A25="Annual Leave")),$A25="Off day"),$I25,
  MAX(0,$I25-$V25)
  ))))+W25</f>
        <v/>
      </c>
      <c r="O25" s="278">
        <f>IF(AND(OR($A24="Holiday",$A25="Holiday"),
        ISNUMBER(MATCH(TRIM($B25),{"Phagwah","Good Friday","Easter Monday","Labour Day","Christmas","Eid ul Azha","Romans-2","Globe-12","Neptune P1"},0))),
   $I25,0)</f>
        <v/>
      </c>
      <c r="P25" s="278">
        <f>IF(OR($O$7="Canteen",$O$7="Head Office"),0,IF($I25&lt;=0,0,IF(AND($I24&lt;=0,OR(TRIM($J25)="Hebrews",TRIM($J25)="Romans",TRIM($J25)="Romans-2",TRIM($J25)="Globe",TRIM($J25)="Globe-12",TRIM($J25)="Neptune P1")),1,0)))</f>
        <v/>
      </c>
      <c r="Q25" s="279" t="n"/>
      <c r="R25" s="278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IF(AND($I24=0,$I25&gt;0),1,0),
      0
   ),
0))</f>
        <v/>
      </c>
      <c r="S25" s="278">
        <f>IF(OR($A24="Annual Leave",$A25="Annual Leave"),IF(AND($A24&lt;&gt;"Annual Leave",$A25="Annual Leave"),8,0),0)</f>
        <v/>
      </c>
      <c r="T25" s="280" t="n"/>
      <c r="U25" s="144">
        <f>MAX(0,40-Y25)</f>
        <v/>
      </c>
      <c r="V25" s="351">
        <f>IF(OR($C25="",$D25=""),0,
 IF(OR($A24="Holiday",$A25="Holiday"),0,
 IF(AND(NOT(OR($A24="Annual Leave",$A25="Annual Leave")),$A25="Off day"),0,
  IF($I24+$I25&gt;=8,IF($I24&gt;=8,0,8-$I24),$I25)
  )))</f>
        <v/>
      </c>
      <c r="W25" s="351">
        <f>MAX(0,V25-U25)</f>
        <v/>
      </c>
      <c r="X25" s="351">
        <f>IF(C25="","",C25-WEEKDAY(C25,1)+1)</f>
        <v/>
      </c>
      <c r="Y25" s="351">
        <f>SUMPRODUCT(($X$14:$X24=X25)*(($V$14:$V24)+($O$14:$O24)))+IF(X25=X14,$L$11,0)</f>
        <v/>
      </c>
      <c r="Z25" s="351" t="n"/>
      <c r="AA25" s="351" t="n"/>
      <c r="AB25" s="351" t="n"/>
      <c r="AC25" s="351" t="n"/>
      <c r="AD25" s="351" t="n"/>
      <c r="AE25" s="351" t="n"/>
      <c r="AF25" s="351" t="n"/>
    </row>
    <row r="26" ht="24" customHeight="1" s="348" thickBot="1">
      <c r="A26" s="159" t="inlineStr">
        <is>
          <t>On Day</t>
        </is>
      </c>
      <c r="B26" s="281" t="n"/>
      <c r="C26" s="92">
        <f>C24+1</f>
        <v/>
      </c>
      <c r="D26" s="31" t="n"/>
      <c r="E26" s="160">
        <f>IF(D26="", "",
 IF(D26=TIME(0,0,0), 0,
 IF(AND(D26&gt;=TIME(0,0,1), D26&lt;=TIME(2,0,0)), TIME(7,0,0),
 IF(AND(D26&gt;=TIME(6,0,0), D26&lt;=TIME(8,0,0)), TIME(12,0,0),
 IF(AND(D26&gt;TIME(8,0,0), D26&lt;=TIME(13,59,0)), TIME(15,0,0),
 IF(AND(D26&gt;=TIME(14,0,0), D26&lt;=TIME(17,59,0)), TIME(21,0,0),
 IF(AND(D26&gt;=TIME(18,0,0), D26&lt;=TIME(21,59,0)), TIME(0,0,0),
 IF(AND(D26&gt;=TIME(22,0,0), D26&lt;=TIME(23,59,59)), TIME(7,0,0), ""))))))))</f>
        <v/>
      </c>
      <c r="F26" s="161" t="n"/>
      <c r="G26" s="160">
        <f>IF(AND(D26&gt;=TIME(6,0,0),D26&lt;=TIME(8,0,0)),E26,"")</f>
        <v/>
      </c>
      <c r="H26" s="31" t="n"/>
      <c r="I26" s="32">
        <f>ROUND(IF(OR(D26="",E26="",E26=0),0,IF(H26="",MOD(E26-D26,1)*24,MOD(H26-D26,1)*24)),2)</f>
        <v/>
      </c>
      <c r="J26" s="162" t="n"/>
      <c r="K26" s="282" t="n"/>
      <c r="L26" s="271" t="n"/>
      <c r="M26" s="283">
        <f>MAX(0,V26-W26)</f>
        <v/>
      </c>
      <c r="N26" s="33">
        <f>(IF(OR($C26="",$D26=""),0,
 IF(OR($A26="Holiday",$A27="Holiday"),
    IF(ISNUMBER(MATCH(TRIM($B26),{"Phagwah","Good Friday","Easter Monday","Labour Day","Christmas","Eid ul Azha","Romans-2","Globe-12","Neptune P1"},0)),0,$I26),
 IF(AND(NOT(OR($A26="Annual Leave",$A27="Annual Leave")),$A26="Off day"),$I26,
  MAX(0,$I26-$V26)
  ))))+W26</f>
        <v/>
      </c>
      <c r="O26" s="33">
        <f>IF(AND(OR($A26="Holiday",$A27="Holiday"),
        ISNUMBER(MATCH(TRIM($B26),{"Phagwah","Good Friday","Easter Monday","Labour Day","Christmas","Eid ul Azha","Romans-2","Globe-12","Neptune P1"},0))),
   $I26,0)</f>
        <v/>
      </c>
      <c r="P26" s="33">
        <f>IF(OR($O$7="Canteen",$O$7="Head Office"),0,IF($I26&lt;=0,0,IF(OR(OR(TRIM($J26)="Hebrews",TRIM($J26)="Romans",TRIM($J26)="Romans-2",TRIM($J26)="Globe",TRIM($J26)="Globe-12",TRIM($J26)="Neptune P1"),AND($I27&gt;0,OR(TRIM($J27)="Hebrews",TRIM($J27)="Romans",TRIM($J27)="Romans-2",TRIM($J27)="Globe",TRIM($J27)="Globe-12",TRIM($J27)="Neptune P1"))),1,0)))</f>
        <v/>
      </c>
      <c r="Q26" s="34" t="n"/>
      <c r="R26" s="33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IF($I26&gt;0,1,0),
      0
   ),
0))</f>
        <v/>
      </c>
      <c r="S26" s="33">
        <f>IF(OR($A26="Annual Leave",$A27="Annual Leave"),IF($A26="Annual Leave",8,0),0)</f>
        <v/>
      </c>
      <c r="T26" s="35" t="n"/>
      <c r="U26" s="144">
        <f>MAX(0,40-Y26)</f>
        <v/>
      </c>
      <c r="V26" s="351">
        <f>IF(OR($C26="",$D26=""),0,
 IF(OR($A26="Holiday",$A27="Holiday"),0,
 IF(AND(NOT(OR($A26="Annual Leave",$A27="Annual Leave")),$A26="Off day"),0,
  IF($I26+$I27&gt;=8,IF($I26&gt;=8,8,$I26),$I26)
  )))</f>
        <v/>
      </c>
      <c r="W26" s="351">
        <f>MAX(0,V26-U26)</f>
        <v/>
      </c>
      <c r="X26" s="351">
        <f>IF(C26="","",C26-WEEKDAY(C26,1)+1)</f>
        <v/>
      </c>
      <c r="Y26" s="351">
        <f>SUMPRODUCT(($X$14:$X25=X26)*(($V$14:$V25)+($O$14:$O25)))+IF(X26=X14,$L$11,0)</f>
        <v/>
      </c>
      <c r="Z26" s="351" t="n"/>
      <c r="AA26" s="351" t="n"/>
      <c r="AB26" s="351" t="n"/>
      <c r="AC26" s="351" t="n"/>
      <c r="AD26" s="351" t="n"/>
      <c r="AE26" s="351" t="n"/>
      <c r="AF26" s="351" t="n"/>
    </row>
    <row r="27" ht="24" customHeight="1" s="348" thickBot="1">
      <c r="A27" s="159" t="inlineStr">
        <is>
          <t>On Day</t>
        </is>
      </c>
      <c r="B27" s="281" t="n"/>
      <c r="C27" s="93">
        <f>C26</f>
        <v/>
      </c>
      <c r="D27" s="36" t="n"/>
      <c r="E27" s="163">
        <f>IF(D27="", "",
 IF(D27=TIME(0,0,0), 0,
 IF(AND(D27&gt;=TIME(0,0,1), D27&lt;=TIME(2,0,0)), TIME(7,0,0),
 IF(AND(D27&gt;=TIME(6,0,0), D27&lt;=TIME(8,0,0)), TIME(12,0,0),
 IF(AND(D27&gt;TIME(8,0,0), D27&lt;=TIME(13,59,0)), TIME(15,0,0),
 IF(AND(D27&gt;=TIME(14,0,0), D27&lt;=TIME(17,59,0)), TIME(21,0,0),
 IF(AND(D27&gt;=TIME(18,0,0), D27&lt;=TIME(21,59,0)), TIME(0,0,0),
 IF(AND(D27&gt;=TIME(22,0,0), D27&lt;=TIME(23,59,59)), TIME(7,0,0), ""))))))))</f>
        <v/>
      </c>
      <c r="F27" s="164" t="n"/>
      <c r="G27" s="163">
        <f>IF(AND(D27&gt;=TIME(6,0,0),D27&lt;=TIME(8,0,0)),E27,"")</f>
        <v/>
      </c>
      <c r="H27" s="36" t="n"/>
      <c r="I27" s="37">
        <f>ROUND(IF(OR(D27="",E27="",E27=0),0,IF(H27="",MOD(E27-D27,1)*24,MOD(H27-D27,1)*24)),2)</f>
        <v/>
      </c>
      <c r="J27" s="162" t="n"/>
      <c r="K27" s="282" t="n"/>
      <c r="L27" s="271" t="n"/>
      <c r="M27" s="283">
        <f>MAX(0,V27-W27)</f>
        <v/>
      </c>
      <c r="N27" s="38">
        <f>(IF(OR($C27="",$D27=""),0,
 IF(OR($A26="Holiday",$A27="Holiday"),
    IF(ISNUMBER(MATCH(TRIM($B27),{"Phagwah","Good Friday","Easter Monday","Labour Day","Christmas","Eid ul Azha","Romans-2","Globe-12","Neptune P1"},0)),0,$I27),
 IF(AND(NOT(OR($A26="Annual Leave",$A27="Annual Leave")),$A27="Off day"),$I27,
  MAX(0,$I27-$V27)
  ))))+W27</f>
        <v/>
      </c>
      <c r="O27" s="38">
        <f>IF(AND(OR($A26="Holiday",$A27="Holiday"),
        ISNUMBER(MATCH(TRIM($B27),{"Phagwah","Good Friday","Easter Monday","Labour Day","Christmas","Eid ul Azha","Romans-2","Globe-12","Neptune P1"},0))),
   $I27,0)</f>
        <v/>
      </c>
      <c r="P27" s="38">
        <f>IF(OR($O$7="Canteen",$O$7="Head Office"),0,IF($I27&lt;=0,0,IF(AND($I26&lt;=0,OR(TRIM($J27)="Hebrews",TRIM($J27)="Romans",TRIM($J27)="Romans-2",TRIM($J27)="Globe",TRIM($J27)="Globe-12",TRIM($J27)="Neptune P1")),1,0)))</f>
        <v/>
      </c>
      <c r="Q27" s="39" t="n"/>
      <c r="R27" s="38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IF(AND($I26=0,$I27&gt;0),1,0),
      0
   ),
0))</f>
        <v/>
      </c>
      <c r="S27" s="38">
        <f>IF(OR($A26="Annual Leave",$A27="Annual Leave"),IF(AND($A26&lt;&gt;"Annual Leave",$A27="Annual Leave"),8,0),0)</f>
        <v/>
      </c>
      <c r="T27" s="40" t="n"/>
      <c r="U27" s="144">
        <f>MAX(0,40-Y27)</f>
        <v/>
      </c>
      <c r="V27" s="351">
        <f>IF(OR($C27="",$D27=""),0,
 IF(OR($A26="Holiday",$A27="Holiday"),0,
 IF(AND(NOT(OR($A26="Annual Leave",$A27="Annual Leave")),$A27="Off day"),0,
  IF($I26+$I27&gt;=8,IF($I26&gt;=8,0,8-$I26),$I27)
  )))</f>
        <v/>
      </c>
      <c r="W27" s="351">
        <f>MAX(0,V27-U27)</f>
        <v/>
      </c>
      <c r="X27" s="351">
        <f>IF(C27="","",C27-WEEKDAY(C27,1)+1)</f>
        <v/>
      </c>
      <c r="Y27" s="351">
        <f>SUMPRODUCT(($X$14:$X26=X27)*(($V$14:$V26)+($O$14:$O26)))+IF(X27=X14,$L$11,0)</f>
        <v/>
      </c>
      <c r="Z27" s="351" t="n"/>
      <c r="AA27" s="351" t="n"/>
      <c r="AB27" s="351" t="n"/>
      <c r="AC27" s="351" t="n"/>
      <c r="AD27" s="351" t="n"/>
      <c r="AE27" s="351" t="n"/>
      <c r="AF27" s="351" t="n"/>
    </row>
    <row r="28" ht="24" customHeight="1" s="348" thickBot="1">
      <c r="A28" s="176" t="n"/>
      <c r="B28" s="176" t="n"/>
      <c r="C28" s="145" t="n"/>
      <c r="D28" s="6" t="n"/>
      <c r="E28" s="14" t="n"/>
      <c r="F28" s="6" t="n"/>
      <c r="G28" s="6" t="n"/>
      <c r="H28" s="336" t="n"/>
      <c r="I28" s="351" t="n"/>
      <c r="J28" s="336" t="n"/>
      <c r="K28" s="336" t="n"/>
      <c r="L28" s="336" t="n"/>
      <c r="M28" s="99">
        <f>MAX(0,V28-W28)</f>
        <v/>
      </c>
      <c r="N28" s="99">
        <f>(IF(OR($C28="",$D28=""),0,
 IF(OR($A28="Holiday",$A29="Holiday"),
    IF(ISNUMBER(MATCH(TRIM($B28),{"Phagwah","Good Friday","Easter Monday","Labour Day","Christmas","Eid ul Azha","Romans-2","Globe-12","Neptune P1"},0)),0,$I28),
 IF(AND(NOT(OR($A28="Annual Leave",$A29="Annual Leave")),$A28="Off day"),$I28,
  MAX(0,$I28-$V28)
  ))))+W28</f>
        <v/>
      </c>
      <c r="O28" s="99">
        <f>IF(AND(OR($A28="Holiday",$A29="Holiday"),
        ISNUMBER(MATCH(TRIM($B28),{"Phagwah","Good Friday","Easter Monday","Labour Day","Christmas","Eid ul Azha","Romans-2","Globe-12","Neptune P1"},0))),
   $I28,0)</f>
        <v/>
      </c>
      <c r="P28" s="99">
        <f>IF(OR($O$7="Canteen",$O$7="Head Office"),0,IF($I28&lt;=0,0,IF(OR(OR(TRIM($J28)="Hebrews",TRIM($J28)="Romans",TRIM($J28)="Romans-2",TRIM($J28)="Globe",TRIM($J28)="Globe-12",TRIM($J28)="Neptune P1"),AND($I29&gt;0,OR(TRIM($J29)="Hebrews",TRIM($J29)="Romans",TRIM($J29)="Romans-2",TRIM($J29)="Globe",TRIM($J29)="Globe-12",TRIM($J29)="Neptune P1"))),1,0)))</f>
        <v/>
      </c>
      <c r="Q28" s="178" t="n"/>
      <c r="R28" s="15" t="n"/>
      <c r="S28" s="99">
        <f>IF(OR($A28="Annual Leave",$A29="Annual Leave"),IF($A28="Annual Leave",8,0),0)</f>
        <v/>
      </c>
      <c r="T28" s="100">
        <f>SUM(T14:T27)</f>
        <v/>
      </c>
      <c r="U28" s="144">
        <f>MAX(0,40-Y28)</f>
        <v/>
      </c>
      <c r="V28" s="351">
        <f>IF(OR($C28="",$D28=""),0,
 IF(OR($A28="Holiday",$A29="Holiday"),0,
 IF(AND(NOT(OR($A28="Annual Leave",$A29="Annual Leave")),$A28="Off day"),0,
  IF($I28+$I29&gt;=8,IF($I28&gt;=8,8,$I28),$I28)
  )))</f>
        <v/>
      </c>
      <c r="W28" s="351">
        <f>MAX(0,V28-U28)</f>
        <v/>
      </c>
      <c r="X28" s="351">
        <f>IF(C28="","",C28-WEEKDAY(C28,1)+1)</f>
        <v/>
      </c>
      <c r="Y28" s="351">
        <f>SUMPRODUCT(($X$14:$X27=X28)*(($V$14:$V27)+($O$14:$O27)))+IF(X28=X14,$L$11,0)</f>
        <v/>
      </c>
      <c r="Z28" s="351" t="n"/>
      <c r="AA28" s="351" t="n"/>
      <c r="AB28" s="351" t="n"/>
      <c r="AC28" s="351" t="n"/>
      <c r="AD28" s="351" t="n"/>
      <c r="AE28" s="351" t="n"/>
      <c r="AF28" s="351" t="n"/>
    </row>
    <row r="29" hidden="1" ht="15.75" customHeight="1" s="348" thickBot="1">
      <c r="A29" s="179" t="n"/>
      <c r="B29" s="176" t="n"/>
      <c r="C29" s="145" t="n"/>
      <c r="D29" s="6" t="n"/>
      <c r="E29" s="295">
        <f>IF(D29="", "",
 IF(D29=TIME(0,0,0), 0,
 IF(AND(D29&gt;=TIME(0,0,1), D29&lt;=TIME(2,0,0)), TIME(7,0,0),
 IF(AND(D29&gt;=TIME(6,0,0), D29&lt;=TIME(8,0,0)), TIME(12,0,0),
 IF(AND(D29&gt;TIME(8,0,0), D29&lt;=TIME(13,59,0)), TIME(15,0,0),
 IF(AND(D29&gt;=TIME(14,0,0), D29&lt;=TIME(17,59,0)), TIME(21,0,0),
 IF(AND(D29&gt;=TIME(18,0,0), D29&lt;=TIME(21,59,0)), TIME(0,0,0),
 IF(AND(D29&gt;=TIME(22,0,0), D29&lt;=TIME(23,59,59)), TIME(7,0,0), ""))))))))</f>
        <v/>
      </c>
      <c r="F29" s="6" t="n"/>
      <c r="G29" s="6" t="n"/>
      <c r="H29" s="6" t="n"/>
      <c r="I29" s="6" t="n"/>
      <c r="J29" s="6" t="n"/>
      <c r="K29" s="6" t="n"/>
      <c r="L29" s="6" t="n"/>
      <c r="M29" s="4">
        <f>MAX(0,V29-W29)</f>
        <v/>
      </c>
      <c r="N29" s="4">
        <f>(IF(OR($C29="",$D29=""),0,
 IF(OR($A28="Holiday",$A29="Holiday"),
    IF(ISNUMBER(MATCH(TRIM($B29),{"Phagwah","Good Friday","Easter Monday","Labour Day","Christmas","Eid ul Azha","Romans-2","Globe-12","Neptune P1"},0)),0,$I29),
 IF(AND(NOT(OR($A28="Annual Leave",$A29="Annual Leave")),$A29="Off day"),$I29,
  MAX(0,$I29-$V29)
  ))))+W29</f>
        <v/>
      </c>
      <c r="O29" s="4">
        <f>IF(AND(OR($A28="Holiday",$A29="Holiday"),
        ISNUMBER(MATCH(TRIM($B29),{"Phagwah","Good Friday","Easter Monday","Labour Day","Christmas","Eid ul Azha","Romans-2","Globe-12","Neptune P1"},0))),
   $I29,0)</f>
        <v/>
      </c>
      <c r="P29" s="4">
        <f>IF(OR($O$7="Canteen",$O$7="Head Office"),0,IF($I29&lt;=0,0,IF(AND($I28&lt;=0,OR(TRIM($J29)="Hebrews",TRIM($J29)="Romans",TRIM($J29)="Romans-2",TRIM($J29)="Globe",TRIM($J29)="Globe-12",TRIM($J29)="Neptune P1")),1,0)))</f>
        <v/>
      </c>
      <c r="Q29" s="6" t="n"/>
      <c r="R29" s="296">
        <f>IF(OR($O$7="Canteen",$O$7="Head Office"),0,IF(
  AND(
    SUMIFS(I:I, C:C, C29) &gt;= 8,
    COUNTIFS(C$14:C29, C29)=1,
    OR(
      TEXT(D29,"hh:mm:ss")="07:00:00",
      TEXT(D29,"hh:mm:ss")="15:00:00",
      TEXT(D29,"hh:mm:ss")="23:00:00",
      TEXT(D30,"hh:mm:ss")="07:00:00",
      TEXT(D30,"hh:mm:ss")="15:00:00",
      TEXT(D30,"hh:mm:ss")="23:00:00"
    )
  ),
  1,
  0
))</f>
        <v/>
      </c>
      <c r="S29" s="4">
        <f>IF(OR($A28="Annual Leave",$A29="Annual Leave"),IF(AND($A28&lt;&gt;"Annual Leave",$A29="Annual Leave"),8,0),0)</f>
        <v/>
      </c>
      <c r="T29" s="146" t="n"/>
      <c r="U29" s="351">
        <f>MAX(0,40-Y29)</f>
        <v/>
      </c>
      <c r="V29" s="351">
        <f>IF(OR($C29="",$D29=""),0,
 IF(OR($A28="Holiday",$A29="Holiday"),0,
 IF(AND(NOT(OR($A28="Annual Leave",$A29="Annual Leave")),$A29="Off day"),0,
  IF($I28+$I29&gt;=8,IF($I28&gt;=8,0,8-$I28),$I29)
  )))</f>
        <v/>
      </c>
      <c r="W29" s="351">
        <f>MAX(0,V29-U29)</f>
        <v/>
      </c>
      <c r="X29" s="351">
        <f>IF(C29="","",C29-WEEKDAY(C29,1)+1)</f>
        <v/>
      </c>
      <c r="Y29" s="351">
        <f>SUMPRODUCT(($X$14:$X28=X29)*(($V$14:$V28)+($O$14:$O28)))+IF(X29=X14,$L$11,0)</f>
        <v/>
      </c>
      <c r="Z29" s="351" t="n"/>
      <c r="AA29" s="351" t="n"/>
      <c r="AB29" s="351" t="n"/>
      <c r="AC29" s="351" t="n"/>
      <c r="AD29" s="351" t="n"/>
      <c r="AE29" s="351" t="n"/>
      <c r="AF29" s="351" t="n"/>
    </row>
    <row r="30" ht="24" customHeight="1" s="348" thickBot="1">
      <c r="A30" s="147" t="inlineStr">
        <is>
          <t>On Day</t>
        </is>
      </c>
      <c r="B30" s="180" t="n"/>
      <c r="C30" s="88">
        <f>C27+1</f>
        <v/>
      </c>
      <c r="D30" s="54" t="n"/>
      <c r="E30" s="148">
        <f>IF(D30="", "",
 IF(D30=TIME(0,0,0), 0,
 IF(AND(D30&gt;=TIME(0,0,1), D30&lt;=TIME(2,0,0)), TIME(7,0,0),
 IF(AND(D30&gt;=TIME(6,0,0), D30&lt;=TIME(8,0,0)), TIME(12,0,0),
 IF(AND(D30&gt;TIME(8,0,0), D30&lt;=TIME(13,59,0)), TIME(15,0,0),
 IF(AND(D30&gt;=TIME(14,0,0), D30&lt;=TIME(17,59,0)), TIME(21,0,0),
 IF(AND(D30&gt;=TIME(18,0,0), D30&lt;=TIME(21,59,0)), TIME(0,0,0),
 IF(AND(D30&gt;=TIME(22,0,0), D30&lt;=TIME(23,59,59)), TIME(7,0,0), ""))))))))</f>
        <v/>
      </c>
      <c r="F30" s="149" t="n"/>
      <c r="G30" s="148">
        <f>IF(AND(D30&gt;=TIME(6,0,0),D30&lt;=TIME(8,0,0)),E30,"")</f>
        <v/>
      </c>
      <c r="H30" s="54" t="n"/>
      <c r="I30" s="55">
        <f>ROUND(IF(OR(D30="",E30="",E30=0),0,IF(H30="",MOD(E30-D30,1)*24,MOD(H30-D30,1)*24)),2)</f>
        <v/>
      </c>
      <c r="J30" s="150" t="n"/>
      <c r="K30" s="270" t="n"/>
      <c r="L30" s="181" t="n"/>
      <c r="M30" s="272">
        <f>MAX(0,V30-W30)</f>
        <v/>
      </c>
      <c r="N30" s="56">
        <f>(IF(OR($C30="",$D30=""),0,
 IF(OR($A30="Holiday",$A31="Holiday"),
    IF(ISNUMBER(MATCH(TRIM($B30),{"Phagwah","Good Friday","Easter Monday","Labour Day","Christmas","Eid ul Azha","Romans-2","Globe-12","Neptune P1"},0)),0,$I30),
 IF(AND(NOT(OR($A30="Annual Leave",$A31="Annual Leave")),$A30="Off day"),$I30,
  MAX(0,$I30-$V30)
  ))))+W30</f>
        <v/>
      </c>
      <c r="O30" s="56">
        <f>IF(AND(OR($A30="Holiday",$A31="Holiday"),
        ISNUMBER(MATCH(TRIM($B30),{"Phagwah","Good Friday","Easter Monday","Labour Day","Christmas","Eid ul Azha","Romans-2","Globe-12","Neptune P1"},0))),
   $I30,0)</f>
        <v/>
      </c>
      <c r="P30" s="56">
        <f>IF(OR($O$7="Canteen",$O$7="Head Office"),0,IF($I30&lt;=0,0,IF(OR(OR(TRIM($J30)="Hebrews",TRIM($J30)="Romans",TRIM($J30)="Romans-2",TRIM($J30)="Globe",TRIM($J30)="Globe-12",TRIM($J30)="Neptune P1"),AND($I31&gt;0,OR(TRIM($J31)="Hebrews",TRIM($J31)="Romans",TRIM($J31)="Romans-2",TRIM($J31)="Globe",TRIM($J31)="Globe-12",TRIM($J31)="Neptune P1"))),1,0)))</f>
        <v/>
      </c>
      <c r="Q30" s="57" t="n"/>
      <c r="R30" s="56">
        <f>IF(OR($O$7="Canteen",$O$7="Head Office"),0,IF(
  AND(
    SUMIFS(I:I, C:C, C30) &gt;= 8,
    COUNTIFS(C$14:C30, C30)=1,
    OR(
      TEXT(D30,"hh:mm:ss")="07:00:00",
      TEXT(D30,"hh:mm:ss")="15:00:00",
      TEXT(D30,"hh:mm:ss")="23:00:00",
      TEXT(D31,"hh:mm:ss")="07:00:00",
      TEXT(D31,"hh:mm:ss")="15:00:00",
      TEXT(D31,"hh:mm:ss")="23:00:00"
    )
  ),
  1,
  0
))</f>
        <v/>
      </c>
      <c r="S30" s="56">
        <f>IF(OR($A30="Annual Leave",$A31="Annual Leave"),IF($A30="Annual Leave",8,0),0)</f>
        <v/>
      </c>
      <c r="T30" s="58" t="n"/>
      <c r="U30" s="144">
        <f>MAX(0,40-Y30)</f>
        <v/>
      </c>
      <c r="V30" s="151">
        <f>IF(OR($C30="",$D30=""),0,
 IF(OR($A30="Holiday",$A31="Holiday"),0,
 IF(AND(NOT(OR($A30="Annual Leave",$A31="Annual Leave")),$A30="Off day"),0,
  IF($I30+$I31&gt;=8,IF($I30&gt;=8,8,$I30),$I30)
  )))</f>
        <v/>
      </c>
      <c r="W30" s="151">
        <f>MAX(0,V30-U30)</f>
        <v/>
      </c>
      <c r="X30" s="151">
        <f>IF(C30="","",C30-WEEKDAY(C30,1)+1)</f>
        <v/>
      </c>
      <c r="Y30" s="151">
        <f>SUMPRODUCT(($X$14:$X29=X30)*(($V$14:$V29)+($O$14:$O29)))+IF(X30=X14,$L$11,0)</f>
        <v/>
      </c>
      <c r="Z30" s="151" t="n"/>
      <c r="AA30" s="151" t="n"/>
      <c r="AB30" s="151" t="n"/>
      <c r="AC30" s="351" t="n"/>
      <c r="AD30" s="351" t="n"/>
      <c r="AE30" s="351" t="n"/>
      <c r="AF30" s="351" t="n"/>
    </row>
    <row r="31" ht="24" customHeight="1" s="348" thickBot="1">
      <c r="A31" s="147" t="inlineStr">
        <is>
          <t>On Day</t>
        </is>
      </c>
      <c r="B31" s="182" t="n"/>
      <c r="C31" s="89">
        <f>C30</f>
        <v/>
      </c>
      <c r="D31" s="59" t="n"/>
      <c r="E31" s="152">
        <f>IF(D31="", "",
 IF(D31=TIME(0,0,0), 0,
 IF(AND(D31&gt;=TIME(0,0,1), D31&lt;=TIME(2,0,0)), TIME(7,0,0),
 IF(AND(D31&gt;=TIME(6,0,0), D31&lt;=TIME(8,0,0)), TIME(12,0,0),
 IF(AND(D31&gt;TIME(8,0,0), D31&lt;=TIME(13,59,0)), TIME(15,0,0),
 IF(AND(D31&gt;=TIME(14,0,0), D31&lt;=TIME(17,59,0)), TIME(21,0,0),
 IF(AND(D31&gt;=TIME(18,0,0), D31&lt;=TIME(21,59,0)), TIME(0,0,0),
 IF(AND(D31&gt;=TIME(22,0,0), D31&lt;=TIME(23,59,59)), TIME(7,0,0), ""))))))))</f>
        <v/>
      </c>
      <c r="F31" s="153" t="n"/>
      <c r="G31" s="152">
        <f>IF(AND(D31&gt;=TIME(6,0,0),D31&lt;=TIME(8,0,0)),E31,"")</f>
        <v/>
      </c>
      <c r="H31" s="59" t="n"/>
      <c r="I31" s="60">
        <f>ROUND(IF(OR(D31="",E31="",E31=0),0,IF(H31="",MOD(E31-D31,1)*24,MOD(H31-D31,1)*24)),2)</f>
        <v/>
      </c>
      <c r="J31" s="150" t="n"/>
      <c r="K31" s="270" t="n"/>
      <c r="L31" s="183" t="n"/>
      <c r="M31" s="272">
        <f>MAX(0,V31-W31)</f>
        <v/>
      </c>
      <c r="N31" s="61">
        <f>(IF(OR($C31="",$D31=""),0,
 IF(OR($A30="Holiday",$A31="Holiday"),
    IF(ISNUMBER(MATCH(TRIM($B31),{"Phagwah","Good Friday","Easter Monday","Labour Day","Christmas","Eid ul Azha","Romans-2","Globe-12","Neptune P1"},0)),0,$I31),
 IF(AND(NOT(OR($A30="Annual Leave",$A31="Annual Leave")),$A31="Off day"),$I31,
  MAX(0,$I31-$V31)
  ))))+W31</f>
        <v/>
      </c>
      <c r="O31" s="61">
        <f>IF(AND(OR($A30="Holiday",$A31="Holiday"),
        ISNUMBER(MATCH(TRIM($B31),{"Phagwah","Good Friday","Easter Monday","Labour Day","Christmas","Eid ul Azha","Romans-2","Globe-12","Neptune P1"},0))),
   $I31,0)</f>
        <v/>
      </c>
      <c r="P31" s="61">
        <f>IF(OR($O$7="Canteen",$O$7="Head Office"),0,IF($I31&lt;=0,0,IF(AND($I30&lt;=0,OR(TRIM($J31)="Hebrews",TRIM($J31)="Romans",TRIM($J31)="Romans-2",TRIM($J31)="Globe",TRIM($J31)="Globe-12",TRIM($J31)="Neptune P1")),1,0)))</f>
        <v/>
      </c>
      <c r="Q31" s="62" t="n"/>
      <c r="R31" s="61">
        <f>IF(OR($O$7="Canteen",$O$7="Head Office"),0,IF(
  AND(
    SUMIFS(I:I, C:C, C31) &gt;= 8,
    COUNTIFS(C$14:C31, C31)=1,
    OR(
      TEXT(D31,"hh:mm:ss")="07:00:00",
      TEXT(D31,"hh:mm:ss")="15:00:00",
      TEXT(D31,"hh:mm:ss")="23:00:00",
      TEXT(D32,"hh:mm:ss")="07:00:00",
      TEXT(D32,"hh:mm:ss")="15:00:00",
      TEXT(D32,"hh:mm:ss")="23:00:00"
    )
  ),
  1,
  0
))</f>
        <v/>
      </c>
      <c r="S31" s="61">
        <f>IF(OR($A30="Annual Leave",$A31="Annual Leave"),IF(AND($A30&lt;&gt;"Annual Leave",$A31="Annual Leave"),8,0),0)</f>
        <v/>
      </c>
      <c r="T31" s="63" t="n"/>
      <c r="U31" s="144">
        <f>MAX(0,40-Y31)</f>
        <v/>
      </c>
      <c r="V31" s="151">
        <f>IF(OR($C31="",$D31=""),0,
 IF(OR($A30="Holiday",$A31="Holiday"),0,
 IF(AND(NOT(OR($A30="Annual Leave",$A31="Annual Leave")),$A31="Off day"),0,
  IF($I30+$I31&gt;=8,IF($I30&gt;=8,0,8-$I30),$I31)
  )))</f>
        <v/>
      </c>
      <c r="W31" s="151">
        <f>MAX(0,V31-U31)</f>
        <v/>
      </c>
      <c r="X31" s="151">
        <f>IF(C31="","",C31-WEEKDAY(C31,1)+1)</f>
        <v/>
      </c>
      <c r="Y31" s="151">
        <f>SUMPRODUCT(($X$14:$X30=X31)*(($V$14:$V30)+($O$14:$O30)))+IF(X31=X14,$L$11,0)</f>
        <v/>
      </c>
      <c r="Z31" s="151" t="n"/>
      <c r="AA31" s="151" t="n"/>
      <c r="AB31" s="151" t="n"/>
      <c r="AC31" s="351" t="n"/>
      <c r="AD31" s="351" t="n"/>
      <c r="AE31" s="351" t="n"/>
      <c r="AF31" s="351" t="n"/>
    </row>
    <row r="32" ht="24" customHeight="1" s="348" thickBot="1">
      <c r="A32" s="184" t="inlineStr">
        <is>
          <t>On Day</t>
        </is>
      </c>
      <c r="B32" s="185" t="n"/>
      <c r="C32" s="101">
        <f>C30+1</f>
        <v/>
      </c>
      <c r="D32" s="11" t="n"/>
      <c r="E32" s="186">
        <f>IF(D32="", "",
 IF(D32=TIME(0,0,0), 0,
 IF(AND(D32&gt;=TIME(0,0,1), D32&lt;=TIME(2,0,0)), TIME(7,0,0),
 IF(AND(D32&gt;=TIME(6,0,0), D32&lt;=TIME(8,0,0)), TIME(12,0,0),
 IF(AND(D32&gt;TIME(8,0,0), D32&lt;=TIME(13,59,0)), TIME(15,0,0),
 IF(AND(D32&gt;=TIME(14,0,0), D32&lt;=TIME(17,59,0)), TIME(21,0,0),
 IF(AND(D32&gt;=TIME(18,0,0), D32&lt;=TIME(21,59,0)), TIME(0,0,0),
 IF(AND(D32&gt;=TIME(22,0,0), D32&lt;=TIME(23,59,59)), TIME(7,0,0), ""))))))))</f>
        <v/>
      </c>
      <c r="F32" s="187" t="n"/>
      <c r="G32" s="186">
        <f>IF(AND(D32&gt;=TIME(6,0,0),D32&lt;=TIME(8,0,0)),E32,"")</f>
        <v/>
      </c>
      <c r="H32" s="11" t="n"/>
      <c r="I32" s="87">
        <f>ROUND(IF(OR(D32="",E32="",E32=0),0,IF(H32="",MOD(E32-D32,1)*24,MOD(H32-D32,1)*24)),2)</f>
        <v/>
      </c>
      <c r="J32" s="188" t="n"/>
      <c r="K32" s="297" t="n"/>
      <c r="L32" s="189" t="n"/>
      <c r="M32" s="298">
        <f>MAX(0,V32-W32)</f>
        <v/>
      </c>
      <c r="N32" s="12">
        <f>(IF(OR($C32="",$D32=""),0,
 IF(OR($A32="Holiday",$A33="Holiday"),
    IF(ISNUMBER(MATCH(TRIM($B32),{"Phagwah","Good Friday","Easter Monday","Labour Day","Christmas","Eid ul Azha","Romans-2","Globe-12","Neptune P1"},0)),0,$I32),
 IF(AND(NOT(OR($A32="Annual Leave",$A33="Annual Leave")),$A32="Off day"),$I32,
  MAX(0,$I32-$V32)
  ))))+W32</f>
        <v/>
      </c>
      <c r="O32" s="12">
        <f>IF(AND(OR($A32="Holiday",$A33="Holiday"),
        ISNUMBER(MATCH(TRIM($B32),{"Phagwah","Good Friday","Easter Monday","Labour Day","Christmas","Eid ul Azha","Romans-2","Globe-12","Neptune P1"},0))),
   $I32,0)</f>
        <v/>
      </c>
      <c r="P32" s="12">
        <f>IF(OR($O$7="Canteen",$O$7="Head Office"),0,IF($I32&lt;=0,0,IF(OR(OR(TRIM($J32)="Hebrews",TRIM($J32)="Romans",TRIM($J32)="Romans-2",TRIM($J32)="Globe",TRIM($J32)="Globe-12",TRIM($J32)="Neptune P1"),AND($I33&gt;0,OR(TRIM($J33)="Hebrews",TRIM($J33)="Romans",TRIM($J33)="Romans-2",TRIM($J33)="Globe",TRIM($J33)="Globe-12",TRIM($J33)="Neptune P1"))),1,0)))</f>
        <v/>
      </c>
      <c r="Q32" s="13" t="n"/>
      <c r="R32" s="12">
        <f>IF(OR($O$7="Canteen",$O$7="Head Office"),0,IF(
  AND(
    SUMIFS(I:I, C:C, C32) &gt;= 8,
    COUNTIFS(C$14:C32, C32)=1,
    OR(
      TEXT(D32,"hh:mm:ss")="07:00:00",
      TEXT(D32,"hh:mm:ss")="15:00:00",
      TEXT(D32,"hh:mm:ss")="23:00:00",
      TEXT(D33,"hh:mm:ss")="07:00:00",
      TEXT(D33,"hh:mm:ss")="15:00:00",
      TEXT(D33,"hh:mm:ss")="23:00:00"
    )
  ),
  1,
  0
))</f>
        <v/>
      </c>
      <c r="S32" s="12">
        <f>IF(OR($A32="Annual Leave",$A33="Annual Leave"),IF($A32="Annual Leave",8,0),0)</f>
        <v/>
      </c>
      <c r="T32" s="102" t="n"/>
      <c r="U32" s="144">
        <f>MAX(0,40-Y32)</f>
        <v/>
      </c>
      <c r="V32" s="351">
        <f>IF(OR($C32="",$D32=""),0,
 IF(OR($A32="Holiday",$A33="Holiday"),0,
 IF(AND(NOT(OR($A32="Annual Leave",$A33="Annual Leave")),$A32="Off day"),0,
  IF($I32+$I33&gt;=8,IF($I32&gt;=8,8,$I32),$I32)
  )))</f>
        <v/>
      </c>
      <c r="W32" s="351">
        <f>MAX(0,V32-U32)</f>
        <v/>
      </c>
      <c r="X32" s="351">
        <f>IF(C32="","",C32-WEEKDAY(C32,1)+1)</f>
        <v/>
      </c>
      <c r="Y32" s="351">
        <f>SUMPRODUCT(($X$14:$X31=X32)*(($V$14:$V31)+($O$14:$O31)))+IF(X32=X14,$L$11,0)</f>
        <v/>
      </c>
      <c r="Z32" s="351" t="n"/>
      <c r="AA32" s="351" t="n"/>
      <c r="AB32" s="351" t="n"/>
      <c r="AC32" s="351" t="n"/>
      <c r="AD32" s="351" t="n"/>
      <c r="AE32" s="351" t="n"/>
      <c r="AF32" s="351" t="n"/>
    </row>
    <row r="33" ht="24" customHeight="1" s="348" thickBot="1">
      <c r="A33" s="184" t="inlineStr">
        <is>
          <t>On Day</t>
        </is>
      </c>
      <c r="B33" s="299" t="n"/>
      <c r="C33" s="101">
        <f>C32</f>
        <v/>
      </c>
      <c r="D33" s="300" t="n"/>
      <c r="E33" s="301">
        <f>IF(D33="", "",
 IF(D33=TIME(0,0,0), 0,
 IF(AND(D33&gt;=TIME(0,0,1), D33&lt;=TIME(2,0,0)), TIME(7,0,0),
 IF(AND(D33&gt;=TIME(6,0,0), D33&lt;=TIME(8,0,0)), TIME(12,0,0),
 IF(AND(D33&gt;TIME(8,0,0), D33&lt;=TIME(13,59,0)), TIME(15,0,0),
 IF(AND(D33&gt;=TIME(14,0,0), D33&lt;=TIME(17,59,0)), TIME(21,0,0),
 IF(AND(D33&gt;=TIME(18,0,0), D33&lt;=TIME(21,59,0)), TIME(0,0,0),
 IF(AND(D33&gt;=TIME(22,0,0), D33&lt;=TIME(23,59,59)), TIME(7,0,0), ""))))))))</f>
        <v/>
      </c>
      <c r="F33" s="187" t="n"/>
      <c r="G33" s="301">
        <f>IF(AND(D33&gt;=TIME(6,0,0),D33&lt;=TIME(8,0,0)),E33,"")</f>
        <v/>
      </c>
      <c r="H33" s="300" t="n"/>
      <c r="I33" s="87">
        <f>ROUND(IF(OR(D33="",E33="",E33=0),0,IF(H33="",MOD(E33-D33,1)*24,MOD(H33-D33,1)*24)),2)</f>
        <v/>
      </c>
      <c r="J33" s="190" t="n"/>
      <c r="K33" s="297" t="n"/>
      <c r="L33" s="189" t="n"/>
      <c r="M33" s="298">
        <f>MAX(0,V33-W33)</f>
        <v/>
      </c>
      <c r="N33" s="302">
        <f>(IF(OR($C33="",$D33=""),0,
 IF(OR($A32="Holiday",$A33="Holiday"),
    IF(ISNUMBER(MATCH(TRIM($B33),{"Phagwah","Good Friday","Easter Monday","Labour Day","Christmas","Eid ul Azha","Romans-2","Globe-12","Neptune P1"},0)),0,$I33),
 IF(AND(NOT(OR($A32="Annual Leave",$A33="Annual Leave")),$A33="Off day"),$I33,
  MAX(0,$I33-$V33)
  ))))+W33</f>
        <v/>
      </c>
      <c r="O33" s="302">
        <f>IF(AND(OR($A32="Holiday",$A33="Holiday"),
        ISNUMBER(MATCH(TRIM($B33),{"Phagwah","Good Friday","Easter Monday","Labour Day","Christmas","Eid ul Azha","Romans-2","Globe-12","Neptune P1"},0))),
   $I33,0)</f>
        <v/>
      </c>
      <c r="P33" s="302">
        <f>IF(OR($O$7="Canteen",$O$7="Head Office"),0,IF($I33&lt;=0,0,IF(AND($I32&lt;=0,OR(TRIM($J33)="Hebrews",TRIM($J33)="Romans",TRIM($J33)="Romans-2",TRIM($J33)="Globe",TRIM($J33)="Globe-12",TRIM($J33)="Neptune P1")),1,0)))</f>
        <v/>
      </c>
      <c r="Q33" s="303" t="n"/>
      <c r="R33" s="302">
        <f>IF(OR($O$7="Canteen",$O$7="Head Office"),0,IF(
  AND(
    SUMIFS(I:I, C:C, C33) &gt;= 8,
    COUNTIFS(C$14:C33, C33)=1,
    OR(
      TEXT(D33,"hh:mm:ss")="07:00:00",
      TEXT(D33,"hh:mm:ss")="15:00:00",
      TEXT(D33,"hh:mm:ss")="23:00:00",
      TEXT(D34,"hh:mm:ss")="07:00:00",
      TEXT(D34,"hh:mm:ss")="15:00:00",
      TEXT(D34,"hh:mm:ss")="23:00:00"
    )
  ),
  1,
  0
))</f>
        <v/>
      </c>
      <c r="S33" s="302">
        <f>IF(OR($A32="Annual Leave",$A33="Annual Leave"),IF(AND($A32&lt;&gt;"Annual Leave",$A33="Annual Leave"),8,0),0)</f>
        <v/>
      </c>
      <c r="T33" s="304" t="n"/>
      <c r="U33" s="144">
        <f>MAX(0,40-Y33)</f>
        <v/>
      </c>
      <c r="V33" s="351">
        <f>IF(OR($C33="",$D33=""),0,
 IF(OR($A32="Holiday",$A33="Holiday"),0,
 IF(AND(NOT(OR($A32="Annual Leave",$A33="Annual Leave")),$A33="Off day"),0,
  IF($I32+$I33&gt;=8,IF($I32&gt;=8,0,8-$I32),$I33)
  )))</f>
        <v/>
      </c>
      <c r="W33" s="351">
        <f>MAX(0,V33-U33)</f>
        <v/>
      </c>
      <c r="X33" s="351">
        <f>IF(C33="","",C33-WEEKDAY(C33,1)+1)</f>
        <v/>
      </c>
      <c r="Y33" s="351">
        <f>SUMPRODUCT(($X$14:$X32=X33)*(($V$14:$V32)+($O$14:$O32)))+IF(X33=X14,$L$11,0)</f>
        <v/>
      </c>
      <c r="Z33" s="351" t="n"/>
      <c r="AA33" s="351" t="n"/>
      <c r="AB33" s="351" t="n"/>
      <c r="AC33" s="351" t="n"/>
      <c r="AD33" s="351" t="n"/>
      <c r="AE33" s="351" t="n"/>
      <c r="AF33" s="351" t="n"/>
    </row>
    <row r="34" ht="24" customHeight="1" s="348" thickBot="1">
      <c r="A34" s="159" t="inlineStr">
        <is>
          <t>On Day</t>
        </is>
      </c>
      <c r="B34" s="191" t="n"/>
      <c r="C34" s="92">
        <f>C32+1</f>
        <v/>
      </c>
      <c r="D34" s="31" t="n"/>
      <c r="E34" s="160">
        <f>IF(D34="", "",
 IF(D34=TIME(0,0,0), 0,
 IF(AND(D34&gt;=TIME(0,0,1), D34&lt;=TIME(2,0,0)), TIME(7,0,0),
 IF(AND(D34&gt;=TIME(6,0,0), D34&lt;=TIME(8,0,0)), TIME(12,0,0),
 IF(AND(D34&gt;TIME(8,0,0), D34&lt;=TIME(13,59,0)), TIME(15,0,0),
 IF(AND(D34&gt;=TIME(14,0,0), D34&lt;=TIME(17,59,0)), TIME(21,0,0),
 IF(AND(D34&gt;=TIME(18,0,0), D34&lt;=TIME(21,59,0)), TIME(0,0,0),
 IF(AND(D34&gt;=TIME(22,0,0), D34&lt;=TIME(23,59,59)), TIME(7,0,0), ""))))))))</f>
        <v/>
      </c>
      <c r="F34" s="161" t="n"/>
      <c r="G34" s="160">
        <f>IF(AND(D34&gt;=TIME(6,0,0),D34&lt;=TIME(8,0,0)),E34,"")</f>
        <v/>
      </c>
      <c r="H34" s="31" t="n"/>
      <c r="I34" s="32">
        <f>ROUND(IF(OR(D34="",E34="",E34=0),0,IF(H34="",MOD(E34-D34,1)*24,MOD(H34-D34,1)*24)),2)</f>
        <v/>
      </c>
      <c r="J34" s="162" t="n"/>
      <c r="K34" s="282" t="n"/>
      <c r="L34" s="181" t="n"/>
      <c r="M34" s="283">
        <f>MAX(0,V34-W34)</f>
        <v/>
      </c>
      <c r="N34" s="33">
        <f>(IF(OR($C34="",$D34=""),0,
 IF(OR($A34="Holiday",$A35="Holiday"),
    IF(ISNUMBER(MATCH(TRIM($B34),{"Phagwah","Good Friday","Easter Monday","Labour Day","Christmas","Eid ul Azha","Romans-2","Globe-12","Neptune P1"},0)),0,$I34),
 IF(AND(NOT(OR($A34="Annual Leave",$A35="Annual Leave")),$A34="Off day"),$I34,
  MAX(0,$I34-$V34)
  ))))+W34</f>
        <v/>
      </c>
      <c r="O34" s="33">
        <f>IF(AND(OR($A34="Holiday",$A35="Holiday"),
        ISNUMBER(MATCH(TRIM($B34),{"Phagwah","Good Friday","Easter Monday","Labour Day","Christmas","Eid ul Azha","Romans-2","Globe-12","Neptune P1"},0))),
   $I34,0)</f>
        <v/>
      </c>
      <c r="P34" s="33">
        <f>IF(OR($O$7="Canteen",$O$7="Head Office"),0,IF($I34&lt;=0,0,IF(OR(OR(TRIM($J34)="Hebrews",TRIM($J34)="Romans",TRIM($J34)="Romans-2",TRIM($J34)="Globe",TRIM($J34)="Globe-12",TRIM($J34)="Neptune P1"),AND($I35&gt;0,OR(TRIM($J35)="Hebrews",TRIM($J35)="Romans",TRIM($J35)="Romans-2",TRIM($J35)="Globe",TRIM($J35)="Globe-12",TRIM($J35)="Neptune P1"))),1,0)))</f>
        <v/>
      </c>
      <c r="Q34" s="34" t="n"/>
      <c r="R34" s="33">
        <f>IF(OR($O$7="Canteen",$O$7="Head Office"),0,IF(
  AND(
    SUMIFS(I:I, C:C, C34) &gt;= 8,
    COUNTIFS(C$14:C34, C34)=1,
    OR(
      TEXT(D34,"hh:mm:ss")="07:00:00",
      TEXT(D34,"hh:mm:ss")="15:00:00",
      TEXT(D34,"hh:mm:ss")="23:00:00",
      TEXT(D35,"hh:mm:ss")="07:00:00",
      TEXT(D35,"hh:mm:ss")="15:00:00",
      TEXT(D35,"hh:mm:ss")="23:00:00"
    )
  ),
  1,
  0
))</f>
        <v/>
      </c>
      <c r="S34" s="33">
        <f>IF(OR($A34="Annual Leave",$A35="Annual Leave"),IF($A34="Annual Leave",8,0),0)</f>
        <v/>
      </c>
      <c r="T34" s="35" t="n"/>
      <c r="U34" s="144">
        <f>MAX(0,40-Y34)</f>
        <v/>
      </c>
      <c r="V34" s="351">
        <f>IF(OR($C34="",$D34=""),0,
 IF(OR($A34="Holiday",$A35="Holiday"),0,
 IF(AND(NOT(OR($A34="Annual Leave",$A35="Annual Leave")),$A34="Off day"),0,
  IF($I34+$I35&gt;=8,IF($I34&gt;=8,8,$I34),$I34)
  )))</f>
        <v/>
      </c>
      <c r="W34" s="351">
        <f>MAX(0,V34-U34)</f>
        <v/>
      </c>
      <c r="X34" s="351">
        <f>IF(C34="","",C34-WEEKDAY(C34,1)+1)</f>
        <v/>
      </c>
      <c r="Y34" s="351">
        <f>SUMPRODUCT(($X$14:$X33=X34)*(($V$14:$V33)+($O$14:$O33)))+IF(X34=X14,$L$11,0)</f>
        <v/>
      </c>
      <c r="Z34" s="351" t="n"/>
      <c r="AA34" s="351" t="n"/>
      <c r="AB34" s="351" t="n"/>
      <c r="AC34" s="351" t="n"/>
      <c r="AD34" s="351" t="n"/>
      <c r="AE34" s="351" t="n"/>
      <c r="AF34" s="351" t="n"/>
    </row>
    <row r="35" ht="24" customHeight="1" s="348" thickBot="1">
      <c r="A35" s="159" t="inlineStr">
        <is>
          <t>On Day</t>
        </is>
      </c>
      <c r="B35" s="192" t="n"/>
      <c r="C35" s="93">
        <f>C34</f>
        <v/>
      </c>
      <c r="D35" s="36" t="n"/>
      <c r="E35" s="163">
        <f>IF(D35="", "",
 IF(D35=TIME(0,0,0), 0,
 IF(AND(D35&gt;=TIME(0,0,1), D35&lt;=TIME(2,0,0)), TIME(7,0,0),
 IF(AND(D35&gt;=TIME(6,0,0), D35&lt;=TIME(8,0,0)), TIME(12,0,0),
 IF(AND(D35&gt;TIME(8,0,0), D35&lt;=TIME(13,59,0)), TIME(15,0,0),
 IF(AND(D35&gt;=TIME(14,0,0), D35&lt;=TIME(17,59,0)), TIME(21,0,0),
 IF(AND(D35&gt;=TIME(18,0,0), D35&lt;=TIME(21,59,0)), TIME(0,0,0),
 IF(AND(D35&gt;=TIME(22,0,0), D35&lt;=TIME(23,59,59)), TIME(7,0,0), ""))))))))</f>
        <v/>
      </c>
      <c r="F35" s="164" t="n"/>
      <c r="G35" s="163">
        <f>IF(AND(D35&gt;=TIME(6,0,0),D35&lt;=TIME(8,0,0)),E35,"")</f>
        <v/>
      </c>
      <c r="H35" s="36" t="n"/>
      <c r="I35" s="37">
        <f>ROUND(IF(OR(D35="",E35="",E35=0),0,IF(H35="",MOD(E35-D35,1)*24,MOD(H35-D35,1)*24)),2)</f>
        <v/>
      </c>
      <c r="J35" s="162" t="n"/>
      <c r="K35" s="282" t="n"/>
      <c r="L35" s="183" t="n"/>
      <c r="M35" s="283">
        <f>MAX(0,V35-W35)</f>
        <v/>
      </c>
      <c r="N35" s="38">
        <f>(IF(OR($C35="",$D35=""),0,
 IF(OR($A34="Holiday",$A35="Holiday"),
    IF(ISNUMBER(MATCH(TRIM($B35),{"Phagwah","Good Friday","Easter Monday","Labour Day","Christmas","Eid ul Azha","Romans-2","Globe-12","Neptune P1"},0)),0,$I35),
 IF(AND(NOT(OR($A34="Annual Leave",$A35="Annual Leave")),$A35="Off day"),$I35,
  MAX(0,$I35-$V35)
  ))))+W35</f>
        <v/>
      </c>
      <c r="O35" s="38">
        <f>IF(AND(OR($A34="Holiday",$A35="Holiday"),
        ISNUMBER(MATCH(TRIM($B35),{"Phagwah","Good Friday","Easter Monday","Labour Day","Christmas","Eid ul Azha","Romans-2","Globe-12","Neptune P1"},0))),
   $I35,0)</f>
        <v/>
      </c>
      <c r="P35" s="38">
        <f>IF(OR($O$7="Canteen",$O$7="Head Office"),0,IF($I35&lt;=0,0,IF(AND($I34&lt;=0,OR(TRIM($J35)="Hebrews",TRIM($J35)="Romans",TRIM($J35)="Romans-2",TRIM($J35)="Globe",TRIM($J35)="Globe-12",TRIM($J35)="Neptune P1")),1,0)))</f>
        <v/>
      </c>
      <c r="Q35" s="39" t="n"/>
      <c r="R35" s="38">
        <f>IF(OR($O$7="Canteen",$O$7="Head Office"),0,IF(
  AND(
    SUMIFS(I:I, C:C, C35) &gt;= 8,
    COUNTIFS(C$14:C35, C35)=1,
    OR(
      TEXT(D35,"hh:mm:ss")="07:00:00",
      TEXT(D35,"hh:mm:ss")="15:00:00",
      TEXT(D35,"hh:mm:ss")="23:00:00",
      TEXT(D36,"hh:mm:ss")="07:00:00",
      TEXT(D36,"hh:mm:ss")="15:00:00",
      TEXT(D36,"hh:mm:ss")="23:00:00"
    )
  ),
  1,
  0
))</f>
        <v/>
      </c>
      <c r="S35" s="38">
        <f>IF(OR($A34="Annual Leave",$A35="Annual Leave"),IF(AND($A34&lt;&gt;"Annual Leave",$A35="Annual Leave"),8,0),0)</f>
        <v/>
      </c>
      <c r="T35" s="40" t="n"/>
      <c r="U35" s="144">
        <f>MAX(0,40-Y35)</f>
        <v/>
      </c>
      <c r="V35" s="351">
        <f>IF(OR($C35="",$D35=""),0,
 IF(OR($A34="Holiday",$A35="Holiday"),0,
 IF(AND(NOT(OR($A34="Annual Leave",$A35="Annual Leave")),$A35="Off day"),0,
  IF($I34+$I35&gt;=8,IF($I34&gt;=8,0,8-$I34),$I35)
  )))</f>
        <v/>
      </c>
      <c r="W35" s="351">
        <f>MAX(0,V35-U35)</f>
        <v/>
      </c>
      <c r="X35" s="351">
        <f>IF(C35="","",C35-WEEKDAY(C35,1)+1)</f>
        <v/>
      </c>
      <c r="Y35" s="351">
        <f>SUMPRODUCT(($X$14:$X34=X35)*(($V$14:$V34)+($O$14:$O34)))+IF(X35=X14,$L$11,0)</f>
        <v/>
      </c>
      <c r="Z35" s="351" t="n"/>
      <c r="AA35" s="351" t="n"/>
      <c r="AB35" s="351" t="n"/>
      <c r="AC35" s="351" t="n"/>
      <c r="AD35" s="351" t="n"/>
      <c r="AE35" s="351" t="n"/>
      <c r="AF35" s="351" t="n"/>
    </row>
    <row r="36" ht="24" customHeight="1" s="348" thickBot="1">
      <c r="A36" s="154" t="inlineStr">
        <is>
          <t>On Day</t>
        </is>
      </c>
      <c r="B36" s="193" t="n"/>
      <c r="C36" s="90">
        <f>C34+1</f>
        <v/>
      </c>
      <c r="D36" s="8" t="n"/>
      <c r="E36" s="155">
        <f>IF(D36="", "",
 IF(D36=TIME(0,0,0), 0,
 IF(AND(D36&gt;=TIME(0,0,1), D36&lt;=TIME(2,0,0)), TIME(7,0,0),
 IF(AND(D36&gt;=TIME(6,0,0), D36&lt;=TIME(8,0,0)), TIME(12,0,0),
 IF(AND(D36&gt;TIME(8,0,0), D36&lt;=TIME(13,59,0)), TIME(15,0,0),
 IF(AND(D36&gt;=TIME(14,0,0), D36&lt;=TIME(17,59,0)), TIME(21,0,0),
 IF(AND(D36&gt;=TIME(18,0,0), D36&lt;=TIME(21,59,0)), TIME(0,0,0),
 IF(AND(D36&gt;=TIME(22,0,0), D36&lt;=TIME(23,59,59)), TIME(7,0,0), ""))))))))</f>
        <v/>
      </c>
      <c r="F36" s="156" t="n"/>
      <c r="G36" s="155">
        <f>IF(AND(D36&gt;=TIME(6,0,0),D36&lt;=TIME(8,0,0)),E36,"")</f>
        <v/>
      </c>
      <c r="H36" s="8" t="n"/>
      <c r="I36" s="30">
        <f>ROUND(IF(OR(D36="",E36="",E36=0),0,IF(H36="",MOD(E36-D36,1)*24,MOD(H36-D36,1)*24)),2)</f>
        <v/>
      </c>
      <c r="J36" s="157" t="n"/>
      <c r="K36" s="274" t="n"/>
      <c r="L36" s="189" t="n"/>
      <c r="M36" s="275">
        <f>MAX(0,V36-W36)</f>
        <v/>
      </c>
      <c r="N36" s="9">
        <f>(IF(OR($C36="",$D36=""),0,
 IF(OR($A36="Holiday",$A37="Holiday"),
    IF(ISNUMBER(MATCH(TRIM($B36),{"Phagwah","Good Friday","Easter Monday","Labour Day","Christmas","Eid ul Azha","Romans-2","Globe-12","Neptune P1"},0)),0,$I36),
 IF(AND(NOT(OR($A36="Annual Leave",$A37="Annual Leave")),$A36="Off day"),$I36,
  MAX(0,$I36-$V36)
  ))))+W36</f>
        <v/>
      </c>
      <c r="O36" s="9">
        <f>IF(AND(OR($A36="Holiday",$A37="Holiday"),
        ISNUMBER(MATCH(TRIM($B36),{"Phagwah","Good Friday","Easter Monday","Labour Day","Christmas","Eid ul Azha","Romans-2","Globe-12","Neptune P1"},0))),
   $I36,0)</f>
        <v/>
      </c>
      <c r="P36" s="9">
        <f>IF(OR($O$7="Canteen",$O$7="Head Office"),0,IF($I36&lt;=0,0,IF(OR(OR(TRIM($J36)="Hebrews",TRIM($J36)="Romans",TRIM($J36)="Romans-2",TRIM($J36)="Globe",TRIM($J36)="Globe-12",TRIM($J36)="Neptune P1"),AND($I37&gt;0,OR(TRIM($J37)="Hebrews",TRIM($J37)="Romans",TRIM($J37)="Romans-2",TRIM($J37)="Globe",TRIM($J37)="Globe-12",TRIM($J37)="Neptune P1"))),1,0)))</f>
        <v/>
      </c>
      <c r="Q36" s="10" t="n"/>
      <c r="R36" s="9">
        <f>IF(OR($O$7="Canteen",$O$7="Head Office"),0,IF(
  AND(
    SUMIFS(I:I, C:C, C36) &gt;= 8,
    COUNTIFS(C$14:C36, C36)=1,
    OR(
      TEXT(D36,"hh:mm:ss")="07:00:00",
      TEXT(D36,"hh:mm:ss")="15:00:00",
      TEXT(D36,"hh:mm:ss")="23:00:00",
      TEXT(D37,"hh:mm:ss")="07:00:00",
      TEXT(D37,"hh:mm:ss")="15:00:00",
      TEXT(D37,"hh:mm:ss")="23:00:00"
    )
  ),
  1,
  0
))</f>
        <v/>
      </c>
      <c r="S36" s="9">
        <f>IF(OR($A36="Annual Leave",$A37="Annual Leave"),IF($A36="Annual Leave",8,0),0)</f>
        <v/>
      </c>
      <c r="T36" s="91" t="n"/>
      <c r="U36" s="144">
        <f>MAX(0,40-Y36)</f>
        <v/>
      </c>
      <c r="V36" s="351">
        <f>IF(OR($C36="",$D36=""),0,
 IF(OR($A36="Holiday",$A37="Holiday"),0,
 IF(AND(NOT(OR($A36="Annual Leave",$A37="Annual Leave")),$A36="Off day"),0,
  IF($I36+$I37&gt;=8,IF($I36&gt;=8,8,$I36),$I36)
  )))</f>
        <v/>
      </c>
      <c r="W36" s="351">
        <f>MAX(0,V36-U36)</f>
        <v/>
      </c>
      <c r="X36" s="351">
        <f>IF(C36="","",C36-WEEKDAY(C36,1)+1)</f>
        <v/>
      </c>
      <c r="Y36" s="351">
        <f>SUMPRODUCT(($X$14:$X35=X36)*(($V$14:$V35)+($O$14:$O35)))+IF(X36=X14,$L$11,0)</f>
        <v/>
      </c>
      <c r="Z36" s="351" t="n"/>
      <c r="AA36" s="351" t="n"/>
      <c r="AB36" s="351" t="n"/>
      <c r="AC36" s="351" t="n"/>
      <c r="AD36" s="351" t="n"/>
      <c r="AE36" s="351" t="n"/>
      <c r="AF36" s="351" t="n"/>
    </row>
    <row r="37" ht="24" customHeight="1" s="348" thickBot="1">
      <c r="A37" s="154" t="inlineStr">
        <is>
          <t>On Day</t>
        </is>
      </c>
      <c r="B37" s="305" t="n"/>
      <c r="C37" s="90">
        <f>C36</f>
        <v/>
      </c>
      <c r="D37" s="276" t="n"/>
      <c r="E37" s="277">
        <f>IF(D37="", "",
 IF(D37=TIME(0,0,0), 0,
 IF(AND(D37&gt;=TIME(0,0,1), D37&lt;=TIME(2,0,0)), TIME(7,0,0),
 IF(AND(D37&gt;=TIME(6,0,0), D37&lt;=TIME(8,0,0)), TIME(12,0,0),
 IF(AND(D37&gt;TIME(8,0,0), D37&lt;=TIME(13,59,0)), TIME(15,0,0),
 IF(AND(D37&gt;=TIME(14,0,0), D37&lt;=TIME(17,59,0)), TIME(21,0,0),
 IF(AND(D37&gt;=TIME(18,0,0), D37&lt;=TIME(21,59,0)), TIME(0,0,0),
 IF(AND(D37&gt;=TIME(22,0,0), D37&lt;=TIME(23,59,59)), TIME(7,0,0), ""))))))))</f>
        <v/>
      </c>
      <c r="F37" s="156" t="n"/>
      <c r="G37" s="277">
        <f>IF(AND(D37&gt;=TIME(6,0,0),D37&lt;=TIME(8,0,0)),E37,"")</f>
        <v/>
      </c>
      <c r="H37" s="276" t="n"/>
      <c r="I37" s="30">
        <f>ROUND(IF(OR(D37="",E37="",E37=0),0,IF(H37="",MOD(E37-D37,1)*24,MOD(H37-D37,1)*24)),2)</f>
        <v/>
      </c>
      <c r="J37" s="158" t="n"/>
      <c r="K37" s="274" t="n"/>
      <c r="L37" s="189" t="n"/>
      <c r="M37" s="275">
        <f>MAX(0,V37-W37)</f>
        <v/>
      </c>
      <c r="N37" s="278">
        <f>(IF(OR($C37="",$D37=""),0,
 IF(OR($A36="Holiday",$A37="Holiday"),
    IF(ISNUMBER(MATCH(TRIM($B37),{"Phagwah","Good Friday","Easter Monday","Labour Day","Christmas","Eid ul Azha","Romans-2","Globe-12","Neptune P1"},0)),0,$I37),
 IF(AND(NOT(OR($A36="Annual Leave",$A37="Annual Leave")),$A37="Off day"),$I37,
  MAX(0,$I37-$V37)
  ))))+W37</f>
        <v/>
      </c>
      <c r="O37" s="278">
        <f>IF(AND(OR($A36="Holiday",$A37="Holiday"),
        ISNUMBER(MATCH(TRIM($B37),{"Phagwah","Good Friday","Easter Monday","Labour Day","Christmas","Eid ul Azha","Romans-2","Globe-12","Neptune P1"},0))),
   $I37,0)</f>
        <v/>
      </c>
      <c r="P37" s="278">
        <f>IF(OR($O$7="Canteen",$O$7="Head Office"),0,IF($I37&lt;=0,0,IF(AND($I36&lt;=0,OR(TRIM($J37)="Hebrews",TRIM($J37)="Romans",TRIM($J37)="Romans-2",TRIM($J37)="Globe",TRIM($J37)="Globe-12",TRIM($J37)="Neptune P1")),1,0)))</f>
        <v/>
      </c>
      <c r="Q37" s="279" t="n"/>
      <c r="R37" s="278">
        <f>IF(OR($O$7="Canteen",$O$7="Head Office"),0,IF(
  AND(
    SUMIFS(I:I, C:C, C37) &gt;= 8,
    COUNTIFS(C$14:C37, C37)=1,
    OR(
      TEXT(D37,"hh:mm:ss")="07:00:00",
      TEXT(D37,"hh:mm:ss")="15:00:00",
      TEXT(D37,"hh:mm:ss")="23:00:00",
      TEXT(D38,"hh:mm:ss")="07:00:00",
      TEXT(D38,"hh:mm:ss")="15:00:00",
      TEXT(D38,"hh:mm:ss")="23:00:00"
    )
  ),
  1,
  0
))</f>
        <v/>
      </c>
      <c r="S37" s="278">
        <f>IF(OR($A36="Annual Leave",$A37="Annual Leave"),IF(AND($A36&lt;&gt;"Annual Leave",$A37="Annual Leave"),8,0),0)</f>
        <v/>
      </c>
      <c r="T37" s="280" t="n"/>
      <c r="U37" s="144">
        <f>MAX(0,40-Y37)</f>
        <v/>
      </c>
      <c r="V37" s="351">
        <f>IF(OR($C37="",$D37=""),0,
 IF(OR($A36="Holiday",$A37="Holiday"),0,
 IF(AND(NOT(OR($A36="Annual Leave",$A37="Annual Leave")),$A37="Off day"),0,
  IF($I36+$I37&gt;=8,IF($I36&gt;=8,0,8-$I36),$I37)
  )))</f>
        <v/>
      </c>
      <c r="W37" s="351">
        <f>MAX(0,V37-U37)</f>
        <v/>
      </c>
      <c r="X37" s="351">
        <f>IF(C37="","",C37-WEEKDAY(C37,1)+1)</f>
        <v/>
      </c>
      <c r="Y37" s="351">
        <f>SUMPRODUCT(($X$14:$X36=X37)*(($V$14:$V36)+($O$14:$O36)))+IF(X37=X14,$L$11,0)</f>
        <v/>
      </c>
      <c r="Z37" s="351" t="n"/>
      <c r="AA37" s="351" t="n"/>
      <c r="AB37" s="351" t="n"/>
      <c r="AC37" s="351" t="n"/>
      <c r="AD37" s="351" t="n"/>
      <c r="AE37" s="351" t="n"/>
      <c r="AF37" s="351" t="n"/>
    </row>
    <row r="38" ht="24" customHeight="1" s="348" thickBot="1">
      <c r="A38" s="194" t="inlineStr">
        <is>
          <t>On Day</t>
        </is>
      </c>
      <c r="B38" s="195" t="n"/>
      <c r="C38" s="103">
        <f>C36+1</f>
        <v/>
      </c>
      <c r="D38" s="64" t="n"/>
      <c r="E38" s="196">
        <f>IF(D38="", "",
 IF(D38=TIME(0,0,0), 0,
 IF(AND(D38&gt;=TIME(0,0,1), D38&lt;=TIME(2,0,0)), TIME(7,0,0),
 IF(AND(D38&gt;=TIME(6,0,0), D38&lt;=TIME(8,0,0)), TIME(12,0,0),
 IF(AND(D38&gt;TIME(8,0,0), D38&lt;=TIME(13,59,0)), TIME(15,0,0),
 IF(AND(D38&gt;=TIME(14,0,0), D38&lt;=TIME(17,59,0)), TIME(21,0,0),
 IF(AND(D38&gt;=TIME(18,0,0), D38&lt;=TIME(21,59,0)), TIME(0,0,0),
 IF(AND(D38&gt;=TIME(22,0,0), D38&lt;=TIME(23,59,59)), TIME(7,0,0), ""))))))))</f>
        <v/>
      </c>
      <c r="F38" s="197" t="n"/>
      <c r="G38" s="196">
        <f>IF(AND(D38&gt;=TIME(6,0,0),D38&lt;=TIME(8,0,0)),E38,"")</f>
        <v/>
      </c>
      <c r="H38" s="64" t="n"/>
      <c r="I38" s="65">
        <f>ROUND(IF(OR(D38="",E38="",E38=0),0,IF(H38="",MOD(E38-D38,1)*24,MOD(H38-D38,1)*24)),2)</f>
        <v/>
      </c>
      <c r="J38" s="198" t="n"/>
      <c r="K38" s="306" t="n"/>
      <c r="L38" s="181" t="n"/>
      <c r="M38" s="307">
        <f>MAX(0,V38-W38)</f>
        <v/>
      </c>
      <c r="N38" s="66">
        <f>(IF(OR($C38="",$D38=""),0,
 IF(OR($A38="Holiday",$A39="Holiday"),
    IF(ISNUMBER(MATCH(TRIM($B38),{"Phagwah","Good Friday","Easter Monday","Labour Day","Christmas","Eid ul Azha","Romans-2","Globe-12","Neptune P1"},0)),0,$I38),
 IF(AND(NOT(OR($A38="Annual Leave",$A39="Annual Leave")),$A38="Off day"),$I38,
  MAX(0,$I38-$V38)
  ))))+W38</f>
        <v/>
      </c>
      <c r="O38" s="66">
        <f>IF(AND(OR($A38="Holiday",$A39="Holiday"),
        ISNUMBER(MATCH(TRIM($B38),{"Phagwah","Good Friday","Easter Monday","Labour Day","Christmas","Eid ul Azha","Romans-2","Globe-12","Neptune P1"},0))),
   $I38,0)</f>
        <v/>
      </c>
      <c r="P38" s="66">
        <f>IF(OR($O$7="Canteen",$O$7="Head Office"),0,IF($I38&lt;=0,0,IF(OR(OR(TRIM($J38)="Hebrews",TRIM($J38)="Romans",TRIM($J38)="Romans-2",TRIM($J38)="Globe",TRIM($J38)="Globe-12",TRIM($J38)="Neptune P1"),AND($I39&gt;0,OR(TRIM($J39)="Hebrews",TRIM($J39)="Romans",TRIM($J39)="Romans-2",TRIM($J39)="Globe",TRIM($J39)="Globe-12",TRIM($J39)="Neptune P1"))),1,0)))</f>
        <v/>
      </c>
      <c r="Q38" s="67" t="n"/>
      <c r="R38" s="66">
        <f>IF(OR($O$7="Canteen",$O$7="Head Office"),0,IF(
  AND(
    SUMIFS(I:I, C:C, C38) &gt;= 8,
    COUNTIFS(C$14:C38, C38)=1,
    OR(
      TEXT(D38,"hh:mm:ss")="07:00:00",
      TEXT(D38,"hh:mm:ss")="15:00:00",
      TEXT(D38,"hh:mm:ss")="23:00:00",
      TEXT(D39,"hh:mm:ss")="07:00:00",
      TEXT(D39,"hh:mm:ss")="15:00:00",
      TEXT(D39,"hh:mm:ss")="23:00:00"
    )
  ),
  1,
  0
))</f>
        <v/>
      </c>
      <c r="S38" s="66">
        <f>IF(OR($A38="Annual Leave",$A39="Annual Leave"),IF($A38="Annual Leave",8,0),0)</f>
        <v/>
      </c>
      <c r="T38" s="68" t="n"/>
      <c r="U38" s="144">
        <f>MAX(0,40-Y38)</f>
        <v/>
      </c>
      <c r="V38" s="351">
        <f>IF(OR($C38="",$D38=""),0,
 IF(OR($A38="Holiday",$A39="Holiday"),0,
 IF(AND(NOT(OR($A38="Annual Leave",$A39="Annual Leave")),$A38="Off day"),0,
  IF($I38+$I39&gt;=8,IF($I38&gt;=8,8,$I38),$I38)
  )))</f>
        <v/>
      </c>
      <c r="W38" s="351">
        <f>MAX(0,V38-U38)</f>
        <v/>
      </c>
      <c r="X38" s="351">
        <f>IF(C38="","",C38-WEEKDAY(C38,1)+1)</f>
        <v/>
      </c>
      <c r="Y38" s="351">
        <f>SUMPRODUCT(($X$14:$X37=X38)*(($V$14:$V37)+($O$14:$O37)))+IF(X38=X14,$L$11,0)</f>
        <v/>
      </c>
      <c r="Z38" s="351" t="n"/>
      <c r="AA38" s="351" t="n"/>
      <c r="AB38" s="351" t="n"/>
      <c r="AC38" s="351" t="n"/>
      <c r="AD38" s="351" t="n"/>
      <c r="AE38" s="351" t="n"/>
      <c r="AF38" s="351" t="n"/>
    </row>
    <row r="39" ht="24" customHeight="1" s="348" thickBot="1">
      <c r="A39" s="194" t="inlineStr">
        <is>
          <t>On Day</t>
        </is>
      </c>
      <c r="B39" s="199" t="n"/>
      <c r="C39" s="104">
        <f>C38</f>
        <v/>
      </c>
      <c r="D39" s="69" t="n"/>
      <c r="E39" s="200">
        <f>IF(D39="", "",
 IF(D39=TIME(0,0,0), 0,
 IF(AND(D39&gt;=TIME(0,0,1), D39&lt;=TIME(2,0,0)), TIME(7,0,0),
 IF(AND(D39&gt;=TIME(6,0,0), D39&lt;=TIME(8,0,0)), TIME(12,0,0),
 IF(AND(D39&gt;TIME(8,0,0), D39&lt;=TIME(13,59,0)), TIME(15,0,0),
 IF(AND(D39&gt;=TIME(14,0,0), D39&lt;=TIME(17,59,0)), TIME(21,0,0),
 IF(AND(D39&gt;=TIME(18,0,0), D39&lt;=TIME(21,59,0)), TIME(0,0,0),
 IF(AND(D39&gt;=TIME(22,0,0), D39&lt;=TIME(23,59,59)), TIME(7,0,0), ""))))))))</f>
        <v/>
      </c>
      <c r="F39" s="201" t="n"/>
      <c r="G39" s="200">
        <f>IF(AND(D39&gt;=TIME(6,0,0),D39&lt;=TIME(8,0,0)),E39,"")</f>
        <v/>
      </c>
      <c r="H39" s="69" t="n"/>
      <c r="I39" s="70">
        <f>ROUND(IF(OR(D39="",E39="",E39=0),0,IF(H39="",MOD(E39-D39,1)*24,MOD(H39-D39,1)*24)),2)</f>
        <v/>
      </c>
      <c r="J39" s="198" t="n"/>
      <c r="K39" s="306" t="n"/>
      <c r="L39" s="183" t="n"/>
      <c r="M39" s="307">
        <f>MAX(0,V39-W39)</f>
        <v/>
      </c>
      <c r="N39" s="71">
        <f>(IF(OR($C39="",$D39=""),0,
 IF(OR($A38="Holiday",$A39="Holiday"),
    IF(ISNUMBER(MATCH(TRIM($B39),{"Phagwah","Good Friday","Easter Monday","Labour Day","Christmas","Eid ul Azha","Romans-2","Globe-12","Neptune P1"},0)),0,$I39),
 IF(AND(NOT(OR($A38="Annual Leave",$A39="Annual Leave")),$A39="Off day"),$I39,
  MAX(0,$I39-$V39)
  ))))+W39</f>
        <v/>
      </c>
      <c r="O39" s="71">
        <f>IF(AND(OR($A38="Holiday",$A39="Holiday"),
        ISNUMBER(MATCH(TRIM($B39),{"Phagwah","Good Friday","Easter Monday","Labour Day","Christmas","Eid ul Azha","Romans-2","Globe-12","Neptune P1"},0))),
   $I39,0)</f>
        <v/>
      </c>
      <c r="P39" s="71">
        <f>IF(OR($O$7="Canteen",$O$7="Head Office"),0,IF($I39&lt;=0,0,IF(AND($I38&lt;=0,OR(TRIM($J39)="Hebrews",TRIM($J39)="Romans",TRIM($J39)="Romans-2",TRIM($J39)="Globe",TRIM($J39)="Globe-12",TRIM($J39)="Neptune P1")),1,0)))</f>
        <v/>
      </c>
      <c r="Q39" s="72" t="n"/>
      <c r="R39" s="71">
        <f>IF(OR($O$7="Canteen",$O$7="Head Office"),0,IF(
  AND(
    SUMIFS(I:I, C:C, C39) &gt;= 8,
    COUNTIFS(C$14:C39, C39)=1,
    OR(
      TEXT(D39,"hh:mm:ss")="07:00:00",
      TEXT(D39,"hh:mm:ss")="15:00:00",
      TEXT(D39,"hh:mm:ss")="23:00:00",
      TEXT(D40,"hh:mm:ss")="07:00:00",
      TEXT(D40,"hh:mm:ss")="15:00:00",
      TEXT(D40,"hh:mm:ss")="23:00:00"
    )
  ),
  1,
  0
))</f>
        <v/>
      </c>
      <c r="S39" s="71">
        <f>IF(OR($A38="Annual Leave",$A39="Annual Leave"),IF(AND($A38&lt;&gt;"Annual Leave",$A39="Annual Leave"),8,0),0)</f>
        <v/>
      </c>
      <c r="T39" s="73" t="n"/>
      <c r="U39" s="144">
        <f>MAX(0,40-Y39)</f>
        <v/>
      </c>
      <c r="V39" s="351">
        <f>IF(OR($C39="",$D39=""),0,
 IF(OR($A38="Holiday",$A39="Holiday"),0,
 IF(AND(NOT(OR($A38="Annual Leave",$A39="Annual Leave")),$A39="Off day"),0,
  IF($I38+$I39&gt;=8,IF($I38&gt;=8,0,8-$I38),$I39)
  )))</f>
        <v/>
      </c>
      <c r="W39" s="351">
        <f>MAX(0,V39-U39)</f>
        <v/>
      </c>
      <c r="X39" s="351">
        <f>IF(C39="","",C39-WEEKDAY(C39,1)+1)</f>
        <v/>
      </c>
      <c r="Y39" s="351">
        <f>SUMPRODUCT(($X$14:$X38=X39)*(($V$14:$V38)+($O$14:$O38)))+IF(X39=X14,$L$11,0)</f>
        <v/>
      </c>
      <c r="Z39" s="351" t="n"/>
      <c r="AA39" s="351" t="n"/>
      <c r="AB39" s="351" t="n"/>
      <c r="AC39" s="351" t="n"/>
      <c r="AD39" s="351" t="n"/>
      <c r="AE39" s="351" t="n"/>
      <c r="AF39" s="351" t="n"/>
    </row>
    <row r="40" ht="24" customHeight="1" s="348" thickBot="1">
      <c r="A40" s="202" t="inlineStr">
        <is>
          <t>On Day</t>
        </is>
      </c>
      <c r="B40" s="203" t="n"/>
      <c r="C40" s="105">
        <f>C38+1</f>
        <v/>
      </c>
      <c r="D40" s="74" t="n"/>
      <c r="E40" s="204">
        <f>IF(D40="", "",
 IF(D40=TIME(0,0,0), 0,
 IF(AND(D40&gt;=TIME(0,0,1), D40&lt;=TIME(2,0,0)), TIME(7,0,0),
 IF(AND(D40&gt;=TIME(6,0,0), D40&lt;=TIME(8,0,0)), TIME(12,0,0),
 IF(AND(D40&gt;TIME(8,0,0), D40&lt;=TIME(13,59,0)), TIME(15,0,0),
 IF(AND(D40&gt;=TIME(14,0,0), D40&lt;=TIME(17,59,0)), TIME(21,0,0),
 IF(AND(D40&gt;=TIME(18,0,0), D40&lt;=TIME(21,59,0)), TIME(0,0,0),
 IF(AND(D40&gt;=TIME(22,0,0), D40&lt;=TIME(23,59,59)), TIME(7,0,0), ""))))))))</f>
        <v/>
      </c>
      <c r="F40" s="205" t="n"/>
      <c r="G40" s="204">
        <f>IF(AND(D40&gt;=TIME(6,0,0),D40&lt;=TIME(8,0,0)),E40,"")</f>
        <v/>
      </c>
      <c r="H40" s="74" t="n"/>
      <c r="I40" s="106">
        <f>ROUND(IF(OR(D40="",E40="",E40=0),0,IF(H40="",MOD(E40-D40,1)*24,MOD(H40-D40,1)*24)),2)</f>
        <v/>
      </c>
      <c r="J40" s="206" t="n"/>
      <c r="K40" s="308" t="n"/>
      <c r="L40" s="189" t="n"/>
      <c r="M40" s="309">
        <f>MAX(0,V40-W40)</f>
        <v/>
      </c>
      <c r="N40" s="75">
        <f>(IF(OR($C40="",$D40=""),0,
 IF(OR($A40="Holiday",$A41="Holiday"),
    IF(ISNUMBER(MATCH(TRIM($B40),{"Phagwah","Good Friday","Easter Monday","Labour Day","Christmas","Eid ul Azha","Romans-2","Globe-12","Neptune P1"},0)),0,$I40),
 IF(AND(NOT(OR($A40="Annual Leave",$A41="Annual Leave")),$A40="Off day"),$I40,
  MAX(0,$I40-$V40)
  ))))+W40</f>
        <v/>
      </c>
      <c r="O40" s="75">
        <f>IF(AND(OR($A40="Holiday",$A41="Holiday"),
        ISNUMBER(MATCH(TRIM($B40),{"Phagwah","Good Friday","Easter Monday","Labour Day","Christmas","Eid ul Azha","Romans-2","Globe-12","Neptune P1"},0))),
   $I40,0)</f>
        <v/>
      </c>
      <c r="P40" s="75">
        <f>IF(OR($O$7="Canteen",$O$7="Head Office"),0,IF($I40&lt;=0,0,IF(OR(OR(TRIM($J40)="Hebrews",TRIM($J40)="Romans",TRIM($J40)="Romans-2",TRIM($J40)="Globe",TRIM($J40)="Globe-12",TRIM($J40)="Neptune P1"),AND($I41&gt;0,OR(TRIM($J41)="Hebrews",TRIM($J41)="Romans",TRIM($J41)="Romans-2",TRIM($J41)="Globe",TRIM($J41)="Globe-12",TRIM($J41)="Neptune P1"))),1,0)))</f>
        <v/>
      </c>
      <c r="Q40" s="76" t="n"/>
      <c r="R40" s="75">
        <f>IF(OR($O$7="Canteen",$O$7="Head Office"),0,IF(
  AND(
    SUMIFS(I:I, C:C, C40) &gt;= 8,
    COUNTIFS(C$14:C40, C40)=1,
    OR(
      TEXT(D40,"hh:mm:ss")="07:00:00",
      TEXT(D40,"hh:mm:ss")="15:00:00",
      TEXT(D40,"hh:mm:ss")="23:00:00",
      TEXT(D41,"hh:mm:ss")="07:00:00",
      TEXT(D41,"hh:mm:ss")="15:00:00",
      TEXT(D41,"hh:mm:ss")="23:00:00"
    )
  ),
  1,
  0
))</f>
        <v/>
      </c>
      <c r="S40" s="75">
        <f>IF(OR($A40="Annual Leave",$A41="Annual Leave"),IF($A40="Annual Leave",8,0),0)</f>
        <v/>
      </c>
      <c r="T40" s="107" t="n"/>
      <c r="U40" s="144">
        <f>MAX(0,40-Y40)</f>
        <v/>
      </c>
      <c r="V40" s="351">
        <f>IF(OR($C40="",$D40=""),0,
 IF(OR($A40="Holiday",$A41="Holiday"),0,
 IF(AND(NOT(OR($A40="Annual Leave",$A41="Annual Leave")),$A40="Off day"),0,
  IF($I40+$I41&gt;=8,IF($I40&gt;=8,8,$I40),$I40)
  )))</f>
        <v/>
      </c>
      <c r="W40" s="351">
        <f>MAX(0,V40-U40)</f>
        <v/>
      </c>
      <c r="X40" s="351">
        <f>IF(C40="","",C40-WEEKDAY(C40,1)+1)</f>
        <v/>
      </c>
      <c r="Y40" s="351">
        <f>SUMPRODUCT(($X$14:$X39=X40)*(($V$14:$V39)+($O$14:$O39)))+IF(X40=X14,$L$11,0)</f>
        <v/>
      </c>
      <c r="Z40" s="351" t="n"/>
      <c r="AA40" s="351" t="n"/>
      <c r="AB40" s="351" t="n"/>
      <c r="AC40" s="351" t="n"/>
      <c r="AD40" s="351" t="n"/>
      <c r="AE40" s="351" t="n"/>
      <c r="AF40" s="351" t="n"/>
    </row>
    <row r="41" ht="24" customHeight="1" s="348" thickBot="1">
      <c r="A41" s="202" t="inlineStr">
        <is>
          <t>On Day</t>
        </is>
      </c>
      <c r="B41" s="310" t="n"/>
      <c r="C41" s="105">
        <f>C40</f>
        <v/>
      </c>
      <c r="D41" s="311" t="n"/>
      <c r="E41" s="312">
        <f>IF(D41="", "",
 IF(D41=TIME(0,0,0), 0,
 IF(AND(D41&gt;=TIME(0,0,1), D41&lt;=TIME(2,0,0)), TIME(7,0,0),
 IF(AND(D41&gt;=TIME(6,0,0), D41&lt;=TIME(8,0,0)), TIME(12,0,0),
 IF(AND(D41&gt;TIME(8,0,0), D41&lt;=TIME(13,59,0)), TIME(15,0,0),
 IF(AND(D41&gt;=TIME(14,0,0), D41&lt;=TIME(17,59,0)), TIME(21,0,0),
 IF(AND(D41&gt;=TIME(18,0,0), D41&lt;=TIME(21,59,0)), TIME(0,0,0),
 IF(AND(D41&gt;=TIME(22,0,0), D41&lt;=TIME(23,59,59)), TIME(7,0,0), ""))))))))</f>
        <v/>
      </c>
      <c r="F41" s="205" t="n"/>
      <c r="G41" s="312">
        <f>IF(AND(D41&gt;=TIME(6,0,0),D41&lt;=TIME(8,0,0)),E41,"")</f>
        <v/>
      </c>
      <c r="H41" s="311" t="n"/>
      <c r="I41" s="106">
        <f>ROUND(IF(OR(D41="",E41="",E41=0),0,IF(H41="",MOD(E41-D41,1)*24,MOD(H41-D41,1)*24)),2)</f>
        <v/>
      </c>
      <c r="J41" s="207" t="n"/>
      <c r="K41" s="308" t="n"/>
      <c r="L41" s="189" t="n"/>
      <c r="M41" s="309">
        <f>MAX(0,V41-W41)</f>
        <v/>
      </c>
      <c r="N41" s="313">
        <f>(IF(OR($C41="",$D41=""),0,
 IF(OR($A40="Holiday",$A41="Holiday"),
    IF(ISNUMBER(MATCH(TRIM($B41),{"Phagwah","Good Friday","Easter Monday","Labour Day","Christmas","Eid ul Azha","Romans-2","Globe-12","Neptune P1"},0)),0,$I41),
 IF(AND(NOT(OR($A40="Annual Leave",$A41="Annual Leave")),$A41="Off day"),$I41,
  MAX(0,$I41-$V41)
  ))))+W41</f>
        <v/>
      </c>
      <c r="O41" s="313">
        <f>IF(AND(OR($A40="Holiday",$A41="Holiday"),
        ISNUMBER(MATCH(TRIM($B41),{"Phagwah","Good Friday","Easter Monday","Labour Day","Christmas","Eid ul Azha","Romans-2","Globe-12","Neptune P1"},0))),
   $I41,0)</f>
        <v/>
      </c>
      <c r="P41" s="313">
        <f>IF(OR($O$7="Canteen",$O$7="Head Office"),0,IF($I41&lt;=0,0,IF(AND($I40&lt;=0,OR(TRIM($J41)="Hebrews",TRIM($J41)="Romans",TRIM($J41)="Romans-2",TRIM($J41)="Globe",TRIM($J41)="Globe-12",TRIM($J41)="Neptune P1")),1,0)))</f>
        <v/>
      </c>
      <c r="Q41" s="314" t="n"/>
      <c r="R41" s="313">
        <f>IF(OR($O$7="Canteen",$O$7="Head Office"),0,IF(
  AND(
    SUMIFS(I:I, C:C, C41) &gt;= 8,
    COUNTIFS(C$14:C41, C41)=1,
    OR(
      TEXT(D41,"hh:mm:ss")="07:00:00",
      TEXT(D41,"hh:mm:ss")="15:00:00",
      TEXT(D41,"hh:mm:ss")="23:00:00",
      TEXT(D42,"hh:mm:ss")="07:00:00",
      TEXT(D42,"hh:mm:ss")="15:00:00",
      TEXT(D42,"hh:mm:ss")="23:00:00"
    )
  ),
  1,
  0
))</f>
        <v/>
      </c>
      <c r="S41" s="313">
        <f>IF(OR($A40="Annual Leave",$A41="Annual Leave"),IF(AND($A40&lt;&gt;"Annual Leave",$A41="Annual Leave"),8,0),0)</f>
        <v/>
      </c>
      <c r="T41" s="315" t="n"/>
      <c r="U41" s="144">
        <f>MAX(0,40-Y41)</f>
        <v/>
      </c>
      <c r="V41" s="351">
        <f>IF(OR($C41="",$D41=""),0,
 IF(OR($A40="Holiday",$A41="Holiday"),0,
 IF(AND(NOT(OR($A40="Annual Leave",$A41="Annual Leave")),$A41="Off day"),0,
  IF($I40+$I41&gt;=8,IF($I40&gt;=8,0,8-$I40),$I41)
  )))</f>
        <v/>
      </c>
      <c r="W41" s="351">
        <f>MAX(0,V41-U41)</f>
        <v/>
      </c>
      <c r="X41" s="351">
        <f>IF(C41="","",C41-WEEKDAY(C41,1)+1)</f>
        <v/>
      </c>
      <c r="Y41" s="351">
        <f>SUMPRODUCT(($X$14:$X40=X41)*(($V$14:$V40)+($O$14:$O40)))+IF(X41=X14,$L$11,0)</f>
        <v/>
      </c>
      <c r="Z41" s="351" t="n"/>
      <c r="AA41" s="351" t="n"/>
      <c r="AB41" s="351" t="n"/>
      <c r="AC41" s="351" t="n"/>
      <c r="AD41" s="351" t="n"/>
      <c r="AE41" s="351" t="n"/>
      <c r="AF41" s="351" t="n"/>
    </row>
    <row r="42" ht="24" customHeight="1" s="348" thickBot="1">
      <c r="A42" s="208" t="inlineStr">
        <is>
          <t>On Day</t>
        </is>
      </c>
      <c r="B42" s="209" t="n"/>
      <c r="C42" s="108">
        <f>C40+1</f>
        <v/>
      </c>
      <c r="D42" s="77" t="n"/>
      <c r="E42" s="210">
        <f>IF(D42="", "",
 IF(D42=TIME(0,0,0), 0,
 IF(AND(D42&gt;=TIME(0,0,1), D42&lt;=TIME(2,0,0)), TIME(7,0,0),
 IF(AND(D42&gt;=TIME(6,0,0), D42&lt;=TIME(8,0,0)), TIME(12,0,0),
 IF(AND(D42&gt;TIME(8,0,0), D42&lt;=TIME(13,59,0)), TIME(15,0,0),
 IF(AND(D42&gt;=TIME(14,0,0), D42&lt;=TIME(17,59,0)), TIME(21,0,0),
 IF(AND(D42&gt;=TIME(18,0,0), D42&lt;=TIME(21,59,0)), TIME(0,0,0),
 IF(AND(D42&gt;=TIME(22,0,0), D42&lt;=TIME(23,59,59)), TIME(7,0,0), ""))))))))</f>
        <v/>
      </c>
      <c r="F42" s="211" t="n"/>
      <c r="G42" s="210">
        <f>IF(AND(D42&gt;=TIME(6,0,0),D42&lt;=TIME(8,0,0)),E42,"")</f>
        <v/>
      </c>
      <c r="H42" s="77" t="n"/>
      <c r="I42" s="16">
        <f>ROUND(IF(OR(D42="",E42="",E42=0),0,IF(H42="",MOD(E42-D42,1)*24,MOD(H42-D42,1)*24)),2)</f>
        <v/>
      </c>
      <c r="J42" s="212" t="n"/>
      <c r="K42" s="316" t="n"/>
      <c r="L42" s="181" t="n"/>
      <c r="M42" s="317">
        <f>MAX(0,V42-W42)</f>
        <v/>
      </c>
      <c r="N42" s="17">
        <f>(IF(OR($C42="",$D42=""),0,
 IF(OR($A42="Holiday",$A43="Holiday"),
    IF(ISNUMBER(MATCH(TRIM($B42),{"Phagwah","Good Friday","Easter Monday","Labour Day","Christmas","Eid ul Azha","Romans-2","Globe-12","Neptune P1"},0)),0,$I42),
 IF(AND(NOT(OR($A42="Annual Leave",$A43="Annual Leave")),$A42="Off day"),$I42,
  MAX(0,$I42-$V42)
  ))))+W42</f>
        <v/>
      </c>
      <c r="O42" s="213">
        <f>IF(AND(OR($A42="Holiday",$A43="Holiday"),
        ISNUMBER(MATCH(TRIM($B42),{"Phagwah","Good Friday","Easter Monday","Labour Day","Christmas","Eid ul Azha","Romans-2","Globe-12","Neptune P1"},0))),
   $I42,0)</f>
        <v/>
      </c>
      <c r="P42" s="17">
        <f>IF(OR($O$7="Canteen",$O$7="Head Office"),0,IF($I42&lt;=0,0,IF(OR(OR(TRIM($J42)="Hebrews",TRIM($J42)="Romans",TRIM($J42)="Romans-2",TRIM($J42)="Globe",TRIM($J42)="Globe-12",TRIM($J42)="Neptune P1"),AND($I43&gt;0,OR(TRIM($J43)="Hebrews",TRIM($J43)="Romans",TRIM($J43)="Romans-2",TRIM($J43)="Globe",TRIM($J43)="Globe-12",TRIM($J43)="Neptune P1"))),1,0)))</f>
        <v/>
      </c>
      <c r="Q42" s="78" t="n"/>
      <c r="R42" s="213">
        <f>IF(OR($O$7="Canteen",$O$7="Head Office"),0,IF(
  AND(
    SUMIFS(I:I, C:C, C42) &gt;= 8,
    COUNTIFS(C$14:C42, C42)=1,
    OR(
      TEXT(D42,"hh:mm:ss")="07:00:00",
      TEXT(D42,"hh:mm:ss")="15:00:00",
      TEXT(D42,"hh:mm:ss")="23:00:00",
      TEXT(D43,"hh:mm:ss")="07:00:00",
      TEXT(D43,"hh:mm:ss")="15:00:00",
      TEXT(D43,"hh:mm:ss")="23:00:00"
    )
  ),
  1,
  0
))</f>
        <v/>
      </c>
      <c r="S42" s="213">
        <f>IF(OR($A42="Annual Leave",$A43="Annual Leave"),IF($A42="Annual Leave",8,0),0)</f>
        <v/>
      </c>
      <c r="T42" s="79" t="n"/>
      <c r="U42" s="144">
        <f>MAX(0,40-Y42)</f>
        <v/>
      </c>
      <c r="V42" s="351">
        <f>IF(OR($C42="",$D42=""),0,
 IF(OR($A42="Holiday",$A43="Holiday"),0,
 IF(AND(NOT(OR($A42="Annual Leave",$A43="Annual Leave")),$A42="Off day"),0,
  IF($I42+$I43&gt;=8,IF($I42&gt;=8,8,$I42),$I42)
  )))</f>
        <v/>
      </c>
      <c r="W42" s="351">
        <f>MAX(0,V42-U42)</f>
        <v/>
      </c>
      <c r="X42" s="351">
        <f>IF(C42="","",C42-WEEKDAY(C42,1)+1)</f>
        <v/>
      </c>
      <c r="Y42" s="351">
        <f>SUMPRODUCT(($X$14:$X41=X42)*(($V$14:$V41)+($O$14:$O41)))+IF(X42=X14,$L$11,0)</f>
        <v/>
      </c>
      <c r="Z42" s="351" t="n"/>
      <c r="AA42" s="351" t="n"/>
      <c r="AB42" s="351" t="n"/>
      <c r="AC42" s="351" t="n"/>
      <c r="AD42" s="351" t="n"/>
      <c r="AE42" s="351" t="n"/>
      <c r="AF42" s="351" t="n"/>
    </row>
    <row r="43" ht="24" customHeight="1" s="348" thickBot="1">
      <c r="A43" s="208" t="inlineStr">
        <is>
          <t>On Day</t>
        </is>
      </c>
      <c r="B43" s="214" t="n"/>
      <c r="C43" s="109">
        <f>C42</f>
        <v/>
      </c>
      <c r="D43" s="18" t="n"/>
      <c r="E43" s="215">
        <f>IF(D43="", "",
 IF(D43=TIME(0,0,0), 0,
 IF(AND(D43&gt;=TIME(0,0,1), D43&lt;=TIME(2,0,0)), TIME(7,0,0),
 IF(AND(D43&gt;=TIME(6,0,0), D43&lt;=TIME(8,0,0)), TIME(12,0,0),
 IF(AND(D43&gt;TIME(8,0,0), D43&lt;=TIME(13,59,0)), TIME(15,0,0),
 IF(AND(D43&gt;=TIME(14,0,0), D43&lt;=TIME(17,59,0)), TIME(21,0,0),
 IF(AND(D43&gt;=TIME(18,0,0), D43&lt;=TIME(21,59,0)), TIME(0,0,0),
 IF(AND(D43&gt;=TIME(22,0,0), D43&lt;=TIME(23,59,59)), TIME(7,0,0), ""))))))))</f>
        <v/>
      </c>
      <c r="F43" s="216" t="n"/>
      <c r="G43" s="215">
        <f>IF(AND(D43&gt;=TIME(6,0,0),D43&lt;=TIME(8,0,0)),E43,"")</f>
        <v/>
      </c>
      <c r="H43" s="18" t="n"/>
      <c r="I43" s="19">
        <f>ROUND(IF(OR(D43="",E43="",E43=0),0,IF(H43="",MOD(E43-D43,1)*24,MOD(H43-D43,1)*24)),2)</f>
        <v/>
      </c>
      <c r="J43" s="212" t="n"/>
      <c r="K43" s="316" t="n"/>
      <c r="L43" s="183" t="n"/>
      <c r="M43" s="317">
        <f>MAX(0,V43-W43)</f>
        <v/>
      </c>
      <c r="N43" s="20">
        <f>(IF(OR($C43="",$D43=""),0,
 IF(OR($A42="Holiday",$A43="Holiday"),
    IF(ISNUMBER(MATCH(TRIM($B43),{"Phagwah","Good Friday","Easter Monday","Labour Day","Christmas","Eid ul Azha","Romans-2","Globe-12","Neptune P1"},0)),0,$I43),
 IF(AND(NOT(OR($A42="Annual Leave",$A43="Annual Leave")),$A43="Off day"),$I43,
  MAX(0,$I43-$V43)
  ))))+W43</f>
        <v/>
      </c>
      <c r="O43" s="20">
        <f>IF(AND(OR($A42="Holiday",$A43="Holiday"),
        ISNUMBER(MATCH(TRIM($B43),{"Phagwah","Good Friday","Easter Monday","Labour Day","Christmas","Eid ul Azha","Romans-2","Globe-12","Neptune P1"},0))),
   $I43,0)</f>
        <v/>
      </c>
      <c r="P43" s="20">
        <f>IF(OR($O$7="Canteen",$O$7="Head Office"),0,IF($I43&lt;=0,0,IF(AND($I42&lt;=0,OR(TRIM($J43)="Hebrews",TRIM($J43)="Romans",TRIM($J43)="Romans-2",TRIM($J43)="Globe",TRIM($J43)="Globe-12",TRIM($J43)="Neptune P1")),1,0)))</f>
        <v/>
      </c>
      <c r="Q43" s="21" t="n"/>
      <c r="R43" s="20">
        <f>IF(OR($O$7="Canteen",$O$7="Head Office"),0,IF(
  AND(
    SUMIFS(I:I, C:C, C43) &gt;= 8,
    COUNTIFS(C$14:C43, C43)=1,
    OR(
      TEXT(D43,"hh:mm:ss")="07:00:00",
      TEXT(D43,"hh:mm:ss")="15:00:00",
      TEXT(D43,"hh:mm:ss")="23:00:00",
      TEXT(D49,"hh:mm:ss")="07:00:00",
      TEXT(D49,"hh:mm:ss")="15:00:00",
      TEXT(D49,"hh:mm:ss")="23:00:00"
    )
  ),
  1,
  0
))</f>
        <v/>
      </c>
      <c r="S43" s="20">
        <f>IF(OR($A42="Annual Leave",$A43="Annual Leave"),IF(AND($A42&lt;&gt;"Annual Leave",$A43="Annual Leave"),8,0),0)</f>
        <v/>
      </c>
      <c r="T43" s="22" t="n"/>
      <c r="U43" s="144">
        <f>MAX(0,40-Y43)</f>
        <v/>
      </c>
      <c r="V43" s="351">
        <f>IF(OR($C43="",$D43=""),0,
 IF(OR($A42="Holiday",$A43="Holiday"),0,
 IF(AND(NOT(OR($A42="Annual Leave",$A43="Annual Leave")),$A43="Off day"),0,
  IF($I42+$I43&gt;=8,IF($I42&gt;=8,0,8-$I42),$I43)
  )))</f>
        <v/>
      </c>
      <c r="W43" s="351">
        <f>MAX(0,V43-U43)</f>
        <v/>
      </c>
      <c r="X43" s="351">
        <f>IF(C43="","",C43-WEEKDAY(C43,1)+1)</f>
        <v/>
      </c>
      <c r="Y43" s="351">
        <f>SUMPRODUCT(($X$14:$X42=X43)*(($V$14:$V42)+($O$14:$O42)))+IF(X43=X14,$L$11,0)</f>
        <v/>
      </c>
      <c r="Z43" s="351" t="n"/>
      <c r="AA43" s="351" t="n"/>
      <c r="AB43" s="351" t="n"/>
      <c r="AC43" s="351" t="n"/>
      <c r="AD43" s="351" t="n"/>
      <c r="AE43" s="351" t="n"/>
      <c r="AF43" s="351" t="n"/>
    </row>
    <row r="44" ht="24" customHeight="1" s="348" thickBot="1">
      <c r="A44" s="176" t="n"/>
      <c r="B44" s="176" t="n"/>
      <c r="C44" s="217" t="n"/>
      <c r="D44" s="110" t="n"/>
      <c r="E44" s="110" t="n"/>
      <c r="F44" s="218" t="n"/>
      <c r="G44" s="110" t="n"/>
      <c r="H44" s="110" t="n"/>
      <c r="I44" s="219" t="n"/>
      <c r="J44" s="219" t="n"/>
      <c r="K44" s="219" t="n"/>
      <c r="L44" s="219" t="n"/>
      <c r="M44" s="111">
        <f>MAX(0,V44-W44)</f>
        <v/>
      </c>
      <c r="N44" s="112">
        <f>(IF(OR($C44="",$D44=""),0,
 IF(OR($A44="Holiday",$A45="Holiday"),
    IF(ISNUMBER(MATCH(TRIM($B44),{"Phagwah","Good Friday","Easter Monday","Labour Day","Christmas","Eid ul Azha","Romans-2","Globe-12","Neptune P1"},0)),0,$I44),
 IF(AND(NOT(OR($A44="Annual Leave",$A45="Annual Leave")),$A44="Off day"),$I44,
  MAX(0,$I44-$V44)
  ))))+W44</f>
        <v/>
      </c>
      <c r="O44" s="112">
        <f>IF(AND(OR($A44="Holiday",$A45="Holiday"),
        ISNUMBER(MATCH(TRIM($B44),{"Phagwah","Good Friday","Easter Monday","Labour Day","Christmas","Eid ul Azha","Romans-2","Globe-12","Neptune P1"},0))),
   $I44,0)</f>
        <v/>
      </c>
      <c r="P44" s="112">
        <f>IF(OR($O$7="Canteen",$O$7="Head Office"),0,IF($I44&lt;=0,0,IF(OR(OR(TRIM($J44)="Hebrews",TRIM($J44)="Romans",TRIM($J44)="Romans-2",TRIM($J44)="Globe",TRIM($J44)="Globe-12",TRIM($J44)="Neptune P1"),AND($I45&gt;0,OR(TRIM($J45)="Hebrews",TRIM($J45)="Romans",TRIM($J45)="Romans-2",TRIM($J45)="Globe",TRIM($J45)="Globe-12",TRIM($J45)="Neptune P1"))),1,0)))</f>
        <v/>
      </c>
      <c r="Q44" s="113" t="n"/>
      <c r="R44" s="113" t="n"/>
      <c r="S44" s="112">
        <f>IF(OR($A44="Annual Leave",$A45="Annual Leave"),IF($A44="Annual Leave",8,0),0)</f>
        <v/>
      </c>
      <c r="T44" s="114" t="n"/>
      <c r="U44" s="144">
        <f>MAX(0,40-Y44)</f>
        <v/>
      </c>
      <c r="V44" s="351">
        <f>IF(OR($C44="",$D44=""),0,
 IF(OR($A44="Holiday",$A45="Holiday"),0,
 IF(AND(NOT(OR($A44="Annual Leave",$A45="Annual Leave")),$A44="Off day"),0,
  IF($I44+$I45&gt;=8,IF($I44&gt;=8,8,$I44),$I44)
  )))</f>
        <v/>
      </c>
      <c r="W44" s="351">
        <f>MAX(0,V44-U44)</f>
        <v/>
      </c>
      <c r="X44" s="351">
        <f>IF(C44="","",C44-WEEKDAY(C44,1)+1)</f>
        <v/>
      </c>
      <c r="Y44" s="351">
        <f>SUMPRODUCT(($X$14:$X43=X44)*(($V$14:$V43)+($O$14:$O43)))+IF(X44=X14,$L$11,0)</f>
        <v/>
      </c>
      <c r="Z44" s="351" t="n"/>
      <c r="AA44" s="351" t="n"/>
      <c r="AB44" s="351" t="n"/>
      <c r="AC44" s="351" t="n"/>
      <c r="AD44" s="351" t="n"/>
      <c r="AE44" s="351" t="n"/>
      <c r="AF44" s="351" t="n"/>
    </row>
    <row r="45" ht="24" customHeight="1" s="348" thickBot="1">
      <c r="A45" s="154" t="inlineStr">
        <is>
          <t>On Day</t>
        </is>
      </c>
      <c r="B45" s="318" t="n"/>
      <c r="C45" s="115">
        <f>C42+1</f>
        <v/>
      </c>
      <c r="D45" s="319" t="n"/>
      <c r="E45" s="320">
        <f>IF(D45="", "",
 IF(D45=TIME(0,0,0), 0,
 IF(AND(D45&gt;=TIME(0,0,1), D45&lt;=TIME(2,0,0)), TIME(7,0,0),
 IF(AND(D45&gt;=TIME(6,0,0), D45&lt;=TIME(8,0,0)), TIME(12,0,0),
 IF(AND(D45&gt;TIME(8,0,0), D45&lt;=TIME(13,59,0)), TIME(15,0,0),
 IF(AND(D45&gt;=TIME(14,0,0), D45&lt;=TIME(17,59,0)), TIME(21,0,0),
 IF(AND(D45&gt;=TIME(18,0,0), D45&lt;=TIME(21,59,0)), TIME(0,0,0),
 IF(AND(D45&gt;=TIME(22,0,0), D45&lt;=TIME(23,59,59)), TIME(7,0,0), ""))))))))</f>
        <v/>
      </c>
      <c r="F45" s="321" t="n"/>
      <c r="G45" s="320">
        <f>IF(AND(D45&gt;=TIME(6,0,0),D45&lt;=TIME(8,0,0)),E45,"")</f>
        <v/>
      </c>
      <c r="H45" s="319" t="n"/>
      <c r="I45" s="30">
        <f>ROUND(IF(OR(D45="",E45="",E45=0),0,IF(H45="",MOD(E45-D45,1)*24,MOD(H45-D45,1)*24)),2)</f>
        <v/>
      </c>
      <c r="J45" s="220" t="n"/>
      <c r="K45" s="274" t="n"/>
      <c r="L45" s="181" t="n"/>
      <c r="M45" s="275">
        <f>MAX(0,V45-W45)</f>
        <v/>
      </c>
      <c r="N45" s="322">
        <f>(IF(OR($C45="",$D45=""),0,
 IF(OR($A44="Holiday",$A45="Holiday"),
    IF(ISNUMBER(MATCH(TRIM($B45),{"Phagwah","Good Friday","Easter Monday","Labour Day","Christmas","Eid ul Azha","Romans-2","Globe-12","Neptune P1"},0)),0,$I45),
 IF(AND(NOT(OR($A44="Annual Leave",$A45="Annual Leave")),$A45="Off day"),$I45,
  MAX(0,$I45-$V45)
  ))))+W45</f>
        <v/>
      </c>
      <c r="O45" s="322">
        <f>IF(AND(OR($A44="Holiday",$A45="Holiday"),
        ISNUMBER(MATCH(TRIM($B45),{"Phagwah","Good Friday","Easter Monday","Labour Day","Christmas","Eid ul Azha","Romans-2","Globe-12","Neptune P1"},0))),
   $I45,0)</f>
        <v/>
      </c>
      <c r="P45" s="322">
        <f>IF(OR($O$7="Canteen",$O$7="Head Office"),0,IF($I45&lt;=0,0,IF(AND($I44&lt;=0,OR(TRIM($J45)="Hebrews",TRIM($J45)="Romans",TRIM($J45)="Romans-2",TRIM($J45)="Globe",TRIM($J45)="Globe-12",TRIM($J45)="Neptune P1")),1,0)))</f>
        <v/>
      </c>
      <c r="Q45" s="323" t="n"/>
      <c r="R45" s="322">
        <f>IF(OR($O$7="Canteen",$O$7="Head Office"),0,IF(
  AND(
    SUMIFS(I:I, C:C, C45) &gt;= 8,
    COUNTIFS(C$14:C45, C45)=1,
    OR(
      TEXT(D45,"hh:mm:ss")="07:00:00",
      TEXT(D45,"hh:mm:ss")="15:00:00",
      TEXT(D45,"hh:mm:ss")="23:00:00",
      TEXT(D46,"hh:mm:ss")="07:00:00",
      TEXT(D46,"hh:mm:ss")="15:00:00",
      TEXT(D46,"hh:mm:ss")="23:00:00"
    )
  ),
  1,
  0
))</f>
        <v/>
      </c>
      <c r="S45" s="322">
        <f>IF(OR($A44="Annual Leave",$A45="Annual Leave"),IF(AND($A44&lt;&gt;"Annual Leave",$A45="Annual Leave"),8,0),0)</f>
        <v/>
      </c>
      <c r="T45" s="116" t="n"/>
      <c r="U45" s="144">
        <f>MAX(0,40-Y45)</f>
        <v/>
      </c>
      <c r="V45" s="351">
        <f>IF(OR($C45="",$D45=""),0,
 IF(OR($A44="Holiday",$A45="Holiday"),0,
 IF(AND(NOT(OR($A44="Annual Leave",$A45="Annual Leave")),$A45="Off day"),0,
  IF($I44+$I45&gt;=8,IF($I44&gt;=8,0,8-$I44),$I45)
  )))</f>
        <v/>
      </c>
      <c r="W45" s="351">
        <f>MAX(0,V45-U45)</f>
        <v/>
      </c>
      <c r="X45" s="351">
        <f>IF(C45="","",C45-WEEKDAY(C45,1)+1)</f>
        <v/>
      </c>
      <c r="Y45" s="351">
        <f>SUMPRODUCT(($X$14:$X44=X45)*(($V$14:$V44)+($O$14:$O44)))+IF(X45=X14,$L$11,0)</f>
        <v/>
      </c>
      <c r="Z45" s="351" t="n"/>
      <c r="AA45" s="351" t="n"/>
      <c r="AB45" s="351" t="n"/>
      <c r="AC45" s="351" t="n"/>
      <c r="AD45" s="351" t="n"/>
      <c r="AE45" s="351" t="n"/>
      <c r="AF45" s="351" t="n"/>
    </row>
    <row r="46" ht="24" customHeight="1" s="348" thickBot="1">
      <c r="A46" s="154" t="inlineStr">
        <is>
          <t>On Day</t>
        </is>
      </c>
      <c r="B46" s="305" t="n"/>
      <c r="C46" s="90">
        <f>C45</f>
        <v/>
      </c>
      <c r="D46" s="80" t="n"/>
      <c r="E46" s="221">
        <f>IF(D46="", "",
 IF(D46=TIME(0,0,0), 0,
 IF(AND(D46&gt;=TIME(0,0,1), D46&lt;=TIME(2,0,0)), TIME(7,0,0),
 IF(AND(D46&gt;=TIME(6,0,0), D46&lt;=TIME(8,0,0)), TIME(12,0,0),
 IF(AND(D46&gt;TIME(8,0,0), D46&lt;=TIME(13,59,0)), TIME(15,0,0),
 IF(AND(D46&gt;=TIME(14,0,0), D46&lt;=TIME(17,59,0)), TIME(21,0,0),
 IF(AND(D46&gt;=TIME(18,0,0), D46&lt;=TIME(21,59,0)), TIME(0,0,0),
 IF(AND(D46&gt;=TIME(22,0,0), D46&lt;=TIME(23,59,59)), TIME(7,0,0), ""))))))))</f>
        <v/>
      </c>
      <c r="F46" s="156" t="n"/>
      <c r="G46" s="221">
        <f>IF(AND(D46&gt;=TIME(6,0,0),D46&lt;=TIME(8,0,0)),E46,"")</f>
        <v/>
      </c>
      <c r="H46" s="80" t="n"/>
      <c r="I46" s="30">
        <f>ROUND(IF(OR(D46="",E46="",E46=0),0,IF(H46="",MOD(E46-D46,1)*24,MOD(H46-D46,1)*24)),2)</f>
        <v/>
      </c>
      <c r="J46" s="158" t="n"/>
      <c r="K46" s="274" t="n"/>
      <c r="L46" s="189" t="n"/>
      <c r="M46" s="275">
        <f>MAX(0,V46-W46)</f>
        <v/>
      </c>
      <c r="N46" s="81">
        <f>(IF(OR($C46="",$D46=""),0,
 IF(OR($A46="Holiday",$A47="Holiday"),
    IF(ISNUMBER(MATCH(TRIM($B46),{"Phagwah","Good Friday","Easter Monday","Labour Day","Christmas","Eid ul Azha","Romans-2","Globe-12","Neptune P1"},0)),0,$I46),
 IF(AND(NOT(OR($A46="Annual Leave",$A47="Annual Leave")),$A46="Off day"),$I46,
  MAX(0,$I46-$V46)
  ))))+W46</f>
        <v/>
      </c>
      <c r="O46" s="81">
        <f>IF(AND(OR($A46="Holiday",$A47="Holiday"),
        ISNUMBER(MATCH(TRIM($B46),{"Phagwah","Good Friday","Easter Monday","Labour Day","Christmas","Eid ul Azha","Romans-2","Globe-12","Neptune P1"},0))),
   $I46,0)</f>
        <v/>
      </c>
      <c r="P46" s="81">
        <f>IF(OR($O$7="Canteen",$O$7="Head Office"),0,IF($I46&lt;=0,0,IF(OR(OR(TRIM($J46)="Hebrews",TRIM($J46)="Romans",TRIM($J46)="Romans-2",TRIM($J46)="Globe",TRIM($J46)="Globe-12",TRIM($J46)="Neptune P1"),AND($I47&gt;0,OR(TRIM($J47)="Hebrews",TRIM($J47)="Romans",TRIM($J47)="Romans-2",TRIM($J47)="Globe",TRIM($J47)="Globe-12",TRIM($J47)="Neptune P1"))),1,0)))</f>
        <v/>
      </c>
      <c r="Q46" s="82" t="n"/>
      <c r="R46" s="81">
        <f>IF(OR($O$7="Canteen",$O$7="Head Office"),0,IF(
  AND(
    SUMIFS(I:I, C:C, C46) &gt;= 8,
    COUNTIFS(C$14:C46, C46)=1,
    OR(
      TEXT(D46,"hh:mm:ss")="07:00:00",
      TEXT(D46,"hh:mm:ss")="15:00:00",
      TEXT(D46,"hh:mm:ss")="23:00:00",
      TEXT(D51,"hh:mm:ss")="07:00:00",
      TEXT(D51,"hh:mm:ss")="15:00:00",
      TEXT(D51,"hh:mm:ss")="23:00:00"
    )
  ),
  1,
  0
))</f>
        <v/>
      </c>
      <c r="S46" s="81">
        <f>IF(OR($A46="Annual Leave",$A47="Annual Leave"),IF($A46="Annual Leave",8,0),0)</f>
        <v/>
      </c>
      <c r="T46" s="117" t="n"/>
      <c r="U46" s="144">
        <f>MAX(0,40-Y46)</f>
        <v/>
      </c>
      <c r="V46" s="351">
        <f>IF(OR($C46="",$D46=""),0,
 IF(OR($A46="Holiday",$A47="Holiday"),0,
 IF(AND(NOT(OR($A46="Annual Leave",$A47="Annual Leave")),$A46="Off day"),0,
  IF($I46+$I47&gt;=8,IF($I46&gt;=8,8,$I46),$I46)
  )))</f>
        <v/>
      </c>
      <c r="W46" s="351">
        <f>MAX(0,V46-U46)</f>
        <v/>
      </c>
      <c r="X46" s="351">
        <f>IF(C46="","",C46-WEEKDAY(C46,1)+1)</f>
        <v/>
      </c>
      <c r="Y46" s="351">
        <f>SUMPRODUCT(($X$14:$X45=X46)*(($V$14:$V45)+($O$14:$O45)))+IF(X46=X14,$L$11,0)</f>
        <v/>
      </c>
      <c r="Z46" s="351" t="n"/>
      <c r="AA46" s="351" t="n"/>
      <c r="AB46" s="351" t="n"/>
      <c r="AC46" s="351" t="n"/>
      <c r="AD46" s="351" t="n"/>
      <c r="AE46" s="351" t="n"/>
      <c r="AF46" s="351" t="n"/>
    </row>
    <row r="47" ht="24" customHeight="1" s="348" thickBot="1">
      <c r="A47" s="184" t="inlineStr">
        <is>
          <t>On Day</t>
        </is>
      </c>
      <c r="B47" s="222" t="n"/>
      <c r="C47" s="118">
        <f>C45+1</f>
        <v/>
      </c>
      <c r="D47" s="83" t="n"/>
      <c r="E47" s="223">
        <f>IF(D47="", "",
 IF(D47=TIME(0,0,0), 0,
 IF(AND(D47&gt;=TIME(0,0,1), D47&lt;=TIME(2,0,0)), TIME(7,0,0),
 IF(AND(D47&gt;=TIME(6,0,0), D47&lt;=TIME(8,0,0)), TIME(12,0,0),
 IF(AND(D47&gt;TIME(8,0,0), D47&lt;=TIME(13,59,0)), TIME(15,0,0),
 IF(AND(D47&gt;=TIME(14,0,0), D47&lt;=TIME(17,59,0)), TIME(21,0,0),
 IF(AND(D47&gt;=TIME(18,0,0), D47&lt;=TIME(21,59,0)), TIME(0,0,0),
 IF(AND(D47&gt;=TIME(22,0,0), D47&lt;=TIME(23,59,59)), TIME(7,0,0), ""))))))))</f>
        <v/>
      </c>
      <c r="F47" s="224" t="n"/>
      <c r="G47" s="223">
        <f>IF(AND(D47&gt;=TIME(6,0,0),D47&lt;=TIME(8,0,0)),E47,"")</f>
        <v/>
      </c>
      <c r="H47" s="83" t="n"/>
      <c r="I47" s="23">
        <f>ROUND(IF(OR(D47="",E47="",E47=0),0,IF(H47="",MOD(E47-D47,1)*24,MOD(H47-D47,1)*24)),2)</f>
        <v/>
      </c>
      <c r="J47" s="225" t="n"/>
      <c r="K47" s="297" t="n"/>
      <c r="L47" s="181" t="n"/>
      <c r="M47" s="298">
        <f>MAX(0,V47-W47)</f>
        <v/>
      </c>
      <c r="N47" s="84">
        <f>(IF(OR($C47="",$D47=""),0,
 IF(OR($A46="Holiday",$A47="Holiday"),
    IF(ISNUMBER(MATCH(TRIM($B47),{"Phagwah","Good Friday","Easter Monday","Labour Day","Christmas","Eid ul Azha","Romans-2","Globe-12","Neptune P1"},0)),0,$I47),
 IF(AND(NOT(OR($A46="Annual Leave",$A47="Annual Leave")),$A47="Off day"),$I47,
  MAX(0,$I47-$V47)
  ))))+W47</f>
        <v/>
      </c>
      <c r="O47" s="84">
        <f>IF(AND(OR($A46="Holiday",$A47="Holiday"),
        ISNUMBER(MATCH(TRIM($B47),{"Phagwah","Good Friday","Easter Monday","Labour Day","Christmas","Eid ul Azha","Romans-2","Globe-12","Neptune P1"},0))),
   $I47,0)</f>
        <v/>
      </c>
      <c r="P47" s="84">
        <f>IF(OR($O$7="Canteen",$O$7="Head Office"),0,IF($I47&lt;=0,0,IF(AND($I46&lt;=0,OR(TRIM($J47)="Hebrews",TRIM($J47)="Romans",TRIM($J47)="Romans-2",TRIM($J47)="Globe",TRIM($J47)="Globe-12",TRIM($J47)="Neptune P1")),1,0)))</f>
        <v/>
      </c>
      <c r="Q47" s="85" t="n"/>
      <c r="R47" s="84">
        <f>IF(OR($O$7="Canteen",$O$7="Head Office"),0,IF(
  AND(
    SUMIFS(I:I, C:C, C47) &gt;= 8,
    COUNTIFS(C$14:C47, C47)=1,
    OR(
      TEXT(D47,"hh:mm:ss")="07:00:00",
      TEXT(D47,"hh:mm:ss")="15:00:00",
      TEXT(D47,"hh:mm:ss")="23:00:00",
      TEXT(D48,"hh:mm:ss")="07:00:00",
      TEXT(D48,"hh:mm:ss")="15:00:00",
      TEXT(D48,"hh:mm:ss")="23:00:00"
    )
  ),
  1,
  0
))</f>
        <v/>
      </c>
      <c r="S47" s="84">
        <f>IF(OR($A46="Annual Leave",$A47="Annual Leave"),IF(AND($A46&lt;&gt;"Annual Leave",$A47="Annual Leave"),8,0),0)</f>
        <v/>
      </c>
      <c r="T47" s="86" t="n"/>
      <c r="U47" s="144">
        <f>MAX(0,40-Y47)</f>
        <v/>
      </c>
      <c r="V47" s="351">
        <f>IF(OR($C47="",$D47=""),0,
 IF(OR($A46="Holiday",$A47="Holiday"),0,
 IF(AND(NOT(OR($A46="Annual Leave",$A47="Annual Leave")),$A47="Off day"),0,
  IF($I46+$I47&gt;=8,IF($I46&gt;=8,0,8-$I46),$I47)
  )))</f>
        <v/>
      </c>
      <c r="W47" s="351">
        <f>MAX(0,V47-U47)</f>
        <v/>
      </c>
      <c r="X47" s="351">
        <f>IF(C47="","",C47-WEEKDAY(C47,1)+1)</f>
        <v/>
      </c>
      <c r="Y47" s="351">
        <f>SUMPRODUCT(($X$14:$X46=X47)*(($V$14:$V46)+($O$14:$O46)))+IF(X47=X14,$L$11,0)</f>
        <v/>
      </c>
      <c r="Z47" s="351" t="n"/>
      <c r="AA47" s="351" t="n"/>
      <c r="AB47" s="351" t="n"/>
      <c r="AC47" s="351" t="n"/>
      <c r="AD47" s="351" t="n"/>
      <c r="AE47" s="351" t="n"/>
      <c r="AF47" s="351" t="n"/>
    </row>
    <row r="48" ht="24" customHeight="1" s="348" thickBot="1">
      <c r="A48" s="226" t="inlineStr">
        <is>
          <t>On Day</t>
        </is>
      </c>
      <c r="B48" s="299" t="n"/>
      <c r="C48" s="119">
        <f>C47</f>
        <v/>
      </c>
      <c r="D48" s="24" t="n"/>
      <c r="E48" s="227">
        <f>IF(D48="", "",
 IF(D48=TIME(0,0,0), 0,
 IF(AND(D48&gt;=TIME(0,0,1), D48&lt;=TIME(2,0,0)), TIME(7,0,0),
 IF(AND(D48&gt;=TIME(6,0,0), D48&lt;=TIME(8,0,0)), TIME(12,0,0),
 IF(AND(D48&gt;TIME(8,0,0), D48&lt;=TIME(13,59,0)), TIME(15,0,0),
 IF(AND(D48&gt;=TIME(14,0,0), D48&lt;=TIME(17,59,0)), TIME(21,0,0),
 IF(AND(D48&gt;=TIME(18,0,0), D48&lt;=TIME(21,59,0)), TIME(0,0,0),
 IF(AND(D48&gt;=TIME(22,0,0), D48&lt;=TIME(23,59,59)), TIME(7,0,0), ""))))))))</f>
        <v/>
      </c>
      <c r="F48" s="228" t="n"/>
      <c r="G48" s="227">
        <f>IF(AND(D48&gt;=TIME(6,0,0),D48&lt;=TIME(8,0,0)),E48,"")</f>
        <v/>
      </c>
      <c r="H48" s="300" t="n"/>
      <c r="I48" s="87">
        <f>ROUND(IF(OR(D48="",E48="",E48=0),0,IF(H48="",MOD(E48-D48,1)*24,MOD(H48-D48,1)*24)),2)</f>
        <v/>
      </c>
      <c r="J48" s="190" t="n"/>
      <c r="K48" s="297" t="n"/>
      <c r="L48" s="183" t="n"/>
      <c r="M48" s="324">
        <f>MAX(0,V48-W48)</f>
        <v/>
      </c>
      <c r="N48" s="302">
        <f>(IF(OR($C48="",$D48=""),0,
 IF(OR($A48="Holiday",$A49="Holiday"),
    IF(ISNUMBER(MATCH(TRIM($B48),{"Phagwah","Good Friday","Easter Monday","Labour Day","Christmas","Eid ul Azha","Romans-2","Globe-12","Neptune P1"},0)),0,$I48),
 IF(AND(NOT(OR($A48="Annual Leave",$A49="Annual Leave")),$A48="Off day"),$I48,
  MAX(0,$I48-$V48)
  ))))+W48</f>
        <v/>
      </c>
      <c r="O48" s="303" t="n"/>
      <c r="P48" s="229">
        <f>IF(OR($O$7="Canteen",$O$7="Head Office"),0,IF($I48&lt;=0,0,IF(OR(OR(TRIM($J48)="Hebrews",TRIM($J48)="Romans",TRIM($J48)="Romans-2",TRIM($J48)="Globe",TRIM($J48)="Globe-12",TRIM($J48)="Neptune P1"),AND($I49&gt;0,OR(TRIM($J49)="Hebrews",TRIM($J49)="Romans",TRIM($J49)="Romans-2",TRIM($J49)="Globe",TRIM($J49)="Globe-12",TRIM($J49)="Neptune P1"))),1,0)))</f>
        <v/>
      </c>
      <c r="Q48" s="303" t="n"/>
      <c r="R48" s="302">
        <f>IF(OR($O$7="Canteen",$O$7="Head Office"),0,IF(
  AND(
    SUMIFS(I:I, C:C, C48) &gt;= 8,
    COUNTIFS(C$14:C48, C48)=1,
    OR(
      TEXT(D48,"hh:mm:ss")="07:00:00",
      TEXT(D48,"hh:mm:ss")="15:00:00",
      TEXT(D48,"hh:mm:ss")="23:00:00",
      TEXT(D53,"hh:mm:ss")="07:00:00",
      TEXT(D53,"hh:mm:ss")="15:00:00",
      TEXT(D53,"hh:mm:ss")="23:00:00"
    )
  ),
  1,
  0
))</f>
        <v/>
      </c>
      <c r="S48" s="303" t="n"/>
      <c r="T48" s="304" t="n"/>
      <c r="U48" s="144">
        <f>MAX(0,40-Y48)</f>
        <v/>
      </c>
      <c r="V48" s="351">
        <f>IF(OR($C48="",$D48=""),0,
 IF(OR($A48="Holiday",$A49="Holiday"),0,
 IF(AND(NOT(OR($A48="Annual Leave",$A49="Annual Leave")),$A48="Off day"),0,
  IF($I48+$I49&gt;=8,IF($I48&gt;=8,8,$I48),$I48)
  )))</f>
        <v/>
      </c>
      <c r="W48" s="351">
        <f>MAX(0,V48-U48)</f>
        <v/>
      </c>
      <c r="X48" s="351">
        <f>IF(C48="","",C48-WEEKDAY(C48,1)+1)</f>
        <v/>
      </c>
      <c r="Y48" s="351">
        <f>SUMPRODUCT(($X$14:$X47=X48)*(($V$14:$V47)+($O$14:$O47)))+IF(X48=X14,$L$11,0)</f>
        <v/>
      </c>
      <c r="Z48" s="351" t="n"/>
      <c r="AA48" s="351" t="n"/>
      <c r="AB48" s="351" t="n"/>
      <c r="AC48" s="351" t="n"/>
      <c r="AD48" s="351" t="n"/>
      <c r="AE48" s="351" t="n"/>
      <c r="AF48" s="351" t="n"/>
    </row>
    <row r="49" ht="24" customHeight="1" s="348" thickBot="1">
      <c r="A49" s="230" t="n"/>
      <c r="B49" s="355" t="n"/>
      <c r="C49" s="231" t="n"/>
      <c r="D49" s="232" t="n"/>
      <c r="E49" s="232" t="n"/>
      <c r="F49" s="232" t="n"/>
      <c r="G49" s="232" t="n"/>
      <c r="H49" s="233" t="inlineStr">
        <is>
          <t>Total Hrs:</t>
        </is>
      </c>
      <c r="I49" s="122">
        <f>SUM(I14:I48)</f>
        <v/>
      </c>
      <c r="J49" s="234" t="n"/>
      <c r="K49" s="234" t="n"/>
      <c r="L49" s="235" t="n"/>
      <c r="M49" s="120">
        <f>SUM(M14:M48)</f>
        <v/>
      </c>
      <c r="N49" s="120">
        <f>SUM(N14:N48)</f>
        <v/>
      </c>
      <c r="O49" s="120">
        <f>SUM(O14:O48)</f>
        <v/>
      </c>
      <c r="P49" s="120">
        <f>SUM(P14:P48)</f>
        <v/>
      </c>
      <c r="Q49" s="120">
        <f>IF($O$6&lt;&gt;"Armed",0,LOOKUP($Q$50,{0,1,2,3,4,5,6,7,8,9,10,11,12,13,14},{0,384,769,1153,1153,1538,1923,2307,2692,3076,3461,3846,4239,4615,5000}))</f>
        <v/>
      </c>
      <c r="R49" s="120">
        <f>SUM(R14:R48)</f>
        <v/>
      </c>
      <c r="S49" s="120">
        <f>SUM(S14:S48)</f>
        <v/>
      </c>
      <c r="T49" s="121">
        <f>SUM(T30:T43)</f>
        <v/>
      </c>
      <c r="U49" s="144">
        <f>MIN(U48,0)</f>
        <v/>
      </c>
      <c r="V49" s="351">
        <f>SUM(V14:V48)</f>
        <v/>
      </c>
      <c r="W49" s="351">
        <f>SUM(W14:W48)</f>
        <v/>
      </c>
      <c r="X49" s="351" t="n"/>
      <c r="Y49" s="351" t="n"/>
      <c r="Z49" s="351" t="n"/>
      <c r="AA49" s="351" t="n"/>
      <c r="AB49" s="351" t="n"/>
      <c r="AC49" s="351" t="n"/>
      <c r="AD49" s="351" t="n"/>
      <c r="AE49" s="351" t="n"/>
      <c r="AF49" s="351" t="n"/>
    </row>
    <row r="50" ht="24" customHeight="1" s="348">
      <c r="A50" s="351" t="n"/>
      <c r="B50" s="351" t="n"/>
      <c r="C50" s="6" t="n"/>
      <c r="D50" s="6" t="n"/>
      <c r="E50" s="6" t="n"/>
      <c r="F50" s="6" t="n"/>
      <c r="G50" s="6" t="n"/>
      <c r="H50" s="336" t="n"/>
      <c r="I50" s="351" t="n"/>
      <c r="J50" s="336" t="n"/>
      <c r="K50" s="336" t="n"/>
      <c r="L50" s="336" t="n"/>
      <c r="M50" s="28" t="n"/>
      <c r="N50" s="28" t="n"/>
      <c r="O50" s="28" t="n"/>
      <c r="P50" s="241" t="inlineStr">
        <is>
          <t>Days Worked</t>
        </is>
      </c>
      <c r="Q50" s="29">
        <f>SUM(--(SUM(I14:I15)&gt;0),--(SUM(I16:I17)&gt;0),--(SUM(I18:I19)&gt;0),--(SUM(I20:I21)&gt;0),--(SUM(I22:I23)&gt;0),--(SUM(I24:I25)&gt;0),--(SUM(I26:I27)&gt;0),--(SUM(I30:I31)&gt;0),--(SUM(I32:I33)&gt;0),--(SUM(I34:I35)&gt;0),--(SUM(I36:I37)&gt;0),--(SUM(I38:I39)&gt;0),--(SUM(I40:I41)&gt;0),--(SUM(I42:I43)&gt;0),--(SUM(I45:I46)&gt;0),--(SUM(I47:I48)&gt;0))</f>
        <v/>
      </c>
      <c r="R50" s="28" t="n"/>
      <c r="S50" s="28" t="n"/>
      <c r="T50" s="28" t="n"/>
      <c r="U50" s="144" t="n"/>
      <c r="V50" s="351" t="n"/>
      <c r="W50" s="351" t="n"/>
      <c r="X50" s="351" t="n"/>
      <c r="Y50" s="351" t="n"/>
      <c r="Z50" s="351" t="n"/>
      <c r="AA50" s="351" t="n"/>
      <c r="AB50" s="351" t="n"/>
      <c r="AC50" s="351" t="n"/>
      <c r="AD50" s="351" t="n"/>
      <c r="AE50" s="351" t="n"/>
      <c r="AF50" s="351" t="n"/>
    </row>
    <row r="51" ht="24" customHeight="1" s="348">
      <c r="A51" s="351" t="n"/>
      <c r="B51" s="351" t="n"/>
      <c r="C51" s="345" t="n"/>
      <c r="D51" s="362" t="n"/>
      <c r="E51" s="362" t="n"/>
      <c r="F51" s="334" t="n"/>
      <c r="G51" s="362" t="n"/>
      <c r="H51" s="336" t="n"/>
      <c r="I51" s="351" t="n"/>
      <c r="J51" s="336" t="n"/>
      <c r="K51" s="336" t="n"/>
      <c r="L51" s="336" t="n"/>
      <c r="M51" s="236" t="n"/>
      <c r="N51" s="236" t="n"/>
      <c r="O51" s="236" t="n"/>
      <c r="P51" s="236" t="n"/>
      <c r="Q51" s="236" t="n"/>
      <c r="R51" s="236" t="n"/>
      <c r="S51" s="236" t="n"/>
      <c r="T51" s="236" t="n"/>
      <c r="U51" s="144" t="n"/>
      <c r="V51" s="351" t="n"/>
      <c r="W51" s="351" t="n"/>
      <c r="X51" s="351" t="n"/>
      <c r="Y51" s="351" t="n"/>
      <c r="Z51" s="351" t="n"/>
      <c r="AA51" s="351" t="n"/>
      <c r="AB51" s="351" t="n"/>
      <c r="AC51" s="351" t="n"/>
      <c r="AD51" s="351" t="n"/>
      <c r="AE51" s="351" t="n"/>
      <c r="AF51" s="351" t="n"/>
    </row>
    <row r="52">
      <c r="A52" s="351" t="n"/>
      <c r="B52" s="351" t="n"/>
      <c r="C52" s="329" t="inlineStr">
        <is>
          <t>Supervisor Signature</t>
        </is>
      </c>
      <c r="D52" s="363" t="n"/>
      <c r="E52" s="363" t="n"/>
      <c r="F52" s="329" t="inlineStr">
        <is>
          <t>Date</t>
        </is>
      </c>
      <c r="G52" s="363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351" t="n"/>
      <c r="V52" s="351" t="n"/>
      <c r="W52" s="351" t="n"/>
      <c r="X52" s="351" t="n"/>
      <c r="Y52" s="351" t="n"/>
      <c r="Z52" s="351" t="n"/>
      <c r="AA52" s="351" t="n"/>
      <c r="AB52" s="351" t="n"/>
      <c r="AC52" s="351" t="n"/>
      <c r="AD52" s="351" t="n"/>
      <c r="AE52" s="351" t="n"/>
      <c r="AF52" s="351" t="n"/>
    </row>
    <row r="53" ht="26.25" customHeight="1" s="348">
      <c r="A53" s="351" t="n"/>
      <c r="B53" s="351" t="n"/>
      <c r="C53" s="345" t="n"/>
      <c r="D53" s="362" t="n"/>
      <c r="E53" s="362" t="n"/>
      <c r="F53" s="331" t="n"/>
      <c r="G53" s="362" t="n"/>
      <c r="H53" s="6" t="n"/>
      <c r="I53" s="6" t="n"/>
      <c r="J53" s="6" t="n"/>
      <c r="K53" s="6" t="n"/>
      <c r="L53" s="6" t="n"/>
      <c r="M53" s="6" t="n"/>
      <c r="N53" s="237" t="n"/>
      <c r="O53" s="238" t="n"/>
      <c r="P53" s="346" t="n"/>
      <c r="Q53" s="351" t="n"/>
      <c r="R53" s="351" t="n"/>
      <c r="S53" s="351" t="n"/>
      <c r="T53" s="351" t="n"/>
      <c r="U53" s="351" t="n"/>
      <c r="V53" s="351" t="n"/>
      <c r="W53" s="351" t="n"/>
      <c r="X53" s="351" t="n"/>
      <c r="Y53" s="351" t="n"/>
      <c r="Z53" s="351" t="n"/>
      <c r="AA53" s="351" t="n"/>
      <c r="AB53" s="351" t="n"/>
      <c r="AC53" s="351" t="n"/>
      <c r="AD53" s="351" t="n"/>
      <c r="AE53" s="351" t="n"/>
      <c r="AF53" s="351" t="n"/>
    </row>
    <row r="54">
      <c r="A54" s="351" t="n"/>
      <c r="B54" s="351" t="n"/>
      <c r="C54" s="329" t="inlineStr">
        <is>
          <t>Manager Signature</t>
        </is>
      </c>
      <c r="D54" s="363" t="n"/>
      <c r="E54" s="363" t="n"/>
      <c r="F54" s="329" t="inlineStr">
        <is>
          <t>Date</t>
        </is>
      </c>
      <c r="G54" s="363" t="n"/>
      <c r="H54" s="6" t="n"/>
      <c r="I54" s="239" t="inlineStr">
        <is>
          <t>{42}</t>
        </is>
      </c>
      <c r="J54" s="239" t="n"/>
      <c r="K54" s="239" t="n"/>
      <c r="L54" s="239" t="n"/>
      <c r="M54" s="6" t="n"/>
      <c r="N54" s="6" t="n"/>
      <c r="O54" s="6" t="n"/>
      <c r="P54" s="6" t="n"/>
      <c r="Q54" s="6" t="n"/>
      <c r="R54" s="6" t="n"/>
      <c r="S54" s="6" t="n"/>
      <c r="T54" s="6" t="n"/>
      <c r="U54" s="351" t="n"/>
      <c r="V54" s="351" t="n"/>
      <c r="W54" s="351" t="n"/>
      <c r="X54" s="351" t="n"/>
      <c r="Y54" s="351" t="n"/>
      <c r="Z54" s="351" t="n"/>
      <c r="AA54" s="351" t="n"/>
      <c r="AB54" s="351" t="n"/>
      <c r="AC54" s="351" t="n"/>
      <c r="AD54" s="351" t="n"/>
      <c r="AE54" s="351" t="n"/>
      <c r="AF54" s="351" t="n"/>
    </row>
    <row r="55">
      <c r="A55" s="351" t="n"/>
      <c r="B55" s="351" t="n"/>
      <c r="C55" s="240" t="n"/>
      <c r="D55" s="240" t="n"/>
      <c r="E55" s="240" t="n"/>
      <c r="F55" s="240" t="n"/>
      <c r="G55" s="240" t="n"/>
      <c r="H55" s="240" t="n"/>
      <c r="I55" s="240" t="n"/>
      <c r="J55" s="240" t="n"/>
      <c r="K55" s="240" t="n"/>
      <c r="L55" s="240" t="n"/>
      <c r="M55" s="240" t="n"/>
      <c r="N55" s="240" t="n"/>
      <c r="O55" s="240" t="n"/>
      <c r="P55" s="240" t="n"/>
      <c r="Q55" s="240" t="n"/>
      <c r="R55" s="240" t="n"/>
      <c r="S55" s="240" t="n"/>
      <c r="T55" s="240" t="n"/>
      <c r="U55" s="351" t="n"/>
      <c r="V55" s="351" t="n"/>
      <c r="W55" s="351" t="n"/>
      <c r="X55" s="351" t="n"/>
      <c r="Y55" s="351" t="n"/>
      <c r="Z55" s="351" t="n"/>
      <c r="AA55" s="351" t="n"/>
      <c r="AB55" s="351" t="n"/>
      <c r="AC55" s="351" t="n"/>
      <c r="AD55" s="351" t="n"/>
      <c r="AE55" s="351" t="n"/>
      <c r="AF55" s="35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45"/>
  <mergeCells count="33">
    <mergeCell ref="C54:E54"/>
    <mergeCell ref="V2:W2"/>
    <mergeCell ref="C8:F8"/>
    <mergeCell ref="F54:G54"/>
    <mergeCell ref="H10:I10"/>
    <mergeCell ref="C7:F7"/>
    <mergeCell ref="K5:L5"/>
    <mergeCell ref="M5:N5"/>
    <mergeCell ref="H50:I50"/>
    <mergeCell ref="C51:E51"/>
    <mergeCell ref="A1:T1"/>
    <mergeCell ref="C52:E52"/>
    <mergeCell ref="V3:AB3"/>
    <mergeCell ref="F51:G51"/>
    <mergeCell ref="M10:N10"/>
    <mergeCell ref="H51:I51"/>
    <mergeCell ref="C6:F6"/>
    <mergeCell ref="C5:F5"/>
    <mergeCell ref="M7:N7"/>
    <mergeCell ref="M6:N6"/>
    <mergeCell ref="C53:E53"/>
    <mergeCell ref="H7:I7"/>
    <mergeCell ref="H28:I28"/>
    <mergeCell ref="C10:F10"/>
    <mergeCell ref="M8:N8"/>
    <mergeCell ref="F52:G52"/>
    <mergeCell ref="P53:T53"/>
    <mergeCell ref="AA2:AB2"/>
    <mergeCell ref="K10:L10"/>
    <mergeCell ref="H5:I5"/>
    <mergeCell ref="K4:L4"/>
    <mergeCell ref="M4:N4"/>
    <mergeCell ref="F53:G53"/>
  </mergeCells>
  <dataValidations count="5">
    <dataValidation sqref="A14:A48" showDropDown="0" showInputMessage="0" showErrorMessage="0" allowBlank="1" type="list">
      <formula1>"On Day,Off Day,Sick,Absent,Holiday,Annual Leave"</formula1>
    </dataValidation>
    <dataValidation sqref="B14:B48" showDropDown="0" showInputMessage="0" showErrorMessage="0" allowBlank="1" type="list">
      <formula1>"Holiday Double,Phagwah,Good Friday,Easter Monday,Labour Day,Christmas,Eid ul Azha"</formula1>
    </dataValidation>
    <dataValidation sqref="J14:J48" showDropDown="0" showInputMessage="0" showErrorMessage="0" allowBlank="1" type="list">
      <formula1>_xlfn._LONGTEXT("Unico,Unico-2,Unico-42,Unico-44,Unico-46,Unico-47,Unico-48,Unico-49,Globe,Globe-12,Hebrews,Romans-2,Beacon,Numbers,Zebra-24,Sunrise,Sunrise-1,Sunflower 6,Sunset 12,Ripple,Neptune P1,Neptune P2,Neptune P3,Neptune P4,Neptune P5,Neptune P6,Neptune P7,Rainbow"," 1,Rainbow 2,Citadel,Sunset 11,Autumn,Autumn-2,Miracle,Miracle 1,Canteen,Guard Hut")</formula1>
    </dataValidation>
    <dataValidation sqref="O7" showDropDown="0" showInputMessage="0" showErrorMessage="0" allowBlank="1" type="list">
      <formula1>"Caricom,EU,UN,DMC,ARU,Head Office,Canteen"</formula1>
    </dataValidation>
    <dataValidation sqref="O6" showDropDown="0" showInputMessage="0" showErrorMessage="0" allowBlank="1" type="list">
      <formula1>"Unarmed,Armed"</formula1>
    </dataValidation>
  </dataValidations>
  <printOptions horizontalCentered="1"/>
  <pageMargins left="0.5" right="0.5" top="0.5" bottom="1" header="0.5" footer="0.5"/>
  <pageSetup orientation="portrait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AL55"/>
  <sheetViews>
    <sheetView topLeftCell="A41" workbookViewId="0">
      <selection activeCell="I53" sqref="I53"/>
    </sheetView>
  </sheetViews>
  <sheetFormatPr baseColWidth="8" defaultRowHeight="13.5"/>
  <cols>
    <col width="12.28515625" customWidth="1" style="348" min="1" max="1"/>
    <col width="15.140625" customWidth="1" style="348" min="2" max="2"/>
    <col width="12.42578125" customWidth="1" style="348" min="3" max="3"/>
    <col width="9.28515625" customWidth="1" style="348" min="4" max="4"/>
    <col hidden="1" width="9.28515625" customWidth="1" style="348" min="5" max="5"/>
    <col hidden="1" width="2" customWidth="1" style="348" min="6" max="6"/>
    <col hidden="1" width="12.5703125" customWidth="1" style="348" min="7" max="7"/>
    <col width="9.28515625" customWidth="1" style="348" min="8" max="8"/>
    <col width="6.5703125" customWidth="1" style="348" min="9" max="9"/>
    <col width="10.140625" customWidth="1" style="348" min="10" max="10"/>
    <col width="15.28515625" customWidth="1" style="348" min="11" max="11"/>
    <col width="10.5703125" customWidth="1" style="348" min="12" max="12"/>
    <col width="11" customWidth="1" style="348" min="13" max="13"/>
    <col width="9.85546875" customWidth="1" style="348" min="14" max="14"/>
    <col width="11.140625" customWidth="1" style="348" min="15" max="15"/>
    <col width="9.85546875" customWidth="1" style="348" min="16" max="16"/>
    <col width="10.28515625" customWidth="1" style="348" min="17" max="17"/>
    <col width="8.85546875" customWidth="1" style="348" min="18" max="19"/>
    <col width="45.28515625" customWidth="1" style="348" min="20" max="20"/>
    <col width="9.140625" customWidth="1" style="348" min="21" max="21"/>
    <col width="3.140625" customWidth="1" style="348" min="22" max="29"/>
    <col width="10.28515625" customWidth="1" style="348" min="30" max="30"/>
  </cols>
  <sheetData>
    <row r="1" ht="32.25" customFormat="1" customHeight="1" s="1" thickBot="1">
      <c r="A1" s="332" t="n"/>
      <c r="B1" s="354" t="n"/>
      <c r="C1" s="354" t="n"/>
      <c r="D1" s="354" t="n"/>
      <c r="E1" s="354" t="n"/>
      <c r="F1" s="354" t="n"/>
      <c r="G1" s="354" t="n"/>
      <c r="H1" s="354" t="n"/>
      <c r="I1" s="354" t="n"/>
      <c r="J1" s="354" t="n"/>
      <c r="K1" s="354" t="n"/>
      <c r="L1" s="354" t="n"/>
      <c r="M1" s="354" t="n"/>
      <c r="N1" s="354" t="n"/>
      <c r="O1" s="354" t="n"/>
      <c r="P1" s="354" t="n"/>
      <c r="Q1" s="354" t="n"/>
      <c r="R1" s="354" t="n"/>
      <c r="S1" s="354" t="n"/>
      <c r="T1" s="355" t="n"/>
      <c r="U1" s="351" t="n"/>
      <c r="V1" s="351" t="n"/>
      <c r="W1" s="351" t="n"/>
      <c r="X1" s="351" t="n"/>
      <c r="Y1" s="351" t="n"/>
      <c r="Z1" s="351" t="n"/>
      <c r="AA1" s="351" t="n"/>
      <c r="AB1" s="351" t="n"/>
      <c r="AC1" s="351" t="n"/>
      <c r="AD1" s="126" t="n"/>
      <c r="AE1" s="351" t="n"/>
      <c r="AF1" s="351" t="n"/>
    </row>
    <row r="2" ht="15" customFormat="1" customHeight="1" s="1">
      <c r="A2" s="351" t="n"/>
      <c r="B2" s="351" t="n"/>
      <c r="C2" s="127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128" t="n"/>
      <c r="U2" s="351" t="n"/>
      <c r="V2" s="343" t="n">
        <v>2025</v>
      </c>
      <c r="W2" s="356" t="n"/>
      <c r="X2" s="351" t="n"/>
      <c r="Y2" s="351" t="n"/>
      <c r="Z2" s="129" t="inlineStr">
        <is>
          <t>Month:</t>
        </is>
      </c>
      <c r="AA2" s="343" t="n">
        <v>3</v>
      </c>
      <c r="AB2" s="356" t="n"/>
      <c r="AC2" s="351" t="n"/>
      <c r="AD2" s="351" t="n"/>
      <c r="AE2" s="351" t="n"/>
      <c r="AF2" s="351" t="n"/>
    </row>
    <row r="3" ht="15.6" customHeight="1" s="348" thickBot="1">
      <c r="A3" s="351" t="n"/>
      <c r="B3" s="351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351" t="n"/>
      <c r="V3" s="333">
        <f>DATE(V2,AA2,1)</f>
        <v/>
      </c>
      <c r="W3" s="357" t="n"/>
      <c r="X3" s="357" t="n"/>
      <c r="Y3" s="357" t="n"/>
      <c r="Z3" s="357" t="n"/>
      <c r="AA3" s="357" t="n"/>
      <c r="AB3" s="358" t="n"/>
      <c r="AC3" s="351" t="n"/>
      <c r="AD3" s="351" t="n"/>
      <c r="AE3" s="351" t="n"/>
      <c r="AF3" s="249" t="n"/>
    </row>
    <row r="4" ht="21" customHeight="1" s="348" thickBot="1">
      <c r="A4" s="351" t="n"/>
      <c r="B4" s="351" t="n"/>
      <c r="C4" s="25" t="inlineStr">
        <is>
          <t>Federal Manangement Systems</t>
        </is>
      </c>
      <c r="D4" s="25" t="n"/>
      <c r="E4" s="25" t="n"/>
      <c r="F4" s="25" t="n"/>
      <c r="G4" s="25" t="n"/>
      <c r="H4" s="6" t="n"/>
      <c r="I4" s="6" t="n"/>
      <c r="J4" s="6" t="n"/>
      <c r="K4" s="330" t="inlineStr">
        <is>
          <t>Employee Number:</t>
        </is>
      </c>
      <c r="L4" s="351" t="n"/>
      <c r="M4" s="342" t="inlineStr">
        <is>
          <t>2657</t>
        </is>
      </c>
      <c r="N4" s="355" t="n"/>
      <c r="O4" s="6" t="n"/>
      <c r="P4" s="6" t="n"/>
      <c r="Q4" s="6" t="n"/>
      <c r="R4" s="6" t="n"/>
      <c r="S4" s="6" t="n"/>
      <c r="T4" s="6" t="n"/>
      <c r="U4" s="351" t="n"/>
      <c r="V4" s="130" t="inlineStr">
        <is>
          <t>Su</t>
        </is>
      </c>
      <c r="W4" s="131" t="inlineStr">
        <is>
          <t>M</t>
        </is>
      </c>
      <c r="X4" s="131" t="inlineStr">
        <is>
          <t>Tu</t>
        </is>
      </c>
      <c r="Y4" s="131" t="inlineStr">
        <is>
          <t>W</t>
        </is>
      </c>
      <c r="Z4" s="131" t="inlineStr">
        <is>
          <t>Th</t>
        </is>
      </c>
      <c r="AA4" s="131" t="inlineStr">
        <is>
          <t>F</t>
        </is>
      </c>
      <c r="AB4" s="132" t="inlineStr">
        <is>
          <t>Sa</t>
        </is>
      </c>
      <c r="AC4" s="351" t="n"/>
      <c r="AD4" s="133" t="inlineStr">
        <is>
          <t>Overtime Options</t>
        </is>
      </c>
      <c r="AE4" s="351" t="n"/>
      <c r="AF4" s="351" t="n"/>
      <c r="AJ4" s="257" t="n"/>
    </row>
    <row r="5" ht="14.1" customHeight="1" s="348" thickBot="1">
      <c r="A5" s="351" t="n"/>
      <c r="B5" s="351" t="n"/>
      <c r="C5" s="337" t="n"/>
      <c r="D5" s="351" t="n"/>
      <c r="E5" s="351" t="n"/>
      <c r="F5" s="351" t="n"/>
      <c r="G5" s="6" t="n"/>
      <c r="H5" s="340" t="n"/>
      <c r="I5" s="351" t="n"/>
      <c r="J5" s="340" t="n"/>
      <c r="K5" s="344" t="inlineStr">
        <is>
          <t>Employee Name:</t>
        </is>
      </c>
      <c r="L5" s="359" t="n"/>
      <c r="M5" s="342" t="inlineStr">
        <is>
          <t>Kanhai, Grace</t>
        </is>
      </c>
      <c r="N5" s="355" t="n"/>
      <c r="O5" s="337" t="n"/>
      <c r="P5" s="337" t="n"/>
      <c r="Q5" s="337" t="n"/>
      <c r="R5" s="337" t="n"/>
      <c r="S5" s="337" t="n"/>
      <c r="T5" s="337" t="n"/>
      <c r="U5" s="351" t="n"/>
      <c r="V5" s="263">
        <f>IF(MONTH($V$3)&lt;&gt;MONTH($V$3-WEEKDAY($V$3,1)+(ROW(V5)-ROW($V$5))*7+(COLUMN(V5)-COLUMN($V$5)+1)),"",$V$3-WEEKDAY($V$3,1)+(ROW(V5)-ROW($V$5))*7+(COLUMN(V5)-COLUMN($V$5)+1))</f>
        <v/>
      </c>
      <c r="W5" s="263">
        <f>IF(MONTH($V$3)&lt;&gt;MONTH($V$3-WEEKDAY($V$3,1)+(ROW(W5)-ROW($V$5))*7+(COLUMN(W5)-COLUMN($V$5)+1)),"",$V$3-WEEKDAY($V$3,1)+(ROW(W5)-ROW($V$5))*7+(COLUMN(W5)-COLUMN($V$5)+1))</f>
        <v/>
      </c>
      <c r="X5" s="263">
        <f>IF(MONTH($V$3)&lt;&gt;MONTH($V$3-WEEKDAY($V$3,1)+(ROW(X5)-ROW($V$5))*7+(COLUMN(X5)-COLUMN($V$5)+1)),"",$V$3-WEEKDAY($V$3,1)+(ROW(X5)-ROW($V$5))*7+(COLUMN(X5)-COLUMN($V$5)+1))</f>
        <v/>
      </c>
      <c r="Y5" s="263">
        <f>IF(MONTH($V$3)&lt;&gt;MONTH($V$3-WEEKDAY($V$3,1)+(ROW(Y5)-ROW($V$5))*7+(COLUMN(Y5)-COLUMN($V$5)+1)),"",$V$3-WEEKDAY($V$3,1)+(ROW(Y5)-ROW($V$5))*7+(COLUMN(Y5)-COLUMN($V$5)+1))</f>
        <v/>
      </c>
      <c r="Z5" s="263">
        <f>IF(MONTH($V$3)&lt;&gt;MONTH($V$3-WEEKDAY($V$3,1)+(ROW(Z5)-ROW($V$5))*7+(COLUMN(Z5)-COLUMN($V$5)+1)),"",$V$3-WEEKDAY($V$3,1)+(ROW(Z5)-ROW($V$5))*7+(COLUMN(Z5)-COLUMN($V$5)+1))</f>
        <v/>
      </c>
      <c r="AA5" s="263">
        <f>IF(MONTH($V$3)&lt;&gt;MONTH($V$3-WEEKDAY($V$3,1)+(ROW(AA5)-ROW($V$5))*7+(COLUMN(AA5)-COLUMN($V$5)+1)),"",$V$3-WEEKDAY($V$3,1)+(ROW(AA5)-ROW($V$5))*7+(COLUMN(AA5)-COLUMN($V$5)+1))</f>
        <v/>
      </c>
      <c r="AB5" s="263">
        <f>IF(MONTH($V$3)&lt;&gt;MONTH($V$3-WEEKDAY($V$3,1)+(ROW(AB5)-ROW($V$5))*7+(COLUMN(AB5)-COLUMN($V$5)+1)),"",$V$3-WEEKDAY($V$3,1)+(ROW(AB5)-ROW($V$5))*7+(COLUMN(AB5)-COLUMN($V$5)+1))</f>
        <v/>
      </c>
      <c r="AC5" s="351" t="n"/>
      <c r="AD5" s="351" t="n"/>
      <c r="AE5" s="3" t="b">
        <v>1</v>
      </c>
      <c r="AF5" s="258" t="n"/>
      <c r="AJ5" s="350" t="n"/>
      <c r="AK5" s="350" t="n"/>
      <c r="AL5" s="350" t="n"/>
    </row>
    <row r="6" ht="14.1" customHeight="1" s="348" thickBot="1">
      <c r="A6" s="351" t="n"/>
      <c r="B6" s="351" t="n"/>
      <c r="C6" s="337" t="inlineStr">
        <is>
          <t xml:space="preserve">120 Peter Rose St </t>
        </is>
      </c>
      <c r="D6" s="351" t="n"/>
      <c r="E6" s="351" t="n"/>
      <c r="F6" s="351" t="n"/>
      <c r="G6" s="6" t="n"/>
      <c r="H6" s="6" t="n"/>
      <c r="I6" s="6" t="n"/>
      <c r="J6" s="6" t="n"/>
      <c r="K6" s="6" t="n"/>
      <c r="L6" s="6" t="n"/>
      <c r="M6" s="339" t="inlineStr">
        <is>
          <t>Armed or unarmed</t>
        </is>
      </c>
      <c r="N6" s="360" t="n"/>
      <c r="O6" s="135" t="inlineStr">
        <is>
          <t>Unarmed</t>
        </is>
      </c>
      <c r="P6" s="6" t="n"/>
      <c r="Q6" s="6" t="n"/>
      <c r="R6" s="6" t="n"/>
      <c r="S6" s="6" t="n"/>
      <c r="T6" s="6" t="n"/>
      <c r="U6" s="351" t="n"/>
      <c r="V6" s="263">
        <f>IF(MONTH($V$3)&lt;&gt;MONTH($V$3-WEEKDAY($V$3,1)+(ROW(V6)-ROW($V$5))*7+(COLUMN(V6)-COLUMN($V$5)+1)),"",$V$3-WEEKDAY($V$3,1)+(ROW(V6)-ROW($V$5))*7+(COLUMN(V6)-COLUMN($V$5)+1))</f>
        <v/>
      </c>
      <c r="W6" s="263">
        <f>IF(MONTH($V$3)&lt;&gt;MONTH($V$3-WEEKDAY($V$3,1)+(ROW(W6)-ROW($V$5))*7+(COLUMN(W6)-COLUMN($V$5)+1)),"",$V$3-WEEKDAY($V$3,1)+(ROW(W6)-ROW($V$5))*7+(COLUMN(W6)-COLUMN($V$5)+1))</f>
        <v/>
      </c>
      <c r="X6" s="263">
        <f>IF(MONTH($V$3)&lt;&gt;MONTH($V$3-WEEKDAY($V$3,1)+(ROW(X6)-ROW($V$5))*7+(COLUMN(X6)-COLUMN($V$5)+1)),"",$V$3-WEEKDAY($V$3,1)+(ROW(X6)-ROW($V$5))*7+(COLUMN(X6)-COLUMN($V$5)+1))</f>
        <v/>
      </c>
      <c r="Y6" s="263">
        <f>IF(MONTH($V$3)&lt;&gt;MONTH($V$3-WEEKDAY($V$3,1)+(ROW(Y6)-ROW($V$5))*7+(COLUMN(Y6)-COLUMN($V$5)+1)),"",$V$3-WEEKDAY($V$3,1)+(ROW(Y6)-ROW($V$5))*7+(COLUMN(Y6)-COLUMN($V$5)+1))</f>
        <v/>
      </c>
      <c r="Z6" s="263">
        <f>IF(MONTH($V$3)&lt;&gt;MONTH($V$3-WEEKDAY($V$3,1)+(ROW(Z6)-ROW($V$5))*7+(COLUMN(Z6)-COLUMN($V$5)+1)),"",$V$3-WEEKDAY($V$3,1)+(ROW(Z6)-ROW($V$5))*7+(COLUMN(Z6)-COLUMN($V$5)+1))</f>
        <v/>
      </c>
      <c r="AA6" s="263">
        <f>IF(MONTH($V$3)&lt;&gt;MONTH($V$3-WEEKDAY($V$3,1)+(ROW(AA6)-ROW($V$5))*7+(COLUMN(AA6)-COLUMN($V$5)+1)),"",$V$3-WEEKDAY($V$3,1)+(ROW(AA6)-ROW($V$5))*7+(COLUMN(AA6)-COLUMN($V$5)+1))</f>
        <v/>
      </c>
      <c r="AB6" s="263">
        <f>IF(MONTH($V$3)&lt;&gt;MONTH($V$3-WEEKDAY($V$3,1)+(ROW(AB6)-ROW($V$5))*7+(COLUMN(AB6)-COLUMN($V$5)+1)),"",$V$3-WEEKDAY($V$3,1)+(ROW(AB6)-ROW($V$5))*7+(COLUMN(AB6)-COLUMN($V$5)+1))</f>
        <v/>
      </c>
      <c r="AC6" s="351" t="n"/>
      <c r="AD6" s="136" t="inlineStr">
        <is>
          <t>After:</t>
        </is>
      </c>
      <c r="AE6" s="264" t="n">
        <v>8</v>
      </c>
      <c r="AF6" s="258" t="n"/>
      <c r="AJ6" s="350" t="n"/>
      <c r="AL6" s="251" t="n"/>
    </row>
    <row r="7" ht="14.1" customHeight="1" s="348" thickBot="1">
      <c r="A7" s="351" t="n"/>
      <c r="B7" s="351" t="n"/>
      <c r="C7" s="337" t="inlineStr">
        <is>
          <t>Queenstown</t>
        </is>
      </c>
      <c r="D7" s="351" t="n"/>
      <c r="E7" s="351" t="n"/>
      <c r="F7" s="351" t="n"/>
      <c r="G7" s="6" t="n"/>
      <c r="H7" s="340" t="n"/>
      <c r="I7" s="351" t="n"/>
      <c r="J7" s="340" t="n"/>
      <c r="K7" s="340" t="n"/>
      <c r="L7" s="340" t="n"/>
      <c r="M7" s="338" t="inlineStr">
        <is>
          <t>Agency</t>
        </is>
      </c>
      <c r="N7" s="361" t="n"/>
      <c r="O7" s="7" t="inlineStr">
        <is>
          <t>Caricom</t>
        </is>
      </c>
      <c r="P7" s="6" t="n"/>
      <c r="Q7" s="6" t="n"/>
      <c r="R7" s="6" t="n"/>
      <c r="S7" s="6" t="n"/>
      <c r="T7" s="6" t="n"/>
      <c r="U7" s="351" t="n"/>
      <c r="V7" s="263">
        <f>IF(MONTH($V$3)&lt;&gt;MONTH($V$3-WEEKDAY($V$3,1)+(ROW(V7)-ROW($V$5))*7+(COLUMN(V7)-COLUMN($V$5)+1)),"",$V$3-WEEKDAY($V$3,1)+(ROW(V7)-ROW($V$5))*7+(COLUMN(V7)-COLUMN($V$5)+1))</f>
        <v/>
      </c>
      <c r="W7" s="263">
        <f>IF(MONTH($V$3)&lt;&gt;MONTH($V$3-WEEKDAY($V$3,1)+(ROW(W7)-ROW($V$5))*7+(COLUMN(W7)-COLUMN($V$5)+1)),"",$V$3-WEEKDAY($V$3,1)+(ROW(W7)-ROW($V$5))*7+(COLUMN(W7)-COLUMN($V$5)+1))</f>
        <v/>
      </c>
      <c r="X7" s="263">
        <f>IF(MONTH($V$3)&lt;&gt;MONTH($V$3-WEEKDAY($V$3,1)+(ROW(X7)-ROW($V$5))*7+(COLUMN(X7)-COLUMN($V$5)+1)),"",$V$3-WEEKDAY($V$3,1)+(ROW(X7)-ROW($V$5))*7+(COLUMN(X7)-COLUMN($V$5)+1))</f>
        <v/>
      </c>
      <c r="Y7" s="263">
        <f>IF(MONTH($V$3)&lt;&gt;MONTH($V$3-WEEKDAY($V$3,1)+(ROW(Y7)-ROW($V$5))*7+(COLUMN(Y7)-COLUMN($V$5)+1)),"",$V$3-WEEKDAY($V$3,1)+(ROW(Y7)-ROW($V$5))*7+(COLUMN(Y7)-COLUMN($V$5)+1))</f>
        <v/>
      </c>
      <c r="Z7" s="263">
        <f>IF(MONTH($V$3)&lt;&gt;MONTH($V$3-WEEKDAY($V$3,1)+(ROW(Z7)-ROW($V$5))*7+(COLUMN(Z7)-COLUMN($V$5)+1)),"",$V$3-WEEKDAY($V$3,1)+(ROW(Z7)-ROW($V$5))*7+(COLUMN(Z7)-COLUMN($V$5)+1))</f>
        <v/>
      </c>
      <c r="AA7" s="263">
        <f>IF(MONTH($V$3)&lt;&gt;MONTH($V$3-WEEKDAY($V$3,1)+(ROW(AA7)-ROW($V$5))*7+(COLUMN(AA7)-COLUMN($V$5)+1)),"",$V$3-WEEKDAY($V$3,1)+(ROW(AA7)-ROW($V$5))*7+(COLUMN(AA7)-COLUMN($V$5)+1))</f>
        <v/>
      </c>
      <c r="AB7" s="263">
        <f>IF(MONTH($V$3)&lt;&gt;MONTH($V$3-WEEKDAY($V$3,1)+(ROW(AB7)-ROW($V$5))*7+(COLUMN(AB7)-COLUMN($V$5)+1)),"",$V$3-WEEKDAY($V$3,1)+(ROW(AB7)-ROW($V$5))*7+(COLUMN(AB7)-COLUMN($V$5)+1))</f>
        <v/>
      </c>
      <c r="AC7" s="351" t="n"/>
      <c r="AD7" s="351" t="n"/>
      <c r="AE7" s="351" t="n"/>
      <c r="AF7" s="258" t="n"/>
      <c r="AJ7" s="350" t="n"/>
      <c r="AL7" s="251" t="n"/>
    </row>
    <row r="8">
      <c r="A8" s="351" t="n"/>
      <c r="B8" s="351" t="n"/>
      <c r="C8" s="337" t="inlineStr">
        <is>
          <t>Georgetown, Guyana</t>
        </is>
      </c>
      <c r="D8" s="351" t="n"/>
      <c r="E8" s="351" t="n"/>
      <c r="F8" s="351" t="n"/>
      <c r="G8" s="6" t="n"/>
      <c r="H8" s="6" t="n"/>
      <c r="I8" s="6" t="n"/>
      <c r="J8" s="6" t="n"/>
      <c r="K8" s="6" t="n"/>
      <c r="L8" s="6" t="n"/>
      <c r="M8" s="341" t="n"/>
      <c r="N8" s="351" t="n"/>
      <c r="O8" s="351" t="n"/>
      <c r="P8" s="6" t="n"/>
      <c r="Q8" s="6" t="n"/>
      <c r="R8" s="6" t="n"/>
      <c r="S8" s="6" t="n"/>
      <c r="T8" s="6" t="n"/>
      <c r="U8" s="351" t="n"/>
      <c r="V8" s="263">
        <f>IF(MONTH($V$3)&lt;&gt;MONTH($V$3-WEEKDAY($V$3,1)+(ROW(V8)-ROW($V$5))*7+(COLUMN(V8)-COLUMN($V$5)+1)),"",$V$3-WEEKDAY($V$3,1)+(ROW(V8)-ROW($V$5))*7+(COLUMN(V8)-COLUMN($V$5)+1))</f>
        <v/>
      </c>
      <c r="W8" s="263">
        <f>IF(MONTH($V$3)&lt;&gt;MONTH($V$3-WEEKDAY($V$3,1)+(ROW(W8)-ROW($V$5))*7+(COLUMN(W8)-COLUMN($V$5)+1)),"",$V$3-WEEKDAY($V$3,1)+(ROW(W8)-ROW($V$5))*7+(COLUMN(W8)-COLUMN($V$5)+1))</f>
        <v/>
      </c>
      <c r="X8" s="263">
        <f>IF(MONTH($V$3)&lt;&gt;MONTH($V$3-WEEKDAY($V$3,1)+(ROW(X8)-ROW($V$5))*7+(COLUMN(X8)-COLUMN($V$5)+1)),"",$V$3-WEEKDAY($V$3,1)+(ROW(X8)-ROW($V$5))*7+(COLUMN(X8)-COLUMN($V$5)+1))</f>
        <v/>
      </c>
      <c r="Y8" s="263">
        <f>IF(MONTH($V$3)&lt;&gt;MONTH($V$3-WEEKDAY($V$3,1)+(ROW(Y8)-ROW($V$5))*7+(COLUMN(Y8)-COLUMN($V$5)+1)),"",$V$3-WEEKDAY($V$3,1)+(ROW(Y8)-ROW($V$5))*7+(COLUMN(Y8)-COLUMN($V$5)+1))</f>
        <v/>
      </c>
      <c r="Z8" s="263">
        <f>IF(MONTH($V$3)&lt;&gt;MONTH($V$3-WEEKDAY($V$3,1)+(ROW(Z8)-ROW($V$5))*7+(COLUMN(Z8)-COLUMN($V$5)+1)),"",$V$3-WEEKDAY($V$3,1)+(ROW(Z8)-ROW($V$5))*7+(COLUMN(Z8)-COLUMN($V$5)+1))</f>
        <v/>
      </c>
      <c r="AA8" s="263">
        <f>IF(MONTH($V$3)&lt;&gt;MONTH($V$3-WEEKDAY($V$3,1)+(ROW(AA8)-ROW($V$5))*7+(COLUMN(AA8)-COLUMN($V$5)+1)),"",$V$3-WEEKDAY($V$3,1)+(ROW(AA8)-ROW($V$5))*7+(COLUMN(AA8)-COLUMN($V$5)+1))</f>
        <v/>
      </c>
      <c r="AB8" s="263">
        <f>IF(MONTH($V$3)&lt;&gt;MONTH($V$3-WEEKDAY($V$3,1)+(ROW(AB8)-ROW($V$5))*7+(COLUMN(AB8)-COLUMN($V$5)+1)),"",$V$3-WEEKDAY($V$3,1)+(ROW(AB8)-ROW($V$5))*7+(COLUMN(AB8)-COLUMN($V$5)+1))</f>
        <v/>
      </c>
      <c r="AC8" s="351" t="n"/>
      <c r="AD8" s="351" t="n"/>
      <c r="AE8" s="3" t="b">
        <v>1</v>
      </c>
      <c r="AF8" s="258" t="n"/>
      <c r="AJ8" s="350" t="n"/>
      <c r="AL8" s="251" t="n"/>
    </row>
    <row r="9">
      <c r="A9" s="351" t="n"/>
      <c r="B9" s="351" t="n"/>
      <c r="C9" s="337" t="n"/>
      <c r="D9" s="337" t="n"/>
      <c r="E9" s="337" t="n"/>
      <c r="F9" s="337" t="n"/>
      <c r="G9" s="6" t="n"/>
      <c r="H9" s="6" t="n"/>
      <c r="I9" s="6" t="n"/>
      <c r="J9" s="6" t="n"/>
      <c r="K9" s="6" t="n"/>
      <c r="L9" s="6" t="n"/>
      <c r="M9" s="137" t="n"/>
      <c r="N9" s="137" t="n"/>
      <c r="O9" s="6" t="n"/>
      <c r="P9" s="6" t="n"/>
      <c r="Q9" s="6" t="n"/>
      <c r="R9" s="6" t="n"/>
      <c r="S9" s="6" t="n"/>
      <c r="T9" s="6" t="n"/>
      <c r="U9" s="351" t="n"/>
      <c r="V9" s="265" t="n"/>
      <c r="W9" s="265" t="n"/>
      <c r="X9" s="265" t="n"/>
      <c r="Y9" s="265" t="n"/>
      <c r="Z9" s="265" t="n"/>
      <c r="AA9" s="265" t="n"/>
      <c r="AB9" s="265" t="n"/>
      <c r="AC9" s="351" t="n"/>
      <c r="AD9" s="351" t="n"/>
      <c r="AE9" s="3" t="n"/>
      <c r="AF9" s="351" t="n"/>
      <c r="AJ9" s="350" t="n"/>
      <c r="AL9" s="251" t="n"/>
    </row>
    <row r="10">
      <c r="A10" s="351" t="n"/>
      <c r="B10" s="351" t="n"/>
      <c r="C10" s="337" t="inlineStr">
        <is>
          <t>592-223-7560</t>
        </is>
      </c>
      <c r="D10" s="351" t="n"/>
      <c r="E10" s="351" t="n"/>
      <c r="F10" s="351" t="n"/>
      <c r="G10" s="6" t="n"/>
      <c r="H10" s="340" t="n"/>
      <c r="I10" s="351" t="n"/>
      <c r="J10" s="340" t="n"/>
      <c r="K10" s="330" t="inlineStr">
        <is>
          <t>Week Starting:</t>
        </is>
      </c>
      <c r="L10" s="351" t="n"/>
      <c r="M10" s="335" t="n">
        <v>45977</v>
      </c>
      <c r="N10" s="362" t="n"/>
      <c r="O10" s="6" t="n"/>
      <c r="P10" s="6" t="n"/>
      <c r="Q10" s="6" t="n"/>
      <c r="R10" s="6" t="n"/>
      <c r="S10" s="6" t="n"/>
      <c r="T10" s="138" t="inlineStr">
        <is>
          <t>[42]</t>
        </is>
      </c>
      <c r="U10" s="351" t="n"/>
      <c r="V10" s="263">
        <f>IF(MONTH($V$3)&lt;&gt;MONTH($V$3-WEEKDAY($V$3,1)+(ROW(V10)-ROW($V$5))*7+(COLUMN(V10)-COLUMN($V$5)+1)),"",$V$3-WEEKDAY($V$3,1)+(ROW(V10)-ROW($V$5))*7+(COLUMN(V10)-COLUMN($V$5)+1))</f>
        <v/>
      </c>
      <c r="W10" s="263">
        <f>IF(MONTH($V$3)&lt;&gt;MONTH($V$3-WEEKDAY($V$3,1)+(ROW(W10)-ROW($V$5))*7+(COLUMN(W10)-COLUMN($V$5)+1)),"",$V$3-WEEKDAY($V$3,1)+(ROW(W10)-ROW($V$5))*7+(COLUMN(W10)-COLUMN($V$5)+1))</f>
        <v/>
      </c>
      <c r="X10" s="263">
        <f>IF(MONTH($V$3)&lt;&gt;MONTH($V$3-WEEKDAY($V$3,1)+(ROW(X10)-ROW($V$5))*7+(COLUMN(X10)-COLUMN($V$5)+1)),"",$V$3-WEEKDAY($V$3,1)+(ROW(X10)-ROW($V$5))*7+(COLUMN(X10)-COLUMN($V$5)+1))</f>
        <v/>
      </c>
      <c r="Y10" s="263">
        <f>IF(MONTH($V$3)&lt;&gt;MONTH($V$3-WEEKDAY($V$3,1)+(ROW(Y10)-ROW($V$5))*7+(COLUMN(Y10)-COLUMN($V$5)+1)),"",$V$3-WEEKDAY($V$3,1)+(ROW(Y10)-ROW($V$5))*7+(COLUMN(Y10)-COLUMN($V$5)+1))</f>
        <v/>
      </c>
      <c r="Z10" s="263">
        <f>IF(MONTH($V$3)&lt;&gt;MONTH($V$3-WEEKDAY($V$3,1)+(ROW(Z10)-ROW($V$5))*7+(COLUMN(Z10)-COLUMN($V$5)+1)),"",$V$3-WEEKDAY($V$3,1)+(ROW(Z10)-ROW($V$5))*7+(COLUMN(Z10)-COLUMN($V$5)+1))</f>
        <v/>
      </c>
      <c r="AA10" s="263">
        <f>IF(MONTH($V$3)&lt;&gt;MONTH($V$3-WEEKDAY($V$3,1)+(ROW(AA10)-ROW($V$5))*7+(COLUMN(AA10)-COLUMN($V$5)+1)),"",$V$3-WEEKDAY($V$3,1)+(ROW(AA10)-ROW($V$5))*7+(COLUMN(AA10)-COLUMN($V$5)+1))</f>
        <v/>
      </c>
      <c r="AB10" s="263">
        <f>IF(MONTH($V$3)&lt;&gt;MONTH($V$3-WEEKDAY($V$3,1)+(ROW(AB10)-ROW($V$5))*7+(COLUMN(AB10)-COLUMN($V$5)+1)),"",$V$3-WEEKDAY($V$3,1)+(ROW(AB10)-ROW($V$5))*7+(COLUMN(AB10)-COLUMN($V$5)+1))</f>
        <v/>
      </c>
      <c r="AC10" s="351" t="n"/>
      <c r="AD10" s="136" t="inlineStr">
        <is>
          <t>After:</t>
        </is>
      </c>
      <c r="AE10" s="264" t="n">
        <v>40</v>
      </c>
      <c r="AF10" s="250" t="n"/>
    </row>
    <row r="11" ht="15.75" customHeight="1" s="348" thickBot="1">
      <c r="A11" s="351" t="n"/>
      <c r="B11" s="351" t="n"/>
      <c r="C11" s="6" t="n"/>
      <c r="D11" s="6" t="n"/>
      <c r="E11" s="6" t="n"/>
      <c r="F11" s="6" t="n"/>
      <c r="G11" s="6" t="n"/>
      <c r="H11" s="6" t="n"/>
      <c r="I11" s="6" t="n"/>
      <c r="J11" s="6" t="n"/>
      <c r="K11" s="259" t="inlineStr">
        <is>
          <t>Carry Forward Hrs:</t>
        </is>
      </c>
      <c r="L11" s="248" t="n">
        <v>32</v>
      </c>
      <c r="M11" s="6" t="n"/>
      <c r="N11" s="6" t="n"/>
      <c r="O11" s="6" t="n"/>
      <c r="P11" s="6" t="n"/>
      <c r="Q11" s="6" t="n"/>
      <c r="R11" s="6" t="n"/>
      <c r="S11" s="6" t="n"/>
      <c r="T11" s="6" t="n"/>
      <c r="U11" s="351" t="n"/>
      <c r="V11" s="263">
        <f>IF(MONTH($V$3)&lt;&gt;MONTH($V$3-WEEKDAY($V$3,1)+(ROW(V11)-ROW($V$5))*7+(COLUMN(V11)-COLUMN($V$5)+1)),"",$V$3-WEEKDAY($V$3,1)+(ROW(V11)-ROW($V$5))*7+(COLUMN(V11)-COLUMN($V$5)+1))</f>
        <v/>
      </c>
      <c r="W11" s="263">
        <f>IF(MONTH($V$3)&lt;&gt;MONTH($V$3-WEEKDAY($V$3,1)+(ROW(W11)-ROW($V$5))*7+(COLUMN(W11)-COLUMN($V$5)+1)),"",$V$3-WEEKDAY($V$3,1)+(ROW(W11)-ROW($V$5))*7+(COLUMN(W11)-COLUMN($V$5)+1))</f>
        <v/>
      </c>
      <c r="X11" s="263">
        <f>IF(MONTH($V$3)&lt;&gt;MONTH($V$3-WEEKDAY($V$3,1)+(ROW(X11)-ROW($V$5))*7+(COLUMN(X11)-COLUMN($V$5)+1)),"",$V$3-WEEKDAY($V$3,1)+(ROW(X11)-ROW($V$5))*7+(COLUMN(X11)-COLUMN($V$5)+1))</f>
        <v/>
      </c>
      <c r="Y11" s="263">
        <f>IF(MONTH($V$3)&lt;&gt;MONTH($V$3-WEEKDAY($V$3,1)+(ROW(Y11)-ROW($V$5))*7+(COLUMN(Y11)-COLUMN($V$5)+1)),"",$V$3-WEEKDAY($V$3,1)+(ROW(Y11)-ROW($V$5))*7+(COLUMN(Y11)-COLUMN($V$5)+1))</f>
        <v/>
      </c>
      <c r="Z11" s="263">
        <f>IF(MONTH($V$3)&lt;&gt;MONTH($V$3-WEEKDAY($V$3,1)+(ROW(Z11)-ROW($V$5))*7+(COLUMN(Z11)-COLUMN($V$5)+1)),"",$V$3-WEEKDAY($V$3,1)+(ROW(Z11)-ROW($V$5))*7+(COLUMN(Z11)-COLUMN($V$5)+1))</f>
        <v/>
      </c>
      <c r="AA11" s="263">
        <f>IF(MONTH($V$3)&lt;&gt;MONTH($V$3-WEEKDAY($V$3,1)+(ROW(AA11)-ROW($V$5))*7+(COLUMN(AA11)-COLUMN($V$5)+1)),"",$V$3-WEEKDAY($V$3,1)+(ROW(AA11)-ROW($V$5))*7+(COLUMN(AA11)-COLUMN($V$5)+1))</f>
        <v/>
      </c>
      <c r="AB11" s="263">
        <f>IF(MONTH($V$3)&lt;&gt;MONTH($V$3-WEEKDAY($V$3,1)+(ROW(AB11)-ROW($V$5))*7+(COLUMN(AB11)-COLUMN($V$5)+1)),"",$V$3-WEEKDAY($V$3,1)+(ROW(AB11)-ROW($V$5))*7+(COLUMN(AB11)-COLUMN($V$5)+1))</f>
        <v/>
      </c>
      <c r="AC11" s="351" t="n"/>
      <c r="AD11" s="351" t="n"/>
      <c r="AE11" s="351" t="n"/>
      <c r="AF11" s="258" t="n"/>
      <c r="AJ11" s="252" t="n"/>
      <c r="AK11" s="252" t="n"/>
    </row>
    <row r="12" ht="27.75" customFormat="1" customHeight="1" s="2" thickBot="1">
      <c r="A12" s="266" t="inlineStr">
        <is>
          <t>Day Off</t>
        </is>
      </c>
      <c r="B12" s="267" t="inlineStr">
        <is>
          <t>Holiday Double</t>
        </is>
      </c>
      <c r="C12" s="139" t="inlineStr">
        <is>
          <t>Day of Week</t>
        </is>
      </c>
      <c r="D12" s="140" t="inlineStr">
        <is>
          <t>Time
In</t>
        </is>
      </c>
      <c r="E12" s="140" t="inlineStr">
        <is>
          <t>Time
Out</t>
        </is>
      </c>
      <c r="F12" s="141" t="n"/>
      <c r="G12" s="140" t="inlineStr">
        <is>
          <t>Time
In</t>
        </is>
      </c>
      <c r="H12" s="140" t="inlineStr">
        <is>
          <t>Time
Out</t>
        </is>
      </c>
      <c r="I12" s="142" t="inlineStr">
        <is>
          <t>Total
Hrs</t>
        </is>
      </c>
      <c r="J12" s="142" t="inlineStr">
        <is>
          <t>Location</t>
        </is>
      </c>
      <c r="K12" s="142" t="inlineStr">
        <is>
          <t>Supervisor</t>
        </is>
      </c>
      <c r="L12" s="142" t="inlineStr">
        <is>
          <t>Supervisor Approval</t>
        </is>
      </c>
      <c r="M12" s="140" t="inlineStr">
        <is>
          <t>Regular
Hrs</t>
        </is>
      </c>
      <c r="N12" s="140" t="inlineStr">
        <is>
          <t>Overtime
Hrs</t>
        </is>
      </c>
      <c r="O12" s="140" t="inlineStr">
        <is>
          <t>Hol Hrs</t>
        </is>
      </c>
      <c r="P12" s="140" t="inlineStr">
        <is>
          <t>Responsibilities</t>
        </is>
      </c>
      <c r="Q12" s="140" t="inlineStr">
        <is>
          <t>Risk</t>
        </is>
      </c>
      <c r="R12" s="140" t="inlineStr">
        <is>
          <t>Meals</t>
        </is>
      </c>
      <c r="S12" s="140" t="inlineStr">
        <is>
          <t>Vac Hrs</t>
        </is>
      </c>
      <c r="T12" s="143" t="inlineStr">
        <is>
          <t>Reason for Overtime</t>
        </is>
      </c>
      <c r="U12" s="144" t="inlineStr">
        <is>
          <t>Wkly Reg Avail</t>
        </is>
      </c>
      <c r="V12" s="351" t="inlineStr">
        <is>
          <t>Orig Reg</t>
        </is>
      </c>
      <c r="W12" s="351" t="inlineStr">
        <is>
          <t>Wkly OT Adj</t>
        </is>
      </c>
      <c r="X12" s="351" t="inlineStr">
        <is>
          <t>Week Start</t>
        </is>
      </c>
      <c r="Y12" s="351" t="inlineStr">
        <is>
          <t>Wk Hrs Before</t>
        </is>
      </c>
      <c r="Z12" s="351" t="n"/>
      <c r="AA12" s="351" t="n"/>
      <c r="AB12" s="351" t="n"/>
      <c r="AC12" s="351" t="n"/>
      <c r="AD12" s="351" t="n"/>
      <c r="AE12" s="351" t="n"/>
      <c r="AF12" s="351" t="n"/>
      <c r="AJ12" s="252" t="n"/>
      <c r="AK12" s="252" t="n"/>
    </row>
    <row r="13" hidden="1" ht="15.75" customHeight="1" s="348" thickBot="1">
      <c r="A13" s="268" t="n"/>
      <c r="B13" s="351" t="n"/>
      <c r="C13" s="145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146" t="n"/>
      <c r="U13" s="351" t="n"/>
      <c r="V13" s="351" t="n"/>
      <c r="W13" s="351" t="n"/>
      <c r="X13" s="351" t="n"/>
      <c r="Y13" s="351" t="n"/>
      <c r="Z13" s="351" t="n"/>
      <c r="AA13" s="351" t="n"/>
      <c r="AB13" s="351" t="n"/>
      <c r="AC13" s="351" t="n"/>
      <c r="AD13" s="351" t="n"/>
      <c r="AE13" s="351" t="n"/>
      <c r="AF13" s="351" t="n"/>
    </row>
    <row r="14" ht="24" customHeight="1" s="348" thickBot="1">
      <c r="A14" s="147" t="inlineStr">
        <is>
          <t>On Day</t>
        </is>
      </c>
      <c r="B14" s="269" t="n"/>
      <c r="C14" s="88">
        <f>M10</f>
        <v/>
      </c>
      <c r="D14" s="54" t="n"/>
      <c r="E14" s="148">
        <f>IF(D14="", "",
 IF(D14=TIME(0,0,0), 0,
 IF(AND(D14&gt;=TIME(0,0,1), D14&lt;=TIME(2,0,0)), TIME(7,0,0),
 IF(AND(D14&gt;=TIME(6,0,0), D14&lt;=TIME(8,0,0)), TIME(12,0,0),
 IF(AND(D14&gt;TIME(8,0,0), D14&lt;=TIME(13,59,0)), TIME(15,0,0),
 IF(AND(D14&gt;=TIME(14,0,0), D14&lt;=TIME(17,59,0)), TIME(21,0,0),
 IF(AND(D14&gt;=TIME(18,0,0), D14&lt;=TIME(21,59,0)), TIME(0,0,0),
 IF(AND(D14&gt;=TIME(22,0,0), D14&lt;=TIME(23,59,59)), TIME(7,0,0), ""))))))))</f>
        <v/>
      </c>
      <c r="F14" s="149" t="n"/>
      <c r="G14" s="148">
        <f>IF(AND(D14&gt;=TIME(6,0,0),D14&lt;=TIME(8,0,0)),E14,"")</f>
        <v/>
      </c>
      <c r="H14" s="54" t="n"/>
      <c r="I14" s="55">
        <f>ROUND(IF(OR(D14="",E14="",E14=0),0,IF(H14="",MOD(E14-D14,1)*24,MOD(H14-D14,1)*24)),2)</f>
        <v/>
      </c>
      <c r="J14" s="150" t="n"/>
      <c r="K14" s="270" t="n"/>
      <c r="L14" s="271" t="n"/>
      <c r="M14" s="272">
        <f>MAX(0,V14-W14)</f>
        <v/>
      </c>
      <c r="N14" s="56">
        <f>(IF(OR($C14="",$D14=""),0,
 IF(OR($A14="Holiday",$A15="Holiday"),
    IF(ISNUMBER(MATCH(TRIM($B14),{"Phagwah","Good Friday","Easter Monday","Labour Day","Christmas","Eid ul Azha","Romans-2","Globe-12","Neptune P1"},0)),0,$I14),
 IF(AND(NOT(OR($A14="Annual Leave",$A15="Annual Leave")),$A14="Off day"),$I14,
  MAX(0,$I14-$V14)
  ))))+W14</f>
        <v/>
      </c>
      <c r="O14" s="56">
        <f>IF(AND(OR($A14="Holiday",$A15="Holiday"),
        ISNUMBER(MATCH(TRIM($B14),{"Phagwah","Good Friday","Easter Monday","Labour Day","Christmas","Eid ul Azha","Romans-2","Globe-12","Neptune P1"},0))),
   $I14,0)</f>
        <v/>
      </c>
      <c r="P14" s="56">
        <f>IF(OR($O$7="Canteen",$O$7="Head Office"),0,IF($I14&lt;=0,0,IF(OR(OR(TRIM($J14)="Hebrews",TRIM($J14)="Romans",TRIM($J14)="Romans-2",TRIM($J14)="Globe",TRIM($J14)="Globe-12",TRIM($J14)="Neptune P1"),AND($I15&gt;0,OR(TRIM($J15)="Hebrews",TRIM($J15)="Romans",TRIM($J15)="Romans-2",TRIM($J15)="Globe",TRIM($J15)="Globe-12",TRIM($J15)="Neptune P1"))),1,0)))</f>
        <v/>
      </c>
      <c r="Q14" s="57" t="n"/>
      <c r="R14" s="56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IF($I14&gt;0,1,0),
      0
   ),
0))</f>
        <v/>
      </c>
      <c r="S14" s="56">
        <f>IF(OR($A14="Annual Leave",$A15="Annual Leave"),IF($A14="Annual Leave",8,0),0)</f>
        <v/>
      </c>
      <c r="T14" s="58" t="n"/>
      <c r="U14" s="144">
        <f>MAX(0,40-Y14)</f>
        <v/>
      </c>
      <c r="V14" s="151">
        <f>IF(OR($C14="",$D14=""),0,
 IF(OR($A14="Holiday",$A15="Holiday"),0,
 IF(AND(NOT(OR($A14="Annual Leave",$A15="Annual Leave")),$A14="Off day"),0,
  IF($I14+$I15&gt;=8,IF($I14&gt;=8,8,$I14),$I14)
  )))</f>
        <v/>
      </c>
      <c r="W14" s="151">
        <f>MAX(0,V14-U14)</f>
        <v/>
      </c>
      <c r="X14" s="151">
        <f>IF(C14="","",C14-WEEKDAY(C14,1)+1)</f>
        <v/>
      </c>
      <c r="Y14" s="151">
        <f>IF(X14=X14,$L$11,0)</f>
        <v/>
      </c>
      <c r="Z14" s="151" t="n"/>
      <c r="AA14" s="151" t="n"/>
      <c r="AB14" s="151" t="n"/>
      <c r="AC14" s="351" t="n"/>
      <c r="AD14" s="351" t="n"/>
      <c r="AE14" s="351" t="n"/>
      <c r="AF14" s="351" t="n"/>
    </row>
    <row r="15" ht="24" customHeight="1" s="348" thickBot="1">
      <c r="A15" s="147" t="inlineStr">
        <is>
          <t>On Day</t>
        </is>
      </c>
      <c r="B15" s="269" t="n"/>
      <c r="C15" s="89">
        <f>C14</f>
        <v/>
      </c>
      <c r="D15" s="59" t="n"/>
      <c r="E15" s="152">
        <f>IF(D15="", "",
 IF(D15=TIME(0,0,0), 0,
 IF(AND(D15&gt;=TIME(0,0,1), D15&lt;=TIME(2,0,0)), TIME(7,0,0),
 IF(AND(D15&gt;=TIME(6,0,0), D15&lt;=TIME(8,0,0)), TIME(12,0,0),
 IF(AND(D15&gt;TIME(8,0,0), D15&lt;=TIME(13,59,0)), TIME(15,0,0),
 IF(AND(D15&gt;=TIME(14,0,0), D15&lt;=TIME(17,59,0)), TIME(21,0,0),
 IF(AND(D15&gt;=TIME(18,0,0), D15&lt;=TIME(21,59,0)), TIME(0,0,0),
 IF(AND(D15&gt;=TIME(22,0,0), D15&lt;=TIME(23,59,59)), TIME(7,0,0), ""))))))))</f>
        <v/>
      </c>
      <c r="F15" s="153" t="n"/>
      <c r="G15" s="152">
        <f>IF(AND(D15&gt;=TIME(6,0,0),D15&lt;=TIME(8,0,0)),E15,"")</f>
        <v/>
      </c>
      <c r="H15" s="59" t="n"/>
      <c r="I15" s="60">
        <f>ROUND(IF(OR(D15="",E15="",E15=0),0,IF(H15="",MOD(E15-D15,1)*24,MOD(H15-D15,1)*24)),2)</f>
        <v/>
      </c>
      <c r="J15" s="150" t="n"/>
      <c r="K15" s="270" t="n"/>
      <c r="L15" s="271" t="n"/>
      <c r="M15" s="272">
        <f>MAX(0,V15-W15)</f>
        <v/>
      </c>
      <c r="N15" s="61">
        <f>(IF(OR($C15="",$D15=""),0,
 IF(OR($A14="Holiday",$A15="Holiday"),
    IF(ISNUMBER(MATCH(TRIM($B15),{"Phagwah","Good Friday","Easter Monday","Labour Day","Christmas","Eid ul Azha","Romans-2","Globe-12","Neptune P1"},0)),0,$I15),
 IF(AND(NOT(OR($A14="Annual Leave",$A15="Annual Leave")),$A15="Off day"),$I15,
  MAX(0,$I15-$V15)
  ))))+W15</f>
        <v/>
      </c>
      <c r="O15" s="61">
        <f>IF(AND(OR($A14="Holiday",$A15="Holiday"),
        ISNUMBER(MATCH(TRIM($B15),{"Phagwah","Good Friday","Easter Monday","Labour Day","Christmas","Eid ul Azha","Romans-2","Globe-12","Neptune P1"},0))),
   $I15,0)</f>
        <v/>
      </c>
      <c r="P15" s="61">
        <f>IF(OR($O$7="Canteen",$O$7="Head Office"),0,IF($I15&lt;=0,0,IF(AND($I14&lt;=0,OR(TRIM($J15)="Hebrews",TRIM($J15)="Romans",TRIM($J15)="Romans-2",TRIM($J15)="Globe",TRIM($J15)="Globe-12",TRIM($J15)="Neptune P1")),1,0)))</f>
        <v/>
      </c>
      <c r="Q15" s="62" t="n"/>
      <c r="R15" s="61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IF(AND($I14=0,$I15&gt;0),1,0),
      0
   ),
0))</f>
        <v/>
      </c>
      <c r="S15" s="61">
        <f>IF(OR($A14="Annual Leave",$A15="Annual Leave"),IF(AND($A14&lt;&gt;"Annual Leave",$A15="Annual Leave"),8,0),0)</f>
        <v/>
      </c>
      <c r="T15" s="63" t="n"/>
      <c r="U15" s="144">
        <f>MAX(0,40-Y15)</f>
        <v/>
      </c>
      <c r="V15" s="151">
        <f>IF(OR($C15="",$D15=""),0,
 IF(OR($A14="Holiday",$A15="Holiday"),0,
 IF(AND(NOT(OR($A14="Annual Leave",$A15="Annual Leave")),$A15="Off day"),0,
  IF($I14+$I15&gt;=8,IF($I14&gt;=8,0,8-$I14),$I15)
  )))</f>
        <v/>
      </c>
      <c r="W15" s="151">
        <f>MAX(0,V15-U15)</f>
        <v/>
      </c>
      <c r="X15" s="151">
        <f>IF(C15="","",C15-WEEKDAY(C15,1)+1)</f>
        <v/>
      </c>
      <c r="Y15" s="151">
        <f>SUMPRODUCT(($X$14:$X14=X15)*(($V$14:$V14)+($O$14:$O14)))+IF(X15=X14,$L$11,0)</f>
        <v/>
      </c>
      <c r="Z15" s="151" t="n"/>
      <c r="AA15" s="151" t="n"/>
      <c r="AB15" s="151" t="n"/>
      <c r="AC15" s="351" t="n"/>
      <c r="AD15" s="351" t="n"/>
      <c r="AE15" s="351" t="n"/>
      <c r="AF15" s="351" t="n"/>
    </row>
    <row r="16" ht="24" customHeight="1" s="348" thickBot="1">
      <c r="A16" s="154" t="inlineStr">
        <is>
          <t>On Day</t>
        </is>
      </c>
      <c r="B16" s="273" t="n"/>
      <c r="C16" s="90">
        <f>C14+1</f>
        <v/>
      </c>
      <c r="D16" s="8" t="n"/>
      <c r="E16" s="155">
        <f>IF(D16="", "",
 IF(D16=TIME(0,0,0), 0,
 IF(AND(D16&gt;=TIME(0,0,1), D16&lt;=TIME(2,0,0)), TIME(7,0,0),
 IF(AND(D16&gt;=TIME(6,0,0), D16&lt;=TIME(8,0,0)), TIME(12,0,0),
 IF(AND(D16&gt;TIME(8,0,0), D16&lt;=TIME(13,59,0)), TIME(15,0,0),
 IF(AND(D16&gt;=TIME(14,0,0), D16&lt;=TIME(17,59,0)), TIME(21,0,0),
 IF(AND(D16&gt;=TIME(18,0,0), D16&lt;=TIME(21,59,0)), TIME(0,0,0),
 IF(AND(D16&gt;=TIME(22,0,0), D16&lt;=TIME(23,59,59)), TIME(7,0,0), ""))))))))</f>
        <v/>
      </c>
      <c r="F16" s="156" t="n"/>
      <c r="G16" s="155">
        <f>IF(AND(D16&gt;=TIME(6,0,0),D16&lt;=TIME(8,0,0)),E16,"")</f>
        <v/>
      </c>
      <c r="H16" s="8" t="n"/>
      <c r="I16" s="30">
        <f>ROUND(IF(OR(D16="",E16="",E16=0),0,IF(H16="",MOD(E16-D16,1)*24,MOD(H16-D16,1)*24)),2)</f>
        <v/>
      </c>
      <c r="J16" s="157" t="n"/>
      <c r="K16" s="274" t="n"/>
      <c r="L16" s="271" t="n"/>
      <c r="M16" s="275">
        <f>MAX(0,V16-W16)</f>
        <v/>
      </c>
      <c r="N16" s="9">
        <f>(IF(OR($C16="",$D16=""),0,
 IF(OR($A16="Holiday",$A17="Holiday"),
    IF(ISNUMBER(MATCH(TRIM($B16),{"Phagwah","Good Friday","Easter Monday","Labour Day","Christmas","Eid ul Azha","Romans-2","Globe-12","Neptune P1"},0)),0,$I16),
 IF(AND(NOT(OR($A16="Annual Leave",$A17="Annual Leave")),$A16="Off day"),$I16,
  MAX(0,$I16-$V16)
  ))))+W16</f>
        <v/>
      </c>
      <c r="O16" s="9">
        <f>IF(AND(OR($A16="Holiday",$A17="Holiday"),
        ISNUMBER(MATCH(TRIM($B16),{"Phagwah","Good Friday","Easter Monday","Labour Day","Christmas","Eid ul Azha","Romans-2","Globe-12","Neptune P1"},0))),
   $I16,0)</f>
        <v/>
      </c>
      <c r="P16" s="9">
        <f>IF(OR($O$7="Canteen",$O$7="Head Office"),0,IF($I16&lt;=0,0,IF(OR(OR(TRIM($J16)="Hebrews",TRIM($J16)="Romans",TRIM($J16)="Romans-2",TRIM($J16)="Globe",TRIM($J16)="Globe-12",TRIM($J16)="Neptune P1"),AND($I17&gt;0,OR(TRIM($J17)="Hebrews",TRIM($J17)="Romans",TRIM($J17)="Romans-2",TRIM($J17)="Globe",TRIM($J17)="Globe-12",TRIM($J17)="Neptune P1"))),1,0)))</f>
        <v/>
      </c>
      <c r="Q16" s="10" t="n"/>
      <c r="R16" s="9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IF($I16&gt;0,1,0),
      0
   ),
0))</f>
        <v/>
      </c>
      <c r="S16" s="9">
        <f>IF(OR($A16="Annual Leave",$A17="Annual Leave"),IF($A16="Annual Leave",8,0),0)</f>
        <v/>
      </c>
      <c r="T16" s="91" t="n"/>
      <c r="U16" s="144">
        <f>MAX(0,40-Y16)</f>
        <v/>
      </c>
      <c r="V16" s="351">
        <f>IF(OR($C16="",$D16=""),0,
 IF(OR($A16="Holiday",$A17="Holiday"),0,
 IF(AND(NOT(OR($A16="Annual Leave",$A17="Annual Leave")),$A16="Off day"),0,
  IF($I16+$I17&gt;=8,IF($I16&gt;=8,8,$I16),$I16)
  )))</f>
        <v/>
      </c>
      <c r="W16" s="351">
        <f>MAX(0,V16-U16)</f>
        <v/>
      </c>
      <c r="X16" s="351">
        <f>IF(C16="","",C16-WEEKDAY(C16,1)+1)</f>
        <v/>
      </c>
      <c r="Y16" s="351">
        <f>SUMPRODUCT(($X$14:$X15=X16)*(($V$14:$V15)+($O$14:$O15)))+IF(X16=X14,$L$11,0)</f>
        <v/>
      </c>
      <c r="Z16" s="351" t="n"/>
      <c r="AA16" s="351" t="n"/>
      <c r="AB16" s="351" t="n"/>
      <c r="AC16" s="351" t="n"/>
      <c r="AD16" s="351" t="n"/>
      <c r="AE16" s="351" t="n"/>
      <c r="AF16" s="351" t="n"/>
    </row>
    <row r="17" ht="24" customHeight="1" s="348" thickBot="1">
      <c r="A17" s="154" t="inlineStr">
        <is>
          <t>On Day</t>
        </is>
      </c>
      <c r="B17" s="273" t="n"/>
      <c r="C17" s="90">
        <f>C16</f>
        <v/>
      </c>
      <c r="D17" s="276" t="n"/>
      <c r="E17" s="277">
        <f>IF(D17="", "",
 IF(D17=TIME(0,0,0), 0,
 IF(AND(D17&gt;=TIME(0,0,1), D17&lt;=TIME(2,0,0)), TIME(7,0,0),
 IF(AND(D17&gt;=TIME(6,0,0), D17&lt;=TIME(8,0,0)), TIME(12,0,0),
 IF(AND(D17&gt;TIME(8,0,0), D17&lt;=TIME(13,59,0)), TIME(15,0,0),
 IF(AND(D17&gt;=TIME(14,0,0), D17&lt;=TIME(17,59,0)), TIME(21,0,0),
 IF(AND(D17&gt;=TIME(18,0,0), D17&lt;=TIME(21,59,0)), TIME(0,0,0),
 IF(AND(D17&gt;=TIME(22,0,0), D17&lt;=TIME(23,59,59)), TIME(7,0,0), ""))))))))</f>
        <v/>
      </c>
      <c r="F17" s="156" t="n"/>
      <c r="G17" s="277">
        <f>IF(AND(D17&gt;=TIME(6,0,0),D17&lt;=TIME(8,0,0)),E17,"")</f>
        <v/>
      </c>
      <c r="H17" s="276" t="n"/>
      <c r="I17" s="30">
        <f>ROUND(IF(OR(D17="",E17="",E17=0),0,IF(H17="",MOD(E17-D17,1)*24,MOD(H17-D17,1)*24)),2)</f>
        <v/>
      </c>
      <c r="J17" s="158" t="n"/>
      <c r="K17" s="274" t="n"/>
      <c r="L17" s="271" t="n"/>
      <c r="M17" s="275">
        <f>MAX(0,V17-W17)</f>
        <v/>
      </c>
      <c r="N17" s="278">
        <f>(IF(OR($C17="",$D17=""),0,
 IF(OR($A16="Holiday",$A17="Holiday"),
    IF(ISNUMBER(MATCH(TRIM($B17),{"Phagwah","Good Friday","Easter Monday","Labour Day","Christmas","Eid ul Azha","Romans-2","Globe-12","Neptune P1"},0)),0,$I17),
 IF(AND(NOT(OR($A16="Annual Leave",$A17="Annual Leave")),$A17="Off day"),$I17,
  MAX(0,$I17-$V17)
  ))))+W17</f>
        <v/>
      </c>
      <c r="O17" s="278">
        <f>IF(AND(OR($A16="Holiday",$A17="Holiday"),
        ISNUMBER(MATCH(TRIM($B17),{"Phagwah","Good Friday","Easter Monday","Labour Day","Christmas","Eid ul Azha","Romans-2","Globe-12","Neptune P1"},0))),
   $I17,0)</f>
        <v/>
      </c>
      <c r="P17" s="278">
        <f>IF(OR($O$7="Canteen",$O$7="Head Office"),0,IF($I17&lt;=0,0,IF(AND($I16&lt;=0,OR(TRIM($J17)="Hebrews",TRIM($J17)="Romans",TRIM($J17)="Romans-2",TRIM($J17)="Globe",TRIM($J17)="Globe-12",TRIM($J17)="Neptune P1")),1,0)))</f>
        <v/>
      </c>
      <c r="Q17" s="279" t="n"/>
      <c r="R17" s="278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IF(AND($I16=0,$I17&gt;0),1,0),
      0
   ),
0))</f>
        <v/>
      </c>
      <c r="S17" s="278">
        <f>IF(OR($A16="Annual Leave",$A17="Annual Leave"),IF(AND($A16&lt;&gt;"Annual Leave",$A17="Annual Leave"),8,0),0)</f>
        <v/>
      </c>
      <c r="T17" s="280" t="n"/>
      <c r="U17" s="144">
        <f>MAX(0,40-Y17)</f>
        <v/>
      </c>
      <c r="V17" s="351">
        <f>IF(OR($C17="",$D17=""),0,
 IF(OR($A16="Holiday",$A17="Holiday"),0,
 IF(AND(NOT(OR($A16="Annual Leave",$A17="Annual Leave")),$A17="Off day"),0,
  IF($I16+$I17&gt;=8,IF($I16&gt;=8,0,8-$I16),$I17)
  )))</f>
        <v/>
      </c>
      <c r="W17" s="351">
        <f>MAX(0,V17-U17)</f>
        <v/>
      </c>
      <c r="X17" s="351">
        <f>IF(C17="","",C17-WEEKDAY(C17,1)+1)</f>
        <v/>
      </c>
      <c r="Y17" s="351">
        <f>SUMPRODUCT(($X$14:$X16=X17)*(($V$14:$V16)+($O$14:$O16)))+IF(X17=X14,$L$11,0)</f>
        <v/>
      </c>
      <c r="Z17" s="351" t="n"/>
      <c r="AA17" s="351" t="n"/>
      <c r="AB17" s="351" t="n"/>
      <c r="AC17" s="351" t="n"/>
      <c r="AD17" s="351" t="n"/>
      <c r="AE17" s="351" t="n"/>
      <c r="AF17" s="351" t="n"/>
    </row>
    <row r="18" ht="24" customHeight="1" s="348" thickBot="1">
      <c r="A18" s="159" t="inlineStr">
        <is>
          <t>On Day</t>
        </is>
      </c>
      <c r="B18" s="281" t="n"/>
      <c r="C18" s="92">
        <f>C16+1</f>
        <v/>
      </c>
      <c r="D18" s="31" t="n"/>
      <c r="E18" s="160">
        <f>IF(D18="", "",
 IF(D18=TIME(0,0,0), 0,
 IF(AND(D18&gt;=TIME(0,0,1), D18&lt;=TIME(2,0,0)), TIME(7,0,0),
 IF(AND(D18&gt;=TIME(6,0,0), D18&lt;=TIME(8,0,0)), TIME(12,0,0),
 IF(AND(D18&gt;TIME(8,0,0), D18&lt;=TIME(13,59,0)), TIME(15,0,0),
 IF(AND(D18&gt;=TIME(14,0,0), D18&lt;=TIME(17,59,0)), TIME(21,0,0),
 IF(AND(D18&gt;=TIME(18,0,0), D18&lt;=TIME(21,59,0)), TIME(0,0,0),
 IF(AND(D18&gt;=TIME(22,0,0), D18&lt;=TIME(23,59,59)), TIME(7,0,0), ""))))))))</f>
        <v/>
      </c>
      <c r="F18" s="161" t="n"/>
      <c r="G18" s="160">
        <f>IF(AND(D18&gt;=TIME(6,0,0),D18&lt;=TIME(8,0,0)),E18,"")</f>
        <v/>
      </c>
      <c r="H18" s="31" t="n"/>
      <c r="I18" s="32">
        <f>ROUND(IF(OR(D18="",E18="",E18=0),0,IF(H18="",MOD(E18-D18,1)*24,MOD(H18-D18,1)*24)),2)</f>
        <v/>
      </c>
      <c r="J18" s="162" t="n"/>
      <c r="K18" s="282" t="n"/>
      <c r="L18" s="271" t="n"/>
      <c r="M18" s="283">
        <f>MAX(0,V18-W18)</f>
        <v/>
      </c>
      <c r="N18" s="33">
        <f>(IF(OR($C18="",$D18=""),0,
 IF(OR($A18="Holiday",$A19="Holiday"),
    IF(ISNUMBER(MATCH(TRIM($B18),{"Phagwah","Good Friday","Easter Monday","Labour Day","Christmas","Eid ul Azha","Romans-2","Globe-12","Neptune P1"},0)),0,$I18),
 IF(AND(NOT(OR($A18="Annual Leave",$A19="Annual Leave")),$A18="Off day"),$I18,
  MAX(0,$I18-$V18)
  ))))+W18</f>
        <v/>
      </c>
      <c r="O18" s="33">
        <f>IF(AND(OR($A18="Holiday",$A19="Holiday"),
        ISNUMBER(MATCH(TRIM($B18),{"Phagwah","Good Friday","Easter Monday","Labour Day","Christmas","Eid ul Azha","Romans-2","Globe-12","Neptune P1"},0))),
   $I18,0)</f>
        <v/>
      </c>
      <c r="P18" s="33">
        <f>IF(OR($O$7="Canteen",$O$7="Head Office"),0,IF($I18&lt;=0,0,IF(OR(OR(TRIM($J18)="Hebrews",TRIM($J18)="Romans",TRIM($J18)="Romans-2",TRIM($J18)="Globe",TRIM($J18)="Globe-12",TRIM($J18)="Neptune P1"),AND($I19&gt;0,OR(TRIM($J19)="Hebrews",TRIM($J19)="Romans",TRIM($J19)="Romans-2",TRIM($J19)="Globe",TRIM($J19)="Globe-12",TRIM($J19)="Neptune P1"))),1,0)))</f>
        <v/>
      </c>
      <c r="Q18" s="34" t="n"/>
      <c r="R18" s="33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IF($I18&gt;0,1,0),
      0
   ),
0))</f>
        <v/>
      </c>
      <c r="S18" s="33">
        <f>IF(OR($A18="Annual Leave",$A19="Annual Leave"),IF($A18="Annual Leave",8,0),0)</f>
        <v/>
      </c>
      <c r="T18" s="35" t="n"/>
      <c r="U18" s="144">
        <f>MAX(0,40-Y18)</f>
        <v/>
      </c>
      <c r="V18" s="351">
        <f>IF(OR($C18="",$D18=""),0,
 IF(OR($A18="Holiday",$A19="Holiday"),0,
 IF(AND(NOT(OR($A18="Annual Leave",$A19="Annual Leave")),$A18="Off day"),0,
  IF($I18+$I19&gt;=8,IF($I18&gt;=8,8,$I18),$I18)
  )))</f>
        <v/>
      </c>
      <c r="W18" s="351">
        <f>MAX(0,V18-U18)</f>
        <v/>
      </c>
      <c r="X18" s="351">
        <f>IF(C18="","",C18-WEEKDAY(C18,1)+1)</f>
        <v/>
      </c>
      <c r="Y18" s="351">
        <f>SUMPRODUCT(($X$14:$X17=X18)*(($V$14:$V17)+($O$14:$O17)))+IF(X18=X14,$L$11,0)</f>
        <v/>
      </c>
      <c r="Z18" s="351" t="n"/>
      <c r="AA18" s="351" t="n"/>
      <c r="AB18" s="351" t="n"/>
      <c r="AC18" s="351" t="n"/>
      <c r="AD18" s="351" t="n"/>
      <c r="AE18" s="351" t="n"/>
      <c r="AF18" s="351" t="n"/>
    </row>
    <row r="19" ht="24" customHeight="1" s="348" thickBot="1">
      <c r="A19" s="159" t="inlineStr">
        <is>
          <t>On Day</t>
        </is>
      </c>
      <c r="B19" s="281" t="n"/>
      <c r="C19" s="93">
        <f>C18</f>
        <v/>
      </c>
      <c r="D19" s="36" t="n"/>
      <c r="E19" s="163">
        <f>IF(D19="", "",
 IF(D19=TIME(0,0,0), 0,
 IF(AND(D19&gt;=TIME(0,0,1), D19&lt;=TIME(2,0,0)), TIME(7,0,0),
 IF(AND(D19&gt;=TIME(6,0,0), D19&lt;=TIME(8,0,0)), TIME(12,0,0),
 IF(AND(D19&gt;TIME(8,0,0), D19&lt;=TIME(13,59,0)), TIME(15,0,0),
 IF(AND(D19&gt;=TIME(14,0,0), D19&lt;=TIME(17,59,0)), TIME(21,0,0),
 IF(AND(D19&gt;=TIME(18,0,0), D19&lt;=TIME(21,59,0)), TIME(0,0,0),
 IF(AND(D19&gt;=TIME(22,0,0), D19&lt;=TIME(23,59,59)), TIME(7,0,0), ""))))))))</f>
        <v/>
      </c>
      <c r="F19" s="164" t="n"/>
      <c r="G19" s="163">
        <f>IF(AND(D19&gt;=TIME(6,0,0),D19&lt;=TIME(8,0,0)),E19,"")</f>
        <v/>
      </c>
      <c r="H19" s="36" t="n"/>
      <c r="I19" s="37">
        <f>ROUND(IF(OR(D19="",E19="",E19=0),0,IF(H19="",MOD(E19-D19,1)*24,MOD(H19-D19,1)*24)),2)</f>
        <v/>
      </c>
      <c r="J19" s="162" t="n"/>
      <c r="K19" s="282" t="n"/>
      <c r="L19" s="271" t="n"/>
      <c r="M19" s="283">
        <f>MAX(0,V19-W19)</f>
        <v/>
      </c>
      <c r="N19" s="38">
        <f>(IF(OR($C19="",$D19=""),0,
 IF(OR($A18="Holiday",$A19="Holiday"),
    IF(ISNUMBER(MATCH(TRIM($B19),{"Phagwah","Good Friday","Easter Monday","Labour Day","Christmas","Eid ul Azha","Romans-2","Globe-12","Neptune P1"},0)),0,$I19),
 IF(AND(NOT(OR($A18="Annual Leave",$A19="Annual Leave")),$A19="Off day"),$I19,
  MAX(0,$I19-$V19)
  ))))+W19</f>
        <v/>
      </c>
      <c r="O19" s="38">
        <f>IF(AND(OR($A18="Holiday",$A19="Holiday"),
        ISNUMBER(MATCH(TRIM($B19),{"Phagwah","Good Friday","Easter Monday","Labour Day","Christmas","Eid ul Azha","Romans-2","Globe-12","Neptune P1"},0))),
   $I19,0)</f>
        <v/>
      </c>
      <c r="P19" s="38">
        <f>IF(OR($O$7="Canteen",$O$7="Head Office"),0,IF($I19&lt;=0,0,IF(AND($I18&lt;=0,OR(TRIM($J19)="Hebrews",TRIM($J19)="Romans",TRIM($J19)="Romans-2",TRIM($J19)="Globe",TRIM($J19)="Globe-12",TRIM($J19)="Neptune P1")),1,0)))</f>
        <v/>
      </c>
      <c r="Q19" s="39" t="n"/>
      <c r="R19" s="38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IF(AND($I18=0,$I19&gt;0),1,0),
      0
   ),
0))</f>
        <v/>
      </c>
      <c r="S19" s="38">
        <f>IF(OR($A18="Annual Leave",$A19="Annual Leave"),IF(AND($A18&lt;&gt;"Annual Leave",$A19="Annual Leave"),8,0),0)</f>
        <v/>
      </c>
      <c r="T19" s="40" t="n"/>
      <c r="U19" s="144">
        <f>MAX(0,40-Y19)</f>
        <v/>
      </c>
      <c r="V19" s="351">
        <f>IF(OR($C19="",$D19=""),0,
 IF(OR($A18="Holiday",$A19="Holiday"),0,
 IF(AND(NOT(OR($A18="Annual Leave",$A19="Annual Leave")),$A19="Off day"),0,
  IF($I18+$I19&gt;=8,IF($I18&gt;=8,0,8-$I18),$I19)
  )))</f>
        <v/>
      </c>
      <c r="W19" s="351">
        <f>MAX(0,V19-U19)</f>
        <v/>
      </c>
      <c r="X19" s="351">
        <f>IF(C19="","",C19-WEEKDAY(C19,1)+1)</f>
        <v/>
      </c>
      <c r="Y19" s="351">
        <f>SUMPRODUCT(($X$14:$X18=X19)*(($V$14:$V18)+($O$14:$O18)))+IF(X19=X14,$L$11,0)</f>
        <v/>
      </c>
      <c r="Z19" s="351" t="n"/>
      <c r="AA19" s="351" t="n"/>
      <c r="AB19" s="351" t="n"/>
      <c r="AC19" s="351" t="n"/>
      <c r="AD19" s="351" t="n"/>
      <c r="AE19" s="351" t="n"/>
      <c r="AF19" s="351" t="n"/>
    </row>
    <row r="20" ht="24" customHeight="1" s="348" thickBot="1">
      <c r="A20" s="165" t="inlineStr">
        <is>
          <t>On Day</t>
        </is>
      </c>
      <c r="B20" s="284" t="n"/>
      <c r="C20" s="94">
        <f>C18+1</f>
        <v/>
      </c>
      <c r="D20" s="41" t="n"/>
      <c r="E20" s="166">
        <f>IF(D20="", "",
 IF(D20=TIME(0,0,0), 0,
 IF(AND(D20&gt;=TIME(0,0,1), D20&lt;=TIME(2,0,0)), TIME(7,0,0),
 IF(AND(D20&gt;=TIME(6,0,0), D20&lt;=TIME(8,0,0)), TIME(12,0,0),
 IF(AND(D20&gt;TIME(8,0,0), D20&lt;=TIME(13,59,0)), TIME(15,0,0),
 IF(AND(D20&gt;=TIME(14,0,0), D20&lt;=TIME(17,59,0)), TIME(21,0,0),
 IF(AND(D20&gt;=TIME(18,0,0), D20&lt;=TIME(21,59,0)), TIME(0,0,0),
 IF(AND(D20&gt;=TIME(22,0,0), D20&lt;=TIME(23,59,59)), TIME(7,0,0), ""))))))))</f>
        <v/>
      </c>
      <c r="F20" s="167" t="n"/>
      <c r="G20" s="166">
        <f>IF(AND(D20&gt;=TIME(6,0,0),D20&lt;=TIME(8,0,0)),E20,"")</f>
        <v/>
      </c>
      <c r="H20" s="41" t="n"/>
      <c r="I20" s="95">
        <f>ROUND(IF(OR(D20="",E20="",E20=0),0,IF(H20="",MOD(E20-D20,1)*24,MOD(H20-D20,1)*24)),2)</f>
        <v/>
      </c>
      <c r="J20" s="168" t="n"/>
      <c r="K20" s="285" t="n"/>
      <c r="L20" s="271" t="n"/>
      <c r="M20" s="286">
        <f>MAX(0,V20-W20)</f>
        <v/>
      </c>
      <c r="N20" s="42">
        <f>(IF(OR($C20="",$D20=""),0,
 IF(OR($A20="Holiday",$A21="Holiday"),
    IF(ISNUMBER(MATCH(TRIM($B20),{"Phagwah","Good Friday","Easter Monday","Labour Day","Christmas","Eid ul Azha","Romans-2","Globe-12","Neptune P1"},0)),0,$I20),
 IF(AND(NOT(OR($A20="Annual Leave",$A21="Annual Leave")),$A20="Off day"),$I20,
  MAX(0,$I20-$V20)
  ))))+W20</f>
        <v/>
      </c>
      <c r="O20" s="42">
        <f>IF(AND(OR($A20="Holiday",$A21="Holiday"),
        ISNUMBER(MATCH(TRIM($B20),{"Phagwah","Good Friday","Easter Monday","Labour Day","Christmas","Eid ul Azha","Romans-2","Globe-12","Neptune P1"},0))),
   $I20,0)</f>
        <v/>
      </c>
      <c r="P20" s="42">
        <f>IF(OR($O$7="Canteen",$O$7="Head Office"),0,IF($I20&lt;=0,0,IF(OR(OR(TRIM($J20)="Hebrews",TRIM($J20)="Romans",TRIM($J20)="Romans-2",TRIM($J20)="Globe",TRIM($J20)="Globe-12",TRIM($J20)="Neptune P1"),AND($I21&gt;0,OR(TRIM($J21)="Hebrews",TRIM($J21)="Romans",TRIM($J21)="Romans-2",TRIM($J21)="Globe",TRIM($J21)="Globe-12",TRIM($J21)="Neptune P1"))),1,0)))</f>
        <v/>
      </c>
      <c r="Q20" s="43" t="n"/>
      <c r="R20" s="42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IF($I20&gt;0,1,0),
      0
   ),
0))</f>
        <v/>
      </c>
      <c r="S20" s="42">
        <f>IF(OR($A20="Annual Leave",$A21="Annual Leave"),IF($A20="Annual Leave",8,0),0)</f>
        <v/>
      </c>
      <c r="T20" s="96" t="n"/>
      <c r="U20" s="144">
        <f>MAX(0,40-Y20)</f>
        <v/>
      </c>
      <c r="V20" s="351">
        <f>IF(OR($C20="",$D20=""),0,
 IF(OR($A20="Holiday",$A21="Holiday"),0,
 IF(AND(NOT(OR($A20="Annual Leave",$A21="Annual Leave")),$A20="Off day"),0,
  IF($I20+$I21&gt;=8,IF($I20&gt;=8,8,$I20),$I20)
  )))</f>
        <v/>
      </c>
      <c r="W20" s="351">
        <f>MAX(0,V20-U20)</f>
        <v/>
      </c>
      <c r="X20" s="351">
        <f>IF(C20="","",C20-WEEKDAY(C20,1)+1)</f>
        <v/>
      </c>
      <c r="Y20" s="351">
        <f>SUMPRODUCT(($X$14:$X19=X20)*(($V$14:$V19)+($O$14:$O19)))+IF(X20=X14,$L$11,0)</f>
        <v/>
      </c>
      <c r="Z20" s="351" t="n"/>
      <c r="AA20" s="351" t="n"/>
      <c r="AB20" s="351" t="n"/>
      <c r="AC20" s="351" t="n"/>
      <c r="AD20" s="351" t="n"/>
      <c r="AE20" s="351" t="n"/>
      <c r="AF20" s="351" t="n"/>
    </row>
    <row r="21" ht="24" customHeight="1" s="348" thickBot="1">
      <c r="A21" s="165" t="inlineStr">
        <is>
          <t>On Day</t>
        </is>
      </c>
      <c r="B21" s="284" t="n"/>
      <c r="C21" s="94">
        <f>C20</f>
        <v/>
      </c>
      <c r="D21" s="287" t="n"/>
      <c r="E21" s="288">
        <f>IF(D21="", "",
 IF(D21=TIME(0,0,0), 0,
 IF(AND(D21&gt;=TIME(0,0,1), D21&lt;=TIME(2,0,0)), TIME(7,0,0),
 IF(AND(D21&gt;=TIME(6,0,0), D21&lt;=TIME(8,0,0)), TIME(12,0,0),
 IF(AND(D21&gt;TIME(8,0,0), D21&lt;=TIME(13,59,0)), TIME(15,0,0),
 IF(AND(D21&gt;=TIME(14,0,0), D21&lt;=TIME(17,59,0)), TIME(21,0,0),
 IF(AND(D21&gt;=TIME(18,0,0), D21&lt;=TIME(21,59,0)), TIME(0,0,0),
 IF(AND(D21&gt;=TIME(22,0,0), D21&lt;=TIME(23,59,59)), TIME(7,0,0), ""))))))))</f>
        <v/>
      </c>
      <c r="F21" s="167" t="n"/>
      <c r="G21" s="288">
        <f>IF(AND(D21&gt;=TIME(6,0,0),D21&lt;=TIME(8,0,0)),E21,"")</f>
        <v/>
      </c>
      <c r="H21" s="287" t="n"/>
      <c r="I21" s="95">
        <f>ROUND(IF(OR(D21="",E21="",E21=0),0,IF(H21="",MOD(E21-D21,1)*24,MOD(H21-D21,1)*24)),2)</f>
        <v/>
      </c>
      <c r="J21" s="169" t="n"/>
      <c r="K21" s="285" t="n"/>
      <c r="L21" s="271" t="n"/>
      <c r="M21" s="286">
        <f>MAX(0,V21-W21)</f>
        <v/>
      </c>
      <c r="N21" s="289">
        <f>(IF(OR($C21="",$D21=""),0,
 IF(OR($A20="Holiday",$A21="Holiday"),
    IF(ISNUMBER(MATCH(TRIM($B21),{"Phagwah","Good Friday","Easter Monday","Labour Day","Christmas","Eid ul Azha","Romans-2","Globe-12","Neptune P1"},0)),0,$I21),
 IF(AND(NOT(OR($A20="Annual Leave",$A21="Annual Leave")),$A21="Off day"),$I21,
  MAX(0,$I21-$V21)
  ))))+W21</f>
        <v/>
      </c>
      <c r="O21" s="289">
        <f>IF(AND(OR($A20="Holiday",$A21="Holiday"),
        ISNUMBER(MATCH(TRIM($B21),{"Phagwah","Good Friday","Easter Monday","Labour Day","Christmas","Eid ul Azha","Romans-2","Globe-12","Neptune P1"},0))),
   $I21,0)</f>
        <v/>
      </c>
      <c r="P21" s="289">
        <f>IF(OR($O$7="Canteen",$O$7="Head Office"),0,IF($I21&lt;=0,0,IF(AND($I20&lt;=0,OR(TRIM($J21)="Hebrews",TRIM($J21)="Romans",TRIM($J21)="Romans-2",TRIM($J21)="Globe",TRIM($J21)="Globe-12",TRIM($J21)="Neptune P1")),1,0)))</f>
        <v/>
      </c>
      <c r="Q21" s="290" t="n"/>
      <c r="R21" s="289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IF(AND($I20=0,$I21&gt;0),1,0),
      0
   ),
0))</f>
        <v/>
      </c>
      <c r="S21" s="289">
        <f>IF(OR($A20="Annual Leave",$A21="Annual Leave"),IF(AND($A20&lt;&gt;"Annual Leave",$A21="Annual Leave"),8,0),0)</f>
        <v/>
      </c>
      <c r="T21" s="291" t="n"/>
      <c r="U21" s="144">
        <f>MAX(0,40-Y21)</f>
        <v/>
      </c>
      <c r="V21" s="351">
        <f>IF(OR($C21="",$D21=""),0,
 IF(OR($A20="Holiday",$A21="Holiday"),0,
 IF(AND(NOT(OR($A20="Annual Leave",$A21="Annual Leave")),$A21="Off day"),0,
  IF($I20+$I21&gt;=8,IF($I20&gt;=8,0,8-$I20),$I21)
  )))</f>
        <v/>
      </c>
      <c r="W21" s="351">
        <f>MAX(0,V21-U21)</f>
        <v/>
      </c>
      <c r="X21" s="351">
        <f>IF(C21="","",C21-WEEKDAY(C21,1)+1)</f>
        <v/>
      </c>
      <c r="Y21" s="351">
        <f>SUMPRODUCT(($X$14:$X20=X21)*(($V$14:$V20)+($O$14:$O20)))+IF(X21=X14,$L$11,0)</f>
        <v/>
      </c>
      <c r="Z21" s="351" t="n"/>
      <c r="AA21" s="351" t="n"/>
      <c r="AB21" s="351" t="n"/>
      <c r="AC21" s="351" t="n"/>
      <c r="AD21" s="351" t="n"/>
      <c r="AE21" s="351" t="n"/>
      <c r="AF21" s="351" t="n"/>
    </row>
    <row r="22" ht="24" customHeight="1" s="348" thickBot="1">
      <c r="A22" s="170" t="inlineStr">
        <is>
          <t>On Day</t>
        </is>
      </c>
      <c r="B22" s="292" t="n"/>
      <c r="C22" s="97">
        <f>C20+1</f>
        <v/>
      </c>
      <c r="D22" s="44" t="n"/>
      <c r="E22" s="171">
        <f>IF(D22="", "",
 IF(D22=TIME(0,0,0), 0,
 IF(AND(D22&gt;=TIME(0,0,1), D22&lt;=TIME(2,0,0)), TIME(7,0,0),
 IF(AND(D22&gt;=TIME(6,0,0), D22&lt;=TIME(8,0,0)), TIME(12,0,0),
 IF(AND(D22&gt;TIME(8,0,0), D22&lt;=TIME(13,59,0)), TIME(15,0,0),
 IF(AND(D22&gt;=TIME(14,0,0), D22&lt;=TIME(17,59,0)), TIME(21,0,0),
 IF(AND(D22&gt;=TIME(18,0,0), D22&lt;=TIME(21,59,0)), TIME(0,0,0),
 IF(AND(D22&gt;=TIME(22,0,0), D22&lt;=TIME(23,59,59)), TIME(7,0,0), ""))))))))</f>
        <v/>
      </c>
      <c r="F22" s="172" t="n"/>
      <c r="G22" s="171">
        <f>IF(AND(D22&gt;=TIME(6,0,0),D22&lt;=TIME(8,0,0)),E22,"")</f>
        <v/>
      </c>
      <c r="H22" s="44" t="n"/>
      <c r="I22" s="45">
        <f>ROUND(IF(OR(D22="",E22="",E22=0),0,IF(H22="",MOD(E22-D22,1)*24,MOD(H22-D22,1)*24)),2)</f>
        <v/>
      </c>
      <c r="J22" s="173" t="n"/>
      <c r="K22" s="293" t="n"/>
      <c r="L22" s="271" t="n"/>
      <c r="M22" s="294">
        <f>MAX(0,V22-W22)</f>
        <v/>
      </c>
      <c r="N22" s="46">
        <f>(IF(OR($C22="",$D22=""),0,
 IF(OR($A22="Holiday",$A23="Holiday"),
    IF(ISNUMBER(MATCH(TRIM($B22),{"Phagwah","Good Friday","Easter Monday","Labour Day","Christmas","Eid ul Azha","Romans-2","Globe-12","Neptune P1"},0)),0,$I22),
 IF(AND(NOT(OR($A22="Annual Leave",$A23="Annual Leave")),$A22="Off day"),$I22,
  MAX(0,$I22-$V22)
  ))))+W22</f>
        <v/>
      </c>
      <c r="O22" s="46">
        <f>IF(AND(OR($A22="Holiday",$A23="Holiday"),
        ISNUMBER(MATCH(TRIM($B22),{"Phagwah","Good Friday","Easter Monday","Labour Day","Christmas","Eid ul Azha","Romans-2","Globe-12","Neptune P1"},0))),
   $I22,0)</f>
        <v/>
      </c>
      <c r="P22" s="46">
        <f>IF(OR($O$7="Canteen",$O$7="Head Office"),0,IF($I22&lt;=0,0,IF(OR(OR(TRIM($J22)="Hebrews",TRIM($J22)="Romans",TRIM($J22)="Romans-2",TRIM($J22)="Globe",TRIM($J22)="Globe-12",TRIM($J22)="Neptune P1"),AND($I23&gt;0,OR(TRIM($J23)="Hebrews",TRIM($J23)="Romans",TRIM($J23)="Romans-2",TRIM($J23)="Globe",TRIM($J23)="Globe-12",TRIM($J23)="Neptune P1"))),1,0)))</f>
        <v/>
      </c>
      <c r="Q22" s="47" t="n"/>
      <c r="R22" s="46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IF($I22&gt;0,1,0),
      0
   ),
0))</f>
        <v/>
      </c>
      <c r="S22" s="46">
        <f>IF(OR($A22="Annual Leave",$A23="Annual Leave"),IF($A22="Annual Leave",8,0),0)</f>
        <v/>
      </c>
      <c r="T22" s="48" t="n"/>
      <c r="U22" s="144">
        <f>MAX(0,40-Y22)</f>
        <v/>
      </c>
      <c r="V22" s="351">
        <f>IF(OR($C22="",$D22=""),0,
 IF(OR($A22="Holiday",$A23="Holiday"),0,
 IF(AND(NOT(OR($A22="Annual Leave",$A23="Annual Leave")),$A22="Off day"),0,
  IF($I22+$I23&gt;=8,IF($I22&gt;=8,8,$I22),$I22)
  )))</f>
        <v/>
      </c>
      <c r="W22" s="351">
        <f>MAX(0,V22-U22)</f>
        <v/>
      </c>
      <c r="X22" s="351">
        <f>IF(C22="","",C22-WEEKDAY(C22,1)+1)</f>
        <v/>
      </c>
      <c r="Y22" s="351">
        <f>SUMPRODUCT(($X$14:$X21=X22)*(($V$14:$V21)+($O$14:$O21)))+IF(X22=X14,$L$11,0)</f>
        <v/>
      </c>
      <c r="Z22" s="351" t="n"/>
      <c r="AA22" s="351" t="n"/>
      <c r="AB22" s="351" t="n"/>
      <c r="AC22" s="351" t="n"/>
      <c r="AD22" s="351" t="n"/>
      <c r="AE22" s="351" t="n"/>
      <c r="AF22" s="351" t="n"/>
    </row>
    <row r="23" ht="24" customHeight="1" s="348" thickBot="1">
      <c r="A23" s="170" t="inlineStr">
        <is>
          <t>On Day</t>
        </is>
      </c>
      <c r="B23" s="292" t="n"/>
      <c r="C23" s="98">
        <f>C22</f>
        <v/>
      </c>
      <c r="D23" s="49" t="n"/>
      <c r="E23" s="174">
        <f>IF(D23="", "",
 IF(D23=TIME(0,0,0), 0,
 IF(AND(D23&gt;=TIME(0,0,1), D23&lt;=TIME(2,0,0)), TIME(7,0,0),
 IF(AND(D23&gt;=TIME(6,0,0), D23&lt;=TIME(8,0,0)), TIME(12,0,0),
 IF(AND(D23&gt;TIME(8,0,0), D23&lt;=TIME(13,59,0)), TIME(15,0,0),
 IF(AND(D23&gt;=TIME(14,0,0), D23&lt;=TIME(17,59,0)), TIME(21,0,0),
 IF(AND(D23&gt;=TIME(18,0,0), D23&lt;=TIME(21,59,0)), TIME(0,0,0),
 IF(AND(D23&gt;=TIME(22,0,0), D23&lt;=TIME(23,59,59)), TIME(7,0,0), ""))))))))</f>
        <v/>
      </c>
      <c r="F23" s="175" t="n"/>
      <c r="G23" s="174">
        <f>IF(AND(D23&gt;=TIME(6,0,0),D23&lt;=TIME(8,0,0)),E23,"")</f>
        <v/>
      </c>
      <c r="H23" s="49" t="n"/>
      <c r="I23" s="50">
        <f>ROUND(IF(OR(D23="",E23="",E23=0),0,IF(H23="",MOD(E23-D23,1)*24,MOD(H23-D23,1)*24)),2)</f>
        <v/>
      </c>
      <c r="J23" s="173" t="n"/>
      <c r="K23" s="293" t="n"/>
      <c r="L23" s="271" t="n"/>
      <c r="M23" s="294">
        <f>MAX(0,V23-W23)</f>
        <v/>
      </c>
      <c r="N23" s="51">
        <f>(IF(OR($C23="",$D23=""),0,
 IF(OR($A22="Holiday",$A23="Holiday"),
    IF(ISNUMBER(MATCH(TRIM($B23),{"Phagwah","Good Friday","Easter Monday","Labour Day","Christmas","Eid ul Azha","Romans-2","Globe-12","Neptune P1"},0)),0,$I23),
 IF(AND(NOT(OR($A22="Annual Leave",$A23="Annual Leave")),$A23="Off day"),$I23,
  MAX(0,$I23-$V23)
  ))))+W23</f>
        <v/>
      </c>
      <c r="O23" s="51">
        <f>IF(AND(OR($A22="Holiday",$A23="Holiday"),
        ISNUMBER(MATCH(TRIM($B23),{"Phagwah","Good Friday","Easter Monday","Labour Day","Christmas","Eid ul Azha","Romans-2","Globe-12","Neptune P1"},0))),
   $I23,0)</f>
        <v/>
      </c>
      <c r="P23" s="51">
        <f>IF(OR($O$7="Canteen",$O$7="Head Office"),0,IF($I23&lt;=0,0,IF(AND($I22&lt;=0,OR(TRIM($J23)="Hebrews",TRIM($J23)="Romans",TRIM($J23)="Romans-2",TRIM($J23)="Globe",TRIM($J23)="Globe-12",TRIM($J23)="Neptune P1")),1,0)))</f>
        <v/>
      </c>
      <c r="Q23" s="52" t="n"/>
      <c r="R23" s="51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IF(AND($I22=0,$I23&gt;0),1,0),
      0
   ),
0))</f>
        <v/>
      </c>
      <c r="S23" s="51">
        <f>IF(OR($A22="Annual Leave",$A23="Annual Leave"),IF(AND($A22&lt;&gt;"Annual Leave",$A23="Annual Leave"),8,0),0)</f>
        <v/>
      </c>
      <c r="T23" s="53" t="n"/>
      <c r="U23" s="144">
        <f>MAX(0,40-Y23)</f>
        <v/>
      </c>
      <c r="V23" s="351">
        <f>IF(OR($C23="",$D23=""),0,
 IF(OR($A22="Holiday",$A23="Holiday"),0,
 IF(AND(NOT(OR($A22="Annual Leave",$A23="Annual Leave")),$A23="Off day"),0,
  IF($I22+$I23&gt;=8,IF($I22&gt;=8,0,8-$I22),$I23)
  )))</f>
        <v/>
      </c>
      <c r="W23" s="351">
        <f>MAX(0,V23-U23)</f>
        <v/>
      </c>
      <c r="X23" s="351">
        <f>IF(C23="","",C23-WEEKDAY(C23,1)+1)</f>
        <v/>
      </c>
      <c r="Y23" s="351">
        <f>SUMPRODUCT(($X$14:$X22=X23)*(($V$14:$V22)+($O$14:$O22)))+IF(X23=X14,$L$11,0)</f>
        <v/>
      </c>
      <c r="Z23" s="351" t="n"/>
      <c r="AA23" s="351" t="n"/>
      <c r="AB23" s="351" t="n"/>
      <c r="AC23" s="351" t="n"/>
      <c r="AD23" s="351" t="n"/>
      <c r="AE23" s="351" t="n"/>
      <c r="AF23" s="351" t="n"/>
    </row>
    <row r="24" ht="24" customHeight="1" s="348" thickBot="1">
      <c r="A24" s="154" t="inlineStr">
        <is>
          <t>On Day</t>
        </is>
      </c>
      <c r="B24" s="273" t="n"/>
      <c r="C24" s="90">
        <f>C22+1</f>
        <v/>
      </c>
      <c r="D24" s="8" t="n"/>
      <c r="E24" s="155">
        <f>IF(D24="", "",
 IF(D24=TIME(0,0,0), 0,
 IF(AND(D24&gt;=TIME(0,0,1), D24&lt;=TIME(2,0,0)), TIME(7,0,0),
 IF(AND(D24&gt;=TIME(6,0,0), D24&lt;=TIME(8,0,0)), TIME(12,0,0),
 IF(AND(D24&gt;TIME(8,0,0), D24&lt;=TIME(13,59,0)), TIME(15,0,0),
 IF(AND(D24&gt;=TIME(14,0,0), D24&lt;=TIME(17,59,0)), TIME(21,0,0),
 IF(AND(D24&gt;=TIME(18,0,0), D24&lt;=TIME(21,59,0)), TIME(0,0,0),
 IF(AND(D24&gt;=TIME(22,0,0), D24&lt;=TIME(23,59,59)), TIME(7,0,0), ""))))))))</f>
        <v/>
      </c>
      <c r="F24" s="156" t="n"/>
      <c r="G24" s="155">
        <f>IF(AND(D24&gt;=TIME(6,0,0),D24&lt;=TIME(8,0,0)),E24,"")</f>
        <v/>
      </c>
      <c r="H24" s="8" t="n"/>
      <c r="I24" s="30">
        <f>ROUND(IF(OR(D24="",E24="",E24=0),0,IF(H24="",MOD(E24-D24,1)*24,MOD(H24-D24,1)*24)),2)</f>
        <v/>
      </c>
      <c r="J24" s="157" t="n"/>
      <c r="K24" s="274" t="n"/>
      <c r="L24" s="271" t="n"/>
      <c r="M24" s="275">
        <f>MAX(0,V24-W24)</f>
        <v/>
      </c>
      <c r="N24" s="9">
        <f>(IF(OR($C24="",$D24=""),0,
 IF(OR($A24="Holiday",$A25="Holiday"),
    IF(ISNUMBER(MATCH(TRIM($B24),{"Phagwah","Good Friday","Easter Monday","Labour Day","Christmas","Eid ul Azha","Romans-2","Globe-12","Neptune P1"},0)),0,$I24),
 IF(AND(NOT(OR($A24="Annual Leave",$A25="Annual Leave")),$A24="Off day"),$I24,
  MAX(0,$I24-$V24)
  ))))+W24</f>
        <v/>
      </c>
      <c r="O24" s="9">
        <f>IF(AND(OR($A24="Holiday",$A25="Holiday"),
        ISNUMBER(MATCH(TRIM($B24),{"Phagwah","Good Friday","Easter Monday","Labour Day","Christmas","Eid ul Azha","Romans-2","Globe-12","Neptune P1"},0))),
   $I24,0)</f>
        <v/>
      </c>
      <c r="P24" s="9">
        <f>IF(OR($O$7="Canteen",$O$7="Head Office"),0,IF($I24&lt;=0,0,IF(OR(OR(TRIM($J24)="Hebrews",TRIM($J24)="Romans",TRIM($J24)="Romans-2",TRIM($J24)="Globe",TRIM($J24)="Globe-12",TRIM($J24)="Neptune P1"),AND($I25&gt;0,OR(TRIM($J25)="Hebrews",TRIM($J25)="Romans",TRIM($J25)="Romans-2",TRIM($J25)="Globe",TRIM($J25)="Globe-12",TRIM($J25)="Neptune P1"))),1,0)))</f>
        <v/>
      </c>
      <c r="Q24" s="10" t="n"/>
      <c r="R24" s="9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IF($I24&gt;0,1,0),
      0
   ),
0))</f>
        <v/>
      </c>
      <c r="S24" s="9">
        <f>IF(OR($A24="Annual Leave",$A25="Annual Leave"),IF($A24="Annual Leave",8,0),0)</f>
        <v/>
      </c>
      <c r="T24" s="91" t="n"/>
      <c r="U24" s="144">
        <f>MAX(0,40-Y24)</f>
        <v/>
      </c>
      <c r="V24" s="351">
        <f>IF(OR($C24="",$D24=""),0,
 IF(OR($A24="Holiday",$A25="Holiday"),0,
 IF(AND(NOT(OR($A24="Annual Leave",$A25="Annual Leave")),$A24="Off day"),0,
  IF($I24+$I25&gt;=8,IF($I24&gt;=8,8,$I24),$I24)
  )))</f>
        <v/>
      </c>
      <c r="W24" s="351">
        <f>MAX(0,V24-U24)</f>
        <v/>
      </c>
      <c r="X24" s="351">
        <f>IF(C24="","",C24-WEEKDAY(C24,1)+1)</f>
        <v/>
      </c>
      <c r="Y24" s="351">
        <f>SUMPRODUCT(($X$14:$X23=X24)*(($V$14:$V23)+($O$14:$O23)))+IF(X24=X14,$L$11,0)</f>
        <v/>
      </c>
      <c r="Z24" s="351" t="n"/>
      <c r="AA24" s="351" t="n"/>
      <c r="AB24" s="351" t="n"/>
      <c r="AC24" s="351" t="n"/>
      <c r="AD24" s="351" t="n"/>
      <c r="AE24" s="351" t="n"/>
      <c r="AF24" s="351" t="n"/>
    </row>
    <row r="25" ht="24" customHeight="1" s="348" thickBot="1">
      <c r="A25" s="154" t="inlineStr">
        <is>
          <t>On Day</t>
        </is>
      </c>
      <c r="B25" s="273" t="n"/>
      <c r="C25" s="90">
        <f>C24</f>
        <v/>
      </c>
      <c r="D25" s="276" t="n"/>
      <c r="E25" s="277">
        <f>IF(D25="", "",
 IF(D25=TIME(0,0,0), 0,
 IF(AND(D25&gt;=TIME(0,0,1), D25&lt;=TIME(2,0,0)), TIME(7,0,0),
 IF(AND(D25&gt;=TIME(6,0,0), D25&lt;=TIME(8,0,0)), TIME(12,0,0),
 IF(AND(D25&gt;TIME(8,0,0), D25&lt;=TIME(13,59,0)), TIME(15,0,0),
 IF(AND(D25&gt;=TIME(14,0,0), D25&lt;=TIME(17,59,0)), TIME(21,0,0),
 IF(AND(D25&gt;=TIME(18,0,0), D25&lt;=TIME(21,59,0)), TIME(0,0,0),
 IF(AND(D25&gt;=TIME(22,0,0), D25&lt;=TIME(23,59,59)), TIME(7,0,0), ""))))))))</f>
        <v/>
      </c>
      <c r="F25" s="156" t="n"/>
      <c r="G25" s="277">
        <f>IF(AND(D25&gt;=TIME(6,0,0),D25&lt;=TIME(8,0,0)),E25,"")</f>
        <v/>
      </c>
      <c r="H25" s="276" t="n"/>
      <c r="I25" s="30">
        <f>ROUND(IF(OR(D25="",E25="",E25=0),0,IF(H25="",MOD(E25-D25,1)*24,MOD(H25-D25,1)*24)),2)</f>
        <v/>
      </c>
      <c r="J25" s="158" t="n"/>
      <c r="K25" s="274" t="n"/>
      <c r="L25" s="271" t="n"/>
      <c r="M25" s="275">
        <f>MAX(0,V25-W25)</f>
        <v/>
      </c>
      <c r="N25" s="278">
        <f>(IF(OR($C25="",$D25=""),0,
 IF(OR($A24="Holiday",$A25="Holiday"),
    IF(ISNUMBER(MATCH(TRIM($B25),{"Phagwah","Good Friday","Easter Monday","Labour Day","Christmas","Eid ul Azha","Romans-2","Globe-12","Neptune P1"},0)),0,$I25),
 IF(AND(NOT(OR($A24="Annual Leave",$A25="Annual Leave")),$A25="Off day"),$I25,
  MAX(0,$I25-$V25)
  ))))+W25</f>
        <v/>
      </c>
      <c r="O25" s="278">
        <f>IF(AND(OR($A24="Holiday",$A25="Holiday"),
        ISNUMBER(MATCH(TRIM($B25),{"Phagwah","Good Friday","Easter Monday","Labour Day","Christmas","Eid ul Azha","Romans-2","Globe-12","Neptune P1"},0))),
   $I25,0)</f>
        <v/>
      </c>
      <c r="P25" s="278">
        <f>IF(OR($O$7="Canteen",$O$7="Head Office"),0,IF($I25&lt;=0,0,IF(AND($I24&lt;=0,OR(TRIM($J25)="Hebrews",TRIM($J25)="Romans",TRIM($J25)="Romans-2",TRIM($J25)="Globe",TRIM($J25)="Globe-12",TRIM($J25)="Neptune P1")),1,0)))</f>
        <v/>
      </c>
      <c r="Q25" s="279" t="n"/>
      <c r="R25" s="278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IF(AND($I24=0,$I25&gt;0),1,0),
      0
   ),
0))</f>
        <v/>
      </c>
      <c r="S25" s="278">
        <f>IF(OR($A24="Annual Leave",$A25="Annual Leave"),IF(AND($A24&lt;&gt;"Annual Leave",$A25="Annual Leave"),8,0),0)</f>
        <v/>
      </c>
      <c r="T25" s="280" t="n"/>
      <c r="U25" s="144">
        <f>MAX(0,40-Y25)</f>
        <v/>
      </c>
      <c r="V25" s="351">
        <f>IF(OR($C25="",$D25=""),0,
 IF(OR($A24="Holiday",$A25="Holiday"),0,
 IF(AND(NOT(OR($A24="Annual Leave",$A25="Annual Leave")),$A25="Off day"),0,
  IF($I24+$I25&gt;=8,IF($I24&gt;=8,0,8-$I24),$I25)
  )))</f>
        <v/>
      </c>
      <c r="W25" s="351">
        <f>MAX(0,V25-U25)</f>
        <v/>
      </c>
      <c r="X25" s="351">
        <f>IF(C25="","",C25-WEEKDAY(C25,1)+1)</f>
        <v/>
      </c>
      <c r="Y25" s="351">
        <f>SUMPRODUCT(($X$14:$X24=X25)*(($V$14:$V24)+($O$14:$O24)))+IF(X25=X14,$L$11,0)</f>
        <v/>
      </c>
      <c r="Z25" s="351" t="n"/>
      <c r="AA25" s="351" t="n"/>
      <c r="AB25" s="351" t="n"/>
      <c r="AC25" s="351" t="n"/>
      <c r="AD25" s="351" t="n"/>
      <c r="AE25" s="351" t="n"/>
      <c r="AF25" s="351" t="n"/>
    </row>
    <row r="26" ht="24" customHeight="1" s="348" thickBot="1">
      <c r="A26" s="159" t="inlineStr">
        <is>
          <t>On Day</t>
        </is>
      </c>
      <c r="B26" s="281" t="n"/>
      <c r="C26" s="92">
        <f>C24+1</f>
        <v/>
      </c>
      <c r="D26" s="31" t="n"/>
      <c r="E26" s="160">
        <f>IF(D26="", "",
 IF(D26=TIME(0,0,0), 0,
 IF(AND(D26&gt;=TIME(0,0,1), D26&lt;=TIME(2,0,0)), TIME(7,0,0),
 IF(AND(D26&gt;=TIME(6,0,0), D26&lt;=TIME(8,0,0)), TIME(12,0,0),
 IF(AND(D26&gt;TIME(8,0,0), D26&lt;=TIME(13,59,0)), TIME(15,0,0),
 IF(AND(D26&gt;=TIME(14,0,0), D26&lt;=TIME(17,59,0)), TIME(21,0,0),
 IF(AND(D26&gt;=TIME(18,0,0), D26&lt;=TIME(21,59,0)), TIME(0,0,0),
 IF(AND(D26&gt;=TIME(22,0,0), D26&lt;=TIME(23,59,59)), TIME(7,0,0), ""))))))))</f>
        <v/>
      </c>
      <c r="F26" s="161" t="n"/>
      <c r="G26" s="160">
        <f>IF(AND(D26&gt;=TIME(6,0,0),D26&lt;=TIME(8,0,0)),E26,"")</f>
        <v/>
      </c>
      <c r="H26" s="31" t="n"/>
      <c r="I26" s="32">
        <f>ROUND(IF(OR(D26="",E26="",E26=0),0,IF(H26="",MOD(E26-D26,1)*24,MOD(H26-D26,1)*24)),2)</f>
        <v/>
      </c>
      <c r="J26" s="162" t="n"/>
      <c r="K26" s="282" t="n"/>
      <c r="L26" s="271" t="n"/>
      <c r="M26" s="283">
        <f>MAX(0,V26-W26)</f>
        <v/>
      </c>
      <c r="N26" s="33">
        <f>(IF(OR($C26="",$D26=""),0,
 IF(OR($A26="Holiday",$A27="Holiday"),
    IF(ISNUMBER(MATCH(TRIM($B26),{"Phagwah","Good Friday","Easter Monday","Labour Day","Christmas","Eid ul Azha","Romans-2","Globe-12","Neptune P1"},0)),0,$I26),
 IF(AND(NOT(OR($A26="Annual Leave",$A27="Annual Leave")),$A26="Off day"),$I26,
  MAX(0,$I26-$V26)
  ))))+W26</f>
        <v/>
      </c>
      <c r="O26" s="33">
        <f>IF(AND(OR($A26="Holiday",$A27="Holiday"),
        ISNUMBER(MATCH(TRIM($B26),{"Phagwah","Good Friday","Easter Monday","Labour Day","Christmas","Eid ul Azha","Romans-2","Globe-12","Neptune P1"},0))),
   $I26,0)</f>
        <v/>
      </c>
      <c r="P26" s="33">
        <f>IF(OR($O$7="Canteen",$O$7="Head Office"),0,IF($I26&lt;=0,0,IF(OR(OR(TRIM($J26)="Hebrews",TRIM($J26)="Romans",TRIM($J26)="Romans-2",TRIM($J26)="Globe",TRIM($J26)="Globe-12",TRIM($J26)="Neptune P1"),AND($I27&gt;0,OR(TRIM($J27)="Hebrews",TRIM($J27)="Romans",TRIM($J27)="Romans-2",TRIM($J27)="Globe",TRIM($J27)="Globe-12",TRIM($J27)="Neptune P1"))),1,0)))</f>
        <v/>
      </c>
      <c r="Q26" s="34" t="n"/>
      <c r="R26" s="33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IF($I26&gt;0,1,0),
      0
   ),
0))</f>
        <v/>
      </c>
      <c r="S26" s="33">
        <f>IF(OR($A26="Annual Leave",$A27="Annual Leave"),IF($A26="Annual Leave",8,0),0)</f>
        <v/>
      </c>
      <c r="T26" s="35" t="n"/>
      <c r="U26" s="144">
        <f>MAX(0,40-Y26)</f>
        <v/>
      </c>
      <c r="V26" s="351">
        <f>IF(OR($C26="",$D26=""),0,
 IF(OR($A26="Holiday",$A27="Holiday"),0,
 IF(AND(NOT(OR($A26="Annual Leave",$A27="Annual Leave")),$A26="Off day"),0,
  IF($I26+$I27&gt;=8,IF($I26&gt;=8,8,$I26),$I26)
  )))</f>
        <v/>
      </c>
      <c r="W26" s="351">
        <f>MAX(0,V26-U26)</f>
        <v/>
      </c>
      <c r="X26" s="351">
        <f>IF(C26="","",C26-WEEKDAY(C26,1)+1)</f>
        <v/>
      </c>
      <c r="Y26" s="351">
        <f>SUMPRODUCT(($X$14:$X25=X26)*(($V$14:$V25)+($O$14:$O25)))+IF(X26=X14,$L$11,0)</f>
        <v/>
      </c>
      <c r="Z26" s="351" t="n"/>
      <c r="AA26" s="351" t="n"/>
      <c r="AB26" s="351" t="n"/>
      <c r="AC26" s="351" t="n"/>
      <c r="AD26" s="351" t="n"/>
      <c r="AE26" s="351" t="n"/>
      <c r="AF26" s="351" t="n"/>
    </row>
    <row r="27" ht="24" customHeight="1" s="348" thickBot="1">
      <c r="A27" s="159" t="inlineStr">
        <is>
          <t>On Day</t>
        </is>
      </c>
      <c r="B27" s="281" t="n"/>
      <c r="C27" s="93">
        <f>C26</f>
        <v/>
      </c>
      <c r="D27" s="36" t="n"/>
      <c r="E27" s="163">
        <f>IF(D27="", "",
 IF(D27=TIME(0,0,0), 0,
 IF(AND(D27&gt;=TIME(0,0,1), D27&lt;=TIME(2,0,0)), TIME(7,0,0),
 IF(AND(D27&gt;=TIME(6,0,0), D27&lt;=TIME(8,0,0)), TIME(12,0,0),
 IF(AND(D27&gt;TIME(8,0,0), D27&lt;=TIME(13,59,0)), TIME(15,0,0),
 IF(AND(D27&gt;=TIME(14,0,0), D27&lt;=TIME(17,59,0)), TIME(21,0,0),
 IF(AND(D27&gt;=TIME(18,0,0), D27&lt;=TIME(21,59,0)), TIME(0,0,0),
 IF(AND(D27&gt;=TIME(22,0,0), D27&lt;=TIME(23,59,59)), TIME(7,0,0), ""))))))))</f>
        <v/>
      </c>
      <c r="F27" s="164" t="n"/>
      <c r="G27" s="163">
        <f>IF(AND(D27&gt;=TIME(6,0,0),D27&lt;=TIME(8,0,0)),E27,"")</f>
        <v/>
      </c>
      <c r="H27" s="36" t="n"/>
      <c r="I27" s="37">
        <f>ROUND(IF(OR(D27="",E27="",E27=0),0,IF(H27="",MOD(E27-D27,1)*24,MOD(H27-D27,1)*24)),2)</f>
        <v/>
      </c>
      <c r="J27" s="162" t="n"/>
      <c r="K27" s="282" t="n"/>
      <c r="L27" s="271" t="n"/>
      <c r="M27" s="283">
        <f>MAX(0,V27-W27)</f>
        <v/>
      </c>
      <c r="N27" s="38">
        <f>(IF(OR($C27="",$D27=""),0,
 IF(OR($A26="Holiday",$A27="Holiday"),
    IF(ISNUMBER(MATCH(TRIM($B27),{"Phagwah","Good Friday","Easter Monday","Labour Day","Christmas","Eid ul Azha","Romans-2","Globe-12","Neptune P1"},0)),0,$I27),
 IF(AND(NOT(OR($A26="Annual Leave",$A27="Annual Leave")),$A27="Off day"),$I27,
  MAX(0,$I27-$V27)
  ))))+W27</f>
        <v/>
      </c>
      <c r="O27" s="38">
        <f>IF(AND(OR($A26="Holiday",$A27="Holiday"),
        ISNUMBER(MATCH(TRIM($B27),{"Phagwah","Good Friday","Easter Monday","Labour Day","Christmas","Eid ul Azha","Romans-2","Globe-12","Neptune P1"},0))),
   $I27,0)</f>
        <v/>
      </c>
      <c r="P27" s="38">
        <f>IF(OR($O$7="Canteen",$O$7="Head Office"),0,IF($I27&lt;=0,0,IF(AND($I26&lt;=0,OR(TRIM($J27)="Hebrews",TRIM($J27)="Romans",TRIM($J27)="Romans-2",TRIM($J27)="Globe",TRIM($J27)="Globe-12",TRIM($J27)="Neptune P1")),1,0)))</f>
        <v/>
      </c>
      <c r="Q27" s="39" t="n"/>
      <c r="R27" s="38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IF(AND($I26=0,$I27&gt;0),1,0),
      0
   ),
0))</f>
        <v/>
      </c>
      <c r="S27" s="38">
        <f>IF(OR($A26="Annual Leave",$A27="Annual Leave"),IF(AND($A26&lt;&gt;"Annual Leave",$A27="Annual Leave"),8,0),0)</f>
        <v/>
      </c>
      <c r="T27" s="40" t="n"/>
      <c r="U27" s="144">
        <f>MAX(0,40-Y27)</f>
        <v/>
      </c>
      <c r="V27" s="351">
        <f>IF(OR($C27="",$D27=""),0,
 IF(OR($A26="Holiday",$A27="Holiday"),0,
 IF(AND(NOT(OR($A26="Annual Leave",$A27="Annual Leave")),$A27="Off day"),0,
  IF($I26+$I27&gt;=8,IF($I26&gt;=8,0,8-$I26),$I27)
  )))</f>
        <v/>
      </c>
      <c r="W27" s="351">
        <f>MAX(0,V27-U27)</f>
        <v/>
      </c>
      <c r="X27" s="351">
        <f>IF(C27="","",C27-WEEKDAY(C27,1)+1)</f>
        <v/>
      </c>
      <c r="Y27" s="351">
        <f>SUMPRODUCT(($X$14:$X26=X27)*(($V$14:$V26)+($O$14:$O26)))+IF(X27=X14,$L$11,0)</f>
        <v/>
      </c>
      <c r="Z27" s="351" t="n"/>
      <c r="AA27" s="351" t="n"/>
      <c r="AB27" s="351" t="n"/>
      <c r="AC27" s="351" t="n"/>
      <c r="AD27" s="351" t="n"/>
      <c r="AE27" s="351" t="n"/>
      <c r="AF27" s="351" t="n"/>
    </row>
    <row r="28" ht="24" customHeight="1" s="348" thickBot="1">
      <c r="A28" s="176" t="n"/>
      <c r="B28" s="176" t="n"/>
      <c r="C28" s="145" t="n"/>
      <c r="D28" s="6" t="n"/>
      <c r="E28" s="14" t="n"/>
      <c r="F28" s="6" t="n"/>
      <c r="G28" s="6" t="n"/>
      <c r="H28" s="336" t="n"/>
      <c r="I28" s="351" t="n"/>
      <c r="J28" s="336" t="n"/>
      <c r="K28" s="336" t="n"/>
      <c r="L28" s="336" t="n"/>
      <c r="M28" s="99">
        <f>MAX(0,V28-W28)</f>
        <v/>
      </c>
      <c r="N28" s="99">
        <f>(IF(OR($C28="",$D28=""),0,
 IF(OR($A28="Holiday",$A29="Holiday"),
    IF(ISNUMBER(MATCH(TRIM($B28),{"Phagwah","Good Friday","Easter Monday","Labour Day","Christmas","Eid ul Azha","Romans-2","Globe-12","Neptune P1"},0)),0,$I28),
 IF(AND(NOT(OR($A28="Annual Leave",$A29="Annual Leave")),$A28="Off day"),$I28,
  MAX(0,$I28-$V28)
  ))))+W28</f>
        <v/>
      </c>
      <c r="O28" s="99">
        <f>IF(AND(OR($A28="Holiday",$A29="Holiday"),
        ISNUMBER(MATCH(TRIM($B28),{"Phagwah","Good Friday","Easter Monday","Labour Day","Christmas","Eid ul Azha","Romans-2","Globe-12","Neptune P1"},0))),
   $I28,0)</f>
        <v/>
      </c>
      <c r="P28" s="99">
        <f>IF(OR($O$7="Canteen",$O$7="Head Office"),0,IF($I28&lt;=0,0,IF(OR(OR(TRIM($J28)="Hebrews",TRIM($J28)="Romans",TRIM($J28)="Romans-2",TRIM($J28)="Globe",TRIM($J28)="Globe-12",TRIM($J28)="Neptune P1"),AND($I29&gt;0,OR(TRIM($J29)="Hebrews",TRIM($J29)="Romans",TRIM($J29)="Romans-2",TRIM($J29)="Globe",TRIM($J29)="Globe-12",TRIM($J29)="Neptune P1"))),1,0)))</f>
        <v/>
      </c>
      <c r="Q28" s="178" t="n"/>
      <c r="R28" s="15" t="n"/>
      <c r="S28" s="99">
        <f>IF(OR($A28="Annual Leave",$A29="Annual Leave"),IF($A28="Annual Leave",8,0),0)</f>
        <v/>
      </c>
      <c r="T28" s="100">
        <f>SUM(T14:T27)</f>
        <v/>
      </c>
      <c r="U28" s="144">
        <f>MAX(0,40-Y28)</f>
        <v/>
      </c>
      <c r="V28" s="351">
        <f>IF(OR($C28="",$D28=""),0,
 IF(OR($A28="Holiday",$A29="Holiday"),0,
 IF(AND(NOT(OR($A28="Annual Leave",$A29="Annual Leave")),$A28="Off day"),0,
  IF($I28+$I29&gt;=8,IF($I28&gt;=8,8,$I28),$I28)
  )))</f>
        <v/>
      </c>
      <c r="W28" s="351">
        <f>MAX(0,V28-U28)</f>
        <v/>
      </c>
      <c r="X28" s="351">
        <f>IF(C28="","",C28-WEEKDAY(C28,1)+1)</f>
        <v/>
      </c>
      <c r="Y28" s="351">
        <f>SUMPRODUCT(($X$14:$X27=X28)*(($V$14:$V27)+($O$14:$O27)))+IF(X28=X14,$L$11,0)</f>
        <v/>
      </c>
      <c r="Z28" s="351" t="n"/>
      <c r="AA28" s="351" t="n"/>
      <c r="AB28" s="351" t="n"/>
      <c r="AC28" s="351" t="n"/>
      <c r="AD28" s="351" t="n"/>
      <c r="AE28" s="351" t="n"/>
      <c r="AF28" s="351" t="n"/>
    </row>
    <row r="29" hidden="1" ht="15.75" customHeight="1" s="348" thickBot="1">
      <c r="A29" s="179" t="n"/>
      <c r="B29" s="176" t="n"/>
      <c r="C29" s="145" t="n"/>
      <c r="D29" s="6" t="n"/>
      <c r="E29" s="295">
        <f>IF(D29="", "",
 IF(D29=TIME(0,0,0), 0,
 IF(AND(D29&gt;=TIME(0,0,1), D29&lt;=TIME(2,0,0)), TIME(7,0,0),
 IF(AND(D29&gt;=TIME(6,0,0), D29&lt;=TIME(8,0,0)), TIME(12,0,0),
 IF(AND(D29&gt;TIME(8,0,0), D29&lt;=TIME(13,59,0)), TIME(15,0,0),
 IF(AND(D29&gt;=TIME(14,0,0), D29&lt;=TIME(17,59,0)), TIME(21,0,0),
 IF(AND(D29&gt;=TIME(18,0,0), D29&lt;=TIME(21,59,0)), TIME(0,0,0),
 IF(AND(D29&gt;=TIME(22,0,0), D29&lt;=TIME(23,59,59)), TIME(7,0,0), ""))))))))</f>
        <v/>
      </c>
      <c r="F29" s="6" t="n"/>
      <c r="G29" s="6" t="n"/>
      <c r="H29" s="6" t="n"/>
      <c r="I29" s="6" t="n"/>
      <c r="J29" s="6" t="n"/>
      <c r="K29" s="6" t="n"/>
      <c r="L29" s="6" t="n"/>
      <c r="M29" s="4">
        <f>MAX(0,V29-W29)</f>
        <v/>
      </c>
      <c r="N29" s="4">
        <f>(IF(OR($C29="",$D29=""),0,
 IF(OR($A28="Holiday",$A29="Holiday"),
    IF(ISNUMBER(MATCH(TRIM($B29),{"Phagwah","Good Friday","Easter Monday","Labour Day","Christmas","Eid ul Azha","Romans-2","Globe-12","Neptune P1"},0)),0,$I29),
 IF(AND(NOT(OR($A28="Annual Leave",$A29="Annual Leave")),$A29="Off day"),$I29,
  MAX(0,$I29-$V29)
  ))))+W29</f>
        <v/>
      </c>
      <c r="O29" s="4">
        <f>IF(AND(OR($A28="Holiday",$A29="Holiday"),
        ISNUMBER(MATCH(TRIM($B29),{"Phagwah","Good Friday","Easter Monday","Labour Day","Christmas","Eid ul Azha","Romans-2","Globe-12","Neptune P1"},0))),
   $I29,0)</f>
        <v/>
      </c>
      <c r="P29" s="4">
        <f>IF(OR($O$7="Canteen",$O$7="Head Office"),0,IF($I29&lt;=0,0,IF(AND($I28&lt;=0,OR(TRIM($J29)="Hebrews",TRIM($J29)="Romans",TRIM($J29)="Romans-2",TRIM($J29)="Globe",TRIM($J29)="Globe-12",TRIM($J29)="Neptune P1")),1,0)))</f>
        <v/>
      </c>
      <c r="Q29" s="6" t="n"/>
      <c r="R29" s="296">
        <f>IF(OR($O$7="Canteen",$O$7="Head Office"),0,IF(
  AND(
    SUMIFS(I:I, C:C, C29) &gt;= 8,
    COUNTIFS(C$14:C29, C29)=1,
    OR(
      TEXT(D29,"hh:mm:ss")="07:00:00",
      TEXT(D29,"hh:mm:ss")="15:00:00",
      TEXT(D29,"hh:mm:ss")="23:00:00",
      TEXT(D30,"hh:mm:ss")="07:00:00",
      TEXT(D30,"hh:mm:ss")="15:00:00",
      TEXT(D30,"hh:mm:ss")="23:00:00"
    )
  ),
  1,
  0
))</f>
        <v/>
      </c>
      <c r="S29" s="4">
        <f>IF(OR($A28="Annual Leave",$A29="Annual Leave"),IF(AND($A28&lt;&gt;"Annual Leave",$A29="Annual Leave"),8,0),0)</f>
        <v/>
      </c>
      <c r="T29" s="146" t="n"/>
      <c r="U29" s="351">
        <f>MAX(0,40-Y29)</f>
        <v/>
      </c>
      <c r="V29" s="351">
        <f>IF(OR($C29="",$D29=""),0,
 IF(OR($A28="Holiday",$A29="Holiday"),0,
 IF(AND(NOT(OR($A28="Annual Leave",$A29="Annual Leave")),$A29="Off day"),0,
  IF($I28+$I29&gt;=8,IF($I28&gt;=8,0,8-$I28),$I29)
  )))</f>
        <v/>
      </c>
      <c r="W29" s="351">
        <f>MAX(0,V29-U29)</f>
        <v/>
      </c>
      <c r="X29" s="351">
        <f>IF(C29="","",C29-WEEKDAY(C29,1)+1)</f>
        <v/>
      </c>
      <c r="Y29" s="351">
        <f>SUMPRODUCT(($X$14:$X28=X29)*(($V$14:$V28)+($O$14:$O28)))+IF(X29=X14,$L$11,0)</f>
        <v/>
      </c>
      <c r="Z29" s="351" t="n"/>
      <c r="AA29" s="351" t="n"/>
      <c r="AB29" s="351" t="n"/>
      <c r="AC29" s="351" t="n"/>
      <c r="AD29" s="351" t="n"/>
      <c r="AE29" s="351" t="n"/>
      <c r="AF29" s="351" t="n"/>
    </row>
    <row r="30" ht="24" customHeight="1" s="348" thickBot="1">
      <c r="A30" s="147" t="inlineStr">
        <is>
          <t>On Day</t>
        </is>
      </c>
      <c r="B30" s="180" t="n"/>
      <c r="C30" s="88">
        <f>C27+1</f>
        <v/>
      </c>
      <c r="D30" s="54" t="n"/>
      <c r="E30" s="148">
        <f>IF(D30="", "",
 IF(D30=TIME(0,0,0), 0,
 IF(AND(D30&gt;=TIME(0,0,1), D30&lt;=TIME(2,0,0)), TIME(7,0,0),
 IF(AND(D30&gt;=TIME(6,0,0), D30&lt;=TIME(8,0,0)), TIME(12,0,0),
 IF(AND(D30&gt;TIME(8,0,0), D30&lt;=TIME(13,59,0)), TIME(15,0,0),
 IF(AND(D30&gt;=TIME(14,0,0), D30&lt;=TIME(17,59,0)), TIME(21,0,0),
 IF(AND(D30&gt;=TIME(18,0,0), D30&lt;=TIME(21,59,0)), TIME(0,0,0),
 IF(AND(D30&gt;=TIME(22,0,0), D30&lt;=TIME(23,59,59)), TIME(7,0,0), ""))))))))</f>
        <v/>
      </c>
      <c r="F30" s="149" t="n"/>
      <c r="G30" s="148">
        <f>IF(AND(D30&gt;=TIME(6,0,0),D30&lt;=TIME(8,0,0)),E30,"")</f>
        <v/>
      </c>
      <c r="H30" s="54" t="n"/>
      <c r="I30" s="55">
        <f>ROUND(IF(OR(D30="",E30="",E30=0),0,IF(H30="",MOD(E30-D30,1)*24,MOD(H30-D30,1)*24)),2)</f>
        <v/>
      </c>
      <c r="J30" s="150" t="n"/>
      <c r="K30" s="270" t="n"/>
      <c r="L30" s="181" t="n"/>
      <c r="M30" s="272">
        <f>MAX(0,V30-W30)</f>
        <v/>
      </c>
      <c r="N30" s="56">
        <f>(IF(OR($C30="",$D30=""),0,
 IF(OR($A30="Holiday",$A31="Holiday"),
    IF(ISNUMBER(MATCH(TRIM($B30),{"Phagwah","Good Friday","Easter Monday","Labour Day","Christmas","Eid ul Azha","Romans-2","Globe-12","Neptune P1"},0)),0,$I30),
 IF(AND(NOT(OR($A30="Annual Leave",$A31="Annual Leave")),$A30="Off day"),$I30,
  MAX(0,$I30-$V30)
  ))))+W30</f>
        <v/>
      </c>
      <c r="O30" s="56">
        <f>IF(AND(OR($A30="Holiday",$A31="Holiday"),
        ISNUMBER(MATCH(TRIM($B30),{"Phagwah","Good Friday","Easter Monday","Labour Day","Christmas","Eid ul Azha","Romans-2","Globe-12","Neptune P1"},0))),
   $I30,0)</f>
        <v/>
      </c>
      <c r="P30" s="56">
        <f>IF(OR($O$7="Canteen",$O$7="Head Office"),0,IF($I30&lt;=0,0,IF(OR(OR(TRIM($J30)="Hebrews",TRIM($J30)="Romans",TRIM($J30)="Romans-2",TRIM($J30)="Globe",TRIM($J30)="Globe-12",TRIM($J30)="Neptune P1"),AND($I31&gt;0,OR(TRIM($J31)="Hebrews",TRIM($J31)="Romans",TRIM($J31)="Romans-2",TRIM($J31)="Globe",TRIM($J31)="Globe-12",TRIM($J31)="Neptune P1"))),1,0)))</f>
        <v/>
      </c>
      <c r="Q30" s="57" t="n"/>
      <c r="R30" s="56">
        <f>IF(OR($O$7="Canteen",$O$7="Head Office"),0,IF(
  AND(
    SUMIFS(I:I, C:C, C30) &gt;= 8,
    COUNTIFS(C$14:C30, C30)=1,
    OR(
      TEXT(D30,"hh:mm:ss")="07:00:00",
      TEXT(D30,"hh:mm:ss")="15:00:00",
      TEXT(D30,"hh:mm:ss")="23:00:00",
      TEXT(D31,"hh:mm:ss")="07:00:00",
      TEXT(D31,"hh:mm:ss")="15:00:00",
      TEXT(D31,"hh:mm:ss")="23:00:00"
    )
  ),
  1,
  0
))</f>
        <v/>
      </c>
      <c r="S30" s="56">
        <f>IF(OR($A30="Annual Leave",$A31="Annual Leave"),IF($A30="Annual Leave",8,0),0)</f>
        <v/>
      </c>
      <c r="T30" s="58" t="n"/>
      <c r="U30" s="144">
        <f>MAX(0,40-Y30)</f>
        <v/>
      </c>
      <c r="V30" s="151">
        <f>IF(OR($C30="",$D30=""),0,
 IF(OR($A30="Holiday",$A31="Holiday"),0,
 IF(AND(NOT(OR($A30="Annual Leave",$A31="Annual Leave")),$A30="Off day"),0,
  IF($I30+$I31&gt;=8,IF($I30&gt;=8,8,$I30),$I30)
  )))</f>
        <v/>
      </c>
      <c r="W30" s="151">
        <f>MAX(0,V30-U30)</f>
        <v/>
      </c>
      <c r="X30" s="151">
        <f>IF(C30="","",C30-WEEKDAY(C30,1)+1)</f>
        <v/>
      </c>
      <c r="Y30" s="151">
        <f>SUMPRODUCT(($X$14:$X29=X30)*(($V$14:$V29)+($O$14:$O29)))+IF(X30=X14,$L$11,0)</f>
        <v/>
      </c>
      <c r="Z30" s="151" t="n"/>
      <c r="AA30" s="151" t="n"/>
      <c r="AB30" s="151" t="n"/>
      <c r="AC30" s="351" t="n"/>
      <c r="AD30" s="351" t="n"/>
      <c r="AE30" s="351" t="n"/>
      <c r="AF30" s="351" t="n"/>
    </row>
    <row r="31" ht="24" customHeight="1" s="348" thickBot="1">
      <c r="A31" s="147" t="inlineStr">
        <is>
          <t>On Day</t>
        </is>
      </c>
      <c r="B31" s="182" t="n"/>
      <c r="C31" s="89">
        <f>C30</f>
        <v/>
      </c>
      <c r="D31" s="59" t="n"/>
      <c r="E31" s="152">
        <f>IF(D31="", "",
 IF(D31=TIME(0,0,0), 0,
 IF(AND(D31&gt;=TIME(0,0,1), D31&lt;=TIME(2,0,0)), TIME(7,0,0),
 IF(AND(D31&gt;=TIME(6,0,0), D31&lt;=TIME(8,0,0)), TIME(12,0,0),
 IF(AND(D31&gt;TIME(8,0,0), D31&lt;=TIME(13,59,0)), TIME(15,0,0),
 IF(AND(D31&gt;=TIME(14,0,0), D31&lt;=TIME(17,59,0)), TIME(21,0,0),
 IF(AND(D31&gt;=TIME(18,0,0), D31&lt;=TIME(21,59,0)), TIME(0,0,0),
 IF(AND(D31&gt;=TIME(22,0,0), D31&lt;=TIME(23,59,59)), TIME(7,0,0), ""))))))))</f>
        <v/>
      </c>
      <c r="F31" s="153" t="n"/>
      <c r="G31" s="152">
        <f>IF(AND(D31&gt;=TIME(6,0,0),D31&lt;=TIME(8,0,0)),E31,"")</f>
        <v/>
      </c>
      <c r="H31" s="59" t="n"/>
      <c r="I31" s="60">
        <f>ROUND(IF(OR(D31="",E31="",E31=0),0,IF(H31="",MOD(E31-D31,1)*24,MOD(H31-D31,1)*24)),2)</f>
        <v/>
      </c>
      <c r="J31" s="150" t="n"/>
      <c r="K31" s="270" t="n"/>
      <c r="L31" s="183" t="n"/>
      <c r="M31" s="272">
        <f>MAX(0,V31-W31)</f>
        <v/>
      </c>
      <c r="N31" s="61">
        <f>(IF(OR($C31="",$D31=""),0,
 IF(OR($A30="Holiday",$A31="Holiday"),
    IF(ISNUMBER(MATCH(TRIM($B31),{"Phagwah","Good Friday","Easter Monday","Labour Day","Christmas","Eid ul Azha","Romans-2","Globe-12","Neptune P1"},0)),0,$I31),
 IF(AND(NOT(OR($A30="Annual Leave",$A31="Annual Leave")),$A31="Off day"),$I31,
  MAX(0,$I31-$V31)
  ))))+W31</f>
        <v/>
      </c>
      <c r="O31" s="61">
        <f>IF(AND(OR($A30="Holiday",$A31="Holiday"),
        ISNUMBER(MATCH(TRIM($B31),{"Phagwah","Good Friday","Easter Monday","Labour Day","Christmas","Eid ul Azha","Romans-2","Globe-12","Neptune P1"},0))),
   $I31,0)</f>
        <v/>
      </c>
      <c r="P31" s="61">
        <f>IF(OR($O$7="Canteen",$O$7="Head Office"),0,IF($I31&lt;=0,0,IF(AND($I30&lt;=0,OR(TRIM($J31)="Hebrews",TRIM($J31)="Romans",TRIM($J31)="Romans-2",TRIM($J31)="Globe",TRIM($J31)="Globe-12",TRIM($J31)="Neptune P1")),1,0)))</f>
        <v/>
      </c>
      <c r="Q31" s="62" t="n"/>
      <c r="R31" s="61">
        <f>IF(OR($O$7="Canteen",$O$7="Head Office"),0,IF(
  AND(
    SUMIFS(I:I, C:C, C31) &gt;= 8,
    COUNTIFS(C$14:C31, C31)=1,
    OR(
      TEXT(D31,"hh:mm:ss")="07:00:00",
      TEXT(D31,"hh:mm:ss")="15:00:00",
      TEXT(D31,"hh:mm:ss")="23:00:00",
      TEXT(D32,"hh:mm:ss")="07:00:00",
      TEXT(D32,"hh:mm:ss")="15:00:00",
      TEXT(D32,"hh:mm:ss")="23:00:00"
    )
  ),
  1,
  0
))</f>
        <v/>
      </c>
      <c r="S31" s="61">
        <f>IF(OR($A30="Annual Leave",$A31="Annual Leave"),IF(AND($A30&lt;&gt;"Annual Leave",$A31="Annual Leave"),8,0),0)</f>
        <v/>
      </c>
      <c r="T31" s="63" t="n"/>
      <c r="U31" s="144">
        <f>MAX(0,40-Y31)</f>
        <v/>
      </c>
      <c r="V31" s="151">
        <f>IF(OR($C31="",$D31=""),0,
 IF(OR($A30="Holiday",$A31="Holiday"),0,
 IF(AND(NOT(OR($A30="Annual Leave",$A31="Annual Leave")),$A31="Off day"),0,
  IF($I30+$I31&gt;=8,IF($I30&gt;=8,0,8-$I30),$I31)
  )))</f>
        <v/>
      </c>
      <c r="W31" s="151">
        <f>MAX(0,V31-U31)</f>
        <v/>
      </c>
      <c r="X31" s="151">
        <f>IF(C31="","",C31-WEEKDAY(C31,1)+1)</f>
        <v/>
      </c>
      <c r="Y31" s="151">
        <f>SUMPRODUCT(($X$14:$X30=X31)*(($V$14:$V30)+($O$14:$O30)))+IF(X31=X14,$L$11,0)</f>
        <v/>
      </c>
      <c r="Z31" s="151" t="n"/>
      <c r="AA31" s="151" t="n"/>
      <c r="AB31" s="151" t="n"/>
      <c r="AC31" s="351" t="n"/>
      <c r="AD31" s="351" t="n"/>
      <c r="AE31" s="351" t="n"/>
      <c r="AF31" s="351" t="n"/>
    </row>
    <row r="32" ht="24" customHeight="1" s="348" thickBot="1">
      <c r="A32" s="184" t="inlineStr">
        <is>
          <t>On Day</t>
        </is>
      </c>
      <c r="B32" s="185" t="n"/>
      <c r="C32" s="101">
        <f>C30+1</f>
        <v/>
      </c>
      <c r="D32" s="11" t="n"/>
      <c r="E32" s="186">
        <f>IF(D32="", "",
 IF(D32=TIME(0,0,0), 0,
 IF(AND(D32&gt;=TIME(0,0,1), D32&lt;=TIME(2,0,0)), TIME(7,0,0),
 IF(AND(D32&gt;=TIME(6,0,0), D32&lt;=TIME(8,0,0)), TIME(12,0,0),
 IF(AND(D32&gt;TIME(8,0,0), D32&lt;=TIME(13,59,0)), TIME(15,0,0),
 IF(AND(D32&gt;=TIME(14,0,0), D32&lt;=TIME(17,59,0)), TIME(21,0,0),
 IF(AND(D32&gt;=TIME(18,0,0), D32&lt;=TIME(21,59,0)), TIME(0,0,0),
 IF(AND(D32&gt;=TIME(22,0,0), D32&lt;=TIME(23,59,59)), TIME(7,0,0), ""))))))))</f>
        <v/>
      </c>
      <c r="F32" s="187" t="n"/>
      <c r="G32" s="186">
        <f>IF(AND(D32&gt;=TIME(6,0,0),D32&lt;=TIME(8,0,0)),E32,"")</f>
        <v/>
      </c>
      <c r="H32" s="11" t="n"/>
      <c r="I32" s="87">
        <f>ROUND(IF(OR(D32="",E32="",E32=0),0,IF(H32="",MOD(E32-D32,1)*24,MOD(H32-D32,1)*24)),2)</f>
        <v/>
      </c>
      <c r="J32" s="188" t="n"/>
      <c r="K32" s="297" t="n"/>
      <c r="L32" s="189" t="n"/>
      <c r="M32" s="298">
        <f>MAX(0,V32-W32)</f>
        <v/>
      </c>
      <c r="N32" s="12">
        <f>(IF(OR($C32="",$D32=""),0,
 IF(OR($A32="Holiday",$A33="Holiday"),
    IF(ISNUMBER(MATCH(TRIM($B32),{"Phagwah","Good Friday","Easter Monday","Labour Day","Christmas","Eid ul Azha","Romans-2","Globe-12","Neptune P1"},0)),0,$I32),
 IF(AND(NOT(OR($A32="Annual Leave",$A33="Annual Leave")),$A32="Off day"),$I32,
  MAX(0,$I32-$V32)
  ))))+W32</f>
        <v/>
      </c>
      <c r="O32" s="12">
        <f>IF(AND(OR($A32="Holiday",$A33="Holiday"),
        ISNUMBER(MATCH(TRIM($B32),{"Phagwah","Good Friday","Easter Monday","Labour Day","Christmas","Eid ul Azha","Romans-2","Globe-12","Neptune P1"},0))),
   $I32,0)</f>
        <v/>
      </c>
      <c r="P32" s="12">
        <f>IF(OR($O$7="Canteen",$O$7="Head Office"),0,IF($I32&lt;=0,0,IF(OR(OR(TRIM($J32)="Hebrews",TRIM($J32)="Romans",TRIM($J32)="Romans-2",TRIM($J32)="Globe",TRIM($J32)="Globe-12",TRIM($J32)="Neptune P1"),AND($I33&gt;0,OR(TRIM($J33)="Hebrews",TRIM($J33)="Romans",TRIM($J33)="Romans-2",TRIM($J33)="Globe",TRIM($J33)="Globe-12",TRIM($J33)="Neptune P1"))),1,0)))</f>
        <v/>
      </c>
      <c r="Q32" s="13" t="n"/>
      <c r="R32" s="12">
        <f>IF(OR($O$7="Canteen",$O$7="Head Office"),0,IF(
  AND(
    SUMIFS(I:I, C:C, C32) &gt;= 8,
    COUNTIFS(C$14:C32, C32)=1,
    OR(
      TEXT(D32,"hh:mm:ss")="07:00:00",
      TEXT(D32,"hh:mm:ss")="15:00:00",
      TEXT(D32,"hh:mm:ss")="23:00:00",
      TEXT(D33,"hh:mm:ss")="07:00:00",
      TEXT(D33,"hh:mm:ss")="15:00:00",
      TEXT(D33,"hh:mm:ss")="23:00:00"
    )
  ),
  1,
  0
))</f>
        <v/>
      </c>
      <c r="S32" s="12">
        <f>IF(OR($A32="Annual Leave",$A33="Annual Leave"),IF($A32="Annual Leave",8,0),0)</f>
        <v/>
      </c>
      <c r="T32" s="102" t="n"/>
      <c r="U32" s="144">
        <f>MAX(0,40-Y32)</f>
        <v/>
      </c>
      <c r="V32" s="351">
        <f>IF(OR($C32="",$D32=""),0,
 IF(OR($A32="Holiday",$A33="Holiday"),0,
 IF(AND(NOT(OR($A32="Annual Leave",$A33="Annual Leave")),$A32="Off day"),0,
  IF($I32+$I33&gt;=8,IF($I32&gt;=8,8,$I32),$I32)
  )))</f>
        <v/>
      </c>
      <c r="W32" s="351">
        <f>MAX(0,V32-U32)</f>
        <v/>
      </c>
      <c r="X32" s="351">
        <f>IF(C32="","",C32-WEEKDAY(C32,1)+1)</f>
        <v/>
      </c>
      <c r="Y32" s="351">
        <f>SUMPRODUCT(($X$14:$X31=X32)*(($V$14:$V31)+($O$14:$O31)))+IF(X32=X14,$L$11,0)</f>
        <v/>
      </c>
      <c r="Z32" s="351" t="n"/>
      <c r="AA32" s="351" t="n"/>
      <c r="AB32" s="351" t="n"/>
      <c r="AC32" s="351" t="n"/>
      <c r="AD32" s="351" t="n"/>
      <c r="AE32" s="351" t="n"/>
      <c r="AF32" s="351" t="n"/>
    </row>
    <row r="33" ht="24" customHeight="1" s="348" thickBot="1">
      <c r="A33" s="184" t="inlineStr">
        <is>
          <t>On Day</t>
        </is>
      </c>
      <c r="B33" s="299" t="n"/>
      <c r="C33" s="101">
        <f>C32</f>
        <v/>
      </c>
      <c r="D33" s="300" t="n"/>
      <c r="E33" s="301">
        <f>IF(D33="", "",
 IF(D33=TIME(0,0,0), 0,
 IF(AND(D33&gt;=TIME(0,0,1), D33&lt;=TIME(2,0,0)), TIME(7,0,0),
 IF(AND(D33&gt;=TIME(6,0,0), D33&lt;=TIME(8,0,0)), TIME(12,0,0),
 IF(AND(D33&gt;TIME(8,0,0), D33&lt;=TIME(13,59,0)), TIME(15,0,0),
 IF(AND(D33&gt;=TIME(14,0,0), D33&lt;=TIME(17,59,0)), TIME(21,0,0),
 IF(AND(D33&gt;=TIME(18,0,0), D33&lt;=TIME(21,59,0)), TIME(0,0,0),
 IF(AND(D33&gt;=TIME(22,0,0), D33&lt;=TIME(23,59,59)), TIME(7,0,0), ""))))))))</f>
        <v/>
      </c>
      <c r="F33" s="187" t="n"/>
      <c r="G33" s="301">
        <f>IF(AND(D33&gt;=TIME(6,0,0),D33&lt;=TIME(8,0,0)),E33,"")</f>
        <v/>
      </c>
      <c r="H33" s="300" t="n"/>
      <c r="I33" s="87">
        <f>ROUND(IF(OR(D33="",E33="",E33=0),0,IF(H33="",MOD(E33-D33,1)*24,MOD(H33-D33,1)*24)),2)</f>
        <v/>
      </c>
      <c r="J33" s="190" t="n"/>
      <c r="K33" s="297" t="n"/>
      <c r="L33" s="189" t="n"/>
      <c r="M33" s="298">
        <f>MAX(0,V33-W33)</f>
        <v/>
      </c>
      <c r="N33" s="302">
        <f>(IF(OR($C33="",$D33=""),0,
 IF(OR($A32="Holiday",$A33="Holiday"),
    IF(ISNUMBER(MATCH(TRIM($B33),{"Phagwah","Good Friday","Easter Monday","Labour Day","Christmas","Eid ul Azha","Romans-2","Globe-12","Neptune P1"},0)),0,$I33),
 IF(AND(NOT(OR($A32="Annual Leave",$A33="Annual Leave")),$A33="Off day"),$I33,
  MAX(0,$I33-$V33)
  ))))+W33</f>
        <v/>
      </c>
      <c r="O33" s="302">
        <f>IF(AND(OR($A32="Holiday",$A33="Holiday"),
        ISNUMBER(MATCH(TRIM($B33),{"Phagwah","Good Friday","Easter Monday","Labour Day","Christmas","Eid ul Azha","Romans-2","Globe-12","Neptune P1"},0))),
   $I33,0)</f>
        <v/>
      </c>
      <c r="P33" s="302">
        <f>IF(OR($O$7="Canteen",$O$7="Head Office"),0,IF($I33&lt;=0,0,IF(AND($I32&lt;=0,OR(TRIM($J33)="Hebrews",TRIM($J33)="Romans",TRIM($J33)="Romans-2",TRIM($J33)="Globe",TRIM($J33)="Globe-12",TRIM($J33)="Neptune P1")),1,0)))</f>
        <v/>
      </c>
      <c r="Q33" s="303" t="n"/>
      <c r="R33" s="302">
        <f>IF(OR($O$7="Canteen",$O$7="Head Office"),0,IF(
  AND(
    SUMIFS(I:I, C:C, C33) &gt;= 8,
    COUNTIFS(C$14:C33, C33)=1,
    OR(
      TEXT(D33,"hh:mm:ss")="07:00:00",
      TEXT(D33,"hh:mm:ss")="15:00:00",
      TEXT(D33,"hh:mm:ss")="23:00:00",
      TEXT(D34,"hh:mm:ss")="07:00:00",
      TEXT(D34,"hh:mm:ss")="15:00:00",
      TEXT(D34,"hh:mm:ss")="23:00:00"
    )
  ),
  1,
  0
))</f>
        <v/>
      </c>
      <c r="S33" s="302">
        <f>IF(OR($A32="Annual Leave",$A33="Annual Leave"),IF(AND($A32&lt;&gt;"Annual Leave",$A33="Annual Leave"),8,0),0)</f>
        <v/>
      </c>
      <c r="T33" s="304" t="n"/>
      <c r="U33" s="144">
        <f>MAX(0,40-Y33)</f>
        <v/>
      </c>
      <c r="V33" s="351">
        <f>IF(OR($C33="",$D33=""),0,
 IF(OR($A32="Holiday",$A33="Holiday"),0,
 IF(AND(NOT(OR($A32="Annual Leave",$A33="Annual Leave")),$A33="Off day"),0,
  IF($I32+$I33&gt;=8,IF($I32&gt;=8,0,8-$I32),$I33)
  )))</f>
        <v/>
      </c>
      <c r="W33" s="351">
        <f>MAX(0,V33-U33)</f>
        <v/>
      </c>
      <c r="X33" s="351">
        <f>IF(C33="","",C33-WEEKDAY(C33,1)+1)</f>
        <v/>
      </c>
      <c r="Y33" s="351">
        <f>SUMPRODUCT(($X$14:$X32=X33)*(($V$14:$V32)+($O$14:$O32)))+IF(X33=X14,$L$11,0)</f>
        <v/>
      </c>
      <c r="Z33" s="351" t="n"/>
      <c r="AA33" s="351" t="n"/>
      <c r="AB33" s="351" t="n"/>
      <c r="AC33" s="351" t="n"/>
      <c r="AD33" s="351" t="n"/>
      <c r="AE33" s="351" t="n"/>
      <c r="AF33" s="351" t="n"/>
    </row>
    <row r="34" ht="24" customHeight="1" s="348" thickBot="1">
      <c r="A34" s="159" t="inlineStr">
        <is>
          <t>On Day</t>
        </is>
      </c>
      <c r="B34" s="191" t="n"/>
      <c r="C34" s="92">
        <f>C32+1</f>
        <v/>
      </c>
      <c r="D34" s="31" t="n"/>
      <c r="E34" s="160">
        <f>IF(D34="", "",
 IF(D34=TIME(0,0,0), 0,
 IF(AND(D34&gt;=TIME(0,0,1), D34&lt;=TIME(2,0,0)), TIME(7,0,0),
 IF(AND(D34&gt;=TIME(6,0,0), D34&lt;=TIME(8,0,0)), TIME(12,0,0),
 IF(AND(D34&gt;TIME(8,0,0), D34&lt;=TIME(13,59,0)), TIME(15,0,0),
 IF(AND(D34&gt;=TIME(14,0,0), D34&lt;=TIME(17,59,0)), TIME(21,0,0),
 IF(AND(D34&gt;=TIME(18,0,0), D34&lt;=TIME(21,59,0)), TIME(0,0,0),
 IF(AND(D34&gt;=TIME(22,0,0), D34&lt;=TIME(23,59,59)), TIME(7,0,0), ""))))))))</f>
        <v/>
      </c>
      <c r="F34" s="161" t="n"/>
      <c r="G34" s="160">
        <f>IF(AND(D34&gt;=TIME(6,0,0),D34&lt;=TIME(8,0,0)),E34,"")</f>
        <v/>
      </c>
      <c r="H34" s="31" t="n"/>
      <c r="I34" s="32">
        <f>ROUND(IF(OR(D34="",E34="",E34=0),0,IF(H34="",MOD(E34-D34,1)*24,MOD(H34-D34,1)*24)),2)</f>
        <v/>
      </c>
      <c r="J34" s="162" t="n"/>
      <c r="K34" s="282" t="n"/>
      <c r="L34" s="181" t="n"/>
      <c r="M34" s="283">
        <f>MAX(0,V34-W34)</f>
        <v/>
      </c>
      <c r="N34" s="33">
        <f>(IF(OR($C34="",$D34=""),0,
 IF(OR($A34="Holiday",$A35="Holiday"),
    IF(ISNUMBER(MATCH(TRIM($B34),{"Phagwah","Good Friday","Easter Monday","Labour Day","Christmas","Eid ul Azha","Romans-2","Globe-12","Neptune P1"},0)),0,$I34),
 IF(AND(NOT(OR($A34="Annual Leave",$A35="Annual Leave")),$A34="Off day"),$I34,
  MAX(0,$I34-$V34)
  ))))+W34</f>
        <v/>
      </c>
      <c r="O34" s="33">
        <f>IF(AND(OR($A34="Holiday",$A35="Holiday"),
        ISNUMBER(MATCH(TRIM($B34),{"Phagwah","Good Friday","Easter Monday","Labour Day","Christmas","Eid ul Azha","Romans-2","Globe-12","Neptune P1"},0))),
   $I34,0)</f>
        <v/>
      </c>
      <c r="P34" s="33">
        <f>IF(OR($O$7="Canteen",$O$7="Head Office"),0,IF($I34&lt;=0,0,IF(OR(OR(TRIM($J34)="Hebrews",TRIM($J34)="Romans",TRIM($J34)="Romans-2",TRIM($J34)="Globe",TRIM($J34)="Globe-12",TRIM($J34)="Neptune P1"),AND($I35&gt;0,OR(TRIM($J35)="Hebrews",TRIM($J35)="Romans",TRIM($J35)="Romans-2",TRIM($J35)="Globe",TRIM($J35)="Globe-12",TRIM($J35)="Neptune P1"))),1,0)))</f>
        <v/>
      </c>
      <c r="Q34" s="34" t="n"/>
      <c r="R34" s="33">
        <f>IF(OR($O$7="Canteen",$O$7="Head Office"),0,IF(
  AND(
    SUMIFS(I:I, C:C, C34) &gt;= 8,
    COUNTIFS(C$14:C34, C34)=1,
    OR(
      TEXT(D34,"hh:mm:ss")="07:00:00",
      TEXT(D34,"hh:mm:ss")="15:00:00",
      TEXT(D34,"hh:mm:ss")="23:00:00",
      TEXT(D35,"hh:mm:ss")="07:00:00",
      TEXT(D35,"hh:mm:ss")="15:00:00",
      TEXT(D35,"hh:mm:ss")="23:00:00"
    )
  ),
  1,
  0
))</f>
        <v/>
      </c>
      <c r="S34" s="33">
        <f>IF(OR($A34="Annual Leave",$A35="Annual Leave"),IF($A34="Annual Leave",8,0),0)</f>
        <v/>
      </c>
      <c r="T34" s="35" t="n"/>
      <c r="U34" s="144">
        <f>MAX(0,40-Y34)</f>
        <v/>
      </c>
      <c r="V34" s="351">
        <f>IF(OR($C34="",$D34=""),0,
 IF(OR($A34="Holiday",$A35="Holiday"),0,
 IF(AND(NOT(OR($A34="Annual Leave",$A35="Annual Leave")),$A34="Off day"),0,
  IF($I34+$I35&gt;=8,IF($I34&gt;=8,8,$I34),$I34)
  )))</f>
        <v/>
      </c>
      <c r="W34" s="351">
        <f>MAX(0,V34-U34)</f>
        <v/>
      </c>
      <c r="X34" s="351">
        <f>IF(C34="","",C34-WEEKDAY(C34,1)+1)</f>
        <v/>
      </c>
      <c r="Y34" s="351">
        <f>SUMPRODUCT(($X$14:$X33=X34)*(($V$14:$V33)+($O$14:$O33)))+IF(X34=X14,$L$11,0)</f>
        <v/>
      </c>
      <c r="Z34" s="351" t="n"/>
      <c r="AA34" s="351" t="n"/>
      <c r="AB34" s="351" t="n"/>
      <c r="AC34" s="351" t="n"/>
      <c r="AD34" s="351" t="n"/>
      <c r="AE34" s="351" t="n"/>
      <c r="AF34" s="351" t="n"/>
    </row>
    <row r="35" ht="24" customHeight="1" s="348" thickBot="1">
      <c r="A35" s="159" t="inlineStr">
        <is>
          <t>On Day</t>
        </is>
      </c>
      <c r="B35" s="192" t="n"/>
      <c r="C35" s="93">
        <f>C34</f>
        <v/>
      </c>
      <c r="D35" s="36" t="n"/>
      <c r="E35" s="163">
        <f>IF(D35="", "",
 IF(D35=TIME(0,0,0), 0,
 IF(AND(D35&gt;=TIME(0,0,1), D35&lt;=TIME(2,0,0)), TIME(7,0,0),
 IF(AND(D35&gt;=TIME(6,0,0), D35&lt;=TIME(8,0,0)), TIME(12,0,0),
 IF(AND(D35&gt;TIME(8,0,0), D35&lt;=TIME(13,59,0)), TIME(15,0,0),
 IF(AND(D35&gt;=TIME(14,0,0), D35&lt;=TIME(17,59,0)), TIME(21,0,0),
 IF(AND(D35&gt;=TIME(18,0,0), D35&lt;=TIME(21,59,0)), TIME(0,0,0),
 IF(AND(D35&gt;=TIME(22,0,0), D35&lt;=TIME(23,59,59)), TIME(7,0,0), ""))))))))</f>
        <v/>
      </c>
      <c r="F35" s="164" t="n"/>
      <c r="G35" s="163">
        <f>IF(AND(D35&gt;=TIME(6,0,0),D35&lt;=TIME(8,0,0)),E35,"")</f>
        <v/>
      </c>
      <c r="H35" s="36" t="n"/>
      <c r="I35" s="37">
        <f>ROUND(IF(OR(D35="",E35="",E35=0),0,IF(H35="",MOD(E35-D35,1)*24,MOD(H35-D35,1)*24)),2)</f>
        <v/>
      </c>
      <c r="J35" s="162" t="n"/>
      <c r="K35" s="282" t="n"/>
      <c r="L35" s="183" t="n"/>
      <c r="M35" s="283">
        <f>MAX(0,V35-W35)</f>
        <v/>
      </c>
      <c r="N35" s="38">
        <f>(IF(OR($C35="",$D35=""),0,
 IF(OR($A34="Holiday",$A35="Holiday"),
    IF(ISNUMBER(MATCH(TRIM($B35),{"Phagwah","Good Friday","Easter Monday","Labour Day","Christmas","Eid ul Azha","Romans-2","Globe-12","Neptune P1"},0)),0,$I35),
 IF(AND(NOT(OR($A34="Annual Leave",$A35="Annual Leave")),$A35="Off day"),$I35,
  MAX(0,$I35-$V35)
  ))))+W35</f>
        <v/>
      </c>
      <c r="O35" s="38">
        <f>IF(AND(OR($A34="Holiday",$A35="Holiday"),
        ISNUMBER(MATCH(TRIM($B35),{"Phagwah","Good Friday","Easter Monday","Labour Day","Christmas","Eid ul Azha","Romans-2","Globe-12","Neptune P1"},0))),
   $I35,0)</f>
        <v/>
      </c>
      <c r="P35" s="38">
        <f>IF(OR($O$7="Canteen",$O$7="Head Office"),0,IF($I35&lt;=0,0,IF(AND($I34&lt;=0,OR(TRIM($J35)="Hebrews",TRIM($J35)="Romans",TRIM($J35)="Romans-2",TRIM($J35)="Globe",TRIM($J35)="Globe-12",TRIM($J35)="Neptune P1")),1,0)))</f>
        <v/>
      </c>
      <c r="Q35" s="39" t="n"/>
      <c r="R35" s="38">
        <f>IF(OR($O$7="Canteen",$O$7="Head Office"),0,IF(
  AND(
    SUMIFS(I:I, C:C, C35) &gt;= 8,
    COUNTIFS(C$14:C35, C35)=1,
    OR(
      TEXT(D35,"hh:mm:ss")="07:00:00",
      TEXT(D35,"hh:mm:ss")="15:00:00",
      TEXT(D35,"hh:mm:ss")="23:00:00",
      TEXT(D36,"hh:mm:ss")="07:00:00",
      TEXT(D36,"hh:mm:ss")="15:00:00",
      TEXT(D36,"hh:mm:ss")="23:00:00"
    )
  ),
  1,
  0
))</f>
        <v/>
      </c>
      <c r="S35" s="38">
        <f>IF(OR($A34="Annual Leave",$A35="Annual Leave"),IF(AND($A34&lt;&gt;"Annual Leave",$A35="Annual Leave"),8,0),0)</f>
        <v/>
      </c>
      <c r="T35" s="40" t="n"/>
      <c r="U35" s="144">
        <f>MAX(0,40-Y35)</f>
        <v/>
      </c>
      <c r="V35" s="351">
        <f>IF(OR($C35="",$D35=""),0,
 IF(OR($A34="Holiday",$A35="Holiday"),0,
 IF(AND(NOT(OR($A34="Annual Leave",$A35="Annual Leave")),$A35="Off day"),0,
  IF($I34+$I35&gt;=8,IF($I34&gt;=8,0,8-$I34),$I35)
  )))</f>
        <v/>
      </c>
      <c r="W35" s="351">
        <f>MAX(0,V35-U35)</f>
        <v/>
      </c>
      <c r="X35" s="351">
        <f>IF(C35="","",C35-WEEKDAY(C35,1)+1)</f>
        <v/>
      </c>
      <c r="Y35" s="351">
        <f>SUMPRODUCT(($X$14:$X34=X35)*(($V$14:$V34)+($O$14:$O34)))+IF(X35=X14,$L$11,0)</f>
        <v/>
      </c>
      <c r="Z35" s="351" t="n"/>
      <c r="AA35" s="351" t="n"/>
      <c r="AB35" s="351" t="n"/>
      <c r="AC35" s="351" t="n"/>
      <c r="AD35" s="351" t="n"/>
      <c r="AE35" s="351" t="n"/>
      <c r="AF35" s="351" t="n"/>
    </row>
    <row r="36" ht="24" customHeight="1" s="348" thickBot="1">
      <c r="A36" s="154" t="inlineStr">
        <is>
          <t>On Day</t>
        </is>
      </c>
      <c r="B36" s="193" t="n"/>
      <c r="C36" s="90">
        <f>C34+1</f>
        <v/>
      </c>
      <c r="D36" s="8" t="n"/>
      <c r="E36" s="155">
        <f>IF(D36="", "",
 IF(D36=TIME(0,0,0), 0,
 IF(AND(D36&gt;=TIME(0,0,1), D36&lt;=TIME(2,0,0)), TIME(7,0,0),
 IF(AND(D36&gt;=TIME(6,0,0), D36&lt;=TIME(8,0,0)), TIME(12,0,0),
 IF(AND(D36&gt;TIME(8,0,0), D36&lt;=TIME(13,59,0)), TIME(15,0,0),
 IF(AND(D36&gt;=TIME(14,0,0), D36&lt;=TIME(17,59,0)), TIME(21,0,0),
 IF(AND(D36&gt;=TIME(18,0,0), D36&lt;=TIME(21,59,0)), TIME(0,0,0),
 IF(AND(D36&gt;=TIME(22,0,0), D36&lt;=TIME(23,59,59)), TIME(7,0,0), ""))))))))</f>
        <v/>
      </c>
      <c r="F36" s="156" t="n"/>
      <c r="G36" s="155">
        <f>IF(AND(D36&gt;=TIME(6,0,0),D36&lt;=TIME(8,0,0)),E36,"")</f>
        <v/>
      </c>
      <c r="H36" s="8" t="n"/>
      <c r="I36" s="30">
        <f>ROUND(IF(OR(D36="",E36="",E36=0),0,IF(H36="",MOD(E36-D36,1)*24,MOD(H36-D36,1)*24)),2)</f>
        <v/>
      </c>
      <c r="J36" s="157" t="n"/>
      <c r="K36" s="274" t="n"/>
      <c r="L36" s="189" t="n"/>
      <c r="M36" s="275">
        <f>MAX(0,V36-W36)</f>
        <v/>
      </c>
      <c r="N36" s="9">
        <f>(IF(OR($C36="",$D36=""),0,
 IF(OR($A36="Holiday",$A37="Holiday"),
    IF(ISNUMBER(MATCH(TRIM($B36),{"Phagwah","Good Friday","Easter Monday","Labour Day","Christmas","Eid ul Azha","Romans-2","Globe-12","Neptune P1"},0)),0,$I36),
 IF(AND(NOT(OR($A36="Annual Leave",$A37="Annual Leave")),$A36="Off day"),$I36,
  MAX(0,$I36-$V36)
  ))))+W36</f>
        <v/>
      </c>
      <c r="O36" s="9">
        <f>IF(AND(OR($A36="Holiday",$A37="Holiday"),
        ISNUMBER(MATCH(TRIM($B36),{"Phagwah","Good Friday","Easter Monday","Labour Day","Christmas","Eid ul Azha","Romans-2","Globe-12","Neptune P1"},0))),
   $I36,0)</f>
        <v/>
      </c>
      <c r="P36" s="9">
        <f>IF(OR($O$7="Canteen",$O$7="Head Office"),0,IF($I36&lt;=0,0,IF(OR(OR(TRIM($J36)="Hebrews",TRIM($J36)="Romans",TRIM($J36)="Romans-2",TRIM($J36)="Globe",TRIM($J36)="Globe-12",TRIM($J36)="Neptune P1"),AND($I37&gt;0,OR(TRIM($J37)="Hebrews",TRIM($J37)="Romans",TRIM($J37)="Romans-2",TRIM($J37)="Globe",TRIM($J37)="Globe-12",TRIM($J37)="Neptune P1"))),1,0)))</f>
        <v/>
      </c>
      <c r="Q36" s="10" t="n"/>
      <c r="R36" s="9">
        <f>IF(OR($O$7="Canteen",$O$7="Head Office"),0,IF(
  AND(
    SUMIFS(I:I, C:C, C36) &gt;= 8,
    COUNTIFS(C$14:C36, C36)=1,
    OR(
      TEXT(D36,"hh:mm:ss")="07:00:00",
      TEXT(D36,"hh:mm:ss")="15:00:00",
      TEXT(D36,"hh:mm:ss")="23:00:00",
      TEXT(D37,"hh:mm:ss")="07:00:00",
      TEXT(D37,"hh:mm:ss")="15:00:00",
      TEXT(D37,"hh:mm:ss")="23:00:00"
    )
  ),
  1,
  0
))</f>
        <v/>
      </c>
      <c r="S36" s="9">
        <f>IF(OR($A36="Annual Leave",$A37="Annual Leave"),IF($A36="Annual Leave",8,0),0)</f>
        <v/>
      </c>
      <c r="T36" s="91" t="n"/>
      <c r="U36" s="144">
        <f>MAX(0,40-Y36)</f>
        <v/>
      </c>
      <c r="V36" s="351">
        <f>IF(OR($C36="",$D36=""),0,
 IF(OR($A36="Holiday",$A37="Holiday"),0,
 IF(AND(NOT(OR($A36="Annual Leave",$A37="Annual Leave")),$A36="Off day"),0,
  IF($I36+$I37&gt;=8,IF($I36&gt;=8,8,$I36),$I36)
  )))</f>
        <v/>
      </c>
      <c r="W36" s="351">
        <f>MAX(0,V36-U36)</f>
        <v/>
      </c>
      <c r="X36" s="351">
        <f>IF(C36="","",C36-WEEKDAY(C36,1)+1)</f>
        <v/>
      </c>
      <c r="Y36" s="351">
        <f>SUMPRODUCT(($X$14:$X35=X36)*(($V$14:$V35)+($O$14:$O35)))+IF(X36=X14,$L$11,0)</f>
        <v/>
      </c>
      <c r="Z36" s="351" t="n"/>
      <c r="AA36" s="351" t="n"/>
      <c r="AB36" s="351" t="n"/>
      <c r="AC36" s="351" t="n"/>
      <c r="AD36" s="351" t="n"/>
      <c r="AE36" s="351" t="n"/>
      <c r="AF36" s="351" t="n"/>
    </row>
    <row r="37" ht="24" customHeight="1" s="348" thickBot="1">
      <c r="A37" s="154" t="inlineStr">
        <is>
          <t>On Day</t>
        </is>
      </c>
      <c r="B37" s="305" t="n"/>
      <c r="C37" s="90">
        <f>C36</f>
        <v/>
      </c>
      <c r="D37" s="276" t="n"/>
      <c r="E37" s="277">
        <f>IF(D37="", "",
 IF(D37=TIME(0,0,0), 0,
 IF(AND(D37&gt;=TIME(0,0,1), D37&lt;=TIME(2,0,0)), TIME(7,0,0),
 IF(AND(D37&gt;=TIME(6,0,0), D37&lt;=TIME(8,0,0)), TIME(12,0,0),
 IF(AND(D37&gt;TIME(8,0,0), D37&lt;=TIME(13,59,0)), TIME(15,0,0),
 IF(AND(D37&gt;=TIME(14,0,0), D37&lt;=TIME(17,59,0)), TIME(21,0,0),
 IF(AND(D37&gt;=TIME(18,0,0), D37&lt;=TIME(21,59,0)), TIME(0,0,0),
 IF(AND(D37&gt;=TIME(22,0,0), D37&lt;=TIME(23,59,59)), TIME(7,0,0), ""))))))))</f>
        <v/>
      </c>
      <c r="F37" s="156" t="n"/>
      <c r="G37" s="277">
        <f>IF(AND(D37&gt;=TIME(6,0,0),D37&lt;=TIME(8,0,0)),E37,"")</f>
        <v/>
      </c>
      <c r="H37" s="276" t="n"/>
      <c r="I37" s="30">
        <f>ROUND(IF(OR(D37="",E37="",E37=0),0,IF(H37="",MOD(E37-D37,1)*24,MOD(H37-D37,1)*24)),2)</f>
        <v/>
      </c>
      <c r="J37" s="158" t="n"/>
      <c r="K37" s="274" t="n"/>
      <c r="L37" s="189" t="n"/>
      <c r="M37" s="275">
        <f>MAX(0,V37-W37)</f>
        <v/>
      </c>
      <c r="N37" s="278">
        <f>(IF(OR($C37="",$D37=""),0,
 IF(OR($A36="Holiday",$A37="Holiday"),
    IF(ISNUMBER(MATCH(TRIM($B37),{"Phagwah","Good Friday","Easter Monday","Labour Day","Christmas","Eid ul Azha","Romans-2","Globe-12","Neptune P1"},0)),0,$I37),
 IF(AND(NOT(OR($A36="Annual Leave",$A37="Annual Leave")),$A37="Off day"),$I37,
  MAX(0,$I37-$V37)
  ))))+W37</f>
        <v/>
      </c>
      <c r="O37" s="278">
        <f>IF(AND(OR($A36="Holiday",$A37="Holiday"),
        ISNUMBER(MATCH(TRIM($B37),{"Phagwah","Good Friday","Easter Monday","Labour Day","Christmas","Eid ul Azha","Romans-2","Globe-12","Neptune P1"},0))),
   $I37,0)</f>
        <v/>
      </c>
      <c r="P37" s="278">
        <f>IF(OR($O$7="Canteen",$O$7="Head Office"),0,IF($I37&lt;=0,0,IF(AND($I36&lt;=0,OR(TRIM($J37)="Hebrews",TRIM($J37)="Romans",TRIM($J37)="Romans-2",TRIM($J37)="Globe",TRIM($J37)="Globe-12",TRIM($J37)="Neptune P1")),1,0)))</f>
        <v/>
      </c>
      <c r="Q37" s="279" t="n"/>
      <c r="R37" s="278">
        <f>IF(OR($O$7="Canteen",$O$7="Head Office"),0,IF(
  AND(
    SUMIFS(I:I, C:C, C37) &gt;= 8,
    COUNTIFS(C$14:C37, C37)=1,
    OR(
      TEXT(D37,"hh:mm:ss")="07:00:00",
      TEXT(D37,"hh:mm:ss")="15:00:00",
      TEXT(D37,"hh:mm:ss")="23:00:00",
      TEXT(D38,"hh:mm:ss")="07:00:00",
      TEXT(D38,"hh:mm:ss")="15:00:00",
      TEXT(D38,"hh:mm:ss")="23:00:00"
    )
  ),
  1,
  0
))</f>
        <v/>
      </c>
      <c r="S37" s="278">
        <f>IF(OR($A36="Annual Leave",$A37="Annual Leave"),IF(AND($A36&lt;&gt;"Annual Leave",$A37="Annual Leave"),8,0),0)</f>
        <v/>
      </c>
      <c r="T37" s="280" t="n"/>
      <c r="U37" s="144">
        <f>MAX(0,40-Y37)</f>
        <v/>
      </c>
      <c r="V37" s="351">
        <f>IF(OR($C37="",$D37=""),0,
 IF(OR($A36="Holiday",$A37="Holiday"),0,
 IF(AND(NOT(OR($A36="Annual Leave",$A37="Annual Leave")),$A37="Off day"),0,
  IF($I36+$I37&gt;=8,IF($I36&gt;=8,0,8-$I36),$I37)
  )))</f>
        <v/>
      </c>
      <c r="W37" s="351">
        <f>MAX(0,V37-U37)</f>
        <v/>
      </c>
      <c r="X37" s="351">
        <f>IF(C37="","",C37-WEEKDAY(C37,1)+1)</f>
        <v/>
      </c>
      <c r="Y37" s="351">
        <f>SUMPRODUCT(($X$14:$X36=X37)*(($V$14:$V36)+($O$14:$O36)))+IF(X37=X14,$L$11,0)</f>
        <v/>
      </c>
      <c r="Z37" s="351" t="n"/>
      <c r="AA37" s="351" t="n"/>
      <c r="AB37" s="351" t="n"/>
      <c r="AC37" s="351" t="n"/>
      <c r="AD37" s="351" t="n"/>
      <c r="AE37" s="351" t="n"/>
      <c r="AF37" s="351" t="n"/>
    </row>
    <row r="38" ht="24" customHeight="1" s="348" thickBot="1">
      <c r="A38" s="194" t="inlineStr">
        <is>
          <t>On Day</t>
        </is>
      </c>
      <c r="B38" s="195" t="n"/>
      <c r="C38" s="103">
        <f>C36+1</f>
        <v/>
      </c>
      <c r="D38" s="64" t="n"/>
      <c r="E38" s="196">
        <f>IF(D38="", "",
 IF(D38=TIME(0,0,0), 0,
 IF(AND(D38&gt;=TIME(0,0,1), D38&lt;=TIME(2,0,0)), TIME(7,0,0),
 IF(AND(D38&gt;=TIME(6,0,0), D38&lt;=TIME(8,0,0)), TIME(12,0,0),
 IF(AND(D38&gt;TIME(8,0,0), D38&lt;=TIME(13,59,0)), TIME(15,0,0),
 IF(AND(D38&gt;=TIME(14,0,0), D38&lt;=TIME(17,59,0)), TIME(21,0,0),
 IF(AND(D38&gt;=TIME(18,0,0), D38&lt;=TIME(21,59,0)), TIME(0,0,0),
 IF(AND(D38&gt;=TIME(22,0,0), D38&lt;=TIME(23,59,59)), TIME(7,0,0), ""))))))))</f>
        <v/>
      </c>
      <c r="F38" s="197" t="n"/>
      <c r="G38" s="196">
        <f>IF(AND(D38&gt;=TIME(6,0,0),D38&lt;=TIME(8,0,0)),E38,"")</f>
        <v/>
      </c>
      <c r="H38" s="64" t="n"/>
      <c r="I38" s="65">
        <f>ROUND(IF(OR(D38="",E38="",E38=0),0,IF(H38="",MOD(E38-D38,1)*24,MOD(H38-D38,1)*24)),2)</f>
        <v/>
      </c>
      <c r="J38" s="198" t="n"/>
      <c r="K38" s="306" t="n"/>
      <c r="L38" s="181" t="n"/>
      <c r="M38" s="307">
        <f>MAX(0,V38-W38)</f>
        <v/>
      </c>
      <c r="N38" s="66">
        <f>(IF(OR($C38="",$D38=""),0,
 IF(OR($A38="Holiday",$A39="Holiday"),
    IF(ISNUMBER(MATCH(TRIM($B38),{"Phagwah","Good Friday","Easter Monday","Labour Day","Christmas","Eid ul Azha","Romans-2","Globe-12","Neptune P1"},0)),0,$I38),
 IF(AND(NOT(OR($A38="Annual Leave",$A39="Annual Leave")),$A38="Off day"),$I38,
  MAX(0,$I38-$V38)
  ))))+W38</f>
        <v/>
      </c>
      <c r="O38" s="66">
        <f>IF(AND(OR($A38="Holiday",$A39="Holiday"),
        ISNUMBER(MATCH(TRIM($B38),{"Phagwah","Good Friday","Easter Monday","Labour Day","Christmas","Eid ul Azha","Romans-2","Globe-12","Neptune P1"},0))),
   $I38,0)</f>
        <v/>
      </c>
      <c r="P38" s="66">
        <f>IF(OR($O$7="Canteen",$O$7="Head Office"),0,IF($I38&lt;=0,0,IF(OR(OR(TRIM($J38)="Hebrews",TRIM($J38)="Romans",TRIM($J38)="Romans-2",TRIM($J38)="Globe",TRIM($J38)="Globe-12",TRIM($J38)="Neptune P1"),AND($I39&gt;0,OR(TRIM($J39)="Hebrews",TRIM($J39)="Romans",TRIM($J39)="Romans-2",TRIM($J39)="Globe",TRIM($J39)="Globe-12",TRIM($J39)="Neptune P1"))),1,0)))</f>
        <v/>
      </c>
      <c r="Q38" s="67" t="n"/>
      <c r="R38" s="66">
        <f>IF(OR($O$7="Canteen",$O$7="Head Office"),0,IF(
  AND(
    SUMIFS(I:I, C:C, C38) &gt;= 8,
    COUNTIFS(C$14:C38, C38)=1,
    OR(
      TEXT(D38,"hh:mm:ss")="07:00:00",
      TEXT(D38,"hh:mm:ss")="15:00:00",
      TEXT(D38,"hh:mm:ss")="23:00:00",
      TEXT(D39,"hh:mm:ss")="07:00:00",
      TEXT(D39,"hh:mm:ss")="15:00:00",
      TEXT(D39,"hh:mm:ss")="23:00:00"
    )
  ),
  1,
  0
))</f>
        <v/>
      </c>
      <c r="S38" s="66">
        <f>IF(OR($A38="Annual Leave",$A39="Annual Leave"),IF($A38="Annual Leave",8,0),0)</f>
        <v/>
      </c>
      <c r="T38" s="68" t="n"/>
      <c r="U38" s="144">
        <f>MAX(0,40-Y38)</f>
        <v/>
      </c>
      <c r="V38" s="351">
        <f>IF(OR($C38="",$D38=""),0,
 IF(OR($A38="Holiday",$A39="Holiday"),0,
 IF(AND(NOT(OR($A38="Annual Leave",$A39="Annual Leave")),$A38="Off day"),0,
  IF($I38+$I39&gt;=8,IF($I38&gt;=8,8,$I38),$I38)
  )))</f>
        <v/>
      </c>
      <c r="W38" s="351">
        <f>MAX(0,V38-U38)</f>
        <v/>
      </c>
      <c r="X38" s="351">
        <f>IF(C38="","",C38-WEEKDAY(C38,1)+1)</f>
        <v/>
      </c>
      <c r="Y38" s="351">
        <f>SUMPRODUCT(($X$14:$X37=X38)*(($V$14:$V37)+($O$14:$O37)))+IF(X38=X14,$L$11,0)</f>
        <v/>
      </c>
      <c r="Z38" s="351" t="n"/>
      <c r="AA38" s="351" t="n"/>
      <c r="AB38" s="351" t="n"/>
      <c r="AC38" s="351" t="n"/>
      <c r="AD38" s="351" t="n"/>
      <c r="AE38" s="351" t="n"/>
      <c r="AF38" s="351" t="n"/>
    </row>
    <row r="39" ht="24" customHeight="1" s="348" thickBot="1">
      <c r="A39" s="194" t="inlineStr">
        <is>
          <t>On Day</t>
        </is>
      </c>
      <c r="B39" s="199" t="n"/>
      <c r="C39" s="104">
        <f>C38</f>
        <v/>
      </c>
      <c r="D39" s="69" t="n"/>
      <c r="E39" s="200">
        <f>IF(D39="", "",
 IF(D39=TIME(0,0,0), 0,
 IF(AND(D39&gt;=TIME(0,0,1), D39&lt;=TIME(2,0,0)), TIME(7,0,0),
 IF(AND(D39&gt;=TIME(6,0,0), D39&lt;=TIME(8,0,0)), TIME(12,0,0),
 IF(AND(D39&gt;TIME(8,0,0), D39&lt;=TIME(13,59,0)), TIME(15,0,0),
 IF(AND(D39&gt;=TIME(14,0,0), D39&lt;=TIME(17,59,0)), TIME(21,0,0),
 IF(AND(D39&gt;=TIME(18,0,0), D39&lt;=TIME(21,59,0)), TIME(0,0,0),
 IF(AND(D39&gt;=TIME(22,0,0), D39&lt;=TIME(23,59,59)), TIME(7,0,0), ""))))))))</f>
        <v/>
      </c>
      <c r="F39" s="201" t="n"/>
      <c r="G39" s="200">
        <f>IF(AND(D39&gt;=TIME(6,0,0),D39&lt;=TIME(8,0,0)),E39,"")</f>
        <v/>
      </c>
      <c r="H39" s="69" t="n"/>
      <c r="I39" s="70">
        <f>ROUND(IF(OR(D39="",E39="",E39=0),0,IF(H39="",MOD(E39-D39,1)*24,MOD(H39-D39,1)*24)),2)</f>
        <v/>
      </c>
      <c r="J39" s="198" t="n"/>
      <c r="K39" s="306" t="n"/>
      <c r="L39" s="183" t="n"/>
      <c r="M39" s="307">
        <f>MAX(0,V39-W39)</f>
        <v/>
      </c>
      <c r="N39" s="71">
        <f>(IF(OR($C39="",$D39=""),0,
 IF(OR($A38="Holiday",$A39="Holiday"),
    IF(ISNUMBER(MATCH(TRIM($B39),{"Phagwah","Good Friday","Easter Monday","Labour Day","Christmas","Eid ul Azha","Romans-2","Globe-12","Neptune P1"},0)),0,$I39),
 IF(AND(NOT(OR($A38="Annual Leave",$A39="Annual Leave")),$A39="Off day"),$I39,
  MAX(0,$I39-$V39)
  ))))+W39</f>
        <v/>
      </c>
      <c r="O39" s="71">
        <f>IF(AND(OR($A38="Holiday",$A39="Holiday"),
        ISNUMBER(MATCH(TRIM($B39),{"Phagwah","Good Friday","Easter Monday","Labour Day","Christmas","Eid ul Azha","Romans-2","Globe-12","Neptune P1"},0))),
   $I39,0)</f>
        <v/>
      </c>
      <c r="P39" s="71">
        <f>IF(OR($O$7="Canteen",$O$7="Head Office"),0,IF($I39&lt;=0,0,IF(AND($I38&lt;=0,OR(TRIM($J39)="Hebrews",TRIM($J39)="Romans",TRIM($J39)="Romans-2",TRIM($J39)="Globe",TRIM($J39)="Globe-12",TRIM($J39)="Neptune P1")),1,0)))</f>
        <v/>
      </c>
      <c r="Q39" s="72" t="n"/>
      <c r="R39" s="71">
        <f>IF(OR($O$7="Canteen",$O$7="Head Office"),0,IF(
  AND(
    SUMIFS(I:I, C:C, C39) &gt;= 8,
    COUNTIFS(C$14:C39, C39)=1,
    OR(
      TEXT(D39,"hh:mm:ss")="07:00:00",
      TEXT(D39,"hh:mm:ss")="15:00:00",
      TEXT(D39,"hh:mm:ss")="23:00:00",
      TEXT(D40,"hh:mm:ss")="07:00:00",
      TEXT(D40,"hh:mm:ss")="15:00:00",
      TEXT(D40,"hh:mm:ss")="23:00:00"
    )
  ),
  1,
  0
))</f>
        <v/>
      </c>
      <c r="S39" s="71">
        <f>IF(OR($A38="Annual Leave",$A39="Annual Leave"),IF(AND($A38&lt;&gt;"Annual Leave",$A39="Annual Leave"),8,0),0)</f>
        <v/>
      </c>
      <c r="T39" s="73" t="n"/>
      <c r="U39" s="144">
        <f>MAX(0,40-Y39)</f>
        <v/>
      </c>
      <c r="V39" s="351">
        <f>IF(OR($C39="",$D39=""),0,
 IF(OR($A38="Holiday",$A39="Holiday"),0,
 IF(AND(NOT(OR($A38="Annual Leave",$A39="Annual Leave")),$A39="Off day"),0,
  IF($I38+$I39&gt;=8,IF($I38&gt;=8,0,8-$I38),$I39)
  )))</f>
        <v/>
      </c>
      <c r="W39" s="351">
        <f>MAX(0,V39-U39)</f>
        <v/>
      </c>
      <c r="X39" s="351">
        <f>IF(C39="","",C39-WEEKDAY(C39,1)+1)</f>
        <v/>
      </c>
      <c r="Y39" s="351">
        <f>SUMPRODUCT(($X$14:$X38=X39)*(($V$14:$V38)+($O$14:$O38)))+IF(X39=X14,$L$11,0)</f>
        <v/>
      </c>
      <c r="Z39" s="351" t="n"/>
      <c r="AA39" s="351" t="n"/>
      <c r="AB39" s="351" t="n"/>
      <c r="AC39" s="351" t="n"/>
      <c r="AD39" s="351" t="n"/>
      <c r="AE39" s="351" t="n"/>
      <c r="AF39" s="351" t="n"/>
    </row>
    <row r="40" ht="24" customHeight="1" s="348" thickBot="1">
      <c r="A40" s="202" t="inlineStr">
        <is>
          <t>On Day</t>
        </is>
      </c>
      <c r="B40" s="203" t="n"/>
      <c r="C40" s="105">
        <f>C38+1</f>
        <v/>
      </c>
      <c r="D40" s="74" t="n"/>
      <c r="E40" s="204">
        <f>IF(D40="", "",
 IF(D40=TIME(0,0,0), 0,
 IF(AND(D40&gt;=TIME(0,0,1), D40&lt;=TIME(2,0,0)), TIME(7,0,0),
 IF(AND(D40&gt;=TIME(6,0,0), D40&lt;=TIME(8,0,0)), TIME(12,0,0),
 IF(AND(D40&gt;TIME(8,0,0), D40&lt;=TIME(13,59,0)), TIME(15,0,0),
 IF(AND(D40&gt;=TIME(14,0,0), D40&lt;=TIME(17,59,0)), TIME(21,0,0),
 IF(AND(D40&gt;=TIME(18,0,0), D40&lt;=TIME(21,59,0)), TIME(0,0,0),
 IF(AND(D40&gt;=TIME(22,0,0), D40&lt;=TIME(23,59,59)), TIME(7,0,0), ""))))))))</f>
        <v/>
      </c>
      <c r="F40" s="205" t="n"/>
      <c r="G40" s="204">
        <f>IF(AND(D40&gt;=TIME(6,0,0),D40&lt;=TIME(8,0,0)),E40,"")</f>
        <v/>
      </c>
      <c r="H40" s="74" t="n"/>
      <c r="I40" s="106">
        <f>ROUND(IF(OR(D40="",E40="",E40=0),0,IF(H40="",MOD(E40-D40,1)*24,MOD(H40-D40,1)*24)),2)</f>
        <v/>
      </c>
      <c r="J40" s="206" t="n"/>
      <c r="K40" s="308" t="n"/>
      <c r="L40" s="189" t="n"/>
      <c r="M40" s="309">
        <f>MAX(0,V40-W40)</f>
        <v/>
      </c>
      <c r="N40" s="75">
        <f>(IF(OR($C40="",$D40=""),0,
 IF(OR($A40="Holiday",$A41="Holiday"),
    IF(ISNUMBER(MATCH(TRIM($B40),{"Phagwah","Good Friday","Easter Monday","Labour Day","Christmas","Eid ul Azha","Romans-2","Globe-12","Neptune P1"},0)),0,$I40),
 IF(AND(NOT(OR($A40="Annual Leave",$A41="Annual Leave")),$A40="Off day"),$I40,
  MAX(0,$I40-$V40)
  ))))+W40</f>
        <v/>
      </c>
      <c r="O40" s="75">
        <f>IF(AND(OR($A40="Holiday",$A41="Holiday"),
        ISNUMBER(MATCH(TRIM($B40),{"Phagwah","Good Friday","Easter Monday","Labour Day","Christmas","Eid ul Azha","Romans-2","Globe-12","Neptune P1"},0))),
   $I40,0)</f>
        <v/>
      </c>
      <c r="P40" s="75">
        <f>IF(OR($O$7="Canteen",$O$7="Head Office"),0,IF($I40&lt;=0,0,IF(OR(OR(TRIM($J40)="Hebrews",TRIM($J40)="Romans",TRIM($J40)="Romans-2",TRIM($J40)="Globe",TRIM($J40)="Globe-12",TRIM($J40)="Neptune P1"),AND($I41&gt;0,OR(TRIM($J41)="Hebrews",TRIM($J41)="Romans",TRIM($J41)="Romans-2",TRIM($J41)="Globe",TRIM($J41)="Globe-12",TRIM($J41)="Neptune P1"))),1,0)))</f>
        <v/>
      </c>
      <c r="Q40" s="76" t="n"/>
      <c r="R40" s="75">
        <f>IF(OR($O$7="Canteen",$O$7="Head Office"),0,IF(
  AND(
    SUMIFS(I:I, C:C, C40) &gt;= 8,
    COUNTIFS(C$14:C40, C40)=1,
    OR(
      TEXT(D40,"hh:mm:ss")="07:00:00",
      TEXT(D40,"hh:mm:ss")="15:00:00",
      TEXT(D40,"hh:mm:ss")="23:00:00",
      TEXT(D41,"hh:mm:ss")="07:00:00",
      TEXT(D41,"hh:mm:ss")="15:00:00",
      TEXT(D41,"hh:mm:ss")="23:00:00"
    )
  ),
  1,
  0
))</f>
        <v/>
      </c>
      <c r="S40" s="75">
        <f>IF(OR($A40="Annual Leave",$A41="Annual Leave"),IF($A40="Annual Leave",8,0),0)</f>
        <v/>
      </c>
      <c r="T40" s="107" t="n"/>
      <c r="U40" s="144">
        <f>MAX(0,40-Y40)</f>
        <v/>
      </c>
      <c r="V40" s="351">
        <f>IF(OR($C40="",$D40=""),0,
 IF(OR($A40="Holiday",$A41="Holiday"),0,
 IF(AND(NOT(OR($A40="Annual Leave",$A41="Annual Leave")),$A40="Off day"),0,
  IF($I40+$I41&gt;=8,IF($I40&gt;=8,8,$I40),$I40)
  )))</f>
        <v/>
      </c>
      <c r="W40" s="351">
        <f>MAX(0,V40-U40)</f>
        <v/>
      </c>
      <c r="X40" s="351">
        <f>IF(C40="","",C40-WEEKDAY(C40,1)+1)</f>
        <v/>
      </c>
      <c r="Y40" s="351">
        <f>SUMPRODUCT(($X$14:$X39=X40)*(($V$14:$V39)+($O$14:$O39)))+IF(X40=X14,$L$11,0)</f>
        <v/>
      </c>
      <c r="Z40" s="351" t="n"/>
      <c r="AA40" s="351" t="n"/>
      <c r="AB40" s="351" t="n"/>
      <c r="AC40" s="351" t="n"/>
      <c r="AD40" s="351" t="n"/>
      <c r="AE40" s="351" t="n"/>
      <c r="AF40" s="351" t="n"/>
    </row>
    <row r="41" ht="24" customHeight="1" s="348" thickBot="1">
      <c r="A41" s="202" t="inlineStr">
        <is>
          <t>On Day</t>
        </is>
      </c>
      <c r="B41" s="310" t="n"/>
      <c r="C41" s="105">
        <f>C40</f>
        <v/>
      </c>
      <c r="D41" s="311" t="n"/>
      <c r="E41" s="312">
        <f>IF(D41="", "",
 IF(D41=TIME(0,0,0), 0,
 IF(AND(D41&gt;=TIME(0,0,1), D41&lt;=TIME(2,0,0)), TIME(7,0,0),
 IF(AND(D41&gt;=TIME(6,0,0), D41&lt;=TIME(8,0,0)), TIME(12,0,0),
 IF(AND(D41&gt;TIME(8,0,0), D41&lt;=TIME(13,59,0)), TIME(15,0,0),
 IF(AND(D41&gt;=TIME(14,0,0), D41&lt;=TIME(17,59,0)), TIME(21,0,0),
 IF(AND(D41&gt;=TIME(18,0,0), D41&lt;=TIME(21,59,0)), TIME(0,0,0),
 IF(AND(D41&gt;=TIME(22,0,0), D41&lt;=TIME(23,59,59)), TIME(7,0,0), ""))))))))</f>
        <v/>
      </c>
      <c r="F41" s="205" t="n"/>
      <c r="G41" s="312">
        <f>IF(AND(D41&gt;=TIME(6,0,0),D41&lt;=TIME(8,0,0)),E41,"")</f>
        <v/>
      </c>
      <c r="H41" s="311" t="n"/>
      <c r="I41" s="106">
        <f>ROUND(IF(OR(D41="",E41="",E41=0),0,IF(H41="",MOD(E41-D41,1)*24,MOD(H41-D41,1)*24)),2)</f>
        <v/>
      </c>
      <c r="J41" s="207" t="n"/>
      <c r="K41" s="308" t="n"/>
      <c r="L41" s="189" t="n"/>
      <c r="M41" s="309">
        <f>MAX(0,V41-W41)</f>
        <v/>
      </c>
      <c r="N41" s="313">
        <f>(IF(OR($C41="",$D41=""),0,
 IF(OR($A40="Holiday",$A41="Holiday"),
    IF(ISNUMBER(MATCH(TRIM($B41),{"Phagwah","Good Friday","Easter Monday","Labour Day","Christmas","Eid ul Azha","Romans-2","Globe-12","Neptune P1"},0)),0,$I41),
 IF(AND(NOT(OR($A40="Annual Leave",$A41="Annual Leave")),$A41="Off day"),$I41,
  MAX(0,$I41-$V41)
  ))))+W41</f>
        <v/>
      </c>
      <c r="O41" s="313">
        <f>IF(AND(OR($A40="Holiday",$A41="Holiday"),
        ISNUMBER(MATCH(TRIM($B41),{"Phagwah","Good Friday","Easter Monday","Labour Day","Christmas","Eid ul Azha","Romans-2","Globe-12","Neptune P1"},0))),
   $I41,0)</f>
        <v/>
      </c>
      <c r="P41" s="313">
        <f>IF(OR($O$7="Canteen",$O$7="Head Office"),0,IF($I41&lt;=0,0,IF(AND($I40&lt;=0,OR(TRIM($J41)="Hebrews",TRIM($J41)="Romans",TRIM($J41)="Romans-2",TRIM($J41)="Globe",TRIM($J41)="Globe-12",TRIM($J41)="Neptune P1")),1,0)))</f>
        <v/>
      </c>
      <c r="Q41" s="314" t="n"/>
      <c r="R41" s="313">
        <f>IF(OR($O$7="Canteen",$O$7="Head Office"),0,IF(
  AND(
    SUMIFS(I:I, C:C, C41) &gt;= 8,
    COUNTIFS(C$14:C41, C41)=1,
    OR(
      TEXT(D41,"hh:mm:ss")="07:00:00",
      TEXT(D41,"hh:mm:ss")="15:00:00",
      TEXT(D41,"hh:mm:ss")="23:00:00",
      TEXT(D42,"hh:mm:ss")="07:00:00",
      TEXT(D42,"hh:mm:ss")="15:00:00",
      TEXT(D42,"hh:mm:ss")="23:00:00"
    )
  ),
  1,
  0
))</f>
        <v/>
      </c>
      <c r="S41" s="313">
        <f>IF(OR($A40="Annual Leave",$A41="Annual Leave"),IF(AND($A40&lt;&gt;"Annual Leave",$A41="Annual Leave"),8,0),0)</f>
        <v/>
      </c>
      <c r="T41" s="315" t="n"/>
      <c r="U41" s="144">
        <f>MAX(0,40-Y41)</f>
        <v/>
      </c>
      <c r="V41" s="351">
        <f>IF(OR($C41="",$D41=""),0,
 IF(OR($A40="Holiday",$A41="Holiday"),0,
 IF(AND(NOT(OR($A40="Annual Leave",$A41="Annual Leave")),$A41="Off day"),0,
  IF($I40+$I41&gt;=8,IF($I40&gt;=8,0,8-$I40),$I41)
  )))</f>
        <v/>
      </c>
      <c r="W41" s="351">
        <f>MAX(0,V41-U41)</f>
        <v/>
      </c>
      <c r="X41" s="351">
        <f>IF(C41="","",C41-WEEKDAY(C41,1)+1)</f>
        <v/>
      </c>
      <c r="Y41" s="351">
        <f>SUMPRODUCT(($X$14:$X40=X41)*(($V$14:$V40)+($O$14:$O40)))+IF(X41=X14,$L$11,0)</f>
        <v/>
      </c>
      <c r="Z41" s="351" t="n"/>
      <c r="AA41" s="351" t="n"/>
      <c r="AB41" s="351" t="n"/>
      <c r="AC41" s="351" t="n"/>
      <c r="AD41" s="351" t="n"/>
      <c r="AE41" s="351" t="n"/>
      <c r="AF41" s="351" t="n"/>
    </row>
    <row r="42" ht="24" customHeight="1" s="348" thickBot="1">
      <c r="A42" s="208" t="inlineStr">
        <is>
          <t>On Day</t>
        </is>
      </c>
      <c r="B42" s="209" t="n"/>
      <c r="C42" s="108">
        <f>C40+1</f>
        <v/>
      </c>
      <c r="D42" s="77" t="n"/>
      <c r="E42" s="210">
        <f>IF(D42="", "",
 IF(D42=TIME(0,0,0), 0,
 IF(AND(D42&gt;=TIME(0,0,1), D42&lt;=TIME(2,0,0)), TIME(7,0,0),
 IF(AND(D42&gt;=TIME(6,0,0), D42&lt;=TIME(8,0,0)), TIME(12,0,0),
 IF(AND(D42&gt;TIME(8,0,0), D42&lt;=TIME(13,59,0)), TIME(15,0,0),
 IF(AND(D42&gt;=TIME(14,0,0), D42&lt;=TIME(17,59,0)), TIME(21,0,0),
 IF(AND(D42&gt;=TIME(18,0,0), D42&lt;=TIME(21,59,0)), TIME(0,0,0),
 IF(AND(D42&gt;=TIME(22,0,0), D42&lt;=TIME(23,59,59)), TIME(7,0,0), ""))))))))</f>
        <v/>
      </c>
      <c r="F42" s="211" t="n"/>
      <c r="G42" s="210">
        <f>IF(AND(D42&gt;=TIME(6,0,0),D42&lt;=TIME(8,0,0)),E42,"")</f>
        <v/>
      </c>
      <c r="H42" s="77" t="n"/>
      <c r="I42" s="16">
        <f>ROUND(IF(OR(D42="",E42="",E42=0),0,IF(H42="",MOD(E42-D42,1)*24,MOD(H42-D42,1)*24)),2)</f>
        <v/>
      </c>
      <c r="J42" s="212" t="n"/>
      <c r="K42" s="316" t="n"/>
      <c r="L42" s="181" t="n"/>
      <c r="M42" s="317">
        <f>MAX(0,V42-W42)</f>
        <v/>
      </c>
      <c r="N42" s="17">
        <f>(IF(OR($C42="",$D42=""),0,
 IF(OR($A42="Holiday",$A43="Holiday"),
    IF(ISNUMBER(MATCH(TRIM($B42),{"Phagwah","Good Friday","Easter Monday","Labour Day","Christmas","Eid ul Azha","Romans-2","Globe-12","Neptune P1"},0)),0,$I42),
 IF(AND(NOT(OR($A42="Annual Leave",$A43="Annual Leave")),$A42="Off day"),$I42,
  MAX(0,$I42-$V42)
  ))))+W42</f>
        <v/>
      </c>
      <c r="O42" s="213">
        <f>IF(AND(OR($A42="Holiday",$A43="Holiday"),
        ISNUMBER(MATCH(TRIM($B42),{"Phagwah","Good Friday","Easter Monday","Labour Day","Christmas","Eid ul Azha","Romans-2","Globe-12","Neptune P1"},0))),
   $I42,0)</f>
        <v/>
      </c>
      <c r="P42" s="17">
        <f>IF(OR($O$7="Canteen",$O$7="Head Office"),0,IF($I42&lt;=0,0,IF(OR(OR(TRIM($J42)="Hebrews",TRIM($J42)="Romans",TRIM($J42)="Romans-2",TRIM($J42)="Globe",TRIM($J42)="Globe-12",TRIM($J42)="Neptune P1"),AND($I43&gt;0,OR(TRIM($J43)="Hebrews",TRIM($J43)="Romans",TRIM($J43)="Romans-2",TRIM($J43)="Globe",TRIM($J43)="Globe-12",TRIM($J43)="Neptune P1"))),1,0)))</f>
        <v/>
      </c>
      <c r="Q42" s="78" t="n"/>
      <c r="R42" s="213">
        <f>IF(OR($O$7="Canteen",$O$7="Head Office"),0,IF(
  AND(
    SUMIFS(I:I, C:C, C42) &gt;= 8,
    COUNTIFS(C$14:C42, C42)=1,
    OR(
      TEXT(D42,"hh:mm:ss")="07:00:00",
      TEXT(D42,"hh:mm:ss")="15:00:00",
      TEXT(D42,"hh:mm:ss")="23:00:00",
      TEXT(D43,"hh:mm:ss")="07:00:00",
      TEXT(D43,"hh:mm:ss")="15:00:00",
      TEXT(D43,"hh:mm:ss")="23:00:00"
    )
  ),
  1,
  0
))</f>
        <v/>
      </c>
      <c r="S42" s="213">
        <f>IF(OR($A42="Annual Leave",$A43="Annual Leave"),IF($A42="Annual Leave",8,0),0)</f>
        <v/>
      </c>
      <c r="T42" s="79" t="n"/>
      <c r="U42" s="144">
        <f>MAX(0,40-Y42)</f>
        <v/>
      </c>
      <c r="V42" s="351">
        <f>IF(OR($C42="",$D42=""),0,
 IF(OR($A42="Holiday",$A43="Holiday"),0,
 IF(AND(NOT(OR($A42="Annual Leave",$A43="Annual Leave")),$A42="Off day"),0,
  IF($I42+$I43&gt;=8,IF($I42&gt;=8,8,$I42),$I42)
  )))</f>
        <v/>
      </c>
      <c r="W42" s="351">
        <f>MAX(0,V42-U42)</f>
        <v/>
      </c>
      <c r="X42" s="351">
        <f>IF(C42="","",C42-WEEKDAY(C42,1)+1)</f>
        <v/>
      </c>
      <c r="Y42" s="351">
        <f>SUMPRODUCT(($X$14:$X41=X42)*(($V$14:$V41)+($O$14:$O41)))+IF(X42=X14,$L$11,0)</f>
        <v/>
      </c>
      <c r="Z42" s="351" t="n"/>
      <c r="AA42" s="351" t="n"/>
      <c r="AB42" s="351" t="n"/>
      <c r="AC42" s="351" t="n"/>
      <c r="AD42" s="351" t="n"/>
      <c r="AE42" s="351" t="n"/>
      <c r="AF42" s="351" t="n"/>
    </row>
    <row r="43" ht="24" customHeight="1" s="348" thickBot="1">
      <c r="A43" s="208" t="inlineStr">
        <is>
          <t>On Day</t>
        </is>
      </c>
      <c r="B43" s="214" t="n"/>
      <c r="C43" s="109">
        <f>C42</f>
        <v/>
      </c>
      <c r="D43" s="18" t="n"/>
      <c r="E43" s="215">
        <f>IF(D43="", "",
 IF(D43=TIME(0,0,0), 0,
 IF(AND(D43&gt;=TIME(0,0,1), D43&lt;=TIME(2,0,0)), TIME(7,0,0),
 IF(AND(D43&gt;=TIME(6,0,0), D43&lt;=TIME(8,0,0)), TIME(12,0,0),
 IF(AND(D43&gt;TIME(8,0,0), D43&lt;=TIME(13,59,0)), TIME(15,0,0),
 IF(AND(D43&gt;=TIME(14,0,0), D43&lt;=TIME(17,59,0)), TIME(21,0,0),
 IF(AND(D43&gt;=TIME(18,0,0), D43&lt;=TIME(21,59,0)), TIME(0,0,0),
 IF(AND(D43&gt;=TIME(22,0,0), D43&lt;=TIME(23,59,59)), TIME(7,0,0), ""))))))))</f>
        <v/>
      </c>
      <c r="F43" s="216" t="n"/>
      <c r="G43" s="215">
        <f>IF(AND(D43&gt;=TIME(6,0,0),D43&lt;=TIME(8,0,0)),E43,"")</f>
        <v/>
      </c>
      <c r="H43" s="18" t="n"/>
      <c r="I43" s="19">
        <f>ROUND(IF(OR(D43="",E43="",E43=0),0,IF(H43="",MOD(E43-D43,1)*24,MOD(H43-D43,1)*24)),2)</f>
        <v/>
      </c>
      <c r="J43" s="212" t="n"/>
      <c r="K43" s="316" t="n"/>
      <c r="L43" s="183" t="n"/>
      <c r="M43" s="317">
        <f>MAX(0,V43-W43)</f>
        <v/>
      </c>
      <c r="N43" s="20">
        <f>(IF(OR($C43="",$D43=""),0,
 IF(OR($A42="Holiday",$A43="Holiday"),
    IF(ISNUMBER(MATCH(TRIM($B43),{"Phagwah","Good Friday","Easter Monday","Labour Day","Christmas","Eid ul Azha","Romans-2","Globe-12","Neptune P1"},0)),0,$I43),
 IF(AND(NOT(OR($A42="Annual Leave",$A43="Annual Leave")),$A43="Off day"),$I43,
  MAX(0,$I43-$V43)
  ))))+W43</f>
        <v/>
      </c>
      <c r="O43" s="20">
        <f>IF(AND(OR($A42="Holiday",$A43="Holiday"),
        ISNUMBER(MATCH(TRIM($B43),{"Phagwah","Good Friday","Easter Monday","Labour Day","Christmas","Eid ul Azha","Romans-2","Globe-12","Neptune P1"},0))),
   $I43,0)</f>
        <v/>
      </c>
      <c r="P43" s="20">
        <f>IF(OR($O$7="Canteen",$O$7="Head Office"),0,IF($I43&lt;=0,0,IF(AND($I42&lt;=0,OR(TRIM($J43)="Hebrews",TRIM($J43)="Romans",TRIM($J43)="Romans-2",TRIM($J43)="Globe",TRIM($J43)="Globe-12",TRIM($J43)="Neptune P1")),1,0)))</f>
        <v/>
      </c>
      <c r="Q43" s="21" t="n"/>
      <c r="R43" s="20">
        <f>IF(OR($O$7="Canteen",$O$7="Head Office"),0,IF(
  AND(
    SUMIFS(I:I, C:C, C43) &gt;= 8,
    COUNTIFS(C$14:C43, C43)=1,
    OR(
      TEXT(D43,"hh:mm:ss")="07:00:00",
      TEXT(D43,"hh:mm:ss")="15:00:00",
      TEXT(D43,"hh:mm:ss")="23:00:00",
      TEXT(D49,"hh:mm:ss")="07:00:00",
      TEXT(D49,"hh:mm:ss")="15:00:00",
      TEXT(D49,"hh:mm:ss")="23:00:00"
    )
  ),
  1,
  0
))</f>
        <v/>
      </c>
      <c r="S43" s="20">
        <f>IF(OR($A42="Annual Leave",$A43="Annual Leave"),IF(AND($A42&lt;&gt;"Annual Leave",$A43="Annual Leave"),8,0),0)</f>
        <v/>
      </c>
      <c r="T43" s="22" t="n"/>
      <c r="U43" s="144">
        <f>MAX(0,40-Y43)</f>
        <v/>
      </c>
      <c r="V43" s="351">
        <f>IF(OR($C43="",$D43=""),0,
 IF(OR($A42="Holiday",$A43="Holiday"),0,
 IF(AND(NOT(OR($A42="Annual Leave",$A43="Annual Leave")),$A43="Off day"),0,
  IF($I42+$I43&gt;=8,IF($I42&gt;=8,0,8-$I42),$I43)
  )))</f>
        <v/>
      </c>
      <c r="W43" s="351">
        <f>MAX(0,V43-U43)</f>
        <v/>
      </c>
      <c r="X43" s="351">
        <f>IF(C43="","",C43-WEEKDAY(C43,1)+1)</f>
        <v/>
      </c>
      <c r="Y43" s="351">
        <f>SUMPRODUCT(($X$14:$X42=X43)*(($V$14:$V42)+($O$14:$O42)))+IF(X43=X14,$L$11,0)</f>
        <v/>
      </c>
      <c r="Z43" s="351" t="n"/>
      <c r="AA43" s="351" t="n"/>
      <c r="AB43" s="351" t="n"/>
      <c r="AC43" s="351" t="n"/>
      <c r="AD43" s="351" t="n"/>
      <c r="AE43" s="351" t="n"/>
      <c r="AF43" s="351" t="n"/>
    </row>
    <row r="44" ht="24" customHeight="1" s="348" thickBot="1">
      <c r="A44" s="176" t="n"/>
      <c r="B44" s="176" t="n"/>
      <c r="C44" s="217" t="n"/>
      <c r="D44" s="110" t="n"/>
      <c r="E44" s="110" t="n"/>
      <c r="F44" s="218" t="n"/>
      <c r="G44" s="110" t="n"/>
      <c r="H44" s="110" t="n"/>
      <c r="I44" s="219" t="n"/>
      <c r="J44" s="219" t="n"/>
      <c r="K44" s="219" t="n"/>
      <c r="L44" s="219" t="n"/>
      <c r="M44" s="111">
        <f>MAX(0,V44-W44)</f>
        <v/>
      </c>
      <c r="N44" s="112">
        <f>(IF(OR($C44="",$D44=""),0,
 IF(OR($A44="Holiday",$A45="Holiday"),
    IF(ISNUMBER(MATCH(TRIM($B44),{"Phagwah","Good Friday","Easter Monday","Labour Day","Christmas","Eid ul Azha","Romans-2","Globe-12","Neptune P1"},0)),0,$I44),
 IF(AND(NOT(OR($A44="Annual Leave",$A45="Annual Leave")),$A44="Off day"),$I44,
  MAX(0,$I44-$V44)
  ))))+W44</f>
        <v/>
      </c>
      <c r="O44" s="112">
        <f>IF(AND(OR($A44="Holiday",$A45="Holiday"),
        ISNUMBER(MATCH(TRIM($B44),{"Phagwah","Good Friday","Easter Monday","Labour Day","Christmas","Eid ul Azha","Romans-2","Globe-12","Neptune P1"},0))),
   $I44,0)</f>
        <v/>
      </c>
      <c r="P44" s="112">
        <f>IF(OR($O$7="Canteen",$O$7="Head Office"),0,IF($I44&lt;=0,0,IF(OR(OR(TRIM($J44)="Hebrews",TRIM($J44)="Romans",TRIM($J44)="Romans-2",TRIM($J44)="Globe",TRIM($J44)="Globe-12",TRIM($J44)="Neptune P1"),AND($I45&gt;0,OR(TRIM($J45)="Hebrews",TRIM($J45)="Romans",TRIM($J45)="Romans-2",TRIM($J45)="Globe",TRIM($J45)="Globe-12",TRIM($J45)="Neptune P1"))),1,0)))</f>
        <v/>
      </c>
      <c r="Q44" s="113" t="n"/>
      <c r="R44" s="113" t="n"/>
      <c r="S44" s="112">
        <f>IF(OR($A44="Annual Leave",$A45="Annual Leave"),IF($A44="Annual Leave",8,0),0)</f>
        <v/>
      </c>
      <c r="T44" s="114" t="n"/>
      <c r="U44" s="144">
        <f>MAX(0,40-Y44)</f>
        <v/>
      </c>
      <c r="V44" s="351">
        <f>IF(OR($C44="",$D44=""),0,
 IF(OR($A44="Holiday",$A45="Holiday"),0,
 IF(AND(NOT(OR($A44="Annual Leave",$A45="Annual Leave")),$A44="Off day"),0,
  IF($I44+$I45&gt;=8,IF($I44&gt;=8,8,$I44),$I44)
  )))</f>
        <v/>
      </c>
      <c r="W44" s="351">
        <f>MAX(0,V44-U44)</f>
        <v/>
      </c>
      <c r="X44" s="351">
        <f>IF(C44="","",C44-WEEKDAY(C44,1)+1)</f>
        <v/>
      </c>
      <c r="Y44" s="351">
        <f>SUMPRODUCT(($X$14:$X43=X44)*(($V$14:$V43)+($O$14:$O43)))+IF(X44=X14,$L$11,0)</f>
        <v/>
      </c>
      <c r="Z44" s="351" t="n"/>
      <c r="AA44" s="351" t="n"/>
      <c r="AB44" s="351" t="n"/>
      <c r="AC44" s="351" t="n"/>
      <c r="AD44" s="351" t="n"/>
      <c r="AE44" s="351" t="n"/>
      <c r="AF44" s="351" t="n"/>
    </row>
    <row r="45" ht="24" customHeight="1" s="348" thickBot="1">
      <c r="A45" s="154" t="inlineStr">
        <is>
          <t>On Day</t>
        </is>
      </c>
      <c r="B45" s="318" t="n"/>
      <c r="C45" s="115">
        <f>C42+1</f>
        <v/>
      </c>
      <c r="D45" s="319" t="n"/>
      <c r="E45" s="320">
        <f>IF(D45="", "",
 IF(D45=TIME(0,0,0), 0,
 IF(AND(D45&gt;=TIME(0,0,1), D45&lt;=TIME(2,0,0)), TIME(7,0,0),
 IF(AND(D45&gt;=TIME(6,0,0), D45&lt;=TIME(8,0,0)), TIME(12,0,0),
 IF(AND(D45&gt;TIME(8,0,0), D45&lt;=TIME(13,59,0)), TIME(15,0,0),
 IF(AND(D45&gt;=TIME(14,0,0), D45&lt;=TIME(17,59,0)), TIME(21,0,0),
 IF(AND(D45&gt;=TIME(18,0,0), D45&lt;=TIME(21,59,0)), TIME(0,0,0),
 IF(AND(D45&gt;=TIME(22,0,0), D45&lt;=TIME(23,59,59)), TIME(7,0,0), ""))))))))</f>
        <v/>
      </c>
      <c r="F45" s="321" t="n"/>
      <c r="G45" s="320">
        <f>IF(AND(D45&gt;=TIME(6,0,0),D45&lt;=TIME(8,0,0)),E45,"")</f>
        <v/>
      </c>
      <c r="H45" s="319" t="n"/>
      <c r="I45" s="30">
        <f>ROUND(IF(OR(D45="",E45="",E45=0),0,IF(H45="",MOD(E45-D45,1)*24,MOD(H45-D45,1)*24)),2)</f>
        <v/>
      </c>
      <c r="J45" s="220" t="n"/>
      <c r="K45" s="274" t="n"/>
      <c r="L45" s="181" t="n"/>
      <c r="M45" s="275">
        <f>MAX(0,V45-W45)</f>
        <v/>
      </c>
      <c r="N45" s="322">
        <f>(IF(OR($C45="",$D45=""),0,
 IF(OR($A44="Holiday",$A45="Holiday"),
    IF(ISNUMBER(MATCH(TRIM($B45),{"Phagwah","Good Friday","Easter Monday","Labour Day","Christmas","Eid ul Azha","Romans-2","Globe-12","Neptune P1"},0)),0,$I45),
 IF(AND(NOT(OR($A44="Annual Leave",$A45="Annual Leave")),$A45="Off day"),$I45,
  MAX(0,$I45-$V45)
  ))))+W45</f>
        <v/>
      </c>
      <c r="O45" s="322">
        <f>IF(AND(OR($A44="Holiday",$A45="Holiday"),
        ISNUMBER(MATCH(TRIM($B45),{"Phagwah","Good Friday","Easter Monday","Labour Day","Christmas","Eid ul Azha","Romans-2","Globe-12","Neptune P1"},0))),
   $I45,0)</f>
        <v/>
      </c>
      <c r="P45" s="322">
        <f>IF(OR($O$7="Canteen",$O$7="Head Office"),0,IF($I45&lt;=0,0,IF(AND($I44&lt;=0,OR(TRIM($J45)="Hebrews",TRIM($J45)="Romans",TRIM($J45)="Romans-2",TRIM($J45)="Globe",TRIM($J45)="Globe-12",TRIM($J45)="Neptune P1")),1,0)))</f>
        <v/>
      </c>
      <c r="Q45" s="323" t="n"/>
      <c r="R45" s="322">
        <f>IF(OR($O$7="Canteen",$O$7="Head Office"),0,IF(
  AND(
    SUMIFS(I:I, C:C, C45) &gt;= 8,
    COUNTIFS(C$14:C45, C45)=1,
    OR(
      TEXT(D45,"hh:mm:ss")="07:00:00",
      TEXT(D45,"hh:mm:ss")="15:00:00",
      TEXT(D45,"hh:mm:ss")="23:00:00",
      TEXT(D46,"hh:mm:ss")="07:00:00",
      TEXT(D46,"hh:mm:ss")="15:00:00",
      TEXT(D46,"hh:mm:ss")="23:00:00"
    )
  ),
  1,
  0
))</f>
        <v/>
      </c>
      <c r="S45" s="322">
        <f>IF(OR($A44="Annual Leave",$A45="Annual Leave"),IF(AND($A44&lt;&gt;"Annual Leave",$A45="Annual Leave"),8,0),0)</f>
        <v/>
      </c>
      <c r="T45" s="116" t="n"/>
      <c r="U45" s="144">
        <f>MAX(0,40-Y45)</f>
        <v/>
      </c>
      <c r="V45" s="351">
        <f>IF(OR($C45="",$D45=""),0,
 IF(OR($A44="Holiday",$A45="Holiday"),0,
 IF(AND(NOT(OR($A44="Annual Leave",$A45="Annual Leave")),$A45="Off day"),0,
  IF($I44+$I45&gt;=8,IF($I44&gt;=8,0,8-$I44),$I45)
  )))</f>
        <v/>
      </c>
      <c r="W45" s="351">
        <f>MAX(0,V45-U45)</f>
        <v/>
      </c>
      <c r="X45" s="351">
        <f>IF(C45="","",C45-WEEKDAY(C45,1)+1)</f>
        <v/>
      </c>
      <c r="Y45" s="351">
        <f>SUMPRODUCT(($X$14:$X44=X45)*(($V$14:$V44)+($O$14:$O44)))+IF(X45=X14,$L$11,0)</f>
        <v/>
      </c>
      <c r="Z45" s="351" t="n"/>
      <c r="AA45" s="351" t="n"/>
      <c r="AB45" s="351" t="n"/>
      <c r="AC45" s="351" t="n"/>
      <c r="AD45" s="351" t="n"/>
      <c r="AE45" s="351" t="n"/>
      <c r="AF45" s="351" t="n"/>
    </row>
    <row r="46" ht="24" customHeight="1" s="348" thickBot="1">
      <c r="A46" s="154" t="inlineStr">
        <is>
          <t>On Day</t>
        </is>
      </c>
      <c r="B46" s="305" t="n"/>
      <c r="C46" s="90">
        <f>C45</f>
        <v/>
      </c>
      <c r="D46" s="80" t="n"/>
      <c r="E46" s="221">
        <f>IF(D46="", "",
 IF(D46=TIME(0,0,0), 0,
 IF(AND(D46&gt;=TIME(0,0,1), D46&lt;=TIME(2,0,0)), TIME(7,0,0),
 IF(AND(D46&gt;=TIME(6,0,0), D46&lt;=TIME(8,0,0)), TIME(12,0,0),
 IF(AND(D46&gt;TIME(8,0,0), D46&lt;=TIME(13,59,0)), TIME(15,0,0),
 IF(AND(D46&gt;=TIME(14,0,0), D46&lt;=TIME(17,59,0)), TIME(21,0,0),
 IF(AND(D46&gt;=TIME(18,0,0), D46&lt;=TIME(21,59,0)), TIME(0,0,0),
 IF(AND(D46&gt;=TIME(22,0,0), D46&lt;=TIME(23,59,59)), TIME(7,0,0), ""))))))))</f>
        <v/>
      </c>
      <c r="F46" s="156" t="n"/>
      <c r="G46" s="221">
        <f>IF(AND(D46&gt;=TIME(6,0,0),D46&lt;=TIME(8,0,0)),E46,"")</f>
        <v/>
      </c>
      <c r="H46" s="80" t="n"/>
      <c r="I46" s="30">
        <f>ROUND(IF(OR(D46="",E46="",E46=0),0,IF(H46="",MOD(E46-D46,1)*24,MOD(H46-D46,1)*24)),2)</f>
        <v/>
      </c>
      <c r="J46" s="158" t="n"/>
      <c r="K46" s="274" t="n"/>
      <c r="L46" s="189" t="n"/>
      <c r="M46" s="275">
        <f>MAX(0,V46-W46)</f>
        <v/>
      </c>
      <c r="N46" s="81">
        <f>(IF(OR($C46="",$D46=""),0,
 IF(OR($A46="Holiday",$A47="Holiday"),
    IF(ISNUMBER(MATCH(TRIM($B46),{"Phagwah","Good Friday","Easter Monday","Labour Day","Christmas","Eid ul Azha","Romans-2","Globe-12","Neptune P1"},0)),0,$I46),
 IF(AND(NOT(OR($A46="Annual Leave",$A47="Annual Leave")),$A46="Off day"),$I46,
  MAX(0,$I46-$V46)
  ))))+W46</f>
        <v/>
      </c>
      <c r="O46" s="81">
        <f>IF(AND(OR($A46="Holiday",$A47="Holiday"),
        ISNUMBER(MATCH(TRIM($B46),{"Phagwah","Good Friday","Easter Monday","Labour Day","Christmas","Eid ul Azha","Romans-2","Globe-12","Neptune P1"},0))),
   $I46,0)</f>
        <v/>
      </c>
      <c r="P46" s="81">
        <f>IF(OR($O$7="Canteen",$O$7="Head Office"),0,IF($I46&lt;=0,0,IF(OR(OR(TRIM($J46)="Hebrews",TRIM($J46)="Romans",TRIM($J46)="Romans-2",TRIM($J46)="Globe",TRIM($J46)="Globe-12",TRIM($J46)="Neptune P1"),AND($I47&gt;0,OR(TRIM($J47)="Hebrews",TRIM($J47)="Romans",TRIM($J47)="Romans-2",TRIM($J47)="Globe",TRIM($J47)="Globe-12",TRIM($J47)="Neptune P1"))),1,0)))</f>
        <v/>
      </c>
      <c r="Q46" s="82" t="n"/>
      <c r="R46" s="81">
        <f>IF(OR($O$7="Canteen",$O$7="Head Office"),0,IF(
  AND(
    SUMIFS(I:I, C:C, C46) &gt;= 8,
    COUNTIFS(C$14:C46, C46)=1,
    OR(
      TEXT(D46,"hh:mm:ss")="07:00:00",
      TEXT(D46,"hh:mm:ss")="15:00:00",
      TEXT(D46,"hh:mm:ss")="23:00:00",
      TEXT(D51,"hh:mm:ss")="07:00:00",
      TEXT(D51,"hh:mm:ss")="15:00:00",
      TEXT(D51,"hh:mm:ss")="23:00:00"
    )
  ),
  1,
  0
))</f>
        <v/>
      </c>
      <c r="S46" s="81">
        <f>IF(OR($A46="Annual Leave",$A47="Annual Leave"),IF($A46="Annual Leave",8,0),0)</f>
        <v/>
      </c>
      <c r="T46" s="117" t="n"/>
      <c r="U46" s="144">
        <f>MAX(0,40-Y46)</f>
        <v/>
      </c>
      <c r="V46" s="351">
        <f>IF(OR($C46="",$D46=""),0,
 IF(OR($A46="Holiday",$A47="Holiday"),0,
 IF(AND(NOT(OR($A46="Annual Leave",$A47="Annual Leave")),$A46="Off day"),0,
  IF($I46+$I47&gt;=8,IF($I46&gt;=8,8,$I46),$I46)
  )))</f>
        <v/>
      </c>
      <c r="W46" s="351">
        <f>MAX(0,V46-U46)</f>
        <v/>
      </c>
      <c r="X46" s="351">
        <f>IF(C46="","",C46-WEEKDAY(C46,1)+1)</f>
        <v/>
      </c>
      <c r="Y46" s="351">
        <f>SUMPRODUCT(($X$14:$X45=X46)*(($V$14:$V45)+($O$14:$O45)))+IF(X46=X14,$L$11,0)</f>
        <v/>
      </c>
      <c r="Z46" s="351" t="n"/>
      <c r="AA46" s="351" t="n"/>
      <c r="AB46" s="351" t="n"/>
      <c r="AC46" s="351" t="n"/>
      <c r="AD46" s="351" t="n"/>
      <c r="AE46" s="351" t="n"/>
      <c r="AF46" s="351" t="n"/>
    </row>
    <row r="47" ht="24" customHeight="1" s="348" thickBot="1">
      <c r="A47" s="184" t="inlineStr">
        <is>
          <t>On Day</t>
        </is>
      </c>
      <c r="B47" s="222" t="n"/>
      <c r="C47" s="118">
        <f>C45+1</f>
        <v/>
      </c>
      <c r="D47" s="83" t="n"/>
      <c r="E47" s="223">
        <f>IF(D47="", "",
 IF(D47=TIME(0,0,0), 0,
 IF(AND(D47&gt;=TIME(0,0,1), D47&lt;=TIME(2,0,0)), TIME(7,0,0),
 IF(AND(D47&gt;=TIME(6,0,0), D47&lt;=TIME(8,0,0)), TIME(12,0,0),
 IF(AND(D47&gt;TIME(8,0,0), D47&lt;=TIME(13,59,0)), TIME(15,0,0),
 IF(AND(D47&gt;=TIME(14,0,0), D47&lt;=TIME(17,59,0)), TIME(21,0,0),
 IF(AND(D47&gt;=TIME(18,0,0), D47&lt;=TIME(21,59,0)), TIME(0,0,0),
 IF(AND(D47&gt;=TIME(22,0,0), D47&lt;=TIME(23,59,59)), TIME(7,0,0), ""))))))))</f>
        <v/>
      </c>
      <c r="F47" s="224" t="n"/>
      <c r="G47" s="223">
        <f>IF(AND(D47&gt;=TIME(6,0,0),D47&lt;=TIME(8,0,0)),E47,"")</f>
        <v/>
      </c>
      <c r="H47" s="83" t="n"/>
      <c r="I47" s="23">
        <f>ROUND(IF(OR(D47="",E47="",E47=0),0,IF(H47="",MOD(E47-D47,1)*24,MOD(H47-D47,1)*24)),2)</f>
        <v/>
      </c>
      <c r="J47" s="225" t="n"/>
      <c r="K47" s="297" t="n"/>
      <c r="L47" s="181" t="n"/>
      <c r="M47" s="298">
        <f>MAX(0,V47-W47)</f>
        <v/>
      </c>
      <c r="N47" s="84">
        <f>(IF(OR($C47="",$D47=""),0,
 IF(OR($A46="Holiday",$A47="Holiday"),
    IF(ISNUMBER(MATCH(TRIM($B47),{"Phagwah","Good Friday","Easter Monday","Labour Day","Christmas","Eid ul Azha","Romans-2","Globe-12","Neptune P1"},0)),0,$I47),
 IF(AND(NOT(OR($A46="Annual Leave",$A47="Annual Leave")),$A47="Off day"),$I47,
  MAX(0,$I47-$V47)
  ))))+W47</f>
        <v/>
      </c>
      <c r="O47" s="84">
        <f>IF(AND(OR($A46="Holiday",$A47="Holiday"),
        ISNUMBER(MATCH(TRIM($B47),{"Phagwah","Good Friday","Easter Monday","Labour Day","Christmas","Eid ul Azha","Romans-2","Globe-12","Neptune P1"},0))),
   $I47,0)</f>
        <v/>
      </c>
      <c r="P47" s="84">
        <f>IF(OR($O$7="Canteen",$O$7="Head Office"),0,IF($I47&lt;=0,0,IF(AND($I46&lt;=0,OR(TRIM($J47)="Hebrews",TRIM($J47)="Romans",TRIM($J47)="Romans-2",TRIM($J47)="Globe",TRIM($J47)="Globe-12",TRIM($J47)="Neptune P1")),1,0)))</f>
        <v/>
      </c>
      <c r="Q47" s="85" t="n"/>
      <c r="R47" s="84">
        <f>IF(OR($O$7="Canteen",$O$7="Head Office"),0,IF(
  AND(
    SUMIFS(I:I, C:C, C47) &gt;= 8,
    COUNTIFS(C$14:C47, C47)=1,
    OR(
      TEXT(D47,"hh:mm:ss")="07:00:00",
      TEXT(D47,"hh:mm:ss")="15:00:00",
      TEXT(D47,"hh:mm:ss")="23:00:00",
      TEXT(D48,"hh:mm:ss")="07:00:00",
      TEXT(D48,"hh:mm:ss")="15:00:00",
      TEXT(D48,"hh:mm:ss")="23:00:00"
    )
  ),
  1,
  0
))</f>
        <v/>
      </c>
      <c r="S47" s="84">
        <f>IF(OR($A46="Annual Leave",$A47="Annual Leave"),IF(AND($A46&lt;&gt;"Annual Leave",$A47="Annual Leave"),8,0),0)</f>
        <v/>
      </c>
      <c r="T47" s="86" t="n"/>
      <c r="U47" s="144">
        <f>MAX(0,40-Y47)</f>
        <v/>
      </c>
      <c r="V47" s="351">
        <f>IF(OR($C47="",$D47=""),0,
 IF(OR($A46="Holiday",$A47="Holiday"),0,
 IF(AND(NOT(OR($A46="Annual Leave",$A47="Annual Leave")),$A47="Off day"),0,
  IF($I46+$I47&gt;=8,IF($I46&gt;=8,0,8-$I46),$I47)
  )))</f>
        <v/>
      </c>
      <c r="W47" s="351">
        <f>MAX(0,V47-U47)</f>
        <v/>
      </c>
      <c r="X47" s="351">
        <f>IF(C47="","",C47-WEEKDAY(C47,1)+1)</f>
        <v/>
      </c>
      <c r="Y47" s="351">
        <f>SUMPRODUCT(($X$14:$X46=X47)*(($V$14:$V46)+($O$14:$O46)))+IF(X47=X14,$L$11,0)</f>
        <v/>
      </c>
      <c r="Z47" s="351" t="n"/>
      <c r="AA47" s="351" t="n"/>
      <c r="AB47" s="351" t="n"/>
      <c r="AC47" s="351" t="n"/>
      <c r="AD47" s="351" t="n"/>
      <c r="AE47" s="351" t="n"/>
      <c r="AF47" s="351" t="n"/>
    </row>
    <row r="48" ht="24" customHeight="1" s="348" thickBot="1">
      <c r="A48" s="226" t="inlineStr">
        <is>
          <t>On Day</t>
        </is>
      </c>
      <c r="B48" s="299" t="n"/>
      <c r="C48" s="119">
        <f>C47</f>
        <v/>
      </c>
      <c r="D48" s="24" t="n"/>
      <c r="E48" s="227">
        <f>IF(D48="", "",
 IF(D48=TIME(0,0,0), 0,
 IF(AND(D48&gt;=TIME(0,0,1), D48&lt;=TIME(2,0,0)), TIME(7,0,0),
 IF(AND(D48&gt;=TIME(6,0,0), D48&lt;=TIME(8,0,0)), TIME(12,0,0),
 IF(AND(D48&gt;TIME(8,0,0), D48&lt;=TIME(13,59,0)), TIME(15,0,0),
 IF(AND(D48&gt;=TIME(14,0,0), D48&lt;=TIME(17,59,0)), TIME(21,0,0),
 IF(AND(D48&gt;=TIME(18,0,0), D48&lt;=TIME(21,59,0)), TIME(0,0,0),
 IF(AND(D48&gt;=TIME(22,0,0), D48&lt;=TIME(23,59,59)), TIME(7,0,0), ""))))))))</f>
        <v/>
      </c>
      <c r="F48" s="228" t="n"/>
      <c r="G48" s="227">
        <f>IF(AND(D48&gt;=TIME(6,0,0),D48&lt;=TIME(8,0,0)),E48,"")</f>
        <v/>
      </c>
      <c r="H48" s="300" t="n"/>
      <c r="I48" s="87">
        <f>ROUND(IF(OR(D48="",E48="",E48=0),0,IF(H48="",MOD(E48-D48,1)*24,MOD(H48-D48,1)*24)),2)</f>
        <v/>
      </c>
      <c r="J48" s="190" t="n"/>
      <c r="K48" s="297" t="n"/>
      <c r="L48" s="183" t="n"/>
      <c r="M48" s="324">
        <f>MAX(0,V48-W48)</f>
        <v/>
      </c>
      <c r="N48" s="302">
        <f>(IF(OR($C48="",$D48=""),0,
 IF(OR($A48="Holiday",$A49="Holiday"),
    IF(ISNUMBER(MATCH(TRIM($B48),{"Phagwah","Good Friday","Easter Monday","Labour Day","Christmas","Eid ul Azha","Romans-2","Globe-12","Neptune P1"},0)),0,$I48),
 IF(AND(NOT(OR($A48="Annual Leave",$A49="Annual Leave")),$A48="Off day"),$I48,
  MAX(0,$I48-$V48)
  ))))+W48</f>
        <v/>
      </c>
      <c r="O48" s="303" t="n"/>
      <c r="P48" s="229">
        <f>IF(OR($O$7="Canteen",$O$7="Head Office"),0,IF($I48&lt;=0,0,IF(OR(OR(TRIM($J48)="Hebrews",TRIM($J48)="Romans",TRIM($J48)="Romans-2",TRIM($J48)="Globe",TRIM($J48)="Globe-12",TRIM($J48)="Neptune P1"),AND($I49&gt;0,OR(TRIM($J49)="Hebrews",TRIM($J49)="Romans",TRIM($J49)="Romans-2",TRIM($J49)="Globe",TRIM($J49)="Globe-12",TRIM($J49)="Neptune P1"))),1,0)))</f>
        <v/>
      </c>
      <c r="Q48" s="303" t="n"/>
      <c r="R48" s="302">
        <f>IF(OR($O$7="Canteen",$O$7="Head Office"),0,IF(
  AND(
    SUMIFS(I:I, C:C, C48) &gt;= 8,
    COUNTIFS(C$14:C48, C48)=1,
    OR(
      TEXT(D48,"hh:mm:ss")="07:00:00",
      TEXT(D48,"hh:mm:ss")="15:00:00",
      TEXT(D48,"hh:mm:ss")="23:00:00",
      TEXT(D53,"hh:mm:ss")="07:00:00",
      TEXT(D53,"hh:mm:ss")="15:00:00",
      TEXT(D53,"hh:mm:ss")="23:00:00"
    )
  ),
  1,
  0
))</f>
        <v/>
      </c>
      <c r="S48" s="303" t="n"/>
      <c r="T48" s="304" t="n"/>
      <c r="U48" s="144">
        <f>MAX(0,40-Y48)</f>
        <v/>
      </c>
      <c r="V48" s="351">
        <f>IF(OR($C48="",$D48=""),0,
 IF(OR($A48="Holiday",$A49="Holiday"),0,
 IF(AND(NOT(OR($A48="Annual Leave",$A49="Annual Leave")),$A48="Off day"),0,
  IF($I48+$I49&gt;=8,IF($I48&gt;=8,8,$I48),$I48)
  )))</f>
        <v/>
      </c>
      <c r="W48" s="351">
        <f>MAX(0,V48-U48)</f>
        <v/>
      </c>
      <c r="X48" s="351">
        <f>IF(C48="","",C48-WEEKDAY(C48,1)+1)</f>
        <v/>
      </c>
      <c r="Y48" s="351">
        <f>SUMPRODUCT(($X$14:$X47=X48)*(($V$14:$V47)+($O$14:$O47)))+IF(X48=X14,$L$11,0)</f>
        <v/>
      </c>
      <c r="Z48" s="351" t="n"/>
      <c r="AA48" s="351" t="n"/>
      <c r="AB48" s="351" t="n"/>
      <c r="AC48" s="351" t="n"/>
      <c r="AD48" s="351" t="n"/>
      <c r="AE48" s="351" t="n"/>
      <c r="AF48" s="351" t="n"/>
    </row>
    <row r="49" ht="24" customHeight="1" s="348" thickBot="1">
      <c r="A49" s="230" t="n"/>
      <c r="B49" s="355" t="n"/>
      <c r="C49" s="231" t="n"/>
      <c r="D49" s="232" t="n"/>
      <c r="E49" s="232" t="n"/>
      <c r="F49" s="232" t="n"/>
      <c r="G49" s="232" t="n"/>
      <c r="H49" s="233" t="inlineStr">
        <is>
          <t>Total Hrs:</t>
        </is>
      </c>
      <c r="I49" s="122">
        <f>SUM(I14:I48)</f>
        <v/>
      </c>
      <c r="J49" s="234" t="n"/>
      <c r="K49" s="234" t="n"/>
      <c r="L49" s="235" t="n"/>
      <c r="M49" s="120">
        <f>SUM(M14:M48)</f>
        <v/>
      </c>
      <c r="N49" s="120">
        <f>SUM(N14:N48)</f>
        <v/>
      </c>
      <c r="O49" s="120">
        <f>SUM(O14:O48)</f>
        <v/>
      </c>
      <c r="P49" s="120">
        <f>SUM(P14:P48)</f>
        <v/>
      </c>
      <c r="Q49" s="120">
        <f>IF($O$6&lt;&gt;"Armed",0,LOOKUP($Q$50,{0,1,2,3,4,5,6,7,8,9,10,11,12,13,14},{0,384,769,1153,1153,1538,1923,2307,2692,3076,3461,3846,4239,4615,5000}))</f>
        <v/>
      </c>
      <c r="R49" s="120">
        <f>SUM(R14:R48)</f>
        <v/>
      </c>
      <c r="S49" s="120">
        <f>SUM(S14:S48)</f>
        <v/>
      </c>
      <c r="T49" s="121">
        <f>SUM(T30:T43)</f>
        <v/>
      </c>
      <c r="U49" s="144">
        <f>MIN(U48,0)</f>
        <v/>
      </c>
      <c r="V49" s="351">
        <f>SUM(V14:V48)</f>
        <v/>
      </c>
      <c r="W49" s="351">
        <f>SUM(W14:W48)</f>
        <v/>
      </c>
      <c r="X49" s="351" t="n"/>
      <c r="Y49" s="351" t="n"/>
      <c r="Z49" s="351" t="n"/>
      <c r="AA49" s="351" t="n"/>
      <c r="AB49" s="351" t="n"/>
      <c r="AC49" s="351" t="n"/>
      <c r="AD49" s="351" t="n"/>
      <c r="AE49" s="351" t="n"/>
      <c r="AF49" s="351" t="n"/>
    </row>
    <row r="50" ht="24" customHeight="1" s="348">
      <c r="A50" s="351" t="n"/>
      <c r="B50" s="351" t="n"/>
      <c r="C50" s="6" t="n"/>
      <c r="D50" s="6" t="n"/>
      <c r="E50" s="6" t="n"/>
      <c r="F50" s="6" t="n"/>
      <c r="G50" s="6" t="n"/>
      <c r="H50" s="336" t="n"/>
      <c r="I50" s="351" t="n"/>
      <c r="J50" s="336" t="n"/>
      <c r="K50" s="336" t="n"/>
      <c r="L50" s="336" t="n"/>
      <c r="M50" s="28" t="n"/>
      <c r="N50" s="28" t="n"/>
      <c r="O50" s="28" t="n"/>
      <c r="P50" s="241" t="inlineStr">
        <is>
          <t>Days Worked</t>
        </is>
      </c>
      <c r="Q50" s="29">
        <f>SUM(--(SUM(I14:I15)&gt;0),--(SUM(I16:I17)&gt;0),--(SUM(I18:I19)&gt;0),--(SUM(I20:I21)&gt;0),--(SUM(I22:I23)&gt;0),--(SUM(I24:I25)&gt;0),--(SUM(I26:I27)&gt;0),--(SUM(I30:I31)&gt;0),--(SUM(I32:I33)&gt;0),--(SUM(I34:I35)&gt;0),--(SUM(I36:I37)&gt;0),--(SUM(I38:I39)&gt;0),--(SUM(I40:I41)&gt;0),--(SUM(I42:I43)&gt;0),--(SUM(I45:I46)&gt;0),--(SUM(I47:I48)&gt;0))</f>
        <v/>
      </c>
      <c r="R50" s="28" t="n"/>
      <c r="S50" s="28" t="n"/>
      <c r="T50" s="28" t="n"/>
      <c r="U50" s="144" t="n"/>
      <c r="V50" s="351" t="n"/>
      <c r="W50" s="351" t="n"/>
      <c r="X50" s="351" t="n"/>
      <c r="Y50" s="351" t="n"/>
      <c r="Z50" s="351" t="n"/>
      <c r="AA50" s="351" t="n"/>
      <c r="AB50" s="351" t="n"/>
      <c r="AC50" s="351" t="n"/>
      <c r="AD50" s="351" t="n"/>
      <c r="AE50" s="351" t="n"/>
      <c r="AF50" s="351" t="n"/>
    </row>
    <row r="51" ht="24" customHeight="1" s="348">
      <c r="A51" s="351" t="n"/>
      <c r="B51" s="351" t="n"/>
      <c r="C51" s="345" t="n"/>
      <c r="D51" s="362" t="n"/>
      <c r="E51" s="362" t="n"/>
      <c r="F51" s="334" t="n"/>
      <c r="G51" s="362" t="n"/>
      <c r="H51" s="336" t="n"/>
      <c r="I51" s="351" t="n"/>
      <c r="J51" s="336" t="n"/>
      <c r="K51" s="336" t="n"/>
      <c r="L51" s="336" t="n"/>
      <c r="M51" s="236" t="n"/>
      <c r="N51" s="236" t="n"/>
      <c r="O51" s="236" t="n"/>
      <c r="P51" s="236" t="n"/>
      <c r="Q51" s="236" t="n"/>
      <c r="R51" s="236" t="n"/>
      <c r="S51" s="236" t="n"/>
      <c r="T51" s="236" t="n"/>
      <c r="U51" s="144" t="n"/>
      <c r="V51" s="351" t="n"/>
      <c r="W51" s="351" t="n"/>
      <c r="X51" s="351" t="n"/>
      <c r="Y51" s="351" t="n"/>
      <c r="Z51" s="351" t="n"/>
      <c r="AA51" s="351" t="n"/>
      <c r="AB51" s="351" t="n"/>
      <c r="AC51" s="351" t="n"/>
      <c r="AD51" s="351" t="n"/>
      <c r="AE51" s="351" t="n"/>
      <c r="AF51" s="351" t="n"/>
    </row>
    <row r="52">
      <c r="A52" s="351" t="n"/>
      <c r="B52" s="351" t="n"/>
      <c r="C52" s="329" t="inlineStr">
        <is>
          <t>Supervisor Signature</t>
        </is>
      </c>
      <c r="D52" s="363" t="n"/>
      <c r="E52" s="363" t="n"/>
      <c r="F52" s="329" t="inlineStr">
        <is>
          <t>Date</t>
        </is>
      </c>
      <c r="G52" s="363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351" t="n"/>
      <c r="V52" s="351" t="n"/>
      <c r="W52" s="351" t="n"/>
      <c r="X52" s="351" t="n"/>
      <c r="Y52" s="351" t="n"/>
      <c r="Z52" s="351" t="n"/>
      <c r="AA52" s="351" t="n"/>
      <c r="AB52" s="351" t="n"/>
      <c r="AC52" s="351" t="n"/>
      <c r="AD52" s="351" t="n"/>
      <c r="AE52" s="351" t="n"/>
      <c r="AF52" s="351" t="n"/>
    </row>
    <row r="53" ht="26.25" customHeight="1" s="348">
      <c r="A53" s="351" t="n"/>
      <c r="B53" s="351" t="n"/>
      <c r="C53" s="345" t="n"/>
      <c r="D53" s="362" t="n"/>
      <c r="E53" s="362" t="n"/>
      <c r="F53" s="331" t="n"/>
      <c r="G53" s="362" t="n"/>
      <c r="H53" s="6" t="n"/>
      <c r="I53" s="6" t="n"/>
      <c r="J53" s="6" t="n"/>
      <c r="K53" s="6" t="n"/>
      <c r="L53" s="6" t="n"/>
      <c r="M53" s="6" t="n"/>
      <c r="N53" s="237" t="n"/>
      <c r="O53" s="238" t="n"/>
      <c r="P53" s="346" t="n"/>
      <c r="Q53" s="351" t="n"/>
      <c r="R53" s="351" t="n"/>
      <c r="S53" s="351" t="n"/>
      <c r="T53" s="351" t="n"/>
      <c r="U53" s="351" t="n"/>
      <c r="V53" s="351" t="n"/>
      <c r="W53" s="351" t="n"/>
      <c r="X53" s="351" t="n"/>
      <c r="Y53" s="351" t="n"/>
      <c r="Z53" s="351" t="n"/>
      <c r="AA53" s="351" t="n"/>
      <c r="AB53" s="351" t="n"/>
      <c r="AC53" s="351" t="n"/>
      <c r="AD53" s="351" t="n"/>
      <c r="AE53" s="351" t="n"/>
      <c r="AF53" s="351" t="n"/>
    </row>
    <row r="54">
      <c r="A54" s="351" t="n"/>
      <c r="B54" s="351" t="n"/>
      <c r="C54" s="329" t="inlineStr">
        <is>
          <t>Manager Signature</t>
        </is>
      </c>
      <c r="D54" s="363" t="n"/>
      <c r="E54" s="363" t="n"/>
      <c r="F54" s="329" t="inlineStr">
        <is>
          <t>Date</t>
        </is>
      </c>
      <c r="G54" s="363" t="n"/>
      <c r="H54" s="6" t="n"/>
      <c r="I54" s="239" t="inlineStr">
        <is>
          <t>{42}</t>
        </is>
      </c>
      <c r="J54" s="239" t="n"/>
      <c r="K54" s="239" t="n"/>
      <c r="L54" s="239" t="n"/>
      <c r="M54" s="6" t="n"/>
      <c r="N54" s="6" t="n"/>
      <c r="O54" s="6" t="n"/>
      <c r="P54" s="6" t="n"/>
      <c r="Q54" s="6" t="n"/>
      <c r="R54" s="6" t="n"/>
      <c r="S54" s="6" t="n"/>
      <c r="T54" s="6" t="n"/>
      <c r="U54" s="351" t="n"/>
      <c r="V54" s="351" t="n"/>
      <c r="W54" s="351" t="n"/>
      <c r="X54" s="351" t="n"/>
      <c r="Y54" s="351" t="n"/>
      <c r="Z54" s="351" t="n"/>
      <c r="AA54" s="351" t="n"/>
      <c r="AB54" s="351" t="n"/>
      <c r="AC54" s="351" t="n"/>
      <c r="AD54" s="351" t="n"/>
      <c r="AE54" s="351" t="n"/>
      <c r="AF54" s="351" t="n"/>
    </row>
    <row r="55">
      <c r="A55" s="351" t="n"/>
      <c r="B55" s="351" t="n"/>
      <c r="C55" s="240" t="n"/>
      <c r="D55" s="240" t="n"/>
      <c r="E55" s="240" t="n"/>
      <c r="F55" s="240" t="n"/>
      <c r="G55" s="240" t="n"/>
      <c r="H55" s="240" t="n"/>
      <c r="I55" s="240" t="n"/>
      <c r="J55" s="240" t="n"/>
      <c r="K55" s="240" t="n"/>
      <c r="L55" s="240" t="n"/>
      <c r="M55" s="240" t="n"/>
      <c r="N55" s="240" t="n"/>
      <c r="O55" s="240" t="n"/>
      <c r="P55" s="240" t="n"/>
      <c r="Q55" s="240" t="n"/>
      <c r="R55" s="240" t="n"/>
      <c r="S55" s="240" t="n"/>
      <c r="T55" s="240" t="n"/>
      <c r="U55" s="351" t="n"/>
      <c r="V55" s="351" t="n"/>
      <c r="W55" s="351" t="n"/>
      <c r="X55" s="351" t="n"/>
      <c r="Y55" s="351" t="n"/>
      <c r="Z55" s="351" t="n"/>
      <c r="AA55" s="351" t="n"/>
      <c r="AB55" s="351" t="n"/>
      <c r="AC55" s="351" t="n"/>
      <c r="AD55" s="351" t="n"/>
      <c r="AE55" s="351" t="n"/>
      <c r="AF55" s="35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45"/>
  <mergeCells count="33">
    <mergeCell ref="C54:E54"/>
    <mergeCell ref="V2:W2"/>
    <mergeCell ref="C8:F8"/>
    <mergeCell ref="F54:G54"/>
    <mergeCell ref="H10:I10"/>
    <mergeCell ref="C7:F7"/>
    <mergeCell ref="K5:L5"/>
    <mergeCell ref="M5:N5"/>
    <mergeCell ref="H50:I50"/>
    <mergeCell ref="C51:E51"/>
    <mergeCell ref="A1:T1"/>
    <mergeCell ref="C52:E52"/>
    <mergeCell ref="V3:AB3"/>
    <mergeCell ref="F51:G51"/>
    <mergeCell ref="M10:N10"/>
    <mergeCell ref="H51:I51"/>
    <mergeCell ref="C6:F6"/>
    <mergeCell ref="C5:F5"/>
    <mergeCell ref="M7:N7"/>
    <mergeCell ref="M6:N6"/>
    <mergeCell ref="C53:E53"/>
    <mergeCell ref="H7:I7"/>
    <mergeCell ref="H28:I28"/>
    <mergeCell ref="C10:F10"/>
    <mergeCell ref="M8:N8"/>
    <mergeCell ref="F52:G52"/>
    <mergeCell ref="P53:T53"/>
    <mergeCell ref="AA2:AB2"/>
    <mergeCell ref="K10:L10"/>
    <mergeCell ref="H5:I5"/>
    <mergeCell ref="K4:L4"/>
    <mergeCell ref="M4:N4"/>
    <mergeCell ref="F53:G53"/>
  </mergeCells>
  <dataValidations count="5">
    <dataValidation sqref="A14:A48" showDropDown="0" showInputMessage="0" showErrorMessage="0" allowBlank="1" type="list">
      <formula1>"On Day,Off Day,Sick,Absent,Holiday,Annual Leave"</formula1>
    </dataValidation>
    <dataValidation sqref="B14:B48" showDropDown="0" showInputMessage="0" showErrorMessage="0" allowBlank="1" type="list">
      <formula1>"Holiday Double,Phagwah,Good Friday,Easter Monday,Labour Day,Christmas,Eid ul Azha"</formula1>
    </dataValidation>
    <dataValidation sqref="J14:J48" showDropDown="0" showInputMessage="0" showErrorMessage="0" allowBlank="1" type="list">
      <formula1>_xlfn._LONGTEXT("Unico,Unico-2,Unico-42,Unico-44,Unico-46,Unico-47,Unico-48,Unico-49,Globe,Globe-12,Hebrews,Romans-2,Beacon,Numbers,Zebra-24,Sunrise,Sunrise-1,Sunflower 6,Sunset 12,Ripple,Neptune P1,Neptune P2,Neptune P3,Neptune P4,Neptune P5,Neptune P6,Neptune P7,Rainbow"," 1,Rainbow 2,Citadel,Sunset 11,Autumn,Autumn-2,Miracle,Miracle 1,Canteen,Guard Hut")</formula1>
    </dataValidation>
    <dataValidation sqref="O7" showDropDown="0" showInputMessage="0" showErrorMessage="0" allowBlank="1" type="list">
      <formula1>"Caricom,EU,UN,DMC,ARU,Head Office,Canteen"</formula1>
    </dataValidation>
    <dataValidation sqref="O6" showDropDown="0" showInputMessage="0" showErrorMessage="0" allowBlank="1" type="list">
      <formula1>"Unarmed,Armed"</formula1>
    </dataValidation>
  </dataValidations>
  <printOptions horizontalCentered="1"/>
  <pageMargins left="0.5" right="0.5" top="0.5" bottom="1" header="0.5" footer="0.5"/>
  <pageSetup orientation="portrait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AL55"/>
  <sheetViews>
    <sheetView topLeftCell="A4" workbookViewId="0">
      <selection activeCell="C52" sqref="C52:E52"/>
    </sheetView>
  </sheetViews>
  <sheetFormatPr baseColWidth="8" defaultRowHeight="13.5"/>
  <cols>
    <col width="12.28515625" customWidth="1" style="348" min="1" max="1"/>
    <col width="15.140625" customWidth="1" style="348" min="2" max="2"/>
    <col width="12.42578125" customWidth="1" style="348" min="3" max="3"/>
    <col width="9.28515625" customWidth="1" style="348" min="4" max="4"/>
    <col hidden="1" width="9.28515625" customWidth="1" style="348" min="5" max="5"/>
    <col hidden="1" width="2" customWidth="1" style="348" min="6" max="6"/>
    <col hidden="1" width="12.5703125" customWidth="1" style="348" min="7" max="7"/>
    <col width="9.28515625" customWidth="1" style="348" min="8" max="8"/>
    <col width="6.5703125" customWidth="1" style="348" min="9" max="9"/>
    <col width="10.140625" customWidth="1" style="348" min="10" max="10"/>
    <col width="15.28515625" customWidth="1" style="348" min="11" max="11"/>
    <col width="10.5703125" customWidth="1" style="348" min="12" max="12"/>
    <col width="11" customWidth="1" style="348" min="13" max="13"/>
    <col width="9.85546875" customWidth="1" style="348" min="14" max="14"/>
    <col width="11.140625" customWidth="1" style="348" min="15" max="15"/>
    <col width="9.85546875" customWidth="1" style="348" min="16" max="16"/>
    <col width="10.28515625" customWidth="1" style="348" min="17" max="17"/>
    <col width="8.85546875" customWidth="1" style="348" min="18" max="19"/>
    <col width="45.28515625" customWidth="1" style="348" min="20" max="20"/>
    <col width="9.140625" customWidth="1" style="348" min="21" max="21"/>
    <col width="3.140625" customWidth="1" style="348" min="22" max="29"/>
    <col width="10.28515625" customWidth="1" style="348" min="30" max="30"/>
  </cols>
  <sheetData>
    <row r="1" ht="32.25" customFormat="1" customHeight="1" s="1" thickBot="1">
      <c r="A1" s="332" t="n"/>
      <c r="B1" s="354" t="n"/>
      <c r="C1" s="354" t="n"/>
      <c r="D1" s="354" t="n"/>
      <c r="E1" s="354" t="n"/>
      <c r="F1" s="354" t="n"/>
      <c r="G1" s="354" t="n"/>
      <c r="H1" s="354" t="n"/>
      <c r="I1" s="354" t="n"/>
      <c r="J1" s="354" t="n"/>
      <c r="K1" s="354" t="n"/>
      <c r="L1" s="354" t="n"/>
      <c r="M1" s="354" t="n"/>
      <c r="N1" s="354" t="n"/>
      <c r="O1" s="354" t="n"/>
      <c r="P1" s="354" t="n"/>
      <c r="Q1" s="354" t="n"/>
      <c r="R1" s="354" t="n"/>
      <c r="S1" s="354" t="n"/>
      <c r="T1" s="355" t="n"/>
      <c r="U1" s="351" t="n"/>
      <c r="V1" s="351" t="n"/>
      <c r="W1" s="351" t="n"/>
      <c r="X1" s="351" t="n"/>
      <c r="Y1" s="351" t="n"/>
      <c r="Z1" s="351" t="n"/>
      <c r="AA1" s="351" t="n"/>
      <c r="AB1" s="351" t="n"/>
      <c r="AC1" s="351" t="n"/>
      <c r="AD1" s="126" t="n"/>
      <c r="AE1" s="351" t="n"/>
      <c r="AF1" s="351" t="n"/>
    </row>
    <row r="2" ht="15" customFormat="1" customHeight="1" s="1">
      <c r="A2" s="351" t="n"/>
      <c r="B2" s="351" t="n"/>
      <c r="C2" s="127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128" t="n"/>
      <c r="U2" s="351" t="n"/>
      <c r="V2" s="343" t="n">
        <v>2025</v>
      </c>
      <c r="W2" s="356" t="n"/>
      <c r="X2" s="351" t="n"/>
      <c r="Y2" s="351" t="n"/>
      <c r="Z2" s="129" t="inlineStr">
        <is>
          <t>Month:</t>
        </is>
      </c>
      <c r="AA2" s="343" t="n">
        <v>3</v>
      </c>
      <c r="AB2" s="356" t="n"/>
      <c r="AC2" s="351" t="n"/>
      <c r="AD2" s="351" t="n"/>
      <c r="AE2" s="351" t="n"/>
      <c r="AF2" s="351" t="n"/>
    </row>
    <row r="3" ht="15.6" customHeight="1" s="348" thickBot="1">
      <c r="A3" s="351" t="n"/>
      <c r="B3" s="351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351" t="n"/>
      <c r="V3" s="333">
        <f>DATE(V2,AA2,1)</f>
        <v/>
      </c>
      <c r="W3" s="357" t="n"/>
      <c r="X3" s="357" t="n"/>
      <c r="Y3" s="357" t="n"/>
      <c r="Z3" s="357" t="n"/>
      <c r="AA3" s="357" t="n"/>
      <c r="AB3" s="358" t="n"/>
      <c r="AC3" s="351" t="n"/>
      <c r="AD3" s="351" t="n"/>
      <c r="AE3" s="351" t="n"/>
      <c r="AF3" s="249" t="n"/>
    </row>
    <row r="4" ht="21" customHeight="1" s="348" thickBot="1">
      <c r="A4" s="351" t="n"/>
      <c r="B4" s="351" t="n"/>
      <c r="C4" s="25" t="inlineStr">
        <is>
          <t>Federal Manangement Systems</t>
        </is>
      </c>
      <c r="D4" s="25" t="n"/>
      <c r="E4" s="25" t="n"/>
      <c r="F4" s="25" t="n"/>
      <c r="G4" s="25" t="n"/>
      <c r="H4" s="6" t="n"/>
      <c r="I4" s="6" t="n"/>
      <c r="J4" s="6" t="n"/>
      <c r="K4" s="330" t="inlineStr">
        <is>
          <t>Employee Number:</t>
        </is>
      </c>
      <c r="L4" s="351" t="n"/>
      <c r="M4" s="342" t="inlineStr">
        <is>
          <t>5333</t>
        </is>
      </c>
      <c r="N4" s="355" t="n"/>
      <c r="O4" s="6" t="n"/>
      <c r="P4" s="6" t="n"/>
      <c r="Q4" s="6" t="n"/>
      <c r="R4" s="6" t="n"/>
      <c r="S4" s="6" t="n"/>
      <c r="T4" s="6" t="n"/>
      <c r="U4" s="351" t="n"/>
      <c r="V4" s="130" t="inlineStr">
        <is>
          <t>Su</t>
        </is>
      </c>
      <c r="W4" s="131" t="inlineStr">
        <is>
          <t>M</t>
        </is>
      </c>
      <c r="X4" s="131" t="inlineStr">
        <is>
          <t>Tu</t>
        </is>
      </c>
      <c r="Y4" s="131" t="inlineStr">
        <is>
          <t>W</t>
        </is>
      </c>
      <c r="Z4" s="131" t="inlineStr">
        <is>
          <t>Th</t>
        </is>
      </c>
      <c r="AA4" s="131" t="inlineStr">
        <is>
          <t>F</t>
        </is>
      </c>
      <c r="AB4" s="132" t="inlineStr">
        <is>
          <t>Sa</t>
        </is>
      </c>
      <c r="AC4" s="351" t="n"/>
      <c r="AD4" s="133" t="inlineStr">
        <is>
          <t>Overtime Options</t>
        </is>
      </c>
      <c r="AE4" s="351" t="n"/>
      <c r="AF4" s="351" t="n"/>
      <c r="AJ4" s="257" t="n"/>
    </row>
    <row r="5" ht="14.1" customHeight="1" s="348" thickBot="1">
      <c r="A5" s="351" t="n"/>
      <c r="B5" s="351" t="n"/>
      <c r="C5" s="337" t="n"/>
      <c r="D5" s="351" t="n"/>
      <c r="E5" s="351" t="n"/>
      <c r="F5" s="351" t="n"/>
      <c r="G5" s="6" t="n"/>
      <c r="H5" s="340" t="n"/>
      <c r="I5" s="351" t="n"/>
      <c r="J5" s="340" t="n"/>
      <c r="K5" s="344" t="inlineStr">
        <is>
          <t>Employee Name:</t>
        </is>
      </c>
      <c r="L5" s="359" t="n"/>
      <c r="M5" s="342" t="inlineStr">
        <is>
          <t>Leow, Donovan Antonio</t>
        </is>
      </c>
      <c r="N5" s="355" t="n"/>
      <c r="O5" s="337" t="n"/>
      <c r="P5" s="337" t="n"/>
      <c r="Q5" s="337" t="n"/>
      <c r="R5" s="337" t="n"/>
      <c r="S5" s="337" t="n"/>
      <c r="T5" s="337" t="n"/>
      <c r="U5" s="351" t="n"/>
      <c r="V5" s="263">
        <f>IF(MONTH($V$3)&lt;&gt;MONTH($V$3-WEEKDAY($V$3,1)+(ROW(V5)-ROW($V$5))*7+(COLUMN(V5)-COLUMN($V$5)+1)),"",$V$3-WEEKDAY($V$3,1)+(ROW(V5)-ROW($V$5))*7+(COLUMN(V5)-COLUMN($V$5)+1))</f>
        <v/>
      </c>
      <c r="W5" s="263">
        <f>IF(MONTH($V$3)&lt;&gt;MONTH($V$3-WEEKDAY($V$3,1)+(ROW(W5)-ROW($V$5))*7+(COLUMN(W5)-COLUMN($V$5)+1)),"",$V$3-WEEKDAY($V$3,1)+(ROW(W5)-ROW($V$5))*7+(COLUMN(W5)-COLUMN($V$5)+1))</f>
        <v/>
      </c>
      <c r="X5" s="263">
        <f>IF(MONTH($V$3)&lt;&gt;MONTH($V$3-WEEKDAY($V$3,1)+(ROW(X5)-ROW($V$5))*7+(COLUMN(X5)-COLUMN($V$5)+1)),"",$V$3-WEEKDAY($V$3,1)+(ROW(X5)-ROW($V$5))*7+(COLUMN(X5)-COLUMN($V$5)+1))</f>
        <v/>
      </c>
      <c r="Y5" s="263">
        <f>IF(MONTH($V$3)&lt;&gt;MONTH($V$3-WEEKDAY($V$3,1)+(ROW(Y5)-ROW($V$5))*7+(COLUMN(Y5)-COLUMN($V$5)+1)),"",$V$3-WEEKDAY($V$3,1)+(ROW(Y5)-ROW($V$5))*7+(COLUMN(Y5)-COLUMN($V$5)+1))</f>
        <v/>
      </c>
      <c r="Z5" s="263">
        <f>IF(MONTH($V$3)&lt;&gt;MONTH($V$3-WEEKDAY($V$3,1)+(ROW(Z5)-ROW($V$5))*7+(COLUMN(Z5)-COLUMN($V$5)+1)),"",$V$3-WEEKDAY($V$3,1)+(ROW(Z5)-ROW($V$5))*7+(COLUMN(Z5)-COLUMN($V$5)+1))</f>
        <v/>
      </c>
      <c r="AA5" s="263">
        <f>IF(MONTH($V$3)&lt;&gt;MONTH($V$3-WEEKDAY($V$3,1)+(ROW(AA5)-ROW($V$5))*7+(COLUMN(AA5)-COLUMN($V$5)+1)),"",$V$3-WEEKDAY($V$3,1)+(ROW(AA5)-ROW($V$5))*7+(COLUMN(AA5)-COLUMN($V$5)+1))</f>
        <v/>
      </c>
      <c r="AB5" s="263">
        <f>IF(MONTH($V$3)&lt;&gt;MONTH($V$3-WEEKDAY($V$3,1)+(ROW(AB5)-ROW($V$5))*7+(COLUMN(AB5)-COLUMN($V$5)+1)),"",$V$3-WEEKDAY($V$3,1)+(ROW(AB5)-ROW($V$5))*7+(COLUMN(AB5)-COLUMN($V$5)+1))</f>
        <v/>
      </c>
      <c r="AC5" s="351" t="n"/>
      <c r="AD5" s="351" t="n"/>
      <c r="AE5" s="3" t="b">
        <v>1</v>
      </c>
      <c r="AF5" s="258" t="n"/>
      <c r="AJ5" s="350" t="n"/>
      <c r="AK5" s="350" t="n"/>
      <c r="AL5" s="350" t="n"/>
    </row>
    <row r="6" ht="14.1" customHeight="1" s="348" thickBot="1">
      <c r="A6" s="351" t="n"/>
      <c r="B6" s="351" t="n"/>
      <c r="C6" s="337" t="inlineStr">
        <is>
          <t xml:space="preserve">120 Peter Rose St </t>
        </is>
      </c>
      <c r="D6" s="351" t="n"/>
      <c r="E6" s="351" t="n"/>
      <c r="F6" s="351" t="n"/>
      <c r="G6" s="6" t="n"/>
      <c r="H6" s="6" t="n"/>
      <c r="I6" s="6" t="n"/>
      <c r="J6" s="6" t="n"/>
      <c r="K6" s="6" t="n"/>
      <c r="L6" s="6" t="n"/>
      <c r="M6" s="339" t="inlineStr">
        <is>
          <t>Armed or unarmed</t>
        </is>
      </c>
      <c r="N6" s="360" t="n"/>
      <c r="O6" s="135" t="inlineStr">
        <is>
          <t>Unarmed</t>
        </is>
      </c>
      <c r="P6" s="6" t="n"/>
      <c r="Q6" s="6" t="n"/>
      <c r="R6" s="6" t="n"/>
      <c r="S6" s="6" t="n"/>
      <c r="T6" s="6" t="n"/>
      <c r="U6" s="351" t="n"/>
      <c r="V6" s="263">
        <f>IF(MONTH($V$3)&lt;&gt;MONTH($V$3-WEEKDAY($V$3,1)+(ROW(V6)-ROW($V$5))*7+(COLUMN(V6)-COLUMN($V$5)+1)),"",$V$3-WEEKDAY($V$3,1)+(ROW(V6)-ROW($V$5))*7+(COLUMN(V6)-COLUMN($V$5)+1))</f>
        <v/>
      </c>
      <c r="W6" s="263">
        <f>IF(MONTH($V$3)&lt;&gt;MONTH($V$3-WEEKDAY($V$3,1)+(ROW(W6)-ROW($V$5))*7+(COLUMN(W6)-COLUMN($V$5)+1)),"",$V$3-WEEKDAY($V$3,1)+(ROW(W6)-ROW($V$5))*7+(COLUMN(W6)-COLUMN($V$5)+1))</f>
        <v/>
      </c>
      <c r="X6" s="263">
        <f>IF(MONTH($V$3)&lt;&gt;MONTH($V$3-WEEKDAY($V$3,1)+(ROW(X6)-ROW($V$5))*7+(COLUMN(X6)-COLUMN($V$5)+1)),"",$V$3-WEEKDAY($V$3,1)+(ROW(X6)-ROW($V$5))*7+(COLUMN(X6)-COLUMN($V$5)+1))</f>
        <v/>
      </c>
      <c r="Y6" s="263">
        <f>IF(MONTH($V$3)&lt;&gt;MONTH($V$3-WEEKDAY($V$3,1)+(ROW(Y6)-ROW($V$5))*7+(COLUMN(Y6)-COLUMN($V$5)+1)),"",$V$3-WEEKDAY($V$3,1)+(ROW(Y6)-ROW($V$5))*7+(COLUMN(Y6)-COLUMN($V$5)+1))</f>
        <v/>
      </c>
      <c r="Z6" s="263">
        <f>IF(MONTH($V$3)&lt;&gt;MONTH($V$3-WEEKDAY($V$3,1)+(ROW(Z6)-ROW($V$5))*7+(COLUMN(Z6)-COLUMN($V$5)+1)),"",$V$3-WEEKDAY($V$3,1)+(ROW(Z6)-ROW($V$5))*7+(COLUMN(Z6)-COLUMN($V$5)+1))</f>
        <v/>
      </c>
      <c r="AA6" s="263">
        <f>IF(MONTH($V$3)&lt;&gt;MONTH($V$3-WEEKDAY($V$3,1)+(ROW(AA6)-ROW($V$5))*7+(COLUMN(AA6)-COLUMN($V$5)+1)),"",$V$3-WEEKDAY($V$3,1)+(ROW(AA6)-ROW($V$5))*7+(COLUMN(AA6)-COLUMN($V$5)+1))</f>
        <v/>
      </c>
      <c r="AB6" s="263">
        <f>IF(MONTH($V$3)&lt;&gt;MONTH($V$3-WEEKDAY($V$3,1)+(ROW(AB6)-ROW($V$5))*7+(COLUMN(AB6)-COLUMN($V$5)+1)),"",$V$3-WEEKDAY($V$3,1)+(ROW(AB6)-ROW($V$5))*7+(COLUMN(AB6)-COLUMN($V$5)+1))</f>
        <v/>
      </c>
      <c r="AC6" s="351" t="n"/>
      <c r="AD6" s="136" t="inlineStr">
        <is>
          <t>After:</t>
        </is>
      </c>
      <c r="AE6" s="264" t="n">
        <v>8</v>
      </c>
      <c r="AF6" s="258" t="n"/>
      <c r="AJ6" s="350" t="n"/>
      <c r="AL6" s="251" t="n"/>
    </row>
    <row r="7" ht="14.1" customHeight="1" s="348" thickBot="1">
      <c r="A7" s="351" t="n"/>
      <c r="B7" s="351" t="n"/>
      <c r="C7" s="337" t="inlineStr">
        <is>
          <t>Queenstown</t>
        </is>
      </c>
      <c r="D7" s="351" t="n"/>
      <c r="E7" s="351" t="n"/>
      <c r="F7" s="351" t="n"/>
      <c r="G7" s="6" t="n"/>
      <c r="H7" s="340" t="n"/>
      <c r="I7" s="351" t="n"/>
      <c r="J7" s="340" t="n"/>
      <c r="K7" s="340" t="n"/>
      <c r="L7" s="340" t="n"/>
      <c r="M7" s="338" t="inlineStr">
        <is>
          <t>Agency</t>
        </is>
      </c>
      <c r="N7" s="361" t="n"/>
      <c r="O7" s="7" t="inlineStr">
        <is>
          <t>Caricom</t>
        </is>
      </c>
      <c r="P7" s="6" t="n"/>
      <c r="Q7" s="6" t="n"/>
      <c r="R7" s="6" t="n"/>
      <c r="S7" s="6" t="n"/>
      <c r="T7" s="6" t="n"/>
      <c r="U7" s="351" t="n"/>
      <c r="V7" s="263">
        <f>IF(MONTH($V$3)&lt;&gt;MONTH($V$3-WEEKDAY($V$3,1)+(ROW(V7)-ROW($V$5))*7+(COLUMN(V7)-COLUMN($V$5)+1)),"",$V$3-WEEKDAY($V$3,1)+(ROW(V7)-ROW($V$5))*7+(COLUMN(V7)-COLUMN($V$5)+1))</f>
        <v/>
      </c>
      <c r="W7" s="263">
        <f>IF(MONTH($V$3)&lt;&gt;MONTH($V$3-WEEKDAY($V$3,1)+(ROW(W7)-ROW($V$5))*7+(COLUMN(W7)-COLUMN($V$5)+1)),"",$V$3-WEEKDAY($V$3,1)+(ROW(W7)-ROW($V$5))*7+(COLUMN(W7)-COLUMN($V$5)+1))</f>
        <v/>
      </c>
      <c r="X7" s="263">
        <f>IF(MONTH($V$3)&lt;&gt;MONTH($V$3-WEEKDAY($V$3,1)+(ROW(X7)-ROW($V$5))*7+(COLUMN(X7)-COLUMN($V$5)+1)),"",$V$3-WEEKDAY($V$3,1)+(ROW(X7)-ROW($V$5))*7+(COLUMN(X7)-COLUMN($V$5)+1))</f>
        <v/>
      </c>
      <c r="Y7" s="263">
        <f>IF(MONTH($V$3)&lt;&gt;MONTH($V$3-WEEKDAY($V$3,1)+(ROW(Y7)-ROW($V$5))*7+(COLUMN(Y7)-COLUMN($V$5)+1)),"",$V$3-WEEKDAY($V$3,1)+(ROW(Y7)-ROW($V$5))*7+(COLUMN(Y7)-COLUMN($V$5)+1))</f>
        <v/>
      </c>
      <c r="Z7" s="263">
        <f>IF(MONTH($V$3)&lt;&gt;MONTH($V$3-WEEKDAY($V$3,1)+(ROW(Z7)-ROW($V$5))*7+(COLUMN(Z7)-COLUMN($V$5)+1)),"",$V$3-WEEKDAY($V$3,1)+(ROW(Z7)-ROW($V$5))*7+(COLUMN(Z7)-COLUMN($V$5)+1))</f>
        <v/>
      </c>
      <c r="AA7" s="263">
        <f>IF(MONTH($V$3)&lt;&gt;MONTH($V$3-WEEKDAY($V$3,1)+(ROW(AA7)-ROW($V$5))*7+(COLUMN(AA7)-COLUMN($V$5)+1)),"",$V$3-WEEKDAY($V$3,1)+(ROW(AA7)-ROW($V$5))*7+(COLUMN(AA7)-COLUMN($V$5)+1))</f>
        <v/>
      </c>
      <c r="AB7" s="263">
        <f>IF(MONTH($V$3)&lt;&gt;MONTH($V$3-WEEKDAY($V$3,1)+(ROW(AB7)-ROW($V$5))*7+(COLUMN(AB7)-COLUMN($V$5)+1)),"",$V$3-WEEKDAY($V$3,1)+(ROW(AB7)-ROW($V$5))*7+(COLUMN(AB7)-COLUMN($V$5)+1))</f>
        <v/>
      </c>
      <c r="AC7" s="351" t="n"/>
      <c r="AD7" s="351" t="n"/>
      <c r="AE7" s="351" t="n"/>
      <c r="AF7" s="258" t="n"/>
      <c r="AJ7" s="350" t="n"/>
      <c r="AL7" s="251" t="n"/>
    </row>
    <row r="8">
      <c r="A8" s="351" t="n"/>
      <c r="B8" s="351" t="n"/>
      <c r="C8" s="337" t="inlineStr">
        <is>
          <t>Georgetown, Guyana</t>
        </is>
      </c>
      <c r="D8" s="351" t="n"/>
      <c r="E8" s="351" t="n"/>
      <c r="F8" s="351" t="n"/>
      <c r="G8" s="6" t="n"/>
      <c r="H8" s="6" t="n"/>
      <c r="I8" s="6" t="n"/>
      <c r="J8" s="6" t="n"/>
      <c r="K8" s="6" t="n"/>
      <c r="L8" s="6" t="n"/>
      <c r="M8" s="341" t="n"/>
      <c r="N8" s="351" t="n"/>
      <c r="O8" s="351" t="n"/>
      <c r="P8" s="6" t="n"/>
      <c r="Q8" s="6" t="n"/>
      <c r="R8" s="6" t="n"/>
      <c r="S8" s="6" t="n"/>
      <c r="T8" s="6" t="n"/>
      <c r="U8" s="351" t="n"/>
      <c r="V8" s="263">
        <f>IF(MONTH($V$3)&lt;&gt;MONTH($V$3-WEEKDAY($V$3,1)+(ROW(V8)-ROW($V$5))*7+(COLUMN(V8)-COLUMN($V$5)+1)),"",$V$3-WEEKDAY($V$3,1)+(ROW(V8)-ROW($V$5))*7+(COLUMN(V8)-COLUMN($V$5)+1))</f>
        <v/>
      </c>
      <c r="W8" s="263">
        <f>IF(MONTH($V$3)&lt;&gt;MONTH($V$3-WEEKDAY($V$3,1)+(ROW(W8)-ROW($V$5))*7+(COLUMN(W8)-COLUMN($V$5)+1)),"",$V$3-WEEKDAY($V$3,1)+(ROW(W8)-ROW($V$5))*7+(COLUMN(W8)-COLUMN($V$5)+1))</f>
        <v/>
      </c>
      <c r="X8" s="263">
        <f>IF(MONTH($V$3)&lt;&gt;MONTH($V$3-WEEKDAY($V$3,1)+(ROW(X8)-ROW($V$5))*7+(COLUMN(X8)-COLUMN($V$5)+1)),"",$V$3-WEEKDAY($V$3,1)+(ROW(X8)-ROW($V$5))*7+(COLUMN(X8)-COLUMN($V$5)+1))</f>
        <v/>
      </c>
      <c r="Y8" s="263">
        <f>IF(MONTH($V$3)&lt;&gt;MONTH($V$3-WEEKDAY($V$3,1)+(ROW(Y8)-ROW($V$5))*7+(COLUMN(Y8)-COLUMN($V$5)+1)),"",$V$3-WEEKDAY($V$3,1)+(ROW(Y8)-ROW($V$5))*7+(COLUMN(Y8)-COLUMN($V$5)+1))</f>
        <v/>
      </c>
      <c r="Z8" s="263">
        <f>IF(MONTH($V$3)&lt;&gt;MONTH($V$3-WEEKDAY($V$3,1)+(ROW(Z8)-ROW($V$5))*7+(COLUMN(Z8)-COLUMN($V$5)+1)),"",$V$3-WEEKDAY($V$3,1)+(ROW(Z8)-ROW($V$5))*7+(COLUMN(Z8)-COLUMN($V$5)+1))</f>
        <v/>
      </c>
      <c r="AA8" s="263">
        <f>IF(MONTH($V$3)&lt;&gt;MONTH($V$3-WEEKDAY($V$3,1)+(ROW(AA8)-ROW($V$5))*7+(COLUMN(AA8)-COLUMN($V$5)+1)),"",$V$3-WEEKDAY($V$3,1)+(ROW(AA8)-ROW($V$5))*7+(COLUMN(AA8)-COLUMN($V$5)+1))</f>
        <v/>
      </c>
      <c r="AB8" s="263">
        <f>IF(MONTH($V$3)&lt;&gt;MONTH($V$3-WEEKDAY($V$3,1)+(ROW(AB8)-ROW($V$5))*7+(COLUMN(AB8)-COLUMN($V$5)+1)),"",$V$3-WEEKDAY($V$3,1)+(ROW(AB8)-ROW($V$5))*7+(COLUMN(AB8)-COLUMN($V$5)+1))</f>
        <v/>
      </c>
      <c r="AC8" s="351" t="n"/>
      <c r="AD8" s="351" t="n"/>
      <c r="AE8" s="3" t="b">
        <v>1</v>
      </c>
      <c r="AF8" s="258" t="n"/>
      <c r="AJ8" s="350" t="n"/>
      <c r="AL8" s="251" t="n"/>
    </row>
    <row r="9">
      <c r="A9" s="351" t="n"/>
      <c r="B9" s="351" t="n"/>
      <c r="C9" s="337" t="n"/>
      <c r="D9" s="337" t="n"/>
      <c r="E9" s="337" t="n"/>
      <c r="F9" s="337" t="n"/>
      <c r="G9" s="6" t="n"/>
      <c r="H9" s="6" t="n"/>
      <c r="I9" s="6" t="n"/>
      <c r="J9" s="6" t="n"/>
      <c r="K9" s="6" t="n"/>
      <c r="L9" s="6" t="n"/>
      <c r="M9" s="137" t="n"/>
      <c r="N9" s="137" t="n"/>
      <c r="O9" s="6" t="n"/>
      <c r="P9" s="6" t="n"/>
      <c r="Q9" s="6" t="n"/>
      <c r="R9" s="6" t="n"/>
      <c r="S9" s="6" t="n"/>
      <c r="T9" s="6" t="n"/>
      <c r="U9" s="351" t="n"/>
      <c r="V9" s="265" t="n"/>
      <c r="W9" s="265" t="n"/>
      <c r="X9" s="265" t="n"/>
      <c r="Y9" s="265" t="n"/>
      <c r="Z9" s="265" t="n"/>
      <c r="AA9" s="265" t="n"/>
      <c r="AB9" s="265" t="n"/>
      <c r="AC9" s="351" t="n"/>
      <c r="AD9" s="351" t="n"/>
      <c r="AE9" s="3" t="n"/>
      <c r="AF9" s="351" t="n"/>
      <c r="AJ9" s="350" t="n"/>
      <c r="AL9" s="251" t="n"/>
    </row>
    <row r="10">
      <c r="A10" s="351" t="n"/>
      <c r="B10" s="351" t="n"/>
      <c r="C10" s="337" t="inlineStr">
        <is>
          <t>592-223-7560</t>
        </is>
      </c>
      <c r="D10" s="351" t="n"/>
      <c r="E10" s="351" t="n"/>
      <c r="F10" s="351" t="n"/>
      <c r="G10" s="6" t="n"/>
      <c r="H10" s="340" t="n"/>
      <c r="I10" s="351" t="n"/>
      <c r="J10" s="340" t="n"/>
      <c r="K10" s="330" t="inlineStr">
        <is>
          <t>Week Starting:</t>
        </is>
      </c>
      <c r="L10" s="351" t="n"/>
      <c r="M10" s="335" t="n">
        <v>45977</v>
      </c>
      <c r="N10" s="362" t="n"/>
      <c r="O10" s="6" t="n"/>
      <c r="P10" s="6" t="n"/>
      <c r="Q10" s="6" t="n"/>
      <c r="R10" s="6" t="n"/>
      <c r="S10" s="6" t="n"/>
      <c r="T10" s="138" t="inlineStr">
        <is>
          <t>[42]</t>
        </is>
      </c>
      <c r="U10" s="351" t="n"/>
      <c r="V10" s="263">
        <f>IF(MONTH($V$3)&lt;&gt;MONTH($V$3-WEEKDAY($V$3,1)+(ROW(V10)-ROW($V$5))*7+(COLUMN(V10)-COLUMN($V$5)+1)),"",$V$3-WEEKDAY($V$3,1)+(ROW(V10)-ROW($V$5))*7+(COLUMN(V10)-COLUMN($V$5)+1))</f>
        <v/>
      </c>
      <c r="W10" s="263">
        <f>IF(MONTH($V$3)&lt;&gt;MONTH($V$3-WEEKDAY($V$3,1)+(ROW(W10)-ROW($V$5))*7+(COLUMN(W10)-COLUMN($V$5)+1)),"",$V$3-WEEKDAY($V$3,1)+(ROW(W10)-ROW($V$5))*7+(COLUMN(W10)-COLUMN($V$5)+1))</f>
        <v/>
      </c>
      <c r="X10" s="263">
        <f>IF(MONTH($V$3)&lt;&gt;MONTH($V$3-WEEKDAY($V$3,1)+(ROW(X10)-ROW($V$5))*7+(COLUMN(X10)-COLUMN($V$5)+1)),"",$V$3-WEEKDAY($V$3,1)+(ROW(X10)-ROW($V$5))*7+(COLUMN(X10)-COLUMN($V$5)+1))</f>
        <v/>
      </c>
      <c r="Y10" s="263">
        <f>IF(MONTH($V$3)&lt;&gt;MONTH($V$3-WEEKDAY($V$3,1)+(ROW(Y10)-ROW($V$5))*7+(COLUMN(Y10)-COLUMN($V$5)+1)),"",$V$3-WEEKDAY($V$3,1)+(ROW(Y10)-ROW($V$5))*7+(COLUMN(Y10)-COLUMN($V$5)+1))</f>
        <v/>
      </c>
      <c r="Z10" s="263">
        <f>IF(MONTH($V$3)&lt;&gt;MONTH($V$3-WEEKDAY($V$3,1)+(ROW(Z10)-ROW($V$5))*7+(COLUMN(Z10)-COLUMN($V$5)+1)),"",$V$3-WEEKDAY($V$3,1)+(ROW(Z10)-ROW($V$5))*7+(COLUMN(Z10)-COLUMN($V$5)+1))</f>
        <v/>
      </c>
      <c r="AA10" s="263">
        <f>IF(MONTH($V$3)&lt;&gt;MONTH($V$3-WEEKDAY($V$3,1)+(ROW(AA10)-ROW($V$5))*7+(COLUMN(AA10)-COLUMN($V$5)+1)),"",$V$3-WEEKDAY($V$3,1)+(ROW(AA10)-ROW($V$5))*7+(COLUMN(AA10)-COLUMN($V$5)+1))</f>
        <v/>
      </c>
      <c r="AB10" s="263">
        <f>IF(MONTH($V$3)&lt;&gt;MONTH($V$3-WEEKDAY($V$3,1)+(ROW(AB10)-ROW($V$5))*7+(COLUMN(AB10)-COLUMN($V$5)+1)),"",$V$3-WEEKDAY($V$3,1)+(ROW(AB10)-ROW($V$5))*7+(COLUMN(AB10)-COLUMN($V$5)+1))</f>
        <v/>
      </c>
      <c r="AC10" s="351" t="n"/>
      <c r="AD10" s="136" t="inlineStr">
        <is>
          <t>After:</t>
        </is>
      </c>
      <c r="AE10" s="264" t="n">
        <v>40</v>
      </c>
      <c r="AF10" s="250" t="n"/>
    </row>
    <row r="11" ht="15.75" customHeight="1" s="348" thickBot="1">
      <c r="A11" s="351" t="n"/>
      <c r="B11" s="351" t="n"/>
      <c r="C11" s="6" t="n"/>
      <c r="D11" s="6" t="n"/>
      <c r="E11" s="6" t="n"/>
      <c r="F11" s="6" t="n"/>
      <c r="G11" s="6" t="n"/>
      <c r="H11" s="6" t="n"/>
      <c r="I11" s="6" t="n"/>
      <c r="J11" s="6" t="n"/>
      <c r="K11" s="259" t="inlineStr">
        <is>
          <t>Carry Forward Hrs:</t>
        </is>
      </c>
      <c r="L11" s="248" t="n">
        <v>48</v>
      </c>
      <c r="M11" s="6" t="n"/>
      <c r="N11" s="6" t="n"/>
      <c r="O11" s="6" t="n"/>
      <c r="P11" s="6" t="n"/>
      <c r="Q11" s="6" t="n"/>
      <c r="R11" s="6" t="n"/>
      <c r="S11" s="6" t="n"/>
      <c r="T11" s="6" t="n"/>
      <c r="U11" s="351" t="n"/>
      <c r="V11" s="263">
        <f>IF(MONTH($V$3)&lt;&gt;MONTH($V$3-WEEKDAY($V$3,1)+(ROW(V11)-ROW($V$5))*7+(COLUMN(V11)-COLUMN($V$5)+1)),"",$V$3-WEEKDAY($V$3,1)+(ROW(V11)-ROW($V$5))*7+(COLUMN(V11)-COLUMN($V$5)+1))</f>
        <v/>
      </c>
      <c r="W11" s="263">
        <f>IF(MONTH($V$3)&lt;&gt;MONTH($V$3-WEEKDAY($V$3,1)+(ROW(W11)-ROW($V$5))*7+(COLUMN(W11)-COLUMN($V$5)+1)),"",$V$3-WEEKDAY($V$3,1)+(ROW(W11)-ROW($V$5))*7+(COLUMN(W11)-COLUMN($V$5)+1))</f>
        <v/>
      </c>
      <c r="X11" s="263">
        <f>IF(MONTH($V$3)&lt;&gt;MONTH($V$3-WEEKDAY($V$3,1)+(ROW(X11)-ROW($V$5))*7+(COLUMN(X11)-COLUMN($V$5)+1)),"",$V$3-WEEKDAY($V$3,1)+(ROW(X11)-ROW($V$5))*7+(COLUMN(X11)-COLUMN($V$5)+1))</f>
        <v/>
      </c>
      <c r="Y11" s="263">
        <f>IF(MONTH($V$3)&lt;&gt;MONTH($V$3-WEEKDAY($V$3,1)+(ROW(Y11)-ROW($V$5))*7+(COLUMN(Y11)-COLUMN($V$5)+1)),"",$V$3-WEEKDAY($V$3,1)+(ROW(Y11)-ROW($V$5))*7+(COLUMN(Y11)-COLUMN($V$5)+1))</f>
        <v/>
      </c>
      <c r="Z11" s="263">
        <f>IF(MONTH($V$3)&lt;&gt;MONTH($V$3-WEEKDAY($V$3,1)+(ROW(Z11)-ROW($V$5))*7+(COLUMN(Z11)-COLUMN($V$5)+1)),"",$V$3-WEEKDAY($V$3,1)+(ROW(Z11)-ROW($V$5))*7+(COLUMN(Z11)-COLUMN($V$5)+1))</f>
        <v/>
      </c>
      <c r="AA11" s="263">
        <f>IF(MONTH($V$3)&lt;&gt;MONTH($V$3-WEEKDAY($V$3,1)+(ROW(AA11)-ROW($V$5))*7+(COLUMN(AA11)-COLUMN($V$5)+1)),"",$V$3-WEEKDAY($V$3,1)+(ROW(AA11)-ROW($V$5))*7+(COLUMN(AA11)-COLUMN($V$5)+1))</f>
        <v/>
      </c>
      <c r="AB11" s="263">
        <f>IF(MONTH($V$3)&lt;&gt;MONTH($V$3-WEEKDAY($V$3,1)+(ROW(AB11)-ROW($V$5))*7+(COLUMN(AB11)-COLUMN($V$5)+1)),"",$V$3-WEEKDAY($V$3,1)+(ROW(AB11)-ROW($V$5))*7+(COLUMN(AB11)-COLUMN($V$5)+1))</f>
        <v/>
      </c>
      <c r="AC11" s="351" t="n"/>
      <c r="AD11" s="351" t="n"/>
      <c r="AE11" s="351" t="n"/>
      <c r="AF11" s="258" t="n"/>
      <c r="AJ11" s="252" t="n"/>
      <c r="AK11" s="252" t="n"/>
    </row>
    <row r="12" ht="27.75" customFormat="1" customHeight="1" s="2" thickBot="1">
      <c r="A12" s="266" t="inlineStr">
        <is>
          <t>Day Off</t>
        </is>
      </c>
      <c r="B12" s="267" t="inlineStr">
        <is>
          <t>Holiday Double</t>
        </is>
      </c>
      <c r="C12" s="139" t="inlineStr">
        <is>
          <t>Day of Week</t>
        </is>
      </c>
      <c r="D12" s="140" t="inlineStr">
        <is>
          <t>Time
In</t>
        </is>
      </c>
      <c r="E12" s="140" t="inlineStr">
        <is>
          <t>Time
Out</t>
        </is>
      </c>
      <c r="F12" s="141" t="n"/>
      <c r="G12" s="140" t="inlineStr">
        <is>
          <t>Time
In</t>
        </is>
      </c>
      <c r="H12" s="140" t="inlineStr">
        <is>
          <t>Time
Out</t>
        </is>
      </c>
      <c r="I12" s="142" t="inlineStr">
        <is>
          <t>Total
Hrs</t>
        </is>
      </c>
      <c r="J12" s="142" t="inlineStr">
        <is>
          <t>Location</t>
        </is>
      </c>
      <c r="K12" s="142" t="inlineStr">
        <is>
          <t>Supervisor</t>
        </is>
      </c>
      <c r="L12" s="142" t="inlineStr">
        <is>
          <t>Supervisor Approval</t>
        </is>
      </c>
      <c r="M12" s="140" t="inlineStr">
        <is>
          <t>Regular
Hrs</t>
        </is>
      </c>
      <c r="N12" s="140" t="inlineStr">
        <is>
          <t>Overtime
Hrs</t>
        </is>
      </c>
      <c r="O12" s="140" t="inlineStr">
        <is>
          <t>Hol Hrs</t>
        </is>
      </c>
      <c r="P12" s="140" t="inlineStr">
        <is>
          <t>Responsibilities</t>
        </is>
      </c>
      <c r="Q12" s="140" t="inlineStr">
        <is>
          <t>Risk</t>
        </is>
      </c>
      <c r="R12" s="140" t="inlineStr">
        <is>
          <t>Meals</t>
        </is>
      </c>
      <c r="S12" s="140" t="inlineStr">
        <is>
          <t>Vac Hrs</t>
        </is>
      </c>
      <c r="T12" s="143" t="inlineStr">
        <is>
          <t>Reason for Overtime</t>
        </is>
      </c>
      <c r="U12" s="144" t="inlineStr">
        <is>
          <t>Wkly Reg Avail</t>
        </is>
      </c>
      <c r="V12" s="351" t="inlineStr">
        <is>
          <t>Orig Reg</t>
        </is>
      </c>
      <c r="W12" s="351" t="inlineStr">
        <is>
          <t>Wkly OT Adj</t>
        </is>
      </c>
      <c r="X12" s="351" t="inlineStr">
        <is>
          <t>Week Start</t>
        </is>
      </c>
      <c r="Y12" s="351" t="inlineStr">
        <is>
          <t>Wk Hrs Before</t>
        </is>
      </c>
      <c r="Z12" s="351" t="n"/>
      <c r="AA12" s="351" t="n"/>
      <c r="AB12" s="351" t="n"/>
      <c r="AC12" s="351" t="n"/>
      <c r="AD12" s="351" t="n"/>
      <c r="AE12" s="351" t="n"/>
      <c r="AF12" s="351" t="n"/>
      <c r="AJ12" s="252" t="n"/>
      <c r="AK12" s="252" t="n"/>
    </row>
    <row r="13" hidden="1" ht="15.75" customHeight="1" s="348" thickBot="1">
      <c r="A13" s="268" t="n"/>
      <c r="B13" s="351" t="n"/>
      <c r="C13" s="145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146" t="n"/>
      <c r="U13" s="351" t="n"/>
      <c r="V13" s="351" t="n"/>
      <c r="W13" s="351" t="n"/>
      <c r="X13" s="351" t="n"/>
      <c r="Y13" s="351" t="n"/>
      <c r="Z13" s="351" t="n"/>
      <c r="AA13" s="351" t="n"/>
      <c r="AB13" s="351" t="n"/>
      <c r="AC13" s="351" t="n"/>
      <c r="AD13" s="351" t="n"/>
      <c r="AE13" s="351" t="n"/>
      <c r="AF13" s="351" t="n"/>
    </row>
    <row r="14" ht="24" customHeight="1" s="348" thickBot="1">
      <c r="A14" s="147" t="inlineStr">
        <is>
          <t>On Day</t>
        </is>
      </c>
      <c r="B14" s="269" t="n"/>
      <c r="C14" s="88">
        <f>M10</f>
        <v/>
      </c>
      <c r="D14" s="54" t="n"/>
      <c r="E14" s="148">
        <f>IF(D14="", "",
 IF(D14=TIME(0,0,0), 0,
 IF(AND(D14&gt;=TIME(0,0,1), D14&lt;=TIME(2,0,0)), TIME(7,0,0),
 IF(AND(D14&gt;=TIME(6,0,0), D14&lt;=TIME(8,0,0)), TIME(12,0,0),
 IF(AND(D14&gt;TIME(8,0,0), D14&lt;=TIME(13,59,0)), TIME(15,0,0),
 IF(AND(D14&gt;=TIME(14,0,0), D14&lt;=TIME(17,59,0)), TIME(21,0,0),
 IF(AND(D14&gt;=TIME(18,0,0), D14&lt;=TIME(21,59,0)), TIME(0,0,0),
 IF(AND(D14&gt;=TIME(22,0,0), D14&lt;=TIME(23,59,59)), TIME(7,0,0), ""))))))))</f>
        <v/>
      </c>
      <c r="F14" s="149" t="n"/>
      <c r="G14" s="148">
        <f>IF(AND(D14&gt;=TIME(6,0,0),D14&lt;=TIME(8,0,0)),E14,"")</f>
        <v/>
      </c>
      <c r="H14" s="54" t="n"/>
      <c r="I14" s="55">
        <f>ROUND(IF(OR(D14="",E14="",E14=0),0,IF(H14="",MOD(E14-D14,1)*24,MOD(H14-D14,1)*24)),2)</f>
        <v/>
      </c>
      <c r="J14" s="150" t="n"/>
      <c r="K14" s="270" t="n"/>
      <c r="L14" s="271" t="n"/>
      <c r="M14" s="272">
        <f>MAX(0,V14-W14)</f>
        <v/>
      </c>
      <c r="N14" s="56">
        <f>(IF(OR($C14="",$D14=""),0,
 IF(OR($A14="Holiday",$A15="Holiday"),
    IF(ISNUMBER(MATCH(TRIM($B14),{"Phagwah","Good Friday","Easter Monday","Labour Day","Christmas","Eid ul Azha","Romans-2","Globe-12","Neptune P1"},0)),0,$I14),
 IF(AND(NOT(OR($A14="Annual Leave",$A15="Annual Leave")),$A14="Off day"),$I14,
  MAX(0,$I14-$V14)
  ))))+W14</f>
        <v/>
      </c>
      <c r="O14" s="56">
        <f>IF(AND(OR($A14="Holiday",$A15="Holiday"),
        ISNUMBER(MATCH(TRIM($B14),{"Phagwah","Good Friday","Easter Monday","Labour Day","Christmas","Eid ul Azha","Romans-2","Globe-12","Neptune P1"},0))),
   $I14,0)</f>
        <v/>
      </c>
      <c r="P14" s="56">
        <f>IF(OR($O$7="Canteen",$O$7="Head Office"),0,IF($I14&lt;=0,0,IF(OR(OR(TRIM($J14)="Hebrews",TRIM($J14)="Romans",TRIM($J14)="Romans-2",TRIM($J14)="Globe",TRIM($J14)="Globe-12",TRIM($J14)="Neptune P1"),AND($I15&gt;0,OR(TRIM($J15)="Hebrews",TRIM($J15)="Romans",TRIM($J15)="Romans-2",TRIM($J15)="Globe",TRIM($J15)="Globe-12",TRIM($J15)="Neptune P1"))),1,0)))</f>
        <v/>
      </c>
      <c r="Q14" s="57" t="n"/>
      <c r="R14" s="56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IF($I14&gt;0,1,0),
      0
   ),
0))</f>
        <v/>
      </c>
      <c r="S14" s="56">
        <f>IF(OR($A14="Annual Leave",$A15="Annual Leave"),IF($A14="Annual Leave",8,0),0)</f>
        <v/>
      </c>
      <c r="T14" s="58" t="n"/>
      <c r="U14" s="144">
        <f>MAX(0,40-Y14)</f>
        <v/>
      </c>
      <c r="V14" s="151">
        <f>IF(OR($C14="",$D14=""),0,
 IF(OR($A14="Holiday",$A15="Holiday"),0,
 IF(AND(NOT(OR($A14="Annual Leave",$A15="Annual Leave")),$A14="Off day"),0,
  IF($I14+$I15&gt;=8,IF($I14&gt;=8,8,$I14),$I14)
  )))</f>
        <v/>
      </c>
      <c r="W14" s="151">
        <f>MAX(0,V14-U14)</f>
        <v/>
      </c>
      <c r="X14" s="151">
        <f>IF(C14="","",C14-WEEKDAY(C14,1)+1)</f>
        <v/>
      </c>
      <c r="Y14" s="151">
        <f>IF(X14=X14,$L$11,0)</f>
        <v/>
      </c>
      <c r="Z14" s="151" t="n"/>
      <c r="AA14" s="151" t="n"/>
      <c r="AB14" s="151" t="n"/>
      <c r="AC14" s="351" t="n"/>
      <c r="AD14" s="351" t="n"/>
      <c r="AE14" s="351" t="n"/>
      <c r="AF14" s="351" t="n"/>
    </row>
    <row r="15" ht="24" customHeight="1" s="348" thickBot="1">
      <c r="A15" s="147" t="inlineStr">
        <is>
          <t>On Day</t>
        </is>
      </c>
      <c r="B15" s="269" t="n"/>
      <c r="C15" s="89">
        <f>C14</f>
        <v/>
      </c>
      <c r="D15" s="59" t="n"/>
      <c r="E15" s="152">
        <f>IF(D15="", "",
 IF(D15=TIME(0,0,0), 0,
 IF(AND(D15&gt;=TIME(0,0,1), D15&lt;=TIME(2,0,0)), TIME(7,0,0),
 IF(AND(D15&gt;=TIME(6,0,0), D15&lt;=TIME(8,0,0)), TIME(12,0,0),
 IF(AND(D15&gt;TIME(8,0,0), D15&lt;=TIME(13,59,0)), TIME(15,0,0),
 IF(AND(D15&gt;=TIME(14,0,0), D15&lt;=TIME(17,59,0)), TIME(21,0,0),
 IF(AND(D15&gt;=TIME(18,0,0), D15&lt;=TIME(21,59,0)), TIME(0,0,0),
 IF(AND(D15&gt;=TIME(22,0,0), D15&lt;=TIME(23,59,59)), TIME(7,0,0), ""))))))))</f>
        <v/>
      </c>
      <c r="F15" s="153" t="n"/>
      <c r="G15" s="152">
        <f>IF(AND(D15&gt;=TIME(6,0,0),D15&lt;=TIME(8,0,0)),E15,"")</f>
        <v/>
      </c>
      <c r="H15" s="59" t="n"/>
      <c r="I15" s="60">
        <f>ROUND(IF(OR(D15="",E15="",E15=0),0,IF(H15="",MOD(E15-D15,1)*24,MOD(H15-D15,1)*24)),2)</f>
        <v/>
      </c>
      <c r="J15" s="150" t="n"/>
      <c r="K15" s="270" t="n"/>
      <c r="L15" s="271" t="n"/>
      <c r="M15" s="272">
        <f>MAX(0,V15-W15)</f>
        <v/>
      </c>
      <c r="N15" s="61">
        <f>(IF(OR($C15="",$D15=""),0,
 IF(OR($A14="Holiday",$A15="Holiday"),
    IF(ISNUMBER(MATCH(TRIM($B15),{"Phagwah","Good Friday","Easter Monday","Labour Day","Christmas","Eid ul Azha","Romans-2","Globe-12","Neptune P1"},0)),0,$I15),
 IF(AND(NOT(OR($A14="Annual Leave",$A15="Annual Leave")),$A15="Off day"),$I15,
  MAX(0,$I15-$V15)
  ))))+W15</f>
        <v/>
      </c>
      <c r="O15" s="61">
        <f>IF(AND(OR($A14="Holiday",$A15="Holiday"),
        ISNUMBER(MATCH(TRIM($B15),{"Phagwah","Good Friday","Easter Monday","Labour Day","Christmas","Eid ul Azha","Romans-2","Globe-12","Neptune P1"},0))),
   $I15,0)</f>
        <v/>
      </c>
      <c r="P15" s="61">
        <f>IF(OR($O$7="Canteen",$O$7="Head Office"),0,IF($I15&lt;=0,0,IF(AND($I14&lt;=0,OR(TRIM($J15)="Hebrews",TRIM($J15)="Romans",TRIM($J15)="Romans-2",TRIM($J15)="Globe",TRIM($J15)="Globe-12",TRIM($J15)="Neptune P1")),1,0)))</f>
        <v/>
      </c>
      <c r="Q15" s="62" t="n"/>
      <c r="R15" s="61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IF(AND($I14=0,$I15&gt;0),1,0),
      0
   ),
0))</f>
        <v/>
      </c>
      <c r="S15" s="61">
        <f>IF(OR($A14="Annual Leave",$A15="Annual Leave"),IF(AND($A14&lt;&gt;"Annual Leave",$A15="Annual Leave"),8,0),0)</f>
        <v/>
      </c>
      <c r="T15" s="63" t="n"/>
      <c r="U15" s="144">
        <f>MAX(0,40-Y15)</f>
        <v/>
      </c>
      <c r="V15" s="151">
        <f>IF(OR($C15="",$D15=""),0,
 IF(OR($A14="Holiday",$A15="Holiday"),0,
 IF(AND(NOT(OR($A14="Annual Leave",$A15="Annual Leave")),$A15="Off day"),0,
  IF($I14+$I15&gt;=8,IF($I14&gt;=8,0,8-$I14),$I15)
  )))</f>
        <v/>
      </c>
      <c r="W15" s="151">
        <f>MAX(0,V15-U15)</f>
        <v/>
      </c>
      <c r="X15" s="151">
        <f>IF(C15="","",C15-WEEKDAY(C15,1)+1)</f>
        <v/>
      </c>
      <c r="Y15" s="151">
        <f>SUMPRODUCT(($X$14:$X14=X15)*(($V$14:$V14)+($O$14:$O14)))+IF(X15=X14,$L$11,0)</f>
        <v/>
      </c>
      <c r="Z15" s="151" t="n"/>
      <c r="AA15" s="151" t="n"/>
      <c r="AB15" s="151" t="n"/>
      <c r="AC15" s="351" t="n"/>
      <c r="AD15" s="351" t="n"/>
      <c r="AE15" s="351" t="n"/>
      <c r="AF15" s="351" t="n"/>
    </row>
    <row r="16" ht="24" customHeight="1" s="348" thickBot="1">
      <c r="A16" s="154" t="inlineStr">
        <is>
          <t>On Day</t>
        </is>
      </c>
      <c r="B16" s="273" t="n"/>
      <c r="C16" s="90">
        <f>C14+1</f>
        <v/>
      </c>
      <c r="D16" s="8" t="n"/>
      <c r="E16" s="155">
        <f>IF(D16="", "",
 IF(D16=TIME(0,0,0), 0,
 IF(AND(D16&gt;=TIME(0,0,1), D16&lt;=TIME(2,0,0)), TIME(7,0,0),
 IF(AND(D16&gt;=TIME(6,0,0), D16&lt;=TIME(8,0,0)), TIME(12,0,0),
 IF(AND(D16&gt;TIME(8,0,0), D16&lt;=TIME(13,59,0)), TIME(15,0,0),
 IF(AND(D16&gt;=TIME(14,0,0), D16&lt;=TIME(17,59,0)), TIME(21,0,0),
 IF(AND(D16&gt;=TIME(18,0,0), D16&lt;=TIME(21,59,0)), TIME(0,0,0),
 IF(AND(D16&gt;=TIME(22,0,0), D16&lt;=TIME(23,59,59)), TIME(7,0,0), ""))))))))</f>
        <v/>
      </c>
      <c r="F16" s="156" t="n"/>
      <c r="G16" s="155">
        <f>IF(AND(D16&gt;=TIME(6,0,0),D16&lt;=TIME(8,0,0)),E16,"")</f>
        <v/>
      </c>
      <c r="H16" s="8" t="n"/>
      <c r="I16" s="30">
        <f>ROUND(IF(OR(D16="",E16="",E16=0),0,IF(H16="",MOD(E16-D16,1)*24,MOD(H16-D16,1)*24)),2)</f>
        <v/>
      </c>
      <c r="J16" s="157" t="n"/>
      <c r="K16" s="274" t="n"/>
      <c r="L16" s="271" t="n"/>
      <c r="M16" s="275">
        <f>MAX(0,V16-W16)</f>
        <v/>
      </c>
      <c r="N16" s="9">
        <f>(IF(OR($C16="",$D16=""),0,
 IF(OR($A16="Holiday",$A17="Holiday"),
    IF(ISNUMBER(MATCH(TRIM($B16),{"Phagwah","Good Friday","Easter Monday","Labour Day","Christmas","Eid ul Azha","Romans-2","Globe-12","Neptune P1"},0)),0,$I16),
 IF(AND(NOT(OR($A16="Annual Leave",$A17="Annual Leave")),$A16="Off day"),$I16,
  MAX(0,$I16-$V16)
  ))))+W16</f>
        <v/>
      </c>
      <c r="O16" s="9">
        <f>IF(AND(OR($A16="Holiday",$A17="Holiday"),
        ISNUMBER(MATCH(TRIM($B16),{"Phagwah","Good Friday","Easter Monday","Labour Day","Christmas","Eid ul Azha","Romans-2","Globe-12","Neptune P1"},0))),
   $I16,0)</f>
        <v/>
      </c>
      <c r="P16" s="9">
        <f>IF(OR($O$7="Canteen",$O$7="Head Office"),0,IF($I16&lt;=0,0,IF(OR(OR(TRIM($J16)="Hebrews",TRIM($J16)="Romans",TRIM($J16)="Romans-2",TRIM($J16)="Globe",TRIM($J16)="Globe-12",TRIM($J16)="Neptune P1"),AND($I17&gt;0,OR(TRIM($J17)="Hebrews",TRIM($J17)="Romans",TRIM($J17)="Romans-2",TRIM($J17)="Globe",TRIM($J17)="Globe-12",TRIM($J17)="Neptune P1"))),1,0)))</f>
        <v/>
      </c>
      <c r="Q16" s="10" t="n"/>
      <c r="R16" s="9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IF($I16&gt;0,1,0),
      0
   ),
0))</f>
        <v/>
      </c>
      <c r="S16" s="9">
        <f>IF(OR($A16="Annual Leave",$A17="Annual Leave"),IF($A16="Annual Leave",8,0),0)</f>
        <v/>
      </c>
      <c r="T16" s="91" t="n"/>
      <c r="U16" s="144">
        <f>MAX(0,40-Y16)</f>
        <v/>
      </c>
      <c r="V16" s="351">
        <f>IF(OR($C16="",$D16=""),0,
 IF(OR($A16="Holiday",$A17="Holiday"),0,
 IF(AND(NOT(OR($A16="Annual Leave",$A17="Annual Leave")),$A16="Off day"),0,
  IF($I16+$I17&gt;=8,IF($I16&gt;=8,8,$I16),$I16)
  )))</f>
        <v/>
      </c>
      <c r="W16" s="351">
        <f>MAX(0,V16-U16)</f>
        <v/>
      </c>
      <c r="X16" s="351">
        <f>IF(C16="","",C16-WEEKDAY(C16,1)+1)</f>
        <v/>
      </c>
      <c r="Y16" s="351">
        <f>SUMPRODUCT(($X$14:$X15=X16)*(($V$14:$V15)+($O$14:$O15)))+IF(X16=X14,$L$11,0)</f>
        <v/>
      </c>
      <c r="Z16" s="351" t="n"/>
      <c r="AA16" s="351" t="n"/>
      <c r="AB16" s="351" t="n"/>
      <c r="AC16" s="351" t="n"/>
      <c r="AD16" s="351" t="n"/>
      <c r="AE16" s="351" t="n"/>
      <c r="AF16" s="351" t="n"/>
    </row>
    <row r="17" ht="24" customHeight="1" s="348" thickBot="1">
      <c r="A17" s="154" t="inlineStr">
        <is>
          <t>On Day</t>
        </is>
      </c>
      <c r="B17" s="273" t="n"/>
      <c r="C17" s="90">
        <f>C16</f>
        <v/>
      </c>
      <c r="D17" s="276" t="n"/>
      <c r="E17" s="277">
        <f>IF(D17="", "",
 IF(D17=TIME(0,0,0), 0,
 IF(AND(D17&gt;=TIME(0,0,1), D17&lt;=TIME(2,0,0)), TIME(7,0,0),
 IF(AND(D17&gt;=TIME(6,0,0), D17&lt;=TIME(8,0,0)), TIME(12,0,0),
 IF(AND(D17&gt;TIME(8,0,0), D17&lt;=TIME(13,59,0)), TIME(15,0,0),
 IF(AND(D17&gt;=TIME(14,0,0), D17&lt;=TIME(17,59,0)), TIME(21,0,0),
 IF(AND(D17&gt;=TIME(18,0,0), D17&lt;=TIME(21,59,0)), TIME(0,0,0),
 IF(AND(D17&gt;=TIME(22,0,0), D17&lt;=TIME(23,59,59)), TIME(7,0,0), ""))))))))</f>
        <v/>
      </c>
      <c r="F17" s="156" t="n"/>
      <c r="G17" s="277">
        <f>IF(AND(D17&gt;=TIME(6,0,0),D17&lt;=TIME(8,0,0)),E17,"")</f>
        <v/>
      </c>
      <c r="H17" s="276" t="n"/>
      <c r="I17" s="30">
        <f>ROUND(IF(OR(D17="",E17="",E17=0),0,IF(H17="",MOD(E17-D17,1)*24,MOD(H17-D17,1)*24)),2)</f>
        <v/>
      </c>
      <c r="J17" s="158" t="n"/>
      <c r="K17" s="274" t="n"/>
      <c r="L17" s="271" t="n"/>
      <c r="M17" s="275">
        <f>MAX(0,V17-W17)</f>
        <v/>
      </c>
      <c r="N17" s="278">
        <f>(IF(OR($C17="",$D17=""),0,
 IF(OR($A16="Holiday",$A17="Holiday"),
    IF(ISNUMBER(MATCH(TRIM($B17),{"Phagwah","Good Friday","Easter Monday","Labour Day","Christmas","Eid ul Azha","Romans-2","Globe-12","Neptune P1"},0)),0,$I17),
 IF(AND(NOT(OR($A16="Annual Leave",$A17="Annual Leave")),$A17="Off day"),$I17,
  MAX(0,$I17-$V17)
  ))))+W17</f>
        <v/>
      </c>
      <c r="O17" s="278">
        <f>IF(AND(OR($A16="Holiday",$A17="Holiday"),
        ISNUMBER(MATCH(TRIM($B17),{"Phagwah","Good Friday","Easter Monday","Labour Day","Christmas","Eid ul Azha","Romans-2","Globe-12","Neptune P1"},0))),
   $I17,0)</f>
        <v/>
      </c>
      <c r="P17" s="278">
        <f>IF(OR($O$7="Canteen",$O$7="Head Office"),0,IF($I17&lt;=0,0,IF(AND($I16&lt;=0,OR(TRIM($J17)="Hebrews",TRIM($J17)="Romans",TRIM($J17)="Romans-2",TRIM($J17)="Globe",TRIM($J17)="Globe-12",TRIM($J17)="Neptune P1")),1,0)))</f>
        <v/>
      </c>
      <c r="Q17" s="279" t="n"/>
      <c r="R17" s="278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IF(AND($I16=0,$I17&gt;0),1,0),
      0
   ),
0))</f>
        <v/>
      </c>
      <c r="S17" s="278">
        <f>IF(OR($A16="Annual Leave",$A17="Annual Leave"),IF(AND($A16&lt;&gt;"Annual Leave",$A17="Annual Leave"),8,0),0)</f>
        <v/>
      </c>
      <c r="T17" s="280" t="n"/>
      <c r="U17" s="144">
        <f>MAX(0,40-Y17)</f>
        <v/>
      </c>
      <c r="V17" s="351">
        <f>IF(OR($C17="",$D17=""),0,
 IF(OR($A16="Holiday",$A17="Holiday"),0,
 IF(AND(NOT(OR($A16="Annual Leave",$A17="Annual Leave")),$A17="Off day"),0,
  IF($I16+$I17&gt;=8,IF($I16&gt;=8,0,8-$I16),$I17)
  )))</f>
        <v/>
      </c>
      <c r="W17" s="351">
        <f>MAX(0,V17-U17)</f>
        <v/>
      </c>
      <c r="X17" s="351">
        <f>IF(C17="","",C17-WEEKDAY(C17,1)+1)</f>
        <v/>
      </c>
      <c r="Y17" s="351">
        <f>SUMPRODUCT(($X$14:$X16=X17)*(($V$14:$V16)+($O$14:$O16)))+IF(X17=X14,$L$11,0)</f>
        <v/>
      </c>
      <c r="Z17" s="351" t="n"/>
      <c r="AA17" s="351" t="n"/>
      <c r="AB17" s="351" t="n"/>
      <c r="AC17" s="351" t="n"/>
      <c r="AD17" s="351" t="n"/>
      <c r="AE17" s="351" t="n"/>
      <c r="AF17" s="351" t="n"/>
    </row>
    <row r="18" ht="24" customHeight="1" s="348" thickBot="1">
      <c r="A18" s="159" t="inlineStr">
        <is>
          <t>On Day</t>
        </is>
      </c>
      <c r="B18" s="281" t="n"/>
      <c r="C18" s="92">
        <f>C16+1</f>
        <v/>
      </c>
      <c r="D18" s="31" t="n"/>
      <c r="E18" s="160">
        <f>IF(D18="", "",
 IF(D18=TIME(0,0,0), 0,
 IF(AND(D18&gt;=TIME(0,0,1), D18&lt;=TIME(2,0,0)), TIME(7,0,0),
 IF(AND(D18&gt;=TIME(6,0,0), D18&lt;=TIME(8,0,0)), TIME(12,0,0),
 IF(AND(D18&gt;TIME(8,0,0), D18&lt;=TIME(13,59,0)), TIME(15,0,0),
 IF(AND(D18&gt;=TIME(14,0,0), D18&lt;=TIME(17,59,0)), TIME(21,0,0),
 IF(AND(D18&gt;=TIME(18,0,0), D18&lt;=TIME(21,59,0)), TIME(0,0,0),
 IF(AND(D18&gt;=TIME(22,0,0), D18&lt;=TIME(23,59,59)), TIME(7,0,0), ""))))))))</f>
        <v/>
      </c>
      <c r="F18" s="161" t="n"/>
      <c r="G18" s="160">
        <f>IF(AND(D18&gt;=TIME(6,0,0),D18&lt;=TIME(8,0,0)),E18,"")</f>
        <v/>
      </c>
      <c r="H18" s="31" t="n"/>
      <c r="I18" s="32">
        <f>ROUND(IF(OR(D18="",E18="",E18=0),0,IF(H18="",MOD(E18-D18,1)*24,MOD(H18-D18,1)*24)),2)</f>
        <v/>
      </c>
      <c r="J18" s="162" t="n"/>
      <c r="K18" s="282" t="n"/>
      <c r="L18" s="271" t="n"/>
      <c r="M18" s="283">
        <f>MAX(0,V18-W18)</f>
        <v/>
      </c>
      <c r="N18" s="33">
        <f>(IF(OR($C18="",$D18=""),0,
 IF(OR($A18="Holiday",$A19="Holiday"),
    IF(ISNUMBER(MATCH(TRIM($B18),{"Phagwah","Good Friday","Easter Monday","Labour Day","Christmas","Eid ul Azha","Romans-2","Globe-12","Neptune P1"},0)),0,$I18),
 IF(AND(NOT(OR($A18="Annual Leave",$A19="Annual Leave")),$A18="Off day"),$I18,
  MAX(0,$I18-$V18)
  ))))+W18</f>
        <v/>
      </c>
      <c r="O18" s="33">
        <f>IF(AND(OR($A18="Holiday",$A19="Holiday"),
        ISNUMBER(MATCH(TRIM($B18),{"Phagwah","Good Friday","Easter Monday","Labour Day","Christmas","Eid ul Azha","Romans-2","Globe-12","Neptune P1"},0))),
   $I18,0)</f>
        <v/>
      </c>
      <c r="P18" s="33">
        <f>IF(OR($O$7="Canteen",$O$7="Head Office"),0,IF($I18&lt;=0,0,IF(OR(OR(TRIM($J18)="Hebrews",TRIM($J18)="Romans",TRIM($J18)="Romans-2",TRIM($J18)="Globe",TRIM($J18)="Globe-12",TRIM($J18)="Neptune P1"),AND($I19&gt;0,OR(TRIM($J19)="Hebrews",TRIM($J19)="Romans",TRIM($J19)="Romans-2",TRIM($J19)="Globe",TRIM($J19)="Globe-12",TRIM($J19)="Neptune P1"))),1,0)))</f>
        <v/>
      </c>
      <c r="Q18" s="34" t="n"/>
      <c r="R18" s="33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IF($I18&gt;0,1,0),
      0
   ),
0))</f>
        <v/>
      </c>
      <c r="S18" s="33">
        <f>IF(OR($A18="Annual Leave",$A19="Annual Leave"),IF($A18="Annual Leave",8,0),0)</f>
        <v/>
      </c>
      <c r="T18" s="35" t="n"/>
      <c r="U18" s="144">
        <f>MAX(0,40-Y18)</f>
        <v/>
      </c>
      <c r="V18" s="351">
        <f>IF(OR($C18="",$D18=""),0,
 IF(OR($A18="Holiday",$A19="Holiday"),0,
 IF(AND(NOT(OR($A18="Annual Leave",$A19="Annual Leave")),$A18="Off day"),0,
  IF($I18+$I19&gt;=8,IF($I18&gt;=8,8,$I18),$I18)
  )))</f>
        <v/>
      </c>
      <c r="W18" s="351">
        <f>MAX(0,V18-U18)</f>
        <v/>
      </c>
      <c r="X18" s="351">
        <f>IF(C18="","",C18-WEEKDAY(C18,1)+1)</f>
        <v/>
      </c>
      <c r="Y18" s="351">
        <f>SUMPRODUCT(($X$14:$X17=X18)*(($V$14:$V17)+($O$14:$O17)))+IF(X18=X14,$L$11,0)</f>
        <v/>
      </c>
      <c r="Z18" s="351" t="n"/>
      <c r="AA18" s="351" t="n"/>
      <c r="AB18" s="351" t="n"/>
      <c r="AC18" s="351" t="n"/>
      <c r="AD18" s="351" t="n"/>
      <c r="AE18" s="351" t="n"/>
      <c r="AF18" s="351" t="n"/>
    </row>
    <row r="19" ht="24" customHeight="1" s="348" thickBot="1">
      <c r="A19" s="159" t="inlineStr">
        <is>
          <t>On Day</t>
        </is>
      </c>
      <c r="B19" s="281" t="n"/>
      <c r="C19" s="93">
        <f>C18</f>
        <v/>
      </c>
      <c r="D19" s="36" t="n"/>
      <c r="E19" s="163">
        <f>IF(D19="", "",
 IF(D19=TIME(0,0,0), 0,
 IF(AND(D19&gt;=TIME(0,0,1), D19&lt;=TIME(2,0,0)), TIME(7,0,0),
 IF(AND(D19&gt;=TIME(6,0,0), D19&lt;=TIME(8,0,0)), TIME(12,0,0),
 IF(AND(D19&gt;TIME(8,0,0), D19&lt;=TIME(13,59,0)), TIME(15,0,0),
 IF(AND(D19&gt;=TIME(14,0,0), D19&lt;=TIME(17,59,0)), TIME(21,0,0),
 IF(AND(D19&gt;=TIME(18,0,0), D19&lt;=TIME(21,59,0)), TIME(0,0,0),
 IF(AND(D19&gt;=TIME(22,0,0), D19&lt;=TIME(23,59,59)), TIME(7,0,0), ""))))))))</f>
        <v/>
      </c>
      <c r="F19" s="164" t="n"/>
      <c r="G19" s="163">
        <f>IF(AND(D19&gt;=TIME(6,0,0),D19&lt;=TIME(8,0,0)),E19,"")</f>
        <v/>
      </c>
      <c r="H19" s="36" t="n"/>
      <c r="I19" s="37">
        <f>ROUND(IF(OR(D19="",E19="",E19=0),0,IF(H19="",MOD(E19-D19,1)*24,MOD(H19-D19,1)*24)),2)</f>
        <v/>
      </c>
      <c r="J19" s="162" t="n"/>
      <c r="K19" s="282" t="n"/>
      <c r="L19" s="271" t="n"/>
      <c r="M19" s="283">
        <f>MAX(0,V19-W19)</f>
        <v/>
      </c>
      <c r="N19" s="38">
        <f>(IF(OR($C19="",$D19=""),0,
 IF(OR($A18="Holiday",$A19="Holiday"),
    IF(ISNUMBER(MATCH(TRIM($B19),{"Phagwah","Good Friday","Easter Monday","Labour Day","Christmas","Eid ul Azha","Romans-2","Globe-12","Neptune P1"},0)),0,$I19),
 IF(AND(NOT(OR($A18="Annual Leave",$A19="Annual Leave")),$A19="Off day"),$I19,
  MAX(0,$I19-$V19)
  ))))+W19</f>
        <v/>
      </c>
      <c r="O19" s="38">
        <f>IF(AND(OR($A18="Holiday",$A19="Holiday"),
        ISNUMBER(MATCH(TRIM($B19),{"Phagwah","Good Friday","Easter Monday","Labour Day","Christmas","Eid ul Azha","Romans-2","Globe-12","Neptune P1"},0))),
   $I19,0)</f>
        <v/>
      </c>
      <c r="P19" s="38">
        <f>IF(OR($O$7="Canteen",$O$7="Head Office"),0,IF($I19&lt;=0,0,IF(AND($I18&lt;=0,OR(TRIM($J19)="Hebrews",TRIM($J19)="Romans",TRIM($J19)="Romans-2",TRIM($J19)="Globe",TRIM($J19)="Globe-12",TRIM($J19)="Neptune P1")),1,0)))</f>
        <v/>
      </c>
      <c r="Q19" s="39" t="n"/>
      <c r="R19" s="38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IF(AND($I18=0,$I19&gt;0),1,0),
      0
   ),
0))</f>
        <v/>
      </c>
      <c r="S19" s="38">
        <f>IF(OR($A18="Annual Leave",$A19="Annual Leave"),IF(AND($A18&lt;&gt;"Annual Leave",$A19="Annual Leave"),8,0),0)</f>
        <v/>
      </c>
      <c r="T19" s="40" t="n"/>
      <c r="U19" s="144">
        <f>MAX(0,40-Y19)</f>
        <v/>
      </c>
      <c r="V19" s="351">
        <f>IF(OR($C19="",$D19=""),0,
 IF(OR($A18="Holiday",$A19="Holiday"),0,
 IF(AND(NOT(OR($A18="Annual Leave",$A19="Annual Leave")),$A19="Off day"),0,
  IF($I18+$I19&gt;=8,IF($I18&gt;=8,0,8-$I18),$I19)
  )))</f>
        <v/>
      </c>
      <c r="W19" s="351">
        <f>MAX(0,V19-U19)</f>
        <v/>
      </c>
      <c r="X19" s="351">
        <f>IF(C19="","",C19-WEEKDAY(C19,1)+1)</f>
        <v/>
      </c>
      <c r="Y19" s="351">
        <f>SUMPRODUCT(($X$14:$X18=X19)*(($V$14:$V18)+($O$14:$O18)))+IF(X19=X14,$L$11,0)</f>
        <v/>
      </c>
      <c r="Z19" s="351" t="n"/>
      <c r="AA19" s="351" t="n"/>
      <c r="AB19" s="351" t="n"/>
      <c r="AC19" s="351" t="n"/>
      <c r="AD19" s="351" t="n"/>
      <c r="AE19" s="351" t="n"/>
      <c r="AF19" s="351" t="n"/>
    </row>
    <row r="20" ht="24" customHeight="1" s="348" thickBot="1">
      <c r="A20" s="165" t="inlineStr">
        <is>
          <t>On Day</t>
        </is>
      </c>
      <c r="B20" s="284" t="n"/>
      <c r="C20" s="94">
        <f>C18+1</f>
        <v/>
      </c>
      <c r="D20" s="41" t="n"/>
      <c r="E20" s="166">
        <f>IF(D20="", "",
 IF(D20=TIME(0,0,0), 0,
 IF(AND(D20&gt;=TIME(0,0,1), D20&lt;=TIME(2,0,0)), TIME(7,0,0),
 IF(AND(D20&gt;=TIME(6,0,0), D20&lt;=TIME(8,0,0)), TIME(12,0,0),
 IF(AND(D20&gt;TIME(8,0,0), D20&lt;=TIME(13,59,0)), TIME(15,0,0),
 IF(AND(D20&gt;=TIME(14,0,0), D20&lt;=TIME(17,59,0)), TIME(21,0,0),
 IF(AND(D20&gt;=TIME(18,0,0), D20&lt;=TIME(21,59,0)), TIME(0,0,0),
 IF(AND(D20&gt;=TIME(22,0,0), D20&lt;=TIME(23,59,59)), TIME(7,0,0), ""))))))))</f>
        <v/>
      </c>
      <c r="F20" s="167" t="n"/>
      <c r="G20" s="166">
        <f>IF(AND(D20&gt;=TIME(6,0,0),D20&lt;=TIME(8,0,0)),E20,"")</f>
        <v/>
      </c>
      <c r="H20" s="41" t="n"/>
      <c r="I20" s="95">
        <f>ROUND(IF(OR(D20="",E20="",E20=0),0,IF(H20="",MOD(E20-D20,1)*24,MOD(H20-D20,1)*24)),2)</f>
        <v/>
      </c>
      <c r="J20" s="168" t="n"/>
      <c r="K20" s="285" t="n"/>
      <c r="L20" s="271" t="n"/>
      <c r="M20" s="286">
        <f>MAX(0,V20-W20)</f>
        <v/>
      </c>
      <c r="N20" s="42">
        <f>(IF(OR($C20="",$D20=""),0,
 IF(OR($A20="Holiday",$A21="Holiday"),
    IF(ISNUMBER(MATCH(TRIM($B20),{"Phagwah","Good Friday","Easter Monday","Labour Day","Christmas","Eid ul Azha","Romans-2","Globe-12","Neptune P1"},0)),0,$I20),
 IF(AND(NOT(OR($A20="Annual Leave",$A21="Annual Leave")),$A20="Off day"),$I20,
  MAX(0,$I20-$V20)
  ))))+W20</f>
        <v/>
      </c>
      <c r="O20" s="42">
        <f>IF(AND(OR($A20="Holiday",$A21="Holiday"),
        ISNUMBER(MATCH(TRIM($B20),{"Phagwah","Good Friday","Easter Monday","Labour Day","Christmas","Eid ul Azha","Romans-2","Globe-12","Neptune P1"},0))),
   $I20,0)</f>
        <v/>
      </c>
      <c r="P20" s="42">
        <f>IF(OR($O$7="Canteen",$O$7="Head Office"),0,IF($I20&lt;=0,0,IF(OR(OR(TRIM($J20)="Hebrews",TRIM($J20)="Romans",TRIM($J20)="Romans-2",TRIM($J20)="Globe",TRIM($J20)="Globe-12",TRIM($J20)="Neptune P1"),AND($I21&gt;0,OR(TRIM($J21)="Hebrews",TRIM($J21)="Romans",TRIM($J21)="Romans-2",TRIM($J21)="Globe",TRIM($J21)="Globe-12",TRIM($J21)="Neptune P1"))),1,0)))</f>
        <v/>
      </c>
      <c r="Q20" s="43" t="n"/>
      <c r="R20" s="42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IF($I20&gt;0,1,0),
      0
   ),
0))</f>
        <v/>
      </c>
      <c r="S20" s="42">
        <f>IF(OR($A20="Annual Leave",$A21="Annual Leave"),IF($A20="Annual Leave",8,0),0)</f>
        <v/>
      </c>
      <c r="T20" s="96" t="n"/>
      <c r="U20" s="144">
        <f>MAX(0,40-Y20)</f>
        <v/>
      </c>
      <c r="V20" s="351">
        <f>IF(OR($C20="",$D20=""),0,
 IF(OR($A20="Holiday",$A21="Holiday"),0,
 IF(AND(NOT(OR($A20="Annual Leave",$A21="Annual Leave")),$A20="Off day"),0,
  IF($I20+$I21&gt;=8,IF($I20&gt;=8,8,$I20),$I20)
  )))</f>
        <v/>
      </c>
      <c r="W20" s="351">
        <f>MAX(0,V20-U20)</f>
        <v/>
      </c>
      <c r="X20" s="351">
        <f>IF(C20="","",C20-WEEKDAY(C20,1)+1)</f>
        <v/>
      </c>
      <c r="Y20" s="351">
        <f>SUMPRODUCT(($X$14:$X19=X20)*(($V$14:$V19)+($O$14:$O19)))+IF(X20=X14,$L$11,0)</f>
        <v/>
      </c>
      <c r="Z20" s="351" t="n"/>
      <c r="AA20" s="351" t="n"/>
      <c r="AB20" s="351" t="n"/>
      <c r="AC20" s="351" t="n"/>
      <c r="AD20" s="351" t="n"/>
      <c r="AE20" s="351" t="n"/>
      <c r="AF20" s="351" t="n"/>
    </row>
    <row r="21" ht="24" customHeight="1" s="348" thickBot="1">
      <c r="A21" s="165" t="inlineStr">
        <is>
          <t>On Day</t>
        </is>
      </c>
      <c r="B21" s="284" t="n"/>
      <c r="C21" s="94">
        <f>C20</f>
        <v/>
      </c>
      <c r="D21" s="287" t="n"/>
      <c r="E21" s="288">
        <f>IF(D21="", "",
 IF(D21=TIME(0,0,0), 0,
 IF(AND(D21&gt;=TIME(0,0,1), D21&lt;=TIME(2,0,0)), TIME(7,0,0),
 IF(AND(D21&gt;=TIME(6,0,0), D21&lt;=TIME(8,0,0)), TIME(12,0,0),
 IF(AND(D21&gt;TIME(8,0,0), D21&lt;=TIME(13,59,0)), TIME(15,0,0),
 IF(AND(D21&gt;=TIME(14,0,0), D21&lt;=TIME(17,59,0)), TIME(21,0,0),
 IF(AND(D21&gt;=TIME(18,0,0), D21&lt;=TIME(21,59,0)), TIME(0,0,0),
 IF(AND(D21&gt;=TIME(22,0,0), D21&lt;=TIME(23,59,59)), TIME(7,0,0), ""))))))))</f>
        <v/>
      </c>
      <c r="F21" s="167" t="n"/>
      <c r="G21" s="288">
        <f>IF(AND(D21&gt;=TIME(6,0,0),D21&lt;=TIME(8,0,0)),E21,"")</f>
        <v/>
      </c>
      <c r="H21" s="287" t="n"/>
      <c r="I21" s="95">
        <f>ROUND(IF(OR(D21="",E21="",E21=0),0,IF(H21="",MOD(E21-D21,1)*24,MOD(H21-D21,1)*24)),2)</f>
        <v/>
      </c>
      <c r="J21" s="169" t="n"/>
      <c r="K21" s="285" t="n"/>
      <c r="L21" s="271" t="n"/>
      <c r="M21" s="286">
        <f>MAX(0,V21-W21)</f>
        <v/>
      </c>
      <c r="N21" s="289">
        <f>(IF(OR($C21="",$D21=""),0,
 IF(OR($A20="Holiday",$A21="Holiday"),
    IF(ISNUMBER(MATCH(TRIM($B21),{"Phagwah","Good Friday","Easter Monday","Labour Day","Christmas","Eid ul Azha","Romans-2","Globe-12","Neptune P1"},0)),0,$I21),
 IF(AND(NOT(OR($A20="Annual Leave",$A21="Annual Leave")),$A21="Off day"),$I21,
  MAX(0,$I21-$V21)
  ))))+W21</f>
        <v/>
      </c>
      <c r="O21" s="289">
        <f>IF(AND(OR($A20="Holiday",$A21="Holiday"),
        ISNUMBER(MATCH(TRIM($B21),{"Phagwah","Good Friday","Easter Monday","Labour Day","Christmas","Eid ul Azha","Romans-2","Globe-12","Neptune P1"},0))),
   $I21,0)</f>
        <v/>
      </c>
      <c r="P21" s="289">
        <f>IF(OR($O$7="Canteen",$O$7="Head Office"),0,IF($I21&lt;=0,0,IF(AND($I20&lt;=0,OR(TRIM($J21)="Hebrews",TRIM($J21)="Romans",TRIM($J21)="Romans-2",TRIM($J21)="Globe",TRIM($J21)="Globe-12",TRIM($J21)="Neptune P1")),1,0)))</f>
        <v/>
      </c>
      <c r="Q21" s="290" t="n"/>
      <c r="R21" s="289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IF(AND($I20=0,$I21&gt;0),1,0),
      0
   ),
0))</f>
        <v/>
      </c>
      <c r="S21" s="289">
        <f>IF(OR($A20="Annual Leave",$A21="Annual Leave"),IF(AND($A20&lt;&gt;"Annual Leave",$A21="Annual Leave"),8,0),0)</f>
        <v/>
      </c>
      <c r="T21" s="291" t="n"/>
      <c r="U21" s="144">
        <f>MAX(0,40-Y21)</f>
        <v/>
      </c>
      <c r="V21" s="351">
        <f>IF(OR($C21="",$D21=""),0,
 IF(OR($A20="Holiday",$A21="Holiday"),0,
 IF(AND(NOT(OR($A20="Annual Leave",$A21="Annual Leave")),$A21="Off day"),0,
  IF($I20+$I21&gt;=8,IF($I20&gt;=8,0,8-$I20),$I21)
  )))</f>
        <v/>
      </c>
      <c r="W21" s="351">
        <f>MAX(0,V21-U21)</f>
        <v/>
      </c>
      <c r="X21" s="351">
        <f>IF(C21="","",C21-WEEKDAY(C21,1)+1)</f>
        <v/>
      </c>
      <c r="Y21" s="351">
        <f>SUMPRODUCT(($X$14:$X20=X21)*(($V$14:$V20)+($O$14:$O20)))+IF(X21=X14,$L$11,0)</f>
        <v/>
      </c>
      <c r="Z21" s="351" t="n"/>
      <c r="AA21" s="351" t="n"/>
      <c r="AB21" s="351" t="n"/>
      <c r="AC21" s="351" t="n"/>
      <c r="AD21" s="351" t="n"/>
      <c r="AE21" s="351" t="n"/>
      <c r="AF21" s="351" t="n"/>
    </row>
    <row r="22" ht="24" customHeight="1" s="348" thickBot="1">
      <c r="A22" s="170" t="inlineStr">
        <is>
          <t>On Day</t>
        </is>
      </c>
      <c r="B22" s="292" t="n"/>
      <c r="C22" s="97">
        <f>C20+1</f>
        <v/>
      </c>
      <c r="D22" s="44" t="n"/>
      <c r="E22" s="171">
        <f>IF(D22="", "",
 IF(D22=TIME(0,0,0), 0,
 IF(AND(D22&gt;=TIME(0,0,1), D22&lt;=TIME(2,0,0)), TIME(7,0,0),
 IF(AND(D22&gt;=TIME(6,0,0), D22&lt;=TIME(8,0,0)), TIME(12,0,0),
 IF(AND(D22&gt;TIME(8,0,0), D22&lt;=TIME(13,59,0)), TIME(15,0,0),
 IF(AND(D22&gt;=TIME(14,0,0), D22&lt;=TIME(17,59,0)), TIME(21,0,0),
 IF(AND(D22&gt;=TIME(18,0,0), D22&lt;=TIME(21,59,0)), TIME(0,0,0),
 IF(AND(D22&gt;=TIME(22,0,0), D22&lt;=TIME(23,59,59)), TIME(7,0,0), ""))))))))</f>
        <v/>
      </c>
      <c r="F22" s="172" t="n"/>
      <c r="G22" s="171">
        <f>IF(AND(D22&gt;=TIME(6,0,0),D22&lt;=TIME(8,0,0)),E22,"")</f>
        <v/>
      </c>
      <c r="H22" s="44" t="n"/>
      <c r="I22" s="45">
        <f>ROUND(IF(OR(D22="",E22="",E22=0),0,IF(H22="",MOD(E22-D22,1)*24,MOD(H22-D22,1)*24)),2)</f>
        <v/>
      </c>
      <c r="J22" s="173" t="n"/>
      <c r="K22" s="293" t="n"/>
      <c r="L22" s="271" t="n"/>
      <c r="M22" s="294">
        <f>MAX(0,V22-W22)</f>
        <v/>
      </c>
      <c r="N22" s="46">
        <f>(IF(OR($C22="",$D22=""),0,
 IF(OR($A22="Holiday",$A23="Holiday"),
    IF(ISNUMBER(MATCH(TRIM($B22),{"Phagwah","Good Friday","Easter Monday","Labour Day","Christmas","Eid ul Azha","Romans-2","Globe-12","Neptune P1"},0)),0,$I22),
 IF(AND(NOT(OR($A22="Annual Leave",$A23="Annual Leave")),$A22="Off day"),$I22,
  MAX(0,$I22-$V22)
  ))))+W22</f>
        <v/>
      </c>
      <c r="O22" s="46">
        <f>IF(AND(OR($A22="Holiday",$A23="Holiday"),
        ISNUMBER(MATCH(TRIM($B22),{"Phagwah","Good Friday","Easter Monday","Labour Day","Christmas","Eid ul Azha","Romans-2","Globe-12","Neptune P1"},0))),
   $I22,0)</f>
        <v/>
      </c>
      <c r="P22" s="46">
        <f>IF(OR($O$7="Canteen",$O$7="Head Office"),0,IF($I22&lt;=0,0,IF(OR(OR(TRIM($J22)="Hebrews",TRIM($J22)="Romans",TRIM($J22)="Romans-2",TRIM($J22)="Globe",TRIM($J22)="Globe-12",TRIM($J22)="Neptune P1"),AND($I23&gt;0,OR(TRIM($J23)="Hebrews",TRIM($J23)="Romans",TRIM($J23)="Romans-2",TRIM($J23)="Globe",TRIM($J23)="Globe-12",TRIM($J23)="Neptune P1"))),1,0)))</f>
        <v/>
      </c>
      <c r="Q22" s="47" t="n"/>
      <c r="R22" s="46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IF($I22&gt;0,1,0),
      0
   ),
0))</f>
        <v/>
      </c>
      <c r="S22" s="46">
        <f>IF(OR($A22="Annual Leave",$A23="Annual Leave"),IF($A22="Annual Leave",8,0),0)</f>
        <v/>
      </c>
      <c r="T22" s="48" t="n"/>
      <c r="U22" s="144">
        <f>MAX(0,40-Y22)</f>
        <v/>
      </c>
      <c r="V22" s="351">
        <f>IF(OR($C22="",$D22=""),0,
 IF(OR($A22="Holiday",$A23="Holiday"),0,
 IF(AND(NOT(OR($A22="Annual Leave",$A23="Annual Leave")),$A22="Off day"),0,
  IF($I22+$I23&gt;=8,IF($I22&gt;=8,8,$I22),$I22)
  )))</f>
        <v/>
      </c>
      <c r="W22" s="351">
        <f>MAX(0,V22-U22)</f>
        <v/>
      </c>
      <c r="X22" s="351">
        <f>IF(C22="","",C22-WEEKDAY(C22,1)+1)</f>
        <v/>
      </c>
      <c r="Y22" s="351">
        <f>SUMPRODUCT(($X$14:$X21=X22)*(($V$14:$V21)+($O$14:$O21)))+IF(X22=X14,$L$11,0)</f>
        <v/>
      </c>
      <c r="Z22" s="351" t="n"/>
      <c r="AA22" s="351" t="n"/>
      <c r="AB22" s="351" t="n"/>
      <c r="AC22" s="351" t="n"/>
      <c r="AD22" s="351" t="n"/>
      <c r="AE22" s="351" t="n"/>
      <c r="AF22" s="351" t="n"/>
    </row>
    <row r="23" ht="24" customHeight="1" s="348" thickBot="1">
      <c r="A23" s="170" t="inlineStr">
        <is>
          <t>On Day</t>
        </is>
      </c>
      <c r="B23" s="292" t="n"/>
      <c r="C23" s="98">
        <f>C22</f>
        <v/>
      </c>
      <c r="D23" s="49" t="n"/>
      <c r="E23" s="174">
        <f>IF(D23="", "",
 IF(D23=TIME(0,0,0), 0,
 IF(AND(D23&gt;=TIME(0,0,1), D23&lt;=TIME(2,0,0)), TIME(7,0,0),
 IF(AND(D23&gt;=TIME(6,0,0), D23&lt;=TIME(8,0,0)), TIME(12,0,0),
 IF(AND(D23&gt;TIME(8,0,0), D23&lt;=TIME(13,59,0)), TIME(15,0,0),
 IF(AND(D23&gt;=TIME(14,0,0), D23&lt;=TIME(17,59,0)), TIME(21,0,0),
 IF(AND(D23&gt;=TIME(18,0,0), D23&lt;=TIME(21,59,0)), TIME(0,0,0),
 IF(AND(D23&gt;=TIME(22,0,0), D23&lt;=TIME(23,59,59)), TIME(7,0,0), ""))))))))</f>
        <v/>
      </c>
      <c r="F23" s="175" t="n"/>
      <c r="G23" s="174">
        <f>IF(AND(D23&gt;=TIME(6,0,0),D23&lt;=TIME(8,0,0)),E23,"")</f>
        <v/>
      </c>
      <c r="H23" s="49" t="n"/>
      <c r="I23" s="50">
        <f>ROUND(IF(OR(D23="",E23="",E23=0),0,IF(H23="",MOD(E23-D23,1)*24,MOD(H23-D23,1)*24)),2)</f>
        <v/>
      </c>
      <c r="J23" s="173" t="n"/>
      <c r="K23" s="293" t="n"/>
      <c r="L23" s="271" t="n"/>
      <c r="M23" s="294">
        <f>MAX(0,V23-W23)</f>
        <v/>
      </c>
      <c r="N23" s="51">
        <f>(IF(OR($C23="",$D23=""),0,
 IF(OR($A22="Holiday",$A23="Holiday"),
    IF(ISNUMBER(MATCH(TRIM($B23),{"Phagwah","Good Friday","Easter Monday","Labour Day","Christmas","Eid ul Azha","Romans-2","Globe-12","Neptune P1"},0)),0,$I23),
 IF(AND(NOT(OR($A22="Annual Leave",$A23="Annual Leave")),$A23="Off day"),$I23,
  MAX(0,$I23-$V23)
  ))))+W23</f>
        <v/>
      </c>
      <c r="O23" s="51">
        <f>IF(AND(OR($A22="Holiday",$A23="Holiday"),
        ISNUMBER(MATCH(TRIM($B23),{"Phagwah","Good Friday","Easter Monday","Labour Day","Christmas","Eid ul Azha","Romans-2","Globe-12","Neptune P1"},0))),
   $I23,0)</f>
        <v/>
      </c>
      <c r="P23" s="51">
        <f>IF(OR($O$7="Canteen",$O$7="Head Office"),0,IF($I23&lt;=0,0,IF(AND($I22&lt;=0,OR(TRIM($J23)="Hebrews",TRIM($J23)="Romans",TRIM($J23)="Romans-2",TRIM($J23)="Globe",TRIM($J23)="Globe-12",TRIM($J23)="Neptune P1")),1,0)))</f>
        <v/>
      </c>
      <c r="Q23" s="52" t="n"/>
      <c r="R23" s="51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IF(AND($I22=0,$I23&gt;0),1,0),
      0
   ),
0))</f>
        <v/>
      </c>
      <c r="S23" s="51">
        <f>IF(OR($A22="Annual Leave",$A23="Annual Leave"),IF(AND($A22&lt;&gt;"Annual Leave",$A23="Annual Leave"),8,0),0)</f>
        <v/>
      </c>
      <c r="T23" s="53" t="n"/>
      <c r="U23" s="144">
        <f>MAX(0,40-Y23)</f>
        <v/>
      </c>
      <c r="V23" s="351">
        <f>IF(OR($C23="",$D23=""),0,
 IF(OR($A22="Holiday",$A23="Holiday"),0,
 IF(AND(NOT(OR($A22="Annual Leave",$A23="Annual Leave")),$A23="Off day"),0,
  IF($I22+$I23&gt;=8,IF($I22&gt;=8,0,8-$I22),$I23)
  )))</f>
        <v/>
      </c>
      <c r="W23" s="351">
        <f>MAX(0,V23-U23)</f>
        <v/>
      </c>
      <c r="X23" s="351">
        <f>IF(C23="","",C23-WEEKDAY(C23,1)+1)</f>
        <v/>
      </c>
      <c r="Y23" s="351">
        <f>SUMPRODUCT(($X$14:$X22=X23)*(($V$14:$V22)+($O$14:$O22)))+IF(X23=X14,$L$11,0)</f>
        <v/>
      </c>
      <c r="Z23" s="351" t="n"/>
      <c r="AA23" s="351" t="n"/>
      <c r="AB23" s="351" t="n"/>
      <c r="AC23" s="351" t="n"/>
      <c r="AD23" s="351" t="n"/>
      <c r="AE23" s="351" t="n"/>
      <c r="AF23" s="351" t="n"/>
    </row>
    <row r="24" ht="24" customHeight="1" s="348" thickBot="1">
      <c r="A24" s="154" t="inlineStr">
        <is>
          <t>On Day</t>
        </is>
      </c>
      <c r="B24" s="273" t="n"/>
      <c r="C24" s="90">
        <f>C22+1</f>
        <v/>
      </c>
      <c r="D24" s="8" t="n"/>
      <c r="E24" s="155">
        <f>IF(D24="", "",
 IF(D24=TIME(0,0,0), 0,
 IF(AND(D24&gt;=TIME(0,0,1), D24&lt;=TIME(2,0,0)), TIME(7,0,0),
 IF(AND(D24&gt;=TIME(6,0,0), D24&lt;=TIME(8,0,0)), TIME(12,0,0),
 IF(AND(D24&gt;TIME(8,0,0), D24&lt;=TIME(13,59,0)), TIME(15,0,0),
 IF(AND(D24&gt;=TIME(14,0,0), D24&lt;=TIME(17,59,0)), TIME(21,0,0),
 IF(AND(D24&gt;=TIME(18,0,0), D24&lt;=TIME(21,59,0)), TIME(0,0,0),
 IF(AND(D24&gt;=TIME(22,0,0), D24&lt;=TIME(23,59,59)), TIME(7,0,0), ""))))))))</f>
        <v/>
      </c>
      <c r="F24" s="156" t="n"/>
      <c r="G24" s="155">
        <f>IF(AND(D24&gt;=TIME(6,0,0),D24&lt;=TIME(8,0,0)),E24,"")</f>
        <v/>
      </c>
      <c r="H24" s="8" t="n"/>
      <c r="I24" s="30">
        <f>ROUND(IF(OR(D24="",E24="",E24=0),0,IF(H24="",MOD(E24-D24,1)*24,MOD(H24-D24,1)*24)),2)</f>
        <v/>
      </c>
      <c r="J24" s="157" t="n"/>
      <c r="K24" s="274" t="n"/>
      <c r="L24" s="271" t="n"/>
      <c r="M24" s="275">
        <f>MAX(0,V24-W24)</f>
        <v/>
      </c>
      <c r="N24" s="9">
        <f>(IF(OR($C24="",$D24=""),0,
 IF(OR($A24="Holiday",$A25="Holiday"),
    IF(ISNUMBER(MATCH(TRIM($B24),{"Phagwah","Good Friday","Easter Monday","Labour Day","Christmas","Eid ul Azha","Romans-2","Globe-12","Neptune P1"},0)),0,$I24),
 IF(AND(NOT(OR($A24="Annual Leave",$A25="Annual Leave")),$A24="Off day"),$I24,
  MAX(0,$I24-$V24)
  ))))+W24</f>
        <v/>
      </c>
      <c r="O24" s="9">
        <f>IF(AND(OR($A24="Holiday",$A25="Holiday"),
        ISNUMBER(MATCH(TRIM($B24),{"Phagwah","Good Friday","Easter Monday","Labour Day","Christmas","Eid ul Azha","Romans-2","Globe-12","Neptune P1"},0))),
   $I24,0)</f>
        <v/>
      </c>
      <c r="P24" s="9">
        <f>IF(OR($O$7="Canteen",$O$7="Head Office"),0,IF($I24&lt;=0,0,IF(OR(OR(TRIM($J24)="Hebrews",TRIM($J24)="Romans",TRIM($J24)="Romans-2",TRIM($J24)="Globe",TRIM($J24)="Globe-12",TRIM($J24)="Neptune P1"),AND($I25&gt;0,OR(TRIM($J25)="Hebrews",TRIM($J25)="Romans",TRIM($J25)="Romans-2",TRIM($J25)="Globe",TRIM($J25)="Globe-12",TRIM($J25)="Neptune P1"))),1,0)))</f>
        <v/>
      </c>
      <c r="Q24" s="10" t="n"/>
      <c r="R24" s="9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IF($I24&gt;0,1,0),
      0
   ),
0))</f>
        <v/>
      </c>
      <c r="S24" s="9">
        <f>IF(OR($A24="Annual Leave",$A25="Annual Leave"),IF($A24="Annual Leave",8,0),0)</f>
        <v/>
      </c>
      <c r="T24" s="91" t="n"/>
      <c r="U24" s="144">
        <f>MAX(0,40-Y24)</f>
        <v/>
      </c>
      <c r="V24" s="351">
        <f>IF(OR($C24="",$D24=""),0,
 IF(OR($A24="Holiday",$A25="Holiday"),0,
 IF(AND(NOT(OR($A24="Annual Leave",$A25="Annual Leave")),$A24="Off day"),0,
  IF($I24+$I25&gt;=8,IF($I24&gt;=8,8,$I24),$I24)
  )))</f>
        <v/>
      </c>
      <c r="W24" s="351">
        <f>MAX(0,V24-U24)</f>
        <v/>
      </c>
      <c r="X24" s="351">
        <f>IF(C24="","",C24-WEEKDAY(C24,1)+1)</f>
        <v/>
      </c>
      <c r="Y24" s="351">
        <f>SUMPRODUCT(($X$14:$X23=X24)*(($V$14:$V23)+($O$14:$O23)))+IF(X24=X14,$L$11,0)</f>
        <v/>
      </c>
      <c r="Z24" s="351" t="n"/>
      <c r="AA24" s="351" t="n"/>
      <c r="AB24" s="351" t="n"/>
      <c r="AC24" s="351" t="n"/>
      <c r="AD24" s="351" t="n"/>
      <c r="AE24" s="351" t="n"/>
      <c r="AF24" s="351" t="n"/>
    </row>
    <row r="25" ht="24" customHeight="1" s="348" thickBot="1">
      <c r="A25" s="154" t="inlineStr">
        <is>
          <t>On Day</t>
        </is>
      </c>
      <c r="B25" s="273" t="n"/>
      <c r="C25" s="90">
        <f>C24</f>
        <v/>
      </c>
      <c r="D25" s="276" t="n"/>
      <c r="E25" s="277">
        <f>IF(D25="", "",
 IF(D25=TIME(0,0,0), 0,
 IF(AND(D25&gt;=TIME(0,0,1), D25&lt;=TIME(2,0,0)), TIME(7,0,0),
 IF(AND(D25&gt;=TIME(6,0,0), D25&lt;=TIME(8,0,0)), TIME(12,0,0),
 IF(AND(D25&gt;TIME(8,0,0), D25&lt;=TIME(13,59,0)), TIME(15,0,0),
 IF(AND(D25&gt;=TIME(14,0,0), D25&lt;=TIME(17,59,0)), TIME(21,0,0),
 IF(AND(D25&gt;=TIME(18,0,0), D25&lt;=TIME(21,59,0)), TIME(0,0,0),
 IF(AND(D25&gt;=TIME(22,0,0), D25&lt;=TIME(23,59,59)), TIME(7,0,0), ""))))))))</f>
        <v/>
      </c>
      <c r="F25" s="156" t="n"/>
      <c r="G25" s="277">
        <f>IF(AND(D25&gt;=TIME(6,0,0),D25&lt;=TIME(8,0,0)),E25,"")</f>
        <v/>
      </c>
      <c r="H25" s="276" t="n"/>
      <c r="I25" s="30">
        <f>ROUND(IF(OR(D25="",E25="",E25=0),0,IF(H25="",MOD(E25-D25,1)*24,MOD(H25-D25,1)*24)),2)</f>
        <v/>
      </c>
      <c r="J25" s="158" t="n"/>
      <c r="K25" s="274" t="n"/>
      <c r="L25" s="271" t="n"/>
      <c r="M25" s="275">
        <f>MAX(0,V25-W25)</f>
        <v/>
      </c>
      <c r="N25" s="278">
        <f>(IF(OR($C25="",$D25=""),0,
 IF(OR($A24="Holiday",$A25="Holiday"),
    IF(ISNUMBER(MATCH(TRIM($B25),{"Phagwah","Good Friday","Easter Monday","Labour Day","Christmas","Eid ul Azha","Romans-2","Globe-12","Neptune P1"},0)),0,$I25),
 IF(AND(NOT(OR($A24="Annual Leave",$A25="Annual Leave")),$A25="Off day"),$I25,
  MAX(0,$I25-$V25)
  ))))+W25</f>
        <v/>
      </c>
      <c r="O25" s="278">
        <f>IF(AND(OR($A24="Holiday",$A25="Holiday"),
        ISNUMBER(MATCH(TRIM($B25),{"Phagwah","Good Friday","Easter Monday","Labour Day","Christmas","Eid ul Azha","Romans-2","Globe-12","Neptune P1"},0))),
   $I25,0)</f>
        <v/>
      </c>
      <c r="P25" s="278">
        <f>IF(OR($O$7="Canteen",$O$7="Head Office"),0,IF($I25&lt;=0,0,IF(AND($I24&lt;=0,OR(TRIM($J25)="Hebrews",TRIM($J25)="Romans",TRIM($J25)="Romans-2",TRIM($J25)="Globe",TRIM($J25)="Globe-12",TRIM($J25)="Neptune P1")),1,0)))</f>
        <v/>
      </c>
      <c r="Q25" s="279" t="n"/>
      <c r="R25" s="278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IF(AND($I24=0,$I25&gt;0),1,0),
      0
   ),
0))</f>
        <v/>
      </c>
      <c r="S25" s="278">
        <f>IF(OR($A24="Annual Leave",$A25="Annual Leave"),IF(AND($A24&lt;&gt;"Annual Leave",$A25="Annual Leave"),8,0),0)</f>
        <v/>
      </c>
      <c r="T25" s="280" t="n"/>
      <c r="U25" s="144">
        <f>MAX(0,40-Y25)</f>
        <v/>
      </c>
      <c r="V25" s="351">
        <f>IF(OR($C25="",$D25=""),0,
 IF(OR($A24="Holiday",$A25="Holiday"),0,
 IF(AND(NOT(OR($A24="Annual Leave",$A25="Annual Leave")),$A25="Off day"),0,
  IF($I24+$I25&gt;=8,IF($I24&gt;=8,0,8-$I24),$I25)
  )))</f>
        <v/>
      </c>
      <c r="W25" s="351">
        <f>MAX(0,V25-U25)</f>
        <v/>
      </c>
      <c r="X25" s="351">
        <f>IF(C25="","",C25-WEEKDAY(C25,1)+1)</f>
        <v/>
      </c>
      <c r="Y25" s="351">
        <f>SUMPRODUCT(($X$14:$X24=X25)*(($V$14:$V24)+($O$14:$O24)))+IF(X25=X14,$L$11,0)</f>
        <v/>
      </c>
      <c r="Z25" s="351" t="n"/>
      <c r="AA25" s="351" t="n"/>
      <c r="AB25" s="351" t="n"/>
      <c r="AC25" s="351" t="n"/>
      <c r="AD25" s="351" t="n"/>
      <c r="AE25" s="351" t="n"/>
      <c r="AF25" s="351" t="n"/>
    </row>
    <row r="26" ht="24" customHeight="1" s="348" thickBot="1">
      <c r="A26" s="159" t="inlineStr">
        <is>
          <t>On Day</t>
        </is>
      </c>
      <c r="B26" s="281" t="n"/>
      <c r="C26" s="92">
        <f>C24+1</f>
        <v/>
      </c>
      <c r="D26" s="31" t="n"/>
      <c r="E26" s="160">
        <f>IF(D26="", "",
 IF(D26=TIME(0,0,0), 0,
 IF(AND(D26&gt;=TIME(0,0,1), D26&lt;=TIME(2,0,0)), TIME(7,0,0),
 IF(AND(D26&gt;=TIME(6,0,0), D26&lt;=TIME(8,0,0)), TIME(12,0,0),
 IF(AND(D26&gt;TIME(8,0,0), D26&lt;=TIME(13,59,0)), TIME(15,0,0),
 IF(AND(D26&gt;=TIME(14,0,0), D26&lt;=TIME(17,59,0)), TIME(21,0,0),
 IF(AND(D26&gt;=TIME(18,0,0), D26&lt;=TIME(21,59,0)), TIME(0,0,0),
 IF(AND(D26&gt;=TIME(22,0,0), D26&lt;=TIME(23,59,59)), TIME(7,0,0), ""))))))))</f>
        <v/>
      </c>
      <c r="F26" s="161" t="n"/>
      <c r="G26" s="160">
        <f>IF(AND(D26&gt;=TIME(6,0,0),D26&lt;=TIME(8,0,0)),E26,"")</f>
        <v/>
      </c>
      <c r="H26" s="31" t="n"/>
      <c r="I26" s="32">
        <f>ROUND(IF(OR(D26="",E26="",E26=0),0,IF(H26="",MOD(E26-D26,1)*24,MOD(H26-D26,1)*24)),2)</f>
        <v/>
      </c>
      <c r="J26" s="162" t="n"/>
      <c r="K26" s="282" t="n"/>
      <c r="L26" s="271" t="n"/>
      <c r="M26" s="283">
        <f>MAX(0,V26-W26)</f>
        <v/>
      </c>
      <c r="N26" s="33">
        <f>(IF(OR($C26="",$D26=""),0,
 IF(OR($A26="Holiday",$A27="Holiday"),
    IF(ISNUMBER(MATCH(TRIM($B26),{"Phagwah","Good Friday","Easter Monday","Labour Day","Christmas","Eid ul Azha","Romans-2","Globe-12","Neptune P1"},0)),0,$I26),
 IF(AND(NOT(OR($A26="Annual Leave",$A27="Annual Leave")),$A26="Off day"),$I26,
  MAX(0,$I26-$V26)
  ))))+W26</f>
        <v/>
      </c>
      <c r="O26" s="33">
        <f>IF(AND(OR($A26="Holiday",$A27="Holiday"),
        ISNUMBER(MATCH(TRIM($B26),{"Phagwah","Good Friday","Easter Monday","Labour Day","Christmas","Eid ul Azha","Romans-2","Globe-12","Neptune P1"},0))),
   $I26,0)</f>
        <v/>
      </c>
      <c r="P26" s="33">
        <f>IF(OR($O$7="Canteen",$O$7="Head Office"),0,IF($I26&lt;=0,0,IF(OR(OR(TRIM($J26)="Hebrews",TRIM($J26)="Romans",TRIM($J26)="Romans-2",TRIM($J26)="Globe",TRIM($J26)="Globe-12",TRIM($J26)="Neptune P1"),AND($I27&gt;0,OR(TRIM($J27)="Hebrews",TRIM($J27)="Romans",TRIM($J27)="Romans-2",TRIM($J27)="Globe",TRIM($J27)="Globe-12",TRIM($J27)="Neptune P1"))),1,0)))</f>
        <v/>
      </c>
      <c r="Q26" s="34" t="n"/>
      <c r="R26" s="33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IF($I26&gt;0,1,0),
      0
   ),
0))</f>
        <v/>
      </c>
      <c r="S26" s="33">
        <f>IF(OR($A26="Annual Leave",$A27="Annual Leave"),IF($A26="Annual Leave",8,0),0)</f>
        <v/>
      </c>
      <c r="T26" s="35" t="n"/>
      <c r="U26" s="144">
        <f>MAX(0,40-Y26)</f>
        <v/>
      </c>
      <c r="V26" s="351">
        <f>IF(OR($C26="",$D26=""),0,
 IF(OR($A26="Holiday",$A27="Holiday"),0,
 IF(AND(NOT(OR($A26="Annual Leave",$A27="Annual Leave")),$A26="Off day"),0,
  IF($I26+$I27&gt;=8,IF($I26&gt;=8,8,$I26),$I26)
  )))</f>
        <v/>
      </c>
      <c r="W26" s="351">
        <f>MAX(0,V26-U26)</f>
        <v/>
      </c>
      <c r="X26" s="351">
        <f>IF(C26="","",C26-WEEKDAY(C26,1)+1)</f>
        <v/>
      </c>
      <c r="Y26" s="351">
        <f>SUMPRODUCT(($X$14:$X25=X26)*(($V$14:$V25)+($O$14:$O25)))+IF(X26=X14,$L$11,0)</f>
        <v/>
      </c>
      <c r="Z26" s="351" t="n"/>
      <c r="AA26" s="351" t="n"/>
      <c r="AB26" s="351" t="n"/>
      <c r="AC26" s="351" t="n"/>
      <c r="AD26" s="351" t="n"/>
      <c r="AE26" s="351" t="n"/>
      <c r="AF26" s="351" t="n"/>
    </row>
    <row r="27" ht="24" customHeight="1" s="348" thickBot="1">
      <c r="A27" s="159" t="inlineStr">
        <is>
          <t>On Day</t>
        </is>
      </c>
      <c r="B27" s="281" t="n"/>
      <c r="C27" s="93">
        <f>C26</f>
        <v/>
      </c>
      <c r="D27" s="36" t="n"/>
      <c r="E27" s="163">
        <f>IF(D27="", "",
 IF(D27=TIME(0,0,0), 0,
 IF(AND(D27&gt;=TIME(0,0,1), D27&lt;=TIME(2,0,0)), TIME(7,0,0),
 IF(AND(D27&gt;=TIME(6,0,0), D27&lt;=TIME(8,0,0)), TIME(12,0,0),
 IF(AND(D27&gt;TIME(8,0,0), D27&lt;=TIME(13,59,0)), TIME(15,0,0),
 IF(AND(D27&gt;=TIME(14,0,0), D27&lt;=TIME(17,59,0)), TIME(21,0,0),
 IF(AND(D27&gt;=TIME(18,0,0), D27&lt;=TIME(21,59,0)), TIME(0,0,0),
 IF(AND(D27&gt;=TIME(22,0,0), D27&lt;=TIME(23,59,59)), TIME(7,0,0), ""))))))))</f>
        <v/>
      </c>
      <c r="F27" s="164" t="n"/>
      <c r="G27" s="163">
        <f>IF(AND(D27&gt;=TIME(6,0,0),D27&lt;=TIME(8,0,0)),E27,"")</f>
        <v/>
      </c>
      <c r="H27" s="36" t="n"/>
      <c r="I27" s="37">
        <f>ROUND(IF(OR(D27="",E27="",E27=0),0,IF(H27="",MOD(E27-D27,1)*24,MOD(H27-D27,1)*24)),2)</f>
        <v/>
      </c>
      <c r="J27" s="162" t="n"/>
      <c r="K27" s="282" t="n"/>
      <c r="L27" s="271" t="n"/>
      <c r="M27" s="283">
        <f>MAX(0,V27-W27)</f>
        <v/>
      </c>
      <c r="N27" s="38">
        <f>(IF(OR($C27="",$D27=""),0,
 IF(OR($A26="Holiday",$A27="Holiday"),
    IF(ISNUMBER(MATCH(TRIM($B27),{"Phagwah","Good Friday","Easter Monday","Labour Day","Christmas","Eid ul Azha","Romans-2","Globe-12","Neptune P1"},0)),0,$I27),
 IF(AND(NOT(OR($A26="Annual Leave",$A27="Annual Leave")),$A27="Off day"),$I27,
  MAX(0,$I27-$V27)
  ))))+W27</f>
        <v/>
      </c>
      <c r="O27" s="38">
        <f>IF(AND(OR($A26="Holiday",$A27="Holiday"),
        ISNUMBER(MATCH(TRIM($B27),{"Phagwah","Good Friday","Easter Monday","Labour Day","Christmas","Eid ul Azha","Romans-2","Globe-12","Neptune P1"},0))),
   $I27,0)</f>
        <v/>
      </c>
      <c r="P27" s="38">
        <f>IF(OR($O$7="Canteen",$O$7="Head Office"),0,IF($I27&lt;=0,0,IF(AND($I26&lt;=0,OR(TRIM($J27)="Hebrews",TRIM($J27)="Romans",TRIM($J27)="Romans-2",TRIM($J27)="Globe",TRIM($J27)="Globe-12",TRIM($J27)="Neptune P1")),1,0)))</f>
        <v/>
      </c>
      <c r="Q27" s="39" t="n"/>
      <c r="R27" s="38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IF(AND($I26=0,$I27&gt;0),1,0),
      0
   ),
0))</f>
        <v/>
      </c>
      <c r="S27" s="38">
        <f>IF(OR($A26="Annual Leave",$A27="Annual Leave"),IF(AND($A26&lt;&gt;"Annual Leave",$A27="Annual Leave"),8,0),0)</f>
        <v/>
      </c>
      <c r="T27" s="40" t="n"/>
      <c r="U27" s="144">
        <f>MAX(0,40-Y27)</f>
        <v/>
      </c>
      <c r="V27" s="351">
        <f>IF(OR($C27="",$D27=""),0,
 IF(OR($A26="Holiday",$A27="Holiday"),0,
 IF(AND(NOT(OR($A26="Annual Leave",$A27="Annual Leave")),$A27="Off day"),0,
  IF($I26+$I27&gt;=8,IF($I26&gt;=8,0,8-$I26),$I27)
  )))</f>
        <v/>
      </c>
      <c r="W27" s="351">
        <f>MAX(0,V27-U27)</f>
        <v/>
      </c>
      <c r="X27" s="351">
        <f>IF(C27="","",C27-WEEKDAY(C27,1)+1)</f>
        <v/>
      </c>
      <c r="Y27" s="351">
        <f>SUMPRODUCT(($X$14:$X26=X27)*(($V$14:$V26)+($O$14:$O26)))+IF(X27=X14,$L$11,0)</f>
        <v/>
      </c>
      <c r="Z27" s="351" t="n"/>
      <c r="AA27" s="351" t="n"/>
      <c r="AB27" s="351" t="n"/>
      <c r="AC27" s="351" t="n"/>
      <c r="AD27" s="351" t="n"/>
      <c r="AE27" s="351" t="n"/>
      <c r="AF27" s="351" t="n"/>
    </row>
    <row r="28" ht="24" customHeight="1" s="348" thickBot="1">
      <c r="A28" s="176" t="n"/>
      <c r="B28" s="176" t="n"/>
      <c r="C28" s="145" t="n"/>
      <c r="D28" s="6" t="n"/>
      <c r="E28" s="14" t="n"/>
      <c r="F28" s="6" t="n"/>
      <c r="G28" s="6" t="n"/>
      <c r="H28" s="336" t="n"/>
      <c r="I28" s="351" t="n"/>
      <c r="J28" s="336" t="n"/>
      <c r="K28" s="336" t="n"/>
      <c r="L28" s="336" t="n"/>
      <c r="M28" s="99">
        <f>MAX(0,V28-W28)</f>
        <v/>
      </c>
      <c r="N28" s="99">
        <f>(IF(OR($C28="",$D28=""),0,
 IF(OR($A28="Holiday",$A29="Holiday"),
    IF(ISNUMBER(MATCH(TRIM($B28),{"Phagwah","Good Friday","Easter Monday","Labour Day","Christmas","Eid ul Azha","Romans-2","Globe-12","Neptune P1"},0)),0,$I28),
 IF(AND(NOT(OR($A28="Annual Leave",$A29="Annual Leave")),$A28="Off day"),$I28,
  MAX(0,$I28-$V28)
  ))))+W28</f>
        <v/>
      </c>
      <c r="O28" s="99">
        <f>IF(AND(OR($A28="Holiday",$A29="Holiday"),
        ISNUMBER(MATCH(TRIM($B28),{"Phagwah","Good Friday","Easter Monday","Labour Day","Christmas","Eid ul Azha","Romans-2","Globe-12","Neptune P1"},0))),
   $I28,0)</f>
        <v/>
      </c>
      <c r="P28" s="99">
        <f>IF(OR($O$7="Canteen",$O$7="Head Office"),0,IF($I28&lt;=0,0,IF(OR(OR(TRIM($J28)="Hebrews",TRIM($J28)="Romans",TRIM($J28)="Romans-2",TRIM($J28)="Globe",TRIM($J28)="Globe-12",TRIM($J28)="Neptune P1"),AND($I29&gt;0,OR(TRIM($J29)="Hebrews",TRIM($J29)="Romans",TRIM($J29)="Romans-2",TRIM($J29)="Globe",TRIM($J29)="Globe-12",TRIM($J29)="Neptune P1"))),1,0)))</f>
        <v/>
      </c>
      <c r="Q28" s="178" t="n"/>
      <c r="R28" s="15" t="n"/>
      <c r="S28" s="99">
        <f>IF(OR($A28="Annual Leave",$A29="Annual Leave"),IF($A28="Annual Leave",8,0),0)</f>
        <v/>
      </c>
      <c r="T28" s="100">
        <f>SUM(T14:T27)</f>
        <v/>
      </c>
      <c r="U28" s="144">
        <f>MAX(0,40-Y28)</f>
        <v/>
      </c>
      <c r="V28" s="351">
        <f>IF(OR($C28="",$D28=""),0,
 IF(OR($A28="Holiday",$A29="Holiday"),0,
 IF(AND(NOT(OR($A28="Annual Leave",$A29="Annual Leave")),$A28="Off day"),0,
  IF($I28+$I29&gt;=8,IF($I28&gt;=8,8,$I28),$I28)
  )))</f>
        <v/>
      </c>
      <c r="W28" s="351">
        <f>MAX(0,V28-U28)</f>
        <v/>
      </c>
      <c r="X28" s="351">
        <f>IF(C28="","",C28-WEEKDAY(C28,1)+1)</f>
        <v/>
      </c>
      <c r="Y28" s="351">
        <f>SUMPRODUCT(($X$14:$X27=X28)*(($V$14:$V27)+($O$14:$O27)))+IF(X28=X14,$L$11,0)</f>
        <v/>
      </c>
      <c r="Z28" s="351" t="n"/>
      <c r="AA28" s="351" t="n"/>
      <c r="AB28" s="351" t="n"/>
      <c r="AC28" s="351" t="n"/>
      <c r="AD28" s="351" t="n"/>
      <c r="AE28" s="351" t="n"/>
      <c r="AF28" s="351" t="n"/>
    </row>
    <row r="29" hidden="1" ht="15.75" customHeight="1" s="348" thickBot="1">
      <c r="A29" s="179" t="n"/>
      <c r="B29" s="176" t="n"/>
      <c r="C29" s="145" t="n"/>
      <c r="D29" s="6" t="n"/>
      <c r="E29" s="295">
        <f>IF(D29="", "",
 IF(D29=TIME(0,0,0), 0,
 IF(AND(D29&gt;=TIME(0,0,1), D29&lt;=TIME(2,0,0)), TIME(7,0,0),
 IF(AND(D29&gt;=TIME(6,0,0), D29&lt;=TIME(8,0,0)), TIME(12,0,0),
 IF(AND(D29&gt;TIME(8,0,0), D29&lt;=TIME(13,59,0)), TIME(15,0,0),
 IF(AND(D29&gt;=TIME(14,0,0), D29&lt;=TIME(17,59,0)), TIME(21,0,0),
 IF(AND(D29&gt;=TIME(18,0,0), D29&lt;=TIME(21,59,0)), TIME(0,0,0),
 IF(AND(D29&gt;=TIME(22,0,0), D29&lt;=TIME(23,59,59)), TIME(7,0,0), ""))))))))</f>
        <v/>
      </c>
      <c r="F29" s="6" t="n"/>
      <c r="G29" s="6" t="n"/>
      <c r="H29" s="6" t="n"/>
      <c r="I29" s="6" t="n"/>
      <c r="J29" s="6" t="n"/>
      <c r="K29" s="6" t="n"/>
      <c r="L29" s="6" t="n"/>
      <c r="M29" s="4">
        <f>MAX(0,V29-W29)</f>
        <v/>
      </c>
      <c r="N29" s="4">
        <f>(IF(OR($C29="",$D29=""),0,
 IF(OR($A28="Holiday",$A29="Holiday"),
    IF(ISNUMBER(MATCH(TRIM($B29),{"Phagwah","Good Friday","Easter Monday","Labour Day","Christmas","Eid ul Azha","Romans-2","Globe-12","Neptune P1"},0)),0,$I29),
 IF(AND(NOT(OR($A28="Annual Leave",$A29="Annual Leave")),$A29="Off day"),$I29,
  MAX(0,$I29-$V29)
  ))))+W29</f>
        <v/>
      </c>
      <c r="O29" s="4">
        <f>IF(AND(OR($A28="Holiday",$A29="Holiday"),
        ISNUMBER(MATCH(TRIM($B29),{"Phagwah","Good Friday","Easter Monday","Labour Day","Christmas","Eid ul Azha","Romans-2","Globe-12","Neptune P1"},0))),
   $I29,0)</f>
        <v/>
      </c>
      <c r="P29" s="4">
        <f>IF(OR($O$7="Canteen",$O$7="Head Office"),0,IF($I29&lt;=0,0,IF(AND($I28&lt;=0,OR(TRIM($J29)="Hebrews",TRIM($J29)="Romans",TRIM($J29)="Romans-2",TRIM($J29)="Globe",TRIM($J29)="Globe-12",TRIM($J29)="Neptune P1")),1,0)))</f>
        <v/>
      </c>
      <c r="Q29" s="6" t="n"/>
      <c r="R29" s="296">
        <f>IF(OR($O$7="Canteen",$O$7="Head Office"),0,IF(
  AND(
    SUMIFS(I:I, C:C, C29) &gt;= 8,
    COUNTIFS(C$14:C29, C29)=1,
    OR(
      TEXT(D29,"hh:mm:ss")="07:00:00",
      TEXT(D29,"hh:mm:ss")="15:00:00",
      TEXT(D29,"hh:mm:ss")="23:00:00",
      TEXT(D30,"hh:mm:ss")="07:00:00",
      TEXT(D30,"hh:mm:ss")="15:00:00",
      TEXT(D30,"hh:mm:ss")="23:00:00"
    )
  ),
  1,
  0
))</f>
        <v/>
      </c>
      <c r="S29" s="4">
        <f>IF(OR($A28="Annual Leave",$A29="Annual Leave"),IF(AND($A28&lt;&gt;"Annual Leave",$A29="Annual Leave"),8,0),0)</f>
        <v/>
      </c>
      <c r="T29" s="146" t="n"/>
      <c r="U29" s="351">
        <f>MAX(0,40-Y29)</f>
        <v/>
      </c>
      <c r="V29" s="351">
        <f>IF(OR($C29="",$D29=""),0,
 IF(OR($A28="Holiday",$A29="Holiday"),0,
 IF(AND(NOT(OR($A28="Annual Leave",$A29="Annual Leave")),$A29="Off day"),0,
  IF($I28+$I29&gt;=8,IF($I28&gt;=8,0,8-$I28),$I29)
  )))</f>
        <v/>
      </c>
      <c r="W29" s="351">
        <f>MAX(0,V29-U29)</f>
        <v/>
      </c>
      <c r="X29" s="351">
        <f>IF(C29="","",C29-WEEKDAY(C29,1)+1)</f>
        <v/>
      </c>
      <c r="Y29" s="351">
        <f>SUMPRODUCT(($X$14:$X28=X29)*(($V$14:$V28)+($O$14:$O28)))+IF(X29=X14,$L$11,0)</f>
        <v/>
      </c>
      <c r="Z29" s="351" t="n"/>
      <c r="AA29" s="351" t="n"/>
      <c r="AB29" s="351" t="n"/>
      <c r="AC29" s="351" t="n"/>
      <c r="AD29" s="351" t="n"/>
      <c r="AE29" s="351" t="n"/>
      <c r="AF29" s="351" t="n"/>
    </row>
    <row r="30" ht="24" customHeight="1" s="348" thickBot="1">
      <c r="A30" s="147" t="inlineStr">
        <is>
          <t>On Day</t>
        </is>
      </c>
      <c r="B30" s="180" t="n"/>
      <c r="C30" s="88">
        <f>C27+1</f>
        <v/>
      </c>
      <c r="D30" s="54" t="n"/>
      <c r="E30" s="148">
        <f>IF(D30="", "",
 IF(D30=TIME(0,0,0), 0,
 IF(AND(D30&gt;=TIME(0,0,1), D30&lt;=TIME(2,0,0)), TIME(7,0,0),
 IF(AND(D30&gt;=TIME(6,0,0), D30&lt;=TIME(8,0,0)), TIME(12,0,0),
 IF(AND(D30&gt;TIME(8,0,0), D30&lt;=TIME(13,59,0)), TIME(15,0,0),
 IF(AND(D30&gt;=TIME(14,0,0), D30&lt;=TIME(17,59,0)), TIME(21,0,0),
 IF(AND(D30&gt;=TIME(18,0,0), D30&lt;=TIME(21,59,0)), TIME(0,0,0),
 IF(AND(D30&gt;=TIME(22,0,0), D30&lt;=TIME(23,59,59)), TIME(7,0,0), ""))))))))</f>
        <v/>
      </c>
      <c r="F30" s="149" t="n"/>
      <c r="G30" s="148">
        <f>IF(AND(D30&gt;=TIME(6,0,0),D30&lt;=TIME(8,0,0)),E30,"")</f>
        <v/>
      </c>
      <c r="H30" s="54" t="n"/>
      <c r="I30" s="55">
        <f>ROUND(IF(OR(D30="",E30="",E30=0),0,IF(H30="",MOD(E30-D30,1)*24,MOD(H30-D30,1)*24)),2)</f>
        <v/>
      </c>
      <c r="J30" s="150" t="n"/>
      <c r="K30" s="270" t="n"/>
      <c r="L30" s="181" t="n"/>
      <c r="M30" s="272">
        <f>MAX(0,V30-W30)</f>
        <v/>
      </c>
      <c r="N30" s="56">
        <f>(IF(OR($C30="",$D30=""),0,
 IF(OR($A30="Holiday",$A31="Holiday"),
    IF(ISNUMBER(MATCH(TRIM($B30),{"Phagwah","Good Friday","Easter Monday","Labour Day","Christmas","Eid ul Azha","Romans-2","Globe-12","Neptune P1"},0)),0,$I30),
 IF(AND(NOT(OR($A30="Annual Leave",$A31="Annual Leave")),$A30="Off day"),$I30,
  MAX(0,$I30-$V30)
  ))))+W30</f>
        <v/>
      </c>
      <c r="O30" s="56">
        <f>IF(AND(OR($A30="Holiday",$A31="Holiday"),
        ISNUMBER(MATCH(TRIM($B30),{"Phagwah","Good Friday","Easter Monday","Labour Day","Christmas","Eid ul Azha","Romans-2","Globe-12","Neptune P1"},0))),
   $I30,0)</f>
        <v/>
      </c>
      <c r="P30" s="56">
        <f>IF(OR($O$7="Canteen",$O$7="Head Office"),0,IF($I30&lt;=0,0,IF(OR(OR(TRIM($J30)="Hebrews",TRIM($J30)="Romans",TRIM($J30)="Romans-2",TRIM($J30)="Globe",TRIM($J30)="Globe-12",TRIM($J30)="Neptune P1"),AND($I31&gt;0,OR(TRIM($J31)="Hebrews",TRIM($J31)="Romans",TRIM($J31)="Romans-2",TRIM($J31)="Globe",TRIM($J31)="Globe-12",TRIM($J31)="Neptune P1"))),1,0)))</f>
        <v/>
      </c>
      <c r="Q30" s="57" t="n"/>
      <c r="R30" s="56">
        <f>IF(OR($O$7="Canteen",$O$7="Head Office"),0,IF(
  AND(
    SUMIFS(I:I, C:C, C30) &gt;= 8,
    COUNTIFS(C$14:C30, C30)=1,
    OR(
      TEXT(D30,"hh:mm:ss")="07:00:00",
      TEXT(D30,"hh:mm:ss")="15:00:00",
      TEXT(D30,"hh:mm:ss")="23:00:00",
      TEXT(D31,"hh:mm:ss")="07:00:00",
      TEXT(D31,"hh:mm:ss")="15:00:00",
      TEXT(D31,"hh:mm:ss")="23:00:00"
    )
  ),
  1,
  0
))</f>
        <v/>
      </c>
      <c r="S30" s="56">
        <f>IF(OR($A30="Annual Leave",$A31="Annual Leave"),IF($A30="Annual Leave",8,0),0)</f>
        <v/>
      </c>
      <c r="T30" s="58" t="n"/>
      <c r="U30" s="144">
        <f>MAX(0,40-Y30)</f>
        <v/>
      </c>
      <c r="V30" s="151">
        <f>IF(OR($C30="",$D30=""),0,
 IF(OR($A30="Holiday",$A31="Holiday"),0,
 IF(AND(NOT(OR($A30="Annual Leave",$A31="Annual Leave")),$A30="Off day"),0,
  IF($I30+$I31&gt;=8,IF($I30&gt;=8,8,$I30),$I30)
  )))</f>
        <v/>
      </c>
      <c r="W30" s="151">
        <f>MAX(0,V30-U30)</f>
        <v/>
      </c>
      <c r="X30" s="151">
        <f>IF(C30="","",C30-WEEKDAY(C30,1)+1)</f>
        <v/>
      </c>
      <c r="Y30" s="151">
        <f>SUMPRODUCT(($X$14:$X29=X30)*(($V$14:$V29)+($O$14:$O29)))+IF(X30=X14,$L$11,0)</f>
        <v/>
      </c>
      <c r="Z30" s="151" t="n"/>
      <c r="AA30" s="151" t="n"/>
      <c r="AB30" s="151" t="n"/>
      <c r="AC30" s="351" t="n"/>
      <c r="AD30" s="351" t="n"/>
      <c r="AE30" s="351" t="n"/>
      <c r="AF30" s="351" t="n"/>
    </row>
    <row r="31" ht="24" customHeight="1" s="348" thickBot="1">
      <c r="A31" s="147" t="inlineStr">
        <is>
          <t>On Day</t>
        </is>
      </c>
      <c r="B31" s="182" t="n"/>
      <c r="C31" s="89">
        <f>C30</f>
        <v/>
      </c>
      <c r="D31" s="59" t="n"/>
      <c r="E31" s="152">
        <f>IF(D31="", "",
 IF(D31=TIME(0,0,0), 0,
 IF(AND(D31&gt;=TIME(0,0,1), D31&lt;=TIME(2,0,0)), TIME(7,0,0),
 IF(AND(D31&gt;=TIME(6,0,0), D31&lt;=TIME(8,0,0)), TIME(12,0,0),
 IF(AND(D31&gt;TIME(8,0,0), D31&lt;=TIME(13,59,0)), TIME(15,0,0),
 IF(AND(D31&gt;=TIME(14,0,0), D31&lt;=TIME(17,59,0)), TIME(21,0,0),
 IF(AND(D31&gt;=TIME(18,0,0), D31&lt;=TIME(21,59,0)), TIME(0,0,0),
 IF(AND(D31&gt;=TIME(22,0,0), D31&lt;=TIME(23,59,59)), TIME(7,0,0), ""))))))))</f>
        <v/>
      </c>
      <c r="F31" s="153" t="n"/>
      <c r="G31" s="152">
        <f>IF(AND(D31&gt;=TIME(6,0,0),D31&lt;=TIME(8,0,0)),E31,"")</f>
        <v/>
      </c>
      <c r="H31" s="59" t="n"/>
      <c r="I31" s="60">
        <f>ROUND(IF(OR(D31="",E31="",E31=0),0,IF(H31="",MOD(E31-D31,1)*24,MOD(H31-D31,1)*24)),2)</f>
        <v/>
      </c>
      <c r="J31" s="150" t="n"/>
      <c r="K31" s="270" t="n"/>
      <c r="L31" s="183" t="n"/>
      <c r="M31" s="272">
        <f>MAX(0,V31-W31)</f>
        <v/>
      </c>
      <c r="N31" s="61">
        <f>(IF(OR($C31="",$D31=""),0,
 IF(OR($A30="Holiday",$A31="Holiday"),
    IF(ISNUMBER(MATCH(TRIM($B31),{"Phagwah","Good Friday","Easter Monday","Labour Day","Christmas","Eid ul Azha","Romans-2","Globe-12","Neptune P1"},0)),0,$I31),
 IF(AND(NOT(OR($A30="Annual Leave",$A31="Annual Leave")),$A31="Off day"),$I31,
  MAX(0,$I31-$V31)
  ))))+W31</f>
        <v/>
      </c>
      <c r="O31" s="61">
        <f>IF(AND(OR($A30="Holiday",$A31="Holiday"),
        ISNUMBER(MATCH(TRIM($B31),{"Phagwah","Good Friday","Easter Monday","Labour Day","Christmas","Eid ul Azha","Romans-2","Globe-12","Neptune P1"},0))),
   $I31,0)</f>
        <v/>
      </c>
      <c r="P31" s="61">
        <f>IF(OR($O$7="Canteen",$O$7="Head Office"),0,IF($I31&lt;=0,0,IF(AND($I30&lt;=0,OR(TRIM($J31)="Hebrews",TRIM($J31)="Romans",TRIM($J31)="Romans-2",TRIM($J31)="Globe",TRIM($J31)="Globe-12",TRIM($J31)="Neptune P1")),1,0)))</f>
        <v/>
      </c>
      <c r="Q31" s="62" t="n"/>
      <c r="R31" s="61">
        <f>IF(OR($O$7="Canteen",$O$7="Head Office"),0,IF(
  AND(
    SUMIFS(I:I, C:C, C31) &gt;= 8,
    COUNTIFS(C$14:C31, C31)=1,
    OR(
      TEXT(D31,"hh:mm:ss")="07:00:00",
      TEXT(D31,"hh:mm:ss")="15:00:00",
      TEXT(D31,"hh:mm:ss")="23:00:00",
      TEXT(D32,"hh:mm:ss")="07:00:00",
      TEXT(D32,"hh:mm:ss")="15:00:00",
      TEXT(D32,"hh:mm:ss")="23:00:00"
    )
  ),
  1,
  0
))</f>
        <v/>
      </c>
      <c r="S31" s="61">
        <f>IF(OR($A30="Annual Leave",$A31="Annual Leave"),IF(AND($A30&lt;&gt;"Annual Leave",$A31="Annual Leave"),8,0),0)</f>
        <v/>
      </c>
      <c r="T31" s="63" t="n"/>
      <c r="U31" s="144">
        <f>MAX(0,40-Y31)</f>
        <v/>
      </c>
      <c r="V31" s="151">
        <f>IF(OR($C31="",$D31=""),0,
 IF(OR($A30="Holiday",$A31="Holiday"),0,
 IF(AND(NOT(OR($A30="Annual Leave",$A31="Annual Leave")),$A31="Off day"),0,
  IF($I30+$I31&gt;=8,IF($I30&gt;=8,0,8-$I30),$I31)
  )))</f>
        <v/>
      </c>
      <c r="W31" s="151">
        <f>MAX(0,V31-U31)</f>
        <v/>
      </c>
      <c r="X31" s="151">
        <f>IF(C31="","",C31-WEEKDAY(C31,1)+1)</f>
        <v/>
      </c>
      <c r="Y31" s="151">
        <f>SUMPRODUCT(($X$14:$X30=X31)*(($V$14:$V30)+($O$14:$O30)))+IF(X31=X14,$L$11,0)</f>
        <v/>
      </c>
      <c r="Z31" s="151" t="n"/>
      <c r="AA31" s="151" t="n"/>
      <c r="AB31" s="151" t="n"/>
      <c r="AC31" s="351" t="n"/>
      <c r="AD31" s="351" t="n"/>
      <c r="AE31" s="351" t="n"/>
      <c r="AF31" s="351" t="n"/>
    </row>
    <row r="32" ht="24" customHeight="1" s="348" thickBot="1">
      <c r="A32" s="184" t="inlineStr">
        <is>
          <t>On Day</t>
        </is>
      </c>
      <c r="B32" s="185" t="n"/>
      <c r="C32" s="101">
        <f>C30+1</f>
        <v/>
      </c>
      <c r="D32" s="11" t="n"/>
      <c r="E32" s="186">
        <f>IF(D32="", "",
 IF(D32=TIME(0,0,0), 0,
 IF(AND(D32&gt;=TIME(0,0,1), D32&lt;=TIME(2,0,0)), TIME(7,0,0),
 IF(AND(D32&gt;=TIME(6,0,0), D32&lt;=TIME(8,0,0)), TIME(12,0,0),
 IF(AND(D32&gt;TIME(8,0,0), D32&lt;=TIME(13,59,0)), TIME(15,0,0),
 IF(AND(D32&gt;=TIME(14,0,0), D32&lt;=TIME(17,59,0)), TIME(21,0,0),
 IF(AND(D32&gt;=TIME(18,0,0), D32&lt;=TIME(21,59,0)), TIME(0,0,0),
 IF(AND(D32&gt;=TIME(22,0,0), D32&lt;=TIME(23,59,59)), TIME(7,0,0), ""))))))))</f>
        <v/>
      </c>
      <c r="F32" s="187" t="n"/>
      <c r="G32" s="186">
        <f>IF(AND(D32&gt;=TIME(6,0,0),D32&lt;=TIME(8,0,0)),E32,"")</f>
        <v/>
      </c>
      <c r="H32" s="11" t="n"/>
      <c r="I32" s="87">
        <f>ROUND(IF(OR(D32="",E32="",E32=0),0,IF(H32="",MOD(E32-D32,1)*24,MOD(H32-D32,1)*24)),2)</f>
        <v/>
      </c>
      <c r="J32" s="188" t="n"/>
      <c r="K32" s="297" t="n"/>
      <c r="L32" s="189" t="n"/>
      <c r="M32" s="298">
        <f>MAX(0,V32-W32)</f>
        <v/>
      </c>
      <c r="N32" s="12">
        <f>(IF(OR($C32="",$D32=""),0,
 IF(OR($A32="Holiday",$A33="Holiday"),
    IF(ISNUMBER(MATCH(TRIM($B32),{"Phagwah","Good Friday","Easter Monday","Labour Day","Christmas","Eid ul Azha","Romans-2","Globe-12","Neptune P1"},0)),0,$I32),
 IF(AND(NOT(OR($A32="Annual Leave",$A33="Annual Leave")),$A32="Off day"),$I32,
  MAX(0,$I32-$V32)
  ))))+W32</f>
        <v/>
      </c>
      <c r="O32" s="12">
        <f>IF(AND(OR($A32="Holiday",$A33="Holiday"),
        ISNUMBER(MATCH(TRIM($B32),{"Phagwah","Good Friday","Easter Monday","Labour Day","Christmas","Eid ul Azha","Romans-2","Globe-12","Neptune P1"},0))),
   $I32,0)</f>
        <v/>
      </c>
      <c r="P32" s="12">
        <f>IF(OR($O$7="Canteen",$O$7="Head Office"),0,IF($I32&lt;=0,0,IF(OR(OR(TRIM($J32)="Hebrews",TRIM($J32)="Romans",TRIM($J32)="Romans-2",TRIM($J32)="Globe",TRIM($J32)="Globe-12",TRIM($J32)="Neptune P1"),AND($I33&gt;0,OR(TRIM($J33)="Hebrews",TRIM($J33)="Romans",TRIM($J33)="Romans-2",TRIM($J33)="Globe",TRIM($J33)="Globe-12",TRIM($J33)="Neptune P1"))),1,0)))</f>
        <v/>
      </c>
      <c r="Q32" s="13" t="n"/>
      <c r="R32" s="12">
        <f>IF(OR($O$7="Canteen",$O$7="Head Office"),0,IF(
  AND(
    SUMIFS(I:I, C:C, C32) &gt;= 8,
    COUNTIFS(C$14:C32, C32)=1,
    OR(
      TEXT(D32,"hh:mm:ss")="07:00:00",
      TEXT(D32,"hh:mm:ss")="15:00:00",
      TEXT(D32,"hh:mm:ss")="23:00:00",
      TEXT(D33,"hh:mm:ss")="07:00:00",
      TEXT(D33,"hh:mm:ss")="15:00:00",
      TEXT(D33,"hh:mm:ss")="23:00:00"
    )
  ),
  1,
  0
))</f>
        <v/>
      </c>
      <c r="S32" s="12">
        <f>IF(OR($A32="Annual Leave",$A33="Annual Leave"),IF($A32="Annual Leave",8,0),0)</f>
        <v/>
      </c>
      <c r="T32" s="102" t="n"/>
      <c r="U32" s="144">
        <f>MAX(0,40-Y32)</f>
        <v/>
      </c>
      <c r="V32" s="351">
        <f>IF(OR($C32="",$D32=""),0,
 IF(OR($A32="Holiday",$A33="Holiday"),0,
 IF(AND(NOT(OR($A32="Annual Leave",$A33="Annual Leave")),$A32="Off day"),0,
  IF($I32+$I33&gt;=8,IF($I32&gt;=8,8,$I32),$I32)
  )))</f>
        <v/>
      </c>
      <c r="W32" s="351">
        <f>MAX(0,V32-U32)</f>
        <v/>
      </c>
      <c r="X32" s="351">
        <f>IF(C32="","",C32-WEEKDAY(C32,1)+1)</f>
        <v/>
      </c>
      <c r="Y32" s="351">
        <f>SUMPRODUCT(($X$14:$X31=X32)*(($V$14:$V31)+($O$14:$O31)))+IF(X32=X14,$L$11,0)</f>
        <v/>
      </c>
      <c r="Z32" s="351" t="n"/>
      <c r="AA32" s="351" t="n"/>
      <c r="AB32" s="351" t="n"/>
      <c r="AC32" s="351" t="n"/>
      <c r="AD32" s="351" t="n"/>
      <c r="AE32" s="351" t="n"/>
      <c r="AF32" s="351" t="n"/>
    </row>
    <row r="33" ht="24" customHeight="1" s="348" thickBot="1">
      <c r="A33" s="184" t="inlineStr">
        <is>
          <t>On Day</t>
        </is>
      </c>
      <c r="B33" s="299" t="n"/>
      <c r="C33" s="101">
        <f>C32</f>
        <v/>
      </c>
      <c r="D33" s="300" t="n"/>
      <c r="E33" s="301">
        <f>IF(D33="", "",
 IF(D33=TIME(0,0,0), 0,
 IF(AND(D33&gt;=TIME(0,0,1), D33&lt;=TIME(2,0,0)), TIME(7,0,0),
 IF(AND(D33&gt;=TIME(6,0,0), D33&lt;=TIME(8,0,0)), TIME(12,0,0),
 IF(AND(D33&gt;TIME(8,0,0), D33&lt;=TIME(13,59,0)), TIME(15,0,0),
 IF(AND(D33&gt;=TIME(14,0,0), D33&lt;=TIME(17,59,0)), TIME(21,0,0),
 IF(AND(D33&gt;=TIME(18,0,0), D33&lt;=TIME(21,59,0)), TIME(0,0,0),
 IF(AND(D33&gt;=TIME(22,0,0), D33&lt;=TIME(23,59,59)), TIME(7,0,0), ""))))))))</f>
        <v/>
      </c>
      <c r="F33" s="187" t="n"/>
      <c r="G33" s="301">
        <f>IF(AND(D33&gt;=TIME(6,0,0),D33&lt;=TIME(8,0,0)),E33,"")</f>
        <v/>
      </c>
      <c r="H33" s="300" t="n"/>
      <c r="I33" s="87">
        <f>ROUND(IF(OR(D33="",E33="",E33=0),0,IF(H33="",MOD(E33-D33,1)*24,MOD(H33-D33,1)*24)),2)</f>
        <v/>
      </c>
      <c r="J33" s="190" t="n"/>
      <c r="K33" s="297" t="n"/>
      <c r="L33" s="189" t="n"/>
      <c r="M33" s="298">
        <f>MAX(0,V33-W33)</f>
        <v/>
      </c>
      <c r="N33" s="302">
        <f>(IF(OR($C33="",$D33=""),0,
 IF(OR($A32="Holiday",$A33="Holiday"),
    IF(ISNUMBER(MATCH(TRIM($B33),{"Phagwah","Good Friday","Easter Monday","Labour Day","Christmas","Eid ul Azha","Romans-2","Globe-12","Neptune P1"},0)),0,$I33),
 IF(AND(NOT(OR($A32="Annual Leave",$A33="Annual Leave")),$A33="Off day"),$I33,
  MAX(0,$I33-$V33)
  ))))+W33</f>
        <v/>
      </c>
      <c r="O33" s="302">
        <f>IF(AND(OR($A32="Holiday",$A33="Holiday"),
        ISNUMBER(MATCH(TRIM($B33),{"Phagwah","Good Friday","Easter Monday","Labour Day","Christmas","Eid ul Azha","Romans-2","Globe-12","Neptune P1"},0))),
   $I33,0)</f>
        <v/>
      </c>
      <c r="P33" s="302">
        <f>IF(OR($O$7="Canteen",$O$7="Head Office"),0,IF($I33&lt;=0,0,IF(AND($I32&lt;=0,OR(TRIM($J33)="Hebrews",TRIM($J33)="Romans",TRIM($J33)="Romans-2",TRIM($J33)="Globe",TRIM($J33)="Globe-12",TRIM($J33)="Neptune P1")),1,0)))</f>
        <v/>
      </c>
      <c r="Q33" s="303" t="n"/>
      <c r="R33" s="302">
        <f>IF(OR($O$7="Canteen",$O$7="Head Office"),0,IF(
  AND(
    SUMIFS(I:I, C:C, C33) &gt;= 8,
    COUNTIFS(C$14:C33, C33)=1,
    OR(
      TEXT(D33,"hh:mm:ss")="07:00:00",
      TEXT(D33,"hh:mm:ss")="15:00:00",
      TEXT(D33,"hh:mm:ss")="23:00:00",
      TEXT(D34,"hh:mm:ss")="07:00:00",
      TEXT(D34,"hh:mm:ss")="15:00:00",
      TEXT(D34,"hh:mm:ss")="23:00:00"
    )
  ),
  1,
  0
))</f>
        <v/>
      </c>
      <c r="S33" s="302">
        <f>IF(OR($A32="Annual Leave",$A33="Annual Leave"),IF(AND($A32&lt;&gt;"Annual Leave",$A33="Annual Leave"),8,0),0)</f>
        <v/>
      </c>
      <c r="T33" s="304" t="n"/>
      <c r="U33" s="144">
        <f>MAX(0,40-Y33)</f>
        <v/>
      </c>
      <c r="V33" s="351">
        <f>IF(OR($C33="",$D33=""),0,
 IF(OR($A32="Holiday",$A33="Holiday"),0,
 IF(AND(NOT(OR($A32="Annual Leave",$A33="Annual Leave")),$A33="Off day"),0,
  IF($I32+$I33&gt;=8,IF($I32&gt;=8,0,8-$I32),$I33)
  )))</f>
        <v/>
      </c>
      <c r="W33" s="351">
        <f>MAX(0,V33-U33)</f>
        <v/>
      </c>
      <c r="X33" s="351">
        <f>IF(C33="","",C33-WEEKDAY(C33,1)+1)</f>
        <v/>
      </c>
      <c r="Y33" s="351">
        <f>SUMPRODUCT(($X$14:$X32=X33)*(($V$14:$V32)+($O$14:$O32)))+IF(X33=X14,$L$11,0)</f>
        <v/>
      </c>
      <c r="Z33" s="351" t="n"/>
      <c r="AA33" s="351" t="n"/>
      <c r="AB33" s="351" t="n"/>
      <c r="AC33" s="351" t="n"/>
      <c r="AD33" s="351" t="n"/>
      <c r="AE33" s="351" t="n"/>
      <c r="AF33" s="351" t="n"/>
    </row>
    <row r="34" ht="24" customHeight="1" s="348" thickBot="1">
      <c r="A34" s="159" t="inlineStr">
        <is>
          <t>On Day</t>
        </is>
      </c>
      <c r="B34" s="191" t="n"/>
      <c r="C34" s="92">
        <f>C32+1</f>
        <v/>
      </c>
      <c r="D34" s="31" t="n"/>
      <c r="E34" s="160">
        <f>IF(D34="", "",
 IF(D34=TIME(0,0,0), 0,
 IF(AND(D34&gt;=TIME(0,0,1), D34&lt;=TIME(2,0,0)), TIME(7,0,0),
 IF(AND(D34&gt;=TIME(6,0,0), D34&lt;=TIME(8,0,0)), TIME(12,0,0),
 IF(AND(D34&gt;TIME(8,0,0), D34&lt;=TIME(13,59,0)), TIME(15,0,0),
 IF(AND(D34&gt;=TIME(14,0,0), D34&lt;=TIME(17,59,0)), TIME(21,0,0),
 IF(AND(D34&gt;=TIME(18,0,0), D34&lt;=TIME(21,59,0)), TIME(0,0,0),
 IF(AND(D34&gt;=TIME(22,0,0), D34&lt;=TIME(23,59,59)), TIME(7,0,0), ""))))))))</f>
        <v/>
      </c>
      <c r="F34" s="161" t="n"/>
      <c r="G34" s="160">
        <f>IF(AND(D34&gt;=TIME(6,0,0),D34&lt;=TIME(8,0,0)),E34,"")</f>
        <v/>
      </c>
      <c r="H34" s="31" t="n"/>
      <c r="I34" s="32">
        <f>ROUND(IF(OR(D34="",E34="",E34=0),0,IF(H34="",MOD(E34-D34,1)*24,MOD(H34-D34,1)*24)),2)</f>
        <v/>
      </c>
      <c r="J34" s="162" t="n"/>
      <c r="K34" s="282" t="n"/>
      <c r="L34" s="181" t="n"/>
      <c r="M34" s="283">
        <f>MAX(0,V34-W34)</f>
        <v/>
      </c>
      <c r="N34" s="33">
        <f>(IF(OR($C34="",$D34=""),0,
 IF(OR($A34="Holiday",$A35="Holiday"),
    IF(ISNUMBER(MATCH(TRIM($B34),{"Phagwah","Good Friday","Easter Monday","Labour Day","Christmas","Eid ul Azha","Romans-2","Globe-12","Neptune P1"},0)),0,$I34),
 IF(AND(NOT(OR($A34="Annual Leave",$A35="Annual Leave")),$A34="Off day"),$I34,
  MAX(0,$I34-$V34)
  ))))+W34</f>
        <v/>
      </c>
      <c r="O34" s="33">
        <f>IF(AND(OR($A34="Holiday",$A35="Holiday"),
        ISNUMBER(MATCH(TRIM($B34),{"Phagwah","Good Friday","Easter Monday","Labour Day","Christmas","Eid ul Azha","Romans-2","Globe-12","Neptune P1"},0))),
   $I34,0)</f>
        <v/>
      </c>
      <c r="P34" s="33">
        <f>IF(OR($O$7="Canteen",$O$7="Head Office"),0,IF($I34&lt;=0,0,IF(OR(OR(TRIM($J34)="Hebrews",TRIM($J34)="Romans",TRIM($J34)="Romans-2",TRIM($J34)="Globe",TRIM($J34)="Globe-12",TRIM($J34)="Neptune P1"),AND($I35&gt;0,OR(TRIM($J35)="Hebrews",TRIM($J35)="Romans",TRIM($J35)="Romans-2",TRIM($J35)="Globe",TRIM($J35)="Globe-12",TRIM($J35)="Neptune P1"))),1,0)))</f>
        <v/>
      </c>
      <c r="Q34" s="34" t="n"/>
      <c r="R34" s="33">
        <f>IF(OR($O$7="Canteen",$O$7="Head Office"),0,IF(
  AND(
    SUMIFS(I:I, C:C, C34) &gt;= 8,
    COUNTIFS(C$14:C34, C34)=1,
    OR(
      TEXT(D34,"hh:mm:ss")="07:00:00",
      TEXT(D34,"hh:mm:ss")="15:00:00",
      TEXT(D34,"hh:mm:ss")="23:00:00",
      TEXT(D35,"hh:mm:ss")="07:00:00",
      TEXT(D35,"hh:mm:ss")="15:00:00",
      TEXT(D35,"hh:mm:ss")="23:00:00"
    )
  ),
  1,
  0
))</f>
        <v/>
      </c>
      <c r="S34" s="33">
        <f>IF(OR($A34="Annual Leave",$A35="Annual Leave"),IF($A34="Annual Leave",8,0),0)</f>
        <v/>
      </c>
      <c r="T34" s="35" t="n"/>
      <c r="U34" s="144">
        <f>MAX(0,40-Y34)</f>
        <v/>
      </c>
      <c r="V34" s="351">
        <f>IF(OR($C34="",$D34=""),0,
 IF(OR($A34="Holiday",$A35="Holiday"),0,
 IF(AND(NOT(OR($A34="Annual Leave",$A35="Annual Leave")),$A34="Off day"),0,
  IF($I34+$I35&gt;=8,IF($I34&gt;=8,8,$I34),$I34)
  )))</f>
        <v/>
      </c>
      <c r="W34" s="351">
        <f>MAX(0,V34-U34)</f>
        <v/>
      </c>
      <c r="X34" s="351">
        <f>IF(C34="","",C34-WEEKDAY(C34,1)+1)</f>
        <v/>
      </c>
      <c r="Y34" s="351">
        <f>SUMPRODUCT(($X$14:$X33=X34)*(($V$14:$V33)+($O$14:$O33)))+IF(X34=X14,$L$11,0)</f>
        <v/>
      </c>
      <c r="Z34" s="351" t="n"/>
      <c r="AA34" s="351" t="n"/>
      <c r="AB34" s="351" t="n"/>
      <c r="AC34" s="351" t="n"/>
      <c r="AD34" s="351" t="n"/>
      <c r="AE34" s="351" t="n"/>
      <c r="AF34" s="351" t="n"/>
    </row>
    <row r="35" ht="24" customHeight="1" s="348" thickBot="1">
      <c r="A35" s="159" t="inlineStr">
        <is>
          <t>On Day</t>
        </is>
      </c>
      <c r="B35" s="192" t="n"/>
      <c r="C35" s="93">
        <f>C34</f>
        <v/>
      </c>
      <c r="D35" s="36" t="n"/>
      <c r="E35" s="163">
        <f>IF(D35="", "",
 IF(D35=TIME(0,0,0), 0,
 IF(AND(D35&gt;=TIME(0,0,1), D35&lt;=TIME(2,0,0)), TIME(7,0,0),
 IF(AND(D35&gt;=TIME(6,0,0), D35&lt;=TIME(8,0,0)), TIME(12,0,0),
 IF(AND(D35&gt;TIME(8,0,0), D35&lt;=TIME(13,59,0)), TIME(15,0,0),
 IF(AND(D35&gt;=TIME(14,0,0), D35&lt;=TIME(17,59,0)), TIME(21,0,0),
 IF(AND(D35&gt;=TIME(18,0,0), D35&lt;=TIME(21,59,0)), TIME(0,0,0),
 IF(AND(D35&gt;=TIME(22,0,0), D35&lt;=TIME(23,59,59)), TIME(7,0,0), ""))))))))</f>
        <v/>
      </c>
      <c r="F35" s="164" t="n"/>
      <c r="G35" s="163">
        <f>IF(AND(D35&gt;=TIME(6,0,0),D35&lt;=TIME(8,0,0)),E35,"")</f>
        <v/>
      </c>
      <c r="H35" s="36" t="n"/>
      <c r="I35" s="37">
        <f>ROUND(IF(OR(D35="",E35="",E35=0),0,IF(H35="",MOD(E35-D35,1)*24,MOD(H35-D35,1)*24)),2)</f>
        <v/>
      </c>
      <c r="J35" s="162" t="n"/>
      <c r="K35" s="282" t="n"/>
      <c r="L35" s="183" t="n"/>
      <c r="M35" s="283">
        <f>MAX(0,V35-W35)</f>
        <v/>
      </c>
      <c r="N35" s="38">
        <f>(IF(OR($C35="",$D35=""),0,
 IF(OR($A34="Holiday",$A35="Holiday"),
    IF(ISNUMBER(MATCH(TRIM($B35),{"Phagwah","Good Friday","Easter Monday","Labour Day","Christmas","Eid ul Azha","Romans-2","Globe-12","Neptune P1"},0)),0,$I35),
 IF(AND(NOT(OR($A34="Annual Leave",$A35="Annual Leave")),$A35="Off day"),$I35,
  MAX(0,$I35-$V35)
  ))))+W35</f>
        <v/>
      </c>
      <c r="O35" s="38">
        <f>IF(AND(OR($A34="Holiday",$A35="Holiday"),
        ISNUMBER(MATCH(TRIM($B35),{"Phagwah","Good Friday","Easter Monday","Labour Day","Christmas","Eid ul Azha","Romans-2","Globe-12","Neptune P1"},0))),
   $I35,0)</f>
        <v/>
      </c>
      <c r="P35" s="38">
        <f>IF(OR($O$7="Canteen",$O$7="Head Office"),0,IF($I35&lt;=0,0,IF(AND($I34&lt;=0,OR(TRIM($J35)="Hebrews",TRIM($J35)="Romans",TRIM($J35)="Romans-2",TRIM($J35)="Globe",TRIM($J35)="Globe-12",TRIM($J35)="Neptune P1")),1,0)))</f>
        <v/>
      </c>
      <c r="Q35" s="39" t="n"/>
      <c r="R35" s="38">
        <f>IF(OR($O$7="Canteen",$O$7="Head Office"),0,IF(
  AND(
    SUMIFS(I:I, C:C, C35) &gt;= 8,
    COUNTIFS(C$14:C35, C35)=1,
    OR(
      TEXT(D35,"hh:mm:ss")="07:00:00",
      TEXT(D35,"hh:mm:ss")="15:00:00",
      TEXT(D35,"hh:mm:ss")="23:00:00",
      TEXT(D36,"hh:mm:ss")="07:00:00",
      TEXT(D36,"hh:mm:ss")="15:00:00",
      TEXT(D36,"hh:mm:ss")="23:00:00"
    )
  ),
  1,
  0
))</f>
        <v/>
      </c>
      <c r="S35" s="38">
        <f>IF(OR($A34="Annual Leave",$A35="Annual Leave"),IF(AND($A34&lt;&gt;"Annual Leave",$A35="Annual Leave"),8,0),0)</f>
        <v/>
      </c>
      <c r="T35" s="40" t="n"/>
      <c r="U35" s="144">
        <f>MAX(0,40-Y35)</f>
        <v/>
      </c>
      <c r="V35" s="351">
        <f>IF(OR($C35="",$D35=""),0,
 IF(OR($A34="Holiday",$A35="Holiday"),0,
 IF(AND(NOT(OR($A34="Annual Leave",$A35="Annual Leave")),$A35="Off day"),0,
  IF($I34+$I35&gt;=8,IF($I34&gt;=8,0,8-$I34),$I35)
  )))</f>
        <v/>
      </c>
      <c r="W35" s="351">
        <f>MAX(0,V35-U35)</f>
        <v/>
      </c>
      <c r="X35" s="351">
        <f>IF(C35="","",C35-WEEKDAY(C35,1)+1)</f>
        <v/>
      </c>
      <c r="Y35" s="351">
        <f>SUMPRODUCT(($X$14:$X34=X35)*(($V$14:$V34)+($O$14:$O34)))+IF(X35=X14,$L$11,0)</f>
        <v/>
      </c>
      <c r="Z35" s="351" t="n"/>
      <c r="AA35" s="351" t="n"/>
      <c r="AB35" s="351" t="n"/>
      <c r="AC35" s="351" t="n"/>
      <c r="AD35" s="351" t="n"/>
      <c r="AE35" s="351" t="n"/>
      <c r="AF35" s="351" t="n"/>
    </row>
    <row r="36" ht="24" customHeight="1" s="348" thickBot="1">
      <c r="A36" s="154" t="inlineStr">
        <is>
          <t>On Day</t>
        </is>
      </c>
      <c r="B36" s="193" t="n"/>
      <c r="C36" s="90">
        <f>C34+1</f>
        <v/>
      </c>
      <c r="D36" s="8" t="n"/>
      <c r="E36" s="155">
        <f>IF(D36="", "",
 IF(D36=TIME(0,0,0), 0,
 IF(AND(D36&gt;=TIME(0,0,1), D36&lt;=TIME(2,0,0)), TIME(7,0,0),
 IF(AND(D36&gt;=TIME(6,0,0), D36&lt;=TIME(8,0,0)), TIME(12,0,0),
 IF(AND(D36&gt;TIME(8,0,0), D36&lt;=TIME(13,59,0)), TIME(15,0,0),
 IF(AND(D36&gt;=TIME(14,0,0), D36&lt;=TIME(17,59,0)), TIME(21,0,0),
 IF(AND(D36&gt;=TIME(18,0,0), D36&lt;=TIME(21,59,0)), TIME(0,0,0),
 IF(AND(D36&gt;=TIME(22,0,0), D36&lt;=TIME(23,59,59)), TIME(7,0,0), ""))))))))</f>
        <v/>
      </c>
      <c r="F36" s="156" t="n"/>
      <c r="G36" s="155">
        <f>IF(AND(D36&gt;=TIME(6,0,0),D36&lt;=TIME(8,0,0)),E36,"")</f>
        <v/>
      </c>
      <c r="H36" s="8" t="n"/>
      <c r="I36" s="30">
        <f>ROUND(IF(OR(D36="",E36="",E36=0),0,IF(H36="",MOD(E36-D36,1)*24,MOD(H36-D36,1)*24)),2)</f>
        <v/>
      </c>
      <c r="J36" s="157" t="n"/>
      <c r="K36" s="274" t="n"/>
      <c r="L36" s="189" t="n"/>
      <c r="M36" s="275">
        <f>MAX(0,V36-W36)</f>
        <v/>
      </c>
      <c r="N36" s="9">
        <f>(IF(OR($C36="",$D36=""),0,
 IF(OR($A36="Holiday",$A37="Holiday"),
    IF(ISNUMBER(MATCH(TRIM($B36),{"Phagwah","Good Friday","Easter Monday","Labour Day","Christmas","Eid ul Azha","Romans-2","Globe-12","Neptune P1"},0)),0,$I36),
 IF(AND(NOT(OR($A36="Annual Leave",$A37="Annual Leave")),$A36="Off day"),$I36,
  MAX(0,$I36-$V36)
  ))))+W36</f>
        <v/>
      </c>
      <c r="O36" s="9">
        <f>IF(AND(OR($A36="Holiday",$A37="Holiday"),
        ISNUMBER(MATCH(TRIM($B36),{"Phagwah","Good Friday","Easter Monday","Labour Day","Christmas","Eid ul Azha","Romans-2","Globe-12","Neptune P1"},0))),
   $I36,0)</f>
        <v/>
      </c>
      <c r="P36" s="9">
        <f>IF(OR($O$7="Canteen",$O$7="Head Office"),0,IF($I36&lt;=0,0,IF(OR(OR(TRIM($J36)="Hebrews",TRIM($J36)="Romans",TRIM($J36)="Romans-2",TRIM($J36)="Globe",TRIM($J36)="Globe-12",TRIM($J36)="Neptune P1"),AND($I37&gt;0,OR(TRIM($J37)="Hebrews",TRIM($J37)="Romans",TRIM($J37)="Romans-2",TRIM($J37)="Globe",TRIM($J37)="Globe-12",TRIM($J37)="Neptune P1"))),1,0)))</f>
        <v/>
      </c>
      <c r="Q36" s="10" t="n"/>
      <c r="R36" s="9">
        <f>IF(OR($O$7="Canteen",$O$7="Head Office"),0,IF(
  AND(
    SUMIFS(I:I, C:C, C36) &gt;= 8,
    COUNTIFS(C$14:C36, C36)=1,
    OR(
      TEXT(D36,"hh:mm:ss")="07:00:00",
      TEXT(D36,"hh:mm:ss")="15:00:00",
      TEXT(D36,"hh:mm:ss")="23:00:00",
      TEXT(D37,"hh:mm:ss")="07:00:00",
      TEXT(D37,"hh:mm:ss")="15:00:00",
      TEXT(D37,"hh:mm:ss")="23:00:00"
    )
  ),
  1,
  0
))</f>
        <v/>
      </c>
      <c r="S36" s="9">
        <f>IF(OR($A36="Annual Leave",$A37="Annual Leave"),IF($A36="Annual Leave",8,0),0)</f>
        <v/>
      </c>
      <c r="T36" s="91" t="n"/>
      <c r="U36" s="144">
        <f>MAX(0,40-Y36)</f>
        <v/>
      </c>
      <c r="V36" s="351">
        <f>IF(OR($C36="",$D36=""),0,
 IF(OR($A36="Holiday",$A37="Holiday"),0,
 IF(AND(NOT(OR($A36="Annual Leave",$A37="Annual Leave")),$A36="Off day"),0,
  IF($I36+$I37&gt;=8,IF($I36&gt;=8,8,$I36),$I36)
  )))</f>
        <v/>
      </c>
      <c r="W36" s="351">
        <f>MAX(0,V36-U36)</f>
        <v/>
      </c>
      <c r="X36" s="351">
        <f>IF(C36="","",C36-WEEKDAY(C36,1)+1)</f>
        <v/>
      </c>
      <c r="Y36" s="351">
        <f>SUMPRODUCT(($X$14:$X35=X36)*(($V$14:$V35)+($O$14:$O35)))+IF(X36=X14,$L$11,0)</f>
        <v/>
      </c>
      <c r="Z36" s="351" t="n"/>
      <c r="AA36" s="351" t="n"/>
      <c r="AB36" s="351" t="n"/>
      <c r="AC36" s="351" t="n"/>
      <c r="AD36" s="351" t="n"/>
      <c r="AE36" s="351" t="n"/>
      <c r="AF36" s="351" t="n"/>
    </row>
    <row r="37" ht="24" customHeight="1" s="348" thickBot="1">
      <c r="A37" s="154" t="inlineStr">
        <is>
          <t>On Day</t>
        </is>
      </c>
      <c r="B37" s="305" t="n"/>
      <c r="C37" s="90">
        <f>C36</f>
        <v/>
      </c>
      <c r="D37" s="276" t="n"/>
      <c r="E37" s="277">
        <f>IF(D37="", "",
 IF(D37=TIME(0,0,0), 0,
 IF(AND(D37&gt;=TIME(0,0,1), D37&lt;=TIME(2,0,0)), TIME(7,0,0),
 IF(AND(D37&gt;=TIME(6,0,0), D37&lt;=TIME(8,0,0)), TIME(12,0,0),
 IF(AND(D37&gt;TIME(8,0,0), D37&lt;=TIME(13,59,0)), TIME(15,0,0),
 IF(AND(D37&gt;=TIME(14,0,0), D37&lt;=TIME(17,59,0)), TIME(21,0,0),
 IF(AND(D37&gt;=TIME(18,0,0), D37&lt;=TIME(21,59,0)), TIME(0,0,0),
 IF(AND(D37&gt;=TIME(22,0,0), D37&lt;=TIME(23,59,59)), TIME(7,0,0), ""))))))))</f>
        <v/>
      </c>
      <c r="F37" s="156" t="n"/>
      <c r="G37" s="277">
        <f>IF(AND(D37&gt;=TIME(6,0,0),D37&lt;=TIME(8,0,0)),E37,"")</f>
        <v/>
      </c>
      <c r="H37" s="276" t="n"/>
      <c r="I37" s="30">
        <f>ROUND(IF(OR(D37="",E37="",E37=0),0,IF(H37="",MOD(E37-D37,1)*24,MOD(H37-D37,1)*24)),2)</f>
        <v/>
      </c>
      <c r="J37" s="158" t="n"/>
      <c r="K37" s="274" t="n"/>
      <c r="L37" s="189" t="n"/>
      <c r="M37" s="275">
        <f>MAX(0,V37-W37)</f>
        <v/>
      </c>
      <c r="N37" s="278">
        <f>(IF(OR($C37="",$D37=""),0,
 IF(OR($A36="Holiday",$A37="Holiday"),
    IF(ISNUMBER(MATCH(TRIM($B37),{"Phagwah","Good Friday","Easter Monday","Labour Day","Christmas","Eid ul Azha","Romans-2","Globe-12","Neptune P1"},0)),0,$I37),
 IF(AND(NOT(OR($A36="Annual Leave",$A37="Annual Leave")),$A37="Off day"),$I37,
  MAX(0,$I37-$V37)
  ))))+W37</f>
        <v/>
      </c>
      <c r="O37" s="278">
        <f>IF(AND(OR($A36="Holiday",$A37="Holiday"),
        ISNUMBER(MATCH(TRIM($B37),{"Phagwah","Good Friday","Easter Monday","Labour Day","Christmas","Eid ul Azha","Romans-2","Globe-12","Neptune P1"},0))),
   $I37,0)</f>
        <v/>
      </c>
      <c r="P37" s="278">
        <f>IF(OR($O$7="Canteen",$O$7="Head Office"),0,IF($I37&lt;=0,0,IF(AND($I36&lt;=0,OR(TRIM($J37)="Hebrews",TRIM($J37)="Romans",TRIM($J37)="Romans-2",TRIM($J37)="Globe",TRIM($J37)="Globe-12",TRIM($J37)="Neptune P1")),1,0)))</f>
        <v/>
      </c>
      <c r="Q37" s="279" t="n"/>
      <c r="R37" s="278">
        <f>IF(OR($O$7="Canteen",$O$7="Head Office"),0,IF(
  AND(
    SUMIFS(I:I, C:C, C37) &gt;= 8,
    COUNTIFS(C$14:C37, C37)=1,
    OR(
      TEXT(D37,"hh:mm:ss")="07:00:00",
      TEXT(D37,"hh:mm:ss")="15:00:00",
      TEXT(D37,"hh:mm:ss")="23:00:00",
      TEXT(D38,"hh:mm:ss")="07:00:00",
      TEXT(D38,"hh:mm:ss")="15:00:00",
      TEXT(D38,"hh:mm:ss")="23:00:00"
    )
  ),
  1,
  0
))</f>
        <v/>
      </c>
      <c r="S37" s="278">
        <f>IF(OR($A36="Annual Leave",$A37="Annual Leave"),IF(AND($A36&lt;&gt;"Annual Leave",$A37="Annual Leave"),8,0),0)</f>
        <v/>
      </c>
      <c r="T37" s="280" t="n"/>
      <c r="U37" s="144">
        <f>MAX(0,40-Y37)</f>
        <v/>
      </c>
      <c r="V37" s="351">
        <f>IF(OR($C37="",$D37=""),0,
 IF(OR($A36="Holiday",$A37="Holiday"),0,
 IF(AND(NOT(OR($A36="Annual Leave",$A37="Annual Leave")),$A37="Off day"),0,
  IF($I36+$I37&gt;=8,IF($I36&gt;=8,0,8-$I36),$I37)
  )))</f>
        <v/>
      </c>
      <c r="W37" s="351">
        <f>MAX(0,V37-U37)</f>
        <v/>
      </c>
      <c r="X37" s="351">
        <f>IF(C37="","",C37-WEEKDAY(C37,1)+1)</f>
        <v/>
      </c>
      <c r="Y37" s="351">
        <f>SUMPRODUCT(($X$14:$X36=X37)*(($V$14:$V36)+($O$14:$O36)))+IF(X37=X14,$L$11,0)</f>
        <v/>
      </c>
      <c r="Z37" s="351" t="n"/>
      <c r="AA37" s="351" t="n"/>
      <c r="AB37" s="351" t="n"/>
      <c r="AC37" s="351" t="n"/>
      <c r="AD37" s="351" t="n"/>
      <c r="AE37" s="351" t="n"/>
      <c r="AF37" s="351" t="n"/>
    </row>
    <row r="38" ht="24" customHeight="1" s="348" thickBot="1">
      <c r="A38" s="194" t="inlineStr">
        <is>
          <t>On Day</t>
        </is>
      </c>
      <c r="B38" s="195" t="n"/>
      <c r="C38" s="103">
        <f>C36+1</f>
        <v/>
      </c>
      <c r="D38" s="64" t="n"/>
      <c r="E38" s="196">
        <f>IF(D38="", "",
 IF(D38=TIME(0,0,0), 0,
 IF(AND(D38&gt;=TIME(0,0,1), D38&lt;=TIME(2,0,0)), TIME(7,0,0),
 IF(AND(D38&gt;=TIME(6,0,0), D38&lt;=TIME(8,0,0)), TIME(12,0,0),
 IF(AND(D38&gt;TIME(8,0,0), D38&lt;=TIME(13,59,0)), TIME(15,0,0),
 IF(AND(D38&gt;=TIME(14,0,0), D38&lt;=TIME(17,59,0)), TIME(21,0,0),
 IF(AND(D38&gt;=TIME(18,0,0), D38&lt;=TIME(21,59,0)), TIME(0,0,0),
 IF(AND(D38&gt;=TIME(22,0,0), D38&lt;=TIME(23,59,59)), TIME(7,0,0), ""))))))))</f>
        <v/>
      </c>
      <c r="F38" s="197" t="n"/>
      <c r="G38" s="196">
        <f>IF(AND(D38&gt;=TIME(6,0,0),D38&lt;=TIME(8,0,0)),E38,"")</f>
        <v/>
      </c>
      <c r="H38" s="64" t="n"/>
      <c r="I38" s="65">
        <f>ROUND(IF(OR(D38="",E38="",E38=0),0,IF(H38="",MOD(E38-D38,1)*24,MOD(H38-D38,1)*24)),2)</f>
        <v/>
      </c>
      <c r="J38" s="198" t="n"/>
      <c r="K38" s="306" t="n"/>
      <c r="L38" s="181" t="n"/>
      <c r="M38" s="307">
        <f>MAX(0,V38-W38)</f>
        <v/>
      </c>
      <c r="N38" s="66">
        <f>(IF(OR($C38="",$D38=""),0,
 IF(OR($A38="Holiday",$A39="Holiday"),
    IF(ISNUMBER(MATCH(TRIM($B38),{"Phagwah","Good Friday","Easter Monday","Labour Day","Christmas","Eid ul Azha","Romans-2","Globe-12","Neptune P1"},0)),0,$I38),
 IF(AND(NOT(OR($A38="Annual Leave",$A39="Annual Leave")),$A38="Off day"),$I38,
  MAX(0,$I38-$V38)
  ))))+W38</f>
        <v/>
      </c>
      <c r="O38" s="66">
        <f>IF(AND(OR($A38="Holiday",$A39="Holiday"),
        ISNUMBER(MATCH(TRIM($B38),{"Phagwah","Good Friday","Easter Monday","Labour Day","Christmas","Eid ul Azha","Romans-2","Globe-12","Neptune P1"},0))),
   $I38,0)</f>
        <v/>
      </c>
      <c r="P38" s="66">
        <f>IF(OR($O$7="Canteen",$O$7="Head Office"),0,IF($I38&lt;=0,0,IF(OR(OR(TRIM($J38)="Hebrews",TRIM($J38)="Romans",TRIM($J38)="Romans-2",TRIM($J38)="Globe",TRIM($J38)="Globe-12",TRIM($J38)="Neptune P1"),AND($I39&gt;0,OR(TRIM($J39)="Hebrews",TRIM($J39)="Romans",TRIM($J39)="Romans-2",TRIM($J39)="Globe",TRIM($J39)="Globe-12",TRIM($J39)="Neptune P1"))),1,0)))</f>
        <v/>
      </c>
      <c r="Q38" s="67" t="n"/>
      <c r="R38" s="66">
        <f>IF(OR($O$7="Canteen",$O$7="Head Office"),0,IF(
  AND(
    SUMIFS(I:I, C:C, C38) &gt;= 8,
    COUNTIFS(C$14:C38, C38)=1,
    OR(
      TEXT(D38,"hh:mm:ss")="07:00:00",
      TEXT(D38,"hh:mm:ss")="15:00:00",
      TEXT(D38,"hh:mm:ss")="23:00:00",
      TEXT(D39,"hh:mm:ss")="07:00:00",
      TEXT(D39,"hh:mm:ss")="15:00:00",
      TEXT(D39,"hh:mm:ss")="23:00:00"
    )
  ),
  1,
  0
))</f>
        <v/>
      </c>
      <c r="S38" s="66">
        <f>IF(OR($A38="Annual Leave",$A39="Annual Leave"),IF($A38="Annual Leave",8,0),0)</f>
        <v/>
      </c>
      <c r="T38" s="68" t="n"/>
      <c r="U38" s="144">
        <f>MAX(0,40-Y38)</f>
        <v/>
      </c>
      <c r="V38" s="351">
        <f>IF(OR($C38="",$D38=""),0,
 IF(OR($A38="Holiday",$A39="Holiday"),0,
 IF(AND(NOT(OR($A38="Annual Leave",$A39="Annual Leave")),$A38="Off day"),0,
  IF($I38+$I39&gt;=8,IF($I38&gt;=8,8,$I38),$I38)
  )))</f>
        <v/>
      </c>
      <c r="W38" s="351">
        <f>MAX(0,V38-U38)</f>
        <v/>
      </c>
      <c r="X38" s="351">
        <f>IF(C38="","",C38-WEEKDAY(C38,1)+1)</f>
        <v/>
      </c>
      <c r="Y38" s="351">
        <f>SUMPRODUCT(($X$14:$X37=X38)*(($V$14:$V37)+($O$14:$O37)))+IF(X38=X14,$L$11,0)</f>
        <v/>
      </c>
      <c r="Z38" s="351" t="n"/>
      <c r="AA38" s="351" t="n"/>
      <c r="AB38" s="351" t="n"/>
      <c r="AC38" s="351" t="n"/>
      <c r="AD38" s="351" t="n"/>
      <c r="AE38" s="351" t="n"/>
      <c r="AF38" s="351" t="n"/>
    </row>
    <row r="39" ht="24" customHeight="1" s="348" thickBot="1">
      <c r="A39" s="194" t="inlineStr">
        <is>
          <t>On Day</t>
        </is>
      </c>
      <c r="B39" s="199" t="n"/>
      <c r="C39" s="104">
        <f>C38</f>
        <v/>
      </c>
      <c r="D39" s="69" t="n"/>
      <c r="E39" s="200">
        <f>IF(D39="", "",
 IF(D39=TIME(0,0,0), 0,
 IF(AND(D39&gt;=TIME(0,0,1), D39&lt;=TIME(2,0,0)), TIME(7,0,0),
 IF(AND(D39&gt;=TIME(6,0,0), D39&lt;=TIME(8,0,0)), TIME(12,0,0),
 IF(AND(D39&gt;TIME(8,0,0), D39&lt;=TIME(13,59,0)), TIME(15,0,0),
 IF(AND(D39&gt;=TIME(14,0,0), D39&lt;=TIME(17,59,0)), TIME(21,0,0),
 IF(AND(D39&gt;=TIME(18,0,0), D39&lt;=TIME(21,59,0)), TIME(0,0,0),
 IF(AND(D39&gt;=TIME(22,0,0), D39&lt;=TIME(23,59,59)), TIME(7,0,0), ""))))))))</f>
        <v/>
      </c>
      <c r="F39" s="201" t="n"/>
      <c r="G39" s="200">
        <f>IF(AND(D39&gt;=TIME(6,0,0),D39&lt;=TIME(8,0,0)),E39,"")</f>
        <v/>
      </c>
      <c r="H39" s="69" t="n"/>
      <c r="I39" s="70">
        <f>ROUND(IF(OR(D39="",E39="",E39=0),0,IF(H39="",MOD(E39-D39,1)*24,MOD(H39-D39,1)*24)),2)</f>
        <v/>
      </c>
      <c r="J39" s="198" t="n"/>
      <c r="K39" s="306" t="n"/>
      <c r="L39" s="183" t="n"/>
      <c r="M39" s="307">
        <f>MAX(0,V39-W39)</f>
        <v/>
      </c>
      <c r="N39" s="71">
        <f>(IF(OR($C39="",$D39=""),0,
 IF(OR($A38="Holiday",$A39="Holiday"),
    IF(ISNUMBER(MATCH(TRIM($B39),{"Phagwah","Good Friday","Easter Monday","Labour Day","Christmas","Eid ul Azha","Romans-2","Globe-12","Neptune P1"},0)),0,$I39),
 IF(AND(NOT(OR($A38="Annual Leave",$A39="Annual Leave")),$A39="Off day"),$I39,
  MAX(0,$I39-$V39)
  ))))+W39</f>
        <v/>
      </c>
      <c r="O39" s="71">
        <f>IF(AND(OR($A38="Holiday",$A39="Holiday"),
        ISNUMBER(MATCH(TRIM($B39),{"Phagwah","Good Friday","Easter Monday","Labour Day","Christmas","Eid ul Azha","Romans-2","Globe-12","Neptune P1"},0))),
   $I39,0)</f>
        <v/>
      </c>
      <c r="P39" s="71">
        <f>IF(OR($O$7="Canteen",$O$7="Head Office"),0,IF($I39&lt;=0,0,IF(AND($I38&lt;=0,OR(TRIM($J39)="Hebrews",TRIM($J39)="Romans",TRIM($J39)="Romans-2",TRIM($J39)="Globe",TRIM($J39)="Globe-12",TRIM($J39)="Neptune P1")),1,0)))</f>
        <v/>
      </c>
      <c r="Q39" s="72" t="n"/>
      <c r="R39" s="71">
        <f>IF(OR($O$7="Canteen",$O$7="Head Office"),0,IF(
  AND(
    SUMIFS(I:I, C:C, C39) &gt;= 8,
    COUNTIFS(C$14:C39, C39)=1,
    OR(
      TEXT(D39,"hh:mm:ss")="07:00:00",
      TEXT(D39,"hh:mm:ss")="15:00:00",
      TEXT(D39,"hh:mm:ss")="23:00:00",
      TEXT(D40,"hh:mm:ss")="07:00:00",
      TEXT(D40,"hh:mm:ss")="15:00:00",
      TEXT(D40,"hh:mm:ss")="23:00:00"
    )
  ),
  1,
  0
))</f>
        <v/>
      </c>
      <c r="S39" s="71">
        <f>IF(OR($A38="Annual Leave",$A39="Annual Leave"),IF(AND($A38&lt;&gt;"Annual Leave",$A39="Annual Leave"),8,0),0)</f>
        <v/>
      </c>
      <c r="T39" s="73" t="n"/>
      <c r="U39" s="144">
        <f>MAX(0,40-Y39)</f>
        <v/>
      </c>
      <c r="V39" s="351">
        <f>IF(OR($C39="",$D39=""),0,
 IF(OR($A38="Holiday",$A39="Holiday"),0,
 IF(AND(NOT(OR($A38="Annual Leave",$A39="Annual Leave")),$A39="Off day"),0,
  IF($I38+$I39&gt;=8,IF($I38&gt;=8,0,8-$I38),$I39)
  )))</f>
        <v/>
      </c>
      <c r="W39" s="351">
        <f>MAX(0,V39-U39)</f>
        <v/>
      </c>
      <c r="X39" s="351">
        <f>IF(C39="","",C39-WEEKDAY(C39,1)+1)</f>
        <v/>
      </c>
      <c r="Y39" s="351">
        <f>SUMPRODUCT(($X$14:$X38=X39)*(($V$14:$V38)+($O$14:$O38)))+IF(X39=X14,$L$11,0)</f>
        <v/>
      </c>
      <c r="Z39" s="351" t="n"/>
      <c r="AA39" s="351" t="n"/>
      <c r="AB39" s="351" t="n"/>
      <c r="AC39" s="351" t="n"/>
      <c r="AD39" s="351" t="n"/>
      <c r="AE39" s="351" t="n"/>
      <c r="AF39" s="351" t="n"/>
    </row>
    <row r="40" ht="24" customHeight="1" s="348" thickBot="1">
      <c r="A40" s="202" t="inlineStr">
        <is>
          <t>On Day</t>
        </is>
      </c>
      <c r="B40" s="203" t="n"/>
      <c r="C40" s="105">
        <f>C38+1</f>
        <v/>
      </c>
      <c r="D40" s="74" t="n"/>
      <c r="E40" s="204">
        <f>IF(D40="", "",
 IF(D40=TIME(0,0,0), 0,
 IF(AND(D40&gt;=TIME(0,0,1), D40&lt;=TIME(2,0,0)), TIME(7,0,0),
 IF(AND(D40&gt;=TIME(6,0,0), D40&lt;=TIME(8,0,0)), TIME(12,0,0),
 IF(AND(D40&gt;TIME(8,0,0), D40&lt;=TIME(13,59,0)), TIME(15,0,0),
 IF(AND(D40&gt;=TIME(14,0,0), D40&lt;=TIME(17,59,0)), TIME(21,0,0),
 IF(AND(D40&gt;=TIME(18,0,0), D40&lt;=TIME(21,59,0)), TIME(0,0,0),
 IF(AND(D40&gt;=TIME(22,0,0), D40&lt;=TIME(23,59,59)), TIME(7,0,0), ""))))))))</f>
        <v/>
      </c>
      <c r="F40" s="205" t="n"/>
      <c r="G40" s="204">
        <f>IF(AND(D40&gt;=TIME(6,0,0),D40&lt;=TIME(8,0,0)),E40,"")</f>
        <v/>
      </c>
      <c r="H40" s="74" t="n"/>
      <c r="I40" s="106">
        <f>ROUND(IF(OR(D40="",E40="",E40=0),0,IF(H40="",MOD(E40-D40,1)*24,MOD(H40-D40,1)*24)),2)</f>
        <v/>
      </c>
      <c r="J40" s="206" t="n"/>
      <c r="K40" s="308" t="n"/>
      <c r="L40" s="189" t="n"/>
      <c r="M40" s="309">
        <f>MAX(0,V40-W40)</f>
        <v/>
      </c>
      <c r="N40" s="75">
        <f>(IF(OR($C40="",$D40=""),0,
 IF(OR($A40="Holiday",$A41="Holiday"),
    IF(ISNUMBER(MATCH(TRIM($B40),{"Phagwah","Good Friday","Easter Monday","Labour Day","Christmas","Eid ul Azha","Romans-2","Globe-12","Neptune P1"},0)),0,$I40),
 IF(AND(NOT(OR($A40="Annual Leave",$A41="Annual Leave")),$A40="Off day"),$I40,
  MAX(0,$I40-$V40)
  ))))+W40</f>
        <v/>
      </c>
      <c r="O40" s="75">
        <f>IF(AND(OR($A40="Holiday",$A41="Holiday"),
        ISNUMBER(MATCH(TRIM($B40),{"Phagwah","Good Friday","Easter Monday","Labour Day","Christmas","Eid ul Azha","Romans-2","Globe-12","Neptune P1"},0))),
   $I40,0)</f>
        <v/>
      </c>
      <c r="P40" s="75">
        <f>IF(OR($O$7="Canteen",$O$7="Head Office"),0,IF($I40&lt;=0,0,IF(OR(OR(TRIM($J40)="Hebrews",TRIM($J40)="Romans",TRIM($J40)="Romans-2",TRIM($J40)="Globe",TRIM($J40)="Globe-12",TRIM($J40)="Neptune P1"),AND($I41&gt;0,OR(TRIM($J41)="Hebrews",TRIM($J41)="Romans",TRIM($J41)="Romans-2",TRIM($J41)="Globe",TRIM($J41)="Globe-12",TRIM($J41)="Neptune P1"))),1,0)))</f>
        <v/>
      </c>
      <c r="Q40" s="76" t="n"/>
      <c r="R40" s="75">
        <f>IF(OR($O$7="Canteen",$O$7="Head Office"),0,IF(
  AND(
    SUMIFS(I:I, C:C, C40) &gt;= 8,
    COUNTIFS(C$14:C40, C40)=1,
    OR(
      TEXT(D40,"hh:mm:ss")="07:00:00",
      TEXT(D40,"hh:mm:ss")="15:00:00",
      TEXT(D40,"hh:mm:ss")="23:00:00",
      TEXT(D41,"hh:mm:ss")="07:00:00",
      TEXT(D41,"hh:mm:ss")="15:00:00",
      TEXT(D41,"hh:mm:ss")="23:00:00"
    )
  ),
  1,
  0
))</f>
        <v/>
      </c>
      <c r="S40" s="75">
        <f>IF(OR($A40="Annual Leave",$A41="Annual Leave"),IF($A40="Annual Leave",8,0),0)</f>
        <v/>
      </c>
      <c r="T40" s="107" t="n"/>
      <c r="U40" s="144">
        <f>MAX(0,40-Y40)</f>
        <v/>
      </c>
      <c r="V40" s="351">
        <f>IF(OR($C40="",$D40=""),0,
 IF(OR($A40="Holiday",$A41="Holiday"),0,
 IF(AND(NOT(OR($A40="Annual Leave",$A41="Annual Leave")),$A40="Off day"),0,
  IF($I40+$I41&gt;=8,IF($I40&gt;=8,8,$I40),$I40)
  )))</f>
        <v/>
      </c>
      <c r="W40" s="351">
        <f>MAX(0,V40-U40)</f>
        <v/>
      </c>
      <c r="X40" s="351">
        <f>IF(C40="","",C40-WEEKDAY(C40,1)+1)</f>
        <v/>
      </c>
      <c r="Y40" s="351">
        <f>SUMPRODUCT(($X$14:$X39=X40)*(($V$14:$V39)+($O$14:$O39)))+IF(X40=X14,$L$11,0)</f>
        <v/>
      </c>
      <c r="Z40" s="351" t="n"/>
      <c r="AA40" s="351" t="n"/>
      <c r="AB40" s="351" t="n"/>
      <c r="AC40" s="351" t="n"/>
      <c r="AD40" s="351" t="n"/>
      <c r="AE40" s="351" t="n"/>
      <c r="AF40" s="351" t="n"/>
    </row>
    <row r="41" ht="24" customHeight="1" s="348" thickBot="1">
      <c r="A41" s="202" t="inlineStr">
        <is>
          <t>On Day</t>
        </is>
      </c>
      <c r="B41" s="310" t="n"/>
      <c r="C41" s="105">
        <f>C40</f>
        <v/>
      </c>
      <c r="D41" s="311" t="n"/>
      <c r="E41" s="312">
        <f>IF(D41="", "",
 IF(D41=TIME(0,0,0), 0,
 IF(AND(D41&gt;=TIME(0,0,1), D41&lt;=TIME(2,0,0)), TIME(7,0,0),
 IF(AND(D41&gt;=TIME(6,0,0), D41&lt;=TIME(8,0,0)), TIME(12,0,0),
 IF(AND(D41&gt;TIME(8,0,0), D41&lt;=TIME(13,59,0)), TIME(15,0,0),
 IF(AND(D41&gt;=TIME(14,0,0), D41&lt;=TIME(17,59,0)), TIME(21,0,0),
 IF(AND(D41&gt;=TIME(18,0,0), D41&lt;=TIME(21,59,0)), TIME(0,0,0),
 IF(AND(D41&gt;=TIME(22,0,0), D41&lt;=TIME(23,59,59)), TIME(7,0,0), ""))))))))</f>
        <v/>
      </c>
      <c r="F41" s="205" t="n"/>
      <c r="G41" s="312">
        <f>IF(AND(D41&gt;=TIME(6,0,0),D41&lt;=TIME(8,0,0)),E41,"")</f>
        <v/>
      </c>
      <c r="H41" s="311" t="n"/>
      <c r="I41" s="106">
        <f>ROUND(IF(OR(D41="",E41="",E41=0),0,IF(H41="",MOD(E41-D41,1)*24,MOD(H41-D41,1)*24)),2)</f>
        <v/>
      </c>
      <c r="J41" s="207" t="n"/>
      <c r="K41" s="308" t="n"/>
      <c r="L41" s="189" t="n"/>
      <c r="M41" s="309">
        <f>MAX(0,V41-W41)</f>
        <v/>
      </c>
      <c r="N41" s="313">
        <f>(IF(OR($C41="",$D41=""),0,
 IF(OR($A40="Holiday",$A41="Holiday"),
    IF(ISNUMBER(MATCH(TRIM($B41),{"Phagwah","Good Friday","Easter Monday","Labour Day","Christmas","Eid ul Azha","Romans-2","Globe-12","Neptune P1"},0)),0,$I41),
 IF(AND(NOT(OR($A40="Annual Leave",$A41="Annual Leave")),$A41="Off day"),$I41,
  MAX(0,$I41-$V41)
  ))))+W41</f>
        <v/>
      </c>
      <c r="O41" s="313">
        <f>IF(AND(OR($A40="Holiday",$A41="Holiday"),
        ISNUMBER(MATCH(TRIM($B41),{"Phagwah","Good Friday","Easter Monday","Labour Day","Christmas","Eid ul Azha","Romans-2","Globe-12","Neptune P1"},0))),
   $I41,0)</f>
        <v/>
      </c>
      <c r="P41" s="313">
        <f>IF(OR($O$7="Canteen",$O$7="Head Office"),0,IF($I41&lt;=0,0,IF(AND($I40&lt;=0,OR(TRIM($J41)="Hebrews",TRIM($J41)="Romans",TRIM($J41)="Romans-2",TRIM($J41)="Globe",TRIM($J41)="Globe-12",TRIM($J41)="Neptune P1")),1,0)))</f>
        <v/>
      </c>
      <c r="Q41" s="314" t="n"/>
      <c r="R41" s="313">
        <f>IF(OR($O$7="Canteen",$O$7="Head Office"),0,IF(
  AND(
    SUMIFS(I:I, C:C, C41) &gt;= 8,
    COUNTIFS(C$14:C41, C41)=1,
    OR(
      TEXT(D41,"hh:mm:ss")="07:00:00",
      TEXT(D41,"hh:mm:ss")="15:00:00",
      TEXT(D41,"hh:mm:ss")="23:00:00",
      TEXT(D42,"hh:mm:ss")="07:00:00",
      TEXT(D42,"hh:mm:ss")="15:00:00",
      TEXT(D42,"hh:mm:ss")="23:00:00"
    )
  ),
  1,
  0
))</f>
        <v/>
      </c>
      <c r="S41" s="313">
        <f>IF(OR($A40="Annual Leave",$A41="Annual Leave"),IF(AND($A40&lt;&gt;"Annual Leave",$A41="Annual Leave"),8,0),0)</f>
        <v/>
      </c>
      <c r="T41" s="315" t="n"/>
      <c r="U41" s="144">
        <f>MAX(0,40-Y41)</f>
        <v/>
      </c>
      <c r="V41" s="351">
        <f>IF(OR($C41="",$D41=""),0,
 IF(OR($A40="Holiday",$A41="Holiday"),0,
 IF(AND(NOT(OR($A40="Annual Leave",$A41="Annual Leave")),$A41="Off day"),0,
  IF($I40+$I41&gt;=8,IF($I40&gt;=8,0,8-$I40),$I41)
  )))</f>
        <v/>
      </c>
      <c r="W41" s="351">
        <f>MAX(0,V41-U41)</f>
        <v/>
      </c>
      <c r="X41" s="351">
        <f>IF(C41="","",C41-WEEKDAY(C41,1)+1)</f>
        <v/>
      </c>
      <c r="Y41" s="351">
        <f>SUMPRODUCT(($X$14:$X40=X41)*(($V$14:$V40)+($O$14:$O40)))+IF(X41=X14,$L$11,0)</f>
        <v/>
      </c>
      <c r="Z41" s="351" t="n"/>
      <c r="AA41" s="351" t="n"/>
      <c r="AB41" s="351" t="n"/>
      <c r="AC41" s="351" t="n"/>
      <c r="AD41" s="351" t="n"/>
      <c r="AE41" s="351" t="n"/>
      <c r="AF41" s="351" t="n"/>
    </row>
    <row r="42" ht="24" customHeight="1" s="348" thickBot="1">
      <c r="A42" s="208" t="inlineStr">
        <is>
          <t>On Day</t>
        </is>
      </c>
      <c r="B42" s="209" t="n"/>
      <c r="C42" s="108">
        <f>C40+1</f>
        <v/>
      </c>
      <c r="D42" s="77" t="n"/>
      <c r="E42" s="210">
        <f>IF(D42="", "",
 IF(D42=TIME(0,0,0), 0,
 IF(AND(D42&gt;=TIME(0,0,1), D42&lt;=TIME(2,0,0)), TIME(7,0,0),
 IF(AND(D42&gt;=TIME(6,0,0), D42&lt;=TIME(8,0,0)), TIME(12,0,0),
 IF(AND(D42&gt;TIME(8,0,0), D42&lt;=TIME(13,59,0)), TIME(15,0,0),
 IF(AND(D42&gt;=TIME(14,0,0), D42&lt;=TIME(17,59,0)), TIME(21,0,0),
 IF(AND(D42&gt;=TIME(18,0,0), D42&lt;=TIME(21,59,0)), TIME(0,0,0),
 IF(AND(D42&gt;=TIME(22,0,0), D42&lt;=TIME(23,59,59)), TIME(7,0,0), ""))))))))</f>
        <v/>
      </c>
      <c r="F42" s="211" t="n"/>
      <c r="G42" s="210">
        <f>IF(AND(D42&gt;=TIME(6,0,0),D42&lt;=TIME(8,0,0)),E42,"")</f>
        <v/>
      </c>
      <c r="H42" s="77" t="n"/>
      <c r="I42" s="16">
        <f>ROUND(IF(OR(D42="",E42="",E42=0),0,IF(H42="",MOD(E42-D42,1)*24,MOD(H42-D42,1)*24)),2)</f>
        <v/>
      </c>
      <c r="J42" s="212" t="n"/>
      <c r="K42" s="316" t="n"/>
      <c r="L42" s="181" t="n"/>
      <c r="M42" s="317">
        <f>MAX(0,V42-W42)</f>
        <v/>
      </c>
      <c r="N42" s="17">
        <f>(IF(OR($C42="",$D42=""),0,
 IF(OR($A42="Holiday",$A43="Holiday"),
    IF(ISNUMBER(MATCH(TRIM($B42),{"Phagwah","Good Friday","Easter Monday","Labour Day","Christmas","Eid ul Azha","Romans-2","Globe-12","Neptune P1"},0)),0,$I42),
 IF(AND(NOT(OR($A42="Annual Leave",$A43="Annual Leave")),$A42="Off day"),$I42,
  MAX(0,$I42-$V42)
  ))))+W42</f>
        <v/>
      </c>
      <c r="O42" s="213">
        <f>IF(AND(OR($A42="Holiday",$A43="Holiday"),
        ISNUMBER(MATCH(TRIM($B42),{"Phagwah","Good Friday","Easter Monday","Labour Day","Christmas","Eid ul Azha","Romans-2","Globe-12","Neptune P1"},0))),
   $I42,0)</f>
        <v/>
      </c>
      <c r="P42" s="17">
        <f>IF(OR($O$7="Canteen",$O$7="Head Office"),0,IF($I42&lt;=0,0,IF(OR(OR(TRIM($J42)="Hebrews",TRIM($J42)="Romans",TRIM($J42)="Romans-2",TRIM($J42)="Globe",TRIM($J42)="Globe-12",TRIM($J42)="Neptune P1"),AND($I43&gt;0,OR(TRIM($J43)="Hebrews",TRIM($J43)="Romans",TRIM($J43)="Romans-2",TRIM($J43)="Globe",TRIM($J43)="Globe-12",TRIM($J43)="Neptune P1"))),1,0)))</f>
        <v/>
      </c>
      <c r="Q42" s="78" t="n"/>
      <c r="R42" s="213">
        <f>IF(OR($O$7="Canteen",$O$7="Head Office"),0,IF(
  AND(
    SUMIFS(I:I, C:C, C42) &gt;= 8,
    COUNTIFS(C$14:C42, C42)=1,
    OR(
      TEXT(D42,"hh:mm:ss")="07:00:00",
      TEXT(D42,"hh:mm:ss")="15:00:00",
      TEXT(D42,"hh:mm:ss")="23:00:00",
      TEXT(D43,"hh:mm:ss")="07:00:00",
      TEXT(D43,"hh:mm:ss")="15:00:00",
      TEXT(D43,"hh:mm:ss")="23:00:00"
    )
  ),
  1,
  0
))</f>
        <v/>
      </c>
      <c r="S42" s="213">
        <f>IF(OR($A42="Annual Leave",$A43="Annual Leave"),IF($A42="Annual Leave",8,0),0)</f>
        <v/>
      </c>
      <c r="T42" s="79" t="n"/>
      <c r="U42" s="144">
        <f>MAX(0,40-Y42)</f>
        <v/>
      </c>
      <c r="V42" s="351">
        <f>IF(OR($C42="",$D42=""),0,
 IF(OR($A42="Holiday",$A43="Holiday"),0,
 IF(AND(NOT(OR($A42="Annual Leave",$A43="Annual Leave")),$A42="Off day"),0,
  IF($I42+$I43&gt;=8,IF($I42&gt;=8,8,$I42),$I42)
  )))</f>
        <v/>
      </c>
      <c r="W42" s="351">
        <f>MAX(0,V42-U42)</f>
        <v/>
      </c>
      <c r="X42" s="351">
        <f>IF(C42="","",C42-WEEKDAY(C42,1)+1)</f>
        <v/>
      </c>
      <c r="Y42" s="351">
        <f>SUMPRODUCT(($X$14:$X41=X42)*(($V$14:$V41)+($O$14:$O41)))+IF(X42=X14,$L$11,0)</f>
        <v/>
      </c>
      <c r="Z42" s="351" t="n"/>
      <c r="AA42" s="351" t="n"/>
      <c r="AB42" s="351" t="n"/>
      <c r="AC42" s="351" t="n"/>
      <c r="AD42" s="351" t="n"/>
      <c r="AE42" s="351" t="n"/>
      <c r="AF42" s="351" t="n"/>
    </row>
    <row r="43" ht="24" customHeight="1" s="348" thickBot="1">
      <c r="A43" s="208" t="inlineStr">
        <is>
          <t>On Day</t>
        </is>
      </c>
      <c r="B43" s="214" t="n"/>
      <c r="C43" s="109">
        <f>C42</f>
        <v/>
      </c>
      <c r="D43" s="18" t="n"/>
      <c r="E43" s="215">
        <f>IF(D43="", "",
 IF(D43=TIME(0,0,0), 0,
 IF(AND(D43&gt;=TIME(0,0,1), D43&lt;=TIME(2,0,0)), TIME(7,0,0),
 IF(AND(D43&gt;=TIME(6,0,0), D43&lt;=TIME(8,0,0)), TIME(12,0,0),
 IF(AND(D43&gt;TIME(8,0,0), D43&lt;=TIME(13,59,0)), TIME(15,0,0),
 IF(AND(D43&gt;=TIME(14,0,0), D43&lt;=TIME(17,59,0)), TIME(21,0,0),
 IF(AND(D43&gt;=TIME(18,0,0), D43&lt;=TIME(21,59,0)), TIME(0,0,0),
 IF(AND(D43&gt;=TIME(22,0,0), D43&lt;=TIME(23,59,59)), TIME(7,0,0), ""))))))))</f>
        <v/>
      </c>
      <c r="F43" s="216" t="n"/>
      <c r="G43" s="215">
        <f>IF(AND(D43&gt;=TIME(6,0,0),D43&lt;=TIME(8,0,0)),E43,"")</f>
        <v/>
      </c>
      <c r="H43" s="18" t="n"/>
      <c r="I43" s="19">
        <f>ROUND(IF(OR(D43="",E43="",E43=0),0,IF(H43="",MOD(E43-D43,1)*24,MOD(H43-D43,1)*24)),2)</f>
        <v/>
      </c>
      <c r="J43" s="212" t="n"/>
      <c r="K43" s="316" t="n"/>
      <c r="L43" s="183" t="n"/>
      <c r="M43" s="317">
        <f>MAX(0,V43-W43)</f>
        <v/>
      </c>
      <c r="N43" s="20">
        <f>(IF(OR($C43="",$D43=""),0,
 IF(OR($A42="Holiday",$A43="Holiday"),
    IF(ISNUMBER(MATCH(TRIM($B43),{"Phagwah","Good Friday","Easter Monday","Labour Day","Christmas","Eid ul Azha","Romans-2","Globe-12","Neptune P1"},0)),0,$I43),
 IF(AND(NOT(OR($A42="Annual Leave",$A43="Annual Leave")),$A43="Off day"),$I43,
  MAX(0,$I43-$V43)
  ))))+W43</f>
        <v/>
      </c>
      <c r="O43" s="20">
        <f>IF(AND(OR($A42="Holiday",$A43="Holiday"),
        ISNUMBER(MATCH(TRIM($B43),{"Phagwah","Good Friday","Easter Monday","Labour Day","Christmas","Eid ul Azha","Romans-2","Globe-12","Neptune P1"},0))),
   $I43,0)</f>
        <v/>
      </c>
      <c r="P43" s="20">
        <f>IF(OR($O$7="Canteen",$O$7="Head Office"),0,IF($I43&lt;=0,0,IF(AND($I42&lt;=0,OR(TRIM($J43)="Hebrews",TRIM($J43)="Romans",TRIM($J43)="Romans-2",TRIM($J43)="Globe",TRIM($J43)="Globe-12",TRIM($J43)="Neptune P1")),1,0)))</f>
        <v/>
      </c>
      <c r="Q43" s="21" t="n"/>
      <c r="R43" s="20">
        <f>IF(OR($O$7="Canteen",$O$7="Head Office"),0,IF(
  AND(
    SUMIFS(I:I, C:C, C43) &gt;= 8,
    COUNTIFS(C$14:C43, C43)=1,
    OR(
      TEXT(D43,"hh:mm:ss")="07:00:00",
      TEXT(D43,"hh:mm:ss")="15:00:00",
      TEXT(D43,"hh:mm:ss")="23:00:00",
      TEXT(D49,"hh:mm:ss")="07:00:00",
      TEXT(D49,"hh:mm:ss")="15:00:00",
      TEXT(D49,"hh:mm:ss")="23:00:00"
    )
  ),
  1,
  0
))</f>
        <v/>
      </c>
      <c r="S43" s="20">
        <f>IF(OR($A42="Annual Leave",$A43="Annual Leave"),IF(AND($A42&lt;&gt;"Annual Leave",$A43="Annual Leave"),8,0),0)</f>
        <v/>
      </c>
      <c r="T43" s="22" t="n"/>
      <c r="U43" s="144">
        <f>MAX(0,40-Y43)</f>
        <v/>
      </c>
      <c r="V43" s="351">
        <f>IF(OR($C43="",$D43=""),0,
 IF(OR($A42="Holiday",$A43="Holiday"),0,
 IF(AND(NOT(OR($A42="Annual Leave",$A43="Annual Leave")),$A43="Off day"),0,
  IF($I42+$I43&gt;=8,IF($I42&gt;=8,0,8-$I42),$I43)
  )))</f>
        <v/>
      </c>
      <c r="W43" s="351">
        <f>MAX(0,V43-U43)</f>
        <v/>
      </c>
      <c r="X43" s="351">
        <f>IF(C43="","",C43-WEEKDAY(C43,1)+1)</f>
        <v/>
      </c>
      <c r="Y43" s="351">
        <f>SUMPRODUCT(($X$14:$X42=X43)*(($V$14:$V42)+($O$14:$O42)))+IF(X43=X14,$L$11,0)</f>
        <v/>
      </c>
      <c r="Z43" s="351" t="n"/>
      <c r="AA43" s="351" t="n"/>
      <c r="AB43" s="351" t="n"/>
      <c r="AC43" s="351" t="n"/>
      <c r="AD43" s="351" t="n"/>
      <c r="AE43" s="351" t="n"/>
      <c r="AF43" s="351" t="n"/>
    </row>
    <row r="44" ht="24" customHeight="1" s="348" thickBot="1">
      <c r="A44" s="176" t="n"/>
      <c r="B44" s="176" t="n"/>
      <c r="C44" s="217" t="n"/>
      <c r="D44" s="110" t="n"/>
      <c r="E44" s="110" t="n"/>
      <c r="F44" s="218" t="n"/>
      <c r="G44" s="110" t="n"/>
      <c r="H44" s="110" t="n"/>
      <c r="I44" s="219" t="n"/>
      <c r="J44" s="219" t="n"/>
      <c r="K44" s="219" t="n"/>
      <c r="L44" s="219" t="n"/>
      <c r="M44" s="111">
        <f>MAX(0,V44-W44)</f>
        <v/>
      </c>
      <c r="N44" s="112">
        <f>(IF(OR($C44="",$D44=""),0,
 IF(OR($A44="Holiday",$A45="Holiday"),
    IF(ISNUMBER(MATCH(TRIM($B44),{"Phagwah","Good Friday","Easter Monday","Labour Day","Christmas","Eid ul Azha","Romans-2","Globe-12","Neptune P1"},0)),0,$I44),
 IF(AND(NOT(OR($A44="Annual Leave",$A45="Annual Leave")),$A44="Off day"),$I44,
  MAX(0,$I44-$V44)
  ))))+W44</f>
        <v/>
      </c>
      <c r="O44" s="112">
        <f>IF(AND(OR($A44="Holiday",$A45="Holiday"),
        ISNUMBER(MATCH(TRIM($B44),{"Phagwah","Good Friday","Easter Monday","Labour Day","Christmas","Eid ul Azha","Romans-2","Globe-12","Neptune P1"},0))),
   $I44,0)</f>
        <v/>
      </c>
      <c r="P44" s="112">
        <f>IF(OR($O$7="Canteen",$O$7="Head Office"),0,IF($I44&lt;=0,0,IF(OR(OR(TRIM($J44)="Hebrews",TRIM($J44)="Romans",TRIM($J44)="Romans-2",TRIM($J44)="Globe",TRIM($J44)="Globe-12",TRIM($J44)="Neptune P1"),AND($I45&gt;0,OR(TRIM($J45)="Hebrews",TRIM($J45)="Romans",TRIM($J45)="Romans-2",TRIM($J45)="Globe",TRIM($J45)="Globe-12",TRIM($J45)="Neptune P1"))),1,0)))</f>
        <v/>
      </c>
      <c r="Q44" s="113" t="n"/>
      <c r="R44" s="113" t="n"/>
      <c r="S44" s="112">
        <f>IF(OR($A44="Annual Leave",$A45="Annual Leave"),IF($A44="Annual Leave",8,0),0)</f>
        <v/>
      </c>
      <c r="T44" s="114" t="n"/>
      <c r="U44" s="144">
        <f>MAX(0,40-Y44)</f>
        <v/>
      </c>
      <c r="V44" s="351">
        <f>IF(OR($C44="",$D44=""),0,
 IF(OR($A44="Holiday",$A45="Holiday"),0,
 IF(AND(NOT(OR($A44="Annual Leave",$A45="Annual Leave")),$A44="Off day"),0,
  IF($I44+$I45&gt;=8,IF($I44&gt;=8,8,$I44),$I44)
  )))</f>
        <v/>
      </c>
      <c r="W44" s="351">
        <f>MAX(0,V44-U44)</f>
        <v/>
      </c>
      <c r="X44" s="351">
        <f>IF(C44="","",C44-WEEKDAY(C44,1)+1)</f>
        <v/>
      </c>
      <c r="Y44" s="351">
        <f>SUMPRODUCT(($X$14:$X43=X44)*(($V$14:$V43)+($O$14:$O43)))+IF(X44=X14,$L$11,0)</f>
        <v/>
      </c>
      <c r="Z44" s="351" t="n"/>
      <c r="AA44" s="351" t="n"/>
      <c r="AB44" s="351" t="n"/>
      <c r="AC44" s="351" t="n"/>
      <c r="AD44" s="351" t="n"/>
      <c r="AE44" s="351" t="n"/>
      <c r="AF44" s="351" t="n"/>
    </row>
    <row r="45" ht="24" customHeight="1" s="348" thickBot="1">
      <c r="A45" s="154" t="inlineStr">
        <is>
          <t>On Day</t>
        </is>
      </c>
      <c r="B45" s="318" t="n"/>
      <c r="C45" s="115">
        <f>C42+1</f>
        <v/>
      </c>
      <c r="D45" s="319" t="n"/>
      <c r="E45" s="320">
        <f>IF(D45="", "",
 IF(D45=TIME(0,0,0), 0,
 IF(AND(D45&gt;=TIME(0,0,1), D45&lt;=TIME(2,0,0)), TIME(7,0,0),
 IF(AND(D45&gt;=TIME(6,0,0), D45&lt;=TIME(8,0,0)), TIME(12,0,0),
 IF(AND(D45&gt;TIME(8,0,0), D45&lt;=TIME(13,59,0)), TIME(15,0,0),
 IF(AND(D45&gt;=TIME(14,0,0), D45&lt;=TIME(17,59,0)), TIME(21,0,0),
 IF(AND(D45&gt;=TIME(18,0,0), D45&lt;=TIME(21,59,0)), TIME(0,0,0),
 IF(AND(D45&gt;=TIME(22,0,0), D45&lt;=TIME(23,59,59)), TIME(7,0,0), ""))))))))</f>
        <v/>
      </c>
      <c r="F45" s="321" t="n"/>
      <c r="G45" s="320">
        <f>IF(AND(D45&gt;=TIME(6,0,0),D45&lt;=TIME(8,0,0)),E45,"")</f>
        <v/>
      </c>
      <c r="H45" s="319" t="n"/>
      <c r="I45" s="30">
        <f>ROUND(IF(OR(D45="",E45="",E45=0),0,IF(H45="",MOD(E45-D45,1)*24,MOD(H45-D45,1)*24)),2)</f>
        <v/>
      </c>
      <c r="J45" s="220" t="n"/>
      <c r="K45" s="274" t="n"/>
      <c r="L45" s="181" t="n"/>
      <c r="M45" s="275">
        <f>MAX(0,V45-W45)</f>
        <v/>
      </c>
      <c r="N45" s="322">
        <f>(IF(OR($C45="",$D45=""),0,
 IF(OR($A44="Holiday",$A45="Holiday"),
    IF(ISNUMBER(MATCH(TRIM($B45),{"Phagwah","Good Friday","Easter Monday","Labour Day","Christmas","Eid ul Azha","Romans-2","Globe-12","Neptune P1"},0)),0,$I45),
 IF(AND(NOT(OR($A44="Annual Leave",$A45="Annual Leave")),$A45="Off day"),$I45,
  MAX(0,$I45-$V45)
  ))))+W45</f>
        <v/>
      </c>
      <c r="O45" s="322">
        <f>IF(AND(OR($A44="Holiday",$A45="Holiday"),
        ISNUMBER(MATCH(TRIM($B45),{"Phagwah","Good Friday","Easter Monday","Labour Day","Christmas","Eid ul Azha","Romans-2","Globe-12","Neptune P1"},0))),
   $I45,0)</f>
        <v/>
      </c>
      <c r="P45" s="322">
        <f>IF(OR($O$7="Canteen",$O$7="Head Office"),0,IF($I45&lt;=0,0,IF(AND($I44&lt;=0,OR(TRIM($J45)="Hebrews",TRIM($J45)="Romans",TRIM($J45)="Romans-2",TRIM($J45)="Globe",TRIM($J45)="Globe-12",TRIM($J45)="Neptune P1")),1,0)))</f>
        <v/>
      </c>
      <c r="Q45" s="323" t="n"/>
      <c r="R45" s="322">
        <f>IF(OR($O$7="Canteen",$O$7="Head Office"),0,IF(
  AND(
    SUMIFS(I:I, C:C, C45) &gt;= 8,
    COUNTIFS(C$14:C45, C45)=1,
    OR(
      TEXT(D45,"hh:mm:ss")="07:00:00",
      TEXT(D45,"hh:mm:ss")="15:00:00",
      TEXT(D45,"hh:mm:ss")="23:00:00",
      TEXT(D46,"hh:mm:ss")="07:00:00",
      TEXT(D46,"hh:mm:ss")="15:00:00",
      TEXT(D46,"hh:mm:ss")="23:00:00"
    )
  ),
  1,
  0
))</f>
        <v/>
      </c>
      <c r="S45" s="322">
        <f>IF(OR($A44="Annual Leave",$A45="Annual Leave"),IF(AND($A44&lt;&gt;"Annual Leave",$A45="Annual Leave"),8,0),0)</f>
        <v/>
      </c>
      <c r="T45" s="116" t="n"/>
      <c r="U45" s="144">
        <f>MAX(0,40-Y45)</f>
        <v/>
      </c>
      <c r="V45" s="351">
        <f>IF(OR($C45="",$D45=""),0,
 IF(OR($A44="Holiday",$A45="Holiday"),0,
 IF(AND(NOT(OR($A44="Annual Leave",$A45="Annual Leave")),$A45="Off day"),0,
  IF($I44+$I45&gt;=8,IF($I44&gt;=8,0,8-$I44),$I45)
  )))</f>
        <v/>
      </c>
      <c r="W45" s="351">
        <f>MAX(0,V45-U45)</f>
        <v/>
      </c>
      <c r="X45" s="351">
        <f>IF(C45="","",C45-WEEKDAY(C45,1)+1)</f>
        <v/>
      </c>
      <c r="Y45" s="351">
        <f>SUMPRODUCT(($X$14:$X44=X45)*(($V$14:$V44)+($O$14:$O44)))+IF(X45=X14,$L$11,0)</f>
        <v/>
      </c>
      <c r="Z45" s="351" t="n"/>
      <c r="AA45" s="351" t="n"/>
      <c r="AB45" s="351" t="n"/>
      <c r="AC45" s="351" t="n"/>
      <c r="AD45" s="351" t="n"/>
      <c r="AE45" s="351" t="n"/>
      <c r="AF45" s="351" t="n"/>
    </row>
    <row r="46" ht="24" customHeight="1" s="348" thickBot="1">
      <c r="A46" s="154" t="inlineStr">
        <is>
          <t>On Day</t>
        </is>
      </c>
      <c r="B46" s="305" t="n"/>
      <c r="C46" s="90">
        <f>C45</f>
        <v/>
      </c>
      <c r="D46" s="80" t="n"/>
      <c r="E46" s="221">
        <f>IF(D46="", "",
 IF(D46=TIME(0,0,0), 0,
 IF(AND(D46&gt;=TIME(0,0,1), D46&lt;=TIME(2,0,0)), TIME(7,0,0),
 IF(AND(D46&gt;=TIME(6,0,0), D46&lt;=TIME(8,0,0)), TIME(12,0,0),
 IF(AND(D46&gt;TIME(8,0,0), D46&lt;=TIME(13,59,0)), TIME(15,0,0),
 IF(AND(D46&gt;=TIME(14,0,0), D46&lt;=TIME(17,59,0)), TIME(21,0,0),
 IF(AND(D46&gt;=TIME(18,0,0), D46&lt;=TIME(21,59,0)), TIME(0,0,0),
 IF(AND(D46&gt;=TIME(22,0,0), D46&lt;=TIME(23,59,59)), TIME(7,0,0), ""))))))))</f>
        <v/>
      </c>
      <c r="F46" s="156" t="n"/>
      <c r="G46" s="221">
        <f>IF(AND(D46&gt;=TIME(6,0,0),D46&lt;=TIME(8,0,0)),E46,"")</f>
        <v/>
      </c>
      <c r="H46" s="80" t="n"/>
      <c r="I46" s="30">
        <f>ROUND(IF(OR(D46="",E46="",E46=0),0,IF(H46="",MOD(E46-D46,1)*24,MOD(H46-D46,1)*24)),2)</f>
        <v/>
      </c>
      <c r="J46" s="158" t="n"/>
      <c r="K46" s="274" t="n"/>
      <c r="L46" s="189" t="n"/>
      <c r="M46" s="275">
        <f>MAX(0,V46-W46)</f>
        <v/>
      </c>
      <c r="N46" s="81">
        <f>(IF(OR($C46="",$D46=""),0,
 IF(OR($A46="Holiday",$A47="Holiday"),
    IF(ISNUMBER(MATCH(TRIM($B46),{"Phagwah","Good Friday","Easter Monday","Labour Day","Christmas","Eid ul Azha","Romans-2","Globe-12","Neptune P1"},0)),0,$I46),
 IF(AND(NOT(OR($A46="Annual Leave",$A47="Annual Leave")),$A46="Off day"),$I46,
  MAX(0,$I46-$V46)
  ))))+W46</f>
        <v/>
      </c>
      <c r="O46" s="81">
        <f>IF(AND(OR($A46="Holiday",$A47="Holiday"),
        ISNUMBER(MATCH(TRIM($B46),{"Phagwah","Good Friday","Easter Monday","Labour Day","Christmas","Eid ul Azha","Romans-2","Globe-12","Neptune P1"},0))),
   $I46,0)</f>
        <v/>
      </c>
      <c r="P46" s="81">
        <f>IF(OR($O$7="Canteen",$O$7="Head Office"),0,IF($I46&lt;=0,0,IF(OR(OR(TRIM($J46)="Hebrews",TRIM($J46)="Romans",TRIM($J46)="Romans-2",TRIM($J46)="Globe",TRIM($J46)="Globe-12",TRIM($J46)="Neptune P1"),AND($I47&gt;0,OR(TRIM($J47)="Hebrews",TRIM($J47)="Romans",TRIM($J47)="Romans-2",TRIM($J47)="Globe",TRIM($J47)="Globe-12",TRIM($J47)="Neptune P1"))),1,0)))</f>
        <v/>
      </c>
      <c r="Q46" s="82" t="n"/>
      <c r="R46" s="81">
        <f>IF(OR($O$7="Canteen",$O$7="Head Office"),0,IF(
  AND(
    SUMIFS(I:I, C:C, C46) &gt;= 8,
    COUNTIFS(C$14:C46, C46)=1,
    OR(
      TEXT(D46,"hh:mm:ss")="07:00:00",
      TEXT(D46,"hh:mm:ss")="15:00:00",
      TEXT(D46,"hh:mm:ss")="23:00:00",
      TEXT(D51,"hh:mm:ss")="07:00:00",
      TEXT(D51,"hh:mm:ss")="15:00:00",
      TEXT(D51,"hh:mm:ss")="23:00:00"
    )
  ),
  1,
  0
))</f>
        <v/>
      </c>
      <c r="S46" s="81">
        <f>IF(OR($A46="Annual Leave",$A47="Annual Leave"),IF($A46="Annual Leave",8,0),0)</f>
        <v/>
      </c>
      <c r="T46" s="117" t="n"/>
      <c r="U46" s="144">
        <f>MAX(0,40-Y46)</f>
        <v/>
      </c>
      <c r="V46" s="351">
        <f>IF(OR($C46="",$D46=""),0,
 IF(OR($A46="Holiday",$A47="Holiday"),0,
 IF(AND(NOT(OR($A46="Annual Leave",$A47="Annual Leave")),$A46="Off day"),0,
  IF($I46+$I47&gt;=8,IF($I46&gt;=8,8,$I46),$I46)
  )))</f>
        <v/>
      </c>
      <c r="W46" s="351">
        <f>MAX(0,V46-U46)</f>
        <v/>
      </c>
      <c r="X46" s="351">
        <f>IF(C46="","",C46-WEEKDAY(C46,1)+1)</f>
        <v/>
      </c>
      <c r="Y46" s="351">
        <f>SUMPRODUCT(($X$14:$X45=X46)*(($V$14:$V45)+($O$14:$O45)))+IF(X46=X14,$L$11,0)</f>
        <v/>
      </c>
      <c r="Z46" s="351" t="n"/>
      <c r="AA46" s="351" t="n"/>
      <c r="AB46" s="351" t="n"/>
      <c r="AC46" s="351" t="n"/>
      <c r="AD46" s="351" t="n"/>
      <c r="AE46" s="351" t="n"/>
      <c r="AF46" s="351" t="n"/>
    </row>
    <row r="47" ht="24" customHeight="1" s="348" thickBot="1">
      <c r="A47" s="184" t="inlineStr">
        <is>
          <t>On Day</t>
        </is>
      </c>
      <c r="B47" s="222" t="n"/>
      <c r="C47" s="118">
        <f>C45+1</f>
        <v/>
      </c>
      <c r="D47" s="83" t="n"/>
      <c r="E47" s="223">
        <f>IF(D47="", "",
 IF(D47=TIME(0,0,0), 0,
 IF(AND(D47&gt;=TIME(0,0,1), D47&lt;=TIME(2,0,0)), TIME(7,0,0),
 IF(AND(D47&gt;=TIME(6,0,0), D47&lt;=TIME(8,0,0)), TIME(12,0,0),
 IF(AND(D47&gt;TIME(8,0,0), D47&lt;=TIME(13,59,0)), TIME(15,0,0),
 IF(AND(D47&gt;=TIME(14,0,0), D47&lt;=TIME(17,59,0)), TIME(21,0,0),
 IF(AND(D47&gt;=TIME(18,0,0), D47&lt;=TIME(21,59,0)), TIME(0,0,0),
 IF(AND(D47&gt;=TIME(22,0,0), D47&lt;=TIME(23,59,59)), TIME(7,0,0), ""))))))))</f>
        <v/>
      </c>
      <c r="F47" s="224" t="n"/>
      <c r="G47" s="223">
        <f>IF(AND(D47&gt;=TIME(6,0,0),D47&lt;=TIME(8,0,0)),E47,"")</f>
        <v/>
      </c>
      <c r="H47" s="83" t="n"/>
      <c r="I47" s="23">
        <f>ROUND(IF(OR(D47="",E47="",E47=0),0,IF(H47="",MOD(E47-D47,1)*24,MOD(H47-D47,1)*24)),2)</f>
        <v/>
      </c>
      <c r="J47" s="225" t="n"/>
      <c r="K47" s="297" t="n"/>
      <c r="L47" s="181" t="n"/>
      <c r="M47" s="298">
        <f>MAX(0,V47-W47)</f>
        <v/>
      </c>
      <c r="N47" s="84">
        <f>(IF(OR($C47="",$D47=""),0,
 IF(OR($A46="Holiday",$A47="Holiday"),
    IF(ISNUMBER(MATCH(TRIM($B47),{"Phagwah","Good Friday","Easter Monday","Labour Day","Christmas","Eid ul Azha","Romans-2","Globe-12","Neptune P1"},0)),0,$I47),
 IF(AND(NOT(OR($A46="Annual Leave",$A47="Annual Leave")),$A47="Off day"),$I47,
  MAX(0,$I47-$V47)
  ))))+W47</f>
        <v/>
      </c>
      <c r="O47" s="84">
        <f>IF(AND(OR($A46="Holiday",$A47="Holiday"),
        ISNUMBER(MATCH(TRIM($B47),{"Phagwah","Good Friday","Easter Monday","Labour Day","Christmas","Eid ul Azha","Romans-2","Globe-12","Neptune P1"},0))),
   $I47,0)</f>
        <v/>
      </c>
      <c r="P47" s="84">
        <f>IF(OR($O$7="Canteen",$O$7="Head Office"),0,IF($I47&lt;=0,0,IF(AND($I46&lt;=0,OR(TRIM($J47)="Hebrews",TRIM($J47)="Romans",TRIM($J47)="Romans-2",TRIM($J47)="Globe",TRIM($J47)="Globe-12",TRIM($J47)="Neptune P1")),1,0)))</f>
        <v/>
      </c>
      <c r="Q47" s="85" t="n"/>
      <c r="R47" s="84">
        <f>IF(OR($O$7="Canteen",$O$7="Head Office"),0,IF(
  AND(
    SUMIFS(I:I, C:C, C47) &gt;= 8,
    COUNTIFS(C$14:C47, C47)=1,
    OR(
      TEXT(D47,"hh:mm:ss")="07:00:00",
      TEXT(D47,"hh:mm:ss")="15:00:00",
      TEXT(D47,"hh:mm:ss")="23:00:00",
      TEXT(D48,"hh:mm:ss")="07:00:00",
      TEXT(D48,"hh:mm:ss")="15:00:00",
      TEXT(D48,"hh:mm:ss")="23:00:00"
    )
  ),
  1,
  0
))</f>
        <v/>
      </c>
      <c r="S47" s="84">
        <f>IF(OR($A46="Annual Leave",$A47="Annual Leave"),IF(AND($A46&lt;&gt;"Annual Leave",$A47="Annual Leave"),8,0),0)</f>
        <v/>
      </c>
      <c r="T47" s="86" t="n"/>
      <c r="U47" s="144">
        <f>MAX(0,40-Y47)</f>
        <v/>
      </c>
      <c r="V47" s="351">
        <f>IF(OR($C47="",$D47=""),0,
 IF(OR($A46="Holiday",$A47="Holiday"),0,
 IF(AND(NOT(OR($A46="Annual Leave",$A47="Annual Leave")),$A47="Off day"),0,
  IF($I46+$I47&gt;=8,IF($I46&gt;=8,0,8-$I46),$I47)
  )))</f>
        <v/>
      </c>
      <c r="W47" s="351">
        <f>MAX(0,V47-U47)</f>
        <v/>
      </c>
      <c r="X47" s="351">
        <f>IF(C47="","",C47-WEEKDAY(C47,1)+1)</f>
        <v/>
      </c>
      <c r="Y47" s="351">
        <f>SUMPRODUCT(($X$14:$X46=X47)*(($V$14:$V46)+($O$14:$O46)))+IF(X47=X14,$L$11,0)</f>
        <v/>
      </c>
      <c r="Z47" s="351" t="n"/>
      <c r="AA47" s="351" t="n"/>
      <c r="AB47" s="351" t="n"/>
      <c r="AC47" s="351" t="n"/>
      <c r="AD47" s="351" t="n"/>
      <c r="AE47" s="351" t="n"/>
      <c r="AF47" s="351" t="n"/>
    </row>
    <row r="48" ht="24" customHeight="1" s="348" thickBot="1">
      <c r="A48" s="226" t="inlineStr">
        <is>
          <t>On Day</t>
        </is>
      </c>
      <c r="B48" s="299" t="n"/>
      <c r="C48" s="119">
        <f>C47</f>
        <v/>
      </c>
      <c r="D48" s="24" t="n"/>
      <c r="E48" s="227">
        <f>IF(D48="", "",
 IF(D48=TIME(0,0,0), 0,
 IF(AND(D48&gt;=TIME(0,0,1), D48&lt;=TIME(2,0,0)), TIME(7,0,0),
 IF(AND(D48&gt;=TIME(6,0,0), D48&lt;=TIME(8,0,0)), TIME(12,0,0),
 IF(AND(D48&gt;TIME(8,0,0), D48&lt;=TIME(13,59,0)), TIME(15,0,0),
 IF(AND(D48&gt;=TIME(14,0,0), D48&lt;=TIME(17,59,0)), TIME(21,0,0),
 IF(AND(D48&gt;=TIME(18,0,0), D48&lt;=TIME(21,59,0)), TIME(0,0,0),
 IF(AND(D48&gt;=TIME(22,0,0), D48&lt;=TIME(23,59,59)), TIME(7,0,0), ""))))))))</f>
        <v/>
      </c>
      <c r="F48" s="228" t="n"/>
      <c r="G48" s="227">
        <f>IF(AND(D48&gt;=TIME(6,0,0),D48&lt;=TIME(8,0,0)),E48,"")</f>
        <v/>
      </c>
      <c r="H48" s="300" t="n"/>
      <c r="I48" s="87">
        <f>ROUND(IF(OR(D48="",E48="",E48=0),0,IF(H48="",MOD(E48-D48,1)*24,MOD(H48-D48,1)*24)),2)</f>
        <v/>
      </c>
      <c r="J48" s="190" t="n"/>
      <c r="K48" s="297" t="n"/>
      <c r="L48" s="183" t="n"/>
      <c r="M48" s="324">
        <f>MAX(0,V48-W48)</f>
        <v/>
      </c>
      <c r="N48" s="302">
        <f>(IF(OR($C48="",$D48=""),0,
 IF(OR($A48="Holiday",$A49="Holiday"),
    IF(ISNUMBER(MATCH(TRIM($B48),{"Phagwah","Good Friday","Easter Monday","Labour Day","Christmas","Eid ul Azha","Romans-2","Globe-12","Neptune P1"},0)),0,$I48),
 IF(AND(NOT(OR($A48="Annual Leave",$A49="Annual Leave")),$A48="Off day"),$I48,
  MAX(0,$I48-$V48)
  ))))+W48</f>
        <v/>
      </c>
      <c r="O48" s="303" t="n"/>
      <c r="P48" s="229">
        <f>IF(OR($O$7="Canteen",$O$7="Head Office"),0,IF($I48&lt;=0,0,IF(OR(OR(TRIM($J48)="Hebrews",TRIM($J48)="Romans",TRIM($J48)="Romans-2",TRIM($J48)="Globe",TRIM($J48)="Globe-12",TRIM($J48)="Neptune P1"),AND($I49&gt;0,OR(TRIM($J49)="Hebrews",TRIM($J49)="Romans",TRIM($J49)="Romans-2",TRIM($J49)="Globe",TRIM($J49)="Globe-12",TRIM($J49)="Neptune P1"))),1,0)))</f>
        <v/>
      </c>
      <c r="Q48" s="303" t="n"/>
      <c r="R48" s="302">
        <f>IF(OR($O$7="Canteen",$O$7="Head Office"),0,IF(
  AND(
    SUMIFS(I:I, C:C, C48) &gt;= 8,
    COUNTIFS(C$14:C48, C48)=1,
    OR(
      TEXT(D48,"hh:mm:ss")="07:00:00",
      TEXT(D48,"hh:mm:ss")="15:00:00",
      TEXT(D48,"hh:mm:ss")="23:00:00",
      TEXT(D53,"hh:mm:ss")="07:00:00",
      TEXT(D53,"hh:mm:ss")="15:00:00",
      TEXT(D53,"hh:mm:ss")="23:00:00"
    )
  ),
  1,
  0
))</f>
        <v/>
      </c>
      <c r="S48" s="303" t="n"/>
      <c r="T48" s="304" t="n"/>
      <c r="U48" s="144">
        <f>MAX(0,40-Y48)</f>
        <v/>
      </c>
      <c r="V48" s="351">
        <f>IF(OR($C48="",$D48=""),0,
 IF(OR($A48="Holiday",$A49="Holiday"),0,
 IF(AND(NOT(OR($A48="Annual Leave",$A49="Annual Leave")),$A48="Off day"),0,
  IF($I48+$I49&gt;=8,IF($I48&gt;=8,8,$I48),$I48)
  )))</f>
        <v/>
      </c>
      <c r="W48" s="351">
        <f>MAX(0,V48-U48)</f>
        <v/>
      </c>
      <c r="X48" s="351">
        <f>IF(C48="","",C48-WEEKDAY(C48,1)+1)</f>
        <v/>
      </c>
      <c r="Y48" s="351">
        <f>SUMPRODUCT(($X$14:$X47=X48)*(($V$14:$V47)+($O$14:$O47)))+IF(X48=X14,$L$11,0)</f>
        <v/>
      </c>
      <c r="Z48" s="351" t="n"/>
      <c r="AA48" s="351" t="n"/>
      <c r="AB48" s="351" t="n"/>
      <c r="AC48" s="351" t="n"/>
      <c r="AD48" s="351" t="n"/>
      <c r="AE48" s="351" t="n"/>
      <c r="AF48" s="351" t="n"/>
    </row>
    <row r="49" ht="24" customHeight="1" s="348" thickBot="1">
      <c r="A49" s="230" t="n"/>
      <c r="B49" s="355" t="n"/>
      <c r="C49" s="231" t="n"/>
      <c r="D49" s="232" t="n"/>
      <c r="E49" s="232" t="n"/>
      <c r="F49" s="232" t="n"/>
      <c r="G49" s="232" t="n"/>
      <c r="H49" s="233" t="inlineStr">
        <is>
          <t>Total Hrs:</t>
        </is>
      </c>
      <c r="I49" s="122">
        <f>SUM(I14:I48)</f>
        <v/>
      </c>
      <c r="J49" s="234" t="n"/>
      <c r="K49" s="234" t="n"/>
      <c r="L49" s="235" t="n"/>
      <c r="M49" s="120">
        <f>SUM(M14:M48)</f>
        <v/>
      </c>
      <c r="N49" s="120">
        <f>SUM(N14:N48)</f>
        <v/>
      </c>
      <c r="O49" s="120">
        <f>SUM(O14:O48)</f>
        <v/>
      </c>
      <c r="P49" s="120">
        <f>SUM(P14:P48)</f>
        <v/>
      </c>
      <c r="Q49" s="120">
        <f>IF($O$6&lt;&gt;"Armed",0,LOOKUP($Q$50,{0,1,2,3,4,5,6,7,8,9,10,11,12,13,14},{0,384,769,1153,1153,1538,1923,2307,2692,3076,3461,3846,4239,4615,5000}))</f>
        <v/>
      </c>
      <c r="R49" s="120">
        <f>SUM(R14:R48)</f>
        <v/>
      </c>
      <c r="S49" s="120">
        <f>SUM(S14:S48)</f>
        <v/>
      </c>
      <c r="T49" s="121">
        <f>SUM(T30:T43)</f>
        <v/>
      </c>
      <c r="U49" s="144">
        <f>MIN(U48,0)</f>
        <v/>
      </c>
      <c r="V49" s="351">
        <f>SUM(V14:V48)</f>
        <v/>
      </c>
      <c r="W49" s="351">
        <f>SUM(W14:W48)</f>
        <v/>
      </c>
      <c r="X49" s="351" t="n"/>
      <c r="Y49" s="351" t="n"/>
      <c r="Z49" s="351" t="n"/>
      <c r="AA49" s="351" t="n"/>
      <c r="AB49" s="351" t="n"/>
      <c r="AC49" s="351" t="n"/>
      <c r="AD49" s="351" t="n"/>
      <c r="AE49" s="351" t="n"/>
      <c r="AF49" s="351" t="n"/>
    </row>
    <row r="50" ht="24" customHeight="1" s="348">
      <c r="A50" s="351" t="n"/>
      <c r="B50" s="351" t="n"/>
      <c r="C50" s="6" t="n"/>
      <c r="D50" s="6" t="n"/>
      <c r="E50" s="6" t="n"/>
      <c r="F50" s="6" t="n"/>
      <c r="G50" s="6" t="n"/>
      <c r="H50" s="336" t="n"/>
      <c r="I50" s="351" t="n"/>
      <c r="J50" s="336" t="n"/>
      <c r="K50" s="336" t="n"/>
      <c r="L50" s="336" t="n"/>
      <c r="M50" s="28" t="n"/>
      <c r="N50" s="28" t="n"/>
      <c r="O50" s="28" t="n"/>
      <c r="P50" s="241" t="inlineStr">
        <is>
          <t>Days Worked</t>
        </is>
      </c>
      <c r="Q50" s="29">
        <f>SUM(--(SUM(I14:I15)&gt;0),--(SUM(I16:I17)&gt;0),--(SUM(I18:I19)&gt;0),--(SUM(I20:I21)&gt;0),--(SUM(I22:I23)&gt;0),--(SUM(I24:I25)&gt;0),--(SUM(I26:I27)&gt;0),--(SUM(I30:I31)&gt;0),--(SUM(I32:I33)&gt;0),--(SUM(I34:I35)&gt;0),--(SUM(I36:I37)&gt;0),--(SUM(I38:I39)&gt;0),--(SUM(I40:I41)&gt;0),--(SUM(I42:I43)&gt;0),--(SUM(I45:I46)&gt;0),--(SUM(I47:I48)&gt;0))</f>
        <v/>
      </c>
      <c r="R50" s="28" t="n"/>
      <c r="S50" s="28" t="n"/>
      <c r="T50" s="28" t="n"/>
      <c r="U50" s="144" t="n"/>
      <c r="V50" s="351" t="n"/>
      <c r="W50" s="351" t="n"/>
      <c r="X50" s="351" t="n"/>
      <c r="Y50" s="351" t="n"/>
      <c r="Z50" s="351" t="n"/>
      <c r="AA50" s="351" t="n"/>
      <c r="AB50" s="351" t="n"/>
      <c r="AC50" s="351" t="n"/>
      <c r="AD50" s="351" t="n"/>
      <c r="AE50" s="351" t="n"/>
      <c r="AF50" s="351" t="n"/>
    </row>
    <row r="51" ht="24" customHeight="1" s="348">
      <c r="A51" s="351" t="n"/>
      <c r="B51" s="351" t="n"/>
      <c r="C51" s="345" t="n"/>
      <c r="D51" s="362" t="n"/>
      <c r="E51" s="362" t="n"/>
      <c r="F51" s="334" t="n"/>
      <c r="G51" s="362" t="n"/>
      <c r="H51" s="336" t="n"/>
      <c r="I51" s="351" t="n"/>
      <c r="J51" s="336" t="n"/>
      <c r="K51" s="336" t="n"/>
      <c r="L51" s="336" t="n"/>
      <c r="M51" s="236" t="n"/>
      <c r="N51" s="236" t="n"/>
      <c r="O51" s="236" t="n"/>
      <c r="P51" s="236" t="n"/>
      <c r="Q51" s="236" t="n"/>
      <c r="R51" s="236" t="n"/>
      <c r="S51" s="236" t="n"/>
      <c r="T51" s="236" t="n"/>
      <c r="U51" s="144" t="n"/>
      <c r="V51" s="351" t="n"/>
      <c r="W51" s="351" t="n"/>
      <c r="X51" s="351" t="n"/>
      <c r="Y51" s="351" t="n"/>
      <c r="Z51" s="351" t="n"/>
      <c r="AA51" s="351" t="n"/>
      <c r="AB51" s="351" t="n"/>
      <c r="AC51" s="351" t="n"/>
      <c r="AD51" s="351" t="n"/>
      <c r="AE51" s="351" t="n"/>
      <c r="AF51" s="351" t="n"/>
    </row>
    <row r="52">
      <c r="A52" s="351" t="n"/>
      <c r="B52" s="351" t="n"/>
      <c r="C52" s="329" t="inlineStr">
        <is>
          <t>Supervisor Signature</t>
        </is>
      </c>
      <c r="D52" s="363" t="n"/>
      <c r="E52" s="363" t="n"/>
      <c r="F52" s="329" t="inlineStr">
        <is>
          <t>Date</t>
        </is>
      </c>
      <c r="G52" s="363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351" t="n"/>
      <c r="V52" s="351" t="n"/>
      <c r="W52" s="351" t="n"/>
      <c r="X52" s="351" t="n"/>
      <c r="Y52" s="351" t="n"/>
      <c r="Z52" s="351" t="n"/>
      <c r="AA52" s="351" t="n"/>
      <c r="AB52" s="351" t="n"/>
      <c r="AC52" s="351" t="n"/>
      <c r="AD52" s="351" t="n"/>
      <c r="AE52" s="351" t="n"/>
      <c r="AF52" s="351" t="n"/>
    </row>
    <row r="53" ht="26.25" customHeight="1" s="348">
      <c r="A53" s="351" t="n"/>
      <c r="B53" s="351" t="n"/>
      <c r="C53" s="345" t="n"/>
      <c r="D53" s="362" t="n"/>
      <c r="E53" s="362" t="n"/>
      <c r="F53" s="331" t="n"/>
      <c r="G53" s="362" t="n"/>
      <c r="H53" s="6" t="n"/>
      <c r="I53" s="6" t="n"/>
      <c r="J53" s="6" t="n"/>
      <c r="K53" s="6" t="n"/>
      <c r="L53" s="6" t="n"/>
      <c r="M53" s="6" t="n"/>
      <c r="N53" s="237" t="n"/>
      <c r="O53" s="238" t="n"/>
      <c r="P53" s="346" t="n"/>
      <c r="Q53" s="351" t="n"/>
      <c r="R53" s="351" t="n"/>
      <c r="S53" s="351" t="n"/>
      <c r="T53" s="351" t="n"/>
      <c r="U53" s="351" t="n"/>
      <c r="V53" s="351" t="n"/>
      <c r="W53" s="351" t="n"/>
      <c r="X53" s="351" t="n"/>
      <c r="Y53" s="351" t="n"/>
      <c r="Z53" s="351" t="n"/>
      <c r="AA53" s="351" t="n"/>
      <c r="AB53" s="351" t="n"/>
      <c r="AC53" s="351" t="n"/>
      <c r="AD53" s="351" t="n"/>
      <c r="AE53" s="351" t="n"/>
      <c r="AF53" s="351" t="n"/>
    </row>
    <row r="54">
      <c r="A54" s="351" t="n"/>
      <c r="B54" s="351" t="n"/>
      <c r="C54" s="329" t="inlineStr">
        <is>
          <t>Manager Signature</t>
        </is>
      </c>
      <c r="D54" s="363" t="n"/>
      <c r="E54" s="363" t="n"/>
      <c r="F54" s="329" t="inlineStr">
        <is>
          <t>Date</t>
        </is>
      </c>
      <c r="G54" s="363" t="n"/>
      <c r="H54" s="6" t="n"/>
      <c r="I54" s="239" t="inlineStr">
        <is>
          <t>{42}</t>
        </is>
      </c>
      <c r="J54" s="239" t="n"/>
      <c r="K54" s="239" t="n"/>
      <c r="L54" s="239" t="n"/>
      <c r="M54" s="6" t="n"/>
      <c r="N54" s="6" t="n"/>
      <c r="O54" s="6" t="n"/>
      <c r="P54" s="6" t="n"/>
      <c r="Q54" s="6" t="n"/>
      <c r="R54" s="6" t="n"/>
      <c r="S54" s="6" t="n"/>
      <c r="T54" s="6" t="n"/>
      <c r="U54" s="351" t="n"/>
      <c r="V54" s="351" t="n"/>
      <c r="W54" s="351" t="n"/>
      <c r="X54" s="351" t="n"/>
      <c r="Y54" s="351" t="n"/>
      <c r="Z54" s="351" t="n"/>
      <c r="AA54" s="351" t="n"/>
      <c r="AB54" s="351" t="n"/>
      <c r="AC54" s="351" t="n"/>
      <c r="AD54" s="351" t="n"/>
      <c r="AE54" s="351" t="n"/>
      <c r="AF54" s="351" t="n"/>
    </row>
    <row r="55">
      <c r="A55" s="351" t="n"/>
      <c r="B55" s="351" t="n"/>
      <c r="C55" s="240" t="n"/>
      <c r="D55" s="240" t="n"/>
      <c r="E55" s="240" t="n"/>
      <c r="F55" s="240" t="n"/>
      <c r="G55" s="240" t="n"/>
      <c r="H55" s="240" t="n"/>
      <c r="I55" s="240" t="n"/>
      <c r="J55" s="240" t="n"/>
      <c r="K55" s="240" t="n"/>
      <c r="L55" s="240" t="n"/>
      <c r="M55" s="240" t="n"/>
      <c r="N55" s="240" t="n"/>
      <c r="O55" s="240" t="n"/>
      <c r="P55" s="240" t="n"/>
      <c r="Q55" s="240" t="n"/>
      <c r="R55" s="240" t="n"/>
      <c r="S55" s="240" t="n"/>
      <c r="T55" s="240" t="n"/>
      <c r="U55" s="351" t="n"/>
      <c r="V55" s="351" t="n"/>
      <c r="W55" s="351" t="n"/>
      <c r="X55" s="351" t="n"/>
      <c r="Y55" s="351" t="n"/>
      <c r="Z55" s="351" t="n"/>
      <c r="AA55" s="351" t="n"/>
      <c r="AB55" s="351" t="n"/>
      <c r="AC55" s="351" t="n"/>
      <c r="AD55" s="351" t="n"/>
      <c r="AE55" s="351" t="n"/>
      <c r="AF55" s="35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45"/>
  <mergeCells count="33">
    <mergeCell ref="C54:E54"/>
    <mergeCell ref="V2:W2"/>
    <mergeCell ref="C8:F8"/>
    <mergeCell ref="F54:G54"/>
    <mergeCell ref="H10:I10"/>
    <mergeCell ref="C7:F7"/>
    <mergeCell ref="K5:L5"/>
    <mergeCell ref="M5:N5"/>
    <mergeCell ref="H50:I50"/>
    <mergeCell ref="C51:E51"/>
    <mergeCell ref="A1:T1"/>
    <mergeCell ref="C52:E52"/>
    <mergeCell ref="V3:AB3"/>
    <mergeCell ref="F51:G51"/>
    <mergeCell ref="M10:N10"/>
    <mergeCell ref="H51:I51"/>
    <mergeCell ref="C6:F6"/>
    <mergeCell ref="C5:F5"/>
    <mergeCell ref="M7:N7"/>
    <mergeCell ref="M6:N6"/>
    <mergeCell ref="C53:E53"/>
    <mergeCell ref="H7:I7"/>
    <mergeCell ref="H28:I28"/>
    <mergeCell ref="C10:F10"/>
    <mergeCell ref="M8:N8"/>
    <mergeCell ref="F52:G52"/>
    <mergeCell ref="P53:T53"/>
    <mergeCell ref="AA2:AB2"/>
    <mergeCell ref="K10:L10"/>
    <mergeCell ref="H5:I5"/>
    <mergeCell ref="K4:L4"/>
    <mergeCell ref="M4:N4"/>
    <mergeCell ref="F53:G53"/>
  </mergeCells>
  <dataValidations count="5">
    <dataValidation sqref="A14:A48" showDropDown="0" showInputMessage="0" showErrorMessage="0" allowBlank="1" type="list">
      <formula1>"On Day,Off Day,Sick,Absent,Holiday,Annual Leave"</formula1>
    </dataValidation>
    <dataValidation sqref="B14:B48" showDropDown="0" showInputMessage="0" showErrorMessage="0" allowBlank="1" type="list">
      <formula1>"Holiday Double,Phagwah,Good Friday,Easter Monday,Labour Day,Christmas,Eid ul Azha"</formula1>
    </dataValidation>
    <dataValidation sqref="J14:J48" showDropDown="0" showInputMessage="0" showErrorMessage="0" allowBlank="1" type="list">
      <formula1>_xlfn._LONGTEXT("Unico,Unico-2,Unico-42,Unico-44,Unico-46,Unico-47,Unico-48,Unico-49,Globe,Globe-12,Hebrews,Romans-2,Beacon,Numbers,Zebra-24,Sunrise,Sunrise-1,Sunflower 6,Sunset 12,Ripple,Neptune P1,Neptune P2,Neptune P3,Neptune P4,Neptune P5,Neptune P6,Neptune P7,Rainbow"," 1,Rainbow 2,Citadel,Sunset 11,Autumn,Autumn-2,Miracle,Miracle 1,Canteen,Guard Hut")</formula1>
    </dataValidation>
    <dataValidation sqref="O7" showDropDown="0" showInputMessage="0" showErrorMessage="0" allowBlank="1" type="list">
      <formula1>"Caricom,EU,UN,DMC,ARU,Head Office,Canteen"</formula1>
    </dataValidation>
    <dataValidation sqref="O6" showDropDown="0" showInputMessage="0" showErrorMessage="0" allowBlank="1" type="list">
      <formula1>"Unarmed,Armed"</formula1>
    </dataValidation>
  </dataValidations>
  <printOptions horizontalCentered="1"/>
  <pageMargins left="0.5" right="0.5" top="0.5" bottom="1" header="0.5" footer="0.5"/>
  <pageSetup orientation="portrait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AL55"/>
  <sheetViews>
    <sheetView topLeftCell="A43" workbookViewId="0">
      <selection activeCell="I53" sqref="I53"/>
    </sheetView>
  </sheetViews>
  <sheetFormatPr baseColWidth="8" defaultRowHeight="13.5"/>
  <cols>
    <col width="12.28515625" customWidth="1" style="348" min="1" max="1"/>
    <col width="15.140625" customWidth="1" style="348" min="2" max="2"/>
    <col width="12.42578125" customWidth="1" style="348" min="3" max="3"/>
    <col width="9.28515625" customWidth="1" style="348" min="4" max="4"/>
    <col hidden="1" width="9.28515625" customWidth="1" style="348" min="5" max="5"/>
    <col hidden="1" width="2" customWidth="1" style="348" min="6" max="6"/>
    <col hidden="1" width="12.5703125" customWidth="1" style="348" min="7" max="7"/>
    <col width="9.28515625" customWidth="1" style="348" min="8" max="8"/>
    <col width="6.5703125" customWidth="1" style="348" min="9" max="9"/>
    <col width="10.140625" customWidth="1" style="348" min="10" max="10"/>
    <col width="15.28515625" customWidth="1" style="348" min="11" max="11"/>
    <col width="10.5703125" customWidth="1" style="348" min="12" max="12"/>
    <col width="11" customWidth="1" style="348" min="13" max="13"/>
    <col width="9.85546875" customWidth="1" style="348" min="14" max="14"/>
    <col width="11.140625" customWidth="1" style="348" min="15" max="15"/>
    <col width="9.85546875" customWidth="1" style="348" min="16" max="16"/>
    <col width="10.28515625" customWidth="1" style="348" min="17" max="17"/>
    <col width="8.85546875" customWidth="1" style="348" min="18" max="19"/>
    <col width="45.28515625" customWidth="1" style="348" min="20" max="20"/>
    <col width="9.140625" customWidth="1" style="348" min="21" max="21"/>
    <col width="3.140625" customWidth="1" style="348" min="22" max="29"/>
    <col width="10.28515625" customWidth="1" style="348" min="30" max="30"/>
  </cols>
  <sheetData>
    <row r="1" ht="32.25" customFormat="1" customHeight="1" s="1" thickBot="1">
      <c r="A1" s="332" t="n"/>
      <c r="B1" s="354" t="n"/>
      <c r="C1" s="354" t="n"/>
      <c r="D1" s="354" t="n"/>
      <c r="E1" s="354" t="n"/>
      <c r="F1" s="354" t="n"/>
      <c r="G1" s="354" t="n"/>
      <c r="H1" s="354" t="n"/>
      <c r="I1" s="354" t="n"/>
      <c r="J1" s="354" t="n"/>
      <c r="K1" s="354" t="n"/>
      <c r="L1" s="354" t="n"/>
      <c r="M1" s="354" t="n"/>
      <c r="N1" s="354" t="n"/>
      <c r="O1" s="354" t="n"/>
      <c r="P1" s="354" t="n"/>
      <c r="Q1" s="354" t="n"/>
      <c r="R1" s="354" t="n"/>
      <c r="S1" s="354" t="n"/>
      <c r="T1" s="355" t="n"/>
      <c r="U1" s="351" t="n"/>
      <c r="V1" s="351" t="n"/>
      <c r="W1" s="351" t="n"/>
      <c r="X1" s="351" t="n"/>
      <c r="Y1" s="351" t="n"/>
      <c r="Z1" s="351" t="n"/>
      <c r="AA1" s="351" t="n"/>
      <c r="AB1" s="351" t="n"/>
      <c r="AC1" s="351" t="n"/>
      <c r="AD1" s="126" t="n"/>
      <c r="AE1" s="351" t="n"/>
      <c r="AF1" s="351" t="n"/>
    </row>
    <row r="2" ht="15" customFormat="1" customHeight="1" s="1">
      <c r="A2" s="351" t="n"/>
      <c r="B2" s="351" t="n"/>
      <c r="C2" s="127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128" t="n"/>
      <c r="U2" s="351" t="n"/>
      <c r="V2" s="343" t="n">
        <v>2025</v>
      </c>
      <c r="W2" s="356" t="n"/>
      <c r="X2" s="351" t="n"/>
      <c r="Y2" s="351" t="n"/>
      <c r="Z2" s="129" t="inlineStr">
        <is>
          <t>Month:</t>
        </is>
      </c>
      <c r="AA2" s="343" t="n">
        <v>3</v>
      </c>
      <c r="AB2" s="356" t="n"/>
      <c r="AC2" s="351" t="n"/>
      <c r="AD2" s="351" t="n"/>
      <c r="AE2" s="351" t="n"/>
      <c r="AF2" s="351" t="n"/>
    </row>
    <row r="3" ht="15.6" customHeight="1" s="348" thickBot="1">
      <c r="A3" s="351" t="n"/>
      <c r="B3" s="351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351" t="n"/>
      <c r="V3" s="333">
        <f>DATE(V2,AA2,1)</f>
        <v/>
      </c>
      <c r="W3" s="357" t="n"/>
      <c r="X3" s="357" t="n"/>
      <c r="Y3" s="357" t="n"/>
      <c r="Z3" s="357" t="n"/>
      <c r="AA3" s="357" t="n"/>
      <c r="AB3" s="358" t="n"/>
      <c r="AC3" s="351" t="n"/>
      <c r="AD3" s="351" t="n"/>
      <c r="AE3" s="351" t="n"/>
      <c r="AF3" s="249" t="n"/>
    </row>
    <row r="4" ht="21" customHeight="1" s="348" thickBot="1">
      <c r="A4" s="351" t="n"/>
      <c r="B4" s="351" t="n"/>
      <c r="C4" s="25" t="inlineStr">
        <is>
          <t>Federal Manangement Systems</t>
        </is>
      </c>
      <c r="D4" s="25" t="n"/>
      <c r="E4" s="25" t="n"/>
      <c r="F4" s="25" t="n"/>
      <c r="G4" s="25" t="n"/>
      <c r="H4" s="6" t="n"/>
      <c r="I4" s="6" t="n"/>
      <c r="J4" s="6" t="n"/>
      <c r="K4" s="330" t="inlineStr">
        <is>
          <t>Employee Number:</t>
        </is>
      </c>
      <c r="L4" s="351" t="n"/>
      <c r="M4" s="342" t="inlineStr">
        <is>
          <t>5483</t>
        </is>
      </c>
      <c r="N4" s="355" t="n"/>
      <c r="O4" s="6" t="n"/>
      <c r="P4" s="6" t="n"/>
      <c r="Q4" s="6" t="n"/>
      <c r="R4" s="6" t="n"/>
      <c r="S4" s="6" t="n"/>
      <c r="T4" s="6" t="n"/>
      <c r="U4" s="351" t="n"/>
      <c r="V4" s="130" t="inlineStr">
        <is>
          <t>Su</t>
        </is>
      </c>
      <c r="W4" s="131" t="inlineStr">
        <is>
          <t>M</t>
        </is>
      </c>
      <c r="X4" s="131" t="inlineStr">
        <is>
          <t>Tu</t>
        </is>
      </c>
      <c r="Y4" s="131" t="inlineStr">
        <is>
          <t>W</t>
        </is>
      </c>
      <c r="Z4" s="131" t="inlineStr">
        <is>
          <t>Th</t>
        </is>
      </c>
      <c r="AA4" s="131" t="inlineStr">
        <is>
          <t>F</t>
        </is>
      </c>
      <c r="AB4" s="132" t="inlineStr">
        <is>
          <t>Sa</t>
        </is>
      </c>
      <c r="AC4" s="351" t="n"/>
      <c r="AD4" s="133" t="inlineStr">
        <is>
          <t>Overtime Options</t>
        </is>
      </c>
      <c r="AE4" s="351" t="n"/>
      <c r="AF4" s="351" t="n"/>
      <c r="AJ4" s="257" t="n"/>
    </row>
    <row r="5" ht="14.1" customHeight="1" s="348" thickBot="1">
      <c r="A5" s="351" t="n"/>
      <c r="B5" s="351" t="n"/>
      <c r="C5" s="337" t="n"/>
      <c r="D5" s="351" t="n"/>
      <c r="E5" s="351" t="n"/>
      <c r="F5" s="351" t="n"/>
      <c r="G5" s="6" t="n"/>
      <c r="H5" s="340" t="n"/>
      <c r="I5" s="351" t="n"/>
      <c r="J5" s="340" t="n"/>
      <c r="K5" s="344" t="inlineStr">
        <is>
          <t>Employee Name:</t>
        </is>
      </c>
      <c r="L5" s="359" t="n"/>
      <c r="M5" s="342" t="inlineStr">
        <is>
          <t>Lesperance, Lorance</t>
        </is>
      </c>
      <c r="N5" s="355" t="n"/>
      <c r="O5" s="337" t="n"/>
      <c r="P5" s="337" t="n"/>
      <c r="Q5" s="337" t="n"/>
      <c r="R5" s="337" t="n"/>
      <c r="S5" s="337" t="n"/>
      <c r="T5" s="337" t="n"/>
      <c r="U5" s="351" t="n"/>
      <c r="V5" s="263">
        <f>IF(MONTH($V$3)&lt;&gt;MONTH($V$3-WEEKDAY($V$3,1)+(ROW(V5)-ROW($V$5))*7+(COLUMN(V5)-COLUMN($V$5)+1)),"",$V$3-WEEKDAY($V$3,1)+(ROW(V5)-ROW($V$5))*7+(COLUMN(V5)-COLUMN($V$5)+1))</f>
        <v/>
      </c>
      <c r="W5" s="263">
        <f>IF(MONTH($V$3)&lt;&gt;MONTH($V$3-WEEKDAY($V$3,1)+(ROW(W5)-ROW($V$5))*7+(COLUMN(W5)-COLUMN($V$5)+1)),"",$V$3-WEEKDAY($V$3,1)+(ROW(W5)-ROW($V$5))*7+(COLUMN(W5)-COLUMN($V$5)+1))</f>
        <v/>
      </c>
      <c r="X5" s="263">
        <f>IF(MONTH($V$3)&lt;&gt;MONTH($V$3-WEEKDAY($V$3,1)+(ROW(X5)-ROW($V$5))*7+(COLUMN(X5)-COLUMN($V$5)+1)),"",$V$3-WEEKDAY($V$3,1)+(ROW(X5)-ROW($V$5))*7+(COLUMN(X5)-COLUMN($V$5)+1))</f>
        <v/>
      </c>
      <c r="Y5" s="263">
        <f>IF(MONTH($V$3)&lt;&gt;MONTH($V$3-WEEKDAY($V$3,1)+(ROW(Y5)-ROW($V$5))*7+(COLUMN(Y5)-COLUMN($V$5)+1)),"",$V$3-WEEKDAY($V$3,1)+(ROW(Y5)-ROW($V$5))*7+(COLUMN(Y5)-COLUMN($V$5)+1))</f>
        <v/>
      </c>
      <c r="Z5" s="263">
        <f>IF(MONTH($V$3)&lt;&gt;MONTH($V$3-WEEKDAY($V$3,1)+(ROW(Z5)-ROW($V$5))*7+(COLUMN(Z5)-COLUMN($V$5)+1)),"",$V$3-WEEKDAY($V$3,1)+(ROW(Z5)-ROW($V$5))*7+(COLUMN(Z5)-COLUMN($V$5)+1))</f>
        <v/>
      </c>
      <c r="AA5" s="263">
        <f>IF(MONTH($V$3)&lt;&gt;MONTH($V$3-WEEKDAY($V$3,1)+(ROW(AA5)-ROW($V$5))*7+(COLUMN(AA5)-COLUMN($V$5)+1)),"",$V$3-WEEKDAY($V$3,1)+(ROW(AA5)-ROW($V$5))*7+(COLUMN(AA5)-COLUMN($V$5)+1))</f>
        <v/>
      </c>
      <c r="AB5" s="263">
        <f>IF(MONTH($V$3)&lt;&gt;MONTH($V$3-WEEKDAY($V$3,1)+(ROW(AB5)-ROW($V$5))*7+(COLUMN(AB5)-COLUMN($V$5)+1)),"",$V$3-WEEKDAY($V$3,1)+(ROW(AB5)-ROW($V$5))*7+(COLUMN(AB5)-COLUMN($V$5)+1))</f>
        <v/>
      </c>
      <c r="AC5" s="351" t="n"/>
      <c r="AD5" s="351" t="n"/>
      <c r="AE5" s="3" t="b">
        <v>1</v>
      </c>
      <c r="AF5" s="258" t="n"/>
      <c r="AJ5" s="350" t="n"/>
      <c r="AK5" s="350" t="n"/>
      <c r="AL5" s="350" t="n"/>
    </row>
    <row r="6" ht="14.1" customHeight="1" s="348" thickBot="1">
      <c r="A6" s="351" t="n"/>
      <c r="B6" s="351" t="n"/>
      <c r="C6" s="337" t="inlineStr">
        <is>
          <t xml:space="preserve">120 Peter Rose St </t>
        </is>
      </c>
      <c r="D6" s="351" t="n"/>
      <c r="E6" s="351" t="n"/>
      <c r="F6" s="351" t="n"/>
      <c r="G6" s="6" t="n"/>
      <c r="H6" s="6" t="n"/>
      <c r="I6" s="6" t="n"/>
      <c r="J6" s="6" t="n"/>
      <c r="K6" s="6" t="n"/>
      <c r="L6" s="6" t="n"/>
      <c r="M6" s="339" t="inlineStr">
        <is>
          <t>Armed or unarmed</t>
        </is>
      </c>
      <c r="N6" s="360" t="n"/>
      <c r="O6" s="135" t="inlineStr">
        <is>
          <t>Unarmed</t>
        </is>
      </c>
      <c r="P6" s="6" t="n"/>
      <c r="Q6" s="6" t="n"/>
      <c r="R6" s="6" t="n"/>
      <c r="S6" s="6" t="n"/>
      <c r="T6" s="6" t="n"/>
      <c r="U6" s="351" t="n"/>
      <c r="V6" s="263">
        <f>IF(MONTH($V$3)&lt;&gt;MONTH($V$3-WEEKDAY($V$3,1)+(ROW(V6)-ROW($V$5))*7+(COLUMN(V6)-COLUMN($V$5)+1)),"",$V$3-WEEKDAY($V$3,1)+(ROW(V6)-ROW($V$5))*7+(COLUMN(V6)-COLUMN($V$5)+1))</f>
        <v/>
      </c>
      <c r="W6" s="263">
        <f>IF(MONTH($V$3)&lt;&gt;MONTH($V$3-WEEKDAY($V$3,1)+(ROW(W6)-ROW($V$5))*7+(COLUMN(W6)-COLUMN($V$5)+1)),"",$V$3-WEEKDAY($V$3,1)+(ROW(W6)-ROW($V$5))*7+(COLUMN(W6)-COLUMN($V$5)+1))</f>
        <v/>
      </c>
      <c r="X6" s="263">
        <f>IF(MONTH($V$3)&lt;&gt;MONTH($V$3-WEEKDAY($V$3,1)+(ROW(X6)-ROW($V$5))*7+(COLUMN(X6)-COLUMN($V$5)+1)),"",$V$3-WEEKDAY($V$3,1)+(ROW(X6)-ROW($V$5))*7+(COLUMN(X6)-COLUMN($V$5)+1))</f>
        <v/>
      </c>
      <c r="Y6" s="263">
        <f>IF(MONTH($V$3)&lt;&gt;MONTH($V$3-WEEKDAY($V$3,1)+(ROW(Y6)-ROW($V$5))*7+(COLUMN(Y6)-COLUMN($V$5)+1)),"",$V$3-WEEKDAY($V$3,1)+(ROW(Y6)-ROW($V$5))*7+(COLUMN(Y6)-COLUMN($V$5)+1))</f>
        <v/>
      </c>
      <c r="Z6" s="263">
        <f>IF(MONTH($V$3)&lt;&gt;MONTH($V$3-WEEKDAY($V$3,1)+(ROW(Z6)-ROW($V$5))*7+(COLUMN(Z6)-COLUMN($V$5)+1)),"",$V$3-WEEKDAY($V$3,1)+(ROW(Z6)-ROW($V$5))*7+(COLUMN(Z6)-COLUMN($V$5)+1))</f>
        <v/>
      </c>
      <c r="AA6" s="263">
        <f>IF(MONTH($V$3)&lt;&gt;MONTH($V$3-WEEKDAY($V$3,1)+(ROW(AA6)-ROW($V$5))*7+(COLUMN(AA6)-COLUMN($V$5)+1)),"",$V$3-WEEKDAY($V$3,1)+(ROW(AA6)-ROW($V$5))*7+(COLUMN(AA6)-COLUMN($V$5)+1))</f>
        <v/>
      </c>
      <c r="AB6" s="263">
        <f>IF(MONTH($V$3)&lt;&gt;MONTH($V$3-WEEKDAY($V$3,1)+(ROW(AB6)-ROW($V$5))*7+(COLUMN(AB6)-COLUMN($V$5)+1)),"",$V$3-WEEKDAY($V$3,1)+(ROW(AB6)-ROW($V$5))*7+(COLUMN(AB6)-COLUMN($V$5)+1))</f>
        <v/>
      </c>
      <c r="AC6" s="351" t="n"/>
      <c r="AD6" s="136" t="inlineStr">
        <is>
          <t>After:</t>
        </is>
      </c>
      <c r="AE6" s="264" t="n">
        <v>8</v>
      </c>
      <c r="AF6" s="258" t="n"/>
      <c r="AJ6" s="350" t="n"/>
      <c r="AL6" s="251" t="n"/>
    </row>
    <row r="7" ht="14.1" customHeight="1" s="348" thickBot="1">
      <c r="A7" s="351" t="n"/>
      <c r="B7" s="351" t="n"/>
      <c r="C7" s="337" t="inlineStr">
        <is>
          <t>Queenstown</t>
        </is>
      </c>
      <c r="D7" s="351" t="n"/>
      <c r="E7" s="351" t="n"/>
      <c r="F7" s="351" t="n"/>
      <c r="G7" s="6" t="n"/>
      <c r="H7" s="340" t="n"/>
      <c r="I7" s="351" t="n"/>
      <c r="J7" s="340" t="n"/>
      <c r="K7" s="340" t="n"/>
      <c r="L7" s="340" t="n"/>
      <c r="M7" s="338" t="inlineStr">
        <is>
          <t>Agency</t>
        </is>
      </c>
      <c r="N7" s="361" t="n"/>
      <c r="O7" s="7" t="inlineStr">
        <is>
          <t>Caricom</t>
        </is>
      </c>
      <c r="P7" s="6" t="n"/>
      <c r="Q7" s="6" t="n"/>
      <c r="R7" s="6" t="n"/>
      <c r="S7" s="6" t="n"/>
      <c r="T7" s="6" t="n"/>
      <c r="U7" s="351" t="n"/>
      <c r="V7" s="263">
        <f>IF(MONTH($V$3)&lt;&gt;MONTH($V$3-WEEKDAY($V$3,1)+(ROW(V7)-ROW($V$5))*7+(COLUMN(V7)-COLUMN($V$5)+1)),"",$V$3-WEEKDAY($V$3,1)+(ROW(V7)-ROW($V$5))*7+(COLUMN(V7)-COLUMN($V$5)+1))</f>
        <v/>
      </c>
      <c r="W7" s="263">
        <f>IF(MONTH($V$3)&lt;&gt;MONTH($V$3-WEEKDAY($V$3,1)+(ROW(W7)-ROW($V$5))*7+(COLUMN(W7)-COLUMN($V$5)+1)),"",$V$3-WEEKDAY($V$3,1)+(ROW(W7)-ROW($V$5))*7+(COLUMN(W7)-COLUMN($V$5)+1))</f>
        <v/>
      </c>
      <c r="X7" s="263">
        <f>IF(MONTH($V$3)&lt;&gt;MONTH($V$3-WEEKDAY($V$3,1)+(ROW(X7)-ROW($V$5))*7+(COLUMN(X7)-COLUMN($V$5)+1)),"",$V$3-WEEKDAY($V$3,1)+(ROW(X7)-ROW($V$5))*7+(COLUMN(X7)-COLUMN($V$5)+1))</f>
        <v/>
      </c>
      <c r="Y7" s="263">
        <f>IF(MONTH($V$3)&lt;&gt;MONTH($V$3-WEEKDAY($V$3,1)+(ROW(Y7)-ROW($V$5))*7+(COLUMN(Y7)-COLUMN($V$5)+1)),"",$V$3-WEEKDAY($V$3,1)+(ROW(Y7)-ROW($V$5))*7+(COLUMN(Y7)-COLUMN($V$5)+1))</f>
        <v/>
      </c>
      <c r="Z7" s="263">
        <f>IF(MONTH($V$3)&lt;&gt;MONTH($V$3-WEEKDAY($V$3,1)+(ROW(Z7)-ROW($V$5))*7+(COLUMN(Z7)-COLUMN($V$5)+1)),"",$V$3-WEEKDAY($V$3,1)+(ROW(Z7)-ROW($V$5))*7+(COLUMN(Z7)-COLUMN($V$5)+1))</f>
        <v/>
      </c>
      <c r="AA7" s="263">
        <f>IF(MONTH($V$3)&lt;&gt;MONTH($V$3-WEEKDAY($V$3,1)+(ROW(AA7)-ROW($V$5))*7+(COLUMN(AA7)-COLUMN($V$5)+1)),"",$V$3-WEEKDAY($V$3,1)+(ROW(AA7)-ROW($V$5))*7+(COLUMN(AA7)-COLUMN($V$5)+1))</f>
        <v/>
      </c>
      <c r="AB7" s="263">
        <f>IF(MONTH($V$3)&lt;&gt;MONTH($V$3-WEEKDAY($V$3,1)+(ROW(AB7)-ROW($V$5))*7+(COLUMN(AB7)-COLUMN($V$5)+1)),"",$V$3-WEEKDAY($V$3,1)+(ROW(AB7)-ROW($V$5))*7+(COLUMN(AB7)-COLUMN($V$5)+1))</f>
        <v/>
      </c>
      <c r="AC7" s="351" t="n"/>
      <c r="AD7" s="351" t="n"/>
      <c r="AE7" s="351" t="n"/>
      <c r="AF7" s="258" t="n"/>
      <c r="AJ7" s="350" t="n"/>
      <c r="AL7" s="251" t="n"/>
    </row>
    <row r="8">
      <c r="A8" s="351" t="n"/>
      <c r="B8" s="351" t="n"/>
      <c r="C8" s="337" t="inlineStr">
        <is>
          <t>Georgetown, Guyana</t>
        </is>
      </c>
      <c r="D8" s="351" t="n"/>
      <c r="E8" s="351" t="n"/>
      <c r="F8" s="351" t="n"/>
      <c r="G8" s="6" t="n"/>
      <c r="H8" s="6" t="n"/>
      <c r="I8" s="6" t="n"/>
      <c r="J8" s="6" t="n"/>
      <c r="K8" s="6" t="n"/>
      <c r="L8" s="6" t="n"/>
      <c r="M8" s="341" t="n"/>
      <c r="N8" s="351" t="n"/>
      <c r="O8" s="351" t="n"/>
      <c r="P8" s="6" t="n"/>
      <c r="Q8" s="6" t="n"/>
      <c r="R8" s="6" t="n"/>
      <c r="S8" s="6" t="n"/>
      <c r="T8" s="6" t="n"/>
      <c r="U8" s="351" t="n"/>
      <c r="V8" s="263">
        <f>IF(MONTH($V$3)&lt;&gt;MONTH($V$3-WEEKDAY($V$3,1)+(ROW(V8)-ROW($V$5))*7+(COLUMN(V8)-COLUMN($V$5)+1)),"",$V$3-WEEKDAY($V$3,1)+(ROW(V8)-ROW($V$5))*7+(COLUMN(V8)-COLUMN($V$5)+1))</f>
        <v/>
      </c>
      <c r="W8" s="263">
        <f>IF(MONTH($V$3)&lt;&gt;MONTH($V$3-WEEKDAY($V$3,1)+(ROW(W8)-ROW($V$5))*7+(COLUMN(W8)-COLUMN($V$5)+1)),"",$V$3-WEEKDAY($V$3,1)+(ROW(W8)-ROW($V$5))*7+(COLUMN(W8)-COLUMN($V$5)+1))</f>
        <v/>
      </c>
      <c r="X8" s="263">
        <f>IF(MONTH($V$3)&lt;&gt;MONTH($V$3-WEEKDAY($V$3,1)+(ROW(X8)-ROW($V$5))*7+(COLUMN(X8)-COLUMN($V$5)+1)),"",$V$3-WEEKDAY($V$3,1)+(ROW(X8)-ROW($V$5))*7+(COLUMN(X8)-COLUMN($V$5)+1))</f>
        <v/>
      </c>
      <c r="Y8" s="263">
        <f>IF(MONTH($V$3)&lt;&gt;MONTH($V$3-WEEKDAY($V$3,1)+(ROW(Y8)-ROW($V$5))*7+(COLUMN(Y8)-COLUMN($V$5)+1)),"",$V$3-WEEKDAY($V$3,1)+(ROW(Y8)-ROW($V$5))*7+(COLUMN(Y8)-COLUMN($V$5)+1))</f>
        <v/>
      </c>
      <c r="Z8" s="263">
        <f>IF(MONTH($V$3)&lt;&gt;MONTH($V$3-WEEKDAY($V$3,1)+(ROW(Z8)-ROW($V$5))*7+(COLUMN(Z8)-COLUMN($V$5)+1)),"",$V$3-WEEKDAY($V$3,1)+(ROW(Z8)-ROW($V$5))*7+(COLUMN(Z8)-COLUMN($V$5)+1))</f>
        <v/>
      </c>
      <c r="AA8" s="263">
        <f>IF(MONTH($V$3)&lt;&gt;MONTH($V$3-WEEKDAY($V$3,1)+(ROW(AA8)-ROW($V$5))*7+(COLUMN(AA8)-COLUMN($V$5)+1)),"",$V$3-WEEKDAY($V$3,1)+(ROW(AA8)-ROW($V$5))*7+(COLUMN(AA8)-COLUMN($V$5)+1))</f>
        <v/>
      </c>
      <c r="AB8" s="263">
        <f>IF(MONTH($V$3)&lt;&gt;MONTH($V$3-WEEKDAY($V$3,1)+(ROW(AB8)-ROW($V$5))*7+(COLUMN(AB8)-COLUMN($V$5)+1)),"",$V$3-WEEKDAY($V$3,1)+(ROW(AB8)-ROW($V$5))*7+(COLUMN(AB8)-COLUMN($V$5)+1))</f>
        <v/>
      </c>
      <c r="AC8" s="351" t="n"/>
      <c r="AD8" s="351" t="n"/>
      <c r="AE8" s="3" t="b">
        <v>1</v>
      </c>
      <c r="AF8" s="258" t="n"/>
      <c r="AJ8" s="350" t="n"/>
      <c r="AL8" s="251" t="n"/>
    </row>
    <row r="9">
      <c r="A9" s="351" t="n"/>
      <c r="B9" s="351" t="n"/>
      <c r="C9" s="337" t="n"/>
      <c r="D9" s="337" t="n"/>
      <c r="E9" s="337" t="n"/>
      <c r="F9" s="337" t="n"/>
      <c r="G9" s="6" t="n"/>
      <c r="H9" s="6" t="n"/>
      <c r="I9" s="6" t="n"/>
      <c r="J9" s="6" t="n"/>
      <c r="K9" s="6" t="n"/>
      <c r="L9" s="6" t="n"/>
      <c r="M9" s="137" t="n"/>
      <c r="N9" s="137" t="n"/>
      <c r="O9" s="6" t="n"/>
      <c r="P9" s="6" t="n"/>
      <c r="Q9" s="6" t="n"/>
      <c r="R9" s="6" t="n"/>
      <c r="S9" s="6" t="n"/>
      <c r="T9" s="6" t="n"/>
      <c r="U9" s="351" t="n"/>
      <c r="V9" s="265" t="n"/>
      <c r="W9" s="265" t="n"/>
      <c r="X9" s="265" t="n"/>
      <c r="Y9" s="265" t="n"/>
      <c r="Z9" s="265" t="n"/>
      <c r="AA9" s="265" t="n"/>
      <c r="AB9" s="265" t="n"/>
      <c r="AC9" s="351" t="n"/>
      <c r="AD9" s="351" t="n"/>
      <c r="AE9" s="3" t="n"/>
      <c r="AF9" s="351" t="n"/>
      <c r="AJ9" s="350" t="n"/>
      <c r="AL9" s="251" t="n"/>
    </row>
    <row r="10">
      <c r="A10" s="351" t="n"/>
      <c r="B10" s="351" t="n"/>
      <c r="C10" s="337" t="inlineStr">
        <is>
          <t>592-223-7560</t>
        </is>
      </c>
      <c r="D10" s="351" t="n"/>
      <c r="E10" s="351" t="n"/>
      <c r="F10" s="351" t="n"/>
      <c r="G10" s="6" t="n"/>
      <c r="H10" s="340" t="n"/>
      <c r="I10" s="351" t="n"/>
      <c r="J10" s="340" t="n"/>
      <c r="K10" s="330" t="inlineStr">
        <is>
          <t>Week Starting:</t>
        </is>
      </c>
      <c r="L10" s="351" t="n"/>
      <c r="M10" s="335" t="n">
        <v>45977</v>
      </c>
      <c r="N10" s="362" t="n"/>
      <c r="O10" s="6" t="n"/>
      <c r="P10" s="6" t="n"/>
      <c r="Q10" s="6" t="n"/>
      <c r="R10" s="6" t="n"/>
      <c r="S10" s="6" t="n"/>
      <c r="T10" s="138" t="inlineStr">
        <is>
          <t>[42]</t>
        </is>
      </c>
      <c r="U10" s="351" t="n"/>
      <c r="V10" s="263">
        <f>IF(MONTH($V$3)&lt;&gt;MONTH($V$3-WEEKDAY($V$3,1)+(ROW(V10)-ROW($V$5))*7+(COLUMN(V10)-COLUMN($V$5)+1)),"",$V$3-WEEKDAY($V$3,1)+(ROW(V10)-ROW($V$5))*7+(COLUMN(V10)-COLUMN($V$5)+1))</f>
        <v/>
      </c>
      <c r="W10" s="263">
        <f>IF(MONTH($V$3)&lt;&gt;MONTH($V$3-WEEKDAY($V$3,1)+(ROW(W10)-ROW($V$5))*7+(COLUMN(W10)-COLUMN($V$5)+1)),"",$V$3-WEEKDAY($V$3,1)+(ROW(W10)-ROW($V$5))*7+(COLUMN(W10)-COLUMN($V$5)+1))</f>
        <v/>
      </c>
      <c r="X10" s="263">
        <f>IF(MONTH($V$3)&lt;&gt;MONTH($V$3-WEEKDAY($V$3,1)+(ROW(X10)-ROW($V$5))*7+(COLUMN(X10)-COLUMN($V$5)+1)),"",$V$3-WEEKDAY($V$3,1)+(ROW(X10)-ROW($V$5))*7+(COLUMN(X10)-COLUMN($V$5)+1))</f>
        <v/>
      </c>
      <c r="Y10" s="263">
        <f>IF(MONTH($V$3)&lt;&gt;MONTH($V$3-WEEKDAY($V$3,1)+(ROW(Y10)-ROW($V$5))*7+(COLUMN(Y10)-COLUMN($V$5)+1)),"",$V$3-WEEKDAY($V$3,1)+(ROW(Y10)-ROW($V$5))*7+(COLUMN(Y10)-COLUMN($V$5)+1))</f>
        <v/>
      </c>
      <c r="Z10" s="263">
        <f>IF(MONTH($V$3)&lt;&gt;MONTH($V$3-WEEKDAY($V$3,1)+(ROW(Z10)-ROW($V$5))*7+(COLUMN(Z10)-COLUMN($V$5)+1)),"",$V$3-WEEKDAY($V$3,1)+(ROW(Z10)-ROW($V$5))*7+(COLUMN(Z10)-COLUMN($V$5)+1))</f>
        <v/>
      </c>
      <c r="AA10" s="263">
        <f>IF(MONTH($V$3)&lt;&gt;MONTH($V$3-WEEKDAY($V$3,1)+(ROW(AA10)-ROW($V$5))*7+(COLUMN(AA10)-COLUMN($V$5)+1)),"",$V$3-WEEKDAY($V$3,1)+(ROW(AA10)-ROW($V$5))*7+(COLUMN(AA10)-COLUMN($V$5)+1))</f>
        <v/>
      </c>
      <c r="AB10" s="263">
        <f>IF(MONTH($V$3)&lt;&gt;MONTH($V$3-WEEKDAY($V$3,1)+(ROW(AB10)-ROW($V$5))*7+(COLUMN(AB10)-COLUMN($V$5)+1)),"",$V$3-WEEKDAY($V$3,1)+(ROW(AB10)-ROW($V$5))*7+(COLUMN(AB10)-COLUMN($V$5)+1))</f>
        <v/>
      </c>
      <c r="AC10" s="351" t="n"/>
      <c r="AD10" s="136" t="inlineStr">
        <is>
          <t>After:</t>
        </is>
      </c>
      <c r="AE10" s="264" t="n">
        <v>40</v>
      </c>
      <c r="AF10" s="250" t="n"/>
    </row>
    <row r="11" ht="15.75" customHeight="1" s="348" thickBot="1">
      <c r="A11" s="351" t="n"/>
      <c r="B11" s="351" t="n"/>
      <c r="C11" s="6" t="n"/>
      <c r="D11" s="6" t="n"/>
      <c r="E11" s="6" t="n"/>
      <c r="F11" s="6" t="n"/>
      <c r="G11" s="6" t="n"/>
      <c r="H11" s="6" t="n"/>
      <c r="I11" s="6" t="n"/>
      <c r="J11" s="6" t="n"/>
      <c r="K11" s="259" t="inlineStr">
        <is>
          <t>Carry Forward Hrs:</t>
        </is>
      </c>
      <c r="L11" s="248" t="n">
        <v>32</v>
      </c>
      <c r="M11" s="6" t="n"/>
      <c r="N11" s="6" t="n"/>
      <c r="O11" s="6" t="n"/>
      <c r="P11" s="6" t="n"/>
      <c r="Q11" s="6" t="n"/>
      <c r="R11" s="6" t="n"/>
      <c r="S11" s="6" t="n"/>
      <c r="T11" s="6" t="n"/>
      <c r="U11" s="351" t="n"/>
      <c r="V11" s="263">
        <f>IF(MONTH($V$3)&lt;&gt;MONTH($V$3-WEEKDAY($V$3,1)+(ROW(V11)-ROW($V$5))*7+(COLUMN(V11)-COLUMN($V$5)+1)),"",$V$3-WEEKDAY($V$3,1)+(ROW(V11)-ROW($V$5))*7+(COLUMN(V11)-COLUMN($V$5)+1))</f>
        <v/>
      </c>
      <c r="W11" s="263">
        <f>IF(MONTH($V$3)&lt;&gt;MONTH($V$3-WEEKDAY($V$3,1)+(ROW(W11)-ROW($V$5))*7+(COLUMN(W11)-COLUMN($V$5)+1)),"",$V$3-WEEKDAY($V$3,1)+(ROW(W11)-ROW($V$5))*7+(COLUMN(W11)-COLUMN($V$5)+1))</f>
        <v/>
      </c>
      <c r="X11" s="263">
        <f>IF(MONTH($V$3)&lt;&gt;MONTH($V$3-WEEKDAY($V$3,1)+(ROW(X11)-ROW($V$5))*7+(COLUMN(X11)-COLUMN($V$5)+1)),"",$V$3-WEEKDAY($V$3,1)+(ROW(X11)-ROW($V$5))*7+(COLUMN(X11)-COLUMN($V$5)+1))</f>
        <v/>
      </c>
      <c r="Y11" s="263">
        <f>IF(MONTH($V$3)&lt;&gt;MONTH($V$3-WEEKDAY($V$3,1)+(ROW(Y11)-ROW($V$5))*7+(COLUMN(Y11)-COLUMN($V$5)+1)),"",$V$3-WEEKDAY($V$3,1)+(ROW(Y11)-ROW($V$5))*7+(COLUMN(Y11)-COLUMN($V$5)+1))</f>
        <v/>
      </c>
      <c r="Z11" s="263">
        <f>IF(MONTH($V$3)&lt;&gt;MONTH($V$3-WEEKDAY($V$3,1)+(ROW(Z11)-ROW($V$5))*7+(COLUMN(Z11)-COLUMN($V$5)+1)),"",$V$3-WEEKDAY($V$3,1)+(ROW(Z11)-ROW($V$5))*7+(COLUMN(Z11)-COLUMN($V$5)+1))</f>
        <v/>
      </c>
      <c r="AA11" s="263">
        <f>IF(MONTH($V$3)&lt;&gt;MONTH($V$3-WEEKDAY($V$3,1)+(ROW(AA11)-ROW($V$5))*7+(COLUMN(AA11)-COLUMN($V$5)+1)),"",$V$3-WEEKDAY($V$3,1)+(ROW(AA11)-ROW($V$5))*7+(COLUMN(AA11)-COLUMN($V$5)+1))</f>
        <v/>
      </c>
      <c r="AB11" s="263">
        <f>IF(MONTH($V$3)&lt;&gt;MONTH($V$3-WEEKDAY($V$3,1)+(ROW(AB11)-ROW($V$5))*7+(COLUMN(AB11)-COLUMN($V$5)+1)),"",$V$3-WEEKDAY($V$3,1)+(ROW(AB11)-ROW($V$5))*7+(COLUMN(AB11)-COLUMN($V$5)+1))</f>
        <v/>
      </c>
      <c r="AC11" s="351" t="n"/>
      <c r="AD11" s="351" t="n"/>
      <c r="AE11" s="351" t="n"/>
      <c r="AF11" s="258" t="n"/>
      <c r="AJ11" s="252" t="n"/>
      <c r="AK11" s="252" t="n"/>
    </row>
    <row r="12" ht="27.75" customFormat="1" customHeight="1" s="2" thickBot="1">
      <c r="A12" s="266" t="inlineStr">
        <is>
          <t>Day Off</t>
        </is>
      </c>
      <c r="B12" s="267" t="inlineStr">
        <is>
          <t>Holiday Double</t>
        </is>
      </c>
      <c r="C12" s="139" t="inlineStr">
        <is>
          <t>Day of Week</t>
        </is>
      </c>
      <c r="D12" s="140" t="inlineStr">
        <is>
          <t>Time
In</t>
        </is>
      </c>
      <c r="E12" s="140" t="inlineStr">
        <is>
          <t>Time
Out</t>
        </is>
      </c>
      <c r="F12" s="141" t="n"/>
      <c r="G12" s="140" t="inlineStr">
        <is>
          <t>Time
In</t>
        </is>
      </c>
      <c r="H12" s="140" t="inlineStr">
        <is>
          <t>Time
Out</t>
        </is>
      </c>
      <c r="I12" s="142" t="inlineStr">
        <is>
          <t>Total
Hrs</t>
        </is>
      </c>
      <c r="J12" s="142" t="inlineStr">
        <is>
          <t>Location</t>
        </is>
      </c>
      <c r="K12" s="142" t="inlineStr">
        <is>
          <t>Supervisor</t>
        </is>
      </c>
      <c r="L12" s="142" t="inlineStr">
        <is>
          <t>Supervisor Approval</t>
        </is>
      </c>
      <c r="M12" s="140" t="inlineStr">
        <is>
          <t>Regular
Hrs</t>
        </is>
      </c>
      <c r="N12" s="140" t="inlineStr">
        <is>
          <t>Overtime
Hrs</t>
        </is>
      </c>
      <c r="O12" s="140" t="inlineStr">
        <is>
          <t>Hol Hrs</t>
        </is>
      </c>
      <c r="P12" s="140" t="inlineStr">
        <is>
          <t>Responsibilities</t>
        </is>
      </c>
      <c r="Q12" s="140" t="inlineStr">
        <is>
          <t>Risk</t>
        </is>
      </c>
      <c r="R12" s="140" t="inlineStr">
        <is>
          <t>Meals</t>
        </is>
      </c>
      <c r="S12" s="140" t="inlineStr">
        <is>
          <t>Vac Hrs</t>
        </is>
      </c>
      <c r="T12" s="143" t="inlineStr">
        <is>
          <t>Reason for Overtime</t>
        </is>
      </c>
      <c r="U12" s="144" t="inlineStr">
        <is>
          <t>Wkly Reg Avail</t>
        </is>
      </c>
      <c r="V12" s="351" t="inlineStr">
        <is>
          <t>Orig Reg</t>
        </is>
      </c>
      <c r="W12" s="351" t="inlineStr">
        <is>
          <t>Wkly OT Adj</t>
        </is>
      </c>
      <c r="X12" s="351" t="inlineStr">
        <is>
          <t>Week Start</t>
        </is>
      </c>
      <c r="Y12" s="351" t="inlineStr">
        <is>
          <t>Wk Hrs Before</t>
        </is>
      </c>
      <c r="Z12" s="351" t="n"/>
      <c r="AA12" s="351" t="n"/>
      <c r="AB12" s="351" t="n"/>
      <c r="AC12" s="351" t="n"/>
      <c r="AD12" s="351" t="n"/>
      <c r="AE12" s="351" t="n"/>
      <c r="AF12" s="351" t="n"/>
      <c r="AJ12" s="252" t="n"/>
      <c r="AK12" s="252" t="n"/>
    </row>
    <row r="13" hidden="1" ht="15.75" customHeight="1" s="348" thickBot="1">
      <c r="A13" s="268" t="n"/>
      <c r="B13" s="351" t="n"/>
      <c r="C13" s="145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146" t="n"/>
      <c r="U13" s="351" t="n"/>
      <c r="V13" s="351" t="n"/>
      <c r="W13" s="351" t="n"/>
      <c r="X13" s="351" t="n"/>
      <c r="Y13" s="351" t="n"/>
      <c r="Z13" s="351" t="n"/>
      <c r="AA13" s="351" t="n"/>
      <c r="AB13" s="351" t="n"/>
      <c r="AC13" s="351" t="n"/>
      <c r="AD13" s="351" t="n"/>
      <c r="AE13" s="351" t="n"/>
      <c r="AF13" s="351" t="n"/>
    </row>
    <row r="14" ht="24" customHeight="1" s="348" thickBot="1">
      <c r="A14" s="147" t="inlineStr">
        <is>
          <t>On Day</t>
        </is>
      </c>
      <c r="B14" s="269" t="n"/>
      <c r="C14" s="88">
        <f>M10</f>
        <v/>
      </c>
      <c r="D14" s="54" t="n"/>
      <c r="E14" s="148">
        <f>IF(D14="", "",
 IF(D14=TIME(0,0,0), 0,
 IF(AND(D14&gt;=TIME(0,0,1), D14&lt;=TIME(2,0,0)), TIME(7,0,0),
 IF(AND(D14&gt;=TIME(6,0,0), D14&lt;=TIME(8,0,0)), TIME(12,0,0),
 IF(AND(D14&gt;TIME(8,0,0), D14&lt;=TIME(13,59,0)), TIME(15,0,0),
 IF(AND(D14&gt;=TIME(14,0,0), D14&lt;=TIME(17,59,0)), TIME(21,0,0),
 IF(AND(D14&gt;=TIME(18,0,0), D14&lt;=TIME(21,59,0)), TIME(0,0,0),
 IF(AND(D14&gt;=TIME(22,0,0), D14&lt;=TIME(23,59,59)), TIME(7,0,0), ""))))))))</f>
        <v/>
      </c>
      <c r="F14" s="149" t="n"/>
      <c r="G14" s="148">
        <f>IF(AND(D14&gt;=TIME(6,0,0),D14&lt;=TIME(8,0,0)),E14,"")</f>
        <v/>
      </c>
      <c r="H14" s="54" t="n"/>
      <c r="I14" s="55">
        <f>ROUND(IF(OR(D14="",E14="",E14=0),0,IF(H14="",MOD(E14-D14,1)*24,MOD(H14-D14,1)*24)),2)</f>
        <v/>
      </c>
      <c r="J14" s="150" t="n"/>
      <c r="K14" s="270" t="n"/>
      <c r="L14" s="271" t="n"/>
      <c r="M14" s="272">
        <f>MAX(0,V14-W14)</f>
        <v/>
      </c>
      <c r="N14" s="56">
        <f>(IF(OR($C14="",$D14=""),0,
 IF(OR($A14="Holiday",$A15="Holiday"),
    IF(ISNUMBER(MATCH(TRIM($B14),{"Phagwah","Good Friday","Easter Monday","Labour Day","Christmas","Eid ul Azha","Romans-2","Globe-12","Neptune P1"},0)),0,$I14),
 IF(AND(NOT(OR($A14="Annual Leave",$A15="Annual Leave")),$A14="Off day"),$I14,
  MAX(0,$I14-$V14)
  ))))+W14</f>
        <v/>
      </c>
      <c r="O14" s="56">
        <f>IF(AND(OR($A14="Holiday",$A15="Holiday"),
        ISNUMBER(MATCH(TRIM($B14),{"Phagwah","Good Friday","Easter Monday","Labour Day","Christmas","Eid ul Azha","Romans-2","Globe-12","Neptune P1"},0))),
   $I14,0)</f>
        <v/>
      </c>
      <c r="P14" s="56">
        <f>IF(OR($O$7="Canteen",$O$7="Head Office"),0,IF($I14&lt;=0,0,IF(OR(OR(TRIM($J14)="Hebrews",TRIM($J14)="Romans",TRIM($J14)="Romans-2",TRIM($J14)="Globe",TRIM($J14)="Globe-12",TRIM($J14)="Neptune P1"),AND($I15&gt;0,OR(TRIM($J15)="Hebrews",TRIM($J15)="Romans",TRIM($J15)="Romans-2",TRIM($J15)="Globe",TRIM($J15)="Globe-12",TRIM($J15)="Neptune P1"))),1,0)))</f>
        <v/>
      </c>
      <c r="Q14" s="57" t="n"/>
      <c r="R14" s="56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IF($I14&gt;0,1,0),
      0
   ),
0))</f>
        <v/>
      </c>
      <c r="S14" s="56">
        <f>IF(OR($A14="Annual Leave",$A15="Annual Leave"),IF($A14="Annual Leave",8,0),0)</f>
        <v/>
      </c>
      <c r="T14" s="58" t="n"/>
      <c r="U14" s="144">
        <f>MAX(0,40-Y14)</f>
        <v/>
      </c>
      <c r="V14" s="151">
        <f>IF(OR($C14="",$D14=""),0,
 IF(OR($A14="Holiday",$A15="Holiday"),0,
 IF(AND(NOT(OR($A14="Annual Leave",$A15="Annual Leave")),$A14="Off day"),0,
  IF($I14+$I15&gt;=8,IF($I14&gt;=8,8,$I14),$I14)
  )))</f>
        <v/>
      </c>
      <c r="W14" s="151">
        <f>MAX(0,V14-U14)</f>
        <v/>
      </c>
      <c r="X14" s="151">
        <f>IF(C14="","",C14-WEEKDAY(C14,1)+1)</f>
        <v/>
      </c>
      <c r="Y14" s="151">
        <f>IF(X14=X14,$L$11,0)</f>
        <v/>
      </c>
      <c r="Z14" s="151" t="n"/>
      <c r="AA14" s="151" t="n"/>
      <c r="AB14" s="151" t="n"/>
      <c r="AC14" s="351" t="n"/>
      <c r="AD14" s="351" t="n"/>
      <c r="AE14" s="351" t="n"/>
      <c r="AF14" s="351" t="n"/>
    </row>
    <row r="15" ht="24" customHeight="1" s="348" thickBot="1">
      <c r="A15" s="147" t="inlineStr">
        <is>
          <t>On Day</t>
        </is>
      </c>
      <c r="B15" s="269" t="n"/>
      <c r="C15" s="89">
        <f>C14</f>
        <v/>
      </c>
      <c r="D15" s="59" t="n"/>
      <c r="E15" s="152">
        <f>IF(D15="", "",
 IF(D15=TIME(0,0,0), 0,
 IF(AND(D15&gt;=TIME(0,0,1), D15&lt;=TIME(2,0,0)), TIME(7,0,0),
 IF(AND(D15&gt;=TIME(6,0,0), D15&lt;=TIME(8,0,0)), TIME(12,0,0),
 IF(AND(D15&gt;TIME(8,0,0), D15&lt;=TIME(13,59,0)), TIME(15,0,0),
 IF(AND(D15&gt;=TIME(14,0,0), D15&lt;=TIME(17,59,0)), TIME(21,0,0),
 IF(AND(D15&gt;=TIME(18,0,0), D15&lt;=TIME(21,59,0)), TIME(0,0,0),
 IF(AND(D15&gt;=TIME(22,0,0), D15&lt;=TIME(23,59,59)), TIME(7,0,0), ""))))))))</f>
        <v/>
      </c>
      <c r="F15" s="153" t="n"/>
      <c r="G15" s="152">
        <f>IF(AND(D15&gt;=TIME(6,0,0),D15&lt;=TIME(8,0,0)),E15,"")</f>
        <v/>
      </c>
      <c r="H15" s="59" t="n"/>
      <c r="I15" s="60">
        <f>ROUND(IF(OR(D15="",E15="",E15=0),0,IF(H15="",MOD(E15-D15,1)*24,MOD(H15-D15,1)*24)),2)</f>
        <v/>
      </c>
      <c r="J15" s="150" t="n"/>
      <c r="K15" s="270" t="n"/>
      <c r="L15" s="271" t="n"/>
      <c r="M15" s="272">
        <f>MAX(0,V15-W15)</f>
        <v/>
      </c>
      <c r="N15" s="61">
        <f>(IF(OR($C15="",$D15=""),0,
 IF(OR($A14="Holiday",$A15="Holiday"),
    IF(ISNUMBER(MATCH(TRIM($B15),{"Phagwah","Good Friday","Easter Monday","Labour Day","Christmas","Eid ul Azha","Romans-2","Globe-12","Neptune P1"},0)),0,$I15),
 IF(AND(NOT(OR($A14="Annual Leave",$A15="Annual Leave")),$A15="Off day"),$I15,
  MAX(0,$I15-$V15)
  ))))+W15</f>
        <v/>
      </c>
      <c r="O15" s="61">
        <f>IF(AND(OR($A14="Holiday",$A15="Holiday"),
        ISNUMBER(MATCH(TRIM($B15),{"Phagwah","Good Friday","Easter Monday","Labour Day","Christmas","Eid ul Azha","Romans-2","Globe-12","Neptune P1"},0))),
   $I15,0)</f>
        <v/>
      </c>
      <c r="P15" s="61">
        <f>IF(OR($O$7="Canteen",$O$7="Head Office"),0,IF($I15&lt;=0,0,IF(AND($I14&lt;=0,OR(TRIM($J15)="Hebrews",TRIM($J15)="Romans",TRIM($J15)="Romans-2",TRIM($J15)="Globe",TRIM($J15)="Globe-12",TRIM($J15)="Neptune P1")),1,0)))</f>
        <v/>
      </c>
      <c r="Q15" s="62" t="n"/>
      <c r="R15" s="61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IF(AND($I14=0,$I15&gt;0),1,0),
      0
   ),
0))</f>
        <v/>
      </c>
      <c r="S15" s="61">
        <f>IF(OR($A14="Annual Leave",$A15="Annual Leave"),IF(AND($A14&lt;&gt;"Annual Leave",$A15="Annual Leave"),8,0),0)</f>
        <v/>
      </c>
      <c r="T15" s="63" t="n"/>
      <c r="U15" s="144">
        <f>MAX(0,40-Y15)</f>
        <v/>
      </c>
      <c r="V15" s="151">
        <f>IF(OR($C15="",$D15=""),0,
 IF(OR($A14="Holiday",$A15="Holiday"),0,
 IF(AND(NOT(OR($A14="Annual Leave",$A15="Annual Leave")),$A15="Off day"),0,
  IF($I14+$I15&gt;=8,IF($I14&gt;=8,0,8-$I14),$I15)
  )))</f>
        <v/>
      </c>
      <c r="W15" s="151">
        <f>MAX(0,V15-U15)</f>
        <v/>
      </c>
      <c r="X15" s="151">
        <f>IF(C15="","",C15-WEEKDAY(C15,1)+1)</f>
        <v/>
      </c>
      <c r="Y15" s="151">
        <f>SUMPRODUCT(($X$14:$X14=X15)*(($V$14:$V14)+($O$14:$O14)))+IF(X15=X14,$L$11,0)</f>
        <v/>
      </c>
      <c r="Z15" s="151" t="n"/>
      <c r="AA15" s="151" t="n"/>
      <c r="AB15" s="151" t="n"/>
      <c r="AC15" s="351" t="n"/>
      <c r="AD15" s="351" t="n"/>
      <c r="AE15" s="351" t="n"/>
      <c r="AF15" s="351" t="n"/>
    </row>
    <row r="16" ht="24" customHeight="1" s="348" thickBot="1">
      <c r="A16" s="154" t="inlineStr">
        <is>
          <t>On Day</t>
        </is>
      </c>
      <c r="B16" s="273" t="n"/>
      <c r="C16" s="90">
        <f>C14+1</f>
        <v/>
      </c>
      <c r="D16" s="8" t="n"/>
      <c r="E16" s="155">
        <f>IF(D16="", "",
 IF(D16=TIME(0,0,0), 0,
 IF(AND(D16&gt;=TIME(0,0,1), D16&lt;=TIME(2,0,0)), TIME(7,0,0),
 IF(AND(D16&gt;=TIME(6,0,0), D16&lt;=TIME(8,0,0)), TIME(12,0,0),
 IF(AND(D16&gt;TIME(8,0,0), D16&lt;=TIME(13,59,0)), TIME(15,0,0),
 IF(AND(D16&gt;=TIME(14,0,0), D16&lt;=TIME(17,59,0)), TIME(21,0,0),
 IF(AND(D16&gt;=TIME(18,0,0), D16&lt;=TIME(21,59,0)), TIME(0,0,0),
 IF(AND(D16&gt;=TIME(22,0,0), D16&lt;=TIME(23,59,59)), TIME(7,0,0), ""))))))))</f>
        <v/>
      </c>
      <c r="F16" s="156" t="n"/>
      <c r="G16" s="155">
        <f>IF(AND(D16&gt;=TIME(6,0,0),D16&lt;=TIME(8,0,0)),E16,"")</f>
        <v/>
      </c>
      <c r="H16" s="8" t="n"/>
      <c r="I16" s="30">
        <f>ROUND(IF(OR(D16="",E16="",E16=0),0,IF(H16="",MOD(E16-D16,1)*24,MOD(H16-D16,1)*24)),2)</f>
        <v/>
      </c>
      <c r="J16" s="157" t="n"/>
      <c r="K16" s="274" t="n"/>
      <c r="L16" s="271" t="n"/>
      <c r="M16" s="275">
        <f>MAX(0,V16-W16)</f>
        <v/>
      </c>
      <c r="N16" s="9">
        <f>(IF(OR($C16="",$D16=""),0,
 IF(OR($A16="Holiday",$A17="Holiday"),
    IF(ISNUMBER(MATCH(TRIM($B16),{"Phagwah","Good Friday","Easter Monday","Labour Day","Christmas","Eid ul Azha","Romans-2","Globe-12","Neptune P1"},0)),0,$I16),
 IF(AND(NOT(OR($A16="Annual Leave",$A17="Annual Leave")),$A16="Off day"),$I16,
  MAX(0,$I16-$V16)
  ))))+W16</f>
        <v/>
      </c>
      <c r="O16" s="9">
        <f>IF(AND(OR($A16="Holiday",$A17="Holiday"),
        ISNUMBER(MATCH(TRIM($B16),{"Phagwah","Good Friday","Easter Monday","Labour Day","Christmas","Eid ul Azha","Romans-2","Globe-12","Neptune P1"},0))),
   $I16,0)</f>
        <v/>
      </c>
      <c r="P16" s="9">
        <f>IF(OR($O$7="Canteen",$O$7="Head Office"),0,IF($I16&lt;=0,0,IF(OR(OR(TRIM($J16)="Hebrews",TRIM($J16)="Romans",TRIM($J16)="Romans-2",TRIM($J16)="Globe",TRIM($J16)="Globe-12",TRIM($J16)="Neptune P1"),AND($I17&gt;0,OR(TRIM($J17)="Hebrews",TRIM($J17)="Romans",TRIM($J17)="Romans-2",TRIM($J17)="Globe",TRIM($J17)="Globe-12",TRIM($J17)="Neptune P1"))),1,0)))</f>
        <v/>
      </c>
      <c r="Q16" s="10" t="n"/>
      <c r="R16" s="9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IF($I16&gt;0,1,0),
      0
   ),
0))</f>
        <v/>
      </c>
      <c r="S16" s="9">
        <f>IF(OR($A16="Annual Leave",$A17="Annual Leave"),IF($A16="Annual Leave",8,0),0)</f>
        <v/>
      </c>
      <c r="T16" s="91" t="n"/>
      <c r="U16" s="144">
        <f>MAX(0,40-Y16)</f>
        <v/>
      </c>
      <c r="V16" s="351">
        <f>IF(OR($C16="",$D16=""),0,
 IF(OR($A16="Holiday",$A17="Holiday"),0,
 IF(AND(NOT(OR($A16="Annual Leave",$A17="Annual Leave")),$A16="Off day"),0,
  IF($I16+$I17&gt;=8,IF($I16&gt;=8,8,$I16),$I16)
  )))</f>
        <v/>
      </c>
      <c r="W16" s="351">
        <f>MAX(0,V16-U16)</f>
        <v/>
      </c>
      <c r="X16" s="351">
        <f>IF(C16="","",C16-WEEKDAY(C16,1)+1)</f>
        <v/>
      </c>
      <c r="Y16" s="351">
        <f>SUMPRODUCT(($X$14:$X15=X16)*(($V$14:$V15)+($O$14:$O15)))+IF(X16=X14,$L$11,0)</f>
        <v/>
      </c>
      <c r="Z16" s="351" t="n"/>
      <c r="AA16" s="351" t="n"/>
      <c r="AB16" s="351" t="n"/>
      <c r="AC16" s="351" t="n"/>
      <c r="AD16" s="351" t="n"/>
      <c r="AE16" s="351" t="n"/>
      <c r="AF16" s="351" t="n"/>
    </row>
    <row r="17" ht="24" customHeight="1" s="348" thickBot="1">
      <c r="A17" s="154" t="inlineStr">
        <is>
          <t>On Day</t>
        </is>
      </c>
      <c r="B17" s="273" t="n"/>
      <c r="C17" s="90">
        <f>C16</f>
        <v/>
      </c>
      <c r="D17" s="276" t="n"/>
      <c r="E17" s="277">
        <f>IF(D17="", "",
 IF(D17=TIME(0,0,0), 0,
 IF(AND(D17&gt;=TIME(0,0,1), D17&lt;=TIME(2,0,0)), TIME(7,0,0),
 IF(AND(D17&gt;=TIME(6,0,0), D17&lt;=TIME(8,0,0)), TIME(12,0,0),
 IF(AND(D17&gt;TIME(8,0,0), D17&lt;=TIME(13,59,0)), TIME(15,0,0),
 IF(AND(D17&gt;=TIME(14,0,0), D17&lt;=TIME(17,59,0)), TIME(21,0,0),
 IF(AND(D17&gt;=TIME(18,0,0), D17&lt;=TIME(21,59,0)), TIME(0,0,0),
 IF(AND(D17&gt;=TIME(22,0,0), D17&lt;=TIME(23,59,59)), TIME(7,0,0), ""))))))))</f>
        <v/>
      </c>
      <c r="F17" s="156" t="n"/>
      <c r="G17" s="277">
        <f>IF(AND(D17&gt;=TIME(6,0,0),D17&lt;=TIME(8,0,0)),E17,"")</f>
        <v/>
      </c>
      <c r="H17" s="276" t="n"/>
      <c r="I17" s="30">
        <f>ROUND(IF(OR(D17="",E17="",E17=0),0,IF(H17="",MOD(E17-D17,1)*24,MOD(H17-D17,1)*24)),2)</f>
        <v/>
      </c>
      <c r="J17" s="158" t="n"/>
      <c r="K17" s="274" t="n"/>
      <c r="L17" s="271" t="n"/>
      <c r="M17" s="275">
        <f>MAX(0,V17-W17)</f>
        <v/>
      </c>
      <c r="N17" s="278">
        <f>(IF(OR($C17="",$D17=""),0,
 IF(OR($A16="Holiday",$A17="Holiday"),
    IF(ISNUMBER(MATCH(TRIM($B17),{"Phagwah","Good Friday","Easter Monday","Labour Day","Christmas","Eid ul Azha","Romans-2","Globe-12","Neptune P1"},0)),0,$I17),
 IF(AND(NOT(OR($A16="Annual Leave",$A17="Annual Leave")),$A17="Off day"),$I17,
  MAX(0,$I17-$V17)
  ))))+W17</f>
        <v/>
      </c>
      <c r="O17" s="278">
        <f>IF(AND(OR($A16="Holiday",$A17="Holiday"),
        ISNUMBER(MATCH(TRIM($B17),{"Phagwah","Good Friday","Easter Monday","Labour Day","Christmas","Eid ul Azha","Romans-2","Globe-12","Neptune P1"},0))),
   $I17,0)</f>
        <v/>
      </c>
      <c r="P17" s="278">
        <f>IF(OR($O$7="Canteen",$O$7="Head Office"),0,IF($I17&lt;=0,0,IF(AND($I16&lt;=0,OR(TRIM($J17)="Hebrews",TRIM($J17)="Romans",TRIM($J17)="Romans-2",TRIM($J17)="Globe",TRIM($J17)="Globe-12",TRIM($J17)="Neptune P1")),1,0)))</f>
        <v/>
      </c>
      <c r="Q17" s="279" t="n"/>
      <c r="R17" s="278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IF(AND($I16=0,$I17&gt;0),1,0),
      0
   ),
0))</f>
        <v/>
      </c>
      <c r="S17" s="278">
        <f>IF(OR($A16="Annual Leave",$A17="Annual Leave"),IF(AND($A16&lt;&gt;"Annual Leave",$A17="Annual Leave"),8,0),0)</f>
        <v/>
      </c>
      <c r="T17" s="280" t="n"/>
      <c r="U17" s="144">
        <f>MAX(0,40-Y17)</f>
        <v/>
      </c>
      <c r="V17" s="351">
        <f>IF(OR($C17="",$D17=""),0,
 IF(OR($A16="Holiday",$A17="Holiday"),0,
 IF(AND(NOT(OR($A16="Annual Leave",$A17="Annual Leave")),$A17="Off day"),0,
  IF($I16+$I17&gt;=8,IF($I16&gt;=8,0,8-$I16),$I17)
  )))</f>
        <v/>
      </c>
      <c r="W17" s="351">
        <f>MAX(0,V17-U17)</f>
        <v/>
      </c>
      <c r="X17" s="351">
        <f>IF(C17="","",C17-WEEKDAY(C17,1)+1)</f>
        <v/>
      </c>
      <c r="Y17" s="351">
        <f>SUMPRODUCT(($X$14:$X16=X17)*(($V$14:$V16)+($O$14:$O16)))+IF(X17=X14,$L$11,0)</f>
        <v/>
      </c>
      <c r="Z17" s="351" t="n"/>
      <c r="AA17" s="351" t="n"/>
      <c r="AB17" s="351" t="n"/>
      <c r="AC17" s="351" t="n"/>
      <c r="AD17" s="351" t="n"/>
      <c r="AE17" s="351" t="n"/>
      <c r="AF17" s="351" t="n"/>
    </row>
    <row r="18" ht="24" customHeight="1" s="348" thickBot="1">
      <c r="A18" s="159" t="inlineStr">
        <is>
          <t>On Day</t>
        </is>
      </c>
      <c r="B18" s="281" t="n"/>
      <c r="C18" s="92">
        <f>C16+1</f>
        <v/>
      </c>
      <c r="D18" s="31" t="n"/>
      <c r="E18" s="160">
        <f>IF(D18="", "",
 IF(D18=TIME(0,0,0), 0,
 IF(AND(D18&gt;=TIME(0,0,1), D18&lt;=TIME(2,0,0)), TIME(7,0,0),
 IF(AND(D18&gt;=TIME(6,0,0), D18&lt;=TIME(8,0,0)), TIME(12,0,0),
 IF(AND(D18&gt;TIME(8,0,0), D18&lt;=TIME(13,59,0)), TIME(15,0,0),
 IF(AND(D18&gt;=TIME(14,0,0), D18&lt;=TIME(17,59,0)), TIME(21,0,0),
 IF(AND(D18&gt;=TIME(18,0,0), D18&lt;=TIME(21,59,0)), TIME(0,0,0),
 IF(AND(D18&gt;=TIME(22,0,0), D18&lt;=TIME(23,59,59)), TIME(7,0,0), ""))))))))</f>
        <v/>
      </c>
      <c r="F18" s="161" t="n"/>
      <c r="G18" s="160">
        <f>IF(AND(D18&gt;=TIME(6,0,0),D18&lt;=TIME(8,0,0)),E18,"")</f>
        <v/>
      </c>
      <c r="H18" s="31" t="n"/>
      <c r="I18" s="32">
        <f>ROUND(IF(OR(D18="",E18="",E18=0),0,IF(H18="",MOD(E18-D18,1)*24,MOD(H18-D18,1)*24)),2)</f>
        <v/>
      </c>
      <c r="J18" s="162" t="n"/>
      <c r="K18" s="282" t="n"/>
      <c r="L18" s="271" t="n"/>
      <c r="M18" s="283">
        <f>MAX(0,V18-W18)</f>
        <v/>
      </c>
      <c r="N18" s="33">
        <f>(IF(OR($C18="",$D18=""),0,
 IF(OR($A18="Holiday",$A19="Holiday"),
    IF(ISNUMBER(MATCH(TRIM($B18),{"Phagwah","Good Friday","Easter Monday","Labour Day","Christmas","Eid ul Azha","Romans-2","Globe-12","Neptune P1"},0)),0,$I18),
 IF(AND(NOT(OR($A18="Annual Leave",$A19="Annual Leave")),$A18="Off day"),$I18,
  MAX(0,$I18-$V18)
  ))))+W18</f>
        <v/>
      </c>
      <c r="O18" s="33">
        <f>IF(AND(OR($A18="Holiday",$A19="Holiday"),
        ISNUMBER(MATCH(TRIM($B18),{"Phagwah","Good Friday","Easter Monday","Labour Day","Christmas","Eid ul Azha","Romans-2","Globe-12","Neptune P1"},0))),
   $I18,0)</f>
        <v/>
      </c>
      <c r="P18" s="33">
        <f>IF(OR($O$7="Canteen",$O$7="Head Office"),0,IF($I18&lt;=0,0,IF(OR(OR(TRIM($J18)="Hebrews",TRIM($J18)="Romans",TRIM($J18)="Romans-2",TRIM($J18)="Globe",TRIM($J18)="Globe-12",TRIM($J18)="Neptune P1"),AND($I19&gt;0,OR(TRIM($J19)="Hebrews",TRIM($J19)="Romans",TRIM($J19)="Romans-2",TRIM($J19)="Globe",TRIM($J19)="Globe-12",TRIM($J19)="Neptune P1"))),1,0)))</f>
        <v/>
      </c>
      <c r="Q18" s="34" t="n"/>
      <c r="R18" s="33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IF($I18&gt;0,1,0),
      0
   ),
0))</f>
        <v/>
      </c>
      <c r="S18" s="33">
        <f>IF(OR($A18="Annual Leave",$A19="Annual Leave"),IF($A18="Annual Leave",8,0),0)</f>
        <v/>
      </c>
      <c r="T18" s="35" t="n"/>
      <c r="U18" s="144">
        <f>MAX(0,40-Y18)</f>
        <v/>
      </c>
      <c r="V18" s="351">
        <f>IF(OR($C18="",$D18=""),0,
 IF(OR($A18="Holiday",$A19="Holiday"),0,
 IF(AND(NOT(OR($A18="Annual Leave",$A19="Annual Leave")),$A18="Off day"),0,
  IF($I18+$I19&gt;=8,IF($I18&gt;=8,8,$I18),$I18)
  )))</f>
        <v/>
      </c>
      <c r="W18" s="351">
        <f>MAX(0,V18-U18)</f>
        <v/>
      </c>
      <c r="X18" s="351">
        <f>IF(C18="","",C18-WEEKDAY(C18,1)+1)</f>
        <v/>
      </c>
      <c r="Y18" s="351">
        <f>SUMPRODUCT(($X$14:$X17=X18)*(($V$14:$V17)+($O$14:$O17)))+IF(X18=X14,$L$11,0)</f>
        <v/>
      </c>
      <c r="Z18" s="351" t="n"/>
      <c r="AA18" s="351" t="n"/>
      <c r="AB18" s="351" t="n"/>
      <c r="AC18" s="351" t="n"/>
      <c r="AD18" s="351" t="n"/>
      <c r="AE18" s="351" t="n"/>
      <c r="AF18" s="351" t="n"/>
    </row>
    <row r="19" ht="24" customHeight="1" s="348" thickBot="1">
      <c r="A19" s="159" t="inlineStr">
        <is>
          <t>On Day</t>
        </is>
      </c>
      <c r="B19" s="281" t="n"/>
      <c r="C19" s="93">
        <f>C18</f>
        <v/>
      </c>
      <c r="D19" s="36" t="n"/>
      <c r="E19" s="163">
        <f>IF(D19="", "",
 IF(D19=TIME(0,0,0), 0,
 IF(AND(D19&gt;=TIME(0,0,1), D19&lt;=TIME(2,0,0)), TIME(7,0,0),
 IF(AND(D19&gt;=TIME(6,0,0), D19&lt;=TIME(8,0,0)), TIME(12,0,0),
 IF(AND(D19&gt;TIME(8,0,0), D19&lt;=TIME(13,59,0)), TIME(15,0,0),
 IF(AND(D19&gt;=TIME(14,0,0), D19&lt;=TIME(17,59,0)), TIME(21,0,0),
 IF(AND(D19&gt;=TIME(18,0,0), D19&lt;=TIME(21,59,0)), TIME(0,0,0),
 IF(AND(D19&gt;=TIME(22,0,0), D19&lt;=TIME(23,59,59)), TIME(7,0,0), ""))))))))</f>
        <v/>
      </c>
      <c r="F19" s="164" t="n"/>
      <c r="G19" s="163">
        <f>IF(AND(D19&gt;=TIME(6,0,0),D19&lt;=TIME(8,0,0)),E19,"")</f>
        <v/>
      </c>
      <c r="H19" s="36" t="n"/>
      <c r="I19" s="37">
        <f>ROUND(IF(OR(D19="",E19="",E19=0),0,IF(H19="",MOD(E19-D19,1)*24,MOD(H19-D19,1)*24)),2)</f>
        <v/>
      </c>
      <c r="J19" s="162" t="n"/>
      <c r="K19" s="282" t="n"/>
      <c r="L19" s="271" t="n"/>
      <c r="M19" s="283">
        <f>MAX(0,V19-W19)</f>
        <v/>
      </c>
      <c r="N19" s="38">
        <f>(IF(OR($C19="",$D19=""),0,
 IF(OR($A18="Holiday",$A19="Holiday"),
    IF(ISNUMBER(MATCH(TRIM($B19),{"Phagwah","Good Friday","Easter Monday","Labour Day","Christmas","Eid ul Azha","Romans-2","Globe-12","Neptune P1"},0)),0,$I19),
 IF(AND(NOT(OR($A18="Annual Leave",$A19="Annual Leave")),$A19="Off day"),$I19,
  MAX(0,$I19-$V19)
  ))))+W19</f>
        <v/>
      </c>
      <c r="O19" s="38">
        <f>IF(AND(OR($A18="Holiday",$A19="Holiday"),
        ISNUMBER(MATCH(TRIM($B19),{"Phagwah","Good Friday","Easter Monday","Labour Day","Christmas","Eid ul Azha","Romans-2","Globe-12","Neptune P1"},0))),
   $I19,0)</f>
        <v/>
      </c>
      <c r="P19" s="38">
        <f>IF(OR($O$7="Canteen",$O$7="Head Office"),0,IF($I19&lt;=0,0,IF(AND($I18&lt;=0,OR(TRIM($J19)="Hebrews",TRIM($J19)="Romans",TRIM($J19)="Romans-2",TRIM($J19)="Globe",TRIM($J19)="Globe-12",TRIM($J19)="Neptune P1")),1,0)))</f>
        <v/>
      </c>
      <c r="Q19" s="39" t="n"/>
      <c r="R19" s="38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IF(AND($I18=0,$I19&gt;0),1,0),
      0
   ),
0))</f>
        <v/>
      </c>
      <c r="S19" s="38">
        <f>IF(OR($A18="Annual Leave",$A19="Annual Leave"),IF(AND($A18&lt;&gt;"Annual Leave",$A19="Annual Leave"),8,0),0)</f>
        <v/>
      </c>
      <c r="T19" s="40" t="n"/>
      <c r="U19" s="144">
        <f>MAX(0,40-Y19)</f>
        <v/>
      </c>
      <c r="V19" s="351">
        <f>IF(OR($C19="",$D19=""),0,
 IF(OR($A18="Holiday",$A19="Holiday"),0,
 IF(AND(NOT(OR($A18="Annual Leave",$A19="Annual Leave")),$A19="Off day"),0,
  IF($I18+$I19&gt;=8,IF($I18&gt;=8,0,8-$I18),$I19)
  )))</f>
        <v/>
      </c>
      <c r="W19" s="351">
        <f>MAX(0,V19-U19)</f>
        <v/>
      </c>
      <c r="X19" s="351">
        <f>IF(C19="","",C19-WEEKDAY(C19,1)+1)</f>
        <v/>
      </c>
      <c r="Y19" s="351">
        <f>SUMPRODUCT(($X$14:$X18=X19)*(($V$14:$V18)+($O$14:$O18)))+IF(X19=X14,$L$11,0)</f>
        <v/>
      </c>
      <c r="Z19" s="351" t="n"/>
      <c r="AA19" s="351" t="n"/>
      <c r="AB19" s="351" t="n"/>
      <c r="AC19" s="351" t="n"/>
      <c r="AD19" s="351" t="n"/>
      <c r="AE19" s="351" t="n"/>
      <c r="AF19" s="351" t="n"/>
    </row>
    <row r="20" ht="24" customHeight="1" s="348" thickBot="1">
      <c r="A20" s="165" t="inlineStr">
        <is>
          <t>On Day</t>
        </is>
      </c>
      <c r="B20" s="284" t="n"/>
      <c r="C20" s="94">
        <f>C18+1</f>
        <v/>
      </c>
      <c r="D20" s="41" t="n"/>
      <c r="E20" s="166">
        <f>IF(D20="", "",
 IF(D20=TIME(0,0,0), 0,
 IF(AND(D20&gt;=TIME(0,0,1), D20&lt;=TIME(2,0,0)), TIME(7,0,0),
 IF(AND(D20&gt;=TIME(6,0,0), D20&lt;=TIME(8,0,0)), TIME(12,0,0),
 IF(AND(D20&gt;TIME(8,0,0), D20&lt;=TIME(13,59,0)), TIME(15,0,0),
 IF(AND(D20&gt;=TIME(14,0,0), D20&lt;=TIME(17,59,0)), TIME(21,0,0),
 IF(AND(D20&gt;=TIME(18,0,0), D20&lt;=TIME(21,59,0)), TIME(0,0,0),
 IF(AND(D20&gt;=TIME(22,0,0), D20&lt;=TIME(23,59,59)), TIME(7,0,0), ""))))))))</f>
        <v/>
      </c>
      <c r="F20" s="167" t="n"/>
      <c r="G20" s="166">
        <f>IF(AND(D20&gt;=TIME(6,0,0),D20&lt;=TIME(8,0,0)),E20,"")</f>
        <v/>
      </c>
      <c r="H20" s="41" t="n"/>
      <c r="I20" s="95">
        <f>ROUND(IF(OR(D20="",E20="",E20=0),0,IF(H20="",MOD(E20-D20,1)*24,MOD(H20-D20,1)*24)),2)</f>
        <v/>
      </c>
      <c r="J20" s="168" t="n"/>
      <c r="K20" s="285" t="n"/>
      <c r="L20" s="271" t="n"/>
      <c r="M20" s="286">
        <f>MAX(0,V20-W20)</f>
        <v/>
      </c>
      <c r="N20" s="42">
        <f>(IF(OR($C20="",$D20=""),0,
 IF(OR($A20="Holiday",$A21="Holiday"),
    IF(ISNUMBER(MATCH(TRIM($B20),{"Phagwah","Good Friday","Easter Monday","Labour Day","Christmas","Eid ul Azha","Romans-2","Globe-12","Neptune P1"},0)),0,$I20),
 IF(AND(NOT(OR($A20="Annual Leave",$A21="Annual Leave")),$A20="Off day"),$I20,
  MAX(0,$I20-$V20)
  ))))+W20</f>
        <v/>
      </c>
      <c r="O20" s="42">
        <f>IF(AND(OR($A20="Holiday",$A21="Holiday"),
        ISNUMBER(MATCH(TRIM($B20),{"Phagwah","Good Friday","Easter Monday","Labour Day","Christmas","Eid ul Azha","Romans-2","Globe-12","Neptune P1"},0))),
   $I20,0)</f>
        <v/>
      </c>
      <c r="P20" s="42">
        <f>IF(OR($O$7="Canteen",$O$7="Head Office"),0,IF($I20&lt;=0,0,IF(OR(OR(TRIM($J20)="Hebrews",TRIM($J20)="Romans",TRIM($J20)="Romans-2",TRIM($J20)="Globe",TRIM($J20)="Globe-12",TRIM($J20)="Neptune P1"),AND($I21&gt;0,OR(TRIM($J21)="Hebrews",TRIM($J21)="Romans",TRIM($J21)="Romans-2",TRIM($J21)="Globe",TRIM($J21)="Globe-12",TRIM($J21)="Neptune P1"))),1,0)))</f>
        <v/>
      </c>
      <c r="Q20" s="43" t="n"/>
      <c r="R20" s="42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IF($I20&gt;0,1,0),
      0
   ),
0))</f>
        <v/>
      </c>
      <c r="S20" s="42">
        <f>IF(OR($A20="Annual Leave",$A21="Annual Leave"),IF($A20="Annual Leave",8,0),0)</f>
        <v/>
      </c>
      <c r="T20" s="96" t="n"/>
      <c r="U20" s="144">
        <f>MAX(0,40-Y20)</f>
        <v/>
      </c>
      <c r="V20" s="351">
        <f>IF(OR($C20="",$D20=""),0,
 IF(OR($A20="Holiday",$A21="Holiday"),0,
 IF(AND(NOT(OR($A20="Annual Leave",$A21="Annual Leave")),$A20="Off day"),0,
  IF($I20+$I21&gt;=8,IF($I20&gt;=8,8,$I20),$I20)
  )))</f>
        <v/>
      </c>
      <c r="W20" s="351">
        <f>MAX(0,V20-U20)</f>
        <v/>
      </c>
      <c r="X20" s="351">
        <f>IF(C20="","",C20-WEEKDAY(C20,1)+1)</f>
        <v/>
      </c>
      <c r="Y20" s="351">
        <f>SUMPRODUCT(($X$14:$X19=X20)*(($V$14:$V19)+($O$14:$O19)))+IF(X20=X14,$L$11,0)</f>
        <v/>
      </c>
      <c r="Z20" s="351" t="n"/>
      <c r="AA20" s="351" t="n"/>
      <c r="AB20" s="351" t="n"/>
      <c r="AC20" s="351" t="n"/>
      <c r="AD20" s="351" t="n"/>
      <c r="AE20" s="351" t="n"/>
      <c r="AF20" s="351" t="n"/>
    </row>
    <row r="21" ht="24" customHeight="1" s="348" thickBot="1">
      <c r="A21" s="165" t="inlineStr">
        <is>
          <t>On Day</t>
        </is>
      </c>
      <c r="B21" s="284" t="n"/>
      <c r="C21" s="94">
        <f>C20</f>
        <v/>
      </c>
      <c r="D21" s="287" t="n"/>
      <c r="E21" s="288">
        <f>IF(D21="", "",
 IF(D21=TIME(0,0,0), 0,
 IF(AND(D21&gt;=TIME(0,0,1), D21&lt;=TIME(2,0,0)), TIME(7,0,0),
 IF(AND(D21&gt;=TIME(6,0,0), D21&lt;=TIME(8,0,0)), TIME(12,0,0),
 IF(AND(D21&gt;TIME(8,0,0), D21&lt;=TIME(13,59,0)), TIME(15,0,0),
 IF(AND(D21&gt;=TIME(14,0,0), D21&lt;=TIME(17,59,0)), TIME(21,0,0),
 IF(AND(D21&gt;=TIME(18,0,0), D21&lt;=TIME(21,59,0)), TIME(0,0,0),
 IF(AND(D21&gt;=TIME(22,0,0), D21&lt;=TIME(23,59,59)), TIME(7,0,0), ""))))))))</f>
        <v/>
      </c>
      <c r="F21" s="167" t="n"/>
      <c r="G21" s="288">
        <f>IF(AND(D21&gt;=TIME(6,0,0),D21&lt;=TIME(8,0,0)),E21,"")</f>
        <v/>
      </c>
      <c r="H21" s="287" t="n"/>
      <c r="I21" s="95">
        <f>ROUND(IF(OR(D21="",E21="",E21=0),0,IF(H21="",MOD(E21-D21,1)*24,MOD(H21-D21,1)*24)),2)</f>
        <v/>
      </c>
      <c r="J21" s="169" t="n"/>
      <c r="K21" s="285" t="n"/>
      <c r="L21" s="271" t="n"/>
      <c r="M21" s="286">
        <f>MAX(0,V21-W21)</f>
        <v/>
      </c>
      <c r="N21" s="289">
        <f>(IF(OR($C21="",$D21=""),0,
 IF(OR($A20="Holiday",$A21="Holiday"),
    IF(ISNUMBER(MATCH(TRIM($B21),{"Phagwah","Good Friday","Easter Monday","Labour Day","Christmas","Eid ul Azha","Romans-2","Globe-12","Neptune P1"},0)),0,$I21),
 IF(AND(NOT(OR($A20="Annual Leave",$A21="Annual Leave")),$A21="Off day"),$I21,
  MAX(0,$I21-$V21)
  ))))+W21</f>
        <v/>
      </c>
      <c r="O21" s="289">
        <f>IF(AND(OR($A20="Holiday",$A21="Holiday"),
        ISNUMBER(MATCH(TRIM($B21),{"Phagwah","Good Friday","Easter Monday","Labour Day","Christmas","Eid ul Azha","Romans-2","Globe-12","Neptune P1"},0))),
   $I21,0)</f>
        <v/>
      </c>
      <c r="P21" s="289">
        <f>IF(OR($O$7="Canteen",$O$7="Head Office"),0,IF($I21&lt;=0,0,IF(AND($I20&lt;=0,OR(TRIM($J21)="Hebrews",TRIM($J21)="Romans",TRIM($J21)="Romans-2",TRIM($J21)="Globe",TRIM($J21)="Globe-12",TRIM($J21)="Neptune P1")),1,0)))</f>
        <v/>
      </c>
      <c r="Q21" s="290" t="n"/>
      <c r="R21" s="289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IF(AND($I20=0,$I21&gt;0),1,0),
      0
   ),
0))</f>
        <v/>
      </c>
      <c r="S21" s="289">
        <f>IF(OR($A20="Annual Leave",$A21="Annual Leave"),IF(AND($A20&lt;&gt;"Annual Leave",$A21="Annual Leave"),8,0),0)</f>
        <v/>
      </c>
      <c r="T21" s="291" t="n"/>
      <c r="U21" s="144">
        <f>MAX(0,40-Y21)</f>
        <v/>
      </c>
      <c r="V21" s="351">
        <f>IF(OR($C21="",$D21=""),0,
 IF(OR($A20="Holiday",$A21="Holiday"),0,
 IF(AND(NOT(OR($A20="Annual Leave",$A21="Annual Leave")),$A21="Off day"),0,
  IF($I20+$I21&gt;=8,IF($I20&gt;=8,0,8-$I20),$I21)
  )))</f>
        <v/>
      </c>
      <c r="W21" s="351">
        <f>MAX(0,V21-U21)</f>
        <v/>
      </c>
      <c r="X21" s="351">
        <f>IF(C21="","",C21-WEEKDAY(C21,1)+1)</f>
        <v/>
      </c>
      <c r="Y21" s="351">
        <f>SUMPRODUCT(($X$14:$X20=X21)*(($V$14:$V20)+($O$14:$O20)))+IF(X21=X14,$L$11,0)</f>
        <v/>
      </c>
      <c r="Z21" s="351" t="n"/>
      <c r="AA21" s="351" t="n"/>
      <c r="AB21" s="351" t="n"/>
      <c r="AC21" s="351" t="n"/>
      <c r="AD21" s="351" t="n"/>
      <c r="AE21" s="351" t="n"/>
      <c r="AF21" s="351" t="n"/>
    </row>
    <row r="22" ht="24" customHeight="1" s="348" thickBot="1">
      <c r="A22" s="170" t="inlineStr">
        <is>
          <t>On Day</t>
        </is>
      </c>
      <c r="B22" s="292" t="n"/>
      <c r="C22" s="97">
        <f>C20+1</f>
        <v/>
      </c>
      <c r="D22" s="44" t="n"/>
      <c r="E22" s="171">
        <f>IF(D22="", "",
 IF(D22=TIME(0,0,0), 0,
 IF(AND(D22&gt;=TIME(0,0,1), D22&lt;=TIME(2,0,0)), TIME(7,0,0),
 IF(AND(D22&gt;=TIME(6,0,0), D22&lt;=TIME(8,0,0)), TIME(12,0,0),
 IF(AND(D22&gt;TIME(8,0,0), D22&lt;=TIME(13,59,0)), TIME(15,0,0),
 IF(AND(D22&gt;=TIME(14,0,0), D22&lt;=TIME(17,59,0)), TIME(21,0,0),
 IF(AND(D22&gt;=TIME(18,0,0), D22&lt;=TIME(21,59,0)), TIME(0,0,0),
 IF(AND(D22&gt;=TIME(22,0,0), D22&lt;=TIME(23,59,59)), TIME(7,0,0), ""))))))))</f>
        <v/>
      </c>
      <c r="F22" s="172" t="n"/>
      <c r="G22" s="171">
        <f>IF(AND(D22&gt;=TIME(6,0,0),D22&lt;=TIME(8,0,0)),E22,"")</f>
        <v/>
      </c>
      <c r="H22" s="44" t="n"/>
      <c r="I22" s="45">
        <f>ROUND(IF(OR(D22="",E22="",E22=0),0,IF(H22="",MOD(E22-D22,1)*24,MOD(H22-D22,1)*24)),2)</f>
        <v/>
      </c>
      <c r="J22" s="173" t="n"/>
      <c r="K22" s="293" t="n"/>
      <c r="L22" s="271" t="n"/>
      <c r="M22" s="294">
        <f>MAX(0,V22-W22)</f>
        <v/>
      </c>
      <c r="N22" s="46">
        <f>(IF(OR($C22="",$D22=""),0,
 IF(OR($A22="Holiday",$A23="Holiday"),
    IF(ISNUMBER(MATCH(TRIM($B22),{"Phagwah","Good Friday","Easter Monday","Labour Day","Christmas","Eid ul Azha","Romans-2","Globe-12","Neptune P1"},0)),0,$I22),
 IF(AND(NOT(OR($A22="Annual Leave",$A23="Annual Leave")),$A22="Off day"),$I22,
  MAX(0,$I22-$V22)
  ))))+W22</f>
        <v/>
      </c>
      <c r="O22" s="46">
        <f>IF(AND(OR($A22="Holiday",$A23="Holiday"),
        ISNUMBER(MATCH(TRIM($B22),{"Phagwah","Good Friday","Easter Monday","Labour Day","Christmas","Eid ul Azha","Romans-2","Globe-12","Neptune P1"},0))),
   $I22,0)</f>
        <v/>
      </c>
      <c r="P22" s="46">
        <f>IF(OR($O$7="Canteen",$O$7="Head Office"),0,IF($I22&lt;=0,0,IF(OR(OR(TRIM($J22)="Hebrews",TRIM($J22)="Romans",TRIM($J22)="Romans-2",TRIM($J22)="Globe",TRIM($J22)="Globe-12",TRIM($J22)="Neptune P1"),AND($I23&gt;0,OR(TRIM($J23)="Hebrews",TRIM($J23)="Romans",TRIM($J23)="Romans-2",TRIM($J23)="Globe",TRIM($J23)="Globe-12",TRIM($J23)="Neptune P1"))),1,0)))</f>
        <v/>
      </c>
      <c r="Q22" s="47" t="n"/>
      <c r="R22" s="46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IF($I22&gt;0,1,0),
      0
   ),
0))</f>
        <v/>
      </c>
      <c r="S22" s="46">
        <f>IF(OR($A22="Annual Leave",$A23="Annual Leave"),IF($A22="Annual Leave",8,0),0)</f>
        <v/>
      </c>
      <c r="T22" s="48" t="n"/>
      <c r="U22" s="144">
        <f>MAX(0,40-Y22)</f>
        <v/>
      </c>
      <c r="V22" s="351">
        <f>IF(OR($C22="",$D22=""),0,
 IF(OR($A22="Holiday",$A23="Holiday"),0,
 IF(AND(NOT(OR($A22="Annual Leave",$A23="Annual Leave")),$A22="Off day"),0,
  IF($I22+$I23&gt;=8,IF($I22&gt;=8,8,$I22),$I22)
  )))</f>
        <v/>
      </c>
      <c r="W22" s="351">
        <f>MAX(0,V22-U22)</f>
        <v/>
      </c>
      <c r="X22" s="351">
        <f>IF(C22="","",C22-WEEKDAY(C22,1)+1)</f>
        <v/>
      </c>
      <c r="Y22" s="351">
        <f>SUMPRODUCT(($X$14:$X21=X22)*(($V$14:$V21)+($O$14:$O21)))+IF(X22=X14,$L$11,0)</f>
        <v/>
      </c>
      <c r="Z22" s="351" t="n"/>
      <c r="AA22" s="351" t="n"/>
      <c r="AB22" s="351" t="n"/>
      <c r="AC22" s="351" t="n"/>
      <c r="AD22" s="351" t="n"/>
      <c r="AE22" s="351" t="n"/>
      <c r="AF22" s="351" t="n"/>
    </row>
    <row r="23" ht="24" customHeight="1" s="348" thickBot="1">
      <c r="A23" s="170" t="inlineStr">
        <is>
          <t>On Day</t>
        </is>
      </c>
      <c r="B23" s="292" t="n"/>
      <c r="C23" s="98">
        <f>C22</f>
        <v/>
      </c>
      <c r="D23" s="49" t="n"/>
      <c r="E23" s="174">
        <f>IF(D23="", "",
 IF(D23=TIME(0,0,0), 0,
 IF(AND(D23&gt;=TIME(0,0,1), D23&lt;=TIME(2,0,0)), TIME(7,0,0),
 IF(AND(D23&gt;=TIME(6,0,0), D23&lt;=TIME(8,0,0)), TIME(12,0,0),
 IF(AND(D23&gt;TIME(8,0,0), D23&lt;=TIME(13,59,0)), TIME(15,0,0),
 IF(AND(D23&gt;=TIME(14,0,0), D23&lt;=TIME(17,59,0)), TIME(21,0,0),
 IF(AND(D23&gt;=TIME(18,0,0), D23&lt;=TIME(21,59,0)), TIME(0,0,0),
 IF(AND(D23&gt;=TIME(22,0,0), D23&lt;=TIME(23,59,59)), TIME(7,0,0), ""))))))))</f>
        <v/>
      </c>
      <c r="F23" s="175" t="n"/>
      <c r="G23" s="174">
        <f>IF(AND(D23&gt;=TIME(6,0,0),D23&lt;=TIME(8,0,0)),E23,"")</f>
        <v/>
      </c>
      <c r="H23" s="49" t="n"/>
      <c r="I23" s="50">
        <f>ROUND(IF(OR(D23="",E23="",E23=0),0,IF(H23="",MOD(E23-D23,1)*24,MOD(H23-D23,1)*24)),2)</f>
        <v/>
      </c>
      <c r="J23" s="173" t="n"/>
      <c r="K23" s="293" t="n"/>
      <c r="L23" s="271" t="n"/>
      <c r="M23" s="294">
        <f>MAX(0,V23-W23)</f>
        <v/>
      </c>
      <c r="N23" s="51">
        <f>(IF(OR($C23="",$D23=""),0,
 IF(OR($A22="Holiday",$A23="Holiday"),
    IF(ISNUMBER(MATCH(TRIM($B23),{"Phagwah","Good Friday","Easter Monday","Labour Day","Christmas","Eid ul Azha","Romans-2","Globe-12","Neptune P1"},0)),0,$I23),
 IF(AND(NOT(OR($A22="Annual Leave",$A23="Annual Leave")),$A23="Off day"),$I23,
  MAX(0,$I23-$V23)
  ))))+W23</f>
        <v/>
      </c>
      <c r="O23" s="51">
        <f>IF(AND(OR($A22="Holiday",$A23="Holiday"),
        ISNUMBER(MATCH(TRIM($B23),{"Phagwah","Good Friday","Easter Monday","Labour Day","Christmas","Eid ul Azha","Romans-2","Globe-12","Neptune P1"},0))),
   $I23,0)</f>
        <v/>
      </c>
      <c r="P23" s="51">
        <f>IF(OR($O$7="Canteen",$O$7="Head Office"),0,IF($I23&lt;=0,0,IF(AND($I22&lt;=0,OR(TRIM($J23)="Hebrews",TRIM($J23)="Romans",TRIM($J23)="Romans-2",TRIM($J23)="Globe",TRIM($J23)="Globe-12",TRIM($J23)="Neptune P1")),1,0)))</f>
        <v/>
      </c>
      <c r="Q23" s="52" t="n"/>
      <c r="R23" s="51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IF(AND($I22=0,$I23&gt;0),1,0),
      0
   ),
0))</f>
        <v/>
      </c>
      <c r="S23" s="51">
        <f>IF(OR($A22="Annual Leave",$A23="Annual Leave"),IF(AND($A22&lt;&gt;"Annual Leave",$A23="Annual Leave"),8,0),0)</f>
        <v/>
      </c>
      <c r="T23" s="53" t="n"/>
      <c r="U23" s="144">
        <f>MAX(0,40-Y23)</f>
        <v/>
      </c>
      <c r="V23" s="351">
        <f>IF(OR($C23="",$D23=""),0,
 IF(OR($A22="Holiday",$A23="Holiday"),0,
 IF(AND(NOT(OR($A22="Annual Leave",$A23="Annual Leave")),$A23="Off day"),0,
  IF($I22+$I23&gt;=8,IF($I22&gt;=8,0,8-$I22),$I23)
  )))</f>
        <v/>
      </c>
      <c r="W23" s="351">
        <f>MAX(0,V23-U23)</f>
        <v/>
      </c>
      <c r="X23" s="351">
        <f>IF(C23="","",C23-WEEKDAY(C23,1)+1)</f>
        <v/>
      </c>
      <c r="Y23" s="351">
        <f>SUMPRODUCT(($X$14:$X22=X23)*(($V$14:$V22)+($O$14:$O22)))+IF(X23=X14,$L$11,0)</f>
        <v/>
      </c>
      <c r="Z23" s="351" t="n"/>
      <c r="AA23" s="351" t="n"/>
      <c r="AB23" s="351" t="n"/>
      <c r="AC23" s="351" t="n"/>
      <c r="AD23" s="351" t="n"/>
      <c r="AE23" s="351" t="n"/>
      <c r="AF23" s="351" t="n"/>
    </row>
    <row r="24" ht="24" customHeight="1" s="348" thickBot="1">
      <c r="A24" s="154" t="inlineStr">
        <is>
          <t>On Day</t>
        </is>
      </c>
      <c r="B24" s="273" t="n"/>
      <c r="C24" s="90">
        <f>C22+1</f>
        <v/>
      </c>
      <c r="D24" s="8" t="n"/>
      <c r="E24" s="155">
        <f>IF(D24="", "",
 IF(D24=TIME(0,0,0), 0,
 IF(AND(D24&gt;=TIME(0,0,1), D24&lt;=TIME(2,0,0)), TIME(7,0,0),
 IF(AND(D24&gt;=TIME(6,0,0), D24&lt;=TIME(8,0,0)), TIME(12,0,0),
 IF(AND(D24&gt;TIME(8,0,0), D24&lt;=TIME(13,59,0)), TIME(15,0,0),
 IF(AND(D24&gt;=TIME(14,0,0), D24&lt;=TIME(17,59,0)), TIME(21,0,0),
 IF(AND(D24&gt;=TIME(18,0,0), D24&lt;=TIME(21,59,0)), TIME(0,0,0),
 IF(AND(D24&gt;=TIME(22,0,0), D24&lt;=TIME(23,59,59)), TIME(7,0,0), ""))))))))</f>
        <v/>
      </c>
      <c r="F24" s="156" t="n"/>
      <c r="G24" s="155">
        <f>IF(AND(D24&gt;=TIME(6,0,0),D24&lt;=TIME(8,0,0)),E24,"")</f>
        <v/>
      </c>
      <c r="H24" s="8" t="n"/>
      <c r="I24" s="30">
        <f>ROUND(IF(OR(D24="",E24="",E24=0),0,IF(H24="",MOD(E24-D24,1)*24,MOD(H24-D24,1)*24)),2)</f>
        <v/>
      </c>
      <c r="J24" s="157" t="n"/>
      <c r="K24" s="274" t="n"/>
      <c r="L24" s="271" t="n"/>
      <c r="M24" s="275">
        <f>MAX(0,V24-W24)</f>
        <v/>
      </c>
      <c r="N24" s="9">
        <f>(IF(OR($C24="",$D24=""),0,
 IF(OR($A24="Holiday",$A25="Holiday"),
    IF(ISNUMBER(MATCH(TRIM($B24),{"Phagwah","Good Friday","Easter Monday","Labour Day","Christmas","Eid ul Azha","Romans-2","Globe-12","Neptune P1"},0)),0,$I24),
 IF(AND(NOT(OR($A24="Annual Leave",$A25="Annual Leave")),$A24="Off day"),$I24,
  MAX(0,$I24-$V24)
  ))))+W24</f>
        <v/>
      </c>
      <c r="O24" s="9">
        <f>IF(AND(OR($A24="Holiday",$A25="Holiday"),
        ISNUMBER(MATCH(TRIM($B24),{"Phagwah","Good Friday","Easter Monday","Labour Day","Christmas","Eid ul Azha","Romans-2","Globe-12","Neptune P1"},0))),
   $I24,0)</f>
        <v/>
      </c>
      <c r="P24" s="9">
        <f>IF(OR($O$7="Canteen",$O$7="Head Office"),0,IF($I24&lt;=0,0,IF(OR(OR(TRIM($J24)="Hebrews",TRIM($J24)="Romans",TRIM($J24)="Romans-2",TRIM($J24)="Globe",TRIM($J24)="Globe-12",TRIM($J24)="Neptune P1"),AND($I25&gt;0,OR(TRIM($J25)="Hebrews",TRIM($J25)="Romans",TRIM($J25)="Romans-2",TRIM($J25)="Globe",TRIM($J25)="Globe-12",TRIM($J25)="Neptune P1"))),1,0)))</f>
        <v/>
      </c>
      <c r="Q24" s="10" t="n"/>
      <c r="R24" s="9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IF($I24&gt;0,1,0),
      0
   ),
0))</f>
        <v/>
      </c>
      <c r="S24" s="9">
        <f>IF(OR($A24="Annual Leave",$A25="Annual Leave"),IF($A24="Annual Leave",8,0),0)</f>
        <v/>
      </c>
      <c r="T24" s="91" t="n"/>
      <c r="U24" s="144">
        <f>MAX(0,40-Y24)</f>
        <v/>
      </c>
      <c r="V24" s="351">
        <f>IF(OR($C24="",$D24=""),0,
 IF(OR($A24="Holiday",$A25="Holiday"),0,
 IF(AND(NOT(OR($A24="Annual Leave",$A25="Annual Leave")),$A24="Off day"),0,
  IF($I24+$I25&gt;=8,IF($I24&gt;=8,8,$I24),$I24)
  )))</f>
        <v/>
      </c>
      <c r="W24" s="351">
        <f>MAX(0,V24-U24)</f>
        <v/>
      </c>
      <c r="X24" s="351">
        <f>IF(C24="","",C24-WEEKDAY(C24,1)+1)</f>
        <v/>
      </c>
      <c r="Y24" s="351">
        <f>SUMPRODUCT(($X$14:$X23=X24)*(($V$14:$V23)+($O$14:$O23)))+IF(X24=X14,$L$11,0)</f>
        <v/>
      </c>
      <c r="Z24" s="351" t="n"/>
      <c r="AA24" s="351" t="n"/>
      <c r="AB24" s="351" t="n"/>
      <c r="AC24" s="351" t="n"/>
      <c r="AD24" s="351" t="n"/>
      <c r="AE24" s="351" t="n"/>
      <c r="AF24" s="351" t="n"/>
    </row>
    <row r="25" ht="24" customHeight="1" s="348" thickBot="1">
      <c r="A25" s="154" t="inlineStr">
        <is>
          <t>On Day</t>
        </is>
      </c>
      <c r="B25" s="273" t="n"/>
      <c r="C25" s="90">
        <f>C24</f>
        <v/>
      </c>
      <c r="D25" s="276" t="n"/>
      <c r="E25" s="277">
        <f>IF(D25="", "",
 IF(D25=TIME(0,0,0), 0,
 IF(AND(D25&gt;=TIME(0,0,1), D25&lt;=TIME(2,0,0)), TIME(7,0,0),
 IF(AND(D25&gt;=TIME(6,0,0), D25&lt;=TIME(8,0,0)), TIME(12,0,0),
 IF(AND(D25&gt;TIME(8,0,0), D25&lt;=TIME(13,59,0)), TIME(15,0,0),
 IF(AND(D25&gt;=TIME(14,0,0), D25&lt;=TIME(17,59,0)), TIME(21,0,0),
 IF(AND(D25&gt;=TIME(18,0,0), D25&lt;=TIME(21,59,0)), TIME(0,0,0),
 IF(AND(D25&gt;=TIME(22,0,0), D25&lt;=TIME(23,59,59)), TIME(7,0,0), ""))))))))</f>
        <v/>
      </c>
      <c r="F25" s="156" t="n"/>
      <c r="G25" s="277">
        <f>IF(AND(D25&gt;=TIME(6,0,0),D25&lt;=TIME(8,0,0)),E25,"")</f>
        <v/>
      </c>
      <c r="H25" s="276" t="n"/>
      <c r="I25" s="30">
        <f>ROUND(IF(OR(D25="",E25="",E25=0),0,IF(H25="",MOD(E25-D25,1)*24,MOD(H25-D25,1)*24)),2)</f>
        <v/>
      </c>
      <c r="J25" s="158" t="n"/>
      <c r="K25" s="274" t="n"/>
      <c r="L25" s="271" t="n"/>
      <c r="M25" s="275">
        <f>MAX(0,V25-W25)</f>
        <v/>
      </c>
      <c r="N25" s="278">
        <f>(IF(OR($C25="",$D25=""),0,
 IF(OR($A24="Holiday",$A25="Holiday"),
    IF(ISNUMBER(MATCH(TRIM($B25),{"Phagwah","Good Friday","Easter Monday","Labour Day","Christmas","Eid ul Azha","Romans-2","Globe-12","Neptune P1"},0)),0,$I25),
 IF(AND(NOT(OR($A24="Annual Leave",$A25="Annual Leave")),$A25="Off day"),$I25,
  MAX(0,$I25-$V25)
  ))))+W25</f>
        <v/>
      </c>
      <c r="O25" s="278">
        <f>IF(AND(OR($A24="Holiday",$A25="Holiday"),
        ISNUMBER(MATCH(TRIM($B25),{"Phagwah","Good Friday","Easter Monday","Labour Day","Christmas","Eid ul Azha","Romans-2","Globe-12","Neptune P1"},0))),
   $I25,0)</f>
        <v/>
      </c>
      <c r="P25" s="278">
        <f>IF(OR($O$7="Canteen",$O$7="Head Office"),0,IF($I25&lt;=0,0,IF(AND($I24&lt;=0,OR(TRIM($J25)="Hebrews",TRIM($J25)="Romans",TRIM($J25)="Romans-2",TRIM($J25)="Globe",TRIM($J25)="Globe-12",TRIM($J25)="Neptune P1")),1,0)))</f>
        <v/>
      </c>
      <c r="Q25" s="279" t="n"/>
      <c r="R25" s="278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IF(AND($I24=0,$I25&gt;0),1,0),
      0
   ),
0))</f>
        <v/>
      </c>
      <c r="S25" s="278">
        <f>IF(OR($A24="Annual Leave",$A25="Annual Leave"),IF(AND($A24&lt;&gt;"Annual Leave",$A25="Annual Leave"),8,0),0)</f>
        <v/>
      </c>
      <c r="T25" s="280" t="n"/>
      <c r="U25" s="144">
        <f>MAX(0,40-Y25)</f>
        <v/>
      </c>
      <c r="V25" s="351">
        <f>IF(OR($C25="",$D25=""),0,
 IF(OR($A24="Holiday",$A25="Holiday"),0,
 IF(AND(NOT(OR($A24="Annual Leave",$A25="Annual Leave")),$A25="Off day"),0,
  IF($I24+$I25&gt;=8,IF($I24&gt;=8,0,8-$I24),$I25)
  )))</f>
        <v/>
      </c>
      <c r="W25" s="351">
        <f>MAX(0,V25-U25)</f>
        <v/>
      </c>
      <c r="X25" s="351">
        <f>IF(C25="","",C25-WEEKDAY(C25,1)+1)</f>
        <v/>
      </c>
      <c r="Y25" s="351">
        <f>SUMPRODUCT(($X$14:$X24=X25)*(($V$14:$V24)+($O$14:$O24)))+IF(X25=X14,$L$11,0)</f>
        <v/>
      </c>
      <c r="Z25" s="351" t="n"/>
      <c r="AA25" s="351" t="n"/>
      <c r="AB25" s="351" t="n"/>
      <c r="AC25" s="351" t="n"/>
      <c r="AD25" s="351" t="n"/>
      <c r="AE25" s="351" t="n"/>
      <c r="AF25" s="351" t="n"/>
    </row>
    <row r="26" ht="24" customHeight="1" s="348" thickBot="1">
      <c r="A26" s="159" t="inlineStr">
        <is>
          <t>On Day</t>
        </is>
      </c>
      <c r="B26" s="281" t="n"/>
      <c r="C26" s="92">
        <f>C24+1</f>
        <v/>
      </c>
      <c r="D26" s="31" t="n"/>
      <c r="E26" s="160">
        <f>IF(D26="", "",
 IF(D26=TIME(0,0,0), 0,
 IF(AND(D26&gt;=TIME(0,0,1), D26&lt;=TIME(2,0,0)), TIME(7,0,0),
 IF(AND(D26&gt;=TIME(6,0,0), D26&lt;=TIME(8,0,0)), TIME(12,0,0),
 IF(AND(D26&gt;TIME(8,0,0), D26&lt;=TIME(13,59,0)), TIME(15,0,0),
 IF(AND(D26&gt;=TIME(14,0,0), D26&lt;=TIME(17,59,0)), TIME(21,0,0),
 IF(AND(D26&gt;=TIME(18,0,0), D26&lt;=TIME(21,59,0)), TIME(0,0,0),
 IF(AND(D26&gt;=TIME(22,0,0), D26&lt;=TIME(23,59,59)), TIME(7,0,0), ""))))))))</f>
        <v/>
      </c>
      <c r="F26" s="161" t="n"/>
      <c r="G26" s="160">
        <f>IF(AND(D26&gt;=TIME(6,0,0),D26&lt;=TIME(8,0,0)),E26,"")</f>
        <v/>
      </c>
      <c r="H26" s="31" t="n"/>
      <c r="I26" s="32">
        <f>ROUND(IF(OR(D26="",E26="",E26=0),0,IF(H26="",MOD(E26-D26,1)*24,MOD(H26-D26,1)*24)),2)</f>
        <v/>
      </c>
      <c r="J26" s="162" t="n"/>
      <c r="K26" s="282" t="n"/>
      <c r="L26" s="271" t="n"/>
      <c r="M26" s="283">
        <f>MAX(0,V26-W26)</f>
        <v/>
      </c>
      <c r="N26" s="33">
        <f>(IF(OR($C26="",$D26=""),0,
 IF(OR($A26="Holiday",$A27="Holiday"),
    IF(ISNUMBER(MATCH(TRIM($B26),{"Phagwah","Good Friday","Easter Monday","Labour Day","Christmas","Eid ul Azha","Romans-2","Globe-12","Neptune P1"},0)),0,$I26),
 IF(AND(NOT(OR($A26="Annual Leave",$A27="Annual Leave")),$A26="Off day"),$I26,
  MAX(0,$I26-$V26)
  ))))+W26</f>
        <v/>
      </c>
      <c r="O26" s="33">
        <f>IF(AND(OR($A26="Holiday",$A27="Holiday"),
        ISNUMBER(MATCH(TRIM($B26),{"Phagwah","Good Friday","Easter Monday","Labour Day","Christmas","Eid ul Azha","Romans-2","Globe-12","Neptune P1"},0))),
   $I26,0)</f>
        <v/>
      </c>
      <c r="P26" s="33">
        <f>IF(OR($O$7="Canteen",$O$7="Head Office"),0,IF($I26&lt;=0,0,IF(OR(OR(TRIM($J26)="Hebrews",TRIM($J26)="Romans",TRIM($J26)="Romans-2",TRIM($J26)="Globe",TRIM($J26)="Globe-12",TRIM($J26)="Neptune P1"),AND($I27&gt;0,OR(TRIM($J27)="Hebrews",TRIM($J27)="Romans",TRIM($J27)="Romans-2",TRIM($J27)="Globe",TRIM($J27)="Globe-12",TRIM($J27)="Neptune P1"))),1,0)))</f>
        <v/>
      </c>
      <c r="Q26" s="34" t="n"/>
      <c r="R26" s="33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IF($I26&gt;0,1,0),
      0
   ),
0))</f>
        <v/>
      </c>
      <c r="S26" s="33">
        <f>IF(OR($A26="Annual Leave",$A27="Annual Leave"),IF($A26="Annual Leave",8,0),0)</f>
        <v/>
      </c>
      <c r="T26" s="35" t="n"/>
      <c r="U26" s="144">
        <f>MAX(0,40-Y26)</f>
        <v/>
      </c>
      <c r="V26" s="351">
        <f>IF(OR($C26="",$D26=""),0,
 IF(OR($A26="Holiday",$A27="Holiday"),0,
 IF(AND(NOT(OR($A26="Annual Leave",$A27="Annual Leave")),$A26="Off day"),0,
  IF($I26+$I27&gt;=8,IF($I26&gt;=8,8,$I26),$I26)
  )))</f>
        <v/>
      </c>
      <c r="W26" s="351">
        <f>MAX(0,V26-U26)</f>
        <v/>
      </c>
      <c r="X26" s="351">
        <f>IF(C26="","",C26-WEEKDAY(C26,1)+1)</f>
        <v/>
      </c>
      <c r="Y26" s="351">
        <f>SUMPRODUCT(($X$14:$X25=X26)*(($V$14:$V25)+($O$14:$O25)))+IF(X26=X14,$L$11,0)</f>
        <v/>
      </c>
      <c r="Z26" s="351" t="n"/>
      <c r="AA26" s="351" t="n"/>
      <c r="AB26" s="351" t="n"/>
      <c r="AC26" s="351" t="n"/>
      <c r="AD26" s="351" t="n"/>
      <c r="AE26" s="351" t="n"/>
      <c r="AF26" s="351" t="n"/>
    </row>
    <row r="27" ht="24" customHeight="1" s="348" thickBot="1">
      <c r="A27" s="159" t="inlineStr">
        <is>
          <t>On Day</t>
        </is>
      </c>
      <c r="B27" s="281" t="n"/>
      <c r="C27" s="93">
        <f>C26</f>
        <v/>
      </c>
      <c r="D27" s="36" t="n"/>
      <c r="E27" s="163">
        <f>IF(D27="", "",
 IF(D27=TIME(0,0,0), 0,
 IF(AND(D27&gt;=TIME(0,0,1), D27&lt;=TIME(2,0,0)), TIME(7,0,0),
 IF(AND(D27&gt;=TIME(6,0,0), D27&lt;=TIME(8,0,0)), TIME(12,0,0),
 IF(AND(D27&gt;TIME(8,0,0), D27&lt;=TIME(13,59,0)), TIME(15,0,0),
 IF(AND(D27&gt;=TIME(14,0,0), D27&lt;=TIME(17,59,0)), TIME(21,0,0),
 IF(AND(D27&gt;=TIME(18,0,0), D27&lt;=TIME(21,59,0)), TIME(0,0,0),
 IF(AND(D27&gt;=TIME(22,0,0), D27&lt;=TIME(23,59,59)), TIME(7,0,0), ""))))))))</f>
        <v/>
      </c>
      <c r="F27" s="164" t="n"/>
      <c r="G27" s="163">
        <f>IF(AND(D27&gt;=TIME(6,0,0),D27&lt;=TIME(8,0,0)),E27,"")</f>
        <v/>
      </c>
      <c r="H27" s="36" t="n"/>
      <c r="I27" s="37">
        <f>ROUND(IF(OR(D27="",E27="",E27=0),0,IF(H27="",MOD(E27-D27,1)*24,MOD(H27-D27,1)*24)),2)</f>
        <v/>
      </c>
      <c r="J27" s="162" t="n"/>
      <c r="K27" s="282" t="n"/>
      <c r="L27" s="271" t="n"/>
      <c r="M27" s="283">
        <f>MAX(0,V27-W27)</f>
        <v/>
      </c>
      <c r="N27" s="38">
        <f>(IF(OR($C27="",$D27=""),0,
 IF(OR($A26="Holiday",$A27="Holiday"),
    IF(ISNUMBER(MATCH(TRIM($B27),{"Phagwah","Good Friday","Easter Monday","Labour Day","Christmas","Eid ul Azha","Romans-2","Globe-12","Neptune P1"},0)),0,$I27),
 IF(AND(NOT(OR($A26="Annual Leave",$A27="Annual Leave")),$A27="Off day"),$I27,
  MAX(0,$I27-$V27)
  ))))+W27</f>
        <v/>
      </c>
      <c r="O27" s="38">
        <f>IF(AND(OR($A26="Holiday",$A27="Holiday"),
        ISNUMBER(MATCH(TRIM($B27),{"Phagwah","Good Friday","Easter Monday","Labour Day","Christmas","Eid ul Azha","Romans-2","Globe-12","Neptune P1"},0))),
   $I27,0)</f>
        <v/>
      </c>
      <c r="P27" s="38">
        <f>IF(OR($O$7="Canteen",$O$7="Head Office"),0,IF($I27&lt;=0,0,IF(AND($I26&lt;=0,OR(TRIM($J27)="Hebrews",TRIM($J27)="Romans",TRIM($J27)="Romans-2",TRIM($J27)="Globe",TRIM($J27)="Globe-12",TRIM($J27)="Neptune P1")),1,0)))</f>
        <v/>
      </c>
      <c r="Q27" s="39" t="n"/>
      <c r="R27" s="38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IF(AND($I26=0,$I27&gt;0),1,0),
      0
   ),
0))</f>
        <v/>
      </c>
      <c r="S27" s="38">
        <f>IF(OR($A26="Annual Leave",$A27="Annual Leave"),IF(AND($A26&lt;&gt;"Annual Leave",$A27="Annual Leave"),8,0),0)</f>
        <v/>
      </c>
      <c r="T27" s="40" t="n"/>
      <c r="U27" s="144">
        <f>MAX(0,40-Y27)</f>
        <v/>
      </c>
      <c r="V27" s="351">
        <f>IF(OR($C27="",$D27=""),0,
 IF(OR($A26="Holiday",$A27="Holiday"),0,
 IF(AND(NOT(OR($A26="Annual Leave",$A27="Annual Leave")),$A27="Off day"),0,
  IF($I26+$I27&gt;=8,IF($I26&gt;=8,0,8-$I26),$I27)
  )))</f>
        <v/>
      </c>
      <c r="W27" s="351">
        <f>MAX(0,V27-U27)</f>
        <v/>
      </c>
      <c r="X27" s="351">
        <f>IF(C27="","",C27-WEEKDAY(C27,1)+1)</f>
        <v/>
      </c>
      <c r="Y27" s="351">
        <f>SUMPRODUCT(($X$14:$X26=X27)*(($V$14:$V26)+($O$14:$O26)))+IF(X27=X14,$L$11,0)</f>
        <v/>
      </c>
      <c r="Z27" s="351" t="n"/>
      <c r="AA27" s="351" t="n"/>
      <c r="AB27" s="351" t="n"/>
      <c r="AC27" s="351" t="n"/>
      <c r="AD27" s="351" t="n"/>
      <c r="AE27" s="351" t="n"/>
      <c r="AF27" s="351" t="n"/>
    </row>
    <row r="28" ht="24" customHeight="1" s="348" thickBot="1">
      <c r="A28" s="176" t="n"/>
      <c r="B28" s="176" t="n"/>
      <c r="C28" s="145" t="n"/>
      <c r="D28" s="6" t="n"/>
      <c r="E28" s="14" t="n"/>
      <c r="F28" s="6" t="n"/>
      <c r="G28" s="6" t="n"/>
      <c r="H28" s="336" t="n"/>
      <c r="I28" s="351" t="n"/>
      <c r="J28" s="336" t="n"/>
      <c r="K28" s="336" t="n"/>
      <c r="L28" s="336" t="n"/>
      <c r="M28" s="99">
        <f>MAX(0,V28-W28)</f>
        <v/>
      </c>
      <c r="N28" s="99">
        <f>(IF(OR($C28="",$D28=""),0,
 IF(OR($A28="Holiday",$A29="Holiday"),
    IF(ISNUMBER(MATCH(TRIM($B28),{"Phagwah","Good Friday","Easter Monday","Labour Day","Christmas","Eid ul Azha","Romans-2","Globe-12","Neptune P1"},0)),0,$I28),
 IF(AND(NOT(OR($A28="Annual Leave",$A29="Annual Leave")),$A28="Off day"),$I28,
  MAX(0,$I28-$V28)
  ))))+W28</f>
        <v/>
      </c>
      <c r="O28" s="99">
        <f>IF(AND(OR($A28="Holiday",$A29="Holiday"),
        ISNUMBER(MATCH(TRIM($B28),{"Phagwah","Good Friday","Easter Monday","Labour Day","Christmas","Eid ul Azha","Romans-2","Globe-12","Neptune P1"},0))),
   $I28,0)</f>
        <v/>
      </c>
      <c r="P28" s="99">
        <f>IF(OR($O$7="Canteen",$O$7="Head Office"),0,IF($I28&lt;=0,0,IF(OR(OR(TRIM($J28)="Hebrews",TRIM($J28)="Romans",TRIM($J28)="Romans-2",TRIM($J28)="Globe",TRIM($J28)="Globe-12",TRIM($J28)="Neptune P1"),AND($I29&gt;0,OR(TRIM($J29)="Hebrews",TRIM($J29)="Romans",TRIM($J29)="Romans-2",TRIM($J29)="Globe",TRIM($J29)="Globe-12",TRIM($J29)="Neptune P1"))),1,0)))</f>
        <v/>
      </c>
      <c r="Q28" s="178" t="n"/>
      <c r="R28" s="15" t="n"/>
      <c r="S28" s="99">
        <f>IF(OR($A28="Annual Leave",$A29="Annual Leave"),IF($A28="Annual Leave",8,0),0)</f>
        <v/>
      </c>
      <c r="T28" s="100">
        <f>SUM(T14:T27)</f>
        <v/>
      </c>
      <c r="U28" s="144">
        <f>MAX(0,40-Y28)</f>
        <v/>
      </c>
      <c r="V28" s="351">
        <f>IF(OR($C28="",$D28=""),0,
 IF(OR($A28="Holiday",$A29="Holiday"),0,
 IF(AND(NOT(OR($A28="Annual Leave",$A29="Annual Leave")),$A28="Off day"),0,
  IF($I28+$I29&gt;=8,IF($I28&gt;=8,8,$I28),$I28)
  )))</f>
        <v/>
      </c>
      <c r="W28" s="351">
        <f>MAX(0,V28-U28)</f>
        <v/>
      </c>
      <c r="X28" s="351">
        <f>IF(C28="","",C28-WEEKDAY(C28,1)+1)</f>
        <v/>
      </c>
      <c r="Y28" s="351">
        <f>SUMPRODUCT(($X$14:$X27=X28)*(($V$14:$V27)+($O$14:$O27)))+IF(X28=X14,$L$11,0)</f>
        <v/>
      </c>
      <c r="Z28" s="351" t="n"/>
      <c r="AA28" s="351" t="n"/>
      <c r="AB28" s="351" t="n"/>
      <c r="AC28" s="351" t="n"/>
      <c r="AD28" s="351" t="n"/>
      <c r="AE28" s="351" t="n"/>
      <c r="AF28" s="351" t="n"/>
    </row>
    <row r="29" hidden="1" ht="15.75" customHeight="1" s="348" thickBot="1">
      <c r="A29" s="179" t="n"/>
      <c r="B29" s="176" t="n"/>
      <c r="C29" s="145" t="n"/>
      <c r="D29" s="6" t="n"/>
      <c r="E29" s="295">
        <f>IF(D29="", "",
 IF(D29=TIME(0,0,0), 0,
 IF(AND(D29&gt;=TIME(0,0,1), D29&lt;=TIME(2,0,0)), TIME(7,0,0),
 IF(AND(D29&gt;=TIME(6,0,0), D29&lt;=TIME(8,0,0)), TIME(12,0,0),
 IF(AND(D29&gt;TIME(8,0,0), D29&lt;=TIME(13,59,0)), TIME(15,0,0),
 IF(AND(D29&gt;=TIME(14,0,0), D29&lt;=TIME(17,59,0)), TIME(21,0,0),
 IF(AND(D29&gt;=TIME(18,0,0), D29&lt;=TIME(21,59,0)), TIME(0,0,0),
 IF(AND(D29&gt;=TIME(22,0,0), D29&lt;=TIME(23,59,59)), TIME(7,0,0), ""))))))))</f>
        <v/>
      </c>
      <c r="F29" s="6" t="n"/>
      <c r="G29" s="6" t="n"/>
      <c r="H29" s="6" t="n"/>
      <c r="I29" s="6" t="n"/>
      <c r="J29" s="6" t="n"/>
      <c r="K29" s="6" t="n"/>
      <c r="L29" s="6" t="n"/>
      <c r="M29" s="4">
        <f>MAX(0,V29-W29)</f>
        <v/>
      </c>
      <c r="N29" s="4">
        <f>(IF(OR($C29="",$D29=""),0,
 IF(OR($A28="Holiday",$A29="Holiday"),
    IF(ISNUMBER(MATCH(TRIM($B29),{"Phagwah","Good Friday","Easter Monday","Labour Day","Christmas","Eid ul Azha","Romans-2","Globe-12","Neptune P1"},0)),0,$I29),
 IF(AND(NOT(OR($A28="Annual Leave",$A29="Annual Leave")),$A29="Off day"),$I29,
  MAX(0,$I29-$V29)
  ))))+W29</f>
        <v/>
      </c>
      <c r="O29" s="4">
        <f>IF(AND(OR($A28="Holiday",$A29="Holiday"),
        ISNUMBER(MATCH(TRIM($B29),{"Phagwah","Good Friday","Easter Monday","Labour Day","Christmas","Eid ul Azha","Romans-2","Globe-12","Neptune P1"},0))),
   $I29,0)</f>
        <v/>
      </c>
      <c r="P29" s="4">
        <f>IF(OR($O$7="Canteen",$O$7="Head Office"),0,IF($I29&lt;=0,0,IF(AND($I28&lt;=0,OR(TRIM($J29)="Hebrews",TRIM($J29)="Romans",TRIM($J29)="Romans-2",TRIM($J29)="Globe",TRIM($J29)="Globe-12",TRIM($J29)="Neptune P1")),1,0)))</f>
        <v/>
      </c>
      <c r="Q29" s="6" t="n"/>
      <c r="R29" s="296">
        <f>IF(OR($O$7="Canteen",$O$7="Head Office"),0,IF(
  AND(
    SUMIFS(I:I, C:C, C29) &gt;= 8,
    COUNTIFS(C$14:C29, C29)=1,
    OR(
      TEXT(D29,"hh:mm:ss")="07:00:00",
      TEXT(D29,"hh:mm:ss")="15:00:00",
      TEXT(D29,"hh:mm:ss")="23:00:00",
      TEXT(D30,"hh:mm:ss")="07:00:00",
      TEXT(D30,"hh:mm:ss")="15:00:00",
      TEXT(D30,"hh:mm:ss")="23:00:00"
    )
  ),
  1,
  0
))</f>
        <v/>
      </c>
      <c r="S29" s="4">
        <f>IF(OR($A28="Annual Leave",$A29="Annual Leave"),IF(AND($A28&lt;&gt;"Annual Leave",$A29="Annual Leave"),8,0),0)</f>
        <v/>
      </c>
      <c r="T29" s="146" t="n"/>
      <c r="U29" s="351">
        <f>MAX(0,40-Y29)</f>
        <v/>
      </c>
      <c r="V29" s="351">
        <f>IF(OR($C29="",$D29=""),0,
 IF(OR($A28="Holiday",$A29="Holiday"),0,
 IF(AND(NOT(OR($A28="Annual Leave",$A29="Annual Leave")),$A29="Off day"),0,
  IF($I28+$I29&gt;=8,IF($I28&gt;=8,0,8-$I28),$I29)
  )))</f>
        <v/>
      </c>
      <c r="W29" s="351">
        <f>MAX(0,V29-U29)</f>
        <v/>
      </c>
      <c r="X29" s="351">
        <f>IF(C29="","",C29-WEEKDAY(C29,1)+1)</f>
        <v/>
      </c>
      <c r="Y29" s="351">
        <f>SUMPRODUCT(($X$14:$X28=X29)*(($V$14:$V28)+($O$14:$O28)))+IF(X29=X14,$L$11,0)</f>
        <v/>
      </c>
      <c r="Z29" s="351" t="n"/>
      <c r="AA29" s="351" t="n"/>
      <c r="AB29" s="351" t="n"/>
      <c r="AC29" s="351" t="n"/>
      <c r="AD29" s="351" t="n"/>
      <c r="AE29" s="351" t="n"/>
      <c r="AF29" s="351" t="n"/>
    </row>
    <row r="30" ht="24" customHeight="1" s="348" thickBot="1">
      <c r="A30" s="147" t="inlineStr">
        <is>
          <t>On Day</t>
        </is>
      </c>
      <c r="B30" s="180" t="n"/>
      <c r="C30" s="88">
        <f>C27+1</f>
        <v/>
      </c>
      <c r="D30" s="54" t="n"/>
      <c r="E30" s="148">
        <f>IF(D30="", "",
 IF(D30=TIME(0,0,0), 0,
 IF(AND(D30&gt;=TIME(0,0,1), D30&lt;=TIME(2,0,0)), TIME(7,0,0),
 IF(AND(D30&gt;=TIME(6,0,0), D30&lt;=TIME(8,0,0)), TIME(12,0,0),
 IF(AND(D30&gt;TIME(8,0,0), D30&lt;=TIME(13,59,0)), TIME(15,0,0),
 IF(AND(D30&gt;=TIME(14,0,0), D30&lt;=TIME(17,59,0)), TIME(21,0,0),
 IF(AND(D30&gt;=TIME(18,0,0), D30&lt;=TIME(21,59,0)), TIME(0,0,0),
 IF(AND(D30&gt;=TIME(22,0,0), D30&lt;=TIME(23,59,59)), TIME(7,0,0), ""))))))))</f>
        <v/>
      </c>
      <c r="F30" s="149" t="n"/>
      <c r="G30" s="148">
        <f>IF(AND(D30&gt;=TIME(6,0,0),D30&lt;=TIME(8,0,0)),E30,"")</f>
        <v/>
      </c>
      <c r="H30" s="54" t="n"/>
      <c r="I30" s="55">
        <f>ROUND(IF(OR(D30="",E30="",E30=0),0,IF(H30="",MOD(E30-D30,1)*24,MOD(H30-D30,1)*24)),2)</f>
        <v/>
      </c>
      <c r="J30" s="150" t="n"/>
      <c r="K30" s="270" t="n"/>
      <c r="L30" s="181" t="n"/>
      <c r="M30" s="272">
        <f>MAX(0,V30-W30)</f>
        <v/>
      </c>
      <c r="N30" s="56">
        <f>(IF(OR($C30="",$D30=""),0,
 IF(OR($A30="Holiday",$A31="Holiday"),
    IF(ISNUMBER(MATCH(TRIM($B30),{"Phagwah","Good Friday","Easter Monday","Labour Day","Christmas","Eid ul Azha","Romans-2","Globe-12","Neptune P1"},0)),0,$I30),
 IF(AND(NOT(OR($A30="Annual Leave",$A31="Annual Leave")),$A30="Off day"),$I30,
  MAX(0,$I30-$V30)
  ))))+W30</f>
        <v/>
      </c>
      <c r="O30" s="56">
        <f>IF(AND(OR($A30="Holiday",$A31="Holiday"),
        ISNUMBER(MATCH(TRIM($B30),{"Phagwah","Good Friday","Easter Monday","Labour Day","Christmas","Eid ul Azha","Romans-2","Globe-12","Neptune P1"},0))),
   $I30,0)</f>
        <v/>
      </c>
      <c r="P30" s="56">
        <f>IF(OR($O$7="Canteen",$O$7="Head Office"),0,IF($I30&lt;=0,0,IF(OR(OR(TRIM($J30)="Hebrews",TRIM($J30)="Romans",TRIM($J30)="Romans-2",TRIM($J30)="Globe",TRIM($J30)="Globe-12",TRIM($J30)="Neptune P1"),AND($I31&gt;0,OR(TRIM($J31)="Hebrews",TRIM($J31)="Romans",TRIM($J31)="Romans-2",TRIM($J31)="Globe",TRIM($J31)="Globe-12",TRIM($J31)="Neptune P1"))),1,0)))</f>
        <v/>
      </c>
      <c r="Q30" s="57" t="n"/>
      <c r="R30" s="56">
        <f>IF(OR($O$7="Canteen",$O$7="Head Office"),0,IF(
  AND(
    SUMIFS(I:I, C:C, C30) &gt;= 8,
    COUNTIFS(C$14:C30, C30)=1,
    OR(
      TEXT(D30,"hh:mm:ss")="07:00:00",
      TEXT(D30,"hh:mm:ss")="15:00:00",
      TEXT(D30,"hh:mm:ss")="23:00:00",
      TEXT(D31,"hh:mm:ss")="07:00:00",
      TEXT(D31,"hh:mm:ss")="15:00:00",
      TEXT(D31,"hh:mm:ss")="23:00:00"
    )
  ),
  1,
  0
))</f>
        <v/>
      </c>
      <c r="S30" s="56">
        <f>IF(OR($A30="Annual Leave",$A31="Annual Leave"),IF($A30="Annual Leave",8,0),0)</f>
        <v/>
      </c>
      <c r="T30" s="58" t="n"/>
      <c r="U30" s="144">
        <f>MAX(0,40-Y30)</f>
        <v/>
      </c>
      <c r="V30" s="151">
        <f>IF(OR($C30="",$D30=""),0,
 IF(OR($A30="Holiday",$A31="Holiday"),0,
 IF(AND(NOT(OR($A30="Annual Leave",$A31="Annual Leave")),$A30="Off day"),0,
  IF($I30+$I31&gt;=8,IF($I30&gt;=8,8,$I30),$I30)
  )))</f>
        <v/>
      </c>
      <c r="W30" s="151">
        <f>MAX(0,V30-U30)</f>
        <v/>
      </c>
      <c r="X30" s="151">
        <f>IF(C30="","",C30-WEEKDAY(C30,1)+1)</f>
        <v/>
      </c>
      <c r="Y30" s="151">
        <f>SUMPRODUCT(($X$14:$X29=X30)*(($V$14:$V29)+($O$14:$O29)))+IF(X30=X14,$L$11,0)</f>
        <v/>
      </c>
      <c r="Z30" s="151" t="n"/>
      <c r="AA30" s="151" t="n"/>
      <c r="AB30" s="151" t="n"/>
      <c r="AC30" s="351" t="n"/>
      <c r="AD30" s="351" t="n"/>
      <c r="AE30" s="351" t="n"/>
      <c r="AF30" s="351" t="n"/>
    </row>
    <row r="31" ht="24" customHeight="1" s="348" thickBot="1">
      <c r="A31" s="147" t="inlineStr">
        <is>
          <t>On Day</t>
        </is>
      </c>
      <c r="B31" s="182" t="n"/>
      <c r="C31" s="89">
        <f>C30</f>
        <v/>
      </c>
      <c r="D31" s="59" t="n"/>
      <c r="E31" s="152">
        <f>IF(D31="", "",
 IF(D31=TIME(0,0,0), 0,
 IF(AND(D31&gt;=TIME(0,0,1), D31&lt;=TIME(2,0,0)), TIME(7,0,0),
 IF(AND(D31&gt;=TIME(6,0,0), D31&lt;=TIME(8,0,0)), TIME(12,0,0),
 IF(AND(D31&gt;TIME(8,0,0), D31&lt;=TIME(13,59,0)), TIME(15,0,0),
 IF(AND(D31&gt;=TIME(14,0,0), D31&lt;=TIME(17,59,0)), TIME(21,0,0),
 IF(AND(D31&gt;=TIME(18,0,0), D31&lt;=TIME(21,59,0)), TIME(0,0,0),
 IF(AND(D31&gt;=TIME(22,0,0), D31&lt;=TIME(23,59,59)), TIME(7,0,0), ""))))))))</f>
        <v/>
      </c>
      <c r="F31" s="153" t="n"/>
      <c r="G31" s="152">
        <f>IF(AND(D31&gt;=TIME(6,0,0),D31&lt;=TIME(8,0,0)),E31,"")</f>
        <v/>
      </c>
      <c r="H31" s="59" t="n"/>
      <c r="I31" s="60">
        <f>ROUND(IF(OR(D31="",E31="",E31=0),0,IF(H31="",MOD(E31-D31,1)*24,MOD(H31-D31,1)*24)),2)</f>
        <v/>
      </c>
      <c r="J31" s="150" t="n"/>
      <c r="K31" s="270" t="n"/>
      <c r="L31" s="183" t="n"/>
      <c r="M31" s="272">
        <f>MAX(0,V31-W31)</f>
        <v/>
      </c>
      <c r="N31" s="61">
        <f>(IF(OR($C31="",$D31=""),0,
 IF(OR($A30="Holiday",$A31="Holiday"),
    IF(ISNUMBER(MATCH(TRIM($B31),{"Phagwah","Good Friday","Easter Monday","Labour Day","Christmas","Eid ul Azha","Romans-2","Globe-12","Neptune P1"},0)),0,$I31),
 IF(AND(NOT(OR($A30="Annual Leave",$A31="Annual Leave")),$A31="Off day"),$I31,
  MAX(0,$I31-$V31)
  ))))+W31</f>
        <v/>
      </c>
      <c r="O31" s="61">
        <f>IF(AND(OR($A30="Holiday",$A31="Holiday"),
        ISNUMBER(MATCH(TRIM($B31),{"Phagwah","Good Friday","Easter Monday","Labour Day","Christmas","Eid ul Azha","Romans-2","Globe-12","Neptune P1"},0))),
   $I31,0)</f>
        <v/>
      </c>
      <c r="P31" s="61">
        <f>IF(OR($O$7="Canteen",$O$7="Head Office"),0,IF($I31&lt;=0,0,IF(AND($I30&lt;=0,OR(TRIM($J31)="Hebrews",TRIM($J31)="Romans",TRIM($J31)="Romans-2",TRIM($J31)="Globe",TRIM($J31)="Globe-12",TRIM($J31)="Neptune P1")),1,0)))</f>
        <v/>
      </c>
      <c r="Q31" s="62" t="n"/>
      <c r="R31" s="61">
        <f>IF(OR($O$7="Canteen",$O$7="Head Office"),0,IF(
  AND(
    SUMIFS(I:I, C:C, C31) &gt;= 8,
    COUNTIFS(C$14:C31, C31)=1,
    OR(
      TEXT(D31,"hh:mm:ss")="07:00:00",
      TEXT(D31,"hh:mm:ss")="15:00:00",
      TEXT(D31,"hh:mm:ss")="23:00:00",
      TEXT(D32,"hh:mm:ss")="07:00:00",
      TEXT(D32,"hh:mm:ss")="15:00:00",
      TEXT(D32,"hh:mm:ss")="23:00:00"
    )
  ),
  1,
  0
))</f>
        <v/>
      </c>
      <c r="S31" s="61">
        <f>IF(OR($A30="Annual Leave",$A31="Annual Leave"),IF(AND($A30&lt;&gt;"Annual Leave",$A31="Annual Leave"),8,0),0)</f>
        <v/>
      </c>
      <c r="T31" s="63" t="n"/>
      <c r="U31" s="144">
        <f>MAX(0,40-Y31)</f>
        <v/>
      </c>
      <c r="V31" s="151">
        <f>IF(OR($C31="",$D31=""),0,
 IF(OR($A30="Holiday",$A31="Holiday"),0,
 IF(AND(NOT(OR($A30="Annual Leave",$A31="Annual Leave")),$A31="Off day"),0,
  IF($I30+$I31&gt;=8,IF($I30&gt;=8,0,8-$I30),$I31)
  )))</f>
        <v/>
      </c>
      <c r="W31" s="151">
        <f>MAX(0,V31-U31)</f>
        <v/>
      </c>
      <c r="X31" s="151">
        <f>IF(C31="","",C31-WEEKDAY(C31,1)+1)</f>
        <v/>
      </c>
      <c r="Y31" s="151">
        <f>SUMPRODUCT(($X$14:$X30=X31)*(($V$14:$V30)+($O$14:$O30)))+IF(X31=X14,$L$11,0)</f>
        <v/>
      </c>
      <c r="Z31" s="151" t="n"/>
      <c r="AA31" s="151" t="n"/>
      <c r="AB31" s="151" t="n"/>
      <c r="AC31" s="351" t="n"/>
      <c r="AD31" s="351" t="n"/>
      <c r="AE31" s="351" t="n"/>
      <c r="AF31" s="351" t="n"/>
    </row>
    <row r="32" ht="24" customHeight="1" s="348" thickBot="1">
      <c r="A32" s="184" t="inlineStr">
        <is>
          <t>On Day</t>
        </is>
      </c>
      <c r="B32" s="185" t="n"/>
      <c r="C32" s="101">
        <f>C30+1</f>
        <v/>
      </c>
      <c r="D32" s="11" t="n"/>
      <c r="E32" s="186">
        <f>IF(D32="", "",
 IF(D32=TIME(0,0,0), 0,
 IF(AND(D32&gt;=TIME(0,0,1), D32&lt;=TIME(2,0,0)), TIME(7,0,0),
 IF(AND(D32&gt;=TIME(6,0,0), D32&lt;=TIME(8,0,0)), TIME(12,0,0),
 IF(AND(D32&gt;TIME(8,0,0), D32&lt;=TIME(13,59,0)), TIME(15,0,0),
 IF(AND(D32&gt;=TIME(14,0,0), D32&lt;=TIME(17,59,0)), TIME(21,0,0),
 IF(AND(D32&gt;=TIME(18,0,0), D32&lt;=TIME(21,59,0)), TIME(0,0,0),
 IF(AND(D32&gt;=TIME(22,0,0), D32&lt;=TIME(23,59,59)), TIME(7,0,0), ""))))))))</f>
        <v/>
      </c>
      <c r="F32" s="187" t="n"/>
      <c r="G32" s="186">
        <f>IF(AND(D32&gt;=TIME(6,0,0),D32&lt;=TIME(8,0,0)),E32,"")</f>
        <v/>
      </c>
      <c r="H32" s="11" t="n"/>
      <c r="I32" s="87">
        <f>ROUND(IF(OR(D32="",E32="",E32=0),0,IF(H32="",MOD(E32-D32,1)*24,MOD(H32-D32,1)*24)),2)</f>
        <v/>
      </c>
      <c r="J32" s="188" t="n"/>
      <c r="K32" s="297" t="n"/>
      <c r="L32" s="189" t="n"/>
      <c r="M32" s="298">
        <f>MAX(0,V32-W32)</f>
        <v/>
      </c>
      <c r="N32" s="12">
        <f>(IF(OR($C32="",$D32=""),0,
 IF(OR($A32="Holiday",$A33="Holiday"),
    IF(ISNUMBER(MATCH(TRIM($B32),{"Phagwah","Good Friday","Easter Monday","Labour Day","Christmas","Eid ul Azha","Romans-2","Globe-12","Neptune P1"},0)),0,$I32),
 IF(AND(NOT(OR($A32="Annual Leave",$A33="Annual Leave")),$A32="Off day"),$I32,
  MAX(0,$I32-$V32)
  ))))+W32</f>
        <v/>
      </c>
      <c r="O32" s="12">
        <f>IF(AND(OR($A32="Holiday",$A33="Holiday"),
        ISNUMBER(MATCH(TRIM($B32),{"Phagwah","Good Friday","Easter Monday","Labour Day","Christmas","Eid ul Azha","Romans-2","Globe-12","Neptune P1"},0))),
   $I32,0)</f>
        <v/>
      </c>
      <c r="P32" s="12">
        <f>IF(OR($O$7="Canteen",$O$7="Head Office"),0,IF($I32&lt;=0,0,IF(OR(OR(TRIM($J32)="Hebrews",TRIM($J32)="Romans",TRIM($J32)="Romans-2",TRIM($J32)="Globe",TRIM($J32)="Globe-12",TRIM($J32)="Neptune P1"),AND($I33&gt;0,OR(TRIM($J33)="Hebrews",TRIM($J33)="Romans",TRIM($J33)="Romans-2",TRIM($J33)="Globe",TRIM($J33)="Globe-12",TRIM($J33)="Neptune P1"))),1,0)))</f>
        <v/>
      </c>
      <c r="Q32" s="13" t="n"/>
      <c r="R32" s="12">
        <f>IF(OR($O$7="Canteen",$O$7="Head Office"),0,IF(
  AND(
    SUMIFS(I:I, C:C, C32) &gt;= 8,
    COUNTIFS(C$14:C32, C32)=1,
    OR(
      TEXT(D32,"hh:mm:ss")="07:00:00",
      TEXT(D32,"hh:mm:ss")="15:00:00",
      TEXT(D32,"hh:mm:ss")="23:00:00",
      TEXT(D33,"hh:mm:ss")="07:00:00",
      TEXT(D33,"hh:mm:ss")="15:00:00",
      TEXT(D33,"hh:mm:ss")="23:00:00"
    )
  ),
  1,
  0
))</f>
        <v/>
      </c>
      <c r="S32" s="12">
        <f>IF(OR($A32="Annual Leave",$A33="Annual Leave"),IF($A32="Annual Leave",8,0),0)</f>
        <v/>
      </c>
      <c r="T32" s="102" t="n"/>
      <c r="U32" s="144">
        <f>MAX(0,40-Y32)</f>
        <v/>
      </c>
      <c r="V32" s="351">
        <f>IF(OR($C32="",$D32=""),0,
 IF(OR($A32="Holiday",$A33="Holiday"),0,
 IF(AND(NOT(OR($A32="Annual Leave",$A33="Annual Leave")),$A32="Off day"),0,
  IF($I32+$I33&gt;=8,IF($I32&gt;=8,8,$I32),$I32)
  )))</f>
        <v/>
      </c>
      <c r="W32" s="351">
        <f>MAX(0,V32-U32)</f>
        <v/>
      </c>
      <c r="X32" s="351">
        <f>IF(C32="","",C32-WEEKDAY(C32,1)+1)</f>
        <v/>
      </c>
      <c r="Y32" s="351">
        <f>SUMPRODUCT(($X$14:$X31=X32)*(($V$14:$V31)+($O$14:$O31)))+IF(X32=X14,$L$11,0)</f>
        <v/>
      </c>
      <c r="Z32" s="351" t="n"/>
      <c r="AA32" s="351" t="n"/>
      <c r="AB32" s="351" t="n"/>
      <c r="AC32" s="351" t="n"/>
      <c r="AD32" s="351" t="n"/>
      <c r="AE32" s="351" t="n"/>
      <c r="AF32" s="351" t="n"/>
    </row>
    <row r="33" ht="24" customHeight="1" s="348" thickBot="1">
      <c r="A33" s="184" t="inlineStr">
        <is>
          <t>On Day</t>
        </is>
      </c>
      <c r="B33" s="299" t="n"/>
      <c r="C33" s="101">
        <f>C32</f>
        <v/>
      </c>
      <c r="D33" s="300" t="n"/>
      <c r="E33" s="301">
        <f>IF(D33="", "",
 IF(D33=TIME(0,0,0), 0,
 IF(AND(D33&gt;=TIME(0,0,1), D33&lt;=TIME(2,0,0)), TIME(7,0,0),
 IF(AND(D33&gt;=TIME(6,0,0), D33&lt;=TIME(8,0,0)), TIME(12,0,0),
 IF(AND(D33&gt;TIME(8,0,0), D33&lt;=TIME(13,59,0)), TIME(15,0,0),
 IF(AND(D33&gt;=TIME(14,0,0), D33&lt;=TIME(17,59,0)), TIME(21,0,0),
 IF(AND(D33&gt;=TIME(18,0,0), D33&lt;=TIME(21,59,0)), TIME(0,0,0),
 IF(AND(D33&gt;=TIME(22,0,0), D33&lt;=TIME(23,59,59)), TIME(7,0,0), ""))))))))</f>
        <v/>
      </c>
      <c r="F33" s="187" t="n"/>
      <c r="G33" s="301">
        <f>IF(AND(D33&gt;=TIME(6,0,0),D33&lt;=TIME(8,0,0)),E33,"")</f>
        <v/>
      </c>
      <c r="H33" s="300" t="n"/>
      <c r="I33" s="87">
        <f>ROUND(IF(OR(D33="",E33="",E33=0),0,IF(H33="",MOD(E33-D33,1)*24,MOD(H33-D33,1)*24)),2)</f>
        <v/>
      </c>
      <c r="J33" s="190" t="n"/>
      <c r="K33" s="297" t="n"/>
      <c r="L33" s="189" t="n"/>
      <c r="M33" s="298">
        <f>MAX(0,V33-W33)</f>
        <v/>
      </c>
      <c r="N33" s="302">
        <f>(IF(OR($C33="",$D33=""),0,
 IF(OR($A32="Holiday",$A33="Holiday"),
    IF(ISNUMBER(MATCH(TRIM($B33),{"Phagwah","Good Friday","Easter Monday","Labour Day","Christmas","Eid ul Azha","Romans-2","Globe-12","Neptune P1"},0)),0,$I33),
 IF(AND(NOT(OR($A32="Annual Leave",$A33="Annual Leave")),$A33="Off day"),$I33,
  MAX(0,$I33-$V33)
  ))))+W33</f>
        <v/>
      </c>
      <c r="O33" s="302">
        <f>IF(AND(OR($A32="Holiday",$A33="Holiday"),
        ISNUMBER(MATCH(TRIM($B33),{"Phagwah","Good Friday","Easter Monday","Labour Day","Christmas","Eid ul Azha","Romans-2","Globe-12","Neptune P1"},0))),
   $I33,0)</f>
        <v/>
      </c>
      <c r="P33" s="302">
        <f>IF(OR($O$7="Canteen",$O$7="Head Office"),0,IF($I33&lt;=0,0,IF(AND($I32&lt;=0,OR(TRIM($J33)="Hebrews",TRIM($J33)="Romans",TRIM($J33)="Romans-2",TRIM($J33)="Globe",TRIM($J33)="Globe-12",TRIM($J33)="Neptune P1")),1,0)))</f>
        <v/>
      </c>
      <c r="Q33" s="303" t="n"/>
      <c r="R33" s="302">
        <f>IF(OR($O$7="Canteen",$O$7="Head Office"),0,IF(
  AND(
    SUMIFS(I:I, C:C, C33) &gt;= 8,
    COUNTIFS(C$14:C33, C33)=1,
    OR(
      TEXT(D33,"hh:mm:ss")="07:00:00",
      TEXT(D33,"hh:mm:ss")="15:00:00",
      TEXT(D33,"hh:mm:ss")="23:00:00",
      TEXT(D34,"hh:mm:ss")="07:00:00",
      TEXT(D34,"hh:mm:ss")="15:00:00",
      TEXT(D34,"hh:mm:ss")="23:00:00"
    )
  ),
  1,
  0
))</f>
        <v/>
      </c>
      <c r="S33" s="302">
        <f>IF(OR($A32="Annual Leave",$A33="Annual Leave"),IF(AND($A32&lt;&gt;"Annual Leave",$A33="Annual Leave"),8,0),0)</f>
        <v/>
      </c>
      <c r="T33" s="304" t="n"/>
      <c r="U33" s="144">
        <f>MAX(0,40-Y33)</f>
        <v/>
      </c>
      <c r="V33" s="351">
        <f>IF(OR($C33="",$D33=""),0,
 IF(OR($A32="Holiday",$A33="Holiday"),0,
 IF(AND(NOT(OR($A32="Annual Leave",$A33="Annual Leave")),$A33="Off day"),0,
  IF($I32+$I33&gt;=8,IF($I32&gt;=8,0,8-$I32),$I33)
  )))</f>
        <v/>
      </c>
      <c r="W33" s="351">
        <f>MAX(0,V33-U33)</f>
        <v/>
      </c>
      <c r="X33" s="351">
        <f>IF(C33="","",C33-WEEKDAY(C33,1)+1)</f>
        <v/>
      </c>
      <c r="Y33" s="351">
        <f>SUMPRODUCT(($X$14:$X32=X33)*(($V$14:$V32)+($O$14:$O32)))+IF(X33=X14,$L$11,0)</f>
        <v/>
      </c>
      <c r="Z33" s="351" t="n"/>
      <c r="AA33" s="351" t="n"/>
      <c r="AB33" s="351" t="n"/>
      <c r="AC33" s="351" t="n"/>
      <c r="AD33" s="351" t="n"/>
      <c r="AE33" s="351" t="n"/>
      <c r="AF33" s="351" t="n"/>
    </row>
    <row r="34" ht="24" customHeight="1" s="348" thickBot="1">
      <c r="A34" s="159" t="inlineStr">
        <is>
          <t>On Day</t>
        </is>
      </c>
      <c r="B34" s="191" t="n"/>
      <c r="C34" s="92">
        <f>C32+1</f>
        <v/>
      </c>
      <c r="D34" s="31" t="n"/>
      <c r="E34" s="160">
        <f>IF(D34="", "",
 IF(D34=TIME(0,0,0), 0,
 IF(AND(D34&gt;=TIME(0,0,1), D34&lt;=TIME(2,0,0)), TIME(7,0,0),
 IF(AND(D34&gt;=TIME(6,0,0), D34&lt;=TIME(8,0,0)), TIME(12,0,0),
 IF(AND(D34&gt;TIME(8,0,0), D34&lt;=TIME(13,59,0)), TIME(15,0,0),
 IF(AND(D34&gt;=TIME(14,0,0), D34&lt;=TIME(17,59,0)), TIME(21,0,0),
 IF(AND(D34&gt;=TIME(18,0,0), D34&lt;=TIME(21,59,0)), TIME(0,0,0),
 IF(AND(D34&gt;=TIME(22,0,0), D34&lt;=TIME(23,59,59)), TIME(7,0,0), ""))))))))</f>
        <v/>
      </c>
      <c r="F34" s="161" t="n"/>
      <c r="G34" s="160">
        <f>IF(AND(D34&gt;=TIME(6,0,0),D34&lt;=TIME(8,0,0)),E34,"")</f>
        <v/>
      </c>
      <c r="H34" s="31" t="n"/>
      <c r="I34" s="32">
        <f>ROUND(IF(OR(D34="",E34="",E34=0),0,IF(H34="",MOD(E34-D34,1)*24,MOD(H34-D34,1)*24)),2)</f>
        <v/>
      </c>
      <c r="J34" s="162" t="n"/>
      <c r="K34" s="282" t="n"/>
      <c r="L34" s="181" t="n"/>
      <c r="M34" s="283">
        <f>MAX(0,V34-W34)</f>
        <v/>
      </c>
      <c r="N34" s="33">
        <f>(IF(OR($C34="",$D34=""),0,
 IF(OR($A34="Holiday",$A35="Holiday"),
    IF(ISNUMBER(MATCH(TRIM($B34),{"Phagwah","Good Friday","Easter Monday","Labour Day","Christmas","Eid ul Azha","Romans-2","Globe-12","Neptune P1"},0)),0,$I34),
 IF(AND(NOT(OR($A34="Annual Leave",$A35="Annual Leave")),$A34="Off day"),$I34,
  MAX(0,$I34-$V34)
  ))))+W34</f>
        <v/>
      </c>
      <c r="O34" s="33">
        <f>IF(AND(OR($A34="Holiday",$A35="Holiday"),
        ISNUMBER(MATCH(TRIM($B34),{"Phagwah","Good Friday","Easter Monday","Labour Day","Christmas","Eid ul Azha","Romans-2","Globe-12","Neptune P1"},0))),
   $I34,0)</f>
        <v/>
      </c>
      <c r="P34" s="33">
        <f>IF(OR($O$7="Canteen",$O$7="Head Office"),0,IF($I34&lt;=0,0,IF(OR(OR(TRIM($J34)="Hebrews",TRIM($J34)="Romans",TRIM($J34)="Romans-2",TRIM($J34)="Globe",TRIM($J34)="Globe-12",TRIM($J34)="Neptune P1"),AND($I35&gt;0,OR(TRIM($J35)="Hebrews",TRIM($J35)="Romans",TRIM($J35)="Romans-2",TRIM($J35)="Globe",TRIM($J35)="Globe-12",TRIM($J35)="Neptune P1"))),1,0)))</f>
        <v/>
      </c>
      <c r="Q34" s="34" t="n"/>
      <c r="R34" s="33">
        <f>IF(OR($O$7="Canteen",$O$7="Head Office"),0,IF(
  AND(
    SUMIFS(I:I, C:C, C34) &gt;= 8,
    COUNTIFS(C$14:C34, C34)=1,
    OR(
      TEXT(D34,"hh:mm:ss")="07:00:00",
      TEXT(D34,"hh:mm:ss")="15:00:00",
      TEXT(D34,"hh:mm:ss")="23:00:00",
      TEXT(D35,"hh:mm:ss")="07:00:00",
      TEXT(D35,"hh:mm:ss")="15:00:00",
      TEXT(D35,"hh:mm:ss")="23:00:00"
    )
  ),
  1,
  0
))</f>
        <v/>
      </c>
      <c r="S34" s="33">
        <f>IF(OR($A34="Annual Leave",$A35="Annual Leave"),IF($A34="Annual Leave",8,0),0)</f>
        <v/>
      </c>
      <c r="T34" s="35" t="n"/>
      <c r="U34" s="144">
        <f>MAX(0,40-Y34)</f>
        <v/>
      </c>
      <c r="V34" s="351">
        <f>IF(OR($C34="",$D34=""),0,
 IF(OR($A34="Holiday",$A35="Holiday"),0,
 IF(AND(NOT(OR($A34="Annual Leave",$A35="Annual Leave")),$A34="Off day"),0,
  IF($I34+$I35&gt;=8,IF($I34&gt;=8,8,$I34),$I34)
  )))</f>
        <v/>
      </c>
      <c r="W34" s="351">
        <f>MAX(0,V34-U34)</f>
        <v/>
      </c>
      <c r="X34" s="351">
        <f>IF(C34="","",C34-WEEKDAY(C34,1)+1)</f>
        <v/>
      </c>
      <c r="Y34" s="351">
        <f>SUMPRODUCT(($X$14:$X33=X34)*(($V$14:$V33)+($O$14:$O33)))+IF(X34=X14,$L$11,0)</f>
        <v/>
      </c>
      <c r="Z34" s="351" t="n"/>
      <c r="AA34" s="351" t="n"/>
      <c r="AB34" s="351" t="n"/>
      <c r="AC34" s="351" t="n"/>
      <c r="AD34" s="351" t="n"/>
      <c r="AE34" s="351" t="n"/>
      <c r="AF34" s="351" t="n"/>
    </row>
    <row r="35" ht="24" customHeight="1" s="348" thickBot="1">
      <c r="A35" s="159" t="inlineStr">
        <is>
          <t>On Day</t>
        </is>
      </c>
      <c r="B35" s="192" t="n"/>
      <c r="C35" s="93">
        <f>C34</f>
        <v/>
      </c>
      <c r="D35" s="36" t="n"/>
      <c r="E35" s="163">
        <f>IF(D35="", "",
 IF(D35=TIME(0,0,0), 0,
 IF(AND(D35&gt;=TIME(0,0,1), D35&lt;=TIME(2,0,0)), TIME(7,0,0),
 IF(AND(D35&gt;=TIME(6,0,0), D35&lt;=TIME(8,0,0)), TIME(12,0,0),
 IF(AND(D35&gt;TIME(8,0,0), D35&lt;=TIME(13,59,0)), TIME(15,0,0),
 IF(AND(D35&gt;=TIME(14,0,0), D35&lt;=TIME(17,59,0)), TIME(21,0,0),
 IF(AND(D35&gt;=TIME(18,0,0), D35&lt;=TIME(21,59,0)), TIME(0,0,0),
 IF(AND(D35&gt;=TIME(22,0,0), D35&lt;=TIME(23,59,59)), TIME(7,0,0), ""))))))))</f>
        <v/>
      </c>
      <c r="F35" s="164" t="n"/>
      <c r="G35" s="163">
        <f>IF(AND(D35&gt;=TIME(6,0,0),D35&lt;=TIME(8,0,0)),E35,"")</f>
        <v/>
      </c>
      <c r="H35" s="36" t="n"/>
      <c r="I35" s="37">
        <f>ROUND(IF(OR(D35="",E35="",E35=0),0,IF(H35="",MOD(E35-D35,1)*24,MOD(H35-D35,1)*24)),2)</f>
        <v/>
      </c>
      <c r="J35" s="162" t="n"/>
      <c r="K35" s="282" t="n"/>
      <c r="L35" s="183" t="n"/>
      <c r="M35" s="283">
        <f>MAX(0,V35-W35)</f>
        <v/>
      </c>
      <c r="N35" s="38">
        <f>(IF(OR($C35="",$D35=""),0,
 IF(OR($A34="Holiday",$A35="Holiday"),
    IF(ISNUMBER(MATCH(TRIM($B35),{"Phagwah","Good Friday","Easter Monday","Labour Day","Christmas","Eid ul Azha","Romans-2","Globe-12","Neptune P1"},0)),0,$I35),
 IF(AND(NOT(OR($A34="Annual Leave",$A35="Annual Leave")),$A35="Off day"),$I35,
  MAX(0,$I35-$V35)
  ))))+W35</f>
        <v/>
      </c>
      <c r="O35" s="38">
        <f>IF(AND(OR($A34="Holiday",$A35="Holiday"),
        ISNUMBER(MATCH(TRIM($B35),{"Phagwah","Good Friday","Easter Monday","Labour Day","Christmas","Eid ul Azha","Romans-2","Globe-12","Neptune P1"},0))),
   $I35,0)</f>
        <v/>
      </c>
      <c r="P35" s="38">
        <f>IF(OR($O$7="Canteen",$O$7="Head Office"),0,IF($I35&lt;=0,0,IF(AND($I34&lt;=0,OR(TRIM($J35)="Hebrews",TRIM($J35)="Romans",TRIM($J35)="Romans-2",TRIM($J35)="Globe",TRIM($J35)="Globe-12",TRIM($J35)="Neptune P1")),1,0)))</f>
        <v/>
      </c>
      <c r="Q35" s="39" t="n"/>
      <c r="R35" s="38">
        <f>IF(OR($O$7="Canteen",$O$7="Head Office"),0,IF(
  AND(
    SUMIFS(I:I, C:C, C35) &gt;= 8,
    COUNTIFS(C$14:C35, C35)=1,
    OR(
      TEXT(D35,"hh:mm:ss")="07:00:00",
      TEXT(D35,"hh:mm:ss")="15:00:00",
      TEXT(D35,"hh:mm:ss")="23:00:00",
      TEXT(D36,"hh:mm:ss")="07:00:00",
      TEXT(D36,"hh:mm:ss")="15:00:00",
      TEXT(D36,"hh:mm:ss")="23:00:00"
    )
  ),
  1,
  0
))</f>
        <v/>
      </c>
      <c r="S35" s="38">
        <f>IF(OR($A34="Annual Leave",$A35="Annual Leave"),IF(AND($A34&lt;&gt;"Annual Leave",$A35="Annual Leave"),8,0),0)</f>
        <v/>
      </c>
      <c r="T35" s="40" t="n"/>
      <c r="U35" s="144">
        <f>MAX(0,40-Y35)</f>
        <v/>
      </c>
      <c r="V35" s="351">
        <f>IF(OR($C35="",$D35=""),0,
 IF(OR($A34="Holiday",$A35="Holiday"),0,
 IF(AND(NOT(OR($A34="Annual Leave",$A35="Annual Leave")),$A35="Off day"),0,
  IF($I34+$I35&gt;=8,IF($I34&gt;=8,0,8-$I34),$I35)
  )))</f>
        <v/>
      </c>
      <c r="W35" s="351">
        <f>MAX(0,V35-U35)</f>
        <v/>
      </c>
      <c r="X35" s="351">
        <f>IF(C35="","",C35-WEEKDAY(C35,1)+1)</f>
        <v/>
      </c>
      <c r="Y35" s="351">
        <f>SUMPRODUCT(($X$14:$X34=X35)*(($V$14:$V34)+($O$14:$O34)))+IF(X35=X14,$L$11,0)</f>
        <v/>
      </c>
      <c r="Z35" s="351" t="n"/>
      <c r="AA35" s="351" t="n"/>
      <c r="AB35" s="351" t="n"/>
      <c r="AC35" s="351" t="n"/>
      <c r="AD35" s="351" t="n"/>
      <c r="AE35" s="351" t="n"/>
      <c r="AF35" s="351" t="n"/>
    </row>
    <row r="36" ht="24" customHeight="1" s="348" thickBot="1">
      <c r="A36" s="154" t="inlineStr">
        <is>
          <t>On Day</t>
        </is>
      </c>
      <c r="B36" s="193" t="n"/>
      <c r="C36" s="90">
        <f>C34+1</f>
        <v/>
      </c>
      <c r="D36" s="8" t="n"/>
      <c r="E36" s="155">
        <f>IF(D36="", "",
 IF(D36=TIME(0,0,0), 0,
 IF(AND(D36&gt;=TIME(0,0,1), D36&lt;=TIME(2,0,0)), TIME(7,0,0),
 IF(AND(D36&gt;=TIME(6,0,0), D36&lt;=TIME(8,0,0)), TIME(12,0,0),
 IF(AND(D36&gt;TIME(8,0,0), D36&lt;=TIME(13,59,0)), TIME(15,0,0),
 IF(AND(D36&gt;=TIME(14,0,0), D36&lt;=TIME(17,59,0)), TIME(21,0,0),
 IF(AND(D36&gt;=TIME(18,0,0), D36&lt;=TIME(21,59,0)), TIME(0,0,0),
 IF(AND(D36&gt;=TIME(22,0,0), D36&lt;=TIME(23,59,59)), TIME(7,0,0), ""))))))))</f>
        <v/>
      </c>
      <c r="F36" s="156" t="n"/>
      <c r="G36" s="155">
        <f>IF(AND(D36&gt;=TIME(6,0,0),D36&lt;=TIME(8,0,0)),E36,"")</f>
        <v/>
      </c>
      <c r="H36" s="8" t="n"/>
      <c r="I36" s="30">
        <f>ROUND(IF(OR(D36="",E36="",E36=0),0,IF(H36="",MOD(E36-D36,1)*24,MOD(H36-D36,1)*24)),2)</f>
        <v/>
      </c>
      <c r="J36" s="157" t="n"/>
      <c r="K36" s="274" t="n"/>
      <c r="L36" s="189" t="n"/>
      <c r="M36" s="275">
        <f>MAX(0,V36-W36)</f>
        <v/>
      </c>
      <c r="N36" s="9">
        <f>(IF(OR($C36="",$D36=""),0,
 IF(OR($A36="Holiday",$A37="Holiday"),
    IF(ISNUMBER(MATCH(TRIM($B36),{"Phagwah","Good Friday","Easter Monday","Labour Day","Christmas","Eid ul Azha","Romans-2","Globe-12","Neptune P1"},0)),0,$I36),
 IF(AND(NOT(OR($A36="Annual Leave",$A37="Annual Leave")),$A36="Off day"),$I36,
  MAX(0,$I36-$V36)
  ))))+W36</f>
        <v/>
      </c>
      <c r="O36" s="9">
        <f>IF(AND(OR($A36="Holiday",$A37="Holiday"),
        ISNUMBER(MATCH(TRIM($B36),{"Phagwah","Good Friday","Easter Monday","Labour Day","Christmas","Eid ul Azha","Romans-2","Globe-12","Neptune P1"},0))),
   $I36,0)</f>
        <v/>
      </c>
      <c r="P36" s="9">
        <f>IF(OR($O$7="Canteen",$O$7="Head Office"),0,IF($I36&lt;=0,0,IF(OR(OR(TRIM($J36)="Hebrews",TRIM($J36)="Romans",TRIM($J36)="Romans-2",TRIM($J36)="Globe",TRIM($J36)="Globe-12",TRIM($J36)="Neptune P1"),AND($I37&gt;0,OR(TRIM($J37)="Hebrews",TRIM($J37)="Romans",TRIM($J37)="Romans-2",TRIM($J37)="Globe",TRIM($J37)="Globe-12",TRIM($J37)="Neptune P1"))),1,0)))</f>
        <v/>
      </c>
      <c r="Q36" s="10" t="n"/>
      <c r="R36" s="9">
        <f>IF(OR($O$7="Canteen",$O$7="Head Office"),0,IF(
  AND(
    SUMIFS(I:I, C:C, C36) &gt;= 8,
    COUNTIFS(C$14:C36, C36)=1,
    OR(
      TEXT(D36,"hh:mm:ss")="07:00:00",
      TEXT(D36,"hh:mm:ss")="15:00:00",
      TEXT(D36,"hh:mm:ss")="23:00:00",
      TEXT(D37,"hh:mm:ss")="07:00:00",
      TEXT(D37,"hh:mm:ss")="15:00:00",
      TEXT(D37,"hh:mm:ss")="23:00:00"
    )
  ),
  1,
  0
))</f>
        <v/>
      </c>
      <c r="S36" s="9">
        <f>IF(OR($A36="Annual Leave",$A37="Annual Leave"),IF($A36="Annual Leave",8,0),0)</f>
        <v/>
      </c>
      <c r="T36" s="91" t="n"/>
      <c r="U36" s="144">
        <f>MAX(0,40-Y36)</f>
        <v/>
      </c>
      <c r="V36" s="351">
        <f>IF(OR($C36="",$D36=""),0,
 IF(OR($A36="Holiday",$A37="Holiday"),0,
 IF(AND(NOT(OR($A36="Annual Leave",$A37="Annual Leave")),$A36="Off day"),0,
  IF($I36+$I37&gt;=8,IF($I36&gt;=8,8,$I36),$I36)
  )))</f>
        <v/>
      </c>
      <c r="W36" s="351">
        <f>MAX(0,V36-U36)</f>
        <v/>
      </c>
      <c r="X36" s="351">
        <f>IF(C36="","",C36-WEEKDAY(C36,1)+1)</f>
        <v/>
      </c>
      <c r="Y36" s="351">
        <f>SUMPRODUCT(($X$14:$X35=X36)*(($V$14:$V35)+($O$14:$O35)))+IF(X36=X14,$L$11,0)</f>
        <v/>
      </c>
      <c r="Z36" s="351" t="n"/>
      <c r="AA36" s="351" t="n"/>
      <c r="AB36" s="351" t="n"/>
      <c r="AC36" s="351" t="n"/>
      <c r="AD36" s="351" t="n"/>
      <c r="AE36" s="351" t="n"/>
      <c r="AF36" s="351" t="n"/>
    </row>
    <row r="37" ht="24" customHeight="1" s="348" thickBot="1">
      <c r="A37" s="154" t="inlineStr">
        <is>
          <t>On Day</t>
        </is>
      </c>
      <c r="B37" s="305" t="n"/>
      <c r="C37" s="90">
        <f>C36</f>
        <v/>
      </c>
      <c r="D37" s="276" t="n"/>
      <c r="E37" s="277">
        <f>IF(D37="", "",
 IF(D37=TIME(0,0,0), 0,
 IF(AND(D37&gt;=TIME(0,0,1), D37&lt;=TIME(2,0,0)), TIME(7,0,0),
 IF(AND(D37&gt;=TIME(6,0,0), D37&lt;=TIME(8,0,0)), TIME(12,0,0),
 IF(AND(D37&gt;TIME(8,0,0), D37&lt;=TIME(13,59,0)), TIME(15,0,0),
 IF(AND(D37&gt;=TIME(14,0,0), D37&lt;=TIME(17,59,0)), TIME(21,0,0),
 IF(AND(D37&gt;=TIME(18,0,0), D37&lt;=TIME(21,59,0)), TIME(0,0,0),
 IF(AND(D37&gt;=TIME(22,0,0), D37&lt;=TIME(23,59,59)), TIME(7,0,0), ""))))))))</f>
        <v/>
      </c>
      <c r="F37" s="156" t="n"/>
      <c r="G37" s="277">
        <f>IF(AND(D37&gt;=TIME(6,0,0),D37&lt;=TIME(8,0,0)),E37,"")</f>
        <v/>
      </c>
      <c r="H37" s="276" t="n"/>
      <c r="I37" s="30">
        <f>ROUND(IF(OR(D37="",E37="",E37=0),0,IF(H37="",MOD(E37-D37,1)*24,MOD(H37-D37,1)*24)),2)</f>
        <v/>
      </c>
      <c r="J37" s="158" t="n"/>
      <c r="K37" s="274" t="n"/>
      <c r="L37" s="189" t="n"/>
      <c r="M37" s="275">
        <f>MAX(0,V37-W37)</f>
        <v/>
      </c>
      <c r="N37" s="278">
        <f>(IF(OR($C37="",$D37=""),0,
 IF(OR($A36="Holiday",$A37="Holiday"),
    IF(ISNUMBER(MATCH(TRIM($B37),{"Phagwah","Good Friday","Easter Monday","Labour Day","Christmas","Eid ul Azha","Romans-2","Globe-12","Neptune P1"},0)),0,$I37),
 IF(AND(NOT(OR($A36="Annual Leave",$A37="Annual Leave")),$A37="Off day"),$I37,
  MAX(0,$I37-$V37)
  ))))+W37</f>
        <v/>
      </c>
      <c r="O37" s="278">
        <f>IF(AND(OR($A36="Holiday",$A37="Holiday"),
        ISNUMBER(MATCH(TRIM($B37),{"Phagwah","Good Friday","Easter Monday","Labour Day","Christmas","Eid ul Azha","Romans-2","Globe-12","Neptune P1"},0))),
   $I37,0)</f>
        <v/>
      </c>
      <c r="P37" s="278">
        <f>IF(OR($O$7="Canteen",$O$7="Head Office"),0,IF($I37&lt;=0,0,IF(AND($I36&lt;=0,OR(TRIM($J37)="Hebrews",TRIM($J37)="Romans",TRIM($J37)="Romans-2",TRIM($J37)="Globe",TRIM($J37)="Globe-12",TRIM($J37)="Neptune P1")),1,0)))</f>
        <v/>
      </c>
      <c r="Q37" s="279" t="n"/>
      <c r="R37" s="278">
        <f>IF(OR($O$7="Canteen",$O$7="Head Office"),0,IF(
  AND(
    SUMIFS(I:I, C:C, C37) &gt;= 8,
    COUNTIFS(C$14:C37, C37)=1,
    OR(
      TEXT(D37,"hh:mm:ss")="07:00:00",
      TEXT(D37,"hh:mm:ss")="15:00:00",
      TEXT(D37,"hh:mm:ss")="23:00:00",
      TEXT(D38,"hh:mm:ss")="07:00:00",
      TEXT(D38,"hh:mm:ss")="15:00:00",
      TEXT(D38,"hh:mm:ss")="23:00:00"
    )
  ),
  1,
  0
))</f>
        <v/>
      </c>
      <c r="S37" s="278">
        <f>IF(OR($A36="Annual Leave",$A37="Annual Leave"),IF(AND($A36&lt;&gt;"Annual Leave",$A37="Annual Leave"),8,0),0)</f>
        <v/>
      </c>
      <c r="T37" s="280" t="n"/>
      <c r="U37" s="144">
        <f>MAX(0,40-Y37)</f>
        <v/>
      </c>
      <c r="V37" s="351">
        <f>IF(OR($C37="",$D37=""),0,
 IF(OR($A36="Holiday",$A37="Holiday"),0,
 IF(AND(NOT(OR($A36="Annual Leave",$A37="Annual Leave")),$A37="Off day"),0,
  IF($I36+$I37&gt;=8,IF($I36&gt;=8,0,8-$I36),$I37)
  )))</f>
        <v/>
      </c>
      <c r="W37" s="351">
        <f>MAX(0,V37-U37)</f>
        <v/>
      </c>
      <c r="X37" s="351">
        <f>IF(C37="","",C37-WEEKDAY(C37,1)+1)</f>
        <v/>
      </c>
      <c r="Y37" s="351">
        <f>SUMPRODUCT(($X$14:$X36=X37)*(($V$14:$V36)+($O$14:$O36)))+IF(X37=X14,$L$11,0)</f>
        <v/>
      </c>
      <c r="Z37" s="351" t="n"/>
      <c r="AA37" s="351" t="n"/>
      <c r="AB37" s="351" t="n"/>
      <c r="AC37" s="351" t="n"/>
      <c r="AD37" s="351" t="n"/>
      <c r="AE37" s="351" t="n"/>
      <c r="AF37" s="351" t="n"/>
    </row>
    <row r="38" ht="24" customHeight="1" s="348" thickBot="1">
      <c r="A38" s="194" t="inlineStr">
        <is>
          <t>On Day</t>
        </is>
      </c>
      <c r="B38" s="195" t="n"/>
      <c r="C38" s="103">
        <f>C36+1</f>
        <v/>
      </c>
      <c r="D38" s="64" t="n"/>
      <c r="E38" s="196">
        <f>IF(D38="", "",
 IF(D38=TIME(0,0,0), 0,
 IF(AND(D38&gt;=TIME(0,0,1), D38&lt;=TIME(2,0,0)), TIME(7,0,0),
 IF(AND(D38&gt;=TIME(6,0,0), D38&lt;=TIME(8,0,0)), TIME(12,0,0),
 IF(AND(D38&gt;TIME(8,0,0), D38&lt;=TIME(13,59,0)), TIME(15,0,0),
 IF(AND(D38&gt;=TIME(14,0,0), D38&lt;=TIME(17,59,0)), TIME(21,0,0),
 IF(AND(D38&gt;=TIME(18,0,0), D38&lt;=TIME(21,59,0)), TIME(0,0,0),
 IF(AND(D38&gt;=TIME(22,0,0), D38&lt;=TIME(23,59,59)), TIME(7,0,0), ""))))))))</f>
        <v/>
      </c>
      <c r="F38" s="197" t="n"/>
      <c r="G38" s="196">
        <f>IF(AND(D38&gt;=TIME(6,0,0),D38&lt;=TIME(8,0,0)),E38,"")</f>
        <v/>
      </c>
      <c r="H38" s="64" t="n"/>
      <c r="I38" s="65">
        <f>ROUND(IF(OR(D38="",E38="",E38=0),0,IF(H38="",MOD(E38-D38,1)*24,MOD(H38-D38,1)*24)),2)</f>
        <v/>
      </c>
      <c r="J38" s="198" t="n"/>
      <c r="K38" s="306" t="n"/>
      <c r="L38" s="181" t="n"/>
      <c r="M38" s="307">
        <f>MAX(0,V38-W38)</f>
        <v/>
      </c>
      <c r="N38" s="66">
        <f>(IF(OR($C38="",$D38=""),0,
 IF(OR($A38="Holiday",$A39="Holiday"),
    IF(ISNUMBER(MATCH(TRIM($B38),{"Phagwah","Good Friday","Easter Monday","Labour Day","Christmas","Eid ul Azha","Romans-2","Globe-12","Neptune P1"},0)),0,$I38),
 IF(AND(NOT(OR($A38="Annual Leave",$A39="Annual Leave")),$A38="Off day"),$I38,
  MAX(0,$I38-$V38)
  ))))+W38</f>
        <v/>
      </c>
      <c r="O38" s="66">
        <f>IF(AND(OR($A38="Holiday",$A39="Holiday"),
        ISNUMBER(MATCH(TRIM($B38),{"Phagwah","Good Friday","Easter Monday","Labour Day","Christmas","Eid ul Azha","Romans-2","Globe-12","Neptune P1"},0))),
   $I38,0)</f>
        <v/>
      </c>
      <c r="P38" s="66">
        <f>IF(OR($O$7="Canteen",$O$7="Head Office"),0,IF($I38&lt;=0,0,IF(OR(OR(TRIM($J38)="Hebrews",TRIM($J38)="Romans",TRIM($J38)="Romans-2",TRIM($J38)="Globe",TRIM($J38)="Globe-12",TRIM($J38)="Neptune P1"),AND($I39&gt;0,OR(TRIM($J39)="Hebrews",TRIM($J39)="Romans",TRIM($J39)="Romans-2",TRIM($J39)="Globe",TRIM($J39)="Globe-12",TRIM($J39)="Neptune P1"))),1,0)))</f>
        <v/>
      </c>
      <c r="Q38" s="67" t="n"/>
      <c r="R38" s="66">
        <f>IF(OR($O$7="Canteen",$O$7="Head Office"),0,IF(
  AND(
    SUMIFS(I:I, C:C, C38) &gt;= 8,
    COUNTIFS(C$14:C38, C38)=1,
    OR(
      TEXT(D38,"hh:mm:ss")="07:00:00",
      TEXT(D38,"hh:mm:ss")="15:00:00",
      TEXT(D38,"hh:mm:ss")="23:00:00",
      TEXT(D39,"hh:mm:ss")="07:00:00",
      TEXT(D39,"hh:mm:ss")="15:00:00",
      TEXT(D39,"hh:mm:ss")="23:00:00"
    )
  ),
  1,
  0
))</f>
        <v/>
      </c>
      <c r="S38" s="66">
        <f>IF(OR($A38="Annual Leave",$A39="Annual Leave"),IF($A38="Annual Leave",8,0),0)</f>
        <v/>
      </c>
      <c r="T38" s="68" t="n"/>
      <c r="U38" s="144">
        <f>MAX(0,40-Y38)</f>
        <v/>
      </c>
      <c r="V38" s="351">
        <f>IF(OR($C38="",$D38=""),0,
 IF(OR($A38="Holiday",$A39="Holiday"),0,
 IF(AND(NOT(OR($A38="Annual Leave",$A39="Annual Leave")),$A38="Off day"),0,
  IF($I38+$I39&gt;=8,IF($I38&gt;=8,8,$I38),$I38)
  )))</f>
        <v/>
      </c>
      <c r="W38" s="351">
        <f>MAX(0,V38-U38)</f>
        <v/>
      </c>
      <c r="X38" s="351">
        <f>IF(C38="","",C38-WEEKDAY(C38,1)+1)</f>
        <v/>
      </c>
      <c r="Y38" s="351">
        <f>SUMPRODUCT(($X$14:$X37=X38)*(($V$14:$V37)+($O$14:$O37)))+IF(X38=X14,$L$11,0)</f>
        <v/>
      </c>
      <c r="Z38" s="351" t="n"/>
      <c r="AA38" s="351" t="n"/>
      <c r="AB38" s="351" t="n"/>
      <c r="AC38" s="351" t="n"/>
      <c r="AD38" s="351" t="n"/>
      <c r="AE38" s="351" t="n"/>
      <c r="AF38" s="351" t="n"/>
    </row>
    <row r="39" ht="24" customHeight="1" s="348" thickBot="1">
      <c r="A39" s="194" t="inlineStr">
        <is>
          <t>On Day</t>
        </is>
      </c>
      <c r="B39" s="199" t="n"/>
      <c r="C39" s="104">
        <f>C38</f>
        <v/>
      </c>
      <c r="D39" s="69" t="n"/>
      <c r="E39" s="200">
        <f>IF(D39="", "",
 IF(D39=TIME(0,0,0), 0,
 IF(AND(D39&gt;=TIME(0,0,1), D39&lt;=TIME(2,0,0)), TIME(7,0,0),
 IF(AND(D39&gt;=TIME(6,0,0), D39&lt;=TIME(8,0,0)), TIME(12,0,0),
 IF(AND(D39&gt;TIME(8,0,0), D39&lt;=TIME(13,59,0)), TIME(15,0,0),
 IF(AND(D39&gt;=TIME(14,0,0), D39&lt;=TIME(17,59,0)), TIME(21,0,0),
 IF(AND(D39&gt;=TIME(18,0,0), D39&lt;=TIME(21,59,0)), TIME(0,0,0),
 IF(AND(D39&gt;=TIME(22,0,0), D39&lt;=TIME(23,59,59)), TIME(7,0,0), ""))))))))</f>
        <v/>
      </c>
      <c r="F39" s="201" t="n"/>
      <c r="G39" s="200">
        <f>IF(AND(D39&gt;=TIME(6,0,0),D39&lt;=TIME(8,0,0)),E39,"")</f>
        <v/>
      </c>
      <c r="H39" s="69" t="n"/>
      <c r="I39" s="70">
        <f>ROUND(IF(OR(D39="",E39="",E39=0),0,IF(H39="",MOD(E39-D39,1)*24,MOD(H39-D39,1)*24)),2)</f>
        <v/>
      </c>
      <c r="J39" s="198" t="n"/>
      <c r="K39" s="306" t="n"/>
      <c r="L39" s="183" t="n"/>
      <c r="M39" s="307">
        <f>MAX(0,V39-W39)</f>
        <v/>
      </c>
      <c r="N39" s="71">
        <f>(IF(OR($C39="",$D39=""),0,
 IF(OR($A38="Holiday",$A39="Holiday"),
    IF(ISNUMBER(MATCH(TRIM($B39),{"Phagwah","Good Friday","Easter Monday","Labour Day","Christmas","Eid ul Azha","Romans-2","Globe-12","Neptune P1"},0)),0,$I39),
 IF(AND(NOT(OR($A38="Annual Leave",$A39="Annual Leave")),$A39="Off day"),$I39,
  MAX(0,$I39-$V39)
  ))))+W39</f>
        <v/>
      </c>
      <c r="O39" s="71">
        <f>IF(AND(OR($A38="Holiday",$A39="Holiday"),
        ISNUMBER(MATCH(TRIM($B39),{"Phagwah","Good Friday","Easter Monday","Labour Day","Christmas","Eid ul Azha","Romans-2","Globe-12","Neptune P1"},0))),
   $I39,0)</f>
        <v/>
      </c>
      <c r="P39" s="71">
        <f>IF(OR($O$7="Canteen",$O$7="Head Office"),0,IF($I39&lt;=0,0,IF(AND($I38&lt;=0,OR(TRIM($J39)="Hebrews",TRIM($J39)="Romans",TRIM($J39)="Romans-2",TRIM($J39)="Globe",TRIM($J39)="Globe-12",TRIM($J39)="Neptune P1")),1,0)))</f>
        <v/>
      </c>
      <c r="Q39" s="72" t="n"/>
      <c r="R39" s="71">
        <f>IF(OR($O$7="Canteen",$O$7="Head Office"),0,IF(
  AND(
    SUMIFS(I:I, C:C, C39) &gt;= 8,
    COUNTIFS(C$14:C39, C39)=1,
    OR(
      TEXT(D39,"hh:mm:ss")="07:00:00",
      TEXT(D39,"hh:mm:ss")="15:00:00",
      TEXT(D39,"hh:mm:ss")="23:00:00",
      TEXT(D40,"hh:mm:ss")="07:00:00",
      TEXT(D40,"hh:mm:ss")="15:00:00",
      TEXT(D40,"hh:mm:ss")="23:00:00"
    )
  ),
  1,
  0
))</f>
        <v/>
      </c>
      <c r="S39" s="71">
        <f>IF(OR($A38="Annual Leave",$A39="Annual Leave"),IF(AND($A38&lt;&gt;"Annual Leave",$A39="Annual Leave"),8,0),0)</f>
        <v/>
      </c>
      <c r="T39" s="73" t="n"/>
      <c r="U39" s="144">
        <f>MAX(0,40-Y39)</f>
        <v/>
      </c>
      <c r="V39" s="351">
        <f>IF(OR($C39="",$D39=""),0,
 IF(OR($A38="Holiday",$A39="Holiday"),0,
 IF(AND(NOT(OR($A38="Annual Leave",$A39="Annual Leave")),$A39="Off day"),0,
  IF($I38+$I39&gt;=8,IF($I38&gt;=8,0,8-$I38),$I39)
  )))</f>
        <v/>
      </c>
      <c r="W39" s="351">
        <f>MAX(0,V39-U39)</f>
        <v/>
      </c>
      <c r="X39" s="351">
        <f>IF(C39="","",C39-WEEKDAY(C39,1)+1)</f>
        <v/>
      </c>
      <c r="Y39" s="351">
        <f>SUMPRODUCT(($X$14:$X38=X39)*(($V$14:$V38)+($O$14:$O38)))+IF(X39=X14,$L$11,0)</f>
        <v/>
      </c>
      <c r="Z39" s="351" t="n"/>
      <c r="AA39" s="351" t="n"/>
      <c r="AB39" s="351" t="n"/>
      <c r="AC39" s="351" t="n"/>
      <c r="AD39" s="351" t="n"/>
      <c r="AE39" s="351" t="n"/>
      <c r="AF39" s="351" t="n"/>
    </row>
    <row r="40" ht="24" customHeight="1" s="348" thickBot="1">
      <c r="A40" s="202" t="inlineStr">
        <is>
          <t>On Day</t>
        </is>
      </c>
      <c r="B40" s="203" t="n"/>
      <c r="C40" s="105">
        <f>C38+1</f>
        <v/>
      </c>
      <c r="D40" s="74" t="n"/>
      <c r="E40" s="204">
        <f>IF(D40="", "",
 IF(D40=TIME(0,0,0), 0,
 IF(AND(D40&gt;=TIME(0,0,1), D40&lt;=TIME(2,0,0)), TIME(7,0,0),
 IF(AND(D40&gt;=TIME(6,0,0), D40&lt;=TIME(8,0,0)), TIME(12,0,0),
 IF(AND(D40&gt;TIME(8,0,0), D40&lt;=TIME(13,59,0)), TIME(15,0,0),
 IF(AND(D40&gt;=TIME(14,0,0), D40&lt;=TIME(17,59,0)), TIME(21,0,0),
 IF(AND(D40&gt;=TIME(18,0,0), D40&lt;=TIME(21,59,0)), TIME(0,0,0),
 IF(AND(D40&gt;=TIME(22,0,0), D40&lt;=TIME(23,59,59)), TIME(7,0,0), ""))))))))</f>
        <v/>
      </c>
      <c r="F40" s="205" t="n"/>
      <c r="G40" s="204">
        <f>IF(AND(D40&gt;=TIME(6,0,0),D40&lt;=TIME(8,0,0)),E40,"")</f>
        <v/>
      </c>
      <c r="H40" s="74" t="n"/>
      <c r="I40" s="106">
        <f>ROUND(IF(OR(D40="",E40="",E40=0),0,IF(H40="",MOD(E40-D40,1)*24,MOD(H40-D40,1)*24)),2)</f>
        <v/>
      </c>
      <c r="J40" s="206" t="n"/>
      <c r="K40" s="308" t="n"/>
      <c r="L40" s="189" t="n"/>
      <c r="M40" s="309">
        <f>MAX(0,V40-W40)</f>
        <v/>
      </c>
      <c r="N40" s="75">
        <f>(IF(OR($C40="",$D40=""),0,
 IF(OR($A40="Holiday",$A41="Holiday"),
    IF(ISNUMBER(MATCH(TRIM($B40),{"Phagwah","Good Friday","Easter Monday","Labour Day","Christmas","Eid ul Azha","Romans-2","Globe-12","Neptune P1"},0)),0,$I40),
 IF(AND(NOT(OR($A40="Annual Leave",$A41="Annual Leave")),$A40="Off day"),$I40,
  MAX(0,$I40-$V40)
  ))))+W40</f>
        <v/>
      </c>
      <c r="O40" s="75">
        <f>IF(AND(OR($A40="Holiday",$A41="Holiday"),
        ISNUMBER(MATCH(TRIM($B40),{"Phagwah","Good Friday","Easter Monday","Labour Day","Christmas","Eid ul Azha","Romans-2","Globe-12","Neptune P1"},0))),
   $I40,0)</f>
        <v/>
      </c>
      <c r="P40" s="75">
        <f>IF(OR($O$7="Canteen",$O$7="Head Office"),0,IF($I40&lt;=0,0,IF(OR(OR(TRIM($J40)="Hebrews",TRIM($J40)="Romans",TRIM($J40)="Romans-2",TRIM($J40)="Globe",TRIM($J40)="Globe-12",TRIM($J40)="Neptune P1"),AND($I41&gt;0,OR(TRIM($J41)="Hebrews",TRIM($J41)="Romans",TRIM($J41)="Romans-2",TRIM($J41)="Globe",TRIM($J41)="Globe-12",TRIM($J41)="Neptune P1"))),1,0)))</f>
        <v/>
      </c>
      <c r="Q40" s="76" t="n"/>
      <c r="R40" s="75">
        <f>IF(OR($O$7="Canteen",$O$7="Head Office"),0,IF(
  AND(
    SUMIFS(I:I, C:C, C40) &gt;= 8,
    COUNTIFS(C$14:C40, C40)=1,
    OR(
      TEXT(D40,"hh:mm:ss")="07:00:00",
      TEXT(D40,"hh:mm:ss")="15:00:00",
      TEXT(D40,"hh:mm:ss")="23:00:00",
      TEXT(D41,"hh:mm:ss")="07:00:00",
      TEXT(D41,"hh:mm:ss")="15:00:00",
      TEXT(D41,"hh:mm:ss")="23:00:00"
    )
  ),
  1,
  0
))</f>
        <v/>
      </c>
      <c r="S40" s="75">
        <f>IF(OR($A40="Annual Leave",$A41="Annual Leave"),IF($A40="Annual Leave",8,0),0)</f>
        <v/>
      </c>
      <c r="T40" s="107" t="n"/>
      <c r="U40" s="144">
        <f>MAX(0,40-Y40)</f>
        <v/>
      </c>
      <c r="V40" s="351">
        <f>IF(OR($C40="",$D40=""),0,
 IF(OR($A40="Holiday",$A41="Holiday"),0,
 IF(AND(NOT(OR($A40="Annual Leave",$A41="Annual Leave")),$A40="Off day"),0,
  IF($I40+$I41&gt;=8,IF($I40&gt;=8,8,$I40),$I40)
  )))</f>
        <v/>
      </c>
      <c r="W40" s="351">
        <f>MAX(0,V40-U40)</f>
        <v/>
      </c>
      <c r="X40" s="351">
        <f>IF(C40="","",C40-WEEKDAY(C40,1)+1)</f>
        <v/>
      </c>
      <c r="Y40" s="351">
        <f>SUMPRODUCT(($X$14:$X39=X40)*(($V$14:$V39)+($O$14:$O39)))+IF(X40=X14,$L$11,0)</f>
        <v/>
      </c>
      <c r="Z40" s="351" t="n"/>
      <c r="AA40" s="351" t="n"/>
      <c r="AB40" s="351" t="n"/>
      <c r="AC40" s="351" t="n"/>
      <c r="AD40" s="351" t="n"/>
      <c r="AE40" s="351" t="n"/>
      <c r="AF40" s="351" t="n"/>
    </row>
    <row r="41" ht="24" customHeight="1" s="348" thickBot="1">
      <c r="A41" s="202" t="inlineStr">
        <is>
          <t>On Day</t>
        </is>
      </c>
      <c r="B41" s="310" t="n"/>
      <c r="C41" s="105">
        <f>C40</f>
        <v/>
      </c>
      <c r="D41" s="311" t="n"/>
      <c r="E41" s="312">
        <f>IF(D41="", "",
 IF(D41=TIME(0,0,0), 0,
 IF(AND(D41&gt;=TIME(0,0,1), D41&lt;=TIME(2,0,0)), TIME(7,0,0),
 IF(AND(D41&gt;=TIME(6,0,0), D41&lt;=TIME(8,0,0)), TIME(12,0,0),
 IF(AND(D41&gt;TIME(8,0,0), D41&lt;=TIME(13,59,0)), TIME(15,0,0),
 IF(AND(D41&gt;=TIME(14,0,0), D41&lt;=TIME(17,59,0)), TIME(21,0,0),
 IF(AND(D41&gt;=TIME(18,0,0), D41&lt;=TIME(21,59,0)), TIME(0,0,0),
 IF(AND(D41&gt;=TIME(22,0,0), D41&lt;=TIME(23,59,59)), TIME(7,0,0), ""))))))))</f>
        <v/>
      </c>
      <c r="F41" s="205" t="n"/>
      <c r="G41" s="312">
        <f>IF(AND(D41&gt;=TIME(6,0,0),D41&lt;=TIME(8,0,0)),E41,"")</f>
        <v/>
      </c>
      <c r="H41" s="311" t="n"/>
      <c r="I41" s="106">
        <f>ROUND(IF(OR(D41="",E41="",E41=0),0,IF(H41="",MOD(E41-D41,1)*24,MOD(H41-D41,1)*24)),2)</f>
        <v/>
      </c>
      <c r="J41" s="207" t="n"/>
      <c r="K41" s="308" t="n"/>
      <c r="L41" s="189" t="n"/>
      <c r="M41" s="309">
        <f>MAX(0,V41-W41)</f>
        <v/>
      </c>
      <c r="N41" s="313">
        <f>(IF(OR($C41="",$D41=""),0,
 IF(OR($A40="Holiday",$A41="Holiday"),
    IF(ISNUMBER(MATCH(TRIM($B41),{"Phagwah","Good Friday","Easter Monday","Labour Day","Christmas","Eid ul Azha","Romans-2","Globe-12","Neptune P1"},0)),0,$I41),
 IF(AND(NOT(OR($A40="Annual Leave",$A41="Annual Leave")),$A41="Off day"),$I41,
  MAX(0,$I41-$V41)
  ))))+W41</f>
        <v/>
      </c>
      <c r="O41" s="313">
        <f>IF(AND(OR($A40="Holiday",$A41="Holiday"),
        ISNUMBER(MATCH(TRIM($B41),{"Phagwah","Good Friday","Easter Monday","Labour Day","Christmas","Eid ul Azha","Romans-2","Globe-12","Neptune P1"},0))),
   $I41,0)</f>
        <v/>
      </c>
      <c r="P41" s="313">
        <f>IF(OR($O$7="Canteen",$O$7="Head Office"),0,IF($I41&lt;=0,0,IF(AND($I40&lt;=0,OR(TRIM($J41)="Hebrews",TRIM($J41)="Romans",TRIM($J41)="Romans-2",TRIM($J41)="Globe",TRIM($J41)="Globe-12",TRIM($J41)="Neptune P1")),1,0)))</f>
        <v/>
      </c>
      <c r="Q41" s="314" t="n"/>
      <c r="R41" s="313">
        <f>IF(OR($O$7="Canteen",$O$7="Head Office"),0,IF(
  AND(
    SUMIFS(I:I, C:C, C41) &gt;= 8,
    COUNTIFS(C$14:C41, C41)=1,
    OR(
      TEXT(D41,"hh:mm:ss")="07:00:00",
      TEXT(D41,"hh:mm:ss")="15:00:00",
      TEXT(D41,"hh:mm:ss")="23:00:00",
      TEXT(D42,"hh:mm:ss")="07:00:00",
      TEXT(D42,"hh:mm:ss")="15:00:00",
      TEXT(D42,"hh:mm:ss")="23:00:00"
    )
  ),
  1,
  0
))</f>
        <v/>
      </c>
      <c r="S41" s="313">
        <f>IF(OR($A40="Annual Leave",$A41="Annual Leave"),IF(AND($A40&lt;&gt;"Annual Leave",$A41="Annual Leave"),8,0),0)</f>
        <v/>
      </c>
      <c r="T41" s="315" t="n"/>
      <c r="U41" s="144">
        <f>MAX(0,40-Y41)</f>
        <v/>
      </c>
      <c r="V41" s="351">
        <f>IF(OR($C41="",$D41=""),0,
 IF(OR($A40="Holiday",$A41="Holiday"),0,
 IF(AND(NOT(OR($A40="Annual Leave",$A41="Annual Leave")),$A41="Off day"),0,
  IF($I40+$I41&gt;=8,IF($I40&gt;=8,0,8-$I40),$I41)
  )))</f>
        <v/>
      </c>
      <c r="W41" s="351">
        <f>MAX(0,V41-U41)</f>
        <v/>
      </c>
      <c r="X41" s="351">
        <f>IF(C41="","",C41-WEEKDAY(C41,1)+1)</f>
        <v/>
      </c>
      <c r="Y41" s="351">
        <f>SUMPRODUCT(($X$14:$X40=X41)*(($V$14:$V40)+($O$14:$O40)))+IF(X41=X14,$L$11,0)</f>
        <v/>
      </c>
      <c r="Z41" s="351" t="n"/>
      <c r="AA41" s="351" t="n"/>
      <c r="AB41" s="351" t="n"/>
      <c r="AC41" s="351" t="n"/>
      <c r="AD41" s="351" t="n"/>
      <c r="AE41" s="351" t="n"/>
      <c r="AF41" s="351" t="n"/>
    </row>
    <row r="42" ht="24" customHeight="1" s="348" thickBot="1">
      <c r="A42" s="208" t="inlineStr">
        <is>
          <t>On Day</t>
        </is>
      </c>
      <c r="B42" s="209" t="n"/>
      <c r="C42" s="108">
        <f>C40+1</f>
        <v/>
      </c>
      <c r="D42" s="77" t="n"/>
      <c r="E42" s="210">
        <f>IF(D42="", "",
 IF(D42=TIME(0,0,0), 0,
 IF(AND(D42&gt;=TIME(0,0,1), D42&lt;=TIME(2,0,0)), TIME(7,0,0),
 IF(AND(D42&gt;=TIME(6,0,0), D42&lt;=TIME(8,0,0)), TIME(12,0,0),
 IF(AND(D42&gt;TIME(8,0,0), D42&lt;=TIME(13,59,0)), TIME(15,0,0),
 IF(AND(D42&gt;=TIME(14,0,0), D42&lt;=TIME(17,59,0)), TIME(21,0,0),
 IF(AND(D42&gt;=TIME(18,0,0), D42&lt;=TIME(21,59,0)), TIME(0,0,0),
 IF(AND(D42&gt;=TIME(22,0,0), D42&lt;=TIME(23,59,59)), TIME(7,0,0), ""))))))))</f>
        <v/>
      </c>
      <c r="F42" s="211" t="n"/>
      <c r="G42" s="210">
        <f>IF(AND(D42&gt;=TIME(6,0,0),D42&lt;=TIME(8,0,0)),E42,"")</f>
        <v/>
      </c>
      <c r="H42" s="77" t="n"/>
      <c r="I42" s="16">
        <f>ROUND(IF(OR(D42="",E42="",E42=0),0,IF(H42="",MOD(E42-D42,1)*24,MOD(H42-D42,1)*24)),2)</f>
        <v/>
      </c>
      <c r="J42" s="212" t="n"/>
      <c r="K42" s="316" t="n"/>
      <c r="L42" s="181" t="n"/>
      <c r="M42" s="317">
        <f>MAX(0,V42-W42)</f>
        <v/>
      </c>
      <c r="N42" s="17">
        <f>(IF(OR($C42="",$D42=""),0,
 IF(OR($A42="Holiday",$A43="Holiday"),
    IF(ISNUMBER(MATCH(TRIM($B42),{"Phagwah","Good Friday","Easter Monday","Labour Day","Christmas","Eid ul Azha","Romans-2","Globe-12","Neptune P1"},0)),0,$I42),
 IF(AND(NOT(OR($A42="Annual Leave",$A43="Annual Leave")),$A42="Off day"),$I42,
  MAX(0,$I42-$V42)
  ))))+W42</f>
        <v/>
      </c>
      <c r="O42" s="213">
        <f>IF(AND(OR($A42="Holiday",$A43="Holiday"),
        ISNUMBER(MATCH(TRIM($B42),{"Phagwah","Good Friday","Easter Monday","Labour Day","Christmas","Eid ul Azha","Romans-2","Globe-12","Neptune P1"},0))),
   $I42,0)</f>
        <v/>
      </c>
      <c r="P42" s="17">
        <f>IF(OR($O$7="Canteen",$O$7="Head Office"),0,IF($I42&lt;=0,0,IF(OR(OR(TRIM($J42)="Hebrews",TRIM($J42)="Romans",TRIM($J42)="Romans-2",TRIM($J42)="Globe",TRIM($J42)="Globe-12",TRIM($J42)="Neptune P1"),AND($I43&gt;0,OR(TRIM($J43)="Hebrews",TRIM($J43)="Romans",TRIM($J43)="Romans-2",TRIM($J43)="Globe",TRIM($J43)="Globe-12",TRIM($J43)="Neptune P1"))),1,0)))</f>
        <v/>
      </c>
      <c r="Q42" s="78" t="n"/>
      <c r="R42" s="213">
        <f>IF(OR($O$7="Canteen",$O$7="Head Office"),0,IF(
  AND(
    SUMIFS(I:I, C:C, C42) &gt;= 8,
    COUNTIFS(C$14:C42, C42)=1,
    OR(
      TEXT(D42,"hh:mm:ss")="07:00:00",
      TEXT(D42,"hh:mm:ss")="15:00:00",
      TEXT(D42,"hh:mm:ss")="23:00:00",
      TEXT(D43,"hh:mm:ss")="07:00:00",
      TEXT(D43,"hh:mm:ss")="15:00:00",
      TEXT(D43,"hh:mm:ss")="23:00:00"
    )
  ),
  1,
  0
))</f>
        <v/>
      </c>
      <c r="S42" s="213">
        <f>IF(OR($A42="Annual Leave",$A43="Annual Leave"),IF($A42="Annual Leave",8,0),0)</f>
        <v/>
      </c>
      <c r="T42" s="79" t="n"/>
      <c r="U42" s="144">
        <f>MAX(0,40-Y42)</f>
        <v/>
      </c>
      <c r="V42" s="351">
        <f>IF(OR($C42="",$D42=""),0,
 IF(OR($A42="Holiday",$A43="Holiday"),0,
 IF(AND(NOT(OR($A42="Annual Leave",$A43="Annual Leave")),$A42="Off day"),0,
  IF($I42+$I43&gt;=8,IF($I42&gt;=8,8,$I42),$I42)
  )))</f>
        <v/>
      </c>
      <c r="W42" s="351">
        <f>MAX(0,V42-U42)</f>
        <v/>
      </c>
      <c r="X42" s="351">
        <f>IF(C42="","",C42-WEEKDAY(C42,1)+1)</f>
        <v/>
      </c>
      <c r="Y42" s="351">
        <f>SUMPRODUCT(($X$14:$X41=X42)*(($V$14:$V41)+($O$14:$O41)))+IF(X42=X14,$L$11,0)</f>
        <v/>
      </c>
      <c r="Z42" s="351" t="n"/>
      <c r="AA42" s="351" t="n"/>
      <c r="AB42" s="351" t="n"/>
      <c r="AC42" s="351" t="n"/>
      <c r="AD42" s="351" t="n"/>
      <c r="AE42" s="351" t="n"/>
      <c r="AF42" s="351" t="n"/>
    </row>
    <row r="43" ht="24" customHeight="1" s="348" thickBot="1">
      <c r="A43" s="208" t="inlineStr">
        <is>
          <t>On Day</t>
        </is>
      </c>
      <c r="B43" s="214" t="n"/>
      <c r="C43" s="109">
        <f>C42</f>
        <v/>
      </c>
      <c r="D43" s="18" t="n"/>
      <c r="E43" s="215">
        <f>IF(D43="", "",
 IF(D43=TIME(0,0,0), 0,
 IF(AND(D43&gt;=TIME(0,0,1), D43&lt;=TIME(2,0,0)), TIME(7,0,0),
 IF(AND(D43&gt;=TIME(6,0,0), D43&lt;=TIME(8,0,0)), TIME(12,0,0),
 IF(AND(D43&gt;TIME(8,0,0), D43&lt;=TIME(13,59,0)), TIME(15,0,0),
 IF(AND(D43&gt;=TIME(14,0,0), D43&lt;=TIME(17,59,0)), TIME(21,0,0),
 IF(AND(D43&gt;=TIME(18,0,0), D43&lt;=TIME(21,59,0)), TIME(0,0,0),
 IF(AND(D43&gt;=TIME(22,0,0), D43&lt;=TIME(23,59,59)), TIME(7,0,0), ""))))))))</f>
        <v/>
      </c>
      <c r="F43" s="216" t="n"/>
      <c r="G43" s="215">
        <f>IF(AND(D43&gt;=TIME(6,0,0),D43&lt;=TIME(8,0,0)),E43,"")</f>
        <v/>
      </c>
      <c r="H43" s="18" t="n"/>
      <c r="I43" s="19">
        <f>ROUND(IF(OR(D43="",E43="",E43=0),0,IF(H43="",MOD(E43-D43,1)*24,MOD(H43-D43,1)*24)),2)</f>
        <v/>
      </c>
      <c r="J43" s="212" t="n"/>
      <c r="K43" s="316" t="n"/>
      <c r="L43" s="183" t="n"/>
      <c r="M43" s="317">
        <f>MAX(0,V43-W43)</f>
        <v/>
      </c>
      <c r="N43" s="20">
        <f>(IF(OR($C43="",$D43=""),0,
 IF(OR($A42="Holiday",$A43="Holiday"),
    IF(ISNUMBER(MATCH(TRIM($B43),{"Phagwah","Good Friday","Easter Monday","Labour Day","Christmas","Eid ul Azha","Romans-2","Globe-12","Neptune P1"},0)),0,$I43),
 IF(AND(NOT(OR($A42="Annual Leave",$A43="Annual Leave")),$A43="Off day"),$I43,
  MAX(0,$I43-$V43)
  ))))+W43</f>
        <v/>
      </c>
      <c r="O43" s="20">
        <f>IF(AND(OR($A42="Holiday",$A43="Holiday"),
        ISNUMBER(MATCH(TRIM($B43),{"Phagwah","Good Friday","Easter Monday","Labour Day","Christmas","Eid ul Azha","Romans-2","Globe-12","Neptune P1"},0))),
   $I43,0)</f>
        <v/>
      </c>
      <c r="P43" s="20">
        <f>IF(OR($O$7="Canteen",$O$7="Head Office"),0,IF($I43&lt;=0,0,IF(AND($I42&lt;=0,OR(TRIM($J43)="Hebrews",TRIM($J43)="Romans",TRIM($J43)="Romans-2",TRIM($J43)="Globe",TRIM($J43)="Globe-12",TRIM($J43)="Neptune P1")),1,0)))</f>
        <v/>
      </c>
      <c r="Q43" s="21" t="n"/>
      <c r="R43" s="20">
        <f>IF(OR($O$7="Canteen",$O$7="Head Office"),0,IF(
  AND(
    SUMIFS(I:I, C:C, C43) &gt;= 8,
    COUNTIFS(C$14:C43, C43)=1,
    OR(
      TEXT(D43,"hh:mm:ss")="07:00:00",
      TEXT(D43,"hh:mm:ss")="15:00:00",
      TEXT(D43,"hh:mm:ss")="23:00:00",
      TEXT(D49,"hh:mm:ss")="07:00:00",
      TEXT(D49,"hh:mm:ss")="15:00:00",
      TEXT(D49,"hh:mm:ss")="23:00:00"
    )
  ),
  1,
  0
))</f>
        <v/>
      </c>
      <c r="S43" s="20">
        <f>IF(OR($A42="Annual Leave",$A43="Annual Leave"),IF(AND($A42&lt;&gt;"Annual Leave",$A43="Annual Leave"),8,0),0)</f>
        <v/>
      </c>
      <c r="T43" s="22" t="n"/>
      <c r="U43" s="144">
        <f>MAX(0,40-Y43)</f>
        <v/>
      </c>
      <c r="V43" s="351">
        <f>IF(OR($C43="",$D43=""),0,
 IF(OR($A42="Holiday",$A43="Holiday"),0,
 IF(AND(NOT(OR($A42="Annual Leave",$A43="Annual Leave")),$A43="Off day"),0,
  IF($I42+$I43&gt;=8,IF($I42&gt;=8,0,8-$I42),$I43)
  )))</f>
        <v/>
      </c>
      <c r="W43" s="351">
        <f>MAX(0,V43-U43)</f>
        <v/>
      </c>
      <c r="X43" s="351">
        <f>IF(C43="","",C43-WEEKDAY(C43,1)+1)</f>
        <v/>
      </c>
      <c r="Y43" s="351">
        <f>SUMPRODUCT(($X$14:$X42=X43)*(($V$14:$V42)+($O$14:$O42)))+IF(X43=X14,$L$11,0)</f>
        <v/>
      </c>
      <c r="Z43" s="351" t="n"/>
      <c r="AA43" s="351" t="n"/>
      <c r="AB43" s="351" t="n"/>
      <c r="AC43" s="351" t="n"/>
      <c r="AD43" s="351" t="n"/>
      <c r="AE43" s="351" t="n"/>
      <c r="AF43" s="351" t="n"/>
    </row>
    <row r="44" ht="24" customHeight="1" s="348" thickBot="1">
      <c r="A44" s="176" t="n"/>
      <c r="B44" s="176" t="n"/>
      <c r="C44" s="217" t="n"/>
      <c r="D44" s="110" t="n"/>
      <c r="E44" s="110" t="n"/>
      <c r="F44" s="218" t="n"/>
      <c r="G44" s="110" t="n"/>
      <c r="H44" s="110" t="n"/>
      <c r="I44" s="219" t="n"/>
      <c r="J44" s="219" t="n"/>
      <c r="K44" s="219" t="n"/>
      <c r="L44" s="219" t="n"/>
      <c r="M44" s="111">
        <f>MAX(0,V44-W44)</f>
        <v/>
      </c>
      <c r="N44" s="112">
        <f>(IF(OR($C44="",$D44=""),0,
 IF(OR($A44="Holiday",$A45="Holiday"),
    IF(ISNUMBER(MATCH(TRIM($B44),{"Phagwah","Good Friday","Easter Monday","Labour Day","Christmas","Eid ul Azha","Romans-2","Globe-12","Neptune P1"},0)),0,$I44),
 IF(AND(NOT(OR($A44="Annual Leave",$A45="Annual Leave")),$A44="Off day"),$I44,
  MAX(0,$I44-$V44)
  ))))+W44</f>
        <v/>
      </c>
      <c r="O44" s="112">
        <f>IF(AND(OR($A44="Holiday",$A45="Holiday"),
        ISNUMBER(MATCH(TRIM($B44),{"Phagwah","Good Friday","Easter Monday","Labour Day","Christmas","Eid ul Azha","Romans-2","Globe-12","Neptune P1"},0))),
   $I44,0)</f>
        <v/>
      </c>
      <c r="P44" s="112">
        <f>IF(OR($O$7="Canteen",$O$7="Head Office"),0,IF($I44&lt;=0,0,IF(OR(OR(TRIM($J44)="Hebrews",TRIM($J44)="Romans",TRIM($J44)="Romans-2",TRIM($J44)="Globe",TRIM($J44)="Globe-12",TRIM($J44)="Neptune P1"),AND($I45&gt;0,OR(TRIM($J45)="Hebrews",TRIM($J45)="Romans",TRIM($J45)="Romans-2",TRIM($J45)="Globe",TRIM($J45)="Globe-12",TRIM($J45)="Neptune P1"))),1,0)))</f>
        <v/>
      </c>
      <c r="Q44" s="113" t="n"/>
      <c r="R44" s="113" t="n"/>
      <c r="S44" s="112">
        <f>IF(OR($A44="Annual Leave",$A45="Annual Leave"),IF($A44="Annual Leave",8,0),0)</f>
        <v/>
      </c>
      <c r="T44" s="114" t="n"/>
      <c r="U44" s="144">
        <f>MAX(0,40-Y44)</f>
        <v/>
      </c>
      <c r="V44" s="351">
        <f>IF(OR($C44="",$D44=""),0,
 IF(OR($A44="Holiday",$A45="Holiday"),0,
 IF(AND(NOT(OR($A44="Annual Leave",$A45="Annual Leave")),$A44="Off day"),0,
  IF($I44+$I45&gt;=8,IF($I44&gt;=8,8,$I44),$I44)
  )))</f>
        <v/>
      </c>
      <c r="W44" s="351">
        <f>MAX(0,V44-U44)</f>
        <v/>
      </c>
      <c r="X44" s="351">
        <f>IF(C44="","",C44-WEEKDAY(C44,1)+1)</f>
        <v/>
      </c>
      <c r="Y44" s="351">
        <f>SUMPRODUCT(($X$14:$X43=X44)*(($V$14:$V43)+($O$14:$O43)))+IF(X44=X14,$L$11,0)</f>
        <v/>
      </c>
      <c r="Z44" s="351" t="n"/>
      <c r="AA44" s="351" t="n"/>
      <c r="AB44" s="351" t="n"/>
      <c r="AC44" s="351" t="n"/>
      <c r="AD44" s="351" t="n"/>
      <c r="AE44" s="351" t="n"/>
      <c r="AF44" s="351" t="n"/>
    </row>
    <row r="45" ht="24" customHeight="1" s="348" thickBot="1">
      <c r="A45" s="154" t="inlineStr">
        <is>
          <t>On Day</t>
        </is>
      </c>
      <c r="B45" s="318" t="n"/>
      <c r="C45" s="115">
        <f>C42+1</f>
        <v/>
      </c>
      <c r="D45" s="319" t="n"/>
      <c r="E45" s="320">
        <f>IF(D45="", "",
 IF(D45=TIME(0,0,0), 0,
 IF(AND(D45&gt;=TIME(0,0,1), D45&lt;=TIME(2,0,0)), TIME(7,0,0),
 IF(AND(D45&gt;=TIME(6,0,0), D45&lt;=TIME(8,0,0)), TIME(12,0,0),
 IF(AND(D45&gt;TIME(8,0,0), D45&lt;=TIME(13,59,0)), TIME(15,0,0),
 IF(AND(D45&gt;=TIME(14,0,0), D45&lt;=TIME(17,59,0)), TIME(21,0,0),
 IF(AND(D45&gt;=TIME(18,0,0), D45&lt;=TIME(21,59,0)), TIME(0,0,0),
 IF(AND(D45&gt;=TIME(22,0,0), D45&lt;=TIME(23,59,59)), TIME(7,0,0), ""))))))))</f>
        <v/>
      </c>
      <c r="F45" s="321" t="n"/>
      <c r="G45" s="320">
        <f>IF(AND(D45&gt;=TIME(6,0,0),D45&lt;=TIME(8,0,0)),E45,"")</f>
        <v/>
      </c>
      <c r="H45" s="319" t="n"/>
      <c r="I45" s="30">
        <f>ROUND(IF(OR(D45="",E45="",E45=0),0,IF(H45="",MOD(E45-D45,1)*24,MOD(H45-D45,1)*24)),2)</f>
        <v/>
      </c>
      <c r="J45" s="220" t="n"/>
      <c r="K45" s="274" t="n"/>
      <c r="L45" s="181" t="n"/>
      <c r="M45" s="275">
        <f>MAX(0,V45-W45)</f>
        <v/>
      </c>
      <c r="N45" s="322">
        <f>(IF(OR($C45="",$D45=""),0,
 IF(OR($A44="Holiday",$A45="Holiday"),
    IF(ISNUMBER(MATCH(TRIM($B45),{"Phagwah","Good Friday","Easter Monday","Labour Day","Christmas","Eid ul Azha","Romans-2","Globe-12","Neptune P1"},0)),0,$I45),
 IF(AND(NOT(OR($A44="Annual Leave",$A45="Annual Leave")),$A45="Off day"),$I45,
  MAX(0,$I45-$V45)
  ))))+W45</f>
        <v/>
      </c>
      <c r="O45" s="322">
        <f>IF(AND(OR($A44="Holiday",$A45="Holiday"),
        ISNUMBER(MATCH(TRIM($B45),{"Phagwah","Good Friday","Easter Monday","Labour Day","Christmas","Eid ul Azha","Romans-2","Globe-12","Neptune P1"},0))),
   $I45,0)</f>
        <v/>
      </c>
      <c r="P45" s="322">
        <f>IF(OR($O$7="Canteen",$O$7="Head Office"),0,IF($I45&lt;=0,0,IF(AND($I44&lt;=0,OR(TRIM($J45)="Hebrews",TRIM($J45)="Romans",TRIM($J45)="Romans-2",TRIM($J45)="Globe",TRIM($J45)="Globe-12",TRIM($J45)="Neptune P1")),1,0)))</f>
        <v/>
      </c>
      <c r="Q45" s="323" t="n"/>
      <c r="R45" s="322">
        <f>IF(OR($O$7="Canteen",$O$7="Head Office"),0,IF(
  AND(
    SUMIFS(I:I, C:C, C45) &gt;= 8,
    COUNTIFS(C$14:C45, C45)=1,
    OR(
      TEXT(D45,"hh:mm:ss")="07:00:00",
      TEXT(D45,"hh:mm:ss")="15:00:00",
      TEXT(D45,"hh:mm:ss")="23:00:00",
      TEXT(D46,"hh:mm:ss")="07:00:00",
      TEXT(D46,"hh:mm:ss")="15:00:00",
      TEXT(D46,"hh:mm:ss")="23:00:00"
    )
  ),
  1,
  0
))</f>
        <v/>
      </c>
      <c r="S45" s="322">
        <f>IF(OR($A44="Annual Leave",$A45="Annual Leave"),IF(AND($A44&lt;&gt;"Annual Leave",$A45="Annual Leave"),8,0),0)</f>
        <v/>
      </c>
      <c r="T45" s="116" t="n"/>
      <c r="U45" s="144">
        <f>MAX(0,40-Y45)</f>
        <v/>
      </c>
      <c r="V45" s="351">
        <f>IF(OR($C45="",$D45=""),0,
 IF(OR($A44="Holiday",$A45="Holiday"),0,
 IF(AND(NOT(OR($A44="Annual Leave",$A45="Annual Leave")),$A45="Off day"),0,
  IF($I44+$I45&gt;=8,IF($I44&gt;=8,0,8-$I44),$I45)
  )))</f>
        <v/>
      </c>
      <c r="W45" s="351">
        <f>MAX(0,V45-U45)</f>
        <v/>
      </c>
      <c r="X45" s="351">
        <f>IF(C45="","",C45-WEEKDAY(C45,1)+1)</f>
        <v/>
      </c>
      <c r="Y45" s="351">
        <f>SUMPRODUCT(($X$14:$X44=X45)*(($V$14:$V44)+($O$14:$O44)))+IF(X45=X14,$L$11,0)</f>
        <v/>
      </c>
      <c r="Z45" s="351" t="n"/>
      <c r="AA45" s="351" t="n"/>
      <c r="AB45" s="351" t="n"/>
      <c r="AC45" s="351" t="n"/>
      <c r="AD45" s="351" t="n"/>
      <c r="AE45" s="351" t="n"/>
      <c r="AF45" s="351" t="n"/>
    </row>
    <row r="46" ht="24" customHeight="1" s="348" thickBot="1">
      <c r="A46" s="154" t="inlineStr">
        <is>
          <t>On Day</t>
        </is>
      </c>
      <c r="B46" s="305" t="n"/>
      <c r="C46" s="90">
        <f>C45</f>
        <v/>
      </c>
      <c r="D46" s="80" t="n"/>
      <c r="E46" s="221">
        <f>IF(D46="", "",
 IF(D46=TIME(0,0,0), 0,
 IF(AND(D46&gt;=TIME(0,0,1), D46&lt;=TIME(2,0,0)), TIME(7,0,0),
 IF(AND(D46&gt;=TIME(6,0,0), D46&lt;=TIME(8,0,0)), TIME(12,0,0),
 IF(AND(D46&gt;TIME(8,0,0), D46&lt;=TIME(13,59,0)), TIME(15,0,0),
 IF(AND(D46&gt;=TIME(14,0,0), D46&lt;=TIME(17,59,0)), TIME(21,0,0),
 IF(AND(D46&gt;=TIME(18,0,0), D46&lt;=TIME(21,59,0)), TIME(0,0,0),
 IF(AND(D46&gt;=TIME(22,0,0), D46&lt;=TIME(23,59,59)), TIME(7,0,0), ""))))))))</f>
        <v/>
      </c>
      <c r="F46" s="156" t="n"/>
      <c r="G46" s="221">
        <f>IF(AND(D46&gt;=TIME(6,0,0),D46&lt;=TIME(8,0,0)),E46,"")</f>
        <v/>
      </c>
      <c r="H46" s="80" t="n"/>
      <c r="I46" s="30">
        <f>ROUND(IF(OR(D46="",E46="",E46=0),0,IF(H46="",MOD(E46-D46,1)*24,MOD(H46-D46,1)*24)),2)</f>
        <v/>
      </c>
      <c r="J46" s="158" t="n"/>
      <c r="K46" s="274" t="n"/>
      <c r="L46" s="189" t="n"/>
      <c r="M46" s="275">
        <f>MAX(0,V46-W46)</f>
        <v/>
      </c>
      <c r="N46" s="81">
        <f>(IF(OR($C46="",$D46=""),0,
 IF(OR($A46="Holiday",$A47="Holiday"),
    IF(ISNUMBER(MATCH(TRIM($B46),{"Phagwah","Good Friday","Easter Monday","Labour Day","Christmas","Eid ul Azha","Romans-2","Globe-12","Neptune P1"},0)),0,$I46),
 IF(AND(NOT(OR($A46="Annual Leave",$A47="Annual Leave")),$A46="Off day"),$I46,
  MAX(0,$I46-$V46)
  ))))+W46</f>
        <v/>
      </c>
      <c r="O46" s="81">
        <f>IF(AND(OR($A46="Holiday",$A47="Holiday"),
        ISNUMBER(MATCH(TRIM($B46),{"Phagwah","Good Friday","Easter Monday","Labour Day","Christmas","Eid ul Azha","Romans-2","Globe-12","Neptune P1"},0))),
   $I46,0)</f>
        <v/>
      </c>
      <c r="P46" s="81">
        <f>IF(OR($O$7="Canteen",$O$7="Head Office"),0,IF($I46&lt;=0,0,IF(OR(OR(TRIM($J46)="Hebrews",TRIM($J46)="Romans",TRIM($J46)="Romans-2",TRIM($J46)="Globe",TRIM($J46)="Globe-12",TRIM($J46)="Neptune P1"),AND($I47&gt;0,OR(TRIM($J47)="Hebrews",TRIM($J47)="Romans",TRIM($J47)="Romans-2",TRIM($J47)="Globe",TRIM($J47)="Globe-12",TRIM($J47)="Neptune P1"))),1,0)))</f>
        <v/>
      </c>
      <c r="Q46" s="82" t="n"/>
      <c r="R46" s="81">
        <f>IF(OR($O$7="Canteen",$O$7="Head Office"),0,IF(
  AND(
    SUMIFS(I:I, C:C, C46) &gt;= 8,
    COUNTIFS(C$14:C46, C46)=1,
    OR(
      TEXT(D46,"hh:mm:ss")="07:00:00",
      TEXT(D46,"hh:mm:ss")="15:00:00",
      TEXT(D46,"hh:mm:ss")="23:00:00",
      TEXT(D51,"hh:mm:ss")="07:00:00",
      TEXT(D51,"hh:mm:ss")="15:00:00",
      TEXT(D51,"hh:mm:ss")="23:00:00"
    )
  ),
  1,
  0
))</f>
        <v/>
      </c>
      <c r="S46" s="81">
        <f>IF(OR($A46="Annual Leave",$A47="Annual Leave"),IF($A46="Annual Leave",8,0),0)</f>
        <v/>
      </c>
      <c r="T46" s="117" t="n"/>
      <c r="U46" s="144">
        <f>MAX(0,40-Y46)</f>
        <v/>
      </c>
      <c r="V46" s="351">
        <f>IF(OR($C46="",$D46=""),0,
 IF(OR($A46="Holiday",$A47="Holiday"),0,
 IF(AND(NOT(OR($A46="Annual Leave",$A47="Annual Leave")),$A46="Off day"),0,
  IF($I46+$I47&gt;=8,IF($I46&gt;=8,8,$I46),$I46)
  )))</f>
        <v/>
      </c>
      <c r="W46" s="351">
        <f>MAX(0,V46-U46)</f>
        <v/>
      </c>
      <c r="X46" s="351">
        <f>IF(C46="","",C46-WEEKDAY(C46,1)+1)</f>
        <v/>
      </c>
      <c r="Y46" s="351">
        <f>SUMPRODUCT(($X$14:$X45=X46)*(($V$14:$V45)+($O$14:$O45)))+IF(X46=X14,$L$11,0)</f>
        <v/>
      </c>
      <c r="Z46" s="351" t="n"/>
      <c r="AA46" s="351" t="n"/>
      <c r="AB46" s="351" t="n"/>
      <c r="AC46" s="351" t="n"/>
      <c r="AD46" s="351" t="n"/>
      <c r="AE46" s="351" t="n"/>
      <c r="AF46" s="351" t="n"/>
    </row>
    <row r="47" ht="24" customHeight="1" s="348" thickBot="1">
      <c r="A47" s="184" t="inlineStr">
        <is>
          <t>On Day</t>
        </is>
      </c>
      <c r="B47" s="222" t="n"/>
      <c r="C47" s="118">
        <f>C45+1</f>
        <v/>
      </c>
      <c r="D47" s="83" t="n"/>
      <c r="E47" s="223">
        <f>IF(D47="", "",
 IF(D47=TIME(0,0,0), 0,
 IF(AND(D47&gt;=TIME(0,0,1), D47&lt;=TIME(2,0,0)), TIME(7,0,0),
 IF(AND(D47&gt;=TIME(6,0,0), D47&lt;=TIME(8,0,0)), TIME(12,0,0),
 IF(AND(D47&gt;TIME(8,0,0), D47&lt;=TIME(13,59,0)), TIME(15,0,0),
 IF(AND(D47&gt;=TIME(14,0,0), D47&lt;=TIME(17,59,0)), TIME(21,0,0),
 IF(AND(D47&gt;=TIME(18,0,0), D47&lt;=TIME(21,59,0)), TIME(0,0,0),
 IF(AND(D47&gt;=TIME(22,0,0), D47&lt;=TIME(23,59,59)), TIME(7,0,0), ""))))))))</f>
        <v/>
      </c>
      <c r="F47" s="224" t="n"/>
      <c r="G47" s="223">
        <f>IF(AND(D47&gt;=TIME(6,0,0),D47&lt;=TIME(8,0,0)),E47,"")</f>
        <v/>
      </c>
      <c r="H47" s="83" t="n"/>
      <c r="I47" s="23">
        <f>ROUND(IF(OR(D47="",E47="",E47=0),0,IF(H47="",MOD(E47-D47,1)*24,MOD(H47-D47,1)*24)),2)</f>
        <v/>
      </c>
      <c r="J47" s="225" t="n"/>
      <c r="K47" s="297" t="n"/>
      <c r="L47" s="181" t="n"/>
      <c r="M47" s="298">
        <f>MAX(0,V47-W47)</f>
        <v/>
      </c>
      <c r="N47" s="84">
        <f>(IF(OR($C47="",$D47=""),0,
 IF(OR($A46="Holiday",$A47="Holiday"),
    IF(ISNUMBER(MATCH(TRIM($B47),{"Phagwah","Good Friday","Easter Monday","Labour Day","Christmas","Eid ul Azha","Romans-2","Globe-12","Neptune P1"},0)),0,$I47),
 IF(AND(NOT(OR($A46="Annual Leave",$A47="Annual Leave")),$A47="Off day"),$I47,
  MAX(0,$I47-$V47)
  ))))+W47</f>
        <v/>
      </c>
      <c r="O47" s="84">
        <f>IF(AND(OR($A46="Holiday",$A47="Holiday"),
        ISNUMBER(MATCH(TRIM($B47),{"Phagwah","Good Friday","Easter Monday","Labour Day","Christmas","Eid ul Azha","Romans-2","Globe-12","Neptune P1"},0))),
   $I47,0)</f>
        <v/>
      </c>
      <c r="P47" s="84">
        <f>IF(OR($O$7="Canteen",$O$7="Head Office"),0,IF($I47&lt;=0,0,IF(AND($I46&lt;=0,OR(TRIM($J47)="Hebrews",TRIM($J47)="Romans",TRIM($J47)="Romans-2",TRIM($J47)="Globe",TRIM($J47)="Globe-12",TRIM($J47)="Neptune P1")),1,0)))</f>
        <v/>
      </c>
      <c r="Q47" s="85" t="n"/>
      <c r="R47" s="84">
        <f>IF(OR($O$7="Canteen",$O$7="Head Office"),0,IF(
  AND(
    SUMIFS(I:I, C:C, C47) &gt;= 8,
    COUNTIFS(C$14:C47, C47)=1,
    OR(
      TEXT(D47,"hh:mm:ss")="07:00:00",
      TEXT(D47,"hh:mm:ss")="15:00:00",
      TEXT(D47,"hh:mm:ss")="23:00:00",
      TEXT(D48,"hh:mm:ss")="07:00:00",
      TEXT(D48,"hh:mm:ss")="15:00:00",
      TEXT(D48,"hh:mm:ss")="23:00:00"
    )
  ),
  1,
  0
))</f>
        <v/>
      </c>
      <c r="S47" s="84">
        <f>IF(OR($A46="Annual Leave",$A47="Annual Leave"),IF(AND($A46&lt;&gt;"Annual Leave",$A47="Annual Leave"),8,0),0)</f>
        <v/>
      </c>
      <c r="T47" s="86" t="n"/>
      <c r="U47" s="144">
        <f>MAX(0,40-Y47)</f>
        <v/>
      </c>
      <c r="V47" s="351">
        <f>IF(OR($C47="",$D47=""),0,
 IF(OR($A46="Holiday",$A47="Holiday"),0,
 IF(AND(NOT(OR($A46="Annual Leave",$A47="Annual Leave")),$A47="Off day"),0,
  IF($I46+$I47&gt;=8,IF($I46&gt;=8,0,8-$I46),$I47)
  )))</f>
        <v/>
      </c>
      <c r="W47" s="351">
        <f>MAX(0,V47-U47)</f>
        <v/>
      </c>
      <c r="X47" s="351">
        <f>IF(C47="","",C47-WEEKDAY(C47,1)+1)</f>
        <v/>
      </c>
      <c r="Y47" s="351">
        <f>SUMPRODUCT(($X$14:$X46=X47)*(($V$14:$V46)+($O$14:$O46)))+IF(X47=X14,$L$11,0)</f>
        <v/>
      </c>
      <c r="Z47" s="351" t="n"/>
      <c r="AA47" s="351" t="n"/>
      <c r="AB47" s="351" t="n"/>
      <c r="AC47" s="351" t="n"/>
      <c r="AD47" s="351" t="n"/>
      <c r="AE47" s="351" t="n"/>
      <c r="AF47" s="351" t="n"/>
    </row>
    <row r="48" ht="24" customHeight="1" s="348" thickBot="1">
      <c r="A48" s="226" t="inlineStr">
        <is>
          <t>On Day</t>
        </is>
      </c>
      <c r="B48" s="299" t="n"/>
      <c r="C48" s="119">
        <f>C47</f>
        <v/>
      </c>
      <c r="D48" s="24" t="n"/>
      <c r="E48" s="227">
        <f>IF(D48="", "",
 IF(D48=TIME(0,0,0), 0,
 IF(AND(D48&gt;=TIME(0,0,1), D48&lt;=TIME(2,0,0)), TIME(7,0,0),
 IF(AND(D48&gt;=TIME(6,0,0), D48&lt;=TIME(8,0,0)), TIME(12,0,0),
 IF(AND(D48&gt;TIME(8,0,0), D48&lt;=TIME(13,59,0)), TIME(15,0,0),
 IF(AND(D48&gt;=TIME(14,0,0), D48&lt;=TIME(17,59,0)), TIME(21,0,0),
 IF(AND(D48&gt;=TIME(18,0,0), D48&lt;=TIME(21,59,0)), TIME(0,0,0),
 IF(AND(D48&gt;=TIME(22,0,0), D48&lt;=TIME(23,59,59)), TIME(7,0,0), ""))))))))</f>
        <v/>
      </c>
      <c r="F48" s="228" t="n"/>
      <c r="G48" s="227">
        <f>IF(AND(D48&gt;=TIME(6,0,0),D48&lt;=TIME(8,0,0)),E48,"")</f>
        <v/>
      </c>
      <c r="H48" s="300" t="n"/>
      <c r="I48" s="87">
        <f>ROUND(IF(OR(D48="",E48="",E48=0),0,IF(H48="",MOD(E48-D48,1)*24,MOD(H48-D48,1)*24)),2)</f>
        <v/>
      </c>
      <c r="J48" s="190" t="n"/>
      <c r="K48" s="297" t="n"/>
      <c r="L48" s="183" t="n"/>
      <c r="M48" s="324">
        <f>MAX(0,V48-W48)</f>
        <v/>
      </c>
      <c r="N48" s="302">
        <f>(IF(OR($C48="",$D48=""),0,
 IF(OR($A48="Holiday",$A49="Holiday"),
    IF(ISNUMBER(MATCH(TRIM($B48),{"Phagwah","Good Friday","Easter Monday","Labour Day","Christmas","Eid ul Azha","Romans-2","Globe-12","Neptune P1"},0)),0,$I48),
 IF(AND(NOT(OR($A48="Annual Leave",$A49="Annual Leave")),$A48="Off day"),$I48,
  MAX(0,$I48-$V48)
  ))))+W48</f>
        <v/>
      </c>
      <c r="O48" s="303" t="n"/>
      <c r="P48" s="229">
        <f>IF(OR($O$7="Canteen",$O$7="Head Office"),0,IF($I48&lt;=0,0,IF(OR(OR(TRIM($J48)="Hebrews",TRIM($J48)="Romans",TRIM($J48)="Romans-2",TRIM($J48)="Globe",TRIM($J48)="Globe-12",TRIM($J48)="Neptune P1"),AND($I49&gt;0,OR(TRIM($J49)="Hebrews",TRIM($J49)="Romans",TRIM($J49)="Romans-2",TRIM($J49)="Globe",TRIM($J49)="Globe-12",TRIM($J49)="Neptune P1"))),1,0)))</f>
        <v/>
      </c>
      <c r="Q48" s="303" t="n"/>
      <c r="R48" s="302">
        <f>IF(OR($O$7="Canteen",$O$7="Head Office"),0,IF(
  AND(
    SUMIFS(I:I, C:C, C48) &gt;= 8,
    COUNTIFS(C$14:C48, C48)=1,
    OR(
      TEXT(D48,"hh:mm:ss")="07:00:00",
      TEXT(D48,"hh:mm:ss")="15:00:00",
      TEXT(D48,"hh:mm:ss")="23:00:00",
      TEXT(D53,"hh:mm:ss")="07:00:00",
      TEXT(D53,"hh:mm:ss")="15:00:00",
      TEXT(D53,"hh:mm:ss")="23:00:00"
    )
  ),
  1,
  0
))</f>
        <v/>
      </c>
      <c r="S48" s="303" t="n"/>
      <c r="T48" s="304" t="n"/>
      <c r="U48" s="144">
        <f>MAX(0,40-Y48)</f>
        <v/>
      </c>
      <c r="V48" s="351">
        <f>IF(OR($C48="",$D48=""),0,
 IF(OR($A48="Holiday",$A49="Holiday"),0,
 IF(AND(NOT(OR($A48="Annual Leave",$A49="Annual Leave")),$A48="Off day"),0,
  IF($I48+$I49&gt;=8,IF($I48&gt;=8,8,$I48),$I48)
  )))</f>
        <v/>
      </c>
      <c r="W48" s="351">
        <f>MAX(0,V48-U48)</f>
        <v/>
      </c>
      <c r="X48" s="351">
        <f>IF(C48="","",C48-WEEKDAY(C48,1)+1)</f>
        <v/>
      </c>
      <c r="Y48" s="351">
        <f>SUMPRODUCT(($X$14:$X47=X48)*(($V$14:$V47)+($O$14:$O47)))+IF(X48=X14,$L$11,0)</f>
        <v/>
      </c>
      <c r="Z48" s="351" t="n"/>
      <c r="AA48" s="351" t="n"/>
      <c r="AB48" s="351" t="n"/>
      <c r="AC48" s="351" t="n"/>
      <c r="AD48" s="351" t="n"/>
      <c r="AE48" s="351" t="n"/>
      <c r="AF48" s="351" t="n"/>
    </row>
    <row r="49" ht="24" customHeight="1" s="348" thickBot="1">
      <c r="A49" s="230" t="n"/>
      <c r="B49" s="355" t="n"/>
      <c r="C49" s="231" t="n"/>
      <c r="D49" s="232" t="n"/>
      <c r="E49" s="232" t="n"/>
      <c r="F49" s="232" t="n"/>
      <c r="G49" s="232" t="n"/>
      <c r="H49" s="233" t="inlineStr">
        <is>
          <t>Total Hrs:</t>
        </is>
      </c>
      <c r="I49" s="122">
        <f>SUM(I14:I48)</f>
        <v/>
      </c>
      <c r="J49" s="234" t="n"/>
      <c r="K49" s="234" t="n"/>
      <c r="L49" s="235" t="n"/>
      <c r="M49" s="120">
        <f>SUM(M14:M48)</f>
        <v/>
      </c>
      <c r="N49" s="120">
        <f>SUM(N14:N48)</f>
        <v/>
      </c>
      <c r="O49" s="120">
        <f>SUM(O14:O48)</f>
        <v/>
      </c>
      <c r="P49" s="120">
        <f>SUM(P14:P48)</f>
        <v/>
      </c>
      <c r="Q49" s="120">
        <f>IF($O$6&lt;&gt;"Armed",0,LOOKUP($Q$50,{0,1,2,3,4,5,6,7,8,9,10,11,12,13,14},{0,384,769,1153,1153,1538,1923,2307,2692,3076,3461,3846,4239,4615,5000}))</f>
        <v/>
      </c>
      <c r="R49" s="120">
        <f>SUM(R14:R48)</f>
        <v/>
      </c>
      <c r="S49" s="120">
        <f>SUM(S14:S48)</f>
        <v/>
      </c>
      <c r="T49" s="121">
        <f>SUM(T30:T43)</f>
        <v/>
      </c>
      <c r="U49" s="144">
        <f>MIN(U48,0)</f>
        <v/>
      </c>
      <c r="V49" s="351">
        <f>SUM(V14:V48)</f>
        <v/>
      </c>
      <c r="W49" s="351">
        <f>SUM(W14:W48)</f>
        <v/>
      </c>
      <c r="X49" s="351" t="n"/>
      <c r="Y49" s="351" t="n"/>
      <c r="Z49" s="351" t="n"/>
      <c r="AA49" s="351" t="n"/>
      <c r="AB49" s="351" t="n"/>
      <c r="AC49" s="351" t="n"/>
      <c r="AD49" s="351" t="n"/>
      <c r="AE49" s="351" t="n"/>
      <c r="AF49" s="351" t="n"/>
    </row>
    <row r="50" ht="24" customHeight="1" s="348">
      <c r="A50" s="351" t="n"/>
      <c r="B50" s="351" t="n"/>
      <c r="C50" s="6" t="n"/>
      <c r="D50" s="6" t="n"/>
      <c r="E50" s="6" t="n"/>
      <c r="F50" s="6" t="n"/>
      <c r="G50" s="6" t="n"/>
      <c r="H50" s="336" t="n"/>
      <c r="I50" s="351" t="n"/>
      <c r="J50" s="336" t="n"/>
      <c r="K50" s="336" t="n"/>
      <c r="L50" s="336" t="n"/>
      <c r="M50" s="28" t="n"/>
      <c r="N50" s="28" t="n"/>
      <c r="O50" s="28" t="n"/>
      <c r="P50" s="241" t="inlineStr">
        <is>
          <t>Days Worked</t>
        </is>
      </c>
      <c r="Q50" s="29">
        <f>SUM(--(SUM(I14:I15)&gt;0),--(SUM(I16:I17)&gt;0),--(SUM(I18:I19)&gt;0),--(SUM(I20:I21)&gt;0),--(SUM(I22:I23)&gt;0),--(SUM(I24:I25)&gt;0),--(SUM(I26:I27)&gt;0),--(SUM(I30:I31)&gt;0),--(SUM(I32:I33)&gt;0),--(SUM(I34:I35)&gt;0),--(SUM(I36:I37)&gt;0),--(SUM(I38:I39)&gt;0),--(SUM(I40:I41)&gt;0),--(SUM(I42:I43)&gt;0),--(SUM(I45:I46)&gt;0),--(SUM(I47:I48)&gt;0))</f>
        <v/>
      </c>
      <c r="R50" s="28" t="n"/>
      <c r="S50" s="28" t="n"/>
      <c r="T50" s="28" t="n"/>
      <c r="U50" s="144" t="n"/>
      <c r="V50" s="351" t="n"/>
      <c r="W50" s="351" t="n"/>
      <c r="X50" s="351" t="n"/>
      <c r="Y50" s="351" t="n"/>
      <c r="Z50" s="351" t="n"/>
      <c r="AA50" s="351" t="n"/>
      <c r="AB50" s="351" t="n"/>
      <c r="AC50" s="351" t="n"/>
      <c r="AD50" s="351" t="n"/>
      <c r="AE50" s="351" t="n"/>
      <c r="AF50" s="351" t="n"/>
    </row>
    <row r="51" ht="24" customHeight="1" s="348">
      <c r="A51" s="351" t="n"/>
      <c r="B51" s="351" t="n"/>
      <c r="C51" s="345" t="n"/>
      <c r="D51" s="362" t="n"/>
      <c r="E51" s="362" t="n"/>
      <c r="F51" s="334" t="n"/>
      <c r="G51" s="362" t="n"/>
      <c r="H51" s="336" t="n"/>
      <c r="I51" s="351" t="n"/>
      <c r="J51" s="336" t="n"/>
      <c r="K51" s="336" t="n"/>
      <c r="L51" s="336" t="n"/>
      <c r="M51" s="236" t="n"/>
      <c r="N51" s="236" t="n"/>
      <c r="O51" s="236" t="n"/>
      <c r="P51" s="236" t="n"/>
      <c r="Q51" s="236" t="n"/>
      <c r="R51" s="236" t="n"/>
      <c r="S51" s="236" t="n"/>
      <c r="T51" s="236" t="n"/>
      <c r="U51" s="144" t="n"/>
      <c r="V51" s="351" t="n"/>
      <c r="W51" s="351" t="n"/>
      <c r="X51" s="351" t="n"/>
      <c r="Y51" s="351" t="n"/>
      <c r="Z51" s="351" t="n"/>
      <c r="AA51" s="351" t="n"/>
      <c r="AB51" s="351" t="n"/>
      <c r="AC51" s="351" t="n"/>
      <c r="AD51" s="351" t="n"/>
      <c r="AE51" s="351" t="n"/>
      <c r="AF51" s="351" t="n"/>
    </row>
    <row r="52">
      <c r="A52" s="351" t="n"/>
      <c r="B52" s="351" t="n"/>
      <c r="C52" s="329" t="inlineStr">
        <is>
          <t>Supervisor Signature</t>
        </is>
      </c>
      <c r="D52" s="363" t="n"/>
      <c r="E52" s="363" t="n"/>
      <c r="F52" s="329" t="inlineStr">
        <is>
          <t>Date</t>
        </is>
      </c>
      <c r="G52" s="363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351" t="n"/>
      <c r="V52" s="351" t="n"/>
      <c r="W52" s="351" t="n"/>
      <c r="X52" s="351" t="n"/>
      <c r="Y52" s="351" t="n"/>
      <c r="Z52" s="351" t="n"/>
      <c r="AA52" s="351" t="n"/>
      <c r="AB52" s="351" t="n"/>
      <c r="AC52" s="351" t="n"/>
      <c r="AD52" s="351" t="n"/>
      <c r="AE52" s="351" t="n"/>
      <c r="AF52" s="351" t="n"/>
    </row>
    <row r="53" ht="26.25" customHeight="1" s="348">
      <c r="A53" s="351" t="n"/>
      <c r="B53" s="351" t="n"/>
      <c r="C53" s="345" t="n"/>
      <c r="D53" s="362" t="n"/>
      <c r="E53" s="362" t="n"/>
      <c r="F53" s="331" t="n"/>
      <c r="G53" s="362" t="n"/>
      <c r="H53" s="6" t="n"/>
      <c r="I53" s="6" t="n"/>
      <c r="J53" s="6" t="n"/>
      <c r="K53" s="6" t="n"/>
      <c r="L53" s="6" t="n"/>
      <c r="M53" s="6" t="n"/>
      <c r="N53" s="237" t="n"/>
      <c r="O53" s="238" t="n"/>
      <c r="P53" s="346" t="n"/>
      <c r="Q53" s="351" t="n"/>
      <c r="R53" s="351" t="n"/>
      <c r="S53" s="351" t="n"/>
      <c r="T53" s="351" t="n"/>
      <c r="U53" s="351" t="n"/>
      <c r="V53" s="351" t="n"/>
      <c r="W53" s="351" t="n"/>
      <c r="X53" s="351" t="n"/>
      <c r="Y53" s="351" t="n"/>
      <c r="Z53" s="351" t="n"/>
      <c r="AA53" s="351" t="n"/>
      <c r="AB53" s="351" t="n"/>
      <c r="AC53" s="351" t="n"/>
      <c r="AD53" s="351" t="n"/>
      <c r="AE53" s="351" t="n"/>
      <c r="AF53" s="351" t="n"/>
    </row>
    <row r="54">
      <c r="A54" s="351" t="n"/>
      <c r="B54" s="351" t="n"/>
      <c r="C54" s="329" t="inlineStr">
        <is>
          <t>Manager Signature</t>
        </is>
      </c>
      <c r="D54" s="363" t="n"/>
      <c r="E54" s="363" t="n"/>
      <c r="F54" s="329" t="inlineStr">
        <is>
          <t>Date</t>
        </is>
      </c>
      <c r="G54" s="363" t="n"/>
      <c r="H54" s="6" t="n"/>
      <c r="I54" s="239" t="inlineStr">
        <is>
          <t>{42}</t>
        </is>
      </c>
      <c r="J54" s="239" t="n"/>
      <c r="K54" s="239" t="n"/>
      <c r="L54" s="239" t="n"/>
      <c r="M54" s="6" t="n"/>
      <c r="N54" s="6" t="n"/>
      <c r="O54" s="6" t="n"/>
      <c r="P54" s="6" t="n"/>
      <c r="Q54" s="6" t="n"/>
      <c r="R54" s="6" t="n"/>
      <c r="S54" s="6" t="n"/>
      <c r="T54" s="6" t="n"/>
      <c r="U54" s="351" t="n"/>
      <c r="V54" s="351" t="n"/>
      <c r="W54" s="351" t="n"/>
      <c r="X54" s="351" t="n"/>
      <c r="Y54" s="351" t="n"/>
      <c r="Z54" s="351" t="n"/>
      <c r="AA54" s="351" t="n"/>
      <c r="AB54" s="351" t="n"/>
      <c r="AC54" s="351" t="n"/>
      <c r="AD54" s="351" t="n"/>
      <c r="AE54" s="351" t="n"/>
      <c r="AF54" s="351" t="n"/>
    </row>
    <row r="55">
      <c r="A55" s="351" t="n"/>
      <c r="B55" s="351" t="n"/>
      <c r="C55" s="240" t="n"/>
      <c r="D55" s="240" t="n"/>
      <c r="E55" s="240" t="n"/>
      <c r="F55" s="240" t="n"/>
      <c r="G55" s="240" t="n"/>
      <c r="H55" s="240" t="n"/>
      <c r="I55" s="240" t="n"/>
      <c r="J55" s="240" t="n"/>
      <c r="K55" s="240" t="n"/>
      <c r="L55" s="240" t="n"/>
      <c r="M55" s="240" t="n"/>
      <c r="N55" s="240" t="n"/>
      <c r="O55" s="240" t="n"/>
      <c r="P55" s="240" t="n"/>
      <c r="Q55" s="240" t="n"/>
      <c r="R55" s="240" t="n"/>
      <c r="S55" s="240" t="n"/>
      <c r="T55" s="240" t="n"/>
      <c r="U55" s="351" t="n"/>
      <c r="V55" s="351" t="n"/>
      <c r="W55" s="351" t="n"/>
      <c r="X55" s="351" t="n"/>
      <c r="Y55" s="351" t="n"/>
      <c r="Z55" s="351" t="n"/>
      <c r="AA55" s="351" t="n"/>
      <c r="AB55" s="351" t="n"/>
      <c r="AC55" s="351" t="n"/>
      <c r="AD55" s="351" t="n"/>
      <c r="AE55" s="351" t="n"/>
      <c r="AF55" s="35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45"/>
  <mergeCells count="33">
    <mergeCell ref="C54:E54"/>
    <mergeCell ref="V2:W2"/>
    <mergeCell ref="C8:F8"/>
    <mergeCell ref="F54:G54"/>
    <mergeCell ref="H10:I10"/>
    <mergeCell ref="C7:F7"/>
    <mergeCell ref="K5:L5"/>
    <mergeCell ref="M5:N5"/>
    <mergeCell ref="H50:I50"/>
    <mergeCell ref="C51:E51"/>
    <mergeCell ref="A1:T1"/>
    <mergeCell ref="C52:E52"/>
    <mergeCell ref="V3:AB3"/>
    <mergeCell ref="F51:G51"/>
    <mergeCell ref="M10:N10"/>
    <mergeCell ref="H51:I51"/>
    <mergeCell ref="C6:F6"/>
    <mergeCell ref="C5:F5"/>
    <mergeCell ref="M7:N7"/>
    <mergeCell ref="M6:N6"/>
    <mergeCell ref="C53:E53"/>
    <mergeCell ref="H7:I7"/>
    <mergeCell ref="H28:I28"/>
    <mergeCell ref="C10:F10"/>
    <mergeCell ref="M8:N8"/>
    <mergeCell ref="F52:G52"/>
    <mergeCell ref="P53:T53"/>
    <mergeCell ref="AA2:AB2"/>
    <mergeCell ref="K10:L10"/>
    <mergeCell ref="H5:I5"/>
    <mergeCell ref="K4:L4"/>
    <mergeCell ref="M4:N4"/>
    <mergeCell ref="F53:G53"/>
  </mergeCells>
  <dataValidations count="5">
    <dataValidation sqref="A14:A48" showDropDown="0" showInputMessage="0" showErrorMessage="0" allowBlank="1" type="list">
      <formula1>"On Day,Off Day,Sick,Absent,Holiday,Annual Leave"</formula1>
    </dataValidation>
    <dataValidation sqref="B14:B48" showDropDown="0" showInputMessage="0" showErrorMessage="0" allowBlank="1" type="list">
      <formula1>"Holiday Double,Phagwah,Good Friday,Easter Monday,Labour Day,Christmas,Eid ul Azha"</formula1>
    </dataValidation>
    <dataValidation sqref="J14:J48" showDropDown="0" showInputMessage="0" showErrorMessage="0" allowBlank="1" type="list">
      <formula1>_xlfn._LONGTEXT("Unico,Unico-2,Unico-42,Unico-44,Unico-46,Unico-47,Unico-48,Unico-49,Globe,Globe-12,Hebrews,Romans-2,Beacon,Numbers,Zebra-24,Sunrise,Sunrise-1,Sunflower 6,Sunset 12,Ripple,Neptune P1,Neptune P2,Neptune P3,Neptune P4,Neptune P5,Neptune P6,Neptune P7,Rainbow"," 1,Rainbow 2,Citadel,Sunset 11,Autumn,Autumn-2,Miracle,Miracle 1,Canteen,Guard Hut")</formula1>
    </dataValidation>
    <dataValidation sqref="O7" showDropDown="0" showInputMessage="0" showErrorMessage="0" allowBlank="1" type="list">
      <formula1>"Caricom,EU,UN,DMC,ARU,Head Office,Canteen"</formula1>
    </dataValidation>
    <dataValidation sqref="O6" showDropDown="0" showInputMessage="0" showErrorMessage="0" allowBlank="1" type="list">
      <formula1>"Unarmed,Armed"</formula1>
    </dataValidation>
  </dataValidations>
  <printOptions horizontalCentered="1"/>
  <pageMargins left="0.5" right="0.5" top="0.5" bottom="1" header="0.5" footer="0.5"/>
  <pageSetup orientation="portrait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AL55"/>
  <sheetViews>
    <sheetView topLeftCell="A40" workbookViewId="0">
      <selection activeCell="C52" sqref="C52:E52"/>
    </sheetView>
  </sheetViews>
  <sheetFormatPr baseColWidth="8" defaultRowHeight="13.5"/>
  <cols>
    <col width="12.28515625" customWidth="1" style="348" min="1" max="1"/>
    <col width="15.140625" customWidth="1" style="348" min="2" max="2"/>
    <col width="12.42578125" customWidth="1" style="348" min="3" max="3"/>
    <col width="9.28515625" customWidth="1" style="348" min="4" max="4"/>
    <col hidden="1" width="9.28515625" customWidth="1" style="348" min="5" max="5"/>
    <col hidden="1" width="2" customWidth="1" style="348" min="6" max="6"/>
    <col hidden="1" width="12.5703125" customWidth="1" style="348" min="7" max="7"/>
    <col width="9.28515625" customWidth="1" style="348" min="8" max="8"/>
    <col width="6.5703125" customWidth="1" style="348" min="9" max="9"/>
    <col width="10.140625" customWidth="1" style="348" min="10" max="10"/>
    <col width="15.28515625" customWidth="1" style="348" min="11" max="11"/>
    <col width="10.5703125" customWidth="1" style="348" min="12" max="12"/>
    <col width="11" customWidth="1" style="348" min="13" max="13"/>
    <col width="9.85546875" customWidth="1" style="348" min="14" max="14"/>
    <col width="11.140625" customWidth="1" style="348" min="15" max="15"/>
    <col width="9.85546875" customWidth="1" style="348" min="16" max="16"/>
    <col width="10.28515625" customWidth="1" style="348" min="17" max="17"/>
    <col width="8.85546875" customWidth="1" style="348" min="18" max="19"/>
    <col width="45.28515625" customWidth="1" style="348" min="20" max="20"/>
    <col width="9.140625" customWidth="1" style="348" min="21" max="21"/>
    <col width="3.140625" customWidth="1" style="348" min="22" max="29"/>
    <col width="10.28515625" customWidth="1" style="348" min="30" max="30"/>
  </cols>
  <sheetData>
    <row r="1" ht="32.25" customFormat="1" customHeight="1" s="1" thickBot="1">
      <c r="A1" s="332" t="n"/>
      <c r="B1" s="354" t="n"/>
      <c r="C1" s="354" t="n"/>
      <c r="D1" s="354" t="n"/>
      <c r="E1" s="354" t="n"/>
      <c r="F1" s="354" t="n"/>
      <c r="G1" s="354" t="n"/>
      <c r="H1" s="354" t="n"/>
      <c r="I1" s="354" t="n"/>
      <c r="J1" s="354" t="n"/>
      <c r="K1" s="354" t="n"/>
      <c r="L1" s="354" t="n"/>
      <c r="M1" s="354" t="n"/>
      <c r="N1" s="354" t="n"/>
      <c r="O1" s="354" t="n"/>
      <c r="P1" s="354" t="n"/>
      <c r="Q1" s="354" t="n"/>
      <c r="R1" s="354" t="n"/>
      <c r="S1" s="354" t="n"/>
      <c r="T1" s="355" t="n"/>
      <c r="U1" s="351" t="n"/>
      <c r="V1" s="351" t="n"/>
      <c r="W1" s="351" t="n"/>
      <c r="X1" s="351" t="n"/>
      <c r="Y1" s="351" t="n"/>
      <c r="Z1" s="351" t="n"/>
      <c r="AA1" s="351" t="n"/>
      <c r="AB1" s="351" t="n"/>
      <c r="AC1" s="351" t="n"/>
      <c r="AD1" s="126" t="n"/>
      <c r="AE1" s="351" t="n"/>
      <c r="AF1" s="351" t="n"/>
    </row>
    <row r="2" ht="15" customFormat="1" customHeight="1" s="1">
      <c r="A2" s="351" t="n"/>
      <c r="B2" s="351" t="n"/>
      <c r="C2" s="127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128" t="n"/>
      <c r="U2" s="351" t="n"/>
      <c r="V2" s="343" t="n">
        <v>2025</v>
      </c>
      <c r="W2" s="356" t="n"/>
      <c r="X2" s="351" t="n"/>
      <c r="Y2" s="351" t="n"/>
      <c r="Z2" s="129" t="inlineStr">
        <is>
          <t>Month:</t>
        </is>
      </c>
      <c r="AA2" s="343" t="n">
        <v>3</v>
      </c>
      <c r="AB2" s="356" t="n"/>
      <c r="AC2" s="351" t="n"/>
      <c r="AD2" s="351" t="n"/>
      <c r="AE2" s="351" t="n"/>
      <c r="AF2" s="351" t="n"/>
    </row>
    <row r="3" ht="15.6" customHeight="1" s="348" thickBot="1">
      <c r="A3" s="351" t="n"/>
      <c r="B3" s="351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351" t="n"/>
      <c r="V3" s="333">
        <f>DATE(V2,AA2,1)</f>
        <v/>
      </c>
      <c r="W3" s="357" t="n"/>
      <c r="X3" s="357" t="n"/>
      <c r="Y3" s="357" t="n"/>
      <c r="Z3" s="357" t="n"/>
      <c r="AA3" s="357" t="n"/>
      <c r="AB3" s="358" t="n"/>
      <c r="AC3" s="351" t="n"/>
      <c r="AD3" s="351" t="n"/>
      <c r="AE3" s="351" t="n"/>
      <c r="AF3" s="249" t="n"/>
    </row>
    <row r="4" ht="21" customHeight="1" s="348" thickBot="1">
      <c r="A4" s="351" t="n"/>
      <c r="B4" s="351" t="n"/>
      <c r="C4" s="25" t="inlineStr">
        <is>
          <t>Federal Manangement Systems</t>
        </is>
      </c>
      <c r="D4" s="25" t="n"/>
      <c r="E4" s="25" t="n"/>
      <c r="F4" s="25" t="n"/>
      <c r="G4" s="25" t="n"/>
      <c r="H4" s="6" t="n"/>
      <c r="I4" s="6" t="n"/>
      <c r="J4" s="6" t="n"/>
      <c r="K4" s="330" t="inlineStr">
        <is>
          <t>Employee Number:</t>
        </is>
      </c>
      <c r="L4" s="351" t="n"/>
      <c r="M4" s="342" t="inlineStr">
        <is>
          <t>3416</t>
        </is>
      </c>
      <c r="N4" s="355" t="n"/>
      <c r="O4" s="6" t="n"/>
      <c r="P4" s="6" t="n"/>
      <c r="Q4" s="6" t="n"/>
      <c r="R4" s="6" t="n"/>
      <c r="S4" s="6" t="n"/>
      <c r="T4" s="6" t="n"/>
      <c r="U4" s="351" t="n"/>
      <c r="V4" s="130" t="inlineStr">
        <is>
          <t>Su</t>
        </is>
      </c>
      <c r="W4" s="131" t="inlineStr">
        <is>
          <t>M</t>
        </is>
      </c>
      <c r="X4" s="131" t="inlineStr">
        <is>
          <t>Tu</t>
        </is>
      </c>
      <c r="Y4" s="131" t="inlineStr">
        <is>
          <t>W</t>
        </is>
      </c>
      <c r="Z4" s="131" t="inlineStr">
        <is>
          <t>Th</t>
        </is>
      </c>
      <c r="AA4" s="131" t="inlineStr">
        <is>
          <t>F</t>
        </is>
      </c>
      <c r="AB4" s="132" t="inlineStr">
        <is>
          <t>Sa</t>
        </is>
      </c>
      <c r="AC4" s="351" t="n"/>
      <c r="AD4" s="133" t="inlineStr">
        <is>
          <t>Overtime Options</t>
        </is>
      </c>
      <c r="AE4" s="351" t="n"/>
      <c r="AF4" s="351" t="n"/>
      <c r="AJ4" s="257" t="n"/>
    </row>
    <row r="5" ht="14.1" customHeight="1" s="348" thickBot="1">
      <c r="A5" s="351" t="n"/>
      <c r="B5" s="351" t="n"/>
      <c r="C5" s="337" t="n"/>
      <c r="D5" s="351" t="n"/>
      <c r="E5" s="351" t="n"/>
      <c r="F5" s="351" t="n"/>
      <c r="G5" s="6" t="n"/>
      <c r="H5" s="340" t="n"/>
      <c r="I5" s="351" t="n"/>
      <c r="J5" s="340" t="n"/>
      <c r="K5" s="344" t="inlineStr">
        <is>
          <t>Employee Name:</t>
        </is>
      </c>
      <c r="L5" s="359" t="n"/>
      <c r="M5" s="342" t="inlineStr">
        <is>
          <t>London, Desiree</t>
        </is>
      </c>
      <c r="N5" s="355" t="n"/>
      <c r="O5" s="337" t="n"/>
      <c r="P5" s="337" t="n"/>
      <c r="Q5" s="337" t="n"/>
      <c r="R5" s="337" t="n"/>
      <c r="S5" s="337" t="n"/>
      <c r="T5" s="337" t="n"/>
      <c r="U5" s="351" t="n"/>
      <c r="V5" s="263">
        <f>IF(MONTH($V$3)&lt;&gt;MONTH($V$3-WEEKDAY($V$3,1)+(ROW(V5)-ROW($V$5))*7+(COLUMN(V5)-COLUMN($V$5)+1)),"",$V$3-WEEKDAY($V$3,1)+(ROW(V5)-ROW($V$5))*7+(COLUMN(V5)-COLUMN($V$5)+1))</f>
        <v/>
      </c>
      <c r="W5" s="263">
        <f>IF(MONTH($V$3)&lt;&gt;MONTH($V$3-WEEKDAY($V$3,1)+(ROW(W5)-ROW($V$5))*7+(COLUMN(W5)-COLUMN($V$5)+1)),"",$V$3-WEEKDAY($V$3,1)+(ROW(W5)-ROW($V$5))*7+(COLUMN(W5)-COLUMN($V$5)+1))</f>
        <v/>
      </c>
      <c r="X5" s="263">
        <f>IF(MONTH($V$3)&lt;&gt;MONTH($V$3-WEEKDAY($V$3,1)+(ROW(X5)-ROW($V$5))*7+(COLUMN(X5)-COLUMN($V$5)+1)),"",$V$3-WEEKDAY($V$3,1)+(ROW(X5)-ROW($V$5))*7+(COLUMN(X5)-COLUMN($V$5)+1))</f>
        <v/>
      </c>
      <c r="Y5" s="263">
        <f>IF(MONTH($V$3)&lt;&gt;MONTH($V$3-WEEKDAY($V$3,1)+(ROW(Y5)-ROW($V$5))*7+(COLUMN(Y5)-COLUMN($V$5)+1)),"",$V$3-WEEKDAY($V$3,1)+(ROW(Y5)-ROW($V$5))*7+(COLUMN(Y5)-COLUMN($V$5)+1))</f>
        <v/>
      </c>
      <c r="Z5" s="263">
        <f>IF(MONTH($V$3)&lt;&gt;MONTH($V$3-WEEKDAY($V$3,1)+(ROW(Z5)-ROW($V$5))*7+(COLUMN(Z5)-COLUMN($V$5)+1)),"",$V$3-WEEKDAY($V$3,1)+(ROW(Z5)-ROW($V$5))*7+(COLUMN(Z5)-COLUMN($V$5)+1))</f>
        <v/>
      </c>
      <c r="AA5" s="263">
        <f>IF(MONTH($V$3)&lt;&gt;MONTH($V$3-WEEKDAY($V$3,1)+(ROW(AA5)-ROW($V$5))*7+(COLUMN(AA5)-COLUMN($V$5)+1)),"",$V$3-WEEKDAY($V$3,1)+(ROW(AA5)-ROW($V$5))*7+(COLUMN(AA5)-COLUMN($V$5)+1))</f>
        <v/>
      </c>
      <c r="AB5" s="263">
        <f>IF(MONTH($V$3)&lt;&gt;MONTH($V$3-WEEKDAY($V$3,1)+(ROW(AB5)-ROW($V$5))*7+(COLUMN(AB5)-COLUMN($V$5)+1)),"",$V$3-WEEKDAY($V$3,1)+(ROW(AB5)-ROW($V$5))*7+(COLUMN(AB5)-COLUMN($V$5)+1))</f>
        <v/>
      </c>
      <c r="AC5" s="351" t="n"/>
      <c r="AD5" s="351" t="n"/>
      <c r="AE5" s="3" t="b">
        <v>1</v>
      </c>
      <c r="AF5" s="258" t="n"/>
      <c r="AJ5" s="350" t="n"/>
      <c r="AK5" s="350" t="n"/>
      <c r="AL5" s="350" t="n"/>
    </row>
    <row r="6" ht="14.1" customHeight="1" s="348" thickBot="1">
      <c r="A6" s="351" t="n"/>
      <c r="B6" s="351" t="n"/>
      <c r="C6" s="337" t="inlineStr">
        <is>
          <t xml:space="preserve">120 Peter Rose St </t>
        </is>
      </c>
      <c r="D6" s="351" t="n"/>
      <c r="E6" s="351" t="n"/>
      <c r="F6" s="351" t="n"/>
      <c r="G6" s="6" t="n"/>
      <c r="H6" s="6" t="n"/>
      <c r="I6" s="6" t="n"/>
      <c r="J6" s="6" t="n"/>
      <c r="K6" s="6" t="n"/>
      <c r="L6" s="6" t="n"/>
      <c r="M6" s="339" t="inlineStr">
        <is>
          <t>Armed or unarmed</t>
        </is>
      </c>
      <c r="N6" s="360" t="n"/>
      <c r="O6" s="135" t="inlineStr">
        <is>
          <t>Unarmed</t>
        </is>
      </c>
      <c r="P6" s="6" t="n"/>
      <c r="Q6" s="6" t="n"/>
      <c r="R6" s="6" t="n"/>
      <c r="S6" s="6" t="n"/>
      <c r="T6" s="6" t="n"/>
      <c r="U6" s="351" t="n"/>
      <c r="V6" s="263">
        <f>IF(MONTH($V$3)&lt;&gt;MONTH($V$3-WEEKDAY($V$3,1)+(ROW(V6)-ROW($V$5))*7+(COLUMN(V6)-COLUMN($V$5)+1)),"",$V$3-WEEKDAY($V$3,1)+(ROW(V6)-ROW($V$5))*7+(COLUMN(V6)-COLUMN($V$5)+1))</f>
        <v/>
      </c>
      <c r="W6" s="263">
        <f>IF(MONTH($V$3)&lt;&gt;MONTH($V$3-WEEKDAY($V$3,1)+(ROW(W6)-ROW($V$5))*7+(COLUMN(W6)-COLUMN($V$5)+1)),"",$V$3-WEEKDAY($V$3,1)+(ROW(W6)-ROW($V$5))*7+(COLUMN(W6)-COLUMN($V$5)+1))</f>
        <v/>
      </c>
      <c r="X6" s="263">
        <f>IF(MONTH($V$3)&lt;&gt;MONTH($V$3-WEEKDAY($V$3,1)+(ROW(X6)-ROW($V$5))*7+(COLUMN(X6)-COLUMN($V$5)+1)),"",$V$3-WEEKDAY($V$3,1)+(ROW(X6)-ROW($V$5))*7+(COLUMN(X6)-COLUMN($V$5)+1))</f>
        <v/>
      </c>
      <c r="Y6" s="263">
        <f>IF(MONTH($V$3)&lt;&gt;MONTH($V$3-WEEKDAY($V$3,1)+(ROW(Y6)-ROW($V$5))*7+(COLUMN(Y6)-COLUMN($V$5)+1)),"",$V$3-WEEKDAY($V$3,1)+(ROW(Y6)-ROW($V$5))*7+(COLUMN(Y6)-COLUMN($V$5)+1))</f>
        <v/>
      </c>
      <c r="Z6" s="263">
        <f>IF(MONTH($V$3)&lt;&gt;MONTH($V$3-WEEKDAY($V$3,1)+(ROW(Z6)-ROW($V$5))*7+(COLUMN(Z6)-COLUMN($V$5)+1)),"",$V$3-WEEKDAY($V$3,1)+(ROW(Z6)-ROW($V$5))*7+(COLUMN(Z6)-COLUMN($V$5)+1))</f>
        <v/>
      </c>
      <c r="AA6" s="263">
        <f>IF(MONTH($V$3)&lt;&gt;MONTH($V$3-WEEKDAY($V$3,1)+(ROW(AA6)-ROW($V$5))*7+(COLUMN(AA6)-COLUMN($V$5)+1)),"",$V$3-WEEKDAY($V$3,1)+(ROW(AA6)-ROW($V$5))*7+(COLUMN(AA6)-COLUMN($V$5)+1))</f>
        <v/>
      </c>
      <c r="AB6" s="263">
        <f>IF(MONTH($V$3)&lt;&gt;MONTH($V$3-WEEKDAY($V$3,1)+(ROW(AB6)-ROW($V$5))*7+(COLUMN(AB6)-COLUMN($V$5)+1)),"",$V$3-WEEKDAY($V$3,1)+(ROW(AB6)-ROW($V$5))*7+(COLUMN(AB6)-COLUMN($V$5)+1))</f>
        <v/>
      </c>
      <c r="AC6" s="351" t="n"/>
      <c r="AD6" s="136" t="inlineStr">
        <is>
          <t>After:</t>
        </is>
      </c>
      <c r="AE6" s="264" t="n">
        <v>8</v>
      </c>
      <c r="AF6" s="258" t="n"/>
      <c r="AJ6" s="350" t="n"/>
      <c r="AL6" s="251" t="n"/>
    </row>
    <row r="7" ht="14.1" customHeight="1" s="348" thickBot="1">
      <c r="A7" s="351" t="n"/>
      <c r="B7" s="351" t="n"/>
      <c r="C7" s="337" t="inlineStr">
        <is>
          <t>Queenstown</t>
        </is>
      </c>
      <c r="D7" s="351" t="n"/>
      <c r="E7" s="351" t="n"/>
      <c r="F7" s="351" t="n"/>
      <c r="G7" s="6" t="n"/>
      <c r="H7" s="340" t="n"/>
      <c r="I7" s="351" t="n"/>
      <c r="J7" s="340" t="n"/>
      <c r="K7" s="340" t="n"/>
      <c r="L7" s="340" t="n"/>
      <c r="M7" s="338" t="inlineStr">
        <is>
          <t>Agency</t>
        </is>
      </c>
      <c r="N7" s="361" t="n"/>
      <c r="O7" s="7" t="inlineStr">
        <is>
          <t>Caricom</t>
        </is>
      </c>
      <c r="P7" s="6" t="n"/>
      <c r="Q7" s="6" t="n"/>
      <c r="R7" s="6" t="n"/>
      <c r="S7" s="6" t="n"/>
      <c r="T7" s="6" t="n"/>
      <c r="U7" s="351" t="n"/>
      <c r="V7" s="263">
        <f>IF(MONTH($V$3)&lt;&gt;MONTH($V$3-WEEKDAY($V$3,1)+(ROW(V7)-ROW($V$5))*7+(COLUMN(V7)-COLUMN($V$5)+1)),"",$V$3-WEEKDAY($V$3,1)+(ROW(V7)-ROW($V$5))*7+(COLUMN(V7)-COLUMN($V$5)+1))</f>
        <v/>
      </c>
      <c r="W7" s="263">
        <f>IF(MONTH($V$3)&lt;&gt;MONTH($V$3-WEEKDAY($V$3,1)+(ROW(W7)-ROW($V$5))*7+(COLUMN(W7)-COLUMN($V$5)+1)),"",$V$3-WEEKDAY($V$3,1)+(ROW(W7)-ROW($V$5))*7+(COLUMN(W7)-COLUMN($V$5)+1))</f>
        <v/>
      </c>
      <c r="X7" s="263">
        <f>IF(MONTH($V$3)&lt;&gt;MONTH($V$3-WEEKDAY($V$3,1)+(ROW(X7)-ROW($V$5))*7+(COLUMN(X7)-COLUMN($V$5)+1)),"",$V$3-WEEKDAY($V$3,1)+(ROW(X7)-ROW($V$5))*7+(COLUMN(X7)-COLUMN($V$5)+1))</f>
        <v/>
      </c>
      <c r="Y7" s="263">
        <f>IF(MONTH($V$3)&lt;&gt;MONTH($V$3-WEEKDAY($V$3,1)+(ROW(Y7)-ROW($V$5))*7+(COLUMN(Y7)-COLUMN($V$5)+1)),"",$V$3-WEEKDAY($V$3,1)+(ROW(Y7)-ROW($V$5))*7+(COLUMN(Y7)-COLUMN($V$5)+1))</f>
        <v/>
      </c>
      <c r="Z7" s="263">
        <f>IF(MONTH($V$3)&lt;&gt;MONTH($V$3-WEEKDAY($V$3,1)+(ROW(Z7)-ROW($V$5))*7+(COLUMN(Z7)-COLUMN($V$5)+1)),"",$V$3-WEEKDAY($V$3,1)+(ROW(Z7)-ROW($V$5))*7+(COLUMN(Z7)-COLUMN($V$5)+1))</f>
        <v/>
      </c>
      <c r="AA7" s="263">
        <f>IF(MONTH($V$3)&lt;&gt;MONTH($V$3-WEEKDAY($V$3,1)+(ROW(AA7)-ROW($V$5))*7+(COLUMN(AA7)-COLUMN($V$5)+1)),"",$V$3-WEEKDAY($V$3,1)+(ROW(AA7)-ROW($V$5))*7+(COLUMN(AA7)-COLUMN($V$5)+1))</f>
        <v/>
      </c>
      <c r="AB7" s="263">
        <f>IF(MONTH($V$3)&lt;&gt;MONTH($V$3-WEEKDAY($V$3,1)+(ROW(AB7)-ROW($V$5))*7+(COLUMN(AB7)-COLUMN($V$5)+1)),"",$V$3-WEEKDAY($V$3,1)+(ROW(AB7)-ROW($V$5))*7+(COLUMN(AB7)-COLUMN($V$5)+1))</f>
        <v/>
      </c>
      <c r="AC7" s="351" t="n"/>
      <c r="AD7" s="351" t="n"/>
      <c r="AE7" s="351" t="n"/>
      <c r="AF7" s="258" t="n"/>
      <c r="AJ7" s="350" t="n"/>
      <c r="AL7" s="251" t="n"/>
    </row>
    <row r="8">
      <c r="A8" s="351" t="n"/>
      <c r="B8" s="351" t="n"/>
      <c r="C8" s="337" t="inlineStr">
        <is>
          <t>Georgetown, Guyana</t>
        </is>
      </c>
      <c r="D8" s="351" t="n"/>
      <c r="E8" s="351" t="n"/>
      <c r="F8" s="351" t="n"/>
      <c r="G8" s="6" t="n"/>
      <c r="H8" s="6" t="n"/>
      <c r="I8" s="6" t="n"/>
      <c r="J8" s="6" t="n"/>
      <c r="K8" s="6" t="n"/>
      <c r="L8" s="6" t="n"/>
      <c r="M8" s="341" t="n"/>
      <c r="N8" s="351" t="n"/>
      <c r="O8" s="351" t="n"/>
      <c r="P8" s="6" t="n"/>
      <c r="Q8" s="6" t="n"/>
      <c r="R8" s="6" t="n"/>
      <c r="S8" s="6" t="n"/>
      <c r="T8" s="6" t="n"/>
      <c r="U8" s="351" t="n"/>
      <c r="V8" s="263">
        <f>IF(MONTH($V$3)&lt;&gt;MONTH($V$3-WEEKDAY($V$3,1)+(ROW(V8)-ROW($V$5))*7+(COLUMN(V8)-COLUMN($V$5)+1)),"",$V$3-WEEKDAY($V$3,1)+(ROW(V8)-ROW($V$5))*7+(COLUMN(V8)-COLUMN($V$5)+1))</f>
        <v/>
      </c>
      <c r="W8" s="263">
        <f>IF(MONTH($V$3)&lt;&gt;MONTH($V$3-WEEKDAY($V$3,1)+(ROW(W8)-ROW($V$5))*7+(COLUMN(W8)-COLUMN($V$5)+1)),"",$V$3-WEEKDAY($V$3,1)+(ROW(W8)-ROW($V$5))*7+(COLUMN(W8)-COLUMN($V$5)+1))</f>
        <v/>
      </c>
      <c r="X8" s="263">
        <f>IF(MONTH($V$3)&lt;&gt;MONTH($V$3-WEEKDAY($V$3,1)+(ROW(X8)-ROW($V$5))*7+(COLUMN(X8)-COLUMN($V$5)+1)),"",$V$3-WEEKDAY($V$3,1)+(ROW(X8)-ROW($V$5))*7+(COLUMN(X8)-COLUMN($V$5)+1))</f>
        <v/>
      </c>
      <c r="Y8" s="263">
        <f>IF(MONTH($V$3)&lt;&gt;MONTH($V$3-WEEKDAY($V$3,1)+(ROW(Y8)-ROW($V$5))*7+(COLUMN(Y8)-COLUMN($V$5)+1)),"",$V$3-WEEKDAY($V$3,1)+(ROW(Y8)-ROW($V$5))*7+(COLUMN(Y8)-COLUMN($V$5)+1))</f>
        <v/>
      </c>
      <c r="Z8" s="263">
        <f>IF(MONTH($V$3)&lt;&gt;MONTH($V$3-WEEKDAY($V$3,1)+(ROW(Z8)-ROW($V$5))*7+(COLUMN(Z8)-COLUMN($V$5)+1)),"",$V$3-WEEKDAY($V$3,1)+(ROW(Z8)-ROW($V$5))*7+(COLUMN(Z8)-COLUMN($V$5)+1))</f>
        <v/>
      </c>
      <c r="AA8" s="263">
        <f>IF(MONTH($V$3)&lt;&gt;MONTH($V$3-WEEKDAY($V$3,1)+(ROW(AA8)-ROW($V$5))*7+(COLUMN(AA8)-COLUMN($V$5)+1)),"",$V$3-WEEKDAY($V$3,1)+(ROW(AA8)-ROW($V$5))*7+(COLUMN(AA8)-COLUMN($V$5)+1))</f>
        <v/>
      </c>
      <c r="AB8" s="263">
        <f>IF(MONTH($V$3)&lt;&gt;MONTH($V$3-WEEKDAY($V$3,1)+(ROW(AB8)-ROW($V$5))*7+(COLUMN(AB8)-COLUMN($V$5)+1)),"",$V$3-WEEKDAY($V$3,1)+(ROW(AB8)-ROW($V$5))*7+(COLUMN(AB8)-COLUMN($V$5)+1))</f>
        <v/>
      </c>
      <c r="AC8" s="351" t="n"/>
      <c r="AD8" s="351" t="n"/>
      <c r="AE8" s="3" t="b">
        <v>1</v>
      </c>
      <c r="AF8" s="258" t="n"/>
      <c r="AJ8" s="350" t="n"/>
      <c r="AL8" s="251" t="n"/>
    </row>
    <row r="9">
      <c r="A9" s="351" t="n"/>
      <c r="B9" s="351" t="n"/>
      <c r="C9" s="337" t="n"/>
      <c r="D9" s="337" t="n"/>
      <c r="E9" s="337" t="n"/>
      <c r="F9" s="337" t="n"/>
      <c r="G9" s="6" t="n"/>
      <c r="H9" s="6" t="n"/>
      <c r="I9" s="6" t="n"/>
      <c r="J9" s="6" t="n"/>
      <c r="K9" s="6" t="n"/>
      <c r="L9" s="6" t="n"/>
      <c r="M9" s="137" t="n"/>
      <c r="N9" s="137" t="n"/>
      <c r="O9" s="6" t="n"/>
      <c r="P9" s="6" t="n"/>
      <c r="Q9" s="6" t="n"/>
      <c r="R9" s="6" t="n"/>
      <c r="S9" s="6" t="n"/>
      <c r="T9" s="6" t="n"/>
      <c r="U9" s="351" t="n"/>
      <c r="V9" s="265" t="n"/>
      <c r="W9" s="265" t="n"/>
      <c r="X9" s="265" t="n"/>
      <c r="Y9" s="265" t="n"/>
      <c r="Z9" s="265" t="n"/>
      <c r="AA9" s="265" t="n"/>
      <c r="AB9" s="265" t="n"/>
      <c r="AC9" s="351" t="n"/>
      <c r="AD9" s="351" t="n"/>
      <c r="AE9" s="3" t="n"/>
      <c r="AF9" s="351" t="n"/>
      <c r="AJ9" s="350" t="n"/>
      <c r="AL9" s="251" t="n"/>
    </row>
    <row r="10">
      <c r="A10" s="351" t="n"/>
      <c r="B10" s="351" t="n"/>
      <c r="C10" s="337" t="inlineStr">
        <is>
          <t>592-223-7560</t>
        </is>
      </c>
      <c r="D10" s="351" t="n"/>
      <c r="E10" s="351" t="n"/>
      <c r="F10" s="351" t="n"/>
      <c r="G10" s="6" t="n"/>
      <c r="H10" s="340" t="n"/>
      <c r="I10" s="351" t="n"/>
      <c r="J10" s="340" t="n"/>
      <c r="K10" s="330" t="inlineStr">
        <is>
          <t>Week Starting:</t>
        </is>
      </c>
      <c r="L10" s="351" t="n"/>
      <c r="M10" s="335" t="n">
        <v>45977</v>
      </c>
      <c r="N10" s="362" t="n"/>
      <c r="O10" s="6" t="n"/>
      <c r="P10" s="6" t="n"/>
      <c r="Q10" s="6" t="n"/>
      <c r="R10" s="6" t="n"/>
      <c r="S10" s="6" t="n"/>
      <c r="T10" s="138" t="inlineStr">
        <is>
          <t>[42]</t>
        </is>
      </c>
      <c r="U10" s="351" t="n"/>
      <c r="V10" s="263">
        <f>IF(MONTH($V$3)&lt;&gt;MONTH($V$3-WEEKDAY($V$3,1)+(ROW(V10)-ROW($V$5))*7+(COLUMN(V10)-COLUMN($V$5)+1)),"",$V$3-WEEKDAY($V$3,1)+(ROW(V10)-ROW($V$5))*7+(COLUMN(V10)-COLUMN($V$5)+1))</f>
        <v/>
      </c>
      <c r="W10" s="263">
        <f>IF(MONTH($V$3)&lt;&gt;MONTH($V$3-WEEKDAY($V$3,1)+(ROW(W10)-ROW($V$5))*7+(COLUMN(W10)-COLUMN($V$5)+1)),"",$V$3-WEEKDAY($V$3,1)+(ROW(W10)-ROW($V$5))*7+(COLUMN(W10)-COLUMN($V$5)+1))</f>
        <v/>
      </c>
      <c r="X10" s="263">
        <f>IF(MONTH($V$3)&lt;&gt;MONTH($V$3-WEEKDAY($V$3,1)+(ROW(X10)-ROW($V$5))*7+(COLUMN(X10)-COLUMN($V$5)+1)),"",$V$3-WEEKDAY($V$3,1)+(ROW(X10)-ROW($V$5))*7+(COLUMN(X10)-COLUMN($V$5)+1))</f>
        <v/>
      </c>
      <c r="Y10" s="263">
        <f>IF(MONTH($V$3)&lt;&gt;MONTH($V$3-WEEKDAY($V$3,1)+(ROW(Y10)-ROW($V$5))*7+(COLUMN(Y10)-COLUMN($V$5)+1)),"",$V$3-WEEKDAY($V$3,1)+(ROW(Y10)-ROW($V$5))*7+(COLUMN(Y10)-COLUMN($V$5)+1))</f>
        <v/>
      </c>
      <c r="Z10" s="263">
        <f>IF(MONTH($V$3)&lt;&gt;MONTH($V$3-WEEKDAY($V$3,1)+(ROW(Z10)-ROW($V$5))*7+(COLUMN(Z10)-COLUMN($V$5)+1)),"",$V$3-WEEKDAY($V$3,1)+(ROW(Z10)-ROW($V$5))*7+(COLUMN(Z10)-COLUMN($V$5)+1))</f>
        <v/>
      </c>
      <c r="AA10" s="263">
        <f>IF(MONTH($V$3)&lt;&gt;MONTH($V$3-WEEKDAY($V$3,1)+(ROW(AA10)-ROW($V$5))*7+(COLUMN(AA10)-COLUMN($V$5)+1)),"",$V$3-WEEKDAY($V$3,1)+(ROW(AA10)-ROW($V$5))*7+(COLUMN(AA10)-COLUMN($V$5)+1))</f>
        <v/>
      </c>
      <c r="AB10" s="263">
        <f>IF(MONTH($V$3)&lt;&gt;MONTH($V$3-WEEKDAY($V$3,1)+(ROW(AB10)-ROW($V$5))*7+(COLUMN(AB10)-COLUMN($V$5)+1)),"",$V$3-WEEKDAY($V$3,1)+(ROW(AB10)-ROW($V$5))*7+(COLUMN(AB10)-COLUMN($V$5)+1))</f>
        <v/>
      </c>
      <c r="AC10" s="351" t="n"/>
      <c r="AD10" s="136" t="inlineStr">
        <is>
          <t>After:</t>
        </is>
      </c>
      <c r="AE10" s="264" t="n">
        <v>40</v>
      </c>
      <c r="AF10" s="250" t="n"/>
    </row>
    <row r="11" ht="15.75" customHeight="1" s="348" thickBot="1">
      <c r="A11" s="351" t="n"/>
      <c r="B11" s="351" t="n"/>
      <c r="C11" s="6" t="n"/>
      <c r="D11" s="6" t="n"/>
      <c r="E11" s="6" t="n"/>
      <c r="F11" s="6" t="n"/>
      <c r="G11" s="6" t="n"/>
      <c r="H11" s="6" t="n"/>
      <c r="I11" s="6" t="n"/>
      <c r="J11" s="6" t="n"/>
      <c r="K11" s="259" t="inlineStr">
        <is>
          <t>Carry Forward Hrs:</t>
        </is>
      </c>
      <c r="L11" s="248" t="n">
        <v>0</v>
      </c>
      <c r="M11" s="6" t="n"/>
      <c r="N11" s="6" t="n"/>
      <c r="O11" s="6" t="n"/>
      <c r="P11" s="6" t="n"/>
      <c r="Q11" s="6" t="n"/>
      <c r="R11" s="6" t="n"/>
      <c r="S11" s="6" t="n"/>
      <c r="T11" s="6" t="n"/>
      <c r="U11" s="351" t="n"/>
      <c r="V11" s="263">
        <f>IF(MONTH($V$3)&lt;&gt;MONTH($V$3-WEEKDAY($V$3,1)+(ROW(V11)-ROW($V$5))*7+(COLUMN(V11)-COLUMN($V$5)+1)),"",$V$3-WEEKDAY($V$3,1)+(ROW(V11)-ROW($V$5))*7+(COLUMN(V11)-COLUMN($V$5)+1))</f>
        <v/>
      </c>
      <c r="W11" s="263">
        <f>IF(MONTH($V$3)&lt;&gt;MONTH($V$3-WEEKDAY($V$3,1)+(ROW(W11)-ROW($V$5))*7+(COLUMN(W11)-COLUMN($V$5)+1)),"",$V$3-WEEKDAY($V$3,1)+(ROW(W11)-ROW($V$5))*7+(COLUMN(W11)-COLUMN($V$5)+1))</f>
        <v/>
      </c>
      <c r="X11" s="263">
        <f>IF(MONTH($V$3)&lt;&gt;MONTH($V$3-WEEKDAY($V$3,1)+(ROW(X11)-ROW($V$5))*7+(COLUMN(X11)-COLUMN($V$5)+1)),"",$V$3-WEEKDAY($V$3,1)+(ROW(X11)-ROW($V$5))*7+(COLUMN(X11)-COLUMN($V$5)+1))</f>
        <v/>
      </c>
      <c r="Y11" s="263">
        <f>IF(MONTH($V$3)&lt;&gt;MONTH($V$3-WEEKDAY($V$3,1)+(ROW(Y11)-ROW($V$5))*7+(COLUMN(Y11)-COLUMN($V$5)+1)),"",$V$3-WEEKDAY($V$3,1)+(ROW(Y11)-ROW($V$5))*7+(COLUMN(Y11)-COLUMN($V$5)+1))</f>
        <v/>
      </c>
      <c r="Z11" s="263">
        <f>IF(MONTH($V$3)&lt;&gt;MONTH($V$3-WEEKDAY($V$3,1)+(ROW(Z11)-ROW($V$5))*7+(COLUMN(Z11)-COLUMN($V$5)+1)),"",$V$3-WEEKDAY($V$3,1)+(ROW(Z11)-ROW($V$5))*7+(COLUMN(Z11)-COLUMN($V$5)+1))</f>
        <v/>
      </c>
      <c r="AA11" s="263">
        <f>IF(MONTH($V$3)&lt;&gt;MONTH($V$3-WEEKDAY($V$3,1)+(ROW(AA11)-ROW($V$5))*7+(COLUMN(AA11)-COLUMN($V$5)+1)),"",$V$3-WEEKDAY($V$3,1)+(ROW(AA11)-ROW($V$5))*7+(COLUMN(AA11)-COLUMN($V$5)+1))</f>
        <v/>
      </c>
      <c r="AB11" s="263">
        <f>IF(MONTH($V$3)&lt;&gt;MONTH($V$3-WEEKDAY($V$3,1)+(ROW(AB11)-ROW($V$5))*7+(COLUMN(AB11)-COLUMN($V$5)+1)),"",$V$3-WEEKDAY($V$3,1)+(ROW(AB11)-ROW($V$5))*7+(COLUMN(AB11)-COLUMN($V$5)+1))</f>
        <v/>
      </c>
      <c r="AC11" s="351" t="n"/>
      <c r="AD11" s="351" t="n"/>
      <c r="AE11" s="351" t="n"/>
      <c r="AF11" s="258" t="n"/>
      <c r="AJ11" s="252" t="n"/>
      <c r="AK11" s="252" t="n"/>
    </row>
    <row r="12" ht="27.75" customFormat="1" customHeight="1" s="2" thickBot="1">
      <c r="A12" s="266" t="inlineStr">
        <is>
          <t>Day Off</t>
        </is>
      </c>
      <c r="B12" s="267" t="inlineStr">
        <is>
          <t>Holiday Double</t>
        </is>
      </c>
      <c r="C12" s="139" t="inlineStr">
        <is>
          <t>Day of Week</t>
        </is>
      </c>
      <c r="D12" s="140" t="inlineStr">
        <is>
          <t>Time
In</t>
        </is>
      </c>
      <c r="E12" s="140" t="inlineStr">
        <is>
          <t>Time
Out</t>
        </is>
      </c>
      <c r="F12" s="141" t="n"/>
      <c r="G12" s="140" t="inlineStr">
        <is>
          <t>Time
In</t>
        </is>
      </c>
      <c r="H12" s="140" t="inlineStr">
        <is>
          <t>Time
Out</t>
        </is>
      </c>
      <c r="I12" s="142" t="inlineStr">
        <is>
          <t>Total
Hrs</t>
        </is>
      </c>
      <c r="J12" s="142" t="inlineStr">
        <is>
          <t>Location</t>
        </is>
      </c>
      <c r="K12" s="142" t="inlineStr">
        <is>
          <t>Supervisor</t>
        </is>
      </c>
      <c r="L12" s="142" t="inlineStr">
        <is>
          <t>Supervisor Approval</t>
        </is>
      </c>
      <c r="M12" s="140" t="inlineStr">
        <is>
          <t>Regular
Hrs</t>
        </is>
      </c>
      <c r="N12" s="140" t="inlineStr">
        <is>
          <t>Overtime
Hrs</t>
        </is>
      </c>
      <c r="O12" s="140" t="inlineStr">
        <is>
          <t>Hol Hrs</t>
        </is>
      </c>
      <c r="P12" s="140" t="inlineStr">
        <is>
          <t>Responsibilities</t>
        </is>
      </c>
      <c r="Q12" s="140" t="inlineStr">
        <is>
          <t>Risk</t>
        </is>
      </c>
      <c r="R12" s="140" t="inlineStr">
        <is>
          <t>Meals</t>
        </is>
      </c>
      <c r="S12" s="140" t="inlineStr">
        <is>
          <t>Vac Hrs</t>
        </is>
      </c>
      <c r="T12" s="143" t="inlineStr">
        <is>
          <t>Reason for Overtime</t>
        </is>
      </c>
      <c r="U12" s="144" t="inlineStr">
        <is>
          <t>Wkly Reg Avail</t>
        </is>
      </c>
      <c r="V12" s="351" t="inlineStr">
        <is>
          <t>Orig Reg</t>
        </is>
      </c>
      <c r="W12" s="351" t="inlineStr">
        <is>
          <t>Wkly OT Adj</t>
        </is>
      </c>
      <c r="X12" s="351" t="inlineStr">
        <is>
          <t>Week Start</t>
        </is>
      </c>
      <c r="Y12" s="351" t="inlineStr">
        <is>
          <t>Wk Hrs Before</t>
        </is>
      </c>
      <c r="Z12" s="351" t="n"/>
      <c r="AA12" s="351" t="n"/>
      <c r="AB12" s="351" t="n"/>
      <c r="AC12" s="351" t="n"/>
      <c r="AD12" s="351" t="n"/>
      <c r="AE12" s="351" t="n"/>
      <c r="AF12" s="351" t="n"/>
      <c r="AJ12" s="252" t="n"/>
      <c r="AK12" s="252" t="n"/>
    </row>
    <row r="13" hidden="1" ht="15.75" customHeight="1" s="348" thickBot="1">
      <c r="A13" s="268" t="n"/>
      <c r="B13" s="351" t="n"/>
      <c r="C13" s="145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146" t="n"/>
      <c r="U13" s="351" t="n"/>
      <c r="V13" s="351" t="n"/>
      <c r="W13" s="351" t="n"/>
      <c r="X13" s="351" t="n"/>
      <c r="Y13" s="351" t="n"/>
      <c r="Z13" s="351" t="n"/>
      <c r="AA13" s="351" t="n"/>
      <c r="AB13" s="351" t="n"/>
      <c r="AC13" s="351" t="n"/>
      <c r="AD13" s="351" t="n"/>
      <c r="AE13" s="351" t="n"/>
      <c r="AF13" s="351" t="n"/>
    </row>
    <row r="14" ht="24" customHeight="1" s="348" thickBot="1">
      <c r="A14" s="147" t="inlineStr">
        <is>
          <t>On Day</t>
        </is>
      </c>
      <c r="B14" s="269" t="n"/>
      <c r="C14" s="88">
        <f>M10</f>
        <v/>
      </c>
      <c r="D14" s="54" t="n"/>
      <c r="E14" s="148">
        <f>IF(D14="", "",
 IF(D14=TIME(0,0,0), 0,
 IF(AND(D14&gt;=TIME(0,0,1), D14&lt;=TIME(2,0,0)), TIME(7,0,0),
 IF(AND(D14&gt;=TIME(6,0,0), D14&lt;=TIME(8,0,0)), TIME(12,0,0),
 IF(AND(D14&gt;TIME(8,0,0), D14&lt;=TIME(13,59,0)), TIME(15,0,0),
 IF(AND(D14&gt;=TIME(14,0,0), D14&lt;=TIME(17,59,0)), TIME(21,0,0),
 IF(AND(D14&gt;=TIME(18,0,0), D14&lt;=TIME(21,59,0)), TIME(0,0,0),
 IF(AND(D14&gt;=TIME(22,0,0), D14&lt;=TIME(23,59,59)), TIME(7,0,0), ""))))))))</f>
        <v/>
      </c>
      <c r="F14" s="149" t="n"/>
      <c r="G14" s="148">
        <f>IF(AND(D14&gt;=TIME(6,0,0),D14&lt;=TIME(8,0,0)),E14,"")</f>
        <v/>
      </c>
      <c r="H14" s="54" t="n"/>
      <c r="I14" s="55">
        <f>ROUND(IF(OR(D14="",E14="",E14=0),0,IF(H14="",MOD(E14-D14,1)*24,MOD(H14-D14,1)*24)),2)</f>
        <v/>
      </c>
      <c r="J14" s="150" t="n"/>
      <c r="K14" s="270" t="n"/>
      <c r="L14" s="271" t="n"/>
      <c r="M14" s="272">
        <f>MAX(0,V14-W14)</f>
        <v/>
      </c>
      <c r="N14" s="56">
        <f>(IF(OR($C14="",$D14=""),0,
 IF(OR($A14="Holiday",$A15="Holiday"),
    IF(ISNUMBER(MATCH(TRIM($B14),{"Phagwah","Good Friday","Easter Monday","Labour Day","Christmas","Eid ul Azha","Romans-2","Globe-12","Neptune P1"},0)),0,$I14),
 IF(AND(NOT(OR($A14="Annual Leave",$A15="Annual Leave")),$A14="Off day"),$I14,
  MAX(0,$I14-$V14)
  ))))+W14</f>
        <v/>
      </c>
      <c r="O14" s="56">
        <f>IF(AND(OR($A14="Holiday",$A15="Holiday"),
        ISNUMBER(MATCH(TRIM($B14),{"Phagwah","Good Friday","Easter Monday","Labour Day","Christmas","Eid ul Azha","Romans-2","Globe-12","Neptune P1"},0))),
   $I14,0)</f>
        <v/>
      </c>
      <c r="P14" s="56">
        <f>IF(OR($O$7="Canteen",$O$7="Head Office"),0,IF($I14&lt;=0,0,IF(OR(OR(TRIM($J14)="Hebrews",TRIM($J14)="Romans",TRIM($J14)="Romans-2",TRIM($J14)="Globe",TRIM($J14)="Globe-12",TRIM($J14)="Neptune P1"),AND($I15&gt;0,OR(TRIM($J15)="Hebrews",TRIM($J15)="Romans",TRIM($J15)="Romans-2",TRIM($J15)="Globe",TRIM($J15)="Globe-12",TRIM($J15)="Neptune P1"))),1,0)))</f>
        <v/>
      </c>
      <c r="Q14" s="57" t="n"/>
      <c r="R14" s="56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IF($I14&gt;0,1,0),
      0
   ),
0))</f>
        <v/>
      </c>
      <c r="S14" s="56">
        <f>IF(OR($A14="Annual Leave",$A15="Annual Leave"),IF($A14="Annual Leave",8,0),0)</f>
        <v/>
      </c>
      <c r="T14" s="58" t="n"/>
      <c r="U14" s="144">
        <f>MAX(0,40-Y14)</f>
        <v/>
      </c>
      <c r="V14" s="151">
        <f>IF(OR($C14="",$D14=""),0,
 IF(OR($A14="Holiday",$A15="Holiday"),0,
 IF(AND(NOT(OR($A14="Annual Leave",$A15="Annual Leave")),$A14="Off day"),0,
  IF($I14+$I15&gt;=8,IF($I14&gt;=8,8,$I14),$I14)
  )))</f>
        <v/>
      </c>
      <c r="W14" s="151">
        <f>MAX(0,V14-U14)</f>
        <v/>
      </c>
      <c r="X14" s="151">
        <f>IF(C14="","",C14-WEEKDAY(C14,1)+1)</f>
        <v/>
      </c>
      <c r="Y14" s="151">
        <f>IF(X14=X14,$L$11,0)</f>
        <v/>
      </c>
      <c r="Z14" s="151" t="n"/>
      <c r="AA14" s="151" t="n"/>
      <c r="AB14" s="151" t="n"/>
      <c r="AC14" s="351" t="n"/>
      <c r="AD14" s="351" t="n"/>
      <c r="AE14" s="351" t="n"/>
      <c r="AF14" s="351" t="n"/>
    </row>
    <row r="15" ht="24" customHeight="1" s="348" thickBot="1">
      <c r="A15" s="147" t="inlineStr">
        <is>
          <t>On Day</t>
        </is>
      </c>
      <c r="B15" s="269" t="n"/>
      <c r="C15" s="89">
        <f>C14</f>
        <v/>
      </c>
      <c r="D15" s="59" t="n"/>
      <c r="E15" s="152">
        <f>IF(D15="", "",
 IF(D15=TIME(0,0,0), 0,
 IF(AND(D15&gt;=TIME(0,0,1), D15&lt;=TIME(2,0,0)), TIME(7,0,0),
 IF(AND(D15&gt;=TIME(6,0,0), D15&lt;=TIME(8,0,0)), TIME(12,0,0),
 IF(AND(D15&gt;TIME(8,0,0), D15&lt;=TIME(13,59,0)), TIME(15,0,0),
 IF(AND(D15&gt;=TIME(14,0,0), D15&lt;=TIME(17,59,0)), TIME(21,0,0),
 IF(AND(D15&gt;=TIME(18,0,0), D15&lt;=TIME(21,59,0)), TIME(0,0,0),
 IF(AND(D15&gt;=TIME(22,0,0), D15&lt;=TIME(23,59,59)), TIME(7,0,0), ""))))))))</f>
        <v/>
      </c>
      <c r="F15" s="153" t="n"/>
      <c r="G15" s="152">
        <f>IF(AND(D15&gt;=TIME(6,0,0),D15&lt;=TIME(8,0,0)),E15,"")</f>
        <v/>
      </c>
      <c r="H15" s="59" t="n"/>
      <c r="I15" s="60">
        <f>ROUND(IF(OR(D15="",E15="",E15=0),0,IF(H15="",MOD(E15-D15,1)*24,MOD(H15-D15,1)*24)),2)</f>
        <v/>
      </c>
      <c r="J15" s="150" t="n"/>
      <c r="K15" s="270" t="n"/>
      <c r="L15" s="271" t="n"/>
      <c r="M15" s="272">
        <f>MAX(0,V15-W15)</f>
        <v/>
      </c>
      <c r="N15" s="61">
        <f>(IF(OR($C15="",$D15=""),0,
 IF(OR($A14="Holiday",$A15="Holiday"),
    IF(ISNUMBER(MATCH(TRIM($B15),{"Phagwah","Good Friday","Easter Monday","Labour Day","Christmas","Eid ul Azha","Romans-2","Globe-12","Neptune P1"},0)),0,$I15),
 IF(AND(NOT(OR($A14="Annual Leave",$A15="Annual Leave")),$A15="Off day"),$I15,
  MAX(0,$I15-$V15)
  ))))+W15</f>
        <v/>
      </c>
      <c r="O15" s="61">
        <f>IF(AND(OR($A14="Holiday",$A15="Holiday"),
        ISNUMBER(MATCH(TRIM($B15),{"Phagwah","Good Friday","Easter Monday","Labour Day","Christmas","Eid ul Azha","Romans-2","Globe-12","Neptune P1"},0))),
   $I15,0)</f>
        <v/>
      </c>
      <c r="P15" s="61">
        <f>IF(OR($O$7="Canteen",$O$7="Head Office"),0,IF($I15&lt;=0,0,IF(AND($I14&lt;=0,OR(TRIM($J15)="Hebrews",TRIM($J15)="Romans",TRIM($J15)="Romans-2",TRIM($J15)="Globe",TRIM($J15)="Globe-12",TRIM($J15)="Neptune P1")),1,0)))</f>
        <v/>
      </c>
      <c r="Q15" s="62" t="n"/>
      <c r="R15" s="61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IF(AND($I14=0,$I15&gt;0),1,0),
      0
   ),
0))</f>
        <v/>
      </c>
      <c r="S15" s="61">
        <f>IF(OR($A14="Annual Leave",$A15="Annual Leave"),IF(AND($A14&lt;&gt;"Annual Leave",$A15="Annual Leave"),8,0),0)</f>
        <v/>
      </c>
      <c r="T15" s="63" t="n"/>
      <c r="U15" s="144">
        <f>MAX(0,40-Y15)</f>
        <v/>
      </c>
      <c r="V15" s="151">
        <f>IF(OR($C15="",$D15=""),0,
 IF(OR($A14="Holiday",$A15="Holiday"),0,
 IF(AND(NOT(OR($A14="Annual Leave",$A15="Annual Leave")),$A15="Off day"),0,
  IF($I14+$I15&gt;=8,IF($I14&gt;=8,0,8-$I14),$I15)
  )))</f>
        <v/>
      </c>
      <c r="W15" s="151">
        <f>MAX(0,V15-U15)</f>
        <v/>
      </c>
      <c r="X15" s="151">
        <f>IF(C15="","",C15-WEEKDAY(C15,1)+1)</f>
        <v/>
      </c>
      <c r="Y15" s="151">
        <f>SUMPRODUCT(($X$14:$X14=X15)*(($V$14:$V14)+($O$14:$O14)))+IF(X15=X14,$L$11,0)</f>
        <v/>
      </c>
      <c r="Z15" s="151" t="n"/>
      <c r="AA15" s="151" t="n"/>
      <c r="AB15" s="151" t="n"/>
      <c r="AC15" s="351" t="n"/>
      <c r="AD15" s="351" t="n"/>
      <c r="AE15" s="351" t="n"/>
      <c r="AF15" s="351" t="n"/>
    </row>
    <row r="16" ht="24" customHeight="1" s="348" thickBot="1">
      <c r="A16" s="154" t="inlineStr">
        <is>
          <t>On Day</t>
        </is>
      </c>
      <c r="B16" s="273" t="n"/>
      <c r="C16" s="90">
        <f>C14+1</f>
        <v/>
      </c>
      <c r="D16" s="8" t="n"/>
      <c r="E16" s="155">
        <f>IF(D16="", "",
 IF(D16=TIME(0,0,0), 0,
 IF(AND(D16&gt;=TIME(0,0,1), D16&lt;=TIME(2,0,0)), TIME(7,0,0),
 IF(AND(D16&gt;=TIME(6,0,0), D16&lt;=TIME(8,0,0)), TIME(12,0,0),
 IF(AND(D16&gt;TIME(8,0,0), D16&lt;=TIME(13,59,0)), TIME(15,0,0),
 IF(AND(D16&gt;=TIME(14,0,0), D16&lt;=TIME(17,59,0)), TIME(21,0,0),
 IF(AND(D16&gt;=TIME(18,0,0), D16&lt;=TIME(21,59,0)), TIME(0,0,0),
 IF(AND(D16&gt;=TIME(22,0,0), D16&lt;=TIME(23,59,59)), TIME(7,0,0), ""))))))))</f>
        <v/>
      </c>
      <c r="F16" s="156" t="n"/>
      <c r="G16" s="155">
        <f>IF(AND(D16&gt;=TIME(6,0,0),D16&lt;=TIME(8,0,0)),E16,"")</f>
        <v/>
      </c>
      <c r="H16" s="8" t="n"/>
      <c r="I16" s="30">
        <f>ROUND(IF(OR(D16="",E16="",E16=0),0,IF(H16="",MOD(E16-D16,1)*24,MOD(H16-D16,1)*24)),2)</f>
        <v/>
      </c>
      <c r="J16" s="157" t="n"/>
      <c r="K16" s="274" t="n"/>
      <c r="L16" s="271" t="n"/>
      <c r="M16" s="275">
        <f>MAX(0,V16-W16)</f>
        <v/>
      </c>
      <c r="N16" s="9">
        <f>(IF(OR($C16="",$D16=""),0,
 IF(OR($A16="Holiday",$A17="Holiday"),
    IF(ISNUMBER(MATCH(TRIM($B16),{"Phagwah","Good Friday","Easter Monday","Labour Day","Christmas","Eid ul Azha","Romans-2","Globe-12","Neptune P1"},0)),0,$I16),
 IF(AND(NOT(OR($A16="Annual Leave",$A17="Annual Leave")),$A16="Off day"),$I16,
  MAX(0,$I16-$V16)
  ))))+W16</f>
        <v/>
      </c>
      <c r="O16" s="9">
        <f>IF(AND(OR($A16="Holiday",$A17="Holiday"),
        ISNUMBER(MATCH(TRIM($B16),{"Phagwah","Good Friday","Easter Monday","Labour Day","Christmas","Eid ul Azha","Romans-2","Globe-12","Neptune P1"},0))),
   $I16,0)</f>
        <v/>
      </c>
      <c r="P16" s="9">
        <f>IF(OR($O$7="Canteen",$O$7="Head Office"),0,IF($I16&lt;=0,0,IF(OR(OR(TRIM($J16)="Hebrews",TRIM($J16)="Romans",TRIM($J16)="Romans-2",TRIM($J16)="Globe",TRIM($J16)="Globe-12",TRIM($J16)="Neptune P1"),AND($I17&gt;0,OR(TRIM($J17)="Hebrews",TRIM($J17)="Romans",TRIM($J17)="Romans-2",TRIM($J17)="Globe",TRIM($J17)="Globe-12",TRIM($J17)="Neptune P1"))),1,0)))</f>
        <v/>
      </c>
      <c r="Q16" s="10" t="n"/>
      <c r="R16" s="9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IF($I16&gt;0,1,0),
      0
   ),
0))</f>
        <v/>
      </c>
      <c r="S16" s="9">
        <f>IF(OR($A16="Annual Leave",$A17="Annual Leave"),IF($A16="Annual Leave",8,0),0)</f>
        <v/>
      </c>
      <c r="T16" s="91" t="n"/>
      <c r="U16" s="144">
        <f>MAX(0,40-Y16)</f>
        <v/>
      </c>
      <c r="V16" s="351">
        <f>IF(OR($C16="",$D16=""),0,
 IF(OR($A16="Holiday",$A17="Holiday"),0,
 IF(AND(NOT(OR($A16="Annual Leave",$A17="Annual Leave")),$A16="Off day"),0,
  IF($I16+$I17&gt;=8,IF($I16&gt;=8,8,$I16),$I16)
  )))</f>
        <v/>
      </c>
      <c r="W16" s="351">
        <f>MAX(0,V16-U16)</f>
        <v/>
      </c>
      <c r="X16" s="351">
        <f>IF(C16="","",C16-WEEKDAY(C16,1)+1)</f>
        <v/>
      </c>
      <c r="Y16" s="351">
        <f>SUMPRODUCT(($X$14:$X15=X16)*(($V$14:$V15)+($O$14:$O15)))+IF(X16=X14,$L$11,0)</f>
        <v/>
      </c>
      <c r="Z16" s="351" t="n"/>
      <c r="AA16" s="351" t="n"/>
      <c r="AB16" s="351" t="n"/>
      <c r="AC16" s="351" t="n"/>
      <c r="AD16" s="351" t="n"/>
      <c r="AE16" s="351" t="n"/>
      <c r="AF16" s="351" t="n"/>
    </row>
    <row r="17" ht="24" customHeight="1" s="348" thickBot="1">
      <c r="A17" s="154" t="inlineStr">
        <is>
          <t>On Day</t>
        </is>
      </c>
      <c r="B17" s="273" t="n"/>
      <c r="C17" s="90">
        <f>C16</f>
        <v/>
      </c>
      <c r="D17" s="276" t="n"/>
      <c r="E17" s="277">
        <f>IF(D17="", "",
 IF(D17=TIME(0,0,0), 0,
 IF(AND(D17&gt;=TIME(0,0,1), D17&lt;=TIME(2,0,0)), TIME(7,0,0),
 IF(AND(D17&gt;=TIME(6,0,0), D17&lt;=TIME(8,0,0)), TIME(12,0,0),
 IF(AND(D17&gt;TIME(8,0,0), D17&lt;=TIME(13,59,0)), TIME(15,0,0),
 IF(AND(D17&gt;=TIME(14,0,0), D17&lt;=TIME(17,59,0)), TIME(21,0,0),
 IF(AND(D17&gt;=TIME(18,0,0), D17&lt;=TIME(21,59,0)), TIME(0,0,0),
 IF(AND(D17&gt;=TIME(22,0,0), D17&lt;=TIME(23,59,59)), TIME(7,0,0), ""))))))))</f>
        <v/>
      </c>
      <c r="F17" s="156" t="n"/>
      <c r="G17" s="277">
        <f>IF(AND(D17&gt;=TIME(6,0,0),D17&lt;=TIME(8,0,0)),E17,"")</f>
        <v/>
      </c>
      <c r="H17" s="276" t="n"/>
      <c r="I17" s="30">
        <f>ROUND(IF(OR(D17="",E17="",E17=0),0,IF(H17="",MOD(E17-D17,1)*24,MOD(H17-D17,1)*24)),2)</f>
        <v/>
      </c>
      <c r="J17" s="158" t="n"/>
      <c r="K17" s="274" t="n"/>
      <c r="L17" s="271" t="n"/>
      <c r="M17" s="275">
        <f>MAX(0,V17-W17)</f>
        <v/>
      </c>
      <c r="N17" s="278">
        <f>(IF(OR($C17="",$D17=""),0,
 IF(OR($A16="Holiday",$A17="Holiday"),
    IF(ISNUMBER(MATCH(TRIM($B17),{"Phagwah","Good Friday","Easter Monday","Labour Day","Christmas","Eid ul Azha","Romans-2","Globe-12","Neptune P1"},0)),0,$I17),
 IF(AND(NOT(OR($A16="Annual Leave",$A17="Annual Leave")),$A17="Off day"),$I17,
  MAX(0,$I17-$V17)
  ))))+W17</f>
        <v/>
      </c>
      <c r="O17" s="278">
        <f>IF(AND(OR($A16="Holiday",$A17="Holiday"),
        ISNUMBER(MATCH(TRIM($B17),{"Phagwah","Good Friday","Easter Monday","Labour Day","Christmas","Eid ul Azha","Romans-2","Globe-12","Neptune P1"},0))),
   $I17,0)</f>
        <v/>
      </c>
      <c r="P17" s="278">
        <f>IF(OR($O$7="Canteen",$O$7="Head Office"),0,IF($I17&lt;=0,0,IF(AND($I16&lt;=0,OR(TRIM($J17)="Hebrews",TRIM($J17)="Romans",TRIM($J17)="Romans-2",TRIM($J17)="Globe",TRIM($J17)="Globe-12",TRIM($J17)="Neptune P1")),1,0)))</f>
        <v/>
      </c>
      <c r="Q17" s="279" t="n"/>
      <c r="R17" s="278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IF(AND($I16=0,$I17&gt;0),1,0),
      0
   ),
0))</f>
        <v/>
      </c>
      <c r="S17" s="278">
        <f>IF(OR($A16="Annual Leave",$A17="Annual Leave"),IF(AND($A16&lt;&gt;"Annual Leave",$A17="Annual Leave"),8,0),0)</f>
        <v/>
      </c>
      <c r="T17" s="280" t="n"/>
      <c r="U17" s="144">
        <f>MAX(0,40-Y17)</f>
        <v/>
      </c>
      <c r="V17" s="351">
        <f>IF(OR($C17="",$D17=""),0,
 IF(OR($A16="Holiday",$A17="Holiday"),0,
 IF(AND(NOT(OR($A16="Annual Leave",$A17="Annual Leave")),$A17="Off day"),0,
  IF($I16+$I17&gt;=8,IF($I16&gt;=8,0,8-$I16),$I17)
  )))</f>
        <v/>
      </c>
      <c r="W17" s="351">
        <f>MAX(0,V17-U17)</f>
        <v/>
      </c>
      <c r="X17" s="351">
        <f>IF(C17="","",C17-WEEKDAY(C17,1)+1)</f>
        <v/>
      </c>
      <c r="Y17" s="351">
        <f>SUMPRODUCT(($X$14:$X16=X17)*(($V$14:$V16)+($O$14:$O16)))+IF(X17=X14,$L$11,0)</f>
        <v/>
      </c>
      <c r="Z17" s="351" t="n"/>
      <c r="AA17" s="351" t="n"/>
      <c r="AB17" s="351" t="n"/>
      <c r="AC17" s="351" t="n"/>
      <c r="AD17" s="351" t="n"/>
      <c r="AE17" s="351" t="n"/>
      <c r="AF17" s="351" t="n"/>
    </row>
    <row r="18" ht="24" customHeight="1" s="348" thickBot="1">
      <c r="A18" s="159" t="inlineStr">
        <is>
          <t>On Day</t>
        </is>
      </c>
      <c r="B18" s="281" t="n"/>
      <c r="C18" s="92">
        <f>C16+1</f>
        <v/>
      </c>
      <c r="D18" s="31" t="n"/>
      <c r="E18" s="160">
        <f>IF(D18="", "",
 IF(D18=TIME(0,0,0), 0,
 IF(AND(D18&gt;=TIME(0,0,1), D18&lt;=TIME(2,0,0)), TIME(7,0,0),
 IF(AND(D18&gt;=TIME(6,0,0), D18&lt;=TIME(8,0,0)), TIME(12,0,0),
 IF(AND(D18&gt;TIME(8,0,0), D18&lt;=TIME(13,59,0)), TIME(15,0,0),
 IF(AND(D18&gt;=TIME(14,0,0), D18&lt;=TIME(17,59,0)), TIME(21,0,0),
 IF(AND(D18&gt;=TIME(18,0,0), D18&lt;=TIME(21,59,0)), TIME(0,0,0),
 IF(AND(D18&gt;=TIME(22,0,0), D18&lt;=TIME(23,59,59)), TIME(7,0,0), ""))))))))</f>
        <v/>
      </c>
      <c r="F18" s="161" t="n"/>
      <c r="G18" s="160">
        <f>IF(AND(D18&gt;=TIME(6,0,0),D18&lt;=TIME(8,0,0)),E18,"")</f>
        <v/>
      </c>
      <c r="H18" s="31" t="n"/>
      <c r="I18" s="32">
        <f>ROUND(IF(OR(D18="",E18="",E18=0),0,IF(H18="",MOD(E18-D18,1)*24,MOD(H18-D18,1)*24)),2)</f>
        <v/>
      </c>
      <c r="J18" s="162" t="n"/>
      <c r="K18" s="282" t="n"/>
      <c r="L18" s="271" t="n"/>
      <c r="M18" s="283">
        <f>MAX(0,V18-W18)</f>
        <v/>
      </c>
      <c r="N18" s="33">
        <f>(IF(OR($C18="",$D18=""),0,
 IF(OR($A18="Holiday",$A19="Holiday"),
    IF(ISNUMBER(MATCH(TRIM($B18),{"Phagwah","Good Friday","Easter Monday","Labour Day","Christmas","Eid ul Azha","Romans-2","Globe-12","Neptune P1"},0)),0,$I18),
 IF(AND(NOT(OR($A18="Annual Leave",$A19="Annual Leave")),$A18="Off day"),$I18,
  MAX(0,$I18-$V18)
  ))))+W18</f>
        <v/>
      </c>
      <c r="O18" s="33">
        <f>IF(AND(OR($A18="Holiday",$A19="Holiday"),
        ISNUMBER(MATCH(TRIM($B18),{"Phagwah","Good Friday","Easter Monday","Labour Day","Christmas","Eid ul Azha","Romans-2","Globe-12","Neptune P1"},0))),
   $I18,0)</f>
        <v/>
      </c>
      <c r="P18" s="33">
        <f>IF(OR($O$7="Canteen",$O$7="Head Office"),0,IF($I18&lt;=0,0,IF(OR(OR(TRIM($J18)="Hebrews",TRIM($J18)="Romans",TRIM($J18)="Romans-2",TRIM($J18)="Globe",TRIM($J18)="Globe-12",TRIM($J18)="Neptune P1"),AND($I19&gt;0,OR(TRIM($J19)="Hebrews",TRIM($J19)="Romans",TRIM($J19)="Romans-2",TRIM($J19)="Globe",TRIM($J19)="Globe-12",TRIM($J19)="Neptune P1"))),1,0)))</f>
        <v/>
      </c>
      <c r="Q18" s="34" t="n"/>
      <c r="R18" s="33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IF($I18&gt;0,1,0),
      0
   ),
0))</f>
        <v/>
      </c>
      <c r="S18" s="33">
        <f>IF(OR($A18="Annual Leave",$A19="Annual Leave"),IF($A18="Annual Leave",8,0),0)</f>
        <v/>
      </c>
      <c r="T18" s="35" t="n"/>
      <c r="U18" s="144">
        <f>MAX(0,40-Y18)</f>
        <v/>
      </c>
      <c r="V18" s="351">
        <f>IF(OR($C18="",$D18=""),0,
 IF(OR($A18="Holiday",$A19="Holiday"),0,
 IF(AND(NOT(OR($A18="Annual Leave",$A19="Annual Leave")),$A18="Off day"),0,
  IF($I18+$I19&gt;=8,IF($I18&gt;=8,8,$I18),$I18)
  )))</f>
        <v/>
      </c>
      <c r="W18" s="351">
        <f>MAX(0,V18-U18)</f>
        <v/>
      </c>
      <c r="X18" s="351">
        <f>IF(C18="","",C18-WEEKDAY(C18,1)+1)</f>
        <v/>
      </c>
      <c r="Y18" s="351">
        <f>SUMPRODUCT(($X$14:$X17=X18)*(($V$14:$V17)+($O$14:$O17)))+IF(X18=X14,$L$11,0)</f>
        <v/>
      </c>
      <c r="Z18" s="351" t="n"/>
      <c r="AA18" s="351" t="n"/>
      <c r="AB18" s="351" t="n"/>
      <c r="AC18" s="351" t="n"/>
      <c r="AD18" s="351" t="n"/>
      <c r="AE18" s="351" t="n"/>
      <c r="AF18" s="351" t="n"/>
    </row>
    <row r="19" ht="24" customHeight="1" s="348" thickBot="1">
      <c r="A19" s="159" t="inlineStr">
        <is>
          <t>On Day</t>
        </is>
      </c>
      <c r="B19" s="281" t="n"/>
      <c r="C19" s="93">
        <f>C18</f>
        <v/>
      </c>
      <c r="D19" s="36" t="n"/>
      <c r="E19" s="163">
        <f>IF(D19="", "",
 IF(D19=TIME(0,0,0), 0,
 IF(AND(D19&gt;=TIME(0,0,1), D19&lt;=TIME(2,0,0)), TIME(7,0,0),
 IF(AND(D19&gt;=TIME(6,0,0), D19&lt;=TIME(8,0,0)), TIME(12,0,0),
 IF(AND(D19&gt;TIME(8,0,0), D19&lt;=TIME(13,59,0)), TIME(15,0,0),
 IF(AND(D19&gt;=TIME(14,0,0), D19&lt;=TIME(17,59,0)), TIME(21,0,0),
 IF(AND(D19&gt;=TIME(18,0,0), D19&lt;=TIME(21,59,0)), TIME(0,0,0),
 IF(AND(D19&gt;=TIME(22,0,0), D19&lt;=TIME(23,59,59)), TIME(7,0,0), ""))))))))</f>
        <v/>
      </c>
      <c r="F19" s="164" t="n"/>
      <c r="G19" s="163">
        <f>IF(AND(D19&gt;=TIME(6,0,0),D19&lt;=TIME(8,0,0)),E19,"")</f>
        <v/>
      </c>
      <c r="H19" s="36" t="n"/>
      <c r="I19" s="37">
        <f>ROUND(IF(OR(D19="",E19="",E19=0),0,IF(H19="",MOD(E19-D19,1)*24,MOD(H19-D19,1)*24)),2)</f>
        <v/>
      </c>
      <c r="J19" s="162" t="n"/>
      <c r="K19" s="282" t="n"/>
      <c r="L19" s="271" t="n"/>
      <c r="M19" s="283">
        <f>MAX(0,V19-W19)</f>
        <v/>
      </c>
      <c r="N19" s="38">
        <f>(IF(OR($C19="",$D19=""),0,
 IF(OR($A18="Holiday",$A19="Holiday"),
    IF(ISNUMBER(MATCH(TRIM($B19),{"Phagwah","Good Friday","Easter Monday","Labour Day","Christmas","Eid ul Azha","Romans-2","Globe-12","Neptune P1"},0)),0,$I19),
 IF(AND(NOT(OR($A18="Annual Leave",$A19="Annual Leave")),$A19="Off day"),$I19,
  MAX(0,$I19-$V19)
  ))))+W19</f>
        <v/>
      </c>
      <c r="O19" s="38">
        <f>IF(AND(OR($A18="Holiday",$A19="Holiday"),
        ISNUMBER(MATCH(TRIM($B19),{"Phagwah","Good Friday","Easter Monday","Labour Day","Christmas","Eid ul Azha","Romans-2","Globe-12","Neptune P1"},0))),
   $I19,0)</f>
        <v/>
      </c>
      <c r="P19" s="38">
        <f>IF(OR($O$7="Canteen",$O$7="Head Office"),0,IF($I19&lt;=0,0,IF(AND($I18&lt;=0,OR(TRIM($J19)="Hebrews",TRIM($J19)="Romans",TRIM($J19)="Romans-2",TRIM($J19)="Globe",TRIM($J19)="Globe-12",TRIM($J19)="Neptune P1")),1,0)))</f>
        <v/>
      </c>
      <c r="Q19" s="39" t="n"/>
      <c r="R19" s="38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IF(AND($I18=0,$I19&gt;0),1,0),
      0
   ),
0))</f>
        <v/>
      </c>
      <c r="S19" s="38">
        <f>IF(OR($A18="Annual Leave",$A19="Annual Leave"),IF(AND($A18&lt;&gt;"Annual Leave",$A19="Annual Leave"),8,0),0)</f>
        <v/>
      </c>
      <c r="T19" s="40" t="n"/>
      <c r="U19" s="144">
        <f>MAX(0,40-Y19)</f>
        <v/>
      </c>
      <c r="V19" s="351">
        <f>IF(OR($C19="",$D19=""),0,
 IF(OR($A18="Holiday",$A19="Holiday"),0,
 IF(AND(NOT(OR($A18="Annual Leave",$A19="Annual Leave")),$A19="Off day"),0,
  IF($I18+$I19&gt;=8,IF($I18&gt;=8,0,8-$I18),$I19)
  )))</f>
        <v/>
      </c>
      <c r="W19" s="351">
        <f>MAX(0,V19-U19)</f>
        <v/>
      </c>
      <c r="X19" s="351">
        <f>IF(C19="","",C19-WEEKDAY(C19,1)+1)</f>
        <v/>
      </c>
      <c r="Y19" s="351">
        <f>SUMPRODUCT(($X$14:$X18=X19)*(($V$14:$V18)+($O$14:$O18)))+IF(X19=X14,$L$11,0)</f>
        <v/>
      </c>
      <c r="Z19" s="351" t="n"/>
      <c r="AA19" s="351" t="n"/>
      <c r="AB19" s="351" t="n"/>
      <c r="AC19" s="351" t="n"/>
      <c r="AD19" s="351" t="n"/>
      <c r="AE19" s="351" t="n"/>
      <c r="AF19" s="351" t="n"/>
    </row>
    <row r="20" ht="24" customHeight="1" s="348" thickBot="1">
      <c r="A20" s="165" t="inlineStr">
        <is>
          <t>On Day</t>
        </is>
      </c>
      <c r="B20" s="284" t="n"/>
      <c r="C20" s="94">
        <f>C18+1</f>
        <v/>
      </c>
      <c r="D20" s="41" t="n"/>
      <c r="E20" s="166">
        <f>IF(D20="", "",
 IF(D20=TIME(0,0,0), 0,
 IF(AND(D20&gt;=TIME(0,0,1), D20&lt;=TIME(2,0,0)), TIME(7,0,0),
 IF(AND(D20&gt;=TIME(6,0,0), D20&lt;=TIME(8,0,0)), TIME(12,0,0),
 IF(AND(D20&gt;TIME(8,0,0), D20&lt;=TIME(13,59,0)), TIME(15,0,0),
 IF(AND(D20&gt;=TIME(14,0,0), D20&lt;=TIME(17,59,0)), TIME(21,0,0),
 IF(AND(D20&gt;=TIME(18,0,0), D20&lt;=TIME(21,59,0)), TIME(0,0,0),
 IF(AND(D20&gt;=TIME(22,0,0), D20&lt;=TIME(23,59,59)), TIME(7,0,0), ""))))))))</f>
        <v/>
      </c>
      <c r="F20" s="167" t="n"/>
      <c r="G20" s="166">
        <f>IF(AND(D20&gt;=TIME(6,0,0),D20&lt;=TIME(8,0,0)),E20,"")</f>
        <v/>
      </c>
      <c r="H20" s="41" t="n"/>
      <c r="I20" s="95">
        <f>ROUND(IF(OR(D20="",E20="",E20=0),0,IF(H20="",MOD(E20-D20,1)*24,MOD(H20-D20,1)*24)),2)</f>
        <v/>
      </c>
      <c r="J20" s="168" t="n"/>
      <c r="K20" s="285" t="n"/>
      <c r="L20" s="271" t="n"/>
      <c r="M20" s="286">
        <f>MAX(0,V20-W20)</f>
        <v/>
      </c>
      <c r="N20" s="42">
        <f>(IF(OR($C20="",$D20=""),0,
 IF(OR($A20="Holiday",$A21="Holiday"),
    IF(ISNUMBER(MATCH(TRIM($B20),{"Phagwah","Good Friday","Easter Monday","Labour Day","Christmas","Eid ul Azha","Romans-2","Globe-12","Neptune P1"},0)),0,$I20),
 IF(AND(NOT(OR($A20="Annual Leave",$A21="Annual Leave")),$A20="Off day"),$I20,
  MAX(0,$I20-$V20)
  ))))+W20</f>
        <v/>
      </c>
      <c r="O20" s="42">
        <f>IF(AND(OR($A20="Holiday",$A21="Holiday"),
        ISNUMBER(MATCH(TRIM($B20),{"Phagwah","Good Friday","Easter Monday","Labour Day","Christmas","Eid ul Azha","Romans-2","Globe-12","Neptune P1"},0))),
   $I20,0)</f>
        <v/>
      </c>
      <c r="P20" s="42">
        <f>IF(OR($O$7="Canteen",$O$7="Head Office"),0,IF($I20&lt;=0,0,IF(OR(OR(TRIM($J20)="Hebrews",TRIM($J20)="Romans",TRIM($J20)="Romans-2",TRIM($J20)="Globe",TRIM($J20)="Globe-12",TRIM($J20)="Neptune P1"),AND($I21&gt;0,OR(TRIM($J21)="Hebrews",TRIM($J21)="Romans",TRIM($J21)="Romans-2",TRIM($J21)="Globe",TRIM($J21)="Globe-12",TRIM($J21)="Neptune P1"))),1,0)))</f>
        <v/>
      </c>
      <c r="Q20" s="43" t="n"/>
      <c r="R20" s="42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IF($I20&gt;0,1,0),
      0
   ),
0))</f>
        <v/>
      </c>
      <c r="S20" s="42">
        <f>IF(OR($A20="Annual Leave",$A21="Annual Leave"),IF($A20="Annual Leave",8,0),0)</f>
        <v/>
      </c>
      <c r="T20" s="96" t="n"/>
      <c r="U20" s="144">
        <f>MAX(0,40-Y20)</f>
        <v/>
      </c>
      <c r="V20" s="351">
        <f>IF(OR($C20="",$D20=""),0,
 IF(OR($A20="Holiday",$A21="Holiday"),0,
 IF(AND(NOT(OR($A20="Annual Leave",$A21="Annual Leave")),$A20="Off day"),0,
  IF($I20+$I21&gt;=8,IF($I20&gt;=8,8,$I20),$I20)
  )))</f>
        <v/>
      </c>
      <c r="W20" s="351">
        <f>MAX(0,V20-U20)</f>
        <v/>
      </c>
      <c r="X20" s="351">
        <f>IF(C20="","",C20-WEEKDAY(C20,1)+1)</f>
        <v/>
      </c>
      <c r="Y20" s="351">
        <f>SUMPRODUCT(($X$14:$X19=X20)*(($V$14:$V19)+($O$14:$O19)))+IF(X20=X14,$L$11,0)</f>
        <v/>
      </c>
      <c r="Z20" s="351" t="n"/>
      <c r="AA20" s="351" t="n"/>
      <c r="AB20" s="351" t="n"/>
      <c r="AC20" s="351" t="n"/>
      <c r="AD20" s="351" t="n"/>
      <c r="AE20" s="351" t="n"/>
      <c r="AF20" s="351" t="n"/>
    </row>
    <row r="21" ht="24" customHeight="1" s="348" thickBot="1">
      <c r="A21" s="165" t="inlineStr">
        <is>
          <t>On Day</t>
        </is>
      </c>
      <c r="B21" s="284" t="n"/>
      <c r="C21" s="94">
        <f>C20</f>
        <v/>
      </c>
      <c r="D21" s="287" t="n"/>
      <c r="E21" s="288">
        <f>IF(D21="", "",
 IF(D21=TIME(0,0,0), 0,
 IF(AND(D21&gt;=TIME(0,0,1), D21&lt;=TIME(2,0,0)), TIME(7,0,0),
 IF(AND(D21&gt;=TIME(6,0,0), D21&lt;=TIME(8,0,0)), TIME(12,0,0),
 IF(AND(D21&gt;TIME(8,0,0), D21&lt;=TIME(13,59,0)), TIME(15,0,0),
 IF(AND(D21&gt;=TIME(14,0,0), D21&lt;=TIME(17,59,0)), TIME(21,0,0),
 IF(AND(D21&gt;=TIME(18,0,0), D21&lt;=TIME(21,59,0)), TIME(0,0,0),
 IF(AND(D21&gt;=TIME(22,0,0), D21&lt;=TIME(23,59,59)), TIME(7,0,0), ""))))))))</f>
        <v/>
      </c>
      <c r="F21" s="167" t="n"/>
      <c r="G21" s="288">
        <f>IF(AND(D21&gt;=TIME(6,0,0),D21&lt;=TIME(8,0,0)),E21,"")</f>
        <v/>
      </c>
      <c r="H21" s="287" t="n"/>
      <c r="I21" s="95">
        <f>ROUND(IF(OR(D21="",E21="",E21=0),0,IF(H21="",MOD(E21-D21,1)*24,MOD(H21-D21,1)*24)),2)</f>
        <v/>
      </c>
      <c r="J21" s="169" t="n"/>
      <c r="K21" s="285" t="n"/>
      <c r="L21" s="271" t="n"/>
      <c r="M21" s="286">
        <f>MAX(0,V21-W21)</f>
        <v/>
      </c>
      <c r="N21" s="289">
        <f>(IF(OR($C21="",$D21=""),0,
 IF(OR($A20="Holiday",$A21="Holiday"),
    IF(ISNUMBER(MATCH(TRIM($B21),{"Phagwah","Good Friday","Easter Monday","Labour Day","Christmas","Eid ul Azha","Romans-2","Globe-12","Neptune P1"},0)),0,$I21),
 IF(AND(NOT(OR($A20="Annual Leave",$A21="Annual Leave")),$A21="Off day"),$I21,
  MAX(0,$I21-$V21)
  ))))+W21</f>
        <v/>
      </c>
      <c r="O21" s="289">
        <f>IF(AND(OR($A20="Holiday",$A21="Holiday"),
        ISNUMBER(MATCH(TRIM($B21),{"Phagwah","Good Friday","Easter Monday","Labour Day","Christmas","Eid ul Azha","Romans-2","Globe-12","Neptune P1"},0))),
   $I21,0)</f>
        <v/>
      </c>
      <c r="P21" s="289">
        <f>IF(OR($O$7="Canteen",$O$7="Head Office"),0,IF($I21&lt;=0,0,IF(AND($I20&lt;=0,OR(TRIM($J21)="Hebrews",TRIM($J21)="Romans",TRIM($J21)="Romans-2",TRIM($J21)="Globe",TRIM($J21)="Globe-12",TRIM($J21)="Neptune P1")),1,0)))</f>
        <v/>
      </c>
      <c r="Q21" s="290" t="n"/>
      <c r="R21" s="289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IF(AND($I20=0,$I21&gt;0),1,0),
      0
   ),
0))</f>
        <v/>
      </c>
      <c r="S21" s="289">
        <f>IF(OR($A20="Annual Leave",$A21="Annual Leave"),IF(AND($A20&lt;&gt;"Annual Leave",$A21="Annual Leave"),8,0),0)</f>
        <v/>
      </c>
      <c r="T21" s="291" t="n"/>
      <c r="U21" s="144">
        <f>MAX(0,40-Y21)</f>
        <v/>
      </c>
      <c r="V21" s="351">
        <f>IF(OR($C21="",$D21=""),0,
 IF(OR($A20="Holiday",$A21="Holiday"),0,
 IF(AND(NOT(OR($A20="Annual Leave",$A21="Annual Leave")),$A21="Off day"),0,
  IF($I20+$I21&gt;=8,IF($I20&gt;=8,0,8-$I20),$I21)
  )))</f>
        <v/>
      </c>
      <c r="W21" s="351">
        <f>MAX(0,V21-U21)</f>
        <v/>
      </c>
      <c r="X21" s="351">
        <f>IF(C21="","",C21-WEEKDAY(C21,1)+1)</f>
        <v/>
      </c>
      <c r="Y21" s="351">
        <f>SUMPRODUCT(($X$14:$X20=X21)*(($V$14:$V20)+($O$14:$O20)))+IF(X21=X14,$L$11,0)</f>
        <v/>
      </c>
      <c r="Z21" s="351" t="n"/>
      <c r="AA21" s="351" t="n"/>
      <c r="AB21" s="351" t="n"/>
      <c r="AC21" s="351" t="n"/>
      <c r="AD21" s="351" t="n"/>
      <c r="AE21" s="351" t="n"/>
      <c r="AF21" s="351" t="n"/>
    </row>
    <row r="22" ht="24" customHeight="1" s="348" thickBot="1">
      <c r="A22" s="170" t="inlineStr">
        <is>
          <t>On Day</t>
        </is>
      </c>
      <c r="B22" s="292" t="n"/>
      <c r="C22" s="97">
        <f>C20+1</f>
        <v/>
      </c>
      <c r="D22" s="44" t="n"/>
      <c r="E22" s="171">
        <f>IF(D22="", "",
 IF(D22=TIME(0,0,0), 0,
 IF(AND(D22&gt;=TIME(0,0,1), D22&lt;=TIME(2,0,0)), TIME(7,0,0),
 IF(AND(D22&gt;=TIME(6,0,0), D22&lt;=TIME(8,0,0)), TIME(12,0,0),
 IF(AND(D22&gt;TIME(8,0,0), D22&lt;=TIME(13,59,0)), TIME(15,0,0),
 IF(AND(D22&gt;=TIME(14,0,0), D22&lt;=TIME(17,59,0)), TIME(21,0,0),
 IF(AND(D22&gt;=TIME(18,0,0), D22&lt;=TIME(21,59,0)), TIME(0,0,0),
 IF(AND(D22&gt;=TIME(22,0,0), D22&lt;=TIME(23,59,59)), TIME(7,0,0), ""))))))))</f>
        <v/>
      </c>
      <c r="F22" s="172" t="n"/>
      <c r="G22" s="171">
        <f>IF(AND(D22&gt;=TIME(6,0,0),D22&lt;=TIME(8,0,0)),E22,"")</f>
        <v/>
      </c>
      <c r="H22" s="44" t="n"/>
      <c r="I22" s="45">
        <f>ROUND(IF(OR(D22="",E22="",E22=0),0,IF(H22="",MOD(E22-D22,1)*24,MOD(H22-D22,1)*24)),2)</f>
        <v/>
      </c>
      <c r="J22" s="173" t="n"/>
      <c r="K22" s="293" t="n"/>
      <c r="L22" s="271" t="n"/>
      <c r="M22" s="294">
        <f>MAX(0,V22-W22)</f>
        <v/>
      </c>
      <c r="N22" s="46">
        <f>(IF(OR($C22="",$D22=""),0,
 IF(OR($A22="Holiday",$A23="Holiday"),
    IF(ISNUMBER(MATCH(TRIM($B22),{"Phagwah","Good Friday","Easter Monday","Labour Day","Christmas","Eid ul Azha","Romans-2","Globe-12","Neptune P1"},0)),0,$I22),
 IF(AND(NOT(OR($A22="Annual Leave",$A23="Annual Leave")),$A22="Off day"),$I22,
  MAX(0,$I22-$V22)
  ))))+W22</f>
        <v/>
      </c>
      <c r="O22" s="46">
        <f>IF(AND(OR($A22="Holiday",$A23="Holiday"),
        ISNUMBER(MATCH(TRIM($B22),{"Phagwah","Good Friday","Easter Monday","Labour Day","Christmas","Eid ul Azha","Romans-2","Globe-12","Neptune P1"},0))),
   $I22,0)</f>
        <v/>
      </c>
      <c r="P22" s="46">
        <f>IF(OR($O$7="Canteen",$O$7="Head Office"),0,IF($I22&lt;=0,0,IF(OR(OR(TRIM($J22)="Hebrews",TRIM($J22)="Romans",TRIM($J22)="Romans-2",TRIM($J22)="Globe",TRIM($J22)="Globe-12",TRIM($J22)="Neptune P1"),AND($I23&gt;0,OR(TRIM($J23)="Hebrews",TRIM($J23)="Romans",TRIM($J23)="Romans-2",TRIM($J23)="Globe",TRIM($J23)="Globe-12",TRIM($J23)="Neptune P1"))),1,0)))</f>
        <v/>
      </c>
      <c r="Q22" s="47" t="n"/>
      <c r="R22" s="46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IF($I22&gt;0,1,0),
      0
   ),
0))</f>
        <v/>
      </c>
      <c r="S22" s="46">
        <f>IF(OR($A22="Annual Leave",$A23="Annual Leave"),IF($A22="Annual Leave",8,0),0)</f>
        <v/>
      </c>
      <c r="T22" s="48" t="n"/>
      <c r="U22" s="144">
        <f>MAX(0,40-Y22)</f>
        <v/>
      </c>
      <c r="V22" s="351">
        <f>IF(OR($C22="",$D22=""),0,
 IF(OR($A22="Holiday",$A23="Holiday"),0,
 IF(AND(NOT(OR($A22="Annual Leave",$A23="Annual Leave")),$A22="Off day"),0,
  IF($I22+$I23&gt;=8,IF($I22&gt;=8,8,$I22),$I22)
  )))</f>
        <v/>
      </c>
      <c r="W22" s="351">
        <f>MAX(0,V22-U22)</f>
        <v/>
      </c>
      <c r="X22" s="351">
        <f>IF(C22="","",C22-WEEKDAY(C22,1)+1)</f>
        <v/>
      </c>
      <c r="Y22" s="351">
        <f>SUMPRODUCT(($X$14:$X21=X22)*(($V$14:$V21)+($O$14:$O21)))+IF(X22=X14,$L$11,0)</f>
        <v/>
      </c>
      <c r="Z22" s="351" t="n"/>
      <c r="AA22" s="351" t="n"/>
      <c r="AB22" s="351" t="n"/>
      <c r="AC22" s="351" t="n"/>
      <c r="AD22" s="351" t="n"/>
      <c r="AE22" s="351" t="n"/>
      <c r="AF22" s="351" t="n"/>
    </row>
    <row r="23" ht="24" customHeight="1" s="348" thickBot="1">
      <c r="A23" s="170" t="inlineStr">
        <is>
          <t>On Day</t>
        </is>
      </c>
      <c r="B23" s="292" t="n"/>
      <c r="C23" s="98">
        <f>C22</f>
        <v/>
      </c>
      <c r="D23" s="49" t="n"/>
      <c r="E23" s="174">
        <f>IF(D23="", "",
 IF(D23=TIME(0,0,0), 0,
 IF(AND(D23&gt;=TIME(0,0,1), D23&lt;=TIME(2,0,0)), TIME(7,0,0),
 IF(AND(D23&gt;=TIME(6,0,0), D23&lt;=TIME(8,0,0)), TIME(12,0,0),
 IF(AND(D23&gt;TIME(8,0,0), D23&lt;=TIME(13,59,0)), TIME(15,0,0),
 IF(AND(D23&gt;=TIME(14,0,0), D23&lt;=TIME(17,59,0)), TIME(21,0,0),
 IF(AND(D23&gt;=TIME(18,0,0), D23&lt;=TIME(21,59,0)), TIME(0,0,0),
 IF(AND(D23&gt;=TIME(22,0,0), D23&lt;=TIME(23,59,59)), TIME(7,0,0), ""))))))))</f>
        <v/>
      </c>
      <c r="F23" s="175" t="n"/>
      <c r="G23" s="174">
        <f>IF(AND(D23&gt;=TIME(6,0,0),D23&lt;=TIME(8,0,0)),E23,"")</f>
        <v/>
      </c>
      <c r="H23" s="49" t="n"/>
      <c r="I23" s="50">
        <f>ROUND(IF(OR(D23="",E23="",E23=0),0,IF(H23="",MOD(E23-D23,1)*24,MOD(H23-D23,1)*24)),2)</f>
        <v/>
      </c>
      <c r="J23" s="173" t="n"/>
      <c r="K23" s="293" t="n"/>
      <c r="L23" s="271" t="n"/>
      <c r="M23" s="294">
        <f>MAX(0,V23-W23)</f>
        <v/>
      </c>
      <c r="N23" s="51">
        <f>(IF(OR($C23="",$D23=""),0,
 IF(OR($A22="Holiday",$A23="Holiday"),
    IF(ISNUMBER(MATCH(TRIM($B23),{"Phagwah","Good Friday","Easter Monday","Labour Day","Christmas","Eid ul Azha","Romans-2","Globe-12","Neptune P1"},0)),0,$I23),
 IF(AND(NOT(OR($A22="Annual Leave",$A23="Annual Leave")),$A23="Off day"),$I23,
  MAX(0,$I23-$V23)
  ))))+W23</f>
        <v/>
      </c>
      <c r="O23" s="51">
        <f>IF(AND(OR($A22="Holiday",$A23="Holiday"),
        ISNUMBER(MATCH(TRIM($B23),{"Phagwah","Good Friday","Easter Monday","Labour Day","Christmas","Eid ul Azha","Romans-2","Globe-12","Neptune P1"},0))),
   $I23,0)</f>
        <v/>
      </c>
      <c r="P23" s="51">
        <f>IF(OR($O$7="Canteen",$O$7="Head Office"),0,IF($I23&lt;=0,0,IF(AND($I22&lt;=0,OR(TRIM($J23)="Hebrews",TRIM($J23)="Romans",TRIM($J23)="Romans-2",TRIM($J23)="Globe",TRIM($J23)="Globe-12",TRIM($J23)="Neptune P1")),1,0)))</f>
        <v/>
      </c>
      <c r="Q23" s="52" t="n"/>
      <c r="R23" s="51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IF(AND($I22=0,$I23&gt;0),1,0),
      0
   ),
0))</f>
        <v/>
      </c>
      <c r="S23" s="51">
        <f>IF(OR($A22="Annual Leave",$A23="Annual Leave"),IF(AND($A22&lt;&gt;"Annual Leave",$A23="Annual Leave"),8,0),0)</f>
        <v/>
      </c>
      <c r="T23" s="53" t="n"/>
      <c r="U23" s="144">
        <f>MAX(0,40-Y23)</f>
        <v/>
      </c>
      <c r="V23" s="351">
        <f>IF(OR($C23="",$D23=""),0,
 IF(OR($A22="Holiday",$A23="Holiday"),0,
 IF(AND(NOT(OR($A22="Annual Leave",$A23="Annual Leave")),$A23="Off day"),0,
  IF($I22+$I23&gt;=8,IF($I22&gt;=8,0,8-$I22),$I23)
  )))</f>
        <v/>
      </c>
      <c r="W23" s="351">
        <f>MAX(0,V23-U23)</f>
        <v/>
      </c>
      <c r="X23" s="351">
        <f>IF(C23="","",C23-WEEKDAY(C23,1)+1)</f>
        <v/>
      </c>
      <c r="Y23" s="351">
        <f>SUMPRODUCT(($X$14:$X22=X23)*(($V$14:$V22)+($O$14:$O22)))+IF(X23=X14,$L$11,0)</f>
        <v/>
      </c>
      <c r="Z23" s="351" t="n"/>
      <c r="AA23" s="351" t="n"/>
      <c r="AB23" s="351" t="n"/>
      <c r="AC23" s="351" t="n"/>
      <c r="AD23" s="351" t="n"/>
      <c r="AE23" s="351" t="n"/>
      <c r="AF23" s="351" t="n"/>
    </row>
    <row r="24" ht="24" customHeight="1" s="348" thickBot="1">
      <c r="A24" s="154" t="inlineStr">
        <is>
          <t>On Day</t>
        </is>
      </c>
      <c r="B24" s="273" t="n"/>
      <c r="C24" s="90">
        <f>C22+1</f>
        <v/>
      </c>
      <c r="D24" s="8" t="n"/>
      <c r="E24" s="155">
        <f>IF(D24="", "",
 IF(D24=TIME(0,0,0), 0,
 IF(AND(D24&gt;=TIME(0,0,1), D24&lt;=TIME(2,0,0)), TIME(7,0,0),
 IF(AND(D24&gt;=TIME(6,0,0), D24&lt;=TIME(8,0,0)), TIME(12,0,0),
 IF(AND(D24&gt;TIME(8,0,0), D24&lt;=TIME(13,59,0)), TIME(15,0,0),
 IF(AND(D24&gt;=TIME(14,0,0), D24&lt;=TIME(17,59,0)), TIME(21,0,0),
 IF(AND(D24&gt;=TIME(18,0,0), D24&lt;=TIME(21,59,0)), TIME(0,0,0),
 IF(AND(D24&gt;=TIME(22,0,0), D24&lt;=TIME(23,59,59)), TIME(7,0,0), ""))))))))</f>
        <v/>
      </c>
      <c r="F24" s="156" t="n"/>
      <c r="G24" s="155">
        <f>IF(AND(D24&gt;=TIME(6,0,0),D24&lt;=TIME(8,0,0)),E24,"")</f>
        <v/>
      </c>
      <c r="H24" s="8" t="n"/>
      <c r="I24" s="30">
        <f>ROUND(IF(OR(D24="",E24="",E24=0),0,IF(H24="",MOD(E24-D24,1)*24,MOD(H24-D24,1)*24)),2)</f>
        <v/>
      </c>
      <c r="J24" s="157" t="n"/>
      <c r="K24" s="274" t="n"/>
      <c r="L24" s="271" t="n"/>
      <c r="M24" s="275">
        <f>MAX(0,V24-W24)</f>
        <v/>
      </c>
      <c r="N24" s="9">
        <f>(IF(OR($C24="",$D24=""),0,
 IF(OR($A24="Holiday",$A25="Holiday"),
    IF(ISNUMBER(MATCH(TRIM($B24),{"Phagwah","Good Friday","Easter Monday","Labour Day","Christmas","Eid ul Azha","Romans-2","Globe-12","Neptune P1"},0)),0,$I24),
 IF(AND(NOT(OR($A24="Annual Leave",$A25="Annual Leave")),$A24="Off day"),$I24,
  MAX(0,$I24-$V24)
  ))))+W24</f>
        <v/>
      </c>
      <c r="O24" s="9">
        <f>IF(AND(OR($A24="Holiday",$A25="Holiday"),
        ISNUMBER(MATCH(TRIM($B24),{"Phagwah","Good Friday","Easter Monday","Labour Day","Christmas","Eid ul Azha","Romans-2","Globe-12","Neptune P1"},0))),
   $I24,0)</f>
        <v/>
      </c>
      <c r="P24" s="9">
        <f>IF(OR($O$7="Canteen",$O$7="Head Office"),0,IF($I24&lt;=0,0,IF(OR(OR(TRIM($J24)="Hebrews",TRIM($J24)="Romans",TRIM($J24)="Romans-2",TRIM($J24)="Globe",TRIM($J24)="Globe-12",TRIM($J24)="Neptune P1"),AND($I25&gt;0,OR(TRIM($J25)="Hebrews",TRIM($J25)="Romans",TRIM($J25)="Romans-2",TRIM($J25)="Globe",TRIM($J25)="Globe-12",TRIM($J25)="Neptune P1"))),1,0)))</f>
        <v/>
      </c>
      <c r="Q24" s="10" t="n"/>
      <c r="R24" s="9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IF($I24&gt;0,1,0),
      0
   ),
0))</f>
        <v/>
      </c>
      <c r="S24" s="9">
        <f>IF(OR($A24="Annual Leave",$A25="Annual Leave"),IF($A24="Annual Leave",8,0),0)</f>
        <v/>
      </c>
      <c r="T24" s="91" t="n"/>
      <c r="U24" s="144">
        <f>MAX(0,40-Y24)</f>
        <v/>
      </c>
      <c r="V24" s="351">
        <f>IF(OR($C24="",$D24=""),0,
 IF(OR($A24="Holiday",$A25="Holiday"),0,
 IF(AND(NOT(OR($A24="Annual Leave",$A25="Annual Leave")),$A24="Off day"),0,
  IF($I24+$I25&gt;=8,IF($I24&gt;=8,8,$I24),$I24)
  )))</f>
        <v/>
      </c>
      <c r="W24" s="351">
        <f>MAX(0,V24-U24)</f>
        <v/>
      </c>
      <c r="X24" s="351">
        <f>IF(C24="","",C24-WEEKDAY(C24,1)+1)</f>
        <v/>
      </c>
      <c r="Y24" s="351">
        <f>SUMPRODUCT(($X$14:$X23=X24)*(($V$14:$V23)+($O$14:$O23)))+IF(X24=X14,$L$11,0)</f>
        <v/>
      </c>
      <c r="Z24" s="351" t="n"/>
      <c r="AA24" s="351" t="n"/>
      <c r="AB24" s="351" t="n"/>
      <c r="AC24" s="351" t="n"/>
      <c r="AD24" s="351" t="n"/>
      <c r="AE24" s="351" t="n"/>
      <c r="AF24" s="351" t="n"/>
    </row>
    <row r="25" ht="24" customHeight="1" s="348" thickBot="1">
      <c r="A25" s="154" t="inlineStr">
        <is>
          <t>On Day</t>
        </is>
      </c>
      <c r="B25" s="273" t="n"/>
      <c r="C25" s="90">
        <f>C24</f>
        <v/>
      </c>
      <c r="D25" s="276" t="n"/>
      <c r="E25" s="277">
        <f>IF(D25="", "",
 IF(D25=TIME(0,0,0), 0,
 IF(AND(D25&gt;=TIME(0,0,1), D25&lt;=TIME(2,0,0)), TIME(7,0,0),
 IF(AND(D25&gt;=TIME(6,0,0), D25&lt;=TIME(8,0,0)), TIME(12,0,0),
 IF(AND(D25&gt;TIME(8,0,0), D25&lt;=TIME(13,59,0)), TIME(15,0,0),
 IF(AND(D25&gt;=TIME(14,0,0), D25&lt;=TIME(17,59,0)), TIME(21,0,0),
 IF(AND(D25&gt;=TIME(18,0,0), D25&lt;=TIME(21,59,0)), TIME(0,0,0),
 IF(AND(D25&gt;=TIME(22,0,0), D25&lt;=TIME(23,59,59)), TIME(7,0,0), ""))))))))</f>
        <v/>
      </c>
      <c r="F25" s="156" t="n"/>
      <c r="G25" s="277">
        <f>IF(AND(D25&gt;=TIME(6,0,0),D25&lt;=TIME(8,0,0)),E25,"")</f>
        <v/>
      </c>
      <c r="H25" s="276" t="n"/>
      <c r="I25" s="30">
        <f>ROUND(IF(OR(D25="",E25="",E25=0),0,IF(H25="",MOD(E25-D25,1)*24,MOD(H25-D25,1)*24)),2)</f>
        <v/>
      </c>
      <c r="J25" s="158" t="n"/>
      <c r="K25" s="274" t="n"/>
      <c r="L25" s="271" t="n"/>
      <c r="M25" s="275">
        <f>MAX(0,V25-W25)</f>
        <v/>
      </c>
      <c r="N25" s="278">
        <f>(IF(OR($C25="",$D25=""),0,
 IF(OR($A24="Holiday",$A25="Holiday"),
    IF(ISNUMBER(MATCH(TRIM($B25),{"Phagwah","Good Friday","Easter Monday","Labour Day","Christmas","Eid ul Azha","Romans-2","Globe-12","Neptune P1"},0)),0,$I25),
 IF(AND(NOT(OR($A24="Annual Leave",$A25="Annual Leave")),$A25="Off day"),$I25,
  MAX(0,$I25-$V25)
  ))))+W25</f>
        <v/>
      </c>
      <c r="O25" s="278">
        <f>IF(AND(OR($A24="Holiday",$A25="Holiday"),
        ISNUMBER(MATCH(TRIM($B25),{"Phagwah","Good Friday","Easter Monday","Labour Day","Christmas","Eid ul Azha","Romans-2","Globe-12","Neptune P1"},0))),
   $I25,0)</f>
        <v/>
      </c>
      <c r="P25" s="278">
        <f>IF(OR($O$7="Canteen",$O$7="Head Office"),0,IF($I25&lt;=0,0,IF(AND($I24&lt;=0,OR(TRIM($J25)="Hebrews",TRIM($J25)="Romans",TRIM($J25)="Romans-2",TRIM($J25)="Globe",TRIM($J25)="Globe-12",TRIM($J25)="Neptune P1")),1,0)))</f>
        <v/>
      </c>
      <c r="Q25" s="279" t="n"/>
      <c r="R25" s="278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IF(AND($I24=0,$I25&gt;0),1,0),
      0
   ),
0))</f>
        <v/>
      </c>
      <c r="S25" s="278">
        <f>IF(OR($A24="Annual Leave",$A25="Annual Leave"),IF(AND($A24&lt;&gt;"Annual Leave",$A25="Annual Leave"),8,0),0)</f>
        <v/>
      </c>
      <c r="T25" s="280" t="n"/>
      <c r="U25" s="144">
        <f>MAX(0,40-Y25)</f>
        <v/>
      </c>
      <c r="V25" s="351">
        <f>IF(OR($C25="",$D25=""),0,
 IF(OR($A24="Holiday",$A25="Holiday"),0,
 IF(AND(NOT(OR($A24="Annual Leave",$A25="Annual Leave")),$A25="Off day"),0,
  IF($I24+$I25&gt;=8,IF($I24&gt;=8,0,8-$I24),$I25)
  )))</f>
        <v/>
      </c>
      <c r="W25" s="351">
        <f>MAX(0,V25-U25)</f>
        <v/>
      </c>
      <c r="X25" s="351">
        <f>IF(C25="","",C25-WEEKDAY(C25,1)+1)</f>
        <v/>
      </c>
      <c r="Y25" s="351">
        <f>SUMPRODUCT(($X$14:$X24=X25)*(($V$14:$V24)+($O$14:$O24)))+IF(X25=X14,$L$11,0)</f>
        <v/>
      </c>
      <c r="Z25" s="351" t="n"/>
      <c r="AA25" s="351" t="n"/>
      <c r="AB25" s="351" t="n"/>
      <c r="AC25" s="351" t="n"/>
      <c r="AD25" s="351" t="n"/>
      <c r="AE25" s="351" t="n"/>
      <c r="AF25" s="351" t="n"/>
    </row>
    <row r="26" ht="24" customHeight="1" s="348" thickBot="1">
      <c r="A26" s="159" t="inlineStr">
        <is>
          <t>On Day</t>
        </is>
      </c>
      <c r="B26" s="281" t="n"/>
      <c r="C26" s="92">
        <f>C24+1</f>
        <v/>
      </c>
      <c r="D26" s="31" t="n"/>
      <c r="E26" s="160">
        <f>IF(D26="", "",
 IF(D26=TIME(0,0,0), 0,
 IF(AND(D26&gt;=TIME(0,0,1), D26&lt;=TIME(2,0,0)), TIME(7,0,0),
 IF(AND(D26&gt;=TIME(6,0,0), D26&lt;=TIME(8,0,0)), TIME(12,0,0),
 IF(AND(D26&gt;TIME(8,0,0), D26&lt;=TIME(13,59,0)), TIME(15,0,0),
 IF(AND(D26&gt;=TIME(14,0,0), D26&lt;=TIME(17,59,0)), TIME(21,0,0),
 IF(AND(D26&gt;=TIME(18,0,0), D26&lt;=TIME(21,59,0)), TIME(0,0,0),
 IF(AND(D26&gt;=TIME(22,0,0), D26&lt;=TIME(23,59,59)), TIME(7,0,0), ""))))))))</f>
        <v/>
      </c>
      <c r="F26" s="161" t="n"/>
      <c r="G26" s="160">
        <f>IF(AND(D26&gt;=TIME(6,0,0),D26&lt;=TIME(8,0,0)),E26,"")</f>
        <v/>
      </c>
      <c r="H26" s="31" t="n"/>
      <c r="I26" s="32">
        <f>ROUND(IF(OR(D26="",E26="",E26=0),0,IF(H26="",MOD(E26-D26,1)*24,MOD(H26-D26,1)*24)),2)</f>
        <v/>
      </c>
      <c r="J26" s="162" t="n"/>
      <c r="K26" s="282" t="n"/>
      <c r="L26" s="271" t="n"/>
      <c r="M26" s="283">
        <f>MAX(0,V26-W26)</f>
        <v/>
      </c>
      <c r="N26" s="33">
        <f>(IF(OR($C26="",$D26=""),0,
 IF(OR($A26="Holiday",$A27="Holiday"),
    IF(ISNUMBER(MATCH(TRIM($B26),{"Phagwah","Good Friday","Easter Monday","Labour Day","Christmas","Eid ul Azha","Romans-2","Globe-12","Neptune P1"},0)),0,$I26),
 IF(AND(NOT(OR($A26="Annual Leave",$A27="Annual Leave")),$A26="Off day"),$I26,
  MAX(0,$I26-$V26)
  ))))+W26</f>
        <v/>
      </c>
      <c r="O26" s="33">
        <f>IF(AND(OR($A26="Holiday",$A27="Holiday"),
        ISNUMBER(MATCH(TRIM($B26),{"Phagwah","Good Friday","Easter Monday","Labour Day","Christmas","Eid ul Azha","Romans-2","Globe-12","Neptune P1"},0))),
   $I26,0)</f>
        <v/>
      </c>
      <c r="P26" s="33">
        <f>IF(OR($O$7="Canteen",$O$7="Head Office"),0,IF($I26&lt;=0,0,IF(OR(OR(TRIM($J26)="Hebrews",TRIM($J26)="Romans",TRIM($J26)="Romans-2",TRIM($J26)="Globe",TRIM($J26)="Globe-12",TRIM($J26)="Neptune P1"),AND($I27&gt;0,OR(TRIM($J27)="Hebrews",TRIM($J27)="Romans",TRIM($J27)="Romans-2",TRIM($J27)="Globe",TRIM($J27)="Globe-12",TRIM($J27)="Neptune P1"))),1,0)))</f>
        <v/>
      </c>
      <c r="Q26" s="34" t="n"/>
      <c r="R26" s="33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IF($I26&gt;0,1,0),
      0
   ),
0))</f>
        <v/>
      </c>
      <c r="S26" s="33">
        <f>IF(OR($A26="Annual Leave",$A27="Annual Leave"),IF($A26="Annual Leave",8,0),0)</f>
        <v/>
      </c>
      <c r="T26" s="35" t="n"/>
      <c r="U26" s="144">
        <f>MAX(0,40-Y26)</f>
        <v/>
      </c>
      <c r="V26" s="351">
        <f>IF(OR($C26="",$D26=""),0,
 IF(OR($A26="Holiday",$A27="Holiday"),0,
 IF(AND(NOT(OR($A26="Annual Leave",$A27="Annual Leave")),$A26="Off day"),0,
  IF($I26+$I27&gt;=8,IF($I26&gt;=8,8,$I26),$I26)
  )))</f>
        <v/>
      </c>
      <c r="W26" s="351">
        <f>MAX(0,V26-U26)</f>
        <v/>
      </c>
      <c r="X26" s="351">
        <f>IF(C26="","",C26-WEEKDAY(C26,1)+1)</f>
        <v/>
      </c>
      <c r="Y26" s="351">
        <f>SUMPRODUCT(($X$14:$X25=X26)*(($V$14:$V25)+($O$14:$O25)))+IF(X26=X14,$L$11,0)</f>
        <v/>
      </c>
      <c r="Z26" s="351" t="n"/>
      <c r="AA26" s="351" t="n"/>
      <c r="AB26" s="351" t="n"/>
      <c r="AC26" s="351" t="n"/>
      <c r="AD26" s="351" t="n"/>
      <c r="AE26" s="351" t="n"/>
      <c r="AF26" s="351" t="n"/>
    </row>
    <row r="27" ht="24" customHeight="1" s="348" thickBot="1">
      <c r="A27" s="159" t="inlineStr">
        <is>
          <t>On Day</t>
        </is>
      </c>
      <c r="B27" s="281" t="n"/>
      <c r="C27" s="93">
        <f>C26</f>
        <v/>
      </c>
      <c r="D27" s="36" t="n"/>
      <c r="E27" s="163">
        <f>IF(D27="", "",
 IF(D27=TIME(0,0,0), 0,
 IF(AND(D27&gt;=TIME(0,0,1), D27&lt;=TIME(2,0,0)), TIME(7,0,0),
 IF(AND(D27&gt;=TIME(6,0,0), D27&lt;=TIME(8,0,0)), TIME(12,0,0),
 IF(AND(D27&gt;TIME(8,0,0), D27&lt;=TIME(13,59,0)), TIME(15,0,0),
 IF(AND(D27&gt;=TIME(14,0,0), D27&lt;=TIME(17,59,0)), TIME(21,0,0),
 IF(AND(D27&gt;=TIME(18,0,0), D27&lt;=TIME(21,59,0)), TIME(0,0,0),
 IF(AND(D27&gt;=TIME(22,0,0), D27&lt;=TIME(23,59,59)), TIME(7,0,0), ""))))))))</f>
        <v/>
      </c>
      <c r="F27" s="164" t="n"/>
      <c r="G27" s="163">
        <f>IF(AND(D27&gt;=TIME(6,0,0),D27&lt;=TIME(8,0,0)),E27,"")</f>
        <v/>
      </c>
      <c r="H27" s="36" t="n"/>
      <c r="I27" s="37">
        <f>ROUND(IF(OR(D27="",E27="",E27=0),0,IF(H27="",MOD(E27-D27,1)*24,MOD(H27-D27,1)*24)),2)</f>
        <v/>
      </c>
      <c r="J27" s="162" t="n"/>
      <c r="K27" s="282" t="n"/>
      <c r="L27" s="271" t="n"/>
      <c r="M27" s="283">
        <f>MAX(0,V27-W27)</f>
        <v/>
      </c>
      <c r="N27" s="38">
        <f>(IF(OR($C27="",$D27=""),0,
 IF(OR($A26="Holiday",$A27="Holiday"),
    IF(ISNUMBER(MATCH(TRIM($B27),{"Phagwah","Good Friday","Easter Monday","Labour Day","Christmas","Eid ul Azha","Romans-2","Globe-12","Neptune P1"},0)),0,$I27),
 IF(AND(NOT(OR($A26="Annual Leave",$A27="Annual Leave")),$A27="Off day"),$I27,
  MAX(0,$I27-$V27)
  ))))+W27</f>
        <v/>
      </c>
      <c r="O27" s="38">
        <f>IF(AND(OR($A26="Holiday",$A27="Holiday"),
        ISNUMBER(MATCH(TRIM($B27),{"Phagwah","Good Friday","Easter Monday","Labour Day","Christmas","Eid ul Azha","Romans-2","Globe-12","Neptune P1"},0))),
   $I27,0)</f>
        <v/>
      </c>
      <c r="P27" s="38">
        <f>IF(OR($O$7="Canteen",$O$7="Head Office"),0,IF($I27&lt;=0,0,IF(AND($I26&lt;=0,OR(TRIM($J27)="Hebrews",TRIM($J27)="Romans",TRIM($J27)="Romans-2",TRIM($J27)="Globe",TRIM($J27)="Globe-12",TRIM($J27)="Neptune P1")),1,0)))</f>
        <v/>
      </c>
      <c r="Q27" s="39" t="n"/>
      <c r="R27" s="38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IF(AND($I26=0,$I27&gt;0),1,0),
      0
   ),
0))</f>
        <v/>
      </c>
      <c r="S27" s="38">
        <f>IF(OR($A26="Annual Leave",$A27="Annual Leave"),IF(AND($A26&lt;&gt;"Annual Leave",$A27="Annual Leave"),8,0),0)</f>
        <v/>
      </c>
      <c r="T27" s="40" t="n"/>
      <c r="U27" s="144">
        <f>MAX(0,40-Y27)</f>
        <v/>
      </c>
      <c r="V27" s="351">
        <f>IF(OR($C27="",$D27=""),0,
 IF(OR($A26="Holiday",$A27="Holiday"),0,
 IF(AND(NOT(OR($A26="Annual Leave",$A27="Annual Leave")),$A27="Off day"),0,
  IF($I26+$I27&gt;=8,IF($I26&gt;=8,0,8-$I26),$I27)
  )))</f>
        <v/>
      </c>
      <c r="W27" s="351">
        <f>MAX(0,V27-U27)</f>
        <v/>
      </c>
      <c r="X27" s="351">
        <f>IF(C27="","",C27-WEEKDAY(C27,1)+1)</f>
        <v/>
      </c>
      <c r="Y27" s="351">
        <f>SUMPRODUCT(($X$14:$X26=X27)*(($V$14:$V26)+($O$14:$O26)))+IF(X27=X14,$L$11,0)</f>
        <v/>
      </c>
      <c r="Z27" s="351" t="n"/>
      <c r="AA27" s="351" t="n"/>
      <c r="AB27" s="351" t="n"/>
      <c r="AC27" s="351" t="n"/>
      <c r="AD27" s="351" t="n"/>
      <c r="AE27" s="351" t="n"/>
      <c r="AF27" s="351" t="n"/>
    </row>
    <row r="28" ht="24" customHeight="1" s="348" thickBot="1">
      <c r="A28" s="176" t="n"/>
      <c r="B28" s="176" t="n"/>
      <c r="C28" s="145" t="n"/>
      <c r="D28" s="6" t="n"/>
      <c r="E28" s="14" t="n"/>
      <c r="F28" s="6" t="n"/>
      <c r="G28" s="6" t="n"/>
      <c r="H28" s="336" t="n"/>
      <c r="I28" s="351" t="n"/>
      <c r="J28" s="336" t="n"/>
      <c r="K28" s="336" t="n"/>
      <c r="L28" s="336" t="n"/>
      <c r="M28" s="99">
        <f>MAX(0,V28-W28)</f>
        <v/>
      </c>
      <c r="N28" s="99">
        <f>(IF(OR($C28="",$D28=""),0,
 IF(OR($A28="Holiday",$A29="Holiday"),
    IF(ISNUMBER(MATCH(TRIM($B28),{"Phagwah","Good Friday","Easter Monday","Labour Day","Christmas","Eid ul Azha","Romans-2","Globe-12","Neptune P1"},0)),0,$I28),
 IF(AND(NOT(OR($A28="Annual Leave",$A29="Annual Leave")),$A28="Off day"),$I28,
  MAX(0,$I28-$V28)
  ))))+W28</f>
        <v/>
      </c>
      <c r="O28" s="99">
        <f>IF(AND(OR($A28="Holiday",$A29="Holiday"),
        ISNUMBER(MATCH(TRIM($B28),{"Phagwah","Good Friday","Easter Monday","Labour Day","Christmas","Eid ul Azha","Romans-2","Globe-12","Neptune P1"},0))),
   $I28,0)</f>
        <v/>
      </c>
      <c r="P28" s="99">
        <f>IF(OR($O$7="Canteen",$O$7="Head Office"),0,IF($I28&lt;=0,0,IF(OR(OR(TRIM($J28)="Hebrews",TRIM($J28)="Romans",TRIM($J28)="Romans-2",TRIM($J28)="Globe",TRIM($J28)="Globe-12",TRIM($J28)="Neptune P1"),AND($I29&gt;0,OR(TRIM($J29)="Hebrews",TRIM($J29)="Romans",TRIM($J29)="Romans-2",TRIM($J29)="Globe",TRIM($J29)="Globe-12",TRIM($J29)="Neptune P1"))),1,0)))</f>
        <v/>
      </c>
      <c r="Q28" s="178" t="n"/>
      <c r="R28" s="15" t="n"/>
      <c r="S28" s="99">
        <f>IF(OR($A28="Annual Leave",$A29="Annual Leave"),IF($A28="Annual Leave",8,0),0)</f>
        <v/>
      </c>
      <c r="T28" s="100">
        <f>SUM(T14:T27)</f>
        <v/>
      </c>
      <c r="U28" s="144">
        <f>MAX(0,40-Y28)</f>
        <v/>
      </c>
      <c r="V28" s="351">
        <f>IF(OR($C28="",$D28=""),0,
 IF(OR($A28="Holiday",$A29="Holiday"),0,
 IF(AND(NOT(OR($A28="Annual Leave",$A29="Annual Leave")),$A28="Off day"),0,
  IF($I28+$I29&gt;=8,IF($I28&gt;=8,8,$I28),$I28)
  )))</f>
        <v/>
      </c>
      <c r="W28" s="351">
        <f>MAX(0,V28-U28)</f>
        <v/>
      </c>
      <c r="X28" s="351">
        <f>IF(C28="","",C28-WEEKDAY(C28,1)+1)</f>
        <v/>
      </c>
      <c r="Y28" s="351">
        <f>SUMPRODUCT(($X$14:$X27=X28)*(($V$14:$V27)+($O$14:$O27)))+IF(X28=X14,$L$11,0)</f>
        <v/>
      </c>
      <c r="Z28" s="351" t="n"/>
      <c r="AA28" s="351" t="n"/>
      <c r="AB28" s="351" t="n"/>
      <c r="AC28" s="351" t="n"/>
      <c r="AD28" s="351" t="n"/>
      <c r="AE28" s="351" t="n"/>
      <c r="AF28" s="351" t="n"/>
    </row>
    <row r="29" hidden="1" ht="15.75" customHeight="1" s="348" thickBot="1">
      <c r="A29" s="179" t="n"/>
      <c r="B29" s="176" t="n"/>
      <c r="C29" s="145" t="n"/>
      <c r="D29" s="6" t="n"/>
      <c r="E29" s="295">
        <f>IF(D29="", "",
 IF(D29=TIME(0,0,0), 0,
 IF(AND(D29&gt;=TIME(0,0,1), D29&lt;=TIME(2,0,0)), TIME(7,0,0),
 IF(AND(D29&gt;=TIME(6,0,0), D29&lt;=TIME(8,0,0)), TIME(12,0,0),
 IF(AND(D29&gt;TIME(8,0,0), D29&lt;=TIME(13,59,0)), TIME(15,0,0),
 IF(AND(D29&gt;=TIME(14,0,0), D29&lt;=TIME(17,59,0)), TIME(21,0,0),
 IF(AND(D29&gt;=TIME(18,0,0), D29&lt;=TIME(21,59,0)), TIME(0,0,0),
 IF(AND(D29&gt;=TIME(22,0,0), D29&lt;=TIME(23,59,59)), TIME(7,0,0), ""))))))))</f>
        <v/>
      </c>
      <c r="F29" s="6" t="n"/>
      <c r="G29" s="6" t="n"/>
      <c r="H29" s="6" t="n"/>
      <c r="I29" s="6" t="n"/>
      <c r="J29" s="6" t="n"/>
      <c r="K29" s="6" t="n"/>
      <c r="L29" s="6" t="n"/>
      <c r="M29" s="4">
        <f>MAX(0,V29-W29)</f>
        <v/>
      </c>
      <c r="N29" s="4">
        <f>(IF(OR($C29="",$D29=""),0,
 IF(OR($A28="Holiday",$A29="Holiday"),
    IF(ISNUMBER(MATCH(TRIM($B29),{"Phagwah","Good Friday","Easter Monday","Labour Day","Christmas","Eid ul Azha","Romans-2","Globe-12","Neptune P1"},0)),0,$I29),
 IF(AND(NOT(OR($A28="Annual Leave",$A29="Annual Leave")),$A29="Off day"),$I29,
  MAX(0,$I29-$V29)
  ))))+W29</f>
        <v/>
      </c>
      <c r="O29" s="4">
        <f>IF(AND(OR($A28="Holiday",$A29="Holiday"),
        ISNUMBER(MATCH(TRIM($B29),{"Phagwah","Good Friday","Easter Monday","Labour Day","Christmas","Eid ul Azha","Romans-2","Globe-12","Neptune P1"},0))),
   $I29,0)</f>
        <v/>
      </c>
      <c r="P29" s="4">
        <f>IF(OR($O$7="Canteen",$O$7="Head Office"),0,IF($I29&lt;=0,0,IF(AND($I28&lt;=0,OR(TRIM($J29)="Hebrews",TRIM($J29)="Romans",TRIM($J29)="Romans-2",TRIM($J29)="Globe",TRIM($J29)="Globe-12",TRIM($J29)="Neptune P1")),1,0)))</f>
        <v/>
      </c>
      <c r="Q29" s="6" t="n"/>
      <c r="R29" s="296">
        <f>IF(OR($O$7="Canteen",$O$7="Head Office"),0,IF(
  AND(
    SUMIFS(I:I, C:C, C29) &gt;= 8,
    COUNTIFS(C$14:C29, C29)=1,
    OR(
      TEXT(D29,"hh:mm:ss")="07:00:00",
      TEXT(D29,"hh:mm:ss")="15:00:00",
      TEXT(D29,"hh:mm:ss")="23:00:00",
      TEXT(D30,"hh:mm:ss")="07:00:00",
      TEXT(D30,"hh:mm:ss")="15:00:00",
      TEXT(D30,"hh:mm:ss")="23:00:00"
    )
  ),
  1,
  0
))</f>
        <v/>
      </c>
      <c r="S29" s="4">
        <f>IF(OR($A28="Annual Leave",$A29="Annual Leave"),IF(AND($A28&lt;&gt;"Annual Leave",$A29="Annual Leave"),8,0),0)</f>
        <v/>
      </c>
      <c r="T29" s="146" t="n"/>
      <c r="U29" s="351">
        <f>MAX(0,40-Y29)</f>
        <v/>
      </c>
      <c r="V29" s="351">
        <f>IF(OR($C29="",$D29=""),0,
 IF(OR($A28="Holiday",$A29="Holiday"),0,
 IF(AND(NOT(OR($A28="Annual Leave",$A29="Annual Leave")),$A29="Off day"),0,
  IF($I28+$I29&gt;=8,IF($I28&gt;=8,0,8-$I28),$I29)
  )))</f>
        <v/>
      </c>
      <c r="W29" s="351">
        <f>MAX(0,V29-U29)</f>
        <v/>
      </c>
      <c r="X29" s="351">
        <f>IF(C29="","",C29-WEEKDAY(C29,1)+1)</f>
        <v/>
      </c>
      <c r="Y29" s="351">
        <f>SUMPRODUCT(($X$14:$X28=X29)*(($V$14:$V28)+($O$14:$O28)))+IF(X29=X14,$L$11,0)</f>
        <v/>
      </c>
      <c r="Z29" s="351" t="n"/>
      <c r="AA29" s="351" t="n"/>
      <c r="AB29" s="351" t="n"/>
      <c r="AC29" s="351" t="n"/>
      <c r="AD29" s="351" t="n"/>
      <c r="AE29" s="351" t="n"/>
      <c r="AF29" s="351" t="n"/>
    </row>
    <row r="30" ht="24" customHeight="1" s="348" thickBot="1">
      <c r="A30" s="147" t="inlineStr">
        <is>
          <t>On Day</t>
        </is>
      </c>
      <c r="B30" s="180" t="n"/>
      <c r="C30" s="88">
        <f>C27+1</f>
        <v/>
      </c>
      <c r="D30" s="54" t="n"/>
      <c r="E30" s="148">
        <f>IF(D30="", "",
 IF(D30=TIME(0,0,0), 0,
 IF(AND(D30&gt;=TIME(0,0,1), D30&lt;=TIME(2,0,0)), TIME(7,0,0),
 IF(AND(D30&gt;=TIME(6,0,0), D30&lt;=TIME(8,0,0)), TIME(12,0,0),
 IF(AND(D30&gt;TIME(8,0,0), D30&lt;=TIME(13,59,0)), TIME(15,0,0),
 IF(AND(D30&gt;=TIME(14,0,0), D30&lt;=TIME(17,59,0)), TIME(21,0,0),
 IF(AND(D30&gt;=TIME(18,0,0), D30&lt;=TIME(21,59,0)), TIME(0,0,0),
 IF(AND(D30&gt;=TIME(22,0,0), D30&lt;=TIME(23,59,59)), TIME(7,0,0), ""))))))))</f>
        <v/>
      </c>
      <c r="F30" s="149" t="n"/>
      <c r="G30" s="148">
        <f>IF(AND(D30&gt;=TIME(6,0,0),D30&lt;=TIME(8,0,0)),E30,"")</f>
        <v/>
      </c>
      <c r="H30" s="54" t="n"/>
      <c r="I30" s="55">
        <f>ROUND(IF(OR(D30="",E30="",E30=0),0,IF(H30="",MOD(E30-D30,1)*24,MOD(H30-D30,1)*24)),2)</f>
        <v/>
      </c>
      <c r="J30" s="150" t="n"/>
      <c r="K30" s="270" t="n"/>
      <c r="L30" s="181" t="n"/>
      <c r="M30" s="272">
        <f>MAX(0,V30-W30)</f>
        <v/>
      </c>
      <c r="N30" s="56">
        <f>(IF(OR($C30="",$D30=""),0,
 IF(OR($A30="Holiday",$A31="Holiday"),
    IF(ISNUMBER(MATCH(TRIM($B30),{"Phagwah","Good Friday","Easter Monday","Labour Day","Christmas","Eid ul Azha","Romans-2","Globe-12","Neptune P1"},0)),0,$I30),
 IF(AND(NOT(OR($A30="Annual Leave",$A31="Annual Leave")),$A30="Off day"),$I30,
  MAX(0,$I30-$V30)
  ))))+W30</f>
        <v/>
      </c>
      <c r="O30" s="56">
        <f>IF(AND(OR($A30="Holiday",$A31="Holiday"),
        ISNUMBER(MATCH(TRIM($B30),{"Phagwah","Good Friday","Easter Monday","Labour Day","Christmas","Eid ul Azha","Romans-2","Globe-12","Neptune P1"},0))),
   $I30,0)</f>
        <v/>
      </c>
      <c r="P30" s="56">
        <f>IF(OR($O$7="Canteen",$O$7="Head Office"),0,IF($I30&lt;=0,0,IF(OR(OR(TRIM($J30)="Hebrews",TRIM($J30)="Romans",TRIM($J30)="Romans-2",TRIM($J30)="Globe",TRIM($J30)="Globe-12",TRIM($J30)="Neptune P1"),AND($I31&gt;0,OR(TRIM($J31)="Hebrews",TRIM($J31)="Romans",TRIM($J31)="Romans-2",TRIM($J31)="Globe",TRIM($J31)="Globe-12",TRIM($J31)="Neptune P1"))),1,0)))</f>
        <v/>
      </c>
      <c r="Q30" s="57" t="n"/>
      <c r="R30" s="56">
        <f>IF(OR($O$7="Canteen",$O$7="Head Office"),0,IF(
  AND(
    SUMIFS(I:I, C:C, C30) &gt;= 8,
    COUNTIFS(C$14:C30, C30)=1,
    OR(
      TEXT(D30,"hh:mm:ss")="07:00:00",
      TEXT(D30,"hh:mm:ss")="15:00:00",
      TEXT(D30,"hh:mm:ss")="23:00:00",
      TEXT(D31,"hh:mm:ss")="07:00:00",
      TEXT(D31,"hh:mm:ss")="15:00:00",
      TEXT(D31,"hh:mm:ss")="23:00:00"
    )
  ),
  1,
  0
))</f>
        <v/>
      </c>
      <c r="S30" s="56">
        <f>IF(OR($A30="Annual Leave",$A31="Annual Leave"),IF($A30="Annual Leave",8,0),0)</f>
        <v/>
      </c>
      <c r="T30" s="58" t="n"/>
      <c r="U30" s="144">
        <f>MAX(0,40-Y30)</f>
        <v/>
      </c>
      <c r="V30" s="151">
        <f>IF(OR($C30="",$D30=""),0,
 IF(OR($A30="Holiday",$A31="Holiday"),0,
 IF(AND(NOT(OR($A30="Annual Leave",$A31="Annual Leave")),$A30="Off day"),0,
  IF($I30+$I31&gt;=8,IF($I30&gt;=8,8,$I30),$I30)
  )))</f>
        <v/>
      </c>
      <c r="W30" s="151">
        <f>MAX(0,V30-U30)</f>
        <v/>
      </c>
      <c r="X30" s="151">
        <f>IF(C30="","",C30-WEEKDAY(C30,1)+1)</f>
        <v/>
      </c>
      <c r="Y30" s="151">
        <f>SUMPRODUCT(($X$14:$X29=X30)*(($V$14:$V29)+($O$14:$O29)))+IF(X30=X14,$L$11,0)</f>
        <v/>
      </c>
      <c r="Z30" s="151" t="n"/>
      <c r="AA30" s="151" t="n"/>
      <c r="AB30" s="151" t="n"/>
      <c r="AC30" s="351" t="n"/>
      <c r="AD30" s="351" t="n"/>
      <c r="AE30" s="351" t="n"/>
      <c r="AF30" s="351" t="n"/>
    </row>
    <row r="31" ht="24" customHeight="1" s="348" thickBot="1">
      <c r="A31" s="147" t="inlineStr">
        <is>
          <t>On Day</t>
        </is>
      </c>
      <c r="B31" s="182" t="n"/>
      <c r="C31" s="89">
        <f>C30</f>
        <v/>
      </c>
      <c r="D31" s="59" t="n"/>
      <c r="E31" s="152">
        <f>IF(D31="", "",
 IF(D31=TIME(0,0,0), 0,
 IF(AND(D31&gt;=TIME(0,0,1), D31&lt;=TIME(2,0,0)), TIME(7,0,0),
 IF(AND(D31&gt;=TIME(6,0,0), D31&lt;=TIME(8,0,0)), TIME(12,0,0),
 IF(AND(D31&gt;TIME(8,0,0), D31&lt;=TIME(13,59,0)), TIME(15,0,0),
 IF(AND(D31&gt;=TIME(14,0,0), D31&lt;=TIME(17,59,0)), TIME(21,0,0),
 IF(AND(D31&gt;=TIME(18,0,0), D31&lt;=TIME(21,59,0)), TIME(0,0,0),
 IF(AND(D31&gt;=TIME(22,0,0), D31&lt;=TIME(23,59,59)), TIME(7,0,0), ""))))))))</f>
        <v/>
      </c>
      <c r="F31" s="153" t="n"/>
      <c r="G31" s="152">
        <f>IF(AND(D31&gt;=TIME(6,0,0),D31&lt;=TIME(8,0,0)),E31,"")</f>
        <v/>
      </c>
      <c r="H31" s="59" t="n"/>
      <c r="I31" s="60">
        <f>ROUND(IF(OR(D31="",E31="",E31=0),0,IF(H31="",MOD(E31-D31,1)*24,MOD(H31-D31,1)*24)),2)</f>
        <v/>
      </c>
      <c r="J31" s="150" t="n"/>
      <c r="K31" s="270" t="n"/>
      <c r="L31" s="183" t="n"/>
      <c r="M31" s="272">
        <f>MAX(0,V31-W31)</f>
        <v/>
      </c>
      <c r="N31" s="61">
        <f>(IF(OR($C31="",$D31=""),0,
 IF(OR($A30="Holiday",$A31="Holiday"),
    IF(ISNUMBER(MATCH(TRIM($B31),{"Phagwah","Good Friday","Easter Monday","Labour Day","Christmas","Eid ul Azha","Romans-2","Globe-12","Neptune P1"},0)),0,$I31),
 IF(AND(NOT(OR($A30="Annual Leave",$A31="Annual Leave")),$A31="Off day"),$I31,
  MAX(0,$I31-$V31)
  ))))+W31</f>
        <v/>
      </c>
      <c r="O31" s="61">
        <f>IF(AND(OR($A30="Holiday",$A31="Holiday"),
        ISNUMBER(MATCH(TRIM($B31),{"Phagwah","Good Friday","Easter Monday","Labour Day","Christmas","Eid ul Azha","Romans-2","Globe-12","Neptune P1"},0))),
   $I31,0)</f>
        <v/>
      </c>
      <c r="P31" s="61">
        <f>IF(OR($O$7="Canteen",$O$7="Head Office"),0,IF($I31&lt;=0,0,IF(AND($I30&lt;=0,OR(TRIM($J31)="Hebrews",TRIM($J31)="Romans",TRIM($J31)="Romans-2",TRIM($J31)="Globe",TRIM($J31)="Globe-12",TRIM($J31)="Neptune P1")),1,0)))</f>
        <v/>
      </c>
      <c r="Q31" s="62" t="n"/>
      <c r="R31" s="61">
        <f>IF(OR($O$7="Canteen",$O$7="Head Office"),0,IF(
  AND(
    SUMIFS(I:I, C:C, C31) &gt;= 8,
    COUNTIFS(C$14:C31, C31)=1,
    OR(
      TEXT(D31,"hh:mm:ss")="07:00:00",
      TEXT(D31,"hh:mm:ss")="15:00:00",
      TEXT(D31,"hh:mm:ss")="23:00:00",
      TEXT(D32,"hh:mm:ss")="07:00:00",
      TEXT(D32,"hh:mm:ss")="15:00:00",
      TEXT(D32,"hh:mm:ss")="23:00:00"
    )
  ),
  1,
  0
))</f>
        <v/>
      </c>
      <c r="S31" s="61">
        <f>IF(OR($A30="Annual Leave",$A31="Annual Leave"),IF(AND($A30&lt;&gt;"Annual Leave",$A31="Annual Leave"),8,0),0)</f>
        <v/>
      </c>
      <c r="T31" s="63" t="n"/>
      <c r="U31" s="144">
        <f>MAX(0,40-Y31)</f>
        <v/>
      </c>
      <c r="V31" s="151">
        <f>IF(OR($C31="",$D31=""),0,
 IF(OR($A30="Holiday",$A31="Holiday"),0,
 IF(AND(NOT(OR($A30="Annual Leave",$A31="Annual Leave")),$A31="Off day"),0,
  IF($I30+$I31&gt;=8,IF($I30&gt;=8,0,8-$I30),$I31)
  )))</f>
        <v/>
      </c>
      <c r="W31" s="151">
        <f>MAX(0,V31-U31)</f>
        <v/>
      </c>
      <c r="X31" s="151">
        <f>IF(C31="","",C31-WEEKDAY(C31,1)+1)</f>
        <v/>
      </c>
      <c r="Y31" s="151">
        <f>SUMPRODUCT(($X$14:$X30=X31)*(($V$14:$V30)+($O$14:$O30)))+IF(X31=X14,$L$11,0)</f>
        <v/>
      </c>
      <c r="Z31" s="151" t="n"/>
      <c r="AA31" s="151" t="n"/>
      <c r="AB31" s="151" t="n"/>
      <c r="AC31" s="351" t="n"/>
      <c r="AD31" s="351" t="n"/>
      <c r="AE31" s="351" t="n"/>
      <c r="AF31" s="351" t="n"/>
    </row>
    <row r="32" ht="24" customHeight="1" s="348" thickBot="1">
      <c r="A32" s="184" t="inlineStr">
        <is>
          <t>On Day</t>
        </is>
      </c>
      <c r="B32" s="185" t="n"/>
      <c r="C32" s="101">
        <f>C30+1</f>
        <v/>
      </c>
      <c r="D32" s="11" t="n"/>
      <c r="E32" s="186">
        <f>IF(D32="", "",
 IF(D32=TIME(0,0,0), 0,
 IF(AND(D32&gt;=TIME(0,0,1), D32&lt;=TIME(2,0,0)), TIME(7,0,0),
 IF(AND(D32&gt;=TIME(6,0,0), D32&lt;=TIME(8,0,0)), TIME(12,0,0),
 IF(AND(D32&gt;TIME(8,0,0), D32&lt;=TIME(13,59,0)), TIME(15,0,0),
 IF(AND(D32&gt;=TIME(14,0,0), D32&lt;=TIME(17,59,0)), TIME(21,0,0),
 IF(AND(D32&gt;=TIME(18,0,0), D32&lt;=TIME(21,59,0)), TIME(0,0,0),
 IF(AND(D32&gt;=TIME(22,0,0), D32&lt;=TIME(23,59,59)), TIME(7,0,0), ""))))))))</f>
        <v/>
      </c>
      <c r="F32" s="187" t="n"/>
      <c r="G32" s="186">
        <f>IF(AND(D32&gt;=TIME(6,0,0),D32&lt;=TIME(8,0,0)),E32,"")</f>
        <v/>
      </c>
      <c r="H32" s="11" t="n"/>
      <c r="I32" s="87">
        <f>ROUND(IF(OR(D32="",E32="",E32=0),0,IF(H32="",MOD(E32-D32,1)*24,MOD(H32-D32,1)*24)),2)</f>
        <v/>
      </c>
      <c r="J32" s="188" t="n"/>
      <c r="K32" s="297" t="n"/>
      <c r="L32" s="189" t="n"/>
      <c r="M32" s="298">
        <f>MAX(0,V32-W32)</f>
        <v/>
      </c>
      <c r="N32" s="12">
        <f>(IF(OR($C32="",$D32=""),0,
 IF(OR($A32="Holiday",$A33="Holiday"),
    IF(ISNUMBER(MATCH(TRIM($B32),{"Phagwah","Good Friday","Easter Monday","Labour Day","Christmas","Eid ul Azha","Romans-2","Globe-12","Neptune P1"},0)),0,$I32),
 IF(AND(NOT(OR($A32="Annual Leave",$A33="Annual Leave")),$A32="Off day"),$I32,
  MAX(0,$I32-$V32)
  ))))+W32</f>
        <v/>
      </c>
      <c r="O32" s="12">
        <f>IF(AND(OR($A32="Holiday",$A33="Holiday"),
        ISNUMBER(MATCH(TRIM($B32),{"Phagwah","Good Friday","Easter Monday","Labour Day","Christmas","Eid ul Azha","Romans-2","Globe-12","Neptune P1"},0))),
   $I32,0)</f>
        <v/>
      </c>
      <c r="P32" s="12">
        <f>IF(OR($O$7="Canteen",$O$7="Head Office"),0,IF($I32&lt;=0,0,IF(OR(OR(TRIM($J32)="Hebrews",TRIM($J32)="Romans",TRIM($J32)="Romans-2",TRIM($J32)="Globe",TRIM($J32)="Globe-12",TRIM($J32)="Neptune P1"),AND($I33&gt;0,OR(TRIM($J33)="Hebrews",TRIM($J33)="Romans",TRIM($J33)="Romans-2",TRIM($J33)="Globe",TRIM($J33)="Globe-12",TRIM($J33)="Neptune P1"))),1,0)))</f>
        <v/>
      </c>
      <c r="Q32" s="13" t="n"/>
      <c r="R32" s="12">
        <f>IF(OR($O$7="Canteen",$O$7="Head Office"),0,IF(
  AND(
    SUMIFS(I:I, C:C, C32) &gt;= 8,
    COUNTIFS(C$14:C32, C32)=1,
    OR(
      TEXT(D32,"hh:mm:ss")="07:00:00",
      TEXT(D32,"hh:mm:ss")="15:00:00",
      TEXT(D32,"hh:mm:ss")="23:00:00",
      TEXT(D33,"hh:mm:ss")="07:00:00",
      TEXT(D33,"hh:mm:ss")="15:00:00",
      TEXT(D33,"hh:mm:ss")="23:00:00"
    )
  ),
  1,
  0
))</f>
        <v/>
      </c>
      <c r="S32" s="12">
        <f>IF(OR($A32="Annual Leave",$A33="Annual Leave"),IF($A32="Annual Leave",8,0),0)</f>
        <v/>
      </c>
      <c r="T32" s="102" t="n"/>
      <c r="U32" s="144">
        <f>MAX(0,40-Y32)</f>
        <v/>
      </c>
      <c r="V32" s="351">
        <f>IF(OR($C32="",$D32=""),0,
 IF(OR($A32="Holiday",$A33="Holiday"),0,
 IF(AND(NOT(OR($A32="Annual Leave",$A33="Annual Leave")),$A32="Off day"),0,
  IF($I32+$I33&gt;=8,IF($I32&gt;=8,8,$I32),$I32)
  )))</f>
        <v/>
      </c>
      <c r="W32" s="351">
        <f>MAX(0,V32-U32)</f>
        <v/>
      </c>
      <c r="X32" s="351">
        <f>IF(C32="","",C32-WEEKDAY(C32,1)+1)</f>
        <v/>
      </c>
      <c r="Y32" s="351">
        <f>SUMPRODUCT(($X$14:$X31=X32)*(($V$14:$V31)+($O$14:$O31)))+IF(X32=X14,$L$11,0)</f>
        <v/>
      </c>
      <c r="Z32" s="351" t="n"/>
      <c r="AA32" s="351" t="n"/>
      <c r="AB32" s="351" t="n"/>
      <c r="AC32" s="351" t="n"/>
      <c r="AD32" s="351" t="n"/>
      <c r="AE32" s="351" t="n"/>
      <c r="AF32" s="351" t="n"/>
    </row>
    <row r="33" ht="24" customHeight="1" s="348" thickBot="1">
      <c r="A33" s="184" t="inlineStr">
        <is>
          <t>On Day</t>
        </is>
      </c>
      <c r="B33" s="299" t="n"/>
      <c r="C33" s="101">
        <f>C32</f>
        <v/>
      </c>
      <c r="D33" s="300" t="n"/>
      <c r="E33" s="301">
        <f>IF(D33="", "",
 IF(D33=TIME(0,0,0), 0,
 IF(AND(D33&gt;=TIME(0,0,1), D33&lt;=TIME(2,0,0)), TIME(7,0,0),
 IF(AND(D33&gt;=TIME(6,0,0), D33&lt;=TIME(8,0,0)), TIME(12,0,0),
 IF(AND(D33&gt;TIME(8,0,0), D33&lt;=TIME(13,59,0)), TIME(15,0,0),
 IF(AND(D33&gt;=TIME(14,0,0), D33&lt;=TIME(17,59,0)), TIME(21,0,0),
 IF(AND(D33&gt;=TIME(18,0,0), D33&lt;=TIME(21,59,0)), TIME(0,0,0),
 IF(AND(D33&gt;=TIME(22,0,0), D33&lt;=TIME(23,59,59)), TIME(7,0,0), ""))))))))</f>
        <v/>
      </c>
      <c r="F33" s="187" t="n"/>
      <c r="G33" s="301">
        <f>IF(AND(D33&gt;=TIME(6,0,0),D33&lt;=TIME(8,0,0)),E33,"")</f>
        <v/>
      </c>
      <c r="H33" s="300" t="n"/>
      <c r="I33" s="87">
        <f>ROUND(IF(OR(D33="",E33="",E33=0),0,IF(H33="",MOD(E33-D33,1)*24,MOD(H33-D33,1)*24)),2)</f>
        <v/>
      </c>
      <c r="J33" s="190" t="n"/>
      <c r="K33" s="297" t="n"/>
      <c r="L33" s="189" t="n"/>
      <c r="M33" s="298">
        <f>MAX(0,V33-W33)</f>
        <v/>
      </c>
      <c r="N33" s="302">
        <f>(IF(OR($C33="",$D33=""),0,
 IF(OR($A32="Holiday",$A33="Holiday"),
    IF(ISNUMBER(MATCH(TRIM($B33),{"Phagwah","Good Friday","Easter Monday","Labour Day","Christmas","Eid ul Azha","Romans-2","Globe-12","Neptune P1"},0)),0,$I33),
 IF(AND(NOT(OR($A32="Annual Leave",$A33="Annual Leave")),$A33="Off day"),$I33,
  MAX(0,$I33-$V33)
  ))))+W33</f>
        <v/>
      </c>
      <c r="O33" s="302">
        <f>IF(AND(OR($A32="Holiday",$A33="Holiday"),
        ISNUMBER(MATCH(TRIM($B33),{"Phagwah","Good Friday","Easter Monday","Labour Day","Christmas","Eid ul Azha","Romans-2","Globe-12","Neptune P1"},0))),
   $I33,0)</f>
        <v/>
      </c>
      <c r="P33" s="302">
        <f>IF(OR($O$7="Canteen",$O$7="Head Office"),0,IF($I33&lt;=0,0,IF(AND($I32&lt;=0,OR(TRIM($J33)="Hebrews",TRIM($J33)="Romans",TRIM($J33)="Romans-2",TRIM($J33)="Globe",TRIM($J33)="Globe-12",TRIM($J33)="Neptune P1")),1,0)))</f>
        <v/>
      </c>
      <c r="Q33" s="303" t="n"/>
      <c r="R33" s="302">
        <f>IF(OR($O$7="Canteen",$O$7="Head Office"),0,IF(
  AND(
    SUMIFS(I:I, C:C, C33) &gt;= 8,
    COUNTIFS(C$14:C33, C33)=1,
    OR(
      TEXT(D33,"hh:mm:ss")="07:00:00",
      TEXT(D33,"hh:mm:ss")="15:00:00",
      TEXT(D33,"hh:mm:ss")="23:00:00",
      TEXT(D34,"hh:mm:ss")="07:00:00",
      TEXT(D34,"hh:mm:ss")="15:00:00",
      TEXT(D34,"hh:mm:ss")="23:00:00"
    )
  ),
  1,
  0
))</f>
        <v/>
      </c>
      <c r="S33" s="302">
        <f>IF(OR($A32="Annual Leave",$A33="Annual Leave"),IF(AND($A32&lt;&gt;"Annual Leave",$A33="Annual Leave"),8,0),0)</f>
        <v/>
      </c>
      <c r="T33" s="304" t="n"/>
      <c r="U33" s="144">
        <f>MAX(0,40-Y33)</f>
        <v/>
      </c>
      <c r="V33" s="351">
        <f>IF(OR($C33="",$D33=""),0,
 IF(OR($A32="Holiday",$A33="Holiday"),0,
 IF(AND(NOT(OR($A32="Annual Leave",$A33="Annual Leave")),$A33="Off day"),0,
  IF($I32+$I33&gt;=8,IF($I32&gt;=8,0,8-$I32),$I33)
  )))</f>
        <v/>
      </c>
      <c r="W33" s="351">
        <f>MAX(0,V33-U33)</f>
        <v/>
      </c>
      <c r="X33" s="351">
        <f>IF(C33="","",C33-WEEKDAY(C33,1)+1)</f>
        <v/>
      </c>
      <c r="Y33" s="351">
        <f>SUMPRODUCT(($X$14:$X32=X33)*(($V$14:$V32)+($O$14:$O32)))+IF(X33=X14,$L$11,0)</f>
        <v/>
      </c>
      <c r="Z33" s="351" t="n"/>
      <c r="AA33" s="351" t="n"/>
      <c r="AB33" s="351" t="n"/>
      <c r="AC33" s="351" t="n"/>
      <c r="AD33" s="351" t="n"/>
      <c r="AE33" s="351" t="n"/>
      <c r="AF33" s="351" t="n"/>
    </row>
    <row r="34" ht="24" customHeight="1" s="348" thickBot="1">
      <c r="A34" s="159" t="inlineStr">
        <is>
          <t>On Day</t>
        </is>
      </c>
      <c r="B34" s="191" t="n"/>
      <c r="C34" s="92">
        <f>C32+1</f>
        <v/>
      </c>
      <c r="D34" s="31" t="n"/>
      <c r="E34" s="160">
        <f>IF(D34="", "",
 IF(D34=TIME(0,0,0), 0,
 IF(AND(D34&gt;=TIME(0,0,1), D34&lt;=TIME(2,0,0)), TIME(7,0,0),
 IF(AND(D34&gt;=TIME(6,0,0), D34&lt;=TIME(8,0,0)), TIME(12,0,0),
 IF(AND(D34&gt;TIME(8,0,0), D34&lt;=TIME(13,59,0)), TIME(15,0,0),
 IF(AND(D34&gt;=TIME(14,0,0), D34&lt;=TIME(17,59,0)), TIME(21,0,0),
 IF(AND(D34&gt;=TIME(18,0,0), D34&lt;=TIME(21,59,0)), TIME(0,0,0),
 IF(AND(D34&gt;=TIME(22,0,0), D34&lt;=TIME(23,59,59)), TIME(7,0,0), ""))))))))</f>
        <v/>
      </c>
      <c r="F34" s="161" t="n"/>
      <c r="G34" s="160">
        <f>IF(AND(D34&gt;=TIME(6,0,0),D34&lt;=TIME(8,0,0)),E34,"")</f>
        <v/>
      </c>
      <c r="H34" s="31" t="n"/>
      <c r="I34" s="32">
        <f>ROUND(IF(OR(D34="",E34="",E34=0),0,IF(H34="",MOD(E34-D34,1)*24,MOD(H34-D34,1)*24)),2)</f>
        <v/>
      </c>
      <c r="J34" s="162" t="n"/>
      <c r="K34" s="282" t="n"/>
      <c r="L34" s="181" t="n"/>
      <c r="M34" s="283">
        <f>MAX(0,V34-W34)</f>
        <v/>
      </c>
      <c r="N34" s="33">
        <f>(IF(OR($C34="",$D34=""),0,
 IF(OR($A34="Holiday",$A35="Holiday"),
    IF(ISNUMBER(MATCH(TRIM($B34),{"Phagwah","Good Friday","Easter Monday","Labour Day","Christmas","Eid ul Azha","Romans-2","Globe-12","Neptune P1"},0)),0,$I34),
 IF(AND(NOT(OR($A34="Annual Leave",$A35="Annual Leave")),$A34="Off day"),$I34,
  MAX(0,$I34-$V34)
  ))))+W34</f>
        <v/>
      </c>
      <c r="O34" s="33">
        <f>IF(AND(OR($A34="Holiday",$A35="Holiday"),
        ISNUMBER(MATCH(TRIM($B34),{"Phagwah","Good Friday","Easter Monday","Labour Day","Christmas","Eid ul Azha","Romans-2","Globe-12","Neptune P1"},0))),
   $I34,0)</f>
        <v/>
      </c>
      <c r="P34" s="33">
        <f>IF(OR($O$7="Canteen",$O$7="Head Office"),0,IF($I34&lt;=0,0,IF(OR(OR(TRIM($J34)="Hebrews",TRIM($J34)="Romans",TRIM($J34)="Romans-2",TRIM($J34)="Globe",TRIM($J34)="Globe-12",TRIM($J34)="Neptune P1"),AND($I35&gt;0,OR(TRIM($J35)="Hebrews",TRIM($J35)="Romans",TRIM($J35)="Romans-2",TRIM($J35)="Globe",TRIM($J35)="Globe-12",TRIM($J35)="Neptune P1"))),1,0)))</f>
        <v/>
      </c>
      <c r="Q34" s="34" t="n"/>
      <c r="R34" s="33">
        <f>IF(OR($O$7="Canteen",$O$7="Head Office"),0,IF(
  AND(
    SUMIFS(I:I, C:C, C34) &gt;= 8,
    COUNTIFS(C$14:C34, C34)=1,
    OR(
      TEXT(D34,"hh:mm:ss")="07:00:00",
      TEXT(D34,"hh:mm:ss")="15:00:00",
      TEXT(D34,"hh:mm:ss")="23:00:00",
      TEXT(D35,"hh:mm:ss")="07:00:00",
      TEXT(D35,"hh:mm:ss")="15:00:00",
      TEXT(D35,"hh:mm:ss")="23:00:00"
    )
  ),
  1,
  0
))</f>
        <v/>
      </c>
      <c r="S34" s="33">
        <f>IF(OR($A34="Annual Leave",$A35="Annual Leave"),IF($A34="Annual Leave",8,0),0)</f>
        <v/>
      </c>
      <c r="T34" s="35" t="n"/>
      <c r="U34" s="144">
        <f>MAX(0,40-Y34)</f>
        <v/>
      </c>
      <c r="V34" s="351">
        <f>IF(OR($C34="",$D34=""),0,
 IF(OR($A34="Holiday",$A35="Holiday"),0,
 IF(AND(NOT(OR($A34="Annual Leave",$A35="Annual Leave")),$A34="Off day"),0,
  IF($I34+$I35&gt;=8,IF($I34&gt;=8,8,$I34),$I34)
  )))</f>
        <v/>
      </c>
      <c r="W34" s="351">
        <f>MAX(0,V34-U34)</f>
        <v/>
      </c>
      <c r="X34" s="351">
        <f>IF(C34="","",C34-WEEKDAY(C34,1)+1)</f>
        <v/>
      </c>
      <c r="Y34" s="351">
        <f>SUMPRODUCT(($X$14:$X33=X34)*(($V$14:$V33)+($O$14:$O33)))+IF(X34=X14,$L$11,0)</f>
        <v/>
      </c>
      <c r="Z34" s="351" t="n"/>
      <c r="AA34" s="351" t="n"/>
      <c r="AB34" s="351" t="n"/>
      <c r="AC34" s="351" t="n"/>
      <c r="AD34" s="351" t="n"/>
      <c r="AE34" s="351" t="n"/>
      <c r="AF34" s="351" t="n"/>
    </row>
    <row r="35" ht="24" customHeight="1" s="348" thickBot="1">
      <c r="A35" s="159" t="inlineStr">
        <is>
          <t>On Day</t>
        </is>
      </c>
      <c r="B35" s="192" t="n"/>
      <c r="C35" s="93">
        <f>C34</f>
        <v/>
      </c>
      <c r="D35" s="36" t="n"/>
      <c r="E35" s="163">
        <f>IF(D35="", "",
 IF(D35=TIME(0,0,0), 0,
 IF(AND(D35&gt;=TIME(0,0,1), D35&lt;=TIME(2,0,0)), TIME(7,0,0),
 IF(AND(D35&gt;=TIME(6,0,0), D35&lt;=TIME(8,0,0)), TIME(12,0,0),
 IF(AND(D35&gt;TIME(8,0,0), D35&lt;=TIME(13,59,0)), TIME(15,0,0),
 IF(AND(D35&gt;=TIME(14,0,0), D35&lt;=TIME(17,59,0)), TIME(21,0,0),
 IF(AND(D35&gt;=TIME(18,0,0), D35&lt;=TIME(21,59,0)), TIME(0,0,0),
 IF(AND(D35&gt;=TIME(22,0,0), D35&lt;=TIME(23,59,59)), TIME(7,0,0), ""))))))))</f>
        <v/>
      </c>
      <c r="F35" s="164" t="n"/>
      <c r="G35" s="163">
        <f>IF(AND(D35&gt;=TIME(6,0,0),D35&lt;=TIME(8,0,0)),E35,"")</f>
        <v/>
      </c>
      <c r="H35" s="36" t="n"/>
      <c r="I35" s="37">
        <f>ROUND(IF(OR(D35="",E35="",E35=0),0,IF(H35="",MOD(E35-D35,1)*24,MOD(H35-D35,1)*24)),2)</f>
        <v/>
      </c>
      <c r="J35" s="162" t="n"/>
      <c r="K35" s="282" t="n"/>
      <c r="L35" s="183" t="n"/>
      <c r="M35" s="283">
        <f>MAX(0,V35-W35)</f>
        <v/>
      </c>
      <c r="N35" s="38">
        <f>(IF(OR($C35="",$D35=""),0,
 IF(OR($A34="Holiday",$A35="Holiday"),
    IF(ISNUMBER(MATCH(TRIM($B35),{"Phagwah","Good Friday","Easter Monday","Labour Day","Christmas","Eid ul Azha","Romans-2","Globe-12","Neptune P1"},0)),0,$I35),
 IF(AND(NOT(OR($A34="Annual Leave",$A35="Annual Leave")),$A35="Off day"),$I35,
  MAX(0,$I35-$V35)
  ))))+W35</f>
        <v/>
      </c>
      <c r="O35" s="38">
        <f>IF(AND(OR($A34="Holiday",$A35="Holiday"),
        ISNUMBER(MATCH(TRIM($B35),{"Phagwah","Good Friday","Easter Monday","Labour Day","Christmas","Eid ul Azha","Romans-2","Globe-12","Neptune P1"},0))),
   $I35,0)</f>
        <v/>
      </c>
      <c r="P35" s="38">
        <f>IF(OR($O$7="Canteen",$O$7="Head Office"),0,IF($I35&lt;=0,0,IF(AND($I34&lt;=0,OR(TRIM($J35)="Hebrews",TRIM($J35)="Romans",TRIM($J35)="Romans-2",TRIM($J35)="Globe",TRIM($J35)="Globe-12",TRIM($J35)="Neptune P1")),1,0)))</f>
        <v/>
      </c>
      <c r="Q35" s="39" t="n"/>
      <c r="R35" s="38">
        <f>IF(OR($O$7="Canteen",$O$7="Head Office"),0,IF(
  AND(
    SUMIFS(I:I, C:C, C35) &gt;= 8,
    COUNTIFS(C$14:C35, C35)=1,
    OR(
      TEXT(D35,"hh:mm:ss")="07:00:00",
      TEXT(D35,"hh:mm:ss")="15:00:00",
      TEXT(D35,"hh:mm:ss")="23:00:00",
      TEXT(D36,"hh:mm:ss")="07:00:00",
      TEXT(D36,"hh:mm:ss")="15:00:00",
      TEXT(D36,"hh:mm:ss")="23:00:00"
    )
  ),
  1,
  0
))</f>
        <v/>
      </c>
      <c r="S35" s="38">
        <f>IF(OR($A34="Annual Leave",$A35="Annual Leave"),IF(AND($A34&lt;&gt;"Annual Leave",$A35="Annual Leave"),8,0),0)</f>
        <v/>
      </c>
      <c r="T35" s="40" t="n"/>
      <c r="U35" s="144">
        <f>MAX(0,40-Y35)</f>
        <v/>
      </c>
      <c r="V35" s="351">
        <f>IF(OR($C35="",$D35=""),0,
 IF(OR($A34="Holiday",$A35="Holiday"),0,
 IF(AND(NOT(OR($A34="Annual Leave",$A35="Annual Leave")),$A35="Off day"),0,
  IF($I34+$I35&gt;=8,IF($I34&gt;=8,0,8-$I34),$I35)
  )))</f>
        <v/>
      </c>
      <c r="W35" s="351">
        <f>MAX(0,V35-U35)</f>
        <v/>
      </c>
      <c r="X35" s="351">
        <f>IF(C35="","",C35-WEEKDAY(C35,1)+1)</f>
        <v/>
      </c>
      <c r="Y35" s="351">
        <f>SUMPRODUCT(($X$14:$X34=X35)*(($V$14:$V34)+($O$14:$O34)))+IF(X35=X14,$L$11,0)</f>
        <v/>
      </c>
      <c r="Z35" s="351" t="n"/>
      <c r="AA35" s="351" t="n"/>
      <c r="AB35" s="351" t="n"/>
      <c r="AC35" s="351" t="n"/>
      <c r="AD35" s="351" t="n"/>
      <c r="AE35" s="351" t="n"/>
      <c r="AF35" s="351" t="n"/>
    </row>
    <row r="36" ht="24" customHeight="1" s="348" thickBot="1">
      <c r="A36" s="154" t="inlineStr">
        <is>
          <t>On Day</t>
        </is>
      </c>
      <c r="B36" s="193" t="n"/>
      <c r="C36" s="90">
        <f>C34+1</f>
        <v/>
      </c>
      <c r="D36" s="8" t="n"/>
      <c r="E36" s="155">
        <f>IF(D36="", "",
 IF(D36=TIME(0,0,0), 0,
 IF(AND(D36&gt;=TIME(0,0,1), D36&lt;=TIME(2,0,0)), TIME(7,0,0),
 IF(AND(D36&gt;=TIME(6,0,0), D36&lt;=TIME(8,0,0)), TIME(12,0,0),
 IF(AND(D36&gt;TIME(8,0,0), D36&lt;=TIME(13,59,0)), TIME(15,0,0),
 IF(AND(D36&gt;=TIME(14,0,0), D36&lt;=TIME(17,59,0)), TIME(21,0,0),
 IF(AND(D36&gt;=TIME(18,0,0), D36&lt;=TIME(21,59,0)), TIME(0,0,0),
 IF(AND(D36&gt;=TIME(22,0,0), D36&lt;=TIME(23,59,59)), TIME(7,0,0), ""))))))))</f>
        <v/>
      </c>
      <c r="F36" s="156" t="n"/>
      <c r="G36" s="155">
        <f>IF(AND(D36&gt;=TIME(6,0,0),D36&lt;=TIME(8,0,0)),E36,"")</f>
        <v/>
      </c>
      <c r="H36" s="8" t="n"/>
      <c r="I36" s="30">
        <f>ROUND(IF(OR(D36="",E36="",E36=0),0,IF(H36="",MOD(E36-D36,1)*24,MOD(H36-D36,1)*24)),2)</f>
        <v/>
      </c>
      <c r="J36" s="157" t="n"/>
      <c r="K36" s="274" t="n"/>
      <c r="L36" s="189" t="n"/>
      <c r="M36" s="275">
        <f>MAX(0,V36-W36)</f>
        <v/>
      </c>
      <c r="N36" s="9">
        <f>(IF(OR($C36="",$D36=""),0,
 IF(OR($A36="Holiday",$A37="Holiday"),
    IF(ISNUMBER(MATCH(TRIM($B36),{"Phagwah","Good Friday","Easter Monday","Labour Day","Christmas","Eid ul Azha","Romans-2","Globe-12","Neptune P1"},0)),0,$I36),
 IF(AND(NOT(OR($A36="Annual Leave",$A37="Annual Leave")),$A36="Off day"),$I36,
  MAX(0,$I36-$V36)
  ))))+W36</f>
        <v/>
      </c>
      <c r="O36" s="9">
        <f>IF(AND(OR($A36="Holiday",$A37="Holiday"),
        ISNUMBER(MATCH(TRIM($B36),{"Phagwah","Good Friday","Easter Monday","Labour Day","Christmas","Eid ul Azha","Romans-2","Globe-12","Neptune P1"},0))),
   $I36,0)</f>
        <v/>
      </c>
      <c r="P36" s="9">
        <f>IF(OR($O$7="Canteen",$O$7="Head Office"),0,IF($I36&lt;=0,0,IF(OR(OR(TRIM($J36)="Hebrews",TRIM($J36)="Romans",TRIM($J36)="Romans-2",TRIM($J36)="Globe",TRIM($J36)="Globe-12",TRIM($J36)="Neptune P1"),AND($I37&gt;0,OR(TRIM($J37)="Hebrews",TRIM($J37)="Romans",TRIM($J37)="Romans-2",TRIM($J37)="Globe",TRIM($J37)="Globe-12",TRIM($J37)="Neptune P1"))),1,0)))</f>
        <v/>
      </c>
      <c r="Q36" s="10" t="n"/>
      <c r="R36" s="9">
        <f>IF(OR($O$7="Canteen",$O$7="Head Office"),0,IF(
  AND(
    SUMIFS(I:I, C:C, C36) &gt;= 8,
    COUNTIFS(C$14:C36, C36)=1,
    OR(
      TEXT(D36,"hh:mm:ss")="07:00:00",
      TEXT(D36,"hh:mm:ss")="15:00:00",
      TEXT(D36,"hh:mm:ss")="23:00:00",
      TEXT(D37,"hh:mm:ss")="07:00:00",
      TEXT(D37,"hh:mm:ss")="15:00:00",
      TEXT(D37,"hh:mm:ss")="23:00:00"
    )
  ),
  1,
  0
))</f>
        <v/>
      </c>
      <c r="S36" s="9">
        <f>IF(OR($A36="Annual Leave",$A37="Annual Leave"),IF($A36="Annual Leave",8,0),0)</f>
        <v/>
      </c>
      <c r="T36" s="91" t="n"/>
      <c r="U36" s="144">
        <f>MAX(0,40-Y36)</f>
        <v/>
      </c>
      <c r="V36" s="351">
        <f>IF(OR($C36="",$D36=""),0,
 IF(OR($A36="Holiday",$A37="Holiday"),0,
 IF(AND(NOT(OR($A36="Annual Leave",$A37="Annual Leave")),$A36="Off day"),0,
  IF($I36+$I37&gt;=8,IF($I36&gt;=8,8,$I36),$I36)
  )))</f>
        <v/>
      </c>
      <c r="W36" s="351">
        <f>MAX(0,V36-U36)</f>
        <v/>
      </c>
      <c r="X36" s="351">
        <f>IF(C36="","",C36-WEEKDAY(C36,1)+1)</f>
        <v/>
      </c>
      <c r="Y36" s="351">
        <f>SUMPRODUCT(($X$14:$X35=X36)*(($V$14:$V35)+($O$14:$O35)))+IF(X36=X14,$L$11,0)</f>
        <v/>
      </c>
      <c r="Z36" s="351" t="n"/>
      <c r="AA36" s="351" t="n"/>
      <c r="AB36" s="351" t="n"/>
      <c r="AC36" s="351" t="n"/>
      <c r="AD36" s="351" t="n"/>
      <c r="AE36" s="351" t="n"/>
      <c r="AF36" s="351" t="n"/>
    </row>
    <row r="37" ht="24" customHeight="1" s="348" thickBot="1">
      <c r="A37" s="154" t="inlineStr">
        <is>
          <t>On Day</t>
        </is>
      </c>
      <c r="B37" s="305" t="n"/>
      <c r="C37" s="90">
        <f>C36</f>
        <v/>
      </c>
      <c r="D37" s="276" t="n"/>
      <c r="E37" s="277">
        <f>IF(D37="", "",
 IF(D37=TIME(0,0,0), 0,
 IF(AND(D37&gt;=TIME(0,0,1), D37&lt;=TIME(2,0,0)), TIME(7,0,0),
 IF(AND(D37&gt;=TIME(6,0,0), D37&lt;=TIME(8,0,0)), TIME(12,0,0),
 IF(AND(D37&gt;TIME(8,0,0), D37&lt;=TIME(13,59,0)), TIME(15,0,0),
 IF(AND(D37&gt;=TIME(14,0,0), D37&lt;=TIME(17,59,0)), TIME(21,0,0),
 IF(AND(D37&gt;=TIME(18,0,0), D37&lt;=TIME(21,59,0)), TIME(0,0,0),
 IF(AND(D37&gt;=TIME(22,0,0), D37&lt;=TIME(23,59,59)), TIME(7,0,0), ""))))))))</f>
        <v/>
      </c>
      <c r="F37" s="156" t="n"/>
      <c r="G37" s="277">
        <f>IF(AND(D37&gt;=TIME(6,0,0),D37&lt;=TIME(8,0,0)),E37,"")</f>
        <v/>
      </c>
      <c r="H37" s="276" t="n"/>
      <c r="I37" s="30">
        <f>ROUND(IF(OR(D37="",E37="",E37=0),0,IF(H37="",MOD(E37-D37,1)*24,MOD(H37-D37,1)*24)),2)</f>
        <v/>
      </c>
      <c r="J37" s="158" t="n"/>
      <c r="K37" s="274" t="n"/>
      <c r="L37" s="189" t="n"/>
      <c r="M37" s="275">
        <f>MAX(0,V37-W37)</f>
        <v/>
      </c>
      <c r="N37" s="278">
        <f>(IF(OR($C37="",$D37=""),0,
 IF(OR($A36="Holiday",$A37="Holiday"),
    IF(ISNUMBER(MATCH(TRIM($B37),{"Phagwah","Good Friday","Easter Monday","Labour Day","Christmas","Eid ul Azha","Romans-2","Globe-12","Neptune P1"},0)),0,$I37),
 IF(AND(NOT(OR($A36="Annual Leave",$A37="Annual Leave")),$A37="Off day"),$I37,
  MAX(0,$I37-$V37)
  ))))+W37</f>
        <v/>
      </c>
      <c r="O37" s="278">
        <f>IF(AND(OR($A36="Holiday",$A37="Holiday"),
        ISNUMBER(MATCH(TRIM($B37),{"Phagwah","Good Friday","Easter Monday","Labour Day","Christmas","Eid ul Azha","Romans-2","Globe-12","Neptune P1"},0))),
   $I37,0)</f>
        <v/>
      </c>
      <c r="P37" s="278">
        <f>IF(OR($O$7="Canteen",$O$7="Head Office"),0,IF($I37&lt;=0,0,IF(AND($I36&lt;=0,OR(TRIM($J37)="Hebrews",TRIM($J37)="Romans",TRIM($J37)="Romans-2",TRIM($J37)="Globe",TRIM($J37)="Globe-12",TRIM($J37)="Neptune P1")),1,0)))</f>
        <v/>
      </c>
      <c r="Q37" s="279" t="n"/>
      <c r="R37" s="278">
        <f>IF(OR($O$7="Canteen",$O$7="Head Office"),0,IF(
  AND(
    SUMIFS(I:I, C:C, C37) &gt;= 8,
    COUNTIFS(C$14:C37, C37)=1,
    OR(
      TEXT(D37,"hh:mm:ss")="07:00:00",
      TEXT(D37,"hh:mm:ss")="15:00:00",
      TEXT(D37,"hh:mm:ss")="23:00:00",
      TEXT(D38,"hh:mm:ss")="07:00:00",
      TEXT(D38,"hh:mm:ss")="15:00:00",
      TEXT(D38,"hh:mm:ss")="23:00:00"
    )
  ),
  1,
  0
))</f>
        <v/>
      </c>
      <c r="S37" s="278">
        <f>IF(OR($A36="Annual Leave",$A37="Annual Leave"),IF(AND($A36&lt;&gt;"Annual Leave",$A37="Annual Leave"),8,0),0)</f>
        <v/>
      </c>
      <c r="T37" s="280" t="n"/>
      <c r="U37" s="144">
        <f>MAX(0,40-Y37)</f>
        <v/>
      </c>
      <c r="V37" s="351">
        <f>IF(OR($C37="",$D37=""),0,
 IF(OR($A36="Holiday",$A37="Holiday"),0,
 IF(AND(NOT(OR($A36="Annual Leave",$A37="Annual Leave")),$A37="Off day"),0,
  IF($I36+$I37&gt;=8,IF($I36&gt;=8,0,8-$I36),$I37)
  )))</f>
        <v/>
      </c>
      <c r="W37" s="351">
        <f>MAX(0,V37-U37)</f>
        <v/>
      </c>
      <c r="X37" s="351">
        <f>IF(C37="","",C37-WEEKDAY(C37,1)+1)</f>
        <v/>
      </c>
      <c r="Y37" s="351">
        <f>SUMPRODUCT(($X$14:$X36=X37)*(($V$14:$V36)+($O$14:$O36)))+IF(X37=X14,$L$11,0)</f>
        <v/>
      </c>
      <c r="Z37" s="351" t="n"/>
      <c r="AA37" s="351" t="n"/>
      <c r="AB37" s="351" t="n"/>
      <c r="AC37" s="351" t="n"/>
      <c r="AD37" s="351" t="n"/>
      <c r="AE37" s="351" t="n"/>
      <c r="AF37" s="351" t="n"/>
    </row>
    <row r="38" ht="24" customHeight="1" s="348" thickBot="1">
      <c r="A38" s="194" t="inlineStr">
        <is>
          <t>On Day</t>
        </is>
      </c>
      <c r="B38" s="195" t="n"/>
      <c r="C38" s="103">
        <f>C36+1</f>
        <v/>
      </c>
      <c r="D38" s="64" t="n"/>
      <c r="E38" s="196">
        <f>IF(D38="", "",
 IF(D38=TIME(0,0,0), 0,
 IF(AND(D38&gt;=TIME(0,0,1), D38&lt;=TIME(2,0,0)), TIME(7,0,0),
 IF(AND(D38&gt;=TIME(6,0,0), D38&lt;=TIME(8,0,0)), TIME(12,0,0),
 IF(AND(D38&gt;TIME(8,0,0), D38&lt;=TIME(13,59,0)), TIME(15,0,0),
 IF(AND(D38&gt;=TIME(14,0,0), D38&lt;=TIME(17,59,0)), TIME(21,0,0),
 IF(AND(D38&gt;=TIME(18,0,0), D38&lt;=TIME(21,59,0)), TIME(0,0,0),
 IF(AND(D38&gt;=TIME(22,0,0), D38&lt;=TIME(23,59,59)), TIME(7,0,0), ""))))))))</f>
        <v/>
      </c>
      <c r="F38" s="197" t="n"/>
      <c r="G38" s="196">
        <f>IF(AND(D38&gt;=TIME(6,0,0),D38&lt;=TIME(8,0,0)),E38,"")</f>
        <v/>
      </c>
      <c r="H38" s="64" t="n"/>
      <c r="I38" s="65">
        <f>ROUND(IF(OR(D38="",E38="",E38=0),0,IF(H38="",MOD(E38-D38,1)*24,MOD(H38-D38,1)*24)),2)</f>
        <v/>
      </c>
      <c r="J38" s="198" t="n"/>
      <c r="K38" s="306" t="n"/>
      <c r="L38" s="181" t="n"/>
      <c r="M38" s="307">
        <f>MAX(0,V38-W38)</f>
        <v/>
      </c>
      <c r="N38" s="66">
        <f>(IF(OR($C38="",$D38=""),0,
 IF(OR($A38="Holiday",$A39="Holiday"),
    IF(ISNUMBER(MATCH(TRIM($B38),{"Phagwah","Good Friday","Easter Monday","Labour Day","Christmas","Eid ul Azha","Romans-2","Globe-12","Neptune P1"},0)),0,$I38),
 IF(AND(NOT(OR($A38="Annual Leave",$A39="Annual Leave")),$A38="Off day"),$I38,
  MAX(0,$I38-$V38)
  ))))+W38</f>
        <v/>
      </c>
      <c r="O38" s="66">
        <f>IF(AND(OR($A38="Holiday",$A39="Holiday"),
        ISNUMBER(MATCH(TRIM($B38),{"Phagwah","Good Friday","Easter Monday","Labour Day","Christmas","Eid ul Azha","Romans-2","Globe-12","Neptune P1"},0))),
   $I38,0)</f>
        <v/>
      </c>
      <c r="P38" s="66">
        <f>IF(OR($O$7="Canteen",$O$7="Head Office"),0,IF($I38&lt;=0,0,IF(OR(OR(TRIM($J38)="Hebrews",TRIM($J38)="Romans",TRIM($J38)="Romans-2",TRIM($J38)="Globe",TRIM($J38)="Globe-12",TRIM($J38)="Neptune P1"),AND($I39&gt;0,OR(TRIM($J39)="Hebrews",TRIM($J39)="Romans",TRIM($J39)="Romans-2",TRIM($J39)="Globe",TRIM($J39)="Globe-12",TRIM($J39)="Neptune P1"))),1,0)))</f>
        <v/>
      </c>
      <c r="Q38" s="67" t="n"/>
      <c r="R38" s="66">
        <f>IF(OR($O$7="Canteen",$O$7="Head Office"),0,IF(
  AND(
    SUMIFS(I:I, C:C, C38) &gt;= 8,
    COUNTIFS(C$14:C38, C38)=1,
    OR(
      TEXT(D38,"hh:mm:ss")="07:00:00",
      TEXT(D38,"hh:mm:ss")="15:00:00",
      TEXT(D38,"hh:mm:ss")="23:00:00",
      TEXT(D39,"hh:mm:ss")="07:00:00",
      TEXT(D39,"hh:mm:ss")="15:00:00",
      TEXT(D39,"hh:mm:ss")="23:00:00"
    )
  ),
  1,
  0
))</f>
        <v/>
      </c>
      <c r="S38" s="66">
        <f>IF(OR($A38="Annual Leave",$A39="Annual Leave"),IF($A38="Annual Leave",8,0),0)</f>
        <v/>
      </c>
      <c r="T38" s="68" t="n"/>
      <c r="U38" s="144">
        <f>MAX(0,40-Y38)</f>
        <v/>
      </c>
      <c r="V38" s="351">
        <f>IF(OR($C38="",$D38=""),0,
 IF(OR($A38="Holiday",$A39="Holiday"),0,
 IF(AND(NOT(OR($A38="Annual Leave",$A39="Annual Leave")),$A38="Off day"),0,
  IF($I38+$I39&gt;=8,IF($I38&gt;=8,8,$I38),$I38)
  )))</f>
        <v/>
      </c>
      <c r="W38" s="351">
        <f>MAX(0,V38-U38)</f>
        <v/>
      </c>
      <c r="X38" s="351">
        <f>IF(C38="","",C38-WEEKDAY(C38,1)+1)</f>
        <v/>
      </c>
      <c r="Y38" s="351">
        <f>SUMPRODUCT(($X$14:$X37=X38)*(($V$14:$V37)+($O$14:$O37)))+IF(X38=X14,$L$11,0)</f>
        <v/>
      </c>
      <c r="Z38" s="351" t="n"/>
      <c r="AA38" s="351" t="n"/>
      <c r="AB38" s="351" t="n"/>
      <c r="AC38" s="351" t="n"/>
      <c r="AD38" s="351" t="n"/>
      <c r="AE38" s="351" t="n"/>
      <c r="AF38" s="351" t="n"/>
    </row>
    <row r="39" ht="24" customHeight="1" s="348" thickBot="1">
      <c r="A39" s="194" t="inlineStr">
        <is>
          <t>On Day</t>
        </is>
      </c>
      <c r="B39" s="199" t="n"/>
      <c r="C39" s="104">
        <f>C38</f>
        <v/>
      </c>
      <c r="D39" s="69" t="n"/>
      <c r="E39" s="200">
        <f>IF(D39="", "",
 IF(D39=TIME(0,0,0), 0,
 IF(AND(D39&gt;=TIME(0,0,1), D39&lt;=TIME(2,0,0)), TIME(7,0,0),
 IF(AND(D39&gt;=TIME(6,0,0), D39&lt;=TIME(8,0,0)), TIME(12,0,0),
 IF(AND(D39&gt;TIME(8,0,0), D39&lt;=TIME(13,59,0)), TIME(15,0,0),
 IF(AND(D39&gt;=TIME(14,0,0), D39&lt;=TIME(17,59,0)), TIME(21,0,0),
 IF(AND(D39&gt;=TIME(18,0,0), D39&lt;=TIME(21,59,0)), TIME(0,0,0),
 IF(AND(D39&gt;=TIME(22,0,0), D39&lt;=TIME(23,59,59)), TIME(7,0,0), ""))))))))</f>
        <v/>
      </c>
      <c r="F39" s="201" t="n"/>
      <c r="G39" s="200">
        <f>IF(AND(D39&gt;=TIME(6,0,0),D39&lt;=TIME(8,0,0)),E39,"")</f>
        <v/>
      </c>
      <c r="H39" s="69" t="n"/>
      <c r="I39" s="70">
        <f>ROUND(IF(OR(D39="",E39="",E39=0),0,IF(H39="",MOD(E39-D39,1)*24,MOD(H39-D39,1)*24)),2)</f>
        <v/>
      </c>
      <c r="J39" s="198" t="n"/>
      <c r="K39" s="306" t="n"/>
      <c r="L39" s="183" t="n"/>
      <c r="M39" s="307">
        <f>MAX(0,V39-W39)</f>
        <v/>
      </c>
      <c r="N39" s="71">
        <f>(IF(OR($C39="",$D39=""),0,
 IF(OR($A38="Holiday",$A39="Holiday"),
    IF(ISNUMBER(MATCH(TRIM($B39),{"Phagwah","Good Friday","Easter Monday","Labour Day","Christmas","Eid ul Azha","Romans-2","Globe-12","Neptune P1"},0)),0,$I39),
 IF(AND(NOT(OR($A38="Annual Leave",$A39="Annual Leave")),$A39="Off day"),$I39,
  MAX(0,$I39-$V39)
  ))))+W39</f>
        <v/>
      </c>
      <c r="O39" s="71">
        <f>IF(AND(OR($A38="Holiday",$A39="Holiday"),
        ISNUMBER(MATCH(TRIM($B39),{"Phagwah","Good Friday","Easter Monday","Labour Day","Christmas","Eid ul Azha","Romans-2","Globe-12","Neptune P1"},0))),
   $I39,0)</f>
        <v/>
      </c>
      <c r="P39" s="71">
        <f>IF(OR($O$7="Canteen",$O$7="Head Office"),0,IF($I39&lt;=0,0,IF(AND($I38&lt;=0,OR(TRIM($J39)="Hebrews",TRIM($J39)="Romans",TRIM($J39)="Romans-2",TRIM($J39)="Globe",TRIM($J39)="Globe-12",TRIM($J39)="Neptune P1")),1,0)))</f>
        <v/>
      </c>
      <c r="Q39" s="72" t="n"/>
      <c r="R39" s="71">
        <f>IF(OR($O$7="Canteen",$O$7="Head Office"),0,IF(
  AND(
    SUMIFS(I:I, C:C, C39) &gt;= 8,
    COUNTIFS(C$14:C39, C39)=1,
    OR(
      TEXT(D39,"hh:mm:ss")="07:00:00",
      TEXT(D39,"hh:mm:ss")="15:00:00",
      TEXT(D39,"hh:mm:ss")="23:00:00",
      TEXT(D40,"hh:mm:ss")="07:00:00",
      TEXT(D40,"hh:mm:ss")="15:00:00",
      TEXT(D40,"hh:mm:ss")="23:00:00"
    )
  ),
  1,
  0
))</f>
        <v/>
      </c>
      <c r="S39" s="71">
        <f>IF(OR($A38="Annual Leave",$A39="Annual Leave"),IF(AND($A38&lt;&gt;"Annual Leave",$A39="Annual Leave"),8,0),0)</f>
        <v/>
      </c>
      <c r="T39" s="73" t="n"/>
      <c r="U39" s="144">
        <f>MAX(0,40-Y39)</f>
        <v/>
      </c>
      <c r="V39" s="351">
        <f>IF(OR($C39="",$D39=""),0,
 IF(OR($A38="Holiday",$A39="Holiday"),0,
 IF(AND(NOT(OR($A38="Annual Leave",$A39="Annual Leave")),$A39="Off day"),0,
  IF($I38+$I39&gt;=8,IF($I38&gt;=8,0,8-$I38),$I39)
  )))</f>
        <v/>
      </c>
      <c r="W39" s="351">
        <f>MAX(0,V39-U39)</f>
        <v/>
      </c>
      <c r="X39" s="351">
        <f>IF(C39="","",C39-WEEKDAY(C39,1)+1)</f>
        <v/>
      </c>
      <c r="Y39" s="351">
        <f>SUMPRODUCT(($X$14:$X38=X39)*(($V$14:$V38)+($O$14:$O38)))+IF(X39=X14,$L$11,0)</f>
        <v/>
      </c>
      <c r="Z39" s="351" t="n"/>
      <c r="AA39" s="351" t="n"/>
      <c r="AB39" s="351" t="n"/>
      <c r="AC39" s="351" t="n"/>
      <c r="AD39" s="351" t="n"/>
      <c r="AE39" s="351" t="n"/>
      <c r="AF39" s="351" t="n"/>
    </row>
    <row r="40" ht="24" customHeight="1" s="348" thickBot="1">
      <c r="A40" s="202" t="inlineStr">
        <is>
          <t>On Day</t>
        </is>
      </c>
      <c r="B40" s="203" t="n"/>
      <c r="C40" s="105">
        <f>C38+1</f>
        <v/>
      </c>
      <c r="D40" s="74" t="n"/>
      <c r="E40" s="204">
        <f>IF(D40="", "",
 IF(D40=TIME(0,0,0), 0,
 IF(AND(D40&gt;=TIME(0,0,1), D40&lt;=TIME(2,0,0)), TIME(7,0,0),
 IF(AND(D40&gt;=TIME(6,0,0), D40&lt;=TIME(8,0,0)), TIME(12,0,0),
 IF(AND(D40&gt;TIME(8,0,0), D40&lt;=TIME(13,59,0)), TIME(15,0,0),
 IF(AND(D40&gt;=TIME(14,0,0), D40&lt;=TIME(17,59,0)), TIME(21,0,0),
 IF(AND(D40&gt;=TIME(18,0,0), D40&lt;=TIME(21,59,0)), TIME(0,0,0),
 IF(AND(D40&gt;=TIME(22,0,0), D40&lt;=TIME(23,59,59)), TIME(7,0,0), ""))))))))</f>
        <v/>
      </c>
      <c r="F40" s="205" t="n"/>
      <c r="G40" s="204">
        <f>IF(AND(D40&gt;=TIME(6,0,0),D40&lt;=TIME(8,0,0)),E40,"")</f>
        <v/>
      </c>
      <c r="H40" s="74" t="n"/>
      <c r="I40" s="106">
        <f>ROUND(IF(OR(D40="",E40="",E40=0),0,IF(H40="",MOD(E40-D40,1)*24,MOD(H40-D40,1)*24)),2)</f>
        <v/>
      </c>
      <c r="J40" s="206" t="n"/>
      <c r="K40" s="308" t="n"/>
      <c r="L40" s="189" t="n"/>
      <c r="M40" s="309">
        <f>MAX(0,V40-W40)</f>
        <v/>
      </c>
      <c r="N40" s="75">
        <f>(IF(OR($C40="",$D40=""),0,
 IF(OR($A40="Holiday",$A41="Holiday"),
    IF(ISNUMBER(MATCH(TRIM($B40),{"Phagwah","Good Friday","Easter Monday","Labour Day","Christmas","Eid ul Azha","Romans-2","Globe-12","Neptune P1"},0)),0,$I40),
 IF(AND(NOT(OR($A40="Annual Leave",$A41="Annual Leave")),$A40="Off day"),$I40,
  MAX(0,$I40-$V40)
  ))))+W40</f>
        <v/>
      </c>
      <c r="O40" s="75">
        <f>IF(AND(OR($A40="Holiday",$A41="Holiday"),
        ISNUMBER(MATCH(TRIM($B40),{"Phagwah","Good Friday","Easter Monday","Labour Day","Christmas","Eid ul Azha","Romans-2","Globe-12","Neptune P1"},0))),
   $I40,0)</f>
        <v/>
      </c>
      <c r="P40" s="75">
        <f>IF(OR($O$7="Canteen",$O$7="Head Office"),0,IF($I40&lt;=0,0,IF(OR(OR(TRIM($J40)="Hebrews",TRIM($J40)="Romans",TRIM($J40)="Romans-2",TRIM($J40)="Globe",TRIM($J40)="Globe-12",TRIM($J40)="Neptune P1"),AND($I41&gt;0,OR(TRIM($J41)="Hebrews",TRIM($J41)="Romans",TRIM($J41)="Romans-2",TRIM($J41)="Globe",TRIM($J41)="Globe-12",TRIM($J41)="Neptune P1"))),1,0)))</f>
        <v/>
      </c>
      <c r="Q40" s="76" t="n"/>
      <c r="R40" s="75">
        <f>IF(OR($O$7="Canteen",$O$7="Head Office"),0,IF(
  AND(
    SUMIFS(I:I, C:C, C40) &gt;= 8,
    COUNTIFS(C$14:C40, C40)=1,
    OR(
      TEXT(D40,"hh:mm:ss")="07:00:00",
      TEXT(D40,"hh:mm:ss")="15:00:00",
      TEXT(D40,"hh:mm:ss")="23:00:00",
      TEXT(D41,"hh:mm:ss")="07:00:00",
      TEXT(D41,"hh:mm:ss")="15:00:00",
      TEXT(D41,"hh:mm:ss")="23:00:00"
    )
  ),
  1,
  0
))</f>
        <v/>
      </c>
      <c r="S40" s="75">
        <f>IF(OR($A40="Annual Leave",$A41="Annual Leave"),IF($A40="Annual Leave",8,0),0)</f>
        <v/>
      </c>
      <c r="T40" s="107" t="n"/>
      <c r="U40" s="144">
        <f>MAX(0,40-Y40)</f>
        <v/>
      </c>
      <c r="V40" s="351">
        <f>IF(OR($C40="",$D40=""),0,
 IF(OR($A40="Holiday",$A41="Holiday"),0,
 IF(AND(NOT(OR($A40="Annual Leave",$A41="Annual Leave")),$A40="Off day"),0,
  IF($I40+$I41&gt;=8,IF($I40&gt;=8,8,$I40),$I40)
  )))</f>
        <v/>
      </c>
      <c r="W40" s="351">
        <f>MAX(0,V40-U40)</f>
        <v/>
      </c>
      <c r="X40" s="351">
        <f>IF(C40="","",C40-WEEKDAY(C40,1)+1)</f>
        <v/>
      </c>
      <c r="Y40" s="351">
        <f>SUMPRODUCT(($X$14:$X39=X40)*(($V$14:$V39)+($O$14:$O39)))+IF(X40=X14,$L$11,0)</f>
        <v/>
      </c>
      <c r="Z40" s="351" t="n"/>
      <c r="AA40" s="351" t="n"/>
      <c r="AB40" s="351" t="n"/>
      <c r="AC40" s="351" t="n"/>
      <c r="AD40" s="351" t="n"/>
      <c r="AE40" s="351" t="n"/>
      <c r="AF40" s="351" t="n"/>
    </row>
    <row r="41" ht="24" customHeight="1" s="348" thickBot="1">
      <c r="A41" s="202" t="inlineStr">
        <is>
          <t>On Day</t>
        </is>
      </c>
      <c r="B41" s="310" t="n"/>
      <c r="C41" s="105">
        <f>C40</f>
        <v/>
      </c>
      <c r="D41" s="311" t="n"/>
      <c r="E41" s="312">
        <f>IF(D41="", "",
 IF(D41=TIME(0,0,0), 0,
 IF(AND(D41&gt;=TIME(0,0,1), D41&lt;=TIME(2,0,0)), TIME(7,0,0),
 IF(AND(D41&gt;=TIME(6,0,0), D41&lt;=TIME(8,0,0)), TIME(12,0,0),
 IF(AND(D41&gt;TIME(8,0,0), D41&lt;=TIME(13,59,0)), TIME(15,0,0),
 IF(AND(D41&gt;=TIME(14,0,0), D41&lt;=TIME(17,59,0)), TIME(21,0,0),
 IF(AND(D41&gt;=TIME(18,0,0), D41&lt;=TIME(21,59,0)), TIME(0,0,0),
 IF(AND(D41&gt;=TIME(22,0,0), D41&lt;=TIME(23,59,59)), TIME(7,0,0), ""))))))))</f>
        <v/>
      </c>
      <c r="F41" s="205" t="n"/>
      <c r="G41" s="312">
        <f>IF(AND(D41&gt;=TIME(6,0,0),D41&lt;=TIME(8,0,0)),E41,"")</f>
        <v/>
      </c>
      <c r="H41" s="311" t="n"/>
      <c r="I41" s="106">
        <f>ROUND(IF(OR(D41="",E41="",E41=0),0,IF(H41="",MOD(E41-D41,1)*24,MOD(H41-D41,1)*24)),2)</f>
        <v/>
      </c>
      <c r="J41" s="207" t="n"/>
      <c r="K41" s="308" t="n"/>
      <c r="L41" s="189" t="n"/>
      <c r="M41" s="309">
        <f>MAX(0,V41-W41)</f>
        <v/>
      </c>
      <c r="N41" s="313">
        <f>(IF(OR($C41="",$D41=""),0,
 IF(OR($A40="Holiday",$A41="Holiday"),
    IF(ISNUMBER(MATCH(TRIM($B41),{"Phagwah","Good Friday","Easter Monday","Labour Day","Christmas","Eid ul Azha","Romans-2","Globe-12","Neptune P1"},0)),0,$I41),
 IF(AND(NOT(OR($A40="Annual Leave",$A41="Annual Leave")),$A41="Off day"),$I41,
  MAX(0,$I41-$V41)
  ))))+W41</f>
        <v/>
      </c>
      <c r="O41" s="313">
        <f>IF(AND(OR($A40="Holiday",$A41="Holiday"),
        ISNUMBER(MATCH(TRIM($B41),{"Phagwah","Good Friday","Easter Monday","Labour Day","Christmas","Eid ul Azha","Romans-2","Globe-12","Neptune P1"},0))),
   $I41,0)</f>
        <v/>
      </c>
      <c r="P41" s="313">
        <f>IF(OR($O$7="Canteen",$O$7="Head Office"),0,IF($I41&lt;=0,0,IF(AND($I40&lt;=0,OR(TRIM($J41)="Hebrews",TRIM($J41)="Romans",TRIM($J41)="Romans-2",TRIM($J41)="Globe",TRIM($J41)="Globe-12",TRIM($J41)="Neptune P1")),1,0)))</f>
        <v/>
      </c>
      <c r="Q41" s="314" t="n"/>
      <c r="R41" s="313">
        <f>IF(OR($O$7="Canteen",$O$7="Head Office"),0,IF(
  AND(
    SUMIFS(I:I, C:C, C41) &gt;= 8,
    COUNTIFS(C$14:C41, C41)=1,
    OR(
      TEXT(D41,"hh:mm:ss")="07:00:00",
      TEXT(D41,"hh:mm:ss")="15:00:00",
      TEXT(D41,"hh:mm:ss")="23:00:00",
      TEXT(D42,"hh:mm:ss")="07:00:00",
      TEXT(D42,"hh:mm:ss")="15:00:00",
      TEXT(D42,"hh:mm:ss")="23:00:00"
    )
  ),
  1,
  0
))</f>
        <v/>
      </c>
      <c r="S41" s="313">
        <f>IF(OR($A40="Annual Leave",$A41="Annual Leave"),IF(AND($A40&lt;&gt;"Annual Leave",$A41="Annual Leave"),8,0),0)</f>
        <v/>
      </c>
      <c r="T41" s="315" t="n"/>
      <c r="U41" s="144">
        <f>MAX(0,40-Y41)</f>
        <v/>
      </c>
      <c r="V41" s="351">
        <f>IF(OR($C41="",$D41=""),0,
 IF(OR($A40="Holiday",$A41="Holiday"),0,
 IF(AND(NOT(OR($A40="Annual Leave",$A41="Annual Leave")),$A41="Off day"),0,
  IF($I40+$I41&gt;=8,IF($I40&gt;=8,0,8-$I40),$I41)
  )))</f>
        <v/>
      </c>
      <c r="W41" s="351">
        <f>MAX(0,V41-U41)</f>
        <v/>
      </c>
      <c r="X41" s="351">
        <f>IF(C41="","",C41-WEEKDAY(C41,1)+1)</f>
        <v/>
      </c>
      <c r="Y41" s="351">
        <f>SUMPRODUCT(($X$14:$X40=X41)*(($V$14:$V40)+($O$14:$O40)))+IF(X41=X14,$L$11,0)</f>
        <v/>
      </c>
      <c r="Z41" s="351" t="n"/>
      <c r="AA41" s="351" t="n"/>
      <c r="AB41" s="351" t="n"/>
      <c r="AC41" s="351" t="n"/>
      <c r="AD41" s="351" t="n"/>
      <c r="AE41" s="351" t="n"/>
      <c r="AF41" s="351" t="n"/>
    </row>
    <row r="42" ht="24" customHeight="1" s="348" thickBot="1">
      <c r="A42" s="208" t="inlineStr">
        <is>
          <t>On Day</t>
        </is>
      </c>
      <c r="B42" s="209" t="n"/>
      <c r="C42" s="108">
        <f>C40+1</f>
        <v/>
      </c>
      <c r="D42" s="77" t="n"/>
      <c r="E42" s="210">
        <f>IF(D42="", "",
 IF(D42=TIME(0,0,0), 0,
 IF(AND(D42&gt;=TIME(0,0,1), D42&lt;=TIME(2,0,0)), TIME(7,0,0),
 IF(AND(D42&gt;=TIME(6,0,0), D42&lt;=TIME(8,0,0)), TIME(12,0,0),
 IF(AND(D42&gt;TIME(8,0,0), D42&lt;=TIME(13,59,0)), TIME(15,0,0),
 IF(AND(D42&gt;=TIME(14,0,0), D42&lt;=TIME(17,59,0)), TIME(21,0,0),
 IF(AND(D42&gt;=TIME(18,0,0), D42&lt;=TIME(21,59,0)), TIME(0,0,0),
 IF(AND(D42&gt;=TIME(22,0,0), D42&lt;=TIME(23,59,59)), TIME(7,0,0), ""))))))))</f>
        <v/>
      </c>
      <c r="F42" s="211" t="n"/>
      <c r="G42" s="210">
        <f>IF(AND(D42&gt;=TIME(6,0,0),D42&lt;=TIME(8,0,0)),E42,"")</f>
        <v/>
      </c>
      <c r="H42" s="77" t="n"/>
      <c r="I42" s="16">
        <f>ROUND(IF(OR(D42="",E42="",E42=0),0,IF(H42="",MOD(E42-D42,1)*24,MOD(H42-D42,1)*24)),2)</f>
        <v/>
      </c>
      <c r="J42" s="212" t="n"/>
      <c r="K42" s="316" t="n"/>
      <c r="L42" s="181" t="n"/>
      <c r="M42" s="317">
        <f>MAX(0,V42-W42)</f>
        <v/>
      </c>
      <c r="N42" s="17">
        <f>(IF(OR($C42="",$D42=""),0,
 IF(OR($A42="Holiday",$A43="Holiday"),
    IF(ISNUMBER(MATCH(TRIM($B42),{"Phagwah","Good Friday","Easter Monday","Labour Day","Christmas","Eid ul Azha","Romans-2","Globe-12","Neptune P1"},0)),0,$I42),
 IF(AND(NOT(OR($A42="Annual Leave",$A43="Annual Leave")),$A42="Off day"),$I42,
  MAX(0,$I42-$V42)
  ))))+W42</f>
        <v/>
      </c>
      <c r="O42" s="213">
        <f>IF(AND(OR($A42="Holiday",$A43="Holiday"),
        ISNUMBER(MATCH(TRIM($B42),{"Phagwah","Good Friday","Easter Monday","Labour Day","Christmas","Eid ul Azha","Romans-2","Globe-12","Neptune P1"},0))),
   $I42,0)</f>
        <v/>
      </c>
      <c r="P42" s="17">
        <f>IF(OR($O$7="Canteen",$O$7="Head Office"),0,IF($I42&lt;=0,0,IF(OR(OR(TRIM($J42)="Hebrews",TRIM($J42)="Romans",TRIM($J42)="Romans-2",TRIM($J42)="Globe",TRIM($J42)="Globe-12",TRIM($J42)="Neptune P1"),AND($I43&gt;0,OR(TRIM($J43)="Hebrews",TRIM($J43)="Romans",TRIM($J43)="Romans-2",TRIM($J43)="Globe",TRIM($J43)="Globe-12",TRIM($J43)="Neptune P1"))),1,0)))</f>
        <v/>
      </c>
      <c r="Q42" s="78" t="n"/>
      <c r="R42" s="213">
        <f>IF(OR($O$7="Canteen",$O$7="Head Office"),0,IF(
  AND(
    SUMIFS(I:I, C:C, C42) &gt;= 8,
    COUNTIFS(C$14:C42, C42)=1,
    OR(
      TEXT(D42,"hh:mm:ss")="07:00:00",
      TEXT(D42,"hh:mm:ss")="15:00:00",
      TEXT(D42,"hh:mm:ss")="23:00:00",
      TEXT(D43,"hh:mm:ss")="07:00:00",
      TEXT(D43,"hh:mm:ss")="15:00:00",
      TEXT(D43,"hh:mm:ss")="23:00:00"
    )
  ),
  1,
  0
))</f>
        <v/>
      </c>
      <c r="S42" s="213">
        <f>IF(OR($A42="Annual Leave",$A43="Annual Leave"),IF($A42="Annual Leave",8,0),0)</f>
        <v/>
      </c>
      <c r="T42" s="79" t="n"/>
      <c r="U42" s="144">
        <f>MAX(0,40-Y42)</f>
        <v/>
      </c>
      <c r="V42" s="351">
        <f>IF(OR($C42="",$D42=""),0,
 IF(OR($A42="Holiday",$A43="Holiday"),0,
 IF(AND(NOT(OR($A42="Annual Leave",$A43="Annual Leave")),$A42="Off day"),0,
  IF($I42+$I43&gt;=8,IF($I42&gt;=8,8,$I42),$I42)
  )))</f>
        <v/>
      </c>
      <c r="W42" s="351">
        <f>MAX(0,V42-U42)</f>
        <v/>
      </c>
      <c r="X42" s="351">
        <f>IF(C42="","",C42-WEEKDAY(C42,1)+1)</f>
        <v/>
      </c>
      <c r="Y42" s="351">
        <f>SUMPRODUCT(($X$14:$X41=X42)*(($V$14:$V41)+($O$14:$O41)))+IF(X42=X14,$L$11,0)</f>
        <v/>
      </c>
      <c r="Z42" s="351" t="n"/>
      <c r="AA42" s="351" t="n"/>
      <c r="AB42" s="351" t="n"/>
      <c r="AC42" s="351" t="n"/>
      <c r="AD42" s="351" t="n"/>
      <c r="AE42" s="351" t="n"/>
      <c r="AF42" s="351" t="n"/>
    </row>
    <row r="43" ht="24" customHeight="1" s="348" thickBot="1">
      <c r="A43" s="208" t="inlineStr">
        <is>
          <t>On Day</t>
        </is>
      </c>
      <c r="B43" s="214" t="n"/>
      <c r="C43" s="109">
        <f>C42</f>
        <v/>
      </c>
      <c r="D43" s="18" t="n"/>
      <c r="E43" s="215">
        <f>IF(D43="", "",
 IF(D43=TIME(0,0,0), 0,
 IF(AND(D43&gt;=TIME(0,0,1), D43&lt;=TIME(2,0,0)), TIME(7,0,0),
 IF(AND(D43&gt;=TIME(6,0,0), D43&lt;=TIME(8,0,0)), TIME(12,0,0),
 IF(AND(D43&gt;TIME(8,0,0), D43&lt;=TIME(13,59,0)), TIME(15,0,0),
 IF(AND(D43&gt;=TIME(14,0,0), D43&lt;=TIME(17,59,0)), TIME(21,0,0),
 IF(AND(D43&gt;=TIME(18,0,0), D43&lt;=TIME(21,59,0)), TIME(0,0,0),
 IF(AND(D43&gt;=TIME(22,0,0), D43&lt;=TIME(23,59,59)), TIME(7,0,0), ""))))))))</f>
        <v/>
      </c>
      <c r="F43" s="216" t="n"/>
      <c r="G43" s="215">
        <f>IF(AND(D43&gt;=TIME(6,0,0),D43&lt;=TIME(8,0,0)),E43,"")</f>
        <v/>
      </c>
      <c r="H43" s="18" t="n"/>
      <c r="I43" s="19">
        <f>ROUND(IF(OR(D43="",E43="",E43=0),0,IF(H43="",MOD(E43-D43,1)*24,MOD(H43-D43,1)*24)),2)</f>
        <v/>
      </c>
      <c r="J43" s="212" t="n"/>
      <c r="K43" s="316" t="n"/>
      <c r="L43" s="183" t="n"/>
      <c r="M43" s="317">
        <f>MAX(0,V43-W43)</f>
        <v/>
      </c>
      <c r="N43" s="20">
        <f>(IF(OR($C43="",$D43=""),0,
 IF(OR($A42="Holiday",$A43="Holiday"),
    IF(ISNUMBER(MATCH(TRIM($B43),{"Phagwah","Good Friday","Easter Monday","Labour Day","Christmas","Eid ul Azha","Romans-2","Globe-12","Neptune P1"},0)),0,$I43),
 IF(AND(NOT(OR($A42="Annual Leave",$A43="Annual Leave")),$A43="Off day"),$I43,
  MAX(0,$I43-$V43)
  ))))+W43</f>
        <v/>
      </c>
      <c r="O43" s="20">
        <f>IF(AND(OR($A42="Holiday",$A43="Holiday"),
        ISNUMBER(MATCH(TRIM($B43),{"Phagwah","Good Friday","Easter Monday","Labour Day","Christmas","Eid ul Azha","Romans-2","Globe-12","Neptune P1"},0))),
   $I43,0)</f>
        <v/>
      </c>
      <c r="P43" s="20">
        <f>IF(OR($O$7="Canteen",$O$7="Head Office"),0,IF($I43&lt;=0,0,IF(AND($I42&lt;=0,OR(TRIM($J43)="Hebrews",TRIM($J43)="Romans",TRIM($J43)="Romans-2",TRIM($J43)="Globe",TRIM($J43)="Globe-12",TRIM($J43)="Neptune P1")),1,0)))</f>
        <v/>
      </c>
      <c r="Q43" s="21" t="n"/>
      <c r="R43" s="20">
        <f>IF(OR($O$7="Canteen",$O$7="Head Office"),0,IF(
  AND(
    SUMIFS(I:I, C:C, C43) &gt;= 8,
    COUNTIFS(C$14:C43, C43)=1,
    OR(
      TEXT(D43,"hh:mm:ss")="07:00:00",
      TEXT(D43,"hh:mm:ss")="15:00:00",
      TEXT(D43,"hh:mm:ss")="23:00:00",
      TEXT(D49,"hh:mm:ss")="07:00:00",
      TEXT(D49,"hh:mm:ss")="15:00:00",
      TEXT(D49,"hh:mm:ss")="23:00:00"
    )
  ),
  1,
  0
))</f>
        <v/>
      </c>
      <c r="S43" s="20">
        <f>IF(OR($A42="Annual Leave",$A43="Annual Leave"),IF(AND($A42&lt;&gt;"Annual Leave",$A43="Annual Leave"),8,0),0)</f>
        <v/>
      </c>
      <c r="T43" s="22" t="n"/>
      <c r="U43" s="144">
        <f>MAX(0,40-Y43)</f>
        <v/>
      </c>
      <c r="V43" s="351">
        <f>IF(OR($C43="",$D43=""),0,
 IF(OR($A42="Holiday",$A43="Holiday"),0,
 IF(AND(NOT(OR($A42="Annual Leave",$A43="Annual Leave")),$A43="Off day"),0,
  IF($I42+$I43&gt;=8,IF($I42&gt;=8,0,8-$I42),$I43)
  )))</f>
        <v/>
      </c>
      <c r="W43" s="351">
        <f>MAX(0,V43-U43)</f>
        <v/>
      </c>
      <c r="X43" s="351">
        <f>IF(C43="","",C43-WEEKDAY(C43,1)+1)</f>
        <v/>
      </c>
      <c r="Y43" s="351">
        <f>SUMPRODUCT(($X$14:$X42=X43)*(($V$14:$V42)+($O$14:$O42)))+IF(X43=X14,$L$11,0)</f>
        <v/>
      </c>
      <c r="Z43" s="351" t="n"/>
      <c r="AA43" s="351" t="n"/>
      <c r="AB43" s="351" t="n"/>
      <c r="AC43" s="351" t="n"/>
      <c r="AD43" s="351" t="n"/>
      <c r="AE43" s="351" t="n"/>
      <c r="AF43" s="351" t="n"/>
    </row>
    <row r="44" ht="24" customHeight="1" s="348" thickBot="1">
      <c r="A44" s="176" t="n"/>
      <c r="B44" s="176" t="n"/>
      <c r="C44" s="217" t="n"/>
      <c r="D44" s="110" t="n"/>
      <c r="E44" s="110" t="n"/>
      <c r="F44" s="218" t="n"/>
      <c r="G44" s="110" t="n"/>
      <c r="H44" s="110" t="n"/>
      <c r="I44" s="219" t="n"/>
      <c r="J44" s="219" t="n"/>
      <c r="K44" s="219" t="n"/>
      <c r="L44" s="219" t="n"/>
      <c r="M44" s="111">
        <f>MAX(0,V44-W44)</f>
        <v/>
      </c>
      <c r="N44" s="112">
        <f>(IF(OR($C44="",$D44=""),0,
 IF(OR($A44="Holiday",$A45="Holiday"),
    IF(ISNUMBER(MATCH(TRIM($B44),{"Phagwah","Good Friday","Easter Monday","Labour Day","Christmas","Eid ul Azha","Romans-2","Globe-12","Neptune P1"},0)),0,$I44),
 IF(AND(NOT(OR($A44="Annual Leave",$A45="Annual Leave")),$A44="Off day"),$I44,
  MAX(0,$I44-$V44)
  ))))+W44</f>
        <v/>
      </c>
      <c r="O44" s="112">
        <f>IF(AND(OR($A44="Holiday",$A45="Holiday"),
        ISNUMBER(MATCH(TRIM($B44),{"Phagwah","Good Friday","Easter Monday","Labour Day","Christmas","Eid ul Azha","Romans-2","Globe-12","Neptune P1"},0))),
   $I44,0)</f>
        <v/>
      </c>
      <c r="P44" s="112">
        <f>IF(OR($O$7="Canteen",$O$7="Head Office"),0,IF($I44&lt;=0,0,IF(OR(OR(TRIM($J44)="Hebrews",TRIM($J44)="Romans",TRIM($J44)="Romans-2",TRIM($J44)="Globe",TRIM($J44)="Globe-12",TRIM($J44)="Neptune P1"),AND($I45&gt;0,OR(TRIM($J45)="Hebrews",TRIM($J45)="Romans",TRIM($J45)="Romans-2",TRIM($J45)="Globe",TRIM($J45)="Globe-12",TRIM($J45)="Neptune P1"))),1,0)))</f>
        <v/>
      </c>
      <c r="Q44" s="113" t="n"/>
      <c r="R44" s="113" t="n"/>
      <c r="S44" s="112">
        <f>IF(OR($A44="Annual Leave",$A45="Annual Leave"),IF($A44="Annual Leave",8,0),0)</f>
        <v/>
      </c>
      <c r="T44" s="114" t="n"/>
      <c r="U44" s="144">
        <f>MAX(0,40-Y44)</f>
        <v/>
      </c>
      <c r="V44" s="351">
        <f>IF(OR($C44="",$D44=""),0,
 IF(OR($A44="Holiday",$A45="Holiday"),0,
 IF(AND(NOT(OR($A44="Annual Leave",$A45="Annual Leave")),$A44="Off day"),0,
  IF($I44+$I45&gt;=8,IF($I44&gt;=8,8,$I44),$I44)
  )))</f>
        <v/>
      </c>
      <c r="W44" s="351">
        <f>MAX(0,V44-U44)</f>
        <v/>
      </c>
      <c r="X44" s="351">
        <f>IF(C44="","",C44-WEEKDAY(C44,1)+1)</f>
        <v/>
      </c>
      <c r="Y44" s="351">
        <f>SUMPRODUCT(($X$14:$X43=X44)*(($V$14:$V43)+($O$14:$O43)))+IF(X44=X14,$L$11,0)</f>
        <v/>
      </c>
      <c r="Z44" s="351" t="n"/>
      <c r="AA44" s="351" t="n"/>
      <c r="AB44" s="351" t="n"/>
      <c r="AC44" s="351" t="n"/>
      <c r="AD44" s="351" t="n"/>
      <c r="AE44" s="351" t="n"/>
      <c r="AF44" s="351" t="n"/>
    </row>
    <row r="45" ht="24" customHeight="1" s="348" thickBot="1">
      <c r="A45" s="154" t="inlineStr">
        <is>
          <t>On Day</t>
        </is>
      </c>
      <c r="B45" s="318" t="n"/>
      <c r="C45" s="115">
        <f>C42+1</f>
        <v/>
      </c>
      <c r="D45" s="319" t="n"/>
      <c r="E45" s="320">
        <f>IF(D45="", "",
 IF(D45=TIME(0,0,0), 0,
 IF(AND(D45&gt;=TIME(0,0,1), D45&lt;=TIME(2,0,0)), TIME(7,0,0),
 IF(AND(D45&gt;=TIME(6,0,0), D45&lt;=TIME(8,0,0)), TIME(12,0,0),
 IF(AND(D45&gt;TIME(8,0,0), D45&lt;=TIME(13,59,0)), TIME(15,0,0),
 IF(AND(D45&gt;=TIME(14,0,0), D45&lt;=TIME(17,59,0)), TIME(21,0,0),
 IF(AND(D45&gt;=TIME(18,0,0), D45&lt;=TIME(21,59,0)), TIME(0,0,0),
 IF(AND(D45&gt;=TIME(22,0,0), D45&lt;=TIME(23,59,59)), TIME(7,0,0), ""))))))))</f>
        <v/>
      </c>
      <c r="F45" s="321" t="n"/>
      <c r="G45" s="320">
        <f>IF(AND(D45&gt;=TIME(6,0,0),D45&lt;=TIME(8,0,0)),E45,"")</f>
        <v/>
      </c>
      <c r="H45" s="319" t="n"/>
      <c r="I45" s="30">
        <f>ROUND(IF(OR(D45="",E45="",E45=0),0,IF(H45="",MOD(E45-D45,1)*24,MOD(H45-D45,1)*24)),2)</f>
        <v/>
      </c>
      <c r="J45" s="220" t="n"/>
      <c r="K45" s="274" t="n"/>
      <c r="L45" s="181" t="n"/>
      <c r="M45" s="275">
        <f>MAX(0,V45-W45)</f>
        <v/>
      </c>
      <c r="N45" s="322">
        <f>(IF(OR($C45="",$D45=""),0,
 IF(OR($A44="Holiday",$A45="Holiday"),
    IF(ISNUMBER(MATCH(TRIM($B45),{"Phagwah","Good Friday","Easter Monday","Labour Day","Christmas","Eid ul Azha","Romans-2","Globe-12","Neptune P1"},0)),0,$I45),
 IF(AND(NOT(OR($A44="Annual Leave",$A45="Annual Leave")),$A45="Off day"),$I45,
  MAX(0,$I45-$V45)
  ))))+W45</f>
        <v/>
      </c>
      <c r="O45" s="322">
        <f>IF(AND(OR($A44="Holiday",$A45="Holiday"),
        ISNUMBER(MATCH(TRIM($B45),{"Phagwah","Good Friday","Easter Monday","Labour Day","Christmas","Eid ul Azha","Romans-2","Globe-12","Neptune P1"},0))),
   $I45,0)</f>
        <v/>
      </c>
      <c r="P45" s="322">
        <f>IF(OR($O$7="Canteen",$O$7="Head Office"),0,IF($I45&lt;=0,0,IF(AND($I44&lt;=0,OR(TRIM($J45)="Hebrews",TRIM($J45)="Romans",TRIM($J45)="Romans-2",TRIM($J45)="Globe",TRIM($J45)="Globe-12",TRIM($J45)="Neptune P1")),1,0)))</f>
        <v/>
      </c>
      <c r="Q45" s="323" t="n"/>
      <c r="R45" s="322">
        <f>IF(OR($O$7="Canteen",$O$7="Head Office"),0,IF(
  AND(
    SUMIFS(I:I, C:C, C45) &gt;= 8,
    COUNTIFS(C$14:C45, C45)=1,
    OR(
      TEXT(D45,"hh:mm:ss")="07:00:00",
      TEXT(D45,"hh:mm:ss")="15:00:00",
      TEXT(D45,"hh:mm:ss")="23:00:00",
      TEXT(D46,"hh:mm:ss")="07:00:00",
      TEXT(D46,"hh:mm:ss")="15:00:00",
      TEXT(D46,"hh:mm:ss")="23:00:00"
    )
  ),
  1,
  0
))</f>
        <v/>
      </c>
      <c r="S45" s="322">
        <f>IF(OR($A44="Annual Leave",$A45="Annual Leave"),IF(AND($A44&lt;&gt;"Annual Leave",$A45="Annual Leave"),8,0),0)</f>
        <v/>
      </c>
      <c r="T45" s="116" t="n"/>
      <c r="U45" s="144">
        <f>MAX(0,40-Y45)</f>
        <v/>
      </c>
      <c r="V45" s="351">
        <f>IF(OR($C45="",$D45=""),0,
 IF(OR($A44="Holiday",$A45="Holiday"),0,
 IF(AND(NOT(OR($A44="Annual Leave",$A45="Annual Leave")),$A45="Off day"),0,
  IF($I44+$I45&gt;=8,IF($I44&gt;=8,0,8-$I44),$I45)
  )))</f>
        <v/>
      </c>
      <c r="W45" s="351">
        <f>MAX(0,V45-U45)</f>
        <v/>
      </c>
      <c r="X45" s="351">
        <f>IF(C45="","",C45-WEEKDAY(C45,1)+1)</f>
        <v/>
      </c>
      <c r="Y45" s="351">
        <f>SUMPRODUCT(($X$14:$X44=X45)*(($V$14:$V44)+($O$14:$O44)))+IF(X45=X14,$L$11,0)</f>
        <v/>
      </c>
      <c r="Z45" s="351" t="n"/>
      <c r="AA45" s="351" t="n"/>
      <c r="AB45" s="351" t="n"/>
      <c r="AC45" s="351" t="n"/>
      <c r="AD45" s="351" t="n"/>
      <c r="AE45" s="351" t="n"/>
      <c r="AF45" s="351" t="n"/>
    </row>
    <row r="46" ht="24" customHeight="1" s="348" thickBot="1">
      <c r="A46" s="154" t="inlineStr">
        <is>
          <t>On Day</t>
        </is>
      </c>
      <c r="B46" s="305" t="n"/>
      <c r="C46" s="90">
        <f>C45</f>
        <v/>
      </c>
      <c r="D46" s="80" t="n"/>
      <c r="E46" s="221">
        <f>IF(D46="", "",
 IF(D46=TIME(0,0,0), 0,
 IF(AND(D46&gt;=TIME(0,0,1), D46&lt;=TIME(2,0,0)), TIME(7,0,0),
 IF(AND(D46&gt;=TIME(6,0,0), D46&lt;=TIME(8,0,0)), TIME(12,0,0),
 IF(AND(D46&gt;TIME(8,0,0), D46&lt;=TIME(13,59,0)), TIME(15,0,0),
 IF(AND(D46&gt;=TIME(14,0,0), D46&lt;=TIME(17,59,0)), TIME(21,0,0),
 IF(AND(D46&gt;=TIME(18,0,0), D46&lt;=TIME(21,59,0)), TIME(0,0,0),
 IF(AND(D46&gt;=TIME(22,0,0), D46&lt;=TIME(23,59,59)), TIME(7,0,0), ""))))))))</f>
        <v/>
      </c>
      <c r="F46" s="156" t="n"/>
      <c r="G46" s="221">
        <f>IF(AND(D46&gt;=TIME(6,0,0),D46&lt;=TIME(8,0,0)),E46,"")</f>
        <v/>
      </c>
      <c r="H46" s="80" t="n"/>
      <c r="I46" s="30">
        <f>ROUND(IF(OR(D46="",E46="",E46=0),0,IF(H46="",MOD(E46-D46,1)*24,MOD(H46-D46,1)*24)),2)</f>
        <v/>
      </c>
      <c r="J46" s="158" t="n"/>
      <c r="K46" s="274" t="n"/>
      <c r="L46" s="189" t="n"/>
      <c r="M46" s="275">
        <f>MAX(0,V46-W46)</f>
        <v/>
      </c>
      <c r="N46" s="81">
        <f>(IF(OR($C46="",$D46=""),0,
 IF(OR($A46="Holiday",$A47="Holiday"),
    IF(ISNUMBER(MATCH(TRIM($B46),{"Phagwah","Good Friday","Easter Monday","Labour Day","Christmas","Eid ul Azha","Romans-2","Globe-12","Neptune P1"},0)),0,$I46),
 IF(AND(NOT(OR($A46="Annual Leave",$A47="Annual Leave")),$A46="Off day"),$I46,
  MAX(0,$I46-$V46)
  ))))+W46</f>
        <v/>
      </c>
      <c r="O46" s="81">
        <f>IF(AND(OR($A46="Holiday",$A47="Holiday"),
        ISNUMBER(MATCH(TRIM($B46),{"Phagwah","Good Friday","Easter Monday","Labour Day","Christmas","Eid ul Azha","Romans-2","Globe-12","Neptune P1"},0))),
   $I46,0)</f>
        <v/>
      </c>
      <c r="P46" s="81">
        <f>IF(OR($O$7="Canteen",$O$7="Head Office"),0,IF($I46&lt;=0,0,IF(OR(OR(TRIM($J46)="Hebrews",TRIM($J46)="Romans",TRIM($J46)="Romans-2",TRIM($J46)="Globe",TRIM($J46)="Globe-12",TRIM($J46)="Neptune P1"),AND($I47&gt;0,OR(TRIM($J47)="Hebrews",TRIM($J47)="Romans",TRIM($J47)="Romans-2",TRIM($J47)="Globe",TRIM($J47)="Globe-12",TRIM($J47)="Neptune P1"))),1,0)))</f>
        <v/>
      </c>
      <c r="Q46" s="82" t="n"/>
      <c r="R46" s="81">
        <f>IF(OR($O$7="Canteen",$O$7="Head Office"),0,IF(
  AND(
    SUMIFS(I:I, C:C, C46) &gt;= 8,
    COUNTIFS(C$14:C46, C46)=1,
    OR(
      TEXT(D46,"hh:mm:ss")="07:00:00",
      TEXT(D46,"hh:mm:ss")="15:00:00",
      TEXT(D46,"hh:mm:ss")="23:00:00",
      TEXT(D51,"hh:mm:ss")="07:00:00",
      TEXT(D51,"hh:mm:ss")="15:00:00",
      TEXT(D51,"hh:mm:ss")="23:00:00"
    )
  ),
  1,
  0
))</f>
        <v/>
      </c>
      <c r="S46" s="81">
        <f>IF(OR($A46="Annual Leave",$A47="Annual Leave"),IF($A46="Annual Leave",8,0),0)</f>
        <v/>
      </c>
      <c r="T46" s="117" t="n"/>
      <c r="U46" s="144">
        <f>MAX(0,40-Y46)</f>
        <v/>
      </c>
      <c r="V46" s="351">
        <f>IF(OR($C46="",$D46=""),0,
 IF(OR($A46="Holiday",$A47="Holiday"),0,
 IF(AND(NOT(OR($A46="Annual Leave",$A47="Annual Leave")),$A46="Off day"),0,
  IF($I46+$I47&gt;=8,IF($I46&gt;=8,8,$I46),$I46)
  )))</f>
        <v/>
      </c>
      <c r="W46" s="351">
        <f>MAX(0,V46-U46)</f>
        <v/>
      </c>
      <c r="X46" s="351">
        <f>IF(C46="","",C46-WEEKDAY(C46,1)+1)</f>
        <v/>
      </c>
      <c r="Y46" s="351">
        <f>SUMPRODUCT(($X$14:$X45=X46)*(($V$14:$V45)+($O$14:$O45)))+IF(X46=X14,$L$11,0)</f>
        <v/>
      </c>
      <c r="Z46" s="351" t="n"/>
      <c r="AA46" s="351" t="n"/>
      <c r="AB46" s="351" t="n"/>
      <c r="AC46" s="351" t="n"/>
      <c r="AD46" s="351" t="n"/>
      <c r="AE46" s="351" t="n"/>
      <c r="AF46" s="351" t="n"/>
    </row>
    <row r="47" ht="24" customHeight="1" s="348" thickBot="1">
      <c r="A47" s="184" t="inlineStr">
        <is>
          <t>On Day</t>
        </is>
      </c>
      <c r="B47" s="222" t="n"/>
      <c r="C47" s="118">
        <f>C45+1</f>
        <v/>
      </c>
      <c r="D47" s="83" t="n"/>
      <c r="E47" s="223">
        <f>IF(D47="", "",
 IF(D47=TIME(0,0,0), 0,
 IF(AND(D47&gt;=TIME(0,0,1), D47&lt;=TIME(2,0,0)), TIME(7,0,0),
 IF(AND(D47&gt;=TIME(6,0,0), D47&lt;=TIME(8,0,0)), TIME(12,0,0),
 IF(AND(D47&gt;TIME(8,0,0), D47&lt;=TIME(13,59,0)), TIME(15,0,0),
 IF(AND(D47&gt;=TIME(14,0,0), D47&lt;=TIME(17,59,0)), TIME(21,0,0),
 IF(AND(D47&gt;=TIME(18,0,0), D47&lt;=TIME(21,59,0)), TIME(0,0,0),
 IF(AND(D47&gt;=TIME(22,0,0), D47&lt;=TIME(23,59,59)), TIME(7,0,0), ""))))))))</f>
        <v/>
      </c>
      <c r="F47" s="224" t="n"/>
      <c r="G47" s="223">
        <f>IF(AND(D47&gt;=TIME(6,0,0),D47&lt;=TIME(8,0,0)),E47,"")</f>
        <v/>
      </c>
      <c r="H47" s="83" t="n"/>
      <c r="I47" s="23">
        <f>ROUND(IF(OR(D47="",E47="",E47=0),0,IF(H47="",MOD(E47-D47,1)*24,MOD(H47-D47,1)*24)),2)</f>
        <v/>
      </c>
      <c r="J47" s="225" t="n"/>
      <c r="K47" s="297" t="n"/>
      <c r="L47" s="181" t="n"/>
      <c r="M47" s="298">
        <f>MAX(0,V47-W47)</f>
        <v/>
      </c>
      <c r="N47" s="84">
        <f>(IF(OR($C47="",$D47=""),0,
 IF(OR($A46="Holiday",$A47="Holiday"),
    IF(ISNUMBER(MATCH(TRIM($B47),{"Phagwah","Good Friday","Easter Monday","Labour Day","Christmas","Eid ul Azha","Romans-2","Globe-12","Neptune P1"},0)),0,$I47),
 IF(AND(NOT(OR($A46="Annual Leave",$A47="Annual Leave")),$A47="Off day"),$I47,
  MAX(0,$I47-$V47)
  ))))+W47</f>
        <v/>
      </c>
      <c r="O47" s="84">
        <f>IF(AND(OR($A46="Holiday",$A47="Holiday"),
        ISNUMBER(MATCH(TRIM($B47),{"Phagwah","Good Friday","Easter Monday","Labour Day","Christmas","Eid ul Azha","Romans-2","Globe-12","Neptune P1"},0))),
   $I47,0)</f>
        <v/>
      </c>
      <c r="P47" s="84">
        <f>IF(OR($O$7="Canteen",$O$7="Head Office"),0,IF($I47&lt;=0,0,IF(AND($I46&lt;=0,OR(TRIM($J47)="Hebrews",TRIM($J47)="Romans",TRIM($J47)="Romans-2",TRIM($J47)="Globe",TRIM($J47)="Globe-12",TRIM($J47)="Neptune P1")),1,0)))</f>
        <v/>
      </c>
      <c r="Q47" s="85" t="n"/>
      <c r="R47" s="84">
        <f>IF(OR($O$7="Canteen",$O$7="Head Office"),0,IF(
  AND(
    SUMIFS(I:I, C:C, C47) &gt;= 8,
    COUNTIFS(C$14:C47, C47)=1,
    OR(
      TEXT(D47,"hh:mm:ss")="07:00:00",
      TEXT(D47,"hh:mm:ss")="15:00:00",
      TEXT(D47,"hh:mm:ss")="23:00:00",
      TEXT(D48,"hh:mm:ss")="07:00:00",
      TEXT(D48,"hh:mm:ss")="15:00:00",
      TEXT(D48,"hh:mm:ss")="23:00:00"
    )
  ),
  1,
  0
))</f>
        <v/>
      </c>
      <c r="S47" s="84">
        <f>IF(OR($A46="Annual Leave",$A47="Annual Leave"),IF(AND($A46&lt;&gt;"Annual Leave",$A47="Annual Leave"),8,0),0)</f>
        <v/>
      </c>
      <c r="T47" s="86" t="n"/>
      <c r="U47" s="144">
        <f>MAX(0,40-Y47)</f>
        <v/>
      </c>
      <c r="V47" s="351">
        <f>IF(OR($C47="",$D47=""),0,
 IF(OR($A46="Holiday",$A47="Holiday"),0,
 IF(AND(NOT(OR($A46="Annual Leave",$A47="Annual Leave")),$A47="Off day"),0,
  IF($I46+$I47&gt;=8,IF($I46&gt;=8,0,8-$I46),$I47)
  )))</f>
        <v/>
      </c>
      <c r="W47" s="351">
        <f>MAX(0,V47-U47)</f>
        <v/>
      </c>
      <c r="X47" s="351">
        <f>IF(C47="","",C47-WEEKDAY(C47,1)+1)</f>
        <v/>
      </c>
      <c r="Y47" s="351">
        <f>SUMPRODUCT(($X$14:$X46=X47)*(($V$14:$V46)+($O$14:$O46)))+IF(X47=X14,$L$11,0)</f>
        <v/>
      </c>
      <c r="Z47" s="351" t="n"/>
      <c r="AA47" s="351" t="n"/>
      <c r="AB47" s="351" t="n"/>
      <c r="AC47" s="351" t="n"/>
      <c r="AD47" s="351" t="n"/>
      <c r="AE47" s="351" t="n"/>
      <c r="AF47" s="351" t="n"/>
    </row>
    <row r="48" ht="24" customHeight="1" s="348" thickBot="1">
      <c r="A48" s="226" t="inlineStr">
        <is>
          <t>On Day</t>
        </is>
      </c>
      <c r="B48" s="299" t="n"/>
      <c r="C48" s="119">
        <f>C47</f>
        <v/>
      </c>
      <c r="D48" s="24" t="n"/>
      <c r="E48" s="227">
        <f>IF(D48="", "",
 IF(D48=TIME(0,0,0), 0,
 IF(AND(D48&gt;=TIME(0,0,1), D48&lt;=TIME(2,0,0)), TIME(7,0,0),
 IF(AND(D48&gt;=TIME(6,0,0), D48&lt;=TIME(8,0,0)), TIME(12,0,0),
 IF(AND(D48&gt;TIME(8,0,0), D48&lt;=TIME(13,59,0)), TIME(15,0,0),
 IF(AND(D48&gt;=TIME(14,0,0), D48&lt;=TIME(17,59,0)), TIME(21,0,0),
 IF(AND(D48&gt;=TIME(18,0,0), D48&lt;=TIME(21,59,0)), TIME(0,0,0),
 IF(AND(D48&gt;=TIME(22,0,0), D48&lt;=TIME(23,59,59)), TIME(7,0,0), ""))))))))</f>
        <v/>
      </c>
      <c r="F48" s="228" t="n"/>
      <c r="G48" s="227">
        <f>IF(AND(D48&gt;=TIME(6,0,0),D48&lt;=TIME(8,0,0)),E48,"")</f>
        <v/>
      </c>
      <c r="H48" s="300" t="n"/>
      <c r="I48" s="87">
        <f>ROUND(IF(OR(D48="",E48="",E48=0),0,IF(H48="",MOD(E48-D48,1)*24,MOD(H48-D48,1)*24)),2)</f>
        <v/>
      </c>
      <c r="J48" s="190" t="n"/>
      <c r="K48" s="297" t="n"/>
      <c r="L48" s="183" t="n"/>
      <c r="M48" s="324">
        <f>MAX(0,V48-W48)</f>
        <v/>
      </c>
      <c r="N48" s="302">
        <f>(IF(OR($C48="",$D48=""),0,
 IF(OR($A48="Holiday",$A49="Holiday"),
    IF(ISNUMBER(MATCH(TRIM($B48),{"Phagwah","Good Friday","Easter Monday","Labour Day","Christmas","Eid ul Azha","Romans-2","Globe-12","Neptune P1"},0)),0,$I48),
 IF(AND(NOT(OR($A48="Annual Leave",$A49="Annual Leave")),$A48="Off day"),$I48,
  MAX(0,$I48-$V48)
  ))))+W48</f>
        <v/>
      </c>
      <c r="O48" s="303" t="n"/>
      <c r="P48" s="229">
        <f>IF(OR($O$7="Canteen",$O$7="Head Office"),0,IF($I48&lt;=0,0,IF(OR(OR(TRIM($J48)="Hebrews",TRIM($J48)="Romans",TRIM($J48)="Romans-2",TRIM($J48)="Globe",TRIM($J48)="Globe-12",TRIM($J48)="Neptune P1"),AND($I49&gt;0,OR(TRIM($J49)="Hebrews",TRIM($J49)="Romans",TRIM($J49)="Romans-2",TRIM($J49)="Globe",TRIM($J49)="Globe-12",TRIM($J49)="Neptune P1"))),1,0)))</f>
        <v/>
      </c>
      <c r="Q48" s="303" t="n"/>
      <c r="R48" s="302">
        <f>IF(OR($O$7="Canteen",$O$7="Head Office"),0,IF(
  AND(
    SUMIFS(I:I, C:C, C48) &gt;= 8,
    COUNTIFS(C$14:C48, C48)=1,
    OR(
      TEXT(D48,"hh:mm:ss")="07:00:00",
      TEXT(D48,"hh:mm:ss")="15:00:00",
      TEXT(D48,"hh:mm:ss")="23:00:00",
      TEXT(D53,"hh:mm:ss")="07:00:00",
      TEXT(D53,"hh:mm:ss")="15:00:00",
      TEXT(D53,"hh:mm:ss")="23:00:00"
    )
  ),
  1,
  0
))</f>
        <v/>
      </c>
      <c r="S48" s="303" t="n"/>
      <c r="T48" s="304" t="n"/>
      <c r="U48" s="144">
        <f>MAX(0,40-Y48)</f>
        <v/>
      </c>
      <c r="V48" s="351">
        <f>IF(OR($C48="",$D48=""),0,
 IF(OR($A48="Holiday",$A49="Holiday"),0,
 IF(AND(NOT(OR($A48="Annual Leave",$A49="Annual Leave")),$A48="Off day"),0,
  IF($I48+$I49&gt;=8,IF($I48&gt;=8,8,$I48),$I48)
  )))</f>
        <v/>
      </c>
      <c r="W48" s="351">
        <f>MAX(0,V48-U48)</f>
        <v/>
      </c>
      <c r="X48" s="351">
        <f>IF(C48="","",C48-WEEKDAY(C48,1)+1)</f>
        <v/>
      </c>
      <c r="Y48" s="351">
        <f>SUMPRODUCT(($X$14:$X47=X48)*(($V$14:$V47)+($O$14:$O47)))+IF(X48=X14,$L$11,0)</f>
        <v/>
      </c>
      <c r="Z48" s="351" t="n"/>
      <c r="AA48" s="351" t="n"/>
      <c r="AB48" s="351" t="n"/>
      <c r="AC48" s="351" t="n"/>
      <c r="AD48" s="351" t="n"/>
      <c r="AE48" s="351" t="n"/>
      <c r="AF48" s="351" t="n"/>
    </row>
    <row r="49" ht="24" customHeight="1" s="348" thickBot="1">
      <c r="A49" s="230" t="n"/>
      <c r="B49" s="355" t="n"/>
      <c r="C49" s="231" t="n"/>
      <c r="D49" s="232" t="n"/>
      <c r="E49" s="232" t="n"/>
      <c r="F49" s="232" t="n"/>
      <c r="G49" s="232" t="n"/>
      <c r="H49" s="233" t="inlineStr">
        <is>
          <t>Total Hrs:</t>
        </is>
      </c>
      <c r="I49" s="122">
        <f>SUM(I14:I48)</f>
        <v/>
      </c>
      <c r="J49" s="234" t="n"/>
      <c r="K49" s="234" t="n"/>
      <c r="L49" s="235" t="n"/>
      <c r="M49" s="120">
        <f>SUM(M14:M48)</f>
        <v/>
      </c>
      <c r="N49" s="120">
        <f>SUM(N14:N48)</f>
        <v/>
      </c>
      <c r="O49" s="120">
        <f>SUM(O14:O48)</f>
        <v/>
      </c>
      <c r="P49" s="120">
        <f>SUM(P14:P48)</f>
        <v/>
      </c>
      <c r="Q49" s="120">
        <f>IF($O$6&lt;&gt;"Armed",0,LOOKUP($Q$50,{0,1,2,3,4,5,6,7,8,9,10,11,12,13,14},{0,384,769,1153,1153,1538,1923,2307,2692,3076,3461,3846,4239,4615,5000}))</f>
        <v/>
      </c>
      <c r="R49" s="120">
        <f>SUM(R14:R48)</f>
        <v/>
      </c>
      <c r="S49" s="120">
        <f>SUM(S14:S48)</f>
        <v/>
      </c>
      <c r="T49" s="121">
        <f>SUM(T30:T43)</f>
        <v/>
      </c>
      <c r="U49" s="144">
        <f>MIN(U48,0)</f>
        <v/>
      </c>
      <c r="V49" s="351">
        <f>SUM(V14:V48)</f>
        <v/>
      </c>
      <c r="W49" s="351">
        <f>SUM(W14:W48)</f>
        <v/>
      </c>
      <c r="X49" s="351" t="n"/>
      <c r="Y49" s="351" t="n"/>
      <c r="Z49" s="351" t="n"/>
      <c r="AA49" s="351" t="n"/>
      <c r="AB49" s="351" t="n"/>
      <c r="AC49" s="351" t="n"/>
      <c r="AD49" s="351" t="n"/>
      <c r="AE49" s="351" t="n"/>
      <c r="AF49" s="351" t="n"/>
    </row>
    <row r="50" ht="24" customHeight="1" s="348">
      <c r="A50" s="351" t="n"/>
      <c r="B50" s="351" t="n"/>
      <c r="C50" s="6" t="n"/>
      <c r="D50" s="6" t="n"/>
      <c r="E50" s="6" t="n"/>
      <c r="F50" s="6" t="n"/>
      <c r="G50" s="6" t="n"/>
      <c r="H50" s="336" t="n"/>
      <c r="I50" s="351" t="n"/>
      <c r="J50" s="336" t="n"/>
      <c r="K50" s="336" t="n"/>
      <c r="L50" s="336" t="n"/>
      <c r="M50" s="28" t="n"/>
      <c r="N50" s="28" t="n"/>
      <c r="O50" s="28" t="n"/>
      <c r="P50" s="241" t="inlineStr">
        <is>
          <t>Days Worked</t>
        </is>
      </c>
      <c r="Q50" s="29">
        <f>SUM(--(SUM(I14:I15)&gt;0),--(SUM(I16:I17)&gt;0),--(SUM(I18:I19)&gt;0),--(SUM(I20:I21)&gt;0),--(SUM(I22:I23)&gt;0),--(SUM(I24:I25)&gt;0),--(SUM(I26:I27)&gt;0),--(SUM(I30:I31)&gt;0),--(SUM(I32:I33)&gt;0),--(SUM(I34:I35)&gt;0),--(SUM(I36:I37)&gt;0),--(SUM(I38:I39)&gt;0),--(SUM(I40:I41)&gt;0),--(SUM(I42:I43)&gt;0),--(SUM(I45:I46)&gt;0),--(SUM(I47:I48)&gt;0))</f>
        <v/>
      </c>
      <c r="R50" s="28" t="n"/>
      <c r="S50" s="28" t="n"/>
      <c r="T50" s="28" t="n"/>
      <c r="U50" s="144" t="n"/>
      <c r="V50" s="351" t="n"/>
      <c r="W50" s="351" t="n"/>
      <c r="X50" s="351" t="n"/>
      <c r="Y50" s="351" t="n"/>
      <c r="Z50" s="351" t="n"/>
      <c r="AA50" s="351" t="n"/>
      <c r="AB50" s="351" t="n"/>
      <c r="AC50" s="351" t="n"/>
      <c r="AD50" s="351" t="n"/>
      <c r="AE50" s="351" t="n"/>
      <c r="AF50" s="351" t="n"/>
    </row>
    <row r="51" ht="24" customHeight="1" s="348">
      <c r="A51" s="351" t="n"/>
      <c r="B51" s="351" t="n"/>
      <c r="C51" s="345" t="n"/>
      <c r="D51" s="362" t="n"/>
      <c r="E51" s="362" t="n"/>
      <c r="F51" s="334" t="n"/>
      <c r="G51" s="362" t="n"/>
      <c r="H51" s="336" t="n"/>
      <c r="I51" s="351" t="n"/>
      <c r="J51" s="336" t="n"/>
      <c r="K51" s="336" t="n"/>
      <c r="L51" s="336" t="n"/>
      <c r="M51" s="236" t="n"/>
      <c r="N51" s="236" t="n"/>
      <c r="O51" s="236" t="n"/>
      <c r="P51" s="236" t="n"/>
      <c r="Q51" s="236" t="n"/>
      <c r="R51" s="236" t="n"/>
      <c r="S51" s="236" t="n"/>
      <c r="T51" s="236" t="n"/>
      <c r="U51" s="144" t="n"/>
      <c r="V51" s="351" t="n"/>
      <c r="W51" s="351" t="n"/>
      <c r="X51" s="351" t="n"/>
      <c r="Y51" s="351" t="n"/>
      <c r="Z51" s="351" t="n"/>
      <c r="AA51" s="351" t="n"/>
      <c r="AB51" s="351" t="n"/>
      <c r="AC51" s="351" t="n"/>
      <c r="AD51" s="351" t="n"/>
      <c r="AE51" s="351" t="n"/>
      <c r="AF51" s="351" t="n"/>
    </row>
    <row r="52">
      <c r="A52" s="351" t="n"/>
      <c r="B52" s="351" t="n"/>
      <c r="C52" s="329" t="inlineStr">
        <is>
          <t>Supervisor Signature</t>
        </is>
      </c>
      <c r="D52" s="363" t="n"/>
      <c r="E52" s="363" t="n"/>
      <c r="F52" s="329" t="inlineStr">
        <is>
          <t>Date</t>
        </is>
      </c>
      <c r="G52" s="363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351" t="n"/>
      <c r="V52" s="351" t="n"/>
      <c r="W52" s="351" t="n"/>
      <c r="X52" s="351" t="n"/>
      <c r="Y52" s="351" t="n"/>
      <c r="Z52" s="351" t="n"/>
      <c r="AA52" s="351" t="n"/>
      <c r="AB52" s="351" t="n"/>
      <c r="AC52" s="351" t="n"/>
      <c r="AD52" s="351" t="n"/>
      <c r="AE52" s="351" t="n"/>
      <c r="AF52" s="351" t="n"/>
    </row>
    <row r="53" ht="26.25" customHeight="1" s="348">
      <c r="A53" s="351" t="n"/>
      <c r="B53" s="351" t="n"/>
      <c r="C53" s="345" t="n"/>
      <c r="D53" s="362" t="n"/>
      <c r="E53" s="362" t="n"/>
      <c r="F53" s="331" t="n"/>
      <c r="G53" s="362" t="n"/>
      <c r="H53" s="6" t="n"/>
      <c r="I53" s="6" t="n"/>
      <c r="J53" s="6" t="n"/>
      <c r="K53" s="6" t="n"/>
      <c r="L53" s="6" t="n"/>
      <c r="M53" s="6" t="n"/>
      <c r="N53" s="237" t="n"/>
      <c r="O53" s="238" t="n"/>
      <c r="P53" s="346" t="n"/>
      <c r="Q53" s="351" t="n"/>
      <c r="R53" s="351" t="n"/>
      <c r="S53" s="351" t="n"/>
      <c r="T53" s="351" t="n"/>
      <c r="U53" s="351" t="n"/>
      <c r="V53" s="351" t="n"/>
      <c r="W53" s="351" t="n"/>
      <c r="X53" s="351" t="n"/>
      <c r="Y53" s="351" t="n"/>
      <c r="Z53" s="351" t="n"/>
      <c r="AA53" s="351" t="n"/>
      <c r="AB53" s="351" t="n"/>
      <c r="AC53" s="351" t="n"/>
      <c r="AD53" s="351" t="n"/>
      <c r="AE53" s="351" t="n"/>
      <c r="AF53" s="351" t="n"/>
    </row>
    <row r="54">
      <c r="A54" s="351" t="n"/>
      <c r="B54" s="351" t="n"/>
      <c r="C54" s="329" t="inlineStr">
        <is>
          <t>Manager Signature</t>
        </is>
      </c>
      <c r="D54" s="363" t="n"/>
      <c r="E54" s="363" t="n"/>
      <c r="F54" s="329" t="inlineStr">
        <is>
          <t>Date</t>
        </is>
      </c>
      <c r="G54" s="363" t="n"/>
      <c r="H54" s="6" t="n"/>
      <c r="I54" s="239" t="inlineStr">
        <is>
          <t>{42}</t>
        </is>
      </c>
      <c r="J54" s="239" t="n"/>
      <c r="K54" s="239" t="n"/>
      <c r="L54" s="239" t="n"/>
      <c r="M54" s="6" t="n"/>
      <c r="N54" s="6" t="n"/>
      <c r="O54" s="6" t="n"/>
      <c r="P54" s="6" t="n"/>
      <c r="Q54" s="6" t="n"/>
      <c r="R54" s="6" t="n"/>
      <c r="S54" s="6" t="n"/>
      <c r="T54" s="6" t="n"/>
      <c r="U54" s="351" t="n"/>
      <c r="V54" s="351" t="n"/>
      <c r="W54" s="351" t="n"/>
      <c r="X54" s="351" t="n"/>
      <c r="Y54" s="351" t="n"/>
      <c r="Z54" s="351" t="n"/>
      <c r="AA54" s="351" t="n"/>
      <c r="AB54" s="351" t="n"/>
      <c r="AC54" s="351" t="n"/>
      <c r="AD54" s="351" t="n"/>
      <c r="AE54" s="351" t="n"/>
      <c r="AF54" s="351" t="n"/>
    </row>
    <row r="55">
      <c r="A55" s="351" t="n"/>
      <c r="B55" s="351" t="n"/>
      <c r="C55" s="240" t="n"/>
      <c r="D55" s="240" t="n"/>
      <c r="E55" s="240" t="n"/>
      <c r="F55" s="240" t="n"/>
      <c r="G55" s="240" t="n"/>
      <c r="H55" s="240" t="n"/>
      <c r="I55" s="240" t="n"/>
      <c r="J55" s="240" t="n"/>
      <c r="K55" s="240" t="n"/>
      <c r="L55" s="240" t="n"/>
      <c r="M55" s="240" t="n"/>
      <c r="N55" s="240" t="n"/>
      <c r="O55" s="240" t="n"/>
      <c r="P55" s="240" t="n"/>
      <c r="Q55" s="240" t="n"/>
      <c r="R55" s="240" t="n"/>
      <c r="S55" s="240" t="n"/>
      <c r="T55" s="240" t="n"/>
      <c r="U55" s="351" t="n"/>
      <c r="V55" s="351" t="n"/>
      <c r="W55" s="351" t="n"/>
      <c r="X55" s="351" t="n"/>
      <c r="Y55" s="351" t="n"/>
      <c r="Z55" s="351" t="n"/>
      <c r="AA55" s="351" t="n"/>
      <c r="AB55" s="351" t="n"/>
      <c r="AC55" s="351" t="n"/>
      <c r="AD55" s="351" t="n"/>
      <c r="AE55" s="351" t="n"/>
      <c r="AF55" s="35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45"/>
  <mergeCells count="33">
    <mergeCell ref="C54:E54"/>
    <mergeCell ref="V2:W2"/>
    <mergeCell ref="C8:F8"/>
    <mergeCell ref="F54:G54"/>
    <mergeCell ref="H10:I10"/>
    <mergeCell ref="C7:F7"/>
    <mergeCell ref="K5:L5"/>
    <mergeCell ref="M5:N5"/>
    <mergeCell ref="H50:I50"/>
    <mergeCell ref="C51:E51"/>
    <mergeCell ref="A1:T1"/>
    <mergeCell ref="C52:E52"/>
    <mergeCell ref="V3:AB3"/>
    <mergeCell ref="F51:G51"/>
    <mergeCell ref="M10:N10"/>
    <mergeCell ref="H51:I51"/>
    <mergeCell ref="C6:F6"/>
    <mergeCell ref="C5:F5"/>
    <mergeCell ref="M7:N7"/>
    <mergeCell ref="M6:N6"/>
    <mergeCell ref="C53:E53"/>
    <mergeCell ref="H7:I7"/>
    <mergeCell ref="H28:I28"/>
    <mergeCell ref="C10:F10"/>
    <mergeCell ref="M8:N8"/>
    <mergeCell ref="F52:G52"/>
    <mergeCell ref="P53:T53"/>
    <mergeCell ref="AA2:AB2"/>
    <mergeCell ref="K10:L10"/>
    <mergeCell ref="H5:I5"/>
    <mergeCell ref="K4:L4"/>
    <mergeCell ref="M4:N4"/>
    <mergeCell ref="F53:G53"/>
  </mergeCells>
  <dataValidations count="5">
    <dataValidation sqref="A14:A48" showDropDown="0" showInputMessage="0" showErrorMessage="0" allowBlank="1" type="list">
      <formula1>"On Day,Off Day,Sick,Absent,Holiday,Annual Leave"</formula1>
    </dataValidation>
    <dataValidation sqref="B14:B48" showDropDown="0" showInputMessage="0" showErrorMessage="0" allowBlank="1" type="list">
      <formula1>"Holiday Double,Phagwah,Good Friday,Easter Monday,Labour Day,Christmas,Eid ul Azha"</formula1>
    </dataValidation>
    <dataValidation sqref="J14:J48" showDropDown="0" showInputMessage="0" showErrorMessage="0" allowBlank="1" type="list">
      <formula1>_xlfn._LONGTEXT("Unico,Unico-2,Unico-42,Unico-44,Unico-46,Unico-47,Unico-48,Unico-49,Globe,Globe-12,Hebrews,Romans-2,Beacon,Numbers,Zebra-24,Sunrise,Sunrise-1,Sunflower 6,Sunset 12,Ripple,Neptune P1,Neptune P2,Neptune P3,Neptune P4,Neptune P5,Neptune P6,Neptune P7,Rainbow"," 1,Rainbow 2,Citadel,Sunset 11,Autumn,Autumn-2,Miracle,Miracle 1,Canteen,Guard Hut")</formula1>
    </dataValidation>
    <dataValidation sqref="O7" showDropDown="0" showInputMessage="0" showErrorMessage="0" allowBlank="1" type="list">
      <formula1>"Caricom,EU,UN,DMC,ARU,Head Office,Canteen"</formula1>
    </dataValidation>
    <dataValidation sqref="O6" showDropDown="0" showInputMessage="0" showErrorMessage="0" allowBlank="1" type="list">
      <formula1>"Unarmed,Armed"</formula1>
    </dataValidation>
  </dataValidations>
  <printOptions horizontalCentered="1"/>
  <pageMargins left="0.5" right="0.5" top="0.5" bottom="1" header="0.5" footer="0.5"/>
  <pageSetup orientation="portrait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AL55"/>
  <sheetViews>
    <sheetView topLeftCell="A3" workbookViewId="0">
      <selection activeCell="C52" sqref="C52:E52"/>
    </sheetView>
  </sheetViews>
  <sheetFormatPr baseColWidth="8" defaultRowHeight="13.5"/>
  <cols>
    <col width="12.28515625" customWidth="1" style="348" min="1" max="1"/>
    <col width="15.140625" customWidth="1" style="348" min="2" max="2"/>
    <col width="12.42578125" customWidth="1" style="348" min="3" max="3"/>
    <col width="9.28515625" customWidth="1" style="348" min="4" max="4"/>
    <col hidden="1" width="9.28515625" customWidth="1" style="348" min="5" max="5"/>
    <col hidden="1" width="2" customWidth="1" style="348" min="6" max="6"/>
    <col hidden="1" width="12.5703125" customWidth="1" style="348" min="7" max="7"/>
    <col width="9.28515625" customWidth="1" style="348" min="8" max="8"/>
    <col width="6.5703125" customWidth="1" style="348" min="9" max="9"/>
    <col width="10.140625" customWidth="1" style="348" min="10" max="10"/>
    <col width="15.28515625" customWidth="1" style="348" min="11" max="11"/>
    <col width="10.5703125" customWidth="1" style="348" min="12" max="12"/>
    <col width="11" customWidth="1" style="348" min="13" max="13"/>
    <col width="9.85546875" customWidth="1" style="348" min="14" max="14"/>
    <col width="11.140625" customWidth="1" style="348" min="15" max="15"/>
    <col width="9.85546875" customWidth="1" style="348" min="16" max="16"/>
    <col width="10.28515625" customWidth="1" style="348" min="17" max="17"/>
    <col width="8.85546875" customWidth="1" style="348" min="18" max="19"/>
    <col width="45.28515625" customWidth="1" style="348" min="20" max="20"/>
    <col width="9.140625" customWidth="1" style="348" min="21" max="21"/>
    <col width="3.140625" customWidth="1" style="348" min="22" max="29"/>
    <col width="10.28515625" customWidth="1" style="348" min="30" max="30"/>
  </cols>
  <sheetData>
    <row r="1" ht="32.25" customFormat="1" customHeight="1" s="1" thickBot="1">
      <c r="A1" s="332" t="n"/>
      <c r="B1" s="354" t="n"/>
      <c r="C1" s="354" t="n"/>
      <c r="D1" s="354" t="n"/>
      <c r="E1" s="354" t="n"/>
      <c r="F1" s="354" t="n"/>
      <c r="G1" s="354" t="n"/>
      <c r="H1" s="354" t="n"/>
      <c r="I1" s="354" t="n"/>
      <c r="J1" s="354" t="n"/>
      <c r="K1" s="354" t="n"/>
      <c r="L1" s="354" t="n"/>
      <c r="M1" s="354" t="n"/>
      <c r="N1" s="354" t="n"/>
      <c r="O1" s="354" t="n"/>
      <c r="P1" s="354" t="n"/>
      <c r="Q1" s="354" t="n"/>
      <c r="R1" s="354" t="n"/>
      <c r="S1" s="354" t="n"/>
      <c r="T1" s="355" t="n"/>
      <c r="U1" s="351" t="n"/>
      <c r="V1" s="351" t="n"/>
      <c r="W1" s="351" t="n"/>
      <c r="X1" s="351" t="n"/>
      <c r="Y1" s="351" t="n"/>
      <c r="Z1" s="351" t="n"/>
      <c r="AA1" s="351" t="n"/>
      <c r="AB1" s="351" t="n"/>
      <c r="AC1" s="351" t="n"/>
      <c r="AD1" s="126" t="n"/>
      <c r="AE1" s="351" t="n"/>
      <c r="AF1" s="351" t="n"/>
    </row>
    <row r="2" ht="15" customFormat="1" customHeight="1" s="1">
      <c r="A2" s="351" t="n"/>
      <c r="B2" s="351" t="n"/>
      <c r="C2" s="127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128" t="n"/>
      <c r="U2" s="351" t="n"/>
      <c r="V2" s="343" t="n">
        <v>2025</v>
      </c>
      <c r="W2" s="356" t="n"/>
      <c r="X2" s="351" t="n"/>
      <c r="Y2" s="351" t="n"/>
      <c r="Z2" s="129" t="inlineStr">
        <is>
          <t>Month:</t>
        </is>
      </c>
      <c r="AA2" s="343" t="n">
        <v>3</v>
      </c>
      <c r="AB2" s="356" t="n"/>
      <c r="AC2" s="351" t="n"/>
      <c r="AD2" s="351" t="n"/>
      <c r="AE2" s="351" t="n"/>
      <c r="AF2" s="351" t="n"/>
    </row>
    <row r="3" ht="15.6" customHeight="1" s="348" thickBot="1">
      <c r="A3" s="351" t="n"/>
      <c r="B3" s="351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351" t="n"/>
      <c r="V3" s="333">
        <f>DATE(V2,AA2,1)</f>
        <v/>
      </c>
      <c r="W3" s="357" t="n"/>
      <c r="X3" s="357" t="n"/>
      <c r="Y3" s="357" t="n"/>
      <c r="Z3" s="357" t="n"/>
      <c r="AA3" s="357" t="n"/>
      <c r="AB3" s="358" t="n"/>
      <c r="AC3" s="351" t="n"/>
      <c r="AD3" s="351" t="n"/>
      <c r="AE3" s="351" t="n"/>
      <c r="AF3" s="249" t="n"/>
    </row>
    <row r="4" ht="21" customHeight="1" s="348" thickBot="1">
      <c r="A4" s="351" t="n"/>
      <c r="B4" s="351" t="n"/>
      <c r="C4" s="25" t="inlineStr">
        <is>
          <t>Federal Manangement Systems</t>
        </is>
      </c>
      <c r="D4" s="25" t="n"/>
      <c r="E4" s="25" t="n"/>
      <c r="F4" s="25" t="n"/>
      <c r="G4" s="25" t="n"/>
      <c r="H4" s="6" t="n"/>
      <c r="I4" s="6" t="n"/>
      <c r="J4" s="6" t="n"/>
      <c r="K4" s="330" t="inlineStr">
        <is>
          <t>Employee Number:</t>
        </is>
      </c>
      <c r="L4" s="351" t="n"/>
      <c r="M4" s="342" t="inlineStr">
        <is>
          <t>1094</t>
        </is>
      </c>
      <c r="N4" s="355" t="n"/>
      <c r="O4" s="6" t="n"/>
      <c r="P4" s="6" t="n"/>
      <c r="Q4" s="6" t="n"/>
      <c r="R4" s="6" t="n"/>
      <c r="S4" s="6" t="n"/>
      <c r="T4" s="6" t="n"/>
      <c r="U4" s="351" t="n"/>
      <c r="V4" s="130" t="inlineStr">
        <is>
          <t>Su</t>
        </is>
      </c>
      <c r="W4" s="131" t="inlineStr">
        <is>
          <t>M</t>
        </is>
      </c>
      <c r="X4" s="131" t="inlineStr">
        <is>
          <t>Tu</t>
        </is>
      </c>
      <c r="Y4" s="131" t="inlineStr">
        <is>
          <t>W</t>
        </is>
      </c>
      <c r="Z4" s="131" t="inlineStr">
        <is>
          <t>Th</t>
        </is>
      </c>
      <c r="AA4" s="131" t="inlineStr">
        <is>
          <t>F</t>
        </is>
      </c>
      <c r="AB4" s="132" t="inlineStr">
        <is>
          <t>Sa</t>
        </is>
      </c>
      <c r="AC4" s="351" t="n"/>
      <c r="AD4" s="133" t="inlineStr">
        <is>
          <t>Overtime Options</t>
        </is>
      </c>
      <c r="AE4" s="351" t="n"/>
      <c r="AF4" s="351" t="n"/>
      <c r="AJ4" s="257" t="n"/>
    </row>
    <row r="5" ht="14.1" customHeight="1" s="348" thickBot="1">
      <c r="A5" s="351" t="n"/>
      <c r="B5" s="351" t="n"/>
      <c r="C5" s="337" t="n"/>
      <c r="D5" s="351" t="n"/>
      <c r="E5" s="351" t="n"/>
      <c r="F5" s="351" t="n"/>
      <c r="G5" s="6" t="n"/>
      <c r="H5" s="340" t="n"/>
      <c r="I5" s="351" t="n"/>
      <c r="J5" s="340" t="n"/>
      <c r="K5" s="344" t="inlineStr">
        <is>
          <t>Employee Name:</t>
        </is>
      </c>
      <c r="L5" s="359" t="n"/>
      <c r="M5" s="342" t="inlineStr">
        <is>
          <t>Lyken, Janessa Nodata</t>
        </is>
      </c>
      <c r="N5" s="355" t="n"/>
      <c r="O5" s="337" t="n"/>
      <c r="P5" s="337" t="n"/>
      <c r="Q5" s="337" t="n"/>
      <c r="R5" s="337" t="n"/>
      <c r="S5" s="337" t="n"/>
      <c r="T5" s="337" t="n"/>
      <c r="U5" s="351" t="n"/>
      <c r="V5" s="263">
        <f>IF(MONTH($V$3)&lt;&gt;MONTH($V$3-WEEKDAY($V$3,1)+(ROW(V5)-ROW($V$5))*7+(COLUMN(V5)-COLUMN($V$5)+1)),"",$V$3-WEEKDAY($V$3,1)+(ROW(V5)-ROW($V$5))*7+(COLUMN(V5)-COLUMN($V$5)+1))</f>
        <v/>
      </c>
      <c r="W5" s="263">
        <f>IF(MONTH($V$3)&lt;&gt;MONTH($V$3-WEEKDAY($V$3,1)+(ROW(W5)-ROW($V$5))*7+(COLUMN(W5)-COLUMN($V$5)+1)),"",$V$3-WEEKDAY($V$3,1)+(ROW(W5)-ROW($V$5))*7+(COLUMN(W5)-COLUMN($V$5)+1))</f>
        <v/>
      </c>
      <c r="X5" s="263">
        <f>IF(MONTH($V$3)&lt;&gt;MONTH($V$3-WEEKDAY($V$3,1)+(ROW(X5)-ROW($V$5))*7+(COLUMN(X5)-COLUMN($V$5)+1)),"",$V$3-WEEKDAY($V$3,1)+(ROW(X5)-ROW($V$5))*7+(COLUMN(X5)-COLUMN($V$5)+1))</f>
        <v/>
      </c>
      <c r="Y5" s="263">
        <f>IF(MONTH($V$3)&lt;&gt;MONTH($V$3-WEEKDAY($V$3,1)+(ROW(Y5)-ROW($V$5))*7+(COLUMN(Y5)-COLUMN($V$5)+1)),"",$V$3-WEEKDAY($V$3,1)+(ROW(Y5)-ROW($V$5))*7+(COLUMN(Y5)-COLUMN($V$5)+1))</f>
        <v/>
      </c>
      <c r="Z5" s="263">
        <f>IF(MONTH($V$3)&lt;&gt;MONTH($V$3-WEEKDAY($V$3,1)+(ROW(Z5)-ROW($V$5))*7+(COLUMN(Z5)-COLUMN($V$5)+1)),"",$V$3-WEEKDAY($V$3,1)+(ROW(Z5)-ROW($V$5))*7+(COLUMN(Z5)-COLUMN($V$5)+1))</f>
        <v/>
      </c>
      <c r="AA5" s="263">
        <f>IF(MONTH($V$3)&lt;&gt;MONTH($V$3-WEEKDAY($V$3,1)+(ROW(AA5)-ROW($V$5))*7+(COLUMN(AA5)-COLUMN($V$5)+1)),"",$V$3-WEEKDAY($V$3,1)+(ROW(AA5)-ROW($V$5))*7+(COLUMN(AA5)-COLUMN($V$5)+1))</f>
        <v/>
      </c>
      <c r="AB5" s="263">
        <f>IF(MONTH($V$3)&lt;&gt;MONTH($V$3-WEEKDAY($V$3,1)+(ROW(AB5)-ROW($V$5))*7+(COLUMN(AB5)-COLUMN($V$5)+1)),"",$V$3-WEEKDAY($V$3,1)+(ROW(AB5)-ROW($V$5))*7+(COLUMN(AB5)-COLUMN($V$5)+1))</f>
        <v/>
      </c>
      <c r="AC5" s="351" t="n"/>
      <c r="AD5" s="351" t="n"/>
      <c r="AE5" s="3" t="b">
        <v>1</v>
      </c>
      <c r="AF5" s="258" t="n"/>
      <c r="AJ5" s="350" t="n"/>
      <c r="AK5" s="350" t="n"/>
      <c r="AL5" s="350" t="n"/>
    </row>
    <row r="6" ht="14.1" customHeight="1" s="348" thickBot="1">
      <c r="A6" s="351" t="n"/>
      <c r="B6" s="351" t="n"/>
      <c r="C6" s="337" t="inlineStr">
        <is>
          <t xml:space="preserve">120 Peter Rose St </t>
        </is>
      </c>
      <c r="D6" s="351" t="n"/>
      <c r="E6" s="351" t="n"/>
      <c r="F6" s="351" t="n"/>
      <c r="G6" s="6" t="n"/>
      <c r="H6" s="6" t="n"/>
      <c r="I6" s="6" t="n"/>
      <c r="J6" s="6" t="n"/>
      <c r="K6" s="6" t="n"/>
      <c r="L6" s="6" t="n"/>
      <c r="M6" s="339" t="inlineStr">
        <is>
          <t>Armed or unarmed</t>
        </is>
      </c>
      <c r="N6" s="360" t="n"/>
      <c r="O6" s="135" t="inlineStr">
        <is>
          <t>Unarmed</t>
        </is>
      </c>
      <c r="P6" s="6" t="n"/>
      <c r="Q6" s="6" t="n"/>
      <c r="R6" s="6" t="n"/>
      <c r="S6" s="6" t="n"/>
      <c r="T6" s="6" t="n"/>
      <c r="U6" s="351" t="n"/>
      <c r="V6" s="263">
        <f>IF(MONTH($V$3)&lt;&gt;MONTH($V$3-WEEKDAY($V$3,1)+(ROW(V6)-ROW($V$5))*7+(COLUMN(V6)-COLUMN($V$5)+1)),"",$V$3-WEEKDAY($V$3,1)+(ROW(V6)-ROW($V$5))*7+(COLUMN(V6)-COLUMN($V$5)+1))</f>
        <v/>
      </c>
      <c r="W6" s="263">
        <f>IF(MONTH($V$3)&lt;&gt;MONTH($V$3-WEEKDAY($V$3,1)+(ROW(W6)-ROW($V$5))*7+(COLUMN(W6)-COLUMN($V$5)+1)),"",$V$3-WEEKDAY($V$3,1)+(ROW(W6)-ROW($V$5))*7+(COLUMN(W6)-COLUMN($V$5)+1))</f>
        <v/>
      </c>
      <c r="X6" s="263">
        <f>IF(MONTH($V$3)&lt;&gt;MONTH($V$3-WEEKDAY($V$3,1)+(ROW(X6)-ROW($V$5))*7+(COLUMN(X6)-COLUMN($V$5)+1)),"",$V$3-WEEKDAY($V$3,1)+(ROW(X6)-ROW($V$5))*7+(COLUMN(X6)-COLUMN($V$5)+1))</f>
        <v/>
      </c>
      <c r="Y6" s="263">
        <f>IF(MONTH($V$3)&lt;&gt;MONTH($V$3-WEEKDAY($V$3,1)+(ROW(Y6)-ROW($V$5))*7+(COLUMN(Y6)-COLUMN($V$5)+1)),"",$V$3-WEEKDAY($V$3,1)+(ROW(Y6)-ROW($V$5))*7+(COLUMN(Y6)-COLUMN($V$5)+1))</f>
        <v/>
      </c>
      <c r="Z6" s="263">
        <f>IF(MONTH($V$3)&lt;&gt;MONTH($V$3-WEEKDAY($V$3,1)+(ROW(Z6)-ROW($V$5))*7+(COLUMN(Z6)-COLUMN($V$5)+1)),"",$V$3-WEEKDAY($V$3,1)+(ROW(Z6)-ROW($V$5))*7+(COLUMN(Z6)-COLUMN($V$5)+1))</f>
        <v/>
      </c>
      <c r="AA6" s="263">
        <f>IF(MONTH($V$3)&lt;&gt;MONTH($V$3-WEEKDAY($V$3,1)+(ROW(AA6)-ROW($V$5))*7+(COLUMN(AA6)-COLUMN($V$5)+1)),"",$V$3-WEEKDAY($V$3,1)+(ROW(AA6)-ROW($V$5))*7+(COLUMN(AA6)-COLUMN($V$5)+1))</f>
        <v/>
      </c>
      <c r="AB6" s="263">
        <f>IF(MONTH($V$3)&lt;&gt;MONTH($V$3-WEEKDAY($V$3,1)+(ROW(AB6)-ROW($V$5))*7+(COLUMN(AB6)-COLUMN($V$5)+1)),"",$V$3-WEEKDAY($V$3,1)+(ROW(AB6)-ROW($V$5))*7+(COLUMN(AB6)-COLUMN($V$5)+1))</f>
        <v/>
      </c>
      <c r="AC6" s="351" t="n"/>
      <c r="AD6" s="136" t="inlineStr">
        <is>
          <t>After:</t>
        </is>
      </c>
      <c r="AE6" s="264" t="n">
        <v>8</v>
      </c>
      <c r="AF6" s="258" t="n"/>
      <c r="AJ6" s="350" t="n"/>
      <c r="AL6" s="251" t="n"/>
    </row>
    <row r="7" ht="14.1" customHeight="1" s="348" thickBot="1">
      <c r="A7" s="351" t="n"/>
      <c r="B7" s="351" t="n"/>
      <c r="C7" s="337" t="inlineStr">
        <is>
          <t>Queenstown</t>
        </is>
      </c>
      <c r="D7" s="351" t="n"/>
      <c r="E7" s="351" t="n"/>
      <c r="F7" s="351" t="n"/>
      <c r="G7" s="6" t="n"/>
      <c r="H7" s="340" t="n"/>
      <c r="I7" s="351" t="n"/>
      <c r="J7" s="340" t="n"/>
      <c r="K7" s="340" t="n"/>
      <c r="L7" s="340" t="n"/>
      <c r="M7" s="338" t="inlineStr">
        <is>
          <t>Agency</t>
        </is>
      </c>
      <c r="N7" s="361" t="n"/>
      <c r="O7" s="7" t="inlineStr">
        <is>
          <t>Caricom</t>
        </is>
      </c>
      <c r="P7" s="6" t="n"/>
      <c r="Q7" s="6" t="n"/>
      <c r="R7" s="6" t="n"/>
      <c r="S7" s="6" t="n"/>
      <c r="T7" s="6" t="n"/>
      <c r="U7" s="351" t="n"/>
      <c r="V7" s="263">
        <f>IF(MONTH($V$3)&lt;&gt;MONTH($V$3-WEEKDAY($V$3,1)+(ROW(V7)-ROW($V$5))*7+(COLUMN(V7)-COLUMN($V$5)+1)),"",$V$3-WEEKDAY($V$3,1)+(ROW(V7)-ROW($V$5))*7+(COLUMN(V7)-COLUMN($V$5)+1))</f>
        <v/>
      </c>
      <c r="W7" s="263">
        <f>IF(MONTH($V$3)&lt;&gt;MONTH($V$3-WEEKDAY($V$3,1)+(ROW(W7)-ROW($V$5))*7+(COLUMN(W7)-COLUMN($V$5)+1)),"",$V$3-WEEKDAY($V$3,1)+(ROW(W7)-ROW($V$5))*7+(COLUMN(W7)-COLUMN($V$5)+1))</f>
        <v/>
      </c>
      <c r="X7" s="263">
        <f>IF(MONTH($V$3)&lt;&gt;MONTH($V$3-WEEKDAY($V$3,1)+(ROW(X7)-ROW($V$5))*7+(COLUMN(X7)-COLUMN($V$5)+1)),"",$V$3-WEEKDAY($V$3,1)+(ROW(X7)-ROW($V$5))*7+(COLUMN(X7)-COLUMN($V$5)+1))</f>
        <v/>
      </c>
      <c r="Y7" s="263">
        <f>IF(MONTH($V$3)&lt;&gt;MONTH($V$3-WEEKDAY($V$3,1)+(ROW(Y7)-ROW($V$5))*7+(COLUMN(Y7)-COLUMN($V$5)+1)),"",$V$3-WEEKDAY($V$3,1)+(ROW(Y7)-ROW($V$5))*7+(COLUMN(Y7)-COLUMN($V$5)+1))</f>
        <v/>
      </c>
      <c r="Z7" s="263">
        <f>IF(MONTH($V$3)&lt;&gt;MONTH($V$3-WEEKDAY($V$3,1)+(ROW(Z7)-ROW($V$5))*7+(COLUMN(Z7)-COLUMN($V$5)+1)),"",$V$3-WEEKDAY($V$3,1)+(ROW(Z7)-ROW($V$5))*7+(COLUMN(Z7)-COLUMN($V$5)+1))</f>
        <v/>
      </c>
      <c r="AA7" s="263">
        <f>IF(MONTH($V$3)&lt;&gt;MONTH($V$3-WEEKDAY($V$3,1)+(ROW(AA7)-ROW($V$5))*7+(COLUMN(AA7)-COLUMN($V$5)+1)),"",$V$3-WEEKDAY($V$3,1)+(ROW(AA7)-ROW($V$5))*7+(COLUMN(AA7)-COLUMN($V$5)+1))</f>
        <v/>
      </c>
      <c r="AB7" s="263">
        <f>IF(MONTH($V$3)&lt;&gt;MONTH($V$3-WEEKDAY($V$3,1)+(ROW(AB7)-ROW($V$5))*7+(COLUMN(AB7)-COLUMN($V$5)+1)),"",$V$3-WEEKDAY($V$3,1)+(ROW(AB7)-ROW($V$5))*7+(COLUMN(AB7)-COLUMN($V$5)+1))</f>
        <v/>
      </c>
      <c r="AC7" s="351" t="n"/>
      <c r="AD7" s="351" t="n"/>
      <c r="AE7" s="351" t="n"/>
      <c r="AF7" s="258" t="n"/>
      <c r="AJ7" s="350" t="n"/>
      <c r="AL7" s="251" t="n"/>
    </row>
    <row r="8">
      <c r="A8" s="351" t="n"/>
      <c r="B8" s="351" t="n"/>
      <c r="C8" s="337" t="inlineStr">
        <is>
          <t>Georgetown, Guyana</t>
        </is>
      </c>
      <c r="D8" s="351" t="n"/>
      <c r="E8" s="351" t="n"/>
      <c r="F8" s="351" t="n"/>
      <c r="G8" s="6" t="n"/>
      <c r="H8" s="6" t="n"/>
      <c r="I8" s="6" t="n"/>
      <c r="J8" s="6" t="n"/>
      <c r="K8" s="6" t="n"/>
      <c r="L8" s="6" t="n"/>
      <c r="M8" s="341" t="n"/>
      <c r="N8" s="351" t="n"/>
      <c r="O8" s="351" t="n"/>
      <c r="P8" s="6" t="n"/>
      <c r="Q8" s="6" t="n"/>
      <c r="R8" s="6" t="n"/>
      <c r="S8" s="6" t="n"/>
      <c r="T8" s="6" t="n"/>
      <c r="U8" s="351" t="n"/>
      <c r="V8" s="263">
        <f>IF(MONTH($V$3)&lt;&gt;MONTH($V$3-WEEKDAY($V$3,1)+(ROW(V8)-ROW($V$5))*7+(COLUMN(V8)-COLUMN($V$5)+1)),"",$V$3-WEEKDAY($V$3,1)+(ROW(V8)-ROW($V$5))*7+(COLUMN(V8)-COLUMN($V$5)+1))</f>
        <v/>
      </c>
      <c r="W8" s="263">
        <f>IF(MONTH($V$3)&lt;&gt;MONTH($V$3-WEEKDAY($V$3,1)+(ROW(W8)-ROW($V$5))*7+(COLUMN(W8)-COLUMN($V$5)+1)),"",$V$3-WEEKDAY($V$3,1)+(ROW(W8)-ROW($V$5))*7+(COLUMN(W8)-COLUMN($V$5)+1))</f>
        <v/>
      </c>
      <c r="X8" s="263">
        <f>IF(MONTH($V$3)&lt;&gt;MONTH($V$3-WEEKDAY($V$3,1)+(ROW(X8)-ROW($V$5))*7+(COLUMN(X8)-COLUMN($V$5)+1)),"",$V$3-WEEKDAY($V$3,1)+(ROW(X8)-ROW($V$5))*7+(COLUMN(X8)-COLUMN($V$5)+1))</f>
        <v/>
      </c>
      <c r="Y8" s="263">
        <f>IF(MONTH($V$3)&lt;&gt;MONTH($V$3-WEEKDAY($V$3,1)+(ROW(Y8)-ROW($V$5))*7+(COLUMN(Y8)-COLUMN($V$5)+1)),"",$V$3-WEEKDAY($V$3,1)+(ROW(Y8)-ROW($V$5))*7+(COLUMN(Y8)-COLUMN($V$5)+1))</f>
        <v/>
      </c>
      <c r="Z8" s="263">
        <f>IF(MONTH($V$3)&lt;&gt;MONTH($V$3-WEEKDAY($V$3,1)+(ROW(Z8)-ROW($V$5))*7+(COLUMN(Z8)-COLUMN($V$5)+1)),"",$V$3-WEEKDAY($V$3,1)+(ROW(Z8)-ROW($V$5))*7+(COLUMN(Z8)-COLUMN($V$5)+1))</f>
        <v/>
      </c>
      <c r="AA8" s="263">
        <f>IF(MONTH($V$3)&lt;&gt;MONTH($V$3-WEEKDAY($V$3,1)+(ROW(AA8)-ROW($V$5))*7+(COLUMN(AA8)-COLUMN($V$5)+1)),"",$V$3-WEEKDAY($V$3,1)+(ROW(AA8)-ROW($V$5))*7+(COLUMN(AA8)-COLUMN($V$5)+1))</f>
        <v/>
      </c>
      <c r="AB8" s="263">
        <f>IF(MONTH($V$3)&lt;&gt;MONTH($V$3-WEEKDAY($V$3,1)+(ROW(AB8)-ROW($V$5))*7+(COLUMN(AB8)-COLUMN($V$5)+1)),"",$V$3-WEEKDAY($V$3,1)+(ROW(AB8)-ROW($V$5))*7+(COLUMN(AB8)-COLUMN($V$5)+1))</f>
        <v/>
      </c>
      <c r="AC8" s="351" t="n"/>
      <c r="AD8" s="351" t="n"/>
      <c r="AE8" s="3" t="b">
        <v>1</v>
      </c>
      <c r="AF8" s="258" t="n"/>
      <c r="AJ8" s="350" t="n"/>
      <c r="AL8" s="251" t="n"/>
    </row>
    <row r="9">
      <c r="A9" s="351" t="n"/>
      <c r="B9" s="351" t="n"/>
      <c r="C9" s="337" t="n"/>
      <c r="D9" s="337" t="n"/>
      <c r="E9" s="337" t="n"/>
      <c r="F9" s="337" t="n"/>
      <c r="G9" s="6" t="n"/>
      <c r="H9" s="6" t="n"/>
      <c r="I9" s="6" t="n"/>
      <c r="J9" s="6" t="n"/>
      <c r="K9" s="6" t="n"/>
      <c r="L9" s="6" t="n"/>
      <c r="M9" s="137" t="n"/>
      <c r="N9" s="137" t="n"/>
      <c r="O9" s="6" t="n"/>
      <c r="P9" s="6" t="n"/>
      <c r="Q9" s="6" t="n"/>
      <c r="R9" s="6" t="n"/>
      <c r="S9" s="6" t="n"/>
      <c r="T9" s="6" t="n"/>
      <c r="U9" s="351" t="n"/>
      <c r="V9" s="265" t="n"/>
      <c r="W9" s="265" t="n"/>
      <c r="X9" s="265" t="n"/>
      <c r="Y9" s="265" t="n"/>
      <c r="Z9" s="265" t="n"/>
      <c r="AA9" s="265" t="n"/>
      <c r="AB9" s="265" t="n"/>
      <c r="AC9" s="351" t="n"/>
      <c r="AD9" s="351" t="n"/>
      <c r="AE9" s="3" t="n"/>
      <c r="AF9" s="351" t="n"/>
      <c r="AJ9" s="350" t="n"/>
      <c r="AL9" s="251" t="n"/>
    </row>
    <row r="10">
      <c r="A10" s="351" t="n"/>
      <c r="B10" s="351" t="n"/>
      <c r="C10" s="337" t="inlineStr">
        <is>
          <t>592-223-7560</t>
        </is>
      </c>
      <c r="D10" s="351" t="n"/>
      <c r="E10" s="351" t="n"/>
      <c r="F10" s="351" t="n"/>
      <c r="G10" s="6" t="n"/>
      <c r="H10" s="340" t="n"/>
      <c r="I10" s="351" t="n"/>
      <c r="J10" s="340" t="n"/>
      <c r="K10" s="330" t="inlineStr">
        <is>
          <t>Week Starting:</t>
        </is>
      </c>
      <c r="L10" s="351" t="n"/>
      <c r="M10" s="335" t="n">
        <v>45977</v>
      </c>
      <c r="N10" s="362" t="n"/>
      <c r="O10" s="6" t="n"/>
      <c r="P10" s="6" t="n"/>
      <c r="Q10" s="6" t="n"/>
      <c r="R10" s="6" t="n"/>
      <c r="S10" s="6" t="n"/>
      <c r="T10" s="138" t="inlineStr">
        <is>
          <t>[42]</t>
        </is>
      </c>
      <c r="U10" s="351" t="n"/>
      <c r="V10" s="263">
        <f>IF(MONTH($V$3)&lt;&gt;MONTH($V$3-WEEKDAY($V$3,1)+(ROW(V10)-ROW($V$5))*7+(COLUMN(V10)-COLUMN($V$5)+1)),"",$V$3-WEEKDAY($V$3,1)+(ROW(V10)-ROW($V$5))*7+(COLUMN(V10)-COLUMN($V$5)+1))</f>
        <v/>
      </c>
      <c r="W10" s="263">
        <f>IF(MONTH($V$3)&lt;&gt;MONTH($V$3-WEEKDAY($V$3,1)+(ROW(W10)-ROW($V$5))*7+(COLUMN(W10)-COLUMN($V$5)+1)),"",$V$3-WEEKDAY($V$3,1)+(ROW(W10)-ROW($V$5))*7+(COLUMN(W10)-COLUMN($V$5)+1))</f>
        <v/>
      </c>
      <c r="X10" s="263">
        <f>IF(MONTH($V$3)&lt;&gt;MONTH($V$3-WEEKDAY($V$3,1)+(ROW(X10)-ROW($V$5))*7+(COLUMN(X10)-COLUMN($V$5)+1)),"",$V$3-WEEKDAY($V$3,1)+(ROW(X10)-ROW($V$5))*7+(COLUMN(X10)-COLUMN($V$5)+1))</f>
        <v/>
      </c>
      <c r="Y10" s="263">
        <f>IF(MONTH($V$3)&lt;&gt;MONTH($V$3-WEEKDAY($V$3,1)+(ROW(Y10)-ROW($V$5))*7+(COLUMN(Y10)-COLUMN($V$5)+1)),"",$V$3-WEEKDAY($V$3,1)+(ROW(Y10)-ROW($V$5))*7+(COLUMN(Y10)-COLUMN($V$5)+1))</f>
        <v/>
      </c>
      <c r="Z10" s="263">
        <f>IF(MONTH($V$3)&lt;&gt;MONTH($V$3-WEEKDAY($V$3,1)+(ROW(Z10)-ROW($V$5))*7+(COLUMN(Z10)-COLUMN($V$5)+1)),"",$V$3-WEEKDAY($V$3,1)+(ROW(Z10)-ROW($V$5))*7+(COLUMN(Z10)-COLUMN($V$5)+1))</f>
        <v/>
      </c>
      <c r="AA10" s="263">
        <f>IF(MONTH($V$3)&lt;&gt;MONTH($V$3-WEEKDAY($V$3,1)+(ROW(AA10)-ROW($V$5))*7+(COLUMN(AA10)-COLUMN($V$5)+1)),"",$V$3-WEEKDAY($V$3,1)+(ROW(AA10)-ROW($V$5))*7+(COLUMN(AA10)-COLUMN($V$5)+1))</f>
        <v/>
      </c>
      <c r="AB10" s="263">
        <f>IF(MONTH($V$3)&lt;&gt;MONTH($V$3-WEEKDAY($V$3,1)+(ROW(AB10)-ROW($V$5))*7+(COLUMN(AB10)-COLUMN($V$5)+1)),"",$V$3-WEEKDAY($V$3,1)+(ROW(AB10)-ROW($V$5))*7+(COLUMN(AB10)-COLUMN($V$5)+1))</f>
        <v/>
      </c>
      <c r="AC10" s="351" t="n"/>
      <c r="AD10" s="136" t="inlineStr">
        <is>
          <t>After:</t>
        </is>
      </c>
      <c r="AE10" s="264" t="n">
        <v>40</v>
      </c>
      <c r="AF10" s="250" t="n"/>
    </row>
    <row r="11" ht="15.75" customHeight="1" s="348" thickBot="1">
      <c r="A11" s="351" t="n"/>
      <c r="B11" s="351" t="n"/>
      <c r="C11" s="6" t="n"/>
      <c r="D11" s="6" t="n"/>
      <c r="E11" s="6" t="n"/>
      <c r="F11" s="6" t="n"/>
      <c r="G11" s="6" t="n"/>
      <c r="H11" s="6" t="n"/>
      <c r="I11" s="6" t="n"/>
      <c r="J11" s="6" t="n"/>
      <c r="K11" s="259" t="inlineStr">
        <is>
          <t>Carry Forward Hrs:</t>
        </is>
      </c>
      <c r="L11" s="248" t="n">
        <v>31.97</v>
      </c>
      <c r="M11" s="6" t="n"/>
      <c r="N11" s="6" t="n"/>
      <c r="O11" s="6" t="n"/>
      <c r="P11" s="6" t="n"/>
      <c r="Q11" s="6" t="n"/>
      <c r="R11" s="6" t="n"/>
      <c r="S11" s="6" t="n"/>
      <c r="T11" s="6" t="n"/>
      <c r="U11" s="351" t="n"/>
      <c r="V11" s="263">
        <f>IF(MONTH($V$3)&lt;&gt;MONTH($V$3-WEEKDAY($V$3,1)+(ROW(V11)-ROW($V$5))*7+(COLUMN(V11)-COLUMN($V$5)+1)),"",$V$3-WEEKDAY($V$3,1)+(ROW(V11)-ROW($V$5))*7+(COLUMN(V11)-COLUMN($V$5)+1))</f>
        <v/>
      </c>
      <c r="W11" s="263">
        <f>IF(MONTH($V$3)&lt;&gt;MONTH($V$3-WEEKDAY($V$3,1)+(ROW(W11)-ROW($V$5))*7+(COLUMN(W11)-COLUMN($V$5)+1)),"",$V$3-WEEKDAY($V$3,1)+(ROW(W11)-ROW($V$5))*7+(COLUMN(W11)-COLUMN($V$5)+1))</f>
        <v/>
      </c>
      <c r="X11" s="263">
        <f>IF(MONTH($V$3)&lt;&gt;MONTH($V$3-WEEKDAY($V$3,1)+(ROW(X11)-ROW($V$5))*7+(COLUMN(X11)-COLUMN($V$5)+1)),"",$V$3-WEEKDAY($V$3,1)+(ROW(X11)-ROW($V$5))*7+(COLUMN(X11)-COLUMN($V$5)+1))</f>
        <v/>
      </c>
      <c r="Y11" s="263">
        <f>IF(MONTH($V$3)&lt;&gt;MONTH($V$3-WEEKDAY($V$3,1)+(ROW(Y11)-ROW($V$5))*7+(COLUMN(Y11)-COLUMN($V$5)+1)),"",$V$3-WEEKDAY($V$3,1)+(ROW(Y11)-ROW($V$5))*7+(COLUMN(Y11)-COLUMN($V$5)+1))</f>
        <v/>
      </c>
      <c r="Z11" s="263">
        <f>IF(MONTH($V$3)&lt;&gt;MONTH($V$3-WEEKDAY($V$3,1)+(ROW(Z11)-ROW($V$5))*7+(COLUMN(Z11)-COLUMN($V$5)+1)),"",$V$3-WEEKDAY($V$3,1)+(ROW(Z11)-ROW($V$5))*7+(COLUMN(Z11)-COLUMN($V$5)+1))</f>
        <v/>
      </c>
      <c r="AA11" s="263">
        <f>IF(MONTH($V$3)&lt;&gt;MONTH($V$3-WEEKDAY($V$3,1)+(ROW(AA11)-ROW($V$5))*7+(COLUMN(AA11)-COLUMN($V$5)+1)),"",$V$3-WEEKDAY($V$3,1)+(ROW(AA11)-ROW($V$5))*7+(COLUMN(AA11)-COLUMN($V$5)+1))</f>
        <v/>
      </c>
      <c r="AB11" s="263">
        <f>IF(MONTH($V$3)&lt;&gt;MONTH($V$3-WEEKDAY($V$3,1)+(ROW(AB11)-ROW($V$5))*7+(COLUMN(AB11)-COLUMN($V$5)+1)),"",$V$3-WEEKDAY($V$3,1)+(ROW(AB11)-ROW($V$5))*7+(COLUMN(AB11)-COLUMN($V$5)+1))</f>
        <v/>
      </c>
      <c r="AC11" s="351" t="n"/>
      <c r="AD11" s="351" t="n"/>
      <c r="AE11" s="351" t="n"/>
      <c r="AF11" s="258" t="n"/>
      <c r="AJ11" s="252" t="n"/>
      <c r="AK11" s="252" t="n"/>
    </row>
    <row r="12" ht="27.75" customFormat="1" customHeight="1" s="2" thickBot="1">
      <c r="A12" s="266" t="inlineStr">
        <is>
          <t>Day Off</t>
        </is>
      </c>
      <c r="B12" s="267" t="inlineStr">
        <is>
          <t>Holiday Double</t>
        </is>
      </c>
      <c r="C12" s="139" t="inlineStr">
        <is>
          <t>Day of Week</t>
        </is>
      </c>
      <c r="D12" s="140" t="inlineStr">
        <is>
          <t>Time
In</t>
        </is>
      </c>
      <c r="E12" s="140" t="inlineStr">
        <is>
          <t>Time
Out</t>
        </is>
      </c>
      <c r="F12" s="141" t="n"/>
      <c r="G12" s="140" t="inlineStr">
        <is>
          <t>Time
In</t>
        </is>
      </c>
      <c r="H12" s="140" t="inlineStr">
        <is>
          <t>Time
Out</t>
        </is>
      </c>
      <c r="I12" s="142" t="inlineStr">
        <is>
          <t>Total
Hrs</t>
        </is>
      </c>
      <c r="J12" s="142" t="inlineStr">
        <is>
          <t>Location</t>
        </is>
      </c>
      <c r="K12" s="142" t="inlineStr">
        <is>
          <t>Supervisor</t>
        </is>
      </c>
      <c r="L12" s="142" t="inlineStr">
        <is>
          <t>Supervisor Approval</t>
        </is>
      </c>
      <c r="M12" s="140" t="inlineStr">
        <is>
          <t>Regular
Hrs</t>
        </is>
      </c>
      <c r="N12" s="140" t="inlineStr">
        <is>
          <t>Overtime
Hrs</t>
        </is>
      </c>
      <c r="O12" s="140" t="inlineStr">
        <is>
          <t>Hol Hrs</t>
        </is>
      </c>
      <c r="P12" s="140" t="inlineStr">
        <is>
          <t>Responsibilities</t>
        </is>
      </c>
      <c r="Q12" s="140" t="inlineStr">
        <is>
          <t>Risk</t>
        </is>
      </c>
      <c r="R12" s="140" t="inlineStr">
        <is>
          <t>Meals</t>
        </is>
      </c>
      <c r="S12" s="140" t="inlineStr">
        <is>
          <t>Vac Hrs</t>
        </is>
      </c>
      <c r="T12" s="143" t="inlineStr">
        <is>
          <t>Reason for Overtime</t>
        </is>
      </c>
      <c r="U12" s="144" t="inlineStr">
        <is>
          <t>Wkly Reg Avail</t>
        </is>
      </c>
      <c r="V12" s="351" t="inlineStr">
        <is>
          <t>Orig Reg</t>
        </is>
      </c>
      <c r="W12" s="351" t="inlineStr">
        <is>
          <t>Wkly OT Adj</t>
        </is>
      </c>
      <c r="X12" s="351" t="inlineStr">
        <is>
          <t>Week Start</t>
        </is>
      </c>
      <c r="Y12" s="351" t="inlineStr">
        <is>
          <t>Wk Hrs Before</t>
        </is>
      </c>
      <c r="Z12" s="351" t="n"/>
      <c r="AA12" s="351" t="n"/>
      <c r="AB12" s="351" t="n"/>
      <c r="AC12" s="351" t="n"/>
      <c r="AD12" s="351" t="n"/>
      <c r="AE12" s="351" t="n"/>
      <c r="AF12" s="351" t="n"/>
      <c r="AJ12" s="252" t="n"/>
      <c r="AK12" s="252" t="n"/>
    </row>
    <row r="13" hidden="1" ht="15.75" customHeight="1" s="348" thickBot="1">
      <c r="A13" s="268" t="n"/>
      <c r="B13" s="351" t="n"/>
      <c r="C13" s="145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146" t="n"/>
      <c r="U13" s="351" t="n"/>
      <c r="V13" s="351" t="n"/>
      <c r="W13" s="351" t="n"/>
      <c r="X13" s="351" t="n"/>
      <c r="Y13" s="351" t="n"/>
      <c r="Z13" s="351" t="n"/>
      <c r="AA13" s="351" t="n"/>
      <c r="AB13" s="351" t="n"/>
      <c r="AC13" s="351" t="n"/>
      <c r="AD13" s="351" t="n"/>
      <c r="AE13" s="351" t="n"/>
      <c r="AF13" s="351" t="n"/>
    </row>
    <row r="14" ht="24" customHeight="1" s="348" thickBot="1">
      <c r="A14" s="147" t="inlineStr">
        <is>
          <t>On Day</t>
        </is>
      </c>
      <c r="B14" s="269" t="n"/>
      <c r="C14" s="88">
        <f>M10</f>
        <v/>
      </c>
      <c r="D14" s="54" t="n"/>
      <c r="E14" s="148">
        <f>IF(D14="", "",
 IF(D14=TIME(0,0,0), 0,
 IF(AND(D14&gt;=TIME(0,0,1), D14&lt;=TIME(2,0,0)), TIME(7,0,0),
 IF(AND(D14&gt;=TIME(6,0,0), D14&lt;=TIME(8,0,0)), TIME(12,0,0),
 IF(AND(D14&gt;TIME(8,0,0), D14&lt;=TIME(13,59,0)), TIME(15,0,0),
 IF(AND(D14&gt;=TIME(14,0,0), D14&lt;=TIME(17,59,0)), TIME(21,0,0),
 IF(AND(D14&gt;=TIME(18,0,0), D14&lt;=TIME(21,59,0)), TIME(0,0,0),
 IF(AND(D14&gt;=TIME(22,0,0), D14&lt;=TIME(23,59,59)), TIME(7,0,0), ""))))))))</f>
        <v/>
      </c>
      <c r="F14" s="149" t="n"/>
      <c r="G14" s="148">
        <f>IF(AND(D14&gt;=TIME(6,0,0),D14&lt;=TIME(8,0,0)),E14,"")</f>
        <v/>
      </c>
      <c r="H14" s="54" t="n"/>
      <c r="I14" s="55">
        <f>ROUND(IF(OR(D14="",E14="",E14=0),0,IF(H14="",MOD(E14-D14,1)*24,MOD(H14-D14,1)*24)),2)</f>
        <v/>
      </c>
      <c r="J14" s="150" t="n"/>
      <c r="K14" s="270" t="n"/>
      <c r="L14" s="271" t="n"/>
      <c r="M14" s="272">
        <f>MAX(0,V14-W14)</f>
        <v/>
      </c>
      <c r="N14" s="56">
        <f>(IF(OR($C14="",$D14=""),0,
 IF(OR($A14="Holiday",$A15="Holiday"),
    IF(ISNUMBER(MATCH(TRIM($B14),{"Phagwah","Good Friday","Easter Monday","Labour Day","Christmas","Eid ul Azha","Romans-2","Globe-12","Neptune P1"},0)),0,$I14),
 IF(AND(NOT(OR($A14="Annual Leave",$A15="Annual Leave")),$A14="Off day"),$I14,
  MAX(0,$I14-$V14)
  ))))+W14</f>
        <v/>
      </c>
      <c r="O14" s="56">
        <f>IF(AND(OR($A14="Holiday",$A15="Holiday"),
        ISNUMBER(MATCH(TRIM($B14),{"Phagwah","Good Friday","Easter Monday","Labour Day","Christmas","Eid ul Azha","Romans-2","Globe-12","Neptune P1"},0))),
   $I14,0)</f>
        <v/>
      </c>
      <c r="P14" s="56">
        <f>IF(OR($O$7="Canteen",$O$7="Head Office"),0,IF($I14&lt;=0,0,IF(OR(OR(TRIM($J14)="Hebrews",TRIM($J14)="Romans",TRIM($J14)="Romans-2",TRIM($J14)="Globe",TRIM($J14)="Globe-12",TRIM($J14)="Neptune P1"),AND($I15&gt;0,OR(TRIM($J15)="Hebrews",TRIM($J15)="Romans",TRIM($J15)="Romans-2",TRIM($J15)="Globe",TRIM($J15)="Globe-12",TRIM($J15)="Neptune P1"))),1,0)))</f>
        <v/>
      </c>
      <c r="Q14" s="57" t="n"/>
      <c r="R14" s="56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IF($I14&gt;0,1,0),
      0
   ),
0))</f>
        <v/>
      </c>
      <c r="S14" s="56">
        <f>IF(OR($A14="Annual Leave",$A15="Annual Leave"),IF($A14="Annual Leave",8,0),0)</f>
        <v/>
      </c>
      <c r="T14" s="58" t="n"/>
      <c r="U14" s="144">
        <f>MAX(0,40-Y14)</f>
        <v/>
      </c>
      <c r="V14" s="151">
        <f>IF(OR($C14="",$D14=""),0,
 IF(OR($A14="Holiday",$A15="Holiday"),0,
 IF(AND(NOT(OR($A14="Annual Leave",$A15="Annual Leave")),$A14="Off day"),0,
  IF($I14+$I15&gt;=8,IF($I14&gt;=8,8,$I14),$I14)
  )))</f>
        <v/>
      </c>
      <c r="W14" s="151">
        <f>MAX(0,V14-U14)</f>
        <v/>
      </c>
      <c r="X14" s="151">
        <f>IF(C14="","",C14-WEEKDAY(C14,1)+1)</f>
        <v/>
      </c>
      <c r="Y14" s="151">
        <f>IF(X14=X14,$L$11,0)</f>
        <v/>
      </c>
      <c r="Z14" s="151" t="n"/>
      <c r="AA14" s="151" t="n"/>
      <c r="AB14" s="151" t="n"/>
      <c r="AC14" s="351" t="n"/>
      <c r="AD14" s="351" t="n"/>
      <c r="AE14" s="351" t="n"/>
      <c r="AF14" s="351" t="n"/>
    </row>
    <row r="15" ht="24" customHeight="1" s="348" thickBot="1">
      <c r="A15" s="147" t="inlineStr">
        <is>
          <t>On Day</t>
        </is>
      </c>
      <c r="B15" s="269" t="n"/>
      <c r="C15" s="89">
        <f>C14</f>
        <v/>
      </c>
      <c r="D15" s="59" t="n"/>
      <c r="E15" s="152">
        <f>IF(D15="", "",
 IF(D15=TIME(0,0,0), 0,
 IF(AND(D15&gt;=TIME(0,0,1), D15&lt;=TIME(2,0,0)), TIME(7,0,0),
 IF(AND(D15&gt;=TIME(6,0,0), D15&lt;=TIME(8,0,0)), TIME(12,0,0),
 IF(AND(D15&gt;TIME(8,0,0), D15&lt;=TIME(13,59,0)), TIME(15,0,0),
 IF(AND(D15&gt;=TIME(14,0,0), D15&lt;=TIME(17,59,0)), TIME(21,0,0),
 IF(AND(D15&gt;=TIME(18,0,0), D15&lt;=TIME(21,59,0)), TIME(0,0,0),
 IF(AND(D15&gt;=TIME(22,0,0), D15&lt;=TIME(23,59,59)), TIME(7,0,0), ""))))))))</f>
        <v/>
      </c>
      <c r="F15" s="153" t="n"/>
      <c r="G15" s="152">
        <f>IF(AND(D15&gt;=TIME(6,0,0),D15&lt;=TIME(8,0,0)),E15,"")</f>
        <v/>
      </c>
      <c r="H15" s="59" t="n"/>
      <c r="I15" s="60">
        <f>ROUND(IF(OR(D15="",E15="",E15=0),0,IF(H15="",MOD(E15-D15,1)*24,MOD(H15-D15,1)*24)),2)</f>
        <v/>
      </c>
      <c r="J15" s="150" t="n"/>
      <c r="K15" s="270" t="n"/>
      <c r="L15" s="271" t="n"/>
      <c r="M15" s="272">
        <f>MAX(0,V15-W15)</f>
        <v/>
      </c>
      <c r="N15" s="61">
        <f>(IF(OR($C15="",$D15=""),0,
 IF(OR($A14="Holiday",$A15="Holiday"),
    IF(ISNUMBER(MATCH(TRIM($B15),{"Phagwah","Good Friday","Easter Monday","Labour Day","Christmas","Eid ul Azha","Romans-2","Globe-12","Neptune P1"},0)),0,$I15),
 IF(AND(NOT(OR($A14="Annual Leave",$A15="Annual Leave")),$A15="Off day"),$I15,
  MAX(0,$I15-$V15)
  ))))+W15</f>
        <v/>
      </c>
      <c r="O15" s="61">
        <f>IF(AND(OR($A14="Holiday",$A15="Holiday"),
        ISNUMBER(MATCH(TRIM($B15),{"Phagwah","Good Friday","Easter Monday","Labour Day","Christmas","Eid ul Azha","Romans-2","Globe-12","Neptune P1"},0))),
   $I15,0)</f>
        <v/>
      </c>
      <c r="P15" s="61">
        <f>IF(OR($O$7="Canteen",$O$7="Head Office"),0,IF($I15&lt;=0,0,IF(AND($I14&lt;=0,OR(TRIM($J15)="Hebrews",TRIM($J15)="Romans",TRIM($J15)="Romans-2",TRIM($J15)="Globe",TRIM($J15)="Globe-12",TRIM($J15)="Neptune P1")),1,0)))</f>
        <v/>
      </c>
      <c r="Q15" s="62" t="n"/>
      <c r="R15" s="61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IF(AND($I14=0,$I15&gt;0),1,0),
      0
   ),
0))</f>
        <v/>
      </c>
      <c r="S15" s="61">
        <f>IF(OR($A14="Annual Leave",$A15="Annual Leave"),IF(AND($A14&lt;&gt;"Annual Leave",$A15="Annual Leave"),8,0),0)</f>
        <v/>
      </c>
      <c r="T15" s="63" t="n"/>
      <c r="U15" s="144">
        <f>MAX(0,40-Y15)</f>
        <v/>
      </c>
      <c r="V15" s="151">
        <f>IF(OR($C15="",$D15=""),0,
 IF(OR($A14="Holiday",$A15="Holiday"),0,
 IF(AND(NOT(OR($A14="Annual Leave",$A15="Annual Leave")),$A15="Off day"),0,
  IF($I14+$I15&gt;=8,IF($I14&gt;=8,0,8-$I14),$I15)
  )))</f>
        <v/>
      </c>
      <c r="W15" s="151">
        <f>MAX(0,V15-U15)</f>
        <v/>
      </c>
      <c r="X15" s="151">
        <f>IF(C15="","",C15-WEEKDAY(C15,1)+1)</f>
        <v/>
      </c>
      <c r="Y15" s="151">
        <f>SUMPRODUCT(($X$14:$X14=X15)*(($V$14:$V14)+($O$14:$O14)))+IF(X15=X14,$L$11,0)</f>
        <v/>
      </c>
      <c r="Z15" s="151" t="n"/>
      <c r="AA15" s="151" t="n"/>
      <c r="AB15" s="151" t="n"/>
      <c r="AC15" s="351" t="n"/>
      <c r="AD15" s="351" t="n"/>
      <c r="AE15" s="351" t="n"/>
      <c r="AF15" s="351" t="n"/>
    </row>
    <row r="16" ht="24" customHeight="1" s="348" thickBot="1">
      <c r="A16" s="154" t="inlineStr">
        <is>
          <t>On Day</t>
        </is>
      </c>
      <c r="B16" s="273" t="n"/>
      <c r="C16" s="90">
        <f>C14+1</f>
        <v/>
      </c>
      <c r="D16" s="8" t="n"/>
      <c r="E16" s="155">
        <f>IF(D16="", "",
 IF(D16=TIME(0,0,0), 0,
 IF(AND(D16&gt;=TIME(0,0,1), D16&lt;=TIME(2,0,0)), TIME(7,0,0),
 IF(AND(D16&gt;=TIME(6,0,0), D16&lt;=TIME(8,0,0)), TIME(12,0,0),
 IF(AND(D16&gt;TIME(8,0,0), D16&lt;=TIME(13,59,0)), TIME(15,0,0),
 IF(AND(D16&gt;=TIME(14,0,0), D16&lt;=TIME(17,59,0)), TIME(21,0,0),
 IF(AND(D16&gt;=TIME(18,0,0), D16&lt;=TIME(21,59,0)), TIME(0,0,0),
 IF(AND(D16&gt;=TIME(22,0,0), D16&lt;=TIME(23,59,59)), TIME(7,0,0), ""))))))))</f>
        <v/>
      </c>
      <c r="F16" s="156" t="n"/>
      <c r="G16" s="155">
        <f>IF(AND(D16&gt;=TIME(6,0,0),D16&lt;=TIME(8,0,0)),E16,"")</f>
        <v/>
      </c>
      <c r="H16" s="8" t="n"/>
      <c r="I16" s="30">
        <f>ROUND(IF(OR(D16="",E16="",E16=0),0,IF(H16="",MOD(E16-D16,1)*24,MOD(H16-D16,1)*24)),2)</f>
        <v/>
      </c>
      <c r="J16" s="157" t="n"/>
      <c r="K16" s="274" t="n"/>
      <c r="L16" s="271" t="n"/>
      <c r="M16" s="275">
        <f>MAX(0,V16-W16)</f>
        <v/>
      </c>
      <c r="N16" s="9">
        <f>(IF(OR($C16="",$D16=""),0,
 IF(OR($A16="Holiday",$A17="Holiday"),
    IF(ISNUMBER(MATCH(TRIM($B16),{"Phagwah","Good Friday","Easter Monday","Labour Day","Christmas","Eid ul Azha","Romans-2","Globe-12","Neptune P1"},0)),0,$I16),
 IF(AND(NOT(OR($A16="Annual Leave",$A17="Annual Leave")),$A16="Off day"),$I16,
  MAX(0,$I16-$V16)
  ))))+W16</f>
        <v/>
      </c>
      <c r="O16" s="9">
        <f>IF(AND(OR($A16="Holiday",$A17="Holiday"),
        ISNUMBER(MATCH(TRIM($B16),{"Phagwah","Good Friday","Easter Monday","Labour Day","Christmas","Eid ul Azha","Romans-2","Globe-12","Neptune P1"},0))),
   $I16,0)</f>
        <v/>
      </c>
      <c r="P16" s="9">
        <f>IF(OR($O$7="Canteen",$O$7="Head Office"),0,IF($I16&lt;=0,0,IF(OR(OR(TRIM($J16)="Hebrews",TRIM($J16)="Romans",TRIM($J16)="Romans-2",TRIM($J16)="Globe",TRIM($J16)="Globe-12",TRIM($J16)="Neptune P1"),AND($I17&gt;0,OR(TRIM($J17)="Hebrews",TRIM($J17)="Romans",TRIM($J17)="Romans-2",TRIM($J17)="Globe",TRIM($J17)="Globe-12",TRIM($J17)="Neptune P1"))),1,0)))</f>
        <v/>
      </c>
      <c r="Q16" s="10" t="n"/>
      <c r="R16" s="9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IF($I16&gt;0,1,0),
      0
   ),
0))</f>
        <v/>
      </c>
      <c r="S16" s="9">
        <f>IF(OR($A16="Annual Leave",$A17="Annual Leave"),IF($A16="Annual Leave",8,0),0)</f>
        <v/>
      </c>
      <c r="T16" s="91" t="n"/>
      <c r="U16" s="144">
        <f>MAX(0,40-Y16)</f>
        <v/>
      </c>
      <c r="V16" s="351">
        <f>IF(OR($C16="",$D16=""),0,
 IF(OR($A16="Holiday",$A17="Holiday"),0,
 IF(AND(NOT(OR($A16="Annual Leave",$A17="Annual Leave")),$A16="Off day"),0,
  IF($I16+$I17&gt;=8,IF($I16&gt;=8,8,$I16),$I16)
  )))</f>
        <v/>
      </c>
      <c r="W16" s="351">
        <f>MAX(0,V16-U16)</f>
        <v/>
      </c>
      <c r="X16" s="351">
        <f>IF(C16="","",C16-WEEKDAY(C16,1)+1)</f>
        <v/>
      </c>
      <c r="Y16" s="351">
        <f>SUMPRODUCT(($X$14:$X15=X16)*(($V$14:$V15)+($O$14:$O15)))+IF(X16=X14,$L$11,0)</f>
        <v/>
      </c>
      <c r="Z16" s="351" t="n"/>
      <c r="AA16" s="351" t="n"/>
      <c r="AB16" s="351" t="n"/>
      <c r="AC16" s="351" t="n"/>
      <c r="AD16" s="351" t="n"/>
      <c r="AE16" s="351" t="n"/>
      <c r="AF16" s="351" t="n"/>
    </row>
    <row r="17" ht="24" customHeight="1" s="348" thickBot="1">
      <c r="A17" s="154" t="inlineStr">
        <is>
          <t>On Day</t>
        </is>
      </c>
      <c r="B17" s="273" t="n"/>
      <c r="C17" s="90">
        <f>C16</f>
        <v/>
      </c>
      <c r="D17" s="276" t="n"/>
      <c r="E17" s="277">
        <f>IF(D17="", "",
 IF(D17=TIME(0,0,0), 0,
 IF(AND(D17&gt;=TIME(0,0,1), D17&lt;=TIME(2,0,0)), TIME(7,0,0),
 IF(AND(D17&gt;=TIME(6,0,0), D17&lt;=TIME(8,0,0)), TIME(12,0,0),
 IF(AND(D17&gt;TIME(8,0,0), D17&lt;=TIME(13,59,0)), TIME(15,0,0),
 IF(AND(D17&gt;=TIME(14,0,0), D17&lt;=TIME(17,59,0)), TIME(21,0,0),
 IF(AND(D17&gt;=TIME(18,0,0), D17&lt;=TIME(21,59,0)), TIME(0,0,0),
 IF(AND(D17&gt;=TIME(22,0,0), D17&lt;=TIME(23,59,59)), TIME(7,0,0), ""))))))))</f>
        <v/>
      </c>
      <c r="F17" s="156" t="n"/>
      <c r="G17" s="277">
        <f>IF(AND(D17&gt;=TIME(6,0,0),D17&lt;=TIME(8,0,0)),E17,"")</f>
        <v/>
      </c>
      <c r="H17" s="276" t="n"/>
      <c r="I17" s="30">
        <f>ROUND(IF(OR(D17="",E17="",E17=0),0,IF(H17="",MOD(E17-D17,1)*24,MOD(H17-D17,1)*24)),2)</f>
        <v/>
      </c>
      <c r="J17" s="158" t="n"/>
      <c r="K17" s="274" t="n"/>
      <c r="L17" s="271" t="n"/>
      <c r="M17" s="275">
        <f>MAX(0,V17-W17)</f>
        <v/>
      </c>
      <c r="N17" s="278">
        <f>(IF(OR($C17="",$D17=""),0,
 IF(OR($A16="Holiday",$A17="Holiday"),
    IF(ISNUMBER(MATCH(TRIM($B17),{"Phagwah","Good Friday","Easter Monday","Labour Day","Christmas","Eid ul Azha","Romans-2","Globe-12","Neptune P1"},0)),0,$I17),
 IF(AND(NOT(OR($A16="Annual Leave",$A17="Annual Leave")),$A17="Off day"),$I17,
  MAX(0,$I17-$V17)
  ))))+W17</f>
        <v/>
      </c>
      <c r="O17" s="278">
        <f>IF(AND(OR($A16="Holiday",$A17="Holiday"),
        ISNUMBER(MATCH(TRIM($B17),{"Phagwah","Good Friday","Easter Monday","Labour Day","Christmas","Eid ul Azha","Romans-2","Globe-12","Neptune P1"},0))),
   $I17,0)</f>
        <v/>
      </c>
      <c r="P17" s="278">
        <f>IF(OR($O$7="Canteen",$O$7="Head Office"),0,IF($I17&lt;=0,0,IF(AND($I16&lt;=0,OR(TRIM($J17)="Hebrews",TRIM($J17)="Romans",TRIM($J17)="Romans-2",TRIM($J17)="Globe",TRIM($J17)="Globe-12",TRIM($J17)="Neptune P1")),1,0)))</f>
        <v/>
      </c>
      <c r="Q17" s="279" t="n"/>
      <c r="R17" s="278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IF(AND($I16=0,$I17&gt;0),1,0),
      0
   ),
0))</f>
        <v/>
      </c>
      <c r="S17" s="278">
        <f>IF(OR($A16="Annual Leave",$A17="Annual Leave"),IF(AND($A16&lt;&gt;"Annual Leave",$A17="Annual Leave"),8,0),0)</f>
        <v/>
      </c>
      <c r="T17" s="280" t="n"/>
      <c r="U17" s="144">
        <f>MAX(0,40-Y17)</f>
        <v/>
      </c>
      <c r="V17" s="351">
        <f>IF(OR($C17="",$D17=""),0,
 IF(OR($A16="Holiday",$A17="Holiday"),0,
 IF(AND(NOT(OR($A16="Annual Leave",$A17="Annual Leave")),$A17="Off day"),0,
  IF($I16+$I17&gt;=8,IF($I16&gt;=8,0,8-$I16),$I17)
  )))</f>
        <v/>
      </c>
      <c r="W17" s="351">
        <f>MAX(0,V17-U17)</f>
        <v/>
      </c>
      <c r="X17" s="351">
        <f>IF(C17="","",C17-WEEKDAY(C17,1)+1)</f>
        <v/>
      </c>
      <c r="Y17" s="351">
        <f>SUMPRODUCT(($X$14:$X16=X17)*(($V$14:$V16)+($O$14:$O16)))+IF(X17=X14,$L$11,0)</f>
        <v/>
      </c>
      <c r="Z17" s="351" t="n"/>
      <c r="AA17" s="351" t="n"/>
      <c r="AB17" s="351" t="n"/>
      <c r="AC17" s="351" t="n"/>
      <c r="AD17" s="351" t="n"/>
      <c r="AE17" s="351" t="n"/>
      <c r="AF17" s="351" t="n"/>
    </row>
    <row r="18" ht="24" customHeight="1" s="348" thickBot="1">
      <c r="A18" s="159" t="inlineStr">
        <is>
          <t>On Day</t>
        </is>
      </c>
      <c r="B18" s="281" t="n"/>
      <c r="C18" s="92">
        <f>C16+1</f>
        <v/>
      </c>
      <c r="D18" s="31" t="n"/>
      <c r="E18" s="160">
        <f>IF(D18="", "",
 IF(D18=TIME(0,0,0), 0,
 IF(AND(D18&gt;=TIME(0,0,1), D18&lt;=TIME(2,0,0)), TIME(7,0,0),
 IF(AND(D18&gt;=TIME(6,0,0), D18&lt;=TIME(8,0,0)), TIME(12,0,0),
 IF(AND(D18&gt;TIME(8,0,0), D18&lt;=TIME(13,59,0)), TIME(15,0,0),
 IF(AND(D18&gt;=TIME(14,0,0), D18&lt;=TIME(17,59,0)), TIME(21,0,0),
 IF(AND(D18&gt;=TIME(18,0,0), D18&lt;=TIME(21,59,0)), TIME(0,0,0),
 IF(AND(D18&gt;=TIME(22,0,0), D18&lt;=TIME(23,59,59)), TIME(7,0,0), ""))))))))</f>
        <v/>
      </c>
      <c r="F18" s="161" t="n"/>
      <c r="G18" s="160">
        <f>IF(AND(D18&gt;=TIME(6,0,0),D18&lt;=TIME(8,0,0)),E18,"")</f>
        <v/>
      </c>
      <c r="H18" s="31" t="n"/>
      <c r="I18" s="32">
        <f>ROUND(IF(OR(D18="",E18="",E18=0),0,IF(H18="",MOD(E18-D18,1)*24,MOD(H18-D18,1)*24)),2)</f>
        <v/>
      </c>
      <c r="J18" s="162" t="n"/>
      <c r="K18" s="282" t="n"/>
      <c r="L18" s="271" t="n"/>
      <c r="M18" s="283">
        <f>MAX(0,V18-W18)</f>
        <v/>
      </c>
      <c r="N18" s="33">
        <f>(IF(OR($C18="",$D18=""),0,
 IF(OR($A18="Holiday",$A19="Holiday"),
    IF(ISNUMBER(MATCH(TRIM($B18),{"Phagwah","Good Friday","Easter Monday","Labour Day","Christmas","Eid ul Azha","Romans-2","Globe-12","Neptune P1"},0)),0,$I18),
 IF(AND(NOT(OR($A18="Annual Leave",$A19="Annual Leave")),$A18="Off day"),$I18,
  MAX(0,$I18-$V18)
  ))))+W18</f>
        <v/>
      </c>
      <c r="O18" s="33">
        <f>IF(AND(OR($A18="Holiday",$A19="Holiday"),
        ISNUMBER(MATCH(TRIM($B18),{"Phagwah","Good Friday","Easter Monday","Labour Day","Christmas","Eid ul Azha","Romans-2","Globe-12","Neptune P1"},0))),
   $I18,0)</f>
        <v/>
      </c>
      <c r="P18" s="33">
        <f>IF(OR($O$7="Canteen",$O$7="Head Office"),0,IF($I18&lt;=0,0,IF(OR(OR(TRIM($J18)="Hebrews",TRIM($J18)="Romans",TRIM($J18)="Romans-2",TRIM($J18)="Globe",TRIM($J18)="Globe-12",TRIM($J18)="Neptune P1"),AND($I19&gt;0,OR(TRIM($J19)="Hebrews",TRIM($J19)="Romans",TRIM($J19)="Romans-2",TRIM($J19)="Globe",TRIM($J19)="Globe-12",TRIM($J19)="Neptune P1"))),1,0)))</f>
        <v/>
      </c>
      <c r="Q18" s="34" t="n"/>
      <c r="R18" s="33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IF($I18&gt;0,1,0),
      0
   ),
0))</f>
        <v/>
      </c>
      <c r="S18" s="33">
        <f>IF(OR($A18="Annual Leave",$A19="Annual Leave"),IF($A18="Annual Leave",8,0),0)</f>
        <v/>
      </c>
      <c r="T18" s="35" t="n"/>
      <c r="U18" s="144">
        <f>MAX(0,40-Y18)</f>
        <v/>
      </c>
      <c r="V18" s="351">
        <f>IF(OR($C18="",$D18=""),0,
 IF(OR($A18="Holiday",$A19="Holiday"),0,
 IF(AND(NOT(OR($A18="Annual Leave",$A19="Annual Leave")),$A18="Off day"),0,
  IF($I18+$I19&gt;=8,IF($I18&gt;=8,8,$I18),$I18)
  )))</f>
        <v/>
      </c>
      <c r="W18" s="351">
        <f>MAX(0,V18-U18)</f>
        <v/>
      </c>
      <c r="X18" s="351">
        <f>IF(C18="","",C18-WEEKDAY(C18,1)+1)</f>
        <v/>
      </c>
      <c r="Y18" s="351">
        <f>SUMPRODUCT(($X$14:$X17=X18)*(($V$14:$V17)+($O$14:$O17)))+IF(X18=X14,$L$11,0)</f>
        <v/>
      </c>
      <c r="Z18" s="351" t="n"/>
      <c r="AA18" s="351" t="n"/>
      <c r="AB18" s="351" t="n"/>
      <c r="AC18" s="351" t="n"/>
      <c r="AD18" s="351" t="n"/>
      <c r="AE18" s="351" t="n"/>
      <c r="AF18" s="351" t="n"/>
    </row>
    <row r="19" ht="24" customHeight="1" s="348" thickBot="1">
      <c r="A19" s="159" t="inlineStr">
        <is>
          <t>On Day</t>
        </is>
      </c>
      <c r="B19" s="281" t="n"/>
      <c r="C19" s="93">
        <f>C18</f>
        <v/>
      </c>
      <c r="D19" s="36" t="n"/>
      <c r="E19" s="163">
        <f>IF(D19="", "",
 IF(D19=TIME(0,0,0), 0,
 IF(AND(D19&gt;=TIME(0,0,1), D19&lt;=TIME(2,0,0)), TIME(7,0,0),
 IF(AND(D19&gt;=TIME(6,0,0), D19&lt;=TIME(8,0,0)), TIME(12,0,0),
 IF(AND(D19&gt;TIME(8,0,0), D19&lt;=TIME(13,59,0)), TIME(15,0,0),
 IF(AND(D19&gt;=TIME(14,0,0), D19&lt;=TIME(17,59,0)), TIME(21,0,0),
 IF(AND(D19&gt;=TIME(18,0,0), D19&lt;=TIME(21,59,0)), TIME(0,0,0),
 IF(AND(D19&gt;=TIME(22,0,0), D19&lt;=TIME(23,59,59)), TIME(7,0,0), ""))))))))</f>
        <v/>
      </c>
      <c r="F19" s="164" t="n"/>
      <c r="G19" s="163">
        <f>IF(AND(D19&gt;=TIME(6,0,0),D19&lt;=TIME(8,0,0)),E19,"")</f>
        <v/>
      </c>
      <c r="H19" s="36" t="n"/>
      <c r="I19" s="37">
        <f>ROUND(IF(OR(D19="",E19="",E19=0),0,IF(H19="",MOD(E19-D19,1)*24,MOD(H19-D19,1)*24)),2)</f>
        <v/>
      </c>
      <c r="J19" s="162" t="n"/>
      <c r="K19" s="282" t="n"/>
      <c r="L19" s="271" t="n"/>
      <c r="M19" s="283">
        <f>MAX(0,V19-W19)</f>
        <v/>
      </c>
      <c r="N19" s="38">
        <f>(IF(OR($C19="",$D19=""),0,
 IF(OR($A18="Holiday",$A19="Holiday"),
    IF(ISNUMBER(MATCH(TRIM($B19),{"Phagwah","Good Friday","Easter Monday","Labour Day","Christmas","Eid ul Azha","Romans-2","Globe-12","Neptune P1"},0)),0,$I19),
 IF(AND(NOT(OR($A18="Annual Leave",$A19="Annual Leave")),$A19="Off day"),$I19,
  MAX(0,$I19-$V19)
  ))))+W19</f>
        <v/>
      </c>
      <c r="O19" s="38">
        <f>IF(AND(OR($A18="Holiday",$A19="Holiday"),
        ISNUMBER(MATCH(TRIM($B19),{"Phagwah","Good Friday","Easter Monday","Labour Day","Christmas","Eid ul Azha","Romans-2","Globe-12","Neptune P1"},0))),
   $I19,0)</f>
        <v/>
      </c>
      <c r="P19" s="38">
        <f>IF(OR($O$7="Canteen",$O$7="Head Office"),0,IF($I19&lt;=0,0,IF(AND($I18&lt;=0,OR(TRIM($J19)="Hebrews",TRIM($J19)="Romans",TRIM($J19)="Romans-2",TRIM($J19)="Globe",TRIM($J19)="Globe-12",TRIM($J19)="Neptune P1")),1,0)))</f>
        <v/>
      </c>
      <c r="Q19" s="39" t="n"/>
      <c r="R19" s="38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IF(AND($I18=0,$I19&gt;0),1,0),
      0
   ),
0))</f>
        <v/>
      </c>
      <c r="S19" s="38">
        <f>IF(OR($A18="Annual Leave",$A19="Annual Leave"),IF(AND($A18&lt;&gt;"Annual Leave",$A19="Annual Leave"),8,0),0)</f>
        <v/>
      </c>
      <c r="T19" s="40" t="n"/>
      <c r="U19" s="144">
        <f>MAX(0,40-Y19)</f>
        <v/>
      </c>
      <c r="V19" s="351">
        <f>IF(OR($C19="",$D19=""),0,
 IF(OR($A18="Holiday",$A19="Holiday"),0,
 IF(AND(NOT(OR($A18="Annual Leave",$A19="Annual Leave")),$A19="Off day"),0,
  IF($I18+$I19&gt;=8,IF($I18&gt;=8,0,8-$I18),$I19)
  )))</f>
        <v/>
      </c>
      <c r="W19" s="351">
        <f>MAX(0,V19-U19)</f>
        <v/>
      </c>
      <c r="X19" s="351">
        <f>IF(C19="","",C19-WEEKDAY(C19,1)+1)</f>
        <v/>
      </c>
      <c r="Y19" s="351">
        <f>SUMPRODUCT(($X$14:$X18=X19)*(($V$14:$V18)+($O$14:$O18)))+IF(X19=X14,$L$11,0)</f>
        <v/>
      </c>
      <c r="Z19" s="351" t="n"/>
      <c r="AA19" s="351" t="n"/>
      <c r="AB19" s="351" t="n"/>
      <c r="AC19" s="351" t="n"/>
      <c r="AD19" s="351" t="n"/>
      <c r="AE19" s="351" t="n"/>
      <c r="AF19" s="351" t="n"/>
    </row>
    <row r="20" ht="24" customHeight="1" s="348" thickBot="1">
      <c r="A20" s="165" t="inlineStr">
        <is>
          <t>On Day</t>
        </is>
      </c>
      <c r="B20" s="284" t="n"/>
      <c r="C20" s="94">
        <f>C18+1</f>
        <v/>
      </c>
      <c r="D20" s="41" t="n"/>
      <c r="E20" s="166">
        <f>IF(D20="", "",
 IF(D20=TIME(0,0,0), 0,
 IF(AND(D20&gt;=TIME(0,0,1), D20&lt;=TIME(2,0,0)), TIME(7,0,0),
 IF(AND(D20&gt;=TIME(6,0,0), D20&lt;=TIME(8,0,0)), TIME(12,0,0),
 IF(AND(D20&gt;TIME(8,0,0), D20&lt;=TIME(13,59,0)), TIME(15,0,0),
 IF(AND(D20&gt;=TIME(14,0,0), D20&lt;=TIME(17,59,0)), TIME(21,0,0),
 IF(AND(D20&gt;=TIME(18,0,0), D20&lt;=TIME(21,59,0)), TIME(0,0,0),
 IF(AND(D20&gt;=TIME(22,0,0), D20&lt;=TIME(23,59,59)), TIME(7,0,0), ""))))))))</f>
        <v/>
      </c>
      <c r="F20" s="167" t="n"/>
      <c r="G20" s="166">
        <f>IF(AND(D20&gt;=TIME(6,0,0),D20&lt;=TIME(8,0,0)),E20,"")</f>
        <v/>
      </c>
      <c r="H20" s="41" t="n"/>
      <c r="I20" s="95">
        <f>ROUND(IF(OR(D20="",E20="",E20=0),0,IF(H20="",MOD(E20-D20,1)*24,MOD(H20-D20,1)*24)),2)</f>
        <v/>
      </c>
      <c r="J20" s="168" t="n"/>
      <c r="K20" s="285" t="n"/>
      <c r="L20" s="271" t="n"/>
      <c r="M20" s="286">
        <f>MAX(0,V20-W20)</f>
        <v/>
      </c>
      <c r="N20" s="42">
        <f>(IF(OR($C20="",$D20=""),0,
 IF(OR($A20="Holiday",$A21="Holiday"),
    IF(ISNUMBER(MATCH(TRIM($B20),{"Phagwah","Good Friday","Easter Monday","Labour Day","Christmas","Eid ul Azha","Romans-2","Globe-12","Neptune P1"},0)),0,$I20),
 IF(AND(NOT(OR($A20="Annual Leave",$A21="Annual Leave")),$A20="Off day"),$I20,
  MAX(0,$I20-$V20)
  ))))+W20</f>
        <v/>
      </c>
      <c r="O20" s="42">
        <f>IF(AND(OR($A20="Holiday",$A21="Holiday"),
        ISNUMBER(MATCH(TRIM($B20),{"Phagwah","Good Friday","Easter Monday","Labour Day","Christmas","Eid ul Azha","Romans-2","Globe-12","Neptune P1"},0))),
   $I20,0)</f>
        <v/>
      </c>
      <c r="P20" s="42">
        <f>IF(OR($O$7="Canteen",$O$7="Head Office"),0,IF($I20&lt;=0,0,IF(OR(OR(TRIM($J20)="Hebrews",TRIM($J20)="Romans",TRIM($J20)="Romans-2",TRIM($J20)="Globe",TRIM($J20)="Globe-12",TRIM($J20)="Neptune P1"),AND($I21&gt;0,OR(TRIM($J21)="Hebrews",TRIM($J21)="Romans",TRIM($J21)="Romans-2",TRIM($J21)="Globe",TRIM($J21)="Globe-12",TRIM($J21)="Neptune P1"))),1,0)))</f>
        <v/>
      </c>
      <c r="Q20" s="43" t="n"/>
      <c r="R20" s="42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IF($I20&gt;0,1,0),
      0
   ),
0))</f>
        <v/>
      </c>
      <c r="S20" s="42">
        <f>IF(OR($A20="Annual Leave",$A21="Annual Leave"),IF($A20="Annual Leave",8,0),0)</f>
        <v/>
      </c>
      <c r="T20" s="96" t="n"/>
      <c r="U20" s="144">
        <f>MAX(0,40-Y20)</f>
        <v/>
      </c>
      <c r="V20" s="351">
        <f>IF(OR($C20="",$D20=""),0,
 IF(OR($A20="Holiday",$A21="Holiday"),0,
 IF(AND(NOT(OR($A20="Annual Leave",$A21="Annual Leave")),$A20="Off day"),0,
  IF($I20+$I21&gt;=8,IF($I20&gt;=8,8,$I20),$I20)
  )))</f>
        <v/>
      </c>
      <c r="W20" s="351">
        <f>MAX(0,V20-U20)</f>
        <v/>
      </c>
      <c r="X20" s="351">
        <f>IF(C20="","",C20-WEEKDAY(C20,1)+1)</f>
        <v/>
      </c>
      <c r="Y20" s="351">
        <f>SUMPRODUCT(($X$14:$X19=X20)*(($V$14:$V19)+($O$14:$O19)))+IF(X20=X14,$L$11,0)</f>
        <v/>
      </c>
      <c r="Z20" s="351" t="n"/>
      <c r="AA20" s="351" t="n"/>
      <c r="AB20" s="351" t="n"/>
      <c r="AC20" s="351" t="n"/>
      <c r="AD20" s="351" t="n"/>
      <c r="AE20" s="351" t="n"/>
      <c r="AF20" s="351" t="n"/>
    </row>
    <row r="21" ht="24" customHeight="1" s="348" thickBot="1">
      <c r="A21" s="165" t="inlineStr">
        <is>
          <t>On Day</t>
        </is>
      </c>
      <c r="B21" s="284" t="n"/>
      <c r="C21" s="94">
        <f>C20</f>
        <v/>
      </c>
      <c r="D21" s="287" t="n"/>
      <c r="E21" s="288">
        <f>IF(D21="", "",
 IF(D21=TIME(0,0,0), 0,
 IF(AND(D21&gt;=TIME(0,0,1), D21&lt;=TIME(2,0,0)), TIME(7,0,0),
 IF(AND(D21&gt;=TIME(6,0,0), D21&lt;=TIME(8,0,0)), TIME(12,0,0),
 IF(AND(D21&gt;TIME(8,0,0), D21&lt;=TIME(13,59,0)), TIME(15,0,0),
 IF(AND(D21&gt;=TIME(14,0,0), D21&lt;=TIME(17,59,0)), TIME(21,0,0),
 IF(AND(D21&gt;=TIME(18,0,0), D21&lt;=TIME(21,59,0)), TIME(0,0,0),
 IF(AND(D21&gt;=TIME(22,0,0), D21&lt;=TIME(23,59,59)), TIME(7,0,0), ""))))))))</f>
        <v/>
      </c>
      <c r="F21" s="167" t="n"/>
      <c r="G21" s="288">
        <f>IF(AND(D21&gt;=TIME(6,0,0),D21&lt;=TIME(8,0,0)),E21,"")</f>
        <v/>
      </c>
      <c r="H21" s="287" t="n"/>
      <c r="I21" s="95">
        <f>ROUND(IF(OR(D21="",E21="",E21=0),0,IF(H21="",MOD(E21-D21,1)*24,MOD(H21-D21,1)*24)),2)</f>
        <v/>
      </c>
      <c r="J21" s="169" t="n"/>
      <c r="K21" s="285" t="n"/>
      <c r="L21" s="271" t="n"/>
      <c r="M21" s="286">
        <f>MAX(0,V21-W21)</f>
        <v/>
      </c>
      <c r="N21" s="289">
        <f>(IF(OR($C21="",$D21=""),0,
 IF(OR($A20="Holiday",$A21="Holiday"),
    IF(ISNUMBER(MATCH(TRIM($B21),{"Phagwah","Good Friday","Easter Monday","Labour Day","Christmas","Eid ul Azha","Romans-2","Globe-12","Neptune P1"},0)),0,$I21),
 IF(AND(NOT(OR($A20="Annual Leave",$A21="Annual Leave")),$A21="Off day"),$I21,
  MAX(0,$I21-$V21)
  ))))+W21</f>
        <v/>
      </c>
      <c r="O21" s="289">
        <f>IF(AND(OR($A20="Holiday",$A21="Holiday"),
        ISNUMBER(MATCH(TRIM($B21),{"Phagwah","Good Friday","Easter Monday","Labour Day","Christmas","Eid ul Azha","Romans-2","Globe-12","Neptune P1"},0))),
   $I21,0)</f>
        <v/>
      </c>
      <c r="P21" s="289">
        <f>IF(OR($O$7="Canteen",$O$7="Head Office"),0,IF($I21&lt;=0,0,IF(AND($I20&lt;=0,OR(TRIM($J21)="Hebrews",TRIM($J21)="Romans",TRIM($J21)="Romans-2",TRIM($J21)="Globe",TRIM($J21)="Globe-12",TRIM($J21)="Neptune P1")),1,0)))</f>
        <v/>
      </c>
      <c r="Q21" s="290" t="n"/>
      <c r="R21" s="289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IF(AND($I20=0,$I21&gt;0),1,0),
      0
   ),
0))</f>
        <v/>
      </c>
      <c r="S21" s="289">
        <f>IF(OR($A20="Annual Leave",$A21="Annual Leave"),IF(AND($A20&lt;&gt;"Annual Leave",$A21="Annual Leave"),8,0),0)</f>
        <v/>
      </c>
      <c r="T21" s="291" t="n"/>
      <c r="U21" s="144">
        <f>MAX(0,40-Y21)</f>
        <v/>
      </c>
      <c r="V21" s="351">
        <f>IF(OR($C21="",$D21=""),0,
 IF(OR($A20="Holiday",$A21="Holiday"),0,
 IF(AND(NOT(OR($A20="Annual Leave",$A21="Annual Leave")),$A21="Off day"),0,
  IF($I20+$I21&gt;=8,IF($I20&gt;=8,0,8-$I20),$I21)
  )))</f>
        <v/>
      </c>
      <c r="W21" s="351">
        <f>MAX(0,V21-U21)</f>
        <v/>
      </c>
      <c r="X21" s="351">
        <f>IF(C21="","",C21-WEEKDAY(C21,1)+1)</f>
        <v/>
      </c>
      <c r="Y21" s="351">
        <f>SUMPRODUCT(($X$14:$X20=X21)*(($V$14:$V20)+($O$14:$O20)))+IF(X21=X14,$L$11,0)</f>
        <v/>
      </c>
      <c r="Z21" s="351" t="n"/>
      <c r="AA21" s="351" t="n"/>
      <c r="AB21" s="351" t="n"/>
      <c r="AC21" s="351" t="n"/>
      <c r="AD21" s="351" t="n"/>
      <c r="AE21" s="351" t="n"/>
      <c r="AF21" s="351" t="n"/>
    </row>
    <row r="22" ht="24" customHeight="1" s="348" thickBot="1">
      <c r="A22" s="170" t="inlineStr">
        <is>
          <t>On Day</t>
        </is>
      </c>
      <c r="B22" s="292" t="n"/>
      <c r="C22" s="97">
        <f>C20+1</f>
        <v/>
      </c>
      <c r="D22" s="44" t="n"/>
      <c r="E22" s="171">
        <f>IF(D22="", "",
 IF(D22=TIME(0,0,0), 0,
 IF(AND(D22&gt;=TIME(0,0,1), D22&lt;=TIME(2,0,0)), TIME(7,0,0),
 IF(AND(D22&gt;=TIME(6,0,0), D22&lt;=TIME(8,0,0)), TIME(12,0,0),
 IF(AND(D22&gt;TIME(8,0,0), D22&lt;=TIME(13,59,0)), TIME(15,0,0),
 IF(AND(D22&gt;=TIME(14,0,0), D22&lt;=TIME(17,59,0)), TIME(21,0,0),
 IF(AND(D22&gt;=TIME(18,0,0), D22&lt;=TIME(21,59,0)), TIME(0,0,0),
 IF(AND(D22&gt;=TIME(22,0,0), D22&lt;=TIME(23,59,59)), TIME(7,0,0), ""))))))))</f>
        <v/>
      </c>
      <c r="F22" s="172" t="n"/>
      <c r="G22" s="171">
        <f>IF(AND(D22&gt;=TIME(6,0,0),D22&lt;=TIME(8,0,0)),E22,"")</f>
        <v/>
      </c>
      <c r="H22" s="44" t="n"/>
      <c r="I22" s="45">
        <f>ROUND(IF(OR(D22="",E22="",E22=0),0,IF(H22="",MOD(E22-D22,1)*24,MOD(H22-D22,1)*24)),2)</f>
        <v/>
      </c>
      <c r="J22" s="173" t="n"/>
      <c r="K22" s="293" t="n"/>
      <c r="L22" s="271" t="n"/>
      <c r="M22" s="294">
        <f>MAX(0,V22-W22)</f>
        <v/>
      </c>
      <c r="N22" s="46">
        <f>(IF(OR($C22="",$D22=""),0,
 IF(OR($A22="Holiday",$A23="Holiday"),
    IF(ISNUMBER(MATCH(TRIM($B22),{"Phagwah","Good Friday","Easter Monday","Labour Day","Christmas","Eid ul Azha","Romans-2","Globe-12","Neptune P1"},0)),0,$I22),
 IF(AND(NOT(OR($A22="Annual Leave",$A23="Annual Leave")),$A22="Off day"),$I22,
  MAX(0,$I22-$V22)
  ))))+W22</f>
        <v/>
      </c>
      <c r="O22" s="46">
        <f>IF(AND(OR($A22="Holiday",$A23="Holiday"),
        ISNUMBER(MATCH(TRIM($B22),{"Phagwah","Good Friday","Easter Monday","Labour Day","Christmas","Eid ul Azha","Romans-2","Globe-12","Neptune P1"},0))),
   $I22,0)</f>
        <v/>
      </c>
      <c r="P22" s="46">
        <f>IF(OR($O$7="Canteen",$O$7="Head Office"),0,IF($I22&lt;=0,0,IF(OR(OR(TRIM($J22)="Hebrews",TRIM($J22)="Romans",TRIM($J22)="Romans-2",TRIM($J22)="Globe",TRIM($J22)="Globe-12",TRIM($J22)="Neptune P1"),AND($I23&gt;0,OR(TRIM($J23)="Hebrews",TRIM($J23)="Romans",TRIM($J23)="Romans-2",TRIM($J23)="Globe",TRIM($J23)="Globe-12",TRIM($J23)="Neptune P1"))),1,0)))</f>
        <v/>
      </c>
      <c r="Q22" s="47" t="n"/>
      <c r="R22" s="46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IF($I22&gt;0,1,0),
      0
   ),
0))</f>
        <v/>
      </c>
      <c r="S22" s="46">
        <f>IF(OR($A22="Annual Leave",$A23="Annual Leave"),IF($A22="Annual Leave",8,0),0)</f>
        <v/>
      </c>
      <c r="T22" s="48" t="n"/>
      <c r="U22" s="144">
        <f>MAX(0,40-Y22)</f>
        <v/>
      </c>
      <c r="V22" s="351">
        <f>IF(OR($C22="",$D22=""),0,
 IF(OR($A22="Holiday",$A23="Holiday"),0,
 IF(AND(NOT(OR($A22="Annual Leave",$A23="Annual Leave")),$A22="Off day"),0,
  IF($I22+$I23&gt;=8,IF($I22&gt;=8,8,$I22),$I22)
  )))</f>
        <v/>
      </c>
      <c r="W22" s="351">
        <f>MAX(0,V22-U22)</f>
        <v/>
      </c>
      <c r="X22" s="351">
        <f>IF(C22="","",C22-WEEKDAY(C22,1)+1)</f>
        <v/>
      </c>
      <c r="Y22" s="351">
        <f>SUMPRODUCT(($X$14:$X21=X22)*(($V$14:$V21)+($O$14:$O21)))+IF(X22=X14,$L$11,0)</f>
        <v/>
      </c>
      <c r="Z22" s="351" t="n"/>
      <c r="AA22" s="351" t="n"/>
      <c r="AB22" s="351" t="n"/>
      <c r="AC22" s="351" t="n"/>
      <c r="AD22" s="351" t="n"/>
      <c r="AE22" s="351" t="n"/>
      <c r="AF22" s="351" t="n"/>
    </row>
    <row r="23" ht="24" customHeight="1" s="348" thickBot="1">
      <c r="A23" s="170" t="inlineStr">
        <is>
          <t>On Day</t>
        </is>
      </c>
      <c r="B23" s="292" t="n"/>
      <c r="C23" s="98">
        <f>C22</f>
        <v/>
      </c>
      <c r="D23" s="49" t="n"/>
      <c r="E23" s="174">
        <f>IF(D23="", "",
 IF(D23=TIME(0,0,0), 0,
 IF(AND(D23&gt;=TIME(0,0,1), D23&lt;=TIME(2,0,0)), TIME(7,0,0),
 IF(AND(D23&gt;=TIME(6,0,0), D23&lt;=TIME(8,0,0)), TIME(12,0,0),
 IF(AND(D23&gt;TIME(8,0,0), D23&lt;=TIME(13,59,0)), TIME(15,0,0),
 IF(AND(D23&gt;=TIME(14,0,0), D23&lt;=TIME(17,59,0)), TIME(21,0,0),
 IF(AND(D23&gt;=TIME(18,0,0), D23&lt;=TIME(21,59,0)), TIME(0,0,0),
 IF(AND(D23&gt;=TIME(22,0,0), D23&lt;=TIME(23,59,59)), TIME(7,0,0), ""))))))))</f>
        <v/>
      </c>
      <c r="F23" s="175" t="n"/>
      <c r="G23" s="174">
        <f>IF(AND(D23&gt;=TIME(6,0,0),D23&lt;=TIME(8,0,0)),E23,"")</f>
        <v/>
      </c>
      <c r="H23" s="49" t="n"/>
      <c r="I23" s="50">
        <f>ROUND(IF(OR(D23="",E23="",E23=0),0,IF(H23="",MOD(E23-D23,1)*24,MOD(H23-D23,1)*24)),2)</f>
        <v/>
      </c>
      <c r="J23" s="173" t="n"/>
      <c r="K23" s="293" t="n"/>
      <c r="L23" s="271" t="n"/>
      <c r="M23" s="294">
        <f>MAX(0,V23-W23)</f>
        <v/>
      </c>
      <c r="N23" s="51">
        <f>(IF(OR($C23="",$D23=""),0,
 IF(OR($A22="Holiday",$A23="Holiday"),
    IF(ISNUMBER(MATCH(TRIM($B23),{"Phagwah","Good Friday","Easter Monday","Labour Day","Christmas","Eid ul Azha","Romans-2","Globe-12","Neptune P1"},0)),0,$I23),
 IF(AND(NOT(OR($A22="Annual Leave",$A23="Annual Leave")),$A23="Off day"),$I23,
  MAX(0,$I23-$V23)
  ))))+W23</f>
        <v/>
      </c>
      <c r="O23" s="51">
        <f>IF(AND(OR($A22="Holiday",$A23="Holiday"),
        ISNUMBER(MATCH(TRIM($B23),{"Phagwah","Good Friday","Easter Monday","Labour Day","Christmas","Eid ul Azha","Romans-2","Globe-12","Neptune P1"},0))),
   $I23,0)</f>
        <v/>
      </c>
      <c r="P23" s="51">
        <f>IF(OR($O$7="Canteen",$O$7="Head Office"),0,IF($I23&lt;=0,0,IF(AND($I22&lt;=0,OR(TRIM($J23)="Hebrews",TRIM($J23)="Romans",TRIM($J23)="Romans-2",TRIM($J23)="Globe",TRIM($J23)="Globe-12",TRIM($J23)="Neptune P1")),1,0)))</f>
        <v/>
      </c>
      <c r="Q23" s="52" t="n"/>
      <c r="R23" s="51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IF(AND($I22=0,$I23&gt;0),1,0),
      0
   ),
0))</f>
        <v/>
      </c>
      <c r="S23" s="51">
        <f>IF(OR($A22="Annual Leave",$A23="Annual Leave"),IF(AND($A22&lt;&gt;"Annual Leave",$A23="Annual Leave"),8,0),0)</f>
        <v/>
      </c>
      <c r="T23" s="53" t="n"/>
      <c r="U23" s="144">
        <f>MAX(0,40-Y23)</f>
        <v/>
      </c>
      <c r="V23" s="351">
        <f>IF(OR($C23="",$D23=""),0,
 IF(OR($A22="Holiday",$A23="Holiday"),0,
 IF(AND(NOT(OR($A22="Annual Leave",$A23="Annual Leave")),$A23="Off day"),0,
  IF($I22+$I23&gt;=8,IF($I22&gt;=8,0,8-$I22),$I23)
  )))</f>
        <v/>
      </c>
      <c r="W23" s="351">
        <f>MAX(0,V23-U23)</f>
        <v/>
      </c>
      <c r="X23" s="351">
        <f>IF(C23="","",C23-WEEKDAY(C23,1)+1)</f>
        <v/>
      </c>
      <c r="Y23" s="351">
        <f>SUMPRODUCT(($X$14:$X22=X23)*(($V$14:$V22)+($O$14:$O22)))+IF(X23=X14,$L$11,0)</f>
        <v/>
      </c>
      <c r="Z23" s="351" t="n"/>
      <c r="AA23" s="351" t="n"/>
      <c r="AB23" s="351" t="n"/>
      <c r="AC23" s="351" t="n"/>
      <c r="AD23" s="351" t="n"/>
      <c r="AE23" s="351" t="n"/>
      <c r="AF23" s="351" t="n"/>
    </row>
    <row r="24" ht="24" customHeight="1" s="348" thickBot="1">
      <c r="A24" s="154" t="inlineStr">
        <is>
          <t>On Day</t>
        </is>
      </c>
      <c r="B24" s="273" t="n"/>
      <c r="C24" s="90">
        <f>C22+1</f>
        <v/>
      </c>
      <c r="D24" s="8" t="n"/>
      <c r="E24" s="155">
        <f>IF(D24="", "",
 IF(D24=TIME(0,0,0), 0,
 IF(AND(D24&gt;=TIME(0,0,1), D24&lt;=TIME(2,0,0)), TIME(7,0,0),
 IF(AND(D24&gt;=TIME(6,0,0), D24&lt;=TIME(8,0,0)), TIME(12,0,0),
 IF(AND(D24&gt;TIME(8,0,0), D24&lt;=TIME(13,59,0)), TIME(15,0,0),
 IF(AND(D24&gt;=TIME(14,0,0), D24&lt;=TIME(17,59,0)), TIME(21,0,0),
 IF(AND(D24&gt;=TIME(18,0,0), D24&lt;=TIME(21,59,0)), TIME(0,0,0),
 IF(AND(D24&gt;=TIME(22,0,0), D24&lt;=TIME(23,59,59)), TIME(7,0,0), ""))))))))</f>
        <v/>
      </c>
      <c r="F24" s="156" t="n"/>
      <c r="G24" s="155">
        <f>IF(AND(D24&gt;=TIME(6,0,0),D24&lt;=TIME(8,0,0)),E24,"")</f>
        <v/>
      </c>
      <c r="H24" s="8" t="n"/>
      <c r="I24" s="30">
        <f>ROUND(IF(OR(D24="",E24="",E24=0),0,IF(H24="",MOD(E24-D24,1)*24,MOD(H24-D24,1)*24)),2)</f>
        <v/>
      </c>
      <c r="J24" s="157" t="n"/>
      <c r="K24" s="274" t="n"/>
      <c r="L24" s="271" t="n"/>
      <c r="M24" s="275">
        <f>MAX(0,V24-W24)</f>
        <v/>
      </c>
      <c r="N24" s="9">
        <f>(IF(OR($C24="",$D24=""),0,
 IF(OR($A24="Holiday",$A25="Holiday"),
    IF(ISNUMBER(MATCH(TRIM($B24),{"Phagwah","Good Friday","Easter Monday","Labour Day","Christmas","Eid ul Azha","Romans-2","Globe-12","Neptune P1"},0)),0,$I24),
 IF(AND(NOT(OR($A24="Annual Leave",$A25="Annual Leave")),$A24="Off day"),$I24,
  MAX(0,$I24-$V24)
  ))))+W24</f>
        <v/>
      </c>
      <c r="O24" s="9">
        <f>IF(AND(OR($A24="Holiday",$A25="Holiday"),
        ISNUMBER(MATCH(TRIM($B24),{"Phagwah","Good Friday","Easter Monday","Labour Day","Christmas","Eid ul Azha","Romans-2","Globe-12","Neptune P1"},0))),
   $I24,0)</f>
        <v/>
      </c>
      <c r="P24" s="9">
        <f>IF(OR($O$7="Canteen",$O$7="Head Office"),0,IF($I24&lt;=0,0,IF(OR(OR(TRIM($J24)="Hebrews",TRIM($J24)="Romans",TRIM($J24)="Romans-2",TRIM($J24)="Globe",TRIM($J24)="Globe-12",TRIM($J24)="Neptune P1"),AND($I25&gt;0,OR(TRIM($J25)="Hebrews",TRIM($J25)="Romans",TRIM($J25)="Romans-2",TRIM($J25)="Globe",TRIM($J25)="Globe-12",TRIM($J25)="Neptune P1"))),1,0)))</f>
        <v/>
      </c>
      <c r="Q24" s="10" t="n"/>
      <c r="R24" s="9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IF($I24&gt;0,1,0),
      0
   ),
0))</f>
        <v/>
      </c>
      <c r="S24" s="9">
        <f>IF(OR($A24="Annual Leave",$A25="Annual Leave"),IF($A24="Annual Leave",8,0),0)</f>
        <v/>
      </c>
      <c r="T24" s="91" t="n"/>
      <c r="U24" s="144">
        <f>MAX(0,40-Y24)</f>
        <v/>
      </c>
      <c r="V24" s="351">
        <f>IF(OR($C24="",$D24=""),0,
 IF(OR($A24="Holiday",$A25="Holiday"),0,
 IF(AND(NOT(OR($A24="Annual Leave",$A25="Annual Leave")),$A24="Off day"),0,
  IF($I24+$I25&gt;=8,IF($I24&gt;=8,8,$I24),$I24)
  )))</f>
        <v/>
      </c>
      <c r="W24" s="351">
        <f>MAX(0,V24-U24)</f>
        <v/>
      </c>
      <c r="X24" s="351">
        <f>IF(C24="","",C24-WEEKDAY(C24,1)+1)</f>
        <v/>
      </c>
      <c r="Y24" s="351">
        <f>SUMPRODUCT(($X$14:$X23=X24)*(($V$14:$V23)+($O$14:$O23)))+IF(X24=X14,$L$11,0)</f>
        <v/>
      </c>
      <c r="Z24" s="351" t="n"/>
      <c r="AA24" s="351" t="n"/>
      <c r="AB24" s="351" t="n"/>
      <c r="AC24" s="351" t="n"/>
      <c r="AD24" s="351" t="n"/>
      <c r="AE24" s="351" t="n"/>
      <c r="AF24" s="351" t="n"/>
    </row>
    <row r="25" ht="24" customHeight="1" s="348" thickBot="1">
      <c r="A25" s="154" t="inlineStr">
        <is>
          <t>On Day</t>
        </is>
      </c>
      <c r="B25" s="273" t="n"/>
      <c r="C25" s="90">
        <f>C24</f>
        <v/>
      </c>
      <c r="D25" s="276" t="n"/>
      <c r="E25" s="277">
        <f>IF(D25="", "",
 IF(D25=TIME(0,0,0), 0,
 IF(AND(D25&gt;=TIME(0,0,1), D25&lt;=TIME(2,0,0)), TIME(7,0,0),
 IF(AND(D25&gt;=TIME(6,0,0), D25&lt;=TIME(8,0,0)), TIME(12,0,0),
 IF(AND(D25&gt;TIME(8,0,0), D25&lt;=TIME(13,59,0)), TIME(15,0,0),
 IF(AND(D25&gt;=TIME(14,0,0), D25&lt;=TIME(17,59,0)), TIME(21,0,0),
 IF(AND(D25&gt;=TIME(18,0,0), D25&lt;=TIME(21,59,0)), TIME(0,0,0),
 IF(AND(D25&gt;=TIME(22,0,0), D25&lt;=TIME(23,59,59)), TIME(7,0,0), ""))))))))</f>
        <v/>
      </c>
      <c r="F25" s="156" t="n"/>
      <c r="G25" s="277">
        <f>IF(AND(D25&gt;=TIME(6,0,0),D25&lt;=TIME(8,0,0)),E25,"")</f>
        <v/>
      </c>
      <c r="H25" s="276" t="n"/>
      <c r="I25" s="30">
        <f>ROUND(IF(OR(D25="",E25="",E25=0),0,IF(H25="",MOD(E25-D25,1)*24,MOD(H25-D25,1)*24)),2)</f>
        <v/>
      </c>
      <c r="J25" s="158" t="n"/>
      <c r="K25" s="274" t="n"/>
      <c r="L25" s="271" t="n"/>
      <c r="M25" s="275">
        <f>MAX(0,V25-W25)</f>
        <v/>
      </c>
      <c r="N25" s="278">
        <f>(IF(OR($C25="",$D25=""),0,
 IF(OR($A24="Holiday",$A25="Holiday"),
    IF(ISNUMBER(MATCH(TRIM($B25),{"Phagwah","Good Friday","Easter Monday","Labour Day","Christmas","Eid ul Azha","Romans-2","Globe-12","Neptune P1"},0)),0,$I25),
 IF(AND(NOT(OR($A24="Annual Leave",$A25="Annual Leave")),$A25="Off day"),$I25,
  MAX(0,$I25-$V25)
  ))))+W25</f>
        <v/>
      </c>
      <c r="O25" s="278">
        <f>IF(AND(OR($A24="Holiday",$A25="Holiday"),
        ISNUMBER(MATCH(TRIM($B25),{"Phagwah","Good Friday","Easter Monday","Labour Day","Christmas","Eid ul Azha","Romans-2","Globe-12","Neptune P1"},0))),
   $I25,0)</f>
        <v/>
      </c>
      <c r="P25" s="278">
        <f>IF(OR($O$7="Canteen",$O$7="Head Office"),0,IF($I25&lt;=0,0,IF(AND($I24&lt;=0,OR(TRIM($J25)="Hebrews",TRIM($J25)="Romans",TRIM($J25)="Romans-2",TRIM($J25)="Globe",TRIM($J25)="Globe-12",TRIM($J25)="Neptune P1")),1,0)))</f>
        <v/>
      </c>
      <c r="Q25" s="279" t="n"/>
      <c r="R25" s="278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IF(AND($I24=0,$I25&gt;0),1,0),
      0
   ),
0))</f>
        <v/>
      </c>
      <c r="S25" s="278">
        <f>IF(OR($A24="Annual Leave",$A25="Annual Leave"),IF(AND($A24&lt;&gt;"Annual Leave",$A25="Annual Leave"),8,0),0)</f>
        <v/>
      </c>
      <c r="T25" s="280" t="n"/>
      <c r="U25" s="144">
        <f>MAX(0,40-Y25)</f>
        <v/>
      </c>
      <c r="V25" s="351">
        <f>IF(OR($C25="",$D25=""),0,
 IF(OR($A24="Holiday",$A25="Holiday"),0,
 IF(AND(NOT(OR($A24="Annual Leave",$A25="Annual Leave")),$A25="Off day"),0,
  IF($I24+$I25&gt;=8,IF($I24&gt;=8,0,8-$I24),$I25)
  )))</f>
        <v/>
      </c>
      <c r="W25" s="351">
        <f>MAX(0,V25-U25)</f>
        <v/>
      </c>
      <c r="X25" s="351">
        <f>IF(C25="","",C25-WEEKDAY(C25,1)+1)</f>
        <v/>
      </c>
      <c r="Y25" s="351">
        <f>SUMPRODUCT(($X$14:$X24=X25)*(($V$14:$V24)+($O$14:$O24)))+IF(X25=X14,$L$11,0)</f>
        <v/>
      </c>
      <c r="Z25" s="351" t="n"/>
      <c r="AA25" s="351" t="n"/>
      <c r="AB25" s="351" t="n"/>
      <c r="AC25" s="351" t="n"/>
      <c r="AD25" s="351" t="n"/>
      <c r="AE25" s="351" t="n"/>
      <c r="AF25" s="351" t="n"/>
    </row>
    <row r="26" ht="24" customHeight="1" s="348" thickBot="1">
      <c r="A26" s="159" t="inlineStr">
        <is>
          <t>On Day</t>
        </is>
      </c>
      <c r="B26" s="281" t="n"/>
      <c r="C26" s="92">
        <f>C24+1</f>
        <v/>
      </c>
      <c r="D26" s="31" t="n"/>
      <c r="E26" s="160">
        <f>IF(D26="", "",
 IF(D26=TIME(0,0,0), 0,
 IF(AND(D26&gt;=TIME(0,0,1), D26&lt;=TIME(2,0,0)), TIME(7,0,0),
 IF(AND(D26&gt;=TIME(6,0,0), D26&lt;=TIME(8,0,0)), TIME(12,0,0),
 IF(AND(D26&gt;TIME(8,0,0), D26&lt;=TIME(13,59,0)), TIME(15,0,0),
 IF(AND(D26&gt;=TIME(14,0,0), D26&lt;=TIME(17,59,0)), TIME(21,0,0),
 IF(AND(D26&gt;=TIME(18,0,0), D26&lt;=TIME(21,59,0)), TIME(0,0,0),
 IF(AND(D26&gt;=TIME(22,0,0), D26&lt;=TIME(23,59,59)), TIME(7,0,0), ""))))))))</f>
        <v/>
      </c>
      <c r="F26" s="161" t="n"/>
      <c r="G26" s="160">
        <f>IF(AND(D26&gt;=TIME(6,0,0),D26&lt;=TIME(8,0,0)),E26,"")</f>
        <v/>
      </c>
      <c r="H26" s="31" t="n"/>
      <c r="I26" s="32">
        <f>ROUND(IF(OR(D26="",E26="",E26=0),0,IF(H26="",MOD(E26-D26,1)*24,MOD(H26-D26,1)*24)),2)</f>
        <v/>
      </c>
      <c r="J26" s="162" t="n"/>
      <c r="K26" s="282" t="n"/>
      <c r="L26" s="271" t="n"/>
      <c r="M26" s="283">
        <f>MAX(0,V26-W26)</f>
        <v/>
      </c>
      <c r="N26" s="33">
        <f>(IF(OR($C26="",$D26=""),0,
 IF(OR($A26="Holiday",$A27="Holiday"),
    IF(ISNUMBER(MATCH(TRIM($B26),{"Phagwah","Good Friday","Easter Monday","Labour Day","Christmas","Eid ul Azha","Romans-2","Globe-12","Neptune P1"},0)),0,$I26),
 IF(AND(NOT(OR($A26="Annual Leave",$A27="Annual Leave")),$A26="Off day"),$I26,
  MAX(0,$I26-$V26)
  ))))+W26</f>
        <v/>
      </c>
      <c r="O26" s="33">
        <f>IF(AND(OR($A26="Holiday",$A27="Holiday"),
        ISNUMBER(MATCH(TRIM($B26),{"Phagwah","Good Friday","Easter Monday","Labour Day","Christmas","Eid ul Azha","Romans-2","Globe-12","Neptune P1"},0))),
   $I26,0)</f>
        <v/>
      </c>
      <c r="P26" s="33">
        <f>IF(OR($O$7="Canteen",$O$7="Head Office"),0,IF($I26&lt;=0,0,IF(OR(OR(TRIM($J26)="Hebrews",TRIM($J26)="Romans",TRIM($J26)="Romans-2",TRIM($J26)="Globe",TRIM($J26)="Globe-12",TRIM($J26)="Neptune P1"),AND($I27&gt;0,OR(TRIM($J27)="Hebrews",TRIM($J27)="Romans",TRIM($J27)="Romans-2",TRIM($J27)="Globe",TRIM($J27)="Globe-12",TRIM($J27)="Neptune P1"))),1,0)))</f>
        <v/>
      </c>
      <c r="Q26" s="34" t="n"/>
      <c r="R26" s="33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IF($I26&gt;0,1,0),
      0
   ),
0))</f>
        <v/>
      </c>
      <c r="S26" s="33">
        <f>IF(OR($A26="Annual Leave",$A27="Annual Leave"),IF($A26="Annual Leave",8,0),0)</f>
        <v/>
      </c>
      <c r="T26" s="35" t="n"/>
      <c r="U26" s="144">
        <f>MAX(0,40-Y26)</f>
        <v/>
      </c>
      <c r="V26" s="351">
        <f>IF(OR($C26="",$D26=""),0,
 IF(OR($A26="Holiday",$A27="Holiday"),0,
 IF(AND(NOT(OR($A26="Annual Leave",$A27="Annual Leave")),$A26="Off day"),0,
  IF($I26+$I27&gt;=8,IF($I26&gt;=8,8,$I26),$I26)
  )))</f>
        <v/>
      </c>
      <c r="W26" s="351">
        <f>MAX(0,V26-U26)</f>
        <v/>
      </c>
      <c r="X26" s="351">
        <f>IF(C26="","",C26-WEEKDAY(C26,1)+1)</f>
        <v/>
      </c>
      <c r="Y26" s="351">
        <f>SUMPRODUCT(($X$14:$X25=X26)*(($V$14:$V25)+($O$14:$O25)))+IF(X26=X14,$L$11,0)</f>
        <v/>
      </c>
      <c r="Z26" s="351" t="n"/>
      <c r="AA26" s="351" t="n"/>
      <c r="AB26" s="351" t="n"/>
      <c r="AC26" s="351" t="n"/>
      <c r="AD26" s="351" t="n"/>
      <c r="AE26" s="351" t="n"/>
      <c r="AF26" s="351" t="n"/>
    </row>
    <row r="27" ht="24" customHeight="1" s="348" thickBot="1">
      <c r="A27" s="159" t="inlineStr">
        <is>
          <t>On Day</t>
        </is>
      </c>
      <c r="B27" s="281" t="n"/>
      <c r="C27" s="93">
        <f>C26</f>
        <v/>
      </c>
      <c r="D27" s="36" t="n"/>
      <c r="E27" s="163">
        <f>IF(D27="", "",
 IF(D27=TIME(0,0,0), 0,
 IF(AND(D27&gt;=TIME(0,0,1), D27&lt;=TIME(2,0,0)), TIME(7,0,0),
 IF(AND(D27&gt;=TIME(6,0,0), D27&lt;=TIME(8,0,0)), TIME(12,0,0),
 IF(AND(D27&gt;TIME(8,0,0), D27&lt;=TIME(13,59,0)), TIME(15,0,0),
 IF(AND(D27&gt;=TIME(14,0,0), D27&lt;=TIME(17,59,0)), TIME(21,0,0),
 IF(AND(D27&gt;=TIME(18,0,0), D27&lt;=TIME(21,59,0)), TIME(0,0,0),
 IF(AND(D27&gt;=TIME(22,0,0), D27&lt;=TIME(23,59,59)), TIME(7,0,0), ""))))))))</f>
        <v/>
      </c>
      <c r="F27" s="164" t="n"/>
      <c r="G27" s="163">
        <f>IF(AND(D27&gt;=TIME(6,0,0),D27&lt;=TIME(8,0,0)),E27,"")</f>
        <v/>
      </c>
      <c r="H27" s="36" t="n"/>
      <c r="I27" s="37">
        <f>ROUND(IF(OR(D27="",E27="",E27=0),0,IF(H27="",MOD(E27-D27,1)*24,MOD(H27-D27,1)*24)),2)</f>
        <v/>
      </c>
      <c r="J27" s="162" t="n"/>
      <c r="K27" s="282" t="n"/>
      <c r="L27" s="271" t="n"/>
      <c r="M27" s="283">
        <f>MAX(0,V27-W27)</f>
        <v/>
      </c>
      <c r="N27" s="38">
        <f>(IF(OR($C27="",$D27=""),0,
 IF(OR($A26="Holiday",$A27="Holiday"),
    IF(ISNUMBER(MATCH(TRIM($B27),{"Phagwah","Good Friday","Easter Monday","Labour Day","Christmas","Eid ul Azha","Romans-2","Globe-12","Neptune P1"},0)),0,$I27),
 IF(AND(NOT(OR($A26="Annual Leave",$A27="Annual Leave")),$A27="Off day"),$I27,
  MAX(0,$I27-$V27)
  ))))+W27</f>
        <v/>
      </c>
      <c r="O27" s="38">
        <f>IF(AND(OR($A26="Holiday",$A27="Holiday"),
        ISNUMBER(MATCH(TRIM($B27),{"Phagwah","Good Friday","Easter Monday","Labour Day","Christmas","Eid ul Azha","Romans-2","Globe-12","Neptune P1"},0))),
   $I27,0)</f>
        <v/>
      </c>
      <c r="P27" s="38">
        <f>IF(OR($O$7="Canteen",$O$7="Head Office"),0,IF($I27&lt;=0,0,IF(AND($I26&lt;=0,OR(TRIM($J27)="Hebrews",TRIM($J27)="Romans",TRIM($J27)="Romans-2",TRIM($J27)="Globe",TRIM($J27)="Globe-12",TRIM($J27)="Neptune P1")),1,0)))</f>
        <v/>
      </c>
      <c r="Q27" s="39" t="n"/>
      <c r="R27" s="38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IF(AND($I26=0,$I27&gt;0),1,0),
      0
   ),
0))</f>
        <v/>
      </c>
      <c r="S27" s="38">
        <f>IF(OR($A26="Annual Leave",$A27="Annual Leave"),IF(AND($A26&lt;&gt;"Annual Leave",$A27="Annual Leave"),8,0),0)</f>
        <v/>
      </c>
      <c r="T27" s="40" t="n"/>
      <c r="U27" s="144">
        <f>MAX(0,40-Y27)</f>
        <v/>
      </c>
      <c r="V27" s="351">
        <f>IF(OR($C27="",$D27=""),0,
 IF(OR($A26="Holiday",$A27="Holiday"),0,
 IF(AND(NOT(OR($A26="Annual Leave",$A27="Annual Leave")),$A27="Off day"),0,
  IF($I26+$I27&gt;=8,IF($I26&gt;=8,0,8-$I26),$I27)
  )))</f>
        <v/>
      </c>
      <c r="W27" s="351">
        <f>MAX(0,V27-U27)</f>
        <v/>
      </c>
      <c r="X27" s="351">
        <f>IF(C27="","",C27-WEEKDAY(C27,1)+1)</f>
        <v/>
      </c>
      <c r="Y27" s="351">
        <f>SUMPRODUCT(($X$14:$X26=X27)*(($V$14:$V26)+($O$14:$O26)))+IF(X27=X14,$L$11,0)</f>
        <v/>
      </c>
      <c r="Z27" s="351" t="n"/>
      <c r="AA27" s="351" t="n"/>
      <c r="AB27" s="351" t="n"/>
      <c r="AC27" s="351" t="n"/>
      <c r="AD27" s="351" t="n"/>
      <c r="AE27" s="351" t="n"/>
      <c r="AF27" s="351" t="n"/>
    </row>
    <row r="28" ht="24" customHeight="1" s="348" thickBot="1">
      <c r="A28" s="176" t="n"/>
      <c r="B28" s="176" t="n"/>
      <c r="C28" s="145" t="n"/>
      <c r="D28" s="6" t="n"/>
      <c r="E28" s="14" t="n"/>
      <c r="F28" s="6" t="n"/>
      <c r="G28" s="6" t="n"/>
      <c r="H28" s="336" t="n"/>
      <c r="I28" s="351" t="n"/>
      <c r="J28" s="336" t="n"/>
      <c r="K28" s="336" t="n"/>
      <c r="L28" s="336" t="n"/>
      <c r="M28" s="99">
        <f>MAX(0,V28-W28)</f>
        <v/>
      </c>
      <c r="N28" s="99">
        <f>(IF(OR($C28="",$D28=""),0,
 IF(OR($A28="Holiday",$A29="Holiday"),
    IF(ISNUMBER(MATCH(TRIM($B28),{"Phagwah","Good Friday","Easter Monday","Labour Day","Christmas","Eid ul Azha","Romans-2","Globe-12","Neptune P1"},0)),0,$I28),
 IF(AND(NOT(OR($A28="Annual Leave",$A29="Annual Leave")),$A28="Off day"),$I28,
  MAX(0,$I28-$V28)
  ))))+W28</f>
        <v/>
      </c>
      <c r="O28" s="99">
        <f>IF(AND(OR($A28="Holiday",$A29="Holiday"),
        ISNUMBER(MATCH(TRIM($B28),{"Phagwah","Good Friday","Easter Monday","Labour Day","Christmas","Eid ul Azha","Romans-2","Globe-12","Neptune P1"},0))),
   $I28,0)</f>
        <v/>
      </c>
      <c r="P28" s="99">
        <f>IF(OR($O$7="Canteen",$O$7="Head Office"),0,IF($I28&lt;=0,0,IF(OR(OR(TRIM($J28)="Hebrews",TRIM($J28)="Romans",TRIM($J28)="Romans-2",TRIM($J28)="Globe",TRIM($J28)="Globe-12",TRIM($J28)="Neptune P1"),AND($I29&gt;0,OR(TRIM($J29)="Hebrews",TRIM($J29)="Romans",TRIM($J29)="Romans-2",TRIM($J29)="Globe",TRIM($J29)="Globe-12",TRIM($J29)="Neptune P1"))),1,0)))</f>
        <v/>
      </c>
      <c r="Q28" s="178" t="n"/>
      <c r="R28" s="15" t="n"/>
      <c r="S28" s="99">
        <f>IF(OR($A28="Annual Leave",$A29="Annual Leave"),IF($A28="Annual Leave",8,0),0)</f>
        <v/>
      </c>
      <c r="T28" s="100">
        <f>SUM(T14:T27)</f>
        <v/>
      </c>
      <c r="U28" s="144">
        <f>MAX(0,40-Y28)</f>
        <v/>
      </c>
      <c r="V28" s="351">
        <f>IF(OR($C28="",$D28=""),0,
 IF(OR($A28="Holiday",$A29="Holiday"),0,
 IF(AND(NOT(OR($A28="Annual Leave",$A29="Annual Leave")),$A28="Off day"),0,
  IF($I28+$I29&gt;=8,IF($I28&gt;=8,8,$I28),$I28)
  )))</f>
        <v/>
      </c>
      <c r="W28" s="351">
        <f>MAX(0,V28-U28)</f>
        <v/>
      </c>
      <c r="X28" s="351">
        <f>IF(C28="","",C28-WEEKDAY(C28,1)+1)</f>
        <v/>
      </c>
      <c r="Y28" s="351">
        <f>SUMPRODUCT(($X$14:$X27=X28)*(($V$14:$V27)+($O$14:$O27)))+IF(X28=X14,$L$11,0)</f>
        <v/>
      </c>
      <c r="Z28" s="351" t="n"/>
      <c r="AA28" s="351" t="n"/>
      <c r="AB28" s="351" t="n"/>
      <c r="AC28" s="351" t="n"/>
      <c r="AD28" s="351" t="n"/>
      <c r="AE28" s="351" t="n"/>
      <c r="AF28" s="351" t="n"/>
    </row>
    <row r="29" hidden="1" ht="15.75" customHeight="1" s="348" thickBot="1">
      <c r="A29" s="179" t="n"/>
      <c r="B29" s="176" t="n"/>
      <c r="C29" s="145" t="n"/>
      <c r="D29" s="6" t="n"/>
      <c r="E29" s="295">
        <f>IF(D29="", "",
 IF(D29=TIME(0,0,0), 0,
 IF(AND(D29&gt;=TIME(0,0,1), D29&lt;=TIME(2,0,0)), TIME(7,0,0),
 IF(AND(D29&gt;=TIME(6,0,0), D29&lt;=TIME(8,0,0)), TIME(12,0,0),
 IF(AND(D29&gt;TIME(8,0,0), D29&lt;=TIME(13,59,0)), TIME(15,0,0),
 IF(AND(D29&gt;=TIME(14,0,0), D29&lt;=TIME(17,59,0)), TIME(21,0,0),
 IF(AND(D29&gt;=TIME(18,0,0), D29&lt;=TIME(21,59,0)), TIME(0,0,0),
 IF(AND(D29&gt;=TIME(22,0,0), D29&lt;=TIME(23,59,59)), TIME(7,0,0), ""))))))))</f>
        <v/>
      </c>
      <c r="F29" s="6" t="n"/>
      <c r="G29" s="6" t="n"/>
      <c r="H29" s="6" t="n"/>
      <c r="I29" s="6" t="n"/>
      <c r="J29" s="6" t="n"/>
      <c r="K29" s="6" t="n"/>
      <c r="L29" s="6" t="n"/>
      <c r="M29" s="4">
        <f>MAX(0,V29-W29)</f>
        <v/>
      </c>
      <c r="N29" s="4">
        <f>(IF(OR($C29="",$D29=""),0,
 IF(OR($A28="Holiday",$A29="Holiday"),
    IF(ISNUMBER(MATCH(TRIM($B29),{"Phagwah","Good Friday","Easter Monday","Labour Day","Christmas","Eid ul Azha","Romans-2","Globe-12","Neptune P1"},0)),0,$I29),
 IF(AND(NOT(OR($A28="Annual Leave",$A29="Annual Leave")),$A29="Off day"),$I29,
  MAX(0,$I29-$V29)
  ))))+W29</f>
        <v/>
      </c>
      <c r="O29" s="4">
        <f>IF(AND(OR($A28="Holiday",$A29="Holiday"),
        ISNUMBER(MATCH(TRIM($B29),{"Phagwah","Good Friday","Easter Monday","Labour Day","Christmas","Eid ul Azha","Romans-2","Globe-12","Neptune P1"},0))),
   $I29,0)</f>
        <v/>
      </c>
      <c r="P29" s="4">
        <f>IF(OR($O$7="Canteen",$O$7="Head Office"),0,IF($I29&lt;=0,0,IF(AND($I28&lt;=0,OR(TRIM($J29)="Hebrews",TRIM($J29)="Romans",TRIM($J29)="Romans-2",TRIM($J29)="Globe",TRIM($J29)="Globe-12",TRIM($J29)="Neptune P1")),1,0)))</f>
        <v/>
      </c>
      <c r="Q29" s="6" t="n"/>
      <c r="R29" s="296">
        <f>IF(OR($O$7="Canteen",$O$7="Head Office"),0,IF(
  AND(
    SUMIFS(I:I, C:C, C29) &gt;= 8,
    COUNTIFS(C$14:C29, C29)=1,
    OR(
      TEXT(D29,"hh:mm:ss")="07:00:00",
      TEXT(D29,"hh:mm:ss")="15:00:00",
      TEXT(D29,"hh:mm:ss")="23:00:00",
      TEXT(D30,"hh:mm:ss")="07:00:00",
      TEXT(D30,"hh:mm:ss")="15:00:00",
      TEXT(D30,"hh:mm:ss")="23:00:00"
    )
  ),
  1,
  0
))</f>
        <v/>
      </c>
      <c r="S29" s="4">
        <f>IF(OR($A28="Annual Leave",$A29="Annual Leave"),IF(AND($A28&lt;&gt;"Annual Leave",$A29="Annual Leave"),8,0),0)</f>
        <v/>
      </c>
      <c r="T29" s="146" t="n"/>
      <c r="U29" s="351">
        <f>MAX(0,40-Y29)</f>
        <v/>
      </c>
      <c r="V29" s="351">
        <f>IF(OR($C29="",$D29=""),0,
 IF(OR($A28="Holiday",$A29="Holiday"),0,
 IF(AND(NOT(OR($A28="Annual Leave",$A29="Annual Leave")),$A29="Off day"),0,
  IF($I28+$I29&gt;=8,IF($I28&gt;=8,0,8-$I28),$I29)
  )))</f>
        <v/>
      </c>
      <c r="W29" s="351">
        <f>MAX(0,V29-U29)</f>
        <v/>
      </c>
      <c r="X29" s="351">
        <f>IF(C29="","",C29-WEEKDAY(C29,1)+1)</f>
        <v/>
      </c>
      <c r="Y29" s="351">
        <f>SUMPRODUCT(($X$14:$X28=X29)*(($V$14:$V28)+($O$14:$O28)))+IF(X29=X14,$L$11,0)</f>
        <v/>
      </c>
      <c r="Z29" s="351" t="n"/>
      <c r="AA29" s="351" t="n"/>
      <c r="AB29" s="351" t="n"/>
      <c r="AC29" s="351" t="n"/>
      <c r="AD29" s="351" t="n"/>
      <c r="AE29" s="351" t="n"/>
      <c r="AF29" s="351" t="n"/>
    </row>
    <row r="30" ht="24" customHeight="1" s="348" thickBot="1">
      <c r="A30" s="147" t="inlineStr">
        <is>
          <t>On Day</t>
        </is>
      </c>
      <c r="B30" s="180" t="n"/>
      <c r="C30" s="88">
        <f>C27+1</f>
        <v/>
      </c>
      <c r="D30" s="54" t="n"/>
      <c r="E30" s="148">
        <f>IF(D30="", "",
 IF(D30=TIME(0,0,0), 0,
 IF(AND(D30&gt;=TIME(0,0,1), D30&lt;=TIME(2,0,0)), TIME(7,0,0),
 IF(AND(D30&gt;=TIME(6,0,0), D30&lt;=TIME(8,0,0)), TIME(12,0,0),
 IF(AND(D30&gt;TIME(8,0,0), D30&lt;=TIME(13,59,0)), TIME(15,0,0),
 IF(AND(D30&gt;=TIME(14,0,0), D30&lt;=TIME(17,59,0)), TIME(21,0,0),
 IF(AND(D30&gt;=TIME(18,0,0), D30&lt;=TIME(21,59,0)), TIME(0,0,0),
 IF(AND(D30&gt;=TIME(22,0,0), D30&lt;=TIME(23,59,59)), TIME(7,0,0), ""))))))))</f>
        <v/>
      </c>
      <c r="F30" s="149" t="n"/>
      <c r="G30" s="148">
        <f>IF(AND(D30&gt;=TIME(6,0,0),D30&lt;=TIME(8,0,0)),E30,"")</f>
        <v/>
      </c>
      <c r="H30" s="54" t="n"/>
      <c r="I30" s="55">
        <f>ROUND(IF(OR(D30="",E30="",E30=0),0,IF(H30="",MOD(E30-D30,1)*24,MOD(H30-D30,1)*24)),2)</f>
        <v/>
      </c>
      <c r="J30" s="150" t="n"/>
      <c r="K30" s="270" t="n"/>
      <c r="L30" s="181" t="n"/>
      <c r="M30" s="272">
        <f>MAX(0,V30-W30)</f>
        <v/>
      </c>
      <c r="N30" s="56">
        <f>(IF(OR($C30="",$D30=""),0,
 IF(OR($A30="Holiday",$A31="Holiday"),
    IF(ISNUMBER(MATCH(TRIM($B30),{"Phagwah","Good Friday","Easter Monday","Labour Day","Christmas","Eid ul Azha","Romans-2","Globe-12","Neptune P1"},0)),0,$I30),
 IF(AND(NOT(OR($A30="Annual Leave",$A31="Annual Leave")),$A30="Off day"),$I30,
  MAX(0,$I30-$V30)
  ))))+W30</f>
        <v/>
      </c>
      <c r="O30" s="56">
        <f>IF(AND(OR($A30="Holiday",$A31="Holiday"),
        ISNUMBER(MATCH(TRIM($B30),{"Phagwah","Good Friday","Easter Monday","Labour Day","Christmas","Eid ul Azha","Romans-2","Globe-12","Neptune P1"},0))),
   $I30,0)</f>
        <v/>
      </c>
      <c r="P30" s="56">
        <f>IF(OR($O$7="Canteen",$O$7="Head Office"),0,IF($I30&lt;=0,0,IF(OR(OR(TRIM($J30)="Hebrews",TRIM($J30)="Romans",TRIM($J30)="Romans-2",TRIM($J30)="Globe",TRIM($J30)="Globe-12",TRIM($J30)="Neptune P1"),AND($I31&gt;0,OR(TRIM($J31)="Hebrews",TRIM($J31)="Romans",TRIM($J31)="Romans-2",TRIM($J31)="Globe",TRIM($J31)="Globe-12",TRIM($J31)="Neptune P1"))),1,0)))</f>
        <v/>
      </c>
      <c r="Q30" s="57" t="n"/>
      <c r="R30" s="56">
        <f>IF(OR($O$7="Canteen",$O$7="Head Office"),0,IF(
  AND(
    SUMIFS(I:I, C:C, C30) &gt;= 8,
    COUNTIFS(C$14:C30, C30)=1,
    OR(
      TEXT(D30,"hh:mm:ss")="07:00:00",
      TEXT(D30,"hh:mm:ss")="15:00:00",
      TEXT(D30,"hh:mm:ss")="23:00:00",
      TEXT(D31,"hh:mm:ss")="07:00:00",
      TEXT(D31,"hh:mm:ss")="15:00:00",
      TEXT(D31,"hh:mm:ss")="23:00:00"
    )
  ),
  1,
  0
))</f>
        <v/>
      </c>
      <c r="S30" s="56">
        <f>IF(OR($A30="Annual Leave",$A31="Annual Leave"),IF($A30="Annual Leave",8,0),0)</f>
        <v/>
      </c>
      <c r="T30" s="58" t="n"/>
      <c r="U30" s="144">
        <f>MAX(0,40-Y30)</f>
        <v/>
      </c>
      <c r="V30" s="151">
        <f>IF(OR($C30="",$D30=""),0,
 IF(OR($A30="Holiday",$A31="Holiday"),0,
 IF(AND(NOT(OR($A30="Annual Leave",$A31="Annual Leave")),$A30="Off day"),0,
  IF($I30+$I31&gt;=8,IF($I30&gt;=8,8,$I30),$I30)
  )))</f>
        <v/>
      </c>
      <c r="W30" s="151">
        <f>MAX(0,V30-U30)</f>
        <v/>
      </c>
      <c r="X30" s="151">
        <f>IF(C30="","",C30-WEEKDAY(C30,1)+1)</f>
        <v/>
      </c>
      <c r="Y30" s="151">
        <f>SUMPRODUCT(($X$14:$X29=X30)*(($V$14:$V29)+($O$14:$O29)))+IF(X30=X14,$L$11,0)</f>
        <v/>
      </c>
      <c r="Z30" s="151" t="n"/>
      <c r="AA30" s="151" t="n"/>
      <c r="AB30" s="151" t="n"/>
      <c r="AC30" s="351" t="n"/>
      <c r="AD30" s="351" t="n"/>
      <c r="AE30" s="351" t="n"/>
      <c r="AF30" s="351" t="n"/>
    </row>
    <row r="31" ht="24" customHeight="1" s="348" thickBot="1">
      <c r="A31" s="147" t="inlineStr">
        <is>
          <t>On Day</t>
        </is>
      </c>
      <c r="B31" s="182" t="n"/>
      <c r="C31" s="89">
        <f>C30</f>
        <v/>
      </c>
      <c r="D31" s="59" t="n"/>
      <c r="E31" s="152">
        <f>IF(D31="", "",
 IF(D31=TIME(0,0,0), 0,
 IF(AND(D31&gt;=TIME(0,0,1), D31&lt;=TIME(2,0,0)), TIME(7,0,0),
 IF(AND(D31&gt;=TIME(6,0,0), D31&lt;=TIME(8,0,0)), TIME(12,0,0),
 IF(AND(D31&gt;TIME(8,0,0), D31&lt;=TIME(13,59,0)), TIME(15,0,0),
 IF(AND(D31&gt;=TIME(14,0,0), D31&lt;=TIME(17,59,0)), TIME(21,0,0),
 IF(AND(D31&gt;=TIME(18,0,0), D31&lt;=TIME(21,59,0)), TIME(0,0,0),
 IF(AND(D31&gt;=TIME(22,0,0), D31&lt;=TIME(23,59,59)), TIME(7,0,0), ""))))))))</f>
        <v/>
      </c>
      <c r="F31" s="153" t="n"/>
      <c r="G31" s="152">
        <f>IF(AND(D31&gt;=TIME(6,0,0),D31&lt;=TIME(8,0,0)),E31,"")</f>
        <v/>
      </c>
      <c r="H31" s="59" t="n"/>
      <c r="I31" s="60">
        <f>ROUND(IF(OR(D31="",E31="",E31=0),0,IF(H31="",MOD(E31-D31,1)*24,MOD(H31-D31,1)*24)),2)</f>
        <v/>
      </c>
      <c r="J31" s="150" t="n"/>
      <c r="K31" s="270" t="n"/>
      <c r="L31" s="183" t="n"/>
      <c r="M31" s="272">
        <f>MAX(0,V31-W31)</f>
        <v/>
      </c>
      <c r="N31" s="61">
        <f>(IF(OR($C31="",$D31=""),0,
 IF(OR($A30="Holiday",$A31="Holiday"),
    IF(ISNUMBER(MATCH(TRIM($B31),{"Phagwah","Good Friday","Easter Monday","Labour Day","Christmas","Eid ul Azha","Romans-2","Globe-12","Neptune P1"},0)),0,$I31),
 IF(AND(NOT(OR($A30="Annual Leave",$A31="Annual Leave")),$A31="Off day"),$I31,
  MAX(0,$I31-$V31)
  ))))+W31</f>
        <v/>
      </c>
      <c r="O31" s="61">
        <f>IF(AND(OR($A30="Holiday",$A31="Holiday"),
        ISNUMBER(MATCH(TRIM($B31),{"Phagwah","Good Friday","Easter Monday","Labour Day","Christmas","Eid ul Azha","Romans-2","Globe-12","Neptune P1"},0))),
   $I31,0)</f>
        <v/>
      </c>
      <c r="P31" s="61">
        <f>IF(OR($O$7="Canteen",$O$7="Head Office"),0,IF($I31&lt;=0,0,IF(AND($I30&lt;=0,OR(TRIM($J31)="Hebrews",TRIM($J31)="Romans",TRIM($J31)="Romans-2",TRIM($J31)="Globe",TRIM($J31)="Globe-12",TRIM($J31)="Neptune P1")),1,0)))</f>
        <v/>
      </c>
      <c r="Q31" s="62" t="n"/>
      <c r="R31" s="61">
        <f>IF(OR($O$7="Canteen",$O$7="Head Office"),0,IF(
  AND(
    SUMIFS(I:I, C:C, C31) &gt;= 8,
    COUNTIFS(C$14:C31, C31)=1,
    OR(
      TEXT(D31,"hh:mm:ss")="07:00:00",
      TEXT(D31,"hh:mm:ss")="15:00:00",
      TEXT(D31,"hh:mm:ss")="23:00:00",
      TEXT(D32,"hh:mm:ss")="07:00:00",
      TEXT(D32,"hh:mm:ss")="15:00:00",
      TEXT(D32,"hh:mm:ss")="23:00:00"
    )
  ),
  1,
  0
))</f>
        <v/>
      </c>
      <c r="S31" s="61">
        <f>IF(OR($A30="Annual Leave",$A31="Annual Leave"),IF(AND($A30&lt;&gt;"Annual Leave",$A31="Annual Leave"),8,0),0)</f>
        <v/>
      </c>
      <c r="T31" s="63" t="n"/>
      <c r="U31" s="144">
        <f>MAX(0,40-Y31)</f>
        <v/>
      </c>
      <c r="V31" s="151">
        <f>IF(OR($C31="",$D31=""),0,
 IF(OR($A30="Holiday",$A31="Holiday"),0,
 IF(AND(NOT(OR($A30="Annual Leave",$A31="Annual Leave")),$A31="Off day"),0,
  IF($I30+$I31&gt;=8,IF($I30&gt;=8,0,8-$I30),$I31)
  )))</f>
        <v/>
      </c>
      <c r="W31" s="151">
        <f>MAX(0,V31-U31)</f>
        <v/>
      </c>
      <c r="X31" s="151">
        <f>IF(C31="","",C31-WEEKDAY(C31,1)+1)</f>
        <v/>
      </c>
      <c r="Y31" s="151">
        <f>SUMPRODUCT(($X$14:$X30=X31)*(($V$14:$V30)+($O$14:$O30)))+IF(X31=X14,$L$11,0)</f>
        <v/>
      </c>
      <c r="Z31" s="151" t="n"/>
      <c r="AA31" s="151" t="n"/>
      <c r="AB31" s="151" t="n"/>
      <c r="AC31" s="351" t="n"/>
      <c r="AD31" s="351" t="n"/>
      <c r="AE31" s="351" t="n"/>
      <c r="AF31" s="351" t="n"/>
    </row>
    <row r="32" ht="24" customHeight="1" s="348" thickBot="1">
      <c r="A32" s="184" t="inlineStr">
        <is>
          <t>On Day</t>
        </is>
      </c>
      <c r="B32" s="185" t="n"/>
      <c r="C32" s="101">
        <f>C30+1</f>
        <v/>
      </c>
      <c r="D32" s="11" t="n"/>
      <c r="E32" s="186">
        <f>IF(D32="", "",
 IF(D32=TIME(0,0,0), 0,
 IF(AND(D32&gt;=TIME(0,0,1), D32&lt;=TIME(2,0,0)), TIME(7,0,0),
 IF(AND(D32&gt;=TIME(6,0,0), D32&lt;=TIME(8,0,0)), TIME(12,0,0),
 IF(AND(D32&gt;TIME(8,0,0), D32&lt;=TIME(13,59,0)), TIME(15,0,0),
 IF(AND(D32&gt;=TIME(14,0,0), D32&lt;=TIME(17,59,0)), TIME(21,0,0),
 IF(AND(D32&gt;=TIME(18,0,0), D32&lt;=TIME(21,59,0)), TIME(0,0,0),
 IF(AND(D32&gt;=TIME(22,0,0), D32&lt;=TIME(23,59,59)), TIME(7,0,0), ""))))))))</f>
        <v/>
      </c>
      <c r="F32" s="187" t="n"/>
      <c r="G32" s="186">
        <f>IF(AND(D32&gt;=TIME(6,0,0),D32&lt;=TIME(8,0,0)),E32,"")</f>
        <v/>
      </c>
      <c r="H32" s="11" t="n"/>
      <c r="I32" s="87">
        <f>ROUND(IF(OR(D32="",E32="",E32=0),0,IF(H32="",MOD(E32-D32,1)*24,MOD(H32-D32,1)*24)),2)</f>
        <v/>
      </c>
      <c r="J32" s="188" t="n"/>
      <c r="K32" s="297" t="n"/>
      <c r="L32" s="189" t="n"/>
      <c r="M32" s="298">
        <f>MAX(0,V32-W32)</f>
        <v/>
      </c>
      <c r="N32" s="12">
        <f>(IF(OR($C32="",$D32=""),0,
 IF(OR($A32="Holiday",$A33="Holiday"),
    IF(ISNUMBER(MATCH(TRIM($B32),{"Phagwah","Good Friday","Easter Monday","Labour Day","Christmas","Eid ul Azha","Romans-2","Globe-12","Neptune P1"},0)),0,$I32),
 IF(AND(NOT(OR($A32="Annual Leave",$A33="Annual Leave")),$A32="Off day"),$I32,
  MAX(0,$I32-$V32)
  ))))+W32</f>
        <v/>
      </c>
      <c r="O32" s="12">
        <f>IF(AND(OR($A32="Holiday",$A33="Holiday"),
        ISNUMBER(MATCH(TRIM($B32),{"Phagwah","Good Friday","Easter Monday","Labour Day","Christmas","Eid ul Azha","Romans-2","Globe-12","Neptune P1"},0))),
   $I32,0)</f>
        <v/>
      </c>
      <c r="P32" s="12">
        <f>IF(OR($O$7="Canteen",$O$7="Head Office"),0,IF($I32&lt;=0,0,IF(OR(OR(TRIM($J32)="Hebrews",TRIM($J32)="Romans",TRIM($J32)="Romans-2",TRIM($J32)="Globe",TRIM($J32)="Globe-12",TRIM($J32)="Neptune P1"),AND($I33&gt;0,OR(TRIM($J33)="Hebrews",TRIM($J33)="Romans",TRIM($J33)="Romans-2",TRIM($J33)="Globe",TRIM($J33)="Globe-12",TRIM($J33)="Neptune P1"))),1,0)))</f>
        <v/>
      </c>
      <c r="Q32" s="13" t="n"/>
      <c r="R32" s="12">
        <f>IF(OR($O$7="Canteen",$O$7="Head Office"),0,IF(
  AND(
    SUMIFS(I:I, C:C, C32) &gt;= 8,
    COUNTIFS(C$14:C32, C32)=1,
    OR(
      TEXT(D32,"hh:mm:ss")="07:00:00",
      TEXT(D32,"hh:mm:ss")="15:00:00",
      TEXT(D32,"hh:mm:ss")="23:00:00",
      TEXT(D33,"hh:mm:ss")="07:00:00",
      TEXT(D33,"hh:mm:ss")="15:00:00",
      TEXT(D33,"hh:mm:ss")="23:00:00"
    )
  ),
  1,
  0
))</f>
        <v/>
      </c>
      <c r="S32" s="12">
        <f>IF(OR($A32="Annual Leave",$A33="Annual Leave"),IF($A32="Annual Leave",8,0),0)</f>
        <v/>
      </c>
      <c r="T32" s="102" t="n"/>
      <c r="U32" s="144">
        <f>MAX(0,40-Y32)</f>
        <v/>
      </c>
      <c r="V32" s="351">
        <f>IF(OR($C32="",$D32=""),0,
 IF(OR($A32="Holiday",$A33="Holiday"),0,
 IF(AND(NOT(OR($A32="Annual Leave",$A33="Annual Leave")),$A32="Off day"),0,
  IF($I32+$I33&gt;=8,IF($I32&gt;=8,8,$I32),$I32)
  )))</f>
        <v/>
      </c>
      <c r="W32" s="351">
        <f>MAX(0,V32-U32)</f>
        <v/>
      </c>
      <c r="X32" s="351">
        <f>IF(C32="","",C32-WEEKDAY(C32,1)+1)</f>
        <v/>
      </c>
      <c r="Y32" s="351">
        <f>SUMPRODUCT(($X$14:$X31=X32)*(($V$14:$V31)+($O$14:$O31)))+IF(X32=X14,$L$11,0)</f>
        <v/>
      </c>
      <c r="Z32" s="351" t="n"/>
      <c r="AA32" s="351" t="n"/>
      <c r="AB32" s="351" t="n"/>
      <c r="AC32" s="351" t="n"/>
      <c r="AD32" s="351" t="n"/>
      <c r="AE32" s="351" t="n"/>
      <c r="AF32" s="351" t="n"/>
    </row>
    <row r="33" ht="24" customHeight="1" s="348" thickBot="1">
      <c r="A33" s="184" t="inlineStr">
        <is>
          <t>On Day</t>
        </is>
      </c>
      <c r="B33" s="299" t="n"/>
      <c r="C33" s="101">
        <f>C32</f>
        <v/>
      </c>
      <c r="D33" s="300" t="n"/>
      <c r="E33" s="301">
        <f>IF(D33="", "",
 IF(D33=TIME(0,0,0), 0,
 IF(AND(D33&gt;=TIME(0,0,1), D33&lt;=TIME(2,0,0)), TIME(7,0,0),
 IF(AND(D33&gt;=TIME(6,0,0), D33&lt;=TIME(8,0,0)), TIME(12,0,0),
 IF(AND(D33&gt;TIME(8,0,0), D33&lt;=TIME(13,59,0)), TIME(15,0,0),
 IF(AND(D33&gt;=TIME(14,0,0), D33&lt;=TIME(17,59,0)), TIME(21,0,0),
 IF(AND(D33&gt;=TIME(18,0,0), D33&lt;=TIME(21,59,0)), TIME(0,0,0),
 IF(AND(D33&gt;=TIME(22,0,0), D33&lt;=TIME(23,59,59)), TIME(7,0,0), ""))))))))</f>
        <v/>
      </c>
      <c r="F33" s="187" t="n"/>
      <c r="G33" s="301">
        <f>IF(AND(D33&gt;=TIME(6,0,0),D33&lt;=TIME(8,0,0)),E33,"")</f>
        <v/>
      </c>
      <c r="H33" s="300" t="n"/>
      <c r="I33" s="87">
        <f>ROUND(IF(OR(D33="",E33="",E33=0),0,IF(H33="",MOD(E33-D33,1)*24,MOD(H33-D33,1)*24)),2)</f>
        <v/>
      </c>
      <c r="J33" s="190" t="n"/>
      <c r="K33" s="297" t="n"/>
      <c r="L33" s="189" t="n"/>
      <c r="M33" s="298">
        <f>MAX(0,V33-W33)</f>
        <v/>
      </c>
      <c r="N33" s="302">
        <f>(IF(OR($C33="",$D33=""),0,
 IF(OR($A32="Holiday",$A33="Holiday"),
    IF(ISNUMBER(MATCH(TRIM($B33),{"Phagwah","Good Friday","Easter Monday","Labour Day","Christmas","Eid ul Azha","Romans-2","Globe-12","Neptune P1"},0)),0,$I33),
 IF(AND(NOT(OR($A32="Annual Leave",$A33="Annual Leave")),$A33="Off day"),$I33,
  MAX(0,$I33-$V33)
  ))))+W33</f>
        <v/>
      </c>
      <c r="O33" s="302">
        <f>IF(AND(OR($A32="Holiday",$A33="Holiday"),
        ISNUMBER(MATCH(TRIM($B33),{"Phagwah","Good Friday","Easter Monday","Labour Day","Christmas","Eid ul Azha","Romans-2","Globe-12","Neptune P1"},0))),
   $I33,0)</f>
        <v/>
      </c>
      <c r="P33" s="302">
        <f>IF(OR($O$7="Canteen",$O$7="Head Office"),0,IF($I33&lt;=0,0,IF(AND($I32&lt;=0,OR(TRIM($J33)="Hebrews",TRIM($J33)="Romans",TRIM($J33)="Romans-2",TRIM($J33)="Globe",TRIM($J33)="Globe-12",TRIM($J33)="Neptune P1")),1,0)))</f>
        <v/>
      </c>
      <c r="Q33" s="303" t="n"/>
      <c r="R33" s="302">
        <f>IF(OR($O$7="Canteen",$O$7="Head Office"),0,IF(
  AND(
    SUMIFS(I:I, C:C, C33) &gt;= 8,
    COUNTIFS(C$14:C33, C33)=1,
    OR(
      TEXT(D33,"hh:mm:ss")="07:00:00",
      TEXT(D33,"hh:mm:ss")="15:00:00",
      TEXT(D33,"hh:mm:ss")="23:00:00",
      TEXT(D34,"hh:mm:ss")="07:00:00",
      TEXT(D34,"hh:mm:ss")="15:00:00",
      TEXT(D34,"hh:mm:ss")="23:00:00"
    )
  ),
  1,
  0
))</f>
        <v/>
      </c>
      <c r="S33" s="302">
        <f>IF(OR($A32="Annual Leave",$A33="Annual Leave"),IF(AND($A32&lt;&gt;"Annual Leave",$A33="Annual Leave"),8,0),0)</f>
        <v/>
      </c>
      <c r="T33" s="304" t="n"/>
      <c r="U33" s="144">
        <f>MAX(0,40-Y33)</f>
        <v/>
      </c>
      <c r="V33" s="351">
        <f>IF(OR($C33="",$D33=""),0,
 IF(OR($A32="Holiday",$A33="Holiday"),0,
 IF(AND(NOT(OR($A32="Annual Leave",$A33="Annual Leave")),$A33="Off day"),0,
  IF($I32+$I33&gt;=8,IF($I32&gt;=8,0,8-$I32),$I33)
  )))</f>
        <v/>
      </c>
      <c r="W33" s="351">
        <f>MAX(0,V33-U33)</f>
        <v/>
      </c>
      <c r="X33" s="351">
        <f>IF(C33="","",C33-WEEKDAY(C33,1)+1)</f>
        <v/>
      </c>
      <c r="Y33" s="351">
        <f>SUMPRODUCT(($X$14:$X32=X33)*(($V$14:$V32)+($O$14:$O32)))+IF(X33=X14,$L$11,0)</f>
        <v/>
      </c>
      <c r="Z33" s="351" t="n"/>
      <c r="AA33" s="351" t="n"/>
      <c r="AB33" s="351" t="n"/>
      <c r="AC33" s="351" t="n"/>
      <c r="AD33" s="351" t="n"/>
      <c r="AE33" s="351" t="n"/>
      <c r="AF33" s="351" t="n"/>
    </row>
    <row r="34" ht="24" customHeight="1" s="348" thickBot="1">
      <c r="A34" s="159" t="inlineStr">
        <is>
          <t>On Day</t>
        </is>
      </c>
      <c r="B34" s="191" t="n"/>
      <c r="C34" s="92">
        <f>C32+1</f>
        <v/>
      </c>
      <c r="D34" s="31" t="n"/>
      <c r="E34" s="160">
        <f>IF(D34="", "",
 IF(D34=TIME(0,0,0), 0,
 IF(AND(D34&gt;=TIME(0,0,1), D34&lt;=TIME(2,0,0)), TIME(7,0,0),
 IF(AND(D34&gt;=TIME(6,0,0), D34&lt;=TIME(8,0,0)), TIME(12,0,0),
 IF(AND(D34&gt;TIME(8,0,0), D34&lt;=TIME(13,59,0)), TIME(15,0,0),
 IF(AND(D34&gt;=TIME(14,0,0), D34&lt;=TIME(17,59,0)), TIME(21,0,0),
 IF(AND(D34&gt;=TIME(18,0,0), D34&lt;=TIME(21,59,0)), TIME(0,0,0),
 IF(AND(D34&gt;=TIME(22,0,0), D34&lt;=TIME(23,59,59)), TIME(7,0,0), ""))))))))</f>
        <v/>
      </c>
      <c r="F34" s="161" t="n"/>
      <c r="G34" s="160">
        <f>IF(AND(D34&gt;=TIME(6,0,0),D34&lt;=TIME(8,0,0)),E34,"")</f>
        <v/>
      </c>
      <c r="H34" s="31" t="n"/>
      <c r="I34" s="32">
        <f>ROUND(IF(OR(D34="",E34="",E34=0),0,IF(H34="",MOD(E34-D34,1)*24,MOD(H34-D34,1)*24)),2)</f>
        <v/>
      </c>
      <c r="J34" s="162" t="n"/>
      <c r="K34" s="282" t="n"/>
      <c r="L34" s="181" t="n"/>
      <c r="M34" s="283">
        <f>MAX(0,V34-W34)</f>
        <v/>
      </c>
      <c r="N34" s="33">
        <f>(IF(OR($C34="",$D34=""),0,
 IF(OR($A34="Holiday",$A35="Holiday"),
    IF(ISNUMBER(MATCH(TRIM($B34),{"Phagwah","Good Friday","Easter Monday","Labour Day","Christmas","Eid ul Azha","Romans-2","Globe-12","Neptune P1"},0)),0,$I34),
 IF(AND(NOT(OR($A34="Annual Leave",$A35="Annual Leave")),$A34="Off day"),$I34,
  MAX(0,$I34-$V34)
  ))))+W34</f>
        <v/>
      </c>
      <c r="O34" s="33">
        <f>IF(AND(OR($A34="Holiday",$A35="Holiday"),
        ISNUMBER(MATCH(TRIM($B34),{"Phagwah","Good Friday","Easter Monday","Labour Day","Christmas","Eid ul Azha","Romans-2","Globe-12","Neptune P1"},0))),
   $I34,0)</f>
        <v/>
      </c>
      <c r="P34" s="33">
        <f>IF(OR($O$7="Canteen",$O$7="Head Office"),0,IF($I34&lt;=0,0,IF(OR(OR(TRIM($J34)="Hebrews",TRIM($J34)="Romans",TRIM($J34)="Romans-2",TRIM($J34)="Globe",TRIM($J34)="Globe-12",TRIM($J34)="Neptune P1"),AND($I35&gt;0,OR(TRIM($J35)="Hebrews",TRIM($J35)="Romans",TRIM($J35)="Romans-2",TRIM($J35)="Globe",TRIM($J35)="Globe-12",TRIM($J35)="Neptune P1"))),1,0)))</f>
        <v/>
      </c>
      <c r="Q34" s="34" t="n"/>
      <c r="R34" s="33">
        <f>IF(OR($O$7="Canteen",$O$7="Head Office"),0,IF(
  AND(
    SUMIFS(I:I, C:C, C34) &gt;= 8,
    COUNTIFS(C$14:C34, C34)=1,
    OR(
      TEXT(D34,"hh:mm:ss")="07:00:00",
      TEXT(D34,"hh:mm:ss")="15:00:00",
      TEXT(D34,"hh:mm:ss")="23:00:00",
      TEXT(D35,"hh:mm:ss")="07:00:00",
      TEXT(D35,"hh:mm:ss")="15:00:00",
      TEXT(D35,"hh:mm:ss")="23:00:00"
    )
  ),
  1,
  0
))</f>
        <v/>
      </c>
      <c r="S34" s="33">
        <f>IF(OR($A34="Annual Leave",$A35="Annual Leave"),IF($A34="Annual Leave",8,0),0)</f>
        <v/>
      </c>
      <c r="T34" s="35" t="n"/>
      <c r="U34" s="144">
        <f>MAX(0,40-Y34)</f>
        <v/>
      </c>
      <c r="V34" s="351">
        <f>IF(OR($C34="",$D34=""),0,
 IF(OR($A34="Holiday",$A35="Holiday"),0,
 IF(AND(NOT(OR($A34="Annual Leave",$A35="Annual Leave")),$A34="Off day"),0,
  IF($I34+$I35&gt;=8,IF($I34&gt;=8,8,$I34),$I34)
  )))</f>
        <v/>
      </c>
      <c r="W34" s="351">
        <f>MAX(0,V34-U34)</f>
        <v/>
      </c>
      <c r="X34" s="351">
        <f>IF(C34="","",C34-WEEKDAY(C34,1)+1)</f>
        <v/>
      </c>
      <c r="Y34" s="351">
        <f>SUMPRODUCT(($X$14:$X33=X34)*(($V$14:$V33)+($O$14:$O33)))+IF(X34=X14,$L$11,0)</f>
        <v/>
      </c>
      <c r="Z34" s="351" t="n"/>
      <c r="AA34" s="351" t="n"/>
      <c r="AB34" s="351" t="n"/>
      <c r="AC34" s="351" t="n"/>
      <c r="AD34" s="351" t="n"/>
      <c r="AE34" s="351" t="n"/>
      <c r="AF34" s="351" t="n"/>
    </row>
    <row r="35" ht="24" customHeight="1" s="348" thickBot="1">
      <c r="A35" s="159" t="inlineStr">
        <is>
          <t>On Day</t>
        </is>
      </c>
      <c r="B35" s="192" t="n"/>
      <c r="C35" s="93">
        <f>C34</f>
        <v/>
      </c>
      <c r="D35" s="36" t="n"/>
      <c r="E35" s="163">
        <f>IF(D35="", "",
 IF(D35=TIME(0,0,0), 0,
 IF(AND(D35&gt;=TIME(0,0,1), D35&lt;=TIME(2,0,0)), TIME(7,0,0),
 IF(AND(D35&gt;=TIME(6,0,0), D35&lt;=TIME(8,0,0)), TIME(12,0,0),
 IF(AND(D35&gt;TIME(8,0,0), D35&lt;=TIME(13,59,0)), TIME(15,0,0),
 IF(AND(D35&gt;=TIME(14,0,0), D35&lt;=TIME(17,59,0)), TIME(21,0,0),
 IF(AND(D35&gt;=TIME(18,0,0), D35&lt;=TIME(21,59,0)), TIME(0,0,0),
 IF(AND(D35&gt;=TIME(22,0,0), D35&lt;=TIME(23,59,59)), TIME(7,0,0), ""))))))))</f>
        <v/>
      </c>
      <c r="F35" s="164" t="n"/>
      <c r="G35" s="163">
        <f>IF(AND(D35&gt;=TIME(6,0,0),D35&lt;=TIME(8,0,0)),E35,"")</f>
        <v/>
      </c>
      <c r="H35" s="36" t="n"/>
      <c r="I35" s="37">
        <f>ROUND(IF(OR(D35="",E35="",E35=0),0,IF(H35="",MOD(E35-D35,1)*24,MOD(H35-D35,1)*24)),2)</f>
        <v/>
      </c>
      <c r="J35" s="162" t="n"/>
      <c r="K35" s="282" t="n"/>
      <c r="L35" s="183" t="n"/>
      <c r="M35" s="283">
        <f>MAX(0,V35-W35)</f>
        <v/>
      </c>
      <c r="N35" s="38">
        <f>(IF(OR($C35="",$D35=""),0,
 IF(OR($A34="Holiday",$A35="Holiday"),
    IF(ISNUMBER(MATCH(TRIM($B35),{"Phagwah","Good Friday","Easter Monday","Labour Day","Christmas","Eid ul Azha","Romans-2","Globe-12","Neptune P1"},0)),0,$I35),
 IF(AND(NOT(OR($A34="Annual Leave",$A35="Annual Leave")),$A35="Off day"),$I35,
  MAX(0,$I35-$V35)
  ))))+W35</f>
        <v/>
      </c>
      <c r="O35" s="38">
        <f>IF(AND(OR($A34="Holiday",$A35="Holiday"),
        ISNUMBER(MATCH(TRIM($B35),{"Phagwah","Good Friday","Easter Monday","Labour Day","Christmas","Eid ul Azha","Romans-2","Globe-12","Neptune P1"},0))),
   $I35,0)</f>
        <v/>
      </c>
      <c r="P35" s="38">
        <f>IF(OR($O$7="Canteen",$O$7="Head Office"),0,IF($I35&lt;=0,0,IF(AND($I34&lt;=0,OR(TRIM($J35)="Hebrews",TRIM($J35)="Romans",TRIM($J35)="Romans-2",TRIM($J35)="Globe",TRIM($J35)="Globe-12",TRIM($J35)="Neptune P1")),1,0)))</f>
        <v/>
      </c>
      <c r="Q35" s="39" t="n"/>
      <c r="R35" s="38">
        <f>IF(OR($O$7="Canteen",$O$7="Head Office"),0,IF(
  AND(
    SUMIFS(I:I, C:C, C35) &gt;= 8,
    COUNTIFS(C$14:C35, C35)=1,
    OR(
      TEXT(D35,"hh:mm:ss")="07:00:00",
      TEXT(D35,"hh:mm:ss")="15:00:00",
      TEXT(D35,"hh:mm:ss")="23:00:00",
      TEXT(D36,"hh:mm:ss")="07:00:00",
      TEXT(D36,"hh:mm:ss")="15:00:00",
      TEXT(D36,"hh:mm:ss")="23:00:00"
    )
  ),
  1,
  0
))</f>
        <v/>
      </c>
      <c r="S35" s="38">
        <f>IF(OR($A34="Annual Leave",$A35="Annual Leave"),IF(AND($A34&lt;&gt;"Annual Leave",$A35="Annual Leave"),8,0),0)</f>
        <v/>
      </c>
      <c r="T35" s="40" t="n"/>
      <c r="U35" s="144">
        <f>MAX(0,40-Y35)</f>
        <v/>
      </c>
      <c r="V35" s="351">
        <f>IF(OR($C35="",$D35=""),0,
 IF(OR($A34="Holiday",$A35="Holiday"),0,
 IF(AND(NOT(OR($A34="Annual Leave",$A35="Annual Leave")),$A35="Off day"),0,
  IF($I34+$I35&gt;=8,IF($I34&gt;=8,0,8-$I34),$I35)
  )))</f>
        <v/>
      </c>
      <c r="W35" s="351">
        <f>MAX(0,V35-U35)</f>
        <v/>
      </c>
      <c r="X35" s="351">
        <f>IF(C35="","",C35-WEEKDAY(C35,1)+1)</f>
        <v/>
      </c>
      <c r="Y35" s="351">
        <f>SUMPRODUCT(($X$14:$X34=X35)*(($V$14:$V34)+($O$14:$O34)))+IF(X35=X14,$L$11,0)</f>
        <v/>
      </c>
      <c r="Z35" s="351" t="n"/>
      <c r="AA35" s="351" t="n"/>
      <c r="AB35" s="351" t="n"/>
      <c r="AC35" s="351" t="n"/>
      <c r="AD35" s="351" t="n"/>
      <c r="AE35" s="351" t="n"/>
      <c r="AF35" s="351" t="n"/>
    </row>
    <row r="36" ht="24" customHeight="1" s="348" thickBot="1">
      <c r="A36" s="154" t="inlineStr">
        <is>
          <t>On Day</t>
        </is>
      </c>
      <c r="B36" s="193" t="n"/>
      <c r="C36" s="90">
        <f>C34+1</f>
        <v/>
      </c>
      <c r="D36" s="8" t="n"/>
      <c r="E36" s="155">
        <f>IF(D36="", "",
 IF(D36=TIME(0,0,0), 0,
 IF(AND(D36&gt;=TIME(0,0,1), D36&lt;=TIME(2,0,0)), TIME(7,0,0),
 IF(AND(D36&gt;=TIME(6,0,0), D36&lt;=TIME(8,0,0)), TIME(12,0,0),
 IF(AND(D36&gt;TIME(8,0,0), D36&lt;=TIME(13,59,0)), TIME(15,0,0),
 IF(AND(D36&gt;=TIME(14,0,0), D36&lt;=TIME(17,59,0)), TIME(21,0,0),
 IF(AND(D36&gt;=TIME(18,0,0), D36&lt;=TIME(21,59,0)), TIME(0,0,0),
 IF(AND(D36&gt;=TIME(22,0,0), D36&lt;=TIME(23,59,59)), TIME(7,0,0), ""))))))))</f>
        <v/>
      </c>
      <c r="F36" s="156" t="n"/>
      <c r="G36" s="155">
        <f>IF(AND(D36&gt;=TIME(6,0,0),D36&lt;=TIME(8,0,0)),E36,"")</f>
        <v/>
      </c>
      <c r="H36" s="8" t="n"/>
      <c r="I36" s="30">
        <f>ROUND(IF(OR(D36="",E36="",E36=0),0,IF(H36="",MOD(E36-D36,1)*24,MOD(H36-D36,1)*24)),2)</f>
        <v/>
      </c>
      <c r="J36" s="157" t="n"/>
      <c r="K36" s="274" t="n"/>
      <c r="L36" s="189" t="n"/>
      <c r="M36" s="275">
        <f>MAX(0,V36-W36)</f>
        <v/>
      </c>
      <c r="N36" s="9">
        <f>(IF(OR($C36="",$D36=""),0,
 IF(OR($A36="Holiday",$A37="Holiday"),
    IF(ISNUMBER(MATCH(TRIM($B36),{"Phagwah","Good Friday","Easter Monday","Labour Day","Christmas","Eid ul Azha","Romans-2","Globe-12","Neptune P1"},0)),0,$I36),
 IF(AND(NOT(OR($A36="Annual Leave",$A37="Annual Leave")),$A36="Off day"),$I36,
  MAX(0,$I36-$V36)
  ))))+W36</f>
        <v/>
      </c>
      <c r="O36" s="9">
        <f>IF(AND(OR($A36="Holiday",$A37="Holiday"),
        ISNUMBER(MATCH(TRIM($B36),{"Phagwah","Good Friday","Easter Monday","Labour Day","Christmas","Eid ul Azha","Romans-2","Globe-12","Neptune P1"},0))),
   $I36,0)</f>
        <v/>
      </c>
      <c r="P36" s="9">
        <f>IF(OR($O$7="Canteen",$O$7="Head Office"),0,IF($I36&lt;=0,0,IF(OR(OR(TRIM($J36)="Hebrews",TRIM($J36)="Romans",TRIM($J36)="Romans-2",TRIM($J36)="Globe",TRIM($J36)="Globe-12",TRIM($J36)="Neptune P1"),AND($I37&gt;0,OR(TRIM($J37)="Hebrews",TRIM($J37)="Romans",TRIM($J37)="Romans-2",TRIM($J37)="Globe",TRIM($J37)="Globe-12",TRIM($J37)="Neptune P1"))),1,0)))</f>
        <v/>
      </c>
      <c r="Q36" s="10" t="n"/>
      <c r="R36" s="9">
        <f>IF(OR($O$7="Canteen",$O$7="Head Office"),0,IF(
  AND(
    SUMIFS(I:I, C:C, C36) &gt;= 8,
    COUNTIFS(C$14:C36, C36)=1,
    OR(
      TEXT(D36,"hh:mm:ss")="07:00:00",
      TEXT(D36,"hh:mm:ss")="15:00:00",
      TEXT(D36,"hh:mm:ss")="23:00:00",
      TEXT(D37,"hh:mm:ss")="07:00:00",
      TEXT(D37,"hh:mm:ss")="15:00:00",
      TEXT(D37,"hh:mm:ss")="23:00:00"
    )
  ),
  1,
  0
))</f>
        <v/>
      </c>
      <c r="S36" s="9">
        <f>IF(OR($A36="Annual Leave",$A37="Annual Leave"),IF($A36="Annual Leave",8,0),0)</f>
        <v/>
      </c>
      <c r="T36" s="91" t="n"/>
      <c r="U36" s="144">
        <f>MAX(0,40-Y36)</f>
        <v/>
      </c>
      <c r="V36" s="351">
        <f>IF(OR($C36="",$D36=""),0,
 IF(OR($A36="Holiday",$A37="Holiday"),0,
 IF(AND(NOT(OR($A36="Annual Leave",$A37="Annual Leave")),$A36="Off day"),0,
  IF($I36+$I37&gt;=8,IF($I36&gt;=8,8,$I36),$I36)
  )))</f>
        <v/>
      </c>
      <c r="W36" s="351">
        <f>MAX(0,V36-U36)</f>
        <v/>
      </c>
      <c r="X36" s="351">
        <f>IF(C36="","",C36-WEEKDAY(C36,1)+1)</f>
        <v/>
      </c>
      <c r="Y36" s="351">
        <f>SUMPRODUCT(($X$14:$X35=X36)*(($V$14:$V35)+($O$14:$O35)))+IF(X36=X14,$L$11,0)</f>
        <v/>
      </c>
      <c r="Z36" s="351" t="n"/>
      <c r="AA36" s="351" t="n"/>
      <c r="AB36" s="351" t="n"/>
      <c r="AC36" s="351" t="n"/>
      <c r="AD36" s="351" t="n"/>
      <c r="AE36" s="351" t="n"/>
      <c r="AF36" s="351" t="n"/>
    </row>
    <row r="37" ht="24" customHeight="1" s="348" thickBot="1">
      <c r="A37" s="154" t="inlineStr">
        <is>
          <t>On Day</t>
        </is>
      </c>
      <c r="B37" s="305" t="n"/>
      <c r="C37" s="90">
        <f>C36</f>
        <v/>
      </c>
      <c r="D37" s="276" t="n"/>
      <c r="E37" s="277">
        <f>IF(D37="", "",
 IF(D37=TIME(0,0,0), 0,
 IF(AND(D37&gt;=TIME(0,0,1), D37&lt;=TIME(2,0,0)), TIME(7,0,0),
 IF(AND(D37&gt;=TIME(6,0,0), D37&lt;=TIME(8,0,0)), TIME(12,0,0),
 IF(AND(D37&gt;TIME(8,0,0), D37&lt;=TIME(13,59,0)), TIME(15,0,0),
 IF(AND(D37&gt;=TIME(14,0,0), D37&lt;=TIME(17,59,0)), TIME(21,0,0),
 IF(AND(D37&gt;=TIME(18,0,0), D37&lt;=TIME(21,59,0)), TIME(0,0,0),
 IF(AND(D37&gt;=TIME(22,0,0), D37&lt;=TIME(23,59,59)), TIME(7,0,0), ""))))))))</f>
        <v/>
      </c>
      <c r="F37" s="156" t="n"/>
      <c r="G37" s="277">
        <f>IF(AND(D37&gt;=TIME(6,0,0),D37&lt;=TIME(8,0,0)),E37,"")</f>
        <v/>
      </c>
      <c r="H37" s="276" t="n"/>
      <c r="I37" s="30">
        <f>ROUND(IF(OR(D37="",E37="",E37=0),0,IF(H37="",MOD(E37-D37,1)*24,MOD(H37-D37,1)*24)),2)</f>
        <v/>
      </c>
      <c r="J37" s="158" t="n"/>
      <c r="K37" s="274" t="n"/>
      <c r="L37" s="189" t="n"/>
      <c r="M37" s="275">
        <f>MAX(0,V37-W37)</f>
        <v/>
      </c>
      <c r="N37" s="278">
        <f>(IF(OR($C37="",$D37=""),0,
 IF(OR($A36="Holiday",$A37="Holiday"),
    IF(ISNUMBER(MATCH(TRIM($B37),{"Phagwah","Good Friday","Easter Monday","Labour Day","Christmas","Eid ul Azha","Romans-2","Globe-12","Neptune P1"},0)),0,$I37),
 IF(AND(NOT(OR($A36="Annual Leave",$A37="Annual Leave")),$A37="Off day"),$I37,
  MAX(0,$I37-$V37)
  ))))+W37</f>
        <v/>
      </c>
      <c r="O37" s="278">
        <f>IF(AND(OR($A36="Holiday",$A37="Holiday"),
        ISNUMBER(MATCH(TRIM($B37),{"Phagwah","Good Friday","Easter Monday","Labour Day","Christmas","Eid ul Azha","Romans-2","Globe-12","Neptune P1"},0))),
   $I37,0)</f>
        <v/>
      </c>
      <c r="P37" s="278">
        <f>IF(OR($O$7="Canteen",$O$7="Head Office"),0,IF($I37&lt;=0,0,IF(AND($I36&lt;=0,OR(TRIM($J37)="Hebrews",TRIM($J37)="Romans",TRIM($J37)="Romans-2",TRIM($J37)="Globe",TRIM($J37)="Globe-12",TRIM($J37)="Neptune P1")),1,0)))</f>
        <v/>
      </c>
      <c r="Q37" s="279" t="n"/>
      <c r="R37" s="278">
        <f>IF(OR($O$7="Canteen",$O$7="Head Office"),0,IF(
  AND(
    SUMIFS(I:I, C:C, C37) &gt;= 8,
    COUNTIFS(C$14:C37, C37)=1,
    OR(
      TEXT(D37,"hh:mm:ss")="07:00:00",
      TEXT(D37,"hh:mm:ss")="15:00:00",
      TEXT(D37,"hh:mm:ss")="23:00:00",
      TEXT(D38,"hh:mm:ss")="07:00:00",
      TEXT(D38,"hh:mm:ss")="15:00:00",
      TEXT(D38,"hh:mm:ss")="23:00:00"
    )
  ),
  1,
  0
))</f>
        <v/>
      </c>
      <c r="S37" s="278">
        <f>IF(OR($A36="Annual Leave",$A37="Annual Leave"),IF(AND($A36&lt;&gt;"Annual Leave",$A37="Annual Leave"),8,0),0)</f>
        <v/>
      </c>
      <c r="T37" s="280" t="n"/>
      <c r="U37" s="144">
        <f>MAX(0,40-Y37)</f>
        <v/>
      </c>
      <c r="V37" s="351">
        <f>IF(OR($C37="",$D37=""),0,
 IF(OR($A36="Holiday",$A37="Holiday"),0,
 IF(AND(NOT(OR($A36="Annual Leave",$A37="Annual Leave")),$A37="Off day"),0,
  IF($I36+$I37&gt;=8,IF($I36&gt;=8,0,8-$I36),$I37)
  )))</f>
        <v/>
      </c>
      <c r="W37" s="351">
        <f>MAX(0,V37-U37)</f>
        <v/>
      </c>
      <c r="X37" s="351">
        <f>IF(C37="","",C37-WEEKDAY(C37,1)+1)</f>
        <v/>
      </c>
      <c r="Y37" s="351">
        <f>SUMPRODUCT(($X$14:$X36=X37)*(($V$14:$V36)+($O$14:$O36)))+IF(X37=X14,$L$11,0)</f>
        <v/>
      </c>
      <c r="Z37" s="351" t="n"/>
      <c r="AA37" s="351" t="n"/>
      <c r="AB37" s="351" t="n"/>
      <c r="AC37" s="351" t="n"/>
      <c r="AD37" s="351" t="n"/>
      <c r="AE37" s="351" t="n"/>
      <c r="AF37" s="351" t="n"/>
    </row>
    <row r="38" ht="24" customHeight="1" s="348" thickBot="1">
      <c r="A38" s="194" t="inlineStr">
        <is>
          <t>On Day</t>
        </is>
      </c>
      <c r="B38" s="195" t="n"/>
      <c r="C38" s="103">
        <f>C36+1</f>
        <v/>
      </c>
      <c r="D38" s="64" t="n"/>
      <c r="E38" s="196">
        <f>IF(D38="", "",
 IF(D38=TIME(0,0,0), 0,
 IF(AND(D38&gt;=TIME(0,0,1), D38&lt;=TIME(2,0,0)), TIME(7,0,0),
 IF(AND(D38&gt;=TIME(6,0,0), D38&lt;=TIME(8,0,0)), TIME(12,0,0),
 IF(AND(D38&gt;TIME(8,0,0), D38&lt;=TIME(13,59,0)), TIME(15,0,0),
 IF(AND(D38&gt;=TIME(14,0,0), D38&lt;=TIME(17,59,0)), TIME(21,0,0),
 IF(AND(D38&gt;=TIME(18,0,0), D38&lt;=TIME(21,59,0)), TIME(0,0,0),
 IF(AND(D38&gt;=TIME(22,0,0), D38&lt;=TIME(23,59,59)), TIME(7,0,0), ""))))))))</f>
        <v/>
      </c>
      <c r="F38" s="197" t="n"/>
      <c r="G38" s="196">
        <f>IF(AND(D38&gt;=TIME(6,0,0),D38&lt;=TIME(8,0,0)),E38,"")</f>
        <v/>
      </c>
      <c r="H38" s="64" t="n"/>
      <c r="I38" s="65">
        <f>ROUND(IF(OR(D38="",E38="",E38=0),0,IF(H38="",MOD(E38-D38,1)*24,MOD(H38-D38,1)*24)),2)</f>
        <v/>
      </c>
      <c r="J38" s="198" t="n"/>
      <c r="K38" s="306" t="n"/>
      <c r="L38" s="181" t="n"/>
      <c r="M38" s="307">
        <f>MAX(0,V38-W38)</f>
        <v/>
      </c>
      <c r="N38" s="66">
        <f>(IF(OR($C38="",$D38=""),0,
 IF(OR($A38="Holiday",$A39="Holiday"),
    IF(ISNUMBER(MATCH(TRIM($B38),{"Phagwah","Good Friday","Easter Monday","Labour Day","Christmas","Eid ul Azha","Romans-2","Globe-12","Neptune P1"},0)),0,$I38),
 IF(AND(NOT(OR($A38="Annual Leave",$A39="Annual Leave")),$A38="Off day"),$I38,
  MAX(0,$I38-$V38)
  ))))+W38</f>
        <v/>
      </c>
      <c r="O38" s="66">
        <f>IF(AND(OR($A38="Holiday",$A39="Holiday"),
        ISNUMBER(MATCH(TRIM($B38),{"Phagwah","Good Friday","Easter Monday","Labour Day","Christmas","Eid ul Azha","Romans-2","Globe-12","Neptune P1"},0))),
   $I38,0)</f>
        <v/>
      </c>
      <c r="P38" s="66">
        <f>IF(OR($O$7="Canteen",$O$7="Head Office"),0,IF($I38&lt;=0,0,IF(OR(OR(TRIM($J38)="Hebrews",TRIM($J38)="Romans",TRIM($J38)="Romans-2",TRIM($J38)="Globe",TRIM($J38)="Globe-12",TRIM($J38)="Neptune P1"),AND($I39&gt;0,OR(TRIM($J39)="Hebrews",TRIM($J39)="Romans",TRIM($J39)="Romans-2",TRIM($J39)="Globe",TRIM($J39)="Globe-12",TRIM($J39)="Neptune P1"))),1,0)))</f>
        <v/>
      </c>
      <c r="Q38" s="67" t="n"/>
      <c r="R38" s="66">
        <f>IF(OR($O$7="Canteen",$O$7="Head Office"),0,IF(
  AND(
    SUMIFS(I:I, C:C, C38) &gt;= 8,
    COUNTIFS(C$14:C38, C38)=1,
    OR(
      TEXT(D38,"hh:mm:ss")="07:00:00",
      TEXT(D38,"hh:mm:ss")="15:00:00",
      TEXT(D38,"hh:mm:ss")="23:00:00",
      TEXT(D39,"hh:mm:ss")="07:00:00",
      TEXT(D39,"hh:mm:ss")="15:00:00",
      TEXT(D39,"hh:mm:ss")="23:00:00"
    )
  ),
  1,
  0
))</f>
        <v/>
      </c>
      <c r="S38" s="66">
        <f>IF(OR($A38="Annual Leave",$A39="Annual Leave"),IF($A38="Annual Leave",8,0),0)</f>
        <v/>
      </c>
      <c r="T38" s="68" t="n"/>
      <c r="U38" s="144">
        <f>MAX(0,40-Y38)</f>
        <v/>
      </c>
      <c r="V38" s="351">
        <f>IF(OR($C38="",$D38=""),0,
 IF(OR($A38="Holiday",$A39="Holiday"),0,
 IF(AND(NOT(OR($A38="Annual Leave",$A39="Annual Leave")),$A38="Off day"),0,
  IF($I38+$I39&gt;=8,IF($I38&gt;=8,8,$I38),$I38)
  )))</f>
        <v/>
      </c>
      <c r="W38" s="351">
        <f>MAX(0,V38-U38)</f>
        <v/>
      </c>
      <c r="X38" s="351">
        <f>IF(C38="","",C38-WEEKDAY(C38,1)+1)</f>
        <v/>
      </c>
      <c r="Y38" s="351">
        <f>SUMPRODUCT(($X$14:$X37=X38)*(($V$14:$V37)+($O$14:$O37)))+IF(X38=X14,$L$11,0)</f>
        <v/>
      </c>
      <c r="Z38" s="351" t="n"/>
      <c r="AA38" s="351" t="n"/>
      <c r="AB38" s="351" t="n"/>
      <c r="AC38" s="351" t="n"/>
      <c r="AD38" s="351" t="n"/>
      <c r="AE38" s="351" t="n"/>
      <c r="AF38" s="351" t="n"/>
    </row>
    <row r="39" ht="24" customHeight="1" s="348" thickBot="1">
      <c r="A39" s="194" t="inlineStr">
        <is>
          <t>On Day</t>
        </is>
      </c>
      <c r="B39" s="199" t="n"/>
      <c r="C39" s="104">
        <f>C38</f>
        <v/>
      </c>
      <c r="D39" s="69" t="n"/>
      <c r="E39" s="200">
        <f>IF(D39="", "",
 IF(D39=TIME(0,0,0), 0,
 IF(AND(D39&gt;=TIME(0,0,1), D39&lt;=TIME(2,0,0)), TIME(7,0,0),
 IF(AND(D39&gt;=TIME(6,0,0), D39&lt;=TIME(8,0,0)), TIME(12,0,0),
 IF(AND(D39&gt;TIME(8,0,0), D39&lt;=TIME(13,59,0)), TIME(15,0,0),
 IF(AND(D39&gt;=TIME(14,0,0), D39&lt;=TIME(17,59,0)), TIME(21,0,0),
 IF(AND(D39&gt;=TIME(18,0,0), D39&lt;=TIME(21,59,0)), TIME(0,0,0),
 IF(AND(D39&gt;=TIME(22,0,0), D39&lt;=TIME(23,59,59)), TIME(7,0,0), ""))))))))</f>
        <v/>
      </c>
      <c r="F39" s="201" t="n"/>
      <c r="G39" s="200">
        <f>IF(AND(D39&gt;=TIME(6,0,0),D39&lt;=TIME(8,0,0)),E39,"")</f>
        <v/>
      </c>
      <c r="H39" s="69" t="n"/>
      <c r="I39" s="70">
        <f>ROUND(IF(OR(D39="",E39="",E39=0),0,IF(H39="",MOD(E39-D39,1)*24,MOD(H39-D39,1)*24)),2)</f>
        <v/>
      </c>
      <c r="J39" s="198" t="n"/>
      <c r="K39" s="306" t="n"/>
      <c r="L39" s="183" t="n"/>
      <c r="M39" s="307">
        <f>MAX(0,V39-W39)</f>
        <v/>
      </c>
      <c r="N39" s="71">
        <f>(IF(OR($C39="",$D39=""),0,
 IF(OR($A38="Holiday",$A39="Holiday"),
    IF(ISNUMBER(MATCH(TRIM($B39),{"Phagwah","Good Friday","Easter Monday","Labour Day","Christmas","Eid ul Azha","Romans-2","Globe-12","Neptune P1"},0)),0,$I39),
 IF(AND(NOT(OR($A38="Annual Leave",$A39="Annual Leave")),$A39="Off day"),$I39,
  MAX(0,$I39-$V39)
  ))))+W39</f>
        <v/>
      </c>
      <c r="O39" s="71">
        <f>IF(AND(OR($A38="Holiday",$A39="Holiday"),
        ISNUMBER(MATCH(TRIM($B39),{"Phagwah","Good Friday","Easter Monday","Labour Day","Christmas","Eid ul Azha","Romans-2","Globe-12","Neptune P1"},0))),
   $I39,0)</f>
        <v/>
      </c>
      <c r="P39" s="71">
        <f>IF(OR($O$7="Canteen",$O$7="Head Office"),0,IF($I39&lt;=0,0,IF(AND($I38&lt;=0,OR(TRIM($J39)="Hebrews",TRIM($J39)="Romans",TRIM($J39)="Romans-2",TRIM($J39)="Globe",TRIM($J39)="Globe-12",TRIM($J39)="Neptune P1")),1,0)))</f>
        <v/>
      </c>
      <c r="Q39" s="72" t="n"/>
      <c r="R39" s="71">
        <f>IF(OR($O$7="Canteen",$O$7="Head Office"),0,IF(
  AND(
    SUMIFS(I:I, C:C, C39) &gt;= 8,
    COUNTIFS(C$14:C39, C39)=1,
    OR(
      TEXT(D39,"hh:mm:ss")="07:00:00",
      TEXT(D39,"hh:mm:ss")="15:00:00",
      TEXT(D39,"hh:mm:ss")="23:00:00",
      TEXT(D40,"hh:mm:ss")="07:00:00",
      TEXT(D40,"hh:mm:ss")="15:00:00",
      TEXT(D40,"hh:mm:ss")="23:00:00"
    )
  ),
  1,
  0
))</f>
        <v/>
      </c>
      <c r="S39" s="71">
        <f>IF(OR($A38="Annual Leave",$A39="Annual Leave"),IF(AND($A38&lt;&gt;"Annual Leave",$A39="Annual Leave"),8,0),0)</f>
        <v/>
      </c>
      <c r="T39" s="73" t="n"/>
      <c r="U39" s="144">
        <f>MAX(0,40-Y39)</f>
        <v/>
      </c>
      <c r="V39" s="351">
        <f>IF(OR($C39="",$D39=""),0,
 IF(OR($A38="Holiday",$A39="Holiday"),0,
 IF(AND(NOT(OR($A38="Annual Leave",$A39="Annual Leave")),$A39="Off day"),0,
  IF($I38+$I39&gt;=8,IF($I38&gt;=8,0,8-$I38),$I39)
  )))</f>
        <v/>
      </c>
      <c r="W39" s="351">
        <f>MAX(0,V39-U39)</f>
        <v/>
      </c>
      <c r="X39" s="351">
        <f>IF(C39="","",C39-WEEKDAY(C39,1)+1)</f>
        <v/>
      </c>
      <c r="Y39" s="351">
        <f>SUMPRODUCT(($X$14:$X38=X39)*(($V$14:$V38)+($O$14:$O38)))+IF(X39=X14,$L$11,0)</f>
        <v/>
      </c>
      <c r="Z39" s="351" t="n"/>
      <c r="AA39" s="351" t="n"/>
      <c r="AB39" s="351" t="n"/>
      <c r="AC39" s="351" t="n"/>
      <c r="AD39" s="351" t="n"/>
      <c r="AE39" s="351" t="n"/>
      <c r="AF39" s="351" t="n"/>
    </row>
    <row r="40" ht="24" customHeight="1" s="348" thickBot="1">
      <c r="A40" s="202" t="inlineStr">
        <is>
          <t>On Day</t>
        </is>
      </c>
      <c r="B40" s="203" t="n"/>
      <c r="C40" s="105">
        <f>C38+1</f>
        <v/>
      </c>
      <c r="D40" s="74" t="n"/>
      <c r="E40" s="204">
        <f>IF(D40="", "",
 IF(D40=TIME(0,0,0), 0,
 IF(AND(D40&gt;=TIME(0,0,1), D40&lt;=TIME(2,0,0)), TIME(7,0,0),
 IF(AND(D40&gt;=TIME(6,0,0), D40&lt;=TIME(8,0,0)), TIME(12,0,0),
 IF(AND(D40&gt;TIME(8,0,0), D40&lt;=TIME(13,59,0)), TIME(15,0,0),
 IF(AND(D40&gt;=TIME(14,0,0), D40&lt;=TIME(17,59,0)), TIME(21,0,0),
 IF(AND(D40&gt;=TIME(18,0,0), D40&lt;=TIME(21,59,0)), TIME(0,0,0),
 IF(AND(D40&gt;=TIME(22,0,0), D40&lt;=TIME(23,59,59)), TIME(7,0,0), ""))))))))</f>
        <v/>
      </c>
      <c r="F40" s="205" t="n"/>
      <c r="G40" s="204">
        <f>IF(AND(D40&gt;=TIME(6,0,0),D40&lt;=TIME(8,0,0)),E40,"")</f>
        <v/>
      </c>
      <c r="H40" s="74" t="n"/>
      <c r="I40" s="106">
        <f>ROUND(IF(OR(D40="",E40="",E40=0),0,IF(H40="",MOD(E40-D40,1)*24,MOD(H40-D40,1)*24)),2)</f>
        <v/>
      </c>
      <c r="J40" s="206" t="n"/>
      <c r="K40" s="308" t="n"/>
      <c r="L40" s="189" t="n"/>
      <c r="M40" s="309">
        <f>MAX(0,V40-W40)</f>
        <v/>
      </c>
      <c r="N40" s="75">
        <f>(IF(OR($C40="",$D40=""),0,
 IF(OR($A40="Holiday",$A41="Holiday"),
    IF(ISNUMBER(MATCH(TRIM($B40),{"Phagwah","Good Friday","Easter Monday","Labour Day","Christmas","Eid ul Azha","Romans-2","Globe-12","Neptune P1"},0)),0,$I40),
 IF(AND(NOT(OR($A40="Annual Leave",$A41="Annual Leave")),$A40="Off day"),$I40,
  MAX(0,$I40-$V40)
  ))))+W40</f>
        <v/>
      </c>
      <c r="O40" s="75">
        <f>IF(AND(OR($A40="Holiday",$A41="Holiday"),
        ISNUMBER(MATCH(TRIM($B40),{"Phagwah","Good Friday","Easter Monday","Labour Day","Christmas","Eid ul Azha","Romans-2","Globe-12","Neptune P1"},0))),
   $I40,0)</f>
        <v/>
      </c>
      <c r="P40" s="75">
        <f>IF(OR($O$7="Canteen",$O$7="Head Office"),0,IF($I40&lt;=0,0,IF(OR(OR(TRIM($J40)="Hebrews",TRIM($J40)="Romans",TRIM($J40)="Romans-2",TRIM($J40)="Globe",TRIM($J40)="Globe-12",TRIM($J40)="Neptune P1"),AND($I41&gt;0,OR(TRIM($J41)="Hebrews",TRIM($J41)="Romans",TRIM($J41)="Romans-2",TRIM($J41)="Globe",TRIM($J41)="Globe-12",TRIM($J41)="Neptune P1"))),1,0)))</f>
        <v/>
      </c>
      <c r="Q40" s="76" t="n"/>
      <c r="R40" s="75">
        <f>IF(OR($O$7="Canteen",$O$7="Head Office"),0,IF(
  AND(
    SUMIFS(I:I, C:C, C40) &gt;= 8,
    COUNTIFS(C$14:C40, C40)=1,
    OR(
      TEXT(D40,"hh:mm:ss")="07:00:00",
      TEXT(D40,"hh:mm:ss")="15:00:00",
      TEXT(D40,"hh:mm:ss")="23:00:00",
      TEXT(D41,"hh:mm:ss")="07:00:00",
      TEXT(D41,"hh:mm:ss")="15:00:00",
      TEXT(D41,"hh:mm:ss")="23:00:00"
    )
  ),
  1,
  0
))</f>
        <v/>
      </c>
      <c r="S40" s="75">
        <f>IF(OR($A40="Annual Leave",$A41="Annual Leave"),IF($A40="Annual Leave",8,0),0)</f>
        <v/>
      </c>
      <c r="T40" s="107" t="n"/>
      <c r="U40" s="144">
        <f>MAX(0,40-Y40)</f>
        <v/>
      </c>
      <c r="V40" s="351">
        <f>IF(OR($C40="",$D40=""),0,
 IF(OR($A40="Holiday",$A41="Holiday"),0,
 IF(AND(NOT(OR($A40="Annual Leave",$A41="Annual Leave")),$A40="Off day"),0,
  IF($I40+$I41&gt;=8,IF($I40&gt;=8,8,$I40),$I40)
  )))</f>
        <v/>
      </c>
      <c r="W40" s="351">
        <f>MAX(0,V40-U40)</f>
        <v/>
      </c>
      <c r="X40" s="351">
        <f>IF(C40="","",C40-WEEKDAY(C40,1)+1)</f>
        <v/>
      </c>
      <c r="Y40" s="351">
        <f>SUMPRODUCT(($X$14:$X39=X40)*(($V$14:$V39)+($O$14:$O39)))+IF(X40=X14,$L$11,0)</f>
        <v/>
      </c>
      <c r="Z40" s="351" t="n"/>
      <c r="AA40" s="351" t="n"/>
      <c r="AB40" s="351" t="n"/>
      <c r="AC40" s="351" t="n"/>
      <c r="AD40" s="351" t="n"/>
      <c r="AE40" s="351" t="n"/>
      <c r="AF40" s="351" t="n"/>
    </row>
    <row r="41" ht="24" customHeight="1" s="348" thickBot="1">
      <c r="A41" s="202" t="inlineStr">
        <is>
          <t>On Day</t>
        </is>
      </c>
      <c r="B41" s="310" t="n"/>
      <c r="C41" s="105">
        <f>C40</f>
        <v/>
      </c>
      <c r="D41" s="311" t="n"/>
      <c r="E41" s="312">
        <f>IF(D41="", "",
 IF(D41=TIME(0,0,0), 0,
 IF(AND(D41&gt;=TIME(0,0,1), D41&lt;=TIME(2,0,0)), TIME(7,0,0),
 IF(AND(D41&gt;=TIME(6,0,0), D41&lt;=TIME(8,0,0)), TIME(12,0,0),
 IF(AND(D41&gt;TIME(8,0,0), D41&lt;=TIME(13,59,0)), TIME(15,0,0),
 IF(AND(D41&gt;=TIME(14,0,0), D41&lt;=TIME(17,59,0)), TIME(21,0,0),
 IF(AND(D41&gt;=TIME(18,0,0), D41&lt;=TIME(21,59,0)), TIME(0,0,0),
 IF(AND(D41&gt;=TIME(22,0,0), D41&lt;=TIME(23,59,59)), TIME(7,0,0), ""))))))))</f>
        <v/>
      </c>
      <c r="F41" s="205" t="n"/>
      <c r="G41" s="312">
        <f>IF(AND(D41&gt;=TIME(6,0,0),D41&lt;=TIME(8,0,0)),E41,"")</f>
        <v/>
      </c>
      <c r="H41" s="311" t="n"/>
      <c r="I41" s="106">
        <f>ROUND(IF(OR(D41="",E41="",E41=0),0,IF(H41="",MOD(E41-D41,1)*24,MOD(H41-D41,1)*24)),2)</f>
        <v/>
      </c>
      <c r="J41" s="207" t="n"/>
      <c r="K41" s="308" t="n"/>
      <c r="L41" s="189" t="n"/>
      <c r="M41" s="309">
        <f>MAX(0,V41-W41)</f>
        <v/>
      </c>
      <c r="N41" s="313">
        <f>(IF(OR($C41="",$D41=""),0,
 IF(OR($A40="Holiday",$A41="Holiday"),
    IF(ISNUMBER(MATCH(TRIM($B41),{"Phagwah","Good Friday","Easter Monday","Labour Day","Christmas","Eid ul Azha","Romans-2","Globe-12","Neptune P1"},0)),0,$I41),
 IF(AND(NOT(OR($A40="Annual Leave",$A41="Annual Leave")),$A41="Off day"),$I41,
  MAX(0,$I41-$V41)
  ))))+W41</f>
        <v/>
      </c>
      <c r="O41" s="313">
        <f>IF(AND(OR($A40="Holiday",$A41="Holiday"),
        ISNUMBER(MATCH(TRIM($B41),{"Phagwah","Good Friday","Easter Monday","Labour Day","Christmas","Eid ul Azha","Romans-2","Globe-12","Neptune P1"},0))),
   $I41,0)</f>
        <v/>
      </c>
      <c r="P41" s="313">
        <f>IF(OR($O$7="Canteen",$O$7="Head Office"),0,IF($I41&lt;=0,0,IF(AND($I40&lt;=0,OR(TRIM($J41)="Hebrews",TRIM($J41)="Romans",TRIM($J41)="Romans-2",TRIM($J41)="Globe",TRIM($J41)="Globe-12",TRIM($J41)="Neptune P1")),1,0)))</f>
        <v/>
      </c>
      <c r="Q41" s="314" t="n"/>
      <c r="R41" s="313">
        <f>IF(OR($O$7="Canteen",$O$7="Head Office"),0,IF(
  AND(
    SUMIFS(I:I, C:C, C41) &gt;= 8,
    COUNTIFS(C$14:C41, C41)=1,
    OR(
      TEXT(D41,"hh:mm:ss")="07:00:00",
      TEXT(D41,"hh:mm:ss")="15:00:00",
      TEXT(D41,"hh:mm:ss")="23:00:00",
      TEXT(D42,"hh:mm:ss")="07:00:00",
      TEXT(D42,"hh:mm:ss")="15:00:00",
      TEXT(D42,"hh:mm:ss")="23:00:00"
    )
  ),
  1,
  0
))</f>
        <v/>
      </c>
      <c r="S41" s="313">
        <f>IF(OR($A40="Annual Leave",$A41="Annual Leave"),IF(AND($A40&lt;&gt;"Annual Leave",$A41="Annual Leave"),8,0),0)</f>
        <v/>
      </c>
      <c r="T41" s="315" t="n"/>
      <c r="U41" s="144">
        <f>MAX(0,40-Y41)</f>
        <v/>
      </c>
      <c r="V41" s="351">
        <f>IF(OR($C41="",$D41=""),0,
 IF(OR($A40="Holiday",$A41="Holiday"),0,
 IF(AND(NOT(OR($A40="Annual Leave",$A41="Annual Leave")),$A41="Off day"),0,
  IF($I40+$I41&gt;=8,IF($I40&gt;=8,0,8-$I40),$I41)
  )))</f>
        <v/>
      </c>
      <c r="W41" s="351">
        <f>MAX(0,V41-U41)</f>
        <v/>
      </c>
      <c r="X41" s="351">
        <f>IF(C41="","",C41-WEEKDAY(C41,1)+1)</f>
        <v/>
      </c>
      <c r="Y41" s="351">
        <f>SUMPRODUCT(($X$14:$X40=X41)*(($V$14:$V40)+($O$14:$O40)))+IF(X41=X14,$L$11,0)</f>
        <v/>
      </c>
      <c r="Z41" s="351" t="n"/>
      <c r="AA41" s="351" t="n"/>
      <c r="AB41" s="351" t="n"/>
      <c r="AC41" s="351" t="n"/>
      <c r="AD41" s="351" t="n"/>
      <c r="AE41" s="351" t="n"/>
      <c r="AF41" s="351" t="n"/>
    </row>
    <row r="42" ht="24" customHeight="1" s="348" thickBot="1">
      <c r="A42" s="208" t="inlineStr">
        <is>
          <t>On Day</t>
        </is>
      </c>
      <c r="B42" s="209" t="n"/>
      <c r="C42" s="108">
        <f>C40+1</f>
        <v/>
      </c>
      <c r="D42" s="77" t="n"/>
      <c r="E42" s="210">
        <f>IF(D42="", "",
 IF(D42=TIME(0,0,0), 0,
 IF(AND(D42&gt;=TIME(0,0,1), D42&lt;=TIME(2,0,0)), TIME(7,0,0),
 IF(AND(D42&gt;=TIME(6,0,0), D42&lt;=TIME(8,0,0)), TIME(12,0,0),
 IF(AND(D42&gt;TIME(8,0,0), D42&lt;=TIME(13,59,0)), TIME(15,0,0),
 IF(AND(D42&gt;=TIME(14,0,0), D42&lt;=TIME(17,59,0)), TIME(21,0,0),
 IF(AND(D42&gt;=TIME(18,0,0), D42&lt;=TIME(21,59,0)), TIME(0,0,0),
 IF(AND(D42&gt;=TIME(22,0,0), D42&lt;=TIME(23,59,59)), TIME(7,0,0), ""))))))))</f>
        <v/>
      </c>
      <c r="F42" s="211" t="n"/>
      <c r="G42" s="210">
        <f>IF(AND(D42&gt;=TIME(6,0,0),D42&lt;=TIME(8,0,0)),E42,"")</f>
        <v/>
      </c>
      <c r="H42" s="77" t="n"/>
      <c r="I42" s="16">
        <f>ROUND(IF(OR(D42="",E42="",E42=0),0,IF(H42="",MOD(E42-D42,1)*24,MOD(H42-D42,1)*24)),2)</f>
        <v/>
      </c>
      <c r="J42" s="212" t="n"/>
      <c r="K42" s="316" t="n"/>
      <c r="L42" s="181" t="n"/>
      <c r="M42" s="317">
        <f>MAX(0,V42-W42)</f>
        <v/>
      </c>
      <c r="N42" s="17">
        <f>(IF(OR($C42="",$D42=""),0,
 IF(OR($A42="Holiday",$A43="Holiday"),
    IF(ISNUMBER(MATCH(TRIM($B42),{"Phagwah","Good Friday","Easter Monday","Labour Day","Christmas","Eid ul Azha","Romans-2","Globe-12","Neptune P1"},0)),0,$I42),
 IF(AND(NOT(OR($A42="Annual Leave",$A43="Annual Leave")),$A42="Off day"),$I42,
  MAX(0,$I42-$V42)
  ))))+W42</f>
        <v/>
      </c>
      <c r="O42" s="213">
        <f>IF(AND(OR($A42="Holiday",$A43="Holiday"),
        ISNUMBER(MATCH(TRIM($B42),{"Phagwah","Good Friday","Easter Monday","Labour Day","Christmas","Eid ul Azha","Romans-2","Globe-12","Neptune P1"},0))),
   $I42,0)</f>
        <v/>
      </c>
      <c r="P42" s="17">
        <f>IF(OR($O$7="Canteen",$O$7="Head Office"),0,IF($I42&lt;=0,0,IF(OR(OR(TRIM($J42)="Hebrews",TRIM($J42)="Romans",TRIM($J42)="Romans-2",TRIM($J42)="Globe",TRIM($J42)="Globe-12",TRIM($J42)="Neptune P1"),AND($I43&gt;0,OR(TRIM($J43)="Hebrews",TRIM($J43)="Romans",TRIM($J43)="Romans-2",TRIM($J43)="Globe",TRIM($J43)="Globe-12",TRIM($J43)="Neptune P1"))),1,0)))</f>
        <v/>
      </c>
      <c r="Q42" s="78" t="n"/>
      <c r="R42" s="213">
        <f>IF(OR($O$7="Canteen",$O$7="Head Office"),0,IF(
  AND(
    SUMIFS(I:I, C:C, C42) &gt;= 8,
    COUNTIFS(C$14:C42, C42)=1,
    OR(
      TEXT(D42,"hh:mm:ss")="07:00:00",
      TEXT(D42,"hh:mm:ss")="15:00:00",
      TEXT(D42,"hh:mm:ss")="23:00:00",
      TEXT(D43,"hh:mm:ss")="07:00:00",
      TEXT(D43,"hh:mm:ss")="15:00:00",
      TEXT(D43,"hh:mm:ss")="23:00:00"
    )
  ),
  1,
  0
))</f>
        <v/>
      </c>
      <c r="S42" s="213">
        <f>IF(OR($A42="Annual Leave",$A43="Annual Leave"),IF($A42="Annual Leave",8,0),0)</f>
        <v/>
      </c>
      <c r="T42" s="79" t="n"/>
      <c r="U42" s="144">
        <f>MAX(0,40-Y42)</f>
        <v/>
      </c>
      <c r="V42" s="351">
        <f>IF(OR($C42="",$D42=""),0,
 IF(OR($A42="Holiday",$A43="Holiday"),0,
 IF(AND(NOT(OR($A42="Annual Leave",$A43="Annual Leave")),$A42="Off day"),0,
  IF($I42+$I43&gt;=8,IF($I42&gt;=8,8,$I42),$I42)
  )))</f>
        <v/>
      </c>
      <c r="W42" s="351">
        <f>MAX(0,V42-U42)</f>
        <v/>
      </c>
      <c r="X42" s="351">
        <f>IF(C42="","",C42-WEEKDAY(C42,1)+1)</f>
        <v/>
      </c>
      <c r="Y42" s="351">
        <f>SUMPRODUCT(($X$14:$X41=X42)*(($V$14:$V41)+($O$14:$O41)))+IF(X42=X14,$L$11,0)</f>
        <v/>
      </c>
      <c r="Z42" s="351" t="n"/>
      <c r="AA42" s="351" t="n"/>
      <c r="AB42" s="351" t="n"/>
      <c r="AC42" s="351" t="n"/>
      <c r="AD42" s="351" t="n"/>
      <c r="AE42" s="351" t="n"/>
      <c r="AF42" s="351" t="n"/>
    </row>
    <row r="43" ht="24" customHeight="1" s="348" thickBot="1">
      <c r="A43" s="208" t="inlineStr">
        <is>
          <t>On Day</t>
        </is>
      </c>
      <c r="B43" s="214" t="n"/>
      <c r="C43" s="109">
        <f>C42</f>
        <v/>
      </c>
      <c r="D43" s="18" t="n"/>
      <c r="E43" s="215">
        <f>IF(D43="", "",
 IF(D43=TIME(0,0,0), 0,
 IF(AND(D43&gt;=TIME(0,0,1), D43&lt;=TIME(2,0,0)), TIME(7,0,0),
 IF(AND(D43&gt;=TIME(6,0,0), D43&lt;=TIME(8,0,0)), TIME(12,0,0),
 IF(AND(D43&gt;TIME(8,0,0), D43&lt;=TIME(13,59,0)), TIME(15,0,0),
 IF(AND(D43&gt;=TIME(14,0,0), D43&lt;=TIME(17,59,0)), TIME(21,0,0),
 IF(AND(D43&gt;=TIME(18,0,0), D43&lt;=TIME(21,59,0)), TIME(0,0,0),
 IF(AND(D43&gt;=TIME(22,0,0), D43&lt;=TIME(23,59,59)), TIME(7,0,0), ""))))))))</f>
        <v/>
      </c>
      <c r="F43" s="216" t="n"/>
      <c r="G43" s="215">
        <f>IF(AND(D43&gt;=TIME(6,0,0),D43&lt;=TIME(8,0,0)),E43,"")</f>
        <v/>
      </c>
      <c r="H43" s="18" t="n"/>
      <c r="I43" s="19">
        <f>ROUND(IF(OR(D43="",E43="",E43=0),0,IF(H43="",MOD(E43-D43,1)*24,MOD(H43-D43,1)*24)),2)</f>
        <v/>
      </c>
      <c r="J43" s="212" t="n"/>
      <c r="K43" s="316" t="n"/>
      <c r="L43" s="183" t="n"/>
      <c r="M43" s="317">
        <f>MAX(0,V43-W43)</f>
        <v/>
      </c>
      <c r="N43" s="20">
        <f>(IF(OR($C43="",$D43=""),0,
 IF(OR($A42="Holiday",$A43="Holiday"),
    IF(ISNUMBER(MATCH(TRIM($B43),{"Phagwah","Good Friday","Easter Monday","Labour Day","Christmas","Eid ul Azha","Romans-2","Globe-12","Neptune P1"},0)),0,$I43),
 IF(AND(NOT(OR($A42="Annual Leave",$A43="Annual Leave")),$A43="Off day"),$I43,
  MAX(0,$I43-$V43)
  ))))+W43</f>
        <v/>
      </c>
      <c r="O43" s="20">
        <f>IF(AND(OR($A42="Holiday",$A43="Holiday"),
        ISNUMBER(MATCH(TRIM($B43),{"Phagwah","Good Friday","Easter Monday","Labour Day","Christmas","Eid ul Azha","Romans-2","Globe-12","Neptune P1"},0))),
   $I43,0)</f>
        <v/>
      </c>
      <c r="P43" s="20">
        <f>IF(OR($O$7="Canteen",$O$7="Head Office"),0,IF($I43&lt;=0,0,IF(AND($I42&lt;=0,OR(TRIM($J43)="Hebrews",TRIM($J43)="Romans",TRIM($J43)="Romans-2",TRIM($J43)="Globe",TRIM($J43)="Globe-12",TRIM($J43)="Neptune P1")),1,0)))</f>
        <v/>
      </c>
      <c r="Q43" s="21" t="n"/>
      <c r="R43" s="20">
        <f>IF(OR($O$7="Canteen",$O$7="Head Office"),0,IF(
  AND(
    SUMIFS(I:I, C:C, C43) &gt;= 8,
    COUNTIFS(C$14:C43, C43)=1,
    OR(
      TEXT(D43,"hh:mm:ss")="07:00:00",
      TEXT(D43,"hh:mm:ss")="15:00:00",
      TEXT(D43,"hh:mm:ss")="23:00:00",
      TEXT(D49,"hh:mm:ss")="07:00:00",
      TEXT(D49,"hh:mm:ss")="15:00:00",
      TEXT(D49,"hh:mm:ss")="23:00:00"
    )
  ),
  1,
  0
))</f>
        <v/>
      </c>
      <c r="S43" s="20">
        <f>IF(OR($A42="Annual Leave",$A43="Annual Leave"),IF(AND($A42&lt;&gt;"Annual Leave",$A43="Annual Leave"),8,0),0)</f>
        <v/>
      </c>
      <c r="T43" s="22" t="n"/>
      <c r="U43" s="144">
        <f>MAX(0,40-Y43)</f>
        <v/>
      </c>
      <c r="V43" s="351">
        <f>IF(OR($C43="",$D43=""),0,
 IF(OR($A42="Holiday",$A43="Holiday"),0,
 IF(AND(NOT(OR($A42="Annual Leave",$A43="Annual Leave")),$A43="Off day"),0,
  IF($I42+$I43&gt;=8,IF($I42&gt;=8,0,8-$I42),$I43)
  )))</f>
        <v/>
      </c>
      <c r="W43" s="351">
        <f>MAX(0,V43-U43)</f>
        <v/>
      </c>
      <c r="X43" s="351">
        <f>IF(C43="","",C43-WEEKDAY(C43,1)+1)</f>
        <v/>
      </c>
      <c r="Y43" s="351">
        <f>SUMPRODUCT(($X$14:$X42=X43)*(($V$14:$V42)+($O$14:$O42)))+IF(X43=X14,$L$11,0)</f>
        <v/>
      </c>
      <c r="Z43" s="351" t="n"/>
      <c r="AA43" s="351" t="n"/>
      <c r="AB43" s="351" t="n"/>
      <c r="AC43" s="351" t="n"/>
      <c r="AD43" s="351" t="n"/>
      <c r="AE43" s="351" t="n"/>
      <c r="AF43" s="351" t="n"/>
    </row>
    <row r="44" ht="24" customHeight="1" s="348" thickBot="1">
      <c r="A44" s="176" t="n"/>
      <c r="B44" s="176" t="n"/>
      <c r="C44" s="217" t="n"/>
      <c r="D44" s="110" t="n"/>
      <c r="E44" s="110" t="n"/>
      <c r="F44" s="218" t="n"/>
      <c r="G44" s="110" t="n"/>
      <c r="H44" s="110" t="n"/>
      <c r="I44" s="219" t="n"/>
      <c r="J44" s="219" t="n"/>
      <c r="K44" s="219" t="n"/>
      <c r="L44" s="219" t="n"/>
      <c r="M44" s="111">
        <f>MAX(0,V44-W44)</f>
        <v/>
      </c>
      <c r="N44" s="112">
        <f>(IF(OR($C44="",$D44=""),0,
 IF(OR($A44="Holiday",$A45="Holiday"),
    IF(ISNUMBER(MATCH(TRIM($B44),{"Phagwah","Good Friday","Easter Monday","Labour Day","Christmas","Eid ul Azha","Romans-2","Globe-12","Neptune P1"},0)),0,$I44),
 IF(AND(NOT(OR($A44="Annual Leave",$A45="Annual Leave")),$A44="Off day"),$I44,
  MAX(0,$I44-$V44)
  ))))+W44</f>
        <v/>
      </c>
      <c r="O44" s="112">
        <f>IF(AND(OR($A44="Holiday",$A45="Holiday"),
        ISNUMBER(MATCH(TRIM($B44),{"Phagwah","Good Friday","Easter Monday","Labour Day","Christmas","Eid ul Azha","Romans-2","Globe-12","Neptune P1"},0))),
   $I44,0)</f>
        <v/>
      </c>
      <c r="P44" s="112">
        <f>IF(OR($O$7="Canteen",$O$7="Head Office"),0,IF($I44&lt;=0,0,IF(OR(OR(TRIM($J44)="Hebrews",TRIM($J44)="Romans",TRIM($J44)="Romans-2",TRIM($J44)="Globe",TRIM($J44)="Globe-12",TRIM($J44)="Neptune P1"),AND($I45&gt;0,OR(TRIM($J45)="Hebrews",TRIM($J45)="Romans",TRIM($J45)="Romans-2",TRIM($J45)="Globe",TRIM($J45)="Globe-12",TRIM($J45)="Neptune P1"))),1,0)))</f>
        <v/>
      </c>
      <c r="Q44" s="113" t="n"/>
      <c r="R44" s="113" t="n"/>
      <c r="S44" s="112">
        <f>IF(OR($A44="Annual Leave",$A45="Annual Leave"),IF($A44="Annual Leave",8,0),0)</f>
        <v/>
      </c>
      <c r="T44" s="114" t="n"/>
      <c r="U44" s="144">
        <f>MAX(0,40-Y44)</f>
        <v/>
      </c>
      <c r="V44" s="351">
        <f>IF(OR($C44="",$D44=""),0,
 IF(OR($A44="Holiday",$A45="Holiday"),0,
 IF(AND(NOT(OR($A44="Annual Leave",$A45="Annual Leave")),$A44="Off day"),0,
  IF($I44+$I45&gt;=8,IF($I44&gt;=8,8,$I44),$I44)
  )))</f>
        <v/>
      </c>
      <c r="W44" s="351">
        <f>MAX(0,V44-U44)</f>
        <v/>
      </c>
      <c r="X44" s="351">
        <f>IF(C44="","",C44-WEEKDAY(C44,1)+1)</f>
        <v/>
      </c>
      <c r="Y44" s="351">
        <f>SUMPRODUCT(($X$14:$X43=X44)*(($V$14:$V43)+($O$14:$O43)))+IF(X44=X14,$L$11,0)</f>
        <v/>
      </c>
      <c r="Z44" s="351" t="n"/>
      <c r="AA44" s="351" t="n"/>
      <c r="AB44" s="351" t="n"/>
      <c r="AC44" s="351" t="n"/>
      <c r="AD44" s="351" t="n"/>
      <c r="AE44" s="351" t="n"/>
      <c r="AF44" s="351" t="n"/>
    </row>
    <row r="45" ht="24" customHeight="1" s="348" thickBot="1">
      <c r="A45" s="154" t="inlineStr">
        <is>
          <t>On Day</t>
        </is>
      </c>
      <c r="B45" s="318" t="n"/>
      <c r="C45" s="115">
        <f>C42+1</f>
        <v/>
      </c>
      <c r="D45" s="319" t="n"/>
      <c r="E45" s="320">
        <f>IF(D45="", "",
 IF(D45=TIME(0,0,0), 0,
 IF(AND(D45&gt;=TIME(0,0,1), D45&lt;=TIME(2,0,0)), TIME(7,0,0),
 IF(AND(D45&gt;=TIME(6,0,0), D45&lt;=TIME(8,0,0)), TIME(12,0,0),
 IF(AND(D45&gt;TIME(8,0,0), D45&lt;=TIME(13,59,0)), TIME(15,0,0),
 IF(AND(D45&gt;=TIME(14,0,0), D45&lt;=TIME(17,59,0)), TIME(21,0,0),
 IF(AND(D45&gt;=TIME(18,0,0), D45&lt;=TIME(21,59,0)), TIME(0,0,0),
 IF(AND(D45&gt;=TIME(22,0,0), D45&lt;=TIME(23,59,59)), TIME(7,0,0), ""))))))))</f>
        <v/>
      </c>
      <c r="F45" s="321" t="n"/>
      <c r="G45" s="320">
        <f>IF(AND(D45&gt;=TIME(6,0,0),D45&lt;=TIME(8,0,0)),E45,"")</f>
        <v/>
      </c>
      <c r="H45" s="319" t="n"/>
      <c r="I45" s="30">
        <f>ROUND(IF(OR(D45="",E45="",E45=0),0,IF(H45="",MOD(E45-D45,1)*24,MOD(H45-D45,1)*24)),2)</f>
        <v/>
      </c>
      <c r="J45" s="220" t="n"/>
      <c r="K45" s="274" t="n"/>
      <c r="L45" s="181" t="n"/>
      <c r="M45" s="275">
        <f>MAX(0,V45-W45)</f>
        <v/>
      </c>
      <c r="N45" s="322">
        <f>(IF(OR($C45="",$D45=""),0,
 IF(OR($A44="Holiday",$A45="Holiday"),
    IF(ISNUMBER(MATCH(TRIM($B45),{"Phagwah","Good Friday","Easter Monday","Labour Day","Christmas","Eid ul Azha","Romans-2","Globe-12","Neptune P1"},0)),0,$I45),
 IF(AND(NOT(OR($A44="Annual Leave",$A45="Annual Leave")),$A45="Off day"),$I45,
  MAX(0,$I45-$V45)
  ))))+W45</f>
        <v/>
      </c>
      <c r="O45" s="322">
        <f>IF(AND(OR($A44="Holiday",$A45="Holiday"),
        ISNUMBER(MATCH(TRIM($B45),{"Phagwah","Good Friday","Easter Monday","Labour Day","Christmas","Eid ul Azha","Romans-2","Globe-12","Neptune P1"},0))),
   $I45,0)</f>
        <v/>
      </c>
      <c r="P45" s="322">
        <f>IF(OR($O$7="Canteen",$O$7="Head Office"),0,IF($I45&lt;=0,0,IF(AND($I44&lt;=0,OR(TRIM($J45)="Hebrews",TRIM($J45)="Romans",TRIM($J45)="Romans-2",TRIM($J45)="Globe",TRIM($J45)="Globe-12",TRIM($J45)="Neptune P1")),1,0)))</f>
        <v/>
      </c>
      <c r="Q45" s="323" t="n"/>
      <c r="R45" s="322">
        <f>IF(OR($O$7="Canteen",$O$7="Head Office"),0,IF(
  AND(
    SUMIFS(I:I, C:C, C45) &gt;= 8,
    COUNTIFS(C$14:C45, C45)=1,
    OR(
      TEXT(D45,"hh:mm:ss")="07:00:00",
      TEXT(D45,"hh:mm:ss")="15:00:00",
      TEXT(D45,"hh:mm:ss")="23:00:00",
      TEXT(D46,"hh:mm:ss")="07:00:00",
      TEXT(D46,"hh:mm:ss")="15:00:00",
      TEXT(D46,"hh:mm:ss")="23:00:00"
    )
  ),
  1,
  0
))</f>
        <v/>
      </c>
      <c r="S45" s="322">
        <f>IF(OR($A44="Annual Leave",$A45="Annual Leave"),IF(AND($A44&lt;&gt;"Annual Leave",$A45="Annual Leave"),8,0),0)</f>
        <v/>
      </c>
      <c r="T45" s="116" t="n"/>
      <c r="U45" s="144">
        <f>MAX(0,40-Y45)</f>
        <v/>
      </c>
      <c r="V45" s="351">
        <f>IF(OR($C45="",$D45=""),0,
 IF(OR($A44="Holiday",$A45="Holiday"),0,
 IF(AND(NOT(OR($A44="Annual Leave",$A45="Annual Leave")),$A45="Off day"),0,
  IF($I44+$I45&gt;=8,IF($I44&gt;=8,0,8-$I44),$I45)
  )))</f>
        <v/>
      </c>
      <c r="W45" s="351">
        <f>MAX(0,V45-U45)</f>
        <v/>
      </c>
      <c r="X45" s="351">
        <f>IF(C45="","",C45-WEEKDAY(C45,1)+1)</f>
        <v/>
      </c>
      <c r="Y45" s="351">
        <f>SUMPRODUCT(($X$14:$X44=X45)*(($V$14:$V44)+($O$14:$O44)))+IF(X45=X14,$L$11,0)</f>
        <v/>
      </c>
      <c r="Z45" s="351" t="n"/>
      <c r="AA45" s="351" t="n"/>
      <c r="AB45" s="351" t="n"/>
      <c r="AC45" s="351" t="n"/>
      <c r="AD45" s="351" t="n"/>
      <c r="AE45" s="351" t="n"/>
      <c r="AF45" s="351" t="n"/>
    </row>
    <row r="46" ht="24" customHeight="1" s="348" thickBot="1">
      <c r="A46" s="154" t="inlineStr">
        <is>
          <t>On Day</t>
        </is>
      </c>
      <c r="B46" s="305" t="n"/>
      <c r="C46" s="90">
        <f>C45</f>
        <v/>
      </c>
      <c r="D46" s="80" t="n"/>
      <c r="E46" s="221">
        <f>IF(D46="", "",
 IF(D46=TIME(0,0,0), 0,
 IF(AND(D46&gt;=TIME(0,0,1), D46&lt;=TIME(2,0,0)), TIME(7,0,0),
 IF(AND(D46&gt;=TIME(6,0,0), D46&lt;=TIME(8,0,0)), TIME(12,0,0),
 IF(AND(D46&gt;TIME(8,0,0), D46&lt;=TIME(13,59,0)), TIME(15,0,0),
 IF(AND(D46&gt;=TIME(14,0,0), D46&lt;=TIME(17,59,0)), TIME(21,0,0),
 IF(AND(D46&gt;=TIME(18,0,0), D46&lt;=TIME(21,59,0)), TIME(0,0,0),
 IF(AND(D46&gt;=TIME(22,0,0), D46&lt;=TIME(23,59,59)), TIME(7,0,0), ""))))))))</f>
        <v/>
      </c>
      <c r="F46" s="156" t="n"/>
      <c r="G46" s="221">
        <f>IF(AND(D46&gt;=TIME(6,0,0),D46&lt;=TIME(8,0,0)),E46,"")</f>
        <v/>
      </c>
      <c r="H46" s="80" t="n"/>
      <c r="I46" s="30">
        <f>ROUND(IF(OR(D46="",E46="",E46=0),0,IF(H46="",MOD(E46-D46,1)*24,MOD(H46-D46,1)*24)),2)</f>
        <v/>
      </c>
      <c r="J46" s="158" t="n"/>
      <c r="K46" s="274" t="n"/>
      <c r="L46" s="189" t="n"/>
      <c r="M46" s="275">
        <f>MAX(0,V46-W46)</f>
        <v/>
      </c>
      <c r="N46" s="81">
        <f>(IF(OR($C46="",$D46=""),0,
 IF(OR($A46="Holiday",$A47="Holiday"),
    IF(ISNUMBER(MATCH(TRIM($B46),{"Phagwah","Good Friday","Easter Monday","Labour Day","Christmas","Eid ul Azha","Romans-2","Globe-12","Neptune P1"},0)),0,$I46),
 IF(AND(NOT(OR($A46="Annual Leave",$A47="Annual Leave")),$A46="Off day"),$I46,
  MAX(0,$I46-$V46)
  ))))+W46</f>
        <v/>
      </c>
      <c r="O46" s="81">
        <f>IF(AND(OR($A46="Holiday",$A47="Holiday"),
        ISNUMBER(MATCH(TRIM($B46),{"Phagwah","Good Friday","Easter Monday","Labour Day","Christmas","Eid ul Azha","Romans-2","Globe-12","Neptune P1"},0))),
   $I46,0)</f>
        <v/>
      </c>
      <c r="P46" s="81">
        <f>IF(OR($O$7="Canteen",$O$7="Head Office"),0,IF($I46&lt;=0,0,IF(OR(OR(TRIM($J46)="Hebrews",TRIM($J46)="Romans",TRIM($J46)="Romans-2",TRIM($J46)="Globe",TRIM($J46)="Globe-12",TRIM($J46)="Neptune P1"),AND($I47&gt;0,OR(TRIM($J47)="Hebrews",TRIM($J47)="Romans",TRIM($J47)="Romans-2",TRIM($J47)="Globe",TRIM($J47)="Globe-12",TRIM($J47)="Neptune P1"))),1,0)))</f>
        <v/>
      </c>
      <c r="Q46" s="82" t="n"/>
      <c r="R46" s="81">
        <f>IF(OR($O$7="Canteen",$O$7="Head Office"),0,IF(
  AND(
    SUMIFS(I:I, C:C, C46) &gt;= 8,
    COUNTIFS(C$14:C46, C46)=1,
    OR(
      TEXT(D46,"hh:mm:ss")="07:00:00",
      TEXT(D46,"hh:mm:ss")="15:00:00",
      TEXT(D46,"hh:mm:ss")="23:00:00",
      TEXT(D51,"hh:mm:ss")="07:00:00",
      TEXT(D51,"hh:mm:ss")="15:00:00",
      TEXT(D51,"hh:mm:ss")="23:00:00"
    )
  ),
  1,
  0
))</f>
        <v/>
      </c>
      <c r="S46" s="81">
        <f>IF(OR($A46="Annual Leave",$A47="Annual Leave"),IF($A46="Annual Leave",8,0),0)</f>
        <v/>
      </c>
      <c r="T46" s="117" t="n"/>
      <c r="U46" s="144">
        <f>MAX(0,40-Y46)</f>
        <v/>
      </c>
      <c r="V46" s="351">
        <f>IF(OR($C46="",$D46=""),0,
 IF(OR($A46="Holiday",$A47="Holiday"),0,
 IF(AND(NOT(OR($A46="Annual Leave",$A47="Annual Leave")),$A46="Off day"),0,
  IF($I46+$I47&gt;=8,IF($I46&gt;=8,8,$I46),$I46)
  )))</f>
        <v/>
      </c>
      <c r="W46" s="351">
        <f>MAX(0,V46-U46)</f>
        <v/>
      </c>
      <c r="X46" s="351">
        <f>IF(C46="","",C46-WEEKDAY(C46,1)+1)</f>
        <v/>
      </c>
      <c r="Y46" s="351">
        <f>SUMPRODUCT(($X$14:$X45=X46)*(($V$14:$V45)+($O$14:$O45)))+IF(X46=X14,$L$11,0)</f>
        <v/>
      </c>
      <c r="Z46" s="351" t="n"/>
      <c r="AA46" s="351" t="n"/>
      <c r="AB46" s="351" t="n"/>
      <c r="AC46" s="351" t="n"/>
      <c r="AD46" s="351" t="n"/>
      <c r="AE46" s="351" t="n"/>
      <c r="AF46" s="351" t="n"/>
    </row>
    <row r="47" ht="24" customHeight="1" s="348" thickBot="1">
      <c r="A47" s="184" t="inlineStr">
        <is>
          <t>On Day</t>
        </is>
      </c>
      <c r="B47" s="222" t="n"/>
      <c r="C47" s="118">
        <f>C45+1</f>
        <v/>
      </c>
      <c r="D47" s="83" t="n"/>
      <c r="E47" s="223">
        <f>IF(D47="", "",
 IF(D47=TIME(0,0,0), 0,
 IF(AND(D47&gt;=TIME(0,0,1), D47&lt;=TIME(2,0,0)), TIME(7,0,0),
 IF(AND(D47&gt;=TIME(6,0,0), D47&lt;=TIME(8,0,0)), TIME(12,0,0),
 IF(AND(D47&gt;TIME(8,0,0), D47&lt;=TIME(13,59,0)), TIME(15,0,0),
 IF(AND(D47&gt;=TIME(14,0,0), D47&lt;=TIME(17,59,0)), TIME(21,0,0),
 IF(AND(D47&gt;=TIME(18,0,0), D47&lt;=TIME(21,59,0)), TIME(0,0,0),
 IF(AND(D47&gt;=TIME(22,0,0), D47&lt;=TIME(23,59,59)), TIME(7,0,0), ""))))))))</f>
        <v/>
      </c>
      <c r="F47" s="224" t="n"/>
      <c r="G47" s="223">
        <f>IF(AND(D47&gt;=TIME(6,0,0),D47&lt;=TIME(8,0,0)),E47,"")</f>
        <v/>
      </c>
      <c r="H47" s="83" t="n"/>
      <c r="I47" s="23">
        <f>ROUND(IF(OR(D47="",E47="",E47=0),0,IF(H47="",MOD(E47-D47,1)*24,MOD(H47-D47,1)*24)),2)</f>
        <v/>
      </c>
      <c r="J47" s="225" t="n"/>
      <c r="K47" s="297" t="n"/>
      <c r="L47" s="181" t="n"/>
      <c r="M47" s="298">
        <f>MAX(0,V47-W47)</f>
        <v/>
      </c>
      <c r="N47" s="84">
        <f>(IF(OR($C47="",$D47=""),0,
 IF(OR($A46="Holiday",$A47="Holiday"),
    IF(ISNUMBER(MATCH(TRIM($B47),{"Phagwah","Good Friday","Easter Monday","Labour Day","Christmas","Eid ul Azha","Romans-2","Globe-12","Neptune P1"},0)),0,$I47),
 IF(AND(NOT(OR($A46="Annual Leave",$A47="Annual Leave")),$A47="Off day"),$I47,
  MAX(0,$I47-$V47)
  ))))+W47</f>
        <v/>
      </c>
      <c r="O47" s="84">
        <f>IF(AND(OR($A46="Holiday",$A47="Holiday"),
        ISNUMBER(MATCH(TRIM($B47),{"Phagwah","Good Friday","Easter Monday","Labour Day","Christmas","Eid ul Azha","Romans-2","Globe-12","Neptune P1"},0))),
   $I47,0)</f>
        <v/>
      </c>
      <c r="P47" s="84">
        <f>IF(OR($O$7="Canteen",$O$7="Head Office"),0,IF($I47&lt;=0,0,IF(AND($I46&lt;=0,OR(TRIM($J47)="Hebrews",TRIM($J47)="Romans",TRIM($J47)="Romans-2",TRIM($J47)="Globe",TRIM($J47)="Globe-12",TRIM($J47)="Neptune P1")),1,0)))</f>
        <v/>
      </c>
      <c r="Q47" s="85" t="n"/>
      <c r="R47" s="84">
        <f>IF(OR($O$7="Canteen",$O$7="Head Office"),0,IF(
  AND(
    SUMIFS(I:I, C:C, C47) &gt;= 8,
    COUNTIFS(C$14:C47, C47)=1,
    OR(
      TEXT(D47,"hh:mm:ss")="07:00:00",
      TEXT(D47,"hh:mm:ss")="15:00:00",
      TEXT(D47,"hh:mm:ss")="23:00:00",
      TEXT(D48,"hh:mm:ss")="07:00:00",
      TEXT(D48,"hh:mm:ss")="15:00:00",
      TEXT(D48,"hh:mm:ss")="23:00:00"
    )
  ),
  1,
  0
))</f>
        <v/>
      </c>
      <c r="S47" s="84">
        <f>IF(OR($A46="Annual Leave",$A47="Annual Leave"),IF(AND($A46&lt;&gt;"Annual Leave",$A47="Annual Leave"),8,0),0)</f>
        <v/>
      </c>
      <c r="T47" s="86" t="n"/>
      <c r="U47" s="144">
        <f>MAX(0,40-Y47)</f>
        <v/>
      </c>
      <c r="V47" s="351">
        <f>IF(OR($C47="",$D47=""),0,
 IF(OR($A46="Holiday",$A47="Holiday"),0,
 IF(AND(NOT(OR($A46="Annual Leave",$A47="Annual Leave")),$A47="Off day"),0,
  IF($I46+$I47&gt;=8,IF($I46&gt;=8,0,8-$I46),$I47)
  )))</f>
        <v/>
      </c>
      <c r="W47" s="351">
        <f>MAX(0,V47-U47)</f>
        <v/>
      </c>
      <c r="X47" s="351">
        <f>IF(C47="","",C47-WEEKDAY(C47,1)+1)</f>
        <v/>
      </c>
      <c r="Y47" s="351">
        <f>SUMPRODUCT(($X$14:$X46=X47)*(($V$14:$V46)+($O$14:$O46)))+IF(X47=X14,$L$11,0)</f>
        <v/>
      </c>
      <c r="Z47" s="351" t="n"/>
      <c r="AA47" s="351" t="n"/>
      <c r="AB47" s="351" t="n"/>
      <c r="AC47" s="351" t="n"/>
      <c r="AD47" s="351" t="n"/>
      <c r="AE47" s="351" t="n"/>
      <c r="AF47" s="351" t="n"/>
    </row>
    <row r="48" ht="24" customHeight="1" s="348" thickBot="1">
      <c r="A48" s="226" t="inlineStr">
        <is>
          <t>On Day</t>
        </is>
      </c>
      <c r="B48" s="299" t="n"/>
      <c r="C48" s="119">
        <f>C47</f>
        <v/>
      </c>
      <c r="D48" s="24" t="n"/>
      <c r="E48" s="227">
        <f>IF(D48="", "",
 IF(D48=TIME(0,0,0), 0,
 IF(AND(D48&gt;=TIME(0,0,1), D48&lt;=TIME(2,0,0)), TIME(7,0,0),
 IF(AND(D48&gt;=TIME(6,0,0), D48&lt;=TIME(8,0,0)), TIME(12,0,0),
 IF(AND(D48&gt;TIME(8,0,0), D48&lt;=TIME(13,59,0)), TIME(15,0,0),
 IF(AND(D48&gt;=TIME(14,0,0), D48&lt;=TIME(17,59,0)), TIME(21,0,0),
 IF(AND(D48&gt;=TIME(18,0,0), D48&lt;=TIME(21,59,0)), TIME(0,0,0),
 IF(AND(D48&gt;=TIME(22,0,0), D48&lt;=TIME(23,59,59)), TIME(7,0,0), ""))))))))</f>
        <v/>
      </c>
      <c r="F48" s="228" t="n"/>
      <c r="G48" s="227">
        <f>IF(AND(D48&gt;=TIME(6,0,0),D48&lt;=TIME(8,0,0)),E48,"")</f>
        <v/>
      </c>
      <c r="H48" s="300" t="n"/>
      <c r="I48" s="87">
        <f>ROUND(IF(OR(D48="",E48="",E48=0),0,IF(H48="",MOD(E48-D48,1)*24,MOD(H48-D48,1)*24)),2)</f>
        <v/>
      </c>
      <c r="J48" s="190" t="n"/>
      <c r="K48" s="297" t="n"/>
      <c r="L48" s="183" t="n"/>
      <c r="M48" s="324">
        <f>MAX(0,V48-W48)</f>
        <v/>
      </c>
      <c r="N48" s="302">
        <f>(IF(OR($C48="",$D48=""),0,
 IF(OR($A48="Holiday",$A49="Holiday"),
    IF(ISNUMBER(MATCH(TRIM($B48),{"Phagwah","Good Friday","Easter Monday","Labour Day","Christmas","Eid ul Azha","Romans-2","Globe-12","Neptune P1"},0)),0,$I48),
 IF(AND(NOT(OR($A48="Annual Leave",$A49="Annual Leave")),$A48="Off day"),$I48,
  MAX(0,$I48-$V48)
  ))))+W48</f>
        <v/>
      </c>
      <c r="O48" s="303" t="n"/>
      <c r="P48" s="229">
        <f>IF(OR($O$7="Canteen",$O$7="Head Office"),0,IF($I48&lt;=0,0,IF(OR(OR(TRIM($J48)="Hebrews",TRIM($J48)="Romans",TRIM($J48)="Romans-2",TRIM($J48)="Globe",TRIM($J48)="Globe-12",TRIM($J48)="Neptune P1"),AND($I49&gt;0,OR(TRIM($J49)="Hebrews",TRIM($J49)="Romans",TRIM($J49)="Romans-2",TRIM($J49)="Globe",TRIM($J49)="Globe-12",TRIM($J49)="Neptune P1"))),1,0)))</f>
        <v/>
      </c>
      <c r="Q48" s="303" t="n"/>
      <c r="R48" s="302">
        <f>IF(OR($O$7="Canteen",$O$7="Head Office"),0,IF(
  AND(
    SUMIFS(I:I, C:C, C48) &gt;= 8,
    COUNTIFS(C$14:C48, C48)=1,
    OR(
      TEXT(D48,"hh:mm:ss")="07:00:00",
      TEXT(D48,"hh:mm:ss")="15:00:00",
      TEXT(D48,"hh:mm:ss")="23:00:00",
      TEXT(D53,"hh:mm:ss")="07:00:00",
      TEXT(D53,"hh:mm:ss")="15:00:00",
      TEXT(D53,"hh:mm:ss")="23:00:00"
    )
  ),
  1,
  0
))</f>
        <v/>
      </c>
      <c r="S48" s="303" t="n"/>
      <c r="T48" s="304" t="n"/>
      <c r="U48" s="144">
        <f>MAX(0,40-Y48)</f>
        <v/>
      </c>
      <c r="V48" s="351">
        <f>IF(OR($C48="",$D48=""),0,
 IF(OR($A48="Holiday",$A49="Holiday"),0,
 IF(AND(NOT(OR($A48="Annual Leave",$A49="Annual Leave")),$A48="Off day"),0,
  IF($I48+$I49&gt;=8,IF($I48&gt;=8,8,$I48),$I48)
  )))</f>
        <v/>
      </c>
      <c r="W48" s="351">
        <f>MAX(0,V48-U48)</f>
        <v/>
      </c>
      <c r="X48" s="351">
        <f>IF(C48="","",C48-WEEKDAY(C48,1)+1)</f>
        <v/>
      </c>
      <c r="Y48" s="351">
        <f>SUMPRODUCT(($X$14:$X47=X48)*(($V$14:$V47)+($O$14:$O47)))+IF(X48=X14,$L$11,0)</f>
        <v/>
      </c>
      <c r="Z48" s="351" t="n"/>
      <c r="AA48" s="351" t="n"/>
      <c r="AB48" s="351" t="n"/>
      <c r="AC48" s="351" t="n"/>
      <c r="AD48" s="351" t="n"/>
      <c r="AE48" s="351" t="n"/>
      <c r="AF48" s="351" t="n"/>
    </row>
    <row r="49" ht="24" customHeight="1" s="348" thickBot="1">
      <c r="A49" s="230" t="n"/>
      <c r="B49" s="355" t="n"/>
      <c r="C49" s="231" t="n"/>
      <c r="D49" s="232" t="n"/>
      <c r="E49" s="232" t="n"/>
      <c r="F49" s="232" t="n"/>
      <c r="G49" s="232" t="n"/>
      <c r="H49" s="233" t="inlineStr">
        <is>
          <t>Total Hrs:</t>
        </is>
      </c>
      <c r="I49" s="122">
        <f>SUM(I14:I48)</f>
        <v/>
      </c>
      <c r="J49" s="234" t="n"/>
      <c r="K49" s="234" t="n"/>
      <c r="L49" s="235" t="n"/>
      <c r="M49" s="120">
        <f>SUM(M14:M48)</f>
        <v/>
      </c>
      <c r="N49" s="120">
        <f>SUM(N14:N48)</f>
        <v/>
      </c>
      <c r="O49" s="120">
        <f>SUM(O14:O48)</f>
        <v/>
      </c>
      <c r="P49" s="120">
        <f>SUM(P14:P48)</f>
        <v/>
      </c>
      <c r="Q49" s="120">
        <f>IF($O$6&lt;&gt;"Armed",0,LOOKUP($Q$50,{0,1,2,3,4,5,6,7,8,9,10,11,12,13,14},{0,384,769,1153,1153,1538,1923,2307,2692,3076,3461,3846,4239,4615,5000}))</f>
        <v/>
      </c>
      <c r="R49" s="120">
        <f>SUM(R14:R48)</f>
        <v/>
      </c>
      <c r="S49" s="120">
        <f>SUM(S14:S48)</f>
        <v/>
      </c>
      <c r="T49" s="121">
        <f>SUM(T30:T43)</f>
        <v/>
      </c>
      <c r="U49" s="144">
        <f>MIN(U48,0)</f>
        <v/>
      </c>
      <c r="V49" s="351">
        <f>SUM(V14:V48)</f>
        <v/>
      </c>
      <c r="W49" s="351">
        <f>SUM(W14:W48)</f>
        <v/>
      </c>
      <c r="X49" s="351" t="n"/>
      <c r="Y49" s="351" t="n"/>
      <c r="Z49" s="351" t="n"/>
      <c r="AA49" s="351" t="n"/>
      <c r="AB49" s="351" t="n"/>
      <c r="AC49" s="351" t="n"/>
      <c r="AD49" s="351" t="n"/>
      <c r="AE49" s="351" t="n"/>
      <c r="AF49" s="351" t="n"/>
    </row>
    <row r="50" ht="24" customHeight="1" s="348">
      <c r="A50" s="351" t="n"/>
      <c r="B50" s="351" t="n"/>
      <c r="C50" s="6" t="n"/>
      <c r="D50" s="6" t="n"/>
      <c r="E50" s="6" t="n"/>
      <c r="F50" s="6" t="n"/>
      <c r="G50" s="6" t="n"/>
      <c r="H50" s="336" t="n"/>
      <c r="I50" s="351" t="n"/>
      <c r="J50" s="336" t="n"/>
      <c r="K50" s="336" t="n"/>
      <c r="L50" s="336" t="n"/>
      <c r="M50" s="28" t="n"/>
      <c r="N50" s="28" t="n"/>
      <c r="O50" s="28" t="n"/>
      <c r="P50" s="241" t="inlineStr">
        <is>
          <t>Days Worked</t>
        </is>
      </c>
      <c r="Q50" s="29">
        <f>SUM(--(SUM(I14:I15)&gt;0),--(SUM(I16:I17)&gt;0),--(SUM(I18:I19)&gt;0),--(SUM(I20:I21)&gt;0),--(SUM(I22:I23)&gt;0),--(SUM(I24:I25)&gt;0),--(SUM(I26:I27)&gt;0),--(SUM(I30:I31)&gt;0),--(SUM(I32:I33)&gt;0),--(SUM(I34:I35)&gt;0),--(SUM(I36:I37)&gt;0),--(SUM(I38:I39)&gt;0),--(SUM(I40:I41)&gt;0),--(SUM(I42:I43)&gt;0),--(SUM(I45:I46)&gt;0),--(SUM(I47:I48)&gt;0))</f>
        <v/>
      </c>
      <c r="R50" s="28" t="n"/>
      <c r="S50" s="28" t="n"/>
      <c r="T50" s="28" t="n"/>
      <c r="U50" s="144" t="n"/>
      <c r="V50" s="351" t="n"/>
      <c r="W50" s="351" t="n"/>
      <c r="X50" s="351" t="n"/>
      <c r="Y50" s="351" t="n"/>
      <c r="Z50" s="351" t="n"/>
      <c r="AA50" s="351" t="n"/>
      <c r="AB50" s="351" t="n"/>
      <c r="AC50" s="351" t="n"/>
      <c r="AD50" s="351" t="n"/>
      <c r="AE50" s="351" t="n"/>
      <c r="AF50" s="351" t="n"/>
    </row>
    <row r="51" ht="24" customHeight="1" s="348">
      <c r="A51" s="351" t="n"/>
      <c r="B51" s="351" t="n"/>
      <c r="C51" s="345" t="n"/>
      <c r="D51" s="362" t="n"/>
      <c r="E51" s="362" t="n"/>
      <c r="F51" s="334" t="n"/>
      <c r="G51" s="362" t="n"/>
      <c r="H51" s="336" t="n"/>
      <c r="I51" s="351" t="n"/>
      <c r="J51" s="336" t="n"/>
      <c r="K51" s="336" t="n"/>
      <c r="L51" s="336" t="n"/>
      <c r="M51" s="236" t="n"/>
      <c r="N51" s="236" t="n"/>
      <c r="O51" s="236" t="n"/>
      <c r="P51" s="236" t="n"/>
      <c r="Q51" s="236" t="n"/>
      <c r="R51" s="236" t="n"/>
      <c r="S51" s="236" t="n"/>
      <c r="T51" s="236" t="n"/>
      <c r="U51" s="144" t="n"/>
      <c r="V51" s="351" t="n"/>
      <c r="W51" s="351" t="n"/>
      <c r="X51" s="351" t="n"/>
      <c r="Y51" s="351" t="n"/>
      <c r="Z51" s="351" t="n"/>
      <c r="AA51" s="351" t="n"/>
      <c r="AB51" s="351" t="n"/>
      <c r="AC51" s="351" t="n"/>
      <c r="AD51" s="351" t="n"/>
      <c r="AE51" s="351" t="n"/>
      <c r="AF51" s="351" t="n"/>
    </row>
    <row r="52">
      <c r="A52" s="351" t="n"/>
      <c r="B52" s="351" t="n"/>
      <c r="C52" s="329" t="inlineStr">
        <is>
          <t>Supervisor Signature</t>
        </is>
      </c>
      <c r="D52" s="363" t="n"/>
      <c r="E52" s="363" t="n"/>
      <c r="F52" s="329" t="inlineStr">
        <is>
          <t>Date</t>
        </is>
      </c>
      <c r="G52" s="363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351" t="n"/>
      <c r="V52" s="351" t="n"/>
      <c r="W52" s="351" t="n"/>
      <c r="X52" s="351" t="n"/>
      <c r="Y52" s="351" t="n"/>
      <c r="Z52" s="351" t="n"/>
      <c r="AA52" s="351" t="n"/>
      <c r="AB52" s="351" t="n"/>
      <c r="AC52" s="351" t="n"/>
      <c r="AD52" s="351" t="n"/>
      <c r="AE52" s="351" t="n"/>
      <c r="AF52" s="351" t="n"/>
    </row>
    <row r="53" ht="26.25" customHeight="1" s="348">
      <c r="A53" s="351" t="n"/>
      <c r="B53" s="351" t="n"/>
      <c r="C53" s="345" t="n"/>
      <c r="D53" s="362" t="n"/>
      <c r="E53" s="362" t="n"/>
      <c r="F53" s="331" t="n"/>
      <c r="G53" s="362" t="n"/>
      <c r="H53" s="6" t="n"/>
      <c r="I53" s="6" t="n"/>
      <c r="J53" s="6" t="n"/>
      <c r="K53" s="6" t="n"/>
      <c r="L53" s="6" t="n"/>
      <c r="M53" s="6" t="n"/>
      <c r="N53" s="237" t="n"/>
      <c r="O53" s="238" t="n"/>
      <c r="P53" s="346" t="n"/>
      <c r="Q53" s="351" t="n"/>
      <c r="R53" s="351" t="n"/>
      <c r="S53" s="351" t="n"/>
      <c r="T53" s="351" t="n"/>
      <c r="U53" s="351" t="n"/>
      <c r="V53" s="351" t="n"/>
      <c r="W53" s="351" t="n"/>
      <c r="X53" s="351" t="n"/>
      <c r="Y53" s="351" t="n"/>
      <c r="Z53" s="351" t="n"/>
      <c r="AA53" s="351" t="n"/>
      <c r="AB53" s="351" t="n"/>
      <c r="AC53" s="351" t="n"/>
      <c r="AD53" s="351" t="n"/>
      <c r="AE53" s="351" t="n"/>
      <c r="AF53" s="351" t="n"/>
    </row>
    <row r="54">
      <c r="A54" s="351" t="n"/>
      <c r="B54" s="351" t="n"/>
      <c r="C54" s="329" t="inlineStr">
        <is>
          <t>Manager Signature</t>
        </is>
      </c>
      <c r="D54" s="363" t="n"/>
      <c r="E54" s="363" t="n"/>
      <c r="F54" s="329" t="inlineStr">
        <is>
          <t>Date</t>
        </is>
      </c>
      <c r="G54" s="363" t="n"/>
      <c r="H54" s="6" t="n"/>
      <c r="I54" s="239" t="inlineStr">
        <is>
          <t>{42}</t>
        </is>
      </c>
      <c r="J54" s="239" t="n"/>
      <c r="K54" s="239" t="n"/>
      <c r="L54" s="239" t="n"/>
      <c r="M54" s="6" t="n"/>
      <c r="N54" s="6" t="n"/>
      <c r="O54" s="6" t="n"/>
      <c r="P54" s="6" t="n"/>
      <c r="Q54" s="6" t="n"/>
      <c r="R54" s="6" t="n"/>
      <c r="S54" s="6" t="n"/>
      <c r="T54" s="6" t="n"/>
      <c r="U54" s="351" t="n"/>
      <c r="V54" s="351" t="n"/>
      <c r="W54" s="351" t="n"/>
      <c r="X54" s="351" t="n"/>
      <c r="Y54" s="351" t="n"/>
      <c r="Z54" s="351" t="n"/>
      <c r="AA54" s="351" t="n"/>
      <c r="AB54" s="351" t="n"/>
      <c r="AC54" s="351" t="n"/>
      <c r="AD54" s="351" t="n"/>
      <c r="AE54" s="351" t="n"/>
      <c r="AF54" s="351" t="n"/>
    </row>
    <row r="55">
      <c r="A55" s="351" t="n"/>
      <c r="B55" s="351" t="n"/>
      <c r="C55" s="240" t="n"/>
      <c r="D55" s="240" t="n"/>
      <c r="E55" s="240" t="n"/>
      <c r="F55" s="240" t="n"/>
      <c r="G55" s="240" t="n"/>
      <c r="H55" s="240" t="n"/>
      <c r="I55" s="240" t="n"/>
      <c r="J55" s="240" t="n"/>
      <c r="K55" s="240" t="n"/>
      <c r="L55" s="240" t="n"/>
      <c r="M55" s="240" t="n"/>
      <c r="N55" s="240" t="n"/>
      <c r="O55" s="240" t="n"/>
      <c r="P55" s="240" t="n"/>
      <c r="Q55" s="240" t="n"/>
      <c r="R55" s="240" t="n"/>
      <c r="S55" s="240" t="n"/>
      <c r="T55" s="240" t="n"/>
      <c r="U55" s="351" t="n"/>
      <c r="V55" s="351" t="n"/>
      <c r="W55" s="351" t="n"/>
      <c r="X55" s="351" t="n"/>
      <c r="Y55" s="351" t="n"/>
      <c r="Z55" s="351" t="n"/>
      <c r="AA55" s="351" t="n"/>
      <c r="AB55" s="351" t="n"/>
      <c r="AC55" s="351" t="n"/>
      <c r="AD55" s="351" t="n"/>
      <c r="AE55" s="351" t="n"/>
      <c r="AF55" s="35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45"/>
  <mergeCells count="33">
    <mergeCell ref="C54:E54"/>
    <mergeCell ref="V2:W2"/>
    <mergeCell ref="C8:F8"/>
    <mergeCell ref="F54:G54"/>
    <mergeCell ref="H10:I10"/>
    <mergeCell ref="C7:F7"/>
    <mergeCell ref="K5:L5"/>
    <mergeCell ref="M5:N5"/>
    <mergeCell ref="H50:I50"/>
    <mergeCell ref="C51:E51"/>
    <mergeCell ref="A1:T1"/>
    <mergeCell ref="C52:E52"/>
    <mergeCell ref="V3:AB3"/>
    <mergeCell ref="F51:G51"/>
    <mergeCell ref="M10:N10"/>
    <mergeCell ref="H51:I51"/>
    <mergeCell ref="C6:F6"/>
    <mergeCell ref="C5:F5"/>
    <mergeCell ref="M7:N7"/>
    <mergeCell ref="M6:N6"/>
    <mergeCell ref="C53:E53"/>
    <mergeCell ref="H7:I7"/>
    <mergeCell ref="H28:I28"/>
    <mergeCell ref="C10:F10"/>
    <mergeCell ref="M8:N8"/>
    <mergeCell ref="F52:G52"/>
    <mergeCell ref="P53:T53"/>
    <mergeCell ref="AA2:AB2"/>
    <mergeCell ref="K10:L10"/>
    <mergeCell ref="H5:I5"/>
    <mergeCell ref="K4:L4"/>
    <mergeCell ref="M4:N4"/>
    <mergeCell ref="F53:G53"/>
  </mergeCells>
  <dataValidations count="5">
    <dataValidation sqref="A14:A48" showDropDown="0" showInputMessage="0" showErrorMessage="0" allowBlank="1" type="list">
      <formula1>"On Day,Off Day,Sick,Absent,Holiday,Annual Leave"</formula1>
    </dataValidation>
    <dataValidation sqref="B14:B48" showDropDown="0" showInputMessage="0" showErrorMessage="0" allowBlank="1" type="list">
      <formula1>"Holiday Double,Phagwah,Good Friday,Easter Monday,Labour Day,Christmas,Eid ul Azha"</formula1>
    </dataValidation>
    <dataValidation sqref="J14:J48" showDropDown="0" showInputMessage="0" showErrorMessage="0" allowBlank="1" type="list">
      <formula1>_xlfn._LONGTEXT("Unico,Unico-2,Unico-42,Unico-44,Unico-46,Unico-47,Unico-48,Unico-49,Globe,Globe-12,Hebrews,Romans-2,Beacon,Numbers,Zebra-24,Sunrise,Sunrise-1,Sunflower 6,Sunset 12,Ripple,Neptune P1,Neptune P2,Neptune P3,Neptune P4,Neptune P5,Neptune P6,Neptune P7,Rainbow"," 1,Rainbow 2,Citadel,Sunset 11,Autumn,Autumn-2,Miracle,Miracle 1,Canteen,Guard Hut")</formula1>
    </dataValidation>
    <dataValidation sqref="O7" showDropDown="0" showInputMessage="0" showErrorMessage="0" allowBlank="1" type="list">
      <formula1>"Caricom,EU,UN,DMC,ARU,Head Office,Canteen"</formula1>
    </dataValidation>
    <dataValidation sqref="O6" showDropDown="0" showInputMessage="0" showErrorMessage="0" allowBlank="1" type="list">
      <formula1>"Unarmed,Armed"</formula1>
    </dataValidation>
  </dataValidations>
  <printOptions horizontalCentered="1"/>
  <pageMargins left="0.5" right="0.5" top="0.5" bottom="1" header="0.5" footer="0.5"/>
  <pageSetup orientation="portrait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AL55"/>
  <sheetViews>
    <sheetView topLeftCell="A44" workbookViewId="0">
      <selection activeCell="K42" sqref="K42"/>
    </sheetView>
  </sheetViews>
  <sheetFormatPr baseColWidth="8" defaultRowHeight="13.5"/>
  <cols>
    <col width="12.28515625" customWidth="1" style="348" min="1" max="1"/>
    <col width="15.140625" customWidth="1" style="348" min="2" max="2"/>
    <col width="12.42578125" customWidth="1" style="348" min="3" max="3"/>
    <col width="9.28515625" customWidth="1" style="348" min="4" max="4"/>
    <col hidden="1" width="9.28515625" customWidth="1" style="348" min="5" max="5"/>
    <col hidden="1" width="2" customWidth="1" style="348" min="6" max="6"/>
    <col hidden="1" width="12.5703125" customWidth="1" style="348" min="7" max="7"/>
    <col width="9.28515625" customWidth="1" style="348" min="8" max="8"/>
    <col width="6.5703125" customWidth="1" style="348" min="9" max="9"/>
    <col width="10.140625" customWidth="1" style="348" min="10" max="10"/>
    <col width="15.28515625" customWidth="1" style="348" min="11" max="11"/>
    <col width="10.5703125" customWidth="1" style="348" min="12" max="12"/>
    <col width="11" customWidth="1" style="348" min="13" max="13"/>
    <col width="9.85546875" customWidth="1" style="348" min="14" max="14"/>
    <col width="11.140625" customWidth="1" style="348" min="15" max="15"/>
    <col width="9.85546875" customWidth="1" style="348" min="16" max="16"/>
    <col width="10.28515625" customWidth="1" style="348" min="17" max="17"/>
    <col width="8.85546875" customWidth="1" style="348" min="18" max="19"/>
    <col width="45.28515625" customWidth="1" style="348" min="20" max="20"/>
    <col width="9.140625" customWidth="1" style="348" min="21" max="21"/>
    <col width="3.140625" customWidth="1" style="348" min="22" max="29"/>
    <col width="10.28515625" customWidth="1" style="348" min="30" max="30"/>
  </cols>
  <sheetData>
    <row r="1" ht="32.25" customFormat="1" customHeight="1" s="1" thickBot="1">
      <c r="A1" s="332" t="n"/>
      <c r="B1" s="354" t="n"/>
      <c r="C1" s="354" t="n"/>
      <c r="D1" s="354" t="n"/>
      <c r="E1" s="354" t="n"/>
      <c r="F1" s="354" t="n"/>
      <c r="G1" s="354" t="n"/>
      <c r="H1" s="354" t="n"/>
      <c r="I1" s="354" t="n"/>
      <c r="J1" s="354" t="n"/>
      <c r="K1" s="354" t="n"/>
      <c r="L1" s="354" t="n"/>
      <c r="M1" s="354" t="n"/>
      <c r="N1" s="354" t="n"/>
      <c r="O1" s="354" t="n"/>
      <c r="P1" s="354" t="n"/>
      <c r="Q1" s="354" t="n"/>
      <c r="R1" s="354" t="n"/>
      <c r="S1" s="354" t="n"/>
      <c r="T1" s="355" t="n"/>
      <c r="U1" s="351" t="n"/>
      <c r="V1" s="351" t="n"/>
      <c r="W1" s="351" t="n"/>
      <c r="X1" s="351" t="n"/>
      <c r="Y1" s="351" t="n"/>
      <c r="Z1" s="351" t="n"/>
      <c r="AA1" s="351" t="n"/>
      <c r="AB1" s="351" t="n"/>
      <c r="AC1" s="351" t="n"/>
      <c r="AD1" s="126" t="n"/>
      <c r="AE1" s="351" t="n"/>
      <c r="AF1" s="351" t="n"/>
    </row>
    <row r="2" ht="15" customFormat="1" customHeight="1" s="1">
      <c r="A2" s="351" t="n"/>
      <c r="B2" s="351" t="n"/>
      <c r="C2" s="127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128" t="n"/>
      <c r="U2" s="351" t="n"/>
      <c r="V2" s="343" t="n">
        <v>2025</v>
      </c>
      <c r="W2" s="356" t="n"/>
      <c r="X2" s="351" t="n"/>
      <c r="Y2" s="351" t="n"/>
      <c r="Z2" s="129" t="inlineStr">
        <is>
          <t>Month:</t>
        </is>
      </c>
      <c r="AA2" s="343" t="n">
        <v>3</v>
      </c>
      <c r="AB2" s="356" t="n"/>
      <c r="AC2" s="351" t="n"/>
      <c r="AD2" s="351" t="n"/>
      <c r="AE2" s="351" t="n"/>
      <c r="AF2" s="351" t="n"/>
    </row>
    <row r="3" ht="15.6" customHeight="1" s="348" thickBot="1">
      <c r="A3" s="351" t="n"/>
      <c r="B3" s="351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351" t="n"/>
      <c r="V3" s="333">
        <f>DATE(V2,AA2,1)</f>
        <v/>
      </c>
      <c r="W3" s="357" t="n"/>
      <c r="X3" s="357" t="n"/>
      <c r="Y3" s="357" t="n"/>
      <c r="Z3" s="357" t="n"/>
      <c r="AA3" s="357" t="n"/>
      <c r="AB3" s="358" t="n"/>
      <c r="AC3" s="351" t="n"/>
      <c r="AD3" s="351" t="n"/>
      <c r="AE3" s="351" t="n"/>
      <c r="AF3" s="249" t="n"/>
    </row>
    <row r="4" ht="21" customHeight="1" s="348" thickBot="1">
      <c r="A4" s="351" t="n"/>
      <c r="B4" s="351" t="n"/>
      <c r="C4" s="25" t="inlineStr">
        <is>
          <t>Federal Manangement Systems</t>
        </is>
      </c>
      <c r="D4" s="25" t="n"/>
      <c r="E4" s="25" t="n"/>
      <c r="F4" s="25" t="n"/>
      <c r="G4" s="25" t="n"/>
      <c r="H4" s="6" t="n"/>
      <c r="I4" s="6" t="n"/>
      <c r="J4" s="6" t="n"/>
      <c r="K4" s="330" t="inlineStr">
        <is>
          <t>Employee Number:</t>
        </is>
      </c>
      <c r="L4" s="351" t="n"/>
      <c r="M4" s="342" t="inlineStr">
        <is>
          <t>1392</t>
        </is>
      </c>
      <c r="N4" s="355" t="n"/>
      <c r="O4" s="6" t="n"/>
      <c r="P4" s="6" t="n"/>
      <c r="Q4" s="6" t="n"/>
      <c r="R4" s="6" t="n"/>
      <c r="S4" s="6" t="n"/>
      <c r="T4" s="6" t="n"/>
      <c r="U4" s="351" t="n"/>
      <c r="V4" s="130" t="inlineStr">
        <is>
          <t>Su</t>
        </is>
      </c>
      <c r="W4" s="131" t="inlineStr">
        <is>
          <t>M</t>
        </is>
      </c>
      <c r="X4" s="131" t="inlineStr">
        <is>
          <t>Tu</t>
        </is>
      </c>
      <c r="Y4" s="131" t="inlineStr">
        <is>
          <t>W</t>
        </is>
      </c>
      <c r="Z4" s="131" t="inlineStr">
        <is>
          <t>Th</t>
        </is>
      </c>
      <c r="AA4" s="131" t="inlineStr">
        <is>
          <t>F</t>
        </is>
      </c>
      <c r="AB4" s="132" t="inlineStr">
        <is>
          <t>Sa</t>
        </is>
      </c>
      <c r="AC4" s="351" t="n"/>
      <c r="AD4" s="133" t="inlineStr">
        <is>
          <t>Overtime Options</t>
        </is>
      </c>
      <c r="AE4" s="351" t="n"/>
      <c r="AF4" s="351" t="n"/>
      <c r="AJ4" s="257" t="n"/>
    </row>
    <row r="5" ht="14.1" customHeight="1" s="348" thickBot="1">
      <c r="A5" s="351" t="n"/>
      <c r="B5" s="351" t="n"/>
      <c r="C5" s="337" t="n"/>
      <c r="D5" s="351" t="n"/>
      <c r="E5" s="351" t="n"/>
      <c r="F5" s="351" t="n"/>
      <c r="G5" s="6" t="n"/>
      <c r="H5" s="340" t="n"/>
      <c r="I5" s="351" t="n"/>
      <c r="J5" s="340" t="n"/>
      <c r="K5" s="344" t="inlineStr">
        <is>
          <t>Employee Name:</t>
        </is>
      </c>
      <c r="L5" s="359" t="n"/>
      <c r="M5" s="342" t="inlineStr">
        <is>
          <t>Mc Caddy, Shundell</t>
        </is>
      </c>
      <c r="N5" s="355" t="n"/>
      <c r="O5" s="337" t="n"/>
      <c r="P5" s="337" t="n"/>
      <c r="Q5" s="337" t="n"/>
      <c r="R5" s="337" t="n"/>
      <c r="S5" s="337" t="n"/>
      <c r="T5" s="337" t="n"/>
      <c r="U5" s="351" t="n"/>
      <c r="V5" s="263">
        <f>IF(MONTH($V$3)&lt;&gt;MONTH($V$3-WEEKDAY($V$3,1)+(ROW(V5)-ROW($V$5))*7+(COLUMN(V5)-COLUMN($V$5)+1)),"",$V$3-WEEKDAY($V$3,1)+(ROW(V5)-ROW($V$5))*7+(COLUMN(V5)-COLUMN($V$5)+1))</f>
        <v/>
      </c>
      <c r="W5" s="263">
        <f>IF(MONTH($V$3)&lt;&gt;MONTH($V$3-WEEKDAY($V$3,1)+(ROW(W5)-ROW($V$5))*7+(COLUMN(W5)-COLUMN($V$5)+1)),"",$V$3-WEEKDAY($V$3,1)+(ROW(W5)-ROW($V$5))*7+(COLUMN(W5)-COLUMN($V$5)+1))</f>
        <v/>
      </c>
      <c r="X5" s="263">
        <f>IF(MONTH($V$3)&lt;&gt;MONTH($V$3-WEEKDAY($V$3,1)+(ROW(X5)-ROW($V$5))*7+(COLUMN(X5)-COLUMN($V$5)+1)),"",$V$3-WEEKDAY($V$3,1)+(ROW(X5)-ROW($V$5))*7+(COLUMN(X5)-COLUMN($V$5)+1))</f>
        <v/>
      </c>
      <c r="Y5" s="263">
        <f>IF(MONTH($V$3)&lt;&gt;MONTH($V$3-WEEKDAY($V$3,1)+(ROW(Y5)-ROW($V$5))*7+(COLUMN(Y5)-COLUMN($V$5)+1)),"",$V$3-WEEKDAY($V$3,1)+(ROW(Y5)-ROW($V$5))*7+(COLUMN(Y5)-COLUMN($V$5)+1))</f>
        <v/>
      </c>
      <c r="Z5" s="263">
        <f>IF(MONTH($V$3)&lt;&gt;MONTH($V$3-WEEKDAY($V$3,1)+(ROW(Z5)-ROW($V$5))*7+(COLUMN(Z5)-COLUMN($V$5)+1)),"",$V$3-WEEKDAY($V$3,1)+(ROW(Z5)-ROW($V$5))*7+(COLUMN(Z5)-COLUMN($V$5)+1))</f>
        <v/>
      </c>
      <c r="AA5" s="263">
        <f>IF(MONTH($V$3)&lt;&gt;MONTH($V$3-WEEKDAY($V$3,1)+(ROW(AA5)-ROW($V$5))*7+(COLUMN(AA5)-COLUMN($V$5)+1)),"",$V$3-WEEKDAY($V$3,1)+(ROW(AA5)-ROW($V$5))*7+(COLUMN(AA5)-COLUMN($V$5)+1))</f>
        <v/>
      </c>
      <c r="AB5" s="263">
        <f>IF(MONTH($V$3)&lt;&gt;MONTH($V$3-WEEKDAY($V$3,1)+(ROW(AB5)-ROW($V$5))*7+(COLUMN(AB5)-COLUMN($V$5)+1)),"",$V$3-WEEKDAY($V$3,1)+(ROW(AB5)-ROW($V$5))*7+(COLUMN(AB5)-COLUMN($V$5)+1))</f>
        <v/>
      </c>
      <c r="AC5" s="351" t="n"/>
      <c r="AD5" s="351" t="n"/>
      <c r="AE5" s="3" t="b">
        <v>1</v>
      </c>
      <c r="AF5" s="258" t="n"/>
      <c r="AJ5" s="350" t="n"/>
      <c r="AK5" s="350" t="n"/>
      <c r="AL5" s="350" t="n"/>
    </row>
    <row r="6" ht="14.1" customHeight="1" s="348" thickBot="1">
      <c r="A6" s="351" t="n"/>
      <c r="B6" s="351" t="n"/>
      <c r="C6" s="337" t="inlineStr">
        <is>
          <t xml:space="preserve">120 Peter Rose St </t>
        </is>
      </c>
      <c r="D6" s="351" t="n"/>
      <c r="E6" s="351" t="n"/>
      <c r="F6" s="351" t="n"/>
      <c r="G6" s="6" t="n"/>
      <c r="H6" s="6" t="n"/>
      <c r="I6" s="6" t="n"/>
      <c r="J6" s="6" t="n"/>
      <c r="K6" s="6" t="n"/>
      <c r="L6" s="6" t="n"/>
      <c r="M6" s="339" t="inlineStr">
        <is>
          <t>Armed or unarmed</t>
        </is>
      </c>
      <c r="N6" s="360" t="n"/>
      <c r="O6" s="135" t="inlineStr">
        <is>
          <t>Unarmed</t>
        </is>
      </c>
      <c r="P6" s="6" t="n"/>
      <c r="Q6" s="6" t="n"/>
      <c r="R6" s="6" t="n"/>
      <c r="S6" s="6" t="n"/>
      <c r="T6" s="6" t="n"/>
      <c r="U6" s="351" t="n"/>
      <c r="V6" s="263">
        <f>IF(MONTH($V$3)&lt;&gt;MONTH($V$3-WEEKDAY($V$3,1)+(ROW(V6)-ROW($V$5))*7+(COLUMN(V6)-COLUMN($V$5)+1)),"",$V$3-WEEKDAY($V$3,1)+(ROW(V6)-ROW($V$5))*7+(COLUMN(V6)-COLUMN($V$5)+1))</f>
        <v/>
      </c>
      <c r="W6" s="263">
        <f>IF(MONTH($V$3)&lt;&gt;MONTH($V$3-WEEKDAY($V$3,1)+(ROW(W6)-ROW($V$5))*7+(COLUMN(W6)-COLUMN($V$5)+1)),"",$V$3-WEEKDAY($V$3,1)+(ROW(W6)-ROW($V$5))*7+(COLUMN(W6)-COLUMN($V$5)+1))</f>
        <v/>
      </c>
      <c r="X6" s="263">
        <f>IF(MONTH($V$3)&lt;&gt;MONTH($V$3-WEEKDAY($V$3,1)+(ROW(X6)-ROW($V$5))*7+(COLUMN(X6)-COLUMN($V$5)+1)),"",$V$3-WEEKDAY($V$3,1)+(ROW(X6)-ROW($V$5))*7+(COLUMN(X6)-COLUMN($V$5)+1))</f>
        <v/>
      </c>
      <c r="Y6" s="263">
        <f>IF(MONTH($V$3)&lt;&gt;MONTH($V$3-WEEKDAY($V$3,1)+(ROW(Y6)-ROW($V$5))*7+(COLUMN(Y6)-COLUMN($V$5)+1)),"",$V$3-WEEKDAY($V$3,1)+(ROW(Y6)-ROW($V$5))*7+(COLUMN(Y6)-COLUMN($V$5)+1))</f>
        <v/>
      </c>
      <c r="Z6" s="263">
        <f>IF(MONTH($V$3)&lt;&gt;MONTH($V$3-WEEKDAY($V$3,1)+(ROW(Z6)-ROW($V$5))*7+(COLUMN(Z6)-COLUMN($V$5)+1)),"",$V$3-WEEKDAY($V$3,1)+(ROW(Z6)-ROW($V$5))*7+(COLUMN(Z6)-COLUMN($V$5)+1))</f>
        <v/>
      </c>
      <c r="AA6" s="263">
        <f>IF(MONTH($V$3)&lt;&gt;MONTH($V$3-WEEKDAY($V$3,1)+(ROW(AA6)-ROW($V$5))*7+(COLUMN(AA6)-COLUMN($V$5)+1)),"",$V$3-WEEKDAY($V$3,1)+(ROW(AA6)-ROW($V$5))*7+(COLUMN(AA6)-COLUMN($V$5)+1))</f>
        <v/>
      </c>
      <c r="AB6" s="263">
        <f>IF(MONTH($V$3)&lt;&gt;MONTH($V$3-WEEKDAY($V$3,1)+(ROW(AB6)-ROW($V$5))*7+(COLUMN(AB6)-COLUMN($V$5)+1)),"",$V$3-WEEKDAY($V$3,1)+(ROW(AB6)-ROW($V$5))*7+(COLUMN(AB6)-COLUMN($V$5)+1))</f>
        <v/>
      </c>
      <c r="AC6" s="351" t="n"/>
      <c r="AD6" s="136" t="inlineStr">
        <is>
          <t>After:</t>
        </is>
      </c>
      <c r="AE6" s="264" t="n">
        <v>8</v>
      </c>
      <c r="AF6" s="258" t="n"/>
      <c r="AJ6" s="350" t="n"/>
      <c r="AL6" s="251" t="n"/>
    </row>
    <row r="7" ht="14.1" customHeight="1" s="348" thickBot="1">
      <c r="A7" s="351" t="n"/>
      <c r="B7" s="351" t="n"/>
      <c r="C7" s="337" t="inlineStr">
        <is>
          <t>Queenstown</t>
        </is>
      </c>
      <c r="D7" s="351" t="n"/>
      <c r="E7" s="351" t="n"/>
      <c r="F7" s="351" t="n"/>
      <c r="G7" s="6" t="n"/>
      <c r="H7" s="340" t="n"/>
      <c r="I7" s="351" t="n"/>
      <c r="J7" s="340" t="n"/>
      <c r="K7" s="340" t="n"/>
      <c r="L7" s="340" t="n"/>
      <c r="M7" s="338" t="inlineStr">
        <is>
          <t>Agency</t>
        </is>
      </c>
      <c r="N7" s="361" t="n"/>
      <c r="O7" s="7" t="inlineStr">
        <is>
          <t>EU</t>
        </is>
      </c>
      <c r="P7" s="6" t="n"/>
      <c r="Q7" s="6" t="n"/>
      <c r="R7" s="6" t="n"/>
      <c r="S7" s="6" t="n"/>
      <c r="T7" s="6" t="n"/>
      <c r="U7" s="351" t="n"/>
      <c r="V7" s="263">
        <f>IF(MONTH($V$3)&lt;&gt;MONTH($V$3-WEEKDAY($V$3,1)+(ROW(V7)-ROW($V$5))*7+(COLUMN(V7)-COLUMN($V$5)+1)),"",$V$3-WEEKDAY($V$3,1)+(ROW(V7)-ROW($V$5))*7+(COLUMN(V7)-COLUMN($V$5)+1))</f>
        <v/>
      </c>
      <c r="W7" s="263">
        <f>IF(MONTH($V$3)&lt;&gt;MONTH($V$3-WEEKDAY($V$3,1)+(ROW(W7)-ROW($V$5))*7+(COLUMN(W7)-COLUMN($V$5)+1)),"",$V$3-WEEKDAY($V$3,1)+(ROW(W7)-ROW($V$5))*7+(COLUMN(W7)-COLUMN($V$5)+1))</f>
        <v/>
      </c>
      <c r="X7" s="263">
        <f>IF(MONTH($V$3)&lt;&gt;MONTH($V$3-WEEKDAY($V$3,1)+(ROW(X7)-ROW($V$5))*7+(COLUMN(X7)-COLUMN($V$5)+1)),"",$V$3-WEEKDAY($V$3,1)+(ROW(X7)-ROW($V$5))*7+(COLUMN(X7)-COLUMN($V$5)+1))</f>
        <v/>
      </c>
      <c r="Y7" s="263">
        <f>IF(MONTH($V$3)&lt;&gt;MONTH($V$3-WEEKDAY($V$3,1)+(ROW(Y7)-ROW($V$5))*7+(COLUMN(Y7)-COLUMN($V$5)+1)),"",$V$3-WEEKDAY($V$3,1)+(ROW(Y7)-ROW($V$5))*7+(COLUMN(Y7)-COLUMN($V$5)+1))</f>
        <v/>
      </c>
      <c r="Z7" s="263">
        <f>IF(MONTH($V$3)&lt;&gt;MONTH($V$3-WEEKDAY($V$3,1)+(ROW(Z7)-ROW($V$5))*7+(COLUMN(Z7)-COLUMN($V$5)+1)),"",$V$3-WEEKDAY($V$3,1)+(ROW(Z7)-ROW($V$5))*7+(COLUMN(Z7)-COLUMN($V$5)+1))</f>
        <v/>
      </c>
      <c r="AA7" s="263">
        <f>IF(MONTH($V$3)&lt;&gt;MONTH($V$3-WEEKDAY($V$3,1)+(ROW(AA7)-ROW($V$5))*7+(COLUMN(AA7)-COLUMN($V$5)+1)),"",$V$3-WEEKDAY($V$3,1)+(ROW(AA7)-ROW($V$5))*7+(COLUMN(AA7)-COLUMN($V$5)+1))</f>
        <v/>
      </c>
      <c r="AB7" s="263">
        <f>IF(MONTH($V$3)&lt;&gt;MONTH($V$3-WEEKDAY($V$3,1)+(ROW(AB7)-ROW($V$5))*7+(COLUMN(AB7)-COLUMN($V$5)+1)),"",$V$3-WEEKDAY($V$3,1)+(ROW(AB7)-ROW($V$5))*7+(COLUMN(AB7)-COLUMN($V$5)+1))</f>
        <v/>
      </c>
      <c r="AC7" s="351" t="n"/>
      <c r="AD7" s="351" t="n"/>
      <c r="AE7" s="351" t="n"/>
      <c r="AF7" s="258" t="n"/>
      <c r="AJ7" s="350" t="n"/>
      <c r="AL7" s="251" t="n"/>
    </row>
    <row r="8">
      <c r="A8" s="351" t="n"/>
      <c r="B8" s="351" t="n"/>
      <c r="C8" s="337" t="inlineStr">
        <is>
          <t>Georgetown, Guyana</t>
        </is>
      </c>
      <c r="D8" s="351" t="n"/>
      <c r="E8" s="351" t="n"/>
      <c r="F8" s="351" t="n"/>
      <c r="G8" s="6" t="n"/>
      <c r="H8" s="6" t="n"/>
      <c r="I8" s="6" t="n"/>
      <c r="J8" s="6" t="n"/>
      <c r="K8" s="6" t="n"/>
      <c r="L8" s="6" t="n"/>
      <c r="M8" s="341" t="n"/>
      <c r="N8" s="351" t="n"/>
      <c r="O8" s="351" t="n"/>
      <c r="P8" s="6" t="n"/>
      <c r="Q8" s="6" t="n"/>
      <c r="R8" s="6" t="n"/>
      <c r="S8" s="6" t="n"/>
      <c r="T8" s="6" t="n"/>
      <c r="U8" s="351" t="n"/>
      <c r="V8" s="263">
        <f>IF(MONTH($V$3)&lt;&gt;MONTH($V$3-WEEKDAY($V$3,1)+(ROW(V8)-ROW($V$5))*7+(COLUMN(V8)-COLUMN($V$5)+1)),"",$V$3-WEEKDAY($V$3,1)+(ROW(V8)-ROW($V$5))*7+(COLUMN(V8)-COLUMN($V$5)+1))</f>
        <v/>
      </c>
      <c r="W8" s="263">
        <f>IF(MONTH($V$3)&lt;&gt;MONTH($V$3-WEEKDAY($V$3,1)+(ROW(W8)-ROW($V$5))*7+(COLUMN(W8)-COLUMN($V$5)+1)),"",$V$3-WEEKDAY($V$3,1)+(ROW(W8)-ROW($V$5))*7+(COLUMN(W8)-COLUMN($V$5)+1))</f>
        <v/>
      </c>
      <c r="X8" s="263">
        <f>IF(MONTH($V$3)&lt;&gt;MONTH($V$3-WEEKDAY($V$3,1)+(ROW(X8)-ROW($V$5))*7+(COLUMN(X8)-COLUMN($V$5)+1)),"",$V$3-WEEKDAY($V$3,1)+(ROW(X8)-ROW($V$5))*7+(COLUMN(X8)-COLUMN($V$5)+1))</f>
        <v/>
      </c>
      <c r="Y8" s="263">
        <f>IF(MONTH($V$3)&lt;&gt;MONTH($V$3-WEEKDAY($V$3,1)+(ROW(Y8)-ROW($V$5))*7+(COLUMN(Y8)-COLUMN($V$5)+1)),"",$V$3-WEEKDAY($V$3,1)+(ROW(Y8)-ROW($V$5))*7+(COLUMN(Y8)-COLUMN($V$5)+1))</f>
        <v/>
      </c>
      <c r="Z8" s="263">
        <f>IF(MONTH($V$3)&lt;&gt;MONTH($V$3-WEEKDAY($V$3,1)+(ROW(Z8)-ROW($V$5))*7+(COLUMN(Z8)-COLUMN($V$5)+1)),"",$V$3-WEEKDAY($V$3,1)+(ROW(Z8)-ROW($V$5))*7+(COLUMN(Z8)-COLUMN($V$5)+1))</f>
        <v/>
      </c>
      <c r="AA8" s="263">
        <f>IF(MONTH($V$3)&lt;&gt;MONTH($V$3-WEEKDAY($V$3,1)+(ROW(AA8)-ROW($V$5))*7+(COLUMN(AA8)-COLUMN($V$5)+1)),"",$V$3-WEEKDAY($V$3,1)+(ROW(AA8)-ROW($V$5))*7+(COLUMN(AA8)-COLUMN($V$5)+1))</f>
        <v/>
      </c>
      <c r="AB8" s="263">
        <f>IF(MONTH($V$3)&lt;&gt;MONTH($V$3-WEEKDAY($V$3,1)+(ROW(AB8)-ROW($V$5))*7+(COLUMN(AB8)-COLUMN($V$5)+1)),"",$V$3-WEEKDAY($V$3,1)+(ROW(AB8)-ROW($V$5))*7+(COLUMN(AB8)-COLUMN($V$5)+1))</f>
        <v/>
      </c>
      <c r="AC8" s="351" t="n"/>
      <c r="AD8" s="351" t="n"/>
      <c r="AE8" s="3" t="b">
        <v>1</v>
      </c>
      <c r="AF8" s="258" t="n"/>
      <c r="AJ8" s="350" t="n"/>
      <c r="AL8" s="251" t="n"/>
    </row>
    <row r="9">
      <c r="A9" s="351" t="n"/>
      <c r="B9" s="351" t="n"/>
      <c r="C9" s="337" t="n"/>
      <c r="D9" s="337" t="n"/>
      <c r="E9" s="337" t="n"/>
      <c r="F9" s="337" t="n"/>
      <c r="G9" s="6" t="n"/>
      <c r="H9" s="6" t="n"/>
      <c r="I9" s="6" t="n"/>
      <c r="J9" s="6" t="n"/>
      <c r="K9" s="6" t="n"/>
      <c r="L9" s="6" t="n"/>
      <c r="M9" s="137" t="n"/>
      <c r="N9" s="137" t="n"/>
      <c r="O9" s="6" t="n"/>
      <c r="P9" s="6" t="n"/>
      <c r="Q9" s="6" t="n"/>
      <c r="R9" s="6" t="n"/>
      <c r="S9" s="6" t="n"/>
      <c r="T9" s="6" t="n"/>
      <c r="U9" s="351" t="n"/>
      <c r="V9" s="265" t="n"/>
      <c r="W9" s="265" t="n"/>
      <c r="X9" s="265" t="n"/>
      <c r="Y9" s="265" t="n"/>
      <c r="Z9" s="265" t="n"/>
      <c r="AA9" s="265" t="n"/>
      <c r="AB9" s="265" t="n"/>
      <c r="AC9" s="351" t="n"/>
      <c r="AD9" s="351" t="n"/>
      <c r="AE9" s="3" t="n"/>
      <c r="AF9" s="351" t="n"/>
      <c r="AJ9" s="350" t="n"/>
      <c r="AL9" s="251" t="n"/>
    </row>
    <row r="10">
      <c r="A10" s="351" t="n"/>
      <c r="B10" s="351" t="n"/>
      <c r="C10" s="337" t="inlineStr">
        <is>
          <t>592-223-7560</t>
        </is>
      </c>
      <c r="D10" s="351" t="n"/>
      <c r="E10" s="351" t="n"/>
      <c r="F10" s="351" t="n"/>
      <c r="G10" s="6" t="n"/>
      <c r="H10" s="340" t="n"/>
      <c r="I10" s="351" t="n"/>
      <c r="J10" s="340" t="n"/>
      <c r="K10" s="330" t="inlineStr">
        <is>
          <t>Week Starting:</t>
        </is>
      </c>
      <c r="L10" s="351" t="n"/>
      <c r="M10" s="335" t="n">
        <v>46038</v>
      </c>
      <c r="N10" s="362" t="n"/>
      <c r="O10" s="6" t="n"/>
      <c r="P10" s="6" t="n"/>
      <c r="Q10" s="6" t="n"/>
      <c r="R10" s="6" t="n"/>
      <c r="S10" s="6" t="n"/>
      <c r="T10" s="138" t="inlineStr">
        <is>
          <t>[42]</t>
        </is>
      </c>
      <c r="U10" s="351" t="n"/>
      <c r="V10" s="263">
        <f>IF(MONTH($V$3)&lt;&gt;MONTH($V$3-WEEKDAY($V$3,1)+(ROW(V10)-ROW($V$5))*7+(COLUMN(V10)-COLUMN($V$5)+1)),"",$V$3-WEEKDAY($V$3,1)+(ROW(V10)-ROW($V$5))*7+(COLUMN(V10)-COLUMN($V$5)+1))</f>
        <v/>
      </c>
      <c r="W10" s="263">
        <f>IF(MONTH($V$3)&lt;&gt;MONTH($V$3-WEEKDAY($V$3,1)+(ROW(W10)-ROW($V$5))*7+(COLUMN(W10)-COLUMN($V$5)+1)),"",$V$3-WEEKDAY($V$3,1)+(ROW(W10)-ROW($V$5))*7+(COLUMN(W10)-COLUMN($V$5)+1))</f>
        <v/>
      </c>
      <c r="X10" s="263">
        <f>IF(MONTH($V$3)&lt;&gt;MONTH($V$3-WEEKDAY($V$3,1)+(ROW(X10)-ROW($V$5))*7+(COLUMN(X10)-COLUMN($V$5)+1)),"",$V$3-WEEKDAY($V$3,1)+(ROW(X10)-ROW($V$5))*7+(COLUMN(X10)-COLUMN($V$5)+1))</f>
        <v/>
      </c>
      <c r="Y10" s="263">
        <f>IF(MONTH($V$3)&lt;&gt;MONTH($V$3-WEEKDAY($V$3,1)+(ROW(Y10)-ROW($V$5))*7+(COLUMN(Y10)-COLUMN($V$5)+1)),"",$V$3-WEEKDAY($V$3,1)+(ROW(Y10)-ROW($V$5))*7+(COLUMN(Y10)-COLUMN($V$5)+1))</f>
        <v/>
      </c>
      <c r="Z10" s="263">
        <f>IF(MONTH($V$3)&lt;&gt;MONTH($V$3-WEEKDAY($V$3,1)+(ROW(Z10)-ROW($V$5))*7+(COLUMN(Z10)-COLUMN($V$5)+1)),"",$V$3-WEEKDAY($V$3,1)+(ROW(Z10)-ROW($V$5))*7+(COLUMN(Z10)-COLUMN($V$5)+1))</f>
        <v/>
      </c>
      <c r="AA10" s="263">
        <f>IF(MONTH($V$3)&lt;&gt;MONTH($V$3-WEEKDAY($V$3,1)+(ROW(AA10)-ROW($V$5))*7+(COLUMN(AA10)-COLUMN($V$5)+1)),"",$V$3-WEEKDAY($V$3,1)+(ROW(AA10)-ROW($V$5))*7+(COLUMN(AA10)-COLUMN($V$5)+1))</f>
        <v/>
      </c>
      <c r="AB10" s="263">
        <f>IF(MONTH($V$3)&lt;&gt;MONTH($V$3-WEEKDAY($V$3,1)+(ROW(AB10)-ROW($V$5))*7+(COLUMN(AB10)-COLUMN($V$5)+1)),"",$V$3-WEEKDAY($V$3,1)+(ROW(AB10)-ROW($V$5))*7+(COLUMN(AB10)-COLUMN($V$5)+1))</f>
        <v/>
      </c>
      <c r="AC10" s="351" t="n"/>
      <c r="AD10" s="136" t="inlineStr">
        <is>
          <t>After:</t>
        </is>
      </c>
      <c r="AE10" s="264" t="n">
        <v>40</v>
      </c>
      <c r="AF10" s="250" t="n"/>
    </row>
    <row r="11" ht="15.75" customHeight="1" s="348" thickBot="1">
      <c r="A11" s="351" t="n"/>
      <c r="B11" s="351" t="n"/>
      <c r="C11" s="6" t="n"/>
      <c r="D11" s="6" t="n"/>
      <c r="E11" s="6" t="n"/>
      <c r="F11" s="6" t="n"/>
      <c r="G11" s="6" t="n"/>
      <c r="H11" s="6" t="n"/>
      <c r="I11" s="6" t="n"/>
      <c r="J11" s="6" t="n"/>
      <c r="K11" s="259" t="inlineStr">
        <is>
          <t>Carry Forward Hrs:</t>
        </is>
      </c>
      <c r="L11" s="248" t="n">
        <v>32</v>
      </c>
      <c r="M11" s="6" t="n"/>
      <c r="N11" s="6" t="n"/>
      <c r="O11" s="6" t="n"/>
      <c r="P11" s="6" t="n"/>
      <c r="Q11" s="6" t="n"/>
      <c r="R11" s="6" t="n"/>
      <c r="S11" s="6" t="n"/>
      <c r="T11" s="6" t="n"/>
      <c r="U11" s="351" t="n"/>
      <c r="V11" s="263">
        <f>IF(MONTH($V$3)&lt;&gt;MONTH($V$3-WEEKDAY($V$3,1)+(ROW(V11)-ROW($V$5))*7+(COLUMN(V11)-COLUMN($V$5)+1)),"",$V$3-WEEKDAY($V$3,1)+(ROW(V11)-ROW($V$5))*7+(COLUMN(V11)-COLUMN($V$5)+1))</f>
        <v/>
      </c>
      <c r="W11" s="263">
        <f>IF(MONTH($V$3)&lt;&gt;MONTH($V$3-WEEKDAY($V$3,1)+(ROW(W11)-ROW($V$5))*7+(COLUMN(W11)-COLUMN($V$5)+1)),"",$V$3-WEEKDAY($V$3,1)+(ROW(W11)-ROW($V$5))*7+(COLUMN(W11)-COLUMN($V$5)+1))</f>
        <v/>
      </c>
      <c r="X11" s="263">
        <f>IF(MONTH($V$3)&lt;&gt;MONTH($V$3-WEEKDAY($V$3,1)+(ROW(X11)-ROW($V$5))*7+(COLUMN(X11)-COLUMN($V$5)+1)),"",$V$3-WEEKDAY($V$3,1)+(ROW(X11)-ROW($V$5))*7+(COLUMN(X11)-COLUMN($V$5)+1))</f>
        <v/>
      </c>
      <c r="Y11" s="263">
        <f>IF(MONTH($V$3)&lt;&gt;MONTH($V$3-WEEKDAY($V$3,1)+(ROW(Y11)-ROW($V$5))*7+(COLUMN(Y11)-COLUMN($V$5)+1)),"",$V$3-WEEKDAY($V$3,1)+(ROW(Y11)-ROW($V$5))*7+(COLUMN(Y11)-COLUMN($V$5)+1))</f>
        <v/>
      </c>
      <c r="Z11" s="263">
        <f>IF(MONTH($V$3)&lt;&gt;MONTH($V$3-WEEKDAY($V$3,1)+(ROW(Z11)-ROW($V$5))*7+(COLUMN(Z11)-COLUMN($V$5)+1)),"",$V$3-WEEKDAY($V$3,1)+(ROW(Z11)-ROW($V$5))*7+(COLUMN(Z11)-COLUMN($V$5)+1))</f>
        <v/>
      </c>
      <c r="AA11" s="263">
        <f>IF(MONTH($V$3)&lt;&gt;MONTH($V$3-WEEKDAY($V$3,1)+(ROW(AA11)-ROW($V$5))*7+(COLUMN(AA11)-COLUMN($V$5)+1)),"",$V$3-WEEKDAY($V$3,1)+(ROW(AA11)-ROW($V$5))*7+(COLUMN(AA11)-COLUMN($V$5)+1))</f>
        <v/>
      </c>
      <c r="AB11" s="263">
        <f>IF(MONTH($V$3)&lt;&gt;MONTH($V$3-WEEKDAY($V$3,1)+(ROW(AB11)-ROW($V$5))*7+(COLUMN(AB11)-COLUMN($V$5)+1)),"",$V$3-WEEKDAY($V$3,1)+(ROW(AB11)-ROW($V$5))*7+(COLUMN(AB11)-COLUMN($V$5)+1))</f>
        <v/>
      </c>
      <c r="AC11" s="351" t="n"/>
      <c r="AD11" s="351" t="n"/>
      <c r="AE11" s="351" t="n"/>
      <c r="AF11" s="258" t="n"/>
      <c r="AJ11" s="252" t="n"/>
      <c r="AK11" s="252" t="n"/>
    </row>
    <row r="12" ht="27.75" customFormat="1" customHeight="1" s="2" thickBot="1">
      <c r="A12" s="266" t="inlineStr">
        <is>
          <t>Day Off</t>
        </is>
      </c>
      <c r="B12" s="267" t="inlineStr">
        <is>
          <t>Holiday Double</t>
        </is>
      </c>
      <c r="C12" s="139" t="inlineStr">
        <is>
          <t>Day of Week</t>
        </is>
      </c>
      <c r="D12" s="140" t="inlineStr">
        <is>
          <t>Time
In</t>
        </is>
      </c>
      <c r="E12" s="140" t="inlineStr">
        <is>
          <t>Time
Out</t>
        </is>
      </c>
      <c r="F12" s="141" t="n"/>
      <c r="G12" s="140" t="inlineStr">
        <is>
          <t>Time
In</t>
        </is>
      </c>
      <c r="H12" s="140" t="inlineStr">
        <is>
          <t>Time
Out</t>
        </is>
      </c>
      <c r="I12" s="142" t="inlineStr">
        <is>
          <t>Total
Hrs</t>
        </is>
      </c>
      <c r="J12" s="142" t="inlineStr">
        <is>
          <t>Location</t>
        </is>
      </c>
      <c r="K12" s="142" t="inlineStr">
        <is>
          <t>Supervisor</t>
        </is>
      </c>
      <c r="L12" s="142" t="inlineStr">
        <is>
          <t>Supervisor Approval</t>
        </is>
      </c>
      <c r="M12" s="140" t="inlineStr">
        <is>
          <t>Regular
Hrs</t>
        </is>
      </c>
      <c r="N12" s="140" t="inlineStr">
        <is>
          <t>Overtime
Hrs</t>
        </is>
      </c>
      <c r="O12" s="140" t="inlineStr">
        <is>
          <t>Hol Hrs</t>
        </is>
      </c>
      <c r="P12" s="140" t="inlineStr">
        <is>
          <t>Responsibilities</t>
        </is>
      </c>
      <c r="Q12" s="140" t="inlineStr">
        <is>
          <t>Risk</t>
        </is>
      </c>
      <c r="R12" s="140" t="inlineStr">
        <is>
          <t>Meals</t>
        </is>
      </c>
      <c r="S12" s="140" t="inlineStr">
        <is>
          <t>Vac Hrs</t>
        </is>
      </c>
      <c r="T12" s="143" t="inlineStr">
        <is>
          <t>Reason for Overtime</t>
        </is>
      </c>
      <c r="U12" s="144" t="inlineStr">
        <is>
          <t>Wkly Reg Avail</t>
        </is>
      </c>
      <c r="V12" s="351" t="inlineStr">
        <is>
          <t>Orig Reg</t>
        </is>
      </c>
      <c r="W12" s="351" t="inlineStr">
        <is>
          <t>Wkly OT Adj</t>
        </is>
      </c>
      <c r="X12" s="351" t="inlineStr">
        <is>
          <t>Week Start</t>
        </is>
      </c>
      <c r="Y12" s="351" t="inlineStr">
        <is>
          <t>Wk Hrs Before</t>
        </is>
      </c>
      <c r="Z12" s="351" t="n"/>
      <c r="AA12" s="351" t="n"/>
      <c r="AB12" s="351" t="n"/>
      <c r="AC12" s="351" t="n"/>
      <c r="AD12" s="351" t="n"/>
      <c r="AE12" s="351" t="n"/>
      <c r="AF12" s="351" t="n"/>
      <c r="AJ12" s="252" t="n"/>
      <c r="AK12" s="252" t="n"/>
    </row>
    <row r="13" hidden="1" ht="15.75" customHeight="1" s="348" thickBot="1">
      <c r="A13" s="268" t="n"/>
      <c r="B13" s="351" t="n"/>
      <c r="C13" s="145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146" t="n"/>
      <c r="U13" s="351" t="n"/>
      <c r="V13" s="351" t="n"/>
      <c r="W13" s="351" t="n"/>
      <c r="X13" s="351" t="n"/>
      <c r="Y13" s="351" t="n"/>
      <c r="Z13" s="351" t="n"/>
      <c r="AA13" s="351" t="n"/>
      <c r="AB13" s="351" t="n"/>
      <c r="AC13" s="351" t="n"/>
      <c r="AD13" s="351" t="n"/>
      <c r="AE13" s="351" t="n"/>
      <c r="AF13" s="351" t="n"/>
    </row>
    <row r="14" ht="24" customHeight="1" s="348" thickBot="1">
      <c r="A14" s="147" t="inlineStr">
        <is>
          <t>On Day</t>
        </is>
      </c>
      <c r="B14" s="269" t="n"/>
      <c r="C14" s="88">
        <f>M10</f>
        <v/>
      </c>
      <c r="D14" s="54" t="n">
        <v>0.9583333333333334</v>
      </c>
      <c r="E14" s="148">
        <f>IF(D14="", "",
 IF(D14=TIME(0,0,0), 0,
 IF(AND(D14&gt;=TIME(0,0,1), D14&lt;=TIME(2,0,0)), TIME(7,0,0),
 IF(AND(D14&gt;=TIME(6,0,0), D14&lt;=TIME(8,0,0)), TIME(12,0,0),
 IF(AND(D14&gt;TIME(8,0,0), D14&lt;=TIME(13,59,0)), TIME(15,0,0),
 IF(AND(D14&gt;=TIME(14,0,0), D14&lt;=TIME(17,59,0)), TIME(21,0,0),
 IF(AND(D14&gt;=TIME(18,0,0), D14&lt;=TIME(21,59,0)), TIME(0,0,0),
 IF(AND(D14&gt;=TIME(22,0,0), D14&lt;=TIME(23,59,59)), TIME(7,0,0), ""))))))))</f>
        <v/>
      </c>
      <c r="F14" s="149" t="n"/>
      <c r="G14" s="148">
        <f>IF(AND(D14&gt;=TIME(6,0,0),D14&lt;=TIME(8,0,0)),E14,"")</f>
        <v/>
      </c>
      <c r="H14" s="54" t="n">
        <v>0.2916666666666667</v>
      </c>
      <c r="I14" s="55">
        <f>ROUND(IF(OR(D14="",E14="",E14=0),0,IF(H14="",MOD(E14-D14,1)*24,MOD(H14-D14,1)*24)),2)</f>
        <v/>
      </c>
      <c r="J14" s="150" t="inlineStr">
        <is>
          <t>Unico-47</t>
        </is>
      </c>
      <c r="K14" s="270" t="n"/>
      <c r="L14" s="271" t="n"/>
      <c r="M14" s="272">
        <f>MAX(0,V14-W14)</f>
        <v/>
      </c>
      <c r="N14" s="56">
        <f>(IF(OR($C14="",$D14=""),0,
 IF(OR($A14="Holiday",$A15="Holiday"),
    IF(ISNUMBER(MATCH(TRIM($B14),{"Phagwah","Good Friday","Easter Monday","Labour Day","Christmas","Eid ul Azha","Romans-2","Globe-12","Neptune P1"},0)),0,$I14),
 IF(AND(NOT(OR($A14="Annual Leave",$A15="Annual Leave")),$A14="Off day"),$I14,
  MAX(0,$I14-$V14)
  ))))+W14</f>
        <v/>
      </c>
      <c r="O14" s="56">
        <f>IF(AND(OR($A14="Holiday",$A15="Holiday"),
        ISNUMBER(MATCH(TRIM($B14),{"Phagwah","Good Friday","Easter Monday","Labour Day","Christmas","Eid ul Azha","Romans-2","Globe-12","Neptune P1"},0))),
   $I14,0)</f>
        <v/>
      </c>
      <c r="P14" s="56">
        <f>IF(OR($O$7="Canteen",$O$7="Head Office"),0,IF($I14&lt;=0,0,IF(OR(OR(TRIM($J14)="Hebrews",TRIM($J14)="Romans",TRIM($J14)="Romans-2",TRIM($J14)="Globe",TRIM($J14)="Globe-12",TRIM($J14)="Neptune P1"),AND($I15&gt;0,OR(TRIM($J15)="Hebrews",TRIM($J15)="Romans",TRIM($J15)="Romans-2",TRIM($J15)="Globe",TRIM($J15)="Globe-12",TRIM($J15)="Neptune P1"))),1,0)))</f>
        <v/>
      </c>
      <c r="Q14" s="57" t="n"/>
      <c r="R14" s="56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IF($I14&gt;0,1,0),
      0
   ),
0))</f>
        <v/>
      </c>
      <c r="S14" s="56">
        <f>IF(OR($A14="Annual Leave",$A15="Annual Leave"),IF($A14="Annual Leave",8,0),0)</f>
        <v/>
      </c>
      <c r="T14" s="58" t="n"/>
      <c r="U14" s="144">
        <f>MAX(0,40-Y14)</f>
        <v/>
      </c>
      <c r="V14" s="151">
        <f>IF(OR($C14="",$D14=""),0,
 IF(OR($A14="Holiday",$A15="Holiday"),0,
 IF(AND(NOT(OR($A14="Annual Leave",$A15="Annual Leave")),$A14="Off day"),0,
  IF($I14+$I15&gt;=8,IF($I14&gt;=8,8,$I14),$I14)
  )))</f>
        <v/>
      </c>
      <c r="W14" s="151">
        <f>MAX(0,V14-U14)</f>
        <v/>
      </c>
      <c r="X14" s="151">
        <f>IF(C14="","",C14-WEEKDAY(C14,1)+1)</f>
        <v/>
      </c>
      <c r="Y14" s="151">
        <f>IF(X14=X14,$L$11,0)</f>
        <v/>
      </c>
      <c r="Z14" s="151" t="n"/>
      <c r="AA14" s="151" t="n"/>
      <c r="AB14" s="151" t="n"/>
      <c r="AC14" s="351" t="n"/>
      <c r="AD14" s="351" t="n"/>
      <c r="AE14" s="351" t="n"/>
      <c r="AF14" s="351" t="n"/>
    </row>
    <row r="15" ht="24" customHeight="1" s="348" thickBot="1">
      <c r="A15" s="147" t="inlineStr">
        <is>
          <t>On Day</t>
        </is>
      </c>
      <c r="B15" s="269" t="n"/>
      <c r="C15" s="89">
        <f>C14</f>
        <v/>
      </c>
      <c r="D15" s="59" t="n"/>
      <c r="E15" s="152">
        <f>IF(D15="", "",
 IF(D15=TIME(0,0,0), 0,
 IF(AND(D15&gt;=TIME(0,0,1), D15&lt;=TIME(2,0,0)), TIME(7,0,0),
 IF(AND(D15&gt;=TIME(6,0,0), D15&lt;=TIME(8,0,0)), TIME(12,0,0),
 IF(AND(D15&gt;TIME(8,0,0), D15&lt;=TIME(13,59,0)), TIME(15,0,0),
 IF(AND(D15&gt;=TIME(14,0,0), D15&lt;=TIME(17,59,0)), TIME(21,0,0),
 IF(AND(D15&gt;=TIME(18,0,0), D15&lt;=TIME(21,59,0)), TIME(0,0,0),
 IF(AND(D15&gt;=TIME(22,0,0), D15&lt;=TIME(23,59,59)), TIME(7,0,0), ""))))))))</f>
        <v/>
      </c>
      <c r="F15" s="153" t="n"/>
      <c r="G15" s="152">
        <f>IF(AND(D15&gt;=TIME(6,0,0),D15&lt;=TIME(8,0,0)),E15,"")</f>
        <v/>
      </c>
      <c r="H15" s="59" t="n"/>
      <c r="I15" s="60">
        <f>ROUND(IF(OR(D15="",E15="",E15=0),0,IF(H15="",MOD(E15-D15,1)*24,MOD(H15-D15,1)*24)),2)</f>
        <v/>
      </c>
      <c r="J15" s="150" t="n"/>
      <c r="K15" s="270" t="n"/>
      <c r="L15" s="271" t="n"/>
      <c r="M15" s="272">
        <f>MAX(0,V15-W15)</f>
        <v/>
      </c>
      <c r="N15" s="61">
        <f>(IF(OR($C15="",$D15=""),0,
 IF(OR($A14="Holiday",$A15="Holiday"),
    IF(ISNUMBER(MATCH(TRIM($B15),{"Phagwah","Good Friday","Easter Monday","Labour Day","Christmas","Eid ul Azha","Romans-2","Globe-12","Neptune P1"},0)),0,$I15),
 IF(AND(NOT(OR($A14="Annual Leave",$A15="Annual Leave")),$A15="Off day"),$I15,
  MAX(0,$I15-$V15)
  ))))+W15</f>
        <v/>
      </c>
      <c r="O15" s="61">
        <f>IF(AND(OR($A14="Holiday",$A15="Holiday"),
        ISNUMBER(MATCH(TRIM($B15),{"Phagwah","Good Friday","Easter Monday","Labour Day","Christmas","Eid ul Azha","Romans-2","Globe-12","Neptune P1"},0))),
   $I15,0)</f>
        <v/>
      </c>
      <c r="P15" s="61">
        <f>IF(OR($O$7="Canteen",$O$7="Head Office"),0,IF($I15&lt;=0,0,IF(AND($I14&lt;=0,OR(TRIM($J15)="Hebrews",TRIM($J15)="Romans",TRIM($J15)="Romans-2",TRIM($J15)="Globe",TRIM($J15)="Globe-12",TRIM($J15)="Neptune P1")),1,0)))</f>
        <v/>
      </c>
      <c r="Q15" s="62" t="n"/>
      <c r="R15" s="61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IF(AND($I14=0,$I15&gt;0),1,0),
      0
   ),
0))</f>
        <v/>
      </c>
      <c r="S15" s="61">
        <f>IF(OR($A14="Annual Leave",$A15="Annual Leave"),IF(AND($A14&lt;&gt;"Annual Leave",$A15="Annual Leave"),8,0),0)</f>
        <v/>
      </c>
      <c r="T15" s="63" t="n"/>
      <c r="U15" s="144">
        <f>MAX(0,40-Y15)</f>
        <v/>
      </c>
      <c r="V15" s="151">
        <f>IF(OR($C15="",$D15=""),0,
 IF(OR($A14="Holiday",$A15="Holiday"),0,
 IF(AND(NOT(OR($A14="Annual Leave",$A15="Annual Leave")),$A15="Off day"),0,
  IF($I14+$I15&gt;=8,IF($I14&gt;=8,0,8-$I14),$I15)
  )))</f>
        <v/>
      </c>
      <c r="W15" s="151">
        <f>MAX(0,V15-U15)</f>
        <v/>
      </c>
      <c r="X15" s="151">
        <f>IF(C15="","",C15-WEEKDAY(C15,1)+1)</f>
        <v/>
      </c>
      <c r="Y15" s="151">
        <f>SUMPRODUCT(($X$14:$X14=X15)*(($V$14:$V14)+($O$14:$O14)))+IF(X15=X14,$L$11,0)</f>
        <v/>
      </c>
      <c r="Z15" s="151" t="n"/>
      <c r="AA15" s="151" t="n"/>
      <c r="AB15" s="151" t="n"/>
      <c r="AC15" s="351" t="n"/>
      <c r="AD15" s="351" t="n"/>
      <c r="AE15" s="351" t="n"/>
      <c r="AF15" s="351" t="n"/>
    </row>
    <row r="16" ht="24" customHeight="1" s="348" thickBot="1">
      <c r="A16" s="154" t="inlineStr">
        <is>
          <t>On Day</t>
        </is>
      </c>
      <c r="B16" s="273" t="n"/>
      <c r="C16" s="90">
        <f>C14+1</f>
        <v/>
      </c>
      <c r="D16" s="8" t="n">
        <v>0.9583333333333334</v>
      </c>
      <c r="E16" s="155">
        <f>IF(D16="", "",
 IF(D16=TIME(0,0,0), 0,
 IF(AND(D16&gt;=TIME(0,0,1), D16&lt;=TIME(2,0,0)), TIME(7,0,0),
 IF(AND(D16&gt;=TIME(6,0,0), D16&lt;=TIME(8,0,0)), TIME(12,0,0),
 IF(AND(D16&gt;TIME(8,0,0), D16&lt;=TIME(13,59,0)), TIME(15,0,0),
 IF(AND(D16&gt;=TIME(14,0,0), D16&lt;=TIME(17,59,0)), TIME(21,0,0),
 IF(AND(D16&gt;=TIME(18,0,0), D16&lt;=TIME(21,59,0)), TIME(0,0,0),
 IF(AND(D16&gt;=TIME(22,0,0), D16&lt;=TIME(23,59,59)), TIME(7,0,0), ""))))))))</f>
        <v/>
      </c>
      <c r="F16" s="156" t="n"/>
      <c r="G16" s="155">
        <f>IF(AND(D16&gt;=TIME(6,0,0),D16&lt;=TIME(8,0,0)),E16,"")</f>
        <v/>
      </c>
      <c r="H16" s="8" t="n">
        <v>0.2916666666666667</v>
      </c>
      <c r="I16" s="30">
        <f>ROUND(IF(OR(D16="",E16="",E16=0),0,IF(H16="",MOD(E16-D16,1)*24,MOD(H16-D16,1)*24)),2)</f>
        <v/>
      </c>
      <c r="J16" s="157" t="inlineStr">
        <is>
          <t>Unico-47</t>
        </is>
      </c>
      <c r="K16" s="274" t="n"/>
      <c r="L16" s="271" t="n"/>
      <c r="M16" s="275">
        <f>MAX(0,V16-W16)</f>
        <v/>
      </c>
      <c r="N16" s="9">
        <f>(IF(OR($C16="",$D16=""),0,
 IF(OR($A16="Holiday",$A17="Holiday"),
    IF(ISNUMBER(MATCH(TRIM($B16),{"Phagwah","Good Friday","Easter Monday","Labour Day","Christmas","Eid ul Azha","Romans-2","Globe-12","Neptune P1"},0)),0,$I16),
 IF(AND(NOT(OR($A16="Annual Leave",$A17="Annual Leave")),$A16="Off day"),$I16,
  MAX(0,$I16-$V16)
  ))))+W16</f>
        <v/>
      </c>
      <c r="O16" s="9">
        <f>IF(AND(OR($A16="Holiday",$A17="Holiday"),
        ISNUMBER(MATCH(TRIM($B16),{"Phagwah","Good Friday","Easter Monday","Labour Day","Christmas","Eid ul Azha","Romans-2","Globe-12","Neptune P1"},0))),
   $I16,0)</f>
        <v/>
      </c>
      <c r="P16" s="9">
        <f>IF(OR($O$7="Canteen",$O$7="Head Office"),0,IF($I16&lt;=0,0,IF(OR(OR(TRIM($J16)="Hebrews",TRIM($J16)="Romans",TRIM($J16)="Romans-2",TRIM($J16)="Globe",TRIM($J16)="Globe-12",TRIM($J16)="Neptune P1"),AND($I17&gt;0,OR(TRIM($J17)="Hebrews",TRIM($J17)="Romans",TRIM($J17)="Romans-2",TRIM($J17)="Globe",TRIM($J17)="Globe-12",TRIM($J17)="Neptune P1"))),1,0)))</f>
        <v/>
      </c>
      <c r="Q16" s="10" t="n"/>
      <c r="R16" s="9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IF($I16&gt;0,1,0),
      0
   ),
0))</f>
        <v/>
      </c>
      <c r="S16" s="9">
        <f>IF(OR($A16="Annual Leave",$A17="Annual Leave"),IF($A16="Annual Leave",8,0),0)</f>
        <v/>
      </c>
      <c r="T16" s="91" t="n"/>
      <c r="U16" s="144">
        <f>MAX(0,40-Y16)</f>
        <v/>
      </c>
      <c r="V16" s="351">
        <f>IF(OR($C16="",$D16=""),0,
 IF(OR($A16="Holiday",$A17="Holiday"),0,
 IF(AND(NOT(OR($A16="Annual Leave",$A17="Annual Leave")),$A16="Off day"),0,
  IF($I16+$I17&gt;=8,IF($I16&gt;=8,8,$I16),$I16)
  )))</f>
        <v/>
      </c>
      <c r="W16" s="351">
        <f>MAX(0,V16-U16)</f>
        <v/>
      </c>
      <c r="X16" s="351">
        <f>IF(C16="","",C16-WEEKDAY(C16,1)+1)</f>
        <v/>
      </c>
      <c r="Y16" s="351">
        <f>SUMPRODUCT(($X$14:$X15=X16)*(($V$14:$V15)+($O$14:$O15)))+IF(X16=X14,$L$11,0)</f>
        <v/>
      </c>
      <c r="Z16" s="351" t="n"/>
      <c r="AA16" s="351" t="n"/>
      <c r="AB16" s="351" t="n"/>
      <c r="AC16" s="351" t="n"/>
      <c r="AD16" s="351" t="n"/>
      <c r="AE16" s="351" t="n"/>
      <c r="AF16" s="351" t="n"/>
    </row>
    <row r="17" ht="24" customHeight="1" s="348" thickBot="1">
      <c r="A17" s="154" t="inlineStr">
        <is>
          <t>On Day</t>
        </is>
      </c>
      <c r="B17" s="273" t="n"/>
      <c r="C17" s="90">
        <f>C16</f>
        <v/>
      </c>
      <c r="D17" s="276" t="n"/>
      <c r="E17" s="277">
        <f>IF(D17="", "",
 IF(D17=TIME(0,0,0), 0,
 IF(AND(D17&gt;=TIME(0,0,1), D17&lt;=TIME(2,0,0)), TIME(7,0,0),
 IF(AND(D17&gt;=TIME(6,0,0), D17&lt;=TIME(8,0,0)), TIME(12,0,0),
 IF(AND(D17&gt;TIME(8,0,0), D17&lt;=TIME(13,59,0)), TIME(15,0,0),
 IF(AND(D17&gt;=TIME(14,0,0), D17&lt;=TIME(17,59,0)), TIME(21,0,0),
 IF(AND(D17&gt;=TIME(18,0,0), D17&lt;=TIME(21,59,0)), TIME(0,0,0),
 IF(AND(D17&gt;=TIME(22,0,0), D17&lt;=TIME(23,59,59)), TIME(7,0,0), ""))))))))</f>
        <v/>
      </c>
      <c r="F17" s="156" t="n"/>
      <c r="G17" s="277">
        <f>IF(AND(D17&gt;=TIME(6,0,0),D17&lt;=TIME(8,0,0)),E17,"")</f>
        <v/>
      </c>
      <c r="H17" s="276" t="n"/>
      <c r="I17" s="30">
        <f>ROUND(IF(OR(D17="",E17="",E17=0),0,IF(H17="",MOD(E17-D17,1)*24,MOD(H17-D17,1)*24)),2)</f>
        <v/>
      </c>
      <c r="J17" s="158" t="n"/>
      <c r="K17" s="274" t="n"/>
      <c r="L17" s="271" t="n"/>
      <c r="M17" s="275">
        <f>MAX(0,V17-W17)</f>
        <v/>
      </c>
      <c r="N17" s="278">
        <f>(IF(OR($C17="",$D17=""),0,
 IF(OR($A16="Holiday",$A17="Holiday"),
    IF(ISNUMBER(MATCH(TRIM($B17),{"Phagwah","Good Friday","Easter Monday","Labour Day","Christmas","Eid ul Azha","Romans-2","Globe-12","Neptune P1"},0)),0,$I17),
 IF(AND(NOT(OR($A16="Annual Leave",$A17="Annual Leave")),$A17="Off day"),$I17,
  MAX(0,$I17-$V17)
  ))))+W17</f>
        <v/>
      </c>
      <c r="O17" s="278">
        <f>IF(AND(OR($A16="Holiday",$A17="Holiday"),
        ISNUMBER(MATCH(TRIM($B17),{"Phagwah","Good Friday","Easter Monday","Labour Day","Christmas","Eid ul Azha","Romans-2","Globe-12","Neptune P1"},0))),
   $I17,0)</f>
        <v/>
      </c>
      <c r="P17" s="278">
        <f>IF(OR($O$7="Canteen",$O$7="Head Office"),0,IF($I17&lt;=0,0,IF(AND($I16&lt;=0,OR(TRIM($J17)="Hebrews",TRIM($J17)="Romans",TRIM($J17)="Romans-2",TRIM($J17)="Globe",TRIM($J17)="Globe-12",TRIM($J17)="Neptune P1")),1,0)))</f>
        <v/>
      </c>
      <c r="Q17" s="279" t="n"/>
      <c r="R17" s="278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IF(AND($I16=0,$I17&gt;0),1,0),
      0
   ),
0))</f>
        <v/>
      </c>
      <c r="S17" s="278">
        <f>IF(OR($A16="Annual Leave",$A17="Annual Leave"),IF(AND($A16&lt;&gt;"Annual Leave",$A17="Annual Leave"),8,0),0)</f>
        <v/>
      </c>
      <c r="T17" s="280" t="n"/>
      <c r="U17" s="144">
        <f>MAX(0,40-Y17)</f>
        <v/>
      </c>
      <c r="V17" s="351">
        <f>IF(OR($C17="",$D17=""),0,
 IF(OR($A16="Holiday",$A17="Holiday"),0,
 IF(AND(NOT(OR($A16="Annual Leave",$A17="Annual Leave")),$A17="Off day"),0,
  IF($I16+$I17&gt;=8,IF($I16&gt;=8,0,8-$I16),$I17)
  )))</f>
        <v/>
      </c>
      <c r="W17" s="351">
        <f>MAX(0,V17-U17)</f>
        <v/>
      </c>
      <c r="X17" s="351">
        <f>IF(C17="","",C17-WEEKDAY(C17,1)+1)</f>
        <v/>
      </c>
      <c r="Y17" s="351">
        <f>SUMPRODUCT(($X$14:$X16=X17)*(($V$14:$V16)+($O$14:$O16)))+IF(X17=X14,$L$11,0)</f>
        <v/>
      </c>
      <c r="Z17" s="351" t="n"/>
      <c r="AA17" s="351" t="n"/>
      <c r="AB17" s="351" t="n"/>
      <c r="AC17" s="351" t="n"/>
      <c r="AD17" s="351" t="n"/>
      <c r="AE17" s="351" t="n"/>
      <c r="AF17" s="351" t="n"/>
    </row>
    <row r="18" ht="24" customHeight="1" s="348" thickBot="1">
      <c r="A18" s="159" t="inlineStr">
        <is>
          <t>On Day</t>
        </is>
      </c>
      <c r="B18" s="281" t="n"/>
      <c r="C18" s="92">
        <f>C16+1</f>
        <v/>
      </c>
      <c r="D18" s="31" t="n">
        <v>0.625</v>
      </c>
      <c r="E18" s="160">
        <f>IF(D18="", "",
 IF(D18=TIME(0,0,0), 0,
 IF(AND(D18&gt;=TIME(0,0,1), D18&lt;=TIME(2,0,0)), TIME(7,0,0),
 IF(AND(D18&gt;=TIME(6,0,0), D18&lt;=TIME(8,0,0)), TIME(12,0,0),
 IF(AND(D18&gt;TIME(8,0,0), D18&lt;=TIME(13,59,0)), TIME(15,0,0),
 IF(AND(D18&gt;=TIME(14,0,0), D18&lt;=TIME(17,59,0)), TIME(21,0,0),
 IF(AND(D18&gt;=TIME(18,0,0), D18&lt;=TIME(21,59,0)), TIME(0,0,0),
 IF(AND(D18&gt;=TIME(22,0,0), D18&lt;=TIME(23,59,59)), TIME(7,0,0), ""))))))))</f>
        <v/>
      </c>
      <c r="F18" s="161" t="n"/>
      <c r="G18" s="160">
        <f>IF(AND(D18&gt;=TIME(6,0,0),D18&lt;=TIME(8,0,0)),E18,"")</f>
        <v/>
      </c>
      <c r="H18" s="31" t="n">
        <v>0.9583333333333334</v>
      </c>
      <c r="I18" s="32">
        <f>ROUND(IF(OR(D18="",E18="",E18=0),0,IF(H18="",MOD(E18-D18,1)*24,MOD(H18-D18,1)*24)),2)</f>
        <v/>
      </c>
      <c r="J18" s="162" t="inlineStr">
        <is>
          <t>Unico-47</t>
        </is>
      </c>
      <c r="K18" s="282" t="n"/>
      <c r="L18" s="271" t="n"/>
      <c r="M18" s="283">
        <f>MAX(0,V18-W18)</f>
        <v/>
      </c>
      <c r="N18" s="33">
        <f>(IF(OR($C18="",$D18=""),0,
 IF(OR($A18="Holiday",$A19="Holiday"),
    IF(ISNUMBER(MATCH(TRIM($B18),{"Phagwah","Good Friday","Easter Monday","Labour Day","Christmas","Eid ul Azha","Romans-2","Globe-12","Neptune P1"},0)),0,$I18),
 IF(AND(NOT(OR($A18="Annual Leave",$A19="Annual Leave")),$A18="Off day"),$I18,
  MAX(0,$I18-$V18)
  ))))+W18</f>
        <v/>
      </c>
      <c r="O18" s="33">
        <f>IF(AND(OR($A18="Holiday",$A19="Holiday"),
        ISNUMBER(MATCH(TRIM($B18),{"Phagwah","Good Friday","Easter Monday","Labour Day","Christmas","Eid ul Azha","Romans-2","Globe-12","Neptune P1"},0))),
   $I18,0)</f>
        <v/>
      </c>
      <c r="P18" s="33">
        <f>IF(OR($O$7="Canteen",$O$7="Head Office"),0,IF($I18&lt;=0,0,IF(OR(OR(TRIM($J18)="Hebrews",TRIM($J18)="Romans",TRIM($J18)="Romans-2",TRIM($J18)="Globe",TRIM($J18)="Globe-12",TRIM($J18)="Neptune P1"),AND($I19&gt;0,OR(TRIM($J19)="Hebrews",TRIM($J19)="Romans",TRIM($J19)="Romans-2",TRIM($J19)="Globe",TRIM($J19)="Globe-12",TRIM($J19)="Neptune P1"))),1,0)))</f>
        <v/>
      </c>
      <c r="Q18" s="34" t="n"/>
      <c r="R18" s="33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IF($I18&gt;0,1,0),
      0
   ),
0))</f>
        <v/>
      </c>
      <c r="S18" s="33">
        <f>IF(OR($A18="Annual Leave",$A19="Annual Leave"),IF($A18="Annual Leave",8,0),0)</f>
        <v/>
      </c>
      <c r="T18" s="35" t="n"/>
      <c r="U18" s="144">
        <f>MAX(0,40-Y18)</f>
        <v/>
      </c>
      <c r="V18" s="351">
        <f>IF(OR($C18="",$D18=""),0,
 IF(OR($A18="Holiday",$A19="Holiday"),0,
 IF(AND(NOT(OR($A18="Annual Leave",$A19="Annual Leave")),$A18="Off day"),0,
  IF($I18+$I19&gt;=8,IF($I18&gt;=8,8,$I18),$I18)
  )))</f>
        <v/>
      </c>
      <c r="W18" s="351">
        <f>MAX(0,V18-U18)</f>
        <v/>
      </c>
      <c r="X18" s="351">
        <f>IF(C18="","",C18-WEEKDAY(C18,1)+1)</f>
        <v/>
      </c>
      <c r="Y18" s="351">
        <f>SUMPRODUCT(($X$14:$X17=X18)*(($V$14:$V17)+($O$14:$O17)))+IF(X18=X14,$L$11,0)</f>
        <v/>
      </c>
      <c r="Z18" s="351" t="n"/>
      <c r="AA18" s="351" t="n"/>
      <c r="AB18" s="351" t="n"/>
      <c r="AC18" s="351" t="n"/>
      <c r="AD18" s="351" t="n"/>
      <c r="AE18" s="351" t="n"/>
      <c r="AF18" s="351" t="n"/>
    </row>
    <row r="19" ht="24" customHeight="1" s="348" thickBot="1">
      <c r="A19" s="159" t="inlineStr">
        <is>
          <t>On Day</t>
        </is>
      </c>
      <c r="B19" s="281" t="n"/>
      <c r="C19" s="93">
        <f>C18</f>
        <v/>
      </c>
      <c r="D19" s="36" t="n"/>
      <c r="E19" s="163">
        <f>IF(D19="", "",
 IF(D19=TIME(0,0,0), 0,
 IF(AND(D19&gt;=TIME(0,0,1), D19&lt;=TIME(2,0,0)), TIME(7,0,0),
 IF(AND(D19&gt;=TIME(6,0,0), D19&lt;=TIME(8,0,0)), TIME(12,0,0),
 IF(AND(D19&gt;TIME(8,0,0), D19&lt;=TIME(13,59,0)), TIME(15,0,0),
 IF(AND(D19&gt;=TIME(14,0,0), D19&lt;=TIME(17,59,0)), TIME(21,0,0),
 IF(AND(D19&gt;=TIME(18,0,0), D19&lt;=TIME(21,59,0)), TIME(0,0,0),
 IF(AND(D19&gt;=TIME(22,0,0), D19&lt;=TIME(23,59,59)), TIME(7,0,0), ""))))))))</f>
        <v/>
      </c>
      <c r="F19" s="164" t="n"/>
      <c r="G19" s="163">
        <f>IF(AND(D19&gt;=TIME(6,0,0),D19&lt;=TIME(8,0,0)),E19,"")</f>
        <v/>
      </c>
      <c r="H19" s="36" t="n"/>
      <c r="I19" s="37">
        <f>ROUND(IF(OR(D19="",E19="",E19=0),0,IF(H19="",MOD(E19-D19,1)*24,MOD(H19-D19,1)*24)),2)</f>
        <v/>
      </c>
      <c r="J19" s="162" t="n"/>
      <c r="K19" s="282" t="n"/>
      <c r="L19" s="271" t="n"/>
      <c r="M19" s="283">
        <f>MAX(0,V19-W19)</f>
        <v/>
      </c>
      <c r="N19" s="38">
        <f>(IF(OR($C19="",$D19=""),0,
 IF(OR($A18="Holiday",$A19="Holiday"),
    IF(ISNUMBER(MATCH(TRIM($B19),{"Phagwah","Good Friday","Easter Monday","Labour Day","Christmas","Eid ul Azha","Romans-2","Globe-12","Neptune P1"},0)),0,$I19),
 IF(AND(NOT(OR($A18="Annual Leave",$A19="Annual Leave")),$A19="Off day"),$I19,
  MAX(0,$I19-$V19)
  ))))+W19</f>
        <v/>
      </c>
      <c r="O19" s="38">
        <f>IF(AND(OR($A18="Holiday",$A19="Holiday"),
        ISNUMBER(MATCH(TRIM($B19),{"Phagwah","Good Friday","Easter Monday","Labour Day","Christmas","Eid ul Azha","Romans-2","Globe-12","Neptune P1"},0))),
   $I19,0)</f>
        <v/>
      </c>
      <c r="P19" s="38">
        <f>IF(OR($O$7="Canteen",$O$7="Head Office"),0,IF($I19&lt;=0,0,IF(AND($I18&lt;=0,OR(TRIM($J19)="Hebrews",TRIM($J19)="Romans",TRIM($J19)="Romans-2",TRIM($J19)="Globe",TRIM($J19)="Globe-12",TRIM($J19)="Neptune P1")),1,0)))</f>
        <v/>
      </c>
      <c r="Q19" s="39" t="n"/>
      <c r="R19" s="38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IF(AND($I18=0,$I19&gt;0),1,0),
      0
   ),
0))</f>
        <v/>
      </c>
      <c r="S19" s="38">
        <f>IF(OR($A18="Annual Leave",$A19="Annual Leave"),IF(AND($A18&lt;&gt;"Annual Leave",$A19="Annual Leave"),8,0),0)</f>
        <v/>
      </c>
      <c r="T19" s="40" t="n"/>
      <c r="U19" s="144">
        <f>MAX(0,40-Y19)</f>
        <v/>
      </c>
      <c r="V19" s="351">
        <f>IF(OR($C19="",$D19=""),0,
 IF(OR($A18="Holiday",$A19="Holiday"),0,
 IF(AND(NOT(OR($A18="Annual Leave",$A19="Annual Leave")),$A19="Off day"),0,
  IF($I18+$I19&gt;=8,IF($I18&gt;=8,0,8-$I18),$I19)
  )))</f>
        <v/>
      </c>
      <c r="W19" s="351">
        <f>MAX(0,V19-U19)</f>
        <v/>
      </c>
      <c r="X19" s="351">
        <f>IF(C19="","",C19-WEEKDAY(C19,1)+1)</f>
        <v/>
      </c>
      <c r="Y19" s="351">
        <f>SUMPRODUCT(($X$14:$X18=X19)*(($V$14:$V18)+($O$14:$O18)))+IF(X19=X14,$L$11,0)</f>
        <v/>
      </c>
      <c r="Z19" s="351" t="n"/>
      <c r="AA19" s="351" t="n"/>
      <c r="AB19" s="351" t="n"/>
      <c r="AC19" s="351" t="n"/>
      <c r="AD19" s="351" t="n"/>
      <c r="AE19" s="351" t="n"/>
      <c r="AF19" s="351" t="n"/>
    </row>
    <row r="20" ht="24" customHeight="1" s="348" thickBot="1">
      <c r="A20" s="165" t="inlineStr">
        <is>
          <t>On Day</t>
        </is>
      </c>
      <c r="B20" s="284" t="n"/>
      <c r="C20" s="94">
        <f>C18+1</f>
        <v/>
      </c>
      <c r="D20" s="41" t="n">
        <v>0.625</v>
      </c>
      <c r="E20" s="166">
        <f>IF(D20="", "",
 IF(D20=TIME(0,0,0), 0,
 IF(AND(D20&gt;=TIME(0,0,1), D20&lt;=TIME(2,0,0)), TIME(7,0,0),
 IF(AND(D20&gt;=TIME(6,0,0), D20&lt;=TIME(8,0,0)), TIME(12,0,0),
 IF(AND(D20&gt;TIME(8,0,0), D20&lt;=TIME(13,59,0)), TIME(15,0,0),
 IF(AND(D20&gt;=TIME(14,0,0), D20&lt;=TIME(17,59,0)), TIME(21,0,0),
 IF(AND(D20&gt;=TIME(18,0,0), D20&lt;=TIME(21,59,0)), TIME(0,0,0),
 IF(AND(D20&gt;=TIME(22,0,0), D20&lt;=TIME(23,59,59)), TIME(7,0,0), ""))))))))</f>
        <v/>
      </c>
      <c r="F20" s="167" t="n"/>
      <c r="G20" s="166">
        <f>IF(AND(D20&gt;=TIME(6,0,0),D20&lt;=TIME(8,0,0)),E20,"")</f>
        <v/>
      </c>
      <c r="H20" s="41" t="n">
        <v>0.9583333333333334</v>
      </c>
      <c r="I20" s="95">
        <f>ROUND(IF(OR(D20="",E20="",E20=0),0,IF(H20="",MOD(E20-D20,1)*24,MOD(H20-D20,1)*24)),2)</f>
        <v/>
      </c>
      <c r="J20" s="168" t="inlineStr">
        <is>
          <t>Unico-47</t>
        </is>
      </c>
      <c r="K20" s="285" t="n"/>
      <c r="L20" s="271" t="n"/>
      <c r="M20" s="286">
        <f>MAX(0,V20-W20)</f>
        <v/>
      </c>
      <c r="N20" s="42">
        <f>(IF(OR($C20="",$D20=""),0,
 IF(OR($A20="Holiday",$A21="Holiday"),
    IF(ISNUMBER(MATCH(TRIM($B20),{"Phagwah","Good Friday","Easter Monday","Labour Day","Christmas","Eid ul Azha","Romans-2","Globe-12","Neptune P1"},0)),0,$I20),
 IF(AND(NOT(OR($A20="Annual Leave",$A21="Annual Leave")),$A20="Off day"),$I20,
  MAX(0,$I20-$V20)
  ))))+W20</f>
        <v/>
      </c>
      <c r="O20" s="42">
        <f>IF(AND(OR($A20="Holiday",$A21="Holiday"),
        ISNUMBER(MATCH(TRIM($B20),{"Phagwah","Good Friday","Easter Monday","Labour Day","Christmas","Eid ul Azha","Romans-2","Globe-12","Neptune P1"},0))),
   $I20,0)</f>
        <v/>
      </c>
      <c r="P20" s="42">
        <f>IF(OR($O$7="Canteen",$O$7="Head Office"),0,IF($I20&lt;=0,0,IF(OR(OR(TRIM($J20)="Hebrews",TRIM($J20)="Romans",TRIM($J20)="Romans-2",TRIM($J20)="Globe",TRIM($J20)="Globe-12",TRIM($J20)="Neptune P1"),AND($I21&gt;0,OR(TRIM($J21)="Hebrews",TRIM($J21)="Romans",TRIM($J21)="Romans-2",TRIM($J21)="Globe",TRIM($J21)="Globe-12",TRIM($J21)="Neptune P1"))),1,0)))</f>
        <v/>
      </c>
      <c r="Q20" s="43" t="n"/>
      <c r="R20" s="42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IF($I20&gt;0,1,0),
      0
   ),
0))</f>
        <v/>
      </c>
      <c r="S20" s="42">
        <f>IF(OR($A20="Annual Leave",$A21="Annual Leave"),IF($A20="Annual Leave",8,0),0)</f>
        <v/>
      </c>
      <c r="T20" s="96" t="n"/>
      <c r="U20" s="144">
        <f>MAX(0,40-Y20)</f>
        <v/>
      </c>
      <c r="V20" s="351">
        <f>IF(OR($C20="",$D20=""),0,
 IF(OR($A20="Holiday",$A21="Holiday"),0,
 IF(AND(NOT(OR($A20="Annual Leave",$A21="Annual Leave")),$A20="Off day"),0,
  IF($I20+$I21&gt;=8,IF($I20&gt;=8,8,$I20),$I20)
  )))</f>
        <v/>
      </c>
      <c r="W20" s="351">
        <f>MAX(0,V20-U20)</f>
        <v/>
      </c>
      <c r="X20" s="351">
        <f>IF(C20="","",C20-WEEKDAY(C20,1)+1)</f>
        <v/>
      </c>
      <c r="Y20" s="351">
        <f>SUMPRODUCT(($X$14:$X19=X20)*(($V$14:$V19)+($O$14:$O19)))+IF(X20=X14,$L$11,0)</f>
        <v/>
      </c>
      <c r="Z20" s="351" t="n"/>
      <c r="AA20" s="351" t="n"/>
      <c r="AB20" s="351" t="n"/>
      <c r="AC20" s="351" t="n"/>
      <c r="AD20" s="351" t="n"/>
      <c r="AE20" s="351" t="n"/>
      <c r="AF20" s="351" t="n"/>
    </row>
    <row r="21" ht="24" customHeight="1" s="348" thickBot="1">
      <c r="A21" s="165" t="inlineStr">
        <is>
          <t>On Day</t>
        </is>
      </c>
      <c r="B21" s="284" t="n"/>
      <c r="C21" s="94">
        <f>C20</f>
        <v/>
      </c>
      <c r="D21" s="287" t="n"/>
      <c r="E21" s="288">
        <f>IF(D21="", "",
 IF(D21=TIME(0,0,0), 0,
 IF(AND(D21&gt;=TIME(0,0,1), D21&lt;=TIME(2,0,0)), TIME(7,0,0),
 IF(AND(D21&gt;=TIME(6,0,0), D21&lt;=TIME(8,0,0)), TIME(12,0,0),
 IF(AND(D21&gt;TIME(8,0,0), D21&lt;=TIME(13,59,0)), TIME(15,0,0),
 IF(AND(D21&gt;=TIME(14,0,0), D21&lt;=TIME(17,59,0)), TIME(21,0,0),
 IF(AND(D21&gt;=TIME(18,0,0), D21&lt;=TIME(21,59,0)), TIME(0,0,0),
 IF(AND(D21&gt;=TIME(22,0,0), D21&lt;=TIME(23,59,59)), TIME(7,0,0), ""))))))))</f>
        <v/>
      </c>
      <c r="F21" s="167" t="n"/>
      <c r="G21" s="288">
        <f>IF(AND(D21&gt;=TIME(6,0,0),D21&lt;=TIME(8,0,0)),E21,"")</f>
        <v/>
      </c>
      <c r="H21" s="287" t="n"/>
      <c r="I21" s="95">
        <f>ROUND(IF(OR(D21="",E21="",E21=0),0,IF(H21="",MOD(E21-D21,1)*24,MOD(H21-D21,1)*24)),2)</f>
        <v/>
      </c>
      <c r="J21" s="169" t="n"/>
      <c r="K21" s="285" t="n"/>
      <c r="L21" s="271" t="n"/>
      <c r="M21" s="286">
        <f>MAX(0,V21-W21)</f>
        <v/>
      </c>
      <c r="N21" s="289">
        <f>(IF(OR($C21="",$D21=""),0,
 IF(OR($A20="Holiday",$A21="Holiday"),
    IF(ISNUMBER(MATCH(TRIM($B21),{"Phagwah","Good Friday","Easter Monday","Labour Day","Christmas","Eid ul Azha","Romans-2","Globe-12","Neptune P1"},0)),0,$I21),
 IF(AND(NOT(OR($A20="Annual Leave",$A21="Annual Leave")),$A21="Off day"),$I21,
  MAX(0,$I21-$V21)
  ))))+W21</f>
        <v/>
      </c>
      <c r="O21" s="289">
        <f>IF(AND(OR($A20="Holiday",$A21="Holiday"),
        ISNUMBER(MATCH(TRIM($B21),{"Phagwah","Good Friday","Easter Monday","Labour Day","Christmas","Eid ul Azha","Romans-2","Globe-12","Neptune P1"},0))),
   $I21,0)</f>
        <v/>
      </c>
      <c r="P21" s="289">
        <f>IF(OR($O$7="Canteen",$O$7="Head Office"),0,IF($I21&lt;=0,0,IF(AND($I20&lt;=0,OR(TRIM($J21)="Hebrews",TRIM($J21)="Romans",TRIM($J21)="Romans-2",TRIM($J21)="Globe",TRIM($J21)="Globe-12",TRIM($J21)="Neptune P1")),1,0)))</f>
        <v/>
      </c>
      <c r="Q21" s="290" t="n"/>
      <c r="R21" s="289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IF(AND($I20=0,$I21&gt;0),1,0),
      0
   ),
0))</f>
        <v/>
      </c>
      <c r="S21" s="289">
        <f>IF(OR($A20="Annual Leave",$A21="Annual Leave"),IF(AND($A20&lt;&gt;"Annual Leave",$A21="Annual Leave"),8,0),0)</f>
        <v/>
      </c>
      <c r="T21" s="291" t="n"/>
      <c r="U21" s="144">
        <f>MAX(0,40-Y21)</f>
        <v/>
      </c>
      <c r="V21" s="351">
        <f>IF(OR($C21="",$D21=""),0,
 IF(OR($A20="Holiday",$A21="Holiday"),0,
 IF(AND(NOT(OR($A20="Annual Leave",$A21="Annual Leave")),$A21="Off day"),0,
  IF($I20+$I21&gt;=8,IF($I20&gt;=8,0,8-$I20),$I21)
  )))</f>
        <v/>
      </c>
      <c r="W21" s="351">
        <f>MAX(0,V21-U21)</f>
        <v/>
      </c>
      <c r="X21" s="351">
        <f>IF(C21="","",C21-WEEKDAY(C21,1)+1)</f>
        <v/>
      </c>
      <c r="Y21" s="351">
        <f>SUMPRODUCT(($X$14:$X20=X21)*(($V$14:$V20)+($O$14:$O20)))+IF(X21=X14,$L$11,0)</f>
        <v/>
      </c>
      <c r="Z21" s="351" t="n"/>
      <c r="AA21" s="351" t="n"/>
      <c r="AB21" s="351" t="n"/>
      <c r="AC21" s="351" t="n"/>
      <c r="AD21" s="351" t="n"/>
      <c r="AE21" s="351" t="n"/>
      <c r="AF21" s="351" t="n"/>
    </row>
    <row r="22" ht="24" customHeight="1" s="348" thickBot="1">
      <c r="A22" s="170" t="inlineStr">
        <is>
          <t>On Day</t>
        </is>
      </c>
      <c r="B22" s="292" t="n"/>
      <c r="C22" s="97">
        <f>C20+1</f>
        <v/>
      </c>
      <c r="D22" s="44" t="n">
        <v>0.625</v>
      </c>
      <c r="E22" s="171">
        <f>IF(D22="", "",
 IF(D22=TIME(0,0,0), 0,
 IF(AND(D22&gt;=TIME(0,0,1), D22&lt;=TIME(2,0,0)), TIME(7,0,0),
 IF(AND(D22&gt;=TIME(6,0,0), D22&lt;=TIME(8,0,0)), TIME(12,0,0),
 IF(AND(D22&gt;TIME(8,0,0), D22&lt;=TIME(13,59,0)), TIME(15,0,0),
 IF(AND(D22&gt;=TIME(14,0,0), D22&lt;=TIME(17,59,0)), TIME(21,0,0),
 IF(AND(D22&gt;=TIME(18,0,0), D22&lt;=TIME(21,59,0)), TIME(0,0,0),
 IF(AND(D22&gt;=TIME(22,0,0), D22&lt;=TIME(23,59,59)), TIME(7,0,0), ""))))))))</f>
        <v/>
      </c>
      <c r="F22" s="172" t="n"/>
      <c r="G22" s="171">
        <f>IF(AND(D22&gt;=TIME(6,0,0),D22&lt;=TIME(8,0,0)),E22,"")</f>
        <v/>
      </c>
      <c r="H22" s="44" t="n">
        <v>0.9583333333333334</v>
      </c>
      <c r="I22" s="45">
        <f>ROUND(IF(OR(D22="",E22="",E22=0),0,IF(H22="",MOD(E22-D22,1)*24,MOD(H22-D22,1)*24)),2)</f>
        <v/>
      </c>
      <c r="J22" s="173" t="inlineStr">
        <is>
          <t>Unico-47</t>
        </is>
      </c>
      <c r="K22" s="293" t="n"/>
      <c r="L22" s="271" t="n"/>
      <c r="M22" s="294">
        <f>MAX(0,V22-W22)</f>
        <v/>
      </c>
      <c r="N22" s="46">
        <f>(IF(OR($C22="",$D22=""),0,
 IF(OR($A22="Holiday",$A23="Holiday"),
    IF(ISNUMBER(MATCH(TRIM($B22),{"Phagwah","Good Friday","Easter Monday","Labour Day","Christmas","Eid ul Azha","Romans-2","Globe-12","Neptune P1"},0)),0,$I22),
 IF(AND(NOT(OR($A22="Annual Leave",$A23="Annual Leave")),$A22="Off day"),$I22,
  MAX(0,$I22-$V22)
  ))))+W22</f>
        <v/>
      </c>
      <c r="O22" s="46">
        <f>IF(AND(OR($A22="Holiday",$A23="Holiday"),
        ISNUMBER(MATCH(TRIM($B22),{"Phagwah","Good Friday","Easter Monday","Labour Day","Christmas","Eid ul Azha","Romans-2","Globe-12","Neptune P1"},0))),
   $I22,0)</f>
        <v/>
      </c>
      <c r="P22" s="46">
        <f>IF(OR($O$7="Canteen",$O$7="Head Office"),0,IF($I22&lt;=0,0,IF(OR(OR(TRIM($J22)="Hebrews",TRIM($J22)="Romans",TRIM($J22)="Romans-2",TRIM($J22)="Globe",TRIM($J22)="Globe-12",TRIM($J22)="Neptune P1"),AND($I23&gt;0,OR(TRIM($J23)="Hebrews",TRIM($J23)="Romans",TRIM($J23)="Romans-2",TRIM($J23)="Globe",TRIM($J23)="Globe-12",TRIM($J23)="Neptune P1"))),1,0)))</f>
        <v/>
      </c>
      <c r="Q22" s="47" t="n"/>
      <c r="R22" s="46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IF($I22&gt;0,1,0),
      0
   ),
0))</f>
        <v/>
      </c>
      <c r="S22" s="46">
        <f>IF(OR($A22="Annual Leave",$A23="Annual Leave"),IF($A22="Annual Leave",8,0),0)</f>
        <v/>
      </c>
      <c r="T22" s="48" t="n"/>
      <c r="U22" s="144">
        <f>MAX(0,40-Y22)</f>
        <v/>
      </c>
      <c r="V22" s="351">
        <f>IF(OR($C22="",$D22=""),0,
 IF(OR($A22="Holiday",$A23="Holiday"),0,
 IF(AND(NOT(OR($A22="Annual Leave",$A23="Annual Leave")),$A22="Off day"),0,
  IF($I22+$I23&gt;=8,IF($I22&gt;=8,8,$I22),$I22)
  )))</f>
        <v/>
      </c>
      <c r="W22" s="351">
        <f>MAX(0,V22-U22)</f>
        <v/>
      </c>
      <c r="X22" s="351">
        <f>IF(C22="","",C22-WEEKDAY(C22,1)+1)</f>
        <v/>
      </c>
      <c r="Y22" s="351">
        <f>SUMPRODUCT(($X$14:$X21=X22)*(($V$14:$V21)+($O$14:$O21)))+IF(X22=X14,$L$11,0)</f>
        <v/>
      </c>
      <c r="Z22" s="351" t="n"/>
      <c r="AA22" s="351" t="n"/>
      <c r="AB22" s="351" t="n"/>
      <c r="AC22" s="351" t="n"/>
      <c r="AD22" s="351" t="n"/>
      <c r="AE22" s="351" t="n"/>
      <c r="AF22" s="351" t="n"/>
    </row>
    <row r="23" ht="24" customHeight="1" s="348" thickBot="1">
      <c r="A23" s="170" t="inlineStr">
        <is>
          <t>On Day</t>
        </is>
      </c>
      <c r="B23" s="292" t="n"/>
      <c r="C23" s="98">
        <f>C22</f>
        <v/>
      </c>
      <c r="D23" s="49" t="n"/>
      <c r="E23" s="174">
        <f>IF(D23="", "",
 IF(D23=TIME(0,0,0), 0,
 IF(AND(D23&gt;=TIME(0,0,1), D23&lt;=TIME(2,0,0)), TIME(7,0,0),
 IF(AND(D23&gt;=TIME(6,0,0), D23&lt;=TIME(8,0,0)), TIME(12,0,0),
 IF(AND(D23&gt;TIME(8,0,0), D23&lt;=TIME(13,59,0)), TIME(15,0,0),
 IF(AND(D23&gt;=TIME(14,0,0), D23&lt;=TIME(17,59,0)), TIME(21,0,0),
 IF(AND(D23&gt;=TIME(18,0,0), D23&lt;=TIME(21,59,0)), TIME(0,0,0),
 IF(AND(D23&gt;=TIME(22,0,0), D23&lt;=TIME(23,59,59)), TIME(7,0,0), ""))))))))</f>
        <v/>
      </c>
      <c r="F23" s="175" t="n"/>
      <c r="G23" s="174">
        <f>IF(AND(D23&gt;=TIME(6,0,0),D23&lt;=TIME(8,0,0)),E23,"")</f>
        <v/>
      </c>
      <c r="H23" s="49" t="n"/>
      <c r="I23" s="50">
        <f>ROUND(IF(OR(D23="",E23="",E23=0),0,IF(H23="",MOD(E23-D23,1)*24,MOD(H23-D23,1)*24)),2)</f>
        <v/>
      </c>
      <c r="J23" s="173" t="n"/>
      <c r="K23" s="293" t="n"/>
      <c r="L23" s="271" t="n"/>
      <c r="M23" s="294">
        <f>MAX(0,V23-W23)</f>
        <v/>
      </c>
      <c r="N23" s="51">
        <f>(IF(OR($C23="",$D23=""),0,
 IF(OR($A22="Holiday",$A23="Holiday"),
    IF(ISNUMBER(MATCH(TRIM($B23),{"Phagwah","Good Friday","Easter Monday","Labour Day","Christmas","Eid ul Azha","Romans-2","Globe-12","Neptune P1"},0)),0,$I23),
 IF(AND(NOT(OR($A22="Annual Leave",$A23="Annual Leave")),$A23="Off day"),$I23,
  MAX(0,$I23-$V23)
  ))))+W23</f>
        <v/>
      </c>
      <c r="O23" s="51">
        <f>IF(AND(OR($A22="Holiday",$A23="Holiday"),
        ISNUMBER(MATCH(TRIM($B23),{"Phagwah","Good Friday","Easter Monday","Labour Day","Christmas","Eid ul Azha","Romans-2","Globe-12","Neptune P1"},0))),
   $I23,0)</f>
        <v/>
      </c>
      <c r="P23" s="51">
        <f>IF(OR($O$7="Canteen",$O$7="Head Office"),0,IF($I23&lt;=0,0,IF(AND($I22&lt;=0,OR(TRIM($J23)="Hebrews",TRIM($J23)="Romans",TRIM($J23)="Romans-2",TRIM($J23)="Globe",TRIM($J23)="Globe-12",TRIM($J23)="Neptune P1")),1,0)))</f>
        <v/>
      </c>
      <c r="Q23" s="52" t="n"/>
      <c r="R23" s="51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IF(AND($I22=0,$I23&gt;0),1,0),
      0
   ),
0))</f>
        <v/>
      </c>
      <c r="S23" s="51">
        <f>IF(OR($A22="Annual Leave",$A23="Annual Leave"),IF(AND($A22&lt;&gt;"Annual Leave",$A23="Annual Leave"),8,0),0)</f>
        <v/>
      </c>
      <c r="T23" s="53" t="n"/>
      <c r="U23" s="144">
        <f>MAX(0,40-Y23)</f>
        <v/>
      </c>
      <c r="V23" s="351">
        <f>IF(OR($C23="",$D23=""),0,
 IF(OR($A22="Holiday",$A23="Holiday"),0,
 IF(AND(NOT(OR($A22="Annual Leave",$A23="Annual Leave")),$A23="Off day"),0,
  IF($I22+$I23&gt;=8,IF($I22&gt;=8,0,8-$I22),$I23)
  )))</f>
        <v/>
      </c>
      <c r="W23" s="351">
        <f>MAX(0,V23-U23)</f>
        <v/>
      </c>
      <c r="X23" s="351">
        <f>IF(C23="","",C23-WEEKDAY(C23,1)+1)</f>
        <v/>
      </c>
      <c r="Y23" s="351">
        <f>SUMPRODUCT(($X$14:$X22=X23)*(($V$14:$V22)+($O$14:$O22)))+IF(X23=X14,$L$11,0)</f>
        <v/>
      </c>
      <c r="Z23" s="351" t="n"/>
      <c r="AA23" s="351" t="n"/>
      <c r="AB23" s="351" t="n"/>
      <c r="AC23" s="351" t="n"/>
      <c r="AD23" s="351" t="n"/>
      <c r="AE23" s="351" t="n"/>
      <c r="AF23" s="351" t="n"/>
    </row>
    <row r="24" ht="24" customHeight="1" s="348" thickBot="1">
      <c r="A24" s="154" t="inlineStr">
        <is>
          <t>Off Day</t>
        </is>
      </c>
      <c r="B24" s="273" t="n"/>
      <c r="C24" s="90">
        <f>C22+1</f>
        <v/>
      </c>
      <c r="D24" s="8" t="n"/>
      <c r="E24" s="155">
        <f>IF(D24="", "",
 IF(D24=TIME(0,0,0), 0,
 IF(AND(D24&gt;=TIME(0,0,1), D24&lt;=TIME(2,0,0)), TIME(7,0,0),
 IF(AND(D24&gt;=TIME(6,0,0), D24&lt;=TIME(8,0,0)), TIME(12,0,0),
 IF(AND(D24&gt;TIME(8,0,0), D24&lt;=TIME(13,59,0)), TIME(15,0,0),
 IF(AND(D24&gt;=TIME(14,0,0), D24&lt;=TIME(17,59,0)), TIME(21,0,0),
 IF(AND(D24&gt;=TIME(18,0,0), D24&lt;=TIME(21,59,0)), TIME(0,0,0),
 IF(AND(D24&gt;=TIME(22,0,0), D24&lt;=TIME(23,59,59)), TIME(7,0,0), ""))))))))</f>
        <v/>
      </c>
      <c r="F24" s="156" t="n"/>
      <c r="G24" s="155">
        <f>IF(AND(D24&gt;=TIME(6,0,0),D24&lt;=TIME(8,0,0)),E24,"")</f>
        <v/>
      </c>
      <c r="H24" s="8" t="n"/>
      <c r="I24" s="30">
        <f>ROUND(IF(OR(D24="",E24="",E24=0),0,IF(H24="",MOD(E24-D24,1)*24,MOD(H24-D24,1)*24)),2)</f>
        <v/>
      </c>
      <c r="J24" s="157" t="n"/>
      <c r="K24" s="274" t="n"/>
      <c r="L24" s="271" t="n"/>
      <c r="M24" s="275">
        <f>MAX(0,V24-W24)</f>
        <v/>
      </c>
      <c r="N24" s="9">
        <f>(IF(OR($C24="",$D24=""),0,
 IF(OR($A24="Holiday",$A25="Holiday"),
    IF(ISNUMBER(MATCH(TRIM($B24),{"Phagwah","Good Friday","Easter Monday","Labour Day","Christmas","Eid ul Azha","Romans-2","Globe-12","Neptune P1"},0)),0,$I24),
 IF(AND(NOT(OR($A24="Annual Leave",$A25="Annual Leave")),$A24="Off day"),$I24,
  MAX(0,$I24-$V24)
  ))))+W24</f>
        <v/>
      </c>
      <c r="O24" s="9">
        <f>IF(AND(OR($A24="Holiday",$A25="Holiday"),
        ISNUMBER(MATCH(TRIM($B24),{"Phagwah","Good Friday","Easter Monday","Labour Day","Christmas","Eid ul Azha","Romans-2","Globe-12","Neptune P1"},0))),
   $I24,0)</f>
        <v/>
      </c>
      <c r="P24" s="9">
        <f>IF(OR($O$7="Canteen",$O$7="Head Office"),0,IF($I24&lt;=0,0,IF(OR(OR(TRIM($J24)="Hebrews",TRIM($J24)="Romans",TRIM($J24)="Romans-2",TRIM($J24)="Globe",TRIM($J24)="Globe-12",TRIM($J24)="Neptune P1"),AND($I25&gt;0,OR(TRIM($J25)="Hebrews",TRIM($J25)="Romans",TRIM($J25)="Romans-2",TRIM($J25)="Globe",TRIM($J25)="Globe-12",TRIM($J25)="Neptune P1"))),1,0)))</f>
        <v/>
      </c>
      <c r="Q24" s="10" t="n"/>
      <c r="R24" s="9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IF($I24&gt;0,1,0),
      0
   ),
0))</f>
        <v/>
      </c>
      <c r="S24" s="9">
        <f>IF(OR($A24="Annual Leave",$A25="Annual Leave"),IF($A24="Annual Leave",8,0),0)</f>
        <v/>
      </c>
      <c r="T24" s="91" t="n"/>
      <c r="U24" s="144">
        <f>MAX(0,40-Y24)</f>
        <v/>
      </c>
      <c r="V24" s="351">
        <f>IF(OR($C24="",$D24=""),0,
 IF(OR($A24="Holiday",$A25="Holiday"),0,
 IF(AND(NOT(OR($A24="Annual Leave",$A25="Annual Leave")),$A24="Off day"),0,
  IF($I24+$I25&gt;=8,IF($I24&gt;=8,8,$I24),$I24)
  )))</f>
        <v/>
      </c>
      <c r="W24" s="351">
        <f>MAX(0,V24-U24)</f>
        <v/>
      </c>
      <c r="X24" s="351">
        <f>IF(C24="","",C24-WEEKDAY(C24,1)+1)</f>
        <v/>
      </c>
      <c r="Y24" s="351">
        <f>SUMPRODUCT(($X$14:$X23=X24)*(($V$14:$V23)+($O$14:$O23)))+IF(X24=X14,$L$11,0)</f>
        <v/>
      </c>
      <c r="Z24" s="351" t="n"/>
      <c r="AA24" s="351" t="n"/>
      <c r="AB24" s="351" t="n"/>
      <c r="AC24" s="351" t="n"/>
      <c r="AD24" s="351" t="n"/>
      <c r="AE24" s="351" t="n"/>
      <c r="AF24" s="351" t="n"/>
    </row>
    <row r="25" ht="24" customHeight="1" s="348" thickBot="1">
      <c r="A25" s="154" t="inlineStr">
        <is>
          <t>Off Day</t>
        </is>
      </c>
      <c r="B25" s="273" t="n"/>
      <c r="C25" s="90">
        <f>C24</f>
        <v/>
      </c>
      <c r="D25" s="276" t="n"/>
      <c r="E25" s="277">
        <f>IF(D25="", "",
 IF(D25=TIME(0,0,0), 0,
 IF(AND(D25&gt;=TIME(0,0,1), D25&lt;=TIME(2,0,0)), TIME(7,0,0),
 IF(AND(D25&gt;=TIME(6,0,0), D25&lt;=TIME(8,0,0)), TIME(12,0,0),
 IF(AND(D25&gt;TIME(8,0,0), D25&lt;=TIME(13,59,0)), TIME(15,0,0),
 IF(AND(D25&gt;=TIME(14,0,0), D25&lt;=TIME(17,59,0)), TIME(21,0,0),
 IF(AND(D25&gt;=TIME(18,0,0), D25&lt;=TIME(21,59,0)), TIME(0,0,0),
 IF(AND(D25&gt;=TIME(22,0,0), D25&lt;=TIME(23,59,59)), TIME(7,0,0), ""))))))))</f>
        <v/>
      </c>
      <c r="F25" s="156" t="n"/>
      <c r="G25" s="277">
        <f>IF(AND(D25&gt;=TIME(6,0,0),D25&lt;=TIME(8,0,0)),E25,"")</f>
        <v/>
      </c>
      <c r="H25" s="276" t="n"/>
      <c r="I25" s="30">
        <f>ROUND(IF(OR(D25="",E25="",E25=0),0,IF(H25="",MOD(E25-D25,1)*24,MOD(H25-D25,1)*24)),2)</f>
        <v/>
      </c>
      <c r="J25" s="158" t="n"/>
      <c r="K25" s="274" t="n"/>
      <c r="L25" s="271" t="n"/>
      <c r="M25" s="275">
        <f>MAX(0,V25-W25)</f>
        <v/>
      </c>
      <c r="N25" s="278">
        <f>(IF(OR($C25="",$D25=""),0,
 IF(OR($A24="Holiday",$A25="Holiday"),
    IF(ISNUMBER(MATCH(TRIM($B25),{"Phagwah","Good Friday","Easter Monday","Labour Day","Christmas","Eid ul Azha","Romans-2","Globe-12","Neptune P1"},0)),0,$I25),
 IF(AND(NOT(OR($A24="Annual Leave",$A25="Annual Leave")),$A25="Off day"),$I25,
  MAX(0,$I25-$V25)
  ))))+W25</f>
        <v/>
      </c>
      <c r="O25" s="278">
        <f>IF(AND(OR($A24="Holiday",$A25="Holiday"),
        ISNUMBER(MATCH(TRIM($B25),{"Phagwah","Good Friday","Easter Monday","Labour Day","Christmas","Eid ul Azha","Romans-2","Globe-12","Neptune P1"},0))),
   $I25,0)</f>
        <v/>
      </c>
      <c r="P25" s="278">
        <f>IF(OR($O$7="Canteen",$O$7="Head Office"),0,IF($I25&lt;=0,0,IF(AND($I24&lt;=0,OR(TRIM($J25)="Hebrews",TRIM($J25)="Romans",TRIM($J25)="Romans-2",TRIM($J25)="Globe",TRIM($J25)="Globe-12",TRIM($J25)="Neptune P1")),1,0)))</f>
        <v/>
      </c>
      <c r="Q25" s="279" t="n"/>
      <c r="R25" s="278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IF(AND($I24=0,$I25&gt;0),1,0),
      0
   ),
0))</f>
        <v/>
      </c>
      <c r="S25" s="278">
        <f>IF(OR($A24="Annual Leave",$A25="Annual Leave"),IF(AND($A24&lt;&gt;"Annual Leave",$A25="Annual Leave"),8,0),0)</f>
        <v/>
      </c>
      <c r="T25" s="280" t="n"/>
      <c r="U25" s="144">
        <f>MAX(0,40-Y25)</f>
        <v/>
      </c>
      <c r="V25" s="351">
        <f>IF(OR($C25="",$D25=""),0,
 IF(OR($A24="Holiday",$A25="Holiday"),0,
 IF(AND(NOT(OR($A24="Annual Leave",$A25="Annual Leave")),$A25="Off day"),0,
  IF($I24+$I25&gt;=8,IF($I24&gt;=8,0,8-$I24),$I25)
  )))</f>
        <v/>
      </c>
      <c r="W25" s="351">
        <f>MAX(0,V25-U25)</f>
        <v/>
      </c>
      <c r="X25" s="351">
        <f>IF(C25="","",C25-WEEKDAY(C25,1)+1)</f>
        <v/>
      </c>
      <c r="Y25" s="351">
        <f>SUMPRODUCT(($X$14:$X24=X25)*(($V$14:$V24)+($O$14:$O24)))+IF(X25=X14,$L$11,0)</f>
        <v/>
      </c>
      <c r="Z25" s="351" t="n"/>
      <c r="AA25" s="351" t="n"/>
      <c r="AB25" s="351" t="n"/>
      <c r="AC25" s="351" t="n"/>
      <c r="AD25" s="351" t="n"/>
      <c r="AE25" s="351" t="n"/>
      <c r="AF25" s="351" t="n"/>
    </row>
    <row r="26" ht="24" customHeight="1" s="348" thickBot="1">
      <c r="A26" s="159" t="inlineStr">
        <is>
          <t>On Day</t>
        </is>
      </c>
      <c r="B26" s="281" t="n"/>
      <c r="C26" s="92">
        <f>C24+1</f>
        <v/>
      </c>
      <c r="D26" s="31" t="n">
        <v>0.625</v>
      </c>
      <c r="E26" s="160">
        <f>IF(D26="", "",
 IF(D26=TIME(0,0,0), 0,
 IF(AND(D26&gt;=TIME(0,0,1), D26&lt;=TIME(2,0,0)), TIME(7,0,0),
 IF(AND(D26&gt;=TIME(6,0,0), D26&lt;=TIME(8,0,0)), TIME(12,0,0),
 IF(AND(D26&gt;TIME(8,0,0), D26&lt;=TIME(13,59,0)), TIME(15,0,0),
 IF(AND(D26&gt;=TIME(14,0,0), D26&lt;=TIME(17,59,0)), TIME(21,0,0),
 IF(AND(D26&gt;=TIME(18,0,0), D26&lt;=TIME(21,59,0)), TIME(0,0,0),
 IF(AND(D26&gt;=TIME(22,0,0), D26&lt;=TIME(23,59,59)), TIME(7,0,0), ""))))))))</f>
        <v/>
      </c>
      <c r="F26" s="161" t="n"/>
      <c r="G26" s="160">
        <f>IF(AND(D26&gt;=TIME(6,0,0),D26&lt;=TIME(8,0,0)),E26,"")</f>
        <v/>
      </c>
      <c r="H26" s="31" t="n">
        <v>0.9583333333333334</v>
      </c>
      <c r="I26" s="32">
        <f>ROUND(IF(OR(D26="",E26="",E26=0),0,IF(H26="",MOD(E26-D26,1)*24,MOD(H26-D26,1)*24)),2)</f>
        <v/>
      </c>
      <c r="J26" s="162" t="inlineStr">
        <is>
          <t>Unico-47</t>
        </is>
      </c>
      <c r="K26" s="282" t="n"/>
      <c r="L26" s="271" t="n"/>
      <c r="M26" s="283">
        <f>MAX(0,V26-W26)</f>
        <v/>
      </c>
      <c r="N26" s="33">
        <f>(IF(OR($C26="",$D26=""),0,
 IF(OR($A26="Holiday",$A27="Holiday"),
    IF(ISNUMBER(MATCH(TRIM($B26),{"Phagwah","Good Friday","Easter Monday","Labour Day","Christmas","Eid ul Azha","Romans-2","Globe-12","Neptune P1"},0)),0,$I26),
 IF(AND(NOT(OR($A26="Annual Leave",$A27="Annual Leave")),$A26="Off day"),$I26,
  MAX(0,$I26-$V26)
  ))))+W26</f>
        <v/>
      </c>
      <c r="O26" s="33">
        <f>IF(AND(OR($A26="Holiday",$A27="Holiday"),
        ISNUMBER(MATCH(TRIM($B26),{"Phagwah","Good Friday","Easter Monday","Labour Day","Christmas","Eid ul Azha","Romans-2","Globe-12","Neptune P1"},0))),
   $I26,0)</f>
        <v/>
      </c>
      <c r="P26" s="33">
        <f>IF(OR($O$7="Canteen",$O$7="Head Office"),0,IF($I26&lt;=0,0,IF(OR(OR(TRIM($J26)="Hebrews",TRIM($J26)="Romans",TRIM($J26)="Romans-2",TRIM($J26)="Globe",TRIM($J26)="Globe-12",TRIM($J26)="Neptune P1"),AND($I27&gt;0,OR(TRIM($J27)="Hebrews",TRIM($J27)="Romans",TRIM($J27)="Romans-2",TRIM($J27)="Globe",TRIM($J27)="Globe-12",TRIM($J27)="Neptune P1"))),1,0)))</f>
        <v/>
      </c>
      <c r="Q26" s="34" t="n"/>
      <c r="R26" s="33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IF($I26&gt;0,1,0),
      0
   ),
0))</f>
        <v/>
      </c>
      <c r="S26" s="33">
        <f>IF(OR($A26="Annual Leave",$A27="Annual Leave"),IF($A26="Annual Leave",8,0),0)</f>
        <v/>
      </c>
      <c r="T26" s="35" t="n"/>
      <c r="U26" s="144">
        <f>MAX(0,40-Y26)</f>
        <v/>
      </c>
      <c r="V26" s="351">
        <f>IF(OR($C26="",$D26=""),0,
 IF(OR($A26="Holiday",$A27="Holiday"),0,
 IF(AND(NOT(OR($A26="Annual Leave",$A27="Annual Leave")),$A26="Off day"),0,
  IF($I26+$I27&gt;=8,IF($I26&gt;=8,8,$I26),$I26)
  )))</f>
        <v/>
      </c>
      <c r="W26" s="351">
        <f>MAX(0,V26-U26)</f>
        <v/>
      </c>
      <c r="X26" s="351">
        <f>IF(C26="","",C26-WEEKDAY(C26,1)+1)</f>
        <v/>
      </c>
      <c r="Y26" s="351">
        <f>SUMPRODUCT(($X$14:$X25=X26)*(($V$14:$V25)+($O$14:$O25)))+IF(X26=X14,$L$11,0)</f>
        <v/>
      </c>
      <c r="Z26" s="351" t="n"/>
      <c r="AA26" s="351" t="n"/>
      <c r="AB26" s="351" t="n"/>
      <c r="AC26" s="351" t="n"/>
      <c r="AD26" s="351" t="n"/>
      <c r="AE26" s="351" t="n"/>
      <c r="AF26" s="351" t="n"/>
    </row>
    <row r="27" ht="24" customHeight="1" s="348" thickBot="1">
      <c r="A27" s="159" t="inlineStr">
        <is>
          <t>On Day</t>
        </is>
      </c>
      <c r="B27" s="281" t="n"/>
      <c r="C27" s="93">
        <f>C26</f>
        <v/>
      </c>
      <c r="D27" s="36" t="n"/>
      <c r="E27" s="163">
        <f>IF(D27="", "",
 IF(D27=TIME(0,0,0), 0,
 IF(AND(D27&gt;=TIME(0,0,1), D27&lt;=TIME(2,0,0)), TIME(7,0,0),
 IF(AND(D27&gt;=TIME(6,0,0), D27&lt;=TIME(8,0,0)), TIME(12,0,0),
 IF(AND(D27&gt;TIME(8,0,0), D27&lt;=TIME(13,59,0)), TIME(15,0,0),
 IF(AND(D27&gt;=TIME(14,0,0), D27&lt;=TIME(17,59,0)), TIME(21,0,0),
 IF(AND(D27&gt;=TIME(18,0,0), D27&lt;=TIME(21,59,0)), TIME(0,0,0),
 IF(AND(D27&gt;=TIME(22,0,0), D27&lt;=TIME(23,59,59)), TIME(7,0,0), ""))))))))</f>
        <v/>
      </c>
      <c r="F27" s="164" t="n"/>
      <c r="G27" s="163">
        <f>IF(AND(D27&gt;=TIME(6,0,0),D27&lt;=TIME(8,0,0)),E27,"")</f>
        <v/>
      </c>
      <c r="H27" s="36" t="n"/>
      <c r="I27" s="37">
        <f>ROUND(IF(OR(D27="",E27="",E27=0),0,IF(H27="",MOD(E27-D27,1)*24,MOD(H27-D27,1)*24)),2)</f>
        <v/>
      </c>
      <c r="J27" s="162" t="n"/>
      <c r="K27" s="282" t="n"/>
      <c r="L27" s="271" t="n"/>
      <c r="M27" s="283">
        <f>MAX(0,V27-W27)</f>
        <v/>
      </c>
      <c r="N27" s="38">
        <f>(IF(OR($C27="",$D27=""),0,
 IF(OR($A26="Holiday",$A27="Holiday"),
    IF(ISNUMBER(MATCH(TRIM($B27),{"Phagwah","Good Friday","Easter Monday","Labour Day","Christmas","Eid ul Azha","Romans-2","Globe-12","Neptune P1"},0)),0,$I27),
 IF(AND(NOT(OR($A26="Annual Leave",$A27="Annual Leave")),$A27="Off day"),$I27,
  MAX(0,$I27-$V27)
  ))))+W27</f>
        <v/>
      </c>
      <c r="O27" s="38">
        <f>IF(AND(OR($A26="Holiday",$A27="Holiday"),
        ISNUMBER(MATCH(TRIM($B27),{"Phagwah","Good Friday","Easter Monday","Labour Day","Christmas","Eid ul Azha","Romans-2","Globe-12","Neptune P1"},0))),
   $I27,0)</f>
        <v/>
      </c>
      <c r="P27" s="38">
        <f>IF(OR($O$7="Canteen",$O$7="Head Office"),0,IF($I27&lt;=0,0,IF(AND($I26&lt;=0,OR(TRIM($J27)="Hebrews",TRIM($J27)="Romans",TRIM($J27)="Romans-2",TRIM($J27)="Globe",TRIM($J27)="Globe-12",TRIM($J27)="Neptune P1")),1,0)))</f>
        <v/>
      </c>
      <c r="Q27" s="39" t="n"/>
      <c r="R27" s="38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IF(AND($I26=0,$I27&gt;0),1,0),
      0
   ),
0))</f>
        <v/>
      </c>
      <c r="S27" s="38">
        <f>IF(OR($A26="Annual Leave",$A27="Annual Leave"),IF(AND($A26&lt;&gt;"Annual Leave",$A27="Annual Leave"),8,0),0)</f>
        <v/>
      </c>
      <c r="T27" s="40" t="n"/>
      <c r="U27" s="144">
        <f>MAX(0,40-Y27)</f>
        <v/>
      </c>
      <c r="V27" s="351">
        <f>IF(OR($C27="",$D27=""),0,
 IF(OR($A26="Holiday",$A27="Holiday"),0,
 IF(AND(NOT(OR($A26="Annual Leave",$A27="Annual Leave")),$A27="Off day"),0,
  IF($I26+$I27&gt;=8,IF($I26&gt;=8,0,8-$I26),$I27)
  )))</f>
        <v/>
      </c>
      <c r="W27" s="351">
        <f>MAX(0,V27-U27)</f>
        <v/>
      </c>
      <c r="X27" s="351">
        <f>IF(C27="","",C27-WEEKDAY(C27,1)+1)</f>
        <v/>
      </c>
      <c r="Y27" s="351">
        <f>SUMPRODUCT(($X$14:$X26=X27)*(($V$14:$V26)+($O$14:$O26)))+IF(X27=X14,$L$11,0)</f>
        <v/>
      </c>
      <c r="Z27" s="351" t="n"/>
      <c r="AA27" s="351" t="n"/>
      <c r="AB27" s="351" t="n"/>
      <c r="AC27" s="351" t="n"/>
      <c r="AD27" s="351" t="n"/>
      <c r="AE27" s="351" t="n"/>
      <c r="AF27" s="351" t="n"/>
    </row>
    <row r="28" ht="24" customHeight="1" s="348" thickBot="1">
      <c r="A28" s="176" t="n"/>
      <c r="B28" s="176" t="n"/>
      <c r="C28" s="145" t="n"/>
      <c r="D28" s="6" t="n"/>
      <c r="E28" s="14" t="n"/>
      <c r="F28" s="6" t="n"/>
      <c r="G28" s="6" t="n"/>
      <c r="H28" s="336" t="n"/>
      <c r="I28" s="351" t="n"/>
      <c r="J28" s="336" t="n"/>
      <c r="K28" s="336" t="n"/>
      <c r="L28" s="336" t="n"/>
      <c r="M28" s="99">
        <f>MAX(0,V28-W28)</f>
        <v/>
      </c>
      <c r="N28" s="99">
        <f>(IF(OR($C28="",$D28=""),0,
 IF(OR($A28="Holiday",$A29="Holiday"),
    IF(ISNUMBER(MATCH(TRIM($B28),{"Phagwah","Good Friday","Easter Monday","Labour Day","Christmas","Eid ul Azha","Romans-2","Globe-12","Neptune P1"},0)),0,$I28),
 IF(AND(NOT(OR($A28="Annual Leave",$A29="Annual Leave")),$A28="Off day"),$I28,
  MAX(0,$I28-$V28)
  ))))+W28</f>
        <v/>
      </c>
      <c r="O28" s="99">
        <f>IF(AND(OR($A28="Holiday",$A29="Holiday"),
        ISNUMBER(MATCH(TRIM($B28),{"Phagwah","Good Friday","Easter Monday","Labour Day","Christmas","Eid ul Azha","Romans-2","Globe-12","Neptune P1"},0))),
   $I28,0)</f>
        <v/>
      </c>
      <c r="P28" s="99">
        <f>IF(OR($O$7="Canteen",$O$7="Head Office"),0,IF($I28&lt;=0,0,IF(OR(OR(TRIM($J28)="Hebrews",TRIM($J28)="Romans",TRIM($J28)="Romans-2",TRIM($J28)="Globe",TRIM($J28)="Globe-12",TRIM($J28)="Neptune P1"),AND($I29&gt;0,OR(TRIM($J29)="Hebrews",TRIM($J29)="Romans",TRIM($J29)="Romans-2",TRIM($J29)="Globe",TRIM($J29)="Globe-12",TRIM($J29)="Neptune P1"))),1,0)))</f>
        <v/>
      </c>
      <c r="Q28" s="178" t="n"/>
      <c r="R28" s="15" t="n"/>
      <c r="S28" s="99">
        <f>IF(OR($A28="Annual Leave",$A29="Annual Leave"),IF($A28="Annual Leave",8,0),0)</f>
        <v/>
      </c>
      <c r="T28" s="100">
        <f>SUM(T14:T27)</f>
        <v/>
      </c>
      <c r="U28" s="144">
        <f>MAX(0,40-Y28)</f>
        <v/>
      </c>
      <c r="V28" s="351">
        <f>IF(OR($C28="",$D28=""),0,
 IF(OR($A28="Holiday",$A29="Holiday"),0,
 IF(AND(NOT(OR($A28="Annual Leave",$A29="Annual Leave")),$A28="Off day"),0,
  IF($I28+$I29&gt;=8,IF($I28&gt;=8,8,$I28),$I28)
  )))</f>
        <v/>
      </c>
      <c r="W28" s="351">
        <f>MAX(0,V28-U28)</f>
        <v/>
      </c>
      <c r="X28" s="351">
        <f>IF(C28="","",C28-WEEKDAY(C28,1)+1)</f>
        <v/>
      </c>
      <c r="Y28" s="351">
        <f>SUMPRODUCT(($X$14:$X27=X28)*(($V$14:$V27)+($O$14:$O27)))+IF(X28=X14,$L$11,0)</f>
        <v/>
      </c>
      <c r="Z28" s="351" t="n"/>
      <c r="AA28" s="351" t="n"/>
      <c r="AB28" s="351" t="n"/>
      <c r="AC28" s="351" t="n"/>
      <c r="AD28" s="351" t="n"/>
      <c r="AE28" s="351" t="n"/>
      <c r="AF28" s="351" t="n"/>
    </row>
    <row r="29" hidden="1" ht="15.75" customHeight="1" s="348" thickBot="1">
      <c r="A29" s="179" t="n"/>
      <c r="B29" s="176" t="n"/>
      <c r="C29" s="145" t="n"/>
      <c r="D29" s="6" t="n"/>
      <c r="E29" s="295">
        <f>IF(D29="", "",
 IF(D29=TIME(0,0,0), 0,
 IF(AND(D29&gt;=TIME(0,0,1), D29&lt;=TIME(2,0,0)), TIME(7,0,0),
 IF(AND(D29&gt;=TIME(6,0,0), D29&lt;=TIME(8,0,0)), TIME(12,0,0),
 IF(AND(D29&gt;TIME(8,0,0), D29&lt;=TIME(13,59,0)), TIME(15,0,0),
 IF(AND(D29&gt;=TIME(14,0,0), D29&lt;=TIME(17,59,0)), TIME(21,0,0),
 IF(AND(D29&gt;=TIME(18,0,0), D29&lt;=TIME(21,59,0)), TIME(0,0,0),
 IF(AND(D29&gt;=TIME(22,0,0), D29&lt;=TIME(23,59,59)), TIME(7,0,0), ""))))))))</f>
        <v/>
      </c>
      <c r="F29" s="6" t="n"/>
      <c r="G29" s="6" t="n"/>
      <c r="H29" s="6" t="n"/>
      <c r="I29" s="6" t="n"/>
      <c r="J29" s="6" t="n"/>
      <c r="K29" s="6" t="n"/>
      <c r="L29" s="6" t="n"/>
      <c r="M29" s="4">
        <f>MAX(0,V29-W29)</f>
        <v/>
      </c>
      <c r="N29" s="4">
        <f>(IF(OR($C29="",$D29=""),0,
 IF(OR($A28="Holiday",$A29="Holiday"),
    IF(ISNUMBER(MATCH(TRIM($B29),{"Phagwah","Good Friday","Easter Monday","Labour Day","Christmas","Eid ul Azha","Romans-2","Globe-12","Neptune P1"},0)),0,$I29),
 IF(AND(NOT(OR($A28="Annual Leave",$A29="Annual Leave")),$A29="Off day"),$I29,
  MAX(0,$I29-$V29)
  ))))+W29</f>
        <v/>
      </c>
      <c r="O29" s="4">
        <f>IF(AND(OR($A28="Holiday",$A29="Holiday"),
        ISNUMBER(MATCH(TRIM($B29),{"Phagwah","Good Friday","Easter Monday","Labour Day","Christmas","Eid ul Azha","Romans-2","Globe-12","Neptune P1"},0))),
   $I29,0)</f>
        <v/>
      </c>
      <c r="P29" s="4">
        <f>IF(OR($O$7="Canteen",$O$7="Head Office"),0,IF($I29&lt;=0,0,IF(AND($I28&lt;=0,OR(TRIM($J29)="Hebrews",TRIM($J29)="Romans",TRIM($J29)="Romans-2",TRIM($J29)="Globe",TRIM($J29)="Globe-12",TRIM($J29)="Neptune P1")),1,0)))</f>
        <v/>
      </c>
      <c r="Q29" s="6" t="n"/>
      <c r="R29" s="296">
        <f>IF(OR($O$7="Canteen",$O$7="Head Office"),0,IF(
  AND(
    SUMIFS(I:I, C:C, C29) &gt;= 8,
    COUNTIFS(C$14:C29, C29)=1,
    OR(
      TEXT(D29,"hh:mm:ss")="07:00:00",
      TEXT(D29,"hh:mm:ss")="15:00:00",
      TEXT(D29,"hh:mm:ss")="23:00:00",
      TEXT(D30,"hh:mm:ss")="07:00:00",
      TEXT(D30,"hh:mm:ss")="15:00:00",
      TEXT(D30,"hh:mm:ss")="23:00:00"
    )
  ),
  1,
  0
))</f>
        <v/>
      </c>
      <c r="S29" s="4">
        <f>IF(OR($A28="Annual Leave",$A29="Annual Leave"),IF(AND($A28&lt;&gt;"Annual Leave",$A29="Annual Leave"),8,0),0)</f>
        <v/>
      </c>
      <c r="T29" s="146" t="n"/>
      <c r="U29" s="351">
        <f>MAX(0,40-Y29)</f>
        <v/>
      </c>
      <c r="V29" s="351">
        <f>IF(OR($C29="",$D29=""),0,
 IF(OR($A28="Holiday",$A29="Holiday"),0,
 IF(AND(NOT(OR($A28="Annual Leave",$A29="Annual Leave")),$A29="Off day"),0,
  IF($I28+$I29&gt;=8,IF($I28&gt;=8,0,8-$I28),$I29)
  )))</f>
        <v/>
      </c>
      <c r="W29" s="351">
        <f>MAX(0,V29-U29)</f>
        <v/>
      </c>
      <c r="X29" s="351">
        <f>IF(C29="","",C29-WEEKDAY(C29,1)+1)</f>
        <v/>
      </c>
      <c r="Y29" s="351">
        <f>SUMPRODUCT(($X$14:$X28=X29)*(($V$14:$V28)+($O$14:$O28)))+IF(X29=X14,$L$11,0)</f>
        <v/>
      </c>
      <c r="Z29" s="351" t="n"/>
      <c r="AA29" s="351" t="n"/>
      <c r="AB29" s="351" t="n"/>
      <c r="AC29" s="351" t="n"/>
      <c r="AD29" s="351" t="n"/>
      <c r="AE29" s="351" t="n"/>
      <c r="AF29" s="351" t="n"/>
    </row>
    <row r="30" ht="24" customHeight="1" s="348" thickBot="1">
      <c r="A30" s="147" t="inlineStr">
        <is>
          <t>On Day</t>
        </is>
      </c>
      <c r="B30" s="180" t="n"/>
      <c r="C30" s="88">
        <f>C27+1</f>
        <v/>
      </c>
      <c r="D30" s="54" t="n">
        <v>0.625</v>
      </c>
      <c r="E30" s="148">
        <f>IF(D30="", "",
 IF(D30=TIME(0,0,0), 0,
 IF(AND(D30&gt;=TIME(0,0,1), D30&lt;=TIME(2,0,0)), TIME(7,0,0),
 IF(AND(D30&gt;=TIME(6,0,0), D30&lt;=TIME(8,0,0)), TIME(12,0,0),
 IF(AND(D30&gt;TIME(8,0,0), D30&lt;=TIME(13,59,0)), TIME(15,0,0),
 IF(AND(D30&gt;=TIME(14,0,0), D30&lt;=TIME(17,59,0)), TIME(21,0,0),
 IF(AND(D30&gt;=TIME(18,0,0), D30&lt;=TIME(21,59,0)), TIME(0,0,0),
 IF(AND(D30&gt;=TIME(22,0,0), D30&lt;=TIME(23,59,59)), TIME(7,0,0), ""))))))))</f>
        <v/>
      </c>
      <c r="F30" s="149" t="n"/>
      <c r="G30" s="148">
        <f>IF(AND(D30&gt;=TIME(6,0,0),D30&lt;=TIME(8,0,0)),E30,"")</f>
        <v/>
      </c>
      <c r="H30" s="54" t="n">
        <v>0.9583333333333334</v>
      </c>
      <c r="I30" s="55">
        <f>ROUND(IF(OR(D30="",E30="",E30=0),0,IF(H30="",MOD(E30-D30,1)*24,MOD(H30-D30,1)*24)),2)</f>
        <v/>
      </c>
      <c r="J30" s="150" t="inlineStr">
        <is>
          <t>Unico-47</t>
        </is>
      </c>
      <c r="K30" s="270" t="n"/>
      <c r="L30" s="181" t="n"/>
      <c r="M30" s="272">
        <f>MAX(0,V30-W30)</f>
        <v/>
      </c>
      <c r="N30" s="56">
        <f>(IF(OR($C30="",$D30=""),0,
 IF(OR($A30="Holiday",$A31="Holiday"),
    IF(ISNUMBER(MATCH(TRIM($B30),{"Phagwah","Good Friday","Easter Monday","Labour Day","Christmas","Eid ul Azha","Romans-2","Globe-12","Neptune P1"},0)),0,$I30),
 IF(AND(NOT(OR($A30="Annual Leave",$A31="Annual Leave")),$A30="Off day"),$I30,
  MAX(0,$I30-$V30)
  ))))+W30</f>
        <v/>
      </c>
      <c r="O30" s="56">
        <f>IF(AND(OR($A30="Holiday",$A31="Holiday"),
        ISNUMBER(MATCH(TRIM($B30),{"Phagwah","Good Friday","Easter Monday","Labour Day","Christmas","Eid ul Azha","Romans-2","Globe-12","Neptune P1"},0))),
   $I30,0)</f>
        <v/>
      </c>
      <c r="P30" s="56">
        <f>IF(OR($O$7="Canteen",$O$7="Head Office"),0,IF($I30&lt;=0,0,IF(OR(OR(TRIM($J30)="Hebrews",TRIM($J30)="Romans",TRIM($J30)="Romans-2",TRIM($J30)="Globe",TRIM($J30)="Globe-12",TRIM($J30)="Neptune P1"),AND($I31&gt;0,OR(TRIM($J31)="Hebrews",TRIM($J31)="Romans",TRIM($J31)="Romans-2",TRIM($J31)="Globe",TRIM($J31)="Globe-12",TRIM($J31)="Neptune P1"))),1,0)))</f>
        <v/>
      </c>
      <c r="Q30" s="57" t="n"/>
      <c r="R30" s="56">
        <f>IF(OR($O$7="Canteen",$O$7="Head Office"),0,IF(
  AND(
    SUMIFS(I:I, C:C, C30) &gt;= 8,
    COUNTIFS(C$14:C30, C30)=1,
    OR(
      TEXT(D30,"hh:mm:ss")="07:00:00",
      TEXT(D30,"hh:mm:ss")="15:00:00",
      TEXT(D30,"hh:mm:ss")="23:00:00",
      TEXT(D31,"hh:mm:ss")="07:00:00",
      TEXT(D31,"hh:mm:ss")="15:00:00",
      TEXT(D31,"hh:mm:ss")="23:00:00"
    )
  ),
  1,
  0
))</f>
        <v/>
      </c>
      <c r="S30" s="56">
        <f>IF(OR($A30="Annual Leave",$A31="Annual Leave"),IF($A30="Annual Leave",8,0),0)</f>
        <v/>
      </c>
      <c r="T30" s="58" t="n"/>
      <c r="U30" s="144">
        <f>MAX(0,40-Y30)</f>
        <v/>
      </c>
      <c r="V30" s="151">
        <f>IF(OR($C30="",$D30=""),0,
 IF(OR($A30="Holiday",$A31="Holiday"),0,
 IF(AND(NOT(OR($A30="Annual Leave",$A31="Annual Leave")),$A30="Off day"),0,
  IF($I30+$I31&gt;=8,IF($I30&gt;=8,8,$I30),$I30)
  )))</f>
        <v/>
      </c>
      <c r="W30" s="151">
        <f>MAX(0,V30-U30)</f>
        <v/>
      </c>
      <c r="X30" s="151">
        <f>IF(C30="","",C30-WEEKDAY(C30,1)+1)</f>
        <v/>
      </c>
      <c r="Y30" s="151">
        <f>SUMPRODUCT(($X$14:$X29=X30)*(($V$14:$V29)+($O$14:$O29)))+IF(X30=X14,$L$11,0)</f>
        <v/>
      </c>
      <c r="Z30" s="151" t="n"/>
      <c r="AA30" s="151" t="n"/>
      <c r="AB30" s="151" t="n"/>
      <c r="AC30" s="351" t="n"/>
      <c r="AD30" s="351" t="n"/>
      <c r="AE30" s="351" t="n"/>
      <c r="AF30" s="351" t="n"/>
    </row>
    <row r="31" ht="24" customHeight="1" s="348" thickBot="1">
      <c r="A31" s="147" t="inlineStr">
        <is>
          <t>On Day</t>
        </is>
      </c>
      <c r="B31" s="182" t="n"/>
      <c r="C31" s="89">
        <f>C30</f>
        <v/>
      </c>
      <c r="D31" s="59" t="n"/>
      <c r="E31" s="152">
        <f>IF(D31="", "",
 IF(D31=TIME(0,0,0), 0,
 IF(AND(D31&gt;=TIME(0,0,1), D31&lt;=TIME(2,0,0)), TIME(7,0,0),
 IF(AND(D31&gt;=TIME(6,0,0), D31&lt;=TIME(8,0,0)), TIME(12,0,0),
 IF(AND(D31&gt;TIME(8,0,0), D31&lt;=TIME(13,59,0)), TIME(15,0,0),
 IF(AND(D31&gt;=TIME(14,0,0), D31&lt;=TIME(17,59,0)), TIME(21,0,0),
 IF(AND(D31&gt;=TIME(18,0,0), D31&lt;=TIME(21,59,0)), TIME(0,0,0),
 IF(AND(D31&gt;=TIME(22,0,0), D31&lt;=TIME(23,59,59)), TIME(7,0,0), ""))))))))</f>
        <v/>
      </c>
      <c r="F31" s="153" t="n"/>
      <c r="G31" s="152">
        <f>IF(AND(D31&gt;=TIME(6,0,0),D31&lt;=TIME(8,0,0)),E31,"")</f>
        <v/>
      </c>
      <c r="H31" s="59" t="n"/>
      <c r="I31" s="60">
        <f>ROUND(IF(OR(D31="",E31="",E31=0),0,IF(H31="",MOD(E31-D31,1)*24,MOD(H31-D31,1)*24)),2)</f>
        <v/>
      </c>
      <c r="J31" s="150" t="n"/>
      <c r="K31" s="270" t="n"/>
      <c r="L31" s="183" t="n"/>
      <c r="M31" s="272">
        <f>MAX(0,V31-W31)</f>
        <v/>
      </c>
      <c r="N31" s="61">
        <f>(IF(OR($C31="",$D31=""),0,
 IF(OR($A30="Holiday",$A31="Holiday"),
    IF(ISNUMBER(MATCH(TRIM($B31),{"Phagwah","Good Friday","Easter Monday","Labour Day","Christmas","Eid ul Azha","Romans-2","Globe-12","Neptune P1"},0)),0,$I31),
 IF(AND(NOT(OR($A30="Annual Leave",$A31="Annual Leave")),$A31="Off day"),$I31,
  MAX(0,$I31-$V31)
  ))))+W31</f>
        <v/>
      </c>
      <c r="O31" s="61">
        <f>IF(AND(OR($A30="Holiday",$A31="Holiday"),
        ISNUMBER(MATCH(TRIM($B31),{"Phagwah","Good Friday","Easter Monday","Labour Day","Christmas","Eid ul Azha","Romans-2","Globe-12","Neptune P1"},0))),
   $I31,0)</f>
        <v/>
      </c>
      <c r="P31" s="61">
        <f>IF(OR($O$7="Canteen",$O$7="Head Office"),0,IF($I31&lt;=0,0,IF(AND($I30&lt;=0,OR(TRIM($J31)="Hebrews",TRIM($J31)="Romans",TRIM($J31)="Romans-2",TRIM($J31)="Globe",TRIM($J31)="Globe-12",TRIM($J31)="Neptune P1")),1,0)))</f>
        <v/>
      </c>
      <c r="Q31" s="62" t="n"/>
      <c r="R31" s="61">
        <f>IF(OR($O$7="Canteen",$O$7="Head Office"),0,IF(
  AND(
    SUMIFS(I:I, C:C, C31) &gt;= 8,
    COUNTIFS(C$14:C31, C31)=1,
    OR(
      TEXT(D31,"hh:mm:ss")="07:00:00",
      TEXT(D31,"hh:mm:ss")="15:00:00",
      TEXT(D31,"hh:mm:ss")="23:00:00",
      TEXT(D32,"hh:mm:ss")="07:00:00",
      TEXT(D32,"hh:mm:ss")="15:00:00",
      TEXT(D32,"hh:mm:ss")="23:00:00"
    )
  ),
  1,
  0
))</f>
        <v/>
      </c>
      <c r="S31" s="61">
        <f>IF(OR($A30="Annual Leave",$A31="Annual Leave"),IF(AND($A30&lt;&gt;"Annual Leave",$A31="Annual Leave"),8,0),0)</f>
        <v/>
      </c>
      <c r="T31" s="63" t="n"/>
      <c r="U31" s="144">
        <f>MAX(0,40-Y31)</f>
        <v/>
      </c>
      <c r="V31" s="151">
        <f>IF(OR($C31="",$D31=""),0,
 IF(OR($A30="Holiday",$A31="Holiday"),0,
 IF(AND(NOT(OR($A30="Annual Leave",$A31="Annual Leave")),$A31="Off day"),0,
  IF($I30+$I31&gt;=8,IF($I30&gt;=8,0,8-$I30),$I31)
  )))</f>
        <v/>
      </c>
      <c r="W31" s="151">
        <f>MAX(0,V31-U31)</f>
        <v/>
      </c>
      <c r="X31" s="151">
        <f>IF(C31="","",C31-WEEKDAY(C31,1)+1)</f>
        <v/>
      </c>
      <c r="Y31" s="151">
        <f>SUMPRODUCT(($X$14:$X30=X31)*(($V$14:$V30)+($O$14:$O30)))+IF(X31=X14,$L$11,0)</f>
        <v/>
      </c>
      <c r="Z31" s="151" t="n"/>
      <c r="AA31" s="151" t="n"/>
      <c r="AB31" s="151" t="n"/>
      <c r="AC31" s="351" t="n"/>
      <c r="AD31" s="351" t="n"/>
      <c r="AE31" s="351" t="n"/>
      <c r="AF31" s="351" t="n"/>
    </row>
    <row r="32" ht="24" customHeight="1" s="348" thickBot="1">
      <c r="A32" s="184" t="inlineStr">
        <is>
          <t>On Day</t>
        </is>
      </c>
      <c r="B32" s="185" t="n"/>
      <c r="C32" s="101">
        <f>C30+1</f>
        <v/>
      </c>
      <c r="D32" s="11" t="n">
        <v>0.625</v>
      </c>
      <c r="E32" s="186">
        <f>IF(D32="", "",
 IF(D32=TIME(0,0,0), 0,
 IF(AND(D32&gt;=TIME(0,0,1), D32&lt;=TIME(2,0,0)), TIME(7,0,0),
 IF(AND(D32&gt;=TIME(6,0,0), D32&lt;=TIME(8,0,0)), TIME(12,0,0),
 IF(AND(D32&gt;TIME(8,0,0), D32&lt;=TIME(13,59,0)), TIME(15,0,0),
 IF(AND(D32&gt;=TIME(14,0,0), D32&lt;=TIME(17,59,0)), TIME(21,0,0),
 IF(AND(D32&gt;=TIME(18,0,0), D32&lt;=TIME(21,59,0)), TIME(0,0,0),
 IF(AND(D32&gt;=TIME(22,0,0), D32&lt;=TIME(23,59,59)), TIME(7,0,0), ""))))))))</f>
        <v/>
      </c>
      <c r="F32" s="187" t="n"/>
      <c r="G32" s="186">
        <f>IF(AND(D32&gt;=TIME(6,0,0),D32&lt;=TIME(8,0,0)),E32,"")</f>
        <v/>
      </c>
      <c r="H32" s="11" t="n">
        <v>0.9583333333333334</v>
      </c>
      <c r="I32" s="87">
        <f>ROUND(IF(OR(D32="",E32="",E32=0),0,IF(H32="",MOD(E32-D32,1)*24,MOD(H32-D32,1)*24)),2)</f>
        <v/>
      </c>
      <c r="J32" s="188" t="inlineStr">
        <is>
          <t>Unico-47</t>
        </is>
      </c>
      <c r="K32" s="297" t="n"/>
      <c r="L32" s="189" t="n"/>
      <c r="M32" s="298">
        <f>MAX(0,V32-W32)</f>
        <v/>
      </c>
      <c r="N32" s="12">
        <f>(IF(OR($C32="",$D32=""),0,
 IF(OR($A32="Holiday",$A33="Holiday"),
    IF(ISNUMBER(MATCH(TRIM($B32),{"Phagwah","Good Friday","Easter Monday","Labour Day","Christmas","Eid ul Azha","Romans-2","Globe-12","Neptune P1"},0)),0,$I32),
 IF(AND(NOT(OR($A32="Annual Leave",$A33="Annual Leave")),$A32="Off day"),$I32,
  MAX(0,$I32-$V32)
  ))))+W32</f>
        <v/>
      </c>
      <c r="O32" s="12">
        <f>IF(AND(OR($A32="Holiday",$A33="Holiday"),
        ISNUMBER(MATCH(TRIM($B32),{"Phagwah","Good Friday","Easter Monday","Labour Day","Christmas","Eid ul Azha","Romans-2","Globe-12","Neptune P1"},0))),
   $I32,0)</f>
        <v/>
      </c>
      <c r="P32" s="12">
        <f>IF(OR($O$7="Canteen",$O$7="Head Office"),0,IF($I32&lt;=0,0,IF(OR(OR(TRIM($J32)="Hebrews",TRIM($J32)="Romans",TRIM($J32)="Romans-2",TRIM($J32)="Globe",TRIM($J32)="Globe-12",TRIM($J32)="Neptune P1"),AND($I33&gt;0,OR(TRIM($J33)="Hebrews",TRIM($J33)="Romans",TRIM($J33)="Romans-2",TRIM($J33)="Globe",TRIM($J33)="Globe-12",TRIM($J33)="Neptune P1"))),1,0)))</f>
        <v/>
      </c>
      <c r="Q32" s="13" t="n"/>
      <c r="R32" s="12">
        <f>IF(OR($O$7="Canteen",$O$7="Head Office"),0,IF(
  AND(
    SUMIFS(I:I, C:C, C32) &gt;= 8,
    COUNTIFS(C$14:C32, C32)=1,
    OR(
      TEXT(D32,"hh:mm:ss")="07:00:00",
      TEXT(D32,"hh:mm:ss")="15:00:00",
      TEXT(D32,"hh:mm:ss")="23:00:00",
      TEXT(D33,"hh:mm:ss")="07:00:00",
      TEXT(D33,"hh:mm:ss")="15:00:00",
      TEXT(D33,"hh:mm:ss")="23:00:00"
    )
  ),
  1,
  0
))</f>
        <v/>
      </c>
      <c r="S32" s="12">
        <f>IF(OR($A32="Annual Leave",$A33="Annual Leave"),IF($A32="Annual Leave",8,0),0)</f>
        <v/>
      </c>
      <c r="T32" s="102" t="n"/>
      <c r="U32" s="144">
        <f>MAX(0,40-Y32)</f>
        <v/>
      </c>
      <c r="V32" s="351">
        <f>IF(OR($C32="",$D32=""),0,
 IF(OR($A32="Holiday",$A33="Holiday"),0,
 IF(AND(NOT(OR($A32="Annual Leave",$A33="Annual Leave")),$A32="Off day"),0,
  IF($I32+$I33&gt;=8,IF($I32&gt;=8,8,$I32),$I32)
  )))</f>
        <v/>
      </c>
      <c r="W32" s="351">
        <f>MAX(0,V32-U32)</f>
        <v/>
      </c>
      <c r="X32" s="351">
        <f>IF(C32="","",C32-WEEKDAY(C32,1)+1)</f>
        <v/>
      </c>
      <c r="Y32" s="351">
        <f>SUMPRODUCT(($X$14:$X31=X32)*(($V$14:$V31)+($O$14:$O31)))+IF(X32=X14,$L$11,0)</f>
        <v/>
      </c>
      <c r="Z32" s="351" t="n"/>
      <c r="AA32" s="351" t="n"/>
      <c r="AB32" s="351" t="n"/>
      <c r="AC32" s="351" t="n"/>
      <c r="AD32" s="351" t="n"/>
      <c r="AE32" s="351" t="n"/>
      <c r="AF32" s="351" t="n"/>
    </row>
    <row r="33" ht="24" customHeight="1" s="348" thickBot="1">
      <c r="A33" s="184" t="inlineStr">
        <is>
          <t>On Day</t>
        </is>
      </c>
      <c r="B33" s="299" t="n"/>
      <c r="C33" s="101">
        <f>C32</f>
        <v/>
      </c>
      <c r="D33" s="300" t="n"/>
      <c r="E33" s="301">
        <f>IF(D33="", "",
 IF(D33=TIME(0,0,0), 0,
 IF(AND(D33&gt;=TIME(0,0,1), D33&lt;=TIME(2,0,0)), TIME(7,0,0),
 IF(AND(D33&gt;=TIME(6,0,0), D33&lt;=TIME(8,0,0)), TIME(12,0,0),
 IF(AND(D33&gt;TIME(8,0,0), D33&lt;=TIME(13,59,0)), TIME(15,0,0),
 IF(AND(D33&gt;=TIME(14,0,0), D33&lt;=TIME(17,59,0)), TIME(21,0,0),
 IF(AND(D33&gt;=TIME(18,0,0), D33&lt;=TIME(21,59,0)), TIME(0,0,0),
 IF(AND(D33&gt;=TIME(22,0,0), D33&lt;=TIME(23,59,59)), TIME(7,0,0), ""))))))))</f>
        <v/>
      </c>
      <c r="F33" s="187" t="n"/>
      <c r="G33" s="301">
        <f>IF(AND(D33&gt;=TIME(6,0,0),D33&lt;=TIME(8,0,0)),E33,"")</f>
        <v/>
      </c>
      <c r="H33" s="300" t="n"/>
      <c r="I33" s="87">
        <f>ROUND(IF(OR(D33="",E33="",E33=0),0,IF(H33="",MOD(E33-D33,1)*24,MOD(H33-D33,1)*24)),2)</f>
        <v/>
      </c>
      <c r="J33" s="190" t="n"/>
      <c r="K33" s="297" t="n"/>
      <c r="L33" s="189" t="n"/>
      <c r="M33" s="298">
        <f>MAX(0,V33-W33)</f>
        <v/>
      </c>
      <c r="N33" s="302">
        <f>(IF(OR($C33="",$D33=""),0,
 IF(OR($A32="Holiday",$A33="Holiday"),
    IF(ISNUMBER(MATCH(TRIM($B33),{"Phagwah","Good Friday","Easter Monday","Labour Day","Christmas","Eid ul Azha","Romans-2","Globe-12","Neptune P1"},0)),0,$I33),
 IF(AND(NOT(OR($A32="Annual Leave",$A33="Annual Leave")),$A33="Off day"),$I33,
  MAX(0,$I33-$V33)
  ))))+W33</f>
        <v/>
      </c>
      <c r="O33" s="302">
        <f>IF(AND(OR($A32="Holiday",$A33="Holiday"),
        ISNUMBER(MATCH(TRIM($B33),{"Phagwah","Good Friday","Easter Monday","Labour Day","Christmas","Eid ul Azha","Romans-2","Globe-12","Neptune P1"},0))),
   $I33,0)</f>
        <v/>
      </c>
      <c r="P33" s="302">
        <f>IF(OR($O$7="Canteen",$O$7="Head Office"),0,IF($I33&lt;=0,0,IF(AND($I32&lt;=0,OR(TRIM($J33)="Hebrews",TRIM($J33)="Romans",TRIM($J33)="Romans-2",TRIM($J33)="Globe",TRIM($J33)="Globe-12",TRIM($J33)="Neptune P1")),1,0)))</f>
        <v/>
      </c>
      <c r="Q33" s="303" t="n"/>
      <c r="R33" s="302">
        <f>IF(OR($O$7="Canteen",$O$7="Head Office"),0,IF(
  AND(
    SUMIFS(I:I, C:C, C33) &gt;= 8,
    COUNTIFS(C$14:C33, C33)=1,
    OR(
      TEXT(D33,"hh:mm:ss")="07:00:00",
      TEXT(D33,"hh:mm:ss")="15:00:00",
      TEXT(D33,"hh:mm:ss")="23:00:00",
      TEXT(D34,"hh:mm:ss")="07:00:00",
      TEXT(D34,"hh:mm:ss")="15:00:00",
      TEXT(D34,"hh:mm:ss")="23:00:00"
    )
  ),
  1,
  0
))</f>
        <v/>
      </c>
      <c r="S33" s="302">
        <f>IF(OR($A32="Annual Leave",$A33="Annual Leave"),IF(AND($A32&lt;&gt;"Annual Leave",$A33="Annual Leave"),8,0),0)</f>
        <v/>
      </c>
      <c r="T33" s="304" t="n"/>
      <c r="U33" s="144">
        <f>MAX(0,40-Y33)</f>
        <v/>
      </c>
      <c r="V33" s="351">
        <f>IF(OR($C33="",$D33=""),0,
 IF(OR($A32="Holiday",$A33="Holiday"),0,
 IF(AND(NOT(OR($A32="Annual Leave",$A33="Annual Leave")),$A33="Off day"),0,
  IF($I32+$I33&gt;=8,IF($I32&gt;=8,0,8-$I32),$I33)
  )))</f>
        <v/>
      </c>
      <c r="W33" s="351">
        <f>MAX(0,V33-U33)</f>
        <v/>
      </c>
      <c r="X33" s="351">
        <f>IF(C33="","",C33-WEEKDAY(C33,1)+1)</f>
        <v/>
      </c>
      <c r="Y33" s="351">
        <f>SUMPRODUCT(($X$14:$X32=X33)*(($V$14:$V32)+($O$14:$O32)))+IF(X33=X14,$L$11,0)</f>
        <v/>
      </c>
      <c r="Z33" s="351" t="n"/>
      <c r="AA33" s="351" t="n"/>
      <c r="AB33" s="351" t="n"/>
      <c r="AC33" s="351" t="n"/>
      <c r="AD33" s="351" t="n"/>
      <c r="AE33" s="351" t="n"/>
      <c r="AF33" s="351" t="n"/>
    </row>
    <row r="34" ht="24" customHeight="1" s="348" thickBot="1">
      <c r="A34" s="159" t="inlineStr">
        <is>
          <t>On Day</t>
        </is>
      </c>
      <c r="B34" s="191" t="n"/>
      <c r="C34" s="92">
        <f>C32+1</f>
        <v/>
      </c>
      <c r="D34" s="31" t="n">
        <v>0.2916666666666667</v>
      </c>
      <c r="E34" s="160">
        <f>IF(D34="", "",
 IF(D34=TIME(0,0,0), 0,
 IF(AND(D34&gt;=TIME(0,0,1), D34&lt;=TIME(2,0,0)), TIME(7,0,0),
 IF(AND(D34&gt;=TIME(6,0,0), D34&lt;=TIME(8,0,0)), TIME(12,0,0),
 IF(AND(D34&gt;TIME(8,0,0), D34&lt;=TIME(13,59,0)), TIME(15,0,0),
 IF(AND(D34&gt;=TIME(14,0,0), D34&lt;=TIME(17,59,0)), TIME(21,0,0),
 IF(AND(D34&gt;=TIME(18,0,0), D34&lt;=TIME(21,59,0)), TIME(0,0,0),
 IF(AND(D34&gt;=TIME(22,0,0), D34&lt;=TIME(23,59,59)), TIME(7,0,0), ""))))))))</f>
        <v/>
      </c>
      <c r="F34" s="161" t="n"/>
      <c r="G34" s="160">
        <f>IF(AND(D34&gt;=TIME(6,0,0),D34&lt;=TIME(8,0,0)),E34,"")</f>
        <v/>
      </c>
      <c r="H34" s="31" t="n">
        <v>0.625</v>
      </c>
      <c r="I34" s="32">
        <f>ROUND(IF(OR(D34="",E34="",E34=0),0,IF(H34="",MOD(E34-D34,1)*24,MOD(H34-D34,1)*24)),2)</f>
        <v/>
      </c>
      <c r="J34" s="162" t="inlineStr">
        <is>
          <t>Unico-47</t>
        </is>
      </c>
      <c r="K34" s="282" t="n"/>
      <c r="L34" s="181" t="n"/>
      <c r="M34" s="283">
        <f>MAX(0,V34-W34)</f>
        <v/>
      </c>
      <c r="N34" s="33">
        <f>(IF(OR($C34="",$D34=""),0,
 IF(OR($A34="Holiday",$A35="Holiday"),
    IF(ISNUMBER(MATCH(TRIM($B34),{"Phagwah","Good Friday","Easter Monday","Labour Day","Christmas","Eid ul Azha","Romans-2","Globe-12","Neptune P1"},0)),0,$I34),
 IF(AND(NOT(OR($A34="Annual Leave",$A35="Annual Leave")),$A34="Off day"),$I34,
  MAX(0,$I34-$V34)
  ))))+W34</f>
        <v/>
      </c>
      <c r="O34" s="33">
        <f>IF(AND(OR($A34="Holiday",$A35="Holiday"),
        ISNUMBER(MATCH(TRIM($B34),{"Phagwah","Good Friday","Easter Monday","Labour Day","Christmas","Eid ul Azha","Romans-2","Globe-12","Neptune P1"},0))),
   $I34,0)</f>
        <v/>
      </c>
      <c r="P34" s="33">
        <f>IF(OR($O$7="Canteen",$O$7="Head Office"),0,IF($I34&lt;=0,0,IF(OR(OR(TRIM($J34)="Hebrews",TRIM($J34)="Romans",TRIM($J34)="Romans-2",TRIM($J34)="Globe",TRIM($J34)="Globe-12",TRIM($J34)="Neptune P1"),AND($I35&gt;0,OR(TRIM($J35)="Hebrews",TRIM($J35)="Romans",TRIM($J35)="Romans-2",TRIM($J35)="Globe",TRIM($J35)="Globe-12",TRIM($J35)="Neptune P1"))),1,0)))</f>
        <v/>
      </c>
      <c r="Q34" s="34" t="n"/>
      <c r="R34" s="33">
        <f>IF(OR($O$7="Canteen",$O$7="Head Office"),0,IF(
  AND(
    SUMIFS(I:I, C:C, C34) &gt;= 8,
    COUNTIFS(C$14:C34, C34)=1,
    OR(
      TEXT(D34,"hh:mm:ss")="07:00:00",
      TEXT(D34,"hh:mm:ss")="15:00:00",
      TEXT(D34,"hh:mm:ss")="23:00:00",
      TEXT(D35,"hh:mm:ss")="07:00:00",
      TEXT(D35,"hh:mm:ss")="15:00:00",
      TEXT(D35,"hh:mm:ss")="23:00:00"
    )
  ),
  1,
  0
))</f>
        <v/>
      </c>
      <c r="S34" s="33">
        <f>IF(OR($A34="Annual Leave",$A35="Annual Leave"),IF($A34="Annual Leave",8,0),0)</f>
        <v/>
      </c>
      <c r="T34" s="35" t="n"/>
      <c r="U34" s="144">
        <f>MAX(0,40-Y34)</f>
        <v/>
      </c>
      <c r="V34" s="351">
        <f>IF(OR($C34="",$D34=""),0,
 IF(OR($A34="Holiday",$A35="Holiday"),0,
 IF(AND(NOT(OR($A34="Annual Leave",$A35="Annual Leave")),$A34="Off day"),0,
  IF($I34+$I35&gt;=8,IF($I34&gt;=8,8,$I34),$I34)
  )))</f>
        <v/>
      </c>
      <c r="W34" s="351">
        <f>MAX(0,V34-U34)</f>
        <v/>
      </c>
      <c r="X34" s="351">
        <f>IF(C34="","",C34-WEEKDAY(C34,1)+1)</f>
        <v/>
      </c>
      <c r="Y34" s="351">
        <f>SUMPRODUCT(($X$14:$X33=X34)*(($V$14:$V33)+($O$14:$O33)))+IF(X34=X14,$L$11,0)</f>
        <v/>
      </c>
      <c r="Z34" s="351" t="n"/>
      <c r="AA34" s="351" t="n"/>
      <c r="AB34" s="351" t="n"/>
      <c r="AC34" s="351" t="n"/>
      <c r="AD34" s="351" t="n"/>
      <c r="AE34" s="351" t="n"/>
      <c r="AF34" s="351" t="n"/>
    </row>
    <row r="35" ht="24" customHeight="1" s="348" thickBot="1">
      <c r="A35" s="159" t="inlineStr">
        <is>
          <t>On Day</t>
        </is>
      </c>
      <c r="B35" s="192" t="n"/>
      <c r="C35" s="93">
        <f>C34</f>
        <v/>
      </c>
      <c r="D35" s="36" t="n"/>
      <c r="E35" s="163">
        <f>IF(D35="", "",
 IF(D35=TIME(0,0,0), 0,
 IF(AND(D35&gt;=TIME(0,0,1), D35&lt;=TIME(2,0,0)), TIME(7,0,0),
 IF(AND(D35&gt;=TIME(6,0,0), D35&lt;=TIME(8,0,0)), TIME(12,0,0),
 IF(AND(D35&gt;TIME(8,0,0), D35&lt;=TIME(13,59,0)), TIME(15,0,0),
 IF(AND(D35&gt;=TIME(14,0,0), D35&lt;=TIME(17,59,0)), TIME(21,0,0),
 IF(AND(D35&gt;=TIME(18,0,0), D35&lt;=TIME(21,59,0)), TIME(0,0,0),
 IF(AND(D35&gt;=TIME(22,0,0), D35&lt;=TIME(23,59,59)), TIME(7,0,0), ""))))))))</f>
        <v/>
      </c>
      <c r="F35" s="164" t="n"/>
      <c r="G35" s="163">
        <f>IF(AND(D35&gt;=TIME(6,0,0),D35&lt;=TIME(8,0,0)),E35,"")</f>
        <v/>
      </c>
      <c r="H35" s="36" t="n"/>
      <c r="I35" s="37">
        <f>ROUND(IF(OR(D35="",E35="",E35=0),0,IF(H35="",MOD(E35-D35,1)*24,MOD(H35-D35,1)*24)),2)</f>
        <v/>
      </c>
      <c r="J35" s="162" t="n"/>
      <c r="K35" s="282" t="n"/>
      <c r="L35" s="183" t="n"/>
      <c r="M35" s="283">
        <f>MAX(0,V35-W35)</f>
        <v/>
      </c>
      <c r="N35" s="38">
        <f>(IF(OR($C35="",$D35=""),0,
 IF(OR($A34="Holiday",$A35="Holiday"),
    IF(ISNUMBER(MATCH(TRIM($B35),{"Phagwah","Good Friday","Easter Monday","Labour Day","Christmas","Eid ul Azha","Romans-2","Globe-12","Neptune P1"},0)),0,$I35),
 IF(AND(NOT(OR($A34="Annual Leave",$A35="Annual Leave")),$A35="Off day"),$I35,
  MAX(0,$I35-$V35)
  ))))+W35</f>
        <v/>
      </c>
      <c r="O35" s="38">
        <f>IF(AND(OR($A34="Holiday",$A35="Holiday"),
        ISNUMBER(MATCH(TRIM($B35),{"Phagwah","Good Friday","Easter Monday","Labour Day","Christmas","Eid ul Azha","Romans-2","Globe-12","Neptune P1"},0))),
   $I35,0)</f>
        <v/>
      </c>
      <c r="P35" s="38">
        <f>IF(OR($O$7="Canteen",$O$7="Head Office"),0,IF($I35&lt;=0,0,IF(AND($I34&lt;=0,OR(TRIM($J35)="Hebrews",TRIM($J35)="Romans",TRIM($J35)="Romans-2",TRIM($J35)="Globe",TRIM($J35)="Globe-12",TRIM($J35)="Neptune P1")),1,0)))</f>
        <v/>
      </c>
      <c r="Q35" s="39" t="n"/>
      <c r="R35" s="38">
        <f>IF(OR($O$7="Canteen",$O$7="Head Office"),0,IF(
  AND(
    SUMIFS(I:I, C:C, C35) &gt;= 8,
    COUNTIFS(C$14:C35, C35)=1,
    OR(
      TEXT(D35,"hh:mm:ss")="07:00:00",
      TEXT(D35,"hh:mm:ss")="15:00:00",
      TEXT(D35,"hh:mm:ss")="23:00:00",
      TEXT(D36,"hh:mm:ss")="07:00:00",
      TEXT(D36,"hh:mm:ss")="15:00:00",
      TEXT(D36,"hh:mm:ss")="23:00:00"
    )
  ),
  1,
  0
))</f>
        <v/>
      </c>
      <c r="S35" s="38">
        <f>IF(OR($A34="Annual Leave",$A35="Annual Leave"),IF(AND($A34&lt;&gt;"Annual Leave",$A35="Annual Leave"),8,0),0)</f>
        <v/>
      </c>
      <c r="T35" s="40" t="n"/>
      <c r="U35" s="144">
        <f>MAX(0,40-Y35)</f>
        <v/>
      </c>
      <c r="V35" s="351">
        <f>IF(OR($C35="",$D35=""),0,
 IF(OR($A34="Holiday",$A35="Holiday"),0,
 IF(AND(NOT(OR($A34="Annual Leave",$A35="Annual Leave")),$A35="Off day"),0,
  IF($I34+$I35&gt;=8,IF($I34&gt;=8,0,8-$I34),$I35)
  )))</f>
        <v/>
      </c>
      <c r="W35" s="351">
        <f>MAX(0,V35-U35)</f>
        <v/>
      </c>
      <c r="X35" s="351">
        <f>IF(C35="","",C35-WEEKDAY(C35,1)+1)</f>
        <v/>
      </c>
      <c r="Y35" s="351">
        <f>SUMPRODUCT(($X$14:$X34=X35)*(($V$14:$V34)+($O$14:$O34)))+IF(X35=X14,$L$11,0)</f>
        <v/>
      </c>
      <c r="Z35" s="351" t="n"/>
      <c r="AA35" s="351" t="n"/>
      <c r="AB35" s="351" t="n"/>
      <c r="AC35" s="351" t="n"/>
      <c r="AD35" s="351" t="n"/>
      <c r="AE35" s="351" t="n"/>
      <c r="AF35" s="351" t="n"/>
    </row>
    <row r="36" ht="24" customHeight="1" s="348" thickBot="1">
      <c r="A36" s="154" t="inlineStr">
        <is>
          <t>On Day</t>
        </is>
      </c>
      <c r="B36" s="193" t="n"/>
      <c r="C36" s="90">
        <f>C34+1</f>
        <v/>
      </c>
      <c r="D36" s="8" t="n">
        <v>0.2916666666666667</v>
      </c>
      <c r="E36" s="155">
        <f>IF(D36="", "",
 IF(D36=TIME(0,0,0), 0,
 IF(AND(D36&gt;=TIME(0,0,1), D36&lt;=TIME(2,0,0)), TIME(7,0,0),
 IF(AND(D36&gt;=TIME(6,0,0), D36&lt;=TIME(8,0,0)), TIME(12,0,0),
 IF(AND(D36&gt;TIME(8,0,0), D36&lt;=TIME(13,59,0)), TIME(15,0,0),
 IF(AND(D36&gt;=TIME(14,0,0), D36&lt;=TIME(17,59,0)), TIME(21,0,0),
 IF(AND(D36&gt;=TIME(18,0,0), D36&lt;=TIME(21,59,0)), TIME(0,0,0),
 IF(AND(D36&gt;=TIME(22,0,0), D36&lt;=TIME(23,59,59)), TIME(7,0,0), ""))))))))</f>
        <v/>
      </c>
      <c r="F36" s="156" t="n"/>
      <c r="G36" s="155">
        <f>IF(AND(D36&gt;=TIME(6,0,0),D36&lt;=TIME(8,0,0)),E36,"")</f>
        <v/>
      </c>
      <c r="H36" s="8" t="n">
        <v>0.625</v>
      </c>
      <c r="I36" s="30">
        <f>ROUND(IF(OR(D36="",E36="",E36=0),0,IF(H36="",MOD(E36-D36,1)*24,MOD(H36-D36,1)*24)),2)</f>
        <v/>
      </c>
      <c r="J36" s="157" t="inlineStr">
        <is>
          <t>Unico-47</t>
        </is>
      </c>
      <c r="K36" s="274" t="n"/>
      <c r="L36" s="189" t="n"/>
      <c r="M36" s="275">
        <f>MAX(0,V36-W36)</f>
        <v/>
      </c>
      <c r="N36" s="9">
        <f>(IF(OR($C36="",$D36=""),0,
 IF(OR($A36="Holiday",$A37="Holiday"),
    IF(ISNUMBER(MATCH(TRIM($B36),{"Phagwah","Good Friday","Easter Monday","Labour Day","Christmas","Eid ul Azha","Romans-2","Globe-12","Neptune P1"},0)),0,$I36),
 IF(AND(NOT(OR($A36="Annual Leave",$A37="Annual Leave")),$A36="Off day"),$I36,
  MAX(0,$I36-$V36)
  ))))+W36</f>
        <v/>
      </c>
      <c r="O36" s="9">
        <f>IF(AND(OR($A36="Holiday",$A37="Holiday"),
        ISNUMBER(MATCH(TRIM($B36),{"Phagwah","Good Friday","Easter Monday","Labour Day","Christmas","Eid ul Azha","Romans-2","Globe-12","Neptune P1"},0))),
   $I36,0)</f>
        <v/>
      </c>
      <c r="P36" s="9">
        <f>IF(OR($O$7="Canteen",$O$7="Head Office"),0,IF($I36&lt;=0,0,IF(OR(OR(TRIM($J36)="Hebrews",TRIM($J36)="Romans",TRIM($J36)="Romans-2",TRIM($J36)="Globe",TRIM($J36)="Globe-12",TRIM($J36)="Neptune P1"),AND($I37&gt;0,OR(TRIM($J37)="Hebrews",TRIM($J37)="Romans",TRIM($J37)="Romans-2",TRIM($J37)="Globe",TRIM($J37)="Globe-12",TRIM($J37)="Neptune P1"))),1,0)))</f>
        <v/>
      </c>
      <c r="Q36" s="10" t="n"/>
      <c r="R36" s="9">
        <f>IF(OR($O$7="Canteen",$O$7="Head Office"),0,IF(
  AND(
    SUMIFS(I:I, C:C, C36) &gt;= 8,
    COUNTIFS(C$14:C36, C36)=1,
    OR(
      TEXT(D36,"hh:mm:ss")="07:00:00",
      TEXT(D36,"hh:mm:ss")="15:00:00",
      TEXT(D36,"hh:mm:ss")="23:00:00",
      TEXT(D37,"hh:mm:ss")="07:00:00",
      TEXT(D37,"hh:mm:ss")="15:00:00",
      TEXT(D37,"hh:mm:ss")="23:00:00"
    )
  ),
  1,
  0
))</f>
        <v/>
      </c>
      <c r="S36" s="9">
        <f>IF(OR($A36="Annual Leave",$A37="Annual Leave"),IF($A36="Annual Leave",8,0),0)</f>
        <v/>
      </c>
      <c r="T36" s="91" t="n"/>
      <c r="U36" s="144">
        <f>MAX(0,40-Y36)</f>
        <v/>
      </c>
      <c r="V36" s="351">
        <f>IF(OR($C36="",$D36=""),0,
 IF(OR($A36="Holiday",$A37="Holiday"),0,
 IF(AND(NOT(OR($A36="Annual Leave",$A37="Annual Leave")),$A36="Off day"),0,
  IF($I36+$I37&gt;=8,IF($I36&gt;=8,8,$I36),$I36)
  )))</f>
        <v/>
      </c>
      <c r="W36" s="351">
        <f>MAX(0,V36-U36)</f>
        <v/>
      </c>
      <c r="X36" s="351">
        <f>IF(C36="","",C36-WEEKDAY(C36,1)+1)</f>
        <v/>
      </c>
      <c r="Y36" s="351">
        <f>SUMPRODUCT(($X$14:$X35=X36)*(($V$14:$V35)+($O$14:$O35)))+IF(X36=X14,$L$11,0)</f>
        <v/>
      </c>
      <c r="Z36" s="351" t="n"/>
      <c r="AA36" s="351" t="n"/>
      <c r="AB36" s="351" t="n"/>
      <c r="AC36" s="351" t="n"/>
      <c r="AD36" s="351" t="n"/>
      <c r="AE36" s="351" t="n"/>
      <c r="AF36" s="351" t="n"/>
    </row>
    <row r="37" ht="24" customHeight="1" s="348" thickBot="1">
      <c r="A37" s="154" t="inlineStr">
        <is>
          <t>On Day</t>
        </is>
      </c>
      <c r="B37" s="305" t="n"/>
      <c r="C37" s="90">
        <f>C36</f>
        <v/>
      </c>
      <c r="D37" s="276" t="n"/>
      <c r="E37" s="277">
        <f>IF(D37="", "",
 IF(D37=TIME(0,0,0), 0,
 IF(AND(D37&gt;=TIME(0,0,1), D37&lt;=TIME(2,0,0)), TIME(7,0,0),
 IF(AND(D37&gt;=TIME(6,0,0), D37&lt;=TIME(8,0,0)), TIME(12,0,0),
 IF(AND(D37&gt;TIME(8,0,0), D37&lt;=TIME(13,59,0)), TIME(15,0,0),
 IF(AND(D37&gt;=TIME(14,0,0), D37&lt;=TIME(17,59,0)), TIME(21,0,0),
 IF(AND(D37&gt;=TIME(18,0,0), D37&lt;=TIME(21,59,0)), TIME(0,0,0),
 IF(AND(D37&gt;=TIME(22,0,0), D37&lt;=TIME(23,59,59)), TIME(7,0,0), ""))))))))</f>
        <v/>
      </c>
      <c r="F37" s="156" t="n"/>
      <c r="G37" s="277">
        <f>IF(AND(D37&gt;=TIME(6,0,0),D37&lt;=TIME(8,0,0)),E37,"")</f>
        <v/>
      </c>
      <c r="H37" s="276" t="n"/>
      <c r="I37" s="30">
        <f>ROUND(IF(OR(D37="",E37="",E37=0),0,IF(H37="",MOD(E37-D37,1)*24,MOD(H37-D37,1)*24)),2)</f>
        <v/>
      </c>
      <c r="J37" s="158" t="n"/>
      <c r="K37" s="274" t="n"/>
      <c r="L37" s="189" t="n"/>
      <c r="M37" s="275">
        <f>MAX(0,V37-W37)</f>
        <v/>
      </c>
      <c r="N37" s="278">
        <f>(IF(OR($C37="",$D37=""),0,
 IF(OR($A36="Holiday",$A37="Holiday"),
    IF(ISNUMBER(MATCH(TRIM($B37),{"Phagwah","Good Friday","Easter Monday","Labour Day","Christmas","Eid ul Azha","Romans-2","Globe-12","Neptune P1"},0)),0,$I37),
 IF(AND(NOT(OR($A36="Annual Leave",$A37="Annual Leave")),$A37="Off day"),$I37,
  MAX(0,$I37-$V37)
  ))))+W37</f>
        <v/>
      </c>
      <c r="O37" s="278">
        <f>IF(AND(OR($A36="Holiday",$A37="Holiday"),
        ISNUMBER(MATCH(TRIM($B37),{"Phagwah","Good Friday","Easter Monday","Labour Day","Christmas","Eid ul Azha","Romans-2","Globe-12","Neptune P1"},0))),
   $I37,0)</f>
        <v/>
      </c>
      <c r="P37" s="278">
        <f>IF(OR($O$7="Canteen",$O$7="Head Office"),0,IF($I37&lt;=0,0,IF(AND($I36&lt;=0,OR(TRIM($J37)="Hebrews",TRIM($J37)="Romans",TRIM($J37)="Romans-2",TRIM($J37)="Globe",TRIM($J37)="Globe-12",TRIM($J37)="Neptune P1")),1,0)))</f>
        <v/>
      </c>
      <c r="Q37" s="279" t="n"/>
      <c r="R37" s="278">
        <f>IF(OR($O$7="Canteen",$O$7="Head Office"),0,IF(
  AND(
    SUMIFS(I:I, C:C, C37) &gt;= 8,
    COUNTIFS(C$14:C37, C37)=1,
    OR(
      TEXT(D37,"hh:mm:ss")="07:00:00",
      TEXT(D37,"hh:mm:ss")="15:00:00",
      TEXT(D37,"hh:mm:ss")="23:00:00",
      TEXT(D38,"hh:mm:ss")="07:00:00",
      TEXT(D38,"hh:mm:ss")="15:00:00",
      TEXT(D38,"hh:mm:ss")="23:00:00"
    )
  ),
  1,
  0
))</f>
        <v/>
      </c>
      <c r="S37" s="278">
        <f>IF(OR($A36="Annual Leave",$A37="Annual Leave"),IF(AND($A36&lt;&gt;"Annual Leave",$A37="Annual Leave"),8,0),0)</f>
        <v/>
      </c>
      <c r="T37" s="280" t="n"/>
      <c r="U37" s="144">
        <f>MAX(0,40-Y37)</f>
        <v/>
      </c>
      <c r="V37" s="351">
        <f>IF(OR($C37="",$D37=""),0,
 IF(OR($A36="Holiday",$A37="Holiday"),0,
 IF(AND(NOT(OR($A36="Annual Leave",$A37="Annual Leave")),$A37="Off day"),0,
  IF($I36+$I37&gt;=8,IF($I36&gt;=8,0,8-$I36),$I37)
  )))</f>
        <v/>
      </c>
      <c r="W37" s="351">
        <f>MAX(0,V37-U37)</f>
        <v/>
      </c>
      <c r="X37" s="351">
        <f>IF(C37="","",C37-WEEKDAY(C37,1)+1)</f>
        <v/>
      </c>
      <c r="Y37" s="351">
        <f>SUMPRODUCT(($X$14:$X36=X37)*(($V$14:$V36)+($O$14:$O36)))+IF(X37=X14,$L$11,0)</f>
        <v/>
      </c>
      <c r="Z37" s="351" t="n"/>
      <c r="AA37" s="351" t="n"/>
      <c r="AB37" s="351" t="n"/>
      <c r="AC37" s="351" t="n"/>
      <c r="AD37" s="351" t="n"/>
      <c r="AE37" s="351" t="n"/>
      <c r="AF37" s="351" t="n"/>
    </row>
    <row r="38" ht="24" customHeight="1" s="348" thickBot="1">
      <c r="A38" s="194" t="inlineStr">
        <is>
          <t>Off Day</t>
        </is>
      </c>
      <c r="B38" s="195" t="n"/>
      <c r="C38" s="103">
        <f>C36+1</f>
        <v/>
      </c>
      <c r="D38" s="64" t="n"/>
      <c r="E38" s="196">
        <f>IF(D38="", "",
 IF(D38=TIME(0,0,0), 0,
 IF(AND(D38&gt;=TIME(0,0,1), D38&lt;=TIME(2,0,0)), TIME(7,0,0),
 IF(AND(D38&gt;=TIME(6,0,0), D38&lt;=TIME(8,0,0)), TIME(12,0,0),
 IF(AND(D38&gt;TIME(8,0,0), D38&lt;=TIME(13,59,0)), TIME(15,0,0),
 IF(AND(D38&gt;=TIME(14,0,0), D38&lt;=TIME(17,59,0)), TIME(21,0,0),
 IF(AND(D38&gt;=TIME(18,0,0), D38&lt;=TIME(21,59,0)), TIME(0,0,0),
 IF(AND(D38&gt;=TIME(22,0,0), D38&lt;=TIME(23,59,59)), TIME(7,0,0), ""))))))))</f>
        <v/>
      </c>
      <c r="F38" s="197" t="n"/>
      <c r="G38" s="196">
        <f>IF(AND(D38&gt;=TIME(6,0,0),D38&lt;=TIME(8,0,0)),E38,"")</f>
        <v/>
      </c>
      <c r="H38" s="64" t="n"/>
      <c r="I38" s="65">
        <f>ROUND(IF(OR(D38="",E38="",E38=0),0,IF(H38="",MOD(E38-D38,1)*24,MOD(H38-D38,1)*24)),2)</f>
        <v/>
      </c>
      <c r="J38" s="198" t="n"/>
      <c r="K38" s="306" t="n"/>
      <c r="L38" s="181" t="n"/>
      <c r="M38" s="307">
        <f>MAX(0,V38-W38)</f>
        <v/>
      </c>
      <c r="N38" s="66">
        <f>(IF(OR($C38="",$D38=""),0,
 IF(OR($A38="Holiday",$A39="Holiday"),
    IF(ISNUMBER(MATCH(TRIM($B38),{"Phagwah","Good Friday","Easter Monday","Labour Day","Christmas","Eid ul Azha","Romans-2","Globe-12","Neptune P1"},0)),0,$I38),
 IF(AND(NOT(OR($A38="Annual Leave",$A39="Annual Leave")),$A38="Off day"),$I38,
  MAX(0,$I38-$V38)
  ))))+W38</f>
        <v/>
      </c>
      <c r="O38" s="66">
        <f>IF(AND(OR($A38="Holiday",$A39="Holiday"),
        ISNUMBER(MATCH(TRIM($B38),{"Phagwah","Good Friday","Easter Monday","Labour Day","Christmas","Eid ul Azha","Romans-2","Globe-12","Neptune P1"},0))),
   $I38,0)</f>
        <v/>
      </c>
      <c r="P38" s="66">
        <f>IF(OR($O$7="Canteen",$O$7="Head Office"),0,IF($I38&lt;=0,0,IF(OR(OR(TRIM($J38)="Hebrews",TRIM($J38)="Romans",TRIM($J38)="Romans-2",TRIM($J38)="Globe",TRIM($J38)="Globe-12",TRIM($J38)="Neptune P1"),AND($I39&gt;0,OR(TRIM($J39)="Hebrews",TRIM($J39)="Romans",TRIM($J39)="Romans-2",TRIM($J39)="Globe",TRIM($J39)="Globe-12",TRIM($J39)="Neptune P1"))),1,0)))</f>
        <v/>
      </c>
      <c r="Q38" s="67" t="n"/>
      <c r="R38" s="66">
        <f>IF(OR($O$7="Canteen",$O$7="Head Office"),0,IF(
  AND(
    SUMIFS(I:I, C:C, C38) &gt;= 8,
    COUNTIFS(C$14:C38, C38)=1,
    OR(
      TEXT(D38,"hh:mm:ss")="07:00:00",
      TEXT(D38,"hh:mm:ss")="15:00:00",
      TEXT(D38,"hh:mm:ss")="23:00:00",
      TEXT(D39,"hh:mm:ss")="07:00:00",
      TEXT(D39,"hh:mm:ss")="15:00:00",
      TEXT(D39,"hh:mm:ss")="23:00:00"
    )
  ),
  1,
  0
))</f>
        <v/>
      </c>
      <c r="S38" s="66">
        <f>IF(OR($A38="Annual Leave",$A39="Annual Leave"),IF($A38="Annual Leave",8,0),0)</f>
        <v/>
      </c>
      <c r="T38" s="68" t="n"/>
      <c r="U38" s="144">
        <f>MAX(0,40-Y38)</f>
        <v/>
      </c>
      <c r="V38" s="351">
        <f>IF(OR($C38="",$D38=""),0,
 IF(OR($A38="Holiday",$A39="Holiday"),0,
 IF(AND(NOT(OR($A38="Annual Leave",$A39="Annual Leave")),$A38="Off day"),0,
  IF($I38+$I39&gt;=8,IF($I38&gt;=8,8,$I38),$I38)
  )))</f>
        <v/>
      </c>
      <c r="W38" s="351">
        <f>MAX(0,V38-U38)</f>
        <v/>
      </c>
      <c r="X38" s="351">
        <f>IF(C38="","",C38-WEEKDAY(C38,1)+1)</f>
        <v/>
      </c>
      <c r="Y38" s="351">
        <f>SUMPRODUCT(($X$14:$X37=X38)*(($V$14:$V37)+($O$14:$O37)))+IF(X38=X14,$L$11,0)</f>
        <v/>
      </c>
      <c r="Z38" s="351" t="n"/>
      <c r="AA38" s="351" t="n"/>
      <c r="AB38" s="351" t="n"/>
      <c r="AC38" s="351" t="n"/>
      <c r="AD38" s="351" t="n"/>
      <c r="AE38" s="351" t="n"/>
      <c r="AF38" s="351" t="n"/>
    </row>
    <row r="39" ht="24" customHeight="1" s="348" thickBot="1">
      <c r="A39" s="194" t="inlineStr">
        <is>
          <t>Off Day</t>
        </is>
      </c>
      <c r="B39" s="199" t="n"/>
      <c r="C39" s="104">
        <f>C38</f>
        <v/>
      </c>
      <c r="D39" s="69" t="n"/>
      <c r="E39" s="200">
        <f>IF(D39="", "",
 IF(D39=TIME(0,0,0), 0,
 IF(AND(D39&gt;=TIME(0,0,1), D39&lt;=TIME(2,0,0)), TIME(7,0,0),
 IF(AND(D39&gt;=TIME(6,0,0), D39&lt;=TIME(8,0,0)), TIME(12,0,0),
 IF(AND(D39&gt;TIME(8,0,0), D39&lt;=TIME(13,59,0)), TIME(15,0,0),
 IF(AND(D39&gt;=TIME(14,0,0), D39&lt;=TIME(17,59,0)), TIME(21,0,0),
 IF(AND(D39&gt;=TIME(18,0,0), D39&lt;=TIME(21,59,0)), TIME(0,0,0),
 IF(AND(D39&gt;=TIME(22,0,0), D39&lt;=TIME(23,59,59)), TIME(7,0,0), ""))))))))</f>
        <v/>
      </c>
      <c r="F39" s="201" t="n"/>
      <c r="G39" s="200">
        <f>IF(AND(D39&gt;=TIME(6,0,0),D39&lt;=TIME(8,0,0)),E39,"")</f>
        <v/>
      </c>
      <c r="H39" s="69" t="n"/>
      <c r="I39" s="70">
        <f>ROUND(IF(OR(D39="",E39="",E39=0),0,IF(H39="",MOD(E39-D39,1)*24,MOD(H39-D39,1)*24)),2)</f>
        <v/>
      </c>
      <c r="J39" s="198" t="n"/>
      <c r="K39" s="306" t="n"/>
      <c r="L39" s="183" t="n"/>
      <c r="M39" s="307">
        <f>MAX(0,V39-W39)</f>
        <v/>
      </c>
      <c r="N39" s="71">
        <f>(IF(OR($C39="",$D39=""),0,
 IF(OR($A38="Holiday",$A39="Holiday"),
    IF(ISNUMBER(MATCH(TRIM($B39),{"Phagwah","Good Friday","Easter Monday","Labour Day","Christmas","Eid ul Azha","Romans-2","Globe-12","Neptune P1"},0)),0,$I39),
 IF(AND(NOT(OR($A38="Annual Leave",$A39="Annual Leave")),$A39="Off day"),$I39,
  MAX(0,$I39-$V39)
  ))))+W39</f>
        <v/>
      </c>
      <c r="O39" s="71">
        <f>IF(AND(OR($A38="Holiday",$A39="Holiday"),
        ISNUMBER(MATCH(TRIM($B39),{"Phagwah","Good Friday","Easter Monday","Labour Day","Christmas","Eid ul Azha","Romans-2","Globe-12","Neptune P1"},0))),
   $I39,0)</f>
        <v/>
      </c>
      <c r="P39" s="71">
        <f>IF(OR($O$7="Canteen",$O$7="Head Office"),0,IF($I39&lt;=0,0,IF(AND($I38&lt;=0,OR(TRIM($J39)="Hebrews",TRIM($J39)="Romans",TRIM($J39)="Romans-2",TRIM($J39)="Globe",TRIM($J39)="Globe-12",TRIM($J39)="Neptune P1")),1,0)))</f>
        <v/>
      </c>
      <c r="Q39" s="72" t="n"/>
      <c r="R39" s="71">
        <f>IF(OR($O$7="Canteen",$O$7="Head Office"),0,IF(
  AND(
    SUMIFS(I:I, C:C, C39) &gt;= 8,
    COUNTIFS(C$14:C39, C39)=1,
    OR(
      TEXT(D39,"hh:mm:ss")="07:00:00",
      TEXT(D39,"hh:mm:ss")="15:00:00",
      TEXT(D39,"hh:mm:ss")="23:00:00",
      TEXT(D40,"hh:mm:ss")="07:00:00",
      TEXT(D40,"hh:mm:ss")="15:00:00",
      TEXT(D40,"hh:mm:ss")="23:00:00"
    )
  ),
  1,
  0
))</f>
        <v/>
      </c>
      <c r="S39" s="71">
        <f>IF(OR($A38="Annual Leave",$A39="Annual Leave"),IF(AND($A38&lt;&gt;"Annual Leave",$A39="Annual Leave"),8,0),0)</f>
        <v/>
      </c>
      <c r="T39" s="73" t="n"/>
      <c r="U39" s="144">
        <f>MAX(0,40-Y39)</f>
        <v/>
      </c>
      <c r="V39" s="351">
        <f>IF(OR($C39="",$D39=""),0,
 IF(OR($A38="Holiday",$A39="Holiday"),0,
 IF(AND(NOT(OR($A38="Annual Leave",$A39="Annual Leave")),$A39="Off day"),0,
  IF($I38+$I39&gt;=8,IF($I38&gt;=8,0,8-$I38),$I39)
  )))</f>
        <v/>
      </c>
      <c r="W39" s="351">
        <f>MAX(0,V39-U39)</f>
        <v/>
      </c>
      <c r="X39" s="351">
        <f>IF(C39="","",C39-WEEKDAY(C39,1)+1)</f>
        <v/>
      </c>
      <c r="Y39" s="351">
        <f>SUMPRODUCT(($X$14:$X38=X39)*(($V$14:$V38)+($O$14:$O38)))+IF(X39=X14,$L$11,0)</f>
        <v/>
      </c>
      <c r="Z39" s="351" t="n"/>
      <c r="AA39" s="351" t="n"/>
      <c r="AB39" s="351" t="n"/>
      <c r="AC39" s="351" t="n"/>
      <c r="AD39" s="351" t="n"/>
      <c r="AE39" s="351" t="n"/>
      <c r="AF39" s="351" t="n"/>
    </row>
    <row r="40" ht="24" customHeight="1" s="348" thickBot="1">
      <c r="A40" s="202" t="inlineStr">
        <is>
          <t>On Day</t>
        </is>
      </c>
      <c r="B40" s="203" t="n"/>
      <c r="C40" s="105">
        <f>C38+1</f>
        <v/>
      </c>
      <c r="D40" s="74" t="n">
        <v>0.2916666666666667</v>
      </c>
      <c r="E40" s="204">
        <f>IF(D40="", "",
 IF(D40=TIME(0,0,0), 0,
 IF(AND(D40&gt;=TIME(0,0,1), D40&lt;=TIME(2,0,0)), TIME(7,0,0),
 IF(AND(D40&gt;=TIME(6,0,0), D40&lt;=TIME(8,0,0)), TIME(12,0,0),
 IF(AND(D40&gt;TIME(8,0,0), D40&lt;=TIME(13,59,0)), TIME(15,0,0),
 IF(AND(D40&gt;=TIME(14,0,0), D40&lt;=TIME(17,59,0)), TIME(21,0,0),
 IF(AND(D40&gt;=TIME(18,0,0), D40&lt;=TIME(21,59,0)), TIME(0,0,0),
 IF(AND(D40&gt;=TIME(22,0,0), D40&lt;=TIME(23,59,59)), TIME(7,0,0), ""))))))))</f>
        <v/>
      </c>
      <c r="F40" s="205" t="n"/>
      <c r="G40" s="204">
        <f>IF(AND(D40&gt;=TIME(6,0,0),D40&lt;=TIME(8,0,0)),E40,"")</f>
        <v/>
      </c>
      <c r="H40" s="74" t="n">
        <v>0.625</v>
      </c>
      <c r="I40" s="106">
        <f>ROUND(IF(OR(D40="",E40="",E40=0),0,IF(H40="",MOD(E40-D40,1)*24,MOD(H40-D40,1)*24)),2)</f>
        <v/>
      </c>
      <c r="J40" s="206" t="inlineStr">
        <is>
          <t>Unico-47</t>
        </is>
      </c>
      <c r="K40" s="308" t="n"/>
      <c r="L40" s="189" t="n"/>
      <c r="M40" s="309">
        <f>MAX(0,V40-W40)</f>
        <v/>
      </c>
      <c r="N40" s="75">
        <f>(IF(OR($C40="",$D40=""),0,
 IF(OR($A40="Holiday",$A41="Holiday"),
    IF(ISNUMBER(MATCH(TRIM($B40),{"Phagwah","Good Friday","Easter Monday","Labour Day","Christmas","Eid ul Azha","Romans-2","Globe-12","Neptune P1"},0)),0,$I40),
 IF(AND(NOT(OR($A40="Annual Leave",$A41="Annual Leave")),$A40="Off day"),$I40,
  MAX(0,$I40-$V40)
  ))))+W40</f>
        <v/>
      </c>
      <c r="O40" s="75">
        <f>IF(AND(OR($A40="Holiday",$A41="Holiday"),
        ISNUMBER(MATCH(TRIM($B40),{"Phagwah","Good Friday","Easter Monday","Labour Day","Christmas","Eid ul Azha","Romans-2","Globe-12","Neptune P1"},0))),
   $I40,0)</f>
        <v/>
      </c>
      <c r="P40" s="75">
        <f>IF(OR($O$7="Canteen",$O$7="Head Office"),0,IF($I40&lt;=0,0,IF(OR(OR(TRIM($J40)="Hebrews",TRIM($J40)="Romans",TRIM($J40)="Romans-2",TRIM($J40)="Globe",TRIM($J40)="Globe-12",TRIM($J40)="Neptune P1"),AND($I41&gt;0,OR(TRIM($J41)="Hebrews",TRIM($J41)="Romans",TRIM($J41)="Romans-2",TRIM($J41)="Globe",TRIM($J41)="Globe-12",TRIM($J41)="Neptune P1"))),1,0)))</f>
        <v/>
      </c>
      <c r="Q40" s="76" t="n"/>
      <c r="R40" s="75">
        <f>IF(OR($O$7="Canteen",$O$7="Head Office"),0,IF(
  AND(
    SUMIFS(I:I, C:C, C40) &gt;= 8,
    COUNTIFS(C$14:C40, C40)=1,
    OR(
      TEXT(D40,"hh:mm:ss")="07:00:00",
      TEXT(D40,"hh:mm:ss")="15:00:00",
      TEXT(D40,"hh:mm:ss")="23:00:00",
      TEXT(D41,"hh:mm:ss")="07:00:00",
      TEXT(D41,"hh:mm:ss")="15:00:00",
      TEXT(D41,"hh:mm:ss")="23:00:00"
    )
  ),
  1,
  0
))</f>
        <v/>
      </c>
      <c r="S40" s="75">
        <f>IF(OR($A40="Annual Leave",$A41="Annual Leave"),IF($A40="Annual Leave",8,0),0)</f>
        <v/>
      </c>
      <c r="T40" s="107" t="n"/>
      <c r="U40" s="144">
        <f>MAX(0,40-Y40)</f>
        <v/>
      </c>
      <c r="V40" s="351">
        <f>IF(OR($C40="",$D40=""),0,
 IF(OR($A40="Holiday",$A41="Holiday"),0,
 IF(AND(NOT(OR($A40="Annual Leave",$A41="Annual Leave")),$A40="Off day"),0,
  IF($I40+$I41&gt;=8,IF($I40&gt;=8,8,$I40),$I40)
  )))</f>
        <v/>
      </c>
      <c r="W40" s="351">
        <f>MAX(0,V40-U40)</f>
        <v/>
      </c>
      <c r="X40" s="351">
        <f>IF(C40="","",C40-WEEKDAY(C40,1)+1)</f>
        <v/>
      </c>
      <c r="Y40" s="351">
        <f>SUMPRODUCT(($X$14:$X39=X40)*(($V$14:$V39)+($O$14:$O39)))+IF(X40=X14,$L$11,0)</f>
        <v/>
      </c>
      <c r="Z40" s="351" t="n"/>
      <c r="AA40" s="351" t="n"/>
      <c r="AB40" s="351" t="n"/>
      <c r="AC40" s="351" t="n"/>
      <c r="AD40" s="351" t="n"/>
      <c r="AE40" s="351" t="n"/>
      <c r="AF40" s="351" t="n"/>
    </row>
    <row r="41" ht="24" customHeight="1" s="348" thickBot="1">
      <c r="A41" s="202" t="inlineStr">
        <is>
          <t>On Day</t>
        </is>
      </c>
      <c r="B41" s="310" t="n"/>
      <c r="C41" s="105">
        <f>C40</f>
        <v/>
      </c>
      <c r="D41" s="311" t="n"/>
      <c r="E41" s="312">
        <f>IF(D41="", "",
 IF(D41=TIME(0,0,0), 0,
 IF(AND(D41&gt;=TIME(0,0,1), D41&lt;=TIME(2,0,0)), TIME(7,0,0),
 IF(AND(D41&gt;=TIME(6,0,0), D41&lt;=TIME(8,0,0)), TIME(12,0,0),
 IF(AND(D41&gt;TIME(8,0,0), D41&lt;=TIME(13,59,0)), TIME(15,0,0),
 IF(AND(D41&gt;=TIME(14,0,0), D41&lt;=TIME(17,59,0)), TIME(21,0,0),
 IF(AND(D41&gt;=TIME(18,0,0), D41&lt;=TIME(21,59,0)), TIME(0,0,0),
 IF(AND(D41&gt;=TIME(22,0,0), D41&lt;=TIME(23,59,59)), TIME(7,0,0), ""))))))))</f>
        <v/>
      </c>
      <c r="F41" s="205" t="n"/>
      <c r="G41" s="312">
        <f>IF(AND(D41&gt;=TIME(6,0,0),D41&lt;=TIME(8,0,0)),E41,"")</f>
        <v/>
      </c>
      <c r="H41" s="311" t="n"/>
      <c r="I41" s="106">
        <f>ROUND(IF(OR(D41="",E41="",E41=0),0,IF(H41="",MOD(E41-D41,1)*24,MOD(H41-D41,1)*24)),2)</f>
        <v/>
      </c>
      <c r="J41" s="207" t="n"/>
      <c r="K41" s="308" t="n"/>
      <c r="L41" s="189" t="n"/>
      <c r="M41" s="309">
        <f>MAX(0,V41-W41)</f>
        <v/>
      </c>
      <c r="N41" s="313">
        <f>(IF(OR($C41="",$D41=""),0,
 IF(OR($A40="Holiday",$A41="Holiday"),
    IF(ISNUMBER(MATCH(TRIM($B41),{"Phagwah","Good Friday","Easter Monday","Labour Day","Christmas","Eid ul Azha","Romans-2","Globe-12","Neptune P1"},0)),0,$I41),
 IF(AND(NOT(OR($A40="Annual Leave",$A41="Annual Leave")),$A41="Off day"),$I41,
  MAX(0,$I41-$V41)
  ))))+W41</f>
        <v/>
      </c>
      <c r="O41" s="313">
        <f>IF(AND(OR($A40="Holiday",$A41="Holiday"),
        ISNUMBER(MATCH(TRIM($B41),{"Phagwah","Good Friday","Easter Monday","Labour Day","Christmas","Eid ul Azha","Romans-2","Globe-12","Neptune P1"},0))),
   $I41,0)</f>
        <v/>
      </c>
      <c r="P41" s="313">
        <f>IF(OR($O$7="Canteen",$O$7="Head Office"),0,IF($I41&lt;=0,0,IF(AND($I40&lt;=0,OR(TRIM($J41)="Hebrews",TRIM($J41)="Romans",TRIM($J41)="Romans-2",TRIM($J41)="Globe",TRIM($J41)="Globe-12",TRIM($J41)="Neptune P1")),1,0)))</f>
        <v/>
      </c>
      <c r="Q41" s="314" t="n"/>
      <c r="R41" s="313">
        <f>IF(OR($O$7="Canteen",$O$7="Head Office"),0,IF(
  AND(
    SUMIFS(I:I, C:C, C41) &gt;= 8,
    COUNTIFS(C$14:C41, C41)=1,
    OR(
      TEXT(D41,"hh:mm:ss")="07:00:00",
      TEXT(D41,"hh:mm:ss")="15:00:00",
      TEXT(D41,"hh:mm:ss")="23:00:00",
      TEXT(D42,"hh:mm:ss")="07:00:00",
      TEXT(D42,"hh:mm:ss")="15:00:00",
      TEXT(D42,"hh:mm:ss")="23:00:00"
    )
  ),
  1,
  0
))</f>
        <v/>
      </c>
      <c r="S41" s="313">
        <f>IF(OR($A40="Annual Leave",$A41="Annual Leave"),IF(AND($A40&lt;&gt;"Annual Leave",$A41="Annual Leave"),8,0),0)</f>
        <v/>
      </c>
      <c r="T41" s="315" t="n"/>
      <c r="U41" s="144">
        <f>MAX(0,40-Y41)</f>
        <v/>
      </c>
      <c r="V41" s="351">
        <f>IF(OR($C41="",$D41=""),0,
 IF(OR($A40="Holiday",$A41="Holiday"),0,
 IF(AND(NOT(OR($A40="Annual Leave",$A41="Annual Leave")),$A41="Off day"),0,
  IF($I40+$I41&gt;=8,IF($I40&gt;=8,0,8-$I40),$I41)
  )))</f>
        <v/>
      </c>
      <c r="W41" s="351">
        <f>MAX(0,V41-U41)</f>
        <v/>
      </c>
      <c r="X41" s="351">
        <f>IF(C41="","",C41-WEEKDAY(C41,1)+1)</f>
        <v/>
      </c>
      <c r="Y41" s="351">
        <f>SUMPRODUCT(($X$14:$X40=X41)*(($V$14:$V40)+($O$14:$O40)))+IF(X41=X14,$L$11,0)</f>
        <v/>
      </c>
      <c r="Z41" s="351" t="n"/>
      <c r="AA41" s="351" t="n"/>
      <c r="AB41" s="351" t="n"/>
      <c r="AC41" s="351" t="n"/>
      <c r="AD41" s="351" t="n"/>
      <c r="AE41" s="351" t="n"/>
      <c r="AF41" s="351" t="n"/>
    </row>
    <row r="42" ht="24" customHeight="1" s="348" thickBot="1">
      <c r="A42" s="208" t="inlineStr">
        <is>
          <t>On Day</t>
        </is>
      </c>
      <c r="B42" s="209" t="n"/>
      <c r="C42" s="108">
        <f>C40+1</f>
        <v/>
      </c>
      <c r="D42" s="77" t="n">
        <v>0.2916666666666667</v>
      </c>
      <c r="E42" s="210">
        <f>IF(D42="", "",
 IF(D42=TIME(0,0,0), 0,
 IF(AND(D42&gt;=TIME(0,0,1), D42&lt;=TIME(2,0,0)), TIME(7,0,0),
 IF(AND(D42&gt;=TIME(6,0,0), D42&lt;=TIME(8,0,0)), TIME(12,0,0),
 IF(AND(D42&gt;TIME(8,0,0), D42&lt;=TIME(13,59,0)), TIME(15,0,0),
 IF(AND(D42&gt;=TIME(14,0,0), D42&lt;=TIME(17,59,0)), TIME(21,0,0),
 IF(AND(D42&gt;=TIME(18,0,0), D42&lt;=TIME(21,59,0)), TIME(0,0,0),
 IF(AND(D42&gt;=TIME(22,0,0), D42&lt;=TIME(23,59,59)), TIME(7,0,0), ""))))))))</f>
        <v/>
      </c>
      <c r="F42" s="211" t="n"/>
      <c r="G42" s="210">
        <f>IF(AND(D42&gt;=TIME(6,0,0),D42&lt;=TIME(8,0,0)),E42,"")</f>
        <v/>
      </c>
      <c r="H42" s="77" t="n">
        <v>0.6493055555555556</v>
      </c>
      <c r="I42" s="16">
        <f>ROUND(IF(OR(D42="",E42="",E42=0),0,IF(H42="",MOD(E42-D42,1)*24,MOD(H42-D42,1)*24)),2)</f>
        <v/>
      </c>
      <c r="J42" s="212" t="inlineStr">
        <is>
          <t>Unico-47</t>
        </is>
      </c>
      <c r="K42" s="316" t="n"/>
      <c r="L42" s="181" t="n"/>
      <c r="M42" s="317">
        <f>MAX(0,V42-W42)</f>
        <v/>
      </c>
      <c r="N42" s="17">
        <f>(IF(OR($C42="",$D42=""),0,
 IF(OR($A42="Holiday",$A43="Holiday"),
    IF(ISNUMBER(MATCH(TRIM($B42),{"Phagwah","Good Friday","Easter Monday","Labour Day","Christmas","Eid ul Azha","Romans-2","Globe-12","Neptune P1"},0)),0,$I42),
 IF(AND(NOT(OR($A42="Annual Leave",$A43="Annual Leave")),$A42="Off day"),$I42,
  MAX(0,$I42-$V42)
  ))))+W42</f>
        <v/>
      </c>
      <c r="O42" s="213">
        <f>IF(AND(OR($A42="Holiday",$A43="Holiday"),
        ISNUMBER(MATCH(TRIM($B42),{"Phagwah","Good Friday","Easter Monday","Labour Day","Christmas","Eid ul Azha","Romans-2","Globe-12","Neptune P1"},0))),
   $I42,0)</f>
        <v/>
      </c>
      <c r="P42" s="17">
        <f>IF(OR($O$7="Canteen",$O$7="Head Office"),0,IF($I42&lt;=0,0,IF(OR(OR(TRIM($J42)="Hebrews",TRIM($J42)="Romans",TRIM($J42)="Romans-2",TRIM($J42)="Globe",TRIM($J42)="Globe-12",TRIM($J42)="Neptune P1"),AND($I43&gt;0,OR(TRIM($J43)="Hebrews",TRIM($J43)="Romans",TRIM($J43)="Romans-2",TRIM($J43)="Globe",TRIM($J43)="Globe-12",TRIM($J43)="Neptune P1"))),1,0)))</f>
        <v/>
      </c>
      <c r="Q42" s="78" t="n"/>
      <c r="R42" s="213">
        <f>IF(OR($O$7="Canteen",$O$7="Head Office"),0,IF(
  AND(
    SUMIFS(I:I, C:C, C42) &gt;= 8,
    COUNTIFS(C$14:C42, C42)=1,
    OR(
      TEXT(D42,"hh:mm:ss")="07:00:00",
      TEXT(D42,"hh:mm:ss")="15:00:00",
      TEXT(D42,"hh:mm:ss")="23:00:00",
      TEXT(D43,"hh:mm:ss")="07:00:00",
      TEXT(D43,"hh:mm:ss")="15:00:00",
      TEXT(D43,"hh:mm:ss")="23:00:00"
    )
  ),
  1,
  0
))</f>
        <v/>
      </c>
      <c r="S42" s="213">
        <f>IF(OR($A42="Annual Leave",$A43="Annual Leave"),IF($A42="Annual Leave",8,0),0)</f>
        <v/>
      </c>
      <c r="T42" s="79" t="n"/>
      <c r="U42" s="144">
        <f>MAX(0,40-Y42)</f>
        <v/>
      </c>
      <c r="V42" s="351">
        <f>IF(OR($C42="",$D42=""),0,
 IF(OR($A42="Holiday",$A43="Holiday"),0,
 IF(AND(NOT(OR($A42="Annual Leave",$A43="Annual Leave")),$A42="Off day"),0,
  IF($I42+$I43&gt;=8,IF($I42&gt;=8,8,$I42),$I42)
  )))</f>
        <v/>
      </c>
      <c r="W42" s="351">
        <f>MAX(0,V42-U42)</f>
        <v/>
      </c>
      <c r="X42" s="351">
        <f>IF(C42="","",C42-WEEKDAY(C42,1)+1)</f>
        <v/>
      </c>
      <c r="Y42" s="351">
        <f>SUMPRODUCT(($X$14:$X41=X42)*(($V$14:$V41)+($O$14:$O41)))+IF(X42=X14,$L$11,0)</f>
        <v/>
      </c>
      <c r="Z42" s="351" t="n"/>
      <c r="AA42" s="351" t="n"/>
      <c r="AB42" s="351" t="n"/>
      <c r="AC42" s="351" t="n"/>
      <c r="AD42" s="351" t="n"/>
      <c r="AE42" s="351" t="n"/>
      <c r="AF42" s="351" t="n"/>
    </row>
    <row r="43" ht="24" customHeight="1" s="348" thickBot="1">
      <c r="A43" s="208" t="inlineStr">
        <is>
          <t>On Day</t>
        </is>
      </c>
      <c r="B43" s="214" t="n"/>
      <c r="C43" s="109">
        <f>C42</f>
        <v/>
      </c>
      <c r="D43" s="18" t="n"/>
      <c r="E43" s="215">
        <f>IF(D43="", "",
 IF(D43=TIME(0,0,0), 0,
 IF(AND(D43&gt;=TIME(0,0,1), D43&lt;=TIME(2,0,0)), TIME(7,0,0),
 IF(AND(D43&gt;=TIME(6,0,0), D43&lt;=TIME(8,0,0)), TIME(12,0,0),
 IF(AND(D43&gt;TIME(8,0,0), D43&lt;=TIME(13,59,0)), TIME(15,0,0),
 IF(AND(D43&gt;=TIME(14,0,0), D43&lt;=TIME(17,59,0)), TIME(21,0,0),
 IF(AND(D43&gt;=TIME(18,0,0), D43&lt;=TIME(21,59,0)), TIME(0,0,0),
 IF(AND(D43&gt;=TIME(22,0,0), D43&lt;=TIME(23,59,59)), TIME(7,0,0), ""))))))))</f>
        <v/>
      </c>
      <c r="F43" s="216" t="n"/>
      <c r="G43" s="215">
        <f>IF(AND(D43&gt;=TIME(6,0,0),D43&lt;=TIME(8,0,0)),E43,"")</f>
        <v/>
      </c>
      <c r="H43" s="18" t="n"/>
      <c r="I43" s="19">
        <f>ROUND(IF(OR(D43="",E43="",E43=0),0,IF(H43="",MOD(E43-D43,1)*24,MOD(H43-D43,1)*24)),2)</f>
        <v/>
      </c>
      <c r="J43" s="212" t="n"/>
      <c r="K43" s="316" t="n"/>
      <c r="L43" s="183" t="n"/>
      <c r="M43" s="317">
        <f>MAX(0,V43-W43)</f>
        <v/>
      </c>
      <c r="N43" s="20">
        <f>(IF(OR($C43="",$D43=""),0,
 IF(OR($A42="Holiday",$A43="Holiday"),
    IF(ISNUMBER(MATCH(TRIM($B43),{"Phagwah","Good Friday","Easter Monday","Labour Day","Christmas","Eid ul Azha","Romans-2","Globe-12","Neptune P1"},0)),0,$I43),
 IF(AND(NOT(OR($A42="Annual Leave",$A43="Annual Leave")),$A43="Off day"),$I43,
  MAX(0,$I43-$V43)
  ))))+W43</f>
        <v/>
      </c>
      <c r="O43" s="20">
        <f>IF(AND(OR($A42="Holiday",$A43="Holiday"),
        ISNUMBER(MATCH(TRIM($B43),{"Phagwah","Good Friday","Easter Monday","Labour Day","Christmas","Eid ul Azha","Romans-2","Globe-12","Neptune P1"},0))),
   $I43,0)</f>
        <v/>
      </c>
      <c r="P43" s="20">
        <f>IF(OR($O$7="Canteen",$O$7="Head Office"),0,IF($I43&lt;=0,0,IF(AND($I42&lt;=0,OR(TRIM($J43)="Hebrews",TRIM($J43)="Romans",TRIM($J43)="Romans-2",TRIM($J43)="Globe",TRIM($J43)="Globe-12",TRIM($J43)="Neptune P1")),1,0)))</f>
        <v/>
      </c>
      <c r="Q43" s="21" t="n"/>
      <c r="R43" s="20">
        <f>IF(OR($O$7="Canteen",$O$7="Head Office"),0,IF(
  AND(
    SUMIFS(I:I, C:C, C43) &gt;= 8,
    COUNTIFS(C$14:C43, C43)=1,
    OR(
      TEXT(D43,"hh:mm:ss")="07:00:00",
      TEXT(D43,"hh:mm:ss")="15:00:00",
      TEXT(D43,"hh:mm:ss")="23:00:00",
      TEXT(D49,"hh:mm:ss")="07:00:00",
      TEXT(D49,"hh:mm:ss")="15:00:00",
      TEXT(D49,"hh:mm:ss")="23:00:00"
    )
  ),
  1,
  0
))</f>
        <v/>
      </c>
      <c r="S43" s="20">
        <f>IF(OR($A42="Annual Leave",$A43="Annual Leave"),IF(AND($A42&lt;&gt;"Annual Leave",$A43="Annual Leave"),8,0),0)</f>
        <v/>
      </c>
      <c r="T43" s="22" t="n"/>
      <c r="U43" s="144">
        <f>MAX(0,40-Y43)</f>
        <v/>
      </c>
      <c r="V43" s="351">
        <f>IF(OR($C43="",$D43=""),0,
 IF(OR($A42="Holiday",$A43="Holiday"),0,
 IF(AND(NOT(OR($A42="Annual Leave",$A43="Annual Leave")),$A43="Off day"),0,
  IF($I42+$I43&gt;=8,IF($I42&gt;=8,0,8-$I42),$I43)
  )))</f>
        <v/>
      </c>
      <c r="W43" s="351">
        <f>MAX(0,V43-U43)</f>
        <v/>
      </c>
      <c r="X43" s="351">
        <f>IF(C43="","",C43-WEEKDAY(C43,1)+1)</f>
        <v/>
      </c>
      <c r="Y43" s="351">
        <f>SUMPRODUCT(($X$14:$X42=X43)*(($V$14:$V42)+($O$14:$O42)))+IF(X43=X14,$L$11,0)</f>
        <v/>
      </c>
      <c r="Z43" s="351" t="n"/>
      <c r="AA43" s="351" t="n"/>
      <c r="AB43" s="351" t="n"/>
      <c r="AC43" s="351" t="n"/>
      <c r="AD43" s="351" t="n"/>
      <c r="AE43" s="351" t="n"/>
      <c r="AF43" s="351" t="n"/>
    </row>
    <row r="44" ht="24" customHeight="1" s="348" thickBot="1">
      <c r="A44" s="176" t="n"/>
      <c r="B44" s="176" t="n"/>
      <c r="C44" s="217" t="n"/>
      <c r="D44" s="110" t="n"/>
      <c r="E44" s="110" t="n"/>
      <c r="F44" s="218" t="n"/>
      <c r="G44" s="110" t="n"/>
      <c r="H44" s="110" t="n"/>
      <c r="I44" s="219" t="n"/>
      <c r="J44" s="219" t="n"/>
      <c r="K44" s="219" t="n"/>
      <c r="L44" s="219" t="n"/>
      <c r="M44" s="111">
        <f>MAX(0,V44-W44)</f>
        <v/>
      </c>
      <c r="N44" s="112">
        <f>(IF(OR($C44="",$D44=""),0,
 IF(OR($A44="Holiday",$A45="Holiday"),
    IF(ISNUMBER(MATCH(TRIM($B44),{"Phagwah","Good Friday","Easter Monday","Labour Day","Christmas","Eid ul Azha","Romans-2","Globe-12","Neptune P1"},0)),0,$I44),
 IF(AND(NOT(OR($A44="Annual Leave",$A45="Annual Leave")),$A44="Off day"),$I44,
  MAX(0,$I44-$V44)
  ))))+W44</f>
        <v/>
      </c>
      <c r="O44" s="112">
        <f>IF(AND(OR($A44="Holiday",$A45="Holiday"),
        ISNUMBER(MATCH(TRIM($B44),{"Phagwah","Good Friday","Easter Monday","Labour Day","Christmas","Eid ul Azha","Romans-2","Globe-12","Neptune P1"},0))),
   $I44,0)</f>
        <v/>
      </c>
      <c r="P44" s="112">
        <f>IF(OR($O$7="Canteen",$O$7="Head Office"),0,IF($I44&lt;=0,0,IF(OR(OR(TRIM($J44)="Hebrews",TRIM($J44)="Romans",TRIM($J44)="Romans-2",TRIM($J44)="Globe",TRIM($J44)="Globe-12",TRIM($J44)="Neptune P1"),AND($I45&gt;0,OR(TRIM($J45)="Hebrews",TRIM($J45)="Romans",TRIM($J45)="Romans-2",TRIM($J45)="Globe",TRIM($J45)="Globe-12",TRIM($J45)="Neptune P1"))),1,0)))</f>
        <v/>
      </c>
      <c r="Q44" s="113" t="n"/>
      <c r="R44" s="113" t="n"/>
      <c r="S44" s="112">
        <f>IF(OR($A44="Annual Leave",$A45="Annual Leave"),IF($A44="Annual Leave",8,0),0)</f>
        <v/>
      </c>
      <c r="T44" s="114" t="n"/>
      <c r="U44" s="144">
        <f>MAX(0,40-Y44)</f>
        <v/>
      </c>
      <c r="V44" s="351">
        <f>IF(OR($C44="",$D44=""),0,
 IF(OR($A44="Holiday",$A45="Holiday"),0,
 IF(AND(NOT(OR($A44="Annual Leave",$A45="Annual Leave")),$A44="Off day"),0,
  IF($I44+$I45&gt;=8,IF($I44&gt;=8,8,$I44),$I44)
  )))</f>
        <v/>
      </c>
      <c r="W44" s="351">
        <f>MAX(0,V44-U44)</f>
        <v/>
      </c>
      <c r="X44" s="351">
        <f>IF(C44="","",C44-WEEKDAY(C44,1)+1)</f>
        <v/>
      </c>
      <c r="Y44" s="351">
        <f>SUMPRODUCT(($X$14:$X43=X44)*(($V$14:$V43)+($O$14:$O43)))+IF(X44=X14,$L$11,0)</f>
        <v/>
      </c>
      <c r="Z44" s="351" t="n"/>
      <c r="AA44" s="351" t="n"/>
      <c r="AB44" s="351" t="n"/>
      <c r="AC44" s="351" t="n"/>
      <c r="AD44" s="351" t="n"/>
      <c r="AE44" s="351" t="n"/>
      <c r="AF44" s="351" t="n"/>
    </row>
    <row r="45" ht="24" customHeight="1" s="348" thickBot="1">
      <c r="A45" s="154" t="inlineStr">
        <is>
          <t>On Day</t>
        </is>
      </c>
      <c r="B45" s="318" t="n"/>
      <c r="C45" s="115">
        <f>C42+1</f>
        <v/>
      </c>
      <c r="D45" s="319" t="n">
        <v>0.2916666666666667</v>
      </c>
      <c r="E45" s="320">
        <f>IF(D45="", "",
 IF(D45=TIME(0,0,0), 0,
 IF(AND(D45&gt;=TIME(0,0,1), D45&lt;=TIME(2,0,0)), TIME(7,0,0),
 IF(AND(D45&gt;=TIME(6,0,0), D45&lt;=TIME(8,0,0)), TIME(12,0,0),
 IF(AND(D45&gt;TIME(8,0,0), D45&lt;=TIME(13,59,0)), TIME(15,0,0),
 IF(AND(D45&gt;=TIME(14,0,0), D45&lt;=TIME(17,59,0)), TIME(21,0,0),
 IF(AND(D45&gt;=TIME(18,0,0), D45&lt;=TIME(21,59,0)), TIME(0,0,0),
 IF(AND(D45&gt;=TIME(22,0,0), D45&lt;=TIME(23,59,59)), TIME(7,0,0), ""))))))))</f>
        <v/>
      </c>
      <c r="F45" s="321" t="n"/>
      <c r="G45" s="320">
        <f>IF(AND(D45&gt;=TIME(6,0,0),D45&lt;=TIME(8,0,0)),E45,"")</f>
        <v/>
      </c>
      <c r="H45" s="319" t="n">
        <v>0.625</v>
      </c>
      <c r="I45" s="30">
        <f>ROUND(IF(OR(D45="",E45="",E45=0),0,IF(H45="",MOD(E45-D45,1)*24,MOD(H45-D45,1)*24)),2)</f>
        <v/>
      </c>
      <c r="J45" s="220" t="inlineStr">
        <is>
          <t>Unico-47</t>
        </is>
      </c>
      <c r="K45" s="274" t="n"/>
      <c r="L45" s="181" t="n"/>
      <c r="M45" s="275">
        <f>MAX(0,V45-W45)</f>
        <v/>
      </c>
      <c r="N45" s="322">
        <f>(IF(OR($C45="",$D45=""),0,
 IF(OR($A44="Holiday",$A45="Holiday"),
    IF(ISNUMBER(MATCH(TRIM($B45),{"Phagwah","Good Friday","Easter Monday","Labour Day","Christmas","Eid ul Azha","Romans-2","Globe-12","Neptune P1"},0)),0,$I45),
 IF(AND(NOT(OR($A44="Annual Leave",$A45="Annual Leave")),$A45="Off day"),$I45,
  MAX(0,$I45-$V45)
  ))))+W45</f>
        <v/>
      </c>
      <c r="O45" s="322">
        <f>IF(AND(OR($A44="Holiday",$A45="Holiday"),
        ISNUMBER(MATCH(TRIM($B45),{"Phagwah","Good Friday","Easter Monday","Labour Day","Christmas","Eid ul Azha","Romans-2","Globe-12","Neptune P1"},0))),
   $I45,0)</f>
        <v/>
      </c>
      <c r="P45" s="322">
        <f>IF(OR($O$7="Canteen",$O$7="Head Office"),0,IF($I45&lt;=0,0,IF(AND($I44&lt;=0,OR(TRIM($J45)="Hebrews",TRIM($J45)="Romans",TRIM($J45)="Romans-2",TRIM($J45)="Globe",TRIM($J45)="Globe-12",TRIM($J45)="Neptune P1")),1,0)))</f>
        <v/>
      </c>
      <c r="Q45" s="323" t="n"/>
      <c r="R45" s="322">
        <f>IF(OR($O$7="Canteen",$O$7="Head Office"),0,IF(
  AND(
    SUMIFS(I:I, C:C, C45) &gt;= 8,
    COUNTIFS(C$14:C45, C45)=1,
    OR(
      TEXT(D45,"hh:mm:ss")="07:00:00",
      TEXT(D45,"hh:mm:ss")="15:00:00",
      TEXT(D45,"hh:mm:ss")="23:00:00",
      TEXT(D46,"hh:mm:ss")="07:00:00",
      TEXT(D46,"hh:mm:ss")="15:00:00",
      TEXT(D46,"hh:mm:ss")="23:00:00"
    )
  ),
  1,
  0
))</f>
        <v/>
      </c>
      <c r="S45" s="322">
        <f>IF(OR($A44="Annual Leave",$A45="Annual Leave"),IF(AND($A44&lt;&gt;"Annual Leave",$A45="Annual Leave"),8,0),0)</f>
        <v/>
      </c>
      <c r="T45" s="116" t="n"/>
      <c r="U45" s="144">
        <f>MAX(0,40-Y45)</f>
        <v/>
      </c>
      <c r="V45" s="351">
        <f>IF(OR($C45="",$D45=""),0,
 IF(OR($A44="Holiday",$A45="Holiday"),0,
 IF(AND(NOT(OR($A44="Annual Leave",$A45="Annual Leave")),$A45="Off day"),0,
  IF($I44+$I45&gt;=8,IF($I44&gt;=8,0,8-$I44),$I45)
  )))</f>
        <v/>
      </c>
      <c r="W45" s="351">
        <f>MAX(0,V45-U45)</f>
        <v/>
      </c>
      <c r="X45" s="351">
        <f>IF(C45="","",C45-WEEKDAY(C45,1)+1)</f>
        <v/>
      </c>
      <c r="Y45" s="351">
        <f>SUMPRODUCT(($X$14:$X44=X45)*(($V$14:$V44)+($O$14:$O44)))+IF(X45=X14,$L$11,0)</f>
        <v/>
      </c>
      <c r="Z45" s="351" t="n"/>
      <c r="AA45" s="351" t="n"/>
      <c r="AB45" s="351" t="n"/>
      <c r="AC45" s="351" t="n"/>
      <c r="AD45" s="351" t="n"/>
      <c r="AE45" s="351" t="n"/>
      <c r="AF45" s="351" t="n"/>
    </row>
    <row r="46" ht="24" customHeight="1" s="348" thickBot="1">
      <c r="A46" s="154" t="inlineStr">
        <is>
          <t>On Day</t>
        </is>
      </c>
      <c r="B46" s="305" t="n"/>
      <c r="C46" s="90">
        <f>C45</f>
        <v/>
      </c>
      <c r="D46" s="80" t="n"/>
      <c r="E46" s="221">
        <f>IF(D46="", "",
 IF(D46=TIME(0,0,0), 0,
 IF(AND(D46&gt;=TIME(0,0,1), D46&lt;=TIME(2,0,0)), TIME(7,0,0),
 IF(AND(D46&gt;=TIME(6,0,0), D46&lt;=TIME(8,0,0)), TIME(12,0,0),
 IF(AND(D46&gt;TIME(8,0,0), D46&lt;=TIME(13,59,0)), TIME(15,0,0),
 IF(AND(D46&gt;=TIME(14,0,0), D46&lt;=TIME(17,59,0)), TIME(21,0,0),
 IF(AND(D46&gt;=TIME(18,0,0), D46&lt;=TIME(21,59,0)), TIME(0,0,0),
 IF(AND(D46&gt;=TIME(22,0,0), D46&lt;=TIME(23,59,59)), TIME(7,0,0), ""))))))))</f>
        <v/>
      </c>
      <c r="F46" s="156" t="n"/>
      <c r="G46" s="221">
        <f>IF(AND(D46&gt;=TIME(6,0,0),D46&lt;=TIME(8,0,0)),E46,"")</f>
        <v/>
      </c>
      <c r="H46" s="80" t="n"/>
      <c r="I46" s="30">
        <f>ROUND(IF(OR(D46="",E46="",E46=0),0,IF(H46="",MOD(E46-D46,1)*24,MOD(H46-D46,1)*24)),2)</f>
        <v/>
      </c>
      <c r="J46" s="158" t="n"/>
      <c r="K46" s="274" t="n"/>
      <c r="L46" s="189" t="n"/>
      <c r="M46" s="275">
        <f>MAX(0,V46-W46)</f>
        <v/>
      </c>
      <c r="N46" s="81">
        <f>(IF(OR($C46="",$D46=""),0,
 IF(OR($A46="Holiday",$A47="Holiday"),
    IF(ISNUMBER(MATCH(TRIM($B46),{"Phagwah","Good Friday","Easter Monday","Labour Day","Christmas","Eid ul Azha","Romans-2","Globe-12","Neptune P1"},0)),0,$I46),
 IF(AND(NOT(OR($A46="Annual Leave",$A47="Annual Leave")),$A46="Off day"),$I46,
  MAX(0,$I46-$V46)
  ))))+W46</f>
        <v/>
      </c>
      <c r="O46" s="81">
        <f>IF(AND(OR($A46="Holiday",$A47="Holiday"),
        ISNUMBER(MATCH(TRIM($B46),{"Phagwah","Good Friday","Easter Monday","Labour Day","Christmas","Eid ul Azha","Romans-2","Globe-12","Neptune P1"},0))),
   $I46,0)</f>
        <v/>
      </c>
      <c r="P46" s="81">
        <f>IF(OR($O$7="Canteen",$O$7="Head Office"),0,IF($I46&lt;=0,0,IF(OR(OR(TRIM($J46)="Hebrews",TRIM($J46)="Romans",TRIM($J46)="Romans-2",TRIM($J46)="Globe",TRIM($J46)="Globe-12",TRIM($J46)="Neptune P1"),AND($I47&gt;0,OR(TRIM($J47)="Hebrews",TRIM($J47)="Romans",TRIM($J47)="Romans-2",TRIM($J47)="Globe",TRIM($J47)="Globe-12",TRIM($J47)="Neptune P1"))),1,0)))</f>
        <v/>
      </c>
      <c r="Q46" s="82" t="n"/>
      <c r="R46" s="81">
        <f>IF(OR($O$7="Canteen",$O$7="Head Office"),0,IF(
  AND(
    SUMIFS(I:I, C:C, C46) &gt;= 8,
    COUNTIFS(C$14:C46, C46)=1,
    OR(
      TEXT(D46,"hh:mm:ss")="07:00:00",
      TEXT(D46,"hh:mm:ss")="15:00:00",
      TEXT(D46,"hh:mm:ss")="23:00:00",
      TEXT(D51,"hh:mm:ss")="07:00:00",
      TEXT(D51,"hh:mm:ss")="15:00:00",
      TEXT(D51,"hh:mm:ss")="23:00:00"
    )
  ),
  1,
  0
))</f>
        <v/>
      </c>
      <c r="S46" s="81">
        <f>IF(OR($A46="Annual Leave",$A47="Annual Leave"),IF($A46="Annual Leave",8,0),0)</f>
        <v/>
      </c>
      <c r="T46" s="117" t="n"/>
      <c r="U46" s="144">
        <f>MAX(0,40-Y46)</f>
        <v/>
      </c>
      <c r="V46" s="351">
        <f>IF(OR($C46="",$D46=""),0,
 IF(OR($A46="Holiday",$A47="Holiday"),0,
 IF(AND(NOT(OR($A46="Annual Leave",$A47="Annual Leave")),$A46="Off day"),0,
  IF($I46+$I47&gt;=8,IF($I46&gt;=8,8,$I46),$I46)
  )))</f>
        <v/>
      </c>
      <c r="W46" s="351">
        <f>MAX(0,V46-U46)</f>
        <v/>
      </c>
      <c r="X46" s="351">
        <f>IF(C46="","",C46-WEEKDAY(C46,1)+1)</f>
        <v/>
      </c>
      <c r="Y46" s="351">
        <f>SUMPRODUCT(($X$14:$X45=X46)*(($V$14:$V45)+($O$14:$O45)))+IF(X46=X14,$L$11,0)</f>
        <v/>
      </c>
      <c r="Z46" s="351" t="n"/>
      <c r="AA46" s="351" t="n"/>
      <c r="AB46" s="351" t="n"/>
      <c r="AC46" s="351" t="n"/>
      <c r="AD46" s="351" t="n"/>
      <c r="AE46" s="351" t="n"/>
      <c r="AF46" s="351" t="n"/>
    </row>
    <row r="47" ht="24" customHeight="1" s="348" thickBot="1">
      <c r="A47" s="184" t="inlineStr">
        <is>
          <t>On Day</t>
        </is>
      </c>
      <c r="B47" s="222" t="n"/>
      <c r="C47" s="118">
        <f>C45+1</f>
        <v/>
      </c>
      <c r="D47" s="83" t="n">
        <v>0.2916666666666667</v>
      </c>
      <c r="E47" s="223">
        <f>IF(D47="", "",
 IF(D47=TIME(0,0,0), 0,
 IF(AND(D47&gt;=TIME(0,0,1), D47&lt;=TIME(2,0,0)), TIME(7,0,0),
 IF(AND(D47&gt;=TIME(6,0,0), D47&lt;=TIME(8,0,0)), TIME(12,0,0),
 IF(AND(D47&gt;TIME(8,0,0), D47&lt;=TIME(13,59,0)), TIME(15,0,0),
 IF(AND(D47&gt;=TIME(14,0,0), D47&lt;=TIME(17,59,0)), TIME(21,0,0),
 IF(AND(D47&gt;=TIME(18,0,0), D47&lt;=TIME(21,59,0)), TIME(0,0,0),
 IF(AND(D47&gt;=TIME(22,0,0), D47&lt;=TIME(23,59,59)), TIME(7,0,0), ""))))))))</f>
        <v/>
      </c>
      <c r="F47" s="224" t="n"/>
      <c r="G47" s="223">
        <f>IF(AND(D47&gt;=TIME(6,0,0),D47&lt;=TIME(8,0,0)),E47,"")</f>
        <v/>
      </c>
      <c r="H47" s="83" t="n">
        <v>0.625</v>
      </c>
      <c r="I47" s="23">
        <f>ROUND(IF(OR(D47="",E47="",E47=0),0,IF(H47="",MOD(E47-D47,1)*24,MOD(H47-D47,1)*24)),2)</f>
        <v/>
      </c>
      <c r="J47" s="225" t="inlineStr">
        <is>
          <t>Unico-47</t>
        </is>
      </c>
      <c r="K47" s="297" t="n"/>
      <c r="L47" s="181" t="n"/>
      <c r="M47" s="298">
        <f>MAX(0,V47-W47)</f>
        <v/>
      </c>
      <c r="N47" s="84">
        <f>(IF(OR($C47="",$D47=""),0,
 IF(OR($A46="Holiday",$A47="Holiday"),
    IF(ISNUMBER(MATCH(TRIM($B47),{"Phagwah","Good Friday","Easter Monday","Labour Day","Christmas","Eid ul Azha","Romans-2","Globe-12","Neptune P1"},0)),0,$I47),
 IF(AND(NOT(OR($A46="Annual Leave",$A47="Annual Leave")),$A47="Off day"),$I47,
  MAX(0,$I47-$V47)
  ))))+W47</f>
        <v/>
      </c>
      <c r="O47" s="84">
        <f>IF(AND(OR($A46="Holiday",$A47="Holiday"),
        ISNUMBER(MATCH(TRIM($B47),{"Phagwah","Good Friday","Easter Monday","Labour Day","Christmas","Eid ul Azha","Romans-2","Globe-12","Neptune P1"},0))),
   $I47,0)</f>
        <v/>
      </c>
      <c r="P47" s="84">
        <f>IF(OR($O$7="Canteen",$O$7="Head Office"),0,IF($I47&lt;=0,0,IF(AND($I46&lt;=0,OR(TRIM($J47)="Hebrews",TRIM($J47)="Romans",TRIM($J47)="Romans-2",TRIM($J47)="Globe",TRIM($J47)="Globe-12",TRIM($J47)="Neptune P1")),1,0)))</f>
        <v/>
      </c>
      <c r="Q47" s="85" t="n"/>
      <c r="R47" s="84">
        <f>IF(OR($O$7="Canteen",$O$7="Head Office"),0,IF(
  AND(
    SUMIFS(I:I, C:C, C47) &gt;= 8,
    COUNTIFS(C$14:C47, C47)=1,
    OR(
      TEXT(D47,"hh:mm:ss")="07:00:00",
      TEXT(D47,"hh:mm:ss")="15:00:00",
      TEXT(D47,"hh:mm:ss")="23:00:00",
      TEXT(D48,"hh:mm:ss")="07:00:00",
      TEXT(D48,"hh:mm:ss")="15:00:00",
      TEXT(D48,"hh:mm:ss")="23:00:00"
    )
  ),
  1,
  0
))</f>
        <v/>
      </c>
      <c r="S47" s="84">
        <f>IF(OR($A46="Annual Leave",$A47="Annual Leave"),IF(AND($A46&lt;&gt;"Annual Leave",$A47="Annual Leave"),8,0),0)</f>
        <v/>
      </c>
      <c r="T47" s="86" t="n"/>
      <c r="U47" s="144">
        <f>MAX(0,40-Y47)</f>
        <v/>
      </c>
      <c r="V47" s="351">
        <f>IF(OR($C47="",$D47=""),0,
 IF(OR($A46="Holiday",$A47="Holiday"),0,
 IF(AND(NOT(OR($A46="Annual Leave",$A47="Annual Leave")),$A47="Off day"),0,
  IF($I46+$I47&gt;=8,IF($I46&gt;=8,0,8-$I46),$I47)
  )))</f>
        <v/>
      </c>
      <c r="W47" s="351">
        <f>MAX(0,V47-U47)</f>
        <v/>
      </c>
      <c r="X47" s="351">
        <f>IF(C47="","",C47-WEEKDAY(C47,1)+1)</f>
        <v/>
      </c>
      <c r="Y47" s="351">
        <f>SUMPRODUCT(($X$14:$X46=X47)*(($V$14:$V46)+($O$14:$O46)))+IF(X47=X14,$L$11,0)</f>
        <v/>
      </c>
      <c r="Z47" s="351" t="n"/>
      <c r="AA47" s="351" t="n"/>
      <c r="AB47" s="351" t="n"/>
      <c r="AC47" s="351" t="n"/>
      <c r="AD47" s="351" t="n"/>
      <c r="AE47" s="351" t="n"/>
      <c r="AF47" s="351" t="n"/>
    </row>
    <row r="48" ht="24" customHeight="1" s="348" thickBot="1">
      <c r="A48" s="226" t="inlineStr">
        <is>
          <t>On Day</t>
        </is>
      </c>
      <c r="B48" s="299" t="n"/>
      <c r="C48" s="119">
        <f>C47</f>
        <v/>
      </c>
      <c r="D48" s="24" t="n"/>
      <c r="E48" s="227">
        <f>IF(D48="", "",
 IF(D48=TIME(0,0,0), 0,
 IF(AND(D48&gt;=TIME(0,0,1), D48&lt;=TIME(2,0,0)), TIME(7,0,0),
 IF(AND(D48&gt;=TIME(6,0,0), D48&lt;=TIME(8,0,0)), TIME(12,0,0),
 IF(AND(D48&gt;TIME(8,0,0), D48&lt;=TIME(13,59,0)), TIME(15,0,0),
 IF(AND(D48&gt;=TIME(14,0,0), D48&lt;=TIME(17,59,0)), TIME(21,0,0),
 IF(AND(D48&gt;=TIME(18,0,0), D48&lt;=TIME(21,59,0)), TIME(0,0,0),
 IF(AND(D48&gt;=TIME(22,0,0), D48&lt;=TIME(23,59,59)), TIME(7,0,0), ""))))))))</f>
        <v/>
      </c>
      <c r="F48" s="228" t="n"/>
      <c r="G48" s="227">
        <f>IF(AND(D48&gt;=TIME(6,0,0),D48&lt;=TIME(8,0,0)),E48,"")</f>
        <v/>
      </c>
      <c r="H48" s="300" t="n"/>
      <c r="I48" s="87">
        <f>ROUND(IF(OR(D48="",E48="",E48=0),0,IF(H48="",MOD(E48-D48,1)*24,MOD(H48-D48,1)*24)),2)</f>
        <v/>
      </c>
      <c r="J48" s="190" t="n"/>
      <c r="K48" s="297" t="n"/>
      <c r="L48" s="183" t="n"/>
      <c r="M48" s="324">
        <f>MAX(0,V48-W48)</f>
        <v/>
      </c>
      <c r="N48" s="302">
        <f>(IF(OR($C48="",$D48=""),0,
 IF(OR($A48="Holiday",$A49="Holiday"),
    IF(ISNUMBER(MATCH(TRIM($B48),{"Phagwah","Good Friday","Easter Monday","Labour Day","Christmas","Eid ul Azha","Romans-2","Globe-12","Neptune P1"},0)),0,$I48),
 IF(AND(NOT(OR($A48="Annual Leave",$A49="Annual Leave")),$A48="Off day"),$I48,
  MAX(0,$I48-$V48)
  ))))+W48</f>
        <v/>
      </c>
      <c r="O48" s="303" t="n"/>
      <c r="P48" s="229">
        <f>IF(OR($O$7="Canteen",$O$7="Head Office"),0,IF($I48&lt;=0,0,IF(OR(OR(TRIM($J48)="Hebrews",TRIM($J48)="Romans",TRIM($J48)="Romans-2",TRIM($J48)="Globe",TRIM($J48)="Globe-12",TRIM($J48)="Neptune P1"),AND($I49&gt;0,OR(TRIM($J49)="Hebrews",TRIM($J49)="Romans",TRIM($J49)="Romans-2",TRIM($J49)="Globe",TRIM($J49)="Globe-12",TRIM($J49)="Neptune P1"))),1,0)))</f>
        <v/>
      </c>
      <c r="Q48" s="303" t="n"/>
      <c r="R48" s="302">
        <f>IF(OR($O$7="Canteen",$O$7="Head Office"),0,IF(
  AND(
    SUMIFS(I:I, C:C, C48) &gt;= 8,
    COUNTIFS(C$14:C48, C48)=1,
    OR(
      TEXT(D48,"hh:mm:ss")="07:00:00",
      TEXT(D48,"hh:mm:ss")="15:00:00",
      TEXT(D48,"hh:mm:ss")="23:00:00",
      TEXT(D53,"hh:mm:ss")="07:00:00",
      TEXT(D53,"hh:mm:ss")="15:00:00",
      TEXT(D53,"hh:mm:ss")="23:00:00"
    )
  ),
  1,
  0
))</f>
        <v/>
      </c>
      <c r="S48" s="303" t="n"/>
      <c r="T48" s="304" t="n"/>
      <c r="U48" s="144">
        <f>MAX(0,40-Y48)</f>
        <v/>
      </c>
      <c r="V48" s="351">
        <f>IF(OR($C48="",$D48=""),0,
 IF(OR($A48="Holiday",$A49="Holiday"),0,
 IF(AND(NOT(OR($A48="Annual Leave",$A49="Annual Leave")),$A48="Off day"),0,
  IF($I48+$I49&gt;=8,IF($I48&gt;=8,8,$I48),$I48)
  )))</f>
        <v/>
      </c>
      <c r="W48" s="351">
        <f>MAX(0,V48-U48)</f>
        <v/>
      </c>
      <c r="X48" s="351">
        <f>IF(C48="","",C48-WEEKDAY(C48,1)+1)</f>
        <v/>
      </c>
      <c r="Y48" s="351">
        <f>SUMPRODUCT(($X$14:$X47=X48)*(($V$14:$V47)+($O$14:$O47)))+IF(X48=X14,$L$11,0)</f>
        <v/>
      </c>
      <c r="Z48" s="351" t="n"/>
      <c r="AA48" s="351" t="n"/>
      <c r="AB48" s="351" t="n"/>
      <c r="AC48" s="351" t="n"/>
      <c r="AD48" s="351" t="n"/>
      <c r="AE48" s="351" t="n"/>
      <c r="AF48" s="351" t="n"/>
    </row>
    <row r="49" ht="24" customHeight="1" s="348" thickBot="1">
      <c r="A49" s="230" t="n"/>
      <c r="B49" s="355" t="n"/>
      <c r="C49" s="231" t="n"/>
      <c r="D49" s="232" t="n"/>
      <c r="E49" s="232" t="n"/>
      <c r="F49" s="232" t="n"/>
      <c r="G49" s="232" t="n"/>
      <c r="H49" s="233" t="inlineStr">
        <is>
          <t>Total Hrs:</t>
        </is>
      </c>
      <c r="I49" s="122">
        <f>SUM(I14:I48)</f>
        <v/>
      </c>
      <c r="J49" s="234" t="n"/>
      <c r="K49" s="234" t="n"/>
      <c r="L49" s="235" t="n"/>
      <c r="M49" s="120">
        <f>SUM(M14:M48)</f>
        <v/>
      </c>
      <c r="N49" s="120">
        <f>SUM(N14:N48)</f>
        <v/>
      </c>
      <c r="O49" s="120">
        <f>SUM(O14:O48)</f>
        <v/>
      </c>
      <c r="P49" s="120">
        <f>SUM(P14:P48)</f>
        <v/>
      </c>
      <c r="Q49" s="120">
        <f>IF($O$6&lt;&gt;"Armed",0,LOOKUP($Q$50,{0,1,2,3,4,5,6,7,8,9,10,11,12,13,14},{0,384,769,1153,1153,1538,1923,2307,2692,3076,3461,3846,4239,4615,5000}))</f>
        <v/>
      </c>
      <c r="R49" s="120">
        <f>SUM(R14:R48)</f>
        <v/>
      </c>
      <c r="S49" s="120">
        <f>SUM(S14:S48)</f>
        <v/>
      </c>
      <c r="T49" s="121">
        <f>SUM(T30:T43)</f>
        <v/>
      </c>
      <c r="U49" s="144">
        <f>MIN(U48,0)</f>
        <v/>
      </c>
      <c r="V49" s="351">
        <f>SUM(V14:V48)</f>
        <v/>
      </c>
      <c r="W49" s="351">
        <f>SUM(W14:W48)</f>
        <v/>
      </c>
      <c r="X49" s="351" t="n"/>
      <c r="Y49" s="351" t="n"/>
      <c r="Z49" s="351" t="n"/>
      <c r="AA49" s="351" t="n"/>
      <c r="AB49" s="351" t="n"/>
      <c r="AC49" s="351" t="n"/>
      <c r="AD49" s="351" t="n"/>
      <c r="AE49" s="351" t="n"/>
      <c r="AF49" s="351" t="n"/>
    </row>
    <row r="50" ht="24" customHeight="1" s="348">
      <c r="A50" s="351" t="n"/>
      <c r="B50" s="351" t="n"/>
      <c r="C50" s="6" t="n"/>
      <c r="D50" s="6" t="n"/>
      <c r="E50" s="6" t="n"/>
      <c r="F50" s="6" t="n"/>
      <c r="G50" s="6" t="n"/>
      <c r="H50" s="336" t="n"/>
      <c r="I50" s="351" t="n"/>
      <c r="J50" s="336" t="n"/>
      <c r="K50" s="336" t="n"/>
      <c r="L50" s="336" t="n"/>
      <c r="M50" s="28" t="n"/>
      <c r="N50" s="28" t="n"/>
      <c r="O50" s="28" t="n"/>
      <c r="P50" s="241" t="inlineStr">
        <is>
          <t>Days Worked</t>
        </is>
      </c>
      <c r="Q50" s="29">
        <f>SUM(--(SUM(I14:I15)&gt;0),--(SUM(I16:I17)&gt;0),--(SUM(I18:I19)&gt;0),--(SUM(I20:I21)&gt;0),--(SUM(I22:I23)&gt;0),--(SUM(I24:I25)&gt;0),--(SUM(I26:I27)&gt;0),--(SUM(I30:I31)&gt;0),--(SUM(I32:I33)&gt;0),--(SUM(I34:I35)&gt;0),--(SUM(I36:I37)&gt;0),--(SUM(I38:I39)&gt;0),--(SUM(I40:I41)&gt;0),--(SUM(I42:I43)&gt;0),--(SUM(I45:I46)&gt;0),--(SUM(I47:I48)&gt;0))</f>
        <v/>
      </c>
      <c r="R50" s="28" t="n"/>
      <c r="S50" s="28" t="n"/>
      <c r="T50" s="28" t="n"/>
      <c r="U50" s="144" t="n"/>
      <c r="V50" s="351" t="n"/>
      <c r="W50" s="351" t="n"/>
      <c r="X50" s="351" t="n"/>
      <c r="Y50" s="351" t="n"/>
      <c r="Z50" s="351" t="n"/>
      <c r="AA50" s="351" t="n"/>
      <c r="AB50" s="351" t="n"/>
      <c r="AC50" s="351" t="n"/>
      <c r="AD50" s="351" t="n"/>
      <c r="AE50" s="351" t="n"/>
      <c r="AF50" s="351" t="n"/>
    </row>
    <row r="51" ht="24" customHeight="1" s="348">
      <c r="A51" s="351" t="n"/>
      <c r="B51" s="351" t="n"/>
      <c r="C51" s="345" t="n"/>
      <c r="D51" s="362" t="n"/>
      <c r="E51" s="362" t="n"/>
      <c r="F51" s="334" t="n"/>
      <c r="G51" s="362" t="n"/>
      <c r="H51" s="336" t="n"/>
      <c r="I51" s="351" t="n"/>
      <c r="J51" s="336" t="n"/>
      <c r="K51" s="336" t="n"/>
      <c r="L51" s="336" t="n"/>
      <c r="M51" s="236" t="n"/>
      <c r="N51" s="236" t="n"/>
      <c r="O51" s="236" t="n"/>
      <c r="P51" s="236" t="n"/>
      <c r="Q51" s="236" t="n"/>
      <c r="R51" s="236" t="n"/>
      <c r="S51" s="236" t="n"/>
      <c r="T51" s="236" t="n"/>
      <c r="U51" s="144" t="n"/>
      <c r="V51" s="351" t="n"/>
      <c r="W51" s="351" t="n"/>
      <c r="X51" s="351" t="n"/>
      <c r="Y51" s="351" t="n"/>
      <c r="Z51" s="351" t="n"/>
      <c r="AA51" s="351" t="n"/>
      <c r="AB51" s="351" t="n"/>
      <c r="AC51" s="351" t="n"/>
      <c r="AD51" s="351" t="n"/>
      <c r="AE51" s="351" t="n"/>
      <c r="AF51" s="351" t="n"/>
    </row>
    <row r="52">
      <c r="A52" s="351" t="n"/>
      <c r="B52" s="351" t="n"/>
      <c r="C52" s="329" t="inlineStr">
        <is>
          <t>Supervisor Signature</t>
        </is>
      </c>
      <c r="D52" s="363" t="n"/>
      <c r="E52" s="363" t="n"/>
      <c r="F52" s="329" t="inlineStr">
        <is>
          <t>Date</t>
        </is>
      </c>
      <c r="G52" s="363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351" t="n"/>
      <c r="V52" s="351" t="n"/>
      <c r="W52" s="351" t="n"/>
      <c r="X52" s="351" t="n"/>
      <c r="Y52" s="351" t="n"/>
      <c r="Z52" s="351" t="n"/>
      <c r="AA52" s="351" t="n"/>
      <c r="AB52" s="351" t="n"/>
      <c r="AC52" s="351" t="n"/>
      <c r="AD52" s="351" t="n"/>
      <c r="AE52" s="351" t="n"/>
      <c r="AF52" s="351" t="n"/>
    </row>
    <row r="53" ht="26.25" customHeight="1" s="348">
      <c r="A53" s="351" t="n"/>
      <c r="B53" s="351" t="n"/>
      <c r="C53" s="345" t="n"/>
      <c r="D53" s="362" t="n"/>
      <c r="E53" s="362" t="n"/>
      <c r="F53" s="331" t="n"/>
      <c r="G53" s="362" t="n"/>
      <c r="H53" s="6" t="n"/>
      <c r="I53" s="6" t="n"/>
      <c r="J53" s="6" t="n"/>
      <c r="K53" s="6" t="n"/>
      <c r="L53" s="6" t="n"/>
      <c r="M53" s="6" t="n"/>
      <c r="N53" s="237" t="n"/>
      <c r="O53" s="238" t="n"/>
      <c r="P53" s="346" t="n"/>
      <c r="Q53" s="351" t="n"/>
      <c r="R53" s="351" t="n"/>
      <c r="S53" s="351" t="n"/>
      <c r="T53" s="351" t="n"/>
      <c r="U53" s="351" t="n"/>
      <c r="V53" s="351" t="n"/>
      <c r="W53" s="351" t="n"/>
      <c r="X53" s="351" t="n"/>
      <c r="Y53" s="351" t="n"/>
      <c r="Z53" s="351" t="n"/>
      <c r="AA53" s="351" t="n"/>
      <c r="AB53" s="351" t="n"/>
      <c r="AC53" s="351" t="n"/>
      <c r="AD53" s="351" t="n"/>
      <c r="AE53" s="351" t="n"/>
      <c r="AF53" s="351" t="n"/>
    </row>
    <row r="54">
      <c r="A54" s="351" t="n"/>
      <c r="B54" s="351" t="n"/>
      <c r="C54" s="329" t="inlineStr">
        <is>
          <t>Manager Signature</t>
        </is>
      </c>
      <c r="D54" s="363" t="n"/>
      <c r="E54" s="363" t="n"/>
      <c r="F54" s="329" t="inlineStr">
        <is>
          <t>Date</t>
        </is>
      </c>
      <c r="G54" s="363" t="n"/>
      <c r="H54" s="6" t="n"/>
      <c r="I54" s="239" t="inlineStr">
        <is>
          <t>{42}</t>
        </is>
      </c>
      <c r="J54" s="239" t="n"/>
      <c r="K54" s="239" t="n"/>
      <c r="L54" s="239" t="n"/>
      <c r="M54" s="6" t="n"/>
      <c r="N54" s="6" t="n"/>
      <c r="O54" s="6" t="n"/>
      <c r="P54" s="6" t="n"/>
      <c r="Q54" s="6" t="n"/>
      <c r="R54" s="6" t="n"/>
      <c r="S54" s="6" t="n"/>
      <c r="T54" s="6" t="n"/>
      <c r="U54" s="351" t="n"/>
      <c r="V54" s="351" t="n"/>
      <c r="W54" s="351" t="n"/>
      <c r="X54" s="351" t="n"/>
      <c r="Y54" s="351" t="n"/>
      <c r="Z54" s="351" t="n"/>
      <c r="AA54" s="351" t="n"/>
      <c r="AB54" s="351" t="n"/>
      <c r="AC54" s="351" t="n"/>
      <c r="AD54" s="351" t="n"/>
      <c r="AE54" s="351" t="n"/>
      <c r="AF54" s="351" t="n"/>
    </row>
    <row r="55">
      <c r="A55" s="351" t="n"/>
      <c r="B55" s="351" t="n"/>
      <c r="C55" s="240" t="n"/>
      <c r="D55" s="240" t="n"/>
      <c r="E55" s="240" t="n"/>
      <c r="F55" s="240" t="n"/>
      <c r="G55" s="240" t="n"/>
      <c r="H55" s="240" t="n"/>
      <c r="I55" s="240" t="n"/>
      <c r="J55" s="240" t="n"/>
      <c r="K55" s="240" t="n"/>
      <c r="L55" s="240" t="n"/>
      <c r="M55" s="240" t="n"/>
      <c r="N55" s="240" t="n"/>
      <c r="O55" s="240" t="n"/>
      <c r="P55" s="240" t="n"/>
      <c r="Q55" s="240" t="n"/>
      <c r="R55" s="240" t="n"/>
      <c r="S55" s="240" t="n"/>
      <c r="T55" s="240" t="n"/>
      <c r="U55" s="351" t="n"/>
      <c r="V55" s="351" t="n"/>
      <c r="W55" s="351" t="n"/>
      <c r="X55" s="351" t="n"/>
      <c r="Y55" s="351" t="n"/>
      <c r="Z55" s="351" t="n"/>
      <c r="AA55" s="351" t="n"/>
      <c r="AB55" s="351" t="n"/>
      <c r="AC55" s="351" t="n"/>
      <c r="AD55" s="351" t="n"/>
      <c r="AE55" s="351" t="n"/>
      <c r="AF55" s="35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45"/>
  <mergeCells count="33">
    <mergeCell ref="C54:E54"/>
    <mergeCell ref="V2:W2"/>
    <mergeCell ref="C8:F8"/>
    <mergeCell ref="F54:G54"/>
    <mergeCell ref="H10:I10"/>
    <mergeCell ref="C7:F7"/>
    <mergeCell ref="K5:L5"/>
    <mergeCell ref="M5:N5"/>
    <mergeCell ref="H50:I50"/>
    <mergeCell ref="C51:E51"/>
    <mergeCell ref="A1:T1"/>
    <mergeCell ref="C52:E52"/>
    <mergeCell ref="V3:AB3"/>
    <mergeCell ref="F51:G51"/>
    <mergeCell ref="M10:N10"/>
    <mergeCell ref="H51:I51"/>
    <mergeCell ref="C6:F6"/>
    <mergeCell ref="C5:F5"/>
    <mergeCell ref="M7:N7"/>
    <mergeCell ref="M6:N6"/>
    <mergeCell ref="C53:E53"/>
    <mergeCell ref="H7:I7"/>
    <mergeCell ref="H28:I28"/>
    <mergeCell ref="C10:F10"/>
    <mergeCell ref="M8:N8"/>
    <mergeCell ref="F52:G52"/>
    <mergeCell ref="P53:T53"/>
    <mergeCell ref="AA2:AB2"/>
    <mergeCell ref="K10:L10"/>
    <mergeCell ref="H5:I5"/>
    <mergeCell ref="K4:L4"/>
    <mergeCell ref="M4:N4"/>
    <mergeCell ref="F53:G53"/>
  </mergeCells>
  <dataValidations count="5">
    <dataValidation sqref="A14:A48" showDropDown="0" showInputMessage="0" showErrorMessage="0" allowBlank="1" type="list">
      <formula1>"On Day,Off Day,Sick,Absent,Holiday,Annual Leave"</formula1>
    </dataValidation>
    <dataValidation sqref="B14:B48" showDropDown="0" showInputMessage="0" showErrorMessage="0" allowBlank="1" type="list">
      <formula1>"Holiday Double,Phagwah,Good Friday,Easter Monday,Labour Day,Christmas,Eid ul Azha"</formula1>
    </dataValidation>
    <dataValidation sqref="J14:J48" showDropDown="0" showInputMessage="0" showErrorMessage="0" allowBlank="1" type="list">
      <formula1>_xlfn._LONGTEXT("Unico,Unico-2,Unico-42,Unico-44,Unico-46,Unico-47,Unico-48,Unico-49,Globe,Globe-12,Hebrews,Romans-2,Beacon,Numbers,Zebra-24,Sunrise,Sunrise-1,Sunflower 6,Sunset 12,Ripple,Neptune P1,Neptune P2,Neptune P3,Neptune P4,Neptune P5,Neptune P6,Neptune P7,Rainbow"," 1,Rainbow 2,Citadel,Sunset 11,Autumn,Autumn-2,Miracle,Miracle 1,Canteen,Guard Hut")</formula1>
    </dataValidation>
    <dataValidation sqref="O7" showDropDown="0" showInputMessage="0" showErrorMessage="0" allowBlank="1" type="list">
      <formula1>"Caricom,EU,UN,DMC,ARU,Head Office,Canteen"</formula1>
    </dataValidation>
    <dataValidation sqref="O6" showDropDown="0" showInputMessage="0" showErrorMessage="0" allowBlank="1" type="list">
      <formula1>"Unarmed,Armed"</formula1>
    </dataValidation>
  </dataValidations>
  <printOptions horizontalCentered="1"/>
  <pageMargins left="0.5" right="0.5" top="0.5" bottom="1" header="0.5" footer="0.5"/>
  <pageSetup orientation="portrait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AL55"/>
  <sheetViews>
    <sheetView topLeftCell="A39" workbookViewId="0">
      <selection activeCell="I52" sqref="I52"/>
    </sheetView>
  </sheetViews>
  <sheetFormatPr baseColWidth="8" defaultRowHeight="13.5"/>
  <cols>
    <col width="12.28515625" customWidth="1" style="348" min="1" max="1"/>
    <col width="15.140625" customWidth="1" style="348" min="2" max="2"/>
    <col width="12.42578125" customWidth="1" style="348" min="3" max="3"/>
    <col width="9.28515625" customWidth="1" style="348" min="4" max="4"/>
    <col hidden="1" width="9.28515625" customWidth="1" style="348" min="5" max="5"/>
    <col hidden="1" width="2" customWidth="1" style="348" min="6" max="6"/>
    <col hidden="1" width="12.5703125" customWidth="1" style="348" min="7" max="7"/>
    <col width="9.28515625" customWidth="1" style="348" min="8" max="8"/>
    <col width="6.5703125" customWidth="1" style="348" min="9" max="9"/>
    <col width="10.140625" customWidth="1" style="348" min="10" max="10"/>
    <col width="15.28515625" customWidth="1" style="348" min="11" max="11"/>
    <col width="10.5703125" customWidth="1" style="348" min="12" max="12"/>
    <col width="11" customWidth="1" style="348" min="13" max="13"/>
    <col width="9.85546875" customWidth="1" style="348" min="14" max="14"/>
    <col width="11.140625" customWidth="1" style="348" min="15" max="15"/>
    <col width="9.85546875" customWidth="1" style="348" min="16" max="16"/>
    <col width="10.28515625" customWidth="1" style="348" min="17" max="17"/>
    <col width="8.85546875" customWidth="1" style="348" min="18" max="19"/>
    <col width="45.28515625" customWidth="1" style="348" min="20" max="20"/>
    <col width="9.140625" customWidth="1" style="348" min="21" max="21"/>
    <col width="3.140625" customWidth="1" style="348" min="22" max="29"/>
    <col width="10.28515625" customWidth="1" style="348" min="30" max="30"/>
  </cols>
  <sheetData>
    <row r="1" ht="32.25" customFormat="1" customHeight="1" s="1" thickBot="1">
      <c r="A1" s="332" t="n"/>
      <c r="B1" s="354" t="n"/>
      <c r="C1" s="354" t="n"/>
      <c r="D1" s="354" t="n"/>
      <c r="E1" s="354" t="n"/>
      <c r="F1" s="354" t="n"/>
      <c r="G1" s="354" t="n"/>
      <c r="H1" s="354" t="n"/>
      <c r="I1" s="354" t="n"/>
      <c r="J1" s="354" t="n"/>
      <c r="K1" s="354" t="n"/>
      <c r="L1" s="354" t="n"/>
      <c r="M1" s="354" t="n"/>
      <c r="N1" s="354" t="n"/>
      <c r="O1" s="354" t="n"/>
      <c r="P1" s="354" t="n"/>
      <c r="Q1" s="354" t="n"/>
      <c r="R1" s="354" t="n"/>
      <c r="S1" s="354" t="n"/>
      <c r="T1" s="355" t="n"/>
      <c r="U1" s="351" t="n"/>
      <c r="V1" s="351" t="n"/>
      <c r="W1" s="351" t="n"/>
      <c r="X1" s="351" t="n"/>
      <c r="Y1" s="351" t="n"/>
      <c r="Z1" s="351" t="n"/>
      <c r="AA1" s="351" t="n"/>
      <c r="AB1" s="351" t="n"/>
      <c r="AC1" s="351" t="n"/>
      <c r="AD1" s="126" t="n"/>
      <c r="AE1" s="351" t="n"/>
      <c r="AF1" s="351" t="n"/>
    </row>
    <row r="2" ht="15" customFormat="1" customHeight="1" s="1">
      <c r="A2" s="351" t="n"/>
      <c r="B2" s="351" t="n"/>
      <c r="C2" s="127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128" t="n"/>
      <c r="U2" s="351" t="n"/>
      <c r="V2" s="343" t="n">
        <v>2025</v>
      </c>
      <c r="W2" s="356" t="n"/>
      <c r="X2" s="351" t="n"/>
      <c r="Y2" s="351" t="n"/>
      <c r="Z2" s="129" t="inlineStr">
        <is>
          <t>Month:</t>
        </is>
      </c>
      <c r="AA2" s="343" t="n">
        <v>3</v>
      </c>
      <c r="AB2" s="356" t="n"/>
      <c r="AC2" s="351" t="n"/>
      <c r="AD2" s="351" t="n"/>
      <c r="AE2" s="351" t="n"/>
      <c r="AF2" s="351" t="n"/>
    </row>
    <row r="3" ht="15.6" customHeight="1" s="348" thickBot="1">
      <c r="A3" s="351" t="n"/>
      <c r="B3" s="351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351" t="n"/>
      <c r="V3" s="333">
        <f>DATE(V2,AA2,1)</f>
        <v/>
      </c>
      <c r="W3" s="357" t="n"/>
      <c r="X3" s="357" t="n"/>
      <c r="Y3" s="357" t="n"/>
      <c r="Z3" s="357" t="n"/>
      <c r="AA3" s="357" t="n"/>
      <c r="AB3" s="358" t="n"/>
      <c r="AC3" s="351" t="n"/>
      <c r="AD3" s="351" t="n"/>
      <c r="AE3" s="351" t="n"/>
      <c r="AF3" s="249" t="n"/>
    </row>
    <row r="4" ht="21" customHeight="1" s="348" thickBot="1">
      <c r="A4" s="351" t="n"/>
      <c r="B4" s="351" t="n"/>
      <c r="C4" s="25" t="inlineStr">
        <is>
          <t>Federal Manangement Systems</t>
        </is>
      </c>
      <c r="D4" s="25" t="n"/>
      <c r="E4" s="25" t="n"/>
      <c r="F4" s="25" t="n"/>
      <c r="G4" s="25" t="n"/>
      <c r="H4" s="6" t="n"/>
      <c r="I4" s="6" t="n"/>
      <c r="J4" s="6" t="n"/>
      <c r="K4" s="330" t="inlineStr">
        <is>
          <t>Employee Number:</t>
        </is>
      </c>
      <c r="L4" s="351" t="n"/>
      <c r="M4" s="342" t="inlineStr">
        <is>
          <t>3415</t>
        </is>
      </c>
      <c r="N4" s="355" t="n"/>
      <c r="O4" s="6" t="n"/>
      <c r="P4" s="6" t="n"/>
      <c r="Q4" s="6" t="n"/>
      <c r="R4" s="6" t="n"/>
      <c r="S4" s="6" t="n"/>
      <c r="T4" s="6" t="n"/>
      <c r="U4" s="351" t="n"/>
      <c r="V4" s="130" t="inlineStr">
        <is>
          <t>Su</t>
        </is>
      </c>
      <c r="W4" s="131" t="inlineStr">
        <is>
          <t>M</t>
        </is>
      </c>
      <c r="X4" s="131" t="inlineStr">
        <is>
          <t>Tu</t>
        </is>
      </c>
      <c r="Y4" s="131" t="inlineStr">
        <is>
          <t>W</t>
        </is>
      </c>
      <c r="Z4" s="131" t="inlineStr">
        <is>
          <t>Th</t>
        </is>
      </c>
      <c r="AA4" s="131" t="inlineStr">
        <is>
          <t>F</t>
        </is>
      </c>
      <c r="AB4" s="132" t="inlineStr">
        <is>
          <t>Sa</t>
        </is>
      </c>
      <c r="AC4" s="351" t="n"/>
      <c r="AD4" s="133" t="inlineStr">
        <is>
          <t>Overtime Options</t>
        </is>
      </c>
      <c r="AE4" s="351" t="n"/>
      <c r="AF4" s="351" t="n"/>
      <c r="AJ4" s="257" t="n"/>
    </row>
    <row r="5" ht="14.1" customHeight="1" s="348" thickBot="1">
      <c r="A5" s="351" t="n"/>
      <c r="B5" s="351" t="n"/>
      <c r="C5" s="337" t="n"/>
      <c r="D5" s="351" t="n"/>
      <c r="E5" s="351" t="n"/>
      <c r="F5" s="351" t="n"/>
      <c r="G5" s="6" t="n"/>
      <c r="H5" s="340" t="n"/>
      <c r="I5" s="351" t="n"/>
      <c r="J5" s="340" t="n"/>
      <c r="K5" s="344" t="inlineStr">
        <is>
          <t>Employee Name:</t>
        </is>
      </c>
      <c r="L5" s="359" t="n"/>
      <c r="M5" s="342" t="inlineStr">
        <is>
          <t>Mc Lean, Ibeno</t>
        </is>
      </c>
      <c r="N5" s="355" t="n"/>
      <c r="O5" s="337" t="n"/>
      <c r="P5" s="337" t="n"/>
      <c r="Q5" s="337" t="n"/>
      <c r="R5" s="337" t="n"/>
      <c r="S5" s="337" t="n"/>
      <c r="T5" s="337" t="n"/>
      <c r="U5" s="351" t="n"/>
      <c r="V5" s="263">
        <f>IF(MONTH($V$3)&lt;&gt;MONTH($V$3-WEEKDAY($V$3,1)+(ROW(V5)-ROW($V$5))*7+(COLUMN(V5)-COLUMN($V$5)+1)),"",$V$3-WEEKDAY($V$3,1)+(ROW(V5)-ROW($V$5))*7+(COLUMN(V5)-COLUMN($V$5)+1))</f>
        <v/>
      </c>
      <c r="W5" s="263">
        <f>IF(MONTH($V$3)&lt;&gt;MONTH($V$3-WEEKDAY($V$3,1)+(ROW(W5)-ROW($V$5))*7+(COLUMN(W5)-COLUMN($V$5)+1)),"",$V$3-WEEKDAY($V$3,1)+(ROW(W5)-ROW($V$5))*7+(COLUMN(W5)-COLUMN($V$5)+1))</f>
        <v/>
      </c>
      <c r="X5" s="263">
        <f>IF(MONTH($V$3)&lt;&gt;MONTH($V$3-WEEKDAY($V$3,1)+(ROW(X5)-ROW($V$5))*7+(COLUMN(X5)-COLUMN($V$5)+1)),"",$V$3-WEEKDAY($V$3,1)+(ROW(X5)-ROW($V$5))*7+(COLUMN(X5)-COLUMN($V$5)+1))</f>
        <v/>
      </c>
      <c r="Y5" s="263">
        <f>IF(MONTH($V$3)&lt;&gt;MONTH($V$3-WEEKDAY($V$3,1)+(ROW(Y5)-ROW($V$5))*7+(COLUMN(Y5)-COLUMN($V$5)+1)),"",$V$3-WEEKDAY($V$3,1)+(ROW(Y5)-ROW($V$5))*7+(COLUMN(Y5)-COLUMN($V$5)+1))</f>
        <v/>
      </c>
      <c r="Z5" s="263">
        <f>IF(MONTH($V$3)&lt;&gt;MONTH($V$3-WEEKDAY($V$3,1)+(ROW(Z5)-ROW($V$5))*7+(COLUMN(Z5)-COLUMN($V$5)+1)),"",$V$3-WEEKDAY($V$3,1)+(ROW(Z5)-ROW($V$5))*7+(COLUMN(Z5)-COLUMN($V$5)+1))</f>
        <v/>
      </c>
      <c r="AA5" s="263">
        <f>IF(MONTH($V$3)&lt;&gt;MONTH($V$3-WEEKDAY($V$3,1)+(ROW(AA5)-ROW($V$5))*7+(COLUMN(AA5)-COLUMN($V$5)+1)),"",$V$3-WEEKDAY($V$3,1)+(ROW(AA5)-ROW($V$5))*7+(COLUMN(AA5)-COLUMN($V$5)+1))</f>
        <v/>
      </c>
      <c r="AB5" s="263">
        <f>IF(MONTH($V$3)&lt;&gt;MONTH($V$3-WEEKDAY($V$3,1)+(ROW(AB5)-ROW($V$5))*7+(COLUMN(AB5)-COLUMN($V$5)+1)),"",$V$3-WEEKDAY($V$3,1)+(ROW(AB5)-ROW($V$5))*7+(COLUMN(AB5)-COLUMN($V$5)+1))</f>
        <v/>
      </c>
      <c r="AC5" s="351" t="n"/>
      <c r="AD5" s="351" t="n"/>
      <c r="AE5" s="3" t="b">
        <v>1</v>
      </c>
      <c r="AF5" s="258" t="n"/>
      <c r="AJ5" s="350" t="n"/>
      <c r="AK5" s="350" t="n"/>
      <c r="AL5" s="350" t="n"/>
    </row>
    <row r="6" ht="14.1" customHeight="1" s="348" thickBot="1">
      <c r="A6" s="351" t="n"/>
      <c r="B6" s="351" t="n"/>
      <c r="C6" s="337" t="inlineStr">
        <is>
          <t xml:space="preserve">120 Peter Rose St </t>
        </is>
      </c>
      <c r="D6" s="351" t="n"/>
      <c r="E6" s="351" t="n"/>
      <c r="F6" s="351" t="n"/>
      <c r="G6" s="6" t="n"/>
      <c r="H6" s="6" t="n"/>
      <c r="I6" s="6" t="n"/>
      <c r="J6" s="6" t="n"/>
      <c r="K6" s="6" t="n"/>
      <c r="L6" s="6" t="n"/>
      <c r="M6" s="339" t="inlineStr">
        <is>
          <t>Armed or unarmed</t>
        </is>
      </c>
      <c r="N6" s="360" t="n"/>
      <c r="O6" s="135" t="inlineStr">
        <is>
          <t>Unarmed</t>
        </is>
      </c>
      <c r="P6" s="6" t="n"/>
      <c r="Q6" s="6" t="n"/>
      <c r="R6" s="6" t="n"/>
      <c r="S6" s="6" t="n"/>
      <c r="T6" s="6" t="n"/>
      <c r="U6" s="351" t="n"/>
      <c r="V6" s="263">
        <f>IF(MONTH($V$3)&lt;&gt;MONTH($V$3-WEEKDAY($V$3,1)+(ROW(V6)-ROW($V$5))*7+(COLUMN(V6)-COLUMN($V$5)+1)),"",$V$3-WEEKDAY($V$3,1)+(ROW(V6)-ROW($V$5))*7+(COLUMN(V6)-COLUMN($V$5)+1))</f>
        <v/>
      </c>
      <c r="W6" s="263">
        <f>IF(MONTH($V$3)&lt;&gt;MONTH($V$3-WEEKDAY($V$3,1)+(ROW(W6)-ROW($V$5))*7+(COLUMN(W6)-COLUMN($V$5)+1)),"",$V$3-WEEKDAY($V$3,1)+(ROW(W6)-ROW($V$5))*7+(COLUMN(W6)-COLUMN($V$5)+1))</f>
        <v/>
      </c>
      <c r="X6" s="263">
        <f>IF(MONTH($V$3)&lt;&gt;MONTH($V$3-WEEKDAY($V$3,1)+(ROW(X6)-ROW($V$5))*7+(COLUMN(X6)-COLUMN($V$5)+1)),"",$V$3-WEEKDAY($V$3,1)+(ROW(X6)-ROW($V$5))*7+(COLUMN(X6)-COLUMN($V$5)+1))</f>
        <v/>
      </c>
      <c r="Y6" s="263">
        <f>IF(MONTH($V$3)&lt;&gt;MONTH($V$3-WEEKDAY($V$3,1)+(ROW(Y6)-ROW($V$5))*7+(COLUMN(Y6)-COLUMN($V$5)+1)),"",$V$3-WEEKDAY($V$3,1)+(ROW(Y6)-ROW($V$5))*7+(COLUMN(Y6)-COLUMN($V$5)+1))</f>
        <v/>
      </c>
      <c r="Z6" s="263">
        <f>IF(MONTH($V$3)&lt;&gt;MONTH($V$3-WEEKDAY($V$3,1)+(ROW(Z6)-ROW($V$5))*7+(COLUMN(Z6)-COLUMN($V$5)+1)),"",$V$3-WEEKDAY($V$3,1)+(ROW(Z6)-ROW($V$5))*7+(COLUMN(Z6)-COLUMN($V$5)+1))</f>
        <v/>
      </c>
      <c r="AA6" s="263">
        <f>IF(MONTH($V$3)&lt;&gt;MONTH($V$3-WEEKDAY($V$3,1)+(ROW(AA6)-ROW($V$5))*7+(COLUMN(AA6)-COLUMN($V$5)+1)),"",$V$3-WEEKDAY($V$3,1)+(ROW(AA6)-ROW($V$5))*7+(COLUMN(AA6)-COLUMN($V$5)+1))</f>
        <v/>
      </c>
      <c r="AB6" s="263">
        <f>IF(MONTH($V$3)&lt;&gt;MONTH($V$3-WEEKDAY($V$3,1)+(ROW(AB6)-ROW($V$5))*7+(COLUMN(AB6)-COLUMN($V$5)+1)),"",$V$3-WEEKDAY($V$3,1)+(ROW(AB6)-ROW($V$5))*7+(COLUMN(AB6)-COLUMN($V$5)+1))</f>
        <v/>
      </c>
      <c r="AC6" s="351" t="n"/>
      <c r="AD6" s="136" t="inlineStr">
        <is>
          <t>After:</t>
        </is>
      </c>
      <c r="AE6" s="264" t="n">
        <v>8</v>
      </c>
      <c r="AF6" s="258" t="n"/>
      <c r="AJ6" s="350" t="n"/>
      <c r="AL6" s="251" t="n"/>
    </row>
    <row r="7" ht="14.1" customHeight="1" s="348" thickBot="1">
      <c r="A7" s="351" t="n"/>
      <c r="B7" s="351" t="n"/>
      <c r="C7" s="337" t="inlineStr">
        <is>
          <t>Queenstown</t>
        </is>
      </c>
      <c r="D7" s="351" t="n"/>
      <c r="E7" s="351" t="n"/>
      <c r="F7" s="351" t="n"/>
      <c r="G7" s="6" t="n"/>
      <c r="H7" s="340" t="n"/>
      <c r="I7" s="351" t="n"/>
      <c r="J7" s="340" t="n"/>
      <c r="K7" s="340" t="n"/>
      <c r="L7" s="340" t="n"/>
      <c r="M7" s="338" t="inlineStr">
        <is>
          <t>Agency</t>
        </is>
      </c>
      <c r="N7" s="361" t="n"/>
      <c r="O7" s="7" t="inlineStr">
        <is>
          <t>Caricom</t>
        </is>
      </c>
      <c r="P7" s="6" t="n"/>
      <c r="Q7" s="6" t="n"/>
      <c r="R7" s="6" t="n"/>
      <c r="S7" s="6" t="n"/>
      <c r="T7" s="6" t="n"/>
      <c r="U7" s="351" t="n"/>
      <c r="V7" s="263">
        <f>IF(MONTH($V$3)&lt;&gt;MONTH($V$3-WEEKDAY($V$3,1)+(ROW(V7)-ROW($V$5))*7+(COLUMN(V7)-COLUMN($V$5)+1)),"",$V$3-WEEKDAY($V$3,1)+(ROW(V7)-ROW($V$5))*7+(COLUMN(V7)-COLUMN($V$5)+1))</f>
        <v/>
      </c>
      <c r="W7" s="263">
        <f>IF(MONTH($V$3)&lt;&gt;MONTH($V$3-WEEKDAY($V$3,1)+(ROW(W7)-ROW($V$5))*7+(COLUMN(W7)-COLUMN($V$5)+1)),"",$V$3-WEEKDAY($V$3,1)+(ROW(W7)-ROW($V$5))*7+(COLUMN(W7)-COLUMN($V$5)+1))</f>
        <v/>
      </c>
      <c r="X7" s="263">
        <f>IF(MONTH($V$3)&lt;&gt;MONTH($V$3-WEEKDAY($V$3,1)+(ROW(X7)-ROW($V$5))*7+(COLUMN(X7)-COLUMN($V$5)+1)),"",$V$3-WEEKDAY($V$3,1)+(ROW(X7)-ROW($V$5))*7+(COLUMN(X7)-COLUMN($V$5)+1))</f>
        <v/>
      </c>
      <c r="Y7" s="263">
        <f>IF(MONTH($V$3)&lt;&gt;MONTH($V$3-WEEKDAY($V$3,1)+(ROW(Y7)-ROW($V$5))*7+(COLUMN(Y7)-COLUMN($V$5)+1)),"",$V$3-WEEKDAY($V$3,1)+(ROW(Y7)-ROW($V$5))*7+(COLUMN(Y7)-COLUMN($V$5)+1))</f>
        <v/>
      </c>
      <c r="Z7" s="263">
        <f>IF(MONTH($V$3)&lt;&gt;MONTH($V$3-WEEKDAY($V$3,1)+(ROW(Z7)-ROW($V$5))*7+(COLUMN(Z7)-COLUMN($V$5)+1)),"",$V$3-WEEKDAY($V$3,1)+(ROW(Z7)-ROW($V$5))*7+(COLUMN(Z7)-COLUMN($V$5)+1))</f>
        <v/>
      </c>
      <c r="AA7" s="263">
        <f>IF(MONTH($V$3)&lt;&gt;MONTH($V$3-WEEKDAY($V$3,1)+(ROW(AA7)-ROW($V$5))*7+(COLUMN(AA7)-COLUMN($V$5)+1)),"",$V$3-WEEKDAY($V$3,1)+(ROW(AA7)-ROW($V$5))*7+(COLUMN(AA7)-COLUMN($V$5)+1))</f>
        <v/>
      </c>
      <c r="AB7" s="263">
        <f>IF(MONTH($V$3)&lt;&gt;MONTH($V$3-WEEKDAY($V$3,1)+(ROW(AB7)-ROW($V$5))*7+(COLUMN(AB7)-COLUMN($V$5)+1)),"",$V$3-WEEKDAY($V$3,1)+(ROW(AB7)-ROW($V$5))*7+(COLUMN(AB7)-COLUMN($V$5)+1))</f>
        <v/>
      </c>
      <c r="AC7" s="351" t="n"/>
      <c r="AD7" s="351" t="n"/>
      <c r="AE7" s="351" t="n"/>
      <c r="AF7" s="258" t="n"/>
      <c r="AJ7" s="350" t="n"/>
      <c r="AL7" s="251" t="n"/>
    </row>
    <row r="8">
      <c r="A8" s="351" t="n"/>
      <c r="B8" s="351" t="n"/>
      <c r="C8" s="337" t="inlineStr">
        <is>
          <t>Georgetown, Guyana</t>
        </is>
      </c>
      <c r="D8" s="351" t="n"/>
      <c r="E8" s="351" t="n"/>
      <c r="F8" s="351" t="n"/>
      <c r="G8" s="6" t="n"/>
      <c r="H8" s="6" t="n"/>
      <c r="I8" s="6" t="n"/>
      <c r="J8" s="6" t="n"/>
      <c r="K8" s="6" t="n"/>
      <c r="L8" s="6" t="n"/>
      <c r="M8" s="341" t="n"/>
      <c r="N8" s="351" t="n"/>
      <c r="O8" s="351" t="n"/>
      <c r="P8" s="6" t="n"/>
      <c r="Q8" s="6" t="n"/>
      <c r="R8" s="6" t="n"/>
      <c r="S8" s="6" t="n"/>
      <c r="T8" s="6" t="n"/>
      <c r="U8" s="351" t="n"/>
      <c r="V8" s="263">
        <f>IF(MONTH($V$3)&lt;&gt;MONTH($V$3-WEEKDAY($V$3,1)+(ROW(V8)-ROW($V$5))*7+(COLUMN(V8)-COLUMN($V$5)+1)),"",$V$3-WEEKDAY($V$3,1)+(ROW(V8)-ROW($V$5))*7+(COLUMN(V8)-COLUMN($V$5)+1))</f>
        <v/>
      </c>
      <c r="W8" s="263">
        <f>IF(MONTH($V$3)&lt;&gt;MONTH($V$3-WEEKDAY($V$3,1)+(ROW(W8)-ROW($V$5))*7+(COLUMN(W8)-COLUMN($V$5)+1)),"",$V$3-WEEKDAY($V$3,1)+(ROW(W8)-ROW($V$5))*7+(COLUMN(W8)-COLUMN($V$5)+1))</f>
        <v/>
      </c>
      <c r="X8" s="263">
        <f>IF(MONTH($V$3)&lt;&gt;MONTH($V$3-WEEKDAY($V$3,1)+(ROW(X8)-ROW($V$5))*7+(COLUMN(X8)-COLUMN($V$5)+1)),"",$V$3-WEEKDAY($V$3,1)+(ROW(X8)-ROW($V$5))*7+(COLUMN(X8)-COLUMN($V$5)+1))</f>
        <v/>
      </c>
      <c r="Y8" s="263">
        <f>IF(MONTH($V$3)&lt;&gt;MONTH($V$3-WEEKDAY($V$3,1)+(ROW(Y8)-ROW($V$5))*7+(COLUMN(Y8)-COLUMN($V$5)+1)),"",$V$3-WEEKDAY($V$3,1)+(ROW(Y8)-ROW($V$5))*7+(COLUMN(Y8)-COLUMN($V$5)+1))</f>
        <v/>
      </c>
      <c r="Z8" s="263">
        <f>IF(MONTH($V$3)&lt;&gt;MONTH($V$3-WEEKDAY($V$3,1)+(ROW(Z8)-ROW($V$5))*7+(COLUMN(Z8)-COLUMN($V$5)+1)),"",$V$3-WEEKDAY($V$3,1)+(ROW(Z8)-ROW($V$5))*7+(COLUMN(Z8)-COLUMN($V$5)+1))</f>
        <v/>
      </c>
      <c r="AA8" s="263">
        <f>IF(MONTH($V$3)&lt;&gt;MONTH($V$3-WEEKDAY($V$3,1)+(ROW(AA8)-ROW($V$5))*7+(COLUMN(AA8)-COLUMN($V$5)+1)),"",$V$3-WEEKDAY($V$3,1)+(ROW(AA8)-ROW($V$5))*7+(COLUMN(AA8)-COLUMN($V$5)+1))</f>
        <v/>
      </c>
      <c r="AB8" s="263">
        <f>IF(MONTH($V$3)&lt;&gt;MONTH($V$3-WEEKDAY($V$3,1)+(ROW(AB8)-ROW($V$5))*7+(COLUMN(AB8)-COLUMN($V$5)+1)),"",$V$3-WEEKDAY($V$3,1)+(ROW(AB8)-ROW($V$5))*7+(COLUMN(AB8)-COLUMN($V$5)+1))</f>
        <v/>
      </c>
      <c r="AC8" s="351" t="n"/>
      <c r="AD8" s="351" t="n"/>
      <c r="AE8" s="3" t="b">
        <v>1</v>
      </c>
      <c r="AF8" s="258" t="n"/>
      <c r="AJ8" s="350" t="n"/>
      <c r="AL8" s="251" t="n"/>
    </row>
    <row r="9">
      <c r="A9" s="351" t="n"/>
      <c r="B9" s="351" t="n"/>
      <c r="C9" s="337" t="n"/>
      <c r="D9" s="337" t="n"/>
      <c r="E9" s="337" t="n"/>
      <c r="F9" s="337" t="n"/>
      <c r="G9" s="6" t="n"/>
      <c r="H9" s="6" t="n"/>
      <c r="I9" s="6" t="n"/>
      <c r="J9" s="6" t="n"/>
      <c r="K9" s="6" t="n"/>
      <c r="L9" s="6" t="n"/>
      <c r="M9" s="137" t="n"/>
      <c r="N9" s="137" t="n"/>
      <c r="O9" s="6" t="n"/>
      <c r="P9" s="6" t="n"/>
      <c r="Q9" s="6" t="n"/>
      <c r="R9" s="6" t="n"/>
      <c r="S9" s="6" t="n"/>
      <c r="T9" s="6" t="n"/>
      <c r="U9" s="351" t="n"/>
      <c r="V9" s="265" t="n"/>
      <c r="W9" s="265" t="n"/>
      <c r="X9" s="265" t="n"/>
      <c r="Y9" s="265" t="n"/>
      <c r="Z9" s="265" t="n"/>
      <c r="AA9" s="265" t="n"/>
      <c r="AB9" s="265" t="n"/>
      <c r="AC9" s="351" t="n"/>
      <c r="AD9" s="351" t="n"/>
      <c r="AE9" s="3" t="n"/>
      <c r="AF9" s="351" t="n"/>
      <c r="AJ9" s="350" t="n"/>
      <c r="AL9" s="251" t="n"/>
    </row>
    <row r="10">
      <c r="A10" s="351" t="n"/>
      <c r="B10" s="351" t="n"/>
      <c r="C10" s="337" t="inlineStr">
        <is>
          <t>592-223-7560</t>
        </is>
      </c>
      <c r="D10" s="351" t="n"/>
      <c r="E10" s="351" t="n"/>
      <c r="F10" s="351" t="n"/>
      <c r="G10" s="6" t="n"/>
      <c r="H10" s="340" t="n"/>
      <c r="I10" s="351" t="n"/>
      <c r="J10" s="340" t="n"/>
      <c r="K10" s="330" t="inlineStr">
        <is>
          <t>Week Starting:</t>
        </is>
      </c>
      <c r="L10" s="351" t="n"/>
      <c r="M10" s="335" t="n">
        <v>45977</v>
      </c>
      <c r="N10" s="362" t="n"/>
      <c r="O10" s="6" t="n"/>
      <c r="P10" s="6" t="n"/>
      <c r="Q10" s="6" t="n"/>
      <c r="R10" s="6" t="n"/>
      <c r="S10" s="6" t="n"/>
      <c r="T10" s="138" t="inlineStr">
        <is>
          <t>[42]</t>
        </is>
      </c>
      <c r="U10" s="351" t="n"/>
      <c r="V10" s="263">
        <f>IF(MONTH($V$3)&lt;&gt;MONTH($V$3-WEEKDAY($V$3,1)+(ROW(V10)-ROW($V$5))*7+(COLUMN(V10)-COLUMN($V$5)+1)),"",$V$3-WEEKDAY($V$3,1)+(ROW(V10)-ROW($V$5))*7+(COLUMN(V10)-COLUMN($V$5)+1))</f>
        <v/>
      </c>
      <c r="W10" s="263">
        <f>IF(MONTH($V$3)&lt;&gt;MONTH($V$3-WEEKDAY($V$3,1)+(ROW(W10)-ROW($V$5))*7+(COLUMN(W10)-COLUMN($V$5)+1)),"",$V$3-WEEKDAY($V$3,1)+(ROW(W10)-ROW($V$5))*7+(COLUMN(W10)-COLUMN($V$5)+1))</f>
        <v/>
      </c>
      <c r="X10" s="263">
        <f>IF(MONTH($V$3)&lt;&gt;MONTH($V$3-WEEKDAY($V$3,1)+(ROW(X10)-ROW($V$5))*7+(COLUMN(X10)-COLUMN($V$5)+1)),"",$V$3-WEEKDAY($V$3,1)+(ROW(X10)-ROW($V$5))*7+(COLUMN(X10)-COLUMN($V$5)+1))</f>
        <v/>
      </c>
      <c r="Y10" s="263">
        <f>IF(MONTH($V$3)&lt;&gt;MONTH($V$3-WEEKDAY($V$3,1)+(ROW(Y10)-ROW($V$5))*7+(COLUMN(Y10)-COLUMN($V$5)+1)),"",$V$3-WEEKDAY($V$3,1)+(ROW(Y10)-ROW($V$5))*7+(COLUMN(Y10)-COLUMN($V$5)+1))</f>
        <v/>
      </c>
      <c r="Z10" s="263">
        <f>IF(MONTH($V$3)&lt;&gt;MONTH($V$3-WEEKDAY($V$3,1)+(ROW(Z10)-ROW($V$5))*7+(COLUMN(Z10)-COLUMN($V$5)+1)),"",$V$3-WEEKDAY($V$3,1)+(ROW(Z10)-ROW($V$5))*7+(COLUMN(Z10)-COLUMN($V$5)+1))</f>
        <v/>
      </c>
      <c r="AA10" s="263">
        <f>IF(MONTH($V$3)&lt;&gt;MONTH($V$3-WEEKDAY($V$3,1)+(ROW(AA10)-ROW($V$5))*7+(COLUMN(AA10)-COLUMN($V$5)+1)),"",$V$3-WEEKDAY($V$3,1)+(ROW(AA10)-ROW($V$5))*7+(COLUMN(AA10)-COLUMN($V$5)+1))</f>
        <v/>
      </c>
      <c r="AB10" s="263">
        <f>IF(MONTH($V$3)&lt;&gt;MONTH($V$3-WEEKDAY($V$3,1)+(ROW(AB10)-ROW($V$5))*7+(COLUMN(AB10)-COLUMN($V$5)+1)),"",$V$3-WEEKDAY($V$3,1)+(ROW(AB10)-ROW($V$5))*7+(COLUMN(AB10)-COLUMN($V$5)+1))</f>
        <v/>
      </c>
      <c r="AC10" s="351" t="n"/>
      <c r="AD10" s="136" t="inlineStr">
        <is>
          <t>After:</t>
        </is>
      </c>
      <c r="AE10" s="264" t="n">
        <v>40</v>
      </c>
      <c r="AF10" s="250" t="n"/>
    </row>
    <row r="11" ht="15.75" customHeight="1" s="348" thickBot="1">
      <c r="A11" s="351" t="n"/>
      <c r="B11" s="351" t="n"/>
      <c r="C11" s="6" t="n"/>
      <c r="D11" s="6" t="n"/>
      <c r="E11" s="6" t="n"/>
      <c r="F11" s="6" t="n"/>
      <c r="G11" s="6" t="n"/>
      <c r="H11" s="6" t="n"/>
      <c r="I11" s="6" t="n"/>
      <c r="J11" s="6" t="n"/>
      <c r="K11" s="259" t="inlineStr">
        <is>
          <t>Carry Forward Hrs:</t>
        </is>
      </c>
      <c r="L11" s="248" t="n">
        <v>24</v>
      </c>
      <c r="M11" s="6" t="n"/>
      <c r="N11" s="6" t="n"/>
      <c r="O11" s="6" t="n"/>
      <c r="P11" s="6" t="n"/>
      <c r="Q11" s="6" t="n"/>
      <c r="R11" s="6" t="n"/>
      <c r="S11" s="6" t="n"/>
      <c r="T11" s="6" t="n"/>
      <c r="U11" s="351" t="n"/>
      <c r="V11" s="263">
        <f>IF(MONTH($V$3)&lt;&gt;MONTH($V$3-WEEKDAY($V$3,1)+(ROW(V11)-ROW($V$5))*7+(COLUMN(V11)-COLUMN($V$5)+1)),"",$V$3-WEEKDAY($V$3,1)+(ROW(V11)-ROW($V$5))*7+(COLUMN(V11)-COLUMN($V$5)+1))</f>
        <v/>
      </c>
      <c r="W11" s="263">
        <f>IF(MONTH($V$3)&lt;&gt;MONTH($V$3-WEEKDAY($V$3,1)+(ROW(W11)-ROW($V$5))*7+(COLUMN(W11)-COLUMN($V$5)+1)),"",$V$3-WEEKDAY($V$3,1)+(ROW(W11)-ROW($V$5))*7+(COLUMN(W11)-COLUMN($V$5)+1))</f>
        <v/>
      </c>
      <c r="X11" s="263">
        <f>IF(MONTH($V$3)&lt;&gt;MONTH($V$3-WEEKDAY($V$3,1)+(ROW(X11)-ROW($V$5))*7+(COLUMN(X11)-COLUMN($V$5)+1)),"",$V$3-WEEKDAY($V$3,1)+(ROW(X11)-ROW($V$5))*7+(COLUMN(X11)-COLUMN($V$5)+1))</f>
        <v/>
      </c>
      <c r="Y11" s="263">
        <f>IF(MONTH($V$3)&lt;&gt;MONTH($V$3-WEEKDAY($V$3,1)+(ROW(Y11)-ROW($V$5))*7+(COLUMN(Y11)-COLUMN($V$5)+1)),"",$V$3-WEEKDAY($V$3,1)+(ROW(Y11)-ROW($V$5))*7+(COLUMN(Y11)-COLUMN($V$5)+1))</f>
        <v/>
      </c>
      <c r="Z11" s="263">
        <f>IF(MONTH($V$3)&lt;&gt;MONTH($V$3-WEEKDAY($V$3,1)+(ROW(Z11)-ROW($V$5))*7+(COLUMN(Z11)-COLUMN($V$5)+1)),"",$V$3-WEEKDAY($V$3,1)+(ROW(Z11)-ROW($V$5))*7+(COLUMN(Z11)-COLUMN($V$5)+1))</f>
        <v/>
      </c>
      <c r="AA11" s="263">
        <f>IF(MONTH($V$3)&lt;&gt;MONTH($V$3-WEEKDAY($V$3,1)+(ROW(AA11)-ROW($V$5))*7+(COLUMN(AA11)-COLUMN($V$5)+1)),"",$V$3-WEEKDAY($V$3,1)+(ROW(AA11)-ROW($V$5))*7+(COLUMN(AA11)-COLUMN($V$5)+1))</f>
        <v/>
      </c>
      <c r="AB11" s="263">
        <f>IF(MONTH($V$3)&lt;&gt;MONTH($V$3-WEEKDAY($V$3,1)+(ROW(AB11)-ROW($V$5))*7+(COLUMN(AB11)-COLUMN($V$5)+1)),"",$V$3-WEEKDAY($V$3,1)+(ROW(AB11)-ROW($V$5))*7+(COLUMN(AB11)-COLUMN($V$5)+1))</f>
        <v/>
      </c>
      <c r="AC11" s="351" t="n"/>
      <c r="AD11" s="351" t="n"/>
      <c r="AE11" s="351" t="n"/>
      <c r="AF11" s="258" t="n"/>
      <c r="AJ11" s="252" t="n"/>
      <c r="AK11" s="252" t="n"/>
    </row>
    <row r="12" ht="27.75" customFormat="1" customHeight="1" s="2" thickBot="1">
      <c r="A12" s="266" t="inlineStr">
        <is>
          <t>Day Off</t>
        </is>
      </c>
      <c r="B12" s="267" t="inlineStr">
        <is>
          <t>Holiday Double</t>
        </is>
      </c>
      <c r="C12" s="139" t="inlineStr">
        <is>
          <t>Day of Week</t>
        </is>
      </c>
      <c r="D12" s="140" t="inlineStr">
        <is>
          <t>Time
In</t>
        </is>
      </c>
      <c r="E12" s="140" t="inlineStr">
        <is>
          <t>Time
Out</t>
        </is>
      </c>
      <c r="F12" s="141" t="n"/>
      <c r="G12" s="140" t="inlineStr">
        <is>
          <t>Time
In</t>
        </is>
      </c>
      <c r="H12" s="140" t="inlineStr">
        <is>
          <t>Time
Out</t>
        </is>
      </c>
      <c r="I12" s="142" t="inlineStr">
        <is>
          <t>Total
Hrs</t>
        </is>
      </c>
      <c r="J12" s="142" t="inlineStr">
        <is>
          <t>Location</t>
        </is>
      </c>
      <c r="K12" s="142" t="inlineStr">
        <is>
          <t>Supervisor</t>
        </is>
      </c>
      <c r="L12" s="142" t="inlineStr">
        <is>
          <t>Supervisor Approval</t>
        </is>
      </c>
      <c r="M12" s="140" t="inlineStr">
        <is>
          <t>Regular
Hrs</t>
        </is>
      </c>
      <c r="N12" s="140" t="inlineStr">
        <is>
          <t>Overtime
Hrs</t>
        </is>
      </c>
      <c r="O12" s="140" t="inlineStr">
        <is>
          <t>Hol Hrs</t>
        </is>
      </c>
      <c r="P12" s="140" t="inlineStr">
        <is>
          <t>Responsibilities</t>
        </is>
      </c>
      <c r="Q12" s="140" t="inlineStr">
        <is>
          <t>Risk</t>
        </is>
      </c>
      <c r="R12" s="140" t="inlineStr">
        <is>
          <t>Meals</t>
        </is>
      </c>
      <c r="S12" s="140" t="inlineStr">
        <is>
          <t>Vac Hrs</t>
        </is>
      </c>
      <c r="T12" s="143" t="inlineStr">
        <is>
          <t>Reason for Overtime</t>
        </is>
      </c>
      <c r="U12" s="144" t="inlineStr">
        <is>
          <t>Wkly Reg Avail</t>
        </is>
      </c>
      <c r="V12" s="351" t="inlineStr">
        <is>
          <t>Orig Reg</t>
        </is>
      </c>
      <c r="W12" s="351" t="inlineStr">
        <is>
          <t>Wkly OT Adj</t>
        </is>
      </c>
      <c r="X12" s="351" t="inlineStr">
        <is>
          <t>Week Start</t>
        </is>
      </c>
      <c r="Y12" s="351" t="inlineStr">
        <is>
          <t>Wk Hrs Before</t>
        </is>
      </c>
      <c r="Z12" s="351" t="n"/>
      <c r="AA12" s="351" t="n"/>
      <c r="AB12" s="351" t="n"/>
      <c r="AC12" s="351" t="n"/>
      <c r="AD12" s="351" t="n"/>
      <c r="AE12" s="351" t="n"/>
      <c r="AF12" s="351" t="n"/>
      <c r="AJ12" s="252" t="n"/>
      <c r="AK12" s="252" t="n"/>
    </row>
    <row r="13" hidden="1" ht="15.75" customHeight="1" s="348" thickBot="1">
      <c r="A13" s="268" t="n"/>
      <c r="B13" s="351" t="n"/>
      <c r="C13" s="145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146" t="n"/>
      <c r="U13" s="351" t="n"/>
      <c r="V13" s="351" t="n"/>
      <c r="W13" s="351" t="n"/>
      <c r="X13" s="351" t="n"/>
      <c r="Y13" s="351" t="n"/>
      <c r="Z13" s="351" t="n"/>
      <c r="AA13" s="351" t="n"/>
      <c r="AB13" s="351" t="n"/>
      <c r="AC13" s="351" t="n"/>
      <c r="AD13" s="351" t="n"/>
      <c r="AE13" s="351" t="n"/>
      <c r="AF13" s="351" t="n"/>
    </row>
    <row r="14" ht="24" customHeight="1" s="348" thickBot="1">
      <c r="A14" s="147" t="inlineStr">
        <is>
          <t>On Day</t>
        </is>
      </c>
      <c r="B14" s="269" t="n"/>
      <c r="C14" s="88">
        <f>M10</f>
        <v/>
      </c>
      <c r="D14" s="54" t="n"/>
      <c r="E14" s="148">
        <f>IF(D14="", "",
 IF(D14=TIME(0,0,0), 0,
 IF(AND(D14&gt;=TIME(0,0,1), D14&lt;=TIME(2,0,0)), TIME(7,0,0),
 IF(AND(D14&gt;=TIME(6,0,0), D14&lt;=TIME(8,0,0)), TIME(12,0,0),
 IF(AND(D14&gt;TIME(8,0,0), D14&lt;=TIME(13,59,0)), TIME(15,0,0),
 IF(AND(D14&gt;=TIME(14,0,0), D14&lt;=TIME(17,59,0)), TIME(21,0,0),
 IF(AND(D14&gt;=TIME(18,0,0), D14&lt;=TIME(21,59,0)), TIME(0,0,0),
 IF(AND(D14&gt;=TIME(22,0,0), D14&lt;=TIME(23,59,59)), TIME(7,0,0), ""))))))))</f>
        <v/>
      </c>
      <c r="F14" s="149" t="n"/>
      <c r="G14" s="148">
        <f>IF(AND(D14&gt;=TIME(6,0,0),D14&lt;=TIME(8,0,0)),E14,"")</f>
        <v/>
      </c>
      <c r="H14" s="54" t="n"/>
      <c r="I14" s="55">
        <f>ROUND(IF(OR(D14="",E14="",E14=0),0,IF(H14="",MOD(E14-D14,1)*24,MOD(H14-D14,1)*24)),2)</f>
        <v/>
      </c>
      <c r="J14" s="150" t="n"/>
      <c r="K14" s="270" t="n"/>
      <c r="L14" s="271" t="n"/>
      <c r="M14" s="272">
        <f>MAX(0,V14-W14)</f>
        <v/>
      </c>
      <c r="N14" s="56">
        <f>(IF(OR($C14="",$D14=""),0,
 IF(OR($A14="Holiday",$A15="Holiday"),
    IF(ISNUMBER(MATCH(TRIM($B14),{"Phagwah","Good Friday","Easter Monday","Labour Day","Christmas","Eid ul Azha","Romans-2","Globe-12","Neptune P1"},0)),0,$I14),
 IF(AND(NOT(OR($A14="Annual Leave",$A15="Annual Leave")),$A14="Off day"),$I14,
  MAX(0,$I14-$V14)
  ))))+W14</f>
        <v/>
      </c>
      <c r="O14" s="56">
        <f>IF(AND(OR($A14="Holiday",$A15="Holiday"),
        ISNUMBER(MATCH(TRIM($B14),{"Phagwah","Good Friday","Easter Monday","Labour Day","Christmas","Eid ul Azha","Romans-2","Globe-12","Neptune P1"},0))),
   $I14,0)</f>
        <v/>
      </c>
      <c r="P14" s="56">
        <f>IF(OR($O$7="Canteen",$O$7="Head Office"),0,IF($I14&lt;=0,0,IF(OR(OR(TRIM($J14)="Hebrews",TRIM($J14)="Romans",TRIM($J14)="Romans-2",TRIM($J14)="Globe",TRIM($J14)="Globe-12",TRIM($J14)="Neptune P1"),AND($I15&gt;0,OR(TRIM($J15)="Hebrews",TRIM($J15)="Romans",TRIM($J15)="Romans-2",TRIM($J15)="Globe",TRIM($J15)="Globe-12",TRIM($J15)="Neptune P1"))),1,0)))</f>
        <v/>
      </c>
      <c r="Q14" s="57" t="n"/>
      <c r="R14" s="56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IF($I14&gt;0,1,0),
      0
   ),
0))</f>
        <v/>
      </c>
      <c r="S14" s="56">
        <f>IF(OR($A14="Annual Leave",$A15="Annual Leave"),IF($A14="Annual Leave",8,0),0)</f>
        <v/>
      </c>
      <c r="T14" s="58" t="n"/>
      <c r="U14" s="144">
        <f>MAX(0,40-Y14)</f>
        <v/>
      </c>
      <c r="V14" s="151">
        <f>IF(OR($C14="",$D14=""),0,
 IF(OR($A14="Holiday",$A15="Holiday"),0,
 IF(AND(NOT(OR($A14="Annual Leave",$A15="Annual Leave")),$A14="Off day"),0,
  IF($I14+$I15&gt;=8,IF($I14&gt;=8,8,$I14),$I14)
  )))</f>
        <v/>
      </c>
      <c r="W14" s="151">
        <f>MAX(0,V14-U14)</f>
        <v/>
      </c>
      <c r="X14" s="151">
        <f>IF(C14="","",C14-WEEKDAY(C14,1)+1)</f>
        <v/>
      </c>
      <c r="Y14" s="151">
        <f>IF(X14=X14,$L$11,0)</f>
        <v/>
      </c>
      <c r="Z14" s="151" t="n"/>
      <c r="AA14" s="151" t="n"/>
      <c r="AB14" s="151" t="n"/>
      <c r="AC14" s="351" t="n"/>
      <c r="AD14" s="351" t="n"/>
      <c r="AE14" s="351" t="n"/>
      <c r="AF14" s="351" t="n"/>
    </row>
    <row r="15" ht="24" customHeight="1" s="348" thickBot="1">
      <c r="A15" s="147" t="inlineStr">
        <is>
          <t>On Day</t>
        </is>
      </c>
      <c r="B15" s="269" t="n"/>
      <c r="C15" s="89">
        <f>C14</f>
        <v/>
      </c>
      <c r="D15" s="59" t="n"/>
      <c r="E15" s="152">
        <f>IF(D15="", "",
 IF(D15=TIME(0,0,0), 0,
 IF(AND(D15&gt;=TIME(0,0,1), D15&lt;=TIME(2,0,0)), TIME(7,0,0),
 IF(AND(D15&gt;=TIME(6,0,0), D15&lt;=TIME(8,0,0)), TIME(12,0,0),
 IF(AND(D15&gt;TIME(8,0,0), D15&lt;=TIME(13,59,0)), TIME(15,0,0),
 IF(AND(D15&gt;=TIME(14,0,0), D15&lt;=TIME(17,59,0)), TIME(21,0,0),
 IF(AND(D15&gt;=TIME(18,0,0), D15&lt;=TIME(21,59,0)), TIME(0,0,0),
 IF(AND(D15&gt;=TIME(22,0,0), D15&lt;=TIME(23,59,59)), TIME(7,0,0), ""))))))))</f>
        <v/>
      </c>
      <c r="F15" s="153" t="n"/>
      <c r="G15" s="152">
        <f>IF(AND(D15&gt;=TIME(6,0,0),D15&lt;=TIME(8,0,0)),E15,"")</f>
        <v/>
      </c>
      <c r="H15" s="59" t="n"/>
      <c r="I15" s="60">
        <f>ROUND(IF(OR(D15="",E15="",E15=0),0,IF(H15="",MOD(E15-D15,1)*24,MOD(H15-D15,1)*24)),2)</f>
        <v/>
      </c>
      <c r="J15" s="150" t="n"/>
      <c r="K15" s="270" t="n"/>
      <c r="L15" s="271" t="n"/>
      <c r="M15" s="272">
        <f>MAX(0,V15-W15)</f>
        <v/>
      </c>
      <c r="N15" s="61">
        <f>(IF(OR($C15="",$D15=""),0,
 IF(OR($A14="Holiday",$A15="Holiday"),
    IF(ISNUMBER(MATCH(TRIM($B15),{"Phagwah","Good Friday","Easter Monday","Labour Day","Christmas","Eid ul Azha","Romans-2","Globe-12","Neptune P1"},0)),0,$I15),
 IF(AND(NOT(OR($A14="Annual Leave",$A15="Annual Leave")),$A15="Off day"),$I15,
  MAX(0,$I15-$V15)
  ))))+W15</f>
        <v/>
      </c>
      <c r="O15" s="61">
        <f>IF(AND(OR($A14="Holiday",$A15="Holiday"),
        ISNUMBER(MATCH(TRIM($B15),{"Phagwah","Good Friday","Easter Monday","Labour Day","Christmas","Eid ul Azha","Romans-2","Globe-12","Neptune P1"},0))),
   $I15,0)</f>
        <v/>
      </c>
      <c r="P15" s="61">
        <f>IF(OR($O$7="Canteen",$O$7="Head Office"),0,IF($I15&lt;=0,0,IF(AND($I14&lt;=0,OR(TRIM($J15)="Hebrews",TRIM($J15)="Romans",TRIM($J15)="Romans-2",TRIM($J15)="Globe",TRIM($J15)="Globe-12",TRIM($J15)="Neptune P1")),1,0)))</f>
        <v/>
      </c>
      <c r="Q15" s="62" t="n"/>
      <c r="R15" s="61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IF(AND($I14=0,$I15&gt;0),1,0),
      0
   ),
0))</f>
        <v/>
      </c>
      <c r="S15" s="61">
        <f>IF(OR($A14="Annual Leave",$A15="Annual Leave"),IF(AND($A14&lt;&gt;"Annual Leave",$A15="Annual Leave"),8,0),0)</f>
        <v/>
      </c>
      <c r="T15" s="63" t="n"/>
      <c r="U15" s="144">
        <f>MAX(0,40-Y15)</f>
        <v/>
      </c>
      <c r="V15" s="151">
        <f>IF(OR($C15="",$D15=""),0,
 IF(OR($A14="Holiday",$A15="Holiday"),0,
 IF(AND(NOT(OR($A14="Annual Leave",$A15="Annual Leave")),$A15="Off day"),0,
  IF($I14+$I15&gt;=8,IF($I14&gt;=8,0,8-$I14),$I15)
  )))</f>
        <v/>
      </c>
      <c r="W15" s="151">
        <f>MAX(0,V15-U15)</f>
        <v/>
      </c>
      <c r="X15" s="151">
        <f>IF(C15="","",C15-WEEKDAY(C15,1)+1)</f>
        <v/>
      </c>
      <c r="Y15" s="151">
        <f>SUMPRODUCT(($X$14:$X14=X15)*(($V$14:$V14)+($O$14:$O14)))+IF(X15=X14,$L$11,0)</f>
        <v/>
      </c>
      <c r="Z15" s="151" t="n"/>
      <c r="AA15" s="151" t="n"/>
      <c r="AB15" s="151" t="n"/>
      <c r="AC15" s="351" t="n"/>
      <c r="AD15" s="351" t="n"/>
      <c r="AE15" s="351" t="n"/>
      <c r="AF15" s="351" t="n"/>
    </row>
    <row r="16" ht="24" customHeight="1" s="348" thickBot="1">
      <c r="A16" s="154" t="inlineStr">
        <is>
          <t>On Day</t>
        </is>
      </c>
      <c r="B16" s="273" t="n"/>
      <c r="C16" s="90">
        <f>C14+1</f>
        <v/>
      </c>
      <c r="D16" s="8" t="n"/>
      <c r="E16" s="155">
        <f>IF(D16="", "",
 IF(D16=TIME(0,0,0), 0,
 IF(AND(D16&gt;=TIME(0,0,1), D16&lt;=TIME(2,0,0)), TIME(7,0,0),
 IF(AND(D16&gt;=TIME(6,0,0), D16&lt;=TIME(8,0,0)), TIME(12,0,0),
 IF(AND(D16&gt;TIME(8,0,0), D16&lt;=TIME(13,59,0)), TIME(15,0,0),
 IF(AND(D16&gt;=TIME(14,0,0), D16&lt;=TIME(17,59,0)), TIME(21,0,0),
 IF(AND(D16&gt;=TIME(18,0,0), D16&lt;=TIME(21,59,0)), TIME(0,0,0),
 IF(AND(D16&gt;=TIME(22,0,0), D16&lt;=TIME(23,59,59)), TIME(7,0,0), ""))))))))</f>
        <v/>
      </c>
      <c r="F16" s="156" t="n"/>
      <c r="G16" s="155">
        <f>IF(AND(D16&gt;=TIME(6,0,0),D16&lt;=TIME(8,0,0)),E16,"")</f>
        <v/>
      </c>
      <c r="H16" s="8" t="n"/>
      <c r="I16" s="30">
        <f>ROUND(IF(OR(D16="",E16="",E16=0),0,IF(H16="",MOD(E16-D16,1)*24,MOD(H16-D16,1)*24)),2)</f>
        <v/>
      </c>
      <c r="J16" s="157" t="n"/>
      <c r="K16" s="274" t="n"/>
      <c r="L16" s="271" t="n"/>
      <c r="M16" s="275">
        <f>MAX(0,V16-W16)</f>
        <v/>
      </c>
      <c r="N16" s="9">
        <f>(IF(OR($C16="",$D16=""),0,
 IF(OR($A16="Holiday",$A17="Holiday"),
    IF(ISNUMBER(MATCH(TRIM($B16),{"Phagwah","Good Friday","Easter Monday","Labour Day","Christmas","Eid ul Azha","Romans-2","Globe-12","Neptune P1"},0)),0,$I16),
 IF(AND(NOT(OR($A16="Annual Leave",$A17="Annual Leave")),$A16="Off day"),$I16,
  MAX(0,$I16-$V16)
  ))))+W16</f>
        <v/>
      </c>
      <c r="O16" s="9">
        <f>IF(AND(OR($A16="Holiday",$A17="Holiday"),
        ISNUMBER(MATCH(TRIM($B16),{"Phagwah","Good Friday","Easter Monday","Labour Day","Christmas","Eid ul Azha","Romans-2","Globe-12","Neptune P1"},0))),
   $I16,0)</f>
        <v/>
      </c>
      <c r="P16" s="9">
        <f>IF(OR($O$7="Canteen",$O$7="Head Office"),0,IF($I16&lt;=0,0,IF(OR(OR(TRIM($J16)="Hebrews",TRIM($J16)="Romans",TRIM($J16)="Romans-2",TRIM($J16)="Globe",TRIM($J16)="Globe-12",TRIM($J16)="Neptune P1"),AND($I17&gt;0,OR(TRIM($J17)="Hebrews",TRIM($J17)="Romans",TRIM($J17)="Romans-2",TRIM($J17)="Globe",TRIM($J17)="Globe-12",TRIM($J17)="Neptune P1"))),1,0)))</f>
        <v/>
      </c>
      <c r="Q16" s="10" t="n"/>
      <c r="R16" s="9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IF($I16&gt;0,1,0),
      0
   ),
0))</f>
        <v/>
      </c>
      <c r="S16" s="9">
        <f>IF(OR($A16="Annual Leave",$A17="Annual Leave"),IF($A16="Annual Leave",8,0),0)</f>
        <v/>
      </c>
      <c r="T16" s="91" t="n"/>
      <c r="U16" s="144">
        <f>MAX(0,40-Y16)</f>
        <v/>
      </c>
      <c r="V16" s="351">
        <f>IF(OR($C16="",$D16=""),0,
 IF(OR($A16="Holiday",$A17="Holiday"),0,
 IF(AND(NOT(OR($A16="Annual Leave",$A17="Annual Leave")),$A16="Off day"),0,
  IF($I16+$I17&gt;=8,IF($I16&gt;=8,8,$I16),$I16)
  )))</f>
        <v/>
      </c>
      <c r="W16" s="351">
        <f>MAX(0,V16-U16)</f>
        <v/>
      </c>
      <c r="X16" s="351">
        <f>IF(C16="","",C16-WEEKDAY(C16,1)+1)</f>
        <v/>
      </c>
      <c r="Y16" s="351">
        <f>SUMPRODUCT(($X$14:$X15=X16)*(($V$14:$V15)+($O$14:$O15)))+IF(X16=X14,$L$11,0)</f>
        <v/>
      </c>
      <c r="Z16" s="351" t="n"/>
      <c r="AA16" s="351" t="n"/>
      <c r="AB16" s="351" t="n"/>
      <c r="AC16" s="351" t="n"/>
      <c r="AD16" s="351" t="n"/>
      <c r="AE16" s="351" t="n"/>
      <c r="AF16" s="351" t="n"/>
    </row>
    <row r="17" ht="24" customHeight="1" s="348" thickBot="1">
      <c r="A17" s="154" t="inlineStr">
        <is>
          <t>On Day</t>
        </is>
      </c>
      <c r="B17" s="273" t="n"/>
      <c r="C17" s="90">
        <f>C16</f>
        <v/>
      </c>
      <c r="D17" s="276" t="n"/>
      <c r="E17" s="277">
        <f>IF(D17="", "",
 IF(D17=TIME(0,0,0), 0,
 IF(AND(D17&gt;=TIME(0,0,1), D17&lt;=TIME(2,0,0)), TIME(7,0,0),
 IF(AND(D17&gt;=TIME(6,0,0), D17&lt;=TIME(8,0,0)), TIME(12,0,0),
 IF(AND(D17&gt;TIME(8,0,0), D17&lt;=TIME(13,59,0)), TIME(15,0,0),
 IF(AND(D17&gt;=TIME(14,0,0), D17&lt;=TIME(17,59,0)), TIME(21,0,0),
 IF(AND(D17&gt;=TIME(18,0,0), D17&lt;=TIME(21,59,0)), TIME(0,0,0),
 IF(AND(D17&gt;=TIME(22,0,0), D17&lt;=TIME(23,59,59)), TIME(7,0,0), ""))))))))</f>
        <v/>
      </c>
      <c r="F17" s="156" t="n"/>
      <c r="G17" s="277">
        <f>IF(AND(D17&gt;=TIME(6,0,0),D17&lt;=TIME(8,0,0)),E17,"")</f>
        <v/>
      </c>
      <c r="H17" s="276" t="n"/>
      <c r="I17" s="30">
        <f>ROUND(IF(OR(D17="",E17="",E17=0),0,IF(H17="",MOD(E17-D17,1)*24,MOD(H17-D17,1)*24)),2)</f>
        <v/>
      </c>
      <c r="J17" s="158" t="n"/>
      <c r="K17" s="274" t="n"/>
      <c r="L17" s="271" t="n"/>
      <c r="M17" s="275">
        <f>MAX(0,V17-W17)</f>
        <v/>
      </c>
      <c r="N17" s="278">
        <f>(IF(OR($C17="",$D17=""),0,
 IF(OR($A16="Holiday",$A17="Holiday"),
    IF(ISNUMBER(MATCH(TRIM($B17),{"Phagwah","Good Friday","Easter Monday","Labour Day","Christmas","Eid ul Azha","Romans-2","Globe-12","Neptune P1"},0)),0,$I17),
 IF(AND(NOT(OR($A16="Annual Leave",$A17="Annual Leave")),$A17="Off day"),$I17,
  MAX(0,$I17-$V17)
  ))))+W17</f>
        <v/>
      </c>
      <c r="O17" s="278">
        <f>IF(AND(OR($A16="Holiday",$A17="Holiday"),
        ISNUMBER(MATCH(TRIM($B17),{"Phagwah","Good Friday","Easter Monday","Labour Day","Christmas","Eid ul Azha","Romans-2","Globe-12","Neptune P1"},0))),
   $I17,0)</f>
        <v/>
      </c>
      <c r="P17" s="278">
        <f>IF(OR($O$7="Canteen",$O$7="Head Office"),0,IF($I17&lt;=0,0,IF(AND($I16&lt;=0,OR(TRIM($J17)="Hebrews",TRIM($J17)="Romans",TRIM($J17)="Romans-2",TRIM($J17)="Globe",TRIM($J17)="Globe-12",TRIM($J17)="Neptune P1")),1,0)))</f>
        <v/>
      </c>
      <c r="Q17" s="279" t="n"/>
      <c r="R17" s="278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IF(AND($I16=0,$I17&gt;0),1,0),
      0
   ),
0))</f>
        <v/>
      </c>
      <c r="S17" s="278">
        <f>IF(OR($A16="Annual Leave",$A17="Annual Leave"),IF(AND($A16&lt;&gt;"Annual Leave",$A17="Annual Leave"),8,0),0)</f>
        <v/>
      </c>
      <c r="T17" s="280" t="n"/>
      <c r="U17" s="144">
        <f>MAX(0,40-Y17)</f>
        <v/>
      </c>
      <c r="V17" s="351">
        <f>IF(OR($C17="",$D17=""),0,
 IF(OR($A16="Holiday",$A17="Holiday"),0,
 IF(AND(NOT(OR($A16="Annual Leave",$A17="Annual Leave")),$A17="Off day"),0,
  IF($I16+$I17&gt;=8,IF($I16&gt;=8,0,8-$I16),$I17)
  )))</f>
        <v/>
      </c>
      <c r="W17" s="351">
        <f>MAX(0,V17-U17)</f>
        <v/>
      </c>
      <c r="X17" s="351">
        <f>IF(C17="","",C17-WEEKDAY(C17,1)+1)</f>
        <v/>
      </c>
      <c r="Y17" s="351">
        <f>SUMPRODUCT(($X$14:$X16=X17)*(($V$14:$V16)+($O$14:$O16)))+IF(X17=X14,$L$11,0)</f>
        <v/>
      </c>
      <c r="Z17" s="351" t="n"/>
      <c r="AA17" s="351" t="n"/>
      <c r="AB17" s="351" t="n"/>
      <c r="AC17" s="351" t="n"/>
      <c r="AD17" s="351" t="n"/>
      <c r="AE17" s="351" t="n"/>
      <c r="AF17" s="351" t="n"/>
    </row>
    <row r="18" ht="24" customHeight="1" s="348" thickBot="1">
      <c r="A18" s="159" t="inlineStr">
        <is>
          <t>On Day</t>
        </is>
      </c>
      <c r="B18" s="281" t="n"/>
      <c r="C18" s="92">
        <f>C16+1</f>
        <v/>
      </c>
      <c r="D18" s="31" t="n"/>
      <c r="E18" s="160">
        <f>IF(D18="", "",
 IF(D18=TIME(0,0,0), 0,
 IF(AND(D18&gt;=TIME(0,0,1), D18&lt;=TIME(2,0,0)), TIME(7,0,0),
 IF(AND(D18&gt;=TIME(6,0,0), D18&lt;=TIME(8,0,0)), TIME(12,0,0),
 IF(AND(D18&gt;TIME(8,0,0), D18&lt;=TIME(13,59,0)), TIME(15,0,0),
 IF(AND(D18&gt;=TIME(14,0,0), D18&lt;=TIME(17,59,0)), TIME(21,0,0),
 IF(AND(D18&gt;=TIME(18,0,0), D18&lt;=TIME(21,59,0)), TIME(0,0,0),
 IF(AND(D18&gt;=TIME(22,0,0), D18&lt;=TIME(23,59,59)), TIME(7,0,0), ""))))))))</f>
        <v/>
      </c>
      <c r="F18" s="161" t="n"/>
      <c r="G18" s="160">
        <f>IF(AND(D18&gt;=TIME(6,0,0),D18&lt;=TIME(8,0,0)),E18,"")</f>
        <v/>
      </c>
      <c r="H18" s="31" t="n"/>
      <c r="I18" s="32">
        <f>ROUND(IF(OR(D18="",E18="",E18=0),0,IF(H18="",MOD(E18-D18,1)*24,MOD(H18-D18,1)*24)),2)</f>
        <v/>
      </c>
      <c r="J18" s="162" t="n"/>
      <c r="K18" s="282" t="n"/>
      <c r="L18" s="271" t="n"/>
      <c r="M18" s="283">
        <f>MAX(0,V18-W18)</f>
        <v/>
      </c>
      <c r="N18" s="33">
        <f>(IF(OR($C18="",$D18=""),0,
 IF(OR($A18="Holiday",$A19="Holiday"),
    IF(ISNUMBER(MATCH(TRIM($B18),{"Phagwah","Good Friday","Easter Monday","Labour Day","Christmas","Eid ul Azha","Romans-2","Globe-12","Neptune P1"},0)),0,$I18),
 IF(AND(NOT(OR($A18="Annual Leave",$A19="Annual Leave")),$A18="Off day"),$I18,
  MAX(0,$I18-$V18)
  ))))+W18</f>
        <v/>
      </c>
      <c r="O18" s="33">
        <f>IF(AND(OR($A18="Holiday",$A19="Holiday"),
        ISNUMBER(MATCH(TRIM($B18),{"Phagwah","Good Friday","Easter Monday","Labour Day","Christmas","Eid ul Azha","Romans-2","Globe-12","Neptune P1"},0))),
   $I18,0)</f>
        <v/>
      </c>
      <c r="P18" s="33">
        <f>IF(OR($O$7="Canteen",$O$7="Head Office"),0,IF($I18&lt;=0,0,IF(OR(OR(TRIM($J18)="Hebrews",TRIM($J18)="Romans",TRIM($J18)="Romans-2",TRIM($J18)="Globe",TRIM($J18)="Globe-12",TRIM($J18)="Neptune P1"),AND($I19&gt;0,OR(TRIM($J19)="Hebrews",TRIM($J19)="Romans",TRIM($J19)="Romans-2",TRIM($J19)="Globe",TRIM($J19)="Globe-12",TRIM($J19)="Neptune P1"))),1,0)))</f>
        <v/>
      </c>
      <c r="Q18" s="34" t="n"/>
      <c r="R18" s="33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IF($I18&gt;0,1,0),
      0
   ),
0))</f>
        <v/>
      </c>
      <c r="S18" s="33">
        <f>IF(OR($A18="Annual Leave",$A19="Annual Leave"),IF($A18="Annual Leave",8,0),0)</f>
        <v/>
      </c>
      <c r="T18" s="35" t="n"/>
      <c r="U18" s="144">
        <f>MAX(0,40-Y18)</f>
        <v/>
      </c>
      <c r="V18" s="351">
        <f>IF(OR($C18="",$D18=""),0,
 IF(OR($A18="Holiday",$A19="Holiday"),0,
 IF(AND(NOT(OR($A18="Annual Leave",$A19="Annual Leave")),$A18="Off day"),0,
  IF($I18+$I19&gt;=8,IF($I18&gt;=8,8,$I18),$I18)
  )))</f>
        <v/>
      </c>
      <c r="W18" s="351">
        <f>MAX(0,V18-U18)</f>
        <v/>
      </c>
      <c r="X18" s="351">
        <f>IF(C18="","",C18-WEEKDAY(C18,1)+1)</f>
        <v/>
      </c>
      <c r="Y18" s="351">
        <f>SUMPRODUCT(($X$14:$X17=X18)*(($V$14:$V17)+($O$14:$O17)))+IF(X18=X14,$L$11,0)</f>
        <v/>
      </c>
      <c r="Z18" s="351" t="n"/>
      <c r="AA18" s="351" t="n"/>
      <c r="AB18" s="351" t="n"/>
      <c r="AC18" s="351" t="n"/>
      <c r="AD18" s="351" t="n"/>
      <c r="AE18" s="351" t="n"/>
      <c r="AF18" s="351" t="n"/>
    </row>
    <row r="19" ht="24" customHeight="1" s="348" thickBot="1">
      <c r="A19" s="159" t="inlineStr">
        <is>
          <t>On Day</t>
        </is>
      </c>
      <c r="B19" s="281" t="n"/>
      <c r="C19" s="93">
        <f>C18</f>
        <v/>
      </c>
      <c r="D19" s="36" t="n"/>
      <c r="E19" s="163">
        <f>IF(D19="", "",
 IF(D19=TIME(0,0,0), 0,
 IF(AND(D19&gt;=TIME(0,0,1), D19&lt;=TIME(2,0,0)), TIME(7,0,0),
 IF(AND(D19&gt;=TIME(6,0,0), D19&lt;=TIME(8,0,0)), TIME(12,0,0),
 IF(AND(D19&gt;TIME(8,0,0), D19&lt;=TIME(13,59,0)), TIME(15,0,0),
 IF(AND(D19&gt;=TIME(14,0,0), D19&lt;=TIME(17,59,0)), TIME(21,0,0),
 IF(AND(D19&gt;=TIME(18,0,0), D19&lt;=TIME(21,59,0)), TIME(0,0,0),
 IF(AND(D19&gt;=TIME(22,0,0), D19&lt;=TIME(23,59,59)), TIME(7,0,0), ""))))))))</f>
        <v/>
      </c>
      <c r="F19" s="164" t="n"/>
      <c r="G19" s="163">
        <f>IF(AND(D19&gt;=TIME(6,0,0),D19&lt;=TIME(8,0,0)),E19,"")</f>
        <v/>
      </c>
      <c r="H19" s="36" t="n"/>
      <c r="I19" s="37">
        <f>ROUND(IF(OR(D19="",E19="",E19=0),0,IF(H19="",MOD(E19-D19,1)*24,MOD(H19-D19,1)*24)),2)</f>
        <v/>
      </c>
      <c r="J19" s="162" t="n"/>
      <c r="K19" s="282" t="n"/>
      <c r="L19" s="271" t="n"/>
      <c r="M19" s="283">
        <f>MAX(0,V19-W19)</f>
        <v/>
      </c>
      <c r="N19" s="38">
        <f>(IF(OR($C19="",$D19=""),0,
 IF(OR($A18="Holiday",$A19="Holiday"),
    IF(ISNUMBER(MATCH(TRIM($B19),{"Phagwah","Good Friday","Easter Monday","Labour Day","Christmas","Eid ul Azha","Romans-2","Globe-12","Neptune P1"},0)),0,$I19),
 IF(AND(NOT(OR($A18="Annual Leave",$A19="Annual Leave")),$A19="Off day"),$I19,
  MAX(0,$I19-$V19)
  ))))+W19</f>
        <v/>
      </c>
      <c r="O19" s="38">
        <f>IF(AND(OR($A18="Holiday",$A19="Holiday"),
        ISNUMBER(MATCH(TRIM($B19),{"Phagwah","Good Friday","Easter Monday","Labour Day","Christmas","Eid ul Azha","Romans-2","Globe-12","Neptune P1"},0))),
   $I19,0)</f>
        <v/>
      </c>
      <c r="P19" s="38">
        <f>IF(OR($O$7="Canteen",$O$7="Head Office"),0,IF($I19&lt;=0,0,IF(AND($I18&lt;=0,OR(TRIM($J19)="Hebrews",TRIM($J19)="Romans",TRIM($J19)="Romans-2",TRIM($J19)="Globe",TRIM($J19)="Globe-12",TRIM($J19)="Neptune P1")),1,0)))</f>
        <v/>
      </c>
      <c r="Q19" s="39" t="n"/>
      <c r="R19" s="38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IF(AND($I18=0,$I19&gt;0),1,0),
      0
   ),
0))</f>
        <v/>
      </c>
      <c r="S19" s="38">
        <f>IF(OR($A18="Annual Leave",$A19="Annual Leave"),IF(AND($A18&lt;&gt;"Annual Leave",$A19="Annual Leave"),8,0),0)</f>
        <v/>
      </c>
      <c r="T19" s="40" t="n"/>
      <c r="U19" s="144">
        <f>MAX(0,40-Y19)</f>
        <v/>
      </c>
      <c r="V19" s="351">
        <f>IF(OR($C19="",$D19=""),0,
 IF(OR($A18="Holiday",$A19="Holiday"),0,
 IF(AND(NOT(OR($A18="Annual Leave",$A19="Annual Leave")),$A19="Off day"),0,
  IF($I18+$I19&gt;=8,IF($I18&gt;=8,0,8-$I18),$I19)
  )))</f>
        <v/>
      </c>
      <c r="W19" s="351">
        <f>MAX(0,V19-U19)</f>
        <v/>
      </c>
      <c r="X19" s="351">
        <f>IF(C19="","",C19-WEEKDAY(C19,1)+1)</f>
        <v/>
      </c>
      <c r="Y19" s="351">
        <f>SUMPRODUCT(($X$14:$X18=X19)*(($V$14:$V18)+($O$14:$O18)))+IF(X19=X14,$L$11,0)</f>
        <v/>
      </c>
      <c r="Z19" s="351" t="n"/>
      <c r="AA19" s="351" t="n"/>
      <c r="AB19" s="351" t="n"/>
      <c r="AC19" s="351" t="n"/>
      <c r="AD19" s="351" t="n"/>
      <c r="AE19" s="351" t="n"/>
      <c r="AF19" s="351" t="n"/>
    </row>
    <row r="20" ht="24" customHeight="1" s="348" thickBot="1">
      <c r="A20" s="165" t="inlineStr">
        <is>
          <t>On Day</t>
        </is>
      </c>
      <c r="B20" s="284" t="n"/>
      <c r="C20" s="94">
        <f>C18+1</f>
        <v/>
      </c>
      <c r="D20" s="41" t="n"/>
      <c r="E20" s="166">
        <f>IF(D20="", "",
 IF(D20=TIME(0,0,0), 0,
 IF(AND(D20&gt;=TIME(0,0,1), D20&lt;=TIME(2,0,0)), TIME(7,0,0),
 IF(AND(D20&gt;=TIME(6,0,0), D20&lt;=TIME(8,0,0)), TIME(12,0,0),
 IF(AND(D20&gt;TIME(8,0,0), D20&lt;=TIME(13,59,0)), TIME(15,0,0),
 IF(AND(D20&gt;=TIME(14,0,0), D20&lt;=TIME(17,59,0)), TIME(21,0,0),
 IF(AND(D20&gt;=TIME(18,0,0), D20&lt;=TIME(21,59,0)), TIME(0,0,0),
 IF(AND(D20&gt;=TIME(22,0,0), D20&lt;=TIME(23,59,59)), TIME(7,0,0), ""))))))))</f>
        <v/>
      </c>
      <c r="F20" s="167" t="n"/>
      <c r="G20" s="166">
        <f>IF(AND(D20&gt;=TIME(6,0,0),D20&lt;=TIME(8,0,0)),E20,"")</f>
        <v/>
      </c>
      <c r="H20" s="41" t="n"/>
      <c r="I20" s="95">
        <f>ROUND(IF(OR(D20="",E20="",E20=0),0,IF(H20="",MOD(E20-D20,1)*24,MOD(H20-D20,1)*24)),2)</f>
        <v/>
      </c>
      <c r="J20" s="168" t="n"/>
      <c r="K20" s="285" t="n"/>
      <c r="L20" s="271" t="n"/>
      <c r="M20" s="286">
        <f>MAX(0,V20-W20)</f>
        <v/>
      </c>
      <c r="N20" s="42">
        <f>(IF(OR($C20="",$D20=""),0,
 IF(OR($A20="Holiday",$A21="Holiday"),
    IF(ISNUMBER(MATCH(TRIM($B20),{"Phagwah","Good Friday","Easter Monday","Labour Day","Christmas","Eid ul Azha","Romans-2","Globe-12","Neptune P1"},0)),0,$I20),
 IF(AND(NOT(OR($A20="Annual Leave",$A21="Annual Leave")),$A20="Off day"),$I20,
  MAX(0,$I20-$V20)
  ))))+W20</f>
        <v/>
      </c>
      <c r="O20" s="42">
        <f>IF(AND(OR($A20="Holiday",$A21="Holiday"),
        ISNUMBER(MATCH(TRIM($B20),{"Phagwah","Good Friday","Easter Monday","Labour Day","Christmas","Eid ul Azha","Romans-2","Globe-12","Neptune P1"},0))),
   $I20,0)</f>
        <v/>
      </c>
      <c r="P20" s="42">
        <f>IF(OR($O$7="Canteen",$O$7="Head Office"),0,IF($I20&lt;=0,0,IF(OR(OR(TRIM($J20)="Hebrews",TRIM($J20)="Romans",TRIM($J20)="Romans-2",TRIM($J20)="Globe",TRIM($J20)="Globe-12",TRIM($J20)="Neptune P1"),AND($I21&gt;0,OR(TRIM($J21)="Hebrews",TRIM($J21)="Romans",TRIM($J21)="Romans-2",TRIM($J21)="Globe",TRIM($J21)="Globe-12",TRIM($J21)="Neptune P1"))),1,0)))</f>
        <v/>
      </c>
      <c r="Q20" s="43" t="n"/>
      <c r="R20" s="42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IF($I20&gt;0,1,0),
      0
   ),
0))</f>
        <v/>
      </c>
      <c r="S20" s="42">
        <f>IF(OR($A20="Annual Leave",$A21="Annual Leave"),IF($A20="Annual Leave",8,0),0)</f>
        <v/>
      </c>
      <c r="T20" s="96" t="n"/>
      <c r="U20" s="144">
        <f>MAX(0,40-Y20)</f>
        <v/>
      </c>
      <c r="V20" s="351">
        <f>IF(OR($C20="",$D20=""),0,
 IF(OR($A20="Holiday",$A21="Holiday"),0,
 IF(AND(NOT(OR($A20="Annual Leave",$A21="Annual Leave")),$A20="Off day"),0,
  IF($I20+$I21&gt;=8,IF($I20&gt;=8,8,$I20),$I20)
  )))</f>
        <v/>
      </c>
      <c r="W20" s="351">
        <f>MAX(0,V20-U20)</f>
        <v/>
      </c>
      <c r="X20" s="351">
        <f>IF(C20="","",C20-WEEKDAY(C20,1)+1)</f>
        <v/>
      </c>
      <c r="Y20" s="351">
        <f>SUMPRODUCT(($X$14:$X19=X20)*(($V$14:$V19)+($O$14:$O19)))+IF(X20=X14,$L$11,0)</f>
        <v/>
      </c>
      <c r="Z20" s="351" t="n"/>
      <c r="AA20" s="351" t="n"/>
      <c r="AB20" s="351" t="n"/>
      <c r="AC20" s="351" t="n"/>
      <c r="AD20" s="351" t="n"/>
      <c r="AE20" s="351" t="n"/>
      <c r="AF20" s="351" t="n"/>
    </row>
    <row r="21" ht="24" customHeight="1" s="348" thickBot="1">
      <c r="A21" s="165" t="inlineStr">
        <is>
          <t>On Day</t>
        </is>
      </c>
      <c r="B21" s="284" t="n"/>
      <c r="C21" s="94">
        <f>C20</f>
        <v/>
      </c>
      <c r="D21" s="287" t="n"/>
      <c r="E21" s="288">
        <f>IF(D21="", "",
 IF(D21=TIME(0,0,0), 0,
 IF(AND(D21&gt;=TIME(0,0,1), D21&lt;=TIME(2,0,0)), TIME(7,0,0),
 IF(AND(D21&gt;=TIME(6,0,0), D21&lt;=TIME(8,0,0)), TIME(12,0,0),
 IF(AND(D21&gt;TIME(8,0,0), D21&lt;=TIME(13,59,0)), TIME(15,0,0),
 IF(AND(D21&gt;=TIME(14,0,0), D21&lt;=TIME(17,59,0)), TIME(21,0,0),
 IF(AND(D21&gt;=TIME(18,0,0), D21&lt;=TIME(21,59,0)), TIME(0,0,0),
 IF(AND(D21&gt;=TIME(22,0,0), D21&lt;=TIME(23,59,59)), TIME(7,0,0), ""))))))))</f>
        <v/>
      </c>
      <c r="F21" s="167" t="n"/>
      <c r="G21" s="288">
        <f>IF(AND(D21&gt;=TIME(6,0,0),D21&lt;=TIME(8,0,0)),E21,"")</f>
        <v/>
      </c>
      <c r="H21" s="287" t="n"/>
      <c r="I21" s="95">
        <f>ROUND(IF(OR(D21="",E21="",E21=0),0,IF(H21="",MOD(E21-D21,1)*24,MOD(H21-D21,1)*24)),2)</f>
        <v/>
      </c>
      <c r="J21" s="169" t="n"/>
      <c r="K21" s="285" t="n"/>
      <c r="L21" s="271" t="n"/>
      <c r="M21" s="286">
        <f>MAX(0,V21-W21)</f>
        <v/>
      </c>
      <c r="N21" s="289">
        <f>(IF(OR($C21="",$D21=""),0,
 IF(OR($A20="Holiday",$A21="Holiday"),
    IF(ISNUMBER(MATCH(TRIM($B21),{"Phagwah","Good Friday","Easter Monday","Labour Day","Christmas","Eid ul Azha","Romans-2","Globe-12","Neptune P1"},0)),0,$I21),
 IF(AND(NOT(OR($A20="Annual Leave",$A21="Annual Leave")),$A21="Off day"),$I21,
  MAX(0,$I21-$V21)
  ))))+W21</f>
        <v/>
      </c>
      <c r="O21" s="289">
        <f>IF(AND(OR($A20="Holiday",$A21="Holiday"),
        ISNUMBER(MATCH(TRIM($B21),{"Phagwah","Good Friday","Easter Monday","Labour Day","Christmas","Eid ul Azha","Romans-2","Globe-12","Neptune P1"},0))),
   $I21,0)</f>
        <v/>
      </c>
      <c r="P21" s="289">
        <f>IF(OR($O$7="Canteen",$O$7="Head Office"),0,IF($I21&lt;=0,0,IF(AND($I20&lt;=0,OR(TRIM($J21)="Hebrews",TRIM($J21)="Romans",TRIM($J21)="Romans-2",TRIM($J21)="Globe",TRIM($J21)="Globe-12",TRIM($J21)="Neptune P1")),1,0)))</f>
        <v/>
      </c>
      <c r="Q21" s="290" t="n"/>
      <c r="R21" s="289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IF(AND($I20=0,$I21&gt;0),1,0),
      0
   ),
0))</f>
        <v/>
      </c>
      <c r="S21" s="289">
        <f>IF(OR($A20="Annual Leave",$A21="Annual Leave"),IF(AND($A20&lt;&gt;"Annual Leave",$A21="Annual Leave"),8,0),0)</f>
        <v/>
      </c>
      <c r="T21" s="291" t="n"/>
      <c r="U21" s="144">
        <f>MAX(0,40-Y21)</f>
        <v/>
      </c>
      <c r="V21" s="351">
        <f>IF(OR($C21="",$D21=""),0,
 IF(OR($A20="Holiday",$A21="Holiday"),0,
 IF(AND(NOT(OR($A20="Annual Leave",$A21="Annual Leave")),$A21="Off day"),0,
  IF($I20+$I21&gt;=8,IF($I20&gt;=8,0,8-$I20),$I21)
  )))</f>
        <v/>
      </c>
      <c r="W21" s="351">
        <f>MAX(0,V21-U21)</f>
        <v/>
      </c>
      <c r="X21" s="351">
        <f>IF(C21="","",C21-WEEKDAY(C21,1)+1)</f>
        <v/>
      </c>
      <c r="Y21" s="351">
        <f>SUMPRODUCT(($X$14:$X20=X21)*(($V$14:$V20)+($O$14:$O20)))+IF(X21=X14,$L$11,0)</f>
        <v/>
      </c>
      <c r="Z21" s="351" t="n"/>
      <c r="AA21" s="351" t="n"/>
      <c r="AB21" s="351" t="n"/>
      <c r="AC21" s="351" t="n"/>
      <c r="AD21" s="351" t="n"/>
      <c r="AE21" s="351" t="n"/>
      <c r="AF21" s="351" t="n"/>
    </row>
    <row r="22" ht="24" customHeight="1" s="348" thickBot="1">
      <c r="A22" s="170" t="inlineStr">
        <is>
          <t>On Day</t>
        </is>
      </c>
      <c r="B22" s="292" t="n"/>
      <c r="C22" s="97">
        <f>C20+1</f>
        <v/>
      </c>
      <c r="D22" s="44" t="n"/>
      <c r="E22" s="171">
        <f>IF(D22="", "",
 IF(D22=TIME(0,0,0), 0,
 IF(AND(D22&gt;=TIME(0,0,1), D22&lt;=TIME(2,0,0)), TIME(7,0,0),
 IF(AND(D22&gt;=TIME(6,0,0), D22&lt;=TIME(8,0,0)), TIME(12,0,0),
 IF(AND(D22&gt;TIME(8,0,0), D22&lt;=TIME(13,59,0)), TIME(15,0,0),
 IF(AND(D22&gt;=TIME(14,0,0), D22&lt;=TIME(17,59,0)), TIME(21,0,0),
 IF(AND(D22&gt;=TIME(18,0,0), D22&lt;=TIME(21,59,0)), TIME(0,0,0),
 IF(AND(D22&gt;=TIME(22,0,0), D22&lt;=TIME(23,59,59)), TIME(7,0,0), ""))))))))</f>
        <v/>
      </c>
      <c r="F22" s="172" t="n"/>
      <c r="G22" s="171">
        <f>IF(AND(D22&gt;=TIME(6,0,0),D22&lt;=TIME(8,0,0)),E22,"")</f>
        <v/>
      </c>
      <c r="H22" s="44" t="n"/>
      <c r="I22" s="45">
        <f>ROUND(IF(OR(D22="",E22="",E22=0),0,IF(H22="",MOD(E22-D22,1)*24,MOD(H22-D22,1)*24)),2)</f>
        <v/>
      </c>
      <c r="J22" s="173" t="n"/>
      <c r="K22" s="293" t="n"/>
      <c r="L22" s="271" t="n"/>
      <c r="M22" s="294">
        <f>MAX(0,V22-W22)</f>
        <v/>
      </c>
      <c r="N22" s="46">
        <f>(IF(OR($C22="",$D22=""),0,
 IF(OR($A22="Holiday",$A23="Holiday"),
    IF(ISNUMBER(MATCH(TRIM($B22),{"Phagwah","Good Friday","Easter Monday","Labour Day","Christmas","Eid ul Azha","Romans-2","Globe-12","Neptune P1"},0)),0,$I22),
 IF(AND(NOT(OR($A22="Annual Leave",$A23="Annual Leave")),$A22="Off day"),$I22,
  MAX(0,$I22-$V22)
  ))))+W22</f>
        <v/>
      </c>
      <c r="O22" s="46">
        <f>IF(AND(OR($A22="Holiday",$A23="Holiday"),
        ISNUMBER(MATCH(TRIM($B22),{"Phagwah","Good Friday","Easter Monday","Labour Day","Christmas","Eid ul Azha","Romans-2","Globe-12","Neptune P1"},0))),
   $I22,0)</f>
        <v/>
      </c>
      <c r="P22" s="46">
        <f>IF(OR($O$7="Canteen",$O$7="Head Office"),0,IF($I22&lt;=0,0,IF(OR(OR(TRIM($J22)="Hebrews",TRIM($J22)="Romans",TRIM($J22)="Romans-2",TRIM($J22)="Globe",TRIM($J22)="Globe-12",TRIM($J22)="Neptune P1"),AND($I23&gt;0,OR(TRIM($J23)="Hebrews",TRIM($J23)="Romans",TRIM($J23)="Romans-2",TRIM($J23)="Globe",TRIM($J23)="Globe-12",TRIM($J23)="Neptune P1"))),1,0)))</f>
        <v/>
      </c>
      <c r="Q22" s="47" t="n"/>
      <c r="R22" s="46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IF($I22&gt;0,1,0),
      0
   ),
0))</f>
        <v/>
      </c>
      <c r="S22" s="46">
        <f>IF(OR($A22="Annual Leave",$A23="Annual Leave"),IF($A22="Annual Leave",8,0),0)</f>
        <v/>
      </c>
      <c r="T22" s="48" t="n"/>
      <c r="U22" s="144">
        <f>MAX(0,40-Y22)</f>
        <v/>
      </c>
      <c r="V22" s="351">
        <f>IF(OR($C22="",$D22=""),0,
 IF(OR($A22="Holiday",$A23="Holiday"),0,
 IF(AND(NOT(OR($A22="Annual Leave",$A23="Annual Leave")),$A22="Off day"),0,
  IF($I22+$I23&gt;=8,IF($I22&gt;=8,8,$I22),$I22)
  )))</f>
        <v/>
      </c>
      <c r="W22" s="351">
        <f>MAX(0,V22-U22)</f>
        <v/>
      </c>
      <c r="X22" s="351">
        <f>IF(C22="","",C22-WEEKDAY(C22,1)+1)</f>
        <v/>
      </c>
      <c r="Y22" s="351">
        <f>SUMPRODUCT(($X$14:$X21=X22)*(($V$14:$V21)+($O$14:$O21)))+IF(X22=X14,$L$11,0)</f>
        <v/>
      </c>
      <c r="Z22" s="351" t="n"/>
      <c r="AA22" s="351" t="n"/>
      <c r="AB22" s="351" t="n"/>
      <c r="AC22" s="351" t="n"/>
      <c r="AD22" s="351" t="n"/>
      <c r="AE22" s="351" t="n"/>
      <c r="AF22" s="351" t="n"/>
    </row>
    <row r="23" ht="24" customHeight="1" s="348" thickBot="1">
      <c r="A23" s="170" t="inlineStr">
        <is>
          <t>On Day</t>
        </is>
      </c>
      <c r="B23" s="292" t="n"/>
      <c r="C23" s="98">
        <f>C22</f>
        <v/>
      </c>
      <c r="D23" s="49" t="n"/>
      <c r="E23" s="174">
        <f>IF(D23="", "",
 IF(D23=TIME(0,0,0), 0,
 IF(AND(D23&gt;=TIME(0,0,1), D23&lt;=TIME(2,0,0)), TIME(7,0,0),
 IF(AND(D23&gt;=TIME(6,0,0), D23&lt;=TIME(8,0,0)), TIME(12,0,0),
 IF(AND(D23&gt;TIME(8,0,0), D23&lt;=TIME(13,59,0)), TIME(15,0,0),
 IF(AND(D23&gt;=TIME(14,0,0), D23&lt;=TIME(17,59,0)), TIME(21,0,0),
 IF(AND(D23&gt;=TIME(18,0,0), D23&lt;=TIME(21,59,0)), TIME(0,0,0),
 IF(AND(D23&gt;=TIME(22,0,0), D23&lt;=TIME(23,59,59)), TIME(7,0,0), ""))))))))</f>
        <v/>
      </c>
      <c r="F23" s="175" t="n"/>
      <c r="G23" s="174">
        <f>IF(AND(D23&gt;=TIME(6,0,0),D23&lt;=TIME(8,0,0)),E23,"")</f>
        <v/>
      </c>
      <c r="H23" s="49" t="n"/>
      <c r="I23" s="50">
        <f>ROUND(IF(OR(D23="",E23="",E23=0),0,IF(H23="",MOD(E23-D23,1)*24,MOD(H23-D23,1)*24)),2)</f>
        <v/>
      </c>
      <c r="J23" s="173" t="n"/>
      <c r="K23" s="293" t="n"/>
      <c r="L23" s="271" t="n"/>
      <c r="M23" s="294">
        <f>MAX(0,V23-W23)</f>
        <v/>
      </c>
      <c r="N23" s="51">
        <f>(IF(OR($C23="",$D23=""),0,
 IF(OR($A22="Holiday",$A23="Holiday"),
    IF(ISNUMBER(MATCH(TRIM($B23),{"Phagwah","Good Friday","Easter Monday","Labour Day","Christmas","Eid ul Azha","Romans-2","Globe-12","Neptune P1"},0)),0,$I23),
 IF(AND(NOT(OR($A22="Annual Leave",$A23="Annual Leave")),$A23="Off day"),$I23,
  MAX(0,$I23-$V23)
  ))))+W23</f>
        <v/>
      </c>
      <c r="O23" s="51">
        <f>IF(AND(OR($A22="Holiday",$A23="Holiday"),
        ISNUMBER(MATCH(TRIM($B23),{"Phagwah","Good Friday","Easter Monday","Labour Day","Christmas","Eid ul Azha","Romans-2","Globe-12","Neptune P1"},0))),
   $I23,0)</f>
        <v/>
      </c>
      <c r="P23" s="51">
        <f>IF(OR($O$7="Canteen",$O$7="Head Office"),0,IF($I23&lt;=0,0,IF(AND($I22&lt;=0,OR(TRIM($J23)="Hebrews",TRIM($J23)="Romans",TRIM($J23)="Romans-2",TRIM($J23)="Globe",TRIM($J23)="Globe-12",TRIM($J23)="Neptune P1")),1,0)))</f>
        <v/>
      </c>
      <c r="Q23" s="52" t="n"/>
      <c r="R23" s="51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IF(AND($I22=0,$I23&gt;0),1,0),
      0
   ),
0))</f>
        <v/>
      </c>
      <c r="S23" s="51">
        <f>IF(OR($A22="Annual Leave",$A23="Annual Leave"),IF(AND($A22&lt;&gt;"Annual Leave",$A23="Annual Leave"),8,0),0)</f>
        <v/>
      </c>
      <c r="T23" s="53" t="n"/>
      <c r="U23" s="144">
        <f>MAX(0,40-Y23)</f>
        <v/>
      </c>
      <c r="V23" s="351">
        <f>IF(OR($C23="",$D23=""),0,
 IF(OR($A22="Holiday",$A23="Holiday"),0,
 IF(AND(NOT(OR($A22="Annual Leave",$A23="Annual Leave")),$A23="Off day"),0,
  IF($I22+$I23&gt;=8,IF($I22&gt;=8,0,8-$I22),$I23)
  )))</f>
        <v/>
      </c>
      <c r="W23" s="351">
        <f>MAX(0,V23-U23)</f>
        <v/>
      </c>
      <c r="X23" s="351">
        <f>IF(C23="","",C23-WEEKDAY(C23,1)+1)</f>
        <v/>
      </c>
      <c r="Y23" s="351">
        <f>SUMPRODUCT(($X$14:$X22=X23)*(($V$14:$V22)+($O$14:$O22)))+IF(X23=X14,$L$11,0)</f>
        <v/>
      </c>
      <c r="Z23" s="351" t="n"/>
      <c r="AA23" s="351" t="n"/>
      <c r="AB23" s="351" t="n"/>
      <c r="AC23" s="351" t="n"/>
      <c r="AD23" s="351" t="n"/>
      <c r="AE23" s="351" t="n"/>
      <c r="AF23" s="351" t="n"/>
    </row>
    <row r="24" ht="24" customHeight="1" s="348" thickBot="1">
      <c r="A24" s="154" t="inlineStr">
        <is>
          <t>On Day</t>
        </is>
      </c>
      <c r="B24" s="273" t="n"/>
      <c r="C24" s="90">
        <f>C22+1</f>
        <v/>
      </c>
      <c r="D24" s="8" t="n"/>
      <c r="E24" s="155">
        <f>IF(D24="", "",
 IF(D24=TIME(0,0,0), 0,
 IF(AND(D24&gt;=TIME(0,0,1), D24&lt;=TIME(2,0,0)), TIME(7,0,0),
 IF(AND(D24&gt;=TIME(6,0,0), D24&lt;=TIME(8,0,0)), TIME(12,0,0),
 IF(AND(D24&gt;TIME(8,0,0), D24&lt;=TIME(13,59,0)), TIME(15,0,0),
 IF(AND(D24&gt;=TIME(14,0,0), D24&lt;=TIME(17,59,0)), TIME(21,0,0),
 IF(AND(D24&gt;=TIME(18,0,0), D24&lt;=TIME(21,59,0)), TIME(0,0,0),
 IF(AND(D24&gt;=TIME(22,0,0), D24&lt;=TIME(23,59,59)), TIME(7,0,0), ""))))))))</f>
        <v/>
      </c>
      <c r="F24" s="156" t="n"/>
      <c r="G24" s="155">
        <f>IF(AND(D24&gt;=TIME(6,0,0),D24&lt;=TIME(8,0,0)),E24,"")</f>
        <v/>
      </c>
      <c r="H24" s="8" t="n"/>
      <c r="I24" s="30">
        <f>ROUND(IF(OR(D24="",E24="",E24=0),0,IF(H24="",MOD(E24-D24,1)*24,MOD(H24-D24,1)*24)),2)</f>
        <v/>
      </c>
      <c r="J24" s="157" t="n"/>
      <c r="K24" s="274" t="n"/>
      <c r="L24" s="271" t="n"/>
      <c r="M24" s="275">
        <f>MAX(0,V24-W24)</f>
        <v/>
      </c>
      <c r="N24" s="9">
        <f>(IF(OR($C24="",$D24=""),0,
 IF(OR($A24="Holiday",$A25="Holiday"),
    IF(ISNUMBER(MATCH(TRIM($B24),{"Phagwah","Good Friday","Easter Monday","Labour Day","Christmas","Eid ul Azha","Romans-2","Globe-12","Neptune P1"},0)),0,$I24),
 IF(AND(NOT(OR($A24="Annual Leave",$A25="Annual Leave")),$A24="Off day"),$I24,
  MAX(0,$I24-$V24)
  ))))+W24</f>
        <v/>
      </c>
      <c r="O24" s="9">
        <f>IF(AND(OR($A24="Holiday",$A25="Holiday"),
        ISNUMBER(MATCH(TRIM($B24),{"Phagwah","Good Friday","Easter Monday","Labour Day","Christmas","Eid ul Azha","Romans-2","Globe-12","Neptune P1"},0))),
   $I24,0)</f>
        <v/>
      </c>
      <c r="P24" s="9">
        <f>IF(OR($O$7="Canteen",$O$7="Head Office"),0,IF($I24&lt;=0,0,IF(OR(OR(TRIM($J24)="Hebrews",TRIM($J24)="Romans",TRIM($J24)="Romans-2",TRIM($J24)="Globe",TRIM($J24)="Globe-12",TRIM($J24)="Neptune P1"),AND($I25&gt;0,OR(TRIM($J25)="Hebrews",TRIM($J25)="Romans",TRIM($J25)="Romans-2",TRIM($J25)="Globe",TRIM($J25)="Globe-12",TRIM($J25)="Neptune P1"))),1,0)))</f>
        <v/>
      </c>
      <c r="Q24" s="10" t="n"/>
      <c r="R24" s="9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IF($I24&gt;0,1,0),
      0
   ),
0))</f>
        <v/>
      </c>
      <c r="S24" s="9">
        <f>IF(OR($A24="Annual Leave",$A25="Annual Leave"),IF($A24="Annual Leave",8,0),0)</f>
        <v/>
      </c>
      <c r="T24" s="91" t="n"/>
      <c r="U24" s="144">
        <f>MAX(0,40-Y24)</f>
        <v/>
      </c>
      <c r="V24" s="351">
        <f>IF(OR($C24="",$D24=""),0,
 IF(OR($A24="Holiday",$A25="Holiday"),0,
 IF(AND(NOT(OR($A24="Annual Leave",$A25="Annual Leave")),$A24="Off day"),0,
  IF($I24+$I25&gt;=8,IF($I24&gt;=8,8,$I24),$I24)
  )))</f>
        <v/>
      </c>
      <c r="W24" s="351">
        <f>MAX(0,V24-U24)</f>
        <v/>
      </c>
      <c r="X24" s="351">
        <f>IF(C24="","",C24-WEEKDAY(C24,1)+1)</f>
        <v/>
      </c>
      <c r="Y24" s="351">
        <f>SUMPRODUCT(($X$14:$X23=X24)*(($V$14:$V23)+($O$14:$O23)))+IF(X24=X14,$L$11,0)</f>
        <v/>
      </c>
      <c r="Z24" s="351" t="n"/>
      <c r="AA24" s="351" t="n"/>
      <c r="AB24" s="351" t="n"/>
      <c r="AC24" s="351" t="n"/>
      <c r="AD24" s="351" t="n"/>
      <c r="AE24" s="351" t="n"/>
      <c r="AF24" s="351" t="n"/>
    </row>
    <row r="25" ht="24" customHeight="1" s="348" thickBot="1">
      <c r="A25" s="154" t="inlineStr">
        <is>
          <t>On Day</t>
        </is>
      </c>
      <c r="B25" s="273" t="n"/>
      <c r="C25" s="90">
        <f>C24</f>
        <v/>
      </c>
      <c r="D25" s="276" t="n"/>
      <c r="E25" s="277">
        <f>IF(D25="", "",
 IF(D25=TIME(0,0,0), 0,
 IF(AND(D25&gt;=TIME(0,0,1), D25&lt;=TIME(2,0,0)), TIME(7,0,0),
 IF(AND(D25&gt;=TIME(6,0,0), D25&lt;=TIME(8,0,0)), TIME(12,0,0),
 IF(AND(D25&gt;TIME(8,0,0), D25&lt;=TIME(13,59,0)), TIME(15,0,0),
 IF(AND(D25&gt;=TIME(14,0,0), D25&lt;=TIME(17,59,0)), TIME(21,0,0),
 IF(AND(D25&gt;=TIME(18,0,0), D25&lt;=TIME(21,59,0)), TIME(0,0,0),
 IF(AND(D25&gt;=TIME(22,0,0), D25&lt;=TIME(23,59,59)), TIME(7,0,0), ""))))))))</f>
        <v/>
      </c>
      <c r="F25" s="156" t="n"/>
      <c r="G25" s="277">
        <f>IF(AND(D25&gt;=TIME(6,0,0),D25&lt;=TIME(8,0,0)),E25,"")</f>
        <v/>
      </c>
      <c r="H25" s="276" t="n"/>
      <c r="I25" s="30">
        <f>ROUND(IF(OR(D25="",E25="",E25=0),0,IF(H25="",MOD(E25-D25,1)*24,MOD(H25-D25,1)*24)),2)</f>
        <v/>
      </c>
      <c r="J25" s="158" t="n"/>
      <c r="K25" s="274" t="n"/>
      <c r="L25" s="271" t="n"/>
      <c r="M25" s="275">
        <f>MAX(0,V25-W25)</f>
        <v/>
      </c>
      <c r="N25" s="278">
        <f>(IF(OR($C25="",$D25=""),0,
 IF(OR($A24="Holiday",$A25="Holiday"),
    IF(ISNUMBER(MATCH(TRIM($B25),{"Phagwah","Good Friday","Easter Monday","Labour Day","Christmas","Eid ul Azha","Romans-2","Globe-12","Neptune P1"},0)),0,$I25),
 IF(AND(NOT(OR($A24="Annual Leave",$A25="Annual Leave")),$A25="Off day"),$I25,
  MAX(0,$I25-$V25)
  ))))+W25</f>
        <v/>
      </c>
      <c r="O25" s="278">
        <f>IF(AND(OR($A24="Holiday",$A25="Holiday"),
        ISNUMBER(MATCH(TRIM($B25),{"Phagwah","Good Friday","Easter Monday","Labour Day","Christmas","Eid ul Azha","Romans-2","Globe-12","Neptune P1"},0))),
   $I25,0)</f>
        <v/>
      </c>
      <c r="P25" s="278">
        <f>IF(OR($O$7="Canteen",$O$7="Head Office"),0,IF($I25&lt;=0,0,IF(AND($I24&lt;=0,OR(TRIM($J25)="Hebrews",TRIM($J25)="Romans",TRIM($J25)="Romans-2",TRIM($J25)="Globe",TRIM($J25)="Globe-12",TRIM($J25)="Neptune P1")),1,0)))</f>
        <v/>
      </c>
      <c r="Q25" s="279" t="n"/>
      <c r="R25" s="278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IF(AND($I24=0,$I25&gt;0),1,0),
      0
   ),
0))</f>
        <v/>
      </c>
      <c r="S25" s="278">
        <f>IF(OR($A24="Annual Leave",$A25="Annual Leave"),IF(AND($A24&lt;&gt;"Annual Leave",$A25="Annual Leave"),8,0),0)</f>
        <v/>
      </c>
      <c r="T25" s="280" t="n"/>
      <c r="U25" s="144">
        <f>MAX(0,40-Y25)</f>
        <v/>
      </c>
      <c r="V25" s="351">
        <f>IF(OR($C25="",$D25=""),0,
 IF(OR($A24="Holiday",$A25="Holiday"),0,
 IF(AND(NOT(OR($A24="Annual Leave",$A25="Annual Leave")),$A25="Off day"),0,
  IF($I24+$I25&gt;=8,IF($I24&gt;=8,0,8-$I24),$I25)
  )))</f>
        <v/>
      </c>
      <c r="W25" s="351">
        <f>MAX(0,V25-U25)</f>
        <v/>
      </c>
      <c r="X25" s="351">
        <f>IF(C25="","",C25-WEEKDAY(C25,1)+1)</f>
        <v/>
      </c>
      <c r="Y25" s="351">
        <f>SUMPRODUCT(($X$14:$X24=X25)*(($V$14:$V24)+($O$14:$O24)))+IF(X25=X14,$L$11,0)</f>
        <v/>
      </c>
      <c r="Z25" s="351" t="n"/>
      <c r="AA25" s="351" t="n"/>
      <c r="AB25" s="351" t="n"/>
      <c r="AC25" s="351" t="n"/>
      <c r="AD25" s="351" t="n"/>
      <c r="AE25" s="351" t="n"/>
      <c r="AF25" s="351" t="n"/>
    </row>
    <row r="26" ht="24" customHeight="1" s="348" thickBot="1">
      <c r="A26" s="159" t="inlineStr">
        <is>
          <t>On Day</t>
        </is>
      </c>
      <c r="B26" s="281" t="n"/>
      <c r="C26" s="92">
        <f>C24+1</f>
        <v/>
      </c>
      <c r="D26" s="31" t="n"/>
      <c r="E26" s="160">
        <f>IF(D26="", "",
 IF(D26=TIME(0,0,0), 0,
 IF(AND(D26&gt;=TIME(0,0,1), D26&lt;=TIME(2,0,0)), TIME(7,0,0),
 IF(AND(D26&gt;=TIME(6,0,0), D26&lt;=TIME(8,0,0)), TIME(12,0,0),
 IF(AND(D26&gt;TIME(8,0,0), D26&lt;=TIME(13,59,0)), TIME(15,0,0),
 IF(AND(D26&gt;=TIME(14,0,0), D26&lt;=TIME(17,59,0)), TIME(21,0,0),
 IF(AND(D26&gt;=TIME(18,0,0), D26&lt;=TIME(21,59,0)), TIME(0,0,0),
 IF(AND(D26&gt;=TIME(22,0,0), D26&lt;=TIME(23,59,59)), TIME(7,0,0), ""))))))))</f>
        <v/>
      </c>
      <c r="F26" s="161" t="n"/>
      <c r="G26" s="160">
        <f>IF(AND(D26&gt;=TIME(6,0,0),D26&lt;=TIME(8,0,0)),E26,"")</f>
        <v/>
      </c>
      <c r="H26" s="31" t="n"/>
      <c r="I26" s="32">
        <f>ROUND(IF(OR(D26="",E26="",E26=0),0,IF(H26="",MOD(E26-D26,1)*24,MOD(H26-D26,1)*24)),2)</f>
        <v/>
      </c>
      <c r="J26" s="162" t="n"/>
      <c r="K26" s="282" t="n"/>
      <c r="L26" s="271" t="n"/>
      <c r="M26" s="283">
        <f>MAX(0,V26-W26)</f>
        <v/>
      </c>
      <c r="N26" s="33">
        <f>(IF(OR($C26="",$D26=""),0,
 IF(OR($A26="Holiday",$A27="Holiday"),
    IF(ISNUMBER(MATCH(TRIM($B26),{"Phagwah","Good Friday","Easter Monday","Labour Day","Christmas","Eid ul Azha","Romans-2","Globe-12","Neptune P1"},0)),0,$I26),
 IF(AND(NOT(OR($A26="Annual Leave",$A27="Annual Leave")),$A26="Off day"),$I26,
  MAX(0,$I26-$V26)
  ))))+W26</f>
        <v/>
      </c>
      <c r="O26" s="33">
        <f>IF(AND(OR($A26="Holiday",$A27="Holiday"),
        ISNUMBER(MATCH(TRIM($B26),{"Phagwah","Good Friday","Easter Monday","Labour Day","Christmas","Eid ul Azha","Romans-2","Globe-12","Neptune P1"},0))),
   $I26,0)</f>
        <v/>
      </c>
      <c r="P26" s="33">
        <f>IF(OR($O$7="Canteen",$O$7="Head Office"),0,IF($I26&lt;=0,0,IF(OR(OR(TRIM($J26)="Hebrews",TRIM($J26)="Romans",TRIM($J26)="Romans-2",TRIM($J26)="Globe",TRIM($J26)="Globe-12",TRIM($J26)="Neptune P1"),AND($I27&gt;0,OR(TRIM($J27)="Hebrews",TRIM($J27)="Romans",TRIM($J27)="Romans-2",TRIM($J27)="Globe",TRIM($J27)="Globe-12",TRIM($J27)="Neptune P1"))),1,0)))</f>
        <v/>
      </c>
      <c r="Q26" s="34" t="n"/>
      <c r="R26" s="33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IF($I26&gt;0,1,0),
      0
   ),
0))</f>
        <v/>
      </c>
      <c r="S26" s="33">
        <f>IF(OR($A26="Annual Leave",$A27="Annual Leave"),IF($A26="Annual Leave",8,0),0)</f>
        <v/>
      </c>
      <c r="T26" s="35" t="n"/>
      <c r="U26" s="144">
        <f>MAX(0,40-Y26)</f>
        <v/>
      </c>
      <c r="V26" s="351">
        <f>IF(OR($C26="",$D26=""),0,
 IF(OR($A26="Holiday",$A27="Holiday"),0,
 IF(AND(NOT(OR($A26="Annual Leave",$A27="Annual Leave")),$A26="Off day"),0,
  IF($I26+$I27&gt;=8,IF($I26&gt;=8,8,$I26),$I26)
  )))</f>
        <v/>
      </c>
      <c r="W26" s="351">
        <f>MAX(0,V26-U26)</f>
        <v/>
      </c>
      <c r="X26" s="351">
        <f>IF(C26="","",C26-WEEKDAY(C26,1)+1)</f>
        <v/>
      </c>
      <c r="Y26" s="351">
        <f>SUMPRODUCT(($X$14:$X25=X26)*(($V$14:$V25)+($O$14:$O25)))+IF(X26=X14,$L$11,0)</f>
        <v/>
      </c>
      <c r="Z26" s="351" t="n"/>
      <c r="AA26" s="351" t="n"/>
      <c r="AB26" s="351" t="n"/>
      <c r="AC26" s="351" t="n"/>
      <c r="AD26" s="351" t="n"/>
      <c r="AE26" s="351" t="n"/>
      <c r="AF26" s="351" t="n"/>
    </row>
    <row r="27" ht="24" customHeight="1" s="348" thickBot="1">
      <c r="A27" s="159" t="inlineStr">
        <is>
          <t>On Day</t>
        </is>
      </c>
      <c r="B27" s="281" t="n"/>
      <c r="C27" s="93">
        <f>C26</f>
        <v/>
      </c>
      <c r="D27" s="36" t="n"/>
      <c r="E27" s="163">
        <f>IF(D27="", "",
 IF(D27=TIME(0,0,0), 0,
 IF(AND(D27&gt;=TIME(0,0,1), D27&lt;=TIME(2,0,0)), TIME(7,0,0),
 IF(AND(D27&gt;=TIME(6,0,0), D27&lt;=TIME(8,0,0)), TIME(12,0,0),
 IF(AND(D27&gt;TIME(8,0,0), D27&lt;=TIME(13,59,0)), TIME(15,0,0),
 IF(AND(D27&gt;=TIME(14,0,0), D27&lt;=TIME(17,59,0)), TIME(21,0,0),
 IF(AND(D27&gt;=TIME(18,0,0), D27&lt;=TIME(21,59,0)), TIME(0,0,0),
 IF(AND(D27&gt;=TIME(22,0,0), D27&lt;=TIME(23,59,59)), TIME(7,0,0), ""))))))))</f>
        <v/>
      </c>
      <c r="F27" s="164" t="n"/>
      <c r="G27" s="163">
        <f>IF(AND(D27&gt;=TIME(6,0,0),D27&lt;=TIME(8,0,0)),E27,"")</f>
        <v/>
      </c>
      <c r="H27" s="36" t="n"/>
      <c r="I27" s="37">
        <f>ROUND(IF(OR(D27="",E27="",E27=0),0,IF(H27="",MOD(E27-D27,1)*24,MOD(H27-D27,1)*24)),2)</f>
        <v/>
      </c>
      <c r="J27" s="162" t="n"/>
      <c r="K27" s="282" t="n"/>
      <c r="L27" s="271" t="n"/>
      <c r="M27" s="283">
        <f>MAX(0,V27-W27)</f>
        <v/>
      </c>
      <c r="N27" s="38">
        <f>(IF(OR($C27="",$D27=""),0,
 IF(OR($A26="Holiday",$A27="Holiday"),
    IF(ISNUMBER(MATCH(TRIM($B27),{"Phagwah","Good Friday","Easter Monday","Labour Day","Christmas","Eid ul Azha","Romans-2","Globe-12","Neptune P1"},0)),0,$I27),
 IF(AND(NOT(OR($A26="Annual Leave",$A27="Annual Leave")),$A27="Off day"),$I27,
  MAX(0,$I27-$V27)
  ))))+W27</f>
        <v/>
      </c>
      <c r="O27" s="38">
        <f>IF(AND(OR($A26="Holiday",$A27="Holiday"),
        ISNUMBER(MATCH(TRIM($B27),{"Phagwah","Good Friday","Easter Monday","Labour Day","Christmas","Eid ul Azha","Romans-2","Globe-12","Neptune P1"},0))),
   $I27,0)</f>
        <v/>
      </c>
      <c r="P27" s="38">
        <f>IF(OR($O$7="Canteen",$O$7="Head Office"),0,IF($I27&lt;=0,0,IF(AND($I26&lt;=0,OR(TRIM($J27)="Hebrews",TRIM($J27)="Romans",TRIM($J27)="Romans-2",TRIM($J27)="Globe",TRIM($J27)="Globe-12",TRIM($J27)="Neptune P1")),1,0)))</f>
        <v/>
      </c>
      <c r="Q27" s="39" t="n"/>
      <c r="R27" s="38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IF(AND($I26=0,$I27&gt;0),1,0),
      0
   ),
0))</f>
        <v/>
      </c>
      <c r="S27" s="38">
        <f>IF(OR($A26="Annual Leave",$A27="Annual Leave"),IF(AND($A26&lt;&gt;"Annual Leave",$A27="Annual Leave"),8,0),0)</f>
        <v/>
      </c>
      <c r="T27" s="40" t="n"/>
      <c r="U27" s="144">
        <f>MAX(0,40-Y27)</f>
        <v/>
      </c>
      <c r="V27" s="351">
        <f>IF(OR($C27="",$D27=""),0,
 IF(OR($A26="Holiday",$A27="Holiday"),0,
 IF(AND(NOT(OR($A26="Annual Leave",$A27="Annual Leave")),$A27="Off day"),0,
  IF($I26+$I27&gt;=8,IF($I26&gt;=8,0,8-$I26),$I27)
  )))</f>
        <v/>
      </c>
      <c r="W27" s="351">
        <f>MAX(0,V27-U27)</f>
        <v/>
      </c>
      <c r="X27" s="351">
        <f>IF(C27="","",C27-WEEKDAY(C27,1)+1)</f>
        <v/>
      </c>
      <c r="Y27" s="351">
        <f>SUMPRODUCT(($X$14:$X26=X27)*(($V$14:$V26)+($O$14:$O26)))+IF(X27=X14,$L$11,0)</f>
        <v/>
      </c>
      <c r="Z27" s="351" t="n"/>
      <c r="AA27" s="351" t="n"/>
      <c r="AB27" s="351" t="n"/>
      <c r="AC27" s="351" t="n"/>
      <c r="AD27" s="351" t="n"/>
      <c r="AE27" s="351" t="n"/>
      <c r="AF27" s="351" t="n"/>
    </row>
    <row r="28" ht="24" customHeight="1" s="348" thickBot="1">
      <c r="A28" s="176" t="n"/>
      <c r="B28" s="176" t="n"/>
      <c r="C28" s="145" t="n"/>
      <c r="D28" s="6" t="n"/>
      <c r="E28" s="14" t="n"/>
      <c r="F28" s="6" t="n"/>
      <c r="G28" s="6" t="n"/>
      <c r="H28" s="336" t="n"/>
      <c r="I28" s="351" t="n"/>
      <c r="J28" s="336" t="n"/>
      <c r="K28" s="336" t="n"/>
      <c r="L28" s="336" t="n"/>
      <c r="M28" s="99">
        <f>MAX(0,V28-W28)</f>
        <v/>
      </c>
      <c r="N28" s="99">
        <f>(IF(OR($C28="",$D28=""),0,
 IF(OR($A28="Holiday",$A29="Holiday"),
    IF(ISNUMBER(MATCH(TRIM($B28),{"Phagwah","Good Friday","Easter Monday","Labour Day","Christmas","Eid ul Azha","Romans-2","Globe-12","Neptune P1"},0)),0,$I28),
 IF(AND(NOT(OR($A28="Annual Leave",$A29="Annual Leave")),$A28="Off day"),$I28,
  MAX(0,$I28-$V28)
  ))))+W28</f>
        <v/>
      </c>
      <c r="O28" s="99">
        <f>IF(AND(OR($A28="Holiday",$A29="Holiday"),
        ISNUMBER(MATCH(TRIM($B28),{"Phagwah","Good Friday","Easter Monday","Labour Day","Christmas","Eid ul Azha","Romans-2","Globe-12","Neptune P1"},0))),
   $I28,0)</f>
        <v/>
      </c>
      <c r="P28" s="99">
        <f>IF(OR($O$7="Canteen",$O$7="Head Office"),0,IF($I28&lt;=0,0,IF(OR(OR(TRIM($J28)="Hebrews",TRIM($J28)="Romans",TRIM($J28)="Romans-2",TRIM($J28)="Globe",TRIM($J28)="Globe-12",TRIM($J28)="Neptune P1"),AND($I29&gt;0,OR(TRIM($J29)="Hebrews",TRIM($J29)="Romans",TRIM($J29)="Romans-2",TRIM($J29)="Globe",TRIM($J29)="Globe-12",TRIM($J29)="Neptune P1"))),1,0)))</f>
        <v/>
      </c>
      <c r="Q28" s="178" t="n"/>
      <c r="R28" s="15" t="n"/>
      <c r="S28" s="99">
        <f>IF(OR($A28="Annual Leave",$A29="Annual Leave"),IF($A28="Annual Leave",8,0),0)</f>
        <v/>
      </c>
      <c r="T28" s="100">
        <f>SUM(T14:T27)</f>
        <v/>
      </c>
      <c r="U28" s="144">
        <f>MAX(0,40-Y28)</f>
        <v/>
      </c>
      <c r="V28" s="351">
        <f>IF(OR($C28="",$D28=""),0,
 IF(OR($A28="Holiday",$A29="Holiday"),0,
 IF(AND(NOT(OR($A28="Annual Leave",$A29="Annual Leave")),$A28="Off day"),0,
  IF($I28+$I29&gt;=8,IF($I28&gt;=8,8,$I28),$I28)
  )))</f>
        <v/>
      </c>
      <c r="W28" s="351">
        <f>MAX(0,V28-U28)</f>
        <v/>
      </c>
      <c r="X28" s="351">
        <f>IF(C28="","",C28-WEEKDAY(C28,1)+1)</f>
        <v/>
      </c>
      <c r="Y28" s="351">
        <f>SUMPRODUCT(($X$14:$X27=X28)*(($V$14:$V27)+($O$14:$O27)))+IF(X28=X14,$L$11,0)</f>
        <v/>
      </c>
      <c r="Z28" s="351" t="n"/>
      <c r="AA28" s="351" t="n"/>
      <c r="AB28" s="351" t="n"/>
      <c r="AC28" s="351" t="n"/>
      <c r="AD28" s="351" t="n"/>
      <c r="AE28" s="351" t="n"/>
      <c r="AF28" s="351" t="n"/>
    </row>
    <row r="29" hidden="1" ht="15.75" customHeight="1" s="348" thickBot="1">
      <c r="A29" s="179" t="n"/>
      <c r="B29" s="176" t="n"/>
      <c r="C29" s="145" t="n"/>
      <c r="D29" s="6" t="n"/>
      <c r="E29" s="295">
        <f>IF(D29="", "",
 IF(D29=TIME(0,0,0), 0,
 IF(AND(D29&gt;=TIME(0,0,1), D29&lt;=TIME(2,0,0)), TIME(7,0,0),
 IF(AND(D29&gt;=TIME(6,0,0), D29&lt;=TIME(8,0,0)), TIME(12,0,0),
 IF(AND(D29&gt;TIME(8,0,0), D29&lt;=TIME(13,59,0)), TIME(15,0,0),
 IF(AND(D29&gt;=TIME(14,0,0), D29&lt;=TIME(17,59,0)), TIME(21,0,0),
 IF(AND(D29&gt;=TIME(18,0,0), D29&lt;=TIME(21,59,0)), TIME(0,0,0),
 IF(AND(D29&gt;=TIME(22,0,0), D29&lt;=TIME(23,59,59)), TIME(7,0,0), ""))))))))</f>
        <v/>
      </c>
      <c r="F29" s="6" t="n"/>
      <c r="G29" s="6" t="n"/>
      <c r="H29" s="6" t="n"/>
      <c r="I29" s="6" t="n"/>
      <c r="J29" s="6" t="n"/>
      <c r="K29" s="6" t="n"/>
      <c r="L29" s="6" t="n"/>
      <c r="M29" s="4">
        <f>MAX(0,V29-W29)</f>
        <v/>
      </c>
      <c r="N29" s="4">
        <f>(IF(OR($C29="",$D29=""),0,
 IF(OR($A28="Holiday",$A29="Holiday"),
    IF(ISNUMBER(MATCH(TRIM($B29),{"Phagwah","Good Friday","Easter Monday","Labour Day","Christmas","Eid ul Azha","Romans-2","Globe-12","Neptune P1"},0)),0,$I29),
 IF(AND(NOT(OR($A28="Annual Leave",$A29="Annual Leave")),$A29="Off day"),$I29,
  MAX(0,$I29-$V29)
  ))))+W29</f>
        <v/>
      </c>
      <c r="O29" s="4">
        <f>IF(AND(OR($A28="Holiday",$A29="Holiday"),
        ISNUMBER(MATCH(TRIM($B29),{"Phagwah","Good Friday","Easter Monday","Labour Day","Christmas","Eid ul Azha","Romans-2","Globe-12","Neptune P1"},0))),
   $I29,0)</f>
        <v/>
      </c>
      <c r="P29" s="4">
        <f>IF(OR($O$7="Canteen",$O$7="Head Office"),0,IF($I29&lt;=0,0,IF(AND($I28&lt;=0,OR(TRIM($J29)="Hebrews",TRIM($J29)="Romans",TRIM($J29)="Romans-2",TRIM($J29)="Globe",TRIM($J29)="Globe-12",TRIM($J29)="Neptune P1")),1,0)))</f>
        <v/>
      </c>
      <c r="Q29" s="6" t="n"/>
      <c r="R29" s="296">
        <f>IF(OR($O$7="Canteen",$O$7="Head Office"),0,IF(
  AND(
    SUMIFS(I:I, C:C, C29) &gt;= 8,
    COUNTIFS(C$14:C29, C29)=1,
    OR(
      TEXT(D29,"hh:mm:ss")="07:00:00",
      TEXT(D29,"hh:mm:ss")="15:00:00",
      TEXT(D29,"hh:mm:ss")="23:00:00",
      TEXT(D30,"hh:mm:ss")="07:00:00",
      TEXT(D30,"hh:mm:ss")="15:00:00",
      TEXT(D30,"hh:mm:ss")="23:00:00"
    )
  ),
  1,
  0
))</f>
        <v/>
      </c>
      <c r="S29" s="4">
        <f>IF(OR($A28="Annual Leave",$A29="Annual Leave"),IF(AND($A28&lt;&gt;"Annual Leave",$A29="Annual Leave"),8,0),0)</f>
        <v/>
      </c>
      <c r="T29" s="146" t="n"/>
      <c r="U29" s="351">
        <f>MAX(0,40-Y29)</f>
        <v/>
      </c>
      <c r="V29" s="351">
        <f>IF(OR($C29="",$D29=""),0,
 IF(OR($A28="Holiday",$A29="Holiday"),0,
 IF(AND(NOT(OR($A28="Annual Leave",$A29="Annual Leave")),$A29="Off day"),0,
  IF($I28+$I29&gt;=8,IF($I28&gt;=8,0,8-$I28),$I29)
  )))</f>
        <v/>
      </c>
      <c r="W29" s="351">
        <f>MAX(0,V29-U29)</f>
        <v/>
      </c>
      <c r="X29" s="351">
        <f>IF(C29="","",C29-WEEKDAY(C29,1)+1)</f>
        <v/>
      </c>
      <c r="Y29" s="351">
        <f>SUMPRODUCT(($X$14:$X28=X29)*(($V$14:$V28)+($O$14:$O28)))+IF(X29=X14,$L$11,0)</f>
        <v/>
      </c>
      <c r="Z29" s="351" t="n"/>
      <c r="AA29" s="351" t="n"/>
      <c r="AB29" s="351" t="n"/>
      <c r="AC29" s="351" t="n"/>
      <c r="AD29" s="351" t="n"/>
      <c r="AE29" s="351" t="n"/>
      <c r="AF29" s="351" t="n"/>
    </row>
    <row r="30" ht="24" customHeight="1" s="348" thickBot="1">
      <c r="A30" s="147" t="inlineStr">
        <is>
          <t>On Day</t>
        </is>
      </c>
      <c r="B30" s="180" t="n"/>
      <c r="C30" s="88">
        <f>C27+1</f>
        <v/>
      </c>
      <c r="D30" s="54" t="n"/>
      <c r="E30" s="148">
        <f>IF(D30="", "",
 IF(D30=TIME(0,0,0), 0,
 IF(AND(D30&gt;=TIME(0,0,1), D30&lt;=TIME(2,0,0)), TIME(7,0,0),
 IF(AND(D30&gt;=TIME(6,0,0), D30&lt;=TIME(8,0,0)), TIME(12,0,0),
 IF(AND(D30&gt;TIME(8,0,0), D30&lt;=TIME(13,59,0)), TIME(15,0,0),
 IF(AND(D30&gt;=TIME(14,0,0), D30&lt;=TIME(17,59,0)), TIME(21,0,0),
 IF(AND(D30&gt;=TIME(18,0,0), D30&lt;=TIME(21,59,0)), TIME(0,0,0),
 IF(AND(D30&gt;=TIME(22,0,0), D30&lt;=TIME(23,59,59)), TIME(7,0,0), ""))))))))</f>
        <v/>
      </c>
      <c r="F30" s="149" t="n"/>
      <c r="G30" s="148">
        <f>IF(AND(D30&gt;=TIME(6,0,0),D30&lt;=TIME(8,0,0)),E30,"")</f>
        <v/>
      </c>
      <c r="H30" s="54" t="n"/>
      <c r="I30" s="55">
        <f>ROUND(IF(OR(D30="",E30="",E30=0),0,IF(H30="",MOD(E30-D30,1)*24,MOD(H30-D30,1)*24)),2)</f>
        <v/>
      </c>
      <c r="J30" s="150" t="n"/>
      <c r="K30" s="270" t="n"/>
      <c r="L30" s="181" t="n"/>
      <c r="M30" s="272">
        <f>MAX(0,V30-W30)</f>
        <v/>
      </c>
      <c r="N30" s="56">
        <f>(IF(OR($C30="",$D30=""),0,
 IF(OR($A30="Holiday",$A31="Holiday"),
    IF(ISNUMBER(MATCH(TRIM($B30),{"Phagwah","Good Friday","Easter Monday","Labour Day","Christmas","Eid ul Azha","Romans-2","Globe-12","Neptune P1"},0)),0,$I30),
 IF(AND(NOT(OR($A30="Annual Leave",$A31="Annual Leave")),$A30="Off day"),$I30,
  MAX(0,$I30-$V30)
  ))))+W30</f>
        <v/>
      </c>
      <c r="O30" s="56">
        <f>IF(AND(OR($A30="Holiday",$A31="Holiday"),
        ISNUMBER(MATCH(TRIM($B30),{"Phagwah","Good Friday","Easter Monday","Labour Day","Christmas","Eid ul Azha","Romans-2","Globe-12","Neptune P1"},0))),
   $I30,0)</f>
        <v/>
      </c>
      <c r="P30" s="56">
        <f>IF(OR($O$7="Canteen",$O$7="Head Office"),0,IF($I30&lt;=0,0,IF(OR(OR(TRIM($J30)="Hebrews",TRIM($J30)="Romans",TRIM($J30)="Romans-2",TRIM($J30)="Globe",TRIM($J30)="Globe-12",TRIM($J30)="Neptune P1"),AND($I31&gt;0,OR(TRIM($J31)="Hebrews",TRIM($J31)="Romans",TRIM($J31)="Romans-2",TRIM($J31)="Globe",TRIM($J31)="Globe-12",TRIM($J31)="Neptune P1"))),1,0)))</f>
        <v/>
      </c>
      <c r="Q30" s="57" t="n"/>
      <c r="R30" s="56">
        <f>IF(OR($O$7="Canteen",$O$7="Head Office"),0,IF(
  AND(
    SUMIFS(I:I, C:C, C30) &gt;= 8,
    COUNTIFS(C$14:C30, C30)=1,
    OR(
      TEXT(D30,"hh:mm:ss")="07:00:00",
      TEXT(D30,"hh:mm:ss")="15:00:00",
      TEXT(D30,"hh:mm:ss")="23:00:00",
      TEXT(D31,"hh:mm:ss")="07:00:00",
      TEXT(D31,"hh:mm:ss")="15:00:00",
      TEXT(D31,"hh:mm:ss")="23:00:00"
    )
  ),
  1,
  0
))</f>
        <v/>
      </c>
      <c r="S30" s="56">
        <f>IF(OR($A30="Annual Leave",$A31="Annual Leave"),IF($A30="Annual Leave",8,0),0)</f>
        <v/>
      </c>
      <c r="T30" s="58" t="n"/>
      <c r="U30" s="144">
        <f>MAX(0,40-Y30)</f>
        <v/>
      </c>
      <c r="V30" s="151">
        <f>IF(OR($C30="",$D30=""),0,
 IF(OR($A30="Holiday",$A31="Holiday"),0,
 IF(AND(NOT(OR($A30="Annual Leave",$A31="Annual Leave")),$A30="Off day"),0,
  IF($I30+$I31&gt;=8,IF($I30&gt;=8,8,$I30),$I30)
  )))</f>
        <v/>
      </c>
      <c r="W30" s="151">
        <f>MAX(0,V30-U30)</f>
        <v/>
      </c>
      <c r="X30" s="151">
        <f>IF(C30="","",C30-WEEKDAY(C30,1)+1)</f>
        <v/>
      </c>
      <c r="Y30" s="151">
        <f>SUMPRODUCT(($X$14:$X29=X30)*(($V$14:$V29)+($O$14:$O29)))+IF(X30=X14,$L$11,0)</f>
        <v/>
      </c>
      <c r="Z30" s="151" t="n"/>
      <c r="AA30" s="151" t="n"/>
      <c r="AB30" s="151" t="n"/>
      <c r="AC30" s="351" t="n"/>
      <c r="AD30" s="351" t="n"/>
      <c r="AE30" s="351" t="n"/>
      <c r="AF30" s="351" t="n"/>
    </row>
    <row r="31" ht="24" customHeight="1" s="348" thickBot="1">
      <c r="A31" s="147" t="inlineStr">
        <is>
          <t>On Day</t>
        </is>
      </c>
      <c r="B31" s="182" t="n"/>
      <c r="C31" s="89">
        <f>C30</f>
        <v/>
      </c>
      <c r="D31" s="59" t="n"/>
      <c r="E31" s="152">
        <f>IF(D31="", "",
 IF(D31=TIME(0,0,0), 0,
 IF(AND(D31&gt;=TIME(0,0,1), D31&lt;=TIME(2,0,0)), TIME(7,0,0),
 IF(AND(D31&gt;=TIME(6,0,0), D31&lt;=TIME(8,0,0)), TIME(12,0,0),
 IF(AND(D31&gt;TIME(8,0,0), D31&lt;=TIME(13,59,0)), TIME(15,0,0),
 IF(AND(D31&gt;=TIME(14,0,0), D31&lt;=TIME(17,59,0)), TIME(21,0,0),
 IF(AND(D31&gt;=TIME(18,0,0), D31&lt;=TIME(21,59,0)), TIME(0,0,0),
 IF(AND(D31&gt;=TIME(22,0,0), D31&lt;=TIME(23,59,59)), TIME(7,0,0), ""))))))))</f>
        <v/>
      </c>
      <c r="F31" s="153" t="n"/>
      <c r="G31" s="152">
        <f>IF(AND(D31&gt;=TIME(6,0,0),D31&lt;=TIME(8,0,0)),E31,"")</f>
        <v/>
      </c>
      <c r="H31" s="59" t="n"/>
      <c r="I31" s="60">
        <f>ROUND(IF(OR(D31="",E31="",E31=0),0,IF(H31="",MOD(E31-D31,1)*24,MOD(H31-D31,1)*24)),2)</f>
        <v/>
      </c>
      <c r="J31" s="150" t="n"/>
      <c r="K31" s="270" t="n"/>
      <c r="L31" s="183" t="n"/>
      <c r="M31" s="272">
        <f>MAX(0,V31-W31)</f>
        <v/>
      </c>
      <c r="N31" s="61">
        <f>(IF(OR($C31="",$D31=""),0,
 IF(OR($A30="Holiday",$A31="Holiday"),
    IF(ISNUMBER(MATCH(TRIM($B31),{"Phagwah","Good Friday","Easter Monday","Labour Day","Christmas","Eid ul Azha","Romans-2","Globe-12","Neptune P1"},0)),0,$I31),
 IF(AND(NOT(OR($A30="Annual Leave",$A31="Annual Leave")),$A31="Off day"),$I31,
  MAX(0,$I31-$V31)
  ))))+W31</f>
        <v/>
      </c>
      <c r="O31" s="61">
        <f>IF(AND(OR($A30="Holiday",$A31="Holiday"),
        ISNUMBER(MATCH(TRIM($B31),{"Phagwah","Good Friday","Easter Monday","Labour Day","Christmas","Eid ul Azha","Romans-2","Globe-12","Neptune P1"},0))),
   $I31,0)</f>
        <v/>
      </c>
      <c r="P31" s="61">
        <f>IF(OR($O$7="Canteen",$O$7="Head Office"),0,IF($I31&lt;=0,0,IF(AND($I30&lt;=0,OR(TRIM($J31)="Hebrews",TRIM($J31)="Romans",TRIM($J31)="Romans-2",TRIM($J31)="Globe",TRIM($J31)="Globe-12",TRIM($J31)="Neptune P1")),1,0)))</f>
        <v/>
      </c>
      <c r="Q31" s="62" t="n"/>
      <c r="R31" s="61">
        <f>IF(OR($O$7="Canteen",$O$7="Head Office"),0,IF(
  AND(
    SUMIFS(I:I, C:C, C31) &gt;= 8,
    COUNTIFS(C$14:C31, C31)=1,
    OR(
      TEXT(D31,"hh:mm:ss")="07:00:00",
      TEXT(D31,"hh:mm:ss")="15:00:00",
      TEXT(D31,"hh:mm:ss")="23:00:00",
      TEXT(D32,"hh:mm:ss")="07:00:00",
      TEXT(D32,"hh:mm:ss")="15:00:00",
      TEXT(D32,"hh:mm:ss")="23:00:00"
    )
  ),
  1,
  0
))</f>
        <v/>
      </c>
      <c r="S31" s="61">
        <f>IF(OR($A30="Annual Leave",$A31="Annual Leave"),IF(AND($A30&lt;&gt;"Annual Leave",$A31="Annual Leave"),8,0),0)</f>
        <v/>
      </c>
      <c r="T31" s="63" t="n"/>
      <c r="U31" s="144">
        <f>MAX(0,40-Y31)</f>
        <v/>
      </c>
      <c r="V31" s="151">
        <f>IF(OR($C31="",$D31=""),0,
 IF(OR($A30="Holiday",$A31="Holiday"),0,
 IF(AND(NOT(OR($A30="Annual Leave",$A31="Annual Leave")),$A31="Off day"),0,
  IF($I30+$I31&gt;=8,IF($I30&gt;=8,0,8-$I30),$I31)
  )))</f>
        <v/>
      </c>
      <c r="W31" s="151">
        <f>MAX(0,V31-U31)</f>
        <v/>
      </c>
      <c r="X31" s="151">
        <f>IF(C31="","",C31-WEEKDAY(C31,1)+1)</f>
        <v/>
      </c>
      <c r="Y31" s="151">
        <f>SUMPRODUCT(($X$14:$X30=X31)*(($V$14:$V30)+($O$14:$O30)))+IF(X31=X14,$L$11,0)</f>
        <v/>
      </c>
      <c r="Z31" s="151" t="n"/>
      <c r="AA31" s="151" t="n"/>
      <c r="AB31" s="151" t="n"/>
      <c r="AC31" s="351" t="n"/>
      <c r="AD31" s="351" t="n"/>
      <c r="AE31" s="351" t="n"/>
      <c r="AF31" s="351" t="n"/>
    </row>
    <row r="32" ht="24" customHeight="1" s="348" thickBot="1">
      <c r="A32" s="184" t="inlineStr">
        <is>
          <t>On Day</t>
        </is>
      </c>
      <c r="B32" s="185" t="n"/>
      <c r="C32" s="101">
        <f>C30+1</f>
        <v/>
      </c>
      <c r="D32" s="11" t="n"/>
      <c r="E32" s="186">
        <f>IF(D32="", "",
 IF(D32=TIME(0,0,0), 0,
 IF(AND(D32&gt;=TIME(0,0,1), D32&lt;=TIME(2,0,0)), TIME(7,0,0),
 IF(AND(D32&gt;=TIME(6,0,0), D32&lt;=TIME(8,0,0)), TIME(12,0,0),
 IF(AND(D32&gt;TIME(8,0,0), D32&lt;=TIME(13,59,0)), TIME(15,0,0),
 IF(AND(D32&gt;=TIME(14,0,0), D32&lt;=TIME(17,59,0)), TIME(21,0,0),
 IF(AND(D32&gt;=TIME(18,0,0), D32&lt;=TIME(21,59,0)), TIME(0,0,0),
 IF(AND(D32&gt;=TIME(22,0,0), D32&lt;=TIME(23,59,59)), TIME(7,0,0), ""))))))))</f>
        <v/>
      </c>
      <c r="F32" s="187" t="n"/>
      <c r="G32" s="186">
        <f>IF(AND(D32&gt;=TIME(6,0,0),D32&lt;=TIME(8,0,0)),E32,"")</f>
        <v/>
      </c>
      <c r="H32" s="11" t="n"/>
      <c r="I32" s="87">
        <f>ROUND(IF(OR(D32="",E32="",E32=0),0,IF(H32="",MOD(E32-D32,1)*24,MOD(H32-D32,1)*24)),2)</f>
        <v/>
      </c>
      <c r="J32" s="188" t="n"/>
      <c r="K32" s="297" t="n"/>
      <c r="L32" s="189" t="n"/>
      <c r="M32" s="298">
        <f>MAX(0,V32-W32)</f>
        <v/>
      </c>
      <c r="N32" s="12">
        <f>(IF(OR($C32="",$D32=""),0,
 IF(OR($A32="Holiday",$A33="Holiday"),
    IF(ISNUMBER(MATCH(TRIM($B32),{"Phagwah","Good Friday","Easter Monday","Labour Day","Christmas","Eid ul Azha","Romans-2","Globe-12","Neptune P1"},0)),0,$I32),
 IF(AND(NOT(OR($A32="Annual Leave",$A33="Annual Leave")),$A32="Off day"),$I32,
  MAX(0,$I32-$V32)
  ))))+W32</f>
        <v/>
      </c>
      <c r="O32" s="12">
        <f>IF(AND(OR($A32="Holiday",$A33="Holiday"),
        ISNUMBER(MATCH(TRIM($B32),{"Phagwah","Good Friday","Easter Monday","Labour Day","Christmas","Eid ul Azha","Romans-2","Globe-12","Neptune P1"},0))),
   $I32,0)</f>
        <v/>
      </c>
      <c r="P32" s="12">
        <f>IF(OR($O$7="Canteen",$O$7="Head Office"),0,IF($I32&lt;=0,0,IF(OR(OR(TRIM($J32)="Hebrews",TRIM($J32)="Romans",TRIM($J32)="Romans-2",TRIM($J32)="Globe",TRIM($J32)="Globe-12",TRIM($J32)="Neptune P1"),AND($I33&gt;0,OR(TRIM($J33)="Hebrews",TRIM($J33)="Romans",TRIM($J33)="Romans-2",TRIM($J33)="Globe",TRIM($J33)="Globe-12",TRIM($J33)="Neptune P1"))),1,0)))</f>
        <v/>
      </c>
      <c r="Q32" s="13" t="n"/>
      <c r="R32" s="12">
        <f>IF(OR($O$7="Canteen",$O$7="Head Office"),0,IF(
  AND(
    SUMIFS(I:I, C:C, C32) &gt;= 8,
    COUNTIFS(C$14:C32, C32)=1,
    OR(
      TEXT(D32,"hh:mm:ss")="07:00:00",
      TEXT(D32,"hh:mm:ss")="15:00:00",
      TEXT(D32,"hh:mm:ss")="23:00:00",
      TEXT(D33,"hh:mm:ss")="07:00:00",
      TEXT(D33,"hh:mm:ss")="15:00:00",
      TEXT(D33,"hh:mm:ss")="23:00:00"
    )
  ),
  1,
  0
))</f>
        <v/>
      </c>
      <c r="S32" s="12">
        <f>IF(OR($A32="Annual Leave",$A33="Annual Leave"),IF($A32="Annual Leave",8,0),0)</f>
        <v/>
      </c>
      <c r="T32" s="102" t="n"/>
      <c r="U32" s="144">
        <f>MAX(0,40-Y32)</f>
        <v/>
      </c>
      <c r="V32" s="351">
        <f>IF(OR($C32="",$D32=""),0,
 IF(OR($A32="Holiday",$A33="Holiday"),0,
 IF(AND(NOT(OR($A32="Annual Leave",$A33="Annual Leave")),$A32="Off day"),0,
  IF($I32+$I33&gt;=8,IF($I32&gt;=8,8,$I32),$I32)
  )))</f>
        <v/>
      </c>
      <c r="W32" s="351">
        <f>MAX(0,V32-U32)</f>
        <v/>
      </c>
      <c r="X32" s="351">
        <f>IF(C32="","",C32-WEEKDAY(C32,1)+1)</f>
        <v/>
      </c>
      <c r="Y32" s="351">
        <f>SUMPRODUCT(($X$14:$X31=X32)*(($V$14:$V31)+($O$14:$O31)))+IF(X32=X14,$L$11,0)</f>
        <v/>
      </c>
      <c r="Z32" s="351" t="n"/>
      <c r="AA32" s="351" t="n"/>
      <c r="AB32" s="351" t="n"/>
      <c r="AC32" s="351" t="n"/>
      <c r="AD32" s="351" t="n"/>
      <c r="AE32" s="351" t="n"/>
      <c r="AF32" s="351" t="n"/>
    </row>
    <row r="33" ht="24" customHeight="1" s="348" thickBot="1">
      <c r="A33" s="184" t="inlineStr">
        <is>
          <t>On Day</t>
        </is>
      </c>
      <c r="B33" s="299" t="n"/>
      <c r="C33" s="101">
        <f>C32</f>
        <v/>
      </c>
      <c r="D33" s="300" t="n"/>
      <c r="E33" s="301">
        <f>IF(D33="", "",
 IF(D33=TIME(0,0,0), 0,
 IF(AND(D33&gt;=TIME(0,0,1), D33&lt;=TIME(2,0,0)), TIME(7,0,0),
 IF(AND(D33&gt;=TIME(6,0,0), D33&lt;=TIME(8,0,0)), TIME(12,0,0),
 IF(AND(D33&gt;TIME(8,0,0), D33&lt;=TIME(13,59,0)), TIME(15,0,0),
 IF(AND(D33&gt;=TIME(14,0,0), D33&lt;=TIME(17,59,0)), TIME(21,0,0),
 IF(AND(D33&gt;=TIME(18,0,0), D33&lt;=TIME(21,59,0)), TIME(0,0,0),
 IF(AND(D33&gt;=TIME(22,0,0), D33&lt;=TIME(23,59,59)), TIME(7,0,0), ""))))))))</f>
        <v/>
      </c>
      <c r="F33" s="187" t="n"/>
      <c r="G33" s="301">
        <f>IF(AND(D33&gt;=TIME(6,0,0),D33&lt;=TIME(8,0,0)),E33,"")</f>
        <v/>
      </c>
      <c r="H33" s="300" t="n"/>
      <c r="I33" s="87">
        <f>ROUND(IF(OR(D33="",E33="",E33=0),0,IF(H33="",MOD(E33-D33,1)*24,MOD(H33-D33,1)*24)),2)</f>
        <v/>
      </c>
      <c r="J33" s="190" t="n"/>
      <c r="K33" s="297" t="n"/>
      <c r="L33" s="189" t="n"/>
      <c r="M33" s="298">
        <f>MAX(0,V33-W33)</f>
        <v/>
      </c>
      <c r="N33" s="302">
        <f>(IF(OR($C33="",$D33=""),0,
 IF(OR($A32="Holiday",$A33="Holiday"),
    IF(ISNUMBER(MATCH(TRIM($B33),{"Phagwah","Good Friday","Easter Monday","Labour Day","Christmas","Eid ul Azha","Romans-2","Globe-12","Neptune P1"},0)),0,$I33),
 IF(AND(NOT(OR($A32="Annual Leave",$A33="Annual Leave")),$A33="Off day"),$I33,
  MAX(0,$I33-$V33)
  ))))+W33</f>
        <v/>
      </c>
      <c r="O33" s="302">
        <f>IF(AND(OR($A32="Holiday",$A33="Holiday"),
        ISNUMBER(MATCH(TRIM($B33),{"Phagwah","Good Friday","Easter Monday","Labour Day","Christmas","Eid ul Azha","Romans-2","Globe-12","Neptune P1"},0))),
   $I33,0)</f>
        <v/>
      </c>
      <c r="P33" s="302">
        <f>IF(OR($O$7="Canteen",$O$7="Head Office"),0,IF($I33&lt;=0,0,IF(AND($I32&lt;=0,OR(TRIM($J33)="Hebrews",TRIM($J33)="Romans",TRIM($J33)="Romans-2",TRIM($J33)="Globe",TRIM($J33)="Globe-12",TRIM($J33)="Neptune P1")),1,0)))</f>
        <v/>
      </c>
      <c r="Q33" s="303" t="n"/>
      <c r="R33" s="302">
        <f>IF(OR($O$7="Canteen",$O$7="Head Office"),0,IF(
  AND(
    SUMIFS(I:I, C:C, C33) &gt;= 8,
    COUNTIFS(C$14:C33, C33)=1,
    OR(
      TEXT(D33,"hh:mm:ss")="07:00:00",
      TEXT(D33,"hh:mm:ss")="15:00:00",
      TEXT(D33,"hh:mm:ss")="23:00:00",
      TEXT(D34,"hh:mm:ss")="07:00:00",
      TEXT(D34,"hh:mm:ss")="15:00:00",
      TEXT(D34,"hh:mm:ss")="23:00:00"
    )
  ),
  1,
  0
))</f>
        <v/>
      </c>
      <c r="S33" s="302">
        <f>IF(OR($A32="Annual Leave",$A33="Annual Leave"),IF(AND($A32&lt;&gt;"Annual Leave",$A33="Annual Leave"),8,0),0)</f>
        <v/>
      </c>
      <c r="T33" s="304" t="n"/>
      <c r="U33" s="144">
        <f>MAX(0,40-Y33)</f>
        <v/>
      </c>
      <c r="V33" s="351">
        <f>IF(OR($C33="",$D33=""),0,
 IF(OR($A32="Holiday",$A33="Holiday"),0,
 IF(AND(NOT(OR($A32="Annual Leave",$A33="Annual Leave")),$A33="Off day"),0,
  IF($I32+$I33&gt;=8,IF($I32&gt;=8,0,8-$I32),$I33)
  )))</f>
        <v/>
      </c>
      <c r="W33" s="351">
        <f>MAX(0,V33-U33)</f>
        <v/>
      </c>
      <c r="X33" s="351">
        <f>IF(C33="","",C33-WEEKDAY(C33,1)+1)</f>
        <v/>
      </c>
      <c r="Y33" s="351">
        <f>SUMPRODUCT(($X$14:$X32=X33)*(($V$14:$V32)+($O$14:$O32)))+IF(X33=X14,$L$11,0)</f>
        <v/>
      </c>
      <c r="Z33" s="351" t="n"/>
      <c r="AA33" s="351" t="n"/>
      <c r="AB33" s="351" t="n"/>
      <c r="AC33" s="351" t="n"/>
      <c r="AD33" s="351" t="n"/>
      <c r="AE33" s="351" t="n"/>
      <c r="AF33" s="351" t="n"/>
    </row>
    <row r="34" ht="24" customHeight="1" s="348" thickBot="1">
      <c r="A34" s="159" t="inlineStr">
        <is>
          <t>On Day</t>
        </is>
      </c>
      <c r="B34" s="191" t="n"/>
      <c r="C34" s="92">
        <f>C32+1</f>
        <v/>
      </c>
      <c r="D34" s="31" t="n"/>
      <c r="E34" s="160">
        <f>IF(D34="", "",
 IF(D34=TIME(0,0,0), 0,
 IF(AND(D34&gt;=TIME(0,0,1), D34&lt;=TIME(2,0,0)), TIME(7,0,0),
 IF(AND(D34&gt;=TIME(6,0,0), D34&lt;=TIME(8,0,0)), TIME(12,0,0),
 IF(AND(D34&gt;TIME(8,0,0), D34&lt;=TIME(13,59,0)), TIME(15,0,0),
 IF(AND(D34&gt;=TIME(14,0,0), D34&lt;=TIME(17,59,0)), TIME(21,0,0),
 IF(AND(D34&gt;=TIME(18,0,0), D34&lt;=TIME(21,59,0)), TIME(0,0,0),
 IF(AND(D34&gt;=TIME(22,0,0), D34&lt;=TIME(23,59,59)), TIME(7,0,0), ""))))))))</f>
        <v/>
      </c>
      <c r="F34" s="161" t="n"/>
      <c r="G34" s="160">
        <f>IF(AND(D34&gt;=TIME(6,0,0),D34&lt;=TIME(8,0,0)),E34,"")</f>
        <v/>
      </c>
      <c r="H34" s="31" t="n"/>
      <c r="I34" s="32">
        <f>ROUND(IF(OR(D34="",E34="",E34=0),0,IF(H34="",MOD(E34-D34,1)*24,MOD(H34-D34,1)*24)),2)</f>
        <v/>
      </c>
      <c r="J34" s="162" t="n"/>
      <c r="K34" s="282" t="n"/>
      <c r="L34" s="181" t="n"/>
      <c r="M34" s="283">
        <f>MAX(0,V34-W34)</f>
        <v/>
      </c>
      <c r="N34" s="33">
        <f>(IF(OR($C34="",$D34=""),0,
 IF(OR($A34="Holiday",$A35="Holiday"),
    IF(ISNUMBER(MATCH(TRIM($B34),{"Phagwah","Good Friday","Easter Monday","Labour Day","Christmas","Eid ul Azha","Romans-2","Globe-12","Neptune P1"},0)),0,$I34),
 IF(AND(NOT(OR($A34="Annual Leave",$A35="Annual Leave")),$A34="Off day"),$I34,
  MAX(0,$I34-$V34)
  ))))+W34</f>
        <v/>
      </c>
      <c r="O34" s="33">
        <f>IF(AND(OR($A34="Holiday",$A35="Holiday"),
        ISNUMBER(MATCH(TRIM($B34),{"Phagwah","Good Friday","Easter Monday","Labour Day","Christmas","Eid ul Azha","Romans-2","Globe-12","Neptune P1"},0))),
   $I34,0)</f>
        <v/>
      </c>
      <c r="P34" s="33">
        <f>IF(OR($O$7="Canteen",$O$7="Head Office"),0,IF($I34&lt;=0,0,IF(OR(OR(TRIM($J34)="Hebrews",TRIM($J34)="Romans",TRIM($J34)="Romans-2",TRIM($J34)="Globe",TRIM($J34)="Globe-12",TRIM($J34)="Neptune P1"),AND($I35&gt;0,OR(TRIM($J35)="Hebrews",TRIM($J35)="Romans",TRIM($J35)="Romans-2",TRIM($J35)="Globe",TRIM($J35)="Globe-12",TRIM($J35)="Neptune P1"))),1,0)))</f>
        <v/>
      </c>
      <c r="Q34" s="34" t="n"/>
      <c r="R34" s="33">
        <f>IF(OR($O$7="Canteen",$O$7="Head Office"),0,IF(
  AND(
    SUMIFS(I:I, C:C, C34) &gt;= 8,
    COUNTIFS(C$14:C34, C34)=1,
    OR(
      TEXT(D34,"hh:mm:ss")="07:00:00",
      TEXT(D34,"hh:mm:ss")="15:00:00",
      TEXT(D34,"hh:mm:ss")="23:00:00",
      TEXT(D35,"hh:mm:ss")="07:00:00",
      TEXT(D35,"hh:mm:ss")="15:00:00",
      TEXT(D35,"hh:mm:ss")="23:00:00"
    )
  ),
  1,
  0
))</f>
        <v/>
      </c>
      <c r="S34" s="33">
        <f>IF(OR($A34="Annual Leave",$A35="Annual Leave"),IF($A34="Annual Leave",8,0),0)</f>
        <v/>
      </c>
      <c r="T34" s="35" t="n"/>
      <c r="U34" s="144">
        <f>MAX(0,40-Y34)</f>
        <v/>
      </c>
      <c r="V34" s="351">
        <f>IF(OR($C34="",$D34=""),0,
 IF(OR($A34="Holiday",$A35="Holiday"),0,
 IF(AND(NOT(OR($A34="Annual Leave",$A35="Annual Leave")),$A34="Off day"),0,
  IF($I34+$I35&gt;=8,IF($I34&gt;=8,8,$I34),$I34)
  )))</f>
        <v/>
      </c>
      <c r="W34" s="351">
        <f>MAX(0,V34-U34)</f>
        <v/>
      </c>
      <c r="X34" s="351">
        <f>IF(C34="","",C34-WEEKDAY(C34,1)+1)</f>
        <v/>
      </c>
      <c r="Y34" s="351">
        <f>SUMPRODUCT(($X$14:$X33=X34)*(($V$14:$V33)+($O$14:$O33)))+IF(X34=X14,$L$11,0)</f>
        <v/>
      </c>
      <c r="Z34" s="351" t="n"/>
      <c r="AA34" s="351" t="n"/>
      <c r="AB34" s="351" t="n"/>
      <c r="AC34" s="351" t="n"/>
      <c r="AD34" s="351" t="n"/>
      <c r="AE34" s="351" t="n"/>
      <c r="AF34" s="351" t="n"/>
    </row>
    <row r="35" ht="24" customHeight="1" s="348" thickBot="1">
      <c r="A35" s="159" t="inlineStr">
        <is>
          <t>On Day</t>
        </is>
      </c>
      <c r="B35" s="192" t="n"/>
      <c r="C35" s="93">
        <f>C34</f>
        <v/>
      </c>
      <c r="D35" s="36" t="n"/>
      <c r="E35" s="163">
        <f>IF(D35="", "",
 IF(D35=TIME(0,0,0), 0,
 IF(AND(D35&gt;=TIME(0,0,1), D35&lt;=TIME(2,0,0)), TIME(7,0,0),
 IF(AND(D35&gt;=TIME(6,0,0), D35&lt;=TIME(8,0,0)), TIME(12,0,0),
 IF(AND(D35&gt;TIME(8,0,0), D35&lt;=TIME(13,59,0)), TIME(15,0,0),
 IF(AND(D35&gt;=TIME(14,0,0), D35&lt;=TIME(17,59,0)), TIME(21,0,0),
 IF(AND(D35&gt;=TIME(18,0,0), D35&lt;=TIME(21,59,0)), TIME(0,0,0),
 IF(AND(D35&gt;=TIME(22,0,0), D35&lt;=TIME(23,59,59)), TIME(7,0,0), ""))))))))</f>
        <v/>
      </c>
      <c r="F35" s="164" t="n"/>
      <c r="G35" s="163">
        <f>IF(AND(D35&gt;=TIME(6,0,0),D35&lt;=TIME(8,0,0)),E35,"")</f>
        <v/>
      </c>
      <c r="H35" s="36" t="n"/>
      <c r="I35" s="37">
        <f>ROUND(IF(OR(D35="",E35="",E35=0),0,IF(H35="",MOD(E35-D35,1)*24,MOD(H35-D35,1)*24)),2)</f>
        <v/>
      </c>
      <c r="J35" s="162" t="n"/>
      <c r="K35" s="282" t="n"/>
      <c r="L35" s="183" t="n"/>
      <c r="M35" s="283">
        <f>MAX(0,V35-W35)</f>
        <v/>
      </c>
      <c r="N35" s="38">
        <f>(IF(OR($C35="",$D35=""),0,
 IF(OR($A34="Holiday",$A35="Holiday"),
    IF(ISNUMBER(MATCH(TRIM($B35),{"Phagwah","Good Friday","Easter Monday","Labour Day","Christmas","Eid ul Azha","Romans-2","Globe-12","Neptune P1"},0)),0,$I35),
 IF(AND(NOT(OR($A34="Annual Leave",$A35="Annual Leave")),$A35="Off day"),$I35,
  MAX(0,$I35-$V35)
  ))))+W35</f>
        <v/>
      </c>
      <c r="O35" s="38">
        <f>IF(AND(OR($A34="Holiday",$A35="Holiday"),
        ISNUMBER(MATCH(TRIM($B35),{"Phagwah","Good Friday","Easter Monday","Labour Day","Christmas","Eid ul Azha","Romans-2","Globe-12","Neptune P1"},0))),
   $I35,0)</f>
        <v/>
      </c>
      <c r="P35" s="38">
        <f>IF(OR($O$7="Canteen",$O$7="Head Office"),0,IF($I35&lt;=0,0,IF(AND($I34&lt;=0,OR(TRIM($J35)="Hebrews",TRIM($J35)="Romans",TRIM($J35)="Romans-2",TRIM($J35)="Globe",TRIM($J35)="Globe-12",TRIM($J35)="Neptune P1")),1,0)))</f>
        <v/>
      </c>
      <c r="Q35" s="39" t="n"/>
      <c r="R35" s="38">
        <f>IF(OR($O$7="Canteen",$O$7="Head Office"),0,IF(
  AND(
    SUMIFS(I:I, C:C, C35) &gt;= 8,
    COUNTIFS(C$14:C35, C35)=1,
    OR(
      TEXT(D35,"hh:mm:ss")="07:00:00",
      TEXT(D35,"hh:mm:ss")="15:00:00",
      TEXT(D35,"hh:mm:ss")="23:00:00",
      TEXT(D36,"hh:mm:ss")="07:00:00",
      TEXT(D36,"hh:mm:ss")="15:00:00",
      TEXT(D36,"hh:mm:ss")="23:00:00"
    )
  ),
  1,
  0
))</f>
        <v/>
      </c>
      <c r="S35" s="38">
        <f>IF(OR($A34="Annual Leave",$A35="Annual Leave"),IF(AND($A34&lt;&gt;"Annual Leave",$A35="Annual Leave"),8,0),0)</f>
        <v/>
      </c>
      <c r="T35" s="40" t="n"/>
      <c r="U35" s="144">
        <f>MAX(0,40-Y35)</f>
        <v/>
      </c>
      <c r="V35" s="351">
        <f>IF(OR($C35="",$D35=""),0,
 IF(OR($A34="Holiday",$A35="Holiday"),0,
 IF(AND(NOT(OR($A34="Annual Leave",$A35="Annual Leave")),$A35="Off day"),0,
  IF($I34+$I35&gt;=8,IF($I34&gt;=8,0,8-$I34),$I35)
  )))</f>
        <v/>
      </c>
      <c r="W35" s="351">
        <f>MAX(0,V35-U35)</f>
        <v/>
      </c>
      <c r="X35" s="351">
        <f>IF(C35="","",C35-WEEKDAY(C35,1)+1)</f>
        <v/>
      </c>
      <c r="Y35" s="351">
        <f>SUMPRODUCT(($X$14:$X34=X35)*(($V$14:$V34)+($O$14:$O34)))+IF(X35=X14,$L$11,0)</f>
        <v/>
      </c>
      <c r="Z35" s="351" t="n"/>
      <c r="AA35" s="351" t="n"/>
      <c r="AB35" s="351" t="n"/>
      <c r="AC35" s="351" t="n"/>
      <c r="AD35" s="351" t="n"/>
      <c r="AE35" s="351" t="n"/>
      <c r="AF35" s="351" t="n"/>
    </row>
    <row r="36" ht="24" customHeight="1" s="348" thickBot="1">
      <c r="A36" s="154" t="inlineStr">
        <is>
          <t>On Day</t>
        </is>
      </c>
      <c r="B36" s="193" t="n"/>
      <c r="C36" s="90">
        <f>C34+1</f>
        <v/>
      </c>
      <c r="D36" s="8" t="n"/>
      <c r="E36" s="155">
        <f>IF(D36="", "",
 IF(D36=TIME(0,0,0), 0,
 IF(AND(D36&gt;=TIME(0,0,1), D36&lt;=TIME(2,0,0)), TIME(7,0,0),
 IF(AND(D36&gt;=TIME(6,0,0), D36&lt;=TIME(8,0,0)), TIME(12,0,0),
 IF(AND(D36&gt;TIME(8,0,0), D36&lt;=TIME(13,59,0)), TIME(15,0,0),
 IF(AND(D36&gt;=TIME(14,0,0), D36&lt;=TIME(17,59,0)), TIME(21,0,0),
 IF(AND(D36&gt;=TIME(18,0,0), D36&lt;=TIME(21,59,0)), TIME(0,0,0),
 IF(AND(D36&gt;=TIME(22,0,0), D36&lt;=TIME(23,59,59)), TIME(7,0,0), ""))))))))</f>
        <v/>
      </c>
      <c r="F36" s="156" t="n"/>
      <c r="G36" s="155">
        <f>IF(AND(D36&gt;=TIME(6,0,0),D36&lt;=TIME(8,0,0)),E36,"")</f>
        <v/>
      </c>
      <c r="H36" s="8" t="n"/>
      <c r="I36" s="30">
        <f>ROUND(IF(OR(D36="",E36="",E36=0),0,IF(H36="",MOD(E36-D36,1)*24,MOD(H36-D36,1)*24)),2)</f>
        <v/>
      </c>
      <c r="J36" s="157" t="n"/>
      <c r="K36" s="274" t="n"/>
      <c r="L36" s="189" t="n"/>
      <c r="M36" s="275">
        <f>MAX(0,V36-W36)</f>
        <v/>
      </c>
      <c r="N36" s="9">
        <f>(IF(OR($C36="",$D36=""),0,
 IF(OR($A36="Holiday",$A37="Holiday"),
    IF(ISNUMBER(MATCH(TRIM($B36),{"Phagwah","Good Friday","Easter Monday","Labour Day","Christmas","Eid ul Azha","Romans-2","Globe-12","Neptune P1"},0)),0,$I36),
 IF(AND(NOT(OR($A36="Annual Leave",$A37="Annual Leave")),$A36="Off day"),$I36,
  MAX(0,$I36-$V36)
  ))))+W36</f>
        <v/>
      </c>
      <c r="O36" s="9">
        <f>IF(AND(OR($A36="Holiday",$A37="Holiday"),
        ISNUMBER(MATCH(TRIM($B36),{"Phagwah","Good Friday","Easter Monday","Labour Day","Christmas","Eid ul Azha","Romans-2","Globe-12","Neptune P1"},0))),
   $I36,0)</f>
        <v/>
      </c>
      <c r="P36" s="9">
        <f>IF(OR($O$7="Canteen",$O$7="Head Office"),0,IF($I36&lt;=0,0,IF(OR(OR(TRIM($J36)="Hebrews",TRIM($J36)="Romans",TRIM($J36)="Romans-2",TRIM($J36)="Globe",TRIM($J36)="Globe-12",TRIM($J36)="Neptune P1"),AND($I37&gt;0,OR(TRIM($J37)="Hebrews",TRIM($J37)="Romans",TRIM($J37)="Romans-2",TRIM($J37)="Globe",TRIM($J37)="Globe-12",TRIM($J37)="Neptune P1"))),1,0)))</f>
        <v/>
      </c>
      <c r="Q36" s="10" t="n"/>
      <c r="R36" s="9">
        <f>IF(OR($O$7="Canteen",$O$7="Head Office"),0,IF(
  AND(
    SUMIFS(I:I, C:C, C36) &gt;= 8,
    COUNTIFS(C$14:C36, C36)=1,
    OR(
      TEXT(D36,"hh:mm:ss")="07:00:00",
      TEXT(D36,"hh:mm:ss")="15:00:00",
      TEXT(D36,"hh:mm:ss")="23:00:00",
      TEXT(D37,"hh:mm:ss")="07:00:00",
      TEXT(D37,"hh:mm:ss")="15:00:00",
      TEXT(D37,"hh:mm:ss")="23:00:00"
    )
  ),
  1,
  0
))</f>
        <v/>
      </c>
      <c r="S36" s="9">
        <f>IF(OR($A36="Annual Leave",$A37="Annual Leave"),IF($A36="Annual Leave",8,0),0)</f>
        <v/>
      </c>
      <c r="T36" s="91" t="n"/>
      <c r="U36" s="144">
        <f>MAX(0,40-Y36)</f>
        <v/>
      </c>
      <c r="V36" s="351">
        <f>IF(OR($C36="",$D36=""),0,
 IF(OR($A36="Holiday",$A37="Holiday"),0,
 IF(AND(NOT(OR($A36="Annual Leave",$A37="Annual Leave")),$A36="Off day"),0,
  IF($I36+$I37&gt;=8,IF($I36&gt;=8,8,$I36),$I36)
  )))</f>
        <v/>
      </c>
      <c r="W36" s="351">
        <f>MAX(0,V36-U36)</f>
        <v/>
      </c>
      <c r="X36" s="351">
        <f>IF(C36="","",C36-WEEKDAY(C36,1)+1)</f>
        <v/>
      </c>
      <c r="Y36" s="351">
        <f>SUMPRODUCT(($X$14:$X35=X36)*(($V$14:$V35)+($O$14:$O35)))+IF(X36=X14,$L$11,0)</f>
        <v/>
      </c>
      <c r="Z36" s="351" t="n"/>
      <c r="AA36" s="351" t="n"/>
      <c r="AB36" s="351" t="n"/>
      <c r="AC36" s="351" t="n"/>
      <c r="AD36" s="351" t="n"/>
      <c r="AE36" s="351" t="n"/>
      <c r="AF36" s="351" t="n"/>
    </row>
    <row r="37" ht="24" customHeight="1" s="348" thickBot="1">
      <c r="A37" s="154" t="inlineStr">
        <is>
          <t>On Day</t>
        </is>
      </c>
      <c r="B37" s="305" t="n"/>
      <c r="C37" s="90">
        <f>C36</f>
        <v/>
      </c>
      <c r="D37" s="276" t="n"/>
      <c r="E37" s="277">
        <f>IF(D37="", "",
 IF(D37=TIME(0,0,0), 0,
 IF(AND(D37&gt;=TIME(0,0,1), D37&lt;=TIME(2,0,0)), TIME(7,0,0),
 IF(AND(D37&gt;=TIME(6,0,0), D37&lt;=TIME(8,0,0)), TIME(12,0,0),
 IF(AND(D37&gt;TIME(8,0,0), D37&lt;=TIME(13,59,0)), TIME(15,0,0),
 IF(AND(D37&gt;=TIME(14,0,0), D37&lt;=TIME(17,59,0)), TIME(21,0,0),
 IF(AND(D37&gt;=TIME(18,0,0), D37&lt;=TIME(21,59,0)), TIME(0,0,0),
 IF(AND(D37&gt;=TIME(22,0,0), D37&lt;=TIME(23,59,59)), TIME(7,0,0), ""))))))))</f>
        <v/>
      </c>
      <c r="F37" s="156" t="n"/>
      <c r="G37" s="277">
        <f>IF(AND(D37&gt;=TIME(6,0,0),D37&lt;=TIME(8,0,0)),E37,"")</f>
        <v/>
      </c>
      <c r="H37" s="276" t="n"/>
      <c r="I37" s="30">
        <f>ROUND(IF(OR(D37="",E37="",E37=0),0,IF(H37="",MOD(E37-D37,1)*24,MOD(H37-D37,1)*24)),2)</f>
        <v/>
      </c>
      <c r="J37" s="158" t="n"/>
      <c r="K37" s="274" t="n"/>
      <c r="L37" s="189" t="n"/>
      <c r="M37" s="275">
        <f>MAX(0,V37-W37)</f>
        <v/>
      </c>
      <c r="N37" s="278">
        <f>(IF(OR($C37="",$D37=""),0,
 IF(OR($A36="Holiday",$A37="Holiday"),
    IF(ISNUMBER(MATCH(TRIM($B37),{"Phagwah","Good Friday","Easter Monday","Labour Day","Christmas","Eid ul Azha","Romans-2","Globe-12","Neptune P1"},0)),0,$I37),
 IF(AND(NOT(OR($A36="Annual Leave",$A37="Annual Leave")),$A37="Off day"),$I37,
  MAX(0,$I37-$V37)
  ))))+W37</f>
        <v/>
      </c>
      <c r="O37" s="278">
        <f>IF(AND(OR($A36="Holiday",$A37="Holiday"),
        ISNUMBER(MATCH(TRIM($B37),{"Phagwah","Good Friday","Easter Monday","Labour Day","Christmas","Eid ul Azha","Romans-2","Globe-12","Neptune P1"},0))),
   $I37,0)</f>
        <v/>
      </c>
      <c r="P37" s="278">
        <f>IF(OR($O$7="Canteen",$O$7="Head Office"),0,IF($I37&lt;=0,0,IF(AND($I36&lt;=0,OR(TRIM($J37)="Hebrews",TRIM($J37)="Romans",TRIM($J37)="Romans-2",TRIM($J37)="Globe",TRIM($J37)="Globe-12",TRIM($J37)="Neptune P1")),1,0)))</f>
        <v/>
      </c>
      <c r="Q37" s="279" t="n"/>
      <c r="R37" s="278">
        <f>IF(OR($O$7="Canteen",$O$7="Head Office"),0,IF(
  AND(
    SUMIFS(I:I, C:C, C37) &gt;= 8,
    COUNTIFS(C$14:C37, C37)=1,
    OR(
      TEXT(D37,"hh:mm:ss")="07:00:00",
      TEXT(D37,"hh:mm:ss")="15:00:00",
      TEXT(D37,"hh:mm:ss")="23:00:00",
      TEXT(D38,"hh:mm:ss")="07:00:00",
      TEXT(D38,"hh:mm:ss")="15:00:00",
      TEXT(D38,"hh:mm:ss")="23:00:00"
    )
  ),
  1,
  0
))</f>
        <v/>
      </c>
      <c r="S37" s="278">
        <f>IF(OR($A36="Annual Leave",$A37="Annual Leave"),IF(AND($A36&lt;&gt;"Annual Leave",$A37="Annual Leave"),8,0),0)</f>
        <v/>
      </c>
      <c r="T37" s="280" t="n"/>
      <c r="U37" s="144">
        <f>MAX(0,40-Y37)</f>
        <v/>
      </c>
      <c r="V37" s="351">
        <f>IF(OR($C37="",$D37=""),0,
 IF(OR($A36="Holiday",$A37="Holiday"),0,
 IF(AND(NOT(OR($A36="Annual Leave",$A37="Annual Leave")),$A37="Off day"),0,
  IF($I36+$I37&gt;=8,IF($I36&gt;=8,0,8-$I36),$I37)
  )))</f>
        <v/>
      </c>
      <c r="W37" s="351">
        <f>MAX(0,V37-U37)</f>
        <v/>
      </c>
      <c r="X37" s="351">
        <f>IF(C37="","",C37-WEEKDAY(C37,1)+1)</f>
        <v/>
      </c>
      <c r="Y37" s="351">
        <f>SUMPRODUCT(($X$14:$X36=X37)*(($V$14:$V36)+($O$14:$O36)))+IF(X37=X14,$L$11,0)</f>
        <v/>
      </c>
      <c r="Z37" s="351" t="n"/>
      <c r="AA37" s="351" t="n"/>
      <c r="AB37" s="351" t="n"/>
      <c r="AC37" s="351" t="n"/>
      <c r="AD37" s="351" t="n"/>
      <c r="AE37" s="351" t="n"/>
      <c r="AF37" s="351" t="n"/>
    </row>
    <row r="38" ht="24" customHeight="1" s="348" thickBot="1">
      <c r="A38" s="194" t="inlineStr">
        <is>
          <t>On Day</t>
        </is>
      </c>
      <c r="B38" s="195" t="n"/>
      <c r="C38" s="103">
        <f>C36+1</f>
        <v/>
      </c>
      <c r="D38" s="64" t="n"/>
      <c r="E38" s="196">
        <f>IF(D38="", "",
 IF(D38=TIME(0,0,0), 0,
 IF(AND(D38&gt;=TIME(0,0,1), D38&lt;=TIME(2,0,0)), TIME(7,0,0),
 IF(AND(D38&gt;=TIME(6,0,0), D38&lt;=TIME(8,0,0)), TIME(12,0,0),
 IF(AND(D38&gt;TIME(8,0,0), D38&lt;=TIME(13,59,0)), TIME(15,0,0),
 IF(AND(D38&gt;=TIME(14,0,0), D38&lt;=TIME(17,59,0)), TIME(21,0,0),
 IF(AND(D38&gt;=TIME(18,0,0), D38&lt;=TIME(21,59,0)), TIME(0,0,0),
 IF(AND(D38&gt;=TIME(22,0,0), D38&lt;=TIME(23,59,59)), TIME(7,0,0), ""))))))))</f>
        <v/>
      </c>
      <c r="F38" s="197" t="n"/>
      <c r="G38" s="196">
        <f>IF(AND(D38&gt;=TIME(6,0,0),D38&lt;=TIME(8,0,0)),E38,"")</f>
        <v/>
      </c>
      <c r="H38" s="64" t="n"/>
      <c r="I38" s="65">
        <f>ROUND(IF(OR(D38="",E38="",E38=0),0,IF(H38="",MOD(E38-D38,1)*24,MOD(H38-D38,1)*24)),2)</f>
        <v/>
      </c>
      <c r="J38" s="198" t="n"/>
      <c r="K38" s="306" t="n"/>
      <c r="L38" s="181" t="n"/>
      <c r="M38" s="307">
        <f>MAX(0,V38-W38)</f>
        <v/>
      </c>
      <c r="N38" s="66">
        <f>(IF(OR($C38="",$D38=""),0,
 IF(OR($A38="Holiday",$A39="Holiday"),
    IF(ISNUMBER(MATCH(TRIM($B38),{"Phagwah","Good Friday","Easter Monday","Labour Day","Christmas","Eid ul Azha","Romans-2","Globe-12","Neptune P1"},0)),0,$I38),
 IF(AND(NOT(OR($A38="Annual Leave",$A39="Annual Leave")),$A38="Off day"),$I38,
  MAX(0,$I38-$V38)
  ))))+W38</f>
        <v/>
      </c>
      <c r="O38" s="66">
        <f>IF(AND(OR($A38="Holiday",$A39="Holiday"),
        ISNUMBER(MATCH(TRIM($B38),{"Phagwah","Good Friday","Easter Monday","Labour Day","Christmas","Eid ul Azha","Romans-2","Globe-12","Neptune P1"},0))),
   $I38,0)</f>
        <v/>
      </c>
      <c r="P38" s="66">
        <f>IF(OR($O$7="Canteen",$O$7="Head Office"),0,IF($I38&lt;=0,0,IF(OR(OR(TRIM($J38)="Hebrews",TRIM($J38)="Romans",TRIM($J38)="Romans-2",TRIM($J38)="Globe",TRIM($J38)="Globe-12",TRIM($J38)="Neptune P1"),AND($I39&gt;0,OR(TRIM($J39)="Hebrews",TRIM($J39)="Romans",TRIM($J39)="Romans-2",TRIM($J39)="Globe",TRIM($J39)="Globe-12",TRIM($J39)="Neptune P1"))),1,0)))</f>
        <v/>
      </c>
      <c r="Q38" s="67" t="n"/>
      <c r="R38" s="66">
        <f>IF(OR($O$7="Canteen",$O$7="Head Office"),0,IF(
  AND(
    SUMIFS(I:I, C:C, C38) &gt;= 8,
    COUNTIFS(C$14:C38, C38)=1,
    OR(
      TEXT(D38,"hh:mm:ss")="07:00:00",
      TEXT(D38,"hh:mm:ss")="15:00:00",
      TEXT(D38,"hh:mm:ss")="23:00:00",
      TEXT(D39,"hh:mm:ss")="07:00:00",
      TEXT(D39,"hh:mm:ss")="15:00:00",
      TEXT(D39,"hh:mm:ss")="23:00:00"
    )
  ),
  1,
  0
))</f>
        <v/>
      </c>
      <c r="S38" s="66">
        <f>IF(OR($A38="Annual Leave",$A39="Annual Leave"),IF($A38="Annual Leave",8,0),0)</f>
        <v/>
      </c>
      <c r="T38" s="68" t="n"/>
      <c r="U38" s="144">
        <f>MAX(0,40-Y38)</f>
        <v/>
      </c>
      <c r="V38" s="351">
        <f>IF(OR($C38="",$D38=""),0,
 IF(OR($A38="Holiday",$A39="Holiday"),0,
 IF(AND(NOT(OR($A38="Annual Leave",$A39="Annual Leave")),$A38="Off day"),0,
  IF($I38+$I39&gt;=8,IF($I38&gt;=8,8,$I38),$I38)
  )))</f>
        <v/>
      </c>
      <c r="W38" s="351">
        <f>MAX(0,V38-U38)</f>
        <v/>
      </c>
      <c r="X38" s="351">
        <f>IF(C38="","",C38-WEEKDAY(C38,1)+1)</f>
        <v/>
      </c>
      <c r="Y38" s="351">
        <f>SUMPRODUCT(($X$14:$X37=X38)*(($V$14:$V37)+($O$14:$O37)))+IF(X38=X14,$L$11,0)</f>
        <v/>
      </c>
      <c r="Z38" s="351" t="n"/>
      <c r="AA38" s="351" t="n"/>
      <c r="AB38" s="351" t="n"/>
      <c r="AC38" s="351" t="n"/>
      <c r="AD38" s="351" t="n"/>
      <c r="AE38" s="351" t="n"/>
      <c r="AF38" s="351" t="n"/>
    </row>
    <row r="39" ht="24" customHeight="1" s="348" thickBot="1">
      <c r="A39" s="194" t="inlineStr">
        <is>
          <t>On Day</t>
        </is>
      </c>
      <c r="B39" s="199" t="n"/>
      <c r="C39" s="104">
        <f>C38</f>
        <v/>
      </c>
      <c r="D39" s="69" t="n"/>
      <c r="E39" s="200">
        <f>IF(D39="", "",
 IF(D39=TIME(0,0,0), 0,
 IF(AND(D39&gt;=TIME(0,0,1), D39&lt;=TIME(2,0,0)), TIME(7,0,0),
 IF(AND(D39&gt;=TIME(6,0,0), D39&lt;=TIME(8,0,0)), TIME(12,0,0),
 IF(AND(D39&gt;TIME(8,0,0), D39&lt;=TIME(13,59,0)), TIME(15,0,0),
 IF(AND(D39&gt;=TIME(14,0,0), D39&lt;=TIME(17,59,0)), TIME(21,0,0),
 IF(AND(D39&gt;=TIME(18,0,0), D39&lt;=TIME(21,59,0)), TIME(0,0,0),
 IF(AND(D39&gt;=TIME(22,0,0), D39&lt;=TIME(23,59,59)), TIME(7,0,0), ""))))))))</f>
        <v/>
      </c>
      <c r="F39" s="201" t="n"/>
      <c r="G39" s="200">
        <f>IF(AND(D39&gt;=TIME(6,0,0),D39&lt;=TIME(8,0,0)),E39,"")</f>
        <v/>
      </c>
      <c r="H39" s="69" t="n"/>
      <c r="I39" s="70">
        <f>ROUND(IF(OR(D39="",E39="",E39=0),0,IF(H39="",MOD(E39-D39,1)*24,MOD(H39-D39,1)*24)),2)</f>
        <v/>
      </c>
      <c r="J39" s="198" t="n"/>
      <c r="K39" s="306" t="n"/>
      <c r="L39" s="183" t="n"/>
      <c r="M39" s="307">
        <f>MAX(0,V39-W39)</f>
        <v/>
      </c>
      <c r="N39" s="71">
        <f>(IF(OR($C39="",$D39=""),0,
 IF(OR($A38="Holiday",$A39="Holiday"),
    IF(ISNUMBER(MATCH(TRIM($B39),{"Phagwah","Good Friday","Easter Monday","Labour Day","Christmas","Eid ul Azha","Romans-2","Globe-12","Neptune P1"},0)),0,$I39),
 IF(AND(NOT(OR($A38="Annual Leave",$A39="Annual Leave")),$A39="Off day"),$I39,
  MAX(0,$I39-$V39)
  ))))+W39</f>
        <v/>
      </c>
      <c r="O39" s="71">
        <f>IF(AND(OR($A38="Holiday",$A39="Holiday"),
        ISNUMBER(MATCH(TRIM($B39),{"Phagwah","Good Friday","Easter Monday","Labour Day","Christmas","Eid ul Azha","Romans-2","Globe-12","Neptune P1"},0))),
   $I39,0)</f>
        <v/>
      </c>
      <c r="P39" s="71">
        <f>IF(OR($O$7="Canteen",$O$7="Head Office"),0,IF($I39&lt;=0,0,IF(AND($I38&lt;=0,OR(TRIM($J39)="Hebrews",TRIM($J39)="Romans",TRIM($J39)="Romans-2",TRIM($J39)="Globe",TRIM($J39)="Globe-12",TRIM($J39)="Neptune P1")),1,0)))</f>
        <v/>
      </c>
      <c r="Q39" s="72" t="n"/>
      <c r="R39" s="71">
        <f>IF(OR($O$7="Canteen",$O$7="Head Office"),0,IF(
  AND(
    SUMIFS(I:I, C:C, C39) &gt;= 8,
    COUNTIFS(C$14:C39, C39)=1,
    OR(
      TEXT(D39,"hh:mm:ss")="07:00:00",
      TEXT(D39,"hh:mm:ss")="15:00:00",
      TEXT(D39,"hh:mm:ss")="23:00:00",
      TEXT(D40,"hh:mm:ss")="07:00:00",
      TEXT(D40,"hh:mm:ss")="15:00:00",
      TEXT(D40,"hh:mm:ss")="23:00:00"
    )
  ),
  1,
  0
))</f>
        <v/>
      </c>
      <c r="S39" s="71">
        <f>IF(OR($A38="Annual Leave",$A39="Annual Leave"),IF(AND($A38&lt;&gt;"Annual Leave",$A39="Annual Leave"),8,0),0)</f>
        <v/>
      </c>
      <c r="T39" s="73" t="n"/>
      <c r="U39" s="144">
        <f>MAX(0,40-Y39)</f>
        <v/>
      </c>
      <c r="V39" s="351">
        <f>IF(OR($C39="",$D39=""),0,
 IF(OR($A38="Holiday",$A39="Holiday"),0,
 IF(AND(NOT(OR($A38="Annual Leave",$A39="Annual Leave")),$A39="Off day"),0,
  IF($I38+$I39&gt;=8,IF($I38&gt;=8,0,8-$I38),$I39)
  )))</f>
        <v/>
      </c>
      <c r="W39" s="351">
        <f>MAX(0,V39-U39)</f>
        <v/>
      </c>
      <c r="X39" s="351">
        <f>IF(C39="","",C39-WEEKDAY(C39,1)+1)</f>
        <v/>
      </c>
      <c r="Y39" s="351">
        <f>SUMPRODUCT(($X$14:$X38=X39)*(($V$14:$V38)+($O$14:$O38)))+IF(X39=X14,$L$11,0)</f>
        <v/>
      </c>
      <c r="Z39" s="351" t="n"/>
      <c r="AA39" s="351" t="n"/>
      <c r="AB39" s="351" t="n"/>
      <c r="AC39" s="351" t="n"/>
      <c r="AD39" s="351" t="n"/>
      <c r="AE39" s="351" t="n"/>
      <c r="AF39" s="351" t="n"/>
    </row>
    <row r="40" ht="24" customHeight="1" s="348" thickBot="1">
      <c r="A40" s="202" t="inlineStr">
        <is>
          <t>On Day</t>
        </is>
      </c>
      <c r="B40" s="203" t="n"/>
      <c r="C40" s="105">
        <f>C38+1</f>
        <v/>
      </c>
      <c r="D40" s="74" t="n"/>
      <c r="E40" s="204">
        <f>IF(D40="", "",
 IF(D40=TIME(0,0,0), 0,
 IF(AND(D40&gt;=TIME(0,0,1), D40&lt;=TIME(2,0,0)), TIME(7,0,0),
 IF(AND(D40&gt;=TIME(6,0,0), D40&lt;=TIME(8,0,0)), TIME(12,0,0),
 IF(AND(D40&gt;TIME(8,0,0), D40&lt;=TIME(13,59,0)), TIME(15,0,0),
 IF(AND(D40&gt;=TIME(14,0,0), D40&lt;=TIME(17,59,0)), TIME(21,0,0),
 IF(AND(D40&gt;=TIME(18,0,0), D40&lt;=TIME(21,59,0)), TIME(0,0,0),
 IF(AND(D40&gt;=TIME(22,0,0), D40&lt;=TIME(23,59,59)), TIME(7,0,0), ""))))))))</f>
        <v/>
      </c>
      <c r="F40" s="205" t="n"/>
      <c r="G40" s="204">
        <f>IF(AND(D40&gt;=TIME(6,0,0),D40&lt;=TIME(8,0,0)),E40,"")</f>
        <v/>
      </c>
      <c r="H40" s="74" t="n"/>
      <c r="I40" s="106">
        <f>ROUND(IF(OR(D40="",E40="",E40=0),0,IF(H40="",MOD(E40-D40,1)*24,MOD(H40-D40,1)*24)),2)</f>
        <v/>
      </c>
      <c r="J40" s="206" t="n"/>
      <c r="K40" s="308" t="n"/>
      <c r="L40" s="189" t="n"/>
      <c r="M40" s="309">
        <f>MAX(0,V40-W40)</f>
        <v/>
      </c>
      <c r="N40" s="75">
        <f>(IF(OR($C40="",$D40=""),0,
 IF(OR($A40="Holiday",$A41="Holiday"),
    IF(ISNUMBER(MATCH(TRIM($B40),{"Phagwah","Good Friday","Easter Monday","Labour Day","Christmas","Eid ul Azha","Romans-2","Globe-12","Neptune P1"},0)),0,$I40),
 IF(AND(NOT(OR($A40="Annual Leave",$A41="Annual Leave")),$A40="Off day"),$I40,
  MAX(0,$I40-$V40)
  ))))+W40</f>
        <v/>
      </c>
      <c r="O40" s="75">
        <f>IF(AND(OR($A40="Holiday",$A41="Holiday"),
        ISNUMBER(MATCH(TRIM($B40),{"Phagwah","Good Friday","Easter Monday","Labour Day","Christmas","Eid ul Azha","Romans-2","Globe-12","Neptune P1"},0))),
   $I40,0)</f>
        <v/>
      </c>
      <c r="P40" s="75">
        <f>IF(OR($O$7="Canteen",$O$7="Head Office"),0,IF($I40&lt;=0,0,IF(OR(OR(TRIM($J40)="Hebrews",TRIM($J40)="Romans",TRIM($J40)="Romans-2",TRIM($J40)="Globe",TRIM($J40)="Globe-12",TRIM($J40)="Neptune P1"),AND($I41&gt;0,OR(TRIM($J41)="Hebrews",TRIM($J41)="Romans",TRIM($J41)="Romans-2",TRIM($J41)="Globe",TRIM($J41)="Globe-12",TRIM($J41)="Neptune P1"))),1,0)))</f>
        <v/>
      </c>
      <c r="Q40" s="76" t="n"/>
      <c r="R40" s="75">
        <f>IF(OR($O$7="Canteen",$O$7="Head Office"),0,IF(
  AND(
    SUMIFS(I:I, C:C, C40) &gt;= 8,
    COUNTIFS(C$14:C40, C40)=1,
    OR(
      TEXT(D40,"hh:mm:ss")="07:00:00",
      TEXT(D40,"hh:mm:ss")="15:00:00",
      TEXT(D40,"hh:mm:ss")="23:00:00",
      TEXT(D41,"hh:mm:ss")="07:00:00",
      TEXT(D41,"hh:mm:ss")="15:00:00",
      TEXT(D41,"hh:mm:ss")="23:00:00"
    )
  ),
  1,
  0
))</f>
        <v/>
      </c>
      <c r="S40" s="75">
        <f>IF(OR($A40="Annual Leave",$A41="Annual Leave"),IF($A40="Annual Leave",8,0),0)</f>
        <v/>
      </c>
      <c r="T40" s="107" t="n"/>
      <c r="U40" s="144">
        <f>MAX(0,40-Y40)</f>
        <v/>
      </c>
      <c r="V40" s="351">
        <f>IF(OR($C40="",$D40=""),0,
 IF(OR($A40="Holiday",$A41="Holiday"),0,
 IF(AND(NOT(OR($A40="Annual Leave",$A41="Annual Leave")),$A40="Off day"),0,
  IF($I40+$I41&gt;=8,IF($I40&gt;=8,8,$I40),$I40)
  )))</f>
        <v/>
      </c>
      <c r="W40" s="351">
        <f>MAX(0,V40-U40)</f>
        <v/>
      </c>
      <c r="X40" s="351">
        <f>IF(C40="","",C40-WEEKDAY(C40,1)+1)</f>
        <v/>
      </c>
      <c r="Y40" s="351">
        <f>SUMPRODUCT(($X$14:$X39=X40)*(($V$14:$V39)+($O$14:$O39)))+IF(X40=X14,$L$11,0)</f>
        <v/>
      </c>
      <c r="Z40" s="351" t="n"/>
      <c r="AA40" s="351" t="n"/>
      <c r="AB40" s="351" t="n"/>
      <c r="AC40" s="351" t="n"/>
      <c r="AD40" s="351" t="n"/>
      <c r="AE40" s="351" t="n"/>
      <c r="AF40" s="351" t="n"/>
    </row>
    <row r="41" ht="24" customHeight="1" s="348" thickBot="1">
      <c r="A41" s="202" t="inlineStr">
        <is>
          <t>On Day</t>
        </is>
      </c>
      <c r="B41" s="310" t="n"/>
      <c r="C41" s="105">
        <f>C40</f>
        <v/>
      </c>
      <c r="D41" s="311" t="n"/>
      <c r="E41" s="312">
        <f>IF(D41="", "",
 IF(D41=TIME(0,0,0), 0,
 IF(AND(D41&gt;=TIME(0,0,1), D41&lt;=TIME(2,0,0)), TIME(7,0,0),
 IF(AND(D41&gt;=TIME(6,0,0), D41&lt;=TIME(8,0,0)), TIME(12,0,0),
 IF(AND(D41&gt;TIME(8,0,0), D41&lt;=TIME(13,59,0)), TIME(15,0,0),
 IF(AND(D41&gt;=TIME(14,0,0), D41&lt;=TIME(17,59,0)), TIME(21,0,0),
 IF(AND(D41&gt;=TIME(18,0,0), D41&lt;=TIME(21,59,0)), TIME(0,0,0),
 IF(AND(D41&gt;=TIME(22,0,0), D41&lt;=TIME(23,59,59)), TIME(7,0,0), ""))))))))</f>
        <v/>
      </c>
      <c r="F41" s="205" t="n"/>
      <c r="G41" s="312">
        <f>IF(AND(D41&gt;=TIME(6,0,0),D41&lt;=TIME(8,0,0)),E41,"")</f>
        <v/>
      </c>
      <c r="H41" s="311" t="n"/>
      <c r="I41" s="106">
        <f>ROUND(IF(OR(D41="",E41="",E41=0),0,IF(H41="",MOD(E41-D41,1)*24,MOD(H41-D41,1)*24)),2)</f>
        <v/>
      </c>
      <c r="J41" s="207" t="n"/>
      <c r="K41" s="308" t="n"/>
      <c r="L41" s="189" t="n"/>
      <c r="M41" s="309">
        <f>MAX(0,V41-W41)</f>
        <v/>
      </c>
      <c r="N41" s="313">
        <f>(IF(OR($C41="",$D41=""),0,
 IF(OR($A40="Holiday",$A41="Holiday"),
    IF(ISNUMBER(MATCH(TRIM($B41),{"Phagwah","Good Friday","Easter Monday","Labour Day","Christmas","Eid ul Azha","Romans-2","Globe-12","Neptune P1"},0)),0,$I41),
 IF(AND(NOT(OR($A40="Annual Leave",$A41="Annual Leave")),$A41="Off day"),$I41,
  MAX(0,$I41-$V41)
  ))))+W41</f>
        <v/>
      </c>
      <c r="O41" s="313">
        <f>IF(AND(OR($A40="Holiday",$A41="Holiday"),
        ISNUMBER(MATCH(TRIM($B41),{"Phagwah","Good Friday","Easter Monday","Labour Day","Christmas","Eid ul Azha","Romans-2","Globe-12","Neptune P1"},0))),
   $I41,0)</f>
        <v/>
      </c>
      <c r="P41" s="313">
        <f>IF(OR($O$7="Canteen",$O$7="Head Office"),0,IF($I41&lt;=0,0,IF(AND($I40&lt;=0,OR(TRIM($J41)="Hebrews",TRIM($J41)="Romans",TRIM($J41)="Romans-2",TRIM($J41)="Globe",TRIM($J41)="Globe-12",TRIM($J41)="Neptune P1")),1,0)))</f>
        <v/>
      </c>
      <c r="Q41" s="314" t="n"/>
      <c r="R41" s="313">
        <f>IF(OR($O$7="Canteen",$O$7="Head Office"),0,IF(
  AND(
    SUMIFS(I:I, C:C, C41) &gt;= 8,
    COUNTIFS(C$14:C41, C41)=1,
    OR(
      TEXT(D41,"hh:mm:ss")="07:00:00",
      TEXT(D41,"hh:mm:ss")="15:00:00",
      TEXT(D41,"hh:mm:ss")="23:00:00",
      TEXT(D42,"hh:mm:ss")="07:00:00",
      TEXT(D42,"hh:mm:ss")="15:00:00",
      TEXT(D42,"hh:mm:ss")="23:00:00"
    )
  ),
  1,
  0
))</f>
        <v/>
      </c>
      <c r="S41" s="313">
        <f>IF(OR($A40="Annual Leave",$A41="Annual Leave"),IF(AND($A40&lt;&gt;"Annual Leave",$A41="Annual Leave"),8,0),0)</f>
        <v/>
      </c>
      <c r="T41" s="315" t="n"/>
      <c r="U41" s="144">
        <f>MAX(0,40-Y41)</f>
        <v/>
      </c>
      <c r="V41" s="351">
        <f>IF(OR($C41="",$D41=""),0,
 IF(OR($A40="Holiday",$A41="Holiday"),0,
 IF(AND(NOT(OR($A40="Annual Leave",$A41="Annual Leave")),$A41="Off day"),0,
  IF($I40+$I41&gt;=8,IF($I40&gt;=8,0,8-$I40),$I41)
  )))</f>
        <v/>
      </c>
      <c r="W41" s="351">
        <f>MAX(0,V41-U41)</f>
        <v/>
      </c>
      <c r="X41" s="351">
        <f>IF(C41="","",C41-WEEKDAY(C41,1)+1)</f>
        <v/>
      </c>
      <c r="Y41" s="351">
        <f>SUMPRODUCT(($X$14:$X40=X41)*(($V$14:$V40)+($O$14:$O40)))+IF(X41=X14,$L$11,0)</f>
        <v/>
      </c>
      <c r="Z41" s="351" t="n"/>
      <c r="AA41" s="351" t="n"/>
      <c r="AB41" s="351" t="n"/>
      <c r="AC41" s="351" t="n"/>
      <c r="AD41" s="351" t="n"/>
      <c r="AE41" s="351" t="n"/>
      <c r="AF41" s="351" t="n"/>
    </row>
    <row r="42" ht="24" customHeight="1" s="348" thickBot="1">
      <c r="A42" s="208" t="inlineStr">
        <is>
          <t>On Day</t>
        </is>
      </c>
      <c r="B42" s="209" t="n"/>
      <c r="C42" s="108">
        <f>C40+1</f>
        <v/>
      </c>
      <c r="D42" s="77" t="n"/>
      <c r="E42" s="210">
        <f>IF(D42="", "",
 IF(D42=TIME(0,0,0), 0,
 IF(AND(D42&gt;=TIME(0,0,1), D42&lt;=TIME(2,0,0)), TIME(7,0,0),
 IF(AND(D42&gt;=TIME(6,0,0), D42&lt;=TIME(8,0,0)), TIME(12,0,0),
 IF(AND(D42&gt;TIME(8,0,0), D42&lt;=TIME(13,59,0)), TIME(15,0,0),
 IF(AND(D42&gt;=TIME(14,0,0), D42&lt;=TIME(17,59,0)), TIME(21,0,0),
 IF(AND(D42&gt;=TIME(18,0,0), D42&lt;=TIME(21,59,0)), TIME(0,0,0),
 IF(AND(D42&gt;=TIME(22,0,0), D42&lt;=TIME(23,59,59)), TIME(7,0,0), ""))))))))</f>
        <v/>
      </c>
      <c r="F42" s="211" t="n"/>
      <c r="G42" s="210">
        <f>IF(AND(D42&gt;=TIME(6,0,0),D42&lt;=TIME(8,0,0)),E42,"")</f>
        <v/>
      </c>
      <c r="H42" s="77" t="n"/>
      <c r="I42" s="16">
        <f>ROUND(IF(OR(D42="",E42="",E42=0),0,IF(H42="",MOD(E42-D42,1)*24,MOD(H42-D42,1)*24)),2)</f>
        <v/>
      </c>
      <c r="J42" s="212" t="n"/>
      <c r="K42" s="316" t="n"/>
      <c r="L42" s="181" t="n"/>
      <c r="M42" s="317">
        <f>MAX(0,V42-W42)</f>
        <v/>
      </c>
      <c r="N42" s="17">
        <f>(IF(OR($C42="",$D42=""),0,
 IF(OR($A42="Holiday",$A43="Holiday"),
    IF(ISNUMBER(MATCH(TRIM($B42),{"Phagwah","Good Friday","Easter Monday","Labour Day","Christmas","Eid ul Azha","Romans-2","Globe-12","Neptune P1"},0)),0,$I42),
 IF(AND(NOT(OR($A42="Annual Leave",$A43="Annual Leave")),$A42="Off day"),$I42,
  MAX(0,$I42-$V42)
  ))))+W42</f>
        <v/>
      </c>
      <c r="O42" s="213">
        <f>IF(AND(OR($A42="Holiday",$A43="Holiday"),
        ISNUMBER(MATCH(TRIM($B42),{"Phagwah","Good Friday","Easter Monday","Labour Day","Christmas","Eid ul Azha","Romans-2","Globe-12","Neptune P1"},0))),
   $I42,0)</f>
        <v/>
      </c>
      <c r="P42" s="17">
        <f>IF(OR($O$7="Canteen",$O$7="Head Office"),0,IF($I42&lt;=0,0,IF(OR(OR(TRIM($J42)="Hebrews",TRIM($J42)="Romans",TRIM($J42)="Romans-2",TRIM($J42)="Globe",TRIM($J42)="Globe-12",TRIM($J42)="Neptune P1"),AND($I43&gt;0,OR(TRIM($J43)="Hebrews",TRIM($J43)="Romans",TRIM($J43)="Romans-2",TRIM($J43)="Globe",TRIM($J43)="Globe-12",TRIM($J43)="Neptune P1"))),1,0)))</f>
        <v/>
      </c>
      <c r="Q42" s="78" t="n"/>
      <c r="R42" s="213">
        <f>IF(OR($O$7="Canteen",$O$7="Head Office"),0,IF(
  AND(
    SUMIFS(I:I, C:C, C42) &gt;= 8,
    COUNTIFS(C$14:C42, C42)=1,
    OR(
      TEXT(D42,"hh:mm:ss")="07:00:00",
      TEXT(D42,"hh:mm:ss")="15:00:00",
      TEXT(D42,"hh:mm:ss")="23:00:00",
      TEXT(D43,"hh:mm:ss")="07:00:00",
      TEXT(D43,"hh:mm:ss")="15:00:00",
      TEXT(D43,"hh:mm:ss")="23:00:00"
    )
  ),
  1,
  0
))</f>
        <v/>
      </c>
      <c r="S42" s="213">
        <f>IF(OR($A42="Annual Leave",$A43="Annual Leave"),IF($A42="Annual Leave",8,0),0)</f>
        <v/>
      </c>
      <c r="T42" s="79" t="n"/>
      <c r="U42" s="144">
        <f>MAX(0,40-Y42)</f>
        <v/>
      </c>
      <c r="V42" s="351">
        <f>IF(OR($C42="",$D42=""),0,
 IF(OR($A42="Holiday",$A43="Holiday"),0,
 IF(AND(NOT(OR($A42="Annual Leave",$A43="Annual Leave")),$A42="Off day"),0,
  IF($I42+$I43&gt;=8,IF($I42&gt;=8,8,$I42),$I42)
  )))</f>
        <v/>
      </c>
      <c r="W42" s="351">
        <f>MAX(0,V42-U42)</f>
        <v/>
      </c>
      <c r="X42" s="351">
        <f>IF(C42="","",C42-WEEKDAY(C42,1)+1)</f>
        <v/>
      </c>
      <c r="Y42" s="351">
        <f>SUMPRODUCT(($X$14:$X41=X42)*(($V$14:$V41)+($O$14:$O41)))+IF(X42=X14,$L$11,0)</f>
        <v/>
      </c>
      <c r="Z42" s="351" t="n"/>
      <c r="AA42" s="351" t="n"/>
      <c r="AB42" s="351" t="n"/>
      <c r="AC42" s="351" t="n"/>
      <c r="AD42" s="351" t="n"/>
      <c r="AE42" s="351" t="n"/>
      <c r="AF42" s="351" t="n"/>
    </row>
    <row r="43" ht="24" customHeight="1" s="348" thickBot="1">
      <c r="A43" s="208" t="inlineStr">
        <is>
          <t>On Day</t>
        </is>
      </c>
      <c r="B43" s="214" t="n"/>
      <c r="C43" s="109">
        <f>C42</f>
        <v/>
      </c>
      <c r="D43" s="18" t="n"/>
      <c r="E43" s="215">
        <f>IF(D43="", "",
 IF(D43=TIME(0,0,0), 0,
 IF(AND(D43&gt;=TIME(0,0,1), D43&lt;=TIME(2,0,0)), TIME(7,0,0),
 IF(AND(D43&gt;=TIME(6,0,0), D43&lt;=TIME(8,0,0)), TIME(12,0,0),
 IF(AND(D43&gt;TIME(8,0,0), D43&lt;=TIME(13,59,0)), TIME(15,0,0),
 IF(AND(D43&gt;=TIME(14,0,0), D43&lt;=TIME(17,59,0)), TIME(21,0,0),
 IF(AND(D43&gt;=TIME(18,0,0), D43&lt;=TIME(21,59,0)), TIME(0,0,0),
 IF(AND(D43&gt;=TIME(22,0,0), D43&lt;=TIME(23,59,59)), TIME(7,0,0), ""))))))))</f>
        <v/>
      </c>
      <c r="F43" s="216" t="n"/>
      <c r="G43" s="215">
        <f>IF(AND(D43&gt;=TIME(6,0,0),D43&lt;=TIME(8,0,0)),E43,"")</f>
        <v/>
      </c>
      <c r="H43" s="18" t="n"/>
      <c r="I43" s="19">
        <f>ROUND(IF(OR(D43="",E43="",E43=0),0,IF(H43="",MOD(E43-D43,1)*24,MOD(H43-D43,1)*24)),2)</f>
        <v/>
      </c>
      <c r="J43" s="212" t="n"/>
      <c r="K43" s="316" t="n"/>
      <c r="L43" s="183" t="n"/>
      <c r="M43" s="317">
        <f>MAX(0,V43-W43)</f>
        <v/>
      </c>
      <c r="N43" s="20">
        <f>(IF(OR($C43="",$D43=""),0,
 IF(OR($A42="Holiday",$A43="Holiday"),
    IF(ISNUMBER(MATCH(TRIM($B43),{"Phagwah","Good Friday","Easter Monday","Labour Day","Christmas","Eid ul Azha","Romans-2","Globe-12","Neptune P1"},0)),0,$I43),
 IF(AND(NOT(OR($A42="Annual Leave",$A43="Annual Leave")),$A43="Off day"),$I43,
  MAX(0,$I43-$V43)
  ))))+W43</f>
        <v/>
      </c>
      <c r="O43" s="20">
        <f>IF(AND(OR($A42="Holiday",$A43="Holiday"),
        ISNUMBER(MATCH(TRIM($B43),{"Phagwah","Good Friday","Easter Monday","Labour Day","Christmas","Eid ul Azha","Romans-2","Globe-12","Neptune P1"},0))),
   $I43,0)</f>
        <v/>
      </c>
      <c r="P43" s="20">
        <f>IF(OR($O$7="Canteen",$O$7="Head Office"),0,IF($I43&lt;=0,0,IF(AND($I42&lt;=0,OR(TRIM($J43)="Hebrews",TRIM($J43)="Romans",TRIM($J43)="Romans-2",TRIM($J43)="Globe",TRIM($J43)="Globe-12",TRIM($J43)="Neptune P1")),1,0)))</f>
        <v/>
      </c>
      <c r="Q43" s="21" t="n"/>
      <c r="R43" s="20">
        <f>IF(OR($O$7="Canteen",$O$7="Head Office"),0,IF(
  AND(
    SUMIFS(I:I, C:C, C43) &gt;= 8,
    COUNTIFS(C$14:C43, C43)=1,
    OR(
      TEXT(D43,"hh:mm:ss")="07:00:00",
      TEXT(D43,"hh:mm:ss")="15:00:00",
      TEXT(D43,"hh:mm:ss")="23:00:00",
      TEXT(D49,"hh:mm:ss")="07:00:00",
      TEXT(D49,"hh:mm:ss")="15:00:00",
      TEXT(D49,"hh:mm:ss")="23:00:00"
    )
  ),
  1,
  0
))</f>
        <v/>
      </c>
      <c r="S43" s="20">
        <f>IF(OR($A42="Annual Leave",$A43="Annual Leave"),IF(AND($A42&lt;&gt;"Annual Leave",$A43="Annual Leave"),8,0),0)</f>
        <v/>
      </c>
      <c r="T43" s="22" t="n"/>
      <c r="U43" s="144">
        <f>MAX(0,40-Y43)</f>
        <v/>
      </c>
      <c r="V43" s="351">
        <f>IF(OR($C43="",$D43=""),0,
 IF(OR($A42="Holiday",$A43="Holiday"),0,
 IF(AND(NOT(OR($A42="Annual Leave",$A43="Annual Leave")),$A43="Off day"),0,
  IF($I42+$I43&gt;=8,IF($I42&gt;=8,0,8-$I42),$I43)
  )))</f>
        <v/>
      </c>
      <c r="W43" s="351">
        <f>MAX(0,V43-U43)</f>
        <v/>
      </c>
      <c r="X43" s="351">
        <f>IF(C43="","",C43-WEEKDAY(C43,1)+1)</f>
        <v/>
      </c>
      <c r="Y43" s="351">
        <f>SUMPRODUCT(($X$14:$X42=X43)*(($V$14:$V42)+($O$14:$O42)))+IF(X43=X14,$L$11,0)</f>
        <v/>
      </c>
      <c r="Z43" s="351" t="n"/>
      <c r="AA43" s="351" t="n"/>
      <c r="AB43" s="351" t="n"/>
      <c r="AC43" s="351" t="n"/>
      <c r="AD43" s="351" t="n"/>
      <c r="AE43" s="351" t="n"/>
      <c r="AF43" s="351" t="n"/>
    </row>
    <row r="44" ht="24" customHeight="1" s="348" thickBot="1">
      <c r="A44" s="176" t="n"/>
      <c r="B44" s="176" t="n"/>
      <c r="C44" s="217" t="n"/>
      <c r="D44" s="110" t="n"/>
      <c r="E44" s="110" t="n"/>
      <c r="F44" s="218" t="n"/>
      <c r="G44" s="110" t="n"/>
      <c r="H44" s="110" t="n"/>
      <c r="I44" s="219" t="n"/>
      <c r="J44" s="219" t="n"/>
      <c r="K44" s="219" t="n"/>
      <c r="L44" s="219" t="n"/>
      <c r="M44" s="111">
        <f>MAX(0,V44-W44)</f>
        <v/>
      </c>
      <c r="N44" s="112">
        <f>(IF(OR($C44="",$D44=""),0,
 IF(OR($A44="Holiday",$A45="Holiday"),
    IF(ISNUMBER(MATCH(TRIM($B44),{"Phagwah","Good Friday","Easter Monday","Labour Day","Christmas","Eid ul Azha","Romans-2","Globe-12","Neptune P1"},0)),0,$I44),
 IF(AND(NOT(OR($A44="Annual Leave",$A45="Annual Leave")),$A44="Off day"),$I44,
  MAX(0,$I44-$V44)
  ))))+W44</f>
        <v/>
      </c>
      <c r="O44" s="112">
        <f>IF(AND(OR($A44="Holiday",$A45="Holiday"),
        ISNUMBER(MATCH(TRIM($B44),{"Phagwah","Good Friday","Easter Monday","Labour Day","Christmas","Eid ul Azha","Romans-2","Globe-12","Neptune P1"},0))),
   $I44,0)</f>
        <v/>
      </c>
      <c r="P44" s="112">
        <f>IF(OR($O$7="Canteen",$O$7="Head Office"),0,IF($I44&lt;=0,0,IF(OR(OR(TRIM($J44)="Hebrews",TRIM($J44)="Romans",TRIM($J44)="Romans-2",TRIM($J44)="Globe",TRIM($J44)="Globe-12",TRIM($J44)="Neptune P1"),AND($I45&gt;0,OR(TRIM($J45)="Hebrews",TRIM($J45)="Romans",TRIM($J45)="Romans-2",TRIM($J45)="Globe",TRIM($J45)="Globe-12",TRIM($J45)="Neptune P1"))),1,0)))</f>
        <v/>
      </c>
      <c r="Q44" s="113" t="n"/>
      <c r="R44" s="113" t="n"/>
      <c r="S44" s="112">
        <f>IF(OR($A44="Annual Leave",$A45="Annual Leave"),IF($A44="Annual Leave",8,0),0)</f>
        <v/>
      </c>
      <c r="T44" s="114" t="n"/>
      <c r="U44" s="144">
        <f>MAX(0,40-Y44)</f>
        <v/>
      </c>
      <c r="V44" s="351">
        <f>IF(OR($C44="",$D44=""),0,
 IF(OR($A44="Holiday",$A45="Holiday"),0,
 IF(AND(NOT(OR($A44="Annual Leave",$A45="Annual Leave")),$A44="Off day"),0,
  IF($I44+$I45&gt;=8,IF($I44&gt;=8,8,$I44),$I44)
  )))</f>
        <v/>
      </c>
      <c r="W44" s="351">
        <f>MAX(0,V44-U44)</f>
        <v/>
      </c>
      <c r="X44" s="351">
        <f>IF(C44="","",C44-WEEKDAY(C44,1)+1)</f>
        <v/>
      </c>
      <c r="Y44" s="351">
        <f>SUMPRODUCT(($X$14:$X43=X44)*(($V$14:$V43)+($O$14:$O43)))+IF(X44=X14,$L$11,0)</f>
        <v/>
      </c>
      <c r="Z44" s="351" t="n"/>
      <c r="AA44" s="351" t="n"/>
      <c r="AB44" s="351" t="n"/>
      <c r="AC44" s="351" t="n"/>
      <c r="AD44" s="351" t="n"/>
      <c r="AE44" s="351" t="n"/>
      <c r="AF44" s="351" t="n"/>
    </row>
    <row r="45" ht="24" customHeight="1" s="348" thickBot="1">
      <c r="A45" s="154" t="inlineStr">
        <is>
          <t>On Day</t>
        </is>
      </c>
      <c r="B45" s="318" t="n"/>
      <c r="C45" s="115">
        <f>C42+1</f>
        <v/>
      </c>
      <c r="D45" s="319" t="n"/>
      <c r="E45" s="320">
        <f>IF(D45="", "",
 IF(D45=TIME(0,0,0), 0,
 IF(AND(D45&gt;=TIME(0,0,1), D45&lt;=TIME(2,0,0)), TIME(7,0,0),
 IF(AND(D45&gt;=TIME(6,0,0), D45&lt;=TIME(8,0,0)), TIME(12,0,0),
 IF(AND(D45&gt;TIME(8,0,0), D45&lt;=TIME(13,59,0)), TIME(15,0,0),
 IF(AND(D45&gt;=TIME(14,0,0), D45&lt;=TIME(17,59,0)), TIME(21,0,0),
 IF(AND(D45&gt;=TIME(18,0,0), D45&lt;=TIME(21,59,0)), TIME(0,0,0),
 IF(AND(D45&gt;=TIME(22,0,0), D45&lt;=TIME(23,59,59)), TIME(7,0,0), ""))))))))</f>
        <v/>
      </c>
      <c r="F45" s="321" t="n"/>
      <c r="G45" s="320">
        <f>IF(AND(D45&gt;=TIME(6,0,0),D45&lt;=TIME(8,0,0)),E45,"")</f>
        <v/>
      </c>
      <c r="H45" s="319" t="n"/>
      <c r="I45" s="30">
        <f>ROUND(IF(OR(D45="",E45="",E45=0),0,IF(H45="",MOD(E45-D45,1)*24,MOD(H45-D45,1)*24)),2)</f>
        <v/>
      </c>
      <c r="J45" s="220" t="n"/>
      <c r="K45" s="274" t="n"/>
      <c r="L45" s="181" t="n"/>
      <c r="M45" s="275">
        <f>MAX(0,V45-W45)</f>
        <v/>
      </c>
      <c r="N45" s="322">
        <f>(IF(OR($C45="",$D45=""),0,
 IF(OR($A44="Holiday",$A45="Holiday"),
    IF(ISNUMBER(MATCH(TRIM($B45),{"Phagwah","Good Friday","Easter Monday","Labour Day","Christmas","Eid ul Azha","Romans-2","Globe-12","Neptune P1"},0)),0,$I45),
 IF(AND(NOT(OR($A44="Annual Leave",$A45="Annual Leave")),$A45="Off day"),$I45,
  MAX(0,$I45-$V45)
  ))))+W45</f>
        <v/>
      </c>
      <c r="O45" s="322">
        <f>IF(AND(OR($A44="Holiday",$A45="Holiday"),
        ISNUMBER(MATCH(TRIM($B45),{"Phagwah","Good Friday","Easter Monday","Labour Day","Christmas","Eid ul Azha","Romans-2","Globe-12","Neptune P1"},0))),
   $I45,0)</f>
        <v/>
      </c>
      <c r="P45" s="322">
        <f>IF(OR($O$7="Canteen",$O$7="Head Office"),0,IF($I45&lt;=0,0,IF(AND($I44&lt;=0,OR(TRIM($J45)="Hebrews",TRIM($J45)="Romans",TRIM($J45)="Romans-2",TRIM($J45)="Globe",TRIM($J45)="Globe-12",TRIM($J45)="Neptune P1")),1,0)))</f>
        <v/>
      </c>
      <c r="Q45" s="323" t="n"/>
      <c r="R45" s="322">
        <f>IF(OR($O$7="Canteen",$O$7="Head Office"),0,IF(
  AND(
    SUMIFS(I:I, C:C, C45) &gt;= 8,
    COUNTIFS(C$14:C45, C45)=1,
    OR(
      TEXT(D45,"hh:mm:ss")="07:00:00",
      TEXT(D45,"hh:mm:ss")="15:00:00",
      TEXT(D45,"hh:mm:ss")="23:00:00",
      TEXT(D46,"hh:mm:ss")="07:00:00",
      TEXT(D46,"hh:mm:ss")="15:00:00",
      TEXT(D46,"hh:mm:ss")="23:00:00"
    )
  ),
  1,
  0
))</f>
        <v/>
      </c>
      <c r="S45" s="322">
        <f>IF(OR($A44="Annual Leave",$A45="Annual Leave"),IF(AND($A44&lt;&gt;"Annual Leave",$A45="Annual Leave"),8,0),0)</f>
        <v/>
      </c>
      <c r="T45" s="116" t="n"/>
      <c r="U45" s="144">
        <f>MAX(0,40-Y45)</f>
        <v/>
      </c>
      <c r="V45" s="351">
        <f>IF(OR($C45="",$D45=""),0,
 IF(OR($A44="Holiday",$A45="Holiday"),0,
 IF(AND(NOT(OR($A44="Annual Leave",$A45="Annual Leave")),$A45="Off day"),0,
  IF($I44+$I45&gt;=8,IF($I44&gt;=8,0,8-$I44),$I45)
  )))</f>
        <v/>
      </c>
      <c r="W45" s="351">
        <f>MAX(0,V45-U45)</f>
        <v/>
      </c>
      <c r="X45" s="351">
        <f>IF(C45="","",C45-WEEKDAY(C45,1)+1)</f>
        <v/>
      </c>
      <c r="Y45" s="351">
        <f>SUMPRODUCT(($X$14:$X44=X45)*(($V$14:$V44)+($O$14:$O44)))+IF(X45=X14,$L$11,0)</f>
        <v/>
      </c>
      <c r="Z45" s="351" t="n"/>
      <c r="AA45" s="351" t="n"/>
      <c r="AB45" s="351" t="n"/>
      <c r="AC45" s="351" t="n"/>
      <c r="AD45" s="351" t="n"/>
      <c r="AE45" s="351" t="n"/>
      <c r="AF45" s="351" t="n"/>
    </row>
    <row r="46" ht="24" customHeight="1" s="348" thickBot="1">
      <c r="A46" s="154" t="inlineStr">
        <is>
          <t>On Day</t>
        </is>
      </c>
      <c r="B46" s="305" t="n"/>
      <c r="C46" s="90">
        <f>C45</f>
        <v/>
      </c>
      <c r="D46" s="80" t="n"/>
      <c r="E46" s="221">
        <f>IF(D46="", "",
 IF(D46=TIME(0,0,0), 0,
 IF(AND(D46&gt;=TIME(0,0,1), D46&lt;=TIME(2,0,0)), TIME(7,0,0),
 IF(AND(D46&gt;=TIME(6,0,0), D46&lt;=TIME(8,0,0)), TIME(12,0,0),
 IF(AND(D46&gt;TIME(8,0,0), D46&lt;=TIME(13,59,0)), TIME(15,0,0),
 IF(AND(D46&gt;=TIME(14,0,0), D46&lt;=TIME(17,59,0)), TIME(21,0,0),
 IF(AND(D46&gt;=TIME(18,0,0), D46&lt;=TIME(21,59,0)), TIME(0,0,0),
 IF(AND(D46&gt;=TIME(22,0,0), D46&lt;=TIME(23,59,59)), TIME(7,0,0), ""))))))))</f>
        <v/>
      </c>
      <c r="F46" s="156" t="n"/>
      <c r="G46" s="221">
        <f>IF(AND(D46&gt;=TIME(6,0,0),D46&lt;=TIME(8,0,0)),E46,"")</f>
        <v/>
      </c>
      <c r="H46" s="80" t="n"/>
      <c r="I46" s="30">
        <f>ROUND(IF(OR(D46="",E46="",E46=0),0,IF(H46="",MOD(E46-D46,1)*24,MOD(H46-D46,1)*24)),2)</f>
        <v/>
      </c>
      <c r="J46" s="158" t="n"/>
      <c r="K46" s="274" t="n"/>
      <c r="L46" s="189" t="n"/>
      <c r="M46" s="275">
        <f>MAX(0,V46-W46)</f>
        <v/>
      </c>
      <c r="N46" s="81">
        <f>(IF(OR($C46="",$D46=""),0,
 IF(OR($A46="Holiday",$A47="Holiday"),
    IF(ISNUMBER(MATCH(TRIM($B46),{"Phagwah","Good Friday","Easter Monday","Labour Day","Christmas","Eid ul Azha","Romans-2","Globe-12","Neptune P1"},0)),0,$I46),
 IF(AND(NOT(OR($A46="Annual Leave",$A47="Annual Leave")),$A46="Off day"),$I46,
  MAX(0,$I46-$V46)
  ))))+W46</f>
        <v/>
      </c>
      <c r="O46" s="81">
        <f>IF(AND(OR($A46="Holiday",$A47="Holiday"),
        ISNUMBER(MATCH(TRIM($B46),{"Phagwah","Good Friday","Easter Monday","Labour Day","Christmas","Eid ul Azha","Romans-2","Globe-12","Neptune P1"},0))),
   $I46,0)</f>
        <v/>
      </c>
      <c r="P46" s="81">
        <f>IF(OR($O$7="Canteen",$O$7="Head Office"),0,IF($I46&lt;=0,0,IF(OR(OR(TRIM($J46)="Hebrews",TRIM($J46)="Romans",TRIM($J46)="Romans-2",TRIM($J46)="Globe",TRIM($J46)="Globe-12",TRIM($J46)="Neptune P1"),AND($I47&gt;0,OR(TRIM($J47)="Hebrews",TRIM($J47)="Romans",TRIM($J47)="Romans-2",TRIM($J47)="Globe",TRIM($J47)="Globe-12",TRIM($J47)="Neptune P1"))),1,0)))</f>
        <v/>
      </c>
      <c r="Q46" s="82" t="n"/>
      <c r="R46" s="81">
        <f>IF(OR($O$7="Canteen",$O$7="Head Office"),0,IF(
  AND(
    SUMIFS(I:I, C:C, C46) &gt;= 8,
    COUNTIFS(C$14:C46, C46)=1,
    OR(
      TEXT(D46,"hh:mm:ss")="07:00:00",
      TEXT(D46,"hh:mm:ss")="15:00:00",
      TEXT(D46,"hh:mm:ss")="23:00:00",
      TEXT(D51,"hh:mm:ss")="07:00:00",
      TEXT(D51,"hh:mm:ss")="15:00:00",
      TEXT(D51,"hh:mm:ss")="23:00:00"
    )
  ),
  1,
  0
))</f>
        <v/>
      </c>
      <c r="S46" s="81">
        <f>IF(OR($A46="Annual Leave",$A47="Annual Leave"),IF($A46="Annual Leave",8,0),0)</f>
        <v/>
      </c>
      <c r="T46" s="117" t="n"/>
      <c r="U46" s="144">
        <f>MAX(0,40-Y46)</f>
        <v/>
      </c>
      <c r="V46" s="351">
        <f>IF(OR($C46="",$D46=""),0,
 IF(OR($A46="Holiday",$A47="Holiday"),0,
 IF(AND(NOT(OR($A46="Annual Leave",$A47="Annual Leave")),$A46="Off day"),0,
  IF($I46+$I47&gt;=8,IF($I46&gt;=8,8,$I46),$I46)
  )))</f>
        <v/>
      </c>
      <c r="W46" s="351">
        <f>MAX(0,V46-U46)</f>
        <v/>
      </c>
      <c r="X46" s="351">
        <f>IF(C46="","",C46-WEEKDAY(C46,1)+1)</f>
        <v/>
      </c>
      <c r="Y46" s="351">
        <f>SUMPRODUCT(($X$14:$X45=X46)*(($V$14:$V45)+($O$14:$O45)))+IF(X46=X14,$L$11,0)</f>
        <v/>
      </c>
      <c r="Z46" s="351" t="n"/>
      <c r="AA46" s="351" t="n"/>
      <c r="AB46" s="351" t="n"/>
      <c r="AC46" s="351" t="n"/>
      <c r="AD46" s="351" t="n"/>
      <c r="AE46" s="351" t="n"/>
      <c r="AF46" s="351" t="n"/>
    </row>
    <row r="47" ht="24" customHeight="1" s="348" thickBot="1">
      <c r="A47" s="184" t="inlineStr">
        <is>
          <t>On Day</t>
        </is>
      </c>
      <c r="B47" s="222" t="n"/>
      <c r="C47" s="118">
        <f>C45+1</f>
        <v/>
      </c>
      <c r="D47" s="83" t="n"/>
      <c r="E47" s="223">
        <f>IF(D47="", "",
 IF(D47=TIME(0,0,0), 0,
 IF(AND(D47&gt;=TIME(0,0,1), D47&lt;=TIME(2,0,0)), TIME(7,0,0),
 IF(AND(D47&gt;=TIME(6,0,0), D47&lt;=TIME(8,0,0)), TIME(12,0,0),
 IF(AND(D47&gt;TIME(8,0,0), D47&lt;=TIME(13,59,0)), TIME(15,0,0),
 IF(AND(D47&gt;=TIME(14,0,0), D47&lt;=TIME(17,59,0)), TIME(21,0,0),
 IF(AND(D47&gt;=TIME(18,0,0), D47&lt;=TIME(21,59,0)), TIME(0,0,0),
 IF(AND(D47&gt;=TIME(22,0,0), D47&lt;=TIME(23,59,59)), TIME(7,0,0), ""))))))))</f>
        <v/>
      </c>
      <c r="F47" s="224" t="n"/>
      <c r="G47" s="223">
        <f>IF(AND(D47&gt;=TIME(6,0,0),D47&lt;=TIME(8,0,0)),E47,"")</f>
        <v/>
      </c>
      <c r="H47" s="83" t="n"/>
      <c r="I47" s="23">
        <f>ROUND(IF(OR(D47="",E47="",E47=0),0,IF(H47="",MOD(E47-D47,1)*24,MOD(H47-D47,1)*24)),2)</f>
        <v/>
      </c>
      <c r="J47" s="225" t="n"/>
      <c r="K47" s="297" t="n"/>
      <c r="L47" s="181" t="n"/>
      <c r="M47" s="298">
        <f>MAX(0,V47-W47)</f>
        <v/>
      </c>
      <c r="N47" s="84">
        <f>(IF(OR($C47="",$D47=""),0,
 IF(OR($A46="Holiday",$A47="Holiday"),
    IF(ISNUMBER(MATCH(TRIM($B47),{"Phagwah","Good Friday","Easter Monday","Labour Day","Christmas","Eid ul Azha","Romans-2","Globe-12","Neptune P1"},0)),0,$I47),
 IF(AND(NOT(OR($A46="Annual Leave",$A47="Annual Leave")),$A47="Off day"),$I47,
  MAX(0,$I47-$V47)
  ))))+W47</f>
        <v/>
      </c>
      <c r="O47" s="84">
        <f>IF(AND(OR($A46="Holiday",$A47="Holiday"),
        ISNUMBER(MATCH(TRIM($B47),{"Phagwah","Good Friday","Easter Monday","Labour Day","Christmas","Eid ul Azha","Romans-2","Globe-12","Neptune P1"},0))),
   $I47,0)</f>
        <v/>
      </c>
      <c r="P47" s="84">
        <f>IF(OR($O$7="Canteen",$O$7="Head Office"),0,IF($I47&lt;=0,0,IF(AND($I46&lt;=0,OR(TRIM($J47)="Hebrews",TRIM($J47)="Romans",TRIM($J47)="Romans-2",TRIM($J47)="Globe",TRIM($J47)="Globe-12",TRIM($J47)="Neptune P1")),1,0)))</f>
        <v/>
      </c>
      <c r="Q47" s="85" t="n"/>
      <c r="R47" s="84">
        <f>IF(OR($O$7="Canteen",$O$7="Head Office"),0,IF(
  AND(
    SUMIFS(I:I, C:C, C47) &gt;= 8,
    COUNTIFS(C$14:C47, C47)=1,
    OR(
      TEXT(D47,"hh:mm:ss")="07:00:00",
      TEXT(D47,"hh:mm:ss")="15:00:00",
      TEXT(D47,"hh:mm:ss")="23:00:00",
      TEXT(D48,"hh:mm:ss")="07:00:00",
      TEXT(D48,"hh:mm:ss")="15:00:00",
      TEXT(D48,"hh:mm:ss")="23:00:00"
    )
  ),
  1,
  0
))</f>
        <v/>
      </c>
      <c r="S47" s="84">
        <f>IF(OR($A46="Annual Leave",$A47="Annual Leave"),IF(AND($A46&lt;&gt;"Annual Leave",$A47="Annual Leave"),8,0),0)</f>
        <v/>
      </c>
      <c r="T47" s="86" t="n"/>
      <c r="U47" s="144">
        <f>MAX(0,40-Y47)</f>
        <v/>
      </c>
      <c r="V47" s="351">
        <f>IF(OR($C47="",$D47=""),0,
 IF(OR($A46="Holiday",$A47="Holiday"),0,
 IF(AND(NOT(OR($A46="Annual Leave",$A47="Annual Leave")),$A47="Off day"),0,
  IF($I46+$I47&gt;=8,IF($I46&gt;=8,0,8-$I46),$I47)
  )))</f>
        <v/>
      </c>
      <c r="W47" s="351">
        <f>MAX(0,V47-U47)</f>
        <v/>
      </c>
      <c r="X47" s="351">
        <f>IF(C47="","",C47-WEEKDAY(C47,1)+1)</f>
        <v/>
      </c>
      <c r="Y47" s="351">
        <f>SUMPRODUCT(($X$14:$X46=X47)*(($V$14:$V46)+($O$14:$O46)))+IF(X47=X14,$L$11,0)</f>
        <v/>
      </c>
      <c r="Z47" s="351" t="n"/>
      <c r="AA47" s="351" t="n"/>
      <c r="AB47" s="351" t="n"/>
      <c r="AC47" s="351" t="n"/>
      <c r="AD47" s="351" t="n"/>
      <c r="AE47" s="351" t="n"/>
      <c r="AF47" s="351" t="n"/>
    </row>
    <row r="48" ht="24" customHeight="1" s="348" thickBot="1">
      <c r="A48" s="226" t="inlineStr">
        <is>
          <t>On Day</t>
        </is>
      </c>
      <c r="B48" s="299" t="n"/>
      <c r="C48" s="119">
        <f>C47</f>
        <v/>
      </c>
      <c r="D48" s="24" t="n"/>
      <c r="E48" s="227">
        <f>IF(D48="", "",
 IF(D48=TIME(0,0,0), 0,
 IF(AND(D48&gt;=TIME(0,0,1), D48&lt;=TIME(2,0,0)), TIME(7,0,0),
 IF(AND(D48&gt;=TIME(6,0,0), D48&lt;=TIME(8,0,0)), TIME(12,0,0),
 IF(AND(D48&gt;TIME(8,0,0), D48&lt;=TIME(13,59,0)), TIME(15,0,0),
 IF(AND(D48&gt;=TIME(14,0,0), D48&lt;=TIME(17,59,0)), TIME(21,0,0),
 IF(AND(D48&gt;=TIME(18,0,0), D48&lt;=TIME(21,59,0)), TIME(0,0,0),
 IF(AND(D48&gt;=TIME(22,0,0), D48&lt;=TIME(23,59,59)), TIME(7,0,0), ""))))))))</f>
        <v/>
      </c>
      <c r="F48" s="228" t="n"/>
      <c r="G48" s="227">
        <f>IF(AND(D48&gt;=TIME(6,0,0),D48&lt;=TIME(8,0,0)),E48,"")</f>
        <v/>
      </c>
      <c r="H48" s="300" t="n"/>
      <c r="I48" s="87">
        <f>ROUND(IF(OR(D48="",E48="",E48=0),0,IF(H48="",MOD(E48-D48,1)*24,MOD(H48-D48,1)*24)),2)</f>
        <v/>
      </c>
      <c r="J48" s="190" t="n"/>
      <c r="K48" s="297" t="n"/>
      <c r="L48" s="183" t="n"/>
      <c r="M48" s="324">
        <f>MAX(0,V48-W48)</f>
        <v/>
      </c>
      <c r="N48" s="302">
        <f>(IF(OR($C48="",$D48=""),0,
 IF(OR($A48="Holiday",$A49="Holiday"),
    IF(ISNUMBER(MATCH(TRIM($B48),{"Phagwah","Good Friday","Easter Monday","Labour Day","Christmas","Eid ul Azha","Romans-2","Globe-12","Neptune P1"},0)),0,$I48),
 IF(AND(NOT(OR($A48="Annual Leave",$A49="Annual Leave")),$A48="Off day"),$I48,
  MAX(0,$I48-$V48)
  ))))+W48</f>
        <v/>
      </c>
      <c r="O48" s="303" t="n"/>
      <c r="P48" s="229">
        <f>IF(OR($O$7="Canteen",$O$7="Head Office"),0,IF($I48&lt;=0,0,IF(OR(OR(TRIM($J48)="Hebrews",TRIM($J48)="Romans",TRIM($J48)="Romans-2",TRIM($J48)="Globe",TRIM($J48)="Globe-12",TRIM($J48)="Neptune P1"),AND($I49&gt;0,OR(TRIM($J49)="Hebrews",TRIM($J49)="Romans",TRIM($J49)="Romans-2",TRIM($J49)="Globe",TRIM($J49)="Globe-12",TRIM($J49)="Neptune P1"))),1,0)))</f>
        <v/>
      </c>
      <c r="Q48" s="303" t="n"/>
      <c r="R48" s="302">
        <f>IF(OR($O$7="Canteen",$O$7="Head Office"),0,IF(
  AND(
    SUMIFS(I:I, C:C, C48) &gt;= 8,
    COUNTIFS(C$14:C48, C48)=1,
    OR(
      TEXT(D48,"hh:mm:ss")="07:00:00",
      TEXT(D48,"hh:mm:ss")="15:00:00",
      TEXT(D48,"hh:mm:ss")="23:00:00",
      TEXT(D53,"hh:mm:ss")="07:00:00",
      TEXT(D53,"hh:mm:ss")="15:00:00",
      TEXT(D53,"hh:mm:ss")="23:00:00"
    )
  ),
  1,
  0
))</f>
        <v/>
      </c>
      <c r="S48" s="303" t="n"/>
      <c r="T48" s="304" t="n"/>
      <c r="U48" s="144">
        <f>MAX(0,40-Y48)</f>
        <v/>
      </c>
      <c r="V48" s="351">
        <f>IF(OR($C48="",$D48=""),0,
 IF(OR($A48="Holiday",$A49="Holiday"),0,
 IF(AND(NOT(OR($A48="Annual Leave",$A49="Annual Leave")),$A48="Off day"),0,
  IF($I48+$I49&gt;=8,IF($I48&gt;=8,8,$I48),$I48)
  )))</f>
        <v/>
      </c>
      <c r="W48" s="351">
        <f>MAX(0,V48-U48)</f>
        <v/>
      </c>
      <c r="X48" s="351">
        <f>IF(C48="","",C48-WEEKDAY(C48,1)+1)</f>
        <v/>
      </c>
      <c r="Y48" s="351">
        <f>SUMPRODUCT(($X$14:$X47=X48)*(($V$14:$V47)+($O$14:$O47)))+IF(X48=X14,$L$11,0)</f>
        <v/>
      </c>
      <c r="Z48" s="351" t="n"/>
      <c r="AA48" s="351" t="n"/>
      <c r="AB48" s="351" t="n"/>
      <c r="AC48" s="351" t="n"/>
      <c r="AD48" s="351" t="n"/>
      <c r="AE48" s="351" t="n"/>
      <c r="AF48" s="351" t="n"/>
    </row>
    <row r="49" ht="24" customHeight="1" s="348" thickBot="1">
      <c r="A49" s="230" t="n"/>
      <c r="B49" s="355" t="n"/>
      <c r="C49" s="231" t="n"/>
      <c r="D49" s="232" t="n"/>
      <c r="E49" s="232" t="n"/>
      <c r="F49" s="232" t="n"/>
      <c r="G49" s="232" t="n"/>
      <c r="H49" s="233" t="inlineStr">
        <is>
          <t>Total Hrs:</t>
        </is>
      </c>
      <c r="I49" s="122">
        <f>SUM(I14:I48)</f>
        <v/>
      </c>
      <c r="J49" s="234" t="n"/>
      <c r="K49" s="234" t="n"/>
      <c r="L49" s="235" t="n"/>
      <c r="M49" s="120">
        <f>SUM(M14:M48)</f>
        <v/>
      </c>
      <c r="N49" s="120">
        <f>SUM(N14:N48)</f>
        <v/>
      </c>
      <c r="O49" s="120">
        <f>SUM(O14:O48)</f>
        <v/>
      </c>
      <c r="P49" s="120">
        <f>SUM(P14:P48)</f>
        <v/>
      </c>
      <c r="Q49" s="120">
        <f>IF($O$6&lt;&gt;"Armed",0,LOOKUP($Q$50,{0,1,2,3,4,5,6,7,8,9,10,11,12,13,14},{0,384,769,1153,1153,1538,1923,2307,2692,3076,3461,3846,4239,4615,5000}))</f>
        <v/>
      </c>
      <c r="R49" s="120">
        <f>SUM(R14:R48)</f>
        <v/>
      </c>
      <c r="S49" s="120">
        <f>SUM(S14:S48)</f>
        <v/>
      </c>
      <c r="T49" s="121">
        <f>SUM(T30:T43)</f>
        <v/>
      </c>
      <c r="U49" s="144">
        <f>MIN(U48,0)</f>
        <v/>
      </c>
      <c r="V49" s="351">
        <f>SUM(V14:V48)</f>
        <v/>
      </c>
      <c r="W49" s="351">
        <f>SUM(W14:W48)</f>
        <v/>
      </c>
      <c r="X49" s="351" t="n"/>
      <c r="Y49" s="351" t="n"/>
      <c r="Z49" s="351" t="n"/>
      <c r="AA49" s="351" t="n"/>
      <c r="AB49" s="351" t="n"/>
      <c r="AC49" s="351" t="n"/>
      <c r="AD49" s="351" t="n"/>
      <c r="AE49" s="351" t="n"/>
      <c r="AF49" s="351" t="n"/>
    </row>
    <row r="50" ht="24" customHeight="1" s="348">
      <c r="A50" s="351" t="n"/>
      <c r="B50" s="351" t="n"/>
      <c r="C50" s="6" t="n"/>
      <c r="D50" s="6" t="n"/>
      <c r="E50" s="6" t="n"/>
      <c r="F50" s="6" t="n"/>
      <c r="G50" s="6" t="n"/>
      <c r="H50" s="336" t="n"/>
      <c r="I50" s="351" t="n"/>
      <c r="J50" s="336" t="n"/>
      <c r="K50" s="336" t="n"/>
      <c r="L50" s="336" t="n"/>
      <c r="M50" s="28" t="n"/>
      <c r="N50" s="28" t="n"/>
      <c r="O50" s="28" t="n"/>
      <c r="P50" s="241" t="inlineStr">
        <is>
          <t>Days Worked</t>
        </is>
      </c>
      <c r="Q50" s="29">
        <f>SUM(--(SUM(I14:I15)&gt;0),--(SUM(I16:I17)&gt;0),--(SUM(I18:I19)&gt;0),--(SUM(I20:I21)&gt;0),--(SUM(I22:I23)&gt;0),--(SUM(I24:I25)&gt;0),--(SUM(I26:I27)&gt;0),--(SUM(I30:I31)&gt;0),--(SUM(I32:I33)&gt;0),--(SUM(I34:I35)&gt;0),--(SUM(I36:I37)&gt;0),--(SUM(I38:I39)&gt;0),--(SUM(I40:I41)&gt;0),--(SUM(I42:I43)&gt;0),--(SUM(I45:I46)&gt;0),--(SUM(I47:I48)&gt;0))</f>
        <v/>
      </c>
      <c r="R50" s="28" t="n"/>
      <c r="S50" s="28" t="n"/>
      <c r="T50" s="28" t="n"/>
      <c r="U50" s="144" t="n"/>
      <c r="V50" s="351" t="n"/>
      <c r="W50" s="351" t="n"/>
      <c r="X50" s="351" t="n"/>
      <c r="Y50" s="351" t="n"/>
      <c r="Z50" s="351" t="n"/>
      <c r="AA50" s="351" t="n"/>
      <c r="AB50" s="351" t="n"/>
      <c r="AC50" s="351" t="n"/>
      <c r="AD50" s="351" t="n"/>
      <c r="AE50" s="351" t="n"/>
      <c r="AF50" s="351" t="n"/>
    </row>
    <row r="51" ht="24" customHeight="1" s="348">
      <c r="A51" s="351" t="n"/>
      <c r="B51" s="351" t="n"/>
      <c r="C51" s="345" t="n"/>
      <c r="D51" s="362" t="n"/>
      <c r="E51" s="362" t="n"/>
      <c r="F51" s="334" t="n"/>
      <c r="G51" s="362" t="n"/>
      <c r="H51" s="336" t="n"/>
      <c r="I51" s="351" t="n"/>
      <c r="J51" s="336" t="n"/>
      <c r="K51" s="336" t="n"/>
      <c r="L51" s="336" t="n"/>
      <c r="M51" s="236" t="n"/>
      <c r="N51" s="236" t="n"/>
      <c r="O51" s="236" t="n"/>
      <c r="P51" s="236" t="n"/>
      <c r="Q51" s="236" t="n"/>
      <c r="R51" s="236" t="n"/>
      <c r="S51" s="236" t="n"/>
      <c r="T51" s="236" t="n"/>
      <c r="U51" s="144" t="n"/>
      <c r="V51" s="351" t="n"/>
      <c r="W51" s="351" t="n"/>
      <c r="X51" s="351" t="n"/>
      <c r="Y51" s="351" t="n"/>
      <c r="Z51" s="351" t="n"/>
      <c r="AA51" s="351" t="n"/>
      <c r="AB51" s="351" t="n"/>
      <c r="AC51" s="351" t="n"/>
      <c r="AD51" s="351" t="n"/>
      <c r="AE51" s="351" t="n"/>
      <c r="AF51" s="351" t="n"/>
    </row>
    <row r="52">
      <c r="A52" s="351" t="n"/>
      <c r="B52" s="351" t="n"/>
      <c r="C52" s="329" t="inlineStr">
        <is>
          <t>Supervisor Signature</t>
        </is>
      </c>
      <c r="D52" s="363" t="n"/>
      <c r="E52" s="363" t="n"/>
      <c r="F52" s="329" t="inlineStr">
        <is>
          <t>Date</t>
        </is>
      </c>
      <c r="G52" s="363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351" t="n"/>
      <c r="V52" s="351" t="n"/>
      <c r="W52" s="351" t="n"/>
      <c r="X52" s="351" t="n"/>
      <c r="Y52" s="351" t="n"/>
      <c r="Z52" s="351" t="n"/>
      <c r="AA52" s="351" t="n"/>
      <c r="AB52" s="351" t="n"/>
      <c r="AC52" s="351" t="n"/>
      <c r="AD52" s="351" t="n"/>
      <c r="AE52" s="351" t="n"/>
      <c r="AF52" s="351" t="n"/>
    </row>
    <row r="53" ht="26.25" customHeight="1" s="348">
      <c r="A53" s="351" t="n"/>
      <c r="B53" s="351" t="n"/>
      <c r="C53" s="345" t="n"/>
      <c r="D53" s="362" t="n"/>
      <c r="E53" s="362" t="n"/>
      <c r="F53" s="331" t="n"/>
      <c r="G53" s="362" t="n"/>
      <c r="H53" s="6" t="n"/>
      <c r="I53" s="6" t="n"/>
      <c r="J53" s="6" t="n"/>
      <c r="K53" s="6" t="n"/>
      <c r="L53" s="6" t="n"/>
      <c r="M53" s="6" t="n"/>
      <c r="N53" s="237" t="n"/>
      <c r="O53" s="238" t="n"/>
      <c r="P53" s="346" t="n"/>
      <c r="Q53" s="351" t="n"/>
      <c r="R53" s="351" t="n"/>
      <c r="S53" s="351" t="n"/>
      <c r="T53" s="351" t="n"/>
      <c r="U53" s="351" t="n"/>
      <c r="V53" s="351" t="n"/>
      <c r="W53" s="351" t="n"/>
      <c r="X53" s="351" t="n"/>
      <c r="Y53" s="351" t="n"/>
      <c r="Z53" s="351" t="n"/>
      <c r="AA53" s="351" t="n"/>
      <c r="AB53" s="351" t="n"/>
      <c r="AC53" s="351" t="n"/>
      <c r="AD53" s="351" t="n"/>
      <c r="AE53" s="351" t="n"/>
      <c r="AF53" s="351" t="n"/>
    </row>
    <row r="54">
      <c r="A54" s="351" t="n"/>
      <c r="B54" s="351" t="n"/>
      <c r="C54" s="329" t="inlineStr">
        <is>
          <t>Manager Signature</t>
        </is>
      </c>
      <c r="D54" s="363" t="n"/>
      <c r="E54" s="363" t="n"/>
      <c r="F54" s="329" t="inlineStr">
        <is>
          <t>Date</t>
        </is>
      </c>
      <c r="G54" s="363" t="n"/>
      <c r="H54" s="6" t="n"/>
      <c r="I54" s="239" t="inlineStr">
        <is>
          <t>{42}</t>
        </is>
      </c>
      <c r="J54" s="239" t="n"/>
      <c r="K54" s="239" t="n"/>
      <c r="L54" s="239" t="n"/>
      <c r="M54" s="6" t="n"/>
      <c r="N54" s="6" t="n"/>
      <c r="O54" s="6" t="n"/>
      <c r="P54" s="6" t="n"/>
      <c r="Q54" s="6" t="n"/>
      <c r="R54" s="6" t="n"/>
      <c r="S54" s="6" t="n"/>
      <c r="T54" s="6" t="n"/>
      <c r="U54" s="351" t="n"/>
      <c r="V54" s="351" t="n"/>
      <c r="W54" s="351" t="n"/>
      <c r="X54" s="351" t="n"/>
      <c r="Y54" s="351" t="n"/>
      <c r="Z54" s="351" t="n"/>
      <c r="AA54" s="351" t="n"/>
      <c r="AB54" s="351" t="n"/>
      <c r="AC54" s="351" t="n"/>
      <c r="AD54" s="351" t="n"/>
      <c r="AE54" s="351" t="n"/>
      <c r="AF54" s="351" t="n"/>
    </row>
    <row r="55">
      <c r="A55" s="351" t="n"/>
      <c r="B55" s="351" t="n"/>
      <c r="C55" s="240" t="n"/>
      <c r="D55" s="240" t="n"/>
      <c r="E55" s="240" t="n"/>
      <c r="F55" s="240" t="n"/>
      <c r="G55" s="240" t="n"/>
      <c r="H55" s="240" t="n"/>
      <c r="I55" s="240" t="n"/>
      <c r="J55" s="240" t="n"/>
      <c r="K55" s="240" t="n"/>
      <c r="L55" s="240" t="n"/>
      <c r="M55" s="240" t="n"/>
      <c r="N55" s="240" t="n"/>
      <c r="O55" s="240" t="n"/>
      <c r="P55" s="240" t="n"/>
      <c r="Q55" s="240" t="n"/>
      <c r="R55" s="240" t="n"/>
      <c r="S55" s="240" t="n"/>
      <c r="T55" s="240" t="n"/>
      <c r="U55" s="351" t="n"/>
      <c r="V55" s="351" t="n"/>
      <c r="W55" s="351" t="n"/>
      <c r="X55" s="351" t="n"/>
      <c r="Y55" s="351" t="n"/>
      <c r="Z55" s="351" t="n"/>
      <c r="AA55" s="351" t="n"/>
      <c r="AB55" s="351" t="n"/>
      <c r="AC55" s="351" t="n"/>
      <c r="AD55" s="351" t="n"/>
      <c r="AE55" s="351" t="n"/>
      <c r="AF55" s="35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45"/>
  <mergeCells count="33">
    <mergeCell ref="C54:E54"/>
    <mergeCell ref="V2:W2"/>
    <mergeCell ref="C8:F8"/>
    <mergeCell ref="F54:G54"/>
    <mergeCell ref="H10:I10"/>
    <mergeCell ref="C7:F7"/>
    <mergeCell ref="K5:L5"/>
    <mergeCell ref="M5:N5"/>
    <mergeCell ref="H50:I50"/>
    <mergeCell ref="C51:E51"/>
    <mergeCell ref="A1:T1"/>
    <mergeCell ref="C52:E52"/>
    <mergeCell ref="V3:AB3"/>
    <mergeCell ref="F51:G51"/>
    <mergeCell ref="M10:N10"/>
    <mergeCell ref="H51:I51"/>
    <mergeCell ref="C6:F6"/>
    <mergeCell ref="C5:F5"/>
    <mergeCell ref="M7:N7"/>
    <mergeCell ref="M6:N6"/>
    <mergeCell ref="C53:E53"/>
    <mergeCell ref="H7:I7"/>
    <mergeCell ref="H28:I28"/>
    <mergeCell ref="C10:F10"/>
    <mergeCell ref="M8:N8"/>
    <mergeCell ref="F52:G52"/>
    <mergeCell ref="P53:T53"/>
    <mergeCell ref="AA2:AB2"/>
    <mergeCell ref="K10:L10"/>
    <mergeCell ref="H5:I5"/>
    <mergeCell ref="K4:L4"/>
    <mergeCell ref="M4:N4"/>
    <mergeCell ref="F53:G53"/>
  </mergeCells>
  <dataValidations count="5">
    <dataValidation sqref="A14:A48" showDropDown="0" showInputMessage="0" showErrorMessage="0" allowBlank="1" type="list">
      <formula1>"On Day,Off Day,Sick,Absent,Holiday,Annual Leave"</formula1>
    </dataValidation>
    <dataValidation sqref="B14:B48" showDropDown="0" showInputMessage="0" showErrorMessage="0" allowBlank="1" type="list">
      <formula1>"Holiday Double,Phagwah,Good Friday,Easter Monday,Labour Day,Christmas,Eid ul Azha"</formula1>
    </dataValidation>
    <dataValidation sqref="J14:J48" showDropDown="0" showInputMessage="0" showErrorMessage="0" allowBlank="1" type="list">
      <formula1>_xlfn._LONGTEXT("Unico,Unico-2,Unico-42,Unico-44,Unico-46,Unico-47,Unico-48,Unico-49,Globe,Globe-12,Hebrews,Romans-2,Beacon,Numbers,Zebra-24,Sunrise,Sunrise-1,Sunflower 6,Sunset 12,Ripple,Neptune P1,Neptune P2,Neptune P3,Neptune P4,Neptune P5,Neptune P6,Neptune P7,Rainbow"," 1,Rainbow 2,Citadel,Sunset 11,Autumn,Autumn-2,Miracle,Miracle 1,Canteen,Guard Hut")</formula1>
    </dataValidation>
    <dataValidation sqref="O7" showDropDown="0" showInputMessage="0" showErrorMessage="0" allowBlank="1" type="list">
      <formula1>"Caricom,EU,UN,DMC,ARU,Head Office,Canteen"</formula1>
    </dataValidation>
    <dataValidation sqref="O6" showDropDown="0" showInputMessage="0" showErrorMessage="0" allowBlank="1" type="list">
      <formula1>"Unarmed,Armed"</formula1>
    </dataValidation>
  </dataValidations>
  <printOptions horizontalCentered="1"/>
  <pageMargins left="0.5" right="0.5" top="0.5" bottom="1" header="0.5" footer="0.5"/>
  <pageSetup orientation="portrait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AL55"/>
  <sheetViews>
    <sheetView topLeftCell="A44" workbookViewId="0">
      <selection activeCell="J53" sqref="J53"/>
    </sheetView>
  </sheetViews>
  <sheetFormatPr baseColWidth="8" defaultRowHeight="13.5"/>
  <cols>
    <col width="12.28515625" customWidth="1" style="348" min="1" max="1"/>
    <col width="15.140625" customWidth="1" style="348" min="2" max="2"/>
    <col width="12.42578125" customWidth="1" style="348" min="3" max="3"/>
    <col width="9.28515625" customWidth="1" style="348" min="4" max="4"/>
    <col hidden="1" width="9.28515625" customWidth="1" style="348" min="5" max="5"/>
    <col hidden="1" width="2" customWidth="1" style="348" min="6" max="6"/>
    <col hidden="1" width="12.5703125" customWidth="1" style="348" min="7" max="7"/>
    <col width="9.28515625" customWidth="1" style="348" min="8" max="8"/>
    <col width="6.5703125" customWidth="1" style="348" min="9" max="9"/>
    <col width="10.140625" customWidth="1" style="348" min="10" max="10"/>
    <col width="15.28515625" customWidth="1" style="348" min="11" max="11"/>
    <col width="10.5703125" customWidth="1" style="348" min="12" max="12"/>
    <col width="11" customWidth="1" style="348" min="13" max="13"/>
    <col width="9.85546875" customWidth="1" style="348" min="14" max="14"/>
    <col width="11.140625" customWidth="1" style="348" min="15" max="15"/>
    <col width="9.85546875" customWidth="1" style="348" min="16" max="16"/>
    <col width="10.28515625" customWidth="1" style="348" min="17" max="17"/>
    <col width="8.85546875" customWidth="1" style="348" min="18" max="19"/>
    <col width="45.28515625" customWidth="1" style="348" min="20" max="20"/>
    <col width="9.140625" customWidth="1" style="348" min="21" max="21"/>
    <col width="3.140625" customWidth="1" style="348" min="22" max="29"/>
    <col width="10.28515625" customWidth="1" style="348" min="30" max="30"/>
  </cols>
  <sheetData>
    <row r="1" ht="32.25" customFormat="1" customHeight="1" s="1" thickBot="1">
      <c r="A1" s="332" t="n"/>
      <c r="B1" s="354" t="n"/>
      <c r="C1" s="354" t="n"/>
      <c r="D1" s="354" t="n"/>
      <c r="E1" s="354" t="n"/>
      <c r="F1" s="354" t="n"/>
      <c r="G1" s="354" t="n"/>
      <c r="H1" s="354" t="n"/>
      <c r="I1" s="354" t="n"/>
      <c r="J1" s="354" t="n"/>
      <c r="K1" s="354" t="n"/>
      <c r="L1" s="354" t="n"/>
      <c r="M1" s="354" t="n"/>
      <c r="N1" s="354" t="n"/>
      <c r="O1" s="354" t="n"/>
      <c r="P1" s="354" t="n"/>
      <c r="Q1" s="354" t="n"/>
      <c r="R1" s="354" t="n"/>
      <c r="S1" s="354" t="n"/>
      <c r="T1" s="355" t="n"/>
      <c r="U1" s="351" t="n"/>
      <c r="V1" s="351" t="n"/>
      <c r="W1" s="351" t="n"/>
      <c r="X1" s="351" t="n"/>
      <c r="Y1" s="351" t="n"/>
      <c r="Z1" s="351" t="n"/>
      <c r="AA1" s="351" t="n"/>
      <c r="AB1" s="351" t="n"/>
      <c r="AC1" s="351" t="n"/>
      <c r="AD1" s="126" t="n"/>
      <c r="AE1" s="351" t="n"/>
      <c r="AF1" s="351" t="n"/>
    </row>
    <row r="2" ht="15" customFormat="1" customHeight="1" s="1">
      <c r="A2" s="351" t="n"/>
      <c r="B2" s="351" t="n"/>
      <c r="C2" s="127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128" t="n"/>
      <c r="U2" s="351" t="n"/>
      <c r="V2" s="343" t="n">
        <v>2025</v>
      </c>
      <c r="W2" s="356" t="n"/>
      <c r="X2" s="351" t="n"/>
      <c r="Y2" s="351" t="n"/>
      <c r="Z2" s="129" t="inlineStr">
        <is>
          <t>Month:</t>
        </is>
      </c>
      <c r="AA2" s="343" t="n">
        <v>3</v>
      </c>
      <c r="AB2" s="356" t="n"/>
      <c r="AC2" s="351" t="n"/>
      <c r="AD2" s="351" t="n"/>
      <c r="AE2" s="351" t="n"/>
      <c r="AF2" s="351" t="n"/>
    </row>
    <row r="3" ht="15.6" customHeight="1" s="348" thickBot="1">
      <c r="A3" s="351" t="n"/>
      <c r="B3" s="351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351" t="n"/>
      <c r="V3" s="333">
        <f>DATE(V2,AA2,1)</f>
        <v/>
      </c>
      <c r="W3" s="357" t="n"/>
      <c r="X3" s="357" t="n"/>
      <c r="Y3" s="357" t="n"/>
      <c r="Z3" s="357" t="n"/>
      <c r="AA3" s="357" t="n"/>
      <c r="AB3" s="358" t="n"/>
      <c r="AC3" s="351" t="n"/>
      <c r="AD3" s="351" t="n"/>
      <c r="AE3" s="351" t="n"/>
      <c r="AF3" s="249" t="n"/>
    </row>
    <row r="4" ht="21" customHeight="1" s="348" thickBot="1">
      <c r="A4" s="351" t="n"/>
      <c r="B4" s="351" t="n"/>
      <c r="C4" s="25" t="inlineStr">
        <is>
          <t>Federal Manangement Systems</t>
        </is>
      </c>
      <c r="D4" s="25" t="n"/>
      <c r="E4" s="25" t="n"/>
      <c r="F4" s="25" t="n"/>
      <c r="G4" s="25" t="n"/>
      <c r="H4" s="6" t="n"/>
      <c r="I4" s="6" t="n"/>
      <c r="J4" s="6" t="n"/>
      <c r="K4" s="330" t="inlineStr">
        <is>
          <t>Employee Number:</t>
        </is>
      </c>
      <c r="L4" s="351" t="n"/>
      <c r="M4" s="342" t="inlineStr">
        <is>
          <t>5068</t>
        </is>
      </c>
      <c r="N4" s="355" t="n"/>
      <c r="O4" s="6" t="n"/>
      <c r="P4" s="6" t="n"/>
      <c r="Q4" s="6" t="n"/>
      <c r="R4" s="6" t="n"/>
      <c r="S4" s="6" t="n"/>
      <c r="T4" s="6" t="n"/>
      <c r="U4" s="351" t="n"/>
      <c r="V4" s="130" t="inlineStr">
        <is>
          <t>Su</t>
        </is>
      </c>
      <c r="W4" s="131" t="inlineStr">
        <is>
          <t>M</t>
        </is>
      </c>
      <c r="X4" s="131" t="inlineStr">
        <is>
          <t>Tu</t>
        </is>
      </c>
      <c r="Y4" s="131" t="inlineStr">
        <is>
          <t>W</t>
        </is>
      </c>
      <c r="Z4" s="131" t="inlineStr">
        <is>
          <t>Th</t>
        </is>
      </c>
      <c r="AA4" s="131" t="inlineStr">
        <is>
          <t>F</t>
        </is>
      </c>
      <c r="AB4" s="132" t="inlineStr">
        <is>
          <t>Sa</t>
        </is>
      </c>
      <c r="AC4" s="351" t="n"/>
      <c r="AD4" s="133" t="inlineStr">
        <is>
          <t>Overtime Options</t>
        </is>
      </c>
      <c r="AE4" s="351" t="n"/>
      <c r="AF4" s="351" t="n"/>
      <c r="AJ4" s="257" t="n"/>
    </row>
    <row r="5" ht="14.1" customHeight="1" s="348" thickBot="1">
      <c r="A5" s="351" t="n"/>
      <c r="B5" s="351" t="n"/>
      <c r="C5" s="337" t="n"/>
      <c r="D5" s="351" t="n"/>
      <c r="E5" s="351" t="n"/>
      <c r="F5" s="351" t="n"/>
      <c r="G5" s="6" t="n"/>
      <c r="H5" s="340" t="n"/>
      <c r="I5" s="351" t="n"/>
      <c r="J5" s="340" t="n"/>
      <c r="K5" s="344" t="inlineStr">
        <is>
          <t>Employee Name:</t>
        </is>
      </c>
      <c r="L5" s="359" t="n"/>
      <c r="M5" s="342" t="inlineStr">
        <is>
          <t>Moore, Kaye Elizabeth</t>
        </is>
      </c>
      <c r="N5" s="355" t="n"/>
      <c r="O5" s="337" t="n"/>
      <c r="P5" s="337" t="n"/>
      <c r="Q5" s="337" t="n"/>
      <c r="R5" s="337" t="n"/>
      <c r="S5" s="337" t="n"/>
      <c r="T5" s="337" t="n"/>
      <c r="U5" s="351" t="n"/>
      <c r="V5" s="263">
        <f>IF(MONTH($V$3)&lt;&gt;MONTH($V$3-WEEKDAY($V$3,1)+(ROW(V5)-ROW($V$5))*7+(COLUMN(V5)-COLUMN($V$5)+1)),"",$V$3-WEEKDAY($V$3,1)+(ROW(V5)-ROW($V$5))*7+(COLUMN(V5)-COLUMN($V$5)+1))</f>
        <v/>
      </c>
      <c r="W5" s="263">
        <f>IF(MONTH($V$3)&lt;&gt;MONTH($V$3-WEEKDAY($V$3,1)+(ROW(W5)-ROW($V$5))*7+(COLUMN(W5)-COLUMN($V$5)+1)),"",$V$3-WEEKDAY($V$3,1)+(ROW(W5)-ROW($V$5))*7+(COLUMN(W5)-COLUMN($V$5)+1))</f>
        <v/>
      </c>
      <c r="X5" s="263">
        <f>IF(MONTH($V$3)&lt;&gt;MONTH($V$3-WEEKDAY($V$3,1)+(ROW(X5)-ROW($V$5))*7+(COLUMN(X5)-COLUMN($V$5)+1)),"",$V$3-WEEKDAY($V$3,1)+(ROW(X5)-ROW($V$5))*7+(COLUMN(X5)-COLUMN($V$5)+1))</f>
        <v/>
      </c>
      <c r="Y5" s="263">
        <f>IF(MONTH($V$3)&lt;&gt;MONTH($V$3-WEEKDAY($V$3,1)+(ROW(Y5)-ROW($V$5))*7+(COLUMN(Y5)-COLUMN($V$5)+1)),"",$V$3-WEEKDAY($V$3,1)+(ROW(Y5)-ROW($V$5))*7+(COLUMN(Y5)-COLUMN($V$5)+1))</f>
        <v/>
      </c>
      <c r="Z5" s="263">
        <f>IF(MONTH($V$3)&lt;&gt;MONTH($V$3-WEEKDAY($V$3,1)+(ROW(Z5)-ROW($V$5))*7+(COLUMN(Z5)-COLUMN($V$5)+1)),"",$V$3-WEEKDAY($V$3,1)+(ROW(Z5)-ROW($V$5))*7+(COLUMN(Z5)-COLUMN($V$5)+1))</f>
        <v/>
      </c>
      <c r="AA5" s="263">
        <f>IF(MONTH($V$3)&lt;&gt;MONTH($V$3-WEEKDAY($V$3,1)+(ROW(AA5)-ROW($V$5))*7+(COLUMN(AA5)-COLUMN($V$5)+1)),"",$V$3-WEEKDAY($V$3,1)+(ROW(AA5)-ROW($V$5))*7+(COLUMN(AA5)-COLUMN($V$5)+1))</f>
        <v/>
      </c>
      <c r="AB5" s="263">
        <f>IF(MONTH($V$3)&lt;&gt;MONTH($V$3-WEEKDAY($V$3,1)+(ROW(AB5)-ROW($V$5))*7+(COLUMN(AB5)-COLUMN($V$5)+1)),"",$V$3-WEEKDAY($V$3,1)+(ROW(AB5)-ROW($V$5))*7+(COLUMN(AB5)-COLUMN($V$5)+1))</f>
        <v/>
      </c>
      <c r="AC5" s="351" t="n"/>
      <c r="AD5" s="351" t="n"/>
      <c r="AE5" s="3" t="b">
        <v>1</v>
      </c>
      <c r="AF5" s="258" t="n"/>
      <c r="AJ5" s="350" t="n"/>
      <c r="AK5" s="350" t="n"/>
      <c r="AL5" s="350" t="n"/>
    </row>
    <row r="6" ht="14.1" customHeight="1" s="348" thickBot="1">
      <c r="A6" s="351" t="n"/>
      <c r="B6" s="351" t="n"/>
      <c r="C6" s="337" t="inlineStr">
        <is>
          <t xml:space="preserve">120 Peter Rose St </t>
        </is>
      </c>
      <c r="D6" s="351" t="n"/>
      <c r="E6" s="351" t="n"/>
      <c r="F6" s="351" t="n"/>
      <c r="G6" s="6" t="n"/>
      <c r="H6" s="6" t="n"/>
      <c r="I6" s="6" t="n"/>
      <c r="J6" s="6" t="n"/>
      <c r="K6" s="6" t="n"/>
      <c r="L6" s="6" t="n"/>
      <c r="M6" s="339" t="inlineStr">
        <is>
          <t>Armed or unarmed</t>
        </is>
      </c>
      <c r="N6" s="360" t="n"/>
      <c r="O6" s="135" t="inlineStr">
        <is>
          <t>Unarmed</t>
        </is>
      </c>
      <c r="P6" s="6" t="n"/>
      <c r="Q6" s="6" t="n"/>
      <c r="R6" s="6" t="n"/>
      <c r="S6" s="6" t="n"/>
      <c r="T6" s="6" t="n"/>
      <c r="U6" s="351" t="n"/>
      <c r="V6" s="263">
        <f>IF(MONTH($V$3)&lt;&gt;MONTH($V$3-WEEKDAY($V$3,1)+(ROW(V6)-ROW($V$5))*7+(COLUMN(V6)-COLUMN($V$5)+1)),"",$V$3-WEEKDAY($V$3,1)+(ROW(V6)-ROW($V$5))*7+(COLUMN(V6)-COLUMN($V$5)+1))</f>
        <v/>
      </c>
      <c r="W6" s="263">
        <f>IF(MONTH($V$3)&lt;&gt;MONTH($V$3-WEEKDAY($V$3,1)+(ROW(W6)-ROW($V$5))*7+(COLUMN(W6)-COLUMN($V$5)+1)),"",$V$3-WEEKDAY($V$3,1)+(ROW(W6)-ROW($V$5))*7+(COLUMN(W6)-COLUMN($V$5)+1))</f>
        <v/>
      </c>
      <c r="X6" s="263">
        <f>IF(MONTH($V$3)&lt;&gt;MONTH($V$3-WEEKDAY($V$3,1)+(ROW(X6)-ROW($V$5))*7+(COLUMN(X6)-COLUMN($V$5)+1)),"",$V$3-WEEKDAY($V$3,1)+(ROW(X6)-ROW($V$5))*7+(COLUMN(X6)-COLUMN($V$5)+1))</f>
        <v/>
      </c>
      <c r="Y6" s="263">
        <f>IF(MONTH($V$3)&lt;&gt;MONTH($V$3-WEEKDAY($V$3,1)+(ROW(Y6)-ROW($V$5))*7+(COLUMN(Y6)-COLUMN($V$5)+1)),"",$V$3-WEEKDAY($V$3,1)+(ROW(Y6)-ROW($V$5))*7+(COLUMN(Y6)-COLUMN($V$5)+1))</f>
        <v/>
      </c>
      <c r="Z6" s="263">
        <f>IF(MONTH($V$3)&lt;&gt;MONTH($V$3-WEEKDAY($V$3,1)+(ROW(Z6)-ROW($V$5))*7+(COLUMN(Z6)-COLUMN($V$5)+1)),"",$V$3-WEEKDAY($V$3,1)+(ROW(Z6)-ROW($V$5))*7+(COLUMN(Z6)-COLUMN($V$5)+1))</f>
        <v/>
      </c>
      <c r="AA6" s="263">
        <f>IF(MONTH($V$3)&lt;&gt;MONTH($V$3-WEEKDAY($V$3,1)+(ROW(AA6)-ROW($V$5))*7+(COLUMN(AA6)-COLUMN($V$5)+1)),"",$V$3-WEEKDAY($V$3,1)+(ROW(AA6)-ROW($V$5))*7+(COLUMN(AA6)-COLUMN($V$5)+1))</f>
        <v/>
      </c>
      <c r="AB6" s="263">
        <f>IF(MONTH($V$3)&lt;&gt;MONTH($V$3-WEEKDAY($V$3,1)+(ROW(AB6)-ROW($V$5))*7+(COLUMN(AB6)-COLUMN($V$5)+1)),"",$V$3-WEEKDAY($V$3,1)+(ROW(AB6)-ROW($V$5))*7+(COLUMN(AB6)-COLUMN($V$5)+1))</f>
        <v/>
      </c>
      <c r="AC6" s="351" t="n"/>
      <c r="AD6" s="136" t="inlineStr">
        <is>
          <t>After:</t>
        </is>
      </c>
      <c r="AE6" s="264" t="n">
        <v>8</v>
      </c>
      <c r="AF6" s="258" t="n"/>
      <c r="AJ6" s="350" t="n"/>
      <c r="AL6" s="251" t="n"/>
    </row>
    <row r="7" ht="14.1" customHeight="1" s="348" thickBot="1">
      <c r="A7" s="351" t="n"/>
      <c r="B7" s="351" t="n"/>
      <c r="C7" s="337" t="inlineStr">
        <is>
          <t>Queenstown</t>
        </is>
      </c>
      <c r="D7" s="351" t="n"/>
      <c r="E7" s="351" t="n"/>
      <c r="F7" s="351" t="n"/>
      <c r="G7" s="6" t="n"/>
      <c r="H7" s="340" t="n"/>
      <c r="I7" s="351" t="n"/>
      <c r="J7" s="340" t="n"/>
      <c r="K7" s="340" t="n"/>
      <c r="L7" s="340" t="n"/>
      <c r="M7" s="338" t="inlineStr">
        <is>
          <t>Agency</t>
        </is>
      </c>
      <c r="N7" s="361" t="n"/>
      <c r="O7" s="7" t="inlineStr">
        <is>
          <t>Caricom</t>
        </is>
      </c>
      <c r="P7" s="6" t="n"/>
      <c r="Q7" s="6" t="n"/>
      <c r="R7" s="6" t="n"/>
      <c r="S7" s="6" t="n"/>
      <c r="T7" s="6" t="n"/>
      <c r="U7" s="351" t="n"/>
      <c r="V7" s="263">
        <f>IF(MONTH($V$3)&lt;&gt;MONTH($V$3-WEEKDAY($V$3,1)+(ROW(V7)-ROW($V$5))*7+(COLUMN(V7)-COLUMN($V$5)+1)),"",$V$3-WEEKDAY($V$3,1)+(ROW(V7)-ROW($V$5))*7+(COLUMN(V7)-COLUMN($V$5)+1))</f>
        <v/>
      </c>
      <c r="W7" s="263">
        <f>IF(MONTH($V$3)&lt;&gt;MONTH($V$3-WEEKDAY($V$3,1)+(ROW(W7)-ROW($V$5))*7+(COLUMN(W7)-COLUMN($V$5)+1)),"",$V$3-WEEKDAY($V$3,1)+(ROW(W7)-ROW($V$5))*7+(COLUMN(W7)-COLUMN($V$5)+1))</f>
        <v/>
      </c>
      <c r="X7" s="263">
        <f>IF(MONTH($V$3)&lt;&gt;MONTH($V$3-WEEKDAY($V$3,1)+(ROW(X7)-ROW($V$5))*7+(COLUMN(X7)-COLUMN($V$5)+1)),"",$V$3-WEEKDAY($V$3,1)+(ROW(X7)-ROW($V$5))*7+(COLUMN(X7)-COLUMN($V$5)+1))</f>
        <v/>
      </c>
      <c r="Y7" s="263">
        <f>IF(MONTH($V$3)&lt;&gt;MONTH($V$3-WEEKDAY($V$3,1)+(ROW(Y7)-ROW($V$5))*7+(COLUMN(Y7)-COLUMN($V$5)+1)),"",$V$3-WEEKDAY($V$3,1)+(ROW(Y7)-ROW($V$5))*7+(COLUMN(Y7)-COLUMN($V$5)+1))</f>
        <v/>
      </c>
      <c r="Z7" s="263">
        <f>IF(MONTH($V$3)&lt;&gt;MONTH($V$3-WEEKDAY($V$3,1)+(ROW(Z7)-ROW($V$5))*7+(COLUMN(Z7)-COLUMN($V$5)+1)),"",$V$3-WEEKDAY($V$3,1)+(ROW(Z7)-ROW($V$5))*7+(COLUMN(Z7)-COLUMN($V$5)+1))</f>
        <v/>
      </c>
      <c r="AA7" s="263">
        <f>IF(MONTH($V$3)&lt;&gt;MONTH($V$3-WEEKDAY($V$3,1)+(ROW(AA7)-ROW($V$5))*7+(COLUMN(AA7)-COLUMN($V$5)+1)),"",$V$3-WEEKDAY($V$3,1)+(ROW(AA7)-ROW($V$5))*7+(COLUMN(AA7)-COLUMN($V$5)+1))</f>
        <v/>
      </c>
      <c r="AB7" s="263">
        <f>IF(MONTH($V$3)&lt;&gt;MONTH($V$3-WEEKDAY($V$3,1)+(ROW(AB7)-ROW($V$5))*7+(COLUMN(AB7)-COLUMN($V$5)+1)),"",$V$3-WEEKDAY($V$3,1)+(ROW(AB7)-ROW($V$5))*7+(COLUMN(AB7)-COLUMN($V$5)+1))</f>
        <v/>
      </c>
      <c r="AC7" s="351" t="n"/>
      <c r="AD7" s="351" t="n"/>
      <c r="AE7" s="351" t="n"/>
      <c r="AF7" s="258" t="n"/>
      <c r="AJ7" s="350" t="n"/>
      <c r="AL7" s="251" t="n"/>
    </row>
    <row r="8">
      <c r="A8" s="351" t="n"/>
      <c r="B8" s="351" t="n"/>
      <c r="C8" s="337" t="inlineStr">
        <is>
          <t>Georgetown, Guyana</t>
        </is>
      </c>
      <c r="D8" s="351" t="n"/>
      <c r="E8" s="351" t="n"/>
      <c r="F8" s="351" t="n"/>
      <c r="G8" s="6" t="n"/>
      <c r="H8" s="6" t="n"/>
      <c r="I8" s="6" t="n"/>
      <c r="J8" s="6" t="n"/>
      <c r="K8" s="6" t="n"/>
      <c r="L8" s="6" t="n"/>
      <c r="M8" s="341" t="n"/>
      <c r="N8" s="351" t="n"/>
      <c r="O8" s="351" t="n"/>
      <c r="P8" s="6" t="n"/>
      <c r="Q8" s="6" t="n"/>
      <c r="R8" s="6" t="n"/>
      <c r="S8" s="6" t="n"/>
      <c r="T8" s="6" t="n"/>
      <c r="U8" s="351" t="n"/>
      <c r="V8" s="263">
        <f>IF(MONTH($V$3)&lt;&gt;MONTH($V$3-WEEKDAY($V$3,1)+(ROW(V8)-ROW($V$5))*7+(COLUMN(V8)-COLUMN($V$5)+1)),"",$V$3-WEEKDAY($V$3,1)+(ROW(V8)-ROW($V$5))*7+(COLUMN(V8)-COLUMN($V$5)+1))</f>
        <v/>
      </c>
      <c r="W8" s="263">
        <f>IF(MONTH($V$3)&lt;&gt;MONTH($V$3-WEEKDAY($V$3,1)+(ROW(W8)-ROW($V$5))*7+(COLUMN(W8)-COLUMN($V$5)+1)),"",$V$3-WEEKDAY($V$3,1)+(ROW(W8)-ROW($V$5))*7+(COLUMN(W8)-COLUMN($V$5)+1))</f>
        <v/>
      </c>
      <c r="X8" s="263">
        <f>IF(MONTH($V$3)&lt;&gt;MONTH($V$3-WEEKDAY($V$3,1)+(ROW(X8)-ROW($V$5))*7+(COLUMN(X8)-COLUMN($V$5)+1)),"",$V$3-WEEKDAY($V$3,1)+(ROW(X8)-ROW($V$5))*7+(COLUMN(X8)-COLUMN($V$5)+1))</f>
        <v/>
      </c>
      <c r="Y8" s="263">
        <f>IF(MONTH($V$3)&lt;&gt;MONTH($V$3-WEEKDAY($V$3,1)+(ROW(Y8)-ROW($V$5))*7+(COLUMN(Y8)-COLUMN($V$5)+1)),"",$V$3-WEEKDAY($V$3,1)+(ROW(Y8)-ROW($V$5))*7+(COLUMN(Y8)-COLUMN($V$5)+1))</f>
        <v/>
      </c>
      <c r="Z8" s="263">
        <f>IF(MONTH($V$3)&lt;&gt;MONTH($V$3-WEEKDAY($V$3,1)+(ROW(Z8)-ROW($V$5))*7+(COLUMN(Z8)-COLUMN($V$5)+1)),"",$V$3-WEEKDAY($V$3,1)+(ROW(Z8)-ROW($V$5))*7+(COLUMN(Z8)-COLUMN($V$5)+1))</f>
        <v/>
      </c>
      <c r="AA8" s="263">
        <f>IF(MONTH($V$3)&lt;&gt;MONTH($V$3-WEEKDAY($V$3,1)+(ROW(AA8)-ROW($V$5))*7+(COLUMN(AA8)-COLUMN($V$5)+1)),"",$V$3-WEEKDAY($V$3,1)+(ROW(AA8)-ROW($V$5))*7+(COLUMN(AA8)-COLUMN($V$5)+1))</f>
        <v/>
      </c>
      <c r="AB8" s="263">
        <f>IF(MONTH($V$3)&lt;&gt;MONTH($V$3-WEEKDAY($V$3,1)+(ROW(AB8)-ROW($V$5))*7+(COLUMN(AB8)-COLUMN($V$5)+1)),"",$V$3-WEEKDAY($V$3,1)+(ROW(AB8)-ROW($V$5))*7+(COLUMN(AB8)-COLUMN($V$5)+1))</f>
        <v/>
      </c>
      <c r="AC8" s="351" t="n"/>
      <c r="AD8" s="351" t="n"/>
      <c r="AE8" s="3" t="b">
        <v>1</v>
      </c>
      <c r="AF8" s="258" t="n"/>
      <c r="AJ8" s="350" t="n"/>
      <c r="AL8" s="251" t="n"/>
    </row>
    <row r="9">
      <c r="A9" s="351" t="n"/>
      <c r="B9" s="351" t="n"/>
      <c r="C9" s="337" t="n"/>
      <c r="D9" s="337" t="n"/>
      <c r="E9" s="337" t="n"/>
      <c r="F9" s="337" t="n"/>
      <c r="G9" s="6" t="n"/>
      <c r="H9" s="6" t="n"/>
      <c r="I9" s="6" t="n"/>
      <c r="J9" s="6" t="n"/>
      <c r="K9" s="6" t="n"/>
      <c r="L9" s="6" t="n"/>
      <c r="M9" s="137" t="n"/>
      <c r="N9" s="137" t="n"/>
      <c r="O9" s="6" t="n"/>
      <c r="P9" s="6" t="n"/>
      <c r="Q9" s="6" t="n"/>
      <c r="R9" s="6" t="n"/>
      <c r="S9" s="6" t="n"/>
      <c r="T9" s="6" t="n"/>
      <c r="U9" s="351" t="n"/>
      <c r="V9" s="265" t="n"/>
      <c r="W9" s="265" t="n"/>
      <c r="X9" s="265" t="n"/>
      <c r="Y9" s="265" t="n"/>
      <c r="Z9" s="265" t="n"/>
      <c r="AA9" s="265" t="n"/>
      <c r="AB9" s="265" t="n"/>
      <c r="AC9" s="351" t="n"/>
      <c r="AD9" s="351" t="n"/>
      <c r="AE9" s="3" t="n"/>
      <c r="AF9" s="351" t="n"/>
      <c r="AJ9" s="350" t="n"/>
      <c r="AL9" s="251" t="n"/>
    </row>
    <row r="10">
      <c r="A10" s="351" t="n"/>
      <c r="B10" s="351" t="n"/>
      <c r="C10" s="337" t="inlineStr">
        <is>
          <t>592-223-7560</t>
        </is>
      </c>
      <c r="D10" s="351" t="n"/>
      <c r="E10" s="351" t="n"/>
      <c r="F10" s="351" t="n"/>
      <c r="G10" s="6" t="n"/>
      <c r="H10" s="340" t="n"/>
      <c r="I10" s="351" t="n"/>
      <c r="J10" s="340" t="n"/>
      <c r="K10" s="330" t="inlineStr">
        <is>
          <t>Week Starting:</t>
        </is>
      </c>
      <c r="L10" s="351" t="n"/>
      <c r="M10" s="335" t="n">
        <v>45977</v>
      </c>
      <c r="N10" s="362" t="n"/>
      <c r="O10" s="6" t="n"/>
      <c r="P10" s="6" t="n"/>
      <c r="Q10" s="6" t="n"/>
      <c r="R10" s="6" t="n"/>
      <c r="S10" s="6" t="n"/>
      <c r="T10" s="138" t="inlineStr">
        <is>
          <t>[42]</t>
        </is>
      </c>
      <c r="U10" s="351" t="n"/>
      <c r="V10" s="263">
        <f>IF(MONTH($V$3)&lt;&gt;MONTH($V$3-WEEKDAY($V$3,1)+(ROW(V10)-ROW($V$5))*7+(COLUMN(V10)-COLUMN($V$5)+1)),"",$V$3-WEEKDAY($V$3,1)+(ROW(V10)-ROW($V$5))*7+(COLUMN(V10)-COLUMN($V$5)+1))</f>
        <v/>
      </c>
      <c r="W10" s="263">
        <f>IF(MONTH($V$3)&lt;&gt;MONTH($V$3-WEEKDAY($V$3,1)+(ROW(W10)-ROW($V$5))*7+(COLUMN(W10)-COLUMN($V$5)+1)),"",$V$3-WEEKDAY($V$3,1)+(ROW(W10)-ROW($V$5))*7+(COLUMN(W10)-COLUMN($V$5)+1))</f>
        <v/>
      </c>
      <c r="X10" s="263">
        <f>IF(MONTH($V$3)&lt;&gt;MONTH($V$3-WEEKDAY($V$3,1)+(ROW(X10)-ROW($V$5))*7+(COLUMN(X10)-COLUMN($V$5)+1)),"",$V$3-WEEKDAY($V$3,1)+(ROW(X10)-ROW($V$5))*7+(COLUMN(X10)-COLUMN($V$5)+1))</f>
        <v/>
      </c>
      <c r="Y10" s="263">
        <f>IF(MONTH($V$3)&lt;&gt;MONTH($V$3-WEEKDAY($V$3,1)+(ROW(Y10)-ROW($V$5))*7+(COLUMN(Y10)-COLUMN($V$5)+1)),"",$V$3-WEEKDAY($V$3,1)+(ROW(Y10)-ROW($V$5))*7+(COLUMN(Y10)-COLUMN($V$5)+1))</f>
        <v/>
      </c>
      <c r="Z10" s="263">
        <f>IF(MONTH($V$3)&lt;&gt;MONTH($V$3-WEEKDAY($V$3,1)+(ROW(Z10)-ROW($V$5))*7+(COLUMN(Z10)-COLUMN($V$5)+1)),"",$V$3-WEEKDAY($V$3,1)+(ROW(Z10)-ROW($V$5))*7+(COLUMN(Z10)-COLUMN($V$5)+1))</f>
        <v/>
      </c>
      <c r="AA10" s="263">
        <f>IF(MONTH($V$3)&lt;&gt;MONTH($V$3-WEEKDAY($V$3,1)+(ROW(AA10)-ROW($V$5))*7+(COLUMN(AA10)-COLUMN($V$5)+1)),"",$V$3-WEEKDAY($V$3,1)+(ROW(AA10)-ROW($V$5))*7+(COLUMN(AA10)-COLUMN($V$5)+1))</f>
        <v/>
      </c>
      <c r="AB10" s="263">
        <f>IF(MONTH($V$3)&lt;&gt;MONTH($V$3-WEEKDAY($V$3,1)+(ROW(AB10)-ROW($V$5))*7+(COLUMN(AB10)-COLUMN($V$5)+1)),"",$V$3-WEEKDAY($V$3,1)+(ROW(AB10)-ROW($V$5))*7+(COLUMN(AB10)-COLUMN($V$5)+1))</f>
        <v/>
      </c>
      <c r="AC10" s="351" t="n"/>
      <c r="AD10" s="136" t="inlineStr">
        <is>
          <t>After:</t>
        </is>
      </c>
      <c r="AE10" s="264" t="n">
        <v>40</v>
      </c>
      <c r="AF10" s="250" t="n"/>
    </row>
    <row r="11" ht="15.75" customHeight="1" s="348" thickBot="1">
      <c r="A11" s="351" t="n"/>
      <c r="B11" s="351" t="n"/>
      <c r="C11" s="6" t="n"/>
      <c r="D11" s="6" t="n"/>
      <c r="E11" s="6" t="n"/>
      <c r="F11" s="6" t="n"/>
      <c r="G11" s="6" t="n"/>
      <c r="H11" s="6" t="n"/>
      <c r="I11" s="6" t="n"/>
      <c r="J11" s="6" t="n"/>
      <c r="K11" s="259" t="inlineStr">
        <is>
          <t>Carry Forward Hrs:</t>
        </is>
      </c>
      <c r="L11" s="248" t="n">
        <v>40</v>
      </c>
      <c r="M11" s="6" t="n"/>
      <c r="N11" s="6" t="n"/>
      <c r="O11" s="6" t="n"/>
      <c r="P11" s="6" t="n"/>
      <c r="Q11" s="6" t="n"/>
      <c r="R11" s="6" t="n"/>
      <c r="S11" s="6" t="n"/>
      <c r="T11" s="6" t="n"/>
      <c r="U11" s="351" t="n"/>
      <c r="V11" s="263">
        <f>IF(MONTH($V$3)&lt;&gt;MONTH($V$3-WEEKDAY($V$3,1)+(ROW(V11)-ROW($V$5))*7+(COLUMN(V11)-COLUMN($V$5)+1)),"",$V$3-WEEKDAY($V$3,1)+(ROW(V11)-ROW($V$5))*7+(COLUMN(V11)-COLUMN($V$5)+1))</f>
        <v/>
      </c>
      <c r="W11" s="263">
        <f>IF(MONTH($V$3)&lt;&gt;MONTH($V$3-WEEKDAY($V$3,1)+(ROW(W11)-ROW($V$5))*7+(COLUMN(W11)-COLUMN($V$5)+1)),"",$V$3-WEEKDAY($V$3,1)+(ROW(W11)-ROW($V$5))*7+(COLUMN(W11)-COLUMN($V$5)+1))</f>
        <v/>
      </c>
      <c r="X11" s="263">
        <f>IF(MONTH($V$3)&lt;&gt;MONTH($V$3-WEEKDAY($V$3,1)+(ROW(X11)-ROW($V$5))*7+(COLUMN(X11)-COLUMN($V$5)+1)),"",$V$3-WEEKDAY($V$3,1)+(ROW(X11)-ROW($V$5))*7+(COLUMN(X11)-COLUMN($V$5)+1))</f>
        <v/>
      </c>
      <c r="Y11" s="263">
        <f>IF(MONTH($V$3)&lt;&gt;MONTH($V$3-WEEKDAY($V$3,1)+(ROW(Y11)-ROW($V$5))*7+(COLUMN(Y11)-COLUMN($V$5)+1)),"",$V$3-WEEKDAY($V$3,1)+(ROW(Y11)-ROW($V$5))*7+(COLUMN(Y11)-COLUMN($V$5)+1))</f>
        <v/>
      </c>
      <c r="Z11" s="263">
        <f>IF(MONTH($V$3)&lt;&gt;MONTH($V$3-WEEKDAY($V$3,1)+(ROW(Z11)-ROW($V$5))*7+(COLUMN(Z11)-COLUMN($V$5)+1)),"",$V$3-WEEKDAY($V$3,1)+(ROW(Z11)-ROW($V$5))*7+(COLUMN(Z11)-COLUMN($V$5)+1))</f>
        <v/>
      </c>
      <c r="AA11" s="263">
        <f>IF(MONTH($V$3)&lt;&gt;MONTH($V$3-WEEKDAY($V$3,1)+(ROW(AA11)-ROW($V$5))*7+(COLUMN(AA11)-COLUMN($V$5)+1)),"",$V$3-WEEKDAY($V$3,1)+(ROW(AA11)-ROW($V$5))*7+(COLUMN(AA11)-COLUMN($V$5)+1))</f>
        <v/>
      </c>
      <c r="AB11" s="263">
        <f>IF(MONTH($V$3)&lt;&gt;MONTH($V$3-WEEKDAY($V$3,1)+(ROW(AB11)-ROW($V$5))*7+(COLUMN(AB11)-COLUMN($V$5)+1)),"",$V$3-WEEKDAY($V$3,1)+(ROW(AB11)-ROW($V$5))*7+(COLUMN(AB11)-COLUMN($V$5)+1))</f>
        <v/>
      </c>
      <c r="AC11" s="351" t="n"/>
      <c r="AD11" s="351" t="n"/>
      <c r="AE11" s="351" t="n"/>
      <c r="AF11" s="258" t="n"/>
      <c r="AJ11" s="252" t="n"/>
      <c r="AK11" s="252" t="n"/>
    </row>
    <row r="12" ht="27.75" customFormat="1" customHeight="1" s="2" thickBot="1">
      <c r="A12" s="266" t="inlineStr">
        <is>
          <t>Day Off</t>
        </is>
      </c>
      <c r="B12" s="267" t="inlineStr">
        <is>
          <t>Holiday Double</t>
        </is>
      </c>
      <c r="C12" s="139" t="inlineStr">
        <is>
          <t>Day of Week</t>
        </is>
      </c>
      <c r="D12" s="140" t="inlineStr">
        <is>
          <t>Time
In</t>
        </is>
      </c>
      <c r="E12" s="140" t="inlineStr">
        <is>
          <t>Time
Out</t>
        </is>
      </c>
      <c r="F12" s="141" t="n"/>
      <c r="G12" s="140" t="inlineStr">
        <is>
          <t>Time
In</t>
        </is>
      </c>
      <c r="H12" s="140" t="inlineStr">
        <is>
          <t>Time
Out</t>
        </is>
      </c>
      <c r="I12" s="142" t="inlineStr">
        <is>
          <t>Total
Hrs</t>
        </is>
      </c>
      <c r="J12" s="142" t="inlineStr">
        <is>
          <t>Location</t>
        </is>
      </c>
      <c r="K12" s="142" t="inlineStr">
        <is>
          <t>Supervisor</t>
        </is>
      </c>
      <c r="L12" s="142" t="inlineStr">
        <is>
          <t>Supervisor Approval</t>
        </is>
      </c>
      <c r="M12" s="140" t="inlineStr">
        <is>
          <t>Regular
Hrs</t>
        </is>
      </c>
      <c r="N12" s="140" t="inlineStr">
        <is>
          <t>Overtime
Hrs</t>
        </is>
      </c>
      <c r="O12" s="140" t="inlineStr">
        <is>
          <t>Hol Hrs</t>
        </is>
      </c>
      <c r="P12" s="140" t="inlineStr">
        <is>
          <t>Responsibilities</t>
        </is>
      </c>
      <c r="Q12" s="140" t="inlineStr">
        <is>
          <t>Risk</t>
        </is>
      </c>
      <c r="R12" s="140" t="inlineStr">
        <is>
          <t>Meals</t>
        </is>
      </c>
      <c r="S12" s="140" t="inlineStr">
        <is>
          <t>Vac Hrs</t>
        </is>
      </c>
      <c r="T12" s="143" t="inlineStr">
        <is>
          <t>Reason for Overtime</t>
        </is>
      </c>
      <c r="U12" s="144" t="inlineStr">
        <is>
          <t>Wkly Reg Avail</t>
        </is>
      </c>
      <c r="V12" s="351" t="inlineStr">
        <is>
          <t>Orig Reg</t>
        </is>
      </c>
      <c r="W12" s="351" t="inlineStr">
        <is>
          <t>Wkly OT Adj</t>
        </is>
      </c>
      <c r="X12" s="351" t="inlineStr">
        <is>
          <t>Week Start</t>
        </is>
      </c>
      <c r="Y12" s="351" t="inlineStr">
        <is>
          <t>Wk Hrs Before</t>
        </is>
      </c>
      <c r="Z12" s="351" t="n"/>
      <c r="AA12" s="351" t="n"/>
      <c r="AB12" s="351" t="n"/>
      <c r="AC12" s="351" t="n"/>
      <c r="AD12" s="351" t="n"/>
      <c r="AE12" s="351" t="n"/>
      <c r="AF12" s="351" t="n"/>
      <c r="AJ12" s="252" t="n"/>
      <c r="AK12" s="252" t="n"/>
    </row>
    <row r="13" hidden="1" ht="15.75" customHeight="1" s="348" thickBot="1">
      <c r="A13" s="268" t="n"/>
      <c r="B13" s="351" t="n"/>
      <c r="C13" s="145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146" t="n"/>
      <c r="U13" s="351" t="n"/>
      <c r="V13" s="351" t="n"/>
      <c r="W13" s="351" t="n"/>
      <c r="X13" s="351" t="n"/>
      <c r="Y13" s="351" t="n"/>
      <c r="Z13" s="351" t="n"/>
      <c r="AA13" s="351" t="n"/>
      <c r="AB13" s="351" t="n"/>
      <c r="AC13" s="351" t="n"/>
      <c r="AD13" s="351" t="n"/>
      <c r="AE13" s="351" t="n"/>
      <c r="AF13" s="351" t="n"/>
    </row>
    <row r="14" ht="24" customHeight="1" s="348" thickBot="1">
      <c r="A14" s="147" t="inlineStr">
        <is>
          <t>On Day</t>
        </is>
      </c>
      <c r="B14" s="269" t="n"/>
      <c r="C14" s="88">
        <f>M10</f>
        <v/>
      </c>
      <c r="D14" s="54" t="n"/>
      <c r="E14" s="148">
        <f>IF(D14="", "",
 IF(D14=TIME(0,0,0), 0,
 IF(AND(D14&gt;=TIME(0,0,1), D14&lt;=TIME(2,0,0)), TIME(7,0,0),
 IF(AND(D14&gt;=TIME(6,0,0), D14&lt;=TIME(8,0,0)), TIME(12,0,0),
 IF(AND(D14&gt;TIME(8,0,0), D14&lt;=TIME(13,59,0)), TIME(15,0,0),
 IF(AND(D14&gt;=TIME(14,0,0), D14&lt;=TIME(17,59,0)), TIME(21,0,0),
 IF(AND(D14&gt;=TIME(18,0,0), D14&lt;=TIME(21,59,0)), TIME(0,0,0),
 IF(AND(D14&gt;=TIME(22,0,0), D14&lt;=TIME(23,59,59)), TIME(7,0,0), ""))))))))</f>
        <v/>
      </c>
      <c r="F14" s="149" t="n"/>
      <c r="G14" s="148">
        <f>IF(AND(D14&gt;=TIME(6,0,0),D14&lt;=TIME(8,0,0)),E14,"")</f>
        <v/>
      </c>
      <c r="H14" s="54" t="n"/>
      <c r="I14" s="55">
        <f>ROUND(IF(OR(D14="",E14="",E14=0),0,IF(H14="",MOD(E14-D14,1)*24,MOD(H14-D14,1)*24)),2)</f>
        <v/>
      </c>
      <c r="J14" s="150" t="n"/>
      <c r="K14" s="270" t="n"/>
      <c r="L14" s="271" t="n"/>
      <c r="M14" s="272">
        <f>MAX(0,V14-W14)</f>
        <v/>
      </c>
      <c r="N14" s="56">
        <f>(IF(OR($C14="",$D14=""),0,
 IF(OR($A14="Holiday",$A15="Holiday"),
    IF(ISNUMBER(MATCH(TRIM($B14),{"Phagwah","Good Friday","Easter Monday","Labour Day","Christmas","Eid ul Azha","Romans-2","Globe-12","Neptune P1"},0)),0,$I14),
 IF(AND(NOT(OR($A14="Annual Leave",$A15="Annual Leave")),$A14="Off day"),$I14,
  MAX(0,$I14-$V14)
  ))))+W14</f>
        <v/>
      </c>
      <c r="O14" s="56">
        <f>IF(AND(OR($A14="Holiday",$A15="Holiday"),
        ISNUMBER(MATCH(TRIM($B14),{"Phagwah","Good Friday","Easter Monday","Labour Day","Christmas","Eid ul Azha","Romans-2","Globe-12","Neptune P1"},0))),
   $I14,0)</f>
        <v/>
      </c>
      <c r="P14" s="56">
        <f>IF(OR($O$7="Canteen",$O$7="Head Office"),0,IF($I14&lt;=0,0,IF(OR(OR(TRIM($J14)="Hebrews",TRIM($J14)="Romans",TRIM($J14)="Romans-2",TRIM($J14)="Globe",TRIM($J14)="Globe-12",TRIM($J14)="Neptune P1"),AND($I15&gt;0,OR(TRIM($J15)="Hebrews",TRIM($J15)="Romans",TRIM($J15)="Romans-2",TRIM($J15)="Globe",TRIM($J15)="Globe-12",TRIM($J15)="Neptune P1"))),1,0)))</f>
        <v/>
      </c>
      <c r="Q14" s="57" t="n"/>
      <c r="R14" s="56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IF($I14&gt;0,1,0),
      0
   ),
0))</f>
        <v/>
      </c>
      <c r="S14" s="56">
        <f>IF(OR($A14="Annual Leave",$A15="Annual Leave"),IF($A14="Annual Leave",8,0),0)</f>
        <v/>
      </c>
      <c r="T14" s="58" t="n"/>
      <c r="U14" s="144">
        <f>MAX(0,40-Y14)</f>
        <v/>
      </c>
      <c r="V14" s="151">
        <f>IF(OR($C14="",$D14=""),0,
 IF(OR($A14="Holiday",$A15="Holiday"),0,
 IF(AND(NOT(OR($A14="Annual Leave",$A15="Annual Leave")),$A14="Off day"),0,
  IF($I14+$I15&gt;=8,IF($I14&gt;=8,8,$I14),$I14)
  )))</f>
        <v/>
      </c>
      <c r="W14" s="151">
        <f>MAX(0,V14-U14)</f>
        <v/>
      </c>
      <c r="X14" s="151">
        <f>IF(C14="","",C14-WEEKDAY(C14,1)+1)</f>
        <v/>
      </c>
      <c r="Y14" s="151">
        <f>IF(X14=X14,$L$11,0)</f>
        <v/>
      </c>
      <c r="Z14" s="151" t="n"/>
      <c r="AA14" s="151" t="n"/>
      <c r="AB14" s="151" t="n"/>
      <c r="AC14" s="351" t="n"/>
      <c r="AD14" s="351" t="n"/>
      <c r="AE14" s="351" t="n"/>
      <c r="AF14" s="351" t="n"/>
    </row>
    <row r="15" ht="24" customHeight="1" s="348" thickBot="1">
      <c r="A15" s="147" t="inlineStr">
        <is>
          <t>On Day</t>
        </is>
      </c>
      <c r="B15" s="269" t="n"/>
      <c r="C15" s="89">
        <f>C14</f>
        <v/>
      </c>
      <c r="D15" s="59" t="n"/>
      <c r="E15" s="152">
        <f>IF(D15="", "",
 IF(D15=TIME(0,0,0), 0,
 IF(AND(D15&gt;=TIME(0,0,1), D15&lt;=TIME(2,0,0)), TIME(7,0,0),
 IF(AND(D15&gt;=TIME(6,0,0), D15&lt;=TIME(8,0,0)), TIME(12,0,0),
 IF(AND(D15&gt;TIME(8,0,0), D15&lt;=TIME(13,59,0)), TIME(15,0,0),
 IF(AND(D15&gt;=TIME(14,0,0), D15&lt;=TIME(17,59,0)), TIME(21,0,0),
 IF(AND(D15&gt;=TIME(18,0,0), D15&lt;=TIME(21,59,0)), TIME(0,0,0),
 IF(AND(D15&gt;=TIME(22,0,0), D15&lt;=TIME(23,59,59)), TIME(7,0,0), ""))))))))</f>
        <v/>
      </c>
      <c r="F15" s="153" t="n"/>
      <c r="G15" s="152">
        <f>IF(AND(D15&gt;=TIME(6,0,0),D15&lt;=TIME(8,0,0)),E15,"")</f>
        <v/>
      </c>
      <c r="H15" s="59" t="n"/>
      <c r="I15" s="60">
        <f>ROUND(IF(OR(D15="",E15="",E15=0),0,IF(H15="",MOD(E15-D15,1)*24,MOD(H15-D15,1)*24)),2)</f>
        <v/>
      </c>
      <c r="J15" s="150" t="n"/>
      <c r="K15" s="270" t="n"/>
      <c r="L15" s="271" t="n"/>
      <c r="M15" s="272">
        <f>MAX(0,V15-W15)</f>
        <v/>
      </c>
      <c r="N15" s="61">
        <f>(IF(OR($C15="",$D15=""),0,
 IF(OR($A14="Holiday",$A15="Holiday"),
    IF(ISNUMBER(MATCH(TRIM($B15),{"Phagwah","Good Friday","Easter Monday","Labour Day","Christmas","Eid ul Azha","Romans-2","Globe-12","Neptune P1"},0)),0,$I15),
 IF(AND(NOT(OR($A14="Annual Leave",$A15="Annual Leave")),$A15="Off day"),$I15,
  MAX(0,$I15-$V15)
  ))))+W15</f>
        <v/>
      </c>
      <c r="O15" s="61">
        <f>IF(AND(OR($A14="Holiday",$A15="Holiday"),
        ISNUMBER(MATCH(TRIM($B15),{"Phagwah","Good Friday","Easter Monday","Labour Day","Christmas","Eid ul Azha","Romans-2","Globe-12","Neptune P1"},0))),
   $I15,0)</f>
        <v/>
      </c>
      <c r="P15" s="61">
        <f>IF(OR($O$7="Canteen",$O$7="Head Office"),0,IF($I15&lt;=0,0,IF(AND($I14&lt;=0,OR(TRIM($J15)="Hebrews",TRIM($J15)="Romans",TRIM($J15)="Romans-2",TRIM($J15)="Globe",TRIM($J15)="Globe-12",TRIM($J15)="Neptune P1")),1,0)))</f>
        <v/>
      </c>
      <c r="Q15" s="62" t="n"/>
      <c r="R15" s="61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IF(AND($I14=0,$I15&gt;0),1,0),
      0
   ),
0))</f>
        <v/>
      </c>
      <c r="S15" s="61">
        <f>IF(OR($A14="Annual Leave",$A15="Annual Leave"),IF(AND($A14&lt;&gt;"Annual Leave",$A15="Annual Leave"),8,0),0)</f>
        <v/>
      </c>
      <c r="T15" s="63" t="n"/>
      <c r="U15" s="144">
        <f>MAX(0,40-Y15)</f>
        <v/>
      </c>
      <c r="V15" s="151">
        <f>IF(OR($C15="",$D15=""),0,
 IF(OR($A14="Holiday",$A15="Holiday"),0,
 IF(AND(NOT(OR($A14="Annual Leave",$A15="Annual Leave")),$A15="Off day"),0,
  IF($I14+$I15&gt;=8,IF($I14&gt;=8,0,8-$I14),$I15)
  )))</f>
        <v/>
      </c>
      <c r="W15" s="151">
        <f>MAX(0,V15-U15)</f>
        <v/>
      </c>
      <c r="X15" s="151">
        <f>IF(C15="","",C15-WEEKDAY(C15,1)+1)</f>
        <v/>
      </c>
      <c r="Y15" s="151">
        <f>SUMPRODUCT(($X$14:$X14=X15)*(($V$14:$V14)+($O$14:$O14)))+IF(X15=X14,$L$11,0)</f>
        <v/>
      </c>
      <c r="Z15" s="151" t="n"/>
      <c r="AA15" s="151" t="n"/>
      <c r="AB15" s="151" t="n"/>
      <c r="AC15" s="351" t="n"/>
      <c r="AD15" s="351" t="n"/>
      <c r="AE15" s="351" t="n"/>
      <c r="AF15" s="351" t="n"/>
    </row>
    <row r="16" ht="24" customHeight="1" s="348" thickBot="1">
      <c r="A16" s="154" t="inlineStr">
        <is>
          <t>On Day</t>
        </is>
      </c>
      <c r="B16" s="273" t="n"/>
      <c r="C16" s="90">
        <f>C14+1</f>
        <v/>
      </c>
      <c r="D16" s="8" t="n"/>
      <c r="E16" s="155">
        <f>IF(D16="", "",
 IF(D16=TIME(0,0,0), 0,
 IF(AND(D16&gt;=TIME(0,0,1), D16&lt;=TIME(2,0,0)), TIME(7,0,0),
 IF(AND(D16&gt;=TIME(6,0,0), D16&lt;=TIME(8,0,0)), TIME(12,0,0),
 IF(AND(D16&gt;TIME(8,0,0), D16&lt;=TIME(13,59,0)), TIME(15,0,0),
 IF(AND(D16&gt;=TIME(14,0,0), D16&lt;=TIME(17,59,0)), TIME(21,0,0),
 IF(AND(D16&gt;=TIME(18,0,0), D16&lt;=TIME(21,59,0)), TIME(0,0,0),
 IF(AND(D16&gt;=TIME(22,0,0), D16&lt;=TIME(23,59,59)), TIME(7,0,0), ""))))))))</f>
        <v/>
      </c>
      <c r="F16" s="156" t="n"/>
      <c r="G16" s="155">
        <f>IF(AND(D16&gt;=TIME(6,0,0),D16&lt;=TIME(8,0,0)),E16,"")</f>
        <v/>
      </c>
      <c r="H16" s="8" t="n"/>
      <c r="I16" s="30">
        <f>ROUND(IF(OR(D16="",E16="",E16=0),0,IF(H16="",MOD(E16-D16,1)*24,MOD(H16-D16,1)*24)),2)</f>
        <v/>
      </c>
      <c r="J16" s="157" t="n"/>
      <c r="K16" s="274" t="n"/>
      <c r="L16" s="271" t="n"/>
      <c r="M16" s="275">
        <f>MAX(0,V16-W16)</f>
        <v/>
      </c>
      <c r="N16" s="9">
        <f>(IF(OR($C16="",$D16=""),0,
 IF(OR($A16="Holiday",$A17="Holiday"),
    IF(ISNUMBER(MATCH(TRIM($B16),{"Phagwah","Good Friday","Easter Monday","Labour Day","Christmas","Eid ul Azha","Romans-2","Globe-12","Neptune P1"},0)),0,$I16),
 IF(AND(NOT(OR($A16="Annual Leave",$A17="Annual Leave")),$A16="Off day"),$I16,
  MAX(0,$I16-$V16)
  ))))+W16</f>
        <v/>
      </c>
      <c r="O16" s="9">
        <f>IF(AND(OR($A16="Holiday",$A17="Holiday"),
        ISNUMBER(MATCH(TRIM($B16),{"Phagwah","Good Friday","Easter Monday","Labour Day","Christmas","Eid ul Azha","Romans-2","Globe-12","Neptune P1"},0))),
   $I16,0)</f>
        <v/>
      </c>
      <c r="P16" s="9">
        <f>IF(OR($O$7="Canteen",$O$7="Head Office"),0,IF($I16&lt;=0,0,IF(OR(OR(TRIM($J16)="Hebrews",TRIM($J16)="Romans",TRIM($J16)="Romans-2",TRIM($J16)="Globe",TRIM($J16)="Globe-12",TRIM($J16)="Neptune P1"),AND($I17&gt;0,OR(TRIM($J17)="Hebrews",TRIM($J17)="Romans",TRIM($J17)="Romans-2",TRIM($J17)="Globe",TRIM($J17)="Globe-12",TRIM($J17)="Neptune P1"))),1,0)))</f>
        <v/>
      </c>
      <c r="Q16" s="10" t="n"/>
      <c r="R16" s="9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IF($I16&gt;0,1,0),
      0
   ),
0))</f>
        <v/>
      </c>
      <c r="S16" s="9">
        <f>IF(OR($A16="Annual Leave",$A17="Annual Leave"),IF($A16="Annual Leave",8,0),0)</f>
        <v/>
      </c>
      <c r="T16" s="91" t="n"/>
      <c r="U16" s="144">
        <f>MAX(0,40-Y16)</f>
        <v/>
      </c>
      <c r="V16" s="351">
        <f>IF(OR($C16="",$D16=""),0,
 IF(OR($A16="Holiday",$A17="Holiday"),0,
 IF(AND(NOT(OR($A16="Annual Leave",$A17="Annual Leave")),$A16="Off day"),0,
  IF($I16+$I17&gt;=8,IF($I16&gt;=8,8,$I16),$I16)
  )))</f>
        <v/>
      </c>
      <c r="W16" s="351">
        <f>MAX(0,V16-U16)</f>
        <v/>
      </c>
      <c r="X16" s="351">
        <f>IF(C16="","",C16-WEEKDAY(C16,1)+1)</f>
        <v/>
      </c>
      <c r="Y16" s="351">
        <f>SUMPRODUCT(($X$14:$X15=X16)*(($V$14:$V15)+($O$14:$O15)))+IF(X16=X14,$L$11,0)</f>
        <v/>
      </c>
      <c r="Z16" s="351" t="n"/>
      <c r="AA16" s="351" t="n"/>
      <c r="AB16" s="351" t="n"/>
      <c r="AC16" s="351" t="n"/>
      <c r="AD16" s="351" t="n"/>
      <c r="AE16" s="351" t="n"/>
      <c r="AF16" s="351" t="n"/>
    </row>
    <row r="17" ht="24" customHeight="1" s="348" thickBot="1">
      <c r="A17" s="154" t="inlineStr">
        <is>
          <t>On Day</t>
        </is>
      </c>
      <c r="B17" s="273" t="n"/>
      <c r="C17" s="90">
        <f>C16</f>
        <v/>
      </c>
      <c r="D17" s="276" t="n"/>
      <c r="E17" s="277">
        <f>IF(D17="", "",
 IF(D17=TIME(0,0,0), 0,
 IF(AND(D17&gt;=TIME(0,0,1), D17&lt;=TIME(2,0,0)), TIME(7,0,0),
 IF(AND(D17&gt;=TIME(6,0,0), D17&lt;=TIME(8,0,0)), TIME(12,0,0),
 IF(AND(D17&gt;TIME(8,0,0), D17&lt;=TIME(13,59,0)), TIME(15,0,0),
 IF(AND(D17&gt;=TIME(14,0,0), D17&lt;=TIME(17,59,0)), TIME(21,0,0),
 IF(AND(D17&gt;=TIME(18,0,0), D17&lt;=TIME(21,59,0)), TIME(0,0,0),
 IF(AND(D17&gt;=TIME(22,0,0), D17&lt;=TIME(23,59,59)), TIME(7,0,0), ""))))))))</f>
        <v/>
      </c>
      <c r="F17" s="156" t="n"/>
      <c r="G17" s="277">
        <f>IF(AND(D17&gt;=TIME(6,0,0),D17&lt;=TIME(8,0,0)),E17,"")</f>
        <v/>
      </c>
      <c r="H17" s="276" t="n"/>
      <c r="I17" s="30">
        <f>ROUND(IF(OR(D17="",E17="",E17=0),0,IF(H17="",MOD(E17-D17,1)*24,MOD(H17-D17,1)*24)),2)</f>
        <v/>
      </c>
      <c r="J17" s="158" t="n"/>
      <c r="K17" s="274" t="n"/>
      <c r="L17" s="271" t="n"/>
      <c r="M17" s="275">
        <f>MAX(0,V17-W17)</f>
        <v/>
      </c>
      <c r="N17" s="278">
        <f>(IF(OR($C17="",$D17=""),0,
 IF(OR($A16="Holiday",$A17="Holiday"),
    IF(ISNUMBER(MATCH(TRIM($B17),{"Phagwah","Good Friday","Easter Monday","Labour Day","Christmas","Eid ul Azha","Romans-2","Globe-12","Neptune P1"},0)),0,$I17),
 IF(AND(NOT(OR($A16="Annual Leave",$A17="Annual Leave")),$A17="Off day"),$I17,
  MAX(0,$I17-$V17)
  ))))+W17</f>
        <v/>
      </c>
      <c r="O17" s="278">
        <f>IF(AND(OR($A16="Holiday",$A17="Holiday"),
        ISNUMBER(MATCH(TRIM($B17),{"Phagwah","Good Friday","Easter Monday","Labour Day","Christmas","Eid ul Azha","Romans-2","Globe-12","Neptune P1"},0))),
   $I17,0)</f>
        <v/>
      </c>
      <c r="P17" s="278">
        <f>IF(OR($O$7="Canteen",$O$7="Head Office"),0,IF($I17&lt;=0,0,IF(AND($I16&lt;=0,OR(TRIM($J17)="Hebrews",TRIM($J17)="Romans",TRIM($J17)="Romans-2",TRIM($J17)="Globe",TRIM($J17)="Globe-12",TRIM($J17)="Neptune P1")),1,0)))</f>
        <v/>
      </c>
      <c r="Q17" s="279" t="n"/>
      <c r="R17" s="278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IF(AND($I16=0,$I17&gt;0),1,0),
      0
   ),
0))</f>
        <v/>
      </c>
      <c r="S17" s="278">
        <f>IF(OR($A16="Annual Leave",$A17="Annual Leave"),IF(AND($A16&lt;&gt;"Annual Leave",$A17="Annual Leave"),8,0),0)</f>
        <v/>
      </c>
      <c r="T17" s="280" t="n"/>
      <c r="U17" s="144">
        <f>MAX(0,40-Y17)</f>
        <v/>
      </c>
      <c r="V17" s="351">
        <f>IF(OR($C17="",$D17=""),0,
 IF(OR($A16="Holiday",$A17="Holiday"),0,
 IF(AND(NOT(OR($A16="Annual Leave",$A17="Annual Leave")),$A17="Off day"),0,
  IF($I16+$I17&gt;=8,IF($I16&gt;=8,0,8-$I16),$I17)
  )))</f>
        <v/>
      </c>
      <c r="W17" s="351">
        <f>MAX(0,V17-U17)</f>
        <v/>
      </c>
      <c r="X17" s="351">
        <f>IF(C17="","",C17-WEEKDAY(C17,1)+1)</f>
        <v/>
      </c>
      <c r="Y17" s="351">
        <f>SUMPRODUCT(($X$14:$X16=X17)*(($V$14:$V16)+($O$14:$O16)))+IF(X17=X14,$L$11,0)</f>
        <v/>
      </c>
      <c r="Z17" s="351" t="n"/>
      <c r="AA17" s="351" t="n"/>
      <c r="AB17" s="351" t="n"/>
      <c r="AC17" s="351" t="n"/>
      <c r="AD17" s="351" t="n"/>
      <c r="AE17" s="351" t="n"/>
      <c r="AF17" s="351" t="n"/>
    </row>
    <row r="18" ht="24" customHeight="1" s="348" thickBot="1">
      <c r="A18" s="159" t="inlineStr">
        <is>
          <t>On Day</t>
        </is>
      </c>
      <c r="B18" s="281" t="n"/>
      <c r="C18" s="92">
        <f>C16+1</f>
        <v/>
      </c>
      <c r="D18" s="31" t="n"/>
      <c r="E18" s="160">
        <f>IF(D18="", "",
 IF(D18=TIME(0,0,0), 0,
 IF(AND(D18&gt;=TIME(0,0,1), D18&lt;=TIME(2,0,0)), TIME(7,0,0),
 IF(AND(D18&gt;=TIME(6,0,0), D18&lt;=TIME(8,0,0)), TIME(12,0,0),
 IF(AND(D18&gt;TIME(8,0,0), D18&lt;=TIME(13,59,0)), TIME(15,0,0),
 IF(AND(D18&gt;=TIME(14,0,0), D18&lt;=TIME(17,59,0)), TIME(21,0,0),
 IF(AND(D18&gt;=TIME(18,0,0), D18&lt;=TIME(21,59,0)), TIME(0,0,0),
 IF(AND(D18&gt;=TIME(22,0,0), D18&lt;=TIME(23,59,59)), TIME(7,0,0), ""))))))))</f>
        <v/>
      </c>
      <c r="F18" s="161" t="n"/>
      <c r="G18" s="160">
        <f>IF(AND(D18&gt;=TIME(6,0,0),D18&lt;=TIME(8,0,0)),E18,"")</f>
        <v/>
      </c>
      <c r="H18" s="31" t="n"/>
      <c r="I18" s="32">
        <f>ROUND(IF(OR(D18="",E18="",E18=0),0,IF(H18="",MOD(E18-D18,1)*24,MOD(H18-D18,1)*24)),2)</f>
        <v/>
      </c>
      <c r="J18" s="162" t="n"/>
      <c r="K18" s="282" t="n"/>
      <c r="L18" s="271" t="n"/>
      <c r="M18" s="283">
        <f>MAX(0,V18-W18)</f>
        <v/>
      </c>
      <c r="N18" s="33">
        <f>(IF(OR($C18="",$D18=""),0,
 IF(OR($A18="Holiday",$A19="Holiday"),
    IF(ISNUMBER(MATCH(TRIM($B18),{"Phagwah","Good Friday","Easter Monday","Labour Day","Christmas","Eid ul Azha","Romans-2","Globe-12","Neptune P1"},0)),0,$I18),
 IF(AND(NOT(OR($A18="Annual Leave",$A19="Annual Leave")),$A18="Off day"),$I18,
  MAX(0,$I18-$V18)
  ))))+W18</f>
        <v/>
      </c>
      <c r="O18" s="33">
        <f>IF(AND(OR($A18="Holiday",$A19="Holiday"),
        ISNUMBER(MATCH(TRIM($B18),{"Phagwah","Good Friday","Easter Monday","Labour Day","Christmas","Eid ul Azha","Romans-2","Globe-12","Neptune P1"},0))),
   $I18,0)</f>
        <v/>
      </c>
      <c r="P18" s="33">
        <f>IF(OR($O$7="Canteen",$O$7="Head Office"),0,IF($I18&lt;=0,0,IF(OR(OR(TRIM($J18)="Hebrews",TRIM($J18)="Romans",TRIM($J18)="Romans-2",TRIM($J18)="Globe",TRIM($J18)="Globe-12",TRIM($J18)="Neptune P1"),AND($I19&gt;0,OR(TRIM($J19)="Hebrews",TRIM($J19)="Romans",TRIM($J19)="Romans-2",TRIM($J19)="Globe",TRIM($J19)="Globe-12",TRIM($J19)="Neptune P1"))),1,0)))</f>
        <v/>
      </c>
      <c r="Q18" s="34" t="n"/>
      <c r="R18" s="33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IF($I18&gt;0,1,0),
      0
   ),
0))</f>
        <v/>
      </c>
      <c r="S18" s="33">
        <f>IF(OR($A18="Annual Leave",$A19="Annual Leave"),IF($A18="Annual Leave",8,0),0)</f>
        <v/>
      </c>
      <c r="T18" s="35" t="n"/>
      <c r="U18" s="144">
        <f>MAX(0,40-Y18)</f>
        <v/>
      </c>
      <c r="V18" s="351">
        <f>IF(OR($C18="",$D18=""),0,
 IF(OR($A18="Holiday",$A19="Holiday"),0,
 IF(AND(NOT(OR($A18="Annual Leave",$A19="Annual Leave")),$A18="Off day"),0,
  IF($I18+$I19&gt;=8,IF($I18&gt;=8,8,$I18),$I18)
  )))</f>
        <v/>
      </c>
      <c r="W18" s="351">
        <f>MAX(0,V18-U18)</f>
        <v/>
      </c>
      <c r="X18" s="351">
        <f>IF(C18="","",C18-WEEKDAY(C18,1)+1)</f>
        <v/>
      </c>
      <c r="Y18" s="351">
        <f>SUMPRODUCT(($X$14:$X17=X18)*(($V$14:$V17)+($O$14:$O17)))+IF(X18=X14,$L$11,0)</f>
        <v/>
      </c>
      <c r="Z18" s="351" t="n"/>
      <c r="AA18" s="351" t="n"/>
      <c r="AB18" s="351" t="n"/>
      <c r="AC18" s="351" t="n"/>
      <c r="AD18" s="351" t="n"/>
      <c r="AE18" s="351" t="n"/>
      <c r="AF18" s="351" t="n"/>
    </row>
    <row r="19" ht="24" customHeight="1" s="348" thickBot="1">
      <c r="A19" s="159" t="inlineStr">
        <is>
          <t>On Day</t>
        </is>
      </c>
      <c r="B19" s="281" t="n"/>
      <c r="C19" s="93">
        <f>C18</f>
        <v/>
      </c>
      <c r="D19" s="36" t="n"/>
      <c r="E19" s="163">
        <f>IF(D19="", "",
 IF(D19=TIME(0,0,0), 0,
 IF(AND(D19&gt;=TIME(0,0,1), D19&lt;=TIME(2,0,0)), TIME(7,0,0),
 IF(AND(D19&gt;=TIME(6,0,0), D19&lt;=TIME(8,0,0)), TIME(12,0,0),
 IF(AND(D19&gt;TIME(8,0,0), D19&lt;=TIME(13,59,0)), TIME(15,0,0),
 IF(AND(D19&gt;=TIME(14,0,0), D19&lt;=TIME(17,59,0)), TIME(21,0,0),
 IF(AND(D19&gt;=TIME(18,0,0), D19&lt;=TIME(21,59,0)), TIME(0,0,0),
 IF(AND(D19&gt;=TIME(22,0,0), D19&lt;=TIME(23,59,59)), TIME(7,0,0), ""))))))))</f>
        <v/>
      </c>
      <c r="F19" s="164" t="n"/>
      <c r="G19" s="163">
        <f>IF(AND(D19&gt;=TIME(6,0,0),D19&lt;=TIME(8,0,0)),E19,"")</f>
        <v/>
      </c>
      <c r="H19" s="36" t="n"/>
      <c r="I19" s="37">
        <f>ROUND(IF(OR(D19="",E19="",E19=0),0,IF(H19="",MOD(E19-D19,1)*24,MOD(H19-D19,1)*24)),2)</f>
        <v/>
      </c>
      <c r="J19" s="162" t="n"/>
      <c r="K19" s="282" t="n"/>
      <c r="L19" s="271" t="n"/>
      <c r="M19" s="283">
        <f>MAX(0,V19-W19)</f>
        <v/>
      </c>
      <c r="N19" s="38">
        <f>(IF(OR($C19="",$D19=""),0,
 IF(OR($A18="Holiday",$A19="Holiday"),
    IF(ISNUMBER(MATCH(TRIM($B19),{"Phagwah","Good Friday","Easter Monday","Labour Day","Christmas","Eid ul Azha","Romans-2","Globe-12","Neptune P1"},0)),0,$I19),
 IF(AND(NOT(OR($A18="Annual Leave",$A19="Annual Leave")),$A19="Off day"),$I19,
  MAX(0,$I19-$V19)
  ))))+W19</f>
        <v/>
      </c>
      <c r="O19" s="38">
        <f>IF(AND(OR($A18="Holiday",$A19="Holiday"),
        ISNUMBER(MATCH(TRIM($B19),{"Phagwah","Good Friday","Easter Monday","Labour Day","Christmas","Eid ul Azha","Romans-2","Globe-12","Neptune P1"},0))),
   $I19,0)</f>
        <v/>
      </c>
      <c r="P19" s="38">
        <f>IF(OR($O$7="Canteen",$O$7="Head Office"),0,IF($I19&lt;=0,0,IF(AND($I18&lt;=0,OR(TRIM($J19)="Hebrews",TRIM($J19)="Romans",TRIM($J19)="Romans-2",TRIM($J19)="Globe",TRIM($J19)="Globe-12",TRIM($J19)="Neptune P1")),1,0)))</f>
        <v/>
      </c>
      <c r="Q19" s="39" t="n"/>
      <c r="R19" s="38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IF(AND($I18=0,$I19&gt;0),1,0),
      0
   ),
0))</f>
        <v/>
      </c>
      <c r="S19" s="38">
        <f>IF(OR($A18="Annual Leave",$A19="Annual Leave"),IF(AND($A18&lt;&gt;"Annual Leave",$A19="Annual Leave"),8,0),0)</f>
        <v/>
      </c>
      <c r="T19" s="40" t="n"/>
      <c r="U19" s="144">
        <f>MAX(0,40-Y19)</f>
        <v/>
      </c>
      <c r="V19" s="351">
        <f>IF(OR($C19="",$D19=""),0,
 IF(OR($A18="Holiday",$A19="Holiday"),0,
 IF(AND(NOT(OR($A18="Annual Leave",$A19="Annual Leave")),$A19="Off day"),0,
  IF($I18+$I19&gt;=8,IF($I18&gt;=8,0,8-$I18),$I19)
  )))</f>
        <v/>
      </c>
      <c r="W19" s="351">
        <f>MAX(0,V19-U19)</f>
        <v/>
      </c>
      <c r="X19" s="351">
        <f>IF(C19="","",C19-WEEKDAY(C19,1)+1)</f>
        <v/>
      </c>
      <c r="Y19" s="351">
        <f>SUMPRODUCT(($X$14:$X18=X19)*(($V$14:$V18)+($O$14:$O18)))+IF(X19=X14,$L$11,0)</f>
        <v/>
      </c>
      <c r="Z19" s="351" t="n"/>
      <c r="AA19" s="351" t="n"/>
      <c r="AB19" s="351" t="n"/>
      <c r="AC19" s="351" t="n"/>
      <c r="AD19" s="351" t="n"/>
      <c r="AE19" s="351" t="n"/>
      <c r="AF19" s="351" t="n"/>
    </row>
    <row r="20" ht="24" customHeight="1" s="348" thickBot="1">
      <c r="A20" s="165" t="inlineStr">
        <is>
          <t>On Day</t>
        </is>
      </c>
      <c r="B20" s="284" t="n"/>
      <c r="C20" s="94">
        <f>C18+1</f>
        <v/>
      </c>
      <c r="D20" s="41" t="n"/>
      <c r="E20" s="166">
        <f>IF(D20="", "",
 IF(D20=TIME(0,0,0), 0,
 IF(AND(D20&gt;=TIME(0,0,1), D20&lt;=TIME(2,0,0)), TIME(7,0,0),
 IF(AND(D20&gt;=TIME(6,0,0), D20&lt;=TIME(8,0,0)), TIME(12,0,0),
 IF(AND(D20&gt;TIME(8,0,0), D20&lt;=TIME(13,59,0)), TIME(15,0,0),
 IF(AND(D20&gt;=TIME(14,0,0), D20&lt;=TIME(17,59,0)), TIME(21,0,0),
 IF(AND(D20&gt;=TIME(18,0,0), D20&lt;=TIME(21,59,0)), TIME(0,0,0),
 IF(AND(D20&gt;=TIME(22,0,0), D20&lt;=TIME(23,59,59)), TIME(7,0,0), ""))))))))</f>
        <v/>
      </c>
      <c r="F20" s="167" t="n"/>
      <c r="G20" s="166">
        <f>IF(AND(D20&gt;=TIME(6,0,0),D20&lt;=TIME(8,0,0)),E20,"")</f>
        <v/>
      </c>
      <c r="H20" s="41" t="n"/>
      <c r="I20" s="95">
        <f>ROUND(IF(OR(D20="",E20="",E20=0),0,IF(H20="",MOD(E20-D20,1)*24,MOD(H20-D20,1)*24)),2)</f>
        <v/>
      </c>
      <c r="J20" s="168" t="n"/>
      <c r="K20" s="285" t="n"/>
      <c r="L20" s="271" t="n"/>
      <c r="M20" s="286">
        <f>MAX(0,V20-W20)</f>
        <v/>
      </c>
      <c r="N20" s="42">
        <f>(IF(OR($C20="",$D20=""),0,
 IF(OR($A20="Holiday",$A21="Holiday"),
    IF(ISNUMBER(MATCH(TRIM($B20),{"Phagwah","Good Friday","Easter Monday","Labour Day","Christmas","Eid ul Azha","Romans-2","Globe-12","Neptune P1"},0)),0,$I20),
 IF(AND(NOT(OR($A20="Annual Leave",$A21="Annual Leave")),$A20="Off day"),$I20,
  MAX(0,$I20-$V20)
  ))))+W20</f>
        <v/>
      </c>
      <c r="O20" s="42">
        <f>IF(AND(OR($A20="Holiday",$A21="Holiday"),
        ISNUMBER(MATCH(TRIM($B20),{"Phagwah","Good Friday","Easter Monday","Labour Day","Christmas","Eid ul Azha","Romans-2","Globe-12","Neptune P1"},0))),
   $I20,0)</f>
        <v/>
      </c>
      <c r="P20" s="42">
        <f>IF(OR($O$7="Canteen",$O$7="Head Office"),0,IF($I20&lt;=0,0,IF(OR(OR(TRIM($J20)="Hebrews",TRIM($J20)="Romans",TRIM($J20)="Romans-2",TRIM($J20)="Globe",TRIM($J20)="Globe-12",TRIM($J20)="Neptune P1"),AND($I21&gt;0,OR(TRIM($J21)="Hebrews",TRIM($J21)="Romans",TRIM($J21)="Romans-2",TRIM($J21)="Globe",TRIM($J21)="Globe-12",TRIM($J21)="Neptune P1"))),1,0)))</f>
        <v/>
      </c>
      <c r="Q20" s="43" t="n"/>
      <c r="R20" s="42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IF($I20&gt;0,1,0),
      0
   ),
0))</f>
        <v/>
      </c>
      <c r="S20" s="42">
        <f>IF(OR($A20="Annual Leave",$A21="Annual Leave"),IF($A20="Annual Leave",8,0),0)</f>
        <v/>
      </c>
      <c r="T20" s="96" t="n"/>
      <c r="U20" s="144">
        <f>MAX(0,40-Y20)</f>
        <v/>
      </c>
      <c r="V20" s="351">
        <f>IF(OR($C20="",$D20=""),0,
 IF(OR($A20="Holiday",$A21="Holiday"),0,
 IF(AND(NOT(OR($A20="Annual Leave",$A21="Annual Leave")),$A20="Off day"),0,
  IF($I20+$I21&gt;=8,IF($I20&gt;=8,8,$I20),$I20)
  )))</f>
        <v/>
      </c>
      <c r="W20" s="351">
        <f>MAX(0,V20-U20)</f>
        <v/>
      </c>
      <c r="X20" s="351">
        <f>IF(C20="","",C20-WEEKDAY(C20,1)+1)</f>
        <v/>
      </c>
      <c r="Y20" s="351">
        <f>SUMPRODUCT(($X$14:$X19=X20)*(($V$14:$V19)+($O$14:$O19)))+IF(X20=X14,$L$11,0)</f>
        <v/>
      </c>
      <c r="Z20" s="351" t="n"/>
      <c r="AA20" s="351" t="n"/>
      <c r="AB20" s="351" t="n"/>
      <c r="AC20" s="351" t="n"/>
      <c r="AD20" s="351" t="n"/>
      <c r="AE20" s="351" t="n"/>
      <c r="AF20" s="351" t="n"/>
    </row>
    <row r="21" ht="24" customHeight="1" s="348" thickBot="1">
      <c r="A21" s="165" t="inlineStr">
        <is>
          <t>On Day</t>
        </is>
      </c>
      <c r="B21" s="284" t="n"/>
      <c r="C21" s="94">
        <f>C20</f>
        <v/>
      </c>
      <c r="D21" s="287" t="n"/>
      <c r="E21" s="288">
        <f>IF(D21="", "",
 IF(D21=TIME(0,0,0), 0,
 IF(AND(D21&gt;=TIME(0,0,1), D21&lt;=TIME(2,0,0)), TIME(7,0,0),
 IF(AND(D21&gt;=TIME(6,0,0), D21&lt;=TIME(8,0,0)), TIME(12,0,0),
 IF(AND(D21&gt;TIME(8,0,0), D21&lt;=TIME(13,59,0)), TIME(15,0,0),
 IF(AND(D21&gt;=TIME(14,0,0), D21&lt;=TIME(17,59,0)), TIME(21,0,0),
 IF(AND(D21&gt;=TIME(18,0,0), D21&lt;=TIME(21,59,0)), TIME(0,0,0),
 IF(AND(D21&gt;=TIME(22,0,0), D21&lt;=TIME(23,59,59)), TIME(7,0,0), ""))))))))</f>
        <v/>
      </c>
      <c r="F21" s="167" t="n"/>
      <c r="G21" s="288">
        <f>IF(AND(D21&gt;=TIME(6,0,0),D21&lt;=TIME(8,0,0)),E21,"")</f>
        <v/>
      </c>
      <c r="H21" s="287" t="n"/>
      <c r="I21" s="95">
        <f>ROUND(IF(OR(D21="",E21="",E21=0),0,IF(H21="",MOD(E21-D21,1)*24,MOD(H21-D21,1)*24)),2)</f>
        <v/>
      </c>
      <c r="J21" s="169" t="n"/>
      <c r="K21" s="285" t="n"/>
      <c r="L21" s="271" t="n"/>
      <c r="M21" s="286">
        <f>MAX(0,V21-W21)</f>
        <v/>
      </c>
      <c r="N21" s="289">
        <f>(IF(OR($C21="",$D21=""),0,
 IF(OR($A20="Holiday",$A21="Holiday"),
    IF(ISNUMBER(MATCH(TRIM($B21),{"Phagwah","Good Friday","Easter Monday","Labour Day","Christmas","Eid ul Azha","Romans-2","Globe-12","Neptune P1"},0)),0,$I21),
 IF(AND(NOT(OR($A20="Annual Leave",$A21="Annual Leave")),$A21="Off day"),$I21,
  MAX(0,$I21-$V21)
  ))))+W21</f>
        <v/>
      </c>
      <c r="O21" s="289">
        <f>IF(AND(OR($A20="Holiday",$A21="Holiday"),
        ISNUMBER(MATCH(TRIM($B21),{"Phagwah","Good Friday","Easter Monday","Labour Day","Christmas","Eid ul Azha","Romans-2","Globe-12","Neptune P1"},0))),
   $I21,0)</f>
        <v/>
      </c>
      <c r="P21" s="289">
        <f>IF(OR($O$7="Canteen",$O$7="Head Office"),0,IF($I21&lt;=0,0,IF(AND($I20&lt;=0,OR(TRIM($J21)="Hebrews",TRIM($J21)="Romans",TRIM($J21)="Romans-2",TRIM($J21)="Globe",TRIM($J21)="Globe-12",TRIM($J21)="Neptune P1")),1,0)))</f>
        <v/>
      </c>
      <c r="Q21" s="290" t="n"/>
      <c r="R21" s="289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IF(AND($I20=0,$I21&gt;0),1,0),
      0
   ),
0))</f>
        <v/>
      </c>
      <c r="S21" s="289">
        <f>IF(OR($A20="Annual Leave",$A21="Annual Leave"),IF(AND($A20&lt;&gt;"Annual Leave",$A21="Annual Leave"),8,0),0)</f>
        <v/>
      </c>
      <c r="T21" s="291" t="n"/>
      <c r="U21" s="144">
        <f>MAX(0,40-Y21)</f>
        <v/>
      </c>
      <c r="V21" s="351">
        <f>IF(OR($C21="",$D21=""),0,
 IF(OR($A20="Holiday",$A21="Holiday"),0,
 IF(AND(NOT(OR($A20="Annual Leave",$A21="Annual Leave")),$A21="Off day"),0,
  IF($I20+$I21&gt;=8,IF($I20&gt;=8,0,8-$I20),$I21)
  )))</f>
        <v/>
      </c>
      <c r="W21" s="351">
        <f>MAX(0,V21-U21)</f>
        <v/>
      </c>
      <c r="X21" s="351">
        <f>IF(C21="","",C21-WEEKDAY(C21,1)+1)</f>
        <v/>
      </c>
      <c r="Y21" s="351">
        <f>SUMPRODUCT(($X$14:$X20=X21)*(($V$14:$V20)+($O$14:$O20)))+IF(X21=X14,$L$11,0)</f>
        <v/>
      </c>
      <c r="Z21" s="351" t="n"/>
      <c r="AA21" s="351" t="n"/>
      <c r="AB21" s="351" t="n"/>
      <c r="AC21" s="351" t="n"/>
      <c r="AD21" s="351" t="n"/>
      <c r="AE21" s="351" t="n"/>
      <c r="AF21" s="351" t="n"/>
    </row>
    <row r="22" ht="24" customHeight="1" s="348" thickBot="1">
      <c r="A22" s="170" t="inlineStr">
        <is>
          <t>On Day</t>
        </is>
      </c>
      <c r="B22" s="292" t="n"/>
      <c r="C22" s="97">
        <f>C20+1</f>
        <v/>
      </c>
      <c r="D22" s="44" t="n"/>
      <c r="E22" s="171">
        <f>IF(D22="", "",
 IF(D22=TIME(0,0,0), 0,
 IF(AND(D22&gt;=TIME(0,0,1), D22&lt;=TIME(2,0,0)), TIME(7,0,0),
 IF(AND(D22&gt;=TIME(6,0,0), D22&lt;=TIME(8,0,0)), TIME(12,0,0),
 IF(AND(D22&gt;TIME(8,0,0), D22&lt;=TIME(13,59,0)), TIME(15,0,0),
 IF(AND(D22&gt;=TIME(14,0,0), D22&lt;=TIME(17,59,0)), TIME(21,0,0),
 IF(AND(D22&gt;=TIME(18,0,0), D22&lt;=TIME(21,59,0)), TIME(0,0,0),
 IF(AND(D22&gt;=TIME(22,0,0), D22&lt;=TIME(23,59,59)), TIME(7,0,0), ""))))))))</f>
        <v/>
      </c>
      <c r="F22" s="172" t="n"/>
      <c r="G22" s="171">
        <f>IF(AND(D22&gt;=TIME(6,0,0),D22&lt;=TIME(8,0,0)),E22,"")</f>
        <v/>
      </c>
      <c r="H22" s="44" t="n"/>
      <c r="I22" s="45">
        <f>ROUND(IF(OR(D22="",E22="",E22=0),0,IF(H22="",MOD(E22-D22,1)*24,MOD(H22-D22,1)*24)),2)</f>
        <v/>
      </c>
      <c r="J22" s="173" t="n"/>
      <c r="K22" s="293" t="n"/>
      <c r="L22" s="271" t="n"/>
      <c r="M22" s="294">
        <f>MAX(0,V22-W22)</f>
        <v/>
      </c>
      <c r="N22" s="46">
        <f>(IF(OR($C22="",$D22=""),0,
 IF(OR($A22="Holiday",$A23="Holiday"),
    IF(ISNUMBER(MATCH(TRIM($B22),{"Phagwah","Good Friday","Easter Monday","Labour Day","Christmas","Eid ul Azha","Romans-2","Globe-12","Neptune P1"},0)),0,$I22),
 IF(AND(NOT(OR($A22="Annual Leave",$A23="Annual Leave")),$A22="Off day"),$I22,
  MAX(0,$I22-$V22)
  ))))+W22</f>
        <v/>
      </c>
      <c r="O22" s="46">
        <f>IF(AND(OR($A22="Holiday",$A23="Holiday"),
        ISNUMBER(MATCH(TRIM($B22),{"Phagwah","Good Friday","Easter Monday","Labour Day","Christmas","Eid ul Azha","Romans-2","Globe-12","Neptune P1"},0))),
   $I22,0)</f>
        <v/>
      </c>
      <c r="P22" s="46">
        <f>IF(OR($O$7="Canteen",$O$7="Head Office"),0,IF($I22&lt;=0,0,IF(OR(OR(TRIM($J22)="Hebrews",TRIM($J22)="Romans",TRIM($J22)="Romans-2",TRIM($J22)="Globe",TRIM($J22)="Globe-12",TRIM($J22)="Neptune P1"),AND($I23&gt;0,OR(TRIM($J23)="Hebrews",TRIM($J23)="Romans",TRIM($J23)="Romans-2",TRIM($J23)="Globe",TRIM($J23)="Globe-12",TRIM($J23)="Neptune P1"))),1,0)))</f>
        <v/>
      </c>
      <c r="Q22" s="47" t="n"/>
      <c r="R22" s="46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IF($I22&gt;0,1,0),
      0
   ),
0))</f>
        <v/>
      </c>
      <c r="S22" s="46">
        <f>IF(OR($A22="Annual Leave",$A23="Annual Leave"),IF($A22="Annual Leave",8,0),0)</f>
        <v/>
      </c>
      <c r="T22" s="48" t="n"/>
      <c r="U22" s="144">
        <f>MAX(0,40-Y22)</f>
        <v/>
      </c>
      <c r="V22" s="351">
        <f>IF(OR($C22="",$D22=""),0,
 IF(OR($A22="Holiday",$A23="Holiday"),0,
 IF(AND(NOT(OR($A22="Annual Leave",$A23="Annual Leave")),$A22="Off day"),0,
  IF($I22+$I23&gt;=8,IF($I22&gt;=8,8,$I22),$I22)
  )))</f>
        <v/>
      </c>
      <c r="W22" s="351">
        <f>MAX(0,V22-U22)</f>
        <v/>
      </c>
      <c r="X22" s="351">
        <f>IF(C22="","",C22-WEEKDAY(C22,1)+1)</f>
        <v/>
      </c>
      <c r="Y22" s="351">
        <f>SUMPRODUCT(($X$14:$X21=X22)*(($V$14:$V21)+($O$14:$O21)))+IF(X22=X14,$L$11,0)</f>
        <v/>
      </c>
      <c r="Z22" s="351" t="n"/>
      <c r="AA22" s="351" t="n"/>
      <c r="AB22" s="351" t="n"/>
      <c r="AC22" s="351" t="n"/>
      <c r="AD22" s="351" t="n"/>
      <c r="AE22" s="351" t="n"/>
      <c r="AF22" s="351" t="n"/>
    </row>
    <row r="23" ht="24" customHeight="1" s="348" thickBot="1">
      <c r="A23" s="170" t="inlineStr">
        <is>
          <t>On Day</t>
        </is>
      </c>
      <c r="B23" s="292" t="n"/>
      <c r="C23" s="98">
        <f>C22</f>
        <v/>
      </c>
      <c r="D23" s="49" t="n"/>
      <c r="E23" s="174">
        <f>IF(D23="", "",
 IF(D23=TIME(0,0,0), 0,
 IF(AND(D23&gt;=TIME(0,0,1), D23&lt;=TIME(2,0,0)), TIME(7,0,0),
 IF(AND(D23&gt;=TIME(6,0,0), D23&lt;=TIME(8,0,0)), TIME(12,0,0),
 IF(AND(D23&gt;TIME(8,0,0), D23&lt;=TIME(13,59,0)), TIME(15,0,0),
 IF(AND(D23&gt;=TIME(14,0,0), D23&lt;=TIME(17,59,0)), TIME(21,0,0),
 IF(AND(D23&gt;=TIME(18,0,0), D23&lt;=TIME(21,59,0)), TIME(0,0,0),
 IF(AND(D23&gt;=TIME(22,0,0), D23&lt;=TIME(23,59,59)), TIME(7,0,0), ""))))))))</f>
        <v/>
      </c>
      <c r="F23" s="175" t="n"/>
      <c r="G23" s="174">
        <f>IF(AND(D23&gt;=TIME(6,0,0),D23&lt;=TIME(8,0,0)),E23,"")</f>
        <v/>
      </c>
      <c r="H23" s="49" t="n"/>
      <c r="I23" s="50">
        <f>ROUND(IF(OR(D23="",E23="",E23=0),0,IF(H23="",MOD(E23-D23,1)*24,MOD(H23-D23,1)*24)),2)</f>
        <v/>
      </c>
      <c r="J23" s="173" t="n"/>
      <c r="K23" s="293" t="n"/>
      <c r="L23" s="271" t="n"/>
      <c r="M23" s="294">
        <f>MAX(0,V23-W23)</f>
        <v/>
      </c>
      <c r="N23" s="51">
        <f>(IF(OR($C23="",$D23=""),0,
 IF(OR($A22="Holiday",$A23="Holiday"),
    IF(ISNUMBER(MATCH(TRIM($B23),{"Phagwah","Good Friday","Easter Monday","Labour Day","Christmas","Eid ul Azha","Romans-2","Globe-12","Neptune P1"},0)),0,$I23),
 IF(AND(NOT(OR($A22="Annual Leave",$A23="Annual Leave")),$A23="Off day"),$I23,
  MAX(0,$I23-$V23)
  ))))+W23</f>
        <v/>
      </c>
      <c r="O23" s="51">
        <f>IF(AND(OR($A22="Holiday",$A23="Holiday"),
        ISNUMBER(MATCH(TRIM($B23),{"Phagwah","Good Friday","Easter Monday","Labour Day","Christmas","Eid ul Azha","Romans-2","Globe-12","Neptune P1"},0))),
   $I23,0)</f>
        <v/>
      </c>
      <c r="P23" s="51">
        <f>IF(OR($O$7="Canteen",$O$7="Head Office"),0,IF($I23&lt;=0,0,IF(AND($I22&lt;=0,OR(TRIM($J23)="Hebrews",TRIM($J23)="Romans",TRIM($J23)="Romans-2",TRIM($J23)="Globe",TRIM($J23)="Globe-12",TRIM($J23)="Neptune P1")),1,0)))</f>
        <v/>
      </c>
      <c r="Q23" s="52" t="n"/>
      <c r="R23" s="51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IF(AND($I22=0,$I23&gt;0),1,0),
      0
   ),
0))</f>
        <v/>
      </c>
      <c r="S23" s="51">
        <f>IF(OR($A22="Annual Leave",$A23="Annual Leave"),IF(AND($A22&lt;&gt;"Annual Leave",$A23="Annual Leave"),8,0),0)</f>
        <v/>
      </c>
      <c r="T23" s="53" t="n"/>
      <c r="U23" s="144">
        <f>MAX(0,40-Y23)</f>
        <v/>
      </c>
      <c r="V23" s="351">
        <f>IF(OR($C23="",$D23=""),0,
 IF(OR($A22="Holiday",$A23="Holiday"),0,
 IF(AND(NOT(OR($A22="Annual Leave",$A23="Annual Leave")),$A23="Off day"),0,
  IF($I22+$I23&gt;=8,IF($I22&gt;=8,0,8-$I22),$I23)
  )))</f>
        <v/>
      </c>
      <c r="W23" s="351">
        <f>MAX(0,V23-U23)</f>
        <v/>
      </c>
      <c r="X23" s="351">
        <f>IF(C23="","",C23-WEEKDAY(C23,1)+1)</f>
        <v/>
      </c>
      <c r="Y23" s="351">
        <f>SUMPRODUCT(($X$14:$X22=X23)*(($V$14:$V22)+($O$14:$O22)))+IF(X23=X14,$L$11,0)</f>
        <v/>
      </c>
      <c r="Z23" s="351" t="n"/>
      <c r="AA23" s="351" t="n"/>
      <c r="AB23" s="351" t="n"/>
      <c r="AC23" s="351" t="n"/>
      <c r="AD23" s="351" t="n"/>
      <c r="AE23" s="351" t="n"/>
      <c r="AF23" s="351" t="n"/>
    </row>
    <row r="24" ht="24" customHeight="1" s="348" thickBot="1">
      <c r="A24" s="154" t="inlineStr">
        <is>
          <t>On Day</t>
        </is>
      </c>
      <c r="B24" s="273" t="n"/>
      <c r="C24" s="90">
        <f>C22+1</f>
        <v/>
      </c>
      <c r="D24" s="8" t="n"/>
      <c r="E24" s="155">
        <f>IF(D24="", "",
 IF(D24=TIME(0,0,0), 0,
 IF(AND(D24&gt;=TIME(0,0,1), D24&lt;=TIME(2,0,0)), TIME(7,0,0),
 IF(AND(D24&gt;=TIME(6,0,0), D24&lt;=TIME(8,0,0)), TIME(12,0,0),
 IF(AND(D24&gt;TIME(8,0,0), D24&lt;=TIME(13,59,0)), TIME(15,0,0),
 IF(AND(D24&gt;=TIME(14,0,0), D24&lt;=TIME(17,59,0)), TIME(21,0,0),
 IF(AND(D24&gt;=TIME(18,0,0), D24&lt;=TIME(21,59,0)), TIME(0,0,0),
 IF(AND(D24&gt;=TIME(22,0,0), D24&lt;=TIME(23,59,59)), TIME(7,0,0), ""))))))))</f>
        <v/>
      </c>
      <c r="F24" s="156" t="n"/>
      <c r="G24" s="155">
        <f>IF(AND(D24&gt;=TIME(6,0,0),D24&lt;=TIME(8,0,0)),E24,"")</f>
        <v/>
      </c>
      <c r="H24" s="8" t="n"/>
      <c r="I24" s="30">
        <f>ROUND(IF(OR(D24="",E24="",E24=0),0,IF(H24="",MOD(E24-D24,1)*24,MOD(H24-D24,1)*24)),2)</f>
        <v/>
      </c>
      <c r="J24" s="157" t="n"/>
      <c r="K24" s="274" t="n"/>
      <c r="L24" s="271" t="n"/>
      <c r="M24" s="275">
        <f>MAX(0,V24-W24)</f>
        <v/>
      </c>
      <c r="N24" s="9">
        <f>(IF(OR($C24="",$D24=""),0,
 IF(OR($A24="Holiday",$A25="Holiday"),
    IF(ISNUMBER(MATCH(TRIM($B24),{"Phagwah","Good Friday","Easter Monday","Labour Day","Christmas","Eid ul Azha","Romans-2","Globe-12","Neptune P1"},0)),0,$I24),
 IF(AND(NOT(OR($A24="Annual Leave",$A25="Annual Leave")),$A24="Off day"),$I24,
  MAX(0,$I24-$V24)
  ))))+W24</f>
        <v/>
      </c>
      <c r="O24" s="9">
        <f>IF(AND(OR($A24="Holiday",$A25="Holiday"),
        ISNUMBER(MATCH(TRIM($B24),{"Phagwah","Good Friday","Easter Monday","Labour Day","Christmas","Eid ul Azha","Romans-2","Globe-12","Neptune P1"},0))),
   $I24,0)</f>
        <v/>
      </c>
      <c r="P24" s="9">
        <f>IF(OR($O$7="Canteen",$O$7="Head Office"),0,IF($I24&lt;=0,0,IF(OR(OR(TRIM($J24)="Hebrews",TRIM($J24)="Romans",TRIM($J24)="Romans-2",TRIM($J24)="Globe",TRIM($J24)="Globe-12",TRIM($J24)="Neptune P1"),AND($I25&gt;0,OR(TRIM($J25)="Hebrews",TRIM($J25)="Romans",TRIM($J25)="Romans-2",TRIM($J25)="Globe",TRIM($J25)="Globe-12",TRIM($J25)="Neptune P1"))),1,0)))</f>
        <v/>
      </c>
      <c r="Q24" s="10" t="n"/>
      <c r="R24" s="9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IF($I24&gt;0,1,0),
      0
   ),
0))</f>
        <v/>
      </c>
      <c r="S24" s="9">
        <f>IF(OR($A24="Annual Leave",$A25="Annual Leave"),IF($A24="Annual Leave",8,0),0)</f>
        <v/>
      </c>
      <c r="T24" s="91" t="n"/>
      <c r="U24" s="144">
        <f>MAX(0,40-Y24)</f>
        <v/>
      </c>
      <c r="V24" s="351">
        <f>IF(OR($C24="",$D24=""),0,
 IF(OR($A24="Holiday",$A25="Holiday"),0,
 IF(AND(NOT(OR($A24="Annual Leave",$A25="Annual Leave")),$A24="Off day"),0,
  IF($I24+$I25&gt;=8,IF($I24&gt;=8,8,$I24),$I24)
  )))</f>
        <v/>
      </c>
      <c r="W24" s="351">
        <f>MAX(0,V24-U24)</f>
        <v/>
      </c>
      <c r="X24" s="351">
        <f>IF(C24="","",C24-WEEKDAY(C24,1)+1)</f>
        <v/>
      </c>
      <c r="Y24" s="351">
        <f>SUMPRODUCT(($X$14:$X23=X24)*(($V$14:$V23)+($O$14:$O23)))+IF(X24=X14,$L$11,0)</f>
        <v/>
      </c>
      <c r="Z24" s="351" t="n"/>
      <c r="AA24" s="351" t="n"/>
      <c r="AB24" s="351" t="n"/>
      <c r="AC24" s="351" t="n"/>
      <c r="AD24" s="351" t="n"/>
      <c r="AE24" s="351" t="n"/>
      <c r="AF24" s="351" t="n"/>
    </row>
    <row r="25" ht="24" customHeight="1" s="348" thickBot="1">
      <c r="A25" s="154" t="inlineStr">
        <is>
          <t>On Day</t>
        </is>
      </c>
      <c r="B25" s="273" t="n"/>
      <c r="C25" s="90">
        <f>C24</f>
        <v/>
      </c>
      <c r="D25" s="276" t="n"/>
      <c r="E25" s="277">
        <f>IF(D25="", "",
 IF(D25=TIME(0,0,0), 0,
 IF(AND(D25&gt;=TIME(0,0,1), D25&lt;=TIME(2,0,0)), TIME(7,0,0),
 IF(AND(D25&gt;=TIME(6,0,0), D25&lt;=TIME(8,0,0)), TIME(12,0,0),
 IF(AND(D25&gt;TIME(8,0,0), D25&lt;=TIME(13,59,0)), TIME(15,0,0),
 IF(AND(D25&gt;=TIME(14,0,0), D25&lt;=TIME(17,59,0)), TIME(21,0,0),
 IF(AND(D25&gt;=TIME(18,0,0), D25&lt;=TIME(21,59,0)), TIME(0,0,0),
 IF(AND(D25&gt;=TIME(22,0,0), D25&lt;=TIME(23,59,59)), TIME(7,0,0), ""))))))))</f>
        <v/>
      </c>
      <c r="F25" s="156" t="n"/>
      <c r="G25" s="277">
        <f>IF(AND(D25&gt;=TIME(6,0,0),D25&lt;=TIME(8,0,0)),E25,"")</f>
        <v/>
      </c>
      <c r="H25" s="276" t="n"/>
      <c r="I25" s="30">
        <f>ROUND(IF(OR(D25="",E25="",E25=0),0,IF(H25="",MOD(E25-D25,1)*24,MOD(H25-D25,1)*24)),2)</f>
        <v/>
      </c>
      <c r="J25" s="158" t="n"/>
      <c r="K25" s="274" t="n"/>
      <c r="L25" s="271" t="n"/>
      <c r="M25" s="275">
        <f>MAX(0,V25-W25)</f>
        <v/>
      </c>
      <c r="N25" s="278">
        <f>(IF(OR($C25="",$D25=""),0,
 IF(OR($A24="Holiday",$A25="Holiday"),
    IF(ISNUMBER(MATCH(TRIM($B25),{"Phagwah","Good Friday","Easter Monday","Labour Day","Christmas","Eid ul Azha","Romans-2","Globe-12","Neptune P1"},0)),0,$I25),
 IF(AND(NOT(OR($A24="Annual Leave",$A25="Annual Leave")),$A25="Off day"),$I25,
  MAX(0,$I25-$V25)
  ))))+W25</f>
        <v/>
      </c>
      <c r="O25" s="278">
        <f>IF(AND(OR($A24="Holiday",$A25="Holiday"),
        ISNUMBER(MATCH(TRIM($B25),{"Phagwah","Good Friday","Easter Monday","Labour Day","Christmas","Eid ul Azha","Romans-2","Globe-12","Neptune P1"},0))),
   $I25,0)</f>
        <v/>
      </c>
      <c r="P25" s="278">
        <f>IF(OR($O$7="Canteen",$O$7="Head Office"),0,IF($I25&lt;=0,0,IF(AND($I24&lt;=0,OR(TRIM($J25)="Hebrews",TRIM($J25)="Romans",TRIM($J25)="Romans-2",TRIM($J25)="Globe",TRIM($J25)="Globe-12",TRIM($J25)="Neptune P1")),1,0)))</f>
        <v/>
      </c>
      <c r="Q25" s="279" t="n"/>
      <c r="R25" s="278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IF(AND($I24=0,$I25&gt;0),1,0),
      0
   ),
0))</f>
        <v/>
      </c>
      <c r="S25" s="278">
        <f>IF(OR($A24="Annual Leave",$A25="Annual Leave"),IF(AND($A24&lt;&gt;"Annual Leave",$A25="Annual Leave"),8,0),0)</f>
        <v/>
      </c>
      <c r="T25" s="280" t="n"/>
      <c r="U25" s="144">
        <f>MAX(0,40-Y25)</f>
        <v/>
      </c>
      <c r="V25" s="351">
        <f>IF(OR($C25="",$D25=""),0,
 IF(OR($A24="Holiday",$A25="Holiday"),0,
 IF(AND(NOT(OR($A24="Annual Leave",$A25="Annual Leave")),$A25="Off day"),0,
  IF($I24+$I25&gt;=8,IF($I24&gt;=8,0,8-$I24),$I25)
  )))</f>
        <v/>
      </c>
      <c r="W25" s="351">
        <f>MAX(0,V25-U25)</f>
        <v/>
      </c>
      <c r="X25" s="351">
        <f>IF(C25="","",C25-WEEKDAY(C25,1)+1)</f>
        <v/>
      </c>
      <c r="Y25" s="351">
        <f>SUMPRODUCT(($X$14:$X24=X25)*(($V$14:$V24)+($O$14:$O24)))+IF(X25=X14,$L$11,0)</f>
        <v/>
      </c>
      <c r="Z25" s="351" t="n"/>
      <c r="AA25" s="351" t="n"/>
      <c r="AB25" s="351" t="n"/>
      <c r="AC25" s="351" t="n"/>
      <c r="AD25" s="351" t="n"/>
      <c r="AE25" s="351" t="n"/>
      <c r="AF25" s="351" t="n"/>
    </row>
    <row r="26" ht="24" customHeight="1" s="348" thickBot="1">
      <c r="A26" s="159" t="inlineStr">
        <is>
          <t>On Day</t>
        </is>
      </c>
      <c r="B26" s="281" t="n"/>
      <c r="C26" s="92">
        <f>C24+1</f>
        <v/>
      </c>
      <c r="D26" s="31" t="n"/>
      <c r="E26" s="160">
        <f>IF(D26="", "",
 IF(D26=TIME(0,0,0), 0,
 IF(AND(D26&gt;=TIME(0,0,1), D26&lt;=TIME(2,0,0)), TIME(7,0,0),
 IF(AND(D26&gt;=TIME(6,0,0), D26&lt;=TIME(8,0,0)), TIME(12,0,0),
 IF(AND(D26&gt;TIME(8,0,0), D26&lt;=TIME(13,59,0)), TIME(15,0,0),
 IF(AND(D26&gt;=TIME(14,0,0), D26&lt;=TIME(17,59,0)), TIME(21,0,0),
 IF(AND(D26&gt;=TIME(18,0,0), D26&lt;=TIME(21,59,0)), TIME(0,0,0),
 IF(AND(D26&gt;=TIME(22,0,0), D26&lt;=TIME(23,59,59)), TIME(7,0,0), ""))))))))</f>
        <v/>
      </c>
      <c r="F26" s="161" t="n"/>
      <c r="G26" s="160">
        <f>IF(AND(D26&gt;=TIME(6,0,0),D26&lt;=TIME(8,0,0)),E26,"")</f>
        <v/>
      </c>
      <c r="H26" s="31" t="n"/>
      <c r="I26" s="32">
        <f>ROUND(IF(OR(D26="",E26="",E26=0),0,IF(H26="",MOD(E26-D26,1)*24,MOD(H26-D26,1)*24)),2)</f>
        <v/>
      </c>
      <c r="J26" s="162" t="n"/>
      <c r="K26" s="282" t="n"/>
      <c r="L26" s="271" t="n"/>
      <c r="M26" s="283">
        <f>MAX(0,V26-W26)</f>
        <v/>
      </c>
      <c r="N26" s="33">
        <f>(IF(OR($C26="",$D26=""),0,
 IF(OR($A26="Holiday",$A27="Holiday"),
    IF(ISNUMBER(MATCH(TRIM($B26),{"Phagwah","Good Friday","Easter Monday","Labour Day","Christmas","Eid ul Azha","Romans-2","Globe-12","Neptune P1"},0)),0,$I26),
 IF(AND(NOT(OR($A26="Annual Leave",$A27="Annual Leave")),$A26="Off day"),$I26,
  MAX(0,$I26-$V26)
  ))))+W26</f>
        <v/>
      </c>
      <c r="O26" s="33">
        <f>IF(AND(OR($A26="Holiday",$A27="Holiday"),
        ISNUMBER(MATCH(TRIM($B26),{"Phagwah","Good Friday","Easter Monday","Labour Day","Christmas","Eid ul Azha","Romans-2","Globe-12","Neptune P1"},0))),
   $I26,0)</f>
        <v/>
      </c>
      <c r="P26" s="33">
        <f>IF(OR($O$7="Canteen",$O$7="Head Office"),0,IF($I26&lt;=0,0,IF(OR(OR(TRIM($J26)="Hebrews",TRIM($J26)="Romans",TRIM($J26)="Romans-2",TRIM($J26)="Globe",TRIM($J26)="Globe-12",TRIM($J26)="Neptune P1"),AND($I27&gt;0,OR(TRIM($J27)="Hebrews",TRIM($J27)="Romans",TRIM($J27)="Romans-2",TRIM($J27)="Globe",TRIM($J27)="Globe-12",TRIM($J27)="Neptune P1"))),1,0)))</f>
        <v/>
      </c>
      <c r="Q26" s="34" t="n"/>
      <c r="R26" s="33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IF($I26&gt;0,1,0),
      0
   ),
0))</f>
        <v/>
      </c>
      <c r="S26" s="33">
        <f>IF(OR($A26="Annual Leave",$A27="Annual Leave"),IF($A26="Annual Leave",8,0),0)</f>
        <v/>
      </c>
      <c r="T26" s="35" t="n"/>
      <c r="U26" s="144">
        <f>MAX(0,40-Y26)</f>
        <v/>
      </c>
      <c r="V26" s="351">
        <f>IF(OR($C26="",$D26=""),0,
 IF(OR($A26="Holiday",$A27="Holiday"),0,
 IF(AND(NOT(OR($A26="Annual Leave",$A27="Annual Leave")),$A26="Off day"),0,
  IF($I26+$I27&gt;=8,IF($I26&gt;=8,8,$I26),$I26)
  )))</f>
        <v/>
      </c>
      <c r="W26" s="351">
        <f>MAX(0,V26-U26)</f>
        <v/>
      </c>
      <c r="X26" s="351">
        <f>IF(C26="","",C26-WEEKDAY(C26,1)+1)</f>
        <v/>
      </c>
      <c r="Y26" s="351">
        <f>SUMPRODUCT(($X$14:$X25=X26)*(($V$14:$V25)+($O$14:$O25)))+IF(X26=X14,$L$11,0)</f>
        <v/>
      </c>
      <c r="Z26" s="351" t="n"/>
      <c r="AA26" s="351" t="n"/>
      <c r="AB26" s="351" t="n"/>
      <c r="AC26" s="351" t="n"/>
      <c r="AD26" s="351" t="n"/>
      <c r="AE26" s="351" t="n"/>
      <c r="AF26" s="351" t="n"/>
    </row>
    <row r="27" ht="24" customHeight="1" s="348" thickBot="1">
      <c r="A27" s="159" t="inlineStr">
        <is>
          <t>On Day</t>
        </is>
      </c>
      <c r="B27" s="281" t="n"/>
      <c r="C27" s="93">
        <f>C26</f>
        <v/>
      </c>
      <c r="D27" s="36" t="n"/>
      <c r="E27" s="163">
        <f>IF(D27="", "",
 IF(D27=TIME(0,0,0), 0,
 IF(AND(D27&gt;=TIME(0,0,1), D27&lt;=TIME(2,0,0)), TIME(7,0,0),
 IF(AND(D27&gt;=TIME(6,0,0), D27&lt;=TIME(8,0,0)), TIME(12,0,0),
 IF(AND(D27&gt;TIME(8,0,0), D27&lt;=TIME(13,59,0)), TIME(15,0,0),
 IF(AND(D27&gt;=TIME(14,0,0), D27&lt;=TIME(17,59,0)), TIME(21,0,0),
 IF(AND(D27&gt;=TIME(18,0,0), D27&lt;=TIME(21,59,0)), TIME(0,0,0),
 IF(AND(D27&gt;=TIME(22,0,0), D27&lt;=TIME(23,59,59)), TIME(7,0,0), ""))))))))</f>
        <v/>
      </c>
      <c r="F27" s="164" t="n"/>
      <c r="G27" s="163">
        <f>IF(AND(D27&gt;=TIME(6,0,0),D27&lt;=TIME(8,0,0)),E27,"")</f>
        <v/>
      </c>
      <c r="H27" s="36" t="n"/>
      <c r="I27" s="37">
        <f>ROUND(IF(OR(D27="",E27="",E27=0),0,IF(H27="",MOD(E27-D27,1)*24,MOD(H27-D27,1)*24)),2)</f>
        <v/>
      </c>
      <c r="J27" s="162" t="n"/>
      <c r="K27" s="282" t="n"/>
      <c r="L27" s="271" t="n"/>
      <c r="M27" s="283">
        <f>MAX(0,V27-W27)</f>
        <v/>
      </c>
      <c r="N27" s="38">
        <f>(IF(OR($C27="",$D27=""),0,
 IF(OR($A26="Holiday",$A27="Holiday"),
    IF(ISNUMBER(MATCH(TRIM($B27),{"Phagwah","Good Friday","Easter Monday","Labour Day","Christmas","Eid ul Azha","Romans-2","Globe-12","Neptune P1"},0)),0,$I27),
 IF(AND(NOT(OR($A26="Annual Leave",$A27="Annual Leave")),$A27="Off day"),$I27,
  MAX(0,$I27-$V27)
  ))))+W27</f>
        <v/>
      </c>
      <c r="O27" s="38">
        <f>IF(AND(OR($A26="Holiday",$A27="Holiday"),
        ISNUMBER(MATCH(TRIM($B27),{"Phagwah","Good Friday","Easter Monday","Labour Day","Christmas","Eid ul Azha","Romans-2","Globe-12","Neptune P1"},0))),
   $I27,0)</f>
        <v/>
      </c>
      <c r="P27" s="38">
        <f>IF(OR($O$7="Canteen",$O$7="Head Office"),0,IF($I27&lt;=0,0,IF(AND($I26&lt;=0,OR(TRIM($J27)="Hebrews",TRIM($J27)="Romans",TRIM($J27)="Romans-2",TRIM($J27)="Globe",TRIM($J27)="Globe-12",TRIM($J27)="Neptune P1")),1,0)))</f>
        <v/>
      </c>
      <c r="Q27" s="39" t="n"/>
      <c r="R27" s="38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IF(AND($I26=0,$I27&gt;0),1,0),
      0
   ),
0))</f>
        <v/>
      </c>
      <c r="S27" s="38">
        <f>IF(OR($A26="Annual Leave",$A27="Annual Leave"),IF(AND($A26&lt;&gt;"Annual Leave",$A27="Annual Leave"),8,0),0)</f>
        <v/>
      </c>
      <c r="T27" s="40" t="n"/>
      <c r="U27" s="144">
        <f>MAX(0,40-Y27)</f>
        <v/>
      </c>
      <c r="V27" s="351">
        <f>IF(OR($C27="",$D27=""),0,
 IF(OR($A26="Holiday",$A27="Holiday"),0,
 IF(AND(NOT(OR($A26="Annual Leave",$A27="Annual Leave")),$A27="Off day"),0,
  IF($I26+$I27&gt;=8,IF($I26&gt;=8,0,8-$I26),$I27)
  )))</f>
        <v/>
      </c>
      <c r="W27" s="351">
        <f>MAX(0,V27-U27)</f>
        <v/>
      </c>
      <c r="X27" s="351">
        <f>IF(C27="","",C27-WEEKDAY(C27,1)+1)</f>
        <v/>
      </c>
      <c r="Y27" s="351">
        <f>SUMPRODUCT(($X$14:$X26=X27)*(($V$14:$V26)+($O$14:$O26)))+IF(X27=X14,$L$11,0)</f>
        <v/>
      </c>
      <c r="Z27" s="351" t="n"/>
      <c r="AA27" s="351" t="n"/>
      <c r="AB27" s="351" t="n"/>
      <c r="AC27" s="351" t="n"/>
      <c r="AD27" s="351" t="n"/>
      <c r="AE27" s="351" t="n"/>
      <c r="AF27" s="351" t="n"/>
    </row>
    <row r="28" ht="24" customHeight="1" s="348" thickBot="1">
      <c r="A28" s="176" t="n"/>
      <c r="B28" s="176" t="n"/>
      <c r="C28" s="145" t="n"/>
      <c r="D28" s="6" t="n"/>
      <c r="E28" s="14" t="n"/>
      <c r="F28" s="6" t="n"/>
      <c r="G28" s="6" t="n"/>
      <c r="H28" s="336" t="n"/>
      <c r="I28" s="351" t="n"/>
      <c r="J28" s="336" t="n"/>
      <c r="K28" s="336" t="n"/>
      <c r="L28" s="336" t="n"/>
      <c r="M28" s="99">
        <f>MAX(0,V28-W28)</f>
        <v/>
      </c>
      <c r="N28" s="99">
        <f>(IF(OR($C28="",$D28=""),0,
 IF(OR($A28="Holiday",$A29="Holiday"),
    IF(ISNUMBER(MATCH(TRIM($B28),{"Phagwah","Good Friday","Easter Monday","Labour Day","Christmas","Eid ul Azha","Romans-2","Globe-12","Neptune P1"},0)),0,$I28),
 IF(AND(NOT(OR($A28="Annual Leave",$A29="Annual Leave")),$A28="Off day"),$I28,
  MAX(0,$I28-$V28)
  ))))+W28</f>
        <v/>
      </c>
      <c r="O28" s="99">
        <f>IF(AND(OR($A28="Holiday",$A29="Holiday"),
        ISNUMBER(MATCH(TRIM($B28),{"Phagwah","Good Friday","Easter Monday","Labour Day","Christmas","Eid ul Azha","Romans-2","Globe-12","Neptune P1"},0))),
   $I28,0)</f>
        <v/>
      </c>
      <c r="P28" s="99">
        <f>IF(OR($O$7="Canteen",$O$7="Head Office"),0,IF($I28&lt;=0,0,IF(OR(OR(TRIM($J28)="Hebrews",TRIM($J28)="Romans",TRIM($J28)="Romans-2",TRIM($J28)="Globe",TRIM($J28)="Globe-12",TRIM($J28)="Neptune P1"),AND($I29&gt;0,OR(TRIM($J29)="Hebrews",TRIM($J29)="Romans",TRIM($J29)="Romans-2",TRIM($J29)="Globe",TRIM($J29)="Globe-12",TRIM($J29)="Neptune P1"))),1,0)))</f>
        <v/>
      </c>
      <c r="Q28" s="178" t="n"/>
      <c r="R28" s="15" t="n"/>
      <c r="S28" s="99">
        <f>IF(OR($A28="Annual Leave",$A29="Annual Leave"),IF($A28="Annual Leave",8,0),0)</f>
        <v/>
      </c>
      <c r="T28" s="100">
        <f>SUM(T14:T27)</f>
        <v/>
      </c>
      <c r="U28" s="144">
        <f>MAX(0,40-Y28)</f>
        <v/>
      </c>
      <c r="V28" s="351">
        <f>IF(OR($C28="",$D28=""),0,
 IF(OR($A28="Holiday",$A29="Holiday"),0,
 IF(AND(NOT(OR($A28="Annual Leave",$A29="Annual Leave")),$A28="Off day"),0,
  IF($I28+$I29&gt;=8,IF($I28&gt;=8,8,$I28),$I28)
  )))</f>
        <v/>
      </c>
      <c r="W28" s="351">
        <f>MAX(0,V28-U28)</f>
        <v/>
      </c>
      <c r="X28" s="351">
        <f>IF(C28="","",C28-WEEKDAY(C28,1)+1)</f>
        <v/>
      </c>
      <c r="Y28" s="351">
        <f>SUMPRODUCT(($X$14:$X27=X28)*(($V$14:$V27)+($O$14:$O27)))+IF(X28=X14,$L$11,0)</f>
        <v/>
      </c>
      <c r="Z28" s="351" t="n"/>
      <c r="AA28" s="351" t="n"/>
      <c r="AB28" s="351" t="n"/>
      <c r="AC28" s="351" t="n"/>
      <c r="AD28" s="351" t="n"/>
      <c r="AE28" s="351" t="n"/>
      <c r="AF28" s="351" t="n"/>
    </row>
    <row r="29" hidden="1" ht="15.75" customHeight="1" s="348" thickBot="1">
      <c r="A29" s="179" t="n"/>
      <c r="B29" s="176" t="n"/>
      <c r="C29" s="145" t="n"/>
      <c r="D29" s="6" t="n"/>
      <c r="E29" s="295">
        <f>IF(D29="", "",
 IF(D29=TIME(0,0,0), 0,
 IF(AND(D29&gt;=TIME(0,0,1), D29&lt;=TIME(2,0,0)), TIME(7,0,0),
 IF(AND(D29&gt;=TIME(6,0,0), D29&lt;=TIME(8,0,0)), TIME(12,0,0),
 IF(AND(D29&gt;TIME(8,0,0), D29&lt;=TIME(13,59,0)), TIME(15,0,0),
 IF(AND(D29&gt;=TIME(14,0,0), D29&lt;=TIME(17,59,0)), TIME(21,0,0),
 IF(AND(D29&gt;=TIME(18,0,0), D29&lt;=TIME(21,59,0)), TIME(0,0,0),
 IF(AND(D29&gt;=TIME(22,0,0), D29&lt;=TIME(23,59,59)), TIME(7,0,0), ""))))))))</f>
        <v/>
      </c>
      <c r="F29" s="6" t="n"/>
      <c r="G29" s="6" t="n"/>
      <c r="H29" s="6" t="n"/>
      <c r="I29" s="6" t="n"/>
      <c r="J29" s="6" t="n"/>
      <c r="K29" s="6" t="n"/>
      <c r="L29" s="6" t="n"/>
      <c r="M29" s="4">
        <f>MAX(0,V29-W29)</f>
        <v/>
      </c>
      <c r="N29" s="4">
        <f>(IF(OR($C29="",$D29=""),0,
 IF(OR($A28="Holiday",$A29="Holiday"),
    IF(ISNUMBER(MATCH(TRIM($B29),{"Phagwah","Good Friday","Easter Monday","Labour Day","Christmas","Eid ul Azha","Romans-2","Globe-12","Neptune P1"},0)),0,$I29),
 IF(AND(NOT(OR($A28="Annual Leave",$A29="Annual Leave")),$A29="Off day"),$I29,
  MAX(0,$I29-$V29)
  ))))+W29</f>
        <v/>
      </c>
      <c r="O29" s="4">
        <f>IF(AND(OR($A28="Holiday",$A29="Holiday"),
        ISNUMBER(MATCH(TRIM($B29),{"Phagwah","Good Friday","Easter Monday","Labour Day","Christmas","Eid ul Azha","Romans-2","Globe-12","Neptune P1"},0))),
   $I29,0)</f>
        <v/>
      </c>
      <c r="P29" s="4">
        <f>IF(OR($O$7="Canteen",$O$7="Head Office"),0,IF($I29&lt;=0,0,IF(AND($I28&lt;=0,OR(TRIM($J29)="Hebrews",TRIM($J29)="Romans",TRIM($J29)="Romans-2",TRIM($J29)="Globe",TRIM($J29)="Globe-12",TRIM($J29)="Neptune P1")),1,0)))</f>
        <v/>
      </c>
      <c r="Q29" s="6" t="n"/>
      <c r="R29" s="296">
        <f>IF(OR($O$7="Canteen",$O$7="Head Office"),0,IF(
  AND(
    SUMIFS(I:I, C:C, C29) &gt;= 8,
    COUNTIFS(C$14:C29, C29)=1,
    OR(
      TEXT(D29,"hh:mm:ss")="07:00:00",
      TEXT(D29,"hh:mm:ss")="15:00:00",
      TEXT(D29,"hh:mm:ss")="23:00:00",
      TEXT(D30,"hh:mm:ss")="07:00:00",
      TEXT(D30,"hh:mm:ss")="15:00:00",
      TEXT(D30,"hh:mm:ss")="23:00:00"
    )
  ),
  1,
  0
))</f>
        <v/>
      </c>
      <c r="S29" s="4">
        <f>IF(OR($A28="Annual Leave",$A29="Annual Leave"),IF(AND($A28&lt;&gt;"Annual Leave",$A29="Annual Leave"),8,0),0)</f>
        <v/>
      </c>
      <c r="T29" s="146" t="n"/>
      <c r="U29" s="351">
        <f>MAX(0,40-Y29)</f>
        <v/>
      </c>
      <c r="V29" s="351">
        <f>IF(OR($C29="",$D29=""),0,
 IF(OR($A28="Holiday",$A29="Holiday"),0,
 IF(AND(NOT(OR($A28="Annual Leave",$A29="Annual Leave")),$A29="Off day"),0,
  IF($I28+$I29&gt;=8,IF($I28&gt;=8,0,8-$I28),$I29)
  )))</f>
        <v/>
      </c>
      <c r="W29" s="351">
        <f>MAX(0,V29-U29)</f>
        <v/>
      </c>
      <c r="X29" s="351">
        <f>IF(C29="","",C29-WEEKDAY(C29,1)+1)</f>
        <v/>
      </c>
      <c r="Y29" s="351">
        <f>SUMPRODUCT(($X$14:$X28=X29)*(($V$14:$V28)+($O$14:$O28)))+IF(X29=X14,$L$11,0)</f>
        <v/>
      </c>
      <c r="Z29" s="351" t="n"/>
      <c r="AA29" s="351" t="n"/>
      <c r="AB29" s="351" t="n"/>
      <c r="AC29" s="351" t="n"/>
      <c r="AD29" s="351" t="n"/>
      <c r="AE29" s="351" t="n"/>
      <c r="AF29" s="351" t="n"/>
    </row>
    <row r="30" ht="24" customHeight="1" s="348" thickBot="1">
      <c r="A30" s="147" t="inlineStr">
        <is>
          <t>On Day</t>
        </is>
      </c>
      <c r="B30" s="180" t="n"/>
      <c r="C30" s="88">
        <f>C27+1</f>
        <v/>
      </c>
      <c r="D30" s="54" t="n"/>
      <c r="E30" s="148">
        <f>IF(D30="", "",
 IF(D30=TIME(0,0,0), 0,
 IF(AND(D30&gt;=TIME(0,0,1), D30&lt;=TIME(2,0,0)), TIME(7,0,0),
 IF(AND(D30&gt;=TIME(6,0,0), D30&lt;=TIME(8,0,0)), TIME(12,0,0),
 IF(AND(D30&gt;TIME(8,0,0), D30&lt;=TIME(13,59,0)), TIME(15,0,0),
 IF(AND(D30&gt;=TIME(14,0,0), D30&lt;=TIME(17,59,0)), TIME(21,0,0),
 IF(AND(D30&gt;=TIME(18,0,0), D30&lt;=TIME(21,59,0)), TIME(0,0,0),
 IF(AND(D30&gt;=TIME(22,0,0), D30&lt;=TIME(23,59,59)), TIME(7,0,0), ""))))))))</f>
        <v/>
      </c>
      <c r="F30" s="149" t="n"/>
      <c r="G30" s="148">
        <f>IF(AND(D30&gt;=TIME(6,0,0),D30&lt;=TIME(8,0,0)),E30,"")</f>
        <v/>
      </c>
      <c r="H30" s="54" t="n"/>
      <c r="I30" s="55">
        <f>ROUND(IF(OR(D30="",E30="",E30=0),0,IF(H30="",MOD(E30-D30,1)*24,MOD(H30-D30,1)*24)),2)</f>
        <v/>
      </c>
      <c r="J30" s="150" t="n"/>
      <c r="K30" s="270" t="n"/>
      <c r="L30" s="181" t="n"/>
      <c r="M30" s="272">
        <f>MAX(0,V30-W30)</f>
        <v/>
      </c>
      <c r="N30" s="56">
        <f>(IF(OR($C30="",$D30=""),0,
 IF(OR($A30="Holiday",$A31="Holiday"),
    IF(ISNUMBER(MATCH(TRIM($B30),{"Phagwah","Good Friday","Easter Monday","Labour Day","Christmas","Eid ul Azha","Romans-2","Globe-12","Neptune P1"},0)),0,$I30),
 IF(AND(NOT(OR($A30="Annual Leave",$A31="Annual Leave")),$A30="Off day"),$I30,
  MAX(0,$I30-$V30)
  ))))+W30</f>
        <v/>
      </c>
      <c r="O30" s="56">
        <f>IF(AND(OR($A30="Holiday",$A31="Holiday"),
        ISNUMBER(MATCH(TRIM($B30),{"Phagwah","Good Friday","Easter Monday","Labour Day","Christmas","Eid ul Azha","Romans-2","Globe-12","Neptune P1"},0))),
   $I30,0)</f>
        <v/>
      </c>
      <c r="P30" s="56">
        <f>IF(OR($O$7="Canteen",$O$7="Head Office"),0,IF($I30&lt;=0,0,IF(OR(OR(TRIM($J30)="Hebrews",TRIM($J30)="Romans",TRIM($J30)="Romans-2",TRIM($J30)="Globe",TRIM($J30)="Globe-12",TRIM($J30)="Neptune P1"),AND($I31&gt;0,OR(TRIM($J31)="Hebrews",TRIM($J31)="Romans",TRIM($J31)="Romans-2",TRIM($J31)="Globe",TRIM($J31)="Globe-12",TRIM($J31)="Neptune P1"))),1,0)))</f>
        <v/>
      </c>
      <c r="Q30" s="57" t="n"/>
      <c r="R30" s="56">
        <f>IF(OR($O$7="Canteen",$O$7="Head Office"),0,IF(
  AND(
    SUMIFS(I:I, C:C, C30) &gt;= 8,
    COUNTIFS(C$14:C30, C30)=1,
    OR(
      TEXT(D30,"hh:mm:ss")="07:00:00",
      TEXT(D30,"hh:mm:ss")="15:00:00",
      TEXT(D30,"hh:mm:ss")="23:00:00",
      TEXT(D31,"hh:mm:ss")="07:00:00",
      TEXT(D31,"hh:mm:ss")="15:00:00",
      TEXT(D31,"hh:mm:ss")="23:00:00"
    )
  ),
  1,
  0
))</f>
        <v/>
      </c>
      <c r="S30" s="56">
        <f>IF(OR($A30="Annual Leave",$A31="Annual Leave"),IF($A30="Annual Leave",8,0),0)</f>
        <v/>
      </c>
      <c r="T30" s="58" t="n"/>
      <c r="U30" s="144">
        <f>MAX(0,40-Y30)</f>
        <v/>
      </c>
      <c r="V30" s="151">
        <f>IF(OR($C30="",$D30=""),0,
 IF(OR($A30="Holiday",$A31="Holiday"),0,
 IF(AND(NOT(OR($A30="Annual Leave",$A31="Annual Leave")),$A30="Off day"),0,
  IF($I30+$I31&gt;=8,IF($I30&gt;=8,8,$I30),$I30)
  )))</f>
        <v/>
      </c>
      <c r="W30" s="151">
        <f>MAX(0,V30-U30)</f>
        <v/>
      </c>
      <c r="X30" s="151">
        <f>IF(C30="","",C30-WEEKDAY(C30,1)+1)</f>
        <v/>
      </c>
      <c r="Y30" s="151">
        <f>SUMPRODUCT(($X$14:$X29=X30)*(($V$14:$V29)+($O$14:$O29)))+IF(X30=X14,$L$11,0)</f>
        <v/>
      </c>
      <c r="Z30" s="151" t="n"/>
      <c r="AA30" s="151" t="n"/>
      <c r="AB30" s="151" t="n"/>
      <c r="AC30" s="351" t="n"/>
      <c r="AD30" s="351" t="n"/>
      <c r="AE30" s="351" t="n"/>
      <c r="AF30" s="351" t="n"/>
    </row>
    <row r="31" ht="24" customHeight="1" s="348" thickBot="1">
      <c r="A31" s="147" t="inlineStr">
        <is>
          <t>On Day</t>
        </is>
      </c>
      <c r="B31" s="182" t="n"/>
      <c r="C31" s="89">
        <f>C30</f>
        <v/>
      </c>
      <c r="D31" s="59" t="n"/>
      <c r="E31" s="152">
        <f>IF(D31="", "",
 IF(D31=TIME(0,0,0), 0,
 IF(AND(D31&gt;=TIME(0,0,1), D31&lt;=TIME(2,0,0)), TIME(7,0,0),
 IF(AND(D31&gt;=TIME(6,0,0), D31&lt;=TIME(8,0,0)), TIME(12,0,0),
 IF(AND(D31&gt;TIME(8,0,0), D31&lt;=TIME(13,59,0)), TIME(15,0,0),
 IF(AND(D31&gt;=TIME(14,0,0), D31&lt;=TIME(17,59,0)), TIME(21,0,0),
 IF(AND(D31&gt;=TIME(18,0,0), D31&lt;=TIME(21,59,0)), TIME(0,0,0),
 IF(AND(D31&gt;=TIME(22,0,0), D31&lt;=TIME(23,59,59)), TIME(7,0,0), ""))))))))</f>
        <v/>
      </c>
      <c r="F31" s="153" t="n"/>
      <c r="G31" s="152">
        <f>IF(AND(D31&gt;=TIME(6,0,0),D31&lt;=TIME(8,0,0)),E31,"")</f>
        <v/>
      </c>
      <c r="H31" s="59" t="n"/>
      <c r="I31" s="60">
        <f>ROUND(IF(OR(D31="",E31="",E31=0),0,IF(H31="",MOD(E31-D31,1)*24,MOD(H31-D31,1)*24)),2)</f>
        <v/>
      </c>
      <c r="J31" s="150" t="n"/>
      <c r="K31" s="270" t="n"/>
      <c r="L31" s="183" t="n"/>
      <c r="M31" s="272">
        <f>MAX(0,V31-W31)</f>
        <v/>
      </c>
      <c r="N31" s="61">
        <f>(IF(OR($C31="",$D31=""),0,
 IF(OR($A30="Holiday",$A31="Holiday"),
    IF(ISNUMBER(MATCH(TRIM($B31),{"Phagwah","Good Friday","Easter Monday","Labour Day","Christmas","Eid ul Azha","Romans-2","Globe-12","Neptune P1"},0)),0,$I31),
 IF(AND(NOT(OR($A30="Annual Leave",$A31="Annual Leave")),$A31="Off day"),$I31,
  MAX(0,$I31-$V31)
  ))))+W31</f>
        <v/>
      </c>
      <c r="O31" s="61">
        <f>IF(AND(OR($A30="Holiday",$A31="Holiday"),
        ISNUMBER(MATCH(TRIM($B31),{"Phagwah","Good Friday","Easter Monday","Labour Day","Christmas","Eid ul Azha","Romans-2","Globe-12","Neptune P1"},0))),
   $I31,0)</f>
        <v/>
      </c>
      <c r="P31" s="61">
        <f>IF(OR($O$7="Canteen",$O$7="Head Office"),0,IF($I31&lt;=0,0,IF(AND($I30&lt;=0,OR(TRIM($J31)="Hebrews",TRIM($J31)="Romans",TRIM($J31)="Romans-2",TRIM($J31)="Globe",TRIM($J31)="Globe-12",TRIM($J31)="Neptune P1")),1,0)))</f>
        <v/>
      </c>
      <c r="Q31" s="62" t="n"/>
      <c r="R31" s="61">
        <f>IF(OR($O$7="Canteen",$O$7="Head Office"),0,IF(
  AND(
    SUMIFS(I:I, C:C, C31) &gt;= 8,
    COUNTIFS(C$14:C31, C31)=1,
    OR(
      TEXT(D31,"hh:mm:ss")="07:00:00",
      TEXT(D31,"hh:mm:ss")="15:00:00",
      TEXT(D31,"hh:mm:ss")="23:00:00",
      TEXT(D32,"hh:mm:ss")="07:00:00",
      TEXT(D32,"hh:mm:ss")="15:00:00",
      TEXT(D32,"hh:mm:ss")="23:00:00"
    )
  ),
  1,
  0
))</f>
        <v/>
      </c>
      <c r="S31" s="61">
        <f>IF(OR($A30="Annual Leave",$A31="Annual Leave"),IF(AND($A30&lt;&gt;"Annual Leave",$A31="Annual Leave"),8,0),0)</f>
        <v/>
      </c>
      <c r="T31" s="63" t="n"/>
      <c r="U31" s="144">
        <f>MAX(0,40-Y31)</f>
        <v/>
      </c>
      <c r="V31" s="151">
        <f>IF(OR($C31="",$D31=""),0,
 IF(OR($A30="Holiday",$A31="Holiday"),0,
 IF(AND(NOT(OR($A30="Annual Leave",$A31="Annual Leave")),$A31="Off day"),0,
  IF($I30+$I31&gt;=8,IF($I30&gt;=8,0,8-$I30),$I31)
  )))</f>
        <v/>
      </c>
      <c r="W31" s="151">
        <f>MAX(0,V31-U31)</f>
        <v/>
      </c>
      <c r="X31" s="151">
        <f>IF(C31="","",C31-WEEKDAY(C31,1)+1)</f>
        <v/>
      </c>
      <c r="Y31" s="151">
        <f>SUMPRODUCT(($X$14:$X30=X31)*(($V$14:$V30)+($O$14:$O30)))+IF(X31=X14,$L$11,0)</f>
        <v/>
      </c>
      <c r="Z31" s="151" t="n"/>
      <c r="AA31" s="151" t="n"/>
      <c r="AB31" s="151" t="n"/>
      <c r="AC31" s="351" t="n"/>
      <c r="AD31" s="351" t="n"/>
      <c r="AE31" s="351" t="n"/>
      <c r="AF31" s="351" t="n"/>
    </row>
    <row r="32" ht="24" customHeight="1" s="348" thickBot="1">
      <c r="A32" s="184" t="inlineStr">
        <is>
          <t>On Day</t>
        </is>
      </c>
      <c r="B32" s="185" t="n"/>
      <c r="C32" s="101">
        <f>C30+1</f>
        <v/>
      </c>
      <c r="D32" s="11" t="n"/>
      <c r="E32" s="186">
        <f>IF(D32="", "",
 IF(D32=TIME(0,0,0), 0,
 IF(AND(D32&gt;=TIME(0,0,1), D32&lt;=TIME(2,0,0)), TIME(7,0,0),
 IF(AND(D32&gt;=TIME(6,0,0), D32&lt;=TIME(8,0,0)), TIME(12,0,0),
 IF(AND(D32&gt;TIME(8,0,0), D32&lt;=TIME(13,59,0)), TIME(15,0,0),
 IF(AND(D32&gt;=TIME(14,0,0), D32&lt;=TIME(17,59,0)), TIME(21,0,0),
 IF(AND(D32&gt;=TIME(18,0,0), D32&lt;=TIME(21,59,0)), TIME(0,0,0),
 IF(AND(D32&gt;=TIME(22,0,0), D32&lt;=TIME(23,59,59)), TIME(7,0,0), ""))))))))</f>
        <v/>
      </c>
      <c r="F32" s="187" t="n"/>
      <c r="G32" s="186">
        <f>IF(AND(D32&gt;=TIME(6,0,0),D32&lt;=TIME(8,0,0)),E32,"")</f>
        <v/>
      </c>
      <c r="H32" s="11" t="n"/>
      <c r="I32" s="87">
        <f>ROUND(IF(OR(D32="",E32="",E32=0),0,IF(H32="",MOD(E32-D32,1)*24,MOD(H32-D32,1)*24)),2)</f>
        <v/>
      </c>
      <c r="J32" s="188" t="n"/>
      <c r="K32" s="297" t="n"/>
      <c r="L32" s="189" t="n"/>
      <c r="M32" s="298">
        <f>MAX(0,V32-W32)</f>
        <v/>
      </c>
      <c r="N32" s="12">
        <f>(IF(OR($C32="",$D32=""),0,
 IF(OR($A32="Holiday",$A33="Holiday"),
    IF(ISNUMBER(MATCH(TRIM($B32),{"Phagwah","Good Friday","Easter Monday","Labour Day","Christmas","Eid ul Azha","Romans-2","Globe-12","Neptune P1"},0)),0,$I32),
 IF(AND(NOT(OR($A32="Annual Leave",$A33="Annual Leave")),$A32="Off day"),$I32,
  MAX(0,$I32-$V32)
  ))))+W32</f>
        <v/>
      </c>
      <c r="O32" s="12">
        <f>IF(AND(OR($A32="Holiday",$A33="Holiday"),
        ISNUMBER(MATCH(TRIM($B32),{"Phagwah","Good Friday","Easter Monday","Labour Day","Christmas","Eid ul Azha","Romans-2","Globe-12","Neptune P1"},0))),
   $I32,0)</f>
        <v/>
      </c>
      <c r="P32" s="12">
        <f>IF(OR($O$7="Canteen",$O$7="Head Office"),0,IF($I32&lt;=0,0,IF(OR(OR(TRIM($J32)="Hebrews",TRIM($J32)="Romans",TRIM($J32)="Romans-2",TRIM($J32)="Globe",TRIM($J32)="Globe-12",TRIM($J32)="Neptune P1"),AND($I33&gt;0,OR(TRIM($J33)="Hebrews",TRIM($J33)="Romans",TRIM($J33)="Romans-2",TRIM($J33)="Globe",TRIM($J33)="Globe-12",TRIM($J33)="Neptune P1"))),1,0)))</f>
        <v/>
      </c>
      <c r="Q32" s="13" t="n"/>
      <c r="R32" s="12">
        <f>IF(OR($O$7="Canteen",$O$7="Head Office"),0,IF(
  AND(
    SUMIFS(I:I, C:C, C32) &gt;= 8,
    COUNTIFS(C$14:C32, C32)=1,
    OR(
      TEXT(D32,"hh:mm:ss")="07:00:00",
      TEXT(D32,"hh:mm:ss")="15:00:00",
      TEXT(D32,"hh:mm:ss")="23:00:00",
      TEXT(D33,"hh:mm:ss")="07:00:00",
      TEXT(D33,"hh:mm:ss")="15:00:00",
      TEXT(D33,"hh:mm:ss")="23:00:00"
    )
  ),
  1,
  0
))</f>
        <v/>
      </c>
      <c r="S32" s="12">
        <f>IF(OR($A32="Annual Leave",$A33="Annual Leave"),IF($A32="Annual Leave",8,0),0)</f>
        <v/>
      </c>
      <c r="T32" s="102" t="n"/>
      <c r="U32" s="144">
        <f>MAX(0,40-Y32)</f>
        <v/>
      </c>
      <c r="V32" s="351">
        <f>IF(OR($C32="",$D32=""),0,
 IF(OR($A32="Holiday",$A33="Holiday"),0,
 IF(AND(NOT(OR($A32="Annual Leave",$A33="Annual Leave")),$A32="Off day"),0,
  IF($I32+$I33&gt;=8,IF($I32&gt;=8,8,$I32),$I32)
  )))</f>
        <v/>
      </c>
      <c r="W32" s="351">
        <f>MAX(0,V32-U32)</f>
        <v/>
      </c>
      <c r="X32" s="351">
        <f>IF(C32="","",C32-WEEKDAY(C32,1)+1)</f>
        <v/>
      </c>
      <c r="Y32" s="351">
        <f>SUMPRODUCT(($X$14:$X31=X32)*(($V$14:$V31)+($O$14:$O31)))+IF(X32=X14,$L$11,0)</f>
        <v/>
      </c>
      <c r="Z32" s="351" t="n"/>
      <c r="AA32" s="351" t="n"/>
      <c r="AB32" s="351" t="n"/>
      <c r="AC32" s="351" t="n"/>
      <c r="AD32" s="351" t="n"/>
      <c r="AE32" s="351" t="n"/>
      <c r="AF32" s="351" t="n"/>
    </row>
    <row r="33" ht="24" customHeight="1" s="348" thickBot="1">
      <c r="A33" s="184" t="inlineStr">
        <is>
          <t>On Day</t>
        </is>
      </c>
      <c r="B33" s="299" t="n"/>
      <c r="C33" s="101">
        <f>C32</f>
        <v/>
      </c>
      <c r="D33" s="300" t="n"/>
      <c r="E33" s="301">
        <f>IF(D33="", "",
 IF(D33=TIME(0,0,0), 0,
 IF(AND(D33&gt;=TIME(0,0,1), D33&lt;=TIME(2,0,0)), TIME(7,0,0),
 IF(AND(D33&gt;=TIME(6,0,0), D33&lt;=TIME(8,0,0)), TIME(12,0,0),
 IF(AND(D33&gt;TIME(8,0,0), D33&lt;=TIME(13,59,0)), TIME(15,0,0),
 IF(AND(D33&gt;=TIME(14,0,0), D33&lt;=TIME(17,59,0)), TIME(21,0,0),
 IF(AND(D33&gt;=TIME(18,0,0), D33&lt;=TIME(21,59,0)), TIME(0,0,0),
 IF(AND(D33&gt;=TIME(22,0,0), D33&lt;=TIME(23,59,59)), TIME(7,0,0), ""))))))))</f>
        <v/>
      </c>
      <c r="F33" s="187" t="n"/>
      <c r="G33" s="301">
        <f>IF(AND(D33&gt;=TIME(6,0,0),D33&lt;=TIME(8,0,0)),E33,"")</f>
        <v/>
      </c>
      <c r="H33" s="300" t="n"/>
      <c r="I33" s="87">
        <f>ROUND(IF(OR(D33="",E33="",E33=0),0,IF(H33="",MOD(E33-D33,1)*24,MOD(H33-D33,1)*24)),2)</f>
        <v/>
      </c>
      <c r="J33" s="190" t="n"/>
      <c r="K33" s="297" t="n"/>
      <c r="L33" s="189" t="n"/>
      <c r="M33" s="298">
        <f>MAX(0,V33-W33)</f>
        <v/>
      </c>
      <c r="N33" s="302">
        <f>(IF(OR($C33="",$D33=""),0,
 IF(OR($A32="Holiday",$A33="Holiday"),
    IF(ISNUMBER(MATCH(TRIM($B33),{"Phagwah","Good Friday","Easter Monday","Labour Day","Christmas","Eid ul Azha","Romans-2","Globe-12","Neptune P1"},0)),0,$I33),
 IF(AND(NOT(OR($A32="Annual Leave",$A33="Annual Leave")),$A33="Off day"),$I33,
  MAX(0,$I33-$V33)
  ))))+W33</f>
        <v/>
      </c>
      <c r="O33" s="302">
        <f>IF(AND(OR($A32="Holiday",$A33="Holiday"),
        ISNUMBER(MATCH(TRIM($B33),{"Phagwah","Good Friday","Easter Monday","Labour Day","Christmas","Eid ul Azha","Romans-2","Globe-12","Neptune P1"},0))),
   $I33,0)</f>
        <v/>
      </c>
      <c r="P33" s="302">
        <f>IF(OR($O$7="Canteen",$O$7="Head Office"),0,IF($I33&lt;=0,0,IF(AND($I32&lt;=0,OR(TRIM($J33)="Hebrews",TRIM($J33)="Romans",TRIM($J33)="Romans-2",TRIM($J33)="Globe",TRIM($J33)="Globe-12",TRIM($J33)="Neptune P1")),1,0)))</f>
        <v/>
      </c>
      <c r="Q33" s="303" t="n"/>
      <c r="R33" s="302">
        <f>IF(OR($O$7="Canteen",$O$7="Head Office"),0,IF(
  AND(
    SUMIFS(I:I, C:C, C33) &gt;= 8,
    COUNTIFS(C$14:C33, C33)=1,
    OR(
      TEXT(D33,"hh:mm:ss")="07:00:00",
      TEXT(D33,"hh:mm:ss")="15:00:00",
      TEXT(D33,"hh:mm:ss")="23:00:00",
      TEXT(D34,"hh:mm:ss")="07:00:00",
      TEXT(D34,"hh:mm:ss")="15:00:00",
      TEXT(D34,"hh:mm:ss")="23:00:00"
    )
  ),
  1,
  0
))</f>
        <v/>
      </c>
      <c r="S33" s="302">
        <f>IF(OR($A32="Annual Leave",$A33="Annual Leave"),IF(AND($A32&lt;&gt;"Annual Leave",$A33="Annual Leave"),8,0),0)</f>
        <v/>
      </c>
      <c r="T33" s="304" t="n"/>
      <c r="U33" s="144">
        <f>MAX(0,40-Y33)</f>
        <v/>
      </c>
      <c r="V33" s="351">
        <f>IF(OR($C33="",$D33=""),0,
 IF(OR($A32="Holiday",$A33="Holiday"),0,
 IF(AND(NOT(OR($A32="Annual Leave",$A33="Annual Leave")),$A33="Off day"),0,
  IF($I32+$I33&gt;=8,IF($I32&gt;=8,0,8-$I32),$I33)
  )))</f>
        <v/>
      </c>
      <c r="W33" s="351">
        <f>MAX(0,V33-U33)</f>
        <v/>
      </c>
      <c r="X33" s="351">
        <f>IF(C33="","",C33-WEEKDAY(C33,1)+1)</f>
        <v/>
      </c>
      <c r="Y33" s="351">
        <f>SUMPRODUCT(($X$14:$X32=X33)*(($V$14:$V32)+($O$14:$O32)))+IF(X33=X14,$L$11,0)</f>
        <v/>
      </c>
      <c r="Z33" s="351" t="n"/>
      <c r="AA33" s="351" t="n"/>
      <c r="AB33" s="351" t="n"/>
      <c r="AC33" s="351" t="n"/>
      <c r="AD33" s="351" t="n"/>
      <c r="AE33" s="351" t="n"/>
      <c r="AF33" s="351" t="n"/>
    </row>
    <row r="34" ht="24" customHeight="1" s="348" thickBot="1">
      <c r="A34" s="159" t="inlineStr">
        <is>
          <t>On Day</t>
        </is>
      </c>
      <c r="B34" s="191" t="n"/>
      <c r="C34" s="92">
        <f>C32+1</f>
        <v/>
      </c>
      <c r="D34" s="31" t="n"/>
      <c r="E34" s="160">
        <f>IF(D34="", "",
 IF(D34=TIME(0,0,0), 0,
 IF(AND(D34&gt;=TIME(0,0,1), D34&lt;=TIME(2,0,0)), TIME(7,0,0),
 IF(AND(D34&gt;=TIME(6,0,0), D34&lt;=TIME(8,0,0)), TIME(12,0,0),
 IF(AND(D34&gt;TIME(8,0,0), D34&lt;=TIME(13,59,0)), TIME(15,0,0),
 IF(AND(D34&gt;=TIME(14,0,0), D34&lt;=TIME(17,59,0)), TIME(21,0,0),
 IF(AND(D34&gt;=TIME(18,0,0), D34&lt;=TIME(21,59,0)), TIME(0,0,0),
 IF(AND(D34&gt;=TIME(22,0,0), D34&lt;=TIME(23,59,59)), TIME(7,0,0), ""))))))))</f>
        <v/>
      </c>
      <c r="F34" s="161" t="n"/>
      <c r="G34" s="160">
        <f>IF(AND(D34&gt;=TIME(6,0,0),D34&lt;=TIME(8,0,0)),E34,"")</f>
        <v/>
      </c>
      <c r="H34" s="31" t="n"/>
      <c r="I34" s="32">
        <f>ROUND(IF(OR(D34="",E34="",E34=0),0,IF(H34="",MOD(E34-D34,1)*24,MOD(H34-D34,1)*24)),2)</f>
        <v/>
      </c>
      <c r="J34" s="162" t="n"/>
      <c r="K34" s="282" t="n"/>
      <c r="L34" s="181" t="n"/>
      <c r="M34" s="283">
        <f>MAX(0,V34-W34)</f>
        <v/>
      </c>
      <c r="N34" s="33">
        <f>(IF(OR($C34="",$D34=""),0,
 IF(OR($A34="Holiday",$A35="Holiday"),
    IF(ISNUMBER(MATCH(TRIM($B34),{"Phagwah","Good Friday","Easter Monday","Labour Day","Christmas","Eid ul Azha","Romans-2","Globe-12","Neptune P1"},0)),0,$I34),
 IF(AND(NOT(OR($A34="Annual Leave",$A35="Annual Leave")),$A34="Off day"),$I34,
  MAX(0,$I34-$V34)
  ))))+W34</f>
        <v/>
      </c>
      <c r="O34" s="33">
        <f>IF(AND(OR($A34="Holiday",$A35="Holiday"),
        ISNUMBER(MATCH(TRIM($B34),{"Phagwah","Good Friday","Easter Monday","Labour Day","Christmas","Eid ul Azha","Romans-2","Globe-12","Neptune P1"},0))),
   $I34,0)</f>
        <v/>
      </c>
      <c r="P34" s="33">
        <f>IF(OR($O$7="Canteen",$O$7="Head Office"),0,IF($I34&lt;=0,0,IF(OR(OR(TRIM($J34)="Hebrews",TRIM($J34)="Romans",TRIM($J34)="Romans-2",TRIM($J34)="Globe",TRIM($J34)="Globe-12",TRIM($J34)="Neptune P1"),AND($I35&gt;0,OR(TRIM($J35)="Hebrews",TRIM($J35)="Romans",TRIM($J35)="Romans-2",TRIM($J35)="Globe",TRIM($J35)="Globe-12",TRIM($J35)="Neptune P1"))),1,0)))</f>
        <v/>
      </c>
      <c r="Q34" s="34" t="n"/>
      <c r="R34" s="33">
        <f>IF(OR($O$7="Canteen",$O$7="Head Office"),0,IF(
  AND(
    SUMIFS(I:I, C:C, C34) &gt;= 8,
    COUNTIFS(C$14:C34, C34)=1,
    OR(
      TEXT(D34,"hh:mm:ss")="07:00:00",
      TEXT(D34,"hh:mm:ss")="15:00:00",
      TEXT(D34,"hh:mm:ss")="23:00:00",
      TEXT(D35,"hh:mm:ss")="07:00:00",
      TEXT(D35,"hh:mm:ss")="15:00:00",
      TEXT(D35,"hh:mm:ss")="23:00:00"
    )
  ),
  1,
  0
))</f>
        <v/>
      </c>
      <c r="S34" s="33">
        <f>IF(OR($A34="Annual Leave",$A35="Annual Leave"),IF($A34="Annual Leave",8,0),0)</f>
        <v/>
      </c>
      <c r="T34" s="35" t="n"/>
      <c r="U34" s="144">
        <f>MAX(0,40-Y34)</f>
        <v/>
      </c>
      <c r="V34" s="351">
        <f>IF(OR($C34="",$D34=""),0,
 IF(OR($A34="Holiday",$A35="Holiday"),0,
 IF(AND(NOT(OR($A34="Annual Leave",$A35="Annual Leave")),$A34="Off day"),0,
  IF($I34+$I35&gt;=8,IF($I34&gt;=8,8,$I34),$I34)
  )))</f>
        <v/>
      </c>
      <c r="W34" s="351">
        <f>MAX(0,V34-U34)</f>
        <v/>
      </c>
      <c r="X34" s="351">
        <f>IF(C34="","",C34-WEEKDAY(C34,1)+1)</f>
        <v/>
      </c>
      <c r="Y34" s="351">
        <f>SUMPRODUCT(($X$14:$X33=X34)*(($V$14:$V33)+($O$14:$O33)))+IF(X34=X14,$L$11,0)</f>
        <v/>
      </c>
      <c r="Z34" s="351" t="n"/>
      <c r="AA34" s="351" t="n"/>
      <c r="AB34" s="351" t="n"/>
      <c r="AC34" s="351" t="n"/>
      <c r="AD34" s="351" t="n"/>
      <c r="AE34" s="351" t="n"/>
      <c r="AF34" s="351" t="n"/>
    </row>
    <row r="35" ht="24" customHeight="1" s="348" thickBot="1">
      <c r="A35" s="159" t="inlineStr">
        <is>
          <t>On Day</t>
        </is>
      </c>
      <c r="B35" s="192" t="n"/>
      <c r="C35" s="93">
        <f>C34</f>
        <v/>
      </c>
      <c r="D35" s="36" t="n"/>
      <c r="E35" s="163">
        <f>IF(D35="", "",
 IF(D35=TIME(0,0,0), 0,
 IF(AND(D35&gt;=TIME(0,0,1), D35&lt;=TIME(2,0,0)), TIME(7,0,0),
 IF(AND(D35&gt;=TIME(6,0,0), D35&lt;=TIME(8,0,0)), TIME(12,0,0),
 IF(AND(D35&gt;TIME(8,0,0), D35&lt;=TIME(13,59,0)), TIME(15,0,0),
 IF(AND(D35&gt;=TIME(14,0,0), D35&lt;=TIME(17,59,0)), TIME(21,0,0),
 IF(AND(D35&gt;=TIME(18,0,0), D35&lt;=TIME(21,59,0)), TIME(0,0,0),
 IF(AND(D35&gt;=TIME(22,0,0), D35&lt;=TIME(23,59,59)), TIME(7,0,0), ""))))))))</f>
        <v/>
      </c>
      <c r="F35" s="164" t="n"/>
      <c r="G35" s="163">
        <f>IF(AND(D35&gt;=TIME(6,0,0),D35&lt;=TIME(8,0,0)),E35,"")</f>
        <v/>
      </c>
      <c r="H35" s="36" t="n"/>
      <c r="I35" s="37">
        <f>ROUND(IF(OR(D35="",E35="",E35=0),0,IF(H35="",MOD(E35-D35,1)*24,MOD(H35-D35,1)*24)),2)</f>
        <v/>
      </c>
      <c r="J35" s="162" t="n"/>
      <c r="K35" s="282" t="n"/>
      <c r="L35" s="183" t="n"/>
      <c r="M35" s="283">
        <f>MAX(0,V35-W35)</f>
        <v/>
      </c>
      <c r="N35" s="38">
        <f>(IF(OR($C35="",$D35=""),0,
 IF(OR($A34="Holiday",$A35="Holiday"),
    IF(ISNUMBER(MATCH(TRIM($B35),{"Phagwah","Good Friday","Easter Monday","Labour Day","Christmas","Eid ul Azha","Romans-2","Globe-12","Neptune P1"},0)),0,$I35),
 IF(AND(NOT(OR($A34="Annual Leave",$A35="Annual Leave")),$A35="Off day"),$I35,
  MAX(0,$I35-$V35)
  ))))+W35</f>
        <v/>
      </c>
      <c r="O35" s="38">
        <f>IF(AND(OR($A34="Holiday",$A35="Holiday"),
        ISNUMBER(MATCH(TRIM($B35),{"Phagwah","Good Friday","Easter Monday","Labour Day","Christmas","Eid ul Azha","Romans-2","Globe-12","Neptune P1"},0))),
   $I35,0)</f>
        <v/>
      </c>
      <c r="P35" s="38">
        <f>IF(OR($O$7="Canteen",$O$7="Head Office"),0,IF($I35&lt;=0,0,IF(AND($I34&lt;=0,OR(TRIM($J35)="Hebrews",TRIM($J35)="Romans",TRIM($J35)="Romans-2",TRIM($J35)="Globe",TRIM($J35)="Globe-12",TRIM($J35)="Neptune P1")),1,0)))</f>
        <v/>
      </c>
      <c r="Q35" s="39" t="n"/>
      <c r="R35" s="38">
        <f>IF(OR($O$7="Canteen",$O$7="Head Office"),0,IF(
  AND(
    SUMIFS(I:I, C:C, C35) &gt;= 8,
    COUNTIFS(C$14:C35, C35)=1,
    OR(
      TEXT(D35,"hh:mm:ss")="07:00:00",
      TEXT(D35,"hh:mm:ss")="15:00:00",
      TEXT(D35,"hh:mm:ss")="23:00:00",
      TEXT(D36,"hh:mm:ss")="07:00:00",
      TEXT(D36,"hh:mm:ss")="15:00:00",
      TEXT(D36,"hh:mm:ss")="23:00:00"
    )
  ),
  1,
  0
))</f>
        <v/>
      </c>
      <c r="S35" s="38">
        <f>IF(OR($A34="Annual Leave",$A35="Annual Leave"),IF(AND($A34&lt;&gt;"Annual Leave",$A35="Annual Leave"),8,0),0)</f>
        <v/>
      </c>
      <c r="T35" s="40" t="n"/>
      <c r="U35" s="144">
        <f>MAX(0,40-Y35)</f>
        <v/>
      </c>
      <c r="V35" s="351">
        <f>IF(OR($C35="",$D35=""),0,
 IF(OR($A34="Holiday",$A35="Holiday"),0,
 IF(AND(NOT(OR($A34="Annual Leave",$A35="Annual Leave")),$A35="Off day"),0,
  IF($I34+$I35&gt;=8,IF($I34&gt;=8,0,8-$I34),$I35)
  )))</f>
        <v/>
      </c>
      <c r="W35" s="351">
        <f>MAX(0,V35-U35)</f>
        <v/>
      </c>
      <c r="X35" s="351">
        <f>IF(C35="","",C35-WEEKDAY(C35,1)+1)</f>
        <v/>
      </c>
      <c r="Y35" s="351">
        <f>SUMPRODUCT(($X$14:$X34=X35)*(($V$14:$V34)+($O$14:$O34)))+IF(X35=X14,$L$11,0)</f>
        <v/>
      </c>
      <c r="Z35" s="351" t="n"/>
      <c r="AA35" s="351" t="n"/>
      <c r="AB35" s="351" t="n"/>
      <c r="AC35" s="351" t="n"/>
      <c r="AD35" s="351" t="n"/>
      <c r="AE35" s="351" t="n"/>
      <c r="AF35" s="351" t="n"/>
    </row>
    <row r="36" ht="24" customHeight="1" s="348" thickBot="1">
      <c r="A36" s="154" t="inlineStr">
        <is>
          <t>On Day</t>
        </is>
      </c>
      <c r="B36" s="193" t="n"/>
      <c r="C36" s="90">
        <f>C34+1</f>
        <v/>
      </c>
      <c r="D36" s="8" t="n"/>
      <c r="E36" s="155">
        <f>IF(D36="", "",
 IF(D36=TIME(0,0,0), 0,
 IF(AND(D36&gt;=TIME(0,0,1), D36&lt;=TIME(2,0,0)), TIME(7,0,0),
 IF(AND(D36&gt;=TIME(6,0,0), D36&lt;=TIME(8,0,0)), TIME(12,0,0),
 IF(AND(D36&gt;TIME(8,0,0), D36&lt;=TIME(13,59,0)), TIME(15,0,0),
 IF(AND(D36&gt;=TIME(14,0,0), D36&lt;=TIME(17,59,0)), TIME(21,0,0),
 IF(AND(D36&gt;=TIME(18,0,0), D36&lt;=TIME(21,59,0)), TIME(0,0,0),
 IF(AND(D36&gt;=TIME(22,0,0), D36&lt;=TIME(23,59,59)), TIME(7,0,0), ""))))))))</f>
        <v/>
      </c>
      <c r="F36" s="156" t="n"/>
      <c r="G36" s="155">
        <f>IF(AND(D36&gt;=TIME(6,0,0),D36&lt;=TIME(8,0,0)),E36,"")</f>
        <v/>
      </c>
      <c r="H36" s="8" t="n"/>
      <c r="I36" s="30">
        <f>ROUND(IF(OR(D36="",E36="",E36=0),0,IF(H36="",MOD(E36-D36,1)*24,MOD(H36-D36,1)*24)),2)</f>
        <v/>
      </c>
      <c r="J36" s="157" t="n"/>
      <c r="K36" s="274" t="n"/>
      <c r="L36" s="189" t="n"/>
      <c r="M36" s="275">
        <f>MAX(0,V36-W36)</f>
        <v/>
      </c>
      <c r="N36" s="9">
        <f>(IF(OR($C36="",$D36=""),0,
 IF(OR($A36="Holiday",$A37="Holiday"),
    IF(ISNUMBER(MATCH(TRIM($B36),{"Phagwah","Good Friday","Easter Monday","Labour Day","Christmas","Eid ul Azha","Romans-2","Globe-12","Neptune P1"},0)),0,$I36),
 IF(AND(NOT(OR($A36="Annual Leave",$A37="Annual Leave")),$A36="Off day"),$I36,
  MAX(0,$I36-$V36)
  ))))+W36</f>
        <v/>
      </c>
      <c r="O36" s="9">
        <f>IF(AND(OR($A36="Holiday",$A37="Holiday"),
        ISNUMBER(MATCH(TRIM($B36),{"Phagwah","Good Friday","Easter Monday","Labour Day","Christmas","Eid ul Azha","Romans-2","Globe-12","Neptune P1"},0))),
   $I36,0)</f>
        <v/>
      </c>
      <c r="P36" s="9">
        <f>IF(OR($O$7="Canteen",$O$7="Head Office"),0,IF($I36&lt;=0,0,IF(OR(OR(TRIM($J36)="Hebrews",TRIM($J36)="Romans",TRIM($J36)="Romans-2",TRIM($J36)="Globe",TRIM($J36)="Globe-12",TRIM($J36)="Neptune P1"),AND($I37&gt;0,OR(TRIM($J37)="Hebrews",TRIM($J37)="Romans",TRIM($J37)="Romans-2",TRIM($J37)="Globe",TRIM($J37)="Globe-12",TRIM($J37)="Neptune P1"))),1,0)))</f>
        <v/>
      </c>
      <c r="Q36" s="10" t="n"/>
      <c r="R36" s="9">
        <f>IF(OR($O$7="Canteen",$O$7="Head Office"),0,IF(
  AND(
    SUMIFS(I:I, C:C, C36) &gt;= 8,
    COUNTIFS(C$14:C36, C36)=1,
    OR(
      TEXT(D36,"hh:mm:ss")="07:00:00",
      TEXT(D36,"hh:mm:ss")="15:00:00",
      TEXT(D36,"hh:mm:ss")="23:00:00",
      TEXT(D37,"hh:mm:ss")="07:00:00",
      TEXT(D37,"hh:mm:ss")="15:00:00",
      TEXT(D37,"hh:mm:ss")="23:00:00"
    )
  ),
  1,
  0
))</f>
        <v/>
      </c>
      <c r="S36" s="9">
        <f>IF(OR($A36="Annual Leave",$A37="Annual Leave"),IF($A36="Annual Leave",8,0),0)</f>
        <v/>
      </c>
      <c r="T36" s="91" t="n"/>
      <c r="U36" s="144">
        <f>MAX(0,40-Y36)</f>
        <v/>
      </c>
      <c r="V36" s="351">
        <f>IF(OR($C36="",$D36=""),0,
 IF(OR($A36="Holiday",$A37="Holiday"),0,
 IF(AND(NOT(OR($A36="Annual Leave",$A37="Annual Leave")),$A36="Off day"),0,
  IF($I36+$I37&gt;=8,IF($I36&gt;=8,8,$I36),$I36)
  )))</f>
        <v/>
      </c>
      <c r="W36" s="351">
        <f>MAX(0,V36-U36)</f>
        <v/>
      </c>
      <c r="X36" s="351">
        <f>IF(C36="","",C36-WEEKDAY(C36,1)+1)</f>
        <v/>
      </c>
      <c r="Y36" s="351">
        <f>SUMPRODUCT(($X$14:$X35=X36)*(($V$14:$V35)+($O$14:$O35)))+IF(X36=X14,$L$11,0)</f>
        <v/>
      </c>
      <c r="Z36" s="351" t="n"/>
      <c r="AA36" s="351" t="n"/>
      <c r="AB36" s="351" t="n"/>
      <c r="AC36" s="351" t="n"/>
      <c r="AD36" s="351" t="n"/>
      <c r="AE36" s="351" t="n"/>
      <c r="AF36" s="351" t="n"/>
    </row>
    <row r="37" ht="24" customHeight="1" s="348" thickBot="1">
      <c r="A37" s="154" t="inlineStr">
        <is>
          <t>On Day</t>
        </is>
      </c>
      <c r="B37" s="305" t="n"/>
      <c r="C37" s="90">
        <f>C36</f>
        <v/>
      </c>
      <c r="D37" s="276" t="n"/>
      <c r="E37" s="277">
        <f>IF(D37="", "",
 IF(D37=TIME(0,0,0), 0,
 IF(AND(D37&gt;=TIME(0,0,1), D37&lt;=TIME(2,0,0)), TIME(7,0,0),
 IF(AND(D37&gt;=TIME(6,0,0), D37&lt;=TIME(8,0,0)), TIME(12,0,0),
 IF(AND(D37&gt;TIME(8,0,0), D37&lt;=TIME(13,59,0)), TIME(15,0,0),
 IF(AND(D37&gt;=TIME(14,0,0), D37&lt;=TIME(17,59,0)), TIME(21,0,0),
 IF(AND(D37&gt;=TIME(18,0,0), D37&lt;=TIME(21,59,0)), TIME(0,0,0),
 IF(AND(D37&gt;=TIME(22,0,0), D37&lt;=TIME(23,59,59)), TIME(7,0,0), ""))))))))</f>
        <v/>
      </c>
      <c r="F37" s="156" t="n"/>
      <c r="G37" s="277">
        <f>IF(AND(D37&gt;=TIME(6,0,0),D37&lt;=TIME(8,0,0)),E37,"")</f>
        <v/>
      </c>
      <c r="H37" s="276" t="n"/>
      <c r="I37" s="30">
        <f>ROUND(IF(OR(D37="",E37="",E37=0),0,IF(H37="",MOD(E37-D37,1)*24,MOD(H37-D37,1)*24)),2)</f>
        <v/>
      </c>
      <c r="J37" s="158" t="n"/>
      <c r="K37" s="274" t="n"/>
      <c r="L37" s="189" t="n"/>
      <c r="M37" s="275">
        <f>MAX(0,V37-W37)</f>
        <v/>
      </c>
      <c r="N37" s="278">
        <f>(IF(OR($C37="",$D37=""),0,
 IF(OR($A36="Holiday",$A37="Holiday"),
    IF(ISNUMBER(MATCH(TRIM($B37),{"Phagwah","Good Friday","Easter Monday","Labour Day","Christmas","Eid ul Azha","Romans-2","Globe-12","Neptune P1"},0)),0,$I37),
 IF(AND(NOT(OR($A36="Annual Leave",$A37="Annual Leave")),$A37="Off day"),$I37,
  MAX(0,$I37-$V37)
  ))))+W37</f>
        <v/>
      </c>
      <c r="O37" s="278">
        <f>IF(AND(OR($A36="Holiday",$A37="Holiday"),
        ISNUMBER(MATCH(TRIM($B37),{"Phagwah","Good Friday","Easter Monday","Labour Day","Christmas","Eid ul Azha","Romans-2","Globe-12","Neptune P1"},0))),
   $I37,0)</f>
        <v/>
      </c>
      <c r="P37" s="278">
        <f>IF(OR($O$7="Canteen",$O$7="Head Office"),0,IF($I37&lt;=0,0,IF(AND($I36&lt;=0,OR(TRIM($J37)="Hebrews",TRIM($J37)="Romans",TRIM($J37)="Romans-2",TRIM($J37)="Globe",TRIM($J37)="Globe-12",TRIM($J37)="Neptune P1")),1,0)))</f>
        <v/>
      </c>
      <c r="Q37" s="279" t="n"/>
      <c r="R37" s="278">
        <f>IF(OR($O$7="Canteen",$O$7="Head Office"),0,IF(
  AND(
    SUMIFS(I:I, C:C, C37) &gt;= 8,
    COUNTIFS(C$14:C37, C37)=1,
    OR(
      TEXT(D37,"hh:mm:ss")="07:00:00",
      TEXT(D37,"hh:mm:ss")="15:00:00",
      TEXT(D37,"hh:mm:ss")="23:00:00",
      TEXT(D38,"hh:mm:ss")="07:00:00",
      TEXT(D38,"hh:mm:ss")="15:00:00",
      TEXT(D38,"hh:mm:ss")="23:00:00"
    )
  ),
  1,
  0
))</f>
        <v/>
      </c>
      <c r="S37" s="278">
        <f>IF(OR($A36="Annual Leave",$A37="Annual Leave"),IF(AND($A36&lt;&gt;"Annual Leave",$A37="Annual Leave"),8,0),0)</f>
        <v/>
      </c>
      <c r="T37" s="280" t="n"/>
      <c r="U37" s="144">
        <f>MAX(0,40-Y37)</f>
        <v/>
      </c>
      <c r="V37" s="351">
        <f>IF(OR($C37="",$D37=""),0,
 IF(OR($A36="Holiday",$A37="Holiday"),0,
 IF(AND(NOT(OR($A36="Annual Leave",$A37="Annual Leave")),$A37="Off day"),0,
  IF($I36+$I37&gt;=8,IF($I36&gt;=8,0,8-$I36),$I37)
  )))</f>
        <v/>
      </c>
      <c r="W37" s="351">
        <f>MAX(0,V37-U37)</f>
        <v/>
      </c>
      <c r="X37" s="351">
        <f>IF(C37="","",C37-WEEKDAY(C37,1)+1)</f>
        <v/>
      </c>
      <c r="Y37" s="351">
        <f>SUMPRODUCT(($X$14:$X36=X37)*(($V$14:$V36)+($O$14:$O36)))+IF(X37=X14,$L$11,0)</f>
        <v/>
      </c>
      <c r="Z37" s="351" t="n"/>
      <c r="AA37" s="351" t="n"/>
      <c r="AB37" s="351" t="n"/>
      <c r="AC37" s="351" t="n"/>
      <c r="AD37" s="351" t="n"/>
      <c r="AE37" s="351" t="n"/>
      <c r="AF37" s="351" t="n"/>
    </row>
    <row r="38" ht="24" customHeight="1" s="348" thickBot="1">
      <c r="A38" s="194" t="inlineStr">
        <is>
          <t>On Day</t>
        </is>
      </c>
      <c r="B38" s="195" t="n"/>
      <c r="C38" s="103">
        <f>C36+1</f>
        <v/>
      </c>
      <c r="D38" s="64" t="n"/>
      <c r="E38" s="196">
        <f>IF(D38="", "",
 IF(D38=TIME(0,0,0), 0,
 IF(AND(D38&gt;=TIME(0,0,1), D38&lt;=TIME(2,0,0)), TIME(7,0,0),
 IF(AND(D38&gt;=TIME(6,0,0), D38&lt;=TIME(8,0,0)), TIME(12,0,0),
 IF(AND(D38&gt;TIME(8,0,0), D38&lt;=TIME(13,59,0)), TIME(15,0,0),
 IF(AND(D38&gt;=TIME(14,0,0), D38&lt;=TIME(17,59,0)), TIME(21,0,0),
 IF(AND(D38&gt;=TIME(18,0,0), D38&lt;=TIME(21,59,0)), TIME(0,0,0),
 IF(AND(D38&gt;=TIME(22,0,0), D38&lt;=TIME(23,59,59)), TIME(7,0,0), ""))))))))</f>
        <v/>
      </c>
      <c r="F38" s="197" t="n"/>
      <c r="G38" s="196">
        <f>IF(AND(D38&gt;=TIME(6,0,0),D38&lt;=TIME(8,0,0)),E38,"")</f>
        <v/>
      </c>
      <c r="H38" s="64" t="n"/>
      <c r="I38" s="65">
        <f>ROUND(IF(OR(D38="",E38="",E38=0),0,IF(H38="",MOD(E38-D38,1)*24,MOD(H38-D38,1)*24)),2)</f>
        <v/>
      </c>
      <c r="J38" s="198" t="n"/>
      <c r="K38" s="306" t="n"/>
      <c r="L38" s="181" t="n"/>
      <c r="M38" s="307">
        <f>MAX(0,V38-W38)</f>
        <v/>
      </c>
      <c r="N38" s="66">
        <f>(IF(OR($C38="",$D38=""),0,
 IF(OR($A38="Holiday",$A39="Holiday"),
    IF(ISNUMBER(MATCH(TRIM($B38),{"Phagwah","Good Friday","Easter Monday","Labour Day","Christmas","Eid ul Azha","Romans-2","Globe-12","Neptune P1"},0)),0,$I38),
 IF(AND(NOT(OR($A38="Annual Leave",$A39="Annual Leave")),$A38="Off day"),$I38,
  MAX(0,$I38-$V38)
  ))))+W38</f>
        <v/>
      </c>
      <c r="O38" s="66">
        <f>IF(AND(OR($A38="Holiday",$A39="Holiday"),
        ISNUMBER(MATCH(TRIM($B38),{"Phagwah","Good Friday","Easter Monday","Labour Day","Christmas","Eid ul Azha","Romans-2","Globe-12","Neptune P1"},0))),
   $I38,0)</f>
        <v/>
      </c>
      <c r="P38" s="66">
        <f>IF(OR($O$7="Canteen",$O$7="Head Office"),0,IF($I38&lt;=0,0,IF(OR(OR(TRIM($J38)="Hebrews",TRIM($J38)="Romans",TRIM($J38)="Romans-2",TRIM($J38)="Globe",TRIM($J38)="Globe-12",TRIM($J38)="Neptune P1"),AND($I39&gt;0,OR(TRIM($J39)="Hebrews",TRIM($J39)="Romans",TRIM($J39)="Romans-2",TRIM($J39)="Globe",TRIM($J39)="Globe-12",TRIM($J39)="Neptune P1"))),1,0)))</f>
        <v/>
      </c>
      <c r="Q38" s="67" t="n"/>
      <c r="R38" s="66">
        <f>IF(OR($O$7="Canteen",$O$7="Head Office"),0,IF(
  AND(
    SUMIFS(I:I, C:C, C38) &gt;= 8,
    COUNTIFS(C$14:C38, C38)=1,
    OR(
      TEXT(D38,"hh:mm:ss")="07:00:00",
      TEXT(D38,"hh:mm:ss")="15:00:00",
      TEXT(D38,"hh:mm:ss")="23:00:00",
      TEXT(D39,"hh:mm:ss")="07:00:00",
      TEXT(D39,"hh:mm:ss")="15:00:00",
      TEXT(D39,"hh:mm:ss")="23:00:00"
    )
  ),
  1,
  0
))</f>
        <v/>
      </c>
      <c r="S38" s="66">
        <f>IF(OR($A38="Annual Leave",$A39="Annual Leave"),IF($A38="Annual Leave",8,0),0)</f>
        <v/>
      </c>
      <c r="T38" s="68" t="n"/>
      <c r="U38" s="144">
        <f>MAX(0,40-Y38)</f>
        <v/>
      </c>
      <c r="V38" s="351">
        <f>IF(OR($C38="",$D38=""),0,
 IF(OR($A38="Holiday",$A39="Holiday"),0,
 IF(AND(NOT(OR($A38="Annual Leave",$A39="Annual Leave")),$A38="Off day"),0,
  IF($I38+$I39&gt;=8,IF($I38&gt;=8,8,$I38),$I38)
  )))</f>
        <v/>
      </c>
      <c r="W38" s="351">
        <f>MAX(0,V38-U38)</f>
        <v/>
      </c>
      <c r="X38" s="351">
        <f>IF(C38="","",C38-WEEKDAY(C38,1)+1)</f>
        <v/>
      </c>
      <c r="Y38" s="351">
        <f>SUMPRODUCT(($X$14:$X37=X38)*(($V$14:$V37)+($O$14:$O37)))+IF(X38=X14,$L$11,0)</f>
        <v/>
      </c>
      <c r="Z38" s="351" t="n"/>
      <c r="AA38" s="351" t="n"/>
      <c r="AB38" s="351" t="n"/>
      <c r="AC38" s="351" t="n"/>
      <c r="AD38" s="351" t="n"/>
      <c r="AE38" s="351" t="n"/>
      <c r="AF38" s="351" t="n"/>
    </row>
    <row r="39" ht="24" customHeight="1" s="348" thickBot="1">
      <c r="A39" s="194" t="inlineStr">
        <is>
          <t>On Day</t>
        </is>
      </c>
      <c r="B39" s="199" t="n"/>
      <c r="C39" s="104">
        <f>C38</f>
        <v/>
      </c>
      <c r="D39" s="69" t="n"/>
      <c r="E39" s="200">
        <f>IF(D39="", "",
 IF(D39=TIME(0,0,0), 0,
 IF(AND(D39&gt;=TIME(0,0,1), D39&lt;=TIME(2,0,0)), TIME(7,0,0),
 IF(AND(D39&gt;=TIME(6,0,0), D39&lt;=TIME(8,0,0)), TIME(12,0,0),
 IF(AND(D39&gt;TIME(8,0,0), D39&lt;=TIME(13,59,0)), TIME(15,0,0),
 IF(AND(D39&gt;=TIME(14,0,0), D39&lt;=TIME(17,59,0)), TIME(21,0,0),
 IF(AND(D39&gt;=TIME(18,0,0), D39&lt;=TIME(21,59,0)), TIME(0,0,0),
 IF(AND(D39&gt;=TIME(22,0,0), D39&lt;=TIME(23,59,59)), TIME(7,0,0), ""))))))))</f>
        <v/>
      </c>
      <c r="F39" s="201" t="n"/>
      <c r="G39" s="200">
        <f>IF(AND(D39&gt;=TIME(6,0,0),D39&lt;=TIME(8,0,0)),E39,"")</f>
        <v/>
      </c>
      <c r="H39" s="69" t="n"/>
      <c r="I39" s="70">
        <f>ROUND(IF(OR(D39="",E39="",E39=0),0,IF(H39="",MOD(E39-D39,1)*24,MOD(H39-D39,1)*24)),2)</f>
        <v/>
      </c>
      <c r="J39" s="198" t="n"/>
      <c r="K39" s="306" t="n"/>
      <c r="L39" s="183" t="n"/>
      <c r="M39" s="307">
        <f>MAX(0,V39-W39)</f>
        <v/>
      </c>
      <c r="N39" s="71">
        <f>(IF(OR($C39="",$D39=""),0,
 IF(OR($A38="Holiday",$A39="Holiday"),
    IF(ISNUMBER(MATCH(TRIM($B39),{"Phagwah","Good Friday","Easter Monday","Labour Day","Christmas","Eid ul Azha","Romans-2","Globe-12","Neptune P1"},0)),0,$I39),
 IF(AND(NOT(OR($A38="Annual Leave",$A39="Annual Leave")),$A39="Off day"),$I39,
  MAX(0,$I39-$V39)
  ))))+W39</f>
        <v/>
      </c>
      <c r="O39" s="71">
        <f>IF(AND(OR($A38="Holiday",$A39="Holiday"),
        ISNUMBER(MATCH(TRIM($B39),{"Phagwah","Good Friday","Easter Monday","Labour Day","Christmas","Eid ul Azha","Romans-2","Globe-12","Neptune P1"},0))),
   $I39,0)</f>
        <v/>
      </c>
      <c r="P39" s="71">
        <f>IF(OR($O$7="Canteen",$O$7="Head Office"),0,IF($I39&lt;=0,0,IF(AND($I38&lt;=0,OR(TRIM($J39)="Hebrews",TRIM($J39)="Romans",TRIM($J39)="Romans-2",TRIM($J39)="Globe",TRIM($J39)="Globe-12",TRIM($J39)="Neptune P1")),1,0)))</f>
        <v/>
      </c>
      <c r="Q39" s="72" t="n"/>
      <c r="R39" s="71">
        <f>IF(OR($O$7="Canteen",$O$7="Head Office"),0,IF(
  AND(
    SUMIFS(I:I, C:C, C39) &gt;= 8,
    COUNTIFS(C$14:C39, C39)=1,
    OR(
      TEXT(D39,"hh:mm:ss")="07:00:00",
      TEXT(D39,"hh:mm:ss")="15:00:00",
      TEXT(D39,"hh:mm:ss")="23:00:00",
      TEXT(D40,"hh:mm:ss")="07:00:00",
      TEXT(D40,"hh:mm:ss")="15:00:00",
      TEXT(D40,"hh:mm:ss")="23:00:00"
    )
  ),
  1,
  0
))</f>
        <v/>
      </c>
      <c r="S39" s="71">
        <f>IF(OR($A38="Annual Leave",$A39="Annual Leave"),IF(AND($A38&lt;&gt;"Annual Leave",$A39="Annual Leave"),8,0),0)</f>
        <v/>
      </c>
      <c r="T39" s="73" t="n"/>
      <c r="U39" s="144">
        <f>MAX(0,40-Y39)</f>
        <v/>
      </c>
      <c r="V39" s="351">
        <f>IF(OR($C39="",$D39=""),0,
 IF(OR($A38="Holiday",$A39="Holiday"),0,
 IF(AND(NOT(OR($A38="Annual Leave",$A39="Annual Leave")),$A39="Off day"),0,
  IF($I38+$I39&gt;=8,IF($I38&gt;=8,0,8-$I38),$I39)
  )))</f>
        <v/>
      </c>
      <c r="W39" s="351">
        <f>MAX(0,V39-U39)</f>
        <v/>
      </c>
      <c r="X39" s="351">
        <f>IF(C39="","",C39-WEEKDAY(C39,1)+1)</f>
        <v/>
      </c>
      <c r="Y39" s="351">
        <f>SUMPRODUCT(($X$14:$X38=X39)*(($V$14:$V38)+($O$14:$O38)))+IF(X39=X14,$L$11,0)</f>
        <v/>
      </c>
      <c r="Z39" s="351" t="n"/>
      <c r="AA39" s="351" t="n"/>
      <c r="AB39" s="351" t="n"/>
      <c r="AC39" s="351" t="n"/>
      <c r="AD39" s="351" t="n"/>
      <c r="AE39" s="351" t="n"/>
      <c r="AF39" s="351" t="n"/>
    </row>
    <row r="40" ht="24" customHeight="1" s="348" thickBot="1">
      <c r="A40" s="202" t="inlineStr">
        <is>
          <t>On Day</t>
        </is>
      </c>
      <c r="B40" s="203" t="n"/>
      <c r="C40" s="105">
        <f>C38+1</f>
        <v/>
      </c>
      <c r="D40" s="74" t="n"/>
      <c r="E40" s="204">
        <f>IF(D40="", "",
 IF(D40=TIME(0,0,0), 0,
 IF(AND(D40&gt;=TIME(0,0,1), D40&lt;=TIME(2,0,0)), TIME(7,0,0),
 IF(AND(D40&gt;=TIME(6,0,0), D40&lt;=TIME(8,0,0)), TIME(12,0,0),
 IF(AND(D40&gt;TIME(8,0,0), D40&lt;=TIME(13,59,0)), TIME(15,0,0),
 IF(AND(D40&gt;=TIME(14,0,0), D40&lt;=TIME(17,59,0)), TIME(21,0,0),
 IF(AND(D40&gt;=TIME(18,0,0), D40&lt;=TIME(21,59,0)), TIME(0,0,0),
 IF(AND(D40&gt;=TIME(22,0,0), D40&lt;=TIME(23,59,59)), TIME(7,0,0), ""))))))))</f>
        <v/>
      </c>
      <c r="F40" s="205" t="n"/>
      <c r="G40" s="204">
        <f>IF(AND(D40&gt;=TIME(6,0,0),D40&lt;=TIME(8,0,0)),E40,"")</f>
        <v/>
      </c>
      <c r="H40" s="74" t="n"/>
      <c r="I40" s="106">
        <f>ROUND(IF(OR(D40="",E40="",E40=0),0,IF(H40="",MOD(E40-D40,1)*24,MOD(H40-D40,1)*24)),2)</f>
        <v/>
      </c>
      <c r="J40" s="206" t="n"/>
      <c r="K40" s="308" t="n"/>
      <c r="L40" s="189" t="n"/>
      <c r="M40" s="309">
        <f>MAX(0,V40-W40)</f>
        <v/>
      </c>
      <c r="N40" s="75">
        <f>(IF(OR($C40="",$D40=""),0,
 IF(OR($A40="Holiday",$A41="Holiday"),
    IF(ISNUMBER(MATCH(TRIM($B40),{"Phagwah","Good Friday","Easter Monday","Labour Day","Christmas","Eid ul Azha","Romans-2","Globe-12","Neptune P1"},0)),0,$I40),
 IF(AND(NOT(OR($A40="Annual Leave",$A41="Annual Leave")),$A40="Off day"),$I40,
  MAX(0,$I40-$V40)
  ))))+W40</f>
        <v/>
      </c>
      <c r="O40" s="75">
        <f>IF(AND(OR($A40="Holiday",$A41="Holiday"),
        ISNUMBER(MATCH(TRIM($B40),{"Phagwah","Good Friday","Easter Monday","Labour Day","Christmas","Eid ul Azha","Romans-2","Globe-12","Neptune P1"},0))),
   $I40,0)</f>
        <v/>
      </c>
      <c r="P40" s="75">
        <f>IF(OR($O$7="Canteen",$O$7="Head Office"),0,IF($I40&lt;=0,0,IF(OR(OR(TRIM($J40)="Hebrews",TRIM($J40)="Romans",TRIM($J40)="Romans-2",TRIM($J40)="Globe",TRIM($J40)="Globe-12",TRIM($J40)="Neptune P1"),AND($I41&gt;0,OR(TRIM($J41)="Hebrews",TRIM($J41)="Romans",TRIM($J41)="Romans-2",TRIM($J41)="Globe",TRIM($J41)="Globe-12",TRIM($J41)="Neptune P1"))),1,0)))</f>
        <v/>
      </c>
      <c r="Q40" s="76" t="n"/>
      <c r="R40" s="75">
        <f>IF(OR($O$7="Canteen",$O$7="Head Office"),0,IF(
  AND(
    SUMIFS(I:I, C:C, C40) &gt;= 8,
    COUNTIFS(C$14:C40, C40)=1,
    OR(
      TEXT(D40,"hh:mm:ss")="07:00:00",
      TEXT(D40,"hh:mm:ss")="15:00:00",
      TEXT(D40,"hh:mm:ss")="23:00:00",
      TEXT(D41,"hh:mm:ss")="07:00:00",
      TEXT(D41,"hh:mm:ss")="15:00:00",
      TEXT(D41,"hh:mm:ss")="23:00:00"
    )
  ),
  1,
  0
))</f>
        <v/>
      </c>
      <c r="S40" s="75">
        <f>IF(OR($A40="Annual Leave",$A41="Annual Leave"),IF($A40="Annual Leave",8,0),0)</f>
        <v/>
      </c>
      <c r="T40" s="107" t="n"/>
      <c r="U40" s="144">
        <f>MAX(0,40-Y40)</f>
        <v/>
      </c>
      <c r="V40" s="351">
        <f>IF(OR($C40="",$D40=""),0,
 IF(OR($A40="Holiday",$A41="Holiday"),0,
 IF(AND(NOT(OR($A40="Annual Leave",$A41="Annual Leave")),$A40="Off day"),0,
  IF($I40+$I41&gt;=8,IF($I40&gt;=8,8,$I40),$I40)
  )))</f>
        <v/>
      </c>
      <c r="W40" s="351">
        <f>MAX(0,V40-U40)</f>
        <v/>
      </c>
      <c r="X40" s="351">
        <f>IF(C40="","",C40-WEEKDAY(C40,1)+1)</f>
        <v/>
      </c>
      <c r="Y40" s="351">
        <f>SUMPRODUCT(($X$14:$X39=X40)*(($V$14:$V39)+($O$14:$O39)))+IF(X40=X14,$L$11,0)</f>
        <v/>
      </c>
      <c r="Z40" s="351" t="n"/>
      <c r="AA40" s="351" t="n"/>
      <c r="AB40" s="351" t="n"/>
      <c r="AC40" s="351" t="n"/>
      <c r="AD40" s="351" t="n"/>
      <c r="AE40" s="351" t="n"/>
      <c r="AF40" s="351" t="n"/>
    </row>
    <row r="41" ht="24" customHeight="1" s="348" thickBot="1">
      <c r="A41" s="202" t="inlineStr">
        <is>
          <t>On Day</t>
        </is>
      </c>
      <c r="B41" s="310" t="n"/>
      <c r="C41" s="105">
        <f>C40</f>
        <v/>
      </c>
      <c r="D41" s="311" t="n"/>
      <c r="E41" s="312">
        <f>IF(D41="", "",
 IF(D41=TIME(0,0,0), 0,
 IF(AND(D41&gt;=TIME(0,0,1), D41&lt;=TIME(2,0,0)), TIME(7,0,0),
 IF(AND(D41&gt;=TIME(6,0,0), D41&lt;=TIME(8,0,0)), TIME(12,0,0),
 IF(AND(D41&gt;TIME(8,0,0), D41&lt;=TIME(13,59,0)), TIME(15,0,0),
 IF(AND(D41&gt;=TIME(14,0,0), D41&lt;=TIME(17,59,0)), TIME(21,0,0),
 IF(AND(D41&gt;=TIME(18,0,0), D41&lt;=TIME(21,59,0)), TIME(0,0,0),
 IF(AND(D41&gt;=TIME(22,0,0), D41&lt;=TIME(23,59,59)), TIME(7,0,0), ""))))))))</f>
        <v/>
      </c>
      <c r="F41" s="205" t="n"/>
      <c r="G41" s="312">
        <f>IF(AND(D41&gt;=TIME(6,0,0),D41&lt;=TIME(8,0,0)),E41,"")</f>
        <v/>
      </c>
      <c r="H41" s="311" t="n"/>
      <c r="I41" s="106">
        <f>ROUND(IF(OR(D41="",E41="",E41=0),0,IF(H41="",MOD(E41-D41,1)*24,MOD(H41-D41,1)*24)),2)</f>
        <v/>
      </c>
      <c r="J41" s="207" t="n"/>
      <c r="K41" s="308" t="n"/>
      <c r="L41" s="189" t="n"/>
      <c r="M41" s="309">
        <f>MAX(0,V41-W41)</f>
        <v/>
      </c>
      <c r="N41" s="313">
        <f>(IF(OR($C41="",$D41=""),0,
 IF(OR($A40="Holiday",$A41="Holiday"),
    IF(ISNUMBER(MATCH(TRIM($B41),{"Phagwah","Good Friday","Easter Monday","Labour Day","Christmas","Eid ul Azha","Romans-2","Globe-12","Neptune P1"},0)),0,$I41),
 IF(AND(NOT(OR($A40="Annual Leave",$A41="Annual Leave")),$A41="Off day"),$I41,
  MAX(0,$I41-$V41)
  ))))+W41</f>
        <v/>
      </c>
      <c r="O41" s="313">
        <f>IF(AND(OR($A40="Holiday",$A41="Holiday"),
        ISNUMBER(MATCH(TRIM($B41),{"Phagwah","Good Friday","Easter Monday","Labour Day","Christmas","Eid ul Azha","Romans-2","Globe-12","Neptune P1"},0))),
   $I41,0)</f>
        <v/>
      </c>
      <c r="P41" s="313">
        <f>IF(OR($O$7="Canteen",$O$7="Head Office"),0,IF($I41&lt;=0,0,IF(AND($I40&lt;=0,OR(TRIM($J41)="Hebrews",TRIM($J41)="Romans",TRIM($J41)="Romans-2",TRIM($J41)="Globe",TRIM($J41)="Globe-12",TRIM($J41)="Neptune P1")),1,0)))</f>
        <v/>
      </c>
      <c r="Q41" s="314" t="n"/>
      <c r="R41" s="313">
        <f>IF(OR($O$7="Canteen",$O$7="Head Office"),0,IF(
  AND(
    SUMIFS(I:I, C:C, C41) &gt;= 8,
    COUNTIFS(C$14:C41, C41)=1,
    OR(
      TEXT(D41,"hh:mm:ss")="07:00:00",
      TEXT(D41,"hh:mm:ss")="15:00:00",
      TEXT(D41,"hh:mm:ss")="23:00:00",
      TEXT(D42,"hh:mm:ss")="07:00:00",
      TEXT(D42,"hh:mm:ss")="15:00:00",
      TEXT(D42,"hh:mm:ss")="23:00:00"
    )
  ),
  1,
  0
))</f>
        <v/>
      </c>
      <c r="S41" s="313">
        <f>IF(OR($A40="Annual Leave",$A41="Annual Leave"),IF(AND($A40&lt;&gt;"Annual Leave",$A41="Annual Leave"),8,0),0)</f>
        <v/>
      </c>
      <c r="T41" s="315" t="n"/>
      <c r="U41" s="144">
        <f>MAX(0,40-Y41)</f>
        <v/>
      </c>
      <c r="V41" s="351">
        <f>IF(OR($C41="",$D41=""),0,
 IF(OR($A40="Holiday",$A41="Holiday"),0,
 IF(AND(NOT(OR($A40="Annual Leave",$A41="Annual Leave")),$A41="Off day"),0,
  IF($I40+$I41&gt;=8,IF($I40&gt;=8,0,8-$I40),$I41)
  )))</f>
        <v/>
      </c>
      <c r="W41" s="351">
        <f>MAX(0,V41-U41)</f>
        <v/>
      </c>
      <c r="X41" s="351">
        <f>IF(C41="","",C41-WEEKDAY(C41,1)+1)</f>
        <v/>
      </c>
      <c r="Y41" s="351">
        <f>SUMPRODUCT(($X$14:$X40=X41)*(($V$14:$V40)+($O$14:$O40)))+IF(X41=X14,$L$11,0)</f>
        <v/>
      </c>
      <c r="Z41" s="351" t="n"/>
      <c r="AA41" s="351" t="n"/>
      <c r="AB41" s="351" t="n"/>
      <c r="AC41" s="351" t="n"/>
      <c r="AD41" s="351" t="n"/>
      <c r="AE41" s="351" t="n"/>
      <c r="AF41" s="351" t="n"/>
    </row>
    <row r="42" ht="24" customHeight="1" s="348" thickBot="1">
      <c r="A42" s="208" t="inlineStr">
        <is>
          <t>On Day</t>
        </is>
      </c>
      <c r="B42" s="209" t="n"/>
      <c r="C42" s="108">
        <f>C40+1</f>
        <v/>
      </c>
      <c r="D42" s="77" t="n"/>
      <c r="E42" s="210">
        <f>IF(D42="", "",
 IF(D42=TIME(0,0,0), 0,
 IF(AND(D42&gt;=TIME(0,0,1), D42&lt;=TIME(2,0,0)), TIME(7,0,0),
 IF(AND(D42&gt;=TIME(6,0,0), D42&lt;=TIME(8,0,0)), TIME(12,0,0),
 IF(AND(D42&gt;TIME(8,0,0), D42&lt;=TIME(13,59,0)), TIME(15,0,0),
 IF(AND(D42&gt;=TIME(14,0,0), D42&lt;=TIME(17,59,0)), TIME(21,0,0),
 IF(AND(D42&gt;=TIME(18,0,0), D42&lt;=TIME(21,59,0)), TIME(0,0,0),
 IF(AND(D42&gt;=TIME(22,0,0), D42&lt;=TIME(23,59,59)), TIME(7,0,0), ""))))))))</f>
        <v/>
      </c>
      <c r="F42" s="211" t="n"/>
      <c r="G42" s="210">
        <f>IF(AND(D42&gt;=TIME(6,0,0),D42&lt;=TIME(8,0,0)),E42,"")</f>
        <v/>
      </c>
      <c r="H42" s="77" t="n"/>
      <c r="I42" s="16">
        <f>ROUND(IF(OR(D42="",E42="",E42=0),0,IF(H42="",MOD(E42-D42,1)*24,MOD(H42-D42,1)*24)),2)</f>
        <v/>
      </c>
      <c r="J42" s="212" t="n"/>
      <c r="K42" s="316" t="n"/>
      <c r="L42" s="181" t="n"/>
      <c r="M42" s="317">
        <f>MAX(0,V42-W42)</f>
        <v/>
      </c>
      <c r="N42" s="17">
        <f>(IF(OR($C42="",$D42=""),0,
 IF(OR($A42="Holiday",$A43="Holiday"),
    IF(ISNUMBER(MATCH(TRIM($B42),{"Phagwah","Good Friday","Easter Monday","Labour Day","Christmas","Eid ul Azha","Romans-2","Globe-12","Neptune P1"},0)),0,$I42),
 IF(AND(NOT(OR($A42="Annual Leave",$A43="Annual Leave")),$A42="Off day"),$I42,
  MAX(0,$I42-$V42)
  ))))+W42</f>
        <v/>
      </c>
      <c r="O42" s="213">
        <f>IF(AND(OR($A42="Holiday",$A43="Holiday"),
        ISNUMBER(MATCH(TRIM($B42),{"Phagwah","Good Friday","Easter Monday","Labour Day","Christmas","Eid ul Azha","Romans-2","Globe-12","Neptune P1"},0))),
   $I42,0)</f>
        <v/>
      </c>
      <c r="P42" s="17">
        <f>IF(OR($O$7="Canteen",$O$7="Head Office"),0,IF($I42&lt;=0,0,IF(OR(OR(TRIM($J42)="Hebrews",TRIM($J42)="Romans",TRIM($J42)="Romans-2",TRIM($J42)="Globe",TRIM($J42)="Globe-12",TRIM($J42)="Neptune P1"),AND($I43&gt;0,OR(TRIM($J43)="Hebrews",TRIM($J43)="Romans",TRIM($J43)="Romans-2",TRIM($J43)="Globe",TRIM($J43)="Globe-12",TRIM($J43)="Neptune P1"))),1,0)))</f>
        <v/>
      </c>
      <c r="Q42" s="78" t="n"/>
      <c r="R42" s="213">
        <f>IF(OR($O$7="Canteen",$O$7="Head Office"),0,IF(
  AND(
    SUMIFS(I:I, C:C, C42) &gt;= 8,
    COUNTIFS(C$14:C42, C42)=1,
    OR(
      TEXT(D42,"hh:mm:ss")="07:00:00",
      TEXT(D42,"hh:mm:ss")="15:00:00",
      TEXT(D42,"hh:mm:ss")="23:00:00",
      TEXT(D43,"hh:mm:ss")="07:00:00",
      TEXT(D43,"hh:mm:ss")="15:00:00",
      TEXT(D43,"hh:mm:ss")="23:00:00"
    )
  ),
  1,
  0
))</f>
        <v/>
      </c>
      <c r="S42" s="213">
        <f>IF(OR($A42="Annual Leave",$A43="Annual Leave"),IF($A42="Annual Leave",8,0),0)</f>
        <v/>
      </c>
      <c r="T42" s="79" t="n"/>
      <c r="U42" s="144">
        <f>MAX(0,40-Y42)</f>
        <v/>
      </c>
      <c r="V42" s="351">
        <f>IF(OR($C42="",$D42=""),0,
 IF(OR($A42="Holiday",$A43="Holiday"),0,
 IF(AND(NOT(OR($A42="Annual Leave",$A43="Annual Leave")),$A42="Off day"),0,
  IF($I42+$I43&gt;=8,IF($I42&gt;=8,8,$I42),$I42)
  )))</f>
        <v/>
      </c>
      <c r="W42" s="351">
        <f>MAX(0,V42-U42)</f>
        <v/>
      </c>
      <c r="X42" s="351">
        <f>IF(C42="","",C42-WEEKDAY(C42,1)+1)</f>
        <v/>
      </c>
      <c r="Y42" s="351">
        <f>SUMPRODUCT(($X$14:$X41=X42)*(($V$14:$V41)+($O$14:$O41)))+IF(X42=X14,$L$11,0)</f>
        <v/>
      </c>
      <c r="Z42" s="351" t="n"/>
      <c r="AA42" s="351" t="n"/>
      <c r="AB42" s="351" t="n"/>
      <c r="AC42" s="351" t="n"/>
      <c r="AD42" s="351" t="n"/>
      <c r="AE42" s="351" t="n"/>
      <c r="AF42" s="351" t="n"/>
    </row>
    <row r="43" ht="24" customHeight="1" s="348" thickBot="1">
      <c r="A43" s="208" t="inlineStr">
        <is>
          <t>On Day</t>
        </is>
      </c>
      <c r="B43" s="214" t="n"/>
      <c r="C43" s="109">
        <f>C42</f>
        <v/>
      </c>
      <c r="D43" s="18" t="n"/>
      <c r="E43" s="215">
        <f>IF(D43="", "",
 IF(D43=TIME(0,0,0), 0,
 IF(AND(D43&gt;=TIME(0,0,1), D43&lt;=TIME(2,0,0)), TIME(7,0,0),
 IF(AND(D43&gt;=TIME(6,0,0), D43&lt;=TIME(8,0,0)), TIME(12,0,0),
 IF(AND(D43&gt;TIME(8,0,0), D43&lt;=TIME(13,59,0)), TIME(15,0,0),
 IF(AND(D43&gt;=TIME(14,0,0), D43&lt;=TIME(17,59,0)), TIME(21,0,0),
 IF(AND(D43&gt;=TIME(18,0,0), D43&lt;=TIME(21,59,0)), TIME(0,0,0),
 IF(AND(D43&gt;=TIME(22,0,0), D43&lt;=TIME(23,59,59)), TIME(7,0,0), ""))))))))</f>
        <v/>
      </c>
      <c r="F43" s="216" t="n"/>
      <c r="G43" s="215">
        <f>IF(AND(D43&gt;=TIME(6,0,0),D43&lt;=TIME(8,0,0)),E43,"")</f>
        <v/>
      </c>
      <c r="H43" s="18" t="n"/>
      <c r="I43" s="19">
        <f>ROUND(IF(OR(D43="",E43="",E43=0),0,IF(H43="",MOD(E43-D43,1)*24,MOD(H43-D43,1)*24)),2)</f>
        <v/>
      </c>
      <c r="J43" s="212" t="n"/>
      <c r="K43" s="316" t="n"/>
      <c r="L43" s="183" t="n"/>
      <c r="M43" s="317">
        <f>MAX(0,V43-W43)</f>
        <v/>
      </c>
      <c r="N43" s="20">
        <f>(IF(OR($C43="",$D43=""),0,
 IF(OR($A42="Holiday",$A43="Holiday"),
    IF(ISNUMBER(MATCH(TRIM($B43),{"Phagwah","Good Friday","Easter Monday","Labour Day","Christmas","Eid ul Azha","Romans-2","Globe-12","Neptune P1"},0)),0,$I43),
 IF(AND(NOT(OR($A42="Annual Leave",$A43="Annual Leave")),$A43="Off day"),$I43,
  MAX(0,$I43-$V43)
  ))))+W43</f>
        <v/>
      </c>
      <c r="O43" s="20">
        <f>IF(AND(OR($A42="Holiday",$A43="Holiday"),
        ISNUMBER(MATCH(TRIM($B43),{"Phagwah","Good Friday","Easter Monday","Labour Day","Christmas","Eid ul Azha","Romans-2","Globe-12","Neptune P1"},0))),
   $I43,0)</f>
        <v/>
      </c>
      <c r="P43" s="20">
        <f>IF(OR($O$7="Canteen",$O$7="Head Office"),0,IF($I43&lt;=0,0,IF(AND($I42&lt;=0,OR(TRIM($J43)="Hebrews",TRIM($J43)="Romans",TRIM($J43)="Romans-2",TRIM($J43)="Globe",TRIM($J43)="Globe-12",TRIM($J43)="Neptune P1")),1,0)))</f>
        <v/>
      </c>
      <c r="Q43" s="21" t="n"/>
      <c r="R43" s="20">
        <f>IF(OR($O$7="Canteen",$O$7="Head Office"),0,IF(
  AND(
    SUMIFS(I:I, C:C, C43) &gt;= 8,
    COUNTIFS(C$14:C43, C43)=1,
    OR(
      TEXT(D43,"hh:mm:ss")="07:00:00",
      TEXT(D43,"hh:mm:ss")="15:00:00",
      TEXT(D43,"hh:mm:ss")="23:00:00",
      TEXT(D49,"hh:mm:ss")="07:00:00",
      TEXT(D49,"hh:mm:ss")="15:00:00",
      TEXT(D49,"hh:mm:ss")="23:00:00"
    )
  ),
  1,
  0
))</f>
        <v/>
      </c>
      <c r="S43" s="20">
        <f>IF(OR($A42="Annual Leave",$A43="Annual Leave"),IF(AND($A42&lt;&gt;"Annual Leave",$A43="Annual Leave"),8,0),0)</f>
        <v/>
      </c>
      <c r="T43" s="22" t="n"/>
      <c r="U43" s="144">
        <f>MAX(0,40-Y43)</f>
        <v/>
      </c>
      <c r="V43" s="351">
        <f>IF(OR($C43="",$D43=""),0,
 IF(OR($A42="Holiday",$A43="Holiday"),0,
 IF(AND(NOT(OR($A42="Annual Leave",$A43="Annual Leave")),$A43="Off day"),0,
  IF($I42+$I43&gt;=8,IF($I42&gt;=8,0,8-$I42),$I43)
  )))</f>
        <v/>
      </c>
      <c r="W43" s="351">
        <f>MAX(0,V43-U43)</f>
        <v/>
      </c>
      <c r="X43" s="351">
        <f>IF(C43="","",C43-WEEKDAY(C43,1)+1)</f>
        <v/>
      </c>
      <c r="Y43" s="351">
        <f>SUMPRODUCT(($X$14:$X42=X43)*(($V$14:$V42)+($O$14:$O42)))+IF(X43=X14,$L$11,0)</f>
        <v/>
      </c>
      <c r="Z43" s="351" t="n"/>
      <c r="AA43" s="351" t="n"/>
      <c r="AB43" s="351" t="n"/>
      <c r="AC43" s="351" t="n"/>
      <c r="AD43" s="351" t="n"/>
      <c r="AE43" s="351" t="n"/>
      <c r="AF43" s="351" t="n"/>
    </row>
    <row r="44" ht="24" customHeight="1" s="348" thickBot="1">
      <c r="A44" s="176" t="n"/>
      <c r="B44" s="176" t="n"/>
      <c r="C44" s="217" t="n"/>
      <c r="D44" s="110" t="n"/>
      <c r="E44" s="110" t="n"/>
      <c r="F44" s="218" t="n"/>
      <c r="G44" s="110" t="n"/>
      <c r="H44" s="110" t="n"/>
      <c r="I44" s="219" t="n"/>
      <c r="J44" s="219" t="n"/>
      <c r="K44" s="219" t="n"/>
      <c r="L44" s="219" t="n"/>
      <c r="M44" s="111">
        <f>MAX(0,V44-W44)</f>
        <v/>
      </c>
      <c r="N44" s="112">
        <f>(IF(OR($C44="",$D44=""),0,
 IF(OR($A44="Holiday",$A45="Holiday"),
    IF(ISNUMBER(MATCH(TRIM($B44),{"Phagwah","Good Friday","Easter Monday","Labour Day","Christmas","Eid ul Azha","Romans-2","Globe-12","Neptune P1"},0)),0,$I44),
 IF(AND(NOT(OR($A44="Annual Leave",$A45="Annual Leave")),$A44="Off day"),$I44,
  MAX(0,$I44-$V44)
  ))))+W44</f>
        <v/>
      </c>
      <c r="O44" s="112">
        <f>IF(AND(OR($A44="Holiday",$A45="Holiday"),
        ISNUMBER(MATCH(TRIM($B44),{"Phagwah","Good Friday","Easter Monday","Labour Day","Christmas","Eid ul Azha","Romans-2","Globe-12","Neptune P1"},0))),
   $I44,0)</f>
        <v/>
      </c>
      <c r="P44" s="112">
        <f>IF(OR($O$7="Canteen",$O$7="Head Office"),0,IF($I44&lt;=0,0,IF(OR(OR(TRIM($J44)="Hebrews",TRIM($J44)="Romans",TRIM($J44)="Romans-2",TRIM($J44)="Globe",TRIM($J44)="Globe-12",TRIM($J44)="Neptune P1"),AND($I45&gt;0,OR(TRIM($J45)="Hebrews",TRIM($J45)="Romans",TRIM($J45)="Romans-2",TRIM($J45)="Globe",TRIM($J45)="Globe-12",TRIM($J45)="Neptune P1"))),1,0)))</f>
        <v/>
      </c>
      <c r="Q44" s="113" t="n"/>
      <c r="R44" s="113" t="n"/>
      <c r="S44" s="112">
        <f>IF(OR($A44="Annual Leave",$A45="Annual Leave"),IF($A44="Annual Leave",8,0),0)</f>
        <v/>
      </c>
      <c r="T44" s="114" t="n"/>
      <c r="U44" s="144">
        <f>MAX(0,40-Y44)</f>
        <v/>
      </c>
      <c r="V44" s="351">
        <f>IF(OR($C44="",$D44=""),0,
 IF(OR($A44="Holiday",$A45="Holiday"),0,
 IF(AND(NOT(OR($A44="Annual Leave",$A45="Annual Leave")),$A44="Off day"),0,
  IF($I44+$I45&gt;=8,IF($I44&gt;=8,8,$I44),$I44)
  )))</f>
        <v/>
      </c>
      <c r="W44" s="351">
        <f>MAX(0,V44-U44)</f>
        <v/>
      </c>
      <c r="X44" s="351">
        <f>IF(C44="","",C44-WEEKDAY(C44,1)+1)</f>
        <v/>
      </c>
      <c r="Y44" s="351">
        <f>SUMPRODUCT(($X$14:$X43=X44)*(($V$14:$V43)+($O$14:$O43)))+IF(X44=X14,$L$11,0)</f>
        <v/>
      </c>
      <c r="Z44" s="351" t="n"/>
      <c r="AA44" s="351" t="n"/>
      <c r="AB44" s="351" t="n"/>
      <c r="AC44" s="351" t="n"/>
      <c r="AD44" s="351" t="n"/>
      <c r="AE44" s="351" t="n"/>
      <c r="AF44" s="351" t="n"/>
    </row>
    <row r="45" ht="24" customHeight="1" s="348" thickBot="1">
      <c r="A45" s="154" t="inlineStr">
        <is>
          <t>On Day</t>
        </is>
      </c>
      <c r="B45" s="318" t="n"/>
      <c r="C45" s="115">
        <f>C42+1</f>
        <v/>
      </c>
      <c r="D45" s="319" t="n"/>
      <c r="E45" s="320">
        <f>IF(D45="", "",
 IF(D45=TIME(0,0,0), 0,
 IF(AND(D45&gt;=TIME(0,0,1), D45&lt;=TIME(2,0,0)), TIME(7,0,0),
 IF(AND(D45&gt;=TIME(6,0,0), D45&lt;=TIME(8,0,0)), TIME(12,0,0),
 IF(AND(D45&gt;TIME(8,0,0), D45&lt;=TIME(13,59,0)), TIME(15,0,0),
 IF(AND(D45&gt;=TIME(14,0,0), D45&lt;=TIME(17,59,0)), TIME(21,0,0),
 IF(AND(D45&gt;=TIME(18,0,0), D45&lt;=TIME(21,59,0)), TIME(0,0,0),
 IF(AND(D45&gt;=TIME(22,0,0), D45&lt;=TIME(23,59,59)), TIME(7,0,0), ""))))))))</f>
        <v/>
      </c>
      <c r="F45" s="321" t="n"/>
      <c r="G45" s="320">
        <f>IF(AND(D45&gt;=TIME(6,0,0),D45&lt;=TIME(8,0,0)),E45,"")</f>
        <v/>
      </c>
      <c r="H45" s="319" t="n"/>
      <c r="I45" s="30">
        <f>ROUND(IF(OR(D45="",E45="",E45=0),0,IF(H45="",MOD(E45-D45,1)*24,MOD(H45-D45,1)*24)),2)</f>
        <v/>
      </c>
      <c r="J45" s="220" t="n"/>
      <c r="K45" s="274" t="n"/>
      <c r="L45" s="181" t="n"/>
      <c r="M45" s="275">
        <f>MAX(0,V45-W45)</f>
        <v/>
      </c>
      <c r="N45" s="322">
        <f>(IF(OR($C45="",$D45=""),0,
 IF(OR($A44="Holiday",$A45="Holiday"),
    IF(ISNUMBER(MATCH(TRIM($B45),{"Phagwah","Good Friday","Easter Monday","Labour Day","Christmas","Eid ul Azha","Romans-2","Globe-12","Neptune P1"},0)),0,$I45),
 IF(AND(NOT(OR($A44="Annual Leave",$A45="Annual Leave")),$A45="Off day"),$I45,
  MAX(0,$I45-$V45)
  ))))+W45</f>
        <v/>
      </c>
      <c r="O45" s="322">
        <f>IF(AND(OR($A44="Holiday",$A45="Holiday"),
        ISNUMBER(MATCH(TRIM($B45),{"Phagwah","Good Friday","Easter Monday","Labour Day","Christmas","Eid ul Azha","Romans-2","Globe-12","Neptune P1"},0))),
   $I45,0)</f>
        <v/>
      </c>
      <c r="P45" s="322">
        <f>IF(OR($O$7="Canteen",$O$7="Head Office"),0,IF($I45&lt;=0,0,IF(AND($I44&lt;=0,OR(TRIM($J45)="Hebrews",TRIM($J45)="Romans",TRIM($J45)="Romans-2",TRIM($J45)="Globe",TRIM($J45)="Globe-12",TRIM($J45)="Neptune P1")),1,0)))</f>
        <v/>
      </c>
      <c r="Q45" s="323" t="n"/>
      <c r="R45" s="322">
        <f>IF(OR($O$7="Canteen",$O$7="Head Office"),0,IF(
  AND(
    SUMIFS(I:I, C:C, C45) &gt;= 8,
    COUNTIFS(C$14:C45, C45)=1,
    OR(
      TEXT(D45,"hh:mm:ss")="07:00:00",
      TEXT(D45,"hh:mm:ss")="15:00:00",
      TEXT(D45,"hh:mm:ss")="23:00:00",
      TEXT(D46,"hh:mm:ss")="07:00:00",
      TEXT(D46,"hh:mm:ss")="15:00:00",
      TEXT(D46,"hh:mm:ss")="23:00:00"
    )
  ),
  1,
  0
))</f>
        <v/>
      </c>
      <c r="S45" s="322">
        <f>IF(OR($A44="Annual Leave",$A45="Annual Leave"),IF(AND($A44&lt;&gt;"Annual Leave",$A45="Annual Leave"),8,0),0)</f>
        <v/>
      </c>
      <c r="T45" s="116" t="n"/>
      <c r="U45" s="144">
        <f>MAX(0,40-Y45)</f>
        <v/>
      </c>
      <c r="V45" s="351">
        <f>IF(OR($C45="",$D45=""),0,
 IF(OR($A44="Holiday",$A45="Holiday"),0,
 IF(AND(NOT(OR($A44="Annual Leave",$A45="Annual Leave")),$A45="Off day"),0,
  IF($I44+$I45&gt;=8,IF($I44&gt;=8,0,8-$I44),$I45)
  )))</f>
        <v/>
      </c>
      <c r="W45" s="351">
        <f>MAX(0,V45-U45)</f>
        <v/>
      </c>
      <c r="X45" s="351">
        <f>IF(C45="","",C45-WEEKDAY(C45,1)+1)</f>
        <v/>
      </c>
      <c r="Y45" s="351">
        <f>SUMPRODUCT(($X$14:$X44=X45)*(($V$14:$V44)+($O$14:$O44)))+IF(X45=X14,$L$11,0)</f>
        <v/>
      </c>
      <c r="Z45" s="351" t="n"/>
      <c r="AA45" s="351" t="n"/>
      <c r="AB45" s="351" t="n"/>
      <c r="AC45" s="351" t="n"/>
      <c r="AD45" s="351" t="n"/>
      <c r="AE45" s="351" t="n"/>
      <c r="AF45" s="351" t="n"/>
    </row>
    <row r="46" ht="24" customHeight="1" s="348" thickBot="1">
      <c r="A46" s="154" t="inlineStr">
        <is>
          <t>On Day</t>
        </is>
      </c>
      <c r="B46" s="305" t="n"/>
      <c r="C46" s="90">
        <f>C45</f>
        <v/>
      </c>
      <c r="D46" s="80" t="n"/>
      <c r="E46" s="221">
        <f>IF(D46="", "",
 IF(D46=TIME(0,0,0), 0,
 IF(AND(D46&gt;=TIME(0,0,1), D46&lt;=TIME(2,0,0)), TIME(7,0,0),
 IF(AND(D46&gt;=TIME(6,0,0), D46&lt;=TIME(8,0,0)), TIME(12,0,0),
 IF(AND(D46&gt;TIME(8,0,0), D46&lt;=TIME(13,59,0)), TIME(15,0,0),
 IF(AND(D46&gt;=TIME(14,0,0), D46&lt;=TIME(17,59,0)), TIME(21,0,0),
 IF(AND(D46&gt;=TIME(18,0,0), D46&lt;=TIME(21,59,0)), TIME(0,0,0),
 IF(AND(D46&gt;=TIME(22,0,0), D46&lt;=TIME(23,59,59)), TIME(7,0,0), ""))))))))</f>
        <v/>
      </c>
      <c r="F46" s="156" t="n"/>
      <c r="G46" s="221">
        <f>IF(AND(D46&gt;=TIME(6,0,0),D46&lt;=TIME(8,0,0)),E46,"")</f>
        <v/>
      </c>
      <c r="H46" s="80" t="n"/>
      <c r="I46" s="30">
        <f>ROUND(IF(OR(D46="",E46="",E46=0),0,IF(H46="",MOD(E46-D46,1)*24,MOD(H46-D46,1)*24)),2)</f>
        <v/>
      </c>
      <c r="J46" s="158" t="n"/>
      <c r="K46" s="274" t="n"/>
      <c r="L46" s="189" t="n"/>
      <c r="M46" s="275">
        <f>MAX(0,V46-W46)</f>
        <v/>
      </c>
      <c r="N46" s="81">
        <f>(IF(OR($C46="",$D46=""),0,
 IF(OR($A46="Holiday",$A47="Holiday"),
    IF(ISNUMBER(MATCH(TRIM($B46),{"Phagwah","Good Friday","Easter Monday","Labour Day","Christmas","Eid ul Azha","Romans-2","Globe-12","Neptune P1"},0)),0,$I46),
 IF(AND(NOT(OR($A46="Annual Leave",$A47="Annual Leave")),$A46="Off day"),$I46,
  MAX(0,$I46-$V46)
  ))))+W46</f>
        <v/>
      </c>
      <c r="O46" s="81">
        <f>IF(AND(OR($A46="Holiday",$A47="Holiday"),
        ISNUMBER(MATCH(TRIM($B46),{"Phagwah","Good Friday","Easter Monday","Labour Day","Christmas","Eid ul Azha","Romans-2","Globe-12","Neptune P1"},0))),
   $I46,0)</f>
        <v/>
      </c>
      <c r="P46" s="81">
        <f>IF(OR($O$7="Canteen",$O$7="Head Office"),0,IF($I46&lt;=0,0,IF(OR(OR(TRIM($J46)="Hebrews",TRIM($J46)="Romans",TRIM($J46)="Romans-2",TRIM($J46)="Globe",TRIM($J46)="Globe-12",TRIM($J46)="Neptune P1"),AND($I47&gt;0,OR(TRIM($J47)="Hebrews",TRIM($J47)="Romans",TRIM($J47)="Romans-2",TRIM($J47)="Globe",TRIM($J47)="Globe-12",TRIM($J47)="Neptune P1"))),1,0)))</f>
        <v/>
      </c>
      <c r="Q46" s="82" t="n"/>
      <c r="R46" s="81">
        <f>IF(OR($O$7="Canteen",$O$7="Head Office"),0,IF(
  AND(
    SUMIFS(I:I, C:C, C46) &gt;= 8,
    COUNTIFS(C$14:C46, C46)=1,
    OR(
      TEXT(D46,"hh:mm:ss")="07:00:00",
      TEXT(D46,"hh:mm:ss")="15:00:00",
      TEXT(D46,"hh:mm:ss")="23:00:00",
      TEXT(D51,"hh:mm:ss")="07:00:00",
      TEXT(D51,"hh:mm:ss")="15:00:00",
      TEXT(D51,"hh:mm:ss")="23:00:00"
    )
  ),
  1,
  0
))</f>
        <v/>
      </c>
      <c r="S46" s="81">
        <f>IF(OR($A46="Annual Leave",$A47="Annual Leave"),IF($A46="Annual Leave",8,0),0)</f>
        <v/>
      </c>
      <c r="T46" s="117" t="n"/>
      <c r="U46" s="144">
        <f>MAX(0,40-Y46)</f>
        <v/>
      </c>
      <c r="V46" s="351">
        <f>IF(OR($C46="",$D46=""),0,
 IF(OR($A46="Holiday",$A47="Holiday"),0,
 IF(AND(NOT(OR($A46="Annual Leave",$A47="Annual Leave")),$A46="Off day"),0,
  IF($I46+$I47&gt;=8,IF($I46&gt;=8,8,$I46),$I46)
  )))</f>
        <v/>
      </c>
      <c r="W46" s="351">
        <f>MAX(0,V46-U46)</f>
        <v/>
      </c>
      <c r="X46" s="351">
        <f>IF(C46="","",C46-WEEKDAY(C46,1)+1)</f>
        <v/>
      </c>
      <c r="Y46" s="351">
        <f>SUMPRODUCT(($X$14:$X45=X46)*(($V$14:$V45)+($O$14:$O45)))+IF(X46=X14,$L$11,0)</f>
        <v/>
      </c>
      <c r="Z46" s="351" t="n"/>
      <c r="AA46" s="351" t="n"/>
      <c r="AB46" s="351" t="n"/>
      <c r="AC46" s="351" t="n"/>
      <c r="AD46" s="351" t="n"/>
      <c r="AE46" s="351" t="n"/>
      <c r="AF46" s="351" t="n"/>
    </row>
    <row r="47" ht="24" customHeight="1" s="348" thickBot="1">
      <c r="A47" s="184" t="inlineStr">
        <is>
          <t>On Day</t>
        </is>
      </c>
      <c r="B47" s="222" t="n"/>
      <c r="C47" s="118">
        <f>C45+1</f>
        <v/>
      </c>
      <c r="D47" s="83" t="n"/>
      <c r="E47" s="223">
        <f>IF(D47="", "",
 IF(D47=TIME(0,0,0), 0,
 IF(AND(D47&gt;=TIME(0,0,1), D47&lt;=TIME(2,0,0)), TIME(7,0,0),
 IF(AND(D47&gt;=TIME(6,0,0), D47&lt;=TIME(8,0,0)), TIME(12,0,0),
 IF(AND(D47&gt;TIME(8,0,0), D47&lt;=TIME(13,59,0)), TIME(15,0,0),
 IF(AND(D47&gt;=TIME(14,0,0), D47&lt;=TIME(17,59,0)), TIME(21,0,0),
 IF(AND(D47&gt;=TIME(18,0,0), D47&lt;=TIME(21,59,0)), TIME(0,0,0),
 IF(AND(D47&gt;=TIME(22,0,0), D47&lt;=TIME(23,59,59)), TIME(7,0,0), ""))))))))</f>
        <v/>
      </c>
      <c r="F47" s="224" t="n"/>
      <c r="G47" s="223">
        <f>IF(AND(D47&gt;=TIME(6,0,0),D47&lt;=TIME(8,0,0)),E47,"")</f>
        <v/>
      </c>
      <c r="H47" s="83" t="n"/>
      <c r="I47" s="23">
        <f>ROUND(IF(OR(D47="",E47="",E47=0),0,IF(H47="",MOD(E47-D47,1)*24,MOD(H47-D47,1)*24)),2)</f>
        <v/>
      </c>
      <c r="J47" s="225" t="n"/>
      <c r="K47" s="297" t="n"/>
      <c r="L47" s="181" t="n"/>
      <c r="M47" s="298">
        <f>MAX(0,V47-W47)</f>
        <v/>
      </c>
      <c r="N47" s="84">
        <f>(IF(OR($C47="",$D47=""),0,
 IF(OR($A46="Holiday",$A47="Holiday"),
    IF(ISNUMBER(MATCH(TRIM($B47),{"Phagwah","Good Friday","Easter Monday","Labour Day","Christmas","Eid ul Azha","Romans-2","Globe-12","Neptune P1"},0)),0,$I47),
 IF(AND(NOT(OR($A46="Annual Leave",$A47="Annual Leave")),$A47="Off day"),$I47,
  MAX(0,$I47-$V47)
  ))))+W47</f>
        <v/>
      </c>
      <c r="O47" s="84">
        <f>IF(AND(OR($A46="Holiday",$A47="Holiday"),
        ISNUMBER(MATCH(TRIM($B47),{"Phagwah","Good Friday","Easter Monday","Labour Day","Christmas","Eid ul Azha","Romans-2","Globe-12","Neptune P1"},0))),
   $I47,0)</f>
        <v/>
      </c>
      <c r="P47" s="84">
        <f>IF(OR($O$7="Canteen",$O$7="Head Office"),0,IF($I47&lt;=0,0,IF(AND($I46&lt;=0,OR(TRIM($J47)="Hebrews",TRIM($J47)="Romans",TRIM($J47)="Romans-2",TRIM($J47)="Globe",TRIM($J47)="Globe-12",TRIM($J47)="Neptune P1")),1,0)))</f>
        <v/>
      </c>
      <c r="Q47" s="85" t="n"/>
      <c r="R47" s="84">
        <f>IF(OR($O$7="Canteen",$O$7="Head Office"),0,IF(
  AND(
    SUMIFS(I:I, C:C, C47) &gt;= 8,
    COUNTIFS(C$14:C47, C47)=1,
    OR(
      TEXT(D47,"hh:mm:ss")="07:00:00",
      TEXT(D47,"hh:mm:ss")="15:00:00",
      TEXT(D47,"hh:mm:ss")="23:00:00",
      TEXT(D48,"hh:mm:ss")="07:00:00",
      TEXT(D48,"hh:mm:ss")="15:00:00",
      TEXT(D48,"hh:mm:ss")="23:00:00"
    )
  ),
  1,
  0
))</f>
        <v/>
      </c>
      <c r="S47" s="84">
        <f>IF(OR($A46="Annual Leave",$A47="Annual Leave"),IF(AND($A46&lt;&gt;"Annual Leave",$A47="Annual Leave"),8,0),0)</f>
        <v/>
      </c>
      <c r="T47" s="86" t="n"/>
      <c r="U47" s="144">
        <f>MAX(0,40-Y47)</f>
        <v/>
      </c>
      <c r="V47" s="351">
        <f>IF(OR($C47="",$D47=""),0,
 IF(OR($A46="Holiday",$A47="Holiday"),0,
 IF(AND(NOT(OR($A46="Annual Leave",$A47="Annual Leave")),$A47="Off day"),0,
  IF($I46+$I47&gt;=8,IF($I46&gt;=8,0,8-$I46),$I47)
  )))</f>
        <v/>
      </c>
      <c r="W47" s="351">
        <f>MAX(0,V47-U47)</f>
        <v/>
      </c>
      <c r="X47" s="351">
        <f>IF(C47="","",C47-WEEKDAY(C47,1)+1)</f>
        <v/>
      </c>
      <c r="Y47" s="351">
        <f>SUMPRODUCT(($X$14:$X46=X47)*(($V$14:$V46)+($O$14:$O46)))+IF(X47=X14,$L$11,0)</f>
        <v/>
      </c>
      <c r="Z47" s="351" t="n"/>
      <c r="AA47" s="351" t="n"/>
      <c r="AB47" s="351" t="n"/>
      <c r="AC47" s="351" t="n"/>
      <c r="AD47" s="351" t="n"/>
      <c r="AE47" s="351" t="n"/>
      <c r="AF47" s="351" t="n"/>
    </row>
    <row r="48" ht="24" customHeight="1" s="348" thickBot="1">
      <c r="A48" s="226" t="inlineStr">
        <is>
          <t>On Day</t>
        </is>
      </c>
      <c r="B48" s="299" t="n"/>
      <c r="C48" s="119">
        <f>C47</f>
        <v/>
      </c>
      <c r="D48" s="24" t="n"/>
      <c r="E48" s="227">
        <f>IF(D48="", "",
 IF(D48=TIME(0,0,0), 0,
 IF(AND(D48&gt;=TIME(0,0,1), D48&lt;=TIME(2,0,0)), TIME(7,0,0),
 IF(AND(D48&gt;=TIME(6,0,0), D48&lt;=TIME(8,0,0)), TIME(12,0,0),
 IF(AND(D48&gt;TIME(8,0,0), D48&lt;=TIME(13,59,0)), TIME(15,0,0),
 IF(AND(D48&gt;=TIME(14,0,0), D48&lt;=TIME(17,59,0)), TIME(21,0,0),
 IF(AND(D48&gt;=TIME(18,0,0), D48&lt;=TIME(21,59,0)), TIME(0,0,0),
 IF(AND(D48&gt;=TIME(22,0,0), D48&lt;=TIME(23,59,59)), TIME(7,0,0), ""))))))))</f>
        <v/>
      </c>
      <c r="F48" s="228" t="n"/>
      <c r="G48" s="227">
        <f>IF(AND(D48&gt;=TIME(6,0,0),D48&lt;=TIME(8,0,0)),E48,"")</f>
        <v/>
      </c>
      <c r="H48" s="300" t="n"/>
      <c r="I48" s="87">
        <f>ROUND(IF(OR(D48="",E48="",E48=0),0,IF(H48="",MOD(E48-D48,1)*24,MOD(H48-D48,1)*24)),2)</f>
        <v/>
      </c>
      <c r="J48" s="190" t="n"/>
      <c r="K48" s="297" t="n"/>
      <c r="L48" s="183" t="n"/>
      <c r="M48" s="324">
        <f>MAX(0,V48-W48)</f>
        <v/>
      </c>
      <c r="N48" s="302">
        <f>(IF(OR($C48="",$D48=""),0,
 IF(OR($A48="Holiday",$A49="Holiday"),
    IF(ISNUMBER(MATCH(TRIM($B48),{"Phagwah","Good Friday","Easter Monday","Labour Day","Christmas","Eid ul Azha","Romans-2","Globe-12","Neptune P1"},0)),0,$I48),
 IF(AND(NOT(OR($A48="Annual Leave",$A49="Annual Leave")),$A48="Off day"),$I48,
  MAX(0,$I48-$V48)
  ))))+W48</f>
        <v/>
      </c>
      <c r="O48" s="303" t="n"/>
      <c r="P48" s="229">
        <f>IF(OR($O$7="Canteen",$O$7="Head Office"),0,IF($I48&lt;=0,0,IF(OR(OR(TRIM($J48)="Hebrews",TRIM($J48)="Romans",TRIM($J48)="Romans-2",TRIM($J48)="Globe",TRIM($J48)="Globe-12",TRIM($J48)="Neptune P1"),AND($I49&gt;0,OR(TRIM($J49)="Hebrews",TRIM($J49)="Romans",TRIM($J49)="Romans-2",TRIM($J49)="Globe",TRIM($J49)="Globe-12",TRIM($J49)="Neptune P1"))),1,0)))</f>
        <v/>
      </c>
      <c r="Q48" s="303" t="n"/>
      <c r="R48" s="302">
        <f>IF(OR($O$7="Canteen",$O$7="Head Office"),0,IF(
  AND(
    SUMIFS(I:I, C:C, C48) &gt;= 8,
    COUNTIFS(C$14:C48, C48)=1,
    OR(
      TEXT(D48,"hh:mm:ss")="07:00:00",
      TEXT(D48,"hh:mm:ss")="15:00:00",
      TEXT(D48,"hh:mm:ss")="23:00:00",
      TEXT(D53,"hh:mm:ss")="07:00:00",
      TEXT(D53,"hh:mm:ss")="15:00:00",
      TEXT(D53,"hh:mm:ss")="23:00:00"
    )
  ),
  1,
  0
))</f>
        <v/>
      </c>
      <c r="S48" s="303" t="n"/>
      <c r="T48" s="304" t="n"/>
      <c r="U48" s="144">
        <f>MAX(0,40-Y48)</f>
        <v/>
      </c>
      <c r="V48" s="351">
        <f>IF(OR($C48="",$D48=""),0,
 IF(OR($A48="Holiday",$A49="Holiday"),0,
 IF(AND(NOT(OR($A48="Annual Leave",$A49="Annual Leave")),$A48="Off day"),0,
  IF($I48+$I49&gt;=8,IF($I48&gt;=8,8,$I48),$I48)
  )))</f>
        <v/>
      </c>
      <c r="W48" s="351">
        <f>MAX(0,V48-U48)</f>
        <v/>
      </c>
      <c r="X48" s="351">
        <f>IF(C48="","",C48-WEEKDAY(C48,1)+1)</f>
        <v/>
      </c>
      <c r="Y48" s="351">
        <f>SUMPRODUCT(($X$14:$X47=X48)*(($V$14:$V47)+($O$14:$O47)))+IF(X48=X14,$L$11,0)</f>
        <v/>
      </c>
      <c r="Z48" s="351" t="n"/>
      <c r="AA48" s="351" t="n"/>
      <c r="AB48" s="351" t="n"/>
      <c r="AC48" s="351" t="n"/>
      <c r="AD48" s="351" t="n"/>
      <c r="AE48" s="351" t="n"/>
      <c r="AF48" s="351" t="n"/>
    </row>
    <row r="49" ht="24" customHeight="1" s="348" thickBot="1">
      <c r="A49" s="230" t="n"/>
      <c r="B49" s="355" t="n"/>
      <c r="C49" s="231" t="n"/>
      <c r="D49" s="232" t="n"/>
      <c r="E49" s="232" t="n"/>
      <c r="F49" s="232" t="n"/>
      <c r="G49" s="232" t="n"/>
      <c r="H49" s="233" t="inlineStr">
        <is>
          <t>Total Hrs:</t>
        </is>
      </c>
      <c r="I49" s="122">
        <f>SUM(I14:I48)</f>
        <v/>
      </c>
      <c r="J49" s="234" t="n"/>
      <c r="K49" s="234" t="n"/>
      <c r="L49" s="235" t="n"/>
      <c r="M49" s="120">
        <f>SUM(M14:M48)</f>
        <v/>
      </c>
      <c r="N49" s="120">
        <f>SUM(N14:N48)</f>
        <v/>
      </c>
      <c r="O49" s="120">
        <f>SUM(O14:O48)</f>
        <v/>
      </c>
      <c r="P49" s="120">
        <f>SUM(P14:P48)</f>
        <v/>
      </c>
      <c r="Q49" s="120">
        <f>IF($O$6&lt;&gt;"Armed",0,LOOKUP($Q$50,{0,1,2,3,4,5,6,7,8,9,10,11,12,13,14},{0,384,769,1153,1153,1538,1923,2307,2692,3076,3461,3846,4239,4615,5000}))</f>
        <v/>
      </c>
      <c r="R49" s="120">
        <f>SUM(R14:R48)</f>
        <v/>
      </c>
      <c r="S49" s="120">
        <f>SUM(S14:S48)</f>
        <v/>
      </c>
      <c r="T49" s="121">
        <f>SUM(T30:T43)</f>
        <v/>
      </c>
      <c r="U49" s="144">
        <f>MIN(U48,0)</f>
        <v/>
      </c>
      <c r="V49" s="351">
        <f>SUM(V14:V48)</f>
        <v/>
      </c>
      <c r="W49" s="351">
        <f>SUM(W14:W48)</f>
        <v/>
      </c>
      <c r="X49" s="351" t="n"/>
      <c r="Y49" s="351" t="n"/>
      <c r="Z49" s="351" t="n"/>
      <c r="AA49" s="351" t="n"/>
      <c r="AB49" s="351" t="n"/>
      <c r="AC49" s="351" t="n"/>
      <c r="AD49" s="351" t="n"/>
      <c r="AE49" s="351" t="n"/>
      <c r="AF49" s="351" t="n"/>
    </row>
    <row r="50" ht="24" customHeight="1" s="348">
      <c r="A50" s="351" t="n"/>
      <c r="B50" s="351" t="n"/>
      <c r="C50" s="6" t="n"/>
      <c r="D50" s="6" t="n"/>
      <c r="E50" s="6" t="n"/>
      <c r="F50" s="6" t="n"/>
      <c r="G50" s="6" t="n"/>
      <c r="H50" s="336" t="n"/>
      <c r="I50" s="351" t="n"/>
      <c r="J50" s="336" t="n"/>
      <c r="K50" s="336" t="n"/>
      <c r="L50" s="336" t="n"/>
      <c r="M50" s="28" t="n"/>
      <c r="N50" s="28" t="n"/>
      <c r="O50" s="28" t="n"/>
      <c r="P50" s="241" t="inlineStr">
        <is>
          <t>Days Worked</t>
        </is>
      </c>
      <c r="Q50" s="29">
        <f>SUM(--(SUM(I14:I15)&gt;0),--(SUM(I16:I17)&gt;0),--(SUM(I18:I19)&gt;0),--(SUM(I20:I21)&gt;0),--(SUM(I22:I23)&gt;0),--(SUM(I24:I25)&gt;0),--(SUM(I26:I27)&gt;0),--(SUM(I30:I31)&gt;0),--(SUM(I32:I33)&gt;0),--(SUM(I34:I35)&gt;0),--(SUM(I36:I37)&gt;0),--(SUM(I38:I39)&gt;0),--(SUM(I40:I41)&gt;0),--(SUM(I42:I43)&gt;0),--(SUM(I45:I46)&gt;0),--(SUM(I47:I48)&gt;0))</f>
        <v/>
      </c>
      <c r="R50" s="28" t="n"/>
      <c r="S50" s="28" t="n"/>
      <c r="T50" s="28" t="n"/>
      <c r="U50" s="144" t="n"/>
      <c r="V50" s="351" t="n"/>
      <c r="W50" s="351" t="n"/>
      <c r="X50" s="351" t="n"/>
      <c r="Y50" s="351" t="n"/>
      <c r="Z50" s="351" t="n"/>
      <c r="AA50" s="351" t="n"/>
      <c r="AB50" s="351" t="n"/>
      <c r="AC50" s="351" t="n"/>
      <c r="AD50" s="351" t="n"/>
      <c r="AE50" s="351" t="n"/>
      <c r="AF50" s="351" t="n"/>
    </row>
    <row r="51" ht="24" customHeight="1" s="348">
      <c r="A51" s="351" t="n"/>
      <c r="B51" s="351" t="n"/>
      <c r="C51" s="345" t="n"/>
      <c r="D51" s="362" t="n"/>
      <c r="E51" s="362" t="n"/>
      <c r="F51" s="334" t="n"/>
      <c r="G51" s="362" t="n"/>
      <c r="H51" s="336" t="n"/>
      <c r="I51" s="351" t="n"/>
      <c r="J51" s="336" t="n"/>
      <c r="K51" s="336" t="n"/>
      <c r="L51" s="336" t="n"/>
      <c r="M51" s="236" t="n"/>
      <c r="N51" s="236" t="n"/>
      <c r="O51" s="236" t="n"/>
      <c r="P51" s="236" t="n"/>
      <c r="Q51" s="236" t="n"/>
      <c r="R51" s="236" t="n"/>
      <c r="S51" s="236" t="n"/>
      <c r="T51" s="236" t="n"/>
      <c r="U51" s="144" t="n"/>
      <c r="V51" s="351" t="n"/>
      <c r="W51" s="351" t="n"/>
      <c r="X51" s="351" t="n"/>
      <c r="Y51" s="351" t="n"/>
      <c r="Z51" s="351" t="n"/>
      <c r="AA51" s="351" t="n"/>
      <c r="AB51" s="351" t="n"/>
      <c r="AC51" s="351" t="n"/>
      <c r="AD51" s="351" t="n"/>
      <c r="AE51" s="351" t="n"/>
      <c r="AF51" s="351" t="n"/>
    </row>
    <row r="52">
      <c r="A52" s="351" t="n"/>
      <c r="B52" s="351" t="n"/>
      <c r="C52" s="329" t="inlineStr">
        <is>
          <t>Supervisor Signature</t>
        </is>
      </c>
      <c r="D52" s="363" t="n"/>
      <c r="E52" s="363" t="n"/>
      <c r="F52" s="329" t="inlineStr">
        <is>
          <t>Date</t>
        </is>
      </c>
      <c r="G52" s="363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351" t="n"/>
      <c r="V52" s="351" t="n"/>
      <c r="W52" s="351" t="n"/>
      <c r="X52" s="351" t="n"/>
      <c r="Y52" s="351" t="n"/>
      <c r="Z52" s="351" t="n"/>
      <c r="AA52" s="351" t="n"/>
      <c r="AB52" s="351" t="n"/>
      <c r="AC52" s="351" t="n"/>
      <c r="AD52" s="351" t="n"/>
      <c r="AE52" s="351" t="n"/>
      <c r="AF52" s="351" t="n"/>
    </row>
    <row r="53" ht="26.25" customHeight="1" s="348">
      <c r="A53" s="351" t="n"/>
      <c r="B53" s="351" t="n"/>
      <c r="C53" s="345" t="n"/>
      <c r="D53" s="362" t="n"/>
      <c r="E53" s="362" t="n"/>
      <c r="F53" s="331" t="n"/>
      <c r="G53" s="362" t="n"/>
      <c r="H53" s="6" t="n"/>
      <c r="I53" s="6" t="n"/>
      <c r="J53" s="6" t="n"/>
      <c r="K53" s="6" t="n"/>
      <c r="L53" s="6" t="n"/>
      <c r="M53" s="6" t="n"/>
      <c r="N53" s="237" t="n"/>
      <c r="O53" s="238" t="n"/>
      <c r="P53" s="346" t="n"/>
      <c r="Q53" s="351" t="n"/>
      <c r="R53" s="351" t="n"/>
      <c r="S53" s="351" t="n"/>
      <c r="T53" s="351" t="n"/>
      <c r="U53" s="351" t="n"/>
      <c r="V53" s="351" t="n"/>
      <c r="W53" s="351" t="n"/>
      <c r="X53" s="351" t="n"/>
      <c r="Y53" s="351" t="n"/>
      <c r="Z53" s="351" t="n"/>
      <c r="AA53" s="351" t="n"/>
      <c r="AB53" s="351" t="n"/>
      <c r="AC53" s="351" t="n"/>
      <c r="AD53" s="351" t="n"/>
      <c r="AE53" s="351" t="n"/>
      <c r="AF53" s="351" t="n"/>
    </row>
    <row r="54">
      <c r="A54" s="351" t="n"/>
      <c r="B54" s="351" t="n"/>
      <c r="C54" s="329" t="inlineStr">
        <is>
          <t>Manager Signature</t>
        </is>
      </c>
      <c r="D54" s="363" t="n"/>
      <c r="E54" s="363" t="n"/>
      <c r="F54" s="329" t="inlineStr">
        <is>
          <t>Date</t>
        </is>
      </c>
      <c r="G54" s="363" t="n"/>
      <c r="H54" s="6" t="n"/>
      <c r="I54" s="239" t="inlineStr">
        <is>
          <t>{42}</t>
        </is>
      </c>
      <c r="J54" s="239" t="n"/>
      <c r="K54" s="239" t="n"/>
      <c r="L54" s="239" t="n"/>
      <c r="M54" s="6" t="n"/>
      <c r="N54" s="6" t="n"/>
      <c r="O54" s="6" t="n"/>
      <c r="P54" s="6" t="n"/>
      <c r="Q54" s="6" t="n"/>
      <c r="R54" s="6" t="n"/>
      <c r="S54" s="6" t="n"/>
      <c r="T54" s="6" t="n"/>
      <c r="U54" s="351" t="n"/>
      <c r="V54" s="351" t="n"/>
      <c r="W54" s="351" t="n"/>
      <c r="X54" s="351" t="n"/>
      <c r="Y54" s="351" t="n"/>
      <c r="Z54" s="351" t="n"/>
      <c r="AA54" s="351" t="n"/>
      <c r="AB54" s="351" t="n"/>
      <c r="AC54" s="351" t="n"/>
      <c r="AD54" s="351" t="n"/>
      <c r="AE54" s="351" t="n"/>
      <c r="AF54" s="351" t="n"/>
    </row>
    <row r="55">
      <c r="A55" s="351" t="n"/>
      <c r="B55" s="351" t="n"/>
      <c r="C55" s="240" t="n"/>
      <c r="D55" s="240" t="n"/>
      <c r="E55" s="240" t="n"/>
      <c r="F55" s="240" t="n"/>
      <c r="G55" s="240" t="n"/>
      <c r="H55" s="240" t="n"/>
      <c r="I55" s="240" t="n"/>
      <c r="J55" s="240" t="n"/>
      <c r="K55" s="240" t="n"/>
      <c r="L55" s="240" t="n"/>
      <c r="M55" s="240" t="n"/>
      <c r="N55" s="240" t="n"/>
      <c r="O55" s="240" t="n"/>
      <c r="P55" s="240" t="n"/>
      <c r="Q55" s="240" t="n"/>
      <c r="R55" s="240" t="n"/>
      <c r="S55" s="240" t="n"/>
      <c r="T55" s="240" t="n"/>
      <c r="U55" s="351" t="n"/>
      <c r="V55" s="351" t="n"/>
      <c r="W55" s="351" t="n"/>
      <c r="X55" s="351" t="n"/>
      <c r="Y55" s="351" t="n"/>
      <c r="Z55" s="351" t="n"/>
      <c r="AA55" s="351" t="n"/>
      <c r="AB55" s="351" t="n"/>
      <c r="AC55" s="351" t="n"/>
      <c r="AD55" s="351" t="n"/>
      <c r="AE55" s="351" t="n"/>
      <c r="AF55" s="35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45"/>
  <mergeCells count="33">
    <mergeCell ref="C54:E54"/>
    <mergeCell ref="V2:W2"/>
    <mergeCell ref="C8:F8"/>
    <mergeCell ref="F54:G54"/>
    <mergeCell ref="H10:I10"/>
    <mergeCell ref="C7:F7"/>
    <mergeCell ref="K5:L5"/>
    <mergeCell ref="M5:N5"/>
    <mergeCell ref="H50:I50"/>
    <mergeCell ref="C51:E51"/>
    <mergeCell ref="A1:T1"/>
    <mergeCell ref="C52:E52"/>
    <mergeCell ref="V3:AB3"/>
    <mergeCell ref="F51:G51"/>
    <mergeCell ref="M10:N10"/>
    <mergeCell ref="H51:I51"/>
    <mergeCell ref="C6:F6"/>
    <mergeCell ref="C5:F5"/>
    <mergeCell ref="M7:N7"/>
    <mergeCell ref="M6:N6"/>
    <mergeCell ref="C53:E53"/>
    <mergeCell ref="H7:I7"/>
    <mergeCell ref="H28:I28"/>
    <mergeCell ref="C10:F10"/>
    <mergeCell ref="M8:N8"/>
    <mergeCell ref="F52:G52"/>
    <mergeCell ref="P53:T53"/>
    <mergeCell ref="AA2:AB2"/>
    <mergeCell ref="K10:L10"/>
    <mergeCell ref="H5:I5"/>
    <mergeCell ref="K4:L4"/>
    <mergeCell ref="M4:N4"/>
    <mergeCell ref="F53:G53"/>
  </mergeCells>
  <dataValidations count="5">
    <dataValidation sqref="A14:A48" showDropDown="0" showInputMessage="0" showErrorMessage="0" allowBlank="1" type="list">
      <formula1>"On Day,Off Day,Sick,Absent,Holiday,Annual Leave"</formula1>
    </dataValidation>
    <dataValidation sqref="B14:B48" showDropDown="0" showInputMessage="0" showErrorMessage="0" allowBlank="1" type="list">
      <formula1>"Holiday Double,Phagwah,Good Friday,Easter Monday,Labour Day,Christmas,Eid ul Azha"</formula1>
    </dataValidation>
    <dataValidation sqref="J14:J48" showDropDown="0" showInputMessage="0" showErrorMessage="0" allowBlank="1" type="list">
      <formula1>_xlfn._LONGTEXT("Unico,Unico-2,Unico-42,Unico-44,Unico-46,Unico-47,Unico-48,Unico-49,Globe,Globe-12,Hebrews,Romans-2,Beacon,Numbers,Zebra-24,Sunrise,Sunrise-1,Sunflower 6,Sunset 12,Ripple,Neptune P1,Neptune P2,Neptune P3,Neptune P4,Neptune P5,Neptune P6,Neptune P7,Rainbow"," 1,Rainbow 2,Citadel,Sunset 11,Autumn,Autumn-2,Miracle,Miracle 1,Canteen,Guard Hut")</formula1>
    </dataValidation>
    <dataValidation sqref="O7" showDropDown="0" showInputMessage="0" showErrorMessage="0" allowBlank="1" type="list">
      <formula1>"Caricom,EU,UN,DMC,ARU,Head Office,Canteen"</formula1>
    </dataValidation>
    <dataValidation sqref="O6" showDropDown="0" showInputMessage="0" showErrorMessage="0" allowBlank="1" type="list">
      <formula1>"Unarmed,Armed"</formula1>
    </dataValidation>
  </dataValidations>
  <printOptions horizontalCentered="1"/>
  <pageMargins left="0.5" right="0.5" top="0.5" bottom="1" header="0.5" footer="0.5"/>
  <pageSetup orientation="portrait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AL55"/>
  <sheetViews>
    <sheetView topLeftCell="A44" workbookViewId="0">
      <selection activeCell="J52" sqref="J52"/>
    </sheetView>
  </sheetViews>
  <sheetFormatPr baseColWidth="8" defaultRowHeight="13.5"/>
  <cols>
    <col width="12.28515625" customWidth="1" style="348" min="1" max="1"/>
    <col width="15.140625" customWidth="1" style="348" min="2" max="2"/>
    <col width="12.42578125" customWidth="1" style="348" min="3" max="3"/>
    <col width="9.28515625" customWidth="1" style="348" min="4" max="4"/>
    <col hidden="1" width="9.28515625" customWidth="1" style="348" min="5" max="5"/>
    <col hidden="1" width="2" customWidth="1" style="348" min="6" max="6"/>
    <col hidden="1" width="12.5703125" customWidth="1" style="348" min="7" max="7"/>
    <col width="9.28515625" customWidth="1" style="348" min="8" max="8"/>
    <col width="6.5703125" customWidth="1" style="348" min="9" max="9"/>
    <col width="10.140625" customWidth="1" style="348" min="10" max="10"/>
    <col width="15.28515625" customWidth="1" style="348" min="11" max="11"/>
    <col width="10.5703125" customWidth="1" style="348" min="12" max="12"/>
    <col width="11" customWidth="1" style="348" min="13" max="13"/>
    <col width="9.85546875" customWidth="1" style="348" min="14" max="14"/>
    <col width="11.140625" customWidth="1" style="348" min="15" max="15"/>
    <col width="9.85546875" customWidth="1" style="348" min="16" max="16"/>
    <col width="10.28515625" customWidth="1" style="348" min="17" max="17"/>
    <col width="8.85546875" customWidth="1" style="348" min="18" max="19"/>
    <col width="45.28515625" customWidth="1" style="348" min="20" max="20"/>
    <col width="9.140625" customWidth="1" style="348" min="21" max="21"/>
    <col width="3.140625" customWidth="1" style="348" min="22" max="29"/>
    <col width="10.28515625" customWidth="1" style="348" min="30" max="30"/>
  </cols>
  <sheetData>
    <row r="1" ht="32.25" customFormat="1" customHeight="1" s="1" thickBot="1">
      <c r="A1" s="332" t="n"/>
      <c r="B1" s="354" t="n"/>
      <c r="C1" s="354" t="n"/>
      <c r="D1" s="354" t="n"/>
      <c r="E1" s="354" t="n"/>
      <c r="F1" s="354" t="n"/>
      <c r="G1" s="354" t="n"/>
      <c r="H1" s="354" t="n"/>
      <c r="I1" s="354" t="n"/>
      <c r="J1" s="354" t="n"/>
      <c r="K1" s="354" t="n"/>
      <c r="L1" s="354" t="n"/>
      <c r="M1" s="354" t="n"/>
      <c r="N1" s="354" t="n"/>
      <c r="O1" s="354" t="n"/>
      <c r="P1" s="354" t="n"/>
      <c r="Q1" s="354" t="n"/>
      <c r="R1" s="354" t="n"/>
      <c r="S1" s="354" t="n"/>
      <c r="T1" s="355" t="n"/>
      <c r="U1" s="351" t="n"/>
      <c r="V1" s="351" t="n"/>
      <c r="W1" s="351" t="n"/>
      <c r="X1" s="351" t="n"/>
      <c r="Y1" s="351" t="n"/>
      <c r="Z1" s="351" t="n"/>
      <c r="AA1" s="351" t="n"/>
      <c r="AB1" s="351" t="n"/>
      <c r="AC1" s="351" t="n"/>
      <c r="AD1" s="126" t="n"/>
      <c r="AE1" s="351" t="n"/>
      <c r="AF1" s="351" t="n"/>
    </row>
    <row r="2" ht="15" customFormat="1" customHeight="1" s="1">
      <c r="A2" s="351" t="n"/>
      <c r="B2" s="351" t="n"/>
      <c r="C2" s="127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128" t="n"/>
      <c r="U2" s="351" t="n"/>
      <c r="V2" s="343" t="n">
        <v>2025</v>
      </c>
      <c r="W2" s="356" t="n"/>
      <c r="X2" s="351" t="n"/>
      <c r="Y2" s="351" t="n"/>
      <c r="Z2" s="129" t="inlineStr">
        <is>
          <t>Month:</t>
        </is>
      </c>
      <c r="AA2" s="343" t="n">
        <v>3</v>
      </c>
      <c r="AB2" s="356" t="n"/>
      <c r="AC2" s="351" t="n"/>
      <c r="AD2" s="351" t="n"/>
      <c r="AE2" s="351" t="n"/>
      <c r="AF2" s="351" t="n"/>
    </row>
    <row r="3" ht="15.6" customHeight="1" s="348" thickBot="1">
      <c r="A3" s="351" t="n"/>
      <c r="B3" s="351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351" t="n"/>
      <c r="V3" s="333">
        <f>DATE(V2,AA2,1)</f>
        <v/>
      </c>
      <c r="W3" s="357" t="n"/>
      <c r="X3" s="357" t="n"/>
      <c r="Y3" s="357" t="n"/>
      <c r="Z3" s="357" t="n"/>
      <c r="AA3" s="357" t="n"/>
      <c r="AB3" s="358" t="n"/>
      <c r="AC3" s="351" t="n"/>
      <c r="AD3" s="351" t="n"/>
      <c r="AE3" s="351" t="n"/>
      <c r="AF3" s="249" t="n"/>
    </row>
    <row r="4" ht="21" customHeight="1" s="348" thickBot="1">
      <c r="A4" s="351" t="n"/>
      <c r="B4" s="351" t="n"/>
      <c r="C4" s="25" t="inlineStr">
        <is>
          <t>Federal Manangement Systems</t>
        </is>
      </c>
      <c r="D4" s="25" t="n"/>
      <c r="E4" s="25" t="n"/>
      <c r="F4" s="25" t="n"/>
      <c r="G4" s="25" t="n"/>
      <c r="H4" s="6" t="n"/>
      <c r="I4" s="6" t="n"/>
      <c r="J4" s="6" t="n"/>
      <c r="K4" s="330" t="inlineStr">
        <is>
          <t>Employee Number:</t>
        </is>
      </c>
      <c r="L4" s="351" t="n"/>
      <c r="M4" s="342" t="inlineStr">
        <is>
          <t>1820</t>
        </is>
      </c>
      <c r="N4" s="355" t="n"/>
      <c r="O4" s="6" t="n"/>
      <c r="P4" s="6" t="n"/>
      <c r="Q4" s="6" t="n"/>
      <c r="R4" s="6" t="n"/>
      <c r="S4" s="6" t="n"/>
      <c r="T4" s="6" t="n"/>
      <c r="U4" s="351" t="n"/>
      <c r="V4" s="130" t="inlineStr">
        <is>
          <t>Su</t>
        </is>
      </c>
      <c r="W4" s="131" t="inlineStr">
        <is>
          <t>M</t>
        </is>
      </c>
      <c r="X4" s="131" t="inlineStr">
        <is>
          <t>Tu</t>
        </is>
      </c>
      <c r="Y4" s="131" t="inlineStr">
        <is>
          <t>W</t>
        </is>
      </c>
      <c r="Z4" s="131" t="inlineStr">
        <is>
          <t>Th</t>
        </is>
      </c>
      <c r="AA4" s="131" t="inlineStr">
        <is>
          <t>F</t>
        </is>
      </c>
      <c r="AB4" s="132" t="inlineStr">
        <is>
          <t>Sa</t>
        </is>
      </c>
      <c r="AC4" s="351" t="n"/>
      <c r="AD4" s="133" t="inlineStr">
        <is>
          <t>Overtime Options</t>
        </is>
      </c>
      <c r="AE4" s="351" t="n"/>
      <c r="AF4" s="351" t="n"/>
      <c r="AJ4" s="257" t="n"/>
    </row>
    <row r="5" ht="14.1" customHeight="1" s="348" thickBot="1">
      <c r="A5" s="351" t="n"/>
      <c r="B5" s="351" t="n"/>
      <c r="C5" s="337" t="n"/>
      <c r="D5" s="351" t="n"/>
      <c r="E5" s="351" t="n"/>
      <c r="F5" s="351" t="n"/>
      <c r="G5" s="6" t="n"/>
      <c r="H5" s="340" t="n"/>
      <c r="I5" s="351" t="n"/>
      <c r="J5" s="340" t="n"/>
      <c r="K5" s="344" t="inlineStr">
        <is>
          <t>Employee Name:</t>
        </is>
      </c>
      <c r="L5" s="359" t="n"/>
      <c r="M5" s="342" t="inlineStr">
        <is>
          <t>Nelson, Anitta</t>
        </is>
      </c>
      <c r="N5" s="355" t="n"/>
      <c r="O5" s="337" t="n"/>
      <c r="P5" s="337" t="n"/>
      <c r="Q5" s="337" t="n"/>
      <c r="R5" s="337" t="n"/>
      <c r="S5" s="337" t="n"/>
      <c r="T5" s="337" t="n"/>
      <c r="U5" s="351" t="n"/>
      <c r="V5" s="263">
        <f>IF(MONTH($V$3)&lt;&gt;MONTH($V$3-WEEKDAY($V$3,1)+(ROW(V5)-ROW($V$5))*7+(COLUMN(V5)-COLUMN($V$5)+1)),"",$V$3-WEEKDAY($V$3,1)+(ROW(V5)-ROW($V$5))*7+(COLUMN(V5)-COLUMN($V$5)+1))</f>
        <v/>
      </c>
      <c r="W5" s="263">
        <f>IF(MONTH($V$3)&lt;&gt;MONTH($V$3-WEEKDAY($V$3,1)+(ROW(W5)-ROW($V$5))*7+(COLUMN(W5)-COLUMN($V$5)+1)),"",$V$3-WEEKDAY($V$3,1)+(ROW(W5)-ROW($V$5))*7+(COLUMN(W5)-COLUMN($V$5)+1))</f>
        <v/>
      </c>
      <c r="X5" s="263">
        <f>IF(MONTH($V$3)&lt;&gt;MONTH($V$3-WEEKDAY($V$3,1)+(ROW(X5)-ROW($V$5))*7+(COLUMN(X5)-COLUMN($V$5)+1)),"",$V$3-WEEKDAY($V$3,1)+(ROW(X5)-ROW($V$5))*7+(COLUMN(X5)-COLUMN($V$5)+1))</f>
        <v/>
      </c>
      <c r="Y5" s="263">
        <f>IF(MONTH($V$3)&lt;&gt;MONTH($V$3-WEEKDAY($V$3,1)+(ROW(Y5)-ROW($V$5))*7+(COLUMN(Y5)-COLUMN($V$5)+1)),"",$V$3-WEEKDAY($V$3,1)+(ROW(Y5)-ROW($V$5))*7+(COLUMN(Y5)-COLUMN($V$5)+1))</f>
        <v/>
      </c>
      <c r="Z5" s="263">
        <f>IF(MONTH($V$3)&lt;&gt;MONTH($V$3-WEEKDAY($V$3,1)+(ROW(Z5)-ROW($V$5))*7+(COLUMN(Z5)-COLUMN($V$5)+1)),"",$V$3-WEEKDAY($V$3,1)+(ROW(Z5)-ROW($V$5))*7+(COLUMN(Z5)-COLUMN($V$5)+1))</f>
        <v/>
      </c>
      <c r="AA5" s="263">
        <f>IF(MONTH($V$3)&lt;&gt;MONTH($V$3-WEEKDAY($V$3,1)+(ROW(AA5)-ROW($V$5))*7+(COLUMN(AA5)-COLUMN($V$5)+1)),"",$V$3-WEEKDAY($V$3,1)+(ROW(AA5)-ROW($V$5))*7+(COLUMN(AA5)-COLUMN($V$5)+1))</f>
        <v/>
      </c>
      <c r="AB5" s="263">
        <f>IF(MONTH($V$3)&lt;&gt;MONTH($V$3-WEEKDAY($V$3,1)+(ROW(AB5)-ROW($V$5))*7+(COLUMN(AB5)-COLUMN($V$5)+1)),"",$V$3-WEEKDAY($V$3,1)+(ROW(AB5)-ROW($V$5))*7+(COLUMN(AB5)-COLUMN($V$5)+1))</f>
        <v/>
      </c>
      <c r="AC5" s="351" t="n"/>
      <c r="AD5" s="351" t="n"/>
      <c r="AE5" s="3" t="b">
        <v>1</v>
      </c>
      <c r="AF5" s="258" t="n"/>
      <c r="AJ5" s="350" t="n"/>
      <c r="AK5" s="350" t="n"/>
      <c r="AL5" s="350" t="n"/>
    </row>
    <row r="6" ht="14.1" customHeight="1" s="348" thickBot="1">
      <c r="A6" s="351" t="n"/>
      <c r="B6" s="351" t="n"/>
      <c r="C6" s="337" t="inlineStr">
        <is>
          <t xml:space="preserve">120 Peter Rose St </t>
        </is>
      </c>
      <c r="D6" s="351" t="n"/>
      <c r="E6" s="351" t="n"/>
      <c r="F6" s="351" t="n"/>
      <c r="G6" s="6" t="n"/>
      <c r="H6" s="6" t="n"/>
      <c r="I6" s="6" t="n"/>
      <c r="J6" s="6" t="n"/>
      <c r="K6" s="6" t="n"/>
      <c r="L6" s="6" t="n"/>
      <c r="M6" s="339" t="inlineStr">
        <is>
          <t>Armed or unarmed</t>
        </is>
      </c>
      <c r="N6" s="360" t="n"/>
      <c r="O6" s="135" t="inlineStr">
        <is>
          <t>Unarmed</t>
        </is>
      </c>
      <c r="P6" s="6" t="n"/>
      <c r="Q6" s="6" t="n"/>
      <c r="R6" s="6" t="n"/>
      <c r="S6" s="6" t="n"/>
      <c r="T6" s="6" t="n"/>
      <c r="U6" s="351" t="n"/>
      <c r="V6" s="263">
        <f>IF(MONTH($V$3)&lt;&gt;MONTH($V$3-WEEKDAY($V$3,1)+(ROW(V6)-ROW($V$5))*7+(COLUMN(V6)-COLUMN($V$5)+1)),"",$V$3-WEEKDAY($V$3,1)+(ROW(V6)-ROW($V$5))*7+(COLUMN(V6)-COLUMN($V$5)+1))</f>
        <v/>
      </c>
      <c r="W6" s="263">
        <f>IF(MONTH($V$3)&lt;&gt;MONTH($V$3-WEEKDAY($V$3,1)+(ROW(W6)-ROW($V$5))*7+(COLUMN(W6)-COLUMN($V$5)+1)),"",$V$3-WEEKDAY($V$3,1)+(ROW(W6)-ROW($V$5))*7+(COLUMN(W6)-COLUMN($V$5)+1))</f>
        <v/>
      </c>
      <c r="X6" s="263">
        <f>IF(MONTH($V$3)&lt;&gt;MONTH($V$3-WEEKDAY($V$3,1)+(ROW(X6)-ROW($V$5))*7+(COLUMN(X6)-COLUMN($V$5)+1)),"",$V$3-WEEKDAY($V$3,1)+(ROW(X6)-ROW($V$5))*7+(COLUMN(X6)-COLUMN($V$5)+1))</f>
        <v/>
      </c>
      <c r="Y6" s="263">
        <f>IF(MONTH($V$3)&lt;&gt;MONTH($V$3-WEEKDAY($V$3,1)+(ROW(Y6)-ROW($V$5))*7+(COLUMN(Y6)-COLUMN($V$5)+1)),"",$V$3-WEEKDAY($V$3,1)+(ROW(Y6)-ROW($V$5))*7+(COLUMN(Y6)-COLUMN($V$5)+1))</f>
        <v/>
      </c>
      <c r="Z6" s="263">
        <f>IF(MONTH($V$3)&lt;&gt;MONTH($V$3-WEEKDAY($V$3,1)+(ROW(Z6)-ROW($V$5))*7+(COLUMN(Z6)-COLUMN($V$5)+1)),"",$V$3-WEEKDAY($V$3,1)+(ROW(Z6)-ROW($V$5))*7+(COLUMN(Z6)-COLUMN($V$5)+1))</f>
        <v/>
      </c>
      <c r="AA6" s="263">
        <f>IF(MONTH($V$3)&lt;&gt;MONTH($V$3-WEEKDAY($V$3,1)+(ROW(AA6)-ROW($V$5))*7+(COLUMN(AA6)-COLUMN($V$5)+1)),"",$V$3-WEEKDAY($V$3,1)+(ROW(AA6)-ROW($V$5))*7+(COLUMN(AA6)-COLUMN($V$5)+1))</f>
        <v/>
      </c>
      <c r="AB6" s="263">
        <f>IF(MONTH($V$3)&lt;&gt;MONTH($V$3-WEEKDAY($V$3,1)+(ROW(AB6)-ROW($V$5))*7+(COLUMN(AB6)-COLUMN($V$5)+1)),"",$V$3-WEEKDAY($V$3,1)+(ROW(AB6)-ROW($V$5))*7+(COLUMN(AB6)-COLUMN($V$5)+1))</f>
        <v/>
      </c>
      <c r="AC6" s="351" t="n"/>
      <c r="AD6" s="136" t="inlineStr">
        <is>
          <t>After:</t>
        </is>
      </c>
      <c r="AE6" s="264" t="n">
        <v>8</v>
      </c>
      <c r="AF6" s="258" t="n"/>
      <c r="AJ6" s="350" t="n"/>
      <c r="AL6" s="251" t="n"/>
    </row>
    <row r="7" ht="14.1" customHeight="1" s="348" thickBot="1">
      <c r="A7" s="351" t="n"/>
      <c r="B7" s="351" t="n"/>
      <c r="C7" s="337" t="inlineStr">
        <is>
          <t>Queenstown</t>
        </is>
      </c>
      <c r="D7" s="351" t="n"/>
      <c r="E7" s="351" t="n"/>
      <c r="F7" s="351" t="n"/>
      <c r="G7" s="6" t="n"/>
      <c r="H7" s="340" t="n"/>
      <c r="I7" s="351" t="n"/>
      <c r="J7" s="340" t="n"/>
      <c r="K7" s="340" t="n"/>
      <c r="L7" s="340" t="n"/>
      <c r="M7" s="338" t="inlineStr">
        <is>
          <t>Agency</t>
        </is>
      </c>
      <c r="N7" s="361" t="n"/>
      <c r="O7" s="7" t="inlineStr">
        <is>
          <t>Caricom</t>
        </is>
      </c>
      <c r="P7" s="6" t="n"/>
      <c r="Q7" s="6" t="n"/>
      <c r="R7" s="6" t="n"/>
      <c r="S7" s="6" t="n"/>
      <c r="T7" s="6" t="n"/>
      <c r="U7" s="351" t="n"/>
      <c r="V7" s="263">
        <f>IF(MONTH($V$3)&lt;&gt;MONTH($V$3-WEEKDAY($V$3,1)+(ROW(V7)-ROW($V$5))*7+(COLUMN(V7)-COLUMN($V$5)+1)),"",$V$3-WEEKDAY($V$3,1)+(ROW(V7)-ROW($V$5))*7+(COLUMN(V7)-COLUMN($V$5)+1))</f>
        <v/>
      </c>
      <c r="W7" s="263">
        <f>IF(MONTH($V$3)&lt;&gt;MONTH($V$3-WEEKDAY($V$3,1)+(ROW(W7)-ROW($V$5))*7+(COLUMN(W7)-COLUMN($V$5)+1)),"",$V$3-WEEKDAY($V$3,1)+(ROW(W7)-ROW($V$5))*7+(COLUMN(W7)-COLUMN($V$5)+1))</f>
        <v/>
      </c>
      <c r="X7" s="263">
        <f>IF(MONTH($V$3)&lt;&gt;MONTH($V$3-WEEKDAY($V$3,1)+(ROW(X7)-ROW($V$5))*7+(COLUMN(X7)-COLUMN($V$5)+1)),"",$V$3-WEEKDAY($V$3,1)+(ROW(X7)-ROW($V$5))*7+(COLUMN(X7)-COLUMN($V$5)+1))</f>
        <v/>
      </c>
      <c r="Y7" s="263">
        <f>IF(MONTH($V$3)&lt;&gt;MONTH($V$3-WEEKDAY($V$3,1)+(ROW(Y7)-ROW($V$5))*7+(COLUMN(Y7)-COLUMN($V$5)+1)),"",$V$3-WEEKDAY($V$3,1)+(ROW(Y7)-ROW($V$5))*7+(COLUMN(Y7)-COLUMN($V$5)+1))</f>
        <v/>
      </c>
      <c r="Z7" s="263">
        <f>IF(MONTH($V$3)&lt;&gt;MONTH($V$3-WEEKDAY($V$3,1)+(ROW(Z7)-ROW($V$5))*7+(COLUMN(Z7)-COLUMN($V$5)+1)),"",$V$3-WEEKDAY($V$3,1)+(ROW(Z7)-ROW($V$5))*7+(COLUMN(Z7)-COLUMN($V$5)+1))</f>
        <v/>
      </c>
      <c r="AA7" s="263">
        <f>IF(MONTH($V$3)&lt;&gt;MONTH($V$3-WEEKDAY($V$3,1)+(ROW(AA7)-ROW($V$5))*7+(COLUMN(AA7)-COLUMN($V$5)+1)),"",$V$3-WEEKDAY($V$3,1)+(ROW(AA7)-ROW($V$5))*7+(COLUMN(AA7)-COLUMN($V$5)+1))</f>
        <v/>
      </c>
      <c r="AB7" s="263">
        <f>IF(MONTH($V$3)&lt;&gt;MONTH($V$3-WEEKDAY($V$3,1)+(ROW(AB7)-ROW($V$5))*7+(COLUMN(AB7)-COLUMN($V$5)+1)),"",$V$3-WEEKDAY($V$3,1)+(ROW(AB7)-ROW($V$5))*7+(COLUMN(AB7)-COLUMN($V$5)+1))</f>
        <v/>
      </c>
      <c r="AC7" s="351" t="n"/>
      <c r="AD7" s="351" t="n"/>
      <c r="AE7" s="351" t="n"/>
      <c r="AF7" s="258" t="n"/>
      <c r="AJ7" s="350" t="n"/>
      <c r="AL7" s="251" t="n"/>
    </row>
    <row r="8">
      <c r="A8" s="351" t="n"/>
      <c r="B8" s="351" t="n"/>
      <c r="C8" s="337" t="inlineStr">
        <is>
          <t>Georgetown, Guyana</t>
        </is>
      </c>
      <c r="D8" s="351" t="n"/>
      <c r="E8" s="351" t="n"/>
      <c r="F8" s="351" t="n"/>
      <c r="G8" s="6" t="n"/>
      <c r="H8" s="6" t="n"/>
      <c r="I8" s="6" t="n"/>
      <c r="J8" s="6" t="n"/>
      <c r="K8" s="6" t="n"/>
      <c r="L8" s="6" t="n"/>
      <c r="M8" s="341" t="n"/>
      <c r="N8" s="351" t="n"/>
      <c r="O8" s="351" t="n"/>
      <c r="P8" s="6" t="n"/>
      <c r="Q8" s="6" t="n"/>
      <c r="R8" s="6" t="n"/>
      <c r="S8" s="6" t="n"/>
      <c r="T8" s="6" t="n"/>
      <c r="U8" s="351" t="n"/>
      <c r="V8" s="263">
        <f>IF(MONTH($V$3)&lt;&gt;MONTH($V$3-WEEKDAY($V$3,1)+(ROW(V8)-ROW($V$5))*7+(COLUMN(V8)-COLUMN($V$5)+1)),"",$V$3-WEEKDAY($V$3,1)+(ROW(V8)-ROW($V$5))*7+(COLUMN(V8)-COLUMN($V$5)+1))</f>
        <v/>
      </c>
      <c r="W8" s="263">
        <f>IF(MONTH($V$3)&lt;&gt;MONTH($V$3-WEEKDAY($V$3,1)+(ROW(W8)-ROW($V$5))*7+(COLUMN(W8)-COLUMN($V$5)+1)),"",$V$3-WEEKDAY($V$3,1)+(ROW(W8)-ROW($V$5))*7+(COLUMN(W8)-COLUMN($V$5)+1))</f>
        <v/>
      </c>
      <c r="X8" s="263">
        <f>IF(MONTH($V$3)&lt;&gt;MONTH($V$3-WEEKDAY($V$3,1)+(ROW(X8)-ROW($V$5))*7+(COLUMN(X8)-COLUMN($V$5)+1)),"",$V$3-WEEKDAY($V$3,1)+(ROW(X8)-ROW($V$5))*7+(COLUMN(X8)-COLUMN($V$5)+1))</f>
        <v/>
      </c>
      <c r="Y8" s="263">
        <f>IF(MONTH($V$3)&lt;&gt;MONTH($V$3-WEEKDAY($V$3,1)+(ROW(Y8)-ROW($V$5))*7+(COLUMN(Y8)-COLUMN($V$5)+1)),"",$V$3-WEEKDAY($V$3,1)+(ROW(Y8)-ROW($V$5))*7+(COLUMN(Y8)-COLUMN($V$5)+1))</f>
        <v/>
      </c>
      <c r="Z8" s="263">
        <f>IF(MONTH($V$3)&lt;&gt;MONTH($V$3-WEEKDAY($V$3,1)+(ROW(Z8)-ROW($V$5))*7+(COLUMN(Z8)-COLUMN($V$5)+1)),"",$V$3-WEEKDAY($V$3,1)+(ROW(Z8)-ROW($V$5))*7+(COLUMN(Z8)-COLUMN($V$5)+1))</f>
        <v/>
      </c>
      <c r="AA8" s="263">
        <f>IF(MONTH($V$3)&lt;&gt;MONTH($V$3-WEEKDAY($V$3,1)+(ROW(AA8)-ROW($V$5))*7+(COLUMN(AA8)-COLUMN($V$5)+1)),"",$V$3-WEEKDAY($V$3,1)+(ROW(AA8)-ROW($V$5))*7+(COLUMN(AA8)-COLUMN($V$5)+1))</f>
        <v/>
      </c>
      <c r="AB8" s="263">
        <f>IF(MONTH($V$3)&lt;&gt;MONTH($V$3-WEEKDAY($V$3,1)+(ROW(AB8)-ROW($V$5))*7+(COLUMN(AB8)-COLUMN($V$5)+1)),"",$V$3-WEEKDAY($V$3,1)+(ROW(AB8)-ROW($V$5))*7+(COLUMN(AB8)-COLUMN($V$5)+1))</f>
        <v/>
      </c>
      <c r="AC8" s="351" t="n"/>
      <c r="AD8" s="351" t="n"/>
      <c r="AE8" s="3" t="b">
        <v>1</v>
      </c>
      <c r="AF8" s="258" t="n"/>
      <c r="AJ8" s="350" t="n"/>
      <c r="AL8" s="251" t="n"/>
    </row>
    <row r="9">
      <c r="A9" s="351" t="n"/>
      <c r="B9" s="351" t="n"/>
      <c r="C9" s="337" t="n"/>
      <c r="D9" s="337" t="n"/>
      <c r="E9" s="337" t="n"/>
      <c r="F9" s="337" t="n"/>
      <c r="G9" s="6" t="n"/>
      <c r="H9" s="6" t="n"/>
      <c r="I9" s="6" t="n"/>
      <c r="J9" s="6" t="n"/>
      <c r="K9" s="6" t="n"/>
      <c r="L9" s="6" t="n"/>
      <c r="M9" s="137" t="n"/>
      <c r="N9" s="137" t="n"/>
      <c r="O9" s="6" t="n"/>
      <c r="P9" s="6" t="n"/>
      <c r="Q9" s="6" t="n"/>
      <c r="R9" s="6" t="n"/>
      <c r="S9" s="6" t="n"/>
      <c r="T9" s="6" t="n"/>
      <c r="U9" s="351" t="n"/>
      <c r="V9" s="265" t="n"/>
      <c r="W9" s="265" t="n"/>
      <c r="X9" s="265" t="n"/>
      <c r="Y9" s="265" t="n"/>
      <c r="Z9" s="265" t="n"/>
      <c r="AA9" s="265" t="n"/>
      <c r="AB9" s="265" t="n"/>
      <c r="AC9" s="351" t="n"/>
      <c r="AD9" s="351" t="n"/>
      <c r="AE9" s="3" t="n"/>
      <c r="AF9" s="351" t="n"/>
      <c r="AJ9" s="350" t="n"/>
      <c r="AL9" s="251" t="n"/>
    </row>
    <row r="10">
      <c r="A10" s="351" t="n"/>
      <c r="B10" s="351" t="n"/>
      <c r="C10" s="337" t="inlineStr">
        <is>
          <t>592-223-7560</t>
        </is>
      </c>
      <c r="D10" s="351" t="n"/>
      <c r="E10" s="351" t="n"/>
      <c r="F10" s="351" t="n"/>
      <c r="G10" s="6" t="n"/>
      <c r="H10" s="340" t="n"/>
      <c r="I10" s="351" t="n"/>
      <c r="J10" s="340" t="n"/>
      <c r="K10" s="330" t="inlineStr">
        <is>
          <t>Week Starting:</t>
        </is>
      </c>
      <c r="L10" s="351" t="n"/>
      <c r="M10" s="335" t="n">
        <v>45977</v>
      </c>
      <c r="N10" s="362" t="n"/>
      <c r="O10" s="6" t="n"/>
      <c r="P10" s="6" t="n"/>
      <c r="Q10" s="6" t="n"/>
      <c r="R10" s="6" t="n"/>
      <c r="S10" s="6" t="n"/>
      <c r="T10" s="138" t="inlineStr">
        <is>
          <t>[42]</t>
        </is>
      </c>
      <c r="U10" s="351" t="n"/>
      <c r="V10" s="263">
        <f>IF(MONTH($V$3)&lt;&gt;MONTH($V$3-WEEKDAY($V$3,1)+(ROW(V10)-ROW($V$5))*7+(COLUMN(V10)-COLUMN($V$5)+1)),"",$V$3-WEEKDAY($V$3,1)+(ROW(V10)-ROW($V$5))*7+(COLUMN(V10)-COLUMN($V$5)+1))</f>
        <v/>
      </c>
      <c r="W10" s="263">
        <f>IF(MONTH($V$3)&lt;&gt;MONTH($V$3-WEEKDAY($V$3,1)+(ROW(W10)-ROW($V$5))*7+(COLUMN(W10)-COLUMN($V$5)+1)),"",$V$3-WEEKDAY($V$3,1)+(ROW(W10)-ROW($V$5))*7+(COLUMN(W10)-COLUMN($V$5)+1))</f>
        <v/>
      </c>
      <c r="X10" s="263">
        <f>IF(MONTH($V$3)&lt;&gt;MONTH($V$3-WEEKDAY($V$3,1)+(ROW(X10)-ROW($V$5))*7+(COLUMN(X10)-COLUMN($V$5)+1)),"",$V$3-WEEKDAY($V$3,1)+(ROW(X10)-ROW($V$5))*7+(COLUMN(X10)-COLUMN($V$5)+1))</f>
        <v/>
      </c>
      <c r="Y10" s="263">
        <f>IF(MONTH($V$3)&lt;&gt;MONTH($V$3-WEEKDAY($V$3,1)+(ROW(Y10)-ROW($V$5))*7+(COLUMN(Y10)-COLUMN($V$5)+1)),"",$V$3-WEEKDAY($V$3,1)+(ROW(Y10)-ROW($V$5))*7+(COLUMN(Y10)-COLUMN($V$5)+1))</f>
        <v/>
      </c>
      <c r="Z10" s="263">
        <f>IF(MONTH($V$3)&lt;&gt;MONTH($V$3-WEEKDAY($V$3,1)+(ROW(Z10)-ROW($V$5))*7+(COLUMN(Z10)-COLUMN($V$5)+1)),"",$V$3-WEEKDAY($V$3,1)+(ROW(Z10)-ROW($V$5))*7+(COLUMN(Z10)-COLUMN($V$5)+1))</f>
        <v/>
      </c>
      <c r="AA10" s="263">
        <f>IF(MONTH($V$3)&lt;&gt;MONTH($V$3-WEEKDAY($V$3,1)+(ROW(AA10)-ROW($V$5))*7+(COLUMN(AA10)-COLUMN($V$5)+1)),"",$V$3-WEEKDAY($V$3,1)+(ROW(AA10)-ROW($V$5))*7+(COLUMN(AA10)-COLUMN($V$5)+1))</f>
        <v/>
      </c>
      <c r="AB10" s="263">
        <f>IF(MONTH($V$3)&lt;&gt;MONTH($V$3-WEEKDAY($V$3,1)+(ROW(AB10)-ROW($V$5))*7+(COLUMN(AB10)-COLUMN($V$5)+1)),"",$V$3-WEEKDAY($V$3,1)+(ROW(AB10)-ROW($V$5))*7+(COLUMN(AB10)-COLUMN($V$5)+1))</f>
        <v/>
      </c>
      <c r="AC10" s="351" t="n"/>
      <c r="AD10" s="136" t="inlineStr">
        <is>
          <t>After:</t>
        </is>
      </c>
      <c r="AE10" s="264" t="n">
        <v>40</v>
      </c>
      <c r="AF10" s="250" t="n"/>
    </row>
    <row r="11" ht="15.75" customHeight="1" s="348" thickBot="1">
      <c r="A11" s="351" t="n"/>
      <c r="B11" s="351" t="n"/>
      <c r="C11" s="6" t="n"/>
      <c r="D11" s="6" t="n"/>
      <c r="E11" s="6" t="n"/>
      <c r="F11" s="6" t="n"/>
      <c r="G11" s="6" t="n"/>
      <c r="H11" s="6" t="n"/>
      <c r="I11" s="6" t="n"/>
      <c r="J11" s="6" t="n"/>
      <c r="K11" s="259" t="inlineStr">
        <is>
          <t>Carry Forward Hrs:</t>
        </is>
      </c>
      <c r="L11" s="248" t="n">
        <v>48</v>
      </c>
      <c r="M11" s="6" t="n"/>
      <c r="N11" s="6" t="n"/>
      <c r="O11" s="6" t="n"/>
      <c r="P11" s="6" t="n"/>
      <c r="Q11" s="6" t="n"/>
      <c r="R11" s="6" t="n"/>
      <c r="S11" s="6" t="n"/>
      <c r="T11" s="6" t="n"/>
      <c r="U11" s="351" t="n"/>
      <c r="V11" s="263">
        <f>IF(MONTH($V$3)&lt;&gt;MONTH($V$3-WEEKDAY($V$3,1)+(ROW(V11)-ROW($V$5))*7+(COLUMN(V11)-COLUMN($V$5)+1)),"",$V$3-WEEKDAY($V$3,1)+(ROW(V11)-ROW($V$5))*7+(COLUMN(V11)-COLUMN($V$5)+1))</f>
        <v/>
      </c>
      <c r="W11" s="263">
        <f>IF(MONTH($V$3)&lt;&gt;MONTH($V$3-WEEKDAY($V$3,1)+(ROW(W11)-ROW($V$5))*7+(COLUMN(W11)-COLUMN($V$5)+1)),"",$V$3-WEEKDAY($V$3,1)+(ROW(W11)-ROW($V$5))*7+(COLUMN(W11)-COLUMN($V$5)+1))</f>
        <v/>
      </c>
      <c r="X11" s="263">
        <f>IF(MONTH($V$3)&lt;&gt;MONTH($V$3-WEEKDAY($V$3,1)+(ROW(X11)-ROW($V$5))*7+(COLUMN(X11)-COLUMN($V$5)+1)),"",$V$3-WEEKDAY($V$3,1)+(ROW(X11)-ROW($V$5))*7+(COLUMN(X11)-COLUMN($V$5)+1))</f>
        <v/>
      </c>
      <c r="Y11" s="263">
        <f>IF(MONTH($V$3)&lt;&gt;MONTH($V$3-WEEKDAY($V$3,1)+(ROW(Y11)-ROW($V$5))*7+(COLUMN(Y11)-COLUMN($V$5)+1)),"",$V$3-WEEKDAY($V$3,1)+(ROW(Y11)-ROW($V$5))*7+(COLUMN(Y11)-COLUMN($V$5)+1))</f>
        <v/>
      </c>
      <c r="Z11" s="263">
        <f>IF(MONTH($V$3)&lt;&gt;MONTH($V$3-WEEKDAY($V$3,1)+(ROW(Z11)-ROW($V$5))*7+(COLUMN(Z11)-COLUMN($V$5)+1)),"",$V$3-WEEKDAY($V$3,1)+(ROW(Z11)-ROW($V$5))*7+(COLUMN(Z11)-COLUMN($V$5)+1))</f>
        <v/>
      </c>
      <c r="AA11" s="263">
        <f>IF(MONTH($V$3)&lt;&gt;MONTH($V$3-WEEKDAY($V$3,1)+(ROW(AA11)-ROW($V$5))*7+(COLUMN(AA11)-COLUMN($V$5)+1)),"",$V$3-WEEKDAY($V$3,1)+(ROW(AA11)-ROW($V$5))*7+(COLUMN(AA11)-COLUMN($V$5)+1))</f>
        <v/>
      </c>
      <c r="AB11" s="263">
        <f>IF(MONTH($V$3)&lt;&gt;MONTH($V$3-WEEKDAY($V$3,1)+(ROW(AB11)-ROW($V$5))*7+(COLUMN(AB11)-COLUMN($V$5)+1)),"",$V$3-WEEKDAY($V$3,1)+(ROW(AB11)-ROW($V$5))*7+(COLUMN(AB11)-COLUMN($V$5)+1))</f>
        <v/>
      </c>
      <c r="AC11" s="351" t="n"/>
      <c r="AD11" s="351" t="n"/>
      <c r="AE11" s="351" t="n"/>
      <c r="AF11" s="258" t="n"/>
      <c r="AJ11" s="252" t="n"/>
      <c r="AK11" s="252" t="n"/>
    </row>
    <row r="12" ht="27.75" customFormat="1" customHeight="1" s="2" thickBot="1">
      <c r="A12" s="266" t="inlineStr">
        <is>
          <t>Day Off</t>
        </is>
      </c>
      <c r="B12" s="267" t="inlineStr">
        <is>
          <t>Holiday Double</t>
        </is>
      </c>
      <c r="C12" s="139" t="inlineStr">
        <is>
          <t>Day of Week</t>
        </is>
      </c>
      <c r="D12" s="140" t="inlineStr">
        <is>
          <t>Time
In</t>
        </is>
      </c>
      <c r="E12" s="140" t="inlineStr">
        <is>
          <t>Time
Out</t>
        </is>
      </c>
      <c r="F12" s="141" t="n"/>
      <c r="G12" s="140" t="inlineStr">
        <is>
          <t>Time
In</t>
        </is>
      </c>
      <c r="H12" s="140" t="inlineStr">
        <is>
          <t>Time
Out</t>
        </is>
      </c>
      <c r="I12" s="142" t="inlineStr">
        <is>
          <t>Total
Hrs</t>
        </is>
      </c>
      <c r="J12" s="142" t="inlineStr">
        <is>
          <t>Location</t>
        </is>
      </c>
      <c r="K12" s="142" t="inlineStr">
        <is>
          <t>Supervisor</t>
        </is>
      </c>
      <c r="L12" s="142" t="inlineStr">
        <is>
          <t>Supervisor Approval</t>
        </is>
      </c>
      <c r="M12" s="140" t="inlineStr">
        <is>
          <t>Regular
Hrs</t>
        </is>
      </c>
      <c r="N12" s="140" t="inlineStr">
        <is>
          <t>Overtime
Hrs</t>
        </is>
      </c>
      <c r="O12" s="140" t="inlineStr">
        <is>
          <t>Hol Hrs</t>
        </is>
      </c>
      <c r="P12" s="140" t="inlineStr">
        <is>
          <t>Responsibilities</t>
        </is>
      </c>
      <c r="Q12" s="140" t="inlineStr">
        <is>
          <t>Risk</t>
        </is>
      </c>
      <c r="R12" s="140" t="inlineStr">
        <is>
          <t>Meals</t>
        </is>
      </c>
      <c r="S12" s="140" t="inlineStr">
        <is>
          <t>Vac Hrs</t>
        </is>
      </c>
      <c r="T12" s="143" t="inlineStr">
        <is>
          <t>Reason for Overtime</t>
        </is>
      </c>
      <c r="U12" s="144" t="inlineStr">
        <is>
          <t>Wkly Reg Avail</t>
        </is>
      </c>
      <c r="V12" s="351" t="inlineStr">
        <is>
          <t>Orig Reg</t>
        </is>
      </c>
      <c r="W12" s="351" t="inlineStr">
        <is>
          <t>Wkly OT Adj</t>
        </is>
      </c>
      <c r="X12" s="351" t="inlineStr">
        <is>
          <t>Week Start</t>
        </is>
      </c>
      <c r="Y12" s="351" t="inlineStr">
        <is>
          <t>Wk Hrs Before</t>
        </is>
      </c>
      <c r="Z12" s="351" t="n"/>
      <c r="AA12" s="351" t="n"/>
      <c r="AB12" s="351" t="n"/>
      <c r="AC12" s="351" t="n"/>
      <c r="AD12" s="351" t="n"/>
      <c r="AE12" s="351" t="n"/>
      <c r="AF12" s="351" t="n"/>
      <c r="AJ12" s="252" t="n"/>
      <c r="AK12" s="252" t="n"/>
    </row>
    <row r="13" hidden="1" ht="15.75" customHeight="1" s="348" thickBot="1">
      <c r="A13" s="268" t="n"/>
      <c r="B13" s="351" t="n"/>
      <c r="C13" s="145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146" t="n"/>
      <c r="U13" s="351" t="n"/>
      <c r="V13" s="351" t="n"/>
      <c r="W13" s="351" t="n"/>
      <c r="X13" s="351" t="n"/>
      <c r="Y13" s="351" t="n"/>
      <c r="Z13" s="351" t="n"/>
      <c r="AA13" s="351" t="n"/>
      <c r="AB13" s="351" t="n"/>
      <c r="AC13" s="351" t="n"/>
      <c r="AD13" s="351" t="n"/>
      <c r="AE13" s="351" t="n"/>
      <c r="AF13" s="351" t="n"/>
    </row>
    <row r="14" ht="24" customHeight="1" s="348" thickBot="1">
      <c r="A14" s="147" t="inlineStr">
        <is>
          <t>On Day</t>
        </is>
      </c>
      <c r="B14" s="269" t="n"/>
      <c r="C14" s="88">
        <f>M10</f>
        <v/>
      </c>
      <c r="D14" s="54" t="n"/>
      <c r="E14" s="148">
        <f>IF(D14="", "",
 IF(D14=TIME(0,0,0), 0,
 IF(AND(D14&gt;=TIME(0,0,1), D14&lt;=TIME(2,0,0)), TIME(7,0,0),
 IF(AND(D14&gt;=TIME(6,0,0), D14&lt;=TIME(8,0,0)), TIME(12,0,0),
 IF(AND(D14&gt;TIME(8,0,0), D14&lt;=TIME(13,59,0)), TIME(15,0,0),
 IF(AND(D14&gt;=TIME(14,0,0), D14&lt;=TIME(17,59,0)), TIME(21,0,0),
 IF(AND(D14&gt;=TIME(18,0,0), D14&lt;=TIME(21,59,0)), TIME(0,0,0),
 IF(AND(D14&gt;=TIME(22,0,0), D14&lt;=TIME(23,59,59)), TIME(7,0,0), ""))))))))</f>
        <v/>
      </c>
      <c r="F14" s="149" t="n"/>
      <c r="G14" s="148">
        <f>IF(AND(D14&gt;=TIME(6,0,0),D14&lt;=TIME(8,0,0)),E14,"")</f>
        <v/>
      </c>
      <c r="H14" s="54" t="n"/>
      <c r="I14" s="55">
        <f>ROUND(IF(OR(D14="",E14="",E14=0),0,IF(H14="",MOD(E14-D14,1)*24,MOD(H14-D14,1)*24)),2)</f>
        <v/>
      </c>
      <c r="J14" s="150" t="n"/>
      <c r="K14" s="270" t="n"/>
      <c r="L14" s="271" t="n"/>
      <c r="M14" s="272">
        <f>MAX(0,V14-W14)</f>
        <v/>
      </c>
      <c r="N14" s="56">
        <f>(IF(OR($C14="",$D14=""),0,
 IF(OR($A14="Holiday",$A15="Holiday"),
    IF(ISNUMBER(MATCH(TRIM($B14),{"Phagwah","Good Friday","Easter Monday","Labour Day","Christmas","Eid ul Azha","Romans-2","Globe-12","Neptune P1"},0)),0,$I14),
 IF(AND(NOT(OR($A14="Annual Leave",$A15="Annual Leave")),$A14="Off day"),$I14,
  MAX(0,$I14-$V14)
  ))))+W14</f>
        <v/>
      </c>
      <c r="O14" s="56">
        <f>IF(AND(OR($A14="Holiday",$A15="Holiday"),
        ISNUMBER(MATCH(TRIM($B14),{"Phagwah","Good Friday","Easter Monday","Labour Day","Christmas","Eid ul Azha","Romans-2","Globe-12","Neptune P1"},0))),
   $I14,0)</f>
        <v/>
      </c>
      <c r="P14" s="56">
        <f>IF(OR($O$7="Canteen",$O$7="Head Office"),0,IF($I14&lt;=0,0,IF(OR(OR(TRIM($J14)="Hebrews",TRIM($J14)="Romans",TRIM($J14)="Romans-2",TRIM($J14)="Globe",TRIM($J14)="Globe-12",TRIM($J14)="Neptune P1"),AND($I15&gt;0,OR(TRIM($J15)="Hebrews",TRIM($J15)="Romans",TRIM($J15)="Romans-2",TRIM($J15)="Globe",TRIM($J15)="Globe-12",TRIM($J15)="Neptune P1"))),1,0)))</f>
        <v/>
      </c>
      <c r="Q14" s="57" t="n"/>
      <c r="R14" s="56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IF($I14&gt;0,1,0),
      0
   ),
0))</f>
        <v/>
      </c>
      <c r="S14" s="56">
        <f>IF(OR($A14="Annual Leave",$A15="Annual Leave"),IF($A14="Annual Leave",8,0),0)</f>
        <v/>
      </c>
      <c r="T14" s="58" t="n"/>
      <c r="U14" s="144">
        <f>MAX(0,40-Y14)</f>
        <v/>
      </c>
      <c r="V14" s="151">
        <f>IF(OR($C14="",$D14=""),0,
 IF(OR($A14="Holiday",$A15="Holiday"),0,
 IF(AND(NOT(OR($A14="Annual Leave",$A15="Annual Leave")),$A14="Off day"),0,
  IF($I14+$I15&gt;=8,IF($I14&gt;=8,8,$I14),$I14)
  )))</f>
        <v/>
      </c>
      <c r="W14" s="151">
        <f>MAX(0,V14-U14)</f>
        <v/>
      </c>
      <c r="X14" s="151">
        <f>IF(C14="","",C14-WEEKDAY(C14,1)+1)</f>
        <v/>
      </c>
      <c r="Y14" s="151">
        <f>IF(X14=X14,$L$11,0)</f>
        <v/>
      </c>
      <c r="Z14" s="151" t="n"/>
      <c r="AA14" s="151" t="n"/>
      <c r="AB14" s="151" t="n"/>
      <c r="AC14" s="351" t="n"/>
      <c r="AD14" s="351" t="n"/>
      <c r="AE14" s="351" t="n"/>
      <c r="AF14" s="351" t="n"/>
    </row>
    <row r="15" ht="24" customHeight="1" s="348" thickBot="1">
      <c r="A15" s="147" t="inlineStr">
        <is>
          <t>On Day</t>
        </is>
      </c>
      <c r="B15" s="269" t="n"/>
      <c r="C15" s="89">
        <f>C14</f>
        <v/>
      </c>
      <c r="D15" s="59" t="n"/>
      <c r="E15" s="152">
        <f>IF(D15="", "",
 IF(D15=TIME(0,0,0), 0,
 IF(AND(D15&gt;=TIME(0,0,1), D15&lt;=TIME(2,0,0)), TIME(7,0,0),
 IF(AND(D15&gt;=TIME(6,0,0), D15&lt;=TIME(8,0,0)), TIME(12,0,0),
 IF(AND(D15&gt;TIME(8,0,0), D15&lt;=TIME(13,59,0)), TIME(15,0,0),
 IF(AND(D15&gt;=TIME(14,0,0), D15&lt;=TIME(17,59,0)), TIME(21,0,0),
 IF(AND(D15&gt;=TIME(18,0,0), D15&lt;=TIME(21,59,0)), TIME(0,0,0),
 IF(AND(D15&gt;=TIME(22,0,0), D15&lt;=TIME(23,59,59)), TIME(7,0,0), ""))))))))</f>
        <v/>
      </c>
      <c r="F15" s="153" t="n"/>
      <c r="G15" s="152">
        <f>IF(AND(D15&gt;=TIME(6,0,0),D15&lt;=TIME(8,0,0)),E15,"")</f>
        <v/>
      </c>
      <c r="H15" s="59" t="n"/>
      <c r="I15" s="60">
        <f>ROUND(IF(OR(D15="",E15="",E15=0),0,IF(H15="",MOD(E15-D15,1)*24,MOD(H15-D15,1)*24)),2)</f>
        <v/>
      </c>
      <c r="J15" s="150" t="n"/>
      <c r="K15" s="270" t="n"/>
      <c r="L15" s="271" t="n"/>
      <c r="M15" s="272">
        <f>MAX(0,V15-W15)</f>
        <v/>
      </c>
      <c r="N15" s="61">
        <f>(IF(OR($C15="",$D15=""),0,
 IF(OR($A14="Holiday",$A15="Holiday"),
    IF(ISNUMBER(MATCH(TRIM($B15),{"Phagwah","Good Friday","Easter Monday","Labour Day","Christmas","Eid ul Azha","Romans-2","Globe-12","Neptune P1"},0)),0,$I15),
 IF(AND(NOT(OR($A14="Annual Leave",$A15="Annual Leave")),$A15="Off day"),$I15,
  MAX(0,$I15-$V15)
  ))))+W15</f>
        <v/>
      </c>
      <c r="O15" s="61">
        <f>IF(AND(OR($A14="Holiday",$A15="Holiday"),
        ISNUMBER(MATCH(TRIM($B15),{"Phagwah","Good Friday","Easter Monday","Labour Day","Christmas","Eid ul Azha","Romans-2","Globe-12","Neptune P1"},0))),
   $I15,0)</f>
        <v/>
      </c>
      <c r="P15" s="61">
        <f>IF(OR($O$7="Canteen",$O$7="Head Office"),0,IF($I15&lt;=0,0,IF(AND($I14&lt;=0,OR(TRIM($J15)="Hebrews",TRIM($J15)="Romans",TRIM($J15)="Romans-2",TRIM($J15)="Globe",TRIM($J15)="Globe-12",TRIM($J15)="Neptune P1")),1,0)))</f>
        <v/>
      </c>
      <c r="Q15" s="62" t="n"/>
      <c r="R15" s="61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IF(AND($I14=0,$I15&gt;0),1,0),
      0
   ),
0))</f>
        <v/>
      </c>
      <c r="S15" s="61">
        <f>IF(OR($A14="Annual Leave",$A15="Annual Leave"),IF(AND($A14&lt;&gt;"Annual Leave",$A15="Annual Leave"),8,0),0)</f>
        <v/>
      </c>
      <c r="T15" s="63" t="n"/>
      <c r="U15" s="144">
        <f>MAX(0,40-Y15)</f>
        <v/>
      </c>
      <c r="V15" s="151">
        <f>IF(OR($C15="",$D15=""),0,
 IF(OR($A14="Holiday",$A15="Holiday"),0,
 IF(AND(NOT(OR($A14="Annual Leave",$A15="Annual Leave")),$A15="Off day"),0,
  IF($I14+$I15&gt;=8,IF($I14&gt;=8,0,8-$I14),$I15)
  )))</f>
        <v/>
      </c>
      <c r="W15" s="151">
        <f>MAX(0,V15-U15)</f>
        <v/>
      </c>
      <c r="X15" s="151">
        <f>IF(C15="","",C15-WEEKDAY(C15,1)+1)</f>
        <v/>
      </c>
      <c r="Y15" s="151">
        <f>SUMPRODUCT(($X$14:$X14=X15)*(($V$14:$V14)+($O$14:$O14)))+IF(X15=X14,$L$11,0)</f>
        <v/>
      </c>
      <c r="Z15" s="151" t="n"/>
      <c r="AA15" s="151" t="n"/>
      <c r="AB15" s="151" t="n"/>
      <c r="AC15" s="351" t="n"/>
      <c r="AD15" s="351" t="n"/>
      <c r="AE15" s="351" t="n"/>
      <c r="AF15" s="351" t="n"/>
    </row>
    <row r="16" ht="24" customHeight="1" s="348" thickBot="1">
      <c r="A16" s="154" t="inlineStr">
        <is>
          <t>On Day</t>
        </is>
      </c>
      <c r="B16" s="273" t="n"/>
      <c r="C16" s="90">
        <f>C14+1</f>
        <v/>
      </c>
      <c r="D16" s="8" t="n"/>
      <c r="E16" s="155">
        <f>IF(D16="", "",
 IF(D16=TIME(0,0,0), 0,
 IF(AND(D16&gt;=TIME(0,0,1), D16&lt;=TIME(2,0,0)), TIME(7,0,0),
 IF(AND(D16&gt;=TIME(6,0,0), D16&lt;=TIME(8,0,0)), TIME(12,0,0),
 IF(AND(D16&gt;TIME(8,0,0), D16&lt;=TIME(13,59,0)), TIME(15,0,0),
 IF(AND(D16&gt;=TIME(14,0,0), D16&lt;=TIME(17,59,0)), TIME(21,0,0),
 IF(AND(D16&gt;=TIME(18,0,0), D16&lt;=TIME(21,59,0)), TIME(0,0,0),
 IF(AND(D16&gt;=TIME(22,0,0), D16&lt;=TIME(23,59,59)), TIME(7,0,0), ""))))))))</f>
        <v/>
      </c>
      <c r="F16" s="156" t="n"/>
      <c r="G16" s="155">
        <f>IF(AND(D16&gt;=TIME(6,0,0),D16&lt;=TIME(8,0,0)),E16,"")</f>
        <v/>
      </c>
      <c r="H16" s="8" t="n"/>
      <c r="I16" s="30">
        <f>ROUND(IF(OR(D16="",E16="",E16=0),0,IF(H16="",MOD(E16-D16,1)*24,MOD(H16-D16,1)*24)),2)</f>
        <v/>
      </c>
      <c r="J16" s="157" t="n"/>
      <c r="K16" s="274" t="n"/>
      <c r="L16" s="271" t="n"/>
      <c r="M16" s="275">
        <f>MAX(0,V16-W16)</f>
        <v/>
      </c>
      <c r="N16" s="9">
        <f>(IF(OR($C16="",$D16=""),0,
 IF(OR($A16="Holiday",$A17="Holiday"),
    IF(ISNUMBER(MATCH(TRIM($B16),{"Phagwah","Good Friday","Easter Monday","Labour Day","Christmas","Eid ul Azha","Romans-2","Globe-12","Neptune P1"},0)),0,$I16),
 IF(AND(NOT(OR($A16="Annual Leave",$A17="Annual Leave")),$A16="Off day"),$I16,
  MAX(0,$I16-$V16)
  ))))+W16</f>
        <v/>
      </c>
      <c r="O16" s="9">
        <f>IF(AND(OR($A16="Holiday",$A17="Holiday"),
        ISNUMBER(MATCH(TRIM($B16),{"Phagwah","Good Friday","Easter Monday","Labour Day","Christmas","Eid ul Azha","Romans-2","Globe-12","Neptune P1"},0))),
   $I16,0)</f>
        <v/>
      </c>
      <c r="P16" s="9">
        <f>IF(OR($O$7="Canteen",$O$7="Head Office"),0,IF($I16&lt;=0,0,IF(OR(OR(TRIM($J16)="Hebrews",TRIM($J16)="Romans",TRIM($J16)="Romans-2",TRIM($J16)="Globe",TRIM($J16)="Globe-12",TRIM($J16)="Neptune P1"),AND($I17&gt;0,OR(TRIM($J17)="Hebrews",TRIM($J17)="Romans",TRIM($J17)="Romans-2",TRIM($J17)="Globe",TRIM($J17)="Globe-12",TRIM($J17)="Neptune P1"))),1,0)))</f>
        <v/>
      </c>
      <c r="Q16" s="10" t="n"/>
      <c r="R16" s="9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IF($I16&gt;0,1,0),
      0
   ),
0))</f>
        <v/>
      </c>
      <c r="S16" s="9">
        <f>IF(OR($A16="Annual Leave",$A17="Annual Leave"),IF($A16="Annual Leave",8,0),0)</f>
        <v/>
      </c>
      <c r="T16" s="91" t="n"/>
      <c r="U16" s="144">
        <f>MAX(0,40-Y16)</f>
        <v/>
      </c>
      <c r="V16" s="351">
        <f>IF(OR($C16="",$D16=""),0,
 IF(OR($A16="Holiday",$A17="Holiday"),0,
 IF(AND(NOT(OR($A16="Annual Leave",$A17="Annual Leave")),$A16="Off day"),0,
  IF($I16+$I17&gt;=8,IF($I16&gt;=8,8,$I16),$I16)
  )))</f>
        <v/>
      </c>
      <c r="W16" s="351">
        <f>MAX(0,V16-U16)</f>
        <v/>
      </c>
      <c r="X16" s="351">
        <f>IF(C16="","",C16-WEEKDAY(C16,1)+1)</f>
        <v/>
      </c>
      <c r="Y16" s="351">
        <f>SUMPRODUCT(($X$14:$X15=X16)*(($V$14:$V15)+($O$14:$O15)))+IF(X16=X14,$L$11,0)</f>
        <v/>
      </c>
      <c r="Z16" s="351" t="n"/>
      <c r="AA16" s="351" t="n"/>
      <c r="AB16" s="351" t="n"/>
      <c r="AC16" s="351" t="n"/>
      <c r="AD16" s="351" t="n"/>
      <c r="AE16" s="351" t="n"/>
      <c r="AF16" s="351" t="n"/>
    </row>
    <row r="17" ht="24" customHeight="1" s="348" thickBot="1">
      <c r="A17" s="154" t="inlineStr">
        <is>
          <t>On Day</t>
        </is>
      </c>
      <c r="B17" s="273" t="n"/>
      <c r="C17" s="90">
        <f>C16</f>
        <v/>
      </c>
      <c r="D17" s="276" t="n"/>
      <c r="E17" s="277">
        <f>IF(D17="", "",
 IF(D17=TIME(0,0,0), 0,
 IF(AND(D17&gt;=TIME(0,0,1), D17&lt;=TIME(2,0,0)), TIME(7,0,0),
 IF(AND(D17&gt;=TIME(6,0,0), D17&lt;=TIME(8,0,0)), TIME(12,0,0),
 IF(AND(D17&gt;TIME(8,0,0), D17&lt;=TIME(13,59,0)), TIME(15,0,0),
 IF(AND(D17&gt;=TIME(14,0,0), D17&lt;=TIME(17,59,0)), TIME(21,0,0),
 IF(AND(D17&gt;=TIME(18,0,0), D17&lt;=TIME(21,59,0)), TIME(0,0,0),
 IF(AND(D17&gt;=TIME(22,0,0), D17&lt;=TIME(23,59,59)), TIME(7,0,0), ""))))))))</f>
        <v/>
      </c>
      <c r="F17" s="156" t="n"/>
      <c r="G17" s="277">
        <f>IF(AND(D17&gt;=TIME(6,0,0),D17&lt;=TIME(8,0,0)),E17,"")</f>
        <v/>
      </c>
      <c r="H17" s="276" t="n"/>
      <c r="I17" s="30">
        <f>ROUND(IF(OR(D17="",E17="",E17=0),0,IF(H17="",MOD(E17-D17,1)*24,MOD(H17-D17,1)*24)),2)</f>
        <v/>
      </c>
      <c r="J17" s="158" t="n"/>
      <c r="K17" s="274" t="n"/>
      <c r="L17" s="271" t="n"/>
      <c r="M17" s="275">
        <f>MAX(0,V17-W17)</f>
        <v/>
      </c>
      <c r="N17" s="278">
        <f>(IF(OR($C17="",$D17=""),0,
 IF(OR($A16="Holiday",$A17="Holiday"),
    IF(ISNUMBER(MATCH(TRIM($B17),{"Phagwah","Good Friday","Easter Monday","Labour Day","Christmas","Eid ul Azha","Romans-2","Globe-12","Neptune P1"},0)),0,$I17),
 IF(AND(NOT(OR($A16="Annual Leave",$A17="Annual Leave")),$A17="Off day"),$I17,
  MAX(0,$I17-$V17)
  ))))+W17</f>
        <v/>
      </c>
      <c r="O17" s="278">
        <f>IF(AND(OR($A16="Holiday",$A17="Holiday"),
        ISNUMBER(MATCH(TRIM($B17),{"Phagwah","Good Friday","Easter Monday","Labour Day","Christmas","Eid ul Azha","Romans-2","Globe-12","Neptune P1"},0))),
   $I17,0)</f>
        <v/>
      </c>
      <c r="P17" s="278">
        <f>IF(OR($O$7="Canteen",$O$7="Head Office"),0,IF($I17&lt;=0,0,IF(AND($I16&lt;=0,OR(TRIM($J17)="Hebrews",TRIM($J17)="Romans",TRIM($J17)="Romans-2",TRIM($J17)="Globe",TRIM($J17)="Globe-12",TRIM($J17)="Neptune P1")),1,0)))</f>
        <v/>
      </c>
      <c r="Q17" s="279" t="n"/>
      <c r="R17" s="278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IF(AND($I16=0,$I17&gt;0),1,0),
      0
   ),
0))</f>
        <v/>
      </c>
      <c r="S17" s="278">
        <f>IF(OR($A16="Annual Leave",$A17="Annual Leave"),IF(AND($A16&lt;&gt;"Annual Leave",$A17="Annual Leave"),8,0),0)</f>
        <v/>
      </c>
      <c r="T17" s="280" t="n"/>
      <c r="U17" s="144">
        <f>MAX(0,40-Y17)</f>
        <v/>
      </c>
      <c r="V17" s="351">
        <f>IF(OR($C17="",$D17=""),0,
 IF(OR($A16="Holiday",$A17="Holiday"),0,
 IF(AND(NOT(OR($A16="Annual Leave",$A17="Annual Leave")),$A17="Off day"),0,
  IF($I16+$I17&gt;=8,IF($I16&gt;=8,0,8-$I16),$I17)
  )))</f>
        <v/>
      </c>
      <c r="W17" s="351">
        <f>MAX(0,V17-U17)</f>
        <v/>
      </c>
      <c r="X17" s="351">
        <f>IF(C17="","",C17-WEEKDAY(C17,1)+1)</f>
        <v/>
      </c>
      <c r="Y17" s="351">
        <f>SUMPRODUCT(($X$14:$X16=X17)*(($V$14:$V16)+($O$14:$O16)))+IF(X17=X14,$L$11,0)</f>
        <v/>
      </c>
      <c r="Z17" s="351" t="n"/>
      <c r="AA17" s="351" t="n"/>
      <c r="AB17" s="351" t="n"/>
      <c r="AC17" s="351" t="n"/>
      <c r="AD17" s="351" t="n"/>
      <c r="AE17" s="351" t="n"/>
      <c r="AF17" s="351" t="n"/>
    </row>
    <row r="18" ht="24" customHeight="1" s="348" thickBot="1">
      <c r="A18" s="159" t="inlineStr">
        <is>
          <t>On Day</t>
        </is>
      </c>
      <c r="B18" s="281" t="n"/>
      <c r="C18" s="92">
        <f>C16+1</f>
        <v/>
      </c>
      <c r="D18" s="31" t="n"/>
      <c r="E18" s="160">
        <f>IF(D18="", "",
 IF(D18=TIME(0,0,0), 0,
 IF(AND(D18&gt;=TIME(0,0,1), D18&lt;=TIME(2,0,0)), TIME(7,0,0),
 IF(AND(D18&gt;=TIME(6,0,0), D18&lt;=TIME(8,0,0)), TIME(12,0,0),
 IF(AND(D18&gt;TIME(8,0,0), D18&lt;=TIME(13,59,0)), TIME(15,0,0),
 IF(AND(D18&gt;=TIME(14,0,0), D18&lt;=TIME(17,59,0)), TIME(21,0,0),
 IF(AND(D18&gt;=TIME(18,0,0), D18&lt;=TIME(21,59,0)), TIME(0,0,0),
 IF(AND(D18&gt;=TIME(22,0,0), D18&lt;=TIME(23,59,59)), TIME(7,0,0), ""))))))))</f>
        <v/>
      </c>
      <c r="F18" s="161" t="n"/>
      <c r="G18" s="160">
        <f>IF(AND(D18&gt;=TIME(6,0,0),D18&lt;=TIME(8,0,0)),E18,"")</f>
        <v/>
      </c>
      <c r="H18" s="31" t="n"/>
      <c r="I18" s="32">
        <f>ROUND(IF(OR(D18="",E18="",E18=0),0,IF(H18="",MOD(E18-D18,1)*24,MOD(H18-D18,1)*24)),2)</f>
        <v/>
      </c>
      <c r="J18" s="162" t="n"/>
      <c r="K18" s="282" t="n"/>
      <c r="L18" s="271" t="n"/>
      <c r="M18" s="283">
        <f>MAX(0,V18-W18)</f>
        <v/>
      </c>
      <c r="N18" s="33">
        <f>(IF(OR($C18="",$D18=""),0,
 IF(OR($A18="Holiday",$A19="Holiday"),
    IF(ISNUMBER(MATCH(TRIM($B18),{"Phagwah","Good Friday","Easter Monday","Labour Day","Christmas","Eid ul Azha","Romans-2","Globe-12","Neptune P1"},0)),0,$I18),
 IF(AND(NOT(OR($A18="Annual Leave",$A19="Annual Leave")),$A18="Off day"),$I18,
  MAX(0,$I18-$V18)
  ))))+W18</f>
        <v/>
      </c>
      <c r="O18" s="33">
        <f>IF(AND(OR($A18="Holiday",$A19="Holiday"),
        ISNUMBER(MATCH(TRIM($B18),{"Phagwah","Good Friday","Easter Monday","Labour Day","Christmas","Eid ul Azha","Romans-2","Globe-12","Neptune P1"},0))),
   $I18,0)</f>
        <v/>
      </c>
      <c r="P18" s="33">
        <f>IF(OR($O$7="Canteen",$O$7="Head Office"),0,IF($I18&lt;=0,0,IF(OR(OR(TRIM($J18)="Hebrews",TRIM($J18)="Romans",TRIM($J18)="Romans-2",TRIM($J18)="Globe",TRIM($J18)="Globe-12",TRIM($J18)="Neptune P1"),AND($I19&gt;0,OR(TRIM($J19)="Hebrews",TRIM($J19)="Romans",TRIM($J19)="Romans-2",TRIM($J19)="Globe",TRIM($J19)="Globe-12",TRIM($J19)="Neptune P1"))),1,0)))</f>
        <v/>
      </c>
      <c r="Q18" s="34" t="n"/>
      <c r="R18" s="33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IF($I18&gt;0,1,0),
      0
   ),
0))</f>
        <v/>
      </c>
      <c r="S18" s="33">
        <f>IF(OR($A18="Annual Leave",$A19="Annual Leave"),IF($A18="Annual Leave",8,0),0)</f>
        <v/>
      </c>
      <c r="T18" s="35" t="n"/>
      <c r="U18" s="144">
        <f>MAX(0,40-Y18)</f>
        <v/>
      </c>
      <c r="V18" s="351">
        <f>IF(OR($C18="",$D18=""),0,
 IF(OR($A18="Holiday",$A19="Holiday"),0,
 IF(AND(NOT(OR($A18="Annual Leave",$A19="Annual Leave")),$A18="Off day"),0,
  IF($I18+$I19&gt;=8,IF($I18&gt;=8,8,$I18),$I18)
  )))</f>
        <v/>
      </c>
      <c r="W18" s="351">
        <f>MAX(0,V18-U18)</f>
        <v/>
      </c>
      <c r="X18" s="351">
        <f>IF(C18="","",C18-WEEKDAY(C18,1)+1)</f>
        <v/>
      </c>
      <c r="Y18" s="351">
        <f>SUMPRODUCT(($X$14:$X17=X18)*(($V$14:$V17)+($O$14:$O17)))+IF(X18=X14,$L$11,0)</f>
        <v/>
      </c>
      <c r="Z18" s="351" t="n"/>
      <c r="AA18" s="351" t="n"/>
      <c r="AB18" s="351" t="n"/>
      <c r="AC18" s="351" t="n"/>
      <c r="AD18" s="351" t="n"/>
      <c r="AE18" s="351" t="n"/>
      <c r="AF18" s="351" t="n"/>
    </row>
    <row r="19" ht="24" customHeight="1" s="348" thickBot="1">
      <c r="A19" s="159" t="inlineStr">
        <is>
          <t>On Day</t>
        </is>
      </c>
      <c r="B19" s="281" t="n"/>
      <c r="C19" s="93">
        <f>C18</f>
        <v/>
      </c>
      <c r="D19" s="36" t="n"/>
      <c r="E19" s="163">
        <f>IF(D19="", "",
 IF(D19=TIME(0,0,0), 0,
 IF(AND(D19&gt;=TIME(0,0,1), D19&lt;=TIME(2,0,0)), TIME(7,0,0),
 IF(AND(D19&gt;=TIME(6,0,0), D19&lt;=TIME(8,0,0)), TIME(12,0,0),
 IF(AND(D19&gt;TIME(8,0,0), D19&lt;=TIME(13,59,0)), TIME(15,0,0),
 IF(AND(D19&gt;=TIME(14,0,0), D19&lt;=TIME(17,59,0)), TIME(21,0,0),
 IF(AND(D19&gt;=TIME(18,0,0), D19&lt;=TIME(21,59,0)), TIME(0,0,0),
 IF(AND(D19&gt;=TIME(22,0,0), D19&lt;=TIME(23,59,59)), TIME(7,0,0), ""))))))))</f>
        <v/>
      </c>
      <c r="F19" s="164" t="n"/>
      <c r="G19" s="163">
        <f>IF(AND(D19&gt;=TIME(6,0,0),D19&lt;=TIME(8,0,0)),E19,"")</f>
        <v/>
      </c>
      <c r="H19" s="36" t="n"/>
      <c r="I19" s="37">
        <f>ROUND(IF(OR(D19="",E19="",E19=0),0,IF(H19="",MOD(E19-D19,1)*24,MOD(H19-D19,1)*24)),2)</f>
        <v/>
      </c>
      <c r="J19" s="162" t="n"/>
      <c r="K19" s="282" t="n"/>
      <c r="L19" s="271" t="n"/>
      <c r="M19" s="283">
        <f>MAX(0,V19-W19)</f>
        <v/>
      </c>
      <c r="N19" s="38">
        <f>(IF(OR($C19="",$D19=""),0,
 IF(OR($A18="Holiday",$A19="Holiday"),
    IF(ISNUMBER(MATCH(TRIM($B19),{"Phagwah","Good Friday","Easter Monday","Labour Day","Christmas","Eid ul Azha","Romans-2","Globe-12","Neptune P1"},0)),0,$I19),
 IF(AND(NOT(OR($A18="Annual Leave",$A19="Annual Leave")),$A19="Off day"),$I19,
  MAX(0,$I19-$V19)
  ))))+W19</f>
        <v/>
      </c>
      <c r="O19" s="38">
        <f>IF(AND(OR($A18="Holiday",$A19="Holiday"),
        ISNUMBER(MATCH(TRIM($B19),{"Phagwah","Good Friday","Easter Monday","Labour Day","Christmas","Eid ul Azha","Romans-2","Globe-12","Neptune P1"},0))),
   $I19,0)</f>
        <v/>
      </c>
      <c r="P19" s="38">
        <f>IF(OR($O$7="Canteen",$O$7="Head Office"),0,IF($I19&lt;=0,0,IF(AND($I18&lt;=0,OR(TRIM($J19)="Hebrews",TRIM($J19)="Romans",TRIM($J19)="Romans-2",TRIM($J19)="Globe",TRIM($J19)="Globe-12",TRIM($J19)="Neptune P1")),1,0)))</f>
        <v/>
      </c>
      <c r="Q19" s="39" t="n"/>
      <c r="R19" s="38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IF(AND($I18=0,$I19&gt;0),1,0),
      0
   ),
0))</f>
        <v/>
      </c>
      <c r="S19" s="38">
        <f>IF(OR($A18="Annual Leave",$A19="Annual Leave"),IF(AND($A18&lt;&gt;"Annual Leave",$A19="Annual Leave"),8,0),0)</f>
        <v/>
      </c>
      <c r="T19" s="40" t="n"/>
      <c r="U19" s="144">
        <f>MAX(0,40-Y19)</f>
        <v/>
      </c>
      <c r="V19" s="351">
        <f>IF(OR($C19="",$D19=""),0,
 IF(OR($A18="Holiday",$A19="Holiday"),0,
 IF(AND(NOT(OR($A18="Annual Leave",$A19="Annual Leave")),$A19="Off day"),0,
  IF($I18+$I19&gt;=8,IF($I18&gt;=8,0,8-$I18),$I19)
  )))</f>
        <v/>
      </c>
      <c r="W19" s="351">
        <f>MAX(0,V19-U19)</f>
        <v/>
      </c>
      <c r="X19" s="351">
        <f>IF(C19="","",C19-WEEKDAY(C19,1)+1)</f>
        <v/>
      </c>
      <c r="Y19" s="351">
        <f>SUMPRODUCT(($X$14:$X18=X19)*(($V$14:$V18)+($O$14:$O18)))+IF(X19=X14,$L$11,0)</f>
        <v/>
      </c>
      <c r="Z19" s="351" t="n"/>
      <c r="AA19" s="351" t="n"/>
      <c r="AB19" s="351" t="n"/>
      <c r="AC19" s="351" t="n"/>
      <c r="AD19" s="351" t="n"/>
      <c r="AE19" s="351" t="n"/>
      <c r="AF19" s="351" t="n"/>
    </row>
    <row r="20" ht="24" customHeight="1" s="348" thickBot="1">
      <c r="A20" s="165" t="inlineStr">
        <is>
          <t>On Day</t>
        </is>
      </c>
      <c r="B20" s="284" t="n"/>
      <c r="C20" s="94">
        <f>C18+1</f>
        <v/>
      </c>
      <c r="D20" s="41" t="n"/>
      <c r="E20" s="166">
        <f>IF(D20="", "",
 IF(D20=TIME(0,0,0), 0,
 IF(AND(D20&gt;=TIME(0,0,1), D20&lt;=TIME(2,0,0)), TIME(7,0,0),
 IF(AND(D20&gt;=TIME(6,0,0), D20&lt;=TIME(8,0,0)), TIME(12,0,0),
 IF(AND(D20&gt;TIME(8,0,0), D20&lt;=TIME(13,59,0)), TIME(15,0,0),
 IF(AND(D20&gt;=TIME(14,0,0), D20&lt;=TIME(17,59,0)), TIME(21,0,0),
 IF(AND(D20&gt;=TIME(18,0,0), D20&lt;=TIME(21,59,0)), TIME(0,0,0),
 IF(AND(D20&gt;=TIME(22,0,0), D20&lt;=TIME(23,59,59)), TIME(7,0,0), ""))))))))</f>
        <v/>
      </c>
      <c r="F20" s="167" t="n"/>
      <c r="G20" s="166">
        <f>IF(AND(D20&gt;=TIME(6,0,0),D20&lt;=TIME(8,0,0)),E20,"")</f>
        <v/>
      </c>
      <c r="H20" s="41" t="n"/>
      <c r="I20" s="95">
        <f>ROUND(IF(OR(D20="",E20="",E20=0),0,IF(H20="",MOD(E20-D20,1)*24,MOD(H20-D20,1)*24)),2)</f>
        <v/>
      </c>
      <c r="J20" s="168" t="n"/>
      <c r="K20" s="285" t="n"/>
      <c r="L20" s="271" t="n"/>
      <c r="M20" s="286">
        <f>MAX(0,V20-W20)</f>
        <v/>
      </c>
      <c r="N20" s="42">
        <f>(IF(OR($C20="",$D20=""),0,
 IF(OR($A20="Holiday",$A21="Holiday"),
    IF(ISNUMBER(MATCH(TRIM($B20),{"Phagwah","Good Friday","Easter Monday","Labour Day","Christmas","Eid ul Azha","Romans-2","Globe-12","Neptune P1"},0)),0,$I20),
 IF(AND(NOT(OR($A20="Annual Leave",$A21="Annual Leave")),$A20="Off day"),$I20,
  MAX(0,$I20-$V20)
  ))))+W20</f>
        <v/>
      </c>
      <c r="O20" s="42">
        <f>IF(AND(OR($A20="Holiday",$A21="Holiday"),
        ISNUMBER(MATCH(TRIM($B20),{"Phagwah","Good Friday","Easter Monday","Labour Day","Christmas","Eid ul Azha","Romans-2","Globe-12","Neptune P1"},0))),
   $I20,0)</f>
        <v/>
      </c>
      <c r="P20" s="42">
        <f>IF(OR($O$7="Canteen",$O$7="Head Office"),0,IF($I20&lt;=0,0,IF(OR(OR(TRIM($J20)="Hebrews",TRIM($J20)="Romans",TRIM($J20)="Romans-2",TRIM($J20)="Globe",TRIM($J20)="Globe-12",TRIM($J20)="Neptune P1"),AND($I21&gt;0,OR(TRIM($J21)="Hebrews",TRIM($J21)="Romans",TRIM($J21)="Romans-2",TRIM($J21)="Globe",TRIM($J21)="Globe-12",TRIM($J21)="Neptune P1"))),1,0)))</f>
        <v/>
      </c>
      <c r="Q20" s="43" t="n"/>
      <c r="R20" s="42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IF($I20&gt;0,1,0),
      0
   ),
0))</f>
        <v/>
      </c>
      <c r="S20" s="42">
        <f>IF(OR($A20="Annual Leave",$A21="Annual Leave"),IF($A20="Annual Leave",8,0),0)</f>
        <v/>
      </c>
      <c r="T20" s="96" t="n"/>
      <c r="U20" s="144">
        <f>MAX(0,40-Y20)</f>
        <v/>
      </c>
      <c r="V20" s="351">
        <f>IF(OR($C20="",$D20=""),0,
 IF(OR($A20="Holiday",$A21="Holiday"),0,
 IF(AND(NOT(OR($A20="Annual Leave",$A21="Annual Leave")),$A20="Off day"),0,
  IF($I20+$I21&gt;=8,IF($I20&gt;=8,8,$I20),$I20)
  )))</f>
        <v/>
      </c>
      <c r="W20" s="351">
        <f>MAX(0,V20-U20)</f>
        <v/>
      </c>
      <c r="X20" s="351">
        <f>IF(C20="","",C20-WEEKDAY(C20,1)+1)</f>
        <v/>
      </c>
      <c r="Y20" s="351">
        <f>SUMPRODUCT(($X$14:$X19=X20)*(($V$14:$V19)+($O$14:$O19)))+IF(X20=X14,$L$11,0)</f>
        <v/>
      </c>
      <c r="Z20" s="351" t="n"/>
      <c r="AA20" s="351" t="n"/>
      <c r="AB20" s="351" t="n"/>
      <c r="AC20" s="351" t="n"/>
      <c r="AD20" s="351" t="n"/>
      <c r="AE20" s="351" t="n"/>
      <c r="AF20" s="351" t="n"/>
    </row>
    <row r="21" ht="24" customHeight="1" s="348" thickBot="1">
      <c r="A21" s="165" t="inlineStr">
        <is>
          <t>On Day</t>
        </is>
      </c>
      <c r="B21" s="284" t="n"/>
      <c r="C21" s="94">
        <f>C20</f>
        <v/>
      </c>
      <c r="D21" s="287" t="n"/>
      <c r="E21" s="288">
        <f>IF(D21="", "",
 IF(D21=TIME(0,0,0), 0,
 IF(AND(D21&gt;=TIME(0,0,1), D21&lt;=TIME(2,0,0)), TIME(7,0,0),
 IF(AND(D21&gt;=TIME(6,0,0), D21&lt;=TIME(8,0,0)), TIME(12,0,0),
 IF(AND(D21&gt;TIME(8,0,0), D21&lt;=TIME(13,59,0)), TIME(15,0,0),
 IF(AND(D21&gt;=TIME(14,0,0), D21&lt;=TIME(17,59,0)), TIME(21,0,0),
 IF(AND(D21&gt;=TIME(18,0,0), D21&lt;=TIME(21,59,0)), TIME(0,0,0),
 IF(AND(D21&gt;=TIME(22,0,0), D21&lt;=TIME(23,59,59)), TIME(7,0,0), ""))))))))</f>
        <v/>
      </c>
      <c r="F21" s="167" t="n"/>
      <c r="G21" s="288">
        <f>IF(AND(D21&gt;=TIME(6,0,0),D21&lt;=TIME(8,0,0)),E21,"")</f>
        <v/>
      </c>
      <c r="H21" s="287" t="n"/>
      <c r="I21" s="95">
        <f>ROUND(IF(OR(D21="",E21="",E21=0),0,IF(H21="",MOD(E21-D21,1)*24,MOD(H21-D21,1)*24)),2)</f>
        <v/>
      </c>
      <c r="J21" s="169" t="n"/>
      <c r="K21" s="285" t="n"/>
      <c r="L21" s="271" t="n"/>
      <c r="M21" s="286">
        <f>MAX(0,V21-W21)</f>
        <v/>
      </c>
      <c r="N21" s="289">
        <f>(IF(OR($C21="",$D21=""),0,
 IF(OR($A20="Holiday",$A21="Holiday"),
    IF(ISNUMBER(MATCH(TRIM($B21),{"Phagwah","Good Friday","Easter Monday","Labour Day","Christmas","Eid ul Azha","Romans-2","Globe-12","Neptune P1"},0)),0,$I21),
 IF(AND(NOT(OR($A20="Annual Leave",$A21="Annual Leave")),$A21="Off day"),$I21,
  MAX(0,$I21-$V21)
  ))))+W21</f>
        <v/>
      </c>
      <c r="O21" s="289">
        <f>IF(AND(OR($A20="Holiday",$A21="Holiday"),
        ISNUMBER(MATCH(TRIM($B21),{"Phagwah","Good Friday","Easter Monday","Labour Day","Christmas","Eid ul Azha","Romans-2","Globe-12","Neptune P1"},0))),
   $I21,0)</f>
        <v/>
      </c>
      <c r="P21" s="289">
        <f>IF(OR($O$7="Canteen",$O$7="Head Office"),0,IF($I21&lt;=0,0,IF(AND($I20&lt;=0,OR(TRIM($J21)="Hebrews",TRIM($J21)="Romans",TRIM($J21)="Romans-2",TRIM($J21)="Globe",TRIM($J21)="Globe-12",TRIM($J21)="Neptune P1")),1,0)))</f>
        <v/>
      </c>
      <c r="Q21" s="290" t="n"/>
      <c r="R21" s="289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IF(AND($I20=0,$I21&gt;0),1,0),
      0
   ),
0))</f>
        <v/>
      </c>
      <c r="S21" s="289">
        <f>IF(OR($A20="Annual Leave",$A21="Annual Leave"),IF(AND($A20&lt;&gt;"Annual Leave",$A21="Annual Leave"),8,0),0)</f>
        <v/>
      </c>
      <c r="T21" s="291" t="n"/>
      <c r="U21" s="144">
        <f>MAX(0,40-Y21)</f>
        <v/>
      </c>
      <c r="V21" s="351">
        <f>IF(OR($C21="",$D21=""),0,
 IF(OR($A20="Holiday",$A21="Holiday"),0,
 IF(AND(NOT(OR($A20="Annual Leave",$A21="Annual Leave")),$A21="Off day"),0,
  IF($I20+$I21&gt;=8,IF($I20&gt;=8,0,8-$I20),$I21)
  )))</f>
        <v/>
      </c>
      <c r="W21" s="351">
        <f>MAX(0,V21-U21)</f>
        <v/>
      </c>
      <c r="X21" s="351">
        <f>IF(C21="","",C21-WEEKDAY(C21,1)+1)</f>
        <v/>
      </c>
      <c r="Y21" s="351">
        <f>SUMPRODUCT(($X$14:$X20=X21)*(($V$14:$V20)+($O$14:$O20)))+IF(X21=X14,$L$11,0)</f>
        <v/>
      </c>
      <c r="Z21" s="351" t="n"/>
      <c r="AA21" s="351" t="n"/>
      <c r="AB21" s="351" t="n"/>
      <c r="AC21" s="351" t="n"/>
      <c r="AD21" s="351" t="n"/>
      <c r="AE21" s="351" t="n"/>
      <c r="AF21" s="351" t="n"/>
    </row>
    <row r="22" ht="24" customHeight="1" s="348" thickBot="1">
      <c r="A22" s="170" t="inlineStr">
        <is>
          <t>On Day</t>
        </is>
      </c>
      <c r="B22" s="292" t="n"/>
      <c r="C22" s="97">
        <f>C20+1</f>
        <v/>
      </c>
      <c r="D22" s="44" t="n"/>
      <c r="E22" s="171">
        <f>IF(D22="", "",
 IF(D22=TIME(0,0,0), 0,
 IF(AND(D22&gt;=TIME(0,0,1), D22&lt;=TIME(2,0,0)), TIME(7,0,0),
 IF(AND(D22&gt;=TIME(6,0,0), D22&lt;=TIME(8,0,0)), TIME(12,0,0),
 IF(AND(D22&gt;TIME(8,0,0), D22&lt;=TIME(13,59,0)), TIME(15,0,0),
 IF(AND(D22&gt;=TIME(14,0,0), D22&lt;=TIME(17,59,0)), TIME(21,0,0),
 IF(AND(D22&gt;=TIME(18,0,0), D22&lt;=TIME(21,59,0)), TIME(0,0,0),
 IF(AND(D22&gt;=TIME(22,0,0), D22&lt;=TIME(23,59,59)), TIME(7,0,0), ""))))))))</f>
        <v/>
      </c>
      <c r="F22" s="172" t="n"/>
      <c r="G22" s="171">
        <f>IF(AND(D22&gt;=TIME(6,0,0),D22&lt;=TIME(8,0,0)),E22,"")</f>
        <v/>
      </c>
      <c r="H22" s="44" t="n"/>
      <c r="I22" s="45">
        <f>ROUND(IF(OR(D22="",E22="",E22=0),0,IF(H22="",MOD(E22-D22,1)*24,MOD(H22-D22,1)*24)),2)</f>
        <v/>
      </c>
      <c r="J22" s="173" t="n"/>
      <c r="K22" s="293" t="n"/>
      <c r="L22" s="271" t="n"/>
      <c r="M22" s="294">
        <f>MAX(0,V22-W22)</f>
        <v/>
      </c>
      <c r="N22" s="46">
        <f>(IF(OR($C22="",$D22=""),0,
 IF(OR($A22="Holiday",$A23="Holiday"),
    IF(ISNUMBER(MATCH(TRIM($B22),{"Phagwah","Good Friday","Easter Monday","Labour Day","Christmas","Eid ul Azha","Romans-2","Globe-12","Neptune P1"},0)),0,$I22),
 IF(AND(NOT(OR($A22="Annual Leave",$A23="Annual Leave")),$A22="Off day"),$I22,
  MAX(0,$I22-$V22)
  ))))+W22</f>
        <v/>
      </c>
      <c r="O22" s="46">
        <f>IF(AND(OR($A22="Holiday",$A23="Holiday"),
        ISNUMBER(MATCH(TRIM($B22),{"Phagwah","Good Friday","Easter Monday","Labour Day","Christmas","Eid ul Azha","Romans-2","Globe-12","Neptune P1"},0))),
   $I22,0)</f>
        <v/>
      </c>
      <c r="P22" s="46">
        <f>IF(OR($O$7="Canteen",$O$7="Head Office"),0,IF($I22&lt;=0,0,IF(OR(OR(TRIM($J22)="Hebrews",TRIM($J22)="Romans",TRIM($J22)="Romans-2",TRIM($J22)="Globe",TRIM($J22)="Globe-12",TRIM($J22)="Neptune P1"),AND($I23&gt;0,OR(TRIM($J23)="Hebrews",TRIM($J23)="Romans",TRIM($J23)="Romans-2",TRIM($J23)="Globe",TRIM($J23)="Globe-12",TRIM($J23)="Neptune P1"))),1,0)))</f>
        <v/>
      </c>
      <c r="Q22" s="47" t="n"/>
      <c r="R22" s="46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IF($I22&gt;0,1,0),
      0
   ),
0))</f>
        <v/>
      </c>
      <c r="S22" s="46">
        <f>IF(OR($A22="Annual Leave",$A23="Annual Leave"),IF($A22="Annual Leave",8,0),0)</f>
        <v/>
      </c>
      <c r="T22" s="48" t="n"/>
      <c r="U22" s="144">
        <f>MAX(0,40-Y22)</f>
        <v/>
      </c>
      <c r="V22" s="351">
        <f>IF(OR($C22="",$D22=""),0,
 IF(OR($A22="Holiday",$A23="Holiday"),0,
 IF(AND(NOT(OR($A22="Annual Leave",$A23="Annual Leave")),$A22="Off day"),0,
  IF($I22+$I23&gt;=8,IF($I22&gt;=8,8,$I22),$I22)
  )))</f>
        <v/>
      </c>
      <c r="W22" s="351">
        <f>MAX(0,V22-U22)</f>
        <v/>
      </c>
      <c r="X22" s="351">
        <f>IF(C22="","",C22-WEEKDAY(C22,1)+1)</f>
        <v/>
      </c>
      <c r="Y22" s="351">
        <f>SUMPRODUCT(($X$14:$X21=X22)*(($V$14:$V21)+($O$14:$O21)))+IF(X22=X14,$L$11,0)</f>
        <v/>
      </c>
      <c r="Z22" s="351" t="n"/>
      <c r="AA22" s="351" t="n"/>
      <c r="AB22" s="351" t="n"/>
      <c r="AC22" s="351" t="n"/>
      <c r="AD22" s="351" t="n"/>
      <c r="AE22" s="351" t="n"/>
      <c r="AF22" s="351" t="n"/>
    </row>
    <row r="23" ht="24" customHeight="1" s="348" thickBot="1">
      <c r="A23" s="170" t="inlineStr">
        <is>
          <t>On Day</t>
        </is>
      </c>
      <c r="B23" s="292" t="n"/>
      <c r="C23" s="98">
        <f>C22</f>
        <v/>
      </c>
      <c r="D23" s="49" t="n"/>
      <c r="E23" s="174">
        <f>IF(D23="", "",
 IF(D23=TIME(0,0,0), 0,
 IF(AND(D23&gt;=TIME(0,0,1), D23&lt;=TIME(2,0,0)), TIME(7,0,0),
 IF(AND(D23&gt;=TIME(6,0,0), D23&lt;=TIME(8,0,0)), TIME(12,0,0),
 IF(AND(D23&gt;TIME(8,0,0), D23&lt;=TIME(13,59,0)), TIME(15,0,0),
 IF(AND(D23&gt;=TIME(14,0,0), D23&lt;=TIME(17,59,0)), TIME(21,0,0),
 IF(AND(D23&gt;=TIME(18,0,0), D23&lt;=TIME(21,59,0)), TIME(0,0,0),
 IF(AND(D23&gt;=TIME(22,0,0), D23&lt;=TIME(23,59,59)), TIME(7,0,0), ""))))))))</f>
        <v/>
      </c>
      <c r="F23" s="175" t="n"/>
      <c r="G23" s="174">
        <f>IF(AND(D23&gt;=TIME(6,0,0),D23&lt;=TIME(8,0,0)),E23,"")</f>
        <v/>
      </c>
      <c r="H23" s="49" t="n"/>
      <c r="I23" s="50">
        <f>ROUND(IF(OR(D23="",E23="",E23=0),0,IF(H23="",MOD(E23-D23,1)*24,MOD(H23-D23,1)*24)),2)</f>
        <v/>
      </c>
      <c r="J23" s="173" t="n"/>
      <c r="K23" s="293" t="n"/>
      <c r="L23" s="271" t="n"/>
      <c r="M23" s="294">
        <f>MAX(0,V23-W23)</f>
        <v/>
      </c>
      <c r="N23" s="51">
        <f>(IF(OR($C23="",$D23=""),0,
 IF(OR($A22="Holiday",$A23="Holiday"),
    IF(ISNUMBER(MATCH(TRIM($B23),{"Phagwah","Good Friday","Easter Monday","Labour Day","Christmas","Eid ul Azha","Romans-2","Globe-12","Neptune P1"},0)),0,$I23),
 IF(AND(NOT(OR($A22="Annual Leave",$A23="Annual Leave")),$A23="Off day"),$I23,
  MAX(0,$I23-$V23)
  ))))+W23</f>
        <v/>
      </c>
      <c r="O23" s="51">
        <f>IF(AND(OR($A22="Holiday",$A23="Holiday"),
        ISNUMBER(MATCH(TRIM($B23),{"Phagwah","Good Friday","Easter Monday","Labour Day","Christmas","Eid ul Azha","Romans-2","Globe-12","Neptune P1"},0))),
   $I23,0)</f>
        <v/>
      </c>
      <c r="P23" s="51">
        <f>IF(OR($O$7="Canteen",$O$7="Head Office"),0,IF($I23&lt;=0,0,IF(AND($I22&lt;=0,OR(TRIM($J23)="Hebrews",TRIM($J23)="Romans",TRIM($J23)="Romans-2",TRIM($J23)="Globe",TRIM($J23)="Globe-12",TRIM($J23)="Neptune P1")),1,0)))</f>
        <v/>
      </c>
      <c r="Q23" s="52" t="n"/>
      <c r="R23" s="51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IF(AND($I22=0,$I23&gt;0),1,0),
      0
   ),
0))</f>
        <v/>
      </c>
      <c r="S23" s="51">
        <f>IF(OR($A22="Annual Leave",$A23="Annual Leave"),IF(AND($A22&lt;&gt;"Annual Leave",$A23="Annual Leave"),8,0),0)</f>
        <v/>
      </c>
      <c r="T23" s="53" t="n"/>
      <c r="U23" s="144">
        <f>MAX(0,40-Y23)</f>
        <v/>
      </c>
      <c r="V23" s="351">
        <f>IF(OR($C23="",$D23=""),0,
 IF(OR($A22="Holiday",$A23="Holiday"),0,
 IF(AND(NOT(OR($A22="Annual Leave",$A23="Annual Leave")),$A23="Off day"),0,
  IF($I22+$I23&gt;=8,IF($I22&gt;=8,0,8-$I22),$I23)
  )))</f>
        <v/>
      </c>
      <c r="W23" s="351">
        <f>MAX(0,V23-U23)</f>
        <v/>
      </c>
      <c r="X23" s="351">
        <f>IF(C23="","",C23-WEEKDAY(C23,1)+1)</f>
        <v/>
      </c>
      <c r="Y23" s="351">
        <f>SUMPRODUCT(($X$14:$X22=X23)*(($V$14:$V22)+($O$14:$O22)))+IF(X23=X14,$L$11,0)</f>
        <v/>
      </c>
      <c r="Z23" s="351" t="n"/>
      <c r="AA23" s="351" t="n"/>
      <c r="AB23" s="351" t="n"/>
      <c r="AC23" s="351" t="n"/>
      <c r="AD23" s="351" t="n"/>
      <c r="AE23" s="351" t="n"/>
      <c r="AF23" s="351" t="n"/>
    </row>
    <row r="24" ht="24" customHeight="1" s="348" thickBot="1">
      <c r="A24" s="154" t="inlineStr">
        <is>
          <t>On Day</t>
        </is>
      </c>
      <c r="B24" s="273" t="n"/>
      <c r="C24" s="90">
        <f>C22+1</f>
        <v/>
      </c>
      <c r="D24" s="8" t="n"/>
      <c r="E24" s="155">
        <f>IF(D24="", "",
 IF(D24=TIME(0,0,0), 0,
 IF(AND(D24&gt;=TIME(0,0,1), D24&lt;=TIME(2,0,0)), TIME(7,0,0),
 IF(AND(D24&gt;=TIME(6,0,0), D24&lt;=TIME(8,0,0)), TIME(12,0,0),
 IF(AND(D24&gt;TIME(8,0,0), D24&lt;=TIME(13,59,0)), TIME(15,0,0),
 IF(AND(D24&gt;=TIME(14,0,0), D24&lt;=TIME(17,59,0)), TIME(21,0,0),
 IF(AND(D24&gt;=TIME(18,0,0), D24&lt;=TIME(21,59,0)), TIME(0,0,0),
 IF(AND(D24&gt;=TIME(22,0,0), D24&lt;=TIME(23,59,59)), TIME(7,0,0), ""))))))))</f>
        <v/>
      </c>
      <c r="F24" s="156" t="n"/>
      <c r="G24" s="155">
        <f>IF(AND(D24&gt;=TIME(6,0,0),D24&lt;=TIME(8,0,0)),E24,"")</f>
        <v/>
      </c>
      <c r="H24" s="8" t="n"/>
      <c r="I24" s="30">
        <f>ROUND(IF(OR(D24="",E24="",E24=0),0,IF(H24="",MOD(E24-D24,1)*24,MOD(H24-D24,1)*24)),2)</f>
        <v/>
      </c>
      <c r="J24" s="157" t="n"/>
      <c r="K24" s="274" t="n"/>
      <c r="L24" s="271" t="n"/>
      <c r="M24" s="275">
        <f>MAX(0,V24-W24)</f>
        <v/>
      </c>
      <c r="N24" s="9">
        <f>(IF(OR($C24="",$D24=""),0,
 IF(OR($A24="Holiday",$A25="Holiday"),
    IF(ISNUMBER(MATCH(TRIM($B24),{"Phagwah","Good Friday","Easter Monday","Labour Day","Christmas","Eid ul Azha","Romans-2","Globe-12","Neptune P1"},0)),0,$I24),
 IF(AND(NOT(OR($A24="Annual Leave",$A25="Annual Leave")),$A24="Off day"),$I24,
  MAX(0,$I24-$V24)
  ))))+W24</f>
        <v/>
      </c>
      <c r="O24" s="9">
        <f>IF(AND(OR($A24="Holiday",$A25="Holiday"),
        ISNUMBER(MATCH(TRIM($B24),{"Phagwah","Good Friday","Easter Monday","Labour Day","Christmas","Eid ul Azha","Romans-2","Globe-12","Neptune P1"},0))),
   $I24,0)</f>
        <v/>
      </c>
      <c r="P24" s="9">
        <f>IF(OR($O$7="Canteen",$O$7="Head Office"),0,IF($I24&lt;=0,0,IF(OR(OR(TRIM($J24)="Hebrews",TRIM($J24)="Romans",TRIM($J24)="Romans-2",TRIM($J24)="Globe",TRIM($J24)="Globe-12",TRIM($J24)="Neptune P1"),AND($I25&gt;0,OR(TRIM($J25)="Hebrews",TRIM($J25)="Romans",TRIM($J25)="Romans-2",TRIM($J25)="Globe",TRIM($J25)="Globe-12",TRIM($J25)="Neptune P1"))),1,0)))</f>
        <v/>
      </c>
      <c r="Q24" s="10" t="n"/>
      <c r="R24" s="9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IF($I24&gt;0,1,0),
      0
   ),
0))</f>
        <v/>
      </c>
      <c r="S24" s="9">
        <f>IF(OR($A24="Annual Leave",$A25="Annual Leave"),IF($A24="Annual Leave",8,0),0)</f>
        <v/>
      </c>
      <c r="T24" s="91" t="n"/>
      <c r="U24" s="144">
        <f>MAX(0,40-Y24)</f>
        <v/>
      </c>
      <c r="V24" s="351">
        <f>IF(OR($C24="",$D24=""),0,
 IF(OR($A24="Holiday",$A25="Holiday"),0,
 IF(AND(NOT(OR($A24="Annual Leave",$A25="Annual Leave")),$A24="Off day"),0,
  IF($I24+$I25&gt;=8,IF($I24&gt;=8,8,$I24),$I24)
  )))</f>
        <v/>
      </c>
      <c r="W24" s="351">
        <f>MAX(0,V24-U24)</f>
        <v/>
      </c>
      <c r="X24" s="351">
        <f>IF(C24="","",C24-WEEKDAY(C24,1)+1)</f>
        <v/>
      </c>
      <c r="Y24" s="351">
        <f>SUMPRODUCT(($X$14:$X23=X24)*(($V$14:$V23)+($O$14:$O23)))+IF(X24=X14,$L$11,0)</f>
        <v/>
      </c>
      <c r="Z24" s="351" t="n"/>
      <c r="AA24" s="351" t="n"/>
      <c r="AB24" s="351" t="n"/>
      <c r="AC24" s="351" t="n"/>
      <c r="AD24" s="351" t="n"/>
      <c r="AE24" s="351" t="n"/>
      <c r="AF24" s="351" t="n"/>
    </row>
    <row r="25" ht="24" customHeight="1" s="348" thickBot="1">
      <c r="A25" s="154" t="inlineStr">
        <is>
          <t>On Day</t>
        </is>
      </c>
      <c r="B25" s="273" t="n"/>
      <c r="C25" s="90">
        <f>C24</f>
        <v/>
      </c>
      <c r="D25" s="276" t="n"/>
      <c r="E25" s="277">
        <f>IF(D25="", "",
 IF(D25=TIME(0,0,0), 0,
 IF(AND(D25&gt;=TIME(0,0,1), D25&lt;=TIME(2,0,0)), TIME(7,0,0),
 IF(AND(D25&gt;=TIME(6,0,0), D25&lt;=TIME(8,0,0)), TIME(12,0,0),
 IF(AND(D25&gt;TIME(8,0,0), D25&lt;=TIME(13,59,0)), TIME(15,0,0),
 IF(AND(D25&gt;=TIME(14,0,0), D25&lt;=TIME(17,59,0)), TIME(21,0,0),
 IF(AND(D25&gt;=TIME(18,0,0), D25&lt;=TIME(21,59,0)), TIME(0,0,0),
 IF(AND(D25&gt;=TIME(22,0,0), D25&lt;=TIME(23,59,59)), TIME(7,0,0), ""))))))))</f>
        <v/>
      </c>
      <c r="F25" s="156" t="n"/>
      <c r="G25" s="277">
        <f>IF(AND(D25&gt;=TIME(6,0,0),D25&lt;=TIME(8,0,0)),E25,"")</f>
        <v/>
      </c>
      <c r="H25" s="276" t="n"/>
      <c r="I25" s="30">
        <f>ROUND(IF(OR(D25="",E25="",E25=0),0,IF(H25="",MOD(E25-D25,1)*24,MOD(H25-D25,1)*24)),2)</f>
        <v/>
      </c>
      <c r="J25" s="158" t="n"/>
      <c r="K25" s="274" t="n"/>
      <c r="L25" s="271" t="n"/>
      <c r="M25" s="275">
        <f>MAX(0,V25-W25)</f>
        <v/>
      </c>
      <c r="N25" s="278">
        <f>(IF(OR($C25="",$D25=""),0,
 IF(OR($A24="Holiday",$A25="Holiday"),
    IF(ISNUMBER(MATCH(TRIM($B25),{"Phagwah","Good Friday","Easter Monday","Labour Day","Christmas","Eid ul Azha","Romans-2","Globe-12","Neptune P1"},0)),0,$I25),
 IF(AND(NOT(OR($A24="Annual Leave",$A25="Annual Leave")),$A25="Off day"),$I25,
  MAX(0,$I25-$V25)
  ))))+W25</f>
        <v/>
      </c>
      <c r="O25" s="278">
        <f>IF(AND(OR($A24="Holiday",$A25="Holiday"),
        ISNUMBER(MATCH(TRIM($B25),{"Phagwah","Good Friday","Easter Monday","Labour Day","Christmas","Eid ul Azha","Romans-2","Globe-12","Neptune P1"},0))),
   $I25,0)</f>
        <v/>
      </c>
      <c r="P25" s="278">
        <f>IF(OR($O$7="Canteen",$O$7="Head Office"),0,IF($I25&lt;=0,0,IF(AND($I24&lt;=0,OR(TRIM($J25)="Hebrews",TRIM($J25)="Romans",TRIM($J25)="Romans-2",TRIM($J25)="Globe",TRIM($J25)="Globe-12",TRIM($J25)="Neptune P1")),1,0)))</f>
        <v/>
      </c>
      <c r="Q25" s="279" t="n"/>
      <c r="R25" s="278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IF(AND($I24=0,$I25&gt;0),1,0),
      0
   ),
0))</f>
        <v/>
      </c>
      <c r="S25" s="278">
        <f>IF(OR($A24="Annual Leave",$A25="Annual Leave"),IF(AND($A24&lt;&gt;"Annual Leave",$A25="Annual Leave"),8,0),0)</f>
        <v/>
      </c>
      <c r="T25" s="280" t="n"/>
      <c r="U25" s="144">
        <f>MAX(0,40-Y25)</f>
        <v/>
      </c>
      <c r="V25" s="351">
        <f>IF(OR($C25="",$D25=""),0,
 IF(OR($A24="Holiday",$A25="Holiday"),0,
 IF(AND(NOT(OR($A24="Annual Leave",$A25="Annual Leave")),$A25="Off day"),0,
  IF($I24+$I25&gt;=8,IF($I24&gt;=8,0,8-$I24),$I25)
  )))</f>
        <v/>
      </c>
      <c r="W25" s="351">
        <f>MAX(0,V25-U25)</f>
        <v/>
      </c>
      <c r="X25" s="351">
        <f>IF(C25="","",C25-WEEKDAY(C25,1)+1)</f>
        <v/>
      </c>
      <c r="Y25" s="351">
        <f>SUMPRODUCT(($X$14:$X24=X25)*(($V$14:$V24)+($O$14:$O24)))+IF(X25=X14,$L$11,0)</f>
        <v/>
      </c>
      <c r="Z25" s="351" t="n"/>
      <c r="AA25" s="351" t="n"/>
      <c r="AB25" s="351" t="n"/>
      <c r="AC25" s="351" t="n"/>
      <c r="AD25" s="351" t="n"/>
      <c r="AE25" s="351" t="n"/>
      <c r="AF25" s="351" t="n"/>
    </row>
    <row r="26" ht="24" customHeight="1" s="348" thickBot="1">
      <c r="A26" s="159" t="inlineStr">
        <is>
          <t>On Day</t>
        </is>
      </c>
      <c r="B26" s="281" t="n"/>
      <c r="C26" s="92">
        <f>C24+1</f>
        <v/>
      </c>
      <c r="D26" s="31" t="n"/>
      <c r="E26" s="160">
        <f>IF(D26="", "",
 IF(D26=TIME(0,0,0), 0,
 IF(AND(D26&gt;=TIME(0,0,1), D26&lt;=TIME(2,0,0)), TIME(7,0,0),
 IF(AND(D26&gt;=TIME(6,0,0), D26&lt;=TIME(8,0,0)), TIME(12,0,0),
 IF(AND(D26&gt;TIME(8,0,0), D26&lt;=TIME(13,59,0)), TIME(15,0,0),
 IF(AND(D26&gt;=TIME(14,0,0), D26&lt;=TIME(17,59,0)), TIME(21,0,0),
 IF(AND(D26&gt;=TIME(18,0,0), D26&lt;=TIME(21,59,0)), TIME(0,0,0),
 IF(AND(D26&gt;=TIME(22,0,0), D26&lt;=TIME(23,59,59)), TIME(7,0,0), ""))))))))</f>
        <v/>
      </c>
      <c r="F26" s="161" t="n"/>
      <c r="G26" s="160">
        <f>IF(AND(D26&gt;=TIME(6,0,0),D26&lt;=TIME(8,0,0)),E26,"")</f>
        <v/>
      </c>
      <c r="H26" s="31" t="n"/>
      <c r="I26" s="32">
        <f>ROUND(IF(OR(D26="",E26="",E26=0),0,IF(H26="",MOD(E26-D26,1)*24,MOD(H26-D26,1)*24)),2)</f>
        <v/>
      </c>
      <c r="J26" s="162" t="n"/>
      <c r="K26" s="282" t="n"/>
      <c r="L26" s="271" t="n"/>
      <c r="M26" s="283">
        <f>MAX(0,V26-W26)</f>
        <v/>
      </c>
      <c r="N26" s="33">
        <f>(IF(OR($C26="",$D26=""),0,
 IF(OR($A26="Holiday",$A27="Holiday"),
    IF(ISNUMBER(MATCH(TRIM($B26),{"Phagwah","Good Friday","Easter Monday","Labour Day","Christmas","Eid ul Azha","Romans-2","Globe-12","Neptune P1"},0)),0,$I26),
 IF(AND(NOT(OR($A26="Annual Leave",$A27="Annual Leave")),$A26="Off day"),$I26,
  MAX(0,$I26-$V26)
  ))))+W26</f>
        <v/>
      </c>
      <c r="O26" s="33">
        <f>IF(AND(OR($A26="Holiday",$A27="Holiday"),
        ISNUMBER(MATCH(TRIM($B26),{"Phagwah","Good Friday","Easter Monday","Labour Day","Christmas","Eid ul Azha","Romans-2","Globe-12","Neptune P1"},0))),
   $I26,0)</f>
        <v/>
      </c>
      <c r="P26" s="33">
        <f>IF(OR($O$7="Canteen",$O$7="Head Office"),0,IF($I26&lt;=0,0,IF(OR(OR(TRIM($J26)="Hebrews",TRIM($J26)="Romans",TRIM($J26)="Romans-2",TRIM($J26)="Globe",TRIM($J26)="Globe-12",TRIM($J26)="Neptune P1"),AND($I27&gt;0,OR(TRIM($J27)="Hebrews",TRIM($J27)="Romans",TRIM($J27)="Romans-2",TRIM($J27)="Globe",TRIM($J27)="Globe-12",TRIM($J27)="Neptune P1"))),1,0)))</f>
        <v/>
      </c>
      <c r="Q26" s="34" t="n"/>
      <c r="R26" s="33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IF($I26&gt;0,1,0),
      0
   ),
0))</f>
        <v/>
      </c>
      <c r="S26" s="33">
        <f>IF(OR($A26="Annual Leave",$A27="Annual Leave"),IF($A26="Annual Leave",8,0),0)</f>
        <v/>
      </c>
      <c r="T26" s="35" t="n"/>
      <c r="U26" s="144">
        <f>MAX(0,40-Y26)</f>
        <v/>
      </c>
      <c r="V26" s="351">
        <f>IF(OR($C26="",$D26=""),0,
 IF(OR($A26="Holiday",$A27="Holiday"),0,
 IF(AND(NOT(OR($A26="Annual Leave",$A27="Annual Leave")),$A26="Off day"),0,
  IF($I26+$I27&gt;=8,IF($I26&gt;=8,8,$I26),$I26)
  )))</f>
        <v/>
      </c>
      <c r="W26" s="351">
        <f>MAX(0,V26-U26)</f>
        <v/>
      </c>
      <c r="X26" s="351">
        <f>IF(C26="","",C26-WEEKDAY(C26,1)+1)</f>
        <v/>
      </c>
      <c r="Y26" s="351">
        <f>SUMPRODUCT(($X$14:$X25=X26)*(($V$14:$V25)+($O$14:$O25)))+IF(X26=X14,$L$11,0)</f>
        <v/>
      </c>
      <c r="Z26" s="351" t="n"/>
      <c r="AA26" s="351" t="n"/>
      <c r="AB26" s="351" t="n"/>
      <c r="AC26" s="351" t="n"/>
      <c r="AD26" s="351" t="n"/>
      <c r="AE26" s="351" t="n"/>
      <c r="AF26" s="351" t="n"/>
    </row>
    <row r="27" ht="24" customHeight="1" s="348" thickBot="1">
      <c r="A27" s="159" t="inlineStr">
        <is>
          <t>On Day</t>
        </is>
      </c>
      <c r="B27" s="281" t="n"/>
      <c r="C27" s="93">
        <f>C26</f>
        <v/>
      </c>
      <c r="D27" s="36" t="n"/>
      <c r="E27" s="163">
        <f>IF(D27="", "",
 IF(D27=TIME(0,0,0), 0,
 IF(AND(D27&gt;=TIME(0,0,1), D27&lt;=TIME(2,0,0)), TIME(7,0,0),
 IF(AND(D27&gt;=TIME(6,0,0), D27&lt;=TIME(8,0,0)), TIME(12,0,0),
 IF(AND(D27&gt;TIME(8,0,0), D27&lt;=TIME(13,59,0)), TIME(15,0,0),
 IF(AND(D27&gt;=TIME(14,0,0), D27&lt;=TIME(17,59,0)), TIME(21,0,0),
 IF(AND(D27&gt;=TIME(18,0,0), D27&lt;=TIME(21,59,0)), TIME(0,0,0),
 IF(AND(D27&gt;=TIME(22,0,0), D27&lt;=TIME(23,59,59)), TIME(7,0,0), ""))))))))</f>
        <v/>
      </c>
      <c r="F27" s="164" t="n"/>
      <c r="G27" s="163">
        <f>IF(AND(D27&gt;=TIME(6,0,0),D27&lt;=TIME(8,0,0)),E27,"")</f>
        <v/>
      </c>
      <c r="H27" s="36" t="n"/>
      <c r="I27" s="37">
        <f>ROUND(IF(OR(D27="",E27="",E27=0),0,IF(H27="",MOD(E27-D27,1)*24,MOD(H27-D27,1)*24)),2)</f>
        <v/>
      </c>
      <c r="J27" s="162" t="n"/>
      <c r="K27" s="282" t="n"/>
      <c r="L27" s="271" t="n"/>
      <c r="M27" s="283">
        <f>MAX(0,V27-W27)</f>
        <v/>
      </c>
      <c r="N27" s="38">
        <f>(IF(OR($C27="",$D27=""),0,
 IF(OR($A26="Holiday",$A27="Holiday"),
    IF(ISNUMBER(MATCH(TRIM($B27),{"Phagwah","Good Friday","Easter Monday","Labour Day","Christmas","Eid ul Azha","Romans-2","Globe-12","Neptune P1"},0)),0,$I27),
 IF(AND(NOT(OR($A26="Annual Leave",$A27="Annual Leave")),$A27="Off day"),$I27,
  MAX(0,$I27-$V27)
  ))))+W27</f>
        <v/>
      </c>
      <c r="O27" s="38">
        <f>IF(AND(OR($A26="Holiday",$A27="Holiday"),
        ISNUMBER(MATCH(TRIM($B27),{"Phagwah","Good Friday","Easter Monday","Labour Day","Christmas","Eid ul Azha","Romans-2","Globe-12","Neptune P1"},0))),
   $I27,0)</f>
        <v/>
      </c>
      <c r="P27" s="38">
        <f>IF(OR($O$7="Canteen",$O$7="Head Office"),0,IF($I27&lt;=0,0,IF(AND($I26&lt;=0,OR(TRIM($J27)="Hebrews",TRIM($J27)="Romans",TRIM($J27)="Romans-2",TRIM($J27)="Globe",TRIM($J27)="Globe-12",TRIM($J27)="Neptune P1")),1,0)))</f>
        <v/>
      </c>
      <c r="Q27" s="39" t="n"/>
      <c r="R27" s="38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IF(AND($I26=0,$I27&gt;0),1,0),
      0
   ),
0))</f>
        <v/>
      </c>
      <c r="S27" s="38">
        <f>IF(OR($A26="Annual Leave",$A27="Annual Leave"),IF(AND($A26&lt;&gt;"Annual Leave",$A27="Annual Leave"),8,0),0)</f>
        <v/>
      </c>
      <c r="T27" s="40" t="n"/>
      <c r="U27" s="144">
        <f>MAX(0,40-Y27)</f>
        <v/>
      </c>
      <c r="V27" s="351">
        <f>IF(OR($C27="",$D27=""),0,
 IF(OR($A26="Holiday",$A27="Holiday"),0,
 IF(AND(NOT(OR($A26="Annual Leave",$A27="Annual Leave")),$A27="Off day"),0,
  IF($I26+$I27&gt;=8,IF($I26&gt;=8,0,8-$I26),$I27)
  )))</f>
        <v/>
      </c>
      <c r="W27" s="351">
        <f>MAX(0,V27-U27)</f>
        <v/>
      </c>
      <c r="X27" s="351">
        <f>IF(C27="","",C27-WEEKDAY(C27,1)+1)</f>
        <v/>
      </c>
      <c r="Y27" s="351">
        <f>SUMPRODUCT(($X$14:$X26=X27)*(($V$14:$V26)+($O$14:$O26)))+IF(X27=X14,$L$11,0)</f>
        <v/>
      </c>
      <c r="Z27" s="351" t="n"/>
      <c r="AA27" s="351" t="n"/>
      <c r="AB27" s="351" t="n"/>
      <c r="AC27" s="351" t="n"/>
      <c r="AD27" s="351" t="n"/>
      <c r="AE27" s="351" t="n"/>
      <c r="AF27" s="351" t="n"/>
    </row>
    <row r="28" ht="24" customHeight="1" s="348" thickBot="1">
      <c r="A28" s="176" t="n"/>
      <c r="B28" s="176" t="n"/>
      <c r="C28" s="145" t="n"/>
      <c r="D28" s="6" t="n"/>
      <c r="E28" s="14" t="n"/>
      <c r="F28" s="6" t="n"/>
      <c r="G28" s="6" t="n"/>
      <c r="H28" s="336" t="n"/>
      <c r="I28" s="351" t="n"/>
      <c r="J28" s="336" t="n"/>
      <c r="K28" s="336" t="n"/>
      <c r="L28" s="336" t="n"/>
      <c r="M28" s="99">
        <f>MAX(0,V28-W28)</f>
        <v/>
      </c>
      <c r="N28" s="99">
        <f>(IF(OR($C28="",$D28=""),0,
 IF(OR($A28="Holiday",$A29="Holiday"),
    IF(ISNUMBER(MATCH(TRIM($B28),{"Phagwah","Good Friday","Easter Monday","Labour Day","Christmas","Eid ul Azha","Romans-2","Globe-12","Neptune P1"},0)),0,$I28),
 IF(AND(NOT(OR($A28="Annual Leave",$A29="Annual Leave")),$A28="Off day"),$I28,
  MAX(0,$I28-$V28)
  ))))+W28</f>
        <v/>
      </c>
      <c r="O28" s="99">
        <f>IF(AND(OR($A28="Holiday",$A29="Holiday"),
        ISNUMBER(MATCH(TRIM($B28),{"Phagwah","Good Friday","Easter Monday","Labour Day","Christmas","Eid ul Azha","Romans-2","Globe-12","Neptune P1"},0))),
   $I28,0)</f>
        <v/>
      </c>
      <c r="P28" s="99">
        <f>IF(OR($O$7="Canteen",$O$7="Head Office"),0,IF($I28&lt;=0,0,IF(OR(OR(TRIM($J28)="Hebrews",TRIM($J28)="Romans",TRIM($J28)="Romans-2",TRIM($J28)="Globe",TRIM($J28)="Globe-12",TRIM($J28)="Neptune P1"),AND($I29&gt;0,OR(TRIM($J29)="Hebrews",TRIM($J29)="Romans",TRIM($J29)="Romans-2",TRIM($J29)="Globe",TRIM($J29)="Globe-12",TRIM($J29)="Neptune P1"))),1,0)))</f>
        <v/>
      </c>
      <c r="Q28" s="178" t="n"/>
      <c r="R28" s="15" t="n"/>
      <c r="S28" s="99">
        <f>IF(OR($A28="Annual Leave",$A29="Annual Leave"),IF($A28="Annual Leave",8,0),0)</f>
        <v/>
      </c>
      <c r="T28" s="100">
        <f>SUM(T14:T27)</f>
        <v/>
      </c>
      <c r="U28" s="144">
        <f>MAX(0,40-Y28)</f>
        <v/>
      </c>
      <c r="V28" s="351">
        <f>IF(OR($C28="",$D28=""),0,
 IF(OR($A28="Holiday",$A29="Holiday"),0,
 IF(AND(NOT(OR($A28="Annual Leave",$A29="Annual Leave")),$A28="Off day"),0,
  IF($I28+$I29&gt;=8,IF($I28&gt;=8,8,$I28),$I28)
  )))</f>
        <v/>
      </c>
      <c r="W28" s="351">
        <f>MAX(0,V28-U28)</f>
        <v/>
      </c>
      <c r="X28" s="351">
        <f>IF(C28="","",C28-WEEKDAY(C28,1)+1)</f>
        <v/>
      </c>
      <c r="Y28" s="351">
        <f>SUMPRODUCT(($X$14:$X27=X28)*(($V$14:$V27)+($O$14:$O27)))+IF(X28=X14,$L$11,0)</f>
        <v/>
      </c>
      <c r="Z28" s="351" t="n"/>
      <c r="AA28" s="351" t="n"/>
      <c r="AB28" s="351" t="n"/>
      <c r="AC28" s="351" t="n"/>
      <c r="AD28" s="351" t="n"/>
      <c r="AE28" s="351" t="n"/>
      <c r="AF28" s="351" t="n"/>
    </row>
    <row r="29" hidden="1" ht="15.75" customHeight="1" s="348" thickBot="1">
      <c r="A29" s="179" t="n"/>
      <c r="B29" s="176" t="n"/>
      <c r="C29" s="145" t="n"/>
      <c r="D29" s="6" t="n"/>
      <c r="E29" s="295">
        <f>IF(D29="", "",
 IF(D29=TIME(0,0,0), 0,
 IF(AND(D29&gt;=TIME(0,0,1), D29&lt;=TIME(2,0,0)), TIME(7,0,0),
 IF(AND(D29&gt;=TIME(6,0,0), D29&lt;=TIME(8,0,0)), TIME(12,0,0),
 IF(AND(D29&gt;TIME(8,0,0), D29&lt;=TIME(13,59,0)), TIME(15,0,0),
 IF(AND(D29&gt;=TIME(14,0,0), D29&lt;=TIME(17,59,0)), TIME(21,0,0),
 IF(AND(D29&gt;=TIME(18,0,0), D29&lt;=TIME(21,59,0)), TIME(0,0,0),
 IF(AND(D29&gt;=TIME(22,0,0), D29&lt;=TIME(23,59,59)), TIME(7,0,0), ""))))))))</f>
        <v/>
      </c>
      <c r="F29" s="6" t="n"/>
      <c r="G29" s="6" t="n"/>
      <c r="H29" s="6" t="n"/>
      <c r="I29" s="6" t="n"/>
      <c r="J29" s="6" t="n"/>
      <c r="K29" s="6" t="n"/>
      <c r="L29" s="6" t="n"/>
      <c r="M29" s="4">
        <f>MAX(0,V29-W29)</f>
        <v/>
      </c>
      <c r="N29" s="4">
        <f>(IF(OR($C29="",$D29=""),0,
 IF(OR($A28="Holiday",$A29="Holiday"),
    IF(ISNUMBER(MATCH(TRIM($B29),{"Phagwah","Good Friday","Easter Monday","Labour Day","Christmas","Eid ul Azha","Romans-2","Globe-12","Neptune P1"},0)),0,$I29),
 IF(AND(NOT(OR($A28="Annual Leave",$A29="Annual Leave")),$A29="Off day"),$I29,
  MAX(0,$I29-$V29)
  ))))+W29</f>
        <v/>
      </c>
      <c r="O29" s="4">
        <f>IF(AND(OR($A28="Holiday",$A29="Holiday"),
        ISNUMBER(MATCH(TRIM($B29),{"Phagwah","Good Friday","Easter Monday","Labour Day","Christmas","Eid ul Azha","Romans-2","Globe-12","Neptune P1"},0))),
   $I29,0)</f>
        <v/>
      </c>
      <c r="P29" s="4">
        <f>IF(OR($O$7="Canteen",$O$7="Head Office"),0,IF($I29&lt;=0,0,IF(AND($I28&lt;=0,OR(TRIM($J29)="Hebrews",TRIM($J29)="Romans",TRIM($J29)="Romans-2",TRIM($J29)="Globe",TRIM($J29)="Globe-12",TRIM($J29)="Neptune P1")),1,0)))</f>
        <v/>
      </c>
      <c r="Q29" s="6" t="n"/>
      <c r="R29" s="296">
        <f>IF(OR($O$7="Canteen",$O$7="Head Office"),0,IF(
  AND(
    SUMIFS(I:I, C:C, C29) &gt;= 8,
    COUNTIFS(C$14:C29, C29)=1,
    OR(
      TEXT(D29,"hh:mm:ss")="07:00:00",
      TEXT(D29,"hh:mm:ss")="15:00:00",
      TEXT(D29,"hh:mm:ss")="23:00:00",
      TEXT(D30,"hh:mm:ss")="07:00:00",
      TEXT(D30,"hh:mm:ss")="15:00:00",
      TEXT(D30,"hh:mm:ss")="23:00:00"
    )
  ),
  1,
  0
))</f>
        <v/>
      </c>
      <c r="S29" s="4">
        <f>IF(OR($A28="Annual Leave",$A29="Annual Leave"),IF(AND($A28&lt;&gt;"Annual Leave",$A29="Annual Leave"),8,0),0)</f>
        <v/>
      </c>
      <c r="T29" s="146" t="n"/>
      <c r="U29" s="351">
        <f>MAX(0,40-Y29)</f>
        <v/>
      </c>
      <c r="V29" s="351">
        <f>IF(OR($C29="",$D29=""),0,
 IF(OR($A28="Holiday",$A29="Holiday"),0,
 IF(AND(NOT(OR($A28="Annual Leave",$A29="Annual Leave")),$A29="Off day"),0,
  IF($I28+$I29&gt;=8,IF($I28&gt;=8,0,8-$I28),$I29)
  )))</f>
        <v/>
      </c>
      <c r="W29" s="351">
        <f>MAX(0,V29-U29)</f>
        <v/>
      </c>
      <c r="X29" s="351">
        <f>IF(C29="","",C29-WEEKDAY(C29,1)+1)</f>
        <v/>
      </c>
      <c r="Y29" s="351">
        <f>SUMPRODUCT(($X$14:$X28=X29)*(($V$14:$V28)+($O$14:$O28)))+IF(X29=X14,$L$11,0)</f>
        <v/>
      </c>
      <c r="Z29" s="351" t="n"/>
      <c r="AA29" s="351" t="n"/>
      <c r="AB29" s="351" t="n"/>
      <c r="AC29" s="351" t="n"/>
      <c r="AD29" s="351" t="n"/>
      <c r="AE29" s="351" t="n"/>
      <c r="AF29" s="351" t="n"/>
    </row>
    <row r="30" ht="24" customHeight="1" s="348" thickBot="1">
      <c r="A30" s="147" t="inlineStr">
        <is>
          <t>On Day</t>
        </is>
      </c>
      <c r="B30" s="180" t="n"/>
      <c r="C30" s="88">
        <f>C27+1</f>
        <v/>
      </c>
      <c r="D30" s="54" t="n"/>
      <c r="E30" s="148">
        <f>IF(D30="", "",
 IF(D30=TIME(0,0,0), 0,
 IF(AND(D30&gt;=TIME(0,0,1), D30&lt;=TIME(2,0,0)), TIME(7,0,0),
 IF(AND(D30&gt;=TIME(6,0,0), D30&lt;=TIME(8,0,0)), TIME(12,0,0),
 IF(AND(D30&gt;TIME(8,0,0), D30&lt;=TIME(13,59,0)), TIME(15,0,0),
 IF(AND(D30&gt;=TIME(14,0,0), D30&lt;=TIME(17,59,0)), TIME(21,0,0),
 IF(AND(D30&gt;=TIME(18,0,0), D30&lt;=TIME(21,59,0)), TIME(0,0,0),
 IF(AND(D30&gt;=TIME(22,0,0), D30&lt;=TIME(23,59,59)), TIME(7,0,0), ""))))))))</f>
        <v/>
      </c>
      <c r="F30" s="149" t="n"/>
      <c r="G30" s="148">
        <f>IF(AND(D30&gt;=TIME(6,0,0),D30&lt;=TIME(8,0,0)),E30,"")</f>
        <v/>
      </c>
      <c r="H30" s="54" t="n"/>
      <c r="I30" s="55">
        <f>ROUND(IF(OR(D30="",E30="",E30=0),0,IF(H30="",MOD(E30-D30,1)*24,MOD(H30-D30,1)*24)),2)</f>
        <v/>
      </c>
      <c r="J30" s="150" t="n"/>
      <c r="K30" s="270" t="n"/>
      <c r="L30" s="181" t="n"/>
      <c r="M30" s="272">
        <f>MAX(0,V30-W30)</f>
        <v/>
      </c>
      <c r="N30" s="56">
        <f>(IF(OR($C30="",$D30=""),0,
 IF(OR($A30="Holiday",$A31="Holiday"),
    IF(ISNUMBER(MATCH(TRIM($B30),{"Phagwah","Good Friday","Easter Monday","Labour Day","Christmas","Eid ul Azha","Romans-2","Globe-12","Neptune P1"},0)),0,$I30),
 IF(AND(NOT(OR($A30="Annual Leave",$A31="Annual Leave")),$A30="Off day"),$I30,
  MAX(0,$I30-$V30)
  ))))+W30</f>
        <v/>
      </c>
      <c r="O30" s="56">
        <f>IF(AND(OR($A30="Holiday",$A31="Holiday"),
        ISNUMBER(MATCH(TRIM($B30),{"Phagwah","Good Friday","Easter Monday","Labour Day","Christmas","Eid ul Azha","Romans-2","Globe-12","Neptune P1"},0))),
   $I30,0)</f>
        <v/>
      </c>
      <c r="P30" s="56">
        <f>IF(OR($O$7="Canteen",$O$7="Head Office"),0,IF($I30&lt;=0,0,IF(OR(OR(TRIM($J30)="Hebrews",TRIM($J30)="Romans",TRIM($J30)="Romans-2",TRIM($J30)="Globe",TRIM($J30)="Globe-12",TRIM($J30)="Neptune P1"),AND($I31&gt;0,OR(TRIM($J31)="Hebrews",TRIM($J31)="Romans",TRIM($J31)="Romans-2",TRIM($J31)="Globe",TRIM($J31)="Globe-12",TRIM($J31)="Neptune P1"))),1,0)))</f>
        <v/>
      </c>
      <c r="Q30" s="57" t="n"/>
      <c r="R30" s="56">
        <f>IF(OR($O$7="Canteen",$O$7="Head Office"),0,IF(
  AND(
    SUMIFS(I:I, C:C, C30) &gt;= 8,
    COUNTIFS(C$14:C30, C30)=1,
    OR(
      TEXT(D30,"hh:mm:ss")="07:00:00",
      TEXT(D30,"hh:mm:ss")="15:00:00",
      TEXT(D30,"hh:mm:ss")="23:00:00",
      TEXT(D31,"hh:mm:ss")="07:00:00",
      TEXT(D31,"hh:mm:ss")="15:00:00",
      TEXT(D31,"hh:mm:ss")="23:00:00"
    )
  ),
  1,
  0
))</f>
        <v/>
      </c>
      <c r="S30" s="56">
        <f>IF(OR($A30="Annual Leave",$A31="Annual Leave"),IF($A30="Annual Leave",8,0),0)</f>
        <v/>
      </c>
      <c r="T30" s="58" t="n"/>
      <c r="U30" s="144">
        <f>MAX(0,40-Y30)</f>
        <v/>
      </c>
      <c r="V30" s="151">
        <f>IF(OR($C30="",$D30=""),0,
 IF(OR($A30="Holiday",$A31="Holiday"),0,
 IF(AND(NOT(OR($A30="Annual Leave",$A31="Annual Leave")),$A30="Off day"),0,
  IF($I30+$I31&gt;=8,IF($I30&gt;=8,8,$I30),$I30)
  )))</f>
        <v/>
      </c>
      <c r="W30" s="151">
        <f>MAX(0,V30-U30)</f>
        <v/>
      </c>
      <c r="X30" s="151">
        <f>IF(C30="","",C30-WEEKDAY(C30,1)+1)</f>
        <v/>
      </c>
      <c r="Y30" s="151">
        <f>SUMPRODUCT(($X$14:$X29=X30)*(($V$14:$V29)+($O$14:$O29)))+IF(X30=X14,$L$11,0)</f>
        <v/>
      </c>
      <c r="Z30" s="151" t="n"/>
      <c r="AA30" s="151" t="n"/>
      <c r="AB30" s="151" t="n"/>
      <c r="AC30" s="351" t="n"/>
      <c r="AD30" s="351" t="n"/>
      <c r="AE30" s="351" t="n"/>
      <c r="AF30" s="351" t="n"/>
    </row>
    <row r="31" ht="24" customHeight="1" s="348" thickBot="1">
      <c r="A31" s="147" t="inlineStr">
        <is>
          <t>On Day</t>
        </is>
      </c>
      <c r="B31" s="182" t="n"/>
      <c r="C31" s="89">
        <f>C30</f>
        <v/>
      </c>
      <c r="D31" s="59" t="n"/>
      <c r="E31" s="152">
        <f>IF(D31="", "",
 IF(D31=TIME(0,0,0), 0,
 IF(AND(D31&gt;=TIME(0,0,1), D31&lt;=TIME(2,0,0)), TIME(7,0,0),
 IF(AND(D31&gt;=TIME(6,0,0), D31&lt;=TIME(8,0,0)), TIME(12,0,0),
 IF(AND(D31&gt;TIME(8,0,0), D31&lt;=TIME(13,59,0)), TIME(15,0,0),
 IF(AND(D31&gt;=TIME(14,0,0), D31&lt;=TIME(17,59,0)), TIME(21,0,0),
 IF(AND(D31&gt;=TIME(18,0,0), D31&lt;=TIME(21,59,0)), TIME(0,0,0),
 IF(AND(D31&gt;=TIME(22,0,0), D31&lt;=TIME(23,59,59)), TIME(7,0,0), ""))))))))</f>
        <v/>
      </c>
      <c r="F31" s="153" t="n"/>
      <c r="G31" s="152">
        <f>IF(AND(D31&gt;=TIME(6,0,0),D31&lt;=TIME(8,0,0)),E31,"")</f>
        <v/>
      </c>
      <c r="H31" s="59" t="n"/>
      <c r="I31" s="60">
        <f>ROUND(IF(OR(D31="",E31="",E31=0),0,IF(H31="",MOD(E31-D31,1)*24,MOD(H31-D31,1)*24)),2)</f>
        <v/>
      </c>
      <c r="J31" s="150" t="n"/>
      <c r="K31" s="270" t="n"/>
      <c r="L31" s="183" t="n"/>
      <c r="M31" s="272">
        <f>MAX(0,V31-W31)</f>
        <v/>
      </c>
      <c r="N31" s="61">
        <f>(IF(OR($C31="",$D31=""),0,
 IF(OR($A30="Holiday",$A31="Holiday"),
    IF(ISNUMBER(MATCH(TRIM($B31),{"Phagwah","Good Friday","Easter Monday","Labour Day","Christmas","Eid ul Azha","Romans-2","Globe-12","Neptune P1"},0)),0,$I31),
 IF(AND(NOT(OR($A30="Annual Leave",$A31="Annual Leave")),$A31="Off day"),$I31,
  MAX(0,$I31-$V31)
  ))))+W31</f>
        <v/>
      </c>
      <c r="O31" s="61">
        <f>IF(AND(OR($A30="Holiday",$A31="Holiday"),
        ISNUMBER(MATCH(TRIM($B31),{"Phagwah","Good Friday","Easter Monday","Labour Day","Christmas","Eid ul Azha","Romans-2","Globe-12","Neptune P1"},0))),
   $I31,0)</f>
        <v/>
      </c>
      <c r="P31" s="61">
        <f>IF(OR($O$7="Canteen",$O$7="Head Office"),0,IF($I31&lt;=0,0,IF(AND($I30&lt;=0,OR(TRIM($J31)="Hebrews",TRIM($J31)="Romans",TRIM($J31)="Romans-2",TRIM($J31)="Globe",TRIM($J31)="Globe-12",TRIM($J31)="Neptune P1")),1,0)))</f>
        <v/>
      </c>
      <c r="Q31" s="62" t="n"/>
      <c r="R31" s="61">
        <f>IF(OR($O$7="Canteen",$O$7="Head Office"),0,IF(
  AND(
    SUMIFS(I:I, C:C, C31) &gt;= 8,
    COUNTIFS(C$14:C31, C31)=1,
    OR(
      TEXT(D31,"hh:mm:ss")="07:00:00",
      TEXT(D31,"hh:mm:ss")="15:00:00",
      TEXT(D31,"hh:mm:ss")="23:00:00",
      TEXT(D32,"hh:mm:ss")="07:00:00",
      TEXT(D32,"hh:mm:ss")="15:00:00",
      TEXT(D32,"hh:mm:ss")="23:00:00"
    )
  ),
  1,
  0
))</f>
        <v/>
      </c>
      <c r="S31" s="61">
        <f>IF(OR($A30="Annual Leave",$A31="Annual Leave"),IF(AND($A30&lt;&gt;"Annual Leave",$A31="Annual Leave"),8,0),0)</f>
        <v/>
      </c>
      <c r="T31" s="63" t="n"/>
      <c r="U31" s="144">
        <f>MAX(0,40-Y31)</f>
        <v/>
      </c>
      <c r="V31" s="151">
        <f>IF(OR($C31="",$D31=""),0,
 IF(OR($A30="Holiday",$A31="Holiday"),0,
 IF(AND(NOT(OR($A30="Annual Leave",$A31="Annual Leave")),$A31="Off day"),0,
  IF($I30+$I31&gt;=8,IF($I30&gt;=8,0,8-$I30),$I31)
  )))</f>
        <v/>
      </c>
      <c r="W31" s="151">
        <f>MAX(0,V31-U31)</f>
        <v/>
      </c>
      <c r="X31" s="151">
        <f>IF(C31="","",C31-WEEKDAY(C31,1)+1)</f>
        <v/>
      </c>
      <c r="Y31" s="151">
        <f>SUMPRODUCT(($X$14:$X30=X31)*(($V$14:$V30)+($O$14:$O30)))+IF(X31=X14,$L$11,0)</f>
        <v/>
      </c>
      <c r="Z31" s="151" t="n"/>
      <c r="AA31" s="151" t="n"/>
      <c r="AB31" s="151" t="n"/>
      <c r="AC31" s="351" t="n"/>
      <c r="AD31" s="351" t="n"/>
      <c r="AE31" s="351" t="n"/>
      <c r="AF31" s="351" t="n"/>
    </row>
    <row r="32" ht="24" customHeight="1" s="348" thickBot="1">
      <c r="A32" s="184" t="inlineStr">
        <is>
          <t>On Day</t>
        </is>
      </c>
      <c r="B32" s="185" t="n"/>
      <c r="C32" s="101">
        <f>C30+1</f>
        <v/>
      </c>
      <c r="D32" s="11" t="n"/>
      <c r="E32" s="186">
        <f>IF(D32="", "",
 IF(D32=TIME(0,0,0), 0,
 IF(AND(D32&gt;=TIME(0,0,1), D32&lt;=TIME(2,0,0)), TIME(7,0,0),
 IF(AND(D32&gt;=TIME(6,0,0), D32&lt;=TIME(8,0,0)), TIME(12,0,0),
 IF(AND(D32&gt;TIME(8,0,0), D32&lt;=TIME(13,59,0)), TIME(15,0,0),
 IF(AND(D32&gt;=TIME(14,0,0), D32&lt;=TIME(17,59,0)), TIME(21,0,0),
 IF(AND(D32&gt;=TIME(18,0,0), D32&lt;=TIME(21,59,0)), TIME(0,0,0),
 IF(AND(D32&gt;=TIME(22,0,0), D32&lt;=TIME(23,59,59)), TIME(7,0,0), ""))))))))</f>
        <v/>
      </c>
      <c r="F32" s="187" t="n"/>
      <c r="G32" s="186">
        <f>IF(AND(D32&gt;=TIME(6,0,0),D32&lt;=TIME(8,0,0)),E32,"")</f>
        <v/>
      </c>
      <c r="H32" s="11" t="n"/>
      <c r="I32" s="87">
        <f>ROUND(IF(OR(D32="",E32="",E32=0),0,IF(H32="",MOD(E32-D32,1)*24,MOD(H32-D32,1)*24)),2)</f>
        <v/>
      </c>
      <c r="J32" s="188" t="n"/>
      <c r="K32" s="297" t="n"/>
      <c r="L32" s="189" t="n"/>
      <c r="M32" s="298">
        <f>MAX(0,V32-W32)</f>
        <v/>
      </c>
      <c r="N32" s="12">
        <f>(IF(OR($C32="",$D32=""),0,
 IF(OR($A32="Holiday",$A33="Holiday"),
    IF(ISNUMBER(MATCH(TRIM($B32),{"Phagwah","Good Friday","Easter Monday","Labour Day","Christmas","Eid ul Azha","Romans-2","Globe-12","Neptune P1"},0)),0,$I32),
 IF(AND(NOT(OR($A32="Annual Leave",$A33="Annual Leave")),$A32="Off day"),$I32,
  MAX(0,$I32-$V32)
  ))))+W32</f>
        <v/>
      </c>
      <c r="O32" s="12">
        <f>IF(AND(OR($A32="Holiday",$A33="Holiday"),
        ISNUMBER(MATCH(TRIM($B32),{"Phagwah","Good Friday","Easter Monday","Labour Day","Christmas","Eid ul Azha","Romans-2","Globe-12","Neptune P1"},0))),
   $I32,0)</f>
        <v/>
      </c>
      <c r="P32" s="12">
        <f>IF(OR($O$7="Canteen",$O$7="Head Office"),0,IF($I32&lt;=0,0,IF(OR(OR(TRIM($J32)="Hebrews",TRIM($J32)="Romans",TRIM($J32)="Romans-2",TRIM($J32)="Globe",TRIM($J32)="Globe-12",TRIM($J32)="Neptune P1"),AND($I33&gt;0,OR(TRIM($J33)="Hebrews",TRIM($J33)="Romans",TRIM($J33)="Romans-2",TRIM($J33)="Globe",TRIM($J33)="Globe-12",TRIM($J33)="Neptune P1"))),1,0)))</f>
        <v/>
      </c>
      <c r="Q32" s="13" t="n"/>
      <c r="R32" s="12">
        <f>IF(OR($O$7="Canteen",$O$7="Head Office"),0,IF(
  AND(
    SUMIFS(I:I, C:C, C32) &gt;= 8,
    COUNTIFS(C$14:C32, C32)=1,
    OR(
      TEXT(D32,"hh:mm:ss")="07:00:00",
      TEXT(D32,"hh:mm:ss")="15:00:00",
      TEXT(D32,"hh:mm:ss")="23:00:00",
      TEXT(D33,"hh:mm:ss")="07:00:00",
      TEXT(D33,"hh:mm:ss")="15:00:00",
      TEXT(D33,"hh:mm:ss")="23:00:00"
    )
  ),
  1,
  0
))</f>
        <v/>
      </c>
      <c r="S32" s="12">
        <f>IF(OR($A32="Annual Leave",$A33="Annual Leave"),IF($A32="Annual Leave",8,0),0)</f>
        <v/>
      </c>
      <c r="T32" s="102" t="n"/>
      <c r="U32" s="144">
        <f>MAX(0,40-Y32)</f>
        <v/>
      </c>
      <c r="V32" s="351">
        <f>IF(OR($C32="",$D32=""),0,
 IF(OR($A32="Holiday",$A33="Holiday"),0,
 IF(AND(NOT(OR($A32="Annual Leave",$A33="Annual Leave")),$A32="Off day"),0,
  IF($I32+$I33&gt;=8,IF($I32&gt;=8,8,$I32),$I32)
  )))</f>
        <v/>
      </c>
      <c r="W32" s="351">
        <f>MAX(0,V32-U32)</f>
        <v/>
      </c>
      <c r="X32" s="351">
        <f>IF(C32="","",C32-WEEKDAY(C32,1)+1)</f>
        <v/>
      </c>
      <c r="Y32" s="351">
        <f>SUMPRODUCT(($X$14:$X31=X32)*(($V$14:$V31)+($O$14:$O31)))+IF(X32=X14,$L$11,0)</f>
        <v/>
      </c>
      <c r="Z32" s="351" t="n"/>
      <c r="AA32" s="351" t="n"/>
      <c r="AB32" s="351" t="n"/>
      <c r="AC32" s="351" t="n"/>
      <c r="AD32" s="351" t="n"/>
      <c r="AE32" s="351" t="n"/>
      <c r="AF32" s="351" t="n"/>
    </row>
    <row r="33" ht="24" customHeight="1" s="348" thickBot="1">
      <c r="A33" s="184" t="inlineStr">
        <is>
          <t>On Day</t>
        </is>
      </c>
      <c r="B33" s="299" t="n"/>
      <c r="C33" s="101">
        <f>C32</f>
        <v/>
      </c>
      <c r="D33" s="300" t="n"/>
      <c r="E33" s="301">
        <f>IF(D33="", "",
 IF(D33=TIME(0,0,0), 0,
 IF(AND(D33&gt;=TIME(0,0,1), D33&lt;=TIME(2,0,0)), TIME(7,0,0),
 IF(AND(D33&gt;=TIME(6,0,0), D33&lt;=TIME(8,0,0)), TIME(12,0,0),
 IF(AND(D33&gt;TIME(8,0,0), D33&lt;=TIME(13,59,0)), TIME(15,0,0),
 IF(AND(D33&gt;=TIME(14,0,0), D33&lt;=TIME(17,59,0)), TIME(21,0,0),
 IF(AND(D33&gt;=TIME(18,0,0), D33&lt;=TIME(21,59,0)), TIME(0,0,0),
 IF(AND(D33&gt;=TIME(22,0,0), D33&lt;=TIME(23,59,59)), TIME(7,0,0), ""))))))))</f>
        <v/>
      </c>
      <c r="F33" s="187" t="n"/>
      <c r="G33" s="301">
        <f>IF(AND(D33&gt;=TIME(6,0,0),D33&lt;=TIME(8,0,0)),E33,"")</f>
        <v/>
      </c>
      <c r="H33" s="300" t="n"/>
      <c r="I33" s="87">
        <f>ROUND(IF(OR(D33="",E33="",E33=0),0,IF(H33="",MOD(E33-D33,1)*24,MOD(H33-D33,1)*24)),2)</f>
        <v/>
      </c>
      <c r="J33" s="190" t="n"/>
      <c r="K33" s="297" t="n"/>
      <c r="L33" s="189" t="n"/>
      <c r="M33" s="298">
        <f>MAX(0,V33-W33)</f>
        <v/>
      </c>
      <c r="N33" s="302">
        <f>(IF(OR($C33="",$D33=""),0,
 IF(OR($A32="Holiday",$A33="Holiday"),
    IF(ISNUMBER(MATCH(TRIM($B33),{"Phagwah","Good Friday","Easter Monday","Labour Day","Christmas","Eid ul Azha","Romans-2","Globe-12","Neptune P1"},0)),0,$I33),
 IF(AND(NOT(OR($A32="Annual Leave",$A33="Annual Leave")),$A33="Off day"),$I33,
  MAX(0,$I33-$V33)
  ))))+W33</f>
        <v/>
      </c>
      <c r="O33" s="302">
        <f>IF(AND(OR($A32="Holiday",$A33="Holiday"),
        ISNUMBER(MATCH(TRIM($B33),{"Phagwah","Good Friday","Easter Monday","Labour Day","Christmas","Eid ul Azha","Romans-2","Globe-12","Neptune P1"},0))),
   $I33,0)</f>
        <v/>
      </c>
      <c r="P33" s="302">
        <f>IF(OR($O$7="Canteen",$O$7="Head Office"),0,IF($I33&lt;=0,0,IF(AND($I32&lt;=0,OR(TRIM($J33)="Hebrews",TRIM($J33)="Romans",TRIM($J33)="Romans-2",TRIM($J33)="Globe",TRIM($J33)="Globe-12",TRIM($J33)="Neptune P1")),1,0)))</f>
        <v/>
      </c>
      <c r="Q33" s="303" t="n"/>
      <c r="R33" s="302">
        <f>IF(OR($O$7="Canteen",$O$7="Head Office"),0,IF(
  AND(
    SUMIFS(I:I, C:C, C33) &gt;= 8,
    COUNTIFS(C$14:C33, C33)=1,
    OR(
      TEXT(D33,"hh:mm:ss")="07:00:00",
      TEXT(D33,"hh:mm:ss")="15:00:00",
      TEXT(D33,"hh:mm:ss")="23:00:00",
      TEXT(D34,"hh:mm:ss")="07:00:00",
      TEXT(D34,"hh:mm:ss")="15:00:00",
      TEXT(D34,"hh:mm:ss")="23:00:00"
    )
  ),
  1,
  0
))</f>
        <v/>
      </c>
      <c r="S33" s="302">
        <f>IF(OR($A32="Annual Leave",$A33="Annual Leave"),IF(AND($A32&lt;&gt;"Annual Leave",$A33="Annual Leave"),8,0),0)</f>
        <v/>
      </c>
      <c r="T33" s="304" t="n"/>
      <c r="U33" s="144">
        <f>MAX(0,40-Y33)</f>
        <v/>
      </c>
      <c r="V33" s="351">
        <f>IF(OR($C33="",$D33=""),0,
 IF(OR($A32="Holiday",$A33="Holiday"),0,
 IF(AND(NOT(OR($A32="Annual Leave",$A33="Annual Leave")),$A33="Off day"),0,
  IF($I32+$I33&gt;=8,IF($I32&gt;=8,0,8-$I32),$I33)
  )))</f>
        <v/>
      </c>
      <c r="W33" s="351">
        <f>MAX(0,V33-U33)</f>
        <v/>
      </c>
      <c r="X33" s="351">
        <f>IF(C33="","",C33-WEEKDAY(C33,1)+1)</f>
        <v/>
      </c>
      <c r="Y33" s="351">
        <f>SUMPRODUCT(($X$14:$X32=X33)*(($V$14:$V32)+($O$14:$O32)))+IF(X33=X14,$L$11,0)</f>
        <v/>
      </c>
      <c r="Z33" s="351" t="n"/>
      <c r="AA33" s="351" t="n"/>
      <c r="AB33" s="351" t="n"/>
      <c r="AC33" s="351" t="n"/>
      <c r="AD33" s="351" t="n"/>
      <c r="AE33" s="351" t="n"/>
      <c r="AF33" s="351" t="n"/>
    </row>
    <row r="34" ht="24" customHeight="1" s="348" thickBot="1">
      <c r="A34" s="159" t="inlineStr">
        <is>
          <t>On Day</t>
        </is>
      </c>
      <c r="B34" s="191" t="n"/>
      <c r="C34" s="92">
        <f>C32+1</f>
        <v/>
      </c>
      <c r="D34" s="31" t="n"/>
      <c r="E34" s="160">
        <f>IF(D34="", "",
 IF(D34=TIME(0,0,0), 0,
 IF(AND(D34&gt;=TIME(0,0,1), D34&lt;=TIME(2,0,0)), TIME(7,0,0),
 IF(AND(D34&gt;=TIME(6,0,0), D34&lt;=TIME(8,0,0)), TIME(12,0,0),
 IF(AND(D34&gt;TIME(8,0,0), D34&lt;=TIME(13,59,0)), TIME(15,0,0),
 IF(AND(D34&gt;=TIME(14,0,0), D34&lt;=TIME(17,59,0)), TIME(21,0,0),
 IF(AND(D34&gt;=TIME(18,0,0), D34&lt;=TIME(21,59,0)), TIME(0,0,0),
 IF(AND(D34&gt;=TIME(22,0,0), D34&lt;=TIME(23,59,59)), TIME(7,0,0), ""))))))))</f>
        <v/>
      </c>
      <c r="F34" s="161" t="n"/>
      <c r="G34" s="160">
        <f>IF(AND(D34&gt;=TIME(6,0,0),D34&lt;=TIME(8,0,0)),E34,"")</f>
        <v/>
      </c>
      <c r="H34" s="31" t="n"/>
      <c r="I34" s="32">
        <f>ROUND(IF(OR(D34="",E34="",E34=0),0,IF(H34="",MOD(E34-D34,1)*24,MOD(H34-D34,1)*24)),2)</f>
        <v/>
      </c>
      <c r="J34" s="162" t="n"/>
      <c r="K34" s="282" t="n"/>
      <c r="L34" s="181" t="n"/>
      <c r="M34" s="283">
        <f>MAX(0,V34-W34)</f>
        <v/>
      </c>
      <c r="N34" s="33">
        <f>(IF(OR($C34="",$D34=""),0,
 IF(OR($A34="Holiday",$A35="Holiday"),
    IF(ISNUMBER(MATCH(TRIM($B34),{"Phagwah","Good Friday","Easter Monday","Labour Day","Christmas","Eid ul Azha","Romans-2","Globe-12","Neptune P1"},0)),0,$I34),
 IF(AND(NOT(OR($A34="Annual Leave",$A35="Annual Leave")),$A34="Off day"),$I34,
  MAX(0,$I34-$V34)
  ))))+W34</f>
        <v/>
      </c>
      <c r="O34" s="33">
        <f>IF(AND(OR($A34="Holiday",$A35="Holiday"),
        ISNUMBER(MATCH(TRIM($B34),{"Phagwah","Good Friday","Easter Monday","Labour Day","Christmas","Eid ul Azha","Romans-2","Globe-12","Neptune P1"},0))),
   $I34,0)</f>
        <v/>
      </c>
      <c r="P34" s="33">
        <f>IF(OR($O$7="Canteen",$O$7="Head Office"),0,IF($I34&lt;=0,0,IF(OR(OR(TRIM($J34)="Hebrews",TRIM($J34)="Romans",TRIM($J34)="Romans-2",TRIM($J34)="Globe",TRIM($J34)="Globe-12",TRIM($J34)="Neptune P1"),AND($I35&gt;0,OR(TRIM($J35)="Hebrews",TRIM($J35)="Romans",TRIM($J35)="Romans-2",TRIM($J35)="Globe",TRIM($J35)="Globe-12",TRIM($J35)="Neptune P1"))),1,0)))</f>
        <v/>
      </c>
      <c r="Q34" s="34" t="n"/>
      <c r="R34" s="33">
        <f>IF(OR($O$7="Canteen",$O$7="Head Office"),0,IF(
  AND(
    SUMIFS(I:I, C:C, C34) &gt;= 8,
    COUNTIFS(C$14:C34, C34)=1,
    OR(
      TEXT(D34,"hh:mm:ss")="07:00:00",
      TEXT(D34,"hh:mm:ss")="15:00:00",
      TEXT(D34,"hh:mm:ss")="23:00:00",
      TEXT(D35,"hh:mm:ss")="07:00:00",
      TEXT(D35,"hh:mm:ss")="15:00:00",
      TEXT(D35,"hh:mm:ss")="23:00:00"
    )
  ),
  1,
  0
))</f>
        <v/>
      </c>
      <c r="S34" s="33">
        <f>IF(OR($A34="Annual Leave",$A35="Annual Leave"),IF($A34="Annual Leave",8,0),0)</f>
        <v/>
      </c>
      <c r="T34" s="35" t="n"/>
      <c r="U34" s="144">
        <f>MAX(0,40-Y34)</f>
        <v/>
      </c>
      <c r="V34" s="351">
        <f>IF(OR($C34="",$D34=""),0,
 IF(OR($A34="Holiday",$A35="Holiday"),0,
 IF(AND(NOT(OR($A34="Annual Leave",$A35="Annual Leave")),$A34="Off day"),0,
  IF($I34+$I35&gt;=8,IF($I34&gt;=8,8,$I34),$I34)
  )))</f>
        <v/>
      </c>
      <c r="W34" s="351">
        <f>MAX(0,V34-U34)</f>
        <v/>
      </c>
      <c r="X34" s="351">
        <f>IF(C34="","",C34-WEEKDAY(C34,1)+1)</f>
        <v/>
      </c>
      <c r="Y34" s="351">
        <f>SUMPRODUCT(($X$14:$X33=X34)*(($V$14:$V33)+($O$14:$O33)))+IF(X34=X14,$L$11,0)</f>
        <v/>
      </c>
      <c r="Z34" s="351" t="n"/>
      <c r="AA34" s="351" t="n"/>
      <c r="AB34" s="351" t="n"/>
      <c r="AC34" s="351" t="n"/>
      <c r="AD34" s="351" t="n"/>
      <c r="AE34" s="351" t="n"/>
      <c r="AF34" s="351" t="n"/>
    </row>
    <row r="35" ht="24" customHeight="1" s="348" thickBot="1">
      <c r="A35" s="159" t="inlineStr">
        <is>
          <t>On Day</t>
        </is>
      </c>
      <c r="B35" s="192" t="n"/>
      <c r="C35" s="93">
        <f>C34</f>
        <v/>
      </c>
      <c r="D35" s="36" t="n"/>
      <c r="E35" s="163">
        <f>IF(D35="", "",
 IF(D35=TIME(0,0,0), 0,
 IF(AND(D35&gt;=TIME(0,0,1), D35&lt;=TIME(2,0,0)), TIME(7,0,0),
 IF(AND(D35&gt;=TIME(6,0,0), D35&lt;=TIME(8,0,0)), TIME(12,0,0),
 IF(AND(D35&gt;TIME(8,0,0), D35&lt;=TIME(13,59,0)), TIME(15,0,0),
 IF(AND(D35&gt;=TIME(14,0,0), D35&lt;=TIME(17,59,0)), TIME(21,0,0),
 IF(AND(D35&gt;=TIME(18,0,0), D35&lt;=TIME(21,59,0)), TIME(0,0,0),
 IF(AND(D35&gt;=TIME(22,0,0), D35&lt;=TIME(23,59,59)), TIME(7,0,0), ""))))))))</f>
        <v/>
      </c>
      <c r="F35" s="164" t="n"/>
      <c r="G35" s="163">
        <f>IF(AND(D35&gt;=TIME(6,0,0),D35&lt;=TIME(8,0,0)),E35,"")</f>
        <v/>
      </c>
      <c r="H35" s="36" t="n"/>
      <c r="I35" s="37">
        <f>ROUND(IF(OR(D35="",E35="",E35=0),0,IF(H35="",MOD(E35-D35,1)*24,MOD(H35-D35,1)*24)),2)</f>
        <v/>
      </c>
      <c r="J35" s="162" t="n"/>
      <c r="K35" s="282" t="n"/>
      <c r="L35" s="183" t="n"/>
      <c r="M35" s="283">
        <f>MAX(0,V35-W35)</f>
        <v/>
      </c>
      <c r="N35" s="38">
        <f>(IF(OR($C35="",$D35=""),0,
 IF(OR($A34="Holiday",$A35="Holiday"),
    IF(ISNUMBER(MATCH(TRIM($B35),{"Phagwah","Good Friday","Easter Monday","Labour Day","Christmas","Eid ul Azha","Romans-2","Globe-12","Neptune P1"},0)),0,$I35),
 IF(AND(NOT(OR($A34="Annual Leave",$A35="Annual Leave")),$A35="Off day"),$I35,
  MAX(0,$I35-$V35)
  ))))+W35</f>
        <v/>
      </c>
      <c r="O35" s="38">
        <f>IF(AND(OR($A34="Holiday",$A35="Holiday"),
        ISNUMBER(MATCH(TRIM($B35),{"Phagwah","Good Friday","Easter Monday","Labour Day","Christmas","Eid ul Azha","Romans-2","Globe-12","Neptune P1"},0))),
   $I35,0)</f>
        <v/>
      </c>
      <c r="P35" s="38">
        <f>IF(OR($O$7="Canteen",$O$7="Head Office"),0,IF($I35&lt;=0,0,IF(AND($I34&lt;=0,OR(TRIM($J35)="Hebrews",TRIM($J35)="Romans",TRIM($J35)="Romans-2",TRIM($J35)="Globe",TRIM($J35)="Globe-12",TRIM($J35)="Neptune P1")),1,0)))</f>
        <v/>
      </c>
      <c r="Q35" s="39" t="n"/>
      <c r="R35" s="38">
        <f>IF(OR($O$7="Canteen",$O$7="Head Office"),0,IF(
  AND(
    SUMIFS(I:I, C:C, C35) &gt;= 8,
    COUNTIFS(C$14:C35, C35)=1,
    OR(
      TEXT(D35,"hh:mm:ss")="07:00:00",
      TEXT(D35,"hh:mm:ss")="15:00:00",
      TEXT(D35,"hh:mm:ss")="23:00:00",
      TEXT(D36,"hh:mm:ss")="07:00:00",
      TEXT(D36,"hh:mm:ss")="15:00:00",
      TEXT(D36,"hh:mm:ss")="23:00:00"
    )
  ),
  1,
  0
))</f>
        <v/>
      </c>
      <c r="S35" s="38">
        <f>IF(OR($A34="Annual Leave",$A35="Annual Leave"),IF(AND($A34&lt;&gt;"Annual Leave",$A35="Annual Leave"),8,0),0)</f>
        <v/>
      </c>
      <c r="T35" s="40" t="n"/>
      <c r="U35" s="144">
        <f>MAX(0,40-Y35)</f>
        <v/>
      </c>
      <c r="V35" s="351">
        <f>IF(OR($C35="",$D35=""),0,
 IF(OR($A34="Holiday",$A35="Holiday"),0,
 IF(AND(NOT(OR($A34="Annual Leave",$A35="Annual Leave")),$A35="Off day"),0,
  IF($I34+$I35&gt;=8,IF($I34&gt;=8,0,8-$I34),$I35)
  )))</f>
        <v/>
      </c>
      <c r="W35" s="351">
        <f>MAX(0,V35-U35)</f>
        <v/>
      </c>
      <c r="X35" s="351">
        <f>IF(C35="","",C35-WEEKDAY(C35,1)+1)</f>
        <v/>
      </c>
      <c r="Y35" s="351">
        <f>SUMPRODUCT(($X$14:$X34=X35)*(($V$14:$V34)+($O$14:$O34)))+IF(X35=X14,$L$11,0)</f>
        <v/>
      </c>
      <c r="Z35" s="351" t="n"/>
      <c r="AA35" s="351" t="n"/>
      <c r="AB35" s="351" t="n"/>
      <c r="AC35" s="351" t="n"/>
      <c r="AD35" s="351" t="n"/>
      <c r="AE35" s="351" t="n"/>
      <c r="AF35" s="351" t="n"/>
    </row>
    <row r="36" ht="24" customHeight="1" s="348" thickBot="1">
      <c r="A36" s="154" t="inlineStr">
        <is>
          <t>On Day</t>
        </is>
      </c>
      <c r="B36" s="193" t="n"/>
      <c r="C36" s="90">
        <f>C34+1</f>
        <v/>
      </c>
      <c r="D36" s="8" t="n"/>
      <c r="E36" s="155">
        <f>IF(D36="", "",
 IF(D36=TIME(0,0,0), 0,
 IF(AND(D36&gt;=TIME(0,0,1), D36&lt;=TIME(2,0,0)), TIME(7,0,0),
 IF(AND(D36&gt;=TIME(6,0,0), D36&lt;=TIME(8,0,0)), TIME(12,0,0),
 IF(AND(D36&gt;TIME(8,0,0), D36&lt;=TIME(13,59,0)), TIME(15,0,0),
 IF(AND(D36&gt;=TIME(14,0,0), D36&lt;=TIME(17,59,0)), TIME(21,0,0),
 IF(AND(D36&gt;=TIME(18,0,0), D36&lt;=TIME(21,59,0)), TIME(0,0,0),
 IF(AND(D36&gt;=TIME(22,0,0), D36&lt;=TIME(23,59,59)), TIME(7,0,0), ""))))))))</f>
        <v/>
      </c>
      <c r="F36" s="156" t="n"/>
      <c r="G36" s="155">
        <f>IF(AND(D36&gt;=TIME(6,0,0),D36&lt;=TIME(8,0,0)),E36,"")</f>
        <v/>
      </c>
      <c r="H36" s="8" t="n"/>
      <c r="I36" s="30">
        <f>ROUND(IF(OR(D36="",E36="",E36=0),0,IF(H36="",MOD(E36-D36,1)*24,MOD(H36-D36,1)*24)),2)</f>
        <v/>
      </c>
      <c r="J36" s="157" t="n"/>
      <c r="K36" s="274" t="n"/>
      <c r="L36" s="189" t="n"/>
      <c r="M36" s="275">
        <f>MAX(0,V36-W36)</f>
        <v/>
      </c>
      <c r="N36" s="9">
        <f>(IF(OR($C36="",$D36=""),0,
 IF(OR($A36="Holiday",$A37="Holiday"),
    IF(ISNUMBER(MATCH(TRIM($B36),{"Phagwah","Good Friday","Easter Monday","Labour Day","Christmas","Eid ul Azha","Romans-2","Globe-12","Neptune P1"},0)),0,$I36),
 IF(AND(NOT(OR($A36="Annual Leave",$A37="Annual Leave")),$A36="Off day"),$I36,
  MAX(0,$I36-$V36)
  ))))+W36</f>
        <v/>
      </c>
      <c r="O36" s="9">
        <f>IF(AND(OR($A36="Holiday",$A37="Holiday"),
        ISNUMBER(MATCH(TRIM($B36),{"Phagwah","Good Friday","Easter Monday","Labour Day","Christmas","Eid ul Azha","Romans-2","Globe-12","Neptune P1"},0))),
   $I36,0)</f>
        <v/>
      </c>
      <c r="P36" s="9">
        <f>IF(OR($O$7="Canteen",$O$7="Head Office"),0,IF($I36&lt;=0,0,IF(OR(OR(TRIM($J36)="Hebrews",TRIM($J36)="Romans",TRIM($J36)="Romans-2",TRIM($J36)="Globe",TRIM($J36)="Globe-12",TRIM($J36)="Neptune P1"),AND($I37&gt;0,OR(TRIM($J37)="Hebrews",TRIM($J37)="Romans",TRIM($J37)="Romans-2",TRIM($J37)="Globe",TRIM($J37)="Globe-12",TRIM($J37)="Neptune P1"))),1,0)))</f>
        <v/>
      </c>
      <c r="Q36" s="10" t="n"/>
      <c r="R36" s="9">
        <f>IF(OR($O$7="Canteen",$O$7="Head Office"),0,IF(
  AND(
    SUMIFS(I:I, C:C, C36) &gt;= 8,
    COUNTIFS(C$14:C36, C36)=1,
    OR(
      TEXT(D36,"hh:mm:ss")="07:00:00",
      TEXT(D36,"hh:mm:ss")="15:00:00",
      TEXT(D36,"hh:mm:ss")="23:00:00",
      TEXT(D37,"hh:mm:ss")="07:00:00",
      TEXT(D37,"hh:mm:ss")="15:00:00",
      TEXT(D37,"hh:mm:ss")="23:00:00"
    )
  ),
  1,
  0
))</f>
        <v/>
      </c>
      <c r="S36" s="9">
        <f>IF(OR($A36="Annual Leave",$A37="Annual Leave"),IF($A36="Annual Leave",8,0),0)</f>
        <v/>
      </c>
      <c r="T36" s="91" t="n"/>
      <c r="U36" s="144">
        <f>MAX(0,40-Y36)</f>
        <v/>
      </c>
      <c r="V36" s="351">
        <f>IF(OR($C36="",$D36=""),0,
 IF(OR($A36="Holiday",$A37="Holiday"),0,
 IF(AND(NOT(OR($A36="Annual Leave",$A37="Annual Leave")),$A36="Off day"),0,
  IF($I36+$I37&gt;=8,IF($I36&gt;=8,8,$I36),$I36)
  )))</f>
        <v/>
      </c>
      <c r="W36" s="351">
        <f>MAX(0,V36-U36)</f>
        <v/>
      </c>
      <c r="X36" s="351">
        <f>IF(C36="","",C36-WEEKDAY(C36,1)+1)</f>
        <v/>
      </c>
      <c r="Y36" s="351">
        <f>SUMPRODUCT(($X$14:$X35=X36)*(($V$14:$V35)+($O$14:$O35)))+IF(X36=X14,$L$11,0)</f>
        <v/>
      </c>
      <c r="Z36" s="351" t="n"/>
      <c r="AA36" s="351" t="n"/>
      <c r="AB36" s="351" t="n"/>
      <c r="AC36" s="351" t="n"/>
      <c r="AD36" s="351" t="n"/>
      <c r="AE36" s="351" t="n"/>
      <c r="AF36" s="351" t="n"/>
    </row>
    <row r="37" ht="24" customHeight="1" s="348" thickBot="1">
      <c r="A37" s="154" t="inlineStr">
        <is>
          <t>On Day</t>
        </is>
      </c>
      <c r="B37" s="305" t="n"/>
      <c r="C37" s="90">
        <f>C36</f>
        <v/>
      </c>
      <c r="D37" s="276" t="n"/>
      <c r="E37" s="277">
        <f>IF(D37="", "",
 IF(D37=TIME(0,0,0), 0,
 IF(AND(D37&gt;=TIME(0,0,1), D37&lt;=TIME(2,0,0)), TIME(7,0,0),
 IF(AND(D37&gt;=TIME(6,0,0), D37&lt;=TIME(8,0,0)), TIME(12,0,0),
 IF(AND(D37&gt;TIME(8,0,0), D37&lt;=TIME(13,59,0)), TIME(15,0,0),
 IF(AND(D37&gt;=TIME(14,0,0), D37&lt;=TIME(17,59,0)), TIME(21,0,0),
 IF(AND(D37&gt;=TIME(18,0,0), D37&lt;=TIME(21,59,0)), TIME(0,0,0),
 IF(AND(D37&gt;=TIME(22,0,0), D37&lt;=TIME(23,59,59)), TIME(7,0,0), ""))))))))</f>
        <v/>
      </c>
      <c r="F37" s="156" t="n"/>
      <c r="G37" s="277">
        <f>IF(AND(D37&gt;=TIME(6,0,0),D37&lt;=TIME(8,0,0)),E37,"")</f>
        <v/>
      </c>
      <c r="H37" s="276" t="n"/>
      <c r="I37" s="30">
        <f>ROUND(IF(OR(D37="",E37="",E37=0),0,IF(H37="",MOD(E37-D37,1)*24,MOD(H37-D37,1)*24)),2)</f>
        <v/>
      </c>
      <c r="J37" s="158" t="n"/>
      <c r="K37" s="274" t="n"/>
      <c r="L37" s="189" t="n"/>
      <c r="M37" s="275">
        <f>MAX(0,V37-W37)</f>
        <v/>
      </c>
      <c r="N37" s="278">
        <f>(IF(OR($C37="",$D37=""),0,
 IF(OR($A36="Holiday",$A37="Holiday"),
    IF(ISNUMBER(MATCH(TRIM($B37),{"Phagwah","Good Friday","Easter Monday","Labour Day","Christmas","Eid ul Azha","Romans-2","Globe-12","Neptune P1"},0)),0,$I37),
 IF(AND(NOT(OR($A36="Annual Leave",$A37="Annual Leave")),$A37="Off day"),$I37,
  MAX(0,$I37-$V37)
  ))))+W37</f>
        <v/>
      </c>
      <c r="O37" s="278">
        <f>IF(AND(OR($A36="Holiday",$A37="Holiday"),
        ISNUMBER(MATCH(TRIM($B37),{"Phagwah","Good Friday","Easter Monday","Labour Day","Christmas","Eid ul Azha","Romans-2","Globe-12","Neptune P1"},0))),
   $I37,0)</f>
        <v/>
      </c>
      <c r="P37" s="278">
        <f>IF(OR($O$7="Canteen",$O$7="Head Office"),0,IF($I37&lt;=0,0,IF(AND($I36&lt;=0,OR(TRIM($J37)="Hebrews",TRIM($J37)="Romans",TRIM($J37)="Romans-2",TRIM($J37)="Globe",TRIM($J37)="Globe-12",TRIM($J37)="Neptune P1")),1,0)))</f>
        <v/>
      </c>
      <c r="Q37" s="279" t="n"/>
      <c r="R37" s="278">
        <f>IF(OR($O$7="Canteen",$O$7="Head Office"),0,IF(
  AND(
    SUMIFS(I:I, C:C, C37) &gt;= 8,
    COUNTIFS(C$14:C37, C37)=1,
    OR(
      TEXT(D37,"hh:mm:ss")="07:00:00",
      TEXT(D37,"hh:mm:ss")="15:00:00",
      TEXT(D37,"hh:mm:ss")="23:00:00",
      TEXT(D38,"hh:mm:ss")="07:00:00",
      TEXT(D38,"hh:mm:ss")="15:00:00",
      TEXT(D38,"hh:mm:ss")="23:00:00"
    )
  ),
  1,
  0
))</f>
        <v/>
      </c>
      <c r="S37" s="278">
        <f>IF(OR($A36="Annual Leave",$A37="Annual Leave"),IF(AND($A36&lt;&gt;"Annual Leave",$A37="Annual Leave"),8,0),0)</f>
        <v/>
      </c>
      <c r="T37" s="280" t="n"/>
      <c r="U37" s="144">
        <f>MAX(0,40-Y37)</f>
        <v/>
      </c>
      <c r="V37" s="351">
        <f>IF(OR($C37="",$D37=""),0,
 IF(OR($A36="Holiday",$A37="Holiday"),0,
 IF(AND(NOT(OR($A36="Annual Leave",$A37="Annual Leave")),$A37="Off day"),0,
  IF($I36+$I37&gt;=8,IF($I36&gt;=8,0,8-$I36),$I37)
  )))</f>
        <v/>
      </c>
      <c r="W37" s="351">
        <f>MAX(0,V37-U37)</f>
        <v/>
      </c>
      <c r="X37" s="351">
        <f>IF(C37="","",C37-WEEKDAY(C37,1)+1)</f>
        <v/>
      </c>
      <c r="Y37" s="351">
        <f>SUMPRODUCT(($X$14:$X36=X37)*(($V$14:$V36)+($O$14:$O36)))+IF(X37=X14,$L$11,0)</f>
        <v/>
      </c>
      <c r="Z37" s="351" t="n"/>
      <c r="AA37" s="351" t="n"/>
      <c r="AB37" s="351" t="n"/>
      <c r="AC37" s="351" t="n"/>
      <c r="AD37" s="351" t="n"/>
      <c r="AE37" s="351" t="n"/>
      <c r="AF37" s="351" t="n"/>
    </row>
    <row r="38" ht="24" customHeight="1" s="348" thickBot="1">
      <c r="A38" s="194" t="inlineStr">
        <is>
          <t>On Day</t>
        </is>
      </c>
      <c r="B38" s="195" t="n"/>
      <c r="C38" s="103">
        <f>C36+1</f>
        <v/>
      </c>
      <c r="D38" s="64" t="n"/>
      <c r="E38" s="196">
        <f>IF(D38="", "",
 IF(D38=TIME(0,0,0), 0,
 IF(AND(D38&gt;=TIME(0,0,1), D38&lt;=TIME(2,0,0)), TIME(7,0,0),
 IF(AND(D38&gt;=TIME(6,0,0), D38&lt;=TIME(8,0,0)), TIME(12,0,0),
 IF(AND(D38&gt;TIME(8,0,0), D38&lt;=TIME(13,59,0)), TIME(15,0,0),
 IF(AND(D38&gt;=TIME(14,0,0), D38&lt;=TIME(17,59,0)), TIME(21,0,0),
 IF(AND(D38&gt;=TIME(18,0,0), D38&lt;=TIME(21,59,0)), TIME(0,0,0),
 IF(AND(D38&gt;=TIME(22,0,0), D38&lt;=TIME(23,59,59)), TIME(7,0,0), ""))))))))</f>
        <v/>
      </c>
      <c r="F38" s="197" t="n"/>
      <c r="G38" s="196">
        <f>IF(AND(D38&gt;=TIME(6,0,0),D38&lt;=TIME(8,0,0)),E38,"")</f>
        <v/>
      </c>
      <c r="H38" s="64" t="n"/>
      <c r="I38" s="65">
        <f>ROUND(IF(OR(D38="",E38="",E38=0),0,IF(H38="",MOD(E38-D38,1)*24,MOD(H38-D38,1)*24)),2)</f>
        <v/>
      </c>
      <c r="J38" s="198" t="n"/>
      <c r="K38" s="306" t="n"/>
      <c r="L38" s="181" t="n"/>
      <c r="M38" s="307">
        <f>MAX(0,V38-W38)</f>
        <v/>
      </c>
      <c r="N38" s="66">
        <f>(IF(OR($C38="",$D38=""),0,
 IF(OR($A38="Holiday",$A39="Holiday"),
    IF(ISNUMBER(MATCH(TRIM($B38),{"Phagwah","Good Friday","Easter Monday","Labour Day","Christmas","Eid ul Azha","Romans-2","Globe-12","Neptune P1"},0)),0,$I38),
 IF(AND(NOT(OR($A38="Annual Leave",$A39="Annual Leave")),$A38="Off day"),$I38,
  MAX(0,$I38-$V38)
  ))))+W38</f>
        <v/>
      </c>
      <c r="O38" s="66">
        <f>IF(AND(OR($A38="Holiday",$A39="Holiday"),
        ISNUMBER(MATCH(TRIM($B38),{"Phagwah","Good Friday","Easter Monday","Labour Day","Christmas","Eid ul Azha","Romans-2","Globe-12","Neptune P1"},0))),
   $I38,0)</f>
        <v/>
      </c>
      <c r="P38" s="66">
        <f>IF(OR($O$7="Canteen",$O$7="Head Office"),0,IF($I38&lt;=0,0,IF(OR(OR(TRIM($J38)="Hebrews",TRIM($J38)="Romans",TRIM($J38)="Romans-2",TRIM($J38)="Globe",TRIM($J38)="Globe-12",TRIM($J38)="Neptune P1"),AND($I39&gt;0,OR(TRIM($J39)="Hebrews",TRIM($J39)="Romans",TRIM($J39)="Romans-2",TRIM($J39)="Globe",TRIM($J39)="Globe-12",TRIM($J39)="Neptune P1"))),1,0)))</f>
        <v/>
      </c>
      <c r="Q38" s="67" t="n"/>
      <c r="R38" s="66">
        <f>IF(OR($O$7="Canteen",$O$7="Head Office"),0,IF(
  AND(
    SUMIFS(I:I, C:C, C38) &gt;= 8,
    COUNTIFS(C$14:C38, C38)=1,
    OR(
      TEXT(D38,"hh:mm:ss")="07:00:00",
      TEXT(D38,"hh:mm:ss")="15:00:00",
      TEXT(D38,"hh:mm:ss")="23:00:00",
      TEXT(D39,"hh:mm:ss")="07:00:00",
      TEXT(D39,"hh:mm:ss")="15:00:00",
      TEXT(D39,"hh:mm:ss")="23:00:00"
    )
  ),
  1,
  0
))</f>
        <v/>
      </c>
      <c r="S38" s="66">
        <f>IF(OR($A38="Annual Leave",$A39="Annual Leave"),IF($A38="Annual Leave",8,0),0)</f>
        <v/>
      </c>
      <c r="T38" s="68" t="n"/>
      <c r="U38" s="144">
        <f>MAX(0,40-Y38)</f>
        <v/>
      </c>
      <c r="V38" s="351">
        <f>IF(OR($C38="",$D38=""),0,
 IF(OR($A38="Holiday",$A39="Holiday"),0,
 IF(AND(NOT(OR($A38="Annual Leave",$A39="Annual Leave")),$A38="Off day"),0,
  IF($I38+$I39&gt;=8,IF($I38&gt;=8,8,$I38),$I38)
  )))</f>
        <v/>
      </c>
      <c r="W38" s="351">
        <f>MAX(0,V38-U38)</f>
        <v/>
      </c>
      <c r="X38" s="351">
        <f>IF(C38="","",C38-WEEKDAY(C38,1)+1)</f>
        <v/>
      </c>
      <c r="Y38" s="351">
        <f>SUMPRODUCT(($X$14:$X37=X38)*(($V$14:$V37)+($O$14:$O37)))+IF(X38=X14,$L$11,0)</f>
        <v/>
      </c>
      <c r="Z38" s="351" t="n"/>
      <c r="AA38" s="351" t="n"/>
      <c r="AB38" s="351" t="n"/>
      <c r="AC38" s="351" t="n"/>
      <c r="AD38" s="351" t="n"/>
      <c r="AE38" s="351" t="n"/>
      <c r="AF38" s="351" t="n"/>
    </row>
    <row r="39" ht="24" customHeight="1" s="348" thickBot="1">
      <c r="A39" s="194" t="inlineStr">
        <is>
          <t>On Day</t>
        </is>
      </c>
      <c r="B39" s="199" t="n"/>
      <c r="C39" s="104">
        <f>C38</f>
        <v/>
      </c>
      <c r="D39" s="69" t="n"/>
      <c r="E39" s="200">
        <f>IF(D39="", "",
 IF(D39=TIME(0,0,0), 0,
 IF(AND(D39&gt;=TIME(0,0,1), D39&lt;=TIME(2,0,0)), TIME(7,0,0),
 IF(AND(D39&gt;=TIME(6,0,0), D39&lt;=TIME(8,0,0)), TIME(12,0,0),
 IF(AND(D39&gt;TIME(8,0,0), D39&lt;=TIME(13,59,0)), TIME(15,0,0),
 IF(AND(D39&gt;=TIME(14,0,0), D39&lt;=TIME(17,59,0)), TIME(21,0,0),
 IF(AND(D39&gt;=TIME(18,0,0), D39&lt;=TIME(21,59,0)), TIME(0,0,0),
 IF(AND(D39&gt;=TIME(22,0,0), D39&lt;=TIME(23,59,59)), TIME(7,0,0), ""))))))))</f>
        <v/>
      </c>
      <c r="F39" s="201" t="n"/>
      <c r="G39" s="200">
        <f>IF(AND(D39&gt;=TIME(6,0,0),D39&lt;=TIME(8,0,0)),E39,"")</f>
        <v/>
      </c>
      <c r="H39" s="69" t="n"/>
      <c r="I39" s="70">
        <f>ROUND(IF(OR(D39="",E39="",E39=0),0,IF(H39="",MOD(E39-D39,1)*24,MOD(H39-D39,1)*24)),2)</f>
        <v/>
      </c>
      <c r="J39" s="198" t="n"/>
      <c r="K39" s="306" t="n"/>
      <c r="L39" s="183" t="n"/>
      <c r="M39" s="307">
        <f>MAX(0,V39-W39)</f>
        <v/>
      </c>
      <c r="N39" s="71">
        <f>(IF(OR($C39="",$D39=""),0,
 IF(OR($A38="Holiday",$A39="Holiday"),
    IF(ISNUMBER(MATCH(TRIM($B39),{"Phagwah","Good Friday","Easter Monday","Labour Day","Christmas","Eid ul Azha","Romans-2","Globe-12","Neptune P1"},0)),0,$I39),
 IF(AND(NOT(OR($A38="Annual Leave",$A39="Annual Leave")),$A39="Off day"),$I39,
  MAX(0,$I39-$V39)
  ))))+W39</f>
        <v/>
      </c>
      <c r="O39" s="71">
        <f>IF(AND(OR($A38="Holiday",$A39="Holiday"),
        ISNUMBER(MATCH(TRIM($B39),{"Phagwah","Good Friday","Easter Monday","Labour Day","Christmas","Eid ul Azha","Romans-2","Globe-12","Neptune P1"},0))),
   $I39,0)</f>
        <v/>
      </c>
      <c r="P39" s="71">
        <f>IF(OR($O$7="Canteen",$O$7="Head Office"),0,IF($I39&lt;=0,0,IF(AND($I38&lt;=0,OR(TRIM($J39)="Hebrews",TRIM($J39)="Romans",TRIM($J39)="Romans-2",TRIM($J39)="Globe",TRIM($J39)="Globe-12",TRIM($J39)="Neptune P1")),1,0)))</f>
        <v/>
      </c>
      <c r="Q39" s="72" t="n"/>
      <c r="R39" s="71">
        <f>IF(OR($O$7="Canteen",$O$7="Head Office"),0,IF(
  AND(
    SUMIFS(I:I, C:C, C39) &gt;= 8,
    COUNTIFS(C$14:C39, C39)=1,
    OR(
      TEXT(D39,"hh:mm:ss")="07:00:00",
      TEXT(D39,"hh:mm:ss")="15:00:00",
      TEXT(D39,"hh:mm:ss")="23:00:00",
      TEXT(D40,"hh:mm:ss")="07:00:00",
      TEXT(D40,"hh:mm:ss")="15:00:00",
      TEXT(D40,"hh:mm:ss")="23:00:00"
    )
  ),
  1,
  0
))</f>
        <v/>
      </c>
      <c r="S39" s="71">
        <f>IF(OR($A38="Annual Leave",$A39="Annual Leave"),IF(AND($A38&lt;&gt;"Annual Leave",$A39="Annual Leave"),8,0),0)</f>
        <v/>
      </c>
      <c r="T39" s="73" t="n"/>
      <c r="U39" s="144">
        <f>MAX(0,40-Y39)</f>
        <v/>
      </c>
      <c r="V39" s="351">
        <f>IF(OR($C39="",$D39=""),0,
 IF(OR($A38="Holiday",$A39="Holiday"),0,
 IF(AND(NOT(OR($A38="Annual Leave",$A39="Annual Leave")),$A39="Off day"),0,
  IF($I38+$I39&gt;=8,IF($I38&gt;=8,0,8-$I38),$I39)
  )))</f>
        <v/>
      </c>
      <c r="W39" s="351">
        <f>MAX(0,V39-U39)</f>
        <v/>
      </c>
      <c r="X39" s="351">
        <f>IF(C39="","",C39-WEEKDAY(C39,1)+1)</f>
        <v/>
      </c>
      <c r="Y39" s="351">
        <f>SUMPRODUCT(($X$14:$X38=X39)*(($V$14:$V38)+($O$14:$O38)))+IF(X39=X14,$L$11,0)</f>
        <v/>
      </c>
      <c r="Z39" s="351" t="n"/>
      <c r="AA39" s="351" t="n"/>
      <c r="AB39" s="351" t="n"/>
      <c r="AC39" s="351" t="n"/>
      <c r="AD39" s="351" t="n"/>
      <c r="AE39" s="351" t="n"/>
      <c r="AF39" s="351" t="n"/>
    </row>
    <row r="40" ht="24" customHeight="1" s="348" thickBot="1">
      <c r="A40" s="202" t="inlineStr">
        <is>
          <t>On Day</t>
        </is>
      </c>
      <c r="B40" s="203" t="n"/>
      <c r="C40" s="105">
        <f>C38+1</f>
        <v/>
      </c>
      <c r="D40" s="74" t="n"/>
      <c r="E40" s="204">
        <f>IF(D40="", "",
 IF(D40=TIME(0,0,0), 0,
 IF(AND(D40&gt;=TIME(0,0,1), D40&lt;=TIME(2,0,0)), TIME(7,0,0),
 IF(AND(D40&gt;=TIME(6,0,0), D40&lt;=TIME(8,0,0)), TIME(12,0,0),
 IF(AND(D40&gt;TIME(8,0,0), D40&lt;=TIME(13,59,0)), TIME(15,0,0),
 IF(AND(D40&gt;=TIME(14,0,0), D40&lt;=TIME(17,59,0)), TIME(21,0,0),
 IF(AND(D40&gt;=TIME(18,0,0), D40&lt;=TIME(21,59,0)), TIME(0,0,0),
 IF(AND(D40&gt;=TIME(22,0,0), D40&lt;=TIME(23,59,59)), TIME(7,0,0), ""))))))))</f>
        <v/>
      </c>
      <c r="F40" s="205" t="n"/>
      <c r="G40" s="204">
        <f>IF(AND(D40&gt;=TIME(6,0,0),D40&lt;=TIME(8,0,0)),E40,"")</f>
        <v/>
      </c>
      <c r="H40" s="74" t="n"/>
      <c r="I40" s="106">
        <f>ROUND(IF(OR(D40="",E40="",E40=0),0,IF(H40="",MOD(E40-D40,1)*24,MOD(H40-D40,1)*24)),2)</f>
        <v/>
      </c>
      <c r="J40" s="206" t="n"/>
      <c r="K40" s="308" t="n"/>
      <c r="L40" s="189" t="n"/>
      <c r="M40" s="309">
        <f>MAX(0,V40-W40)</f>
        <v/>
      </c>
      <c r="N40" s="75">
        <f>(IF(OR($C40="",$D40=""),0,
 IF(OR($A40="Holiday",$A41="Holiday"),
    IF(ISNUMBER(MATCH(TRIM($B40),{"Phagwah","Good Friday","Easter Monday","Labour Day","Christmas","Eid ul Azha","Romans-2","Globe-12","Neptune P1"},0)),0,$I40),
 IF(AND(NOT(OR($A40="Annual Leave",$A41="Annual Leave")),$A40="Off day"),$I40,
  MAX(0,$I40-$V40)
  ))))+W40</f>
        <v/>
      </c>
      <c r="O40" s="75">
        <f>IF(AND(OR($A40="Holiday",$A41="Holiday"),
        ISNUMBER(MATCH(TRIM($B40),{"Phagwah","Good Friday","Easter Monday","Labour Day","Christmas","Eid ul Azha","Romans-2","Globe-12","Neptune P1"},0))),
   $I40,0)</f>
        <v/>
      </c>
      <c r="P40" s="75">
        <f>IF(OR($O$7="Canteen",$O$7="Head Office"),0,IF($I40&lt;=0,0,IF(OR(OR(TRIM($J40)="Hebrews",TRIM($J40)="Romans",TRIM($J40)="Romans-2",TRIM($J40)="Globe",TRIM($J40)="Globe-12",TRIM($J40)="Neptune P1"),AND($I41&gt;0,OR(TRIM($J41)="Hebrews",TRIM($J41)="Romans",TRIM($J41)="Romans-2",TRIM($J41)="Globe",TRIM($J41)="Globe-12",TRIM($J41)="Neptune P1"))),1,0)))</f>
        <v/>
      </c>
      <c r="Q40" s="76" t="n"/>
      <c r="R40" s="75">
        <f>IF(OR($O$7="Canteen",$O$7="Head Office"),0,IF(
  AND(
    SUMIFS(I:I, C:C, C40) &gt;= 8,
    COUNTIFS(C$14:C40, C40)=1,
    OR(
      TEXT(D40,"hh:mm:ss")="07:00:00",
      TEXT(D40,"hh:mm:ss")="15:00:00",
      TEXT(D40,"hh:mm:ss")="23:00:00",
      TEXT(D41,"hh:mm:ss")="07:00:00",
      TEXT(D41,"hh:mm:ss")="15:00:00",
      TEXT(D41,"hh:mm:ss")="23:00:00"
    )
  ),
  1,
  0
))</f>
        <v/>
      </c>
      <c r="S40" s="75">
        <f>IF(OR($A40="Annual Leave",$A41="Annual Leave"),IF($A40="Annual Leave",8,0),0)</f>
        <v/>
      </c>
      <c r="T40" s="107" t="n"/>
      <c r="U40" s="144">
        <f>MAX(0,40-Y40)</f>
        <v/>
      </c>
      <c r="V40" s="351">
        <f>IF(OR($C40="",$D40=""),0,
 IF(OR($A40="Holiday",$A41="Holiday"),0,
 IF(AND(NOT(OR($A40="Annual Leave",$A41="Annual Leave")),$A40="Off day"),0,
  IF($I40+$I41&gt;=8,IF($I40&gt;=8,8,$I40),$I40)
  )))</f>
        <v/>
      </c>
      <c r="W40" s="351">
        <f>MAX(0,V40-U40)</f>
        <v/>
      </c>
      <c r="X40" s="351">
        <f>IF(C40="","",C40-WEEKDAY(C40,1)+1)</f>
        <v/>
      </c>
      <c r="Y40" s="351">
        <f>SUMPRODUCT(($X$14:$X39=X40)*(($V$14:$V39)+($O$14:$O39)))+IF(X40=X14,$L$11,0)</f>
        <v/>
      </c>
      <c r="Z40" s="351" t="n"/>
      <c r="AA40" s="351" t="n"/>
      <c r="AB40" s="351" t="n"/>
      <c r="AC40" s="351" t="n"/>
      <c r="AD40" s="351" t="n"/>
      <c r="AE40" s="351" t="n"/>
      <c r="AF40" s="351" t="n"/>
    </row>
    <row r="41" ht="24" customHeight="1" s="348" thickBot="1">
      <c r="A41" s="202" t="inlineStr">
        <is>
          <t>On Day</t>
        </is>
      </c>
      <c r="B41" s="310" t="n"/>
      <c r="C41" s="105">
        <f>C40</f>
        <v/>
      </c>
      <c r="D41" s="311" t="n"/>
      <c r="E41" s="312">
        <f>IF(D41="", "",
 IF(D41=TIME(0,0,0), 0,
 IF(AND(D41&gt;=TIME(0,0,1), D41&lt;=TIME(2,0,0)), TIME(7,0,0),
 IF(AND(D41&gt;=TIME(6,0,0), D41&lt;=TIME(8,0,0)), TIME(12,0,0),
 IF(AND(D41&gt;TIME(8,0,0), D41&lt;=TIME(13,59,0)), TIME(15,0,0),
 IF(AND(D41&gt;=TIME(14,0,0), D41&lt;=TIME(17,59,0)), TIME(21,0,0),
 IF(AND(D41&gt;=TIME(18,0,0), D41&lt;=TIME(21,59,0)), TIME(0,0,0),
 IF(AND(D41&gt;=TIME(22,0,0), D41&lt;=TIME(23,59,59)), TIME(7,0,0), ""))))))))</f>
        <v/>
      </c>
      <c r="F41" s="205" t="n"/>
      <c r="G41" s="312">
        <f>IF(AND(D41&gt;=TIME(6,0,0),D41&lt;=TIME(8,0,0)),E41,"")</f>
        <v/>
      </c>
      <c r="H41" s="311" t="n"/>
      <c r="I41" s="106">
        <f>ROUND(IF(OR(D41="",E41="",E41=0),0,IF(H41="",MOD(E41-D41,1)*24,MOD(H41-D41,1)*24)),2)</f>
        <v/>
      </c>
      <c r="J41" s="207" t="n"/>
      <c r="K41" s="308" t="n"/>
      <c r="L41" s="189" t="n"/>
      <c r="M41" s="309">
        <f>MAX(0,V41-W41)</f>
        <v/>
      </c>
      <c r="N41" s="313">
        <f>(IF(OR($C41="",$D41=""),0,
 IF(OR($A40="Holiday",$A41="Holiday"),
    IF(ISNUMBER(MATCH(TRIM($B41),{"Phagwah","Good Friday","Easter Monday","Labour Day","Christmas","Eid ul Azha","Romans-2","Globe-12","Neptune P1"},0)),0,$I41),
 IF(AND(NOT(OR($A40="Annual Leave",$A41="Annual Leave")),$A41="Off day"),$I41,
  MAX(0,$I41-$V41)
  ))))+W41</f>
        <v/>
      </c>
      <c r="O41" s="313">
        <f>IF(AND(OR($A40="Holiday",$A41="Holiday"),
        ISNUMBER(MATCH(TRIM($B41),{"Phagwah","Good Friday","Easter Monday","Labour Day","Christmas","Eid ul Azha","Romans-2","Globe-12","Neptune P1"},0))),
   $I41,0)</f>
        <v/>
      </c>
      <c r="P41" s="313">
        <f>IF(OR($O$7="Canteen",$O$7="Head Office"),0,IF($I41&lt;=0,0,IF(AND($I40&lt;=0,OR(TRIM($J41)="Hebrews",TRIM($J41)="Romans",TRIM($J41)="Romans-2",TRIM($J41)="Globe",TRIM($J41)="Globe-12",TRIM($J41)="Neptune P1")),1,0)))</f>
        <v/>
      </c>
      <c r="Q41" s="314" t="n"/>
      <c r="R41" s="313">
        <f>IF(OR($O$7="Canteen",$O$7="Head Office"),0,IF(
  AND(
    SUMIFS(I:I, C:C, C41) &gt;= 8,
    COUNTIFS(C$14:C41, C41)=1,
    OR(
      TEXT(D41,"hh:mm:ss")="07:00:00",
      TEXT(D41,"hh:mm:ss")="15:00:00",
      TEXT(D41,"hh:mm:ss")="23:00:00",
      TEXT(D42,"hh:mm:ss")="07:00:00",
      TEXT(D42,"hh:mm:ss")="15:00:00",
      TEXT(D42,"hh:mm:ss")="23:00:00"
    )
  ),
  1,
  0
))</f>
        <v/>
      </c>
      <c r="S41" s="313">
        <f>IF(OR($A40="Annual Leave",$A41="Annual Leave"),IF(AND($A40&lt;&gt;"Annual Leave",$A41="Annual Leave"),8,0),0)</f>
        <v/>
      </c>
      <c r="T41" s="315" t="n"/>
      <c r="U41" s="144">
        <f>MAX(0,40-Y41)</f>
        <v/>
      </c>
      <c r="V41" s="351">
        <f>IF(OR($C41="",$D41=""),0,
 IF(OR($A40="Holiday",$A41="Holiday"),0,
 IF(AND(NOT(OR($A40="Annual Leave",$A41="Annual Leave")),$A41="Off day"),0,
  IF($I40+$I41&gt;=8,IF($I40&gt;=8,0,8-$I40),$I41)
  )))</f>
        <v/>
      </c>
      <c r="W41" s="351">
        <f>MAX(0,V41-U41)</f>
        <v/>
      </c>
      <c r="X41" s="351">
        <f>IF(C41="","",C41-WEEKDAY(C41,1)+1)</f>
        <v/>
      </c>
      <c r="Y41" s="351">
        <f>SUMPRODUCT(($X$14:$X40=X41)*(($V$14:$V40)+($O$14:$O40)))+IF(X41=X14,$L$11,0)</f>
        <v/>
      </c>
      <c r="Z41" s="351" t="n"/>
      <c r="AA41" s="351" t="n"/>
      <c r="AB41" s="351" t="n"/>
      <c r="AC41" s="351" t="n"/>
      <c r="AD41" s="351" t="n"/>
      <c r="AE41" s="351" t="n"/>
      <c r="AF41" s="351" t="n"/>
    </row>
    <row r="42" ht="24" customHeight="1" s="348" thickBot="1">
      <c r="A42" s="208" t="inlineStr">
        <is>
          <t>On Day</t>
        </is>
      </c>
      <c r="B42" s="209" t="n"/>
      <c r="C42" s="108">
        <f>C40+1</f>
        <v/>
      </c>
      <c r="D42" s="77" t="n"/>
      <c r="E42" s="210">
        <f>IF(D42="", "",
 IF(D42=TIME(0,0,0), 0,
 IF(AND(D42&gt;=TIME(0,0,1), D42&lt;=TIME(2,0,0)), TIME(7,0,0),
 IF(AND(D42&gt;=TIME(6,0,0), D42&lt;=TIME(8,0,0)), TIME(12,0,0),
 IF(AND(D42&gt;TIME(8,0,0), D42&lt;=TIME(13,59,0)), TIME(15,0,0),
 IF(AND(D42&gt;=TIME(14,0,0), D42&lt;=TIME(17,59,0)), TIME(21,0,0),
 IF(AND(D42&gt;=TIME(18,0,0), D42&lt;=TIME(21,59,0)), TIME(0,0,0),
 IF(AND(D42&gt;=TIME(22,0,0), D42&lt;=TIME(23,59,59)), TIME(7,0,0), ""))))))))</f>
        <v/>
      </c>
      <c r="F42" s="211" t="n"/>
      <c r="G42" s="210">
        <f>IF(AND(D42&gt;=TIME(6,0,0),D42&lt;=TIME(8,0,0)),E42,"")</f>
        <v/>
      </c>
      <c r="H42" s="77" t="n"/>
      <c r="I42" s="16">
        <f>ROUND(IF(OR(D42="",E42="",E42=0),0,IF(H42="",MOD(E42-D42,1)*24,MOD(H42-D42,1)*24)),2)</f>
        <v/>
      </c>
      <c r="J42" s="212" t="n"/>
      <c r="K42" s="316" t="n"/>
      <c r="L42" s="181" t="n"/>
      <c r="M42" s="317">
        <f>MAX(0,V42-W42)</f>
        <v/>
      </c>
      <c r="N42" s="17">
        <f>(IF(OR($C42="",$D42=""),0,
 IF(OR($A42="Holiday",$A43="Holiday"),
    IF(ISNUMBER(MATCH(TRIM($B42),{"Phagwah","Good Friday","Easter Monday","Labour Day","Christmas","Eid ul Azha","Romans-2","Globe-12","Neptune P1"},0)),0,$I42),
 IF(AND(NOT(OR($A42="Annual Leave",$A43="Annual Leave")),$A42="Off day"),$I42,
  MAX(0,$I42-$V42)
  ))))+W42</f>
        <v/>
      </c>
      <c r="O42" s="213">
        <f>IF(AND(OR($A42="Holiday",$A43="Holiday"),
        ISNUMBER(MATCH(TRIM($B42),{"Phagwah","Good Friday","Easter Monday","Labour Day","Christmas","Eid ul Azha","Romans-2","Globe-12","Neptune P1"},0))),
   $I42,0)</f>
        <v/>
      </c>
      <c r="P42" s="17">
        <f>IF(OR($O$7="Canteen",$O$7="Head Office"),0,IF($I42&lt;=0,0,IF(OR(OR(TRIM($J42)="Hebrews",TRIM($J42)="Romans",TRIM($J42)="Romans-2",TRIM($J42)="Globe",TRIM($J42)="Globe-12",TRIM($J42)="Neptune P1"),AND($I43&gt;0,OR(TRIM($J43)="Hebrews",TRIM($J43)="Romans",TRIM($J43)="Romans-2",TRIM($J43)="Globe",TRIM($J43)="Globe-12",TRIM($J43)="Neptune P1"))),1,0)))</f>
        <v/>
      </c>
      <c r="Q42" s="78" t="n"/>
      <c r="R42" s="213">
        <f>IF(OR($O$7="Canteen",$O$7="Head Office"),0,IF(
  AND(
    SUMIFS(I:I, C:C, C42) &gt;= 8,
    COUNTIFS(C$14:C42, C42)=1,
    OR(
      TEXT(D42,"hh:mm:ss")="07:00:00",
      TEXT(D42,"hh:mm:ss")="15:00:00",
      TEXT(D42,"hh:mm:ss")="23:00:00",
      TEXT(D43,"hh:mm:ss")="07:00:00",
      TEXT(D43,"hh:mm:ss")="15:00:00",
      TEXT(D43,"hh:mm:ss")="23:00:00"
    )
  ),
  1,
  0
))</f>
        <v/>
      </c>
      <c r="S42" s="213">
        <f>IF(OR($A42="Annual Leave",$A43="Annual Leave"),IF($A42="Annual Leave",8,0),0)</f>
        <v/>
      </c>
      <c r="T42" s="79" t="n"/>
      <c r="U42" s="144">
        <f>MAX(0,40-Y42)</f>
        <v/>
      </c>
      <c r="V42" s="351">
        <f>IF(OR($C42="",$D42=""),0,
 IF(OR($A42="Holiday",$A43="Holiday"),0,
 IF(AND(NOT(OR($A42="Annual Leave",$A43="Annual Leave")),$A42="Off day"),0,
  IF($I42+$I43&gt;=8,IF($I42&gt;=8,8,$I42),$I42)
  )))</f>
        <v/>
      </c>
      <c r="W42" s="351">
        <f>MAX(0,V42-U42)</f>
        <v/>
      </c>
      <c r="X42" s="351">
        <f>IF(C42="","",C42-WEEKDAY(C42,1)+1)</f>
        <v/>
      </c>
      <c r="Y42" s="351">
        <f>SUMPRODUCT(($X$14:$X41=X42)*(($V$14:$V41)+($O$14:$O41)))+IF(X42=X14,$L$11,0)</f>
        <v/>
      </c>
      <c r="Z42" s="351" t="n"/>
      <c r="AA42" s="351" t="n"/>
      <c r="AB42" s="351" t="n"/>
      <c r="AC42" s="351" t="n"/>
      <c r="AD42" s="351" t="n"/>
      <c r="AE42" s="351" t="n"/>
      <c r="AF42" s="351" t="n"/>
    </row>
    <row r="43" ht="24" customHeight="1" s="348" thickBot="1">
      <c r="A43" s="208" t="inlineStr">
        <is>
          <t>On Day</t>
        </is>
      </c>
      <c r="B43" s="214" t="n"/>
      <c r="C43" s="109">
        <f>C42</f>
        <v/>
      </c>
      <c r="D43" s="18" t="n"/>
      <c r="E43" s="215">
        <f>IF(D43="", "",
 IF(D43=TIME(0,0,0), 0,
 IF(AND(D43&gt;=TIME(0,0,1), D43&lt;=TIME(2,0,0)), TIME(7,0,0),
 IF(AND(D43&gt;=TIME(6,0,0), D43&lt;=TIME(8,0,0)), TIME(12,0,0),
 IF(AND(D43&gt;TIME(8,0,0), D43&lt;=TIME(13,59,0)), TIME(15,0,0),
 IF(AND(D43&gt;=TIME(14,0,0), D43&lt;=TIME(17,59,0)), TIME(21,0,0),
 IF(AND(D43&gt;=TIME(18,0,0), D43&lt;=TIME(21,59,0)), TIME(0,0,0),
 IF(AND(D43&gt;=TIME(22,0,0), D43&lt;=TIME(23,59,59)), TIME(7,0,0), ""))))))))</f>
        <v/>
      </c>
      <c r="F43" s="216" t="n"/>
      <c r="G43" s="215">
        <f>IF(AND(D43&gt;=TIME(6,0,0),D43&lt;=TIME(8,0,0)),E43,"")</f>
        <v/>
      </c>
      <c r="H43" s="18" t="n"/>
      <c r="I43" s="19">
        <f>ROUND(IF(OR(D43="",E43="",E43=0),0,IF(H43="",MOD(E43-D43,1)*24,MOD(H43-D43,1)*24)),2)</f>
        <v/>
      </c>
      <c r="J43" s="212" t="n"/>
      <c r="K43" s="316" t="n"/>
      <c r="L43" s="183" t="n"/>
      <c r="M43" s="317">
        <f>MAX(0,V43-W43)</f>
        <v/>
      </c>
      <c r="N43" s="20">
        <f>(IF(OR($C43="",$D43=""),0,
 IF(OR($A42="Holiday",$A43="Holiday"),
    IF(ISNUMBER(MATCH(TRIM($B43),{"Phagwah","Good Friday","Easter Monday","Labour Day","Christmas","Eid ul Azha","Romans-2","Globe-12","Neptune P1"},0)),0,$I43),
 IF(AND(NOT(OR($A42="Annual Leave",$A43="Annual Leave")),$A43="Off day"),$I43,
  MAX(0,$I43-$V43)
  ))))+W43</f>
        <v/>
      </c>
      <c r="O43" s="20">
        <f>IF(AND(OR($A42="Holiday",$A43="Holiday"),
        ISNUMBER(MATCH(TRIM($B43),{"Phagwah","Good Friday","Easter Monday","Labour Day","Christmas","Eid ul Azha","Romans-2","Globe-12","Neptune P1"},0))),
   $I43,0)</f>
        <v/>
      </c>
      <c r="P43" s="20">
        <f>IF(OR($O$7="Canteen",$O$7="Head Office"),0,IF($I43&lt;=0,0,IF(AND($I42&lt;=0,OR(TRIM($J43)="Hebrews",TRIM($J43)="Romans",TRIM($J43)="Romans-2",TRIM($J43)="Globe",TRIM($J43)="Globe-12",TRIM($J43)="Neptune P1")),1,0)))</f>
        <v/>
      </c>
      <c r="Q43" s="21" t="n"/>
      <c r="R43" s="20">
        <f>IF(OR($O$7="Canteen",$O$7="Head Office"),0,IF(
  AND(
    SUMIFS(I:I, C:C, C43) &gt;= 8,
    COUNTIFS(C$14:C43, C43)=1,
    OR(
      TEXT(D43,"hh:mm:ss")="07:00:00",
      TEXT(D43,"hh:mm:ss")="15:00:00",
      TEXT(D43,"hh:mm:ss")="23:00:00",
      TEXT(D49,"hh:mm:ss")="07:00:00",
      TEXT(D49,"hh:mm:ss")="15:00:00",
      TEXT(D49,"hh:mm:ss")="23:00:00"
    )
  ),
  1,
  0
))</f>
        <v/>
      </c>
      <c r="S43" s="20">
        <f>IF(OR($A42="Annual Leave",$A43="Annual Leave"),IF(AND($A42&lt;&gt;"Annual Leave",$A43="Annual Leave"),8,0),0)</f>
        <v/>
      </c>
      <c r="T43" s="22" t="n"/>
      <c r="U43" s="144">
        <f>MAX(0,40-Y43)</f>
        <v/>
      </c>
      <c r="V43" s="351">
        <f>IF(OR($C43="",$D43=""),0,
 IF(OR($A42="Holiday",$A43="Holiday"),0,
 IF(AND(NOT(OR($A42="Annual Leave",$A43="Annual Leave")),$A43="Off day"),0,
  IF($I42+$I43&gt;=8,IF($I42&gt;=8,0,8-$I42),$I43)
  )))</f>
        <v/>
      </c>
      <c r="W43" s="351">
        <f>MAX(0,V43-U43)</f>
        <v/>
      </c>
      <c r="X43" s="351">
        <f>IF(C43="","",C43-WEEKDAY(C43,1)+1)</f>
        <v/>
      </c>
      <c r="Y43" s="351">
        <f>SUMPRODUCT(($X$14:$X42=X43)*(($V$14:$V42)+($O$14:$O42)))+IF(X43=X14,$L$11,0)</f>
        <v/>
      </c>
      <c r="Z43" s="351" t="n"/>
      <c r="AA43" s="351" t="n"/>
      <c r="AB43" s="351" t="n"/>
      <c r="AC43" s="351" t="n"/>
      <c r="AD43" s="351" t="n"/>
      <c r="AE43" s="351" t="n"/>
      <c r="AF43" s="351" t="n"/>
    </row>
    <row r="44" ht="24" customHeight="1" s="348" thickBot="1">
      <c r="A44" s="176" t="n"/>
      <c r="B44" s="176" t="n"/>
      <c r="C44" s="217" t="n"/>
      <c r="D44" s="110" t="n"/>
      <c r="E44" s="110" t="n"/>
      <c r="F44" s="218" t="n"/>
      <c r="G44" s="110" t="n"/>
      <c r="H44" s="110" t="n"/>
      <c r="I44" s="219" t="n"/>
      <c r="J44" s="219" t="n"/>
      <c r="K44" s="219" t="n"/>
      <c r="L44" s="219" t="n"/>
      <c r="M44" s="111">
        <f>MAX(0,V44-W44)</f>
        <v/>
      </c>
      <c r="N44" s="112">
        <f>(IF(OR($C44="",$D44=""),0,
 IF(OR($A44="Holiday",$A45="Holiday"),
    IF(ISNUMBER(MATCH(TRIM($B44),{"Phagwah","Good Friday","Easter Monday","Labour Day","Christmas","Eid ul Azha","Romans-2","Globe-12","Neptune P1"},0)),0,$I44),
 IF(AND(NOT(OR($A44="Annual Leave",$A45="Annual Leave")),$A44="Off day"),$I44,
  MAX(0,$I44-$V44)
  ))))+W44</f>
        <v/>
      </c>
      <c r="O44" s="112">
        <f>IF(AND(OR($A44="Holiday",$A45="Holiday"),
        ISNUMBER(MATCH(TRIM($B44),{"Phagwah","Good Friday","Easter Monday","Labour Day","Christmas","Eid ul Azha","Romans-2","Globe-12","Neptune P1"},0))),
   $I44,0)</f>
        <v/>
      </c>
      <c r="P44" s="112">
        <f>IF(OR($O$7="Canteen",$O$7="Head Office"),0,IF($I44&lt;=0,0,IF(OR(OR(TRIM($J44)="Hebrews",TRIM($J44)="Romans",TRIM($J44)="Romans-2",TRIM($J44)="Globe",TRIM($J44)="Globe-12",TRIM($J44)="Neptune P1"),AND($I45&gt;0,OR(TRIM($J45)="Hebrews",TRIM($J45)="Romans",TRIM($J45)="Romans-2",TRIM($J45)="Globe",TRIM($J45)="Globe-12",TRIM($J45)="Neptune P1"))),1,0)))</f>
        <v/>
      </c>
      <c r="Q44" s="113" t="n"/>
      <c r="R44" s="113" t="n"/>
      <c r="S44" s="112">
        <f>IF(OR($A44="Annual Leave",$A45="Annual Leave"),IF($A44="Annual Leave",8,0),0)</f>
        <v/>
      </c>
      <c r="T44" s="114" t="n"/>
      <c r="U44" s="144">
        <f>MAX(0,40-Y44)</f>
        <v/>
      </c>
      <c r="V44" s="351">
        <f>IF(OR($C44="",$D44=""),0,
 IF(OR($A44="Holiday",$A45="Holiday"),0,
 IF(AND(NOT(OR($A44="Annual Leave",$A45="Annual Leave")),$A44="Off day"),0,
  IF($I44+$I45&gt;=8,IF($I44&gt;=8,8,$I44),$I44)
  )))</f>
        <v/>
      </c>
      <c r="W44" s="351">
        <f>MAX(0,V44-U44)</f>
        <v/>
      </c>
      <c r="X44" s="351">
        <f>IF(C44="","",C44-WEEKDAY(C44,1)+1)</f>
        <v/>
      </c>
      <c r="Y44" s="351">
        <f>SUMPRODUCT(($X$14:$X43=X44)*(($V$14:$V43)+($O$14:$O43)))+IF(X44=X14,$L$11,0)</f>
        <v/>
      </c>
      <c r="Z44" s="351" t="n"/>
      <c r="AA44" s="351" t="n"/>
      <c r="AB44" s="351" t="n"/>
      <c r="AC44" s="351" t="n"/>
      <c r="AD44" s="351" t="n"/>
      <c r="AE44" s="351" t="n"/>
      <c r="AF44" s="351" t="n"/>
    </row>
    <row r="45" ht="24" customHeight="1" s="348" thickBot="1">
      <c r="A45" s="154" t="inlineStr">
        <is>
          <t>On Day</t>
        </is>
      </c>
      <c r="B45" s="318" t="n"/>
      <c r="C45" s="115">
        <f>C42+1</f>
        <v/>
      </c>
      <c r="D45" s="319" t="n"/>
      <c r="E45" s="320">
        <f>IF(D45="", "",
 IF(D45=TIME(0,0,0), 0,
 IF(AND(D45&gt;=TIME(0,0,1), D45&lt;=TIME(2,0,0)), TIME(7,0,0),
 IF(AND(D45&gt;=TIME(6,0,0), D45&lt;=TIME(8,0,0)), TIME(12,0,0),
 IF(AND(D45&gt;TIME(8,0,0), D45&lt;=TIME(13,59,0)), TIME(15,0,0),
 IF(AND(D45&gt;=TIME(14,0,0), D45&lt;=TIME(17,59,0)), TIME(21,0,0),
 IF(AND(D45&gt;=TIME(18,0,0), D45&lt;=TIME(21,59,0)), TIME(0,0,0),
 IF(AND(D45&gt;=TIME(22,0,0), D45&lt;=TIME(23,59,59)), TIME(7,0,0), ""))))))))</f>
        <v/>
      </c>
      <c r="F45" s="321" t="n"/>
      <c r="G45" s="320">
        <f>IF(AND(D45&gt;=TIME(6,0,0),D45&lt;=TIME(8,0,0)),E45,"")</f>
        <v/>
      </c>
      <c r="H45" s="319" t="n"/>
      <c r="I45" s="30">
        <f>ROUND(IF(OR(D45="",E45="",E45=0),0,IF(H45="",MOD(E45-D45,1)*24,MOD(H45-D45,1)*24)),2)</f>
        <v/>
      </c>
      <c r="J45" s="220" t="n"/>
      <c r="K45" s="274" t="n"/>
      <c r="L45" s="181" t="n"/>
      <c r="M45" s="275">
        <f>MAX(0,V45-W45)</f>
        <v/>
      </c>
      <c r="N45" s="322">
        <f>(IF(OR($C45="",$D45=""),0,
 IF(OR($A44="Holiday",$A45="Holiday"),
    IF(ISNUMBER(MATCH(TRIM($B45),{"Phagwah","Good Friday","Easter Monday","Labour Day","Christmas","Eid ul Azha","Romans-2","Globe-12","Neptune P1"},0)),0,$I45),
 IF(AND(NOT(OR($A44="Annual Leave",$A45="Annual Leave")),$A45="Off day"),$I45,
  MAX(0,$I45-$V45)
  ))))+W45</f>
        <v/>
      </c>
      <c r="O45" s="322">
        <f>IF(AND(OR($A44="Holiday",$A45="Holiday"),
        ISNUMBER(MATCH(TRIM($B45),{"Phagwah","Good Friday","Easter Monday","Labour Day","Christmas","Eid ul Azha","Romans-2","Globe-12","Neptune P1"},0))),
   $I45,0)</f>
        <v/>
      </c>
      <c r="P45" s="322">
        <f>IF(OR($O$7="Canteen",$O$7="Head Office"),0,IF($I45&lt;=0,0,IF(AND($I44&lt;=0,OR(TRIM($J45)="Hebrews",TRIM($J45)="Romans",TRIM($J45)="Romans-2",TRIM($J45)="Globe",TRIM($J45)="Globe-12",TRIM($J45)="Neptune P1")),1,0)))</f>
        <v/>
      </c>
      <c r="Q45" s="323" t="n"/>
      <c r="R45" s="322">
        <f>IF(OR($O$7="Canteen",$O$7="Head Office"),0,IF(
  AND(
    SUMIFS(I:I, C:C, C45) &gt;= 8,
    COUNTIFS(C$14:C45, C45)=1,
    OR(
      TEXT(D45,"hh:mm:ss")="07:00:00",
      TEXT(D45,"hh:mm:ss")="15:00:00",
      TEXT(D45,"hh:mm:ss")="23:00:00",
      TEXT(D46,"hh:mm:ss")="07:00:00",
      TEXT(D46,"hh:mm:ss")="15:00:00",
      TEXT(D46,"hh:mm:ss")="23:00:00"
    )
  ),
  1,
  0
))</f>
        <v/>
      </c>
      <c r="S45" s="322">
        <f>IF(OR($A44="Annual Leave",$A45="Annual Leave"),IF(AND($A44&lt;&gt;"Annual Leave",$A45="Annual Leave"),8,0),0)</f>
        <v/>
      </c>
      <c r="T45" s="116" t="n"/>
      <c r="U45" s="144">
        <f>MAX(0,40-Y45)</f>
        <v/>
      </c>
      <c r="V45" s="351">
        <f>IF(OR($C45="",$D45=""),0,
 IF(OR($A44="Holiday",$A45="Holiday"),0,
 IF(AND(NOT(OR($A44="Annual Leave",$A45="Annual Leave")),$A45="Off day"),0,
  IF($I44+$I45&gt;=8,IF($I44&gt;=8,0,8-$I44),$I45)
  )))</f>
        <v/>
      </c>
      <c r="W45" s="351">
        <f>MAX(0,V45-U45)</f>
        <v/>
      </c>
      <c r="X45" s="351">
        <f>IF(C45="","",C45-WEEKDAY(C45,1)+1)</f>
        <v/>
      </c>
      <c r="Y45" s="351">
        <f>SUMPRODUCT(($X$14:$X44=X45)*(($V$14:$V44)+($O$14:$O44)))+IF(X45=X14,$L$11,0)</f>
        <v/>
      </c>
      <c r="Z45" s="351" t="n"/>
      <c r="AA45" s="351" t="n"/>
      <c r="AB45" s="351" t="n"/>
      <c r="AC45" s="351" t="n"/>
      <c r="AD45" s="351" t="n"/>
      <c r="AE45" s="351" t="n"/>
      <c r="AF45" s="351" t="n"/>
    </row>
    <row r="46" ht="24" customHeight="1" s="348" thickBot="1">
      <c r="A46" s="154" t="inlineStr">
        <is>
          <t>On Day</t>
        </is>
      </c>
      <c r="B46" s="305" t="n"/>
      <c r="C46" s="90">
        <f>C45</f>
        <v/>
      </c>
      <c r="D46" s="80" t="n"/>
      <c r="E46" s="221">
        <f>IF(D46="", "",
 IF(D46=TIME(0,0,0), 0,
 IF(AND(D46&gt;=TIME(0,0,1), D46&lt;=TIME(2,0,0)), TIME(7,0,0),
 IF(AND(D46&gt;=TIME(6,0,0), D46&lt;=TIME(8,0,0)), TIME(12,0,0),
 IF(AND(D46&gt;TIME(8,0,0), D46&lt;=TIME(13,59,0)), TIME(15,0,0),
 IF(AND(D46&gt;=TIME(14,0,0), D46&lt;=TIME(17,59,0)), TIME(21,0,0),
 IF(AND(D46&gt;=TIME(18,0,0), D46&lt;=TIME(21,59,0)), TIME(0,0,0),
 IF(AND(D46&gt;=TIME(22,0,0), D46&lt;=TIME(23,59,59)), TIME(7,0,0), ""))))))))</f>
        <v/>
      </c>
      <c r="F46" s="156" t="n"/>
      <c r="G46" s="221">
        <f>IF(AND(D46&gt;=TIME(6,0,0),D46&lt;=TIME(8,0,0)),E46,"")</f>
        <v/>
      </c>
      <c r="H46" s="80" t="n"/>
      <c r="I46" s="30">
        <f>ROUND(IF(OR(D46="",E46="",E46=0),0,IF(H46="",MOD(E46-D46,1)*24,MOD(H46-D46,1)*24)),2)</f>
        <v/>
      </c>
      <c r="J46" s="158" t="n"/>
      <c r="K46" s="274" t="n"/>
      <c r="L46" s="189" t="n"/>
      <c r="M46" s="275">
        <f>MAX(0,V46-W46)</f>
        <v/>
      </c>
      <c r="N46" s="81">
        <f>(IF(OR($C46="",$D46=""),0,
 IF(OR($A46="Holiday",$A47="Holiday"),
    IF(ISNUMBER(MATCH(TRIM($B46),{"Phagwah","Good Friday","Easter Monday","Labour Day","Christmas","Eid ul Azha","Romans-2","Globe-12","Neptune P1"},0)),0,$I46),
 IF(AND(NOT(OR($A46="Annual Leave",$A47="Annual Leave")),$A46="Off day"),$I46,
  MAX(0,$I46-$V46)
  ))))+W46</f>
        <v/>
      </c>
      <c r="O46" s="81">
        <f>IF(AND(OR($A46="Holiday",$A47="Holiday"),
        ISNUMBER(MATCH(TRIM($B46),{"Phagwah","Good Friday","Easter Monday","Labour Day","Christmas","Eid ul Azha","Romans-2","Globe-12","Neptune P1"},0))),
   $I46,0)</f>
        <v/>
      </c>
      <c r="P46" s="81">
        <f>IF(OR($O$7="Canteen",$O$7="Head Office"),0,IF($I46&lt;=0,0,IF(OR(OR(TRIM($J46)="Hebrews",TRIM($J46)="Romans",TRIM($J46)="Romans-2",TRIM($J46)="Globe",TRIM($J46)="Globe-12",TRIM($J46)="Neptune P1"),AND($I47&gt;0,OR(TRIM($J47)="Hebrews",TRIM($J47)="Romans",TRIM($J47)="Romans-2",TRIM($J47)="Globe",TRIM($J47)="Globe-12",TRIM($J47)="Neptune P1"))),1,0)))</f>
        <v/>
      </c>
      <c r="Q46" s="82" t="n"/>
      <c r="R46" s="81">
        <f>IF(OR($O$7="Canteen",$O$7="Head Office"),0,IF(
  AND(
    SUMIFS(I:I, C:C, C46) &gt;= 8,
    COUNTIFS(C$14:C46, C46)=1,
    OR(
      TEXT(D46,"hh:mm:ss")="07:00:00",
      TEXT(D46,"hh:mm:ss")="15:00:00",
      TEXT(D46,"hh:mm:ss")="23:00:00",
      TEXT(D51,"hh:mm:ss")="07:00:00",
      TEXT(D51,"hh:mm:ss")="15:00:00",
      TEXT(D51,"hh:mm:ss")="23:00:00"
    )
  ),
  1,
  0
))</f>
        <v/>
      </c>
      <c r="S46" s="81">
        <f>IF(OR($A46="Annual Leave",$A47="Annual Leave"),IF($A46="Annual Leave",8,0),0)</f>
        <v/>
      </c>
      <c r="T46" s="117" t="n"/>
      <c r="U46" s="144">
        <f>MAX(0,40-Y46)</f>
        <v/>
      </c>
      <c r="V46" s="351">
        <f>IF(OR($C46="",$D46=""),0,
 IF(OR($A46="Holiday",$A47="Holiday"),0,
 IF(AND(NOT(OR($A46="Annual Leave",$A47="Annual Leave")),$A46="Off day"),0,
  IF($I46+$I47&gt;=8,IF($I46&gt;=8,8,$I46),$I46)
  )))</f>
        <v/>
      </c>
      <c r="W46" s="351">
        <f>MAX(0,V46-U46)</f>
        <v/>
      </c>
      <c r="X46" s="351">
        <f>IF(C46="","",C46-WEEKDAY(C46,1)+1)</f>
        <v/>
      </c>
      <c r="Y46" s="351">
        <f>SUMPRODUCT(($X$14:$X45=X46)*(($V$14:$V45)+($O$14:$O45)))+IF(X46=X14,$L$11,0)</f>
        <v/>
      </c>
      <c r="Z46" s="351" t="n"/>
      <c r="AA46" s="351" t="n"/>
      <c r="AB46" s="351" t="n"/>
      <c r="AC46" s="351" t="n"/>
      <c r="AD46" s="351" t="n"/>
      <c r="AE46" s="351" t="n"/>
      <c r="AF46" s="351" t="n"/>
    </row>
    <row r="47" ht="24" customHeight="1" s="348" thickBot="1">
      <c r="A47" s="184" t="inlineStr">
        <is>
          <t>On Day</t>
        </is>
      </c>
      <c r="B47" s="222" t="n"/>
      <c r="C47" s="118">
        <f>C45+1</f>
        <v/>
      </c>
      <c r="D47" s="83" t="n"/>
      <c r="E47" s="223">
        <f>IF(D47="", "",
 IF(D47=TIME(0,0,0), 0,
 IF(AND(D47&gt;=TIME(0,0,1), D47&lt;=TIME(2,0,0)), TIME(7,0,0),
 IF(AND(D47&gt;=TIME(6,0,0), D47&lt;=TIME(8,0,0)), TIME(12,0,0),
 IF(AND(D47&gt;TIME(8,0,0), D47&lt;=TIME(13,59,0)), TIME(15,0,0),
 IF(AND(D47&gt;=TIME(14,0,0), D47&lt;=TIME(17,59,0)), TIME(21,0,0),
 IF(AND(D47&gt;=TIME(18,0,0), D47&lt;=TIME(21,59,0)), TIME(0,0,0),
 IF(AND(D47&gt;=TIME(22,0,0), D47&lt;=TIME(23,59,59)), TIME(7,0,0), ""))))))))</f>
        <v/>
      </c>
      <c r="F47" s="224" t="n"/>
      <c r="G47" s="223">
        <f>IF(AND(D47&gt;=TIME(6,0,0),D47&lt;=TIME(8,0,0)),E47,"")</f>
        <v/>
      </c>
      <c r="H47" s="83" t="n"/>
      <c r="I47" s="23">
        <f>ROUND(IF(OR(D47="",E47="",E47=0),0,IF(H47="",MOD(E47-D47,1)*24,MOD(H47-D47,1)*24)),2)</f>
        <v/>
      </c>
      <c r="J47" s="225" t="n"/>
      <c r="K47" s="297" t="n"/>
      <c r="L47" s="181" t="n"/>
      <c r="M47" s="298">
        <f>MAX(0,V47-W47)</f>
        <v/>
      </c>
      <c r="N47" s="84">
        <f>(IF(OR($C47="",$D47=""),0,
 IF(OR($A46="Holiday",$A47="Holiday"),
    IF(ISNUMBER(MATCH(TRIM($B47),{"Phagwah","Good Friday","Easter Monday","Labour Day","Christmas","Eid ul Azha","Romans-2","Globe-12","Neptune P1"},0)),0,$I47),
 IF(AND(NOT(OR($A46="Annual Leave",$A47="Annual Leave")),$A47="Off day"),$I47,
  MAX(0,$I47-$V47)
  ))))+W47</f>
        <v/>
      </c>
      <c r="O47" s="84">
        <f>IF(AND(OR($A46="Holiday",$A47="Holiday"),
        ISNUMBER(MATCH(TRIM($B47),{"Phagwah","Good Friday","Easter Monday","Labour Day","Christmas","Eid ul Azha","Romans-2","Globe-12","Neptune P1"},0))),
   $I47,0)</f>
        <v/>
      </c>
      <c r="P47" s="84">
        <f>IF(OR($O$7="Canteen",$O$7="Head Office"),0,IF($I47&lt;=0,0,IF(AND($I46&lt;=0,OR(TRIM($J47)="Hebrews",TRIM($J47)="Romans",TRIM($J47)="Romans-2",TRIM($J47)="Globe",TRIM($J47)="Globe-12",TRIM($J47)="Neptune P1")),1,0)))</f>
        <v/>
      </c>
      <c r="Q47" s="85" t="n"/>
      <c r="R47" s="84">
        <f>IF(OR($O$7="Canteen",$O$7="Head Office"),0,IF(
  AND(
    SUMIFS(I:I, C:C, C47) &gt;= 8,
    COUNTIFS(C$14:C47, C47)=1,
    OR(
      TEXT(D47,"hh:mm:ss")="07:00:00",
      TEXT(D47,"hh:mm:ss")="15:00:00",
      TEXT(D47,"hh:mm:ss")="23:00:00",
      TEXT(D48,"hh:mm:ss")="07:00:00",
      TEXT(D48,"hh:mm:ss")="15:00:00",
      TEXT(D48,"hh:mm:ss")="23:00:00"
    )
  ),
  1,
  0
))</f>
        <v/>
      </c>
      <c r="S47" s="84">
        <f>IF(OR($A46="Annual Leave",$A47="Annual Leave"),IF(AND($A46&lt;&gt;"Annual Leave",$A47="Annual Leave"),8,0),0)</f>
        <v/>
      </c>
      <c r="T47" s="86" t="n"/>
      <c r="U47" s="144">
        <f>MAX(0,40-Y47)</f>
        <v/>
      </c>
      <c r="V47" s="351">
        <f>IF(OR($C47="",$D47=""),0,
 IF(OR($A46="Holiday",$A47="Holiday"),0,
 IF(AND(NOT(OR($A46="Annual Leave",$A47="Annual Leave")),$A47="Off day"),0,
  IF($I46+$I47&gt;=8,IF($I46&gt;=8,0,8-$I46),$I47)
  )))</f>
        <v/>
      </c>
      <c r="W47" s="351">
        <f>MAX(0,V47-U47)</f>
        <v/>
      </c>
      <c r="X47" s="351">
        <f>IF(C47="","",C47-WEEKDAY(C47,1)+1)</f>
        <v/>
      </c>
      <c r="Y47" s="351">
        <f>SUMPRODUCT(($X$14:$X46=X47)*(($V$14:$V46)+($O$14:$O46)))+IF(X47=X14,$L$11,0)</f>
        <v/>
      </c>
      <c r="Z47" s="351" t="n"/>
      <c r="AA47" s="351" t="n"/>
      <c r="AB47" s="351" t="n"/>
      <c r="AC47" s="351" t="n"/>
      <c r="AD47" s="351" t="n"/>
      <c r="AE47" s="351" t="n"/>
      <c r="AF47" s="351" t="n"/>
    </row>
    <row r="48" ht="24" customHeight="1" s="348" thickBot="1">
      <c r="A48" s="226" t="inlineStr">
        <is>
          <t>On Day</t>
        </is>
      </c>
      <c r="B48" s="299" t="n"/>
      <c r="C48" s="119">
        <f>C47</f>
        <v/>
      </c>
      <c r="D48" s="24" t="n"/>
      <c r="E48" s="227">
        <f>IF(D48="", "",
 IF(D48=TIME(0,0,0), 0,
 IF(AND(D48&gt;=TIME(0,0,1), D48&lt;=TIME(2,0,0)), TIME(7,0,0),
 IF(AND(D48&gt;=TIME(6,0,0), D48&lt;=TIME(8,0,0)), TIME(12,0,0),
 IF(AND(D48&gt;TIME(8,0,0), D48&lt;=TIME(13,59,0)), TIME(15,0,0),
 IF(AND(D48&gt;=TIME(14,0,0), D48&lt;=TIME(17,59,0)), TIME(21,0,0),
 IF(AND(D48&gt;=TIME(18,0,0), D48&lt;=TIME(21,59,0)), TIME(0,0,0),
 IF(AND(D48&gt;=TIME(22,0,0), D48&lt;=TIME(23,59,59)), TIME(7,0,0), ""))))))))</f>
        <v/>
      </c>
      <c r="F48" s="228" t="n"/>
      <c r="G48" s="227">
        <f>IF(AND(D48&gt;=TIME(6,0,0),D48&lt;=TIME(8,0,0)),E48,"")</f>
        <v/>
      </c>
      <c r="H48" s="300" t="n"/>
      <c r="I48" s="87">
        <f>ROUND(IF(OR(D48="",E48="",E48=0),0,IF(H48="",MOD(E48-D48,1)*24,MOD(H48-D48,1)*24)),2)</f>
        <v/>
      </c>
      <c r="J48" s="190" t="n"/>
      <c r="K48" s="297" t="n"/>
      <c r="L48" s="183" t="n"/>
      <c r="M48" s="324">
        <f>MAX(0,V48-W48)</f>
        <v/>
      </c>
      <c r="N48" s="302">
        <f>(IF(OR($C48="",$D48=""),0,
 IF(OR($A48="Holiday",$A49="Holiday"),
    IF(ISNUMBER(MATCH(TRIM($B48),{"Phagwah","Good Friday","Easter Monday","Labour Day","Christmas","Eid ul Azha","Romans-2","Globe-12","Neptune P1"},0)),0,$I48),
 IF(AND(NOT(OR($A48="Annual Leave",$A49="Annual Leave")),$A48="Off day"),$I48,
  MAX(0,$I48-$V48)
  ))))+W48</f>
        <v/>
      </c>
      <c r="O48" s="303" t="n"/>
      <c r="P48" s="229">
        <f>IF(OR($O$7="Canteen",$O$7="Head Office"),0,IF($I48&lt;=0,0,IF(OR(OR(TRIM($J48)="Hebrews",TRIM($J48)="Romans",TRIM($J48)="Romans-2",TRIM($J48)="Globe",TRIM($J48)="Globe-12",TRIM($J48)="Neptune P1"),AND($I49&gt;0,OR(TRIM($J49)="Hebrews",TRIM($J49)="Romans",TRIM($J49)="Romans-2",TRIM($J49)="Globe",TRIM($J49)="Globe-12",TRIM($J49)="Neptune P1"))),1,0)))</f>
        <v/>
      </c>
      <c r="Q48" s="303" t="n"/>
      <c r="R48" s="302">
        <f>IF(OR($O$7="Canteen",$O$7="Head Office"),0,IF(
  AND(
    SUMIFS(I:I, C:C, C48) &gt;= 8,
    COUNTIFS(C$14:C48, C48)=1,
    OR(
      TEXT(D48,"hh:mm:ss")="07:00:00",
      TEXT(D48,"hh:mm:ss")="15:00:00",
      TEXT(D48,"hh:mm:ss")="23:00:00",
      TEXT(D53,"hh:mm:ss")="07:00:00",
      TEXT(D53,"hh:mm:ss")="15:00:00",
      TEXT(D53,"hh:mm:ss")="23:00:00"
    )
  ),
  1,
  0
))</f>
        <v/>
      </c>
      <c r="S48" s="303" t="n"/>
      <c r="T48" s="304" t="n"/>
      <c r="U48" s="144">
        <f>MAX(0,40-Y48)</f>
        <v/>
      </c>
      <c r="V48" s="351">
        <f>IF(OR($C48="",$D48=""),0,
 IF(OR($A48="Holiday",$A49="Holiday"),0,
 IF(AND(NOT(OR($A48="Annual Leave",$A49="Annual Leave")),$A48="Off day"),0,
  IF($I48+$I49&gt;=8,IF($I48&gt;=8,8,$I48),$I48)
  )))</f>
        <v/>
      </c>
      <c r="W48" s="351">
        <f>MAX(0,V48-U48)</f>
        <v/>
      </c>
      <c r="X48" s="351">
        <f>IF(C48="","",C48-WEEKDAY(C48,1)+1)</f>
        <v/>
      </c>
      <c r="Y48" s="351">
        <f>SUMPRODUCT(($X$14:$X47=X48)*(($V$14:$V47)+($O$14:$O47)))+IF(X48=X14,$L$11,0)</f>
        <v/>
      </c>
      <c r="Z48" s="351" t="n"/>
      <c r="AA48" s="351" t="n"/>
      <c r="AB48" s="351" t="n"/>
      <c r="AC48" s="351" t="n"/>
      <c r="AD48" s="351" t="n"/>
      <c r="AE48" s="351" t="n"/>
      <c r="AF48" s="351" t="n"/>
    </row>
    <row r="49" ht="24" customHeight="1" s="348" thickBot="1">
      <c r="A49" s="230" t="n"/>
      <c r="B49" s="355" t="n"/>
      <c r="C49" s="231" t="n"/>
      <c r="D49" s="232" t="n"/>
      <c r="E49" s="232" t="n"/>
      <c r="F49" s="232" t="n"/>
      <c r="G49" s="232" t="n"/>
      <c r="H49" s="233" t="inlineStr">
        <is>
          <t>Total Hrs:</t>
        </is>
      </c>
      <c r="I49" s="122">
        <f>SUM(I14:I48)</f>
        <v/>
      </c>
      <c r="J49" s="234" t="n"/>
      <c r="K49" s="234" t="n"/>
      <c r="L49" s="235" t="n"/>
      <c r="M49" s="120">
        <f>SUM(M14:M48)</f>
        <v/>
      </c>
      <c r="N49" s="120">
        <f>SUM(N14:N48)</f>
        <v/>
      </c>
      <c r="O49" s="120">
        <f>SUM(O14:O48)</f>
        <v/>
      </c>
      <c r="P49" s="120">
        <f>SUM(P14:P48)</f>
        <v/>
      </c>
      <c r="Q49" s="120">
        <f>IF($O$6&lt;&gt;"Armed",0,LOOKUP($Q$50,{0,1,2,3,4,5,6,7,8,9,10,11,12,13,14},{0,384,769,1153,1153,1538,1923,2307,2692,3076,3461,3846,4239,4615,5000}))</f>
        <v/>
      </c>
      <c r="R49" s="120">
        <f>SUM(R14:R48)</f>
        <v/>
      </c>
      <c r="S49" s="120">
        <f>SUM(S14:S48)</f>
        <v/>
      </c>
      <c r="T49" s="121">
        <f>SUM(T30:T43)</f>
        <v/>
      </c>
      <c r="U49" s="144">
        <f>MIN(U48,0)</f>
        <v/>
      </c>
      <c r="V49" s="351">
        <f>SUM(V14:V48)</f>
        <v/>
      </c>
      <c r="W49" s="351">
        <f>SUM(W14:W48)</f>
        <v/>
      </c>
      <c r="X49" s="351" t="n"/>
      <c r="Y49" s="351" t="n"/>
      <c r="Z49" s="351" t="n"/>
      <c r="AA49" s="351" t="n"/>
      <c r="AB49" s="351" t="n"/>
      <c r="AC49" s="351" t="n"/>
      <c r="AD49" s="351" t="n"/>
      <c r="AE49" s="351" t="n"/>
      <c r="AF49" s="351" t="n"/>
    </row>
    <row r="50" ht="24" customHeight="1" s="348">
      <c r="A50" s="351" t="n"/>
      <c r="B50" s="351" t="n"/>
      <c r="C50" s="6" t="n"/>
      <c r="D50" s="6" t="n"/>
      <c r="E50" s="6" t="n"/>
      <c r="F50" s="6" t="n"/>
      <c r="G50" s="6" t="n"/>
      <c r="H50" s="336" t="n"/>
      <c r="I50" s="351" t="n"/>
      <c r="J50" s="336" t="n"/>
      <c r="K50" s="336" t="n"/>
      <c r="L50" s="336" t="n"/>
      <c r="M50" s="28" t="n"/>
      <c r="N50" s="28" t="n"/>
      <c r="O50" s="28" t="n"/>
      <c r="P50" s="241" t="inlineStr">
        <is>
          <t>Days Worked</t>
        </is>
      </c>
      <c r="Q50" s="29">
        <f>SUM(--(SUM(I14:I15)&gt;0),--(SUM(I16:I17)&gt;0),--(SUM(I18:I19)&gt;0),--(SUM(I20:I21)&gt;0),--(SUM(I22:I23)&gt;0),--(SUM(I24:I25)&gt;0),--(SUM(I26:I27)&gt;0),--(SUM(I30:I31)&gt;0),--(SUM(I32:I33)&gt;0),--(SUM(I34:I35)&gt;0),--(SUM(I36:I37)&gt;0),--(SUM(I38:I39)&gt;0),--(SUM(I40:I41)&gt;0),--(SUM(I42:I43)&gt;0),--(SUM(I45:I46)&gt;0),--(SUM(I47:I48)&gt;0))</f>
        <v/>
      </c>
      <c r="R50" s="28" t="n"/>
      <c r="S50" s="28" t="n"/>
      <c r="T50" s="28" t="n"/>
      <c r="U50" s="144" t="n"/>
      <c r="V50" s="351" t="n"/>
      <c r="W50" s="351" t="n"/>
      <c r="X50" s="351" t="n"/>
      <c r="Y50" s="351" t="n"/>
      <c r="Z50" s="351" t="n"/>
      <c r="AA50" s="351" t="n"/>
      <c r="AB50" s="351" t="n"/>
      <c r="AC50" s="351" t="n"/>
      <c r="AD50" s="351" t="n"/>
      <c r="AE50" s="351" t="n"/>
      <c r="AF50" s="351" t="n"/>
    </row>
    <row r="51" ht="24" customHeight="1" s="348">
      <c r="A51" s="351" t="n"/>
      <c r="B51" s="351" t="n"/>
      <c r="C51" s="345" t="n"/>
      <c r="D51" s="362" t="n"/>
      <c r="E51" s="362" t="n"/>
      <c r="F51" s="334" t="n"/>
      <c r="G51" s="362" t="n"/>
      <c r="H51" s="336" t="n"/>
      <c r="I51" s="351" t="n"/>
      <c r="J51" s="336" t="n"/>
      <c r="K51" s="336" t="n"/>
      <c r="L51" s="336" t="n"/>
      <c r="M51" s="236" t="n"/>
      <c r="N51" s="236" t="n"/>
      <c r="O51" s="236" t="n"/>
      <c r="P51" s="236" t="n"/>
      <c r="Q51" s="236" t="n"/>
      <c r="R51" s="236" t="n"/>
      <c r="S51" s="236" t="n"/>
      <c r="T51" s="236" t="n"/>
      <c r="U51" s="144" t="n"/>
      <c r="V51" s="351" t="n"/>
      <c r="W51" s="351" t="n"/>
      <c r="X51" s="351" t="n"/>
      <c r="Y51" s="351" t="n"/>
      <c r="Z51" s="351" t="n"/>
      <c r="AA51" s="351" t="n"/>
      <c r="AB51" s="351" t="n"/>
      <c r="AC51" s="351" t="n"/>
      <c r="AD51" s="351" t="n"/>
      <c r="AE51" s="351" t="n"/>
      <c r="AF51" s="351" t="n"/>
    </row>
    <row r="52">
      <c r="A52" s="351" t="n"/>
      <c r="B52" s="351" t="n"/>
      <c r="C52" s="329" t="inlineStr">
        <is>
          <t>Supervisor Signature</t>
        </is>
      </c>
      <c r="D52" s="363" t="n"/>
      <c r="E52" s="363" t="n"/>
      <c r="F52" s="329" t="inlineStr">
        <is>
          <t>Date</t>
        </is>
      </c>
      <c r="G52" s="363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351" t="n"/>
      <c r="V52" s="351" t="n"/>
      <c r="W52" s="351" t="n"/>
      <c r="X52" s="351" t="n"/>
      <c r="Y52" s="351" t="n"/>
      <c r="Z52" s="351" t="n"/>
      <c r="AA52" s="351" t="n"/>
      <c r="AB52" s="351" t="n"/>
      <c r="AC52" s="351" t="n"/>
      <c r="AD52" s="351" t="n"/>
      <c r="AE52" s="351" t="n"/>
      <c r="AF52" s="351" t="n"/>
    </row>
    <row r="53" ht="26.25" customHeight="1" s="348">
      <c r="A53" s="351" t="n"/>
      <c r="B53" s="351" t="n"/>
      <c r="C53" s="345" t="n"/>
      <c r="D53" s="362" t="n"/>
      <c r="E53" s="362" t="n"/>
      <c r="F53" s="331" t="n"/>
      <c r="G53" s="362" t="n"/>
      <c r="H53" s="6" t="n"/>
      <c r="I53" s="6" t="n"/>
      <c r="J53" s="6" t="n"/>
      <c r="K53" s="6" t="n"/>
      <c r="L53" s="6" t="n"/>
      <c r="M53" s="6" t="n"/>
      <c r="N53" s="237" t="n"/>
      <c r="O53" s="238" t="n"/>
      <c r="P53" s="346" t="n"/>
      <c r="Q53" s="351" t="n"/>
      <c r="R53" s="351" t="n"/>
      <c r="S53" s="351" t="n"/>
      <c r="T53" s="351" t="n"/>
      <c r="U53" s="351" t="n"/>
      <c r="V53" s="351" t="n"/>
      <c r="W53" s="351" t="n"/>
      <c r="X53" s="351" t="n"/>
      <c r="Y53" s="351" t="n"/>
      <c r="Z53" s="351" t="n"/>
      <c r="AA53" s="351" t="n"/>
      <c r="AB53" s="351" t="n"/>
      <c r="AC53" s="351" t="n"/>
      <c r="AD53" s="351" t="n"/>
      <c r="AE53" s="351" t="n"/>
      <c r="AF53" s="351" t="n"/>
    </row>
    <row r="54">
      <c r="A54" s="351" t="n"/>
      <c r="B54" s="351" t="n"/>
      <c r="C54" s="329" t="inlineStr">
        <is>
          <t>Manager Signature</t>
        </is>
      </c>
      <c r="D54" s="363" t="n"/>
      <c r="E54" s="363" t="n"/>
      <c r="F54" s="329" t="inlineStr">
        <is>
          <t>Date</t>
        </is>
      </c>
      <c r="G54" s="363" t="n"/>
      <c r="H54" s="6" t="n"/>
      <c r="I54" s="239" t="inlineStr">
        <is>
          <t>{42}</t>
        </is>
      </c>
      <c r="J54" s="239" t="n"/>
      <c r="K54" s="239" t="n"/>
      <c r="L54" s="239" t="n"/>
      <c r="M54" s="6" t="n"/>
      <c r="N54" s="6" t="n"/>
      <c r="O54" s="6" t="n"/>
      <c r="P54" s="6" t="n"/>
      <c r="Q54" s="6" t="n"/>
      <c r="R54" s="6" t="n"/>
      <c r="S54" s="6" t="n"/>
      <c r="T54" s="6" t="n"/>
      <c r="U54" s="351" t="n"/>
      <c r="V54" s="351" t="n"/>
      <c r="W54" s="351" t="n"/>
      <c r="X54" s="351" t="n"/>
      <c r="Y54" s="351" t="n"/>
      <c r="Z54" s="351" t="n"/>
      <c r="AA54" s="351" t="n"/>
      <c r="AB54" s="351" t="n"/>
      <c r="AC54" s="351" t="n"/>
      <c r="AD54" s="351" t="n"/>
      <c r="AE54" s="351" t="n"/>
      <c r="AF54" s="351" t="n"/>
    </row>
    <row r="55">
      <c r="A55" s="351" t="n"/>
      <c r="B55" s="351" t="n"/>
      <c r="C55" s="240" t="n"/>
      <c r="D55" s="240" t="n"/>
      <c r="E55" s="240" t="n"/>
      <c r="F55" s="240" t="n"/>
      <c r="G55" s="240" t="n"/>
      <c r="H55" s="240" t="n"/>
      <c r="I55" s="240" t="n"/>
      <c r="J55" s="240" t="n"/>
      <c r="K55" s="240" t="n"/>
      <c r="L55" s="240" t="n"/>
      <c r="M55" s="240" t="n"/>
      <c r="N55" s="240" t="n"/>
      <c r="O55" s="240" t="n"/>
      <c r="P55" s="240" t="n"/>
      <c r="Q55" s="240" t="n"/>
      <c r="R55" s="240" t="n"/>
      <c r="S55" s="240" t="n"/>
      <c r="T55" s="240" t="n"/>
      <c r="U55" s="351" t="n"/>
      <c r="V55" s="351" t="n"/>
      <c r="W55" s="351" t="n"/>
      <c r="X55" s="351" t="n"/>
      <c r="Y55" s="351" t="n"/>
      <c r="Z55" s="351" t="n"/>
      <c r="AA55" s="351" t="n"/>
      <c r="AB55" s="351" t="n"/>
      <c r="AC55" s="351" t="n"/>
      <c r="AD55" s="351" t="n"/>
      <c r="AE55" s="351" t="n"/>
      <c r="AF55" s="35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45"/>
  <mergeCells count="33">
    <mergeCell ref="C54:E54"/>
    <mergeCell ref="V2:W2"/>
    <mergeCell ref="C8:F8"/>
    <mergeCell ref="F54:G54"/>
    <mergeCell ref="H10:I10"/>
    <mergeCell ref="C7:F7"/>
    <mergeCell ref="K5:L5"/>
    <mergeCell ref="M5:N5"/>
    <mergeCell ref="H50:I50"/>
    <mergeCell ref="C51:E51"/>
    <mergeCell ref="A1:T1"/>
    <mergeCell ref="C52:E52"/>
    <mergeCell ref="V3:AB3"/>
    <mergeCell ref="F51:G51"/>
    <mergeCell ref="M10:N10"/>
    <mergeCell ref="H51:I51"/>
    <mergeCell ref="C6:F6"/>
    <mergeCell ref="C5:F5"/>
    <mergeCell ref="M7:N7"/>
    <mergeCell ref="M6:N6"/>
    <mergeCell ref="C53:E53"/>
    <mergeCell ref="H7:I7"/>
    <mergeCell ref="H28:I28"/>
    <mergeCell ref="C10:F10"/>
    <mergeCell ref="M8:N8"/>
    <mergeCell ref="F52:G52"/>
    <mergeCell ref="P53:T53"/>
    <mergeCell ref="AA2:AB2"/>
    <mergeCell ref="K10:L10"/>
    <mergeCell ref="H5:I5"/>
    <mergeCell ref="K4:L4"/>
    <mergeCell ref="M4:N4"/>
    <mergeCell ref="F53:G53"/>
  </mergeCells>
  <dataValidations count="5">
    <dataValidation sqref="A14:A48" showDropDown="0" showInputMessage="0" showErrorMessage="0" allowBlank="1" type="list">
      <formula1>"On Day,Off Day,Sick,Absent,Holiday,Annual Leave"</formula1>
    </dataValidation>
    <dataValidation sqref="B14:B48" showDropDown="0" showInputMessage="0" showErrorMessage="0" allowBlank="1" type="list">
      <formula1>"Holiday Double,Phagwah,Good Friday,Easter Monday,Labour Day,Christmas,Eid ul Azha"</formula1>
    </dataValidation>
    <dataValidation sqref="J14:J48" showDropDown="0" showInputMessage="0" showErrorMessage="0" allowBlank="1" type="list">
      <formula1>_xlfn._LONGTEXT("Unico,Unico-2,Unico-42,Unico-44,Unico-46,Unico-47,Unico-48,Unico-49,Globe,Globe-12,Hebrews,Romans-2,Beacon,Numbers,Zebra-24,Sunrise,Sunrise-1,Sunflower 6,Sunset 12,Ripple,Neptune P1,Neptune P2,Neptune P3,Neptune P4,Neptune P5,Neptune P6,Neptune P7,Rainbow"," 1,Rainbow 2,Citadel,Sunset 11,Autumn,Autumn-2,Miracle,Miracle 1,Canteen,Guard Hut")</formula1>
    </dataValidation>
    <dataValidation sqref="O7" showDropDown="0" showInputMessage="0" showErrorMessage="0" allowBlank="1" type="list">
      <formula1>"Caricom,EU,UN,DMC,ARU,Head Office,Canteen"</formula1>
    </dataValidation>
    <dataValidation sqref="O6" showDropDown="0" showInputMessage="0" showErrorMessage="0" allowBlank="1" type="list">
      <formula1>"Unarmed,Armed"</formula1>
    </dataValidation>
  </dataValidations>
  <printOptions horizontalCentered="1"/>
  <pageMargins left="0.5" right="0.5" top="0.5" bottom="1" header="0.5" footer="0.5"/>
  <pageSetup orientation="portrait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AL55"/>
  <sheetViews>
    <sheetView topLeftCell="A40" workbookViewId="0">
      <selection activeCell="I53" sqref="I53"/>
    </sheetView>
  </sheetViews>
  <sheetFormatPr baseColWidth="8" defaultRowHeight="13.5"/>
  <cols>
    <col width="12.28515625" customWidth="1" style="348" min="1" max="1"/>
    <col width="15.140625" customWidth="1" style="348" min="2" max="2"/>
    <col width="12.42578125" customWidth="1" style="348" min="3" max="3"/>
    <col width="9.28515625" customWidth="1" style="348" min="4" max="4"/>
    <col hidden="1" width="9.28515625" customWidth="1" style="348" min="5" max="5"/>
    <col hidden="1" width="2" customWidth="1" style="348" min="6" max="6"/>
    <col hidden="1" width="12.5703125" customWidth="1" style="348" min="7" max="7"/>
    <col width="9.28515625" customWidth="1" style="348" min="8" max="8"/>
    <col width="6.5703125" customWidth="1" style="348" min="9" max="9"/>
    <col width="10.140625" customWidth="1" style="348" min="10" max="10"/>
    <col width="15.28515625" customWidth="1" style="348" min="11" max="11"/>
    <col width="10.5703125" customWidth="1" style="348" min="12" max="12"/>
    <col width="11" customWidth="1" style="348" min="13" max="13"/>
    <col width="9.85546875" customWidth="1" style="348" min="14" max="14"/>
    <col width="11.140625" customWidth="1" style="348" min="15" max="15"/>
    <col width="9.85546875" customWidth="1" style="348" min="16" max="16"/>
    <col width="10.28515625" customWidth="1" style="348" min="17" max="17"/>
    <col width="8.85546875" customWidth="1" style="348" min="18" max="19"/>
    <col width="45.28515625" customWidth="1" style="348" min="20" max="20"/>
    <col width="9.140625" customWidth="1" style="348" min="21" max="21"/>
    <col width="3.140625" customWidth="1" style="348" min="22" max="29"/>
    <col width="10.28515625" customWidth="1" style="348" min="30" max="30"/>
  </cols>
  <sheetData>
    <row r="1" ht="32.25" customFormat="1" customHeight="1" s="1" thickBot="1">
      <c r="A1" s="332" t="n"/>
      <c r="B1" s="354" t="n"/>
      <c r="C1" s="354" t="n"/>
      <c r="D1" s="354" t="n"/>
      <c r="E1" s="354" t="n"/>
      <c r="F1" s="354" t="n"/>
      <c r="G1" s="354" t="n"/>
      <c r="H1" s="354" t="n"/>
      <c r="I1" s="354" t="n"/>
      <c r="J1" s="354" t="n"/>
      <c r="K1" s="354" t="n"/>
      <c r="L1" s="354" t="n"/>
      <c r="M1" s="354" t="n"/>
      <c r="N1" s="354" t="n"/>
      <c r="O1" s="354" t="n"/>
      <c r="P1" s="354" t="n"/>
      <c r="Q1" s="354" t="n"/>
      <c r="R1" s="354" t="n"/>
      <c r="S1" s="354" t="n"/>
      <c r="T1" s="355" t="n"/>
      <c r="U1" s="351" t="n"/>
      <c r="V1" s="351" t="n"/>
      <c r="W1" s="351" t="n"/>
      <c r="X1" s="351" t="n"/>
      <c r="Y1" s="351" t="n"/>
      <c r="Z1" s="351" t="n"/>
      <c r="AA1" s="351" t="n"/>
      <c r="AB1" s="351" t="n"/>
      <c r="AC1" s="351" t="n"/>
      <c r="AD1" s="126" t="n"/>
      <c r="AE1" s="351" t="n"/>
      <c r="AF1" s="351" t="n"/>
    </row>
    <row r="2" ht="15" customFormat="1" customHeight="1" s="1">
      <c r="A2" s="351" t="n"/>
      <c r="B2" s="351" t="n"/>
      <c r="C2" s="127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128" t="n"/>
      <c r="U2" s="351" t="n"/>
      <c r="V2" s="343" t="n">
        <v>2025</v>
      </c>
      <c r="W2" s="356" t="n"/>
      <c r="X2" s="351" t="n"/>
      <c r="Y2" s="351" t="n"/>
      <c r="Z2" s="129" t="inlineStr">
        <is>
          <t>Month:</t>
        </is>
      </c>
      <c r="AA2" s="343" t="n">
        <v>3</v>
      </c>
      <c r="AB2" s="356" t="n"/>
      <c r="AC2" s="351" t="n"/>
      <c r="AD2" s="351" t="n"/>
      <c r="AE2" s="351" t="n"/>
      <c r="AF2" s="351" t="n"/>
    </row>
    <row r="3" ht="15.6" customHeight="1" s="348" thickBot="1">
      <c r="A3" s="351" t="n"/>
      <c r="B3" s="351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351" t="n"/>
      <c r="V3" s="333">
        <f>DATE(V2,AA2,1)</f>
        <v/>
      </c>
      <c r="W3" s="357" t="n"/>
      <c r="X3" s="357" t="n"/>
      <c r="Y3" s="357" t="n"/>
      <c r="Z3" s="357" t="n"/>
      <c r="AA3" s="357" t="n"/>
      <c r="AB3" s="358" t="n"/>
      <c r="AC3" s="351" t="n"/>
      <c r="AD3" s="351" t="n"/>
      <c r="AE3" s="351" t="n"/>
      <c r="AF3" s="249" t="n"/>
    </row>
    <row r="4" ht="21" customHeight="1" s="348" thickBot="1">
      <c r="A4" s="351" t="n"/>
      <c r="B4" s="351" t="n"/>
      <c r="C4" s="25" t="inlineStr">
        <is>
          <t>Federal Manangement Systems</t>
        </is>
      </c>
      <c r="D4" s="25" t="n"/>
      <c r="E4" s="25" t="n"/>
      <c r="F4" s="25" t="n"/>
      <c r="G4" s="25" t="n"/>
      <c r="H4" s="6" t="n"/>
      <c r="I4" s="6" t="n"/>
      <c r="J4" s="6" t="n"/>
      <c r="K4" s="330" t="inlineStr">
        <is>
          <t>Employee Number:</t>
        </is>
      </c>
      <c r="L4" s="351" t="n"/>
      <c r="M4" s="342" t="inlineStr">
        <is>
          <t>5494</t>
        </is>
      </c>
      <c r="N4" s="355" t="n"/>
      <c r="O4" s="6" t="n"/>
      <c r="P4" s="6" t="n"/>
      <c r="Q4" s="6" t="n"/>
      <c r="R4" s="6" t="n"/>
      <c r="S4" s="6" t="n"/>
      <c r="T4" s="6" t="n"/>
      <c r="U4" s="351" t="n"/>
      <c r="V4" s="130" t="inlineStr">
        <is>
          <t>Su</t>
        </is>
      </c>
      <c r="W4" s="131" t="inlineStr">
        <is>
          <t>M</t>
        </is>
      </c>
      <c r="X4" s="131" t="inlineStr">
        <is>
          <t>Tu</t>
        </is>
      </c>
      <c r="Y4" s="131" t="inlineStr">
        <is>
          <t>W</t>
        </is>
      </c>
      <c r="Z4" s="131" t="inlineStr">
        <is>
          <t>Th</t>
        </is>
      </c>
      <c r="AA4" s="131" t="inlineStr">
        <is>
          <t>F</t>
        </is>
      </c>
      <c r="AB4" s="132" t="inlineStr">
        <is>
          <t>Sa</t>
        </is>
      </c>
      <c r="AC4" s="351" t="n"/>
      <c r="AD4" s="133" t="inlineStr">
        <is>
          <t>Overtime Options</t>
        </is>
      </c>
      <c r="AE4" s="351" t="n"/>
      <c r="AF4" s="351" t="n"/>
      <c r="AJ4" s="257" t="n"/>
    </row>
    <row r="5" ht="14.1" customHeight="1" s="348" thickBot="1">
      <c r="A5" s="351" t="n"/>
      <c r="B5" s="351" t="n"/>
      <c r="C5" s="337" t="n"/>
      <c r="D5" s="351" t="n"/>
      <c r="E5" s="351" t="n"/>
      <c r="F5" s="351" t="n"/>
      <c r="G5" s="6" t="n"/>
      <c r="H5" s="340" t="n"/>
      <c r="I5" s="351" t="n"/>
      <c r="J5" s="340" t="n"/>
      <c r="K5" s="344" t="inlineStr">
        <is>
          <t>Employee Name:</t>
        </is>
      </c>
      <c r="L5" s="359" t="n"/>
      <c r="M5" s="342" t="inlineStr">
        <is>
          <t>Niles, Shawnette Theresa</t>
        </is>
      </c>
      <c r="N5" s="355" t="n"/>
      <c r="O5" s="337" t="n"/>
      <c r="P5" s="337" t="n"/>
      <c r="Q5" s="337" t="n"/>
      <c r="R5" s="337" t="n"/>
      <c r="S5" s="337" t="n"/>
      <c r="T5" s="337" t="n"/>
      <c r="U5" s="351" t="n"/>
      <c r="V5" s="263">
        <f>IF(MONTH($V$3)&lt;&gt;MONTH($V$3-WEEKDAY($V$3,1)+(ROW(V5)-ROW($V$5))*7+(COLUMN(V5)-COLUMN($V$5)+1)),"",$V$3-WEEKDAY($V$3,1)+(ROW(V5)-ROW($V$5))*7+(COLUMN(V5)-COLUMN($V$5)+1))</f>
        <v/>
      </c>
      <c r="W5" s="263">
        <f>IF(MONTH($V$3)&lt;&gt;MONTH($V$3-WEEKDAY($V$3,1)+(ROW(W5)-ROW($V$5))*7+(COLUMN(W5)-COLUMN($V$5)+1)),"",$V$3-WEEKDAY($V$3,1)+(ROW(W5)-ROW($V$5))*7+(COLUMN(W5)-COLUMN($V$5)+1))</f>
        <v/>
      </c>
      <c r="X5" s="263">
        <f>IF(MONTH($V$3)&lt;&gt;MONTH($V$3-WEEKDAY($V$3,1)+(ROW(X5)-ROW($V$5))*7+(COLUMN(X5)-COLUMN($V$5)+1)),"",$V$3-WEEKDAY($V$3,1)+(ROW(X5)-ROW($V$5))*7+(COLUMN(X5)-COLUMN($V$5)+1))</f>
        <v/>
      </c>
      <c r="Y5" s="263">
        <f>IF(MONTH($V$3)&lt;&gt;MONTH($V$3-WEEKDAY($V$3,1)+(ROW(Y5)-ROW($V$5))*7+(COLUMN(Y5)-COLUMN($V$5)+1)),"",$V$3-WEEKDAY($V$3,1)+(ROW(Y5)-ROW($V$5))*7+(COLUMN(Y5)-COLUMN($V$5)+1))</f>
        <v/>
      </c>
      <c r="Z5" s="263">
        <f>IF(MONTH($V$3)&lt;&gt;MONTH($V$3-WEEKDAY($V$3,1)+(ROW(Z5)-ROW($V$5))*7+(COLUMN(Z5)-COLUMN($V$5)+1)),"",$V$3-WEEKDAY($V$3,1)+(ROW(Z5)-ROW($V$5))*7+(COLUMN(Z5)-COLUMN($V$5)+1))</f>
        <v/>
      </c>
      <c r="AA5" s="263">
        <f>IF(MONTH($V$3)&lt;&gt;MONTH($V$3-WEEKDAY($V$3,1)+(ROW(AA5)-ROW($V$5))*7+(COLUMN(AA5)-COLUMN($V$5)+1)),"",$V$3-WEEKDAY($V$3,1)+(ROW(AA5)-ROW($V$5))*7+(COLUMN(AA5)-COLUMN($V$5)+1))</f>
        <v/>
      </c>
      <c r="AB5" s="263">
        <f>IF(MONTH($V$3)&lt;&gt;MONTH($V$3-WEEKDAY($V$3,1)+(ROW(AB5)-ROW($V$5))*7+(COLUMN(AB5)-COLUMN($V$5)+1)),"",$V$3-WEEKDAY($V$3,1)+(ROW(AB5)-ROW($V$5))*7+(COLUMN(AB5)-COLUMN($V$5)+1))</f>
        <v/>
      </c>
      <c r="AC5" s="351" t="n"/>
      <c r="AD5" s="351" t="n"/>
      <c r="AE5" s="3" t="b">
        <v>1</v>
      </c>
      <c r="AF5" s="258" t="n"/>
      <c r="AJ5" s="350" t="n"/>
      <c r="AK5" s="350" t="n"/>
      <c r="AL5" s="350" t="n"/>
    </row>
    <row r="6" ht="14.1" customHeight="1" s="348" thickBot="1">
      <c r="A6" s="351" t="n"/>
      <c r="B6" s="351" t="n"/>
      <c r="C6" s="337" t="inlineStr">
        <is>
          <t xml:space="preserve">120 Peter Rose St </t>
        </is>
      </c>
      <c r="D6" s="351" t="n"/>
      <c r="E6" s="351" t="n"/>
      <c r="F6" s="351" t="n"/>
      <c r="G6" s="6" t="n"/>
      <c r="H6" s="6" t="n"/>
      <c r="I6" s="6" t="n"/>
      <c r="J6" s="6" t="n"/>
      <c r="K6" s="6" t="n"/>
      <c r="L6" s="6" t="n"/>
      <c r="M6" s="339" t="inlineStr">
        <is>
          <t>Armed or unarmed</t>
        </is>
      </c>
      <c r="N6" s="360" t="n"/>
      <c r="O6" s="135" t="inlineStr">
        <is>
          <t>Unarmed</t>
        </is>
      </c>
      <c r="P6" s="6" t="n"/>
      <c r="Q6" s="6" t="n"/>
      <c r="R6" s="6" t="n"/>
      <c r="S6" s="6" t="n"/>
      <c r="T6" s="6" t="n"/>
      <c r="U6" s="351" t="n"/>
      <c r="V6" s="263">
        <f>IF(MONTH($V$3)&lt;&gt;MONTH($V$3-WEEKDAY($V$3,1)+(ROW(V6)-ROW($V$5))*7+(COLUMN(V6)-COLUMN($V$5)+1)),"",$V$3-WEEKDAY($V$3,1)+(ROW(V6)-ROW($V$5))*7+(COLUMN(V6)-COLUMN($V$5)+1))</f>
        <v/>
      </c>
      <c r="W6" s="263">
        <f>IF(MONTH($V$3)&lt;&gt;MONTH($V$3-WEEKDAY($V$3,1)+(ROW(W6)-ROW($V$5))*7+(COLUMN(W6)-COLUMN($V$5)+1)),"",$V$3-WEEKDAY($V$3,1)+(ROW(W6)-ROW($V$5))*7+(COLUMN(W6)-COLUMN($V$5)+1))</f>
        <v/>
      </c>
      <c r="X6" s="263">
        <f>IF(MONTH($V$3)&lt;&gt;MONTH($V$3-WEEKDAY($V$3,1)+(ROW(X6)-ROW($V$5))*7+(COLUMN(X6)-COLUMN($V$5)+1)),"",$V$3-WEEKDAY($V$3,1)+(ROW(X6)-ROW($V$5))*7+(COLUMN(X6)-COLUMN($V$5)+1))</f>
        <v/>
      </c>
      <c r="Y6" s="263">
        <f>IF(MONTH($V$3)&lt;&gt;MONTH($V$3-WEEKDAY($V$3,1)+(ROW(Y6)-ROW($V$5))*7+(COLUMN(Y6)-COLUMN($V$5)+1)),"",$V$3-WEEKDAY($V$3,1)+(ROW(Y6)-ROW($V$5))*7+(COLUMN(Y6)-COLUMN($V$5)+1))</f>
        <v/>
      </c>
      <c r="Z6" s="263">
        <f>IF(MONTH($V$3)&lt;&gt;MONTH($V$3-WEEKDAY($V$3,1)+(ROW(Z6)-ROW($V$5))*7+(COLUMN(Z6)-COLUMN($V$5)+1)),"",$V$3-WEEKDAY($V$3,1)+(ROW(Z6)-ROW($V$5))*7+(COLUMN(Z6)-COLUMN($V$5)+1))</f>
        <v/>
      </c>
      <c r="AA6" s="263">
        <f>IF(MONTH($V$3)&lt;&gt;MONTH($V$3-WEEKDAY($V$3,1)+(ROW(AA6)-ROW($V$5))*7+(COLUMN(AA6)-COLUMN($V$5)+1)),"",$V$3-WEEKDAY($V$3,1)+(ROW(AA6)-ROW($V$5))*7+(COLUMN(AA6)-COLUMN($V$5)+1))</f>
        <v/>
      </c>
      <c r="AB6" s="263">
        <f>IF(MONTH($V$3)&lt;&gt;MONTH($V$3-WEEKDAY($V$3,1)+(ROW(AB6)-ROW($V$5))*7+(COLUMN(AB6)-COLUMN($V$5)+1)),"",$V$3-WEEKDAY($V$3,1)+(ROW(AB6)-ROW($V$5))*7+(COLUMN(AB6)-COLUMN($V$5)+1))</f>
        <v/>
      </c>
      <c r="AC6" s="351" t="n"/>
      <c r="AD6" s="136" t="inlineStr">
        <is>
          <t>After:</t>
        </is>
      </c>
      <c r="AE6" s="264" t="n">
        <v>8</v>
      </c>
      <c r="AF6" s="258" t="n"/>
      <c r="AJ6" s="350" t="n"/>
      <c r="AL6" s="251" t="n"/>
    </row>
    <row r="7" ht="14.1" customHeight="1" s="348" thickBot="1">
      <c r="A7" s="351" t="n"/>
      <c r="B7" s="351" t="n"/>
      <c r="C7" s="337" t="inlineStr">
        <is>
          <t>Queenstown</t>
        </is>
      </c>
      <c r="D7" s="351" t="n"/>
      <c r="E7" s="351" t="n"/>
      <c r="F7" s="351" t="n"/>
      <c r="G7" s="6" t="n"/>
      <c r="H7" s="340" t="n"/>
      <c r="I7" s="351" t="n"/>
      <c r="J7" s="340" t="n"/>
      <c r="K7" s="340" t="n"/>
      <c r="L7" s="340" t="n"/>
      <c r="M7" s="338" t="inlineStr">
        <is>
          <t>Agency</t>
        </is>
      </c>
      <c r="N7" s="361" t="n"/>
      <c r="O7" s="7" t="inlineStr">
        <is>
          <t>Caricom</t>
        </is>
      </c>
      <c r="P7" s="6" t="n"/>
      <c r="Q7" s="6" t="n"/>
      <c r="R7" s="6" t="n"/>
      <c r="S7" s="6" t="n"/>
      <c r="T7" s="6" t="n"/>
      <c r="U7" s="351" t="n"/>
      <c r="V7" s="263">
        <f>IF(MONTH($V$3)&lt;&gt;MONTH($V$3-WEEKDAY($V$3,1)+(ROW(V7)-ROW($V$5))*7+(COLUMN(V7)-COLUMN($V$5)+1)),"",$V$3-WEEKDAY($V$3,1)+(ROW(V7)-ROW($V$5))*7+(COLUMN(V7)-COLUMN($V$5)+1))</f>
        <v/>
      </c>
      <c r="W7" s="263">
        <f>IF(MONTH($V$3)&lt;&gt;MONTH($V$3-WEEKDAY($V$3,1)+(ROW(W7)-ROW($V$5))*7+(COLUMN(W7)-COLUMN($V$5)+1)),"",$V$3-WEEKDAY($V$3,1)+(ROW(W7)-ROW($V$5))*7+(COLUMN(W7)-COLUMN($V$5)+1))</f>
        <v/>
      </c>
      <c r="X7" s="263">
        <f>IF(MONTH($V$3)&lt;&gt;MONTH($V$3-WEEKDAY($V$3,1)+(ROW(X7)-ROW($V$5))*7+(COLUMN(X7)-COLUMN($V$5)+1)),"",$V$3-WEEKDAY($V$3,1)+(ROW(X7)-ROW($V$5))*7+(COLUMN(X7)-COLUMN($V$5)+1))</f>
        <v/>
      </c>
      <c r="Y7" s="263">
        <f>IF(MONTH($V$3)&lt;&gt;MONTH($V$3-WEEKDAY($V$3,1)+(ROW(Y7)-ROW($V$5))*7+(COLUMN(Y7)-COLUMN($V$5)+1)),"",$V$3-WEEKDAY($V$3,1)+(ROW(Y7)-ROW($V$5))*7+(COLUMN(Y7)-COLUMN($V$5)+1))</f>
        <v/>
      </c>
      <c r="Z7" s="263">
        <f>IF(MONTH($V$3)&lt;&gt;MONTH($V$3-WEEKDAY($V$3,1)+(ROW(Z7)-ROW($V$5))*7+(COLUMN(Z7)-COLUMN($V$5)+1)),"",$V$3-WEEKDAY($V$3,1)+(ROW(Z7)-ROW($V$5))*7+(COLUMN(Z7)-COLUMN($V$5)+1))</f>
        <v/>
      </c>
      <c r="AA7" s="263">
        <f>IF(MONTH($V$3)&lt;&gt;MONTH($V$3-WEEKDAY($V$3,1)+(ROW(AA7)-ROW($V$5))*7+(COLUMN(AA7)-COLUMN($V$5)+1)),"",$V$3-WEEKDAY($V$3,1)+(ROW(AA7)-ROW($V$5))*7+(COLUMN(AA7)-COLUMN($V$5)+1))</f>
        <v/>
      </c>
      <c r="AB7" s="263">
        <f>IF(MONTH($V$3)&lt;&gt;MONTH($V$3-WEEKDAY($V$3,1)+(ROW(AB7)-ROW($V$5))*7+(COLUMN(AB7)-COLUMN($V$5)+1)),"",$V$3-WEEKDAY($V$3,1)+(ROW(AB7)-ROW($V$5))*7+(COLUMN(AB7)-COLUMN($V$5)+1))</f>
        <v/>
      </c>
      <c r="AC7" s="351" t="n"/>
      <c r="AD7" s="351" t="n"/>
      <c r="AE7" s="351" t="n"/>
      <c r="AF7" s="258" t="n"/>
      <c r="AJ7" s="350" t="n"/>
      <c r="AL7" s="251" t="n"/>
    </row>
    <row r="8">
      <c r="A8" s="351" t="n"/>
      <c r="B8" s="351" t="n"/>
      <c r="C8" s="337" t="inlineStr">
        <is>
          <t>Georgetown, Guyana</t>
        </is>
      </c>
      <c r="D8" s="351" t="n"/>
      <c r="E8" s="351" t="n"/>
      <c r="F8" s="351" t="n"/>
      <c r="G8" s="6" t="n"/>
      <c r="H8" s="6" t="n"/>
      <c r="I8" s="6" t="n"/>
      <c r="J8" s="6" t="n"/>
      <c r="K8" s="6" t="n"/>
      <c r="L8" s="6" t="n"/>
      <c r="M8" s="341" t="n"/>
      <c r="N8" s="351" t="n"/>
      <c r="O8" s="351" t="n"/>
      <c r="P8" s="6" t="n"/>
      <c r="Q8" s="6" t="n"/>
      <c r="R8" s="6" t="n"/>
      <c r="S8" s="6" t="n"/>
      <c r="T8" s="6" t="n"/>
      <c r="U8" s="351" t="n"/>
      <c r="V8" s="263">
        <f>IF(MONTH($V$3)&lt;&gt;MONTH($V$3-WEEKDAY($V$3,1)+(ROW(V8)-ROW($V$5))*7+(COLUMN(V8)-COLUMN($V$5)+1)),"",$V$3-WEEKDAY($V$3,1)+(ROW(V8)-ROW($V$5))*7+(COLUMN(V8)-COLUMN($V$5)+1))</f>
        <v/>
      </c>
      <c r="W8" s="263">
        <f>IF(MONTH($V$3)&lt;&gt;MONTH($V$3-WEEKDAY($V$3,1)+(ROW(W8)-ROW($V$5))*7+(COLUMN(W8)-COLUMN($V$5)+1)),"",$V$3-WEEKDAY($V$3,1)+(ROW(W8)-ROW($V$5))*7+(COLUMN(W8)-COLUMN($V$5)+1))</f>
        <v/>
      </c>
      <c r="X8" s="263">
        <f>IF(MONTH($V$3)&lt;&gt;MONTH($V$3-WEEKDAY($V$3,1)+(ROW(X8)-ROW($V$5))*7+(COLUMN(X8)-COLUMN($V$5)+1)),"",$V$3-WEEKDAY($V$3,1)+(ROW(X8)-ROW($V$5))*7+(COLUMN(X8)-COLUMN($V$5)+1))</f>
        <v/>
      </c>
      <c r="Y8" s="263">
        <f>IF(MONTH($V$3)&lt;&gt;MONTH($V$3-WEEKDAY($V$3,1)+(ROW(Y8)-ROW($V$5))*7+(COLUMN(Y8)-COLUMN($V$5)+1)),"",$V$3-WEEKDAY($V$3,1)+(ROW(Y8)-ROW($V$5))*7+(COLUMN(Y8)-COLUMN($V$5)+1))</f>
        <v/>
      </c>
      <c r="Z8" s="263">
        <f>IF(MONTH($V$3)&lt;&gt;MONTH($V$3-WEEKDAY($V$3,1)+(ROW(Z8)-ROW($V$5))*7+(COLUMN(Z8)-COLUMN($V$5)+1)),"",$V$3-WEEKDAY($V$3,1)+(ROW(Z8)-ROW($V$5))*7+(COLUMN(Z8)-COLUMN($V$5)+1))</f>
        <v/>
      </c>
      <c r="AA8" s="263">
        <f>IF(MONTH($V$3)&lt;&gt;MONTH($V$3-WEEKDAY($V$3,1)+(ROW(AA8)-ROW($V$5))*7+(COLUMN(AA8)-COLUMN($V$5)+1)),"",$V$3-WEEKDAY($V$3,1)+(ROW(AA8)-ROW($V$5))*7+(COLUMN(AA8)-COLUMN($V$5)+1))</f>
        <v/>
      </c>
      <c r="AB8" s="263">
        <f>IF(MONTH($V$3)&lt;&gt;MONTH($V$3-WEEKDAY($V$3,1)+(ROW(AB8)-ROW($V$5))*7+(COLUMN(AB8)-COLUMN($V$5)+1)),"",$V$3-WEEKDAY($V$3,1)+(ROW(AB8)-ROW($V$5))*7+(COLUMN(AB8)-COLUMN($V$5)+1))</f>
        <v/>
      </c>
      <c r="AC8" s="351" t="n"/>
      <c r="AD8" s="351" t="n"/>
      <c r="AE8" s="3" t="b">
        <v>1</v>
      </c>
      <c r="AF8" s="258" t="n"/>
      <c r="AJ8" s="350" t="n"/>
      <c r="AL8" s="251" t="n"/>
    </row>
    <row r="9">
      <c r="A9" s="351" t="n"/>
      <c r="B9" s="351" t="n"/>
      <c r="C9" s="337" t="n"/>
      <c r="D9" s="337" t="n"/>
      <c r="E9" s="337" t="n"/>
      <c r="F9" s="337" t="n"/>
      <c r="G9" s="6" t="n"/>
      <c r="H9" s="6" t="n"/>
      <c r="I9" s="6" t="n"/>
      <c r="J9" s="6" t="n"/>
      <c r="K9" s="6" t="n"/>
      <c r="L9" s="6" t="n"/>
      <c r="M9" s="137" t="n"/>
      <c r="N9" s="137" t="n"/>
      <c r="O9" s="6" t="n"/>
      <c r="P9" s="6" t="n"/>
      <c r="Q9" s="6" t="n"/>
      <c r="R9" s="6" t="n"/>
      <c r="S9" s="6" t="n"/>
      <c r="T9" s="6" t="n"/>
      <c r="U9" s="351" t="n"/>
      <c r="V9" s="265" t="n"/>
      <c r="W9" s="265" t="n"/>
      <c r="X9" s="265" t="n"/>
      <c r="Y9" s="265" t="n"/>
      <c r="Z9" s="265" t="n"/>
      <c r="AA9" s="265" t="n"/>
      <c r="AB9" s="265" t="n"/>
      <c r="AC9" s="351" t="n"/>
      <c r="AD9" s="351" t="n"/>
      <c r="AE9" s="3" t="n"/>
      <c r="AF9" s="351" t="n"/>
      <c r="AJ9" s="350" t="n"/>
      <c r="AL9" s="251" t="n"/>
    </row>
    <row r="10">
      <c r="A10" s="351" t="n"/>
      <c r="B10" s="351" t="n"/>
      <c r="C10" s="337" t="inlineStr">
        <is>
          <t>592-223-7560</t>
        </is>
      </c>
      <c r="D10" s="351" t="n"/>
      <c r="E10" s="351" t="n"/>
      <c r="F10" s="351" t="n"/>
      <c r="G10" s="6" t="n"/>
      <c r="H10" s="340" t="n"/>
      <c r="I10" s="351" t="n"/>
      <c r="J10" s="340" t="n"/>
      <c r="K10" s="330" t="inlineStr">
        <is>
          <t>Week Starting:</t>
        </is>
      </c>
      <c r="L10" s="351" t="n"/>
      <c r="M10" s="335" t="n">
        <v>45977</v>
      </c>
      <c r="N10" s="362" t="n"/>
      <c r="O10" s="6" t="n"/>
      <c r="P10" s="6" t="n"/>
      <c r="Q10" s="6" t="n"/>
      <c r="R10" s="6" t="n"/>
      <c r="S10" s="6" t="n"/>
      <c r="T10" s="138" t="inlineStr">
        <is>
          <t>[42]</t>
        </is>
      </c>
      <c r="U10" s="351" t="n"/>
      <c r="V10" s="263">
        <f>IF(MONTH($V$3)&lt;&gt;MONTH($V$3-WEEKDAY($V$3,1)+(ROW(V10)-ROW($V$5))*7+(COLUMN(V10)-COLUMN($V$5)+1)),"",$V$3-WEEKDAY($V$3,1)+(ROW(V10)-ROW($V$5))*7+(COLUMN(V10)-COLUMN($V$5)+1))</f>
        <v/>
      </c>
      <c r="W10" s="263">
        <f>IF(MONTH($V$3)&lt;&gt;MONTH($V$3-WEEKDAY($V$3,1)+(ROW(W10)-ROW($V$5))*7+(COLUMN(W10)-COLUMN($V$5)+1)),"",$V$3-WEEKDAY($V$3,1)+(ROW(W10)-ROW($V$5))*7+(COLUMN(W10)-COLUMN($V$5)+1))</f>
        <v/>
      </c>
      <c r="X10" s="263">
        <f>IF(MONTH($V$3)&lt;&gt;MONTH($V$3-WEEKDAY($V$3,1)+(ROW(X10)-ROW($V$5))*7+(COLUMN(X10)-COLUMN($V$5)+1)),"",$V$3-WEEKDAY($V$3,1)+(ROW(X10)-ROW($V$5))*7+(COLUMN(X10)-COLUMN($V$5)+1))</f>
        <v/>
      </c>
      <c r="Y10" s="263">
        <f>IF(MONTH($V$3)&lt;&gt;MONTH($V$3-WEEKDAY($V$3,1)+(ROW(Y10)-ROW($V$5))*7+(COLUMN(Y10)-COLUMN($V$5)+1)),"",$V$3-WEEKDAY($V$3,1)+(ROW(Y10)-ROW($V$5))*7+(COLUMN(Y10)-COLUMN($V$5)+1))</f>
        <v/>
      </c>
      <c r="Z10" s="263">
        <f>IF(MONTH($V$3)&lt;&gt;MONTH($V$3-WEEKDAY($V$3,1)+(ROW(Z10)-ROW($V$5))*7+(COLUMN(Z10)-COLUMN($V$5)+1)),"",$V$3-WEEKDAY($V$3,1)+(ROW(Z10)-ROW($V$5))*7+(COLUMN(Z10)-COLUMN($V$5)+1))</f>
        <v/>
      </c>
      <c r="AA10" s="263">
        <f>IF(MONTH($V$3)&lt;&gt;MONTH($V$3-WEEKDAY($V$3,1)+(ROW(AA10)-ROW($V$5))*7+(COLUMN(AA10)-COLUMN($V$5)+1)),"",$V$3-WEEKDAY($V$3,1)+(ROW(AA10)-ROW($V$5))*7+(COLUMN(AA10)-COLUMN($V$5)+1))</f>
        <v/>
      </c>
      <c r="AB10" s="263">
        <f>IF(MONTH($V$3)&lt;&gt;MONTH($V$3-WEEKDAY($V$3,1)+(ROW(AB10)-ROW($V$5))*7+(COLUMN(AB10)-COLUMN($V$5)+1)),"",$V$3-WEEKDAY($V$3,1)+(ROW(AB10)-ROW($V$5))*7+(COLUMN(AB10)-COLUMN($V$5)+1))</f>
        <v/>
      </c>
      <c r="AC10" s="351" t="n"/>
      <c r="AD10" s="136" t="inlineStr">
        <is>
          <t>After:</t>
        </is>
      </c>
      <c r="AE10" s="264" t="n">
        <v>40</v>
      </c>
      <c r="AF10" s="250" t="n"/>
    </row>
    <row r="11" ht="15.75" customHeight="1" s="348" thickBot="1">
      <c r="A11" s="351" t="n"/>
      <c r="B11" s="351" t="n"/>
      <c r="C11" s="6" t="n"/>
      <c r="D11" s="6" t="n"/>
      <c r="E11" s="6" t="n"/>
      <c r="F11" s="6" t="n"/>
      <c r="G11" s="6" t="n"/>
      <c r="H11" s="6" t="n"/>
      <c r="I11" s="6" t="n"/>
      <c r="J11" s="6" t="n"/>
      <c r="K11" s="259" t="inlineStr">
        <is>
          <t>Carry Forward Hrs:</t>
        </is>
      </c>
      <c r="L11" s="248" t="n">
        <v>32</v>
      </c>
      <c r="M11" s="6" t="n"/>
      <c r="N11" s="6" t="n"/>
      <c r="O11" s="6" t="n"/>
      <c r="P11" s="6" t="n"/>
      <c r="Q11" s="6" t="n"/>
      <c r="R11" s="6" t="n"/>
      <c r="S11" s="6" t="n"/>
      <c r="T11" s="6" t="n"/>
      <c r="U11" s="351" t="n"/>
      <c r="V11" s="263">
        <f>IF(MONTH($V$3)&lt;&gt;MONTH($V$3-WEEKDAY($V$3,1)+(ROW(V11)-ROW($V$5))*7+(COLUMN(V11)-COLUMN($V$5)+1)),"",$V$3-WEEKDAY($V$3,1)+(ROW(V11)-ROW($V$5))*7+(COLUMN(V11)-COLUMN($V$5)+1))</f>
        <v/>
      </c>
      <c r="W11" s="263">
        <f>IF(MONTH($V$3)&lt;&gt;MONTH($V$3-WEEKDAY($V$3,1)+(ROW(W11)-ROW($V$5))*7+(COLUMN(W11)-COLUMN($V$5)+1)),"",$V$3-WEEKDAY($V$3,1)+(ROW(W11)-ROW($V$5))*7+(COLUMN(W11)-COLUMN($V$5)+1))</f>
        <v/>
      </c>
      <c r="X11" s="263">
        <f>IF(MONTH($V$3)&lt;&gt;MONTH($V$3-WEEKDAY($V$3,1)+(ROW(X11)-ROW($V$5))*7+(COLUMN(X11)-COLUMN($V$5)+1)),"",$V$3-WEEKDAY($V$3,1)+(ROW(X11)-ROW($V$5))*7+(COLUMN(X11)-COLUMN($V$5)+1))</f>
        <v/>
      </c>
      <c r="Y11" s="263">
        <f>IF(MONTH($V$3)&lt;&gt;MONTH($V$3-WEEKDAY($V$3,1)+(ROW(Y11)-ROW($V$5))*7+(COLUMN(Y11)-COLUMN($V$5)+1)),"",$V$3-WEEKDAY($V$3,1)+(ROW(Y11)-ROW($V$5))*7+(COLUMN(Y11)-COLUMN($V$5)+1))</f>
        <v/>
      </c>
      <c r="Z11" s="263">
        <f>IF(MONTH($V$3)&lt;&gt;MONTH($V$3-WEEKDAY($V$3,1)+(ROW(Z11)-ROW($V$5))*7+(COLUMN(Z11)-COLUMN($V$5)+1)),"",$V$3-WEEKDAY($V$3,1)+(ROW(Z11)-ROW($V$5))*7+(COLUMN(Z11)-COLUMN($V$5)+1))</f>
        <v/>
      </c>
      <c r="AA11" s="263">
        <f>IF(MONTH($V$3)&lt;&gt;MONTH($V$3-WEEKDAY($V$3,1)+(ROW(AA11)-ROW($V$5))*7+(COLUMN(AA11)-COLUMN($V$5)+1)),"",$V$3-WEEKDAY($V$3,1)+(ROW(AA11)-ROW($V$5))*7+(COLUMN(AA11)-COLUMN($V$5)+1))</f>
        <v/>
      </c>
      <c r="AB11" s="263">
        <f>IF(MONTH($V$3)&lt;&gt;MONTH($V$3-WEEKDAY($V$3,1)+(ROW(AB11)-ROW($V$5))*7+(COLUMN(AB11)-COLUMN($V$5)+1)),"",$V$3-WEEKDAY($V$3,1)+(ROW(AB11)-ROW($V$5))*7+(COLUMN(AB11)-COLUMN($V$5)+1))</f>
        <v/>
      </c>
      <c r="AC11" s="351" t="n"/>
      <c r="AD11" s="351" t="n"/>
      <c r="AE11" s="351" t="n"/>
      <c r="AF11" s="258" t="n"/>
      <c r="AJ11" s="252" t="n"/>
      <c r="AK11" s="252" t="n"/>
    </row>
    <row r="12" ht="27.75" customFormat="1" customHeight="1" s="2" thickBot="1">
      <c r="A12" s="266" t="inlineStr">
        <is>
          <t>Day Off</t>
        </is>
      </c>
      <c r="B12" s="267" t="inlineStr">
        <is>
          <t>Holiday Double</t>
        </is>
      </c>
      <c r="C12" s="139" t="inlineStr">
        <is>
          <t>Day of Week</t>
        </is>
      </c>
      <c r="D12" s="140" t="inlineStr">
        <is>
          <t>Time
In</t>
        </is>
      </c>
      <c r="E12" s="140" t="inlineStr">
        <is>
          <t>Time
Out</t>
        </is>
      </c>
      <c r="F12" s="141" t="n"/>
      <c r="G12" s="140" t="inlineStr">
        <is>
          <t>Time
In</t>
        </is>
      </c>
      <c r="H12" s="140" t="inlineStr">
        <is>
          <t>Time
Out</t>
        </is>
      </c>
      <c r="I12" s="142" t="inlineStr">
        <is>
          <t>Total
Hrs</t>
        </is>
      </c>
      <c r="J12" s="142" t="inlineStr">
        <is>
          <t>Location</t>
        </is>
      </c>
      <c r="K12" s="142" t="inlineStr">
        <is>
          <t>Supervisor</t>
        </is>
      </c>
      <c r="L12" s="142" t="inlineStr">
        <is>
          <t>Supervisor Approval</t>
        </is>
      </c>
      <c r="M12" s="140" t="inlineStr">
        <is>
          <t>Regular
Hrs</t>
        </is>
      </c>
      <c r="N12" s="140" t="inlineStr">
        <is>
          <t>Overtime
Hrs</t>
        </is>
      </c>
      <c r="O12" s="140" t="inlineStr">
        <is>
          <t>Hol Hrs</t>
        </is>
      </c>
      <c r="P12" s="140" t="inlineStr">
        <is>
          <t>Responsibilities</t>
        </is>
      </c>
      <c r="Q12" s="140" t="inlineStr">
        <is>
          <t>Risk</t>
        </is>
      </c>
      <c r="R12" s="140" t="inlineStr">
        <is>
          <t>Meals</t>
        </is>
      </c>
      <c r="S12" s="140" t="inlineStr">
        <is>
          <t>Vac Hrs</t>
        </is>
      </c>
      <c r="T12" s="143" t="inlineStr">
        <is>
          <t>Reason for Overtime</t>
        </is>
      </c>
      <c r="U12" s="144" t="inlineStr">
        <is>
          <t>Wkly Reg Avail</t>
        </is>
      </c>
      <c r="V12" s="351" t="inlineStr">
        <is>
          <t>Orig Reg</t>
        </is>
      </c>
      <c r="W12" s="351" t="inlineStr">
        <is>
          <t>Wkly OT Adj</t>
        </is>
      </c>
      <c r="X12" s="351" t="inlineStr">
        <is>
          <t>Week Start</t>
        </is>
      </c>
      <c r="Y12" s="351" t="inlineStr">
        <is>
          <t>Wk Hrs Before</t>
        </is>
      </c>
      <c r="Z12" s="351" t="n"/>
      <c r="AA12" s="351" t="n"/>
      <c r="AB12" s="351" t="n"/>
      <c r="AC12" s="351" t="n"/>
      <c r="AD12" s="351" t="n"/>
      <c r="AE12" s="351" t="n"/>
      <c r="AF12" s="351" t="n"/>
      <c r="AJ12" s="252" t="n"/>
      <c r="AK12" s="252" t="n"/>
    </row>
    <row r="13" hidden="1" ht="15.75" customHeight="1" s="348" thickBot="1">
      <c r="A13" s="268" t="n"/>
      <c r="B13" s="351" t="n"/>
      <c r="C13" s="145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146" t="n"/>
      <c r="U13" s="351" t="n"/>
      <c r="V13" s="351" t="n"/>
      <c r="W13" s="351" t="n"/>
      <c r="X13" s="351" t="n"/>
      <c r="Y13" s="351" t="n"/>
      <c r="Z13" s="351" t="n"/>
      <c r="AA13" s="351" t="n"/>
      <c r="AB13" s="351" t="n"/>
      <c r="AC13" s="351" t="n"/>
      <c r="AD13" s="351" t="n"/>
      <c r="AE13" s="351" t="n"/>
      <c r="AF13" s="351" t="n"/>
    </row>
    <row r="14" ht="24" customHeight="1" s="348" thickBot="1">
      <c r="A14" s="147" t="inlineStr">
        <is>
          <t>On Day</t>
        </is>
      </c>
      <c r="B14" s="269" t="n"/>
      <c r="C14" s="88">
        <f>M10</f>
        <v/>
      </c>
      <c r="D14" s="54" t="n"/>
      <c r="E14" s="148">
        <f>IF(D14="", "",
 IF(D14=TIME(0,0,0), 0,
 IF(AND(D14&gt;=TIME(0,0,1), D14&lt;=TIME(2,0,0)), TIME(7,0,0),
 IF(AND(D14&gt;=TIME(6,0,0), D14&lt;=TIME(8,0,0)), TIME(12,0,0),
 IF(AND(D14&gt;TIME(8,0,0), D14&lt;=TIME(13,59,0)), TIME(15,0,0),
 IF(AND(D14&gt;=TIME(14,0,0), D14&lt;=TIME(17,59,0)), TIME(21,0,0),
 IF(AND(D14&gt;=TIME(18,0,0), D14&lt;=TIME(21,59,0)), TIME(0,0,0),
 IF(AND(D14&gt;=TIME(22,0,0), D14&lt;=TIME(23,59,59)), TIME(7,0,0), ""))))))))</f>
        <v/>
      </c>
      <c r="F14" s="149" t="n"/>
      <c r="G14" s="148">
        <f>IF(AND(D14&gt;=TIME(6,0,0),D14&lt;=TIME(8,0,0)),E14,"")</f>
        <v/>
      </c>
      <c r="H14" s="54" t="n"/>
      <c r="I14" s="55">
        <f>ROUND(IF(OR(D14="",E14="",E14=0),0,IF(H14="",MOD(E14-D14,1)*24,MOD(H14-D14,1)*24)),2)</f>
        <v/>
      </c>
      <c r="J14" s="150" t="n"/>
      <c r="K14" s="270" t="n"/>
      <c r="L14" s="271" t="n"/>
      <c r="M14" s="272">
        <f>MAX(0,V14-W14)</f>
        <v/>
      </c>
      <c r="N14" s="56">
        <f>(IF(OR($C14="",$D14=""),0,
 IF(OR($A14="Holiday",$A15="Holiday"),
    IF(ISNUMBER(MATCH(TRIM($B14),{"Phagwah","Good Friday","Easter Monday","Labour Day","Christmas","Eid ul Azha","Romans-2","Globe-12","Neptune P1"},0)),0,$I14),
 IF(AND(NOT(OR($A14="Annual Leave",$A15="Annual Leave")),$A14="Off day"),$I14,
  MAX(0,$I14-$V14)
  ))))+W14</f>
        <v/>
      </c>
      <c r="O14" s="56">
        <f>IF(AND(OR($A14="Holiday",$A15="Holiday"),
        ISNUMBER(MATCH(TRIM($B14),{"Phagwah","Good Friday","Easter Monday","Labour Day","Christmas","Eid ul Azha","Romans-2","Globe-12","Neptune P1"},0))),
   $I14,0)</f>
        <v/>
      </c>
      <c r="P14" s="56">
        <f>IF(OR($O$7="Canteen",$O$7="Head Office"),0,IF($I14&lt;=0,0,IF(OR(OR(TRIM($J14)="Hebrews",TRIM($J14)="Romans",TRIM($J14)="Romans-2",TRIM($J14)="Globe",TRIM($J14)="Globe-12",TRIM($J14)="Neptune P1"),AND($I15&gt;0,OR(TRIM($J15)="Hebrews",TRIM($J15)="Romans",TRIM($J15)="Romans-2",TRIM($J15)="Globe",TRIM($J15)="Globe-12",TRIM($J15)="Neptune P1"))),1,0)))</f>
        <v/>
      </c>
      <c r="Q14" s="57" t="n"/>
      <c r="R14" s="56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IF($I14&gt;0,1,0),
      0
   ),
0))</f>
        <v/>
      </c>
      <c r="S14" s="56">
        <f>IF(OR($A14="Annual Leave",$A15="Annual Leave"),IF($A14="Annual Leave",8,0),0)</f>
        <v/>
      </c>
      <c r="T14" s="58" t="n"/>
      <c r="U14" s="144">
        <f>MAX(0,40-Y14)</f>
        <v/>
      </c>
      <c r="V14" s="151">
        <f>IF(OR($C14="",$D14=""),0,
 IF(OR($A14="Holiday",$A15="Holiday"),0,
 IF(AND(NOT(OR($A14="Annual Leave",$A15="Annual Leave")),$A14="Off day"),0,
  IF($I14+$I15&gt;=8,IF($I14&gt;=8,8,$I14),$I14)
  )))</f>
        <v/>
      </c>
      <c r="W14" s="151">
        <f>MAX(0,V14-U14)</f>
        <v/>
      </c>
      <c r="X14" s="151">
        <f>IF(C14="","",C14-WEEKDAY(C14,1)+1)</f>
        <v/>
      </c>
      <c r="Y14" s="151">
        <f>IF(X14=X14,$L$11,0)</f>
        <v/>
      </c>
      <c r="Z14" s="151" t="n"/>
      <c r="AA14" s="151" t="n"/>
      <c r="AB14" s="151" t="n"/>
      <c r="AC14" s="351" t="n"/>
      <c r="AD14" s="351" t="n"/>
      <c r="AE14" s="351" t="n"/>
      <c r="AF14" s="351" t="n"/>
    </row>
    <row r="15" ht="24" customHeight="1" s="348" thickBot="1">
      <c r="A15" s="147" t="inlineStr">
        <is>
          <t>On Day</t>
        </is>
      </c>
      <c r="B15" s="269" t="n"/>
      <c r="C15" s="89">
        <f>C14</f>
        <v/>
      </c>
      <c r="D15" s="59" t="n"/>
      <c r="E15" s="152">
        <f>IF(D15="", "",
 IF(D15=TIME(0,0,0), 0,
 IF(AND(D15&gt;=TIME(0,0,1), D15&lt;=TIME(2,0,0)), TIME(7,0,0),
 IF(AND(D15&gt;=TIME(6,0,0), D15&lt;=TIME(8,0,0)), TIME(12,0,0),
 IF(AND(D15&gt;TIME(8,0,0), D15&lt;=TIME(13,59,0)), TIME(15,0,0),
 IF(AND(D15&gt;=TIME(14,0,0), D15&lt;=TIME(17,59,0)), TIME(21,0,0),
 IF(AND(D15&gt;=TIME(18,0,0), D15&lt;=TIME(21,59,0)), TIME(0,0,0),
 IF(AND(D15&gt;=TIME(22,0,0), D15&lt;=TIME(23,59,59)), TIME(7,0,0), ""))))))))</f>
        <v/>
      </c>
      <c r="F15" s="153" t="n"/>
      <c r="G15" s="152">
        <f>IF(AND(D15&gt;=TIME(6,0,0),D15&lt;=TIME(8,0,0)),E15,"")</f>
        <v/>
      </c>
      <c r="H15" s="59" t="n"/>
      <c r="I15" s="60">
        <f>ROUND(IF(OR(D15="",E15="",E15=0),0,IF(H15="",MOD(E15-D15,1)*24,MOD(H15-D15,1)*24)),2)</f>
        <v/>
      </c>
      <c r="J15" s="150" t="n"/>
      <c r="K15" s="270" t="n"/>
      <c r="L15" s="271" t="n"/>
      <c r="M15" s="272">
        <f>MAX(0,V15-W15)</f>
        <v/>
      </c>
      <c r="N15" s="61">
        <f>(IF(OR($C15="",$D15=""),0,
 IF(OR($A14="Holiday",$A15="Holiday"),
    IF(ISNUMBER(MATCH(TRIM($B15),{"Phagwah","Good Friday","Easter Monday","Labour Day","Christmas","Eid ul Azha","Romans-2","Globe-12","Neptune P1"},0)),0,$I15),
 IF(AND(NOT(OR($A14="Annual Leave",$A15="Annual Leave")),$A15="Off day"),$I15,
  MAX(0,$I15-$V15)
  ))))+W15</f>
        <v/>
      </c>
      <c r="O15" s="61">
        <f>IF(AND(OR($A14="Holiday",$A15="Holiday"),
        ISNUMBER(MATCH(TRIM($B15),{"Phagwah","Good Friday","Easter Monday","Labour Day","Christmas","Eid ul Azha","Romans-2","Globe-12","Neptune P1"},0))),
   $I15,0)</f>
        <v/>
      </c>
      <c r="P15" s="61">
        <f>IF(OR($O$7="Canteen",$O$7="Head Office"),0,IF($I15&lt;=0,0,IF(AND($I14&lt;=0,OR(TRIM($J15)="Hebrews",TRIM($J15)="Romans",TRIM($J15)="Romans-2",TRIM($J15)="Globe",TRIM($J15)="Globe-12",TRIM($J15)="Neptune P1")),1,0)))</f>
        <v/>
      </c>
      <c r="Q15" s="62" t="n"/>
      <c r="R15" s="61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IF(AND($I14=0,$I15&gt;0),1,0),
      0
   ),
0))</f>
        <v/>
      </c>
      <c r="S15" s="61">
        <f>IF(OR($A14="Annual Leave",$A15="Annual Leave"),IF(AND($A14&lt;&gt;"Annual Leave",$A15="Annual Leave"),8,0),0)</f>
        <v/>
      </c>
      <c r="T15" s="63" t="n"/>
      <c r="U15" s="144">
        <f>MAX(0,40-Y15)</f>
        <v/>
      </c>
      <c r="V15" s="151">
        <f>IF(OR($C15="",$D15=""),0,
 IF(OR($A14="Holiday",$A15="Holiday"),0,
 IF(AND(NOT(OR($A14="Annual Leave",$A15="Annual Leave")),$A15="Off day"),0,
  IF($I14+$I15&gt;=8,IF($I14&gt;=8,0,8-$I14),$I15)
  )))</f>
        <v/>
      </c>
      <c r="W15" s="151">
        <f>MAX(0,V15-U15)</f>
        <v/>
      </c>
      <c r="X15" s="151">
        <f>IF(C15="","",C15-WEEKDAY(C15,1)+1)</f>
        <v/>
      </c>
      <c r="Y15" s="151">
        <f>SUMPRODUCT(($X$14:$X14=X15)*(($V$14:$V14)+($O$14:$O14)))+IF(X15=X14,$L$11,0)</f>
        <v/>
      </c>
      <c r="Z15" s="151" t="n"/>
      <c r="AA15" s="151" t="n"/>
      <c r="AB15" s="151" t="n"/>
      <c r="AC15" s="351" t="n"/>
      <c r="AD15" s="351" t="n"/>
      <c r="AE15" s="351" t="n"/>
      <c r="AF15" s="351" t="n"/>
    </row>
    <row r="16" ht="24" customHeight="1" s="348" thickBot="1">
      <c r="A16" s="154" t="inlineStr">
        <is>
          <t>On Day</t>
        </is>
      </c>
      <c r="B16" s="273" t="n"/>
      <c r="C16" s="90">
        <f>C14+1</f>
        <v/>
      </c>
      <c r="D16" s="8" t="n"/>
      <c r="E16" s="155">
        <f>IF(D16="", "",
 IF(D16=TIME(0,0,0), 0,
 IF(AND(D16&gt;=TIME(0,0,1), D16&lt;=TIME(2,0,0)), TIME(7,0,0),
 IF(AND(D16&gt;=TIME(6,0,0), D16&lt;=TIME(8,0,0)), TIME(12,0,0),
 IF(AND(D16&gt;TIME(8,0,0), D16&lt;=TIME(13,59,0)), TIME(15,0,0),
 IF(AND(D16&gt;=TIME(14,0,0), D16&lt;=TIME(17,59,0)), TIME(21,0,0),
 IF(AND(D16&gt;=TIME(18,0,0), D16&lt;=TIME(21,59,0)), TIME(0,0,0),
 IF(AND(D16&gt;=TIME(22,0,0), D16&lt;=TIME(23,59,59)), TIME(7,0,0), ""))))))))</f>
        <v/>
      </c>
      <c r="F16" s="156" t="n"/>
      <c r="G16" s="155">
        <f>IF(AND(D16&gt;=TIME(6,0,0),D16&lt;=TIME(8,0,0)),E16,"")</f>
        <v/>
      </c>
      <c r="H16" s="8" t="n"/>
      <c r="I16" s="30">
        <f>ROUND(IF(OR(D16="",E16="",E16=0),0,IF(H16="",MOD(E16-D16,1)*24,MOD(H16-D16,1)*24)),2)</f>
        <v/>
      </c>
      <c r="J16" s="157" t="n"/>
      <c r="K16" s="274" t="n"/>
      <c r="L16" s="271" t="n"/>
      <c r="M16" s="275">
        <f>MAX(0,V16-W16)</f>
        <v/>
      </c>
      <c r="N16" s="9">
        <f>(IF(OR($C16="",$D16=""),0,
 IF(OR($A16="Holiday",$A17="Holiday"),
    IF(ISNUMBER(MATCH(TRIM($B16),{"Phagwah","Good Friday","Easter Monday","Labour Day","Christmas","Eid ul Azha","Romans-2","Globe-12","Neptune P1"},0)),0,$I16),
 IF(AND(NOT(OR($A16="Annual Leave",$A17="Annual Leave")),$A16="Off day"),$I16,
  MAX(0,$I16-$V16)
  ))))+W16</f>
        <v/>
      </c>
      <c r="O16" s="9">
        <f>IF(AND(OR($A16="Holiday",$A17="Holiday"),
        ISNUMBER(MATCH(TRIM($B16),{"Phagwah","Good Friday","Easter Monday","Labour Day","Christmas","Eid ul Azha","Romans-2","Globe-12","Neptune P1"},0))),
   $I16,0)</f>
        <v/>
      </c>
      <c r="P16" s="9">
        <f>IF(OR($O$7="Canteen",$O$7="Head Office"),0,IF($I16&lt;=0,0,IF(OR(OR(TRIM($J16)="Hebrews",TRIM($J16)="Romans",TRIM($J16)="Romans-2",TRIM($J16)="Globe",TRIM($J16)="Globe-12",TRIM($J16)="Neptune P1"),AND($I17&gt;0,OR(TRIM($J17)="Hebrews",TRIM($J17)="Romans",TRIM($J17)="Romans-2",TRIM($J17)="Globe",TRIM($J17)="Globe-12",TRIM($J17)="Neptune P1"))),1,0)))</f>
        <v/>
      </c>
      <c r="Q16" s="10" t="n"/>
      <c r="R16" s="9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IF($I16&gt;0,1,0),
      0
   ),
0))</f>
        <v/>
      </c>
      <c r="S16" s="9">
        <f>IF(OR($A16="Annual Leave",$A17="Annual Leave"),IF($A16="Annual Leave",8,0),0)</f>
        <v/>
      </c>
      <c r="T16" s="91" t="n"/>
      <c r="U16" s="144">
        <f>MAX(0,40-Y16)</f>
        <v/>
      </c>
      <c r="V16" s="351">
        <f>IF(OR($C16="",$D16=""),0,
 IF(OR($A16="Holiday",$A17="Holiday"),0,
 IF(AND(NOT(OR($A16="Annual Leave",$A17="Annual Leave")),$A16="Off day"),0,
  IF($I16+$I17&gt;=8,IF($I16&gt;=8,8,$I16),$I16)
  )))</f>
        <v/>
      </c>
      <c r="W16" s="351">
        <f>MAX(0,V16-U16)</f>
        <v/>
      </c>
      <c r="X16" s="351">
        <f>IF(C16="","",C16-WEEKDAY(C16,1)+1)</f>
        <v/>
      </c>
      <c r="Y16" s="351">
        <f>SUMPRODUCT(($X$14:$X15=X16)*(($V$14:$V15)+($O$14:$O15)))+IF(X16=X14,$L$11,0)</f>
        <v/>
      </c>
      <c r="Z16" s="351" t="n"/>
      <c r="AA16" s="351" t="n"/>
      <c r="AB16" s="351" t="n"/>
      <c r="AC16" s="351" t="n"/>
      <c r="AD16" s="351" t="n"/>
      <c r="AE16" s="351" t="n"/>
      <c r="AF16" s="351" t="n"/>
    </row>
    <row r="17" ht="24" customHeight="1" s="348" thickBot="1">
      <c r="A17" s="154" t="inlineStr">
        <is>
          <t>On Day</t>
        </is>
      </c>
      <c r="B17" s="273" t="n"/>
      <c r="C17" s="90">
        <f>C16</f>
        <v/>
      </c>
      <c r="D17" s="276" t="n"/>
      <c r="E17" s="277">
        <f>IF(D17="", "",
 IF(D17=TIME(0,0,0), 0,
 IF(AND(D17&gt;=TIME(0,0,1), D17&lt;=TIME(2,0,0)), TIME(7,0,0),
 IF(AND(D17&gt;=TIME(6,0,0), D17&lt;=TIME(8,0,0)), TIME(12,0,0),
 IF(AND(D17&gt;TIME(8,0,0), D17&lt;=TIME(13,59,0)), TIME(15,0,0),
 IF(AND(D17&gt;=TIME(14,0,0), D17&lt;=TIME(17,59,0)), TIME(21,0,0),
 IF(AND(D17&gt;=TIME(18,0,0), D17&lt;=TIME(21,59,0)), TIME(0,0,0),
 IF(AND(D17&gt;=TIME(22,0,0), D17&lt;=TIME(23,59,59)), TIME(7,0,0), ""))))))))</f>
        <v/>
      </c>
      <c r="F17" s="156" t="n"/>
      <c r="G17" s="277">
        <f>IF(AND(D17&gt;=TIME(6,0,0),D17&lt;=TIME(8,0,0)),E17,"")</f>
        <v/>
      </c>
      <c r="H17" s="276" t="n"/>
      <c r="I17" s="30">
        <f>ROUND(IF(OR(D17="",E17="",E17=0),0,IF(H17="",MOD(E17-D17,1)*24,MOD(H17-D17,1)*24)),2)</f>
        <v/>
      </c>
      <c r="J17" s="158" t="n"/>
      <c r="K17" s="274" t="n"/>
      <c r="L17" s="271" t="n"/>
      <c r="M17" s="275">
        <f>MAX(0,V17-W17)</f>
        <v/>
      </c>
      <c r="N17" s="278">
        <f>(IF(OR($C17="",$D17=""),0,
 IF(OR($A16="Holiday",$A17="Holiday"),
    IF(ISNUMBER(MATCH(TRIM($B17),{"Phagwah","Good Friday","Easter Monday","Labour Day","Christmas","Eid ul Azha","Romans-2","Globe-12","Neptune P1"},0)),0,$I17),
 IF(AND(NOT(OR($A16="Annual Leave",$A17="Annual Leave")),$A17="Off day"),$I17,
  MAX(0,$I17-$V17)
  ))))+W17</f>
        <v/>
      </c>
      <c r="O17" s="278">
        <f>IF(AND(OR($A16="Holiday",$A17="Holiday"),
        ISNUMBER(MATCH(TRIM($B17),{"Phagwah","Good Friday","Easter Monday","Labour Day","Christmas","Eid ul Azha","Romans-2","Globe-12","Neptune P1"},0))),
   $I17,0)</f>
        <v/>
      </c>
      <c r="P17" s="278">
        <f>IF(OR($O$7="Canteen",$O$7="Head Office"),0,IF($I17&lt;=0,0,IF(AND($I16&lt;=0,OR(TRIM($J17)="Hebrews",TRIM($J17)="Romans",TRIM($J17)="Romans-2",TRIM($J17)="Globe",TRIM($J17)="Globe-12",TRIM($J17)="Neptune P1")),1,0)))</f>
        <v/>
      </c>
      <c r="Q17" s="279" t="n"/>
      <c r="R17" s="278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IF(AND($I16=0,$I17&gt;0),1,0),
      0
   ),
0))</f>
        <v/>
      </c>
      <c r="S17" s="278">
        <f>IF(OR($A16="Annual Leave",$A17="Annual Leave"),IF(AND($A16&lt;&gt;"Annual Leave",$A17="Annual Leave"),8,0),0)</f>
        <v/>
      </c>
      <c r="T17" s="280" t="n"/>
      <c r="U17" s="144">
        <f>MAX(0,40-Y17)</f>
        <v/>
      </c>
      <c r="V17" s="351">
        <f>IF(OR($C17="",$D17=""),0,
 IF(OR($A16="Holiday",$A17="Holiday"),0,
 IF(AND(NOT(OR($A16="Annual Leave",$A17="Annual Leave")),$A17="Off day"),0,
  IF($I16+$I17&gt;=8,IF($I16&gt;=8,0,8-$I16),$I17)
  )))</f>
        <v/>
      </c>
      <c r="W17" s="351">
        <f>MAX(0,V17-U17)</f>
        <v/>
      </c>
      <c r="X17" s="351">
        <f>IF(C17="","",C17-WEEKDAY(C17,1)+1)</f>
        <v/>
      </c>
      <c r="Y17" s="351">
        <f>SUMPRODUCT(($X$14:$X16=X17)*(($V$14:$V16)+($O$14:$O16)))+IF(X17=X14,$L$11,0)</f>
        <v/>
      </c>
      <c r="Z17" s="351" t="n"/>
      <c r="AA17" s="351" t="n"/>
      <c r="AB17" s="351" t="n"/>
      <c r="AC17" s="351" t="n"/>
      <c r="AD17" s="351" t="n"/>
      <c r="AE17" s="351" t="n"/>
      <c r="AF17" s="351" t="n"/>
    </row>
    <row r="18" ht="24" customHeight="1" s="348" thickBot="1">
      <c r="A18" s="159" t="inlineStr">
        <is>
          <t>On Day</t>
        </is>
      </c>
      <c r="B18" s="281" t="n"/>
      <c r="C18" s="92">
        <f>C16+1</f>
        <v/>
      </c>
      <c r="D18" s="31" t="n"/>
      <c r="E18" s="160">
        <f>IF(D18="", "",
 IF(D18=TIME(0,0,0), 0,
 IF(AND(D18&gt;=TIME(0,0,1), D18&lt;=TIME(2,0,0)), TIME(7,0,0),
 IF(AND(D18&gt;=TIME(6,0,0), D18&lt;=TIME(8,0,0)), TIME(12,0,0),
 IF(AND(D18&gt;TIME(8,0,0), D18&lt;=TIME(13,59,0)), TIME(15,0,0),
 IF(AND(D18&gt;=TIME(14,0,0), D18&lt;=TIME(17,59,0)), TIME(21,0,0),
 IF(AND(D18&gt;=TIME(18,0,0), D18&lt;=TIME(21,59,0)), TIME(0,0,0),
 IF(AND(D18&gt;=TIME(22,0,0), D18&lt;=TIME(23,59,59)), TIME(7,0,0), ""))))))))</f>
        <v/>
      </c>
      <c r="F18" s="161" t="n"/>
      <c r="G18" s="160">
        <f>IF(AND(D18&gt;=TIME(6,0,0),D18&lt;=TIME(8,0,0)),E18,"")</f>
        <v/>
      </c>
      <c r="H18" s="31" t="n"/>
      <c r="I18" s="32">
        <f>ROUND(IF(OR(D18="",E18="",E18=0),0,IF(H18="",MOD(E18-D18,1)*24,MOD(H18-D18,1)*24)),2)</f>
        <v/>
      </c>
      <c r="J18" s="162" t="n"/>
      <c r="K18" s="282" t="n"/>
      <c r="L18" s="271" t="n"/>
      <c r="M18" s="283">
        <f>MAX(0,V18-W18)</f>
        <v/>
      </c>
      <c r="N18" s="33">
        <f>(IF(OR($C18="",$D18=""),0,
 IF(OR($A18="Holiday",$A19="Holiday"),
    IF(ISNUMBER(MATCH(TRIM($B18),{"Phagwah","Good Friday","Easter Monday","Labour Day","Christmas","Eid ul Azha","Romans-2","Globe-12","Neptune P1"},0)),0,$I18),
 IF(AND(NOT(OR($A18="Annual Leave",$A19="Annual Leave")),$A18="Off day"),$I18,
  MAX(0,$I18-$V18)
  ))))+W18</f>
        <v/>
      </c>
      <c r="O18" s="33">
        <f>IF(AND(OR($A18="Holiday",$A19="Holiday"),
        ISNUMBER(MATCH(TRIM($B18),{"Phagwah","Good Friday","Easter Monday","Labour Day","Christmas","Eid ul Azha","Romans-2","Globe-12","Neptune P1"},0))),
   $I18,0)</f>
        <v/>
      </c>
      <c r="P18" s="33">
        <f>IF(OR($O$7="Canteen",$O$7="Head Office"),0,IF($I18&lt;=0,0,IF(OR(OR(TRIM($J18)="Hebrews",TRIM($J18)="Romans",TRIM($J18)="Romans-2",TRIM($J18)="Globe",TRIM($J18)="Globe-12",TRIM($J18)="Neptune P1"),AND($I19&gt;0,OR(TRIM($J19)="Hebrews",TRIM($J19)="Romans",TRIM($J19)="Romans-2",TRIM($J19)="Globe",TRIM($J19)="Globe-12",TRIM($J19)="Neptune P1"))),1,0)))</f>
        <v/>
      </c>
      <c r="Q18" s="34" t="n"/>
      <c r="R18" s="33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IF($I18&gt;0,1,0),
      0
   ),
0))</f>
        <v/>
      </c>
      <c r="S18" s="33">
        <f>IF(OR($A18="Annual Leave",$A19="Annual Leave"),IF($A18="Annual Leave",8,0),0)</f>
        <v/>
      </c>
      <c r="T18" s="35" t="n"/>
      <c r="U18" s="144">
        <f>MAX(0,40-Y18)</f>
        <v/>
      </c>
      <c r="V18" s="351">
        <f>IF(OR($C18="",$D18=""),0,
 IF(OR($A18="Holiday",$A19="Holiday"),0,
 IF(AND(NOT(OR($A18="Annual Leave",$A19="Annual Leave")),$A18="Off day"),0,
  IF($I18+$I19&gt;=8,IF($I18&gt;=8,8,$I18),$I18)
  )))</f>
        <v/>
      </c>
      <c r="W18" s="351">
        <f>MAX(0,V18-U18)</f>
        <v/>
      </c>
      <c r="X18" s="351">
        <f>IF(C18="","",C18-WEEKDAY(C18,1)+1)</f>
        <v/>
      </c>
      <c r="Y18" s="351">
        <f>SUMPRODUCT(($X$14:$X17=X18)*(($V$14:$V17)+($O$14:$O17)))+IF(X18=X14,$L$11,0)</f>
        <v/>
      </c>
      <c r="Z18" s="351" t="n"/>
      <c r="AA18" s="351" t="n"/>
      <c r="AB18" s="351" t="n"/>
      <c r="AC18" s="351" t="n"/>
      <c r="AD18" s="351" t="n"/>
      <c r="AE18" s="351" t="n"/>
      <c r="AF18" s="351" t="n"/>
    </row>
    <row r="19" ht="24" customHeight="1" s="348" thickBot="1">
      <c r="A19" s="159" t="inlineStr">
        <is>
          <t>On Day</t>
        </is>
      </c>
      <c r="B19" s="281" t="n"/>
      <c r="C19" s="93">
        <f>C18</f>
        <v/>
      </c>
      <c r="D19" s="36" t="n"/>
      <c r="E19" s="163">
        <f>IF(D19="", "",
 IF(D19=TIME(0,0,0), 0,
 IF(AND(D19&gt;=TIME(0,0,1), D19&lt;=TIME(2,0,0)), TIME(7,0,0),
 IF(AND(D19&gt;=TIME(6,0,0), D19&lt;=TIME(8,0,0)), TIME(12,0,0),
 IF(AND(D19&gt;TIME(8,0,0), D19&lt;=TIME(13,59,0)), TIME(15,0,0),
 IF(AND(D19&gt;=TIME(14,0,0), D19&lt;=TIME(17,59,0)), TIME(21,0,0),
 IF(AND(D19&gt;=TIME(18,0,0), D19&lt;=TIME(21,59,0)), TIME(0,0,0),
 IF(AND(D19&gt;=TIME(22,0,0), D19&lt;=TIME(23,59,59)), TIME(7,0,0), ""))))))))</f>
        <v/>
      </c>
      <c r="F19" s="164" t="n"/>
      <c r="G19" s="163">
        <f>IF(AND(D19&gt;=TIME(6,0,0),D19&lt;=TIME(8,0,0)),E19,"")</f>
        <v/>
      </c>
      <c r="H19" s="36" t="n"/>
      <c r="I19" s="37">
        <f>ROUND(IF(OR(D19="",E19="",E19=0),0,IF(H19="",MOD(E19-D19,1)*24,MOD(H19-D19,1)*24)),2)</f>
        <v/>
      </c>
      <c r="J19" s="162" t="n"/>
      <c r="K19" s="282" t="n"/>
      <c r="L19" s="271" t="n"/>
      <c r="M19" s="283">
        <f>MAX(0,V19-W19)</f>
        <v/>
      </c>
      <c r="N19" s="38">
        <f>(IF(OR($C19="",$D19=""),0,
 IF(OR($A18="Holiday",$A19="Holiday"),
    IF(ISNUMBER(MATCH(TRIM($B19),{"Phagwah","Good Friday","Easter Monday","Labour Day","Christmas","Eid ul Azha","Romans-2","Globe-12","Neptune P1"},0)),0,$I19),
 IF(AND(NOT(OR($A18="Annual Leave",$A19="Annual Leave")),$A19="Off day"),$I19,
  MAX(0,$I19-$V19)
  ))))+W19</f>
        <v/>
      </c>
      <c r="O19" s="38">
        <f>IF(AND(OR($A18="Holiday",$A19="Holiday"),
        ISNUMBER(MATCH(TRIM($B19),{"Phagwah","Good Friday","Easter Monday","Labour Day","Christmas","Eid ul Azha","Romans-2","Globe-12","Neptune P1"},0))),
   $I19,0)</f>
        <v/>
      </c>
      <c r="P19" s="38">
        <f>IF(OR($O$7="Canteen",$O$7="Head Office"),0,IF($I19&lt;=0,0,IF(AND($I18&lt;=0,OR(TRIM($J19)="Hebrews",TRIM($J19)="Romans",TRIM($J19)="Romans-2",TRIM($J19)="Globe",TRIM($J19)="Globe-12",TRIM($J19)="Neptune P1")),1,0)))</f>
        <v/>
      </c>
      <c r="Q19" s="39" t="n"/>
      <c r="R19" s="38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IF(AND($I18=0,$I19&gt;0),1,0),
      0
   ),
0))</f>
        <v/>
      </c>
      <c r="S19" s="38">
        <f>IF(OR($A18="Annual Leave",$A19="Annual Leave"),IF(AND($A18&lt;&gt;"Annual Leave",$A19="Annual Leave"),8,0),0)</f>
        <v/>
      </c>
      <c r="T19" s="40" t="n"/>
      <c r="U19" s="144">
        <f>MAX(0,40-Y19)</f>
        <v/>
      </c>
      <c r="V19" s="351">
        <f>IF(OR($C19="",$D19=""),0,
 IF(OR($A18="Holiday",$A19="Holiday"),0,
 IF(AND(NOT(OR($A18="Annual Leave",$A19="Annual Leave")),$A19="Off day"),0,
  IF($I18+$I19&gt;=8,IF($I18&gt;=8,0,8-$I18),$I19)
  )))</f>
        <v/>
      </c>
      <c r="W19" s="351">
        <f>MAX(0,V19-U19)</f>
        <v/>
      </c>
      <c r="X19" s="351">
        <f>IF(C19="","",C19-WEEKDAY(C19,1)+1)</f>
        <v/>
      </c>
      <c r="Y19" s="351">
        <f>SUMPRODUCT(($X$14:$X18=X19)*(($V$14:$V18)+($O$14:$O18)))+IF(X19=X14,$L$11,0)</f>
        <v/>
      </c>
      <c r="Z19" s="351" t="n"/>
      <c r="AA19" s="351" t="n"/>
      <c r="AB19" s="351" t="n"/>
      <c r="AC19" s="351" t="n"/>
      <c r="AD19" s="351" t="n"/>
      <c r="AE19" s="351" t="n"/>
      <c r="AF19" s="351" t="n"/>
    </row>
    <row r="20" ht="24" customHeight="1" s="348" thickBot="1">
      <c r="A20" s="165" t="inlineStr">
        <is>
          <t>On Day</t>
        </is>
      </c>
      <c r="B20" s="284" t="n"/>
      <c r="C20" s="94">
        <f>C18+1</f>
        <v/>
      </c>
      <c r="D20" s="41" t="n"/>
      <c r="E20" s="166">
        <f>IF(D20="", "",
 IF(D20=TIME(0,0,0), 0,
 IF(AND(D20&gt;=TIME(0,0,1), D20&lt;=TIME(2,0,0)), TIME(7,0,0),
 IF(AND(D20&gt;=TIME(6,0,0), D20&lt;=TIME(8,0,0)), TIME(12,0,0),
 IF(AND(D20&gt;TIME(8,0,0), D20&lt;=TIME(13,59,0)), TIME(15,0,0),
 IF(AND(D20&gt;=TIME(14,0,0), D20&lt;=TIME(17,59,0)), TIME(21,0,0),
 IF(AND(D20&gt;=TIME(18,0,0), D20&lt;=TIME(21,59,0)), TIME(0,0,0),
 IF(AND(D20&gt;=TIME(22,0,0), D20&lt;=TIME(23,59,59)), TIME(7,0,0), ""))))))))</f>
        <v/>
      </c>
      <c r="F20" s="167" t="n"/>
      <c r="G20" s="166">
        <f>IF(AND(D20&gt;=TIME(6,0,0),D20&lt;=TIME(8,0,0)),E20,"")</f>
        <v/>
      </c>
      <c r="H20" s="41" t="n"/>
      <c r="I20" s="95">
        <f>ROUND(IF(OR(D20="",E20="",E20=0),0,IF(H20="",MOD(E20-D20,1)*24,MOD(H20-D20,1)*24)),2)</f>
        <v/>
      </c>
      <c r="J20" s="168" t="n"/>
      <c r="K20" s="285" t="n"/>
      <c r="L20" s="271" t="n"/>
      <c r="M20" s="286">
        <f>MAX(0,V20-W20)</f>
        <v/>
      </c>
      <c r="N20" s="42">
        <f>(IF(OR($C20="",$D20=""),0,
 IF(OR($A20="Holiday",$A21="Holiday"),
    IF(ISNUMBER(MATCH(TRIM($B20),{"Phagwah","Good Friday","Easter Monday","Labour Day","Christmas","Eid ul Azha","Romans-2","Globe-12","Neptune P1"},0)),0,$I20),
 IF(AND(NOT(OR($A20="Annual Leave",$A21="Annual Leave")),$A20="Off day"),$I20,
  MAX(0,$I20-$V20)
  ))))+W20</f>
        <v/>
      </c>
      <c r="O20" s="42">
        <f>IF(AND(OR($A20="Holiday",$A21="Holiday"),
        ISNUMBER(MATCH(TRIM($B20),{"Phagwah","Good Friday","Easter Monday","Labour Day","Christmas","Eid ul Azha","Romans-2","Globe-12","Neptune P1"},0))),
   $I20,0)</f>
        <v/>
      </c>
      <c r="P20" s="42">
        <f>IF(OR($O$7="Canteen",$O$7="Head Office"),0,IF($I20&lt;=0,0,IF(OR(OR(TRIM($J20)="Hebrews",TRIM($J20)="Romans",TRIM($J20)="Romans-2",TRIM($J20)="Globe",TRIM($J20)="Globe-12",TRIM($J20)="Neptune P1"),AND($I21&gt;0,OR(TRIM($J21)="Hebrews",TRIM($J21)="Romans",TRIM($J21)="Romans-2",TRIM($J21)="Globe",TRIM($J21)="Globe-12",TRIM($J21)="Neptune P1"))),1,0)))</f>
        <v/>
      </c>
      <c r="Q20" s="43" t="n"/>
      <c r="R20" s="42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IF($I20&gt;0,1,0),
      0
   ),
0))</f>
        <v/>
      </c>
      <c r="S20" s="42">
        <f>IF(OR($A20="Annual Leave",$A21="Annual Leave"),IF($A20="Annual Leave",8,0),0)</f>
        <v/>
      </c>
      <c r="T20" s="96" t="n"/>
      <c r="U20" s="144">
        <f>MAX(0,40-Y20)</f>
        <v/>
      </c>
      <c r="V20" s="351">
        <f>IF(OR($C20="",$D20=""),0,
 IF(OR($A20="Holiday",$A21="Holiday"),0,
 IF(AND(NOT(OR($A20="Annual Leave",$A21="Annual Leave")),$A20="Off day"),0,
  IF($I20+$I21&gt;=8,IF($I20&gt;=8,8,$I20),$I20)
  )))</f>
        <v/>
      </c>
      <c r="W20" s="351">
        <f>MAX(0,V20-U20)</f>
        <v/>
      </c>
      <c r="X20" s="351">
        <f>IF(C20="","",C20-WEEKDAY(C20,1)+1)</f>
        <v/>
      </c>
      <c r="Y20" s="351">
        <f>SUMPRODUCT(($X$14:$X19=X20)*(($V$14:$V19)+($O$14:$O19)))+IF(X20=X14,$L$11,0)</f>
        <v/>
      </c>
      <c r="Z20" s="351" t="n"/>
      <c r="AA20" s="351" t="n"/>
      <c r="AB20" s="351" t="n"/>
      <c r="AC20" s="351" t="n"/>
      <c r="AD20" s="351" t="n"/>
      <c r="AE20" s="351" t="n"/>
      <c r="AF20" s="351" t="n"/>
    </row>
    <row r="21" ht="24" customHeight="1" s="348" thickBot="1">
      <c r="A21" s="165" t="inlineStr">
        <is>
          <t>On Day</t>
        </is>
      </c>
      <c r="B21" s="284" t="n"/>
      <c r="C21" s="94">
        <f>C20</f>
        <v/>
      </c>
      <c r="D21" s="287" t="n"/>
      <c r="E21" s="288">
        <f>IF(D21="", "",
 IF(D21=TIME(0,0,0), 0,
 IF(AND(D21&gt;=TIME(0,0,1), D21&lt;=TIME(2,0,0)), TIME(7,0,0),
 IF(AND(D21&gt;=TIME(6,0,0), D21&lt;=TIME(8,0,0)), TIME(12,0,0),
 IF(AND(D21&gt;TIME(8,0,0), D21&lt;=TIME(13,59,0)), TIME(15,0,0),
 IF(AND(D21&gt;=TIME(14,0,0), D21&lt;=TIME(17,59,0)), TIME(21,0,0),
 IF(AND(D21&gt;=TIME(18,0,0), D21&lt;=TIME(21,59,0)), TIME(0,0,0),
 IF(AND(D21&gt;=TIME(22,0,0), D21&lt;=TIME(23,59,59)), TIME(7,0,0), ""))))))))</f>
        <v/>
      </c>
      <c r="F21" s="167" t="n"/>
      <c r="G21" s="288">
        <f>IF(AND(D21&gt;=TIME(6,0,0),D21&lt;=TIME(8,0,0)),E21,"")</f>
        <v/>
      </c>
      <c r="H21" s="287" t="n"/>
      <c r="I21" s="95">
        <f>ROUND(IF(OR(D21="",E21="",E21=0),0,IF(H21="",MOD(E21-D21,1)*24,MOD(H21-D21,1)*24)),2)</f>
        <v/>
      </c>
      <c r="J21" s="169" t="n"/>
      <c r="K21" s="285" t="n"/>
      <c r="L21" s="271" t="n"/>
      <c r="M21" s="286">
        <f>MAX(0,V21-W21)</f>
        <v/>
      </c>
      <c r="N21" s="289">
        <f>(IF(OR($C21="",$D21=""),0,
 IF(OR($A20="Holiday",$A21="Holiday"),
    IF(ISNUMBER(MATCH(TRIM($B21),{"Phagwah","Good Friday","Easter Monday","Labour Day","Christmas","Eid ul Azha","Romans-2","Globe-12","Neptune P1"},0)),0,$I21),
 IF(AND(NOT(OR($A20="Annual Leave",$A21="Annual Leave")),$A21="Off day"),$I21,
  MAX(0,$I21-$V21)
  ))))+W21</f>
        <v/>
      </c>
      <c r="O21" s="289">
        <f>IF(AND(OR($A20="Holiday",$A21="Holiday"),
        ISNUMBER(MATCH(TRIM($B21),{"Phagwah","Good Friday","Easter Monday","Labour Day","Christmas","Eid ul Azha","Romans-2","Globe-12","Neptune P1"},0))),
   $I21,0)</f>
        <v/>
      </c>
      <c r="P21" s="289">
        <f>IF(OR($O$7="Canteen",$O$7="Head Office"),0,IF($I21&lt;=0,0,IF(AND($I20&lt;=0,OR(TRIM($J21)="Hebrews",TRIM($J21)="Romans",TRIM($J21)="Romans-2",TRIM($J21)="Globe",TRIM($J21)="Globe-12",TRIM($J21)="Neptune P1")),1,0)))</f>
        <v/>
      </c>
      <c r="Q21" s="290" t="n"/>
      <c r="R21" s="289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IF(AND($I20=0,$I21&gt;0),1,0),
      0
   ),
0))</f>
        <v/>
      </c>
      <c r="S21" s="289">
        <f>IF(OR($A20="Annual Leave",$A21="Annual Leave"),IF(AND($A20&lt;&gt;"Annual Leave",$A21="Annual Leave"),8,0),0)</f>
        <v/>
      </c>
      <c r="T21" s="291" t="n"/>
      <c r="U21" s="144">
        <f>MAX(0,40-Y21)</f>
        <v/>
      </c>
      <c r="V21" s="351">
        <f>IF(OR($C21="",$D21=""),0,
 IF(OR($A20="Holiday",$A21="Holiday"),0,
 IF(AND(NOT(OR($A20="Annual Leave",$A21="Annual Leave")),$A21="Off day"),0,
  IF($I20+$I21&gt;=8,IF($I20&gt;=8,0,8-$I20),$I21)
  )))</f>
        <v/>
      </c>
      <c r="W21" s="351">
        <f>MAX(0,V21-U21)</f>
        <v/>
      </c>
      <c r="X21" s="351">
        <f>IF(C21="","",C21-WEEKDAY(C21,1)+1)</f>
        <v/>
      </c>
      <c r="Y21" s="351">
        <f>SUMPRODUCT(($X$14:$X20=X21)*(($V$14:$V20)+($O$14:$O20)))+IF(X21=X14,$L$11,0)</f>
        <v/>
      </c>
      <c r="Z21" s="351" t="n"/>
      <c r="AA21" s="351" t="n"/>
      <c r="AB21" s="351" t="n"/>
      <c r="AC21" s="351" t="n"/>
      <c r="AD21" s="351" t="n"/>
      <c r="AE21" s="351" t="n"/>
      <c r="AF21" s="351" t="n"/>
    </row>
    <row r="22" ht="24" customHeight="1" s="348" thickBot="1">
      <c r="A22" s="170" t="inlineStr">
        <is>
          <t>On Day</t>
        </is>
      </c>
      <c r="B22" s="292" t="n"/>
      <c r="C22" s="97">
        <f>C20+1</f>
        <v/>
      </c>
      <c r="D22" s="44" t="n"/>
      <c r="E22" s="171">
        <f>IF(D22="", "",
 IF(D22=TIME(0,0,0), 0,
 IF(AND(D22&gt;=TIME(0,0,1), D22&lt;=TIME(2,0,0)), TIME(7,0,0),
 IF(AND(D22&gt;=TIME(6,0,0), D22&lt;=TIME(8,0,0)), TIME(12,0,0),
 IF(AND(D22&gt;TIME(8,0,0), D22&lt;=TIME(13,59,0)), TIME(15,0,0),
 IF(AND(D22&gt;=TIME(14,0,0), D22&lt;=TIME(17,59,0)), TIME(21,0,0),
 IF(AND(D22&gt;=TIME(18,0,0), D22&lt;=TIME(21,59,0)), TIME(0,0,0),
 IF(AND(D22&gt;=TIME(22,0,0), D22&lt;=TIME(23,59,59)), TIME(7,0,0), ""))))))))</f>
        <v/>
      </c>
      <c r="F22" s="172" t="n"/>
      <c r="G22" s="171">
        <f>IF(AND(D22&gt;=TIME(6,0,0),D22&lt;=TIME(8,0,0)),E22,"")</f>
        <v/>
      </c>
      <c r="H22" s="44" t="n"/>
      <c r="I22" s="45">
        <f>ROUND(IF(OR(D22="",E22="",E22=0),0,IF(H22="",MOD(E22-D22,1)*24,MOD(H22-D22,1)*24)),2)</f>
        <v/>
      </c>
      <c r="J22" s="173" t="n"/>
      <c r="K22" s="293" t="n"/>
      <c r="L22" s="271" t="n"/>
      <c r="M22" s="294">
        <f>MAX(0,V22-W22)</f>
        <v/>
      </c>
      <c r="N22" s="46">
        <f>(IF(OR($C22="",$D22=""),0,
 IF(OR($A22="Holiday",$A23="Holiday"),
    IF(ISNUMBER(MATCH(TRIM($B22),{"Phagwah","Good Friday","Easter Monday","Labour Day","Christmas","Eid ul Azha","Romans-2","Globe-12","Neptune P1"},0)),0,$I22),
 IF(AND(NOT(OR($A22="Annual Leave",$A23="Annual Leave")),$A22="Off day"),$I22,
  MAX(0,$I22-$V22)
  ))))+W22</f>
        <v/>
      </c>
      <c r="O22" s="46">
        <f>IF(AND(OR($A22="Holiday",$A23="Holiday"),
        ISNUMBER(MATCH(TRIM($B22),{"Phagwah","Good Friday","Easter Monday","Labour Day","Christmas","Eid ul Azha","Romans-2","Globe-12","Neptune P1"},0))),
   $I22,0)</f>
        <v/>
      </c>
      <c r="P22" s="46">
        <f>IF(OR($O$7="Canteen",$O$7="Head Office"),0,IF($I22&lt;=0,0,IF(OR(OR(TRIM($J22)="Hebrews",TRIM($J22)="Romans",TRIM($J22)="Romans-2",TRIM($J22)="Globe",TRIM($J22)="Globe-12",TRIM($J22)="Neptune P1"),AND($I23&gt;0,OR(TRIM($J23)="Hebrews",TRIM($J23)="Romans",TRIM($J23)="Romans-2",TRIM($J23)="Globe",TRIM($J23)="Globe-12",TRIM($J23)="Neptune P1"))),1,0)))</f>
        <v/>
      </c>
      <c r="Q22" s="47" t="n"/>
      <c r="R22" s="46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IF($I22&gt;0,1,0),
      0
   ),
0))</f>
        <v/>
      </c>
      <c r="S22" s="46">
        <f>IF(OR($A22="Annual Leave",$A23="Annual Leave"),IF($A22="Annual Leave",8,0),0)</f>
        <v/>
      </c>
      <c r="T22" s="48" t="n"/>
      <c r="U22" s="144">
        <f>MAX(0,40-Y22)</f>
        <v/>
      </c>
      <c r="V22" s="351">
        <f>IF(OR($C22="",$D22=""),0,
 IF(OR($A22="Holiday",$A23="Holiday"),0,
 IF(AND(NOT(OR($A22="Annual Leave",$A23="Annual Leave")),$A22="Off day"),0,
  IF($I22+$I23&gt;=8,IF($I22&gt;=8,8,$I22),$I22)
  )))</f>
        <v/>
      </c>
      <c r="W22" s="351">
        <f>MAX(0,V22-U22)</f>
        <v/>
      </c>
      <c r="X22" s="351">
        <f>IF(C22="","",C22-WEEKDAY(C22,1)+1)</f>
        <v/>
      </c>
      <c r="Y22" s="351">
        <f>SUMPRODUCT(($X$14:$X21=X22)*(($V$14:$V21)+($O$14:$O21)))+IF(X22=X14,$L$11,0)</f>
        <v/>
      </c>
      <c r="Z22" s="351" t="n"/>
      <c r="AA22" s="351" t="n"/>
      <c r="AB22" s="351" t="n"/>
      <c r="AC22" s="351" t="n"/>
      <c r="AD22" s="351" t="n"/>
      <c r="AE22" s="351" t="n"/>
      <c r="AF22" s="351" t="n"/>
    </row>
    <row r="23" ht="24" customHeight="1" s="348" thickBot="1">
      <c r="A23" s="170" t="inlineStr">
        <is>
          <t>On Day</t>
        </is>
      </c>
      <c r="B23" s="292" t="n"/>
      <c r="C23" s="98">
        <f>C22</f>
        <v/>
      </c>
      <c r="D23" s="49" t="n"/>
      <c r="E23" s="174">
        <f>IF(D23="", "",
 IF(D23=TIME(0,0,0), 0,
 IF(AND(D23&gt;=TIME(0,0,1), D23&lt;=TIME(2,0,0)), TIME(7,0,0),
 IF(AND(D23&gt;=TIME(6,0,0), D23&lt;=TIME(8,0,0)), TIME(12,0,0),
 IF(AND(D23&gt;TIME(8,0,0), D23&lt;=TIME(13,59,0)), TIME(15,0,0),
 IF(AND(D23&gt;=TIME(14,0,0), D23&lt;=TIME(17,59,0)), TIME(21,0,0),
 IF(AND(D23&gt;=TIME(18,0,0), D23&lt;=TIME(21,59,0)), TIME(0,0,0),
 IF(AND(D23&gt;=TIME(22,0,0), D23&lt;=TIME(23,59,59)), TIME(7,0,0), ""))))))))</f>
        <v/>
      </c>
      <c r="F23" s="175" t="n"/>
      <c r="G23" s="174">
        <f>IF(AND(D23&gt;=TIME(6,0,0),D23&lt;=TIME(8,0,0)),E23,"")</f>
        <v/>
      </c>
      <c r="H23" s="49" t="n"/>
      <c r="I23" s="50">
        <f>ROUND(IF(OR(D23="",E23="",E23=0),0,IF(H23="",MOD(E23-D23,1)*24,MOD(H23-D23,1)*24)),2)</f>
        <v/>
      </c>
      <c r="J23" s="173" t="n"/>
      <c r="K23" s="293" t="n"/>
      <c r="L23" s="271" t="n"/>
      <c r="M23" s="294">
        <f>MAX(0,V23-W23)</f>
        <v/>
      </c>
      <c r="N23" s="51">
        <f>(IF(OR($C23="",$D23=""),0,
 IF(OR($A22="Holiday",$A23="Holiday"),
    IF(ISNUMBER(MATCH(TRIM($B23),{"Phagwah","Good Friday","Easter Monday","Labour Day","Christmas","Eid ul Azha","Romans-2","Globe-12","Neptune P1"},0)),0,$I23),
 IF(AND(NOT(OR($A22="Annual Leave",$A23="Annual Leave")),$A23="Off day"),$I23,
  MAX(0,$I23-$V23)
  ))))+W23</f>
        <v/>
      </c>
      <c r="O23" s="51">
        <f>IF(AND(OR($A22="Holiday",$A23="Holiday"),
        ISNUMBER(MATCH(TRIM($B23),{"Phagwah","Good Friday","Easter Monday","Labour Day","Christmas","Eid ul Azha","Romans-2","Globe-12","Neptune P1"},0))),
   $I23,0)</f>
        <v/>
      </c>
      <c r="P23" s="51">
        <f>IF(OR($O$7="Canteen",$O$7="Head Office"),0,IF($I23&lt;=0,0,IF(AND($I22&lt;=0,OR(TRIM($J23)="Hebrews",TRIM($J23)="Romans",TRIM($J23)="Romans-2",TRIM($J23)="Globe",TRIM($J23)="Globe-12",TRIM($J23)="Neptune P1")),1,0)))</f>
        <v/>
      </c>
      <c r="Q23" s="52" t="n"/>
      <c r="R23" s="51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IF(AND($I22=0,$I23&gt;0),1,0),
      0
   ),
0))</f>
        <v/>
      </c>
      <c r="S23" s="51">
        <f>IF(OR($A22="Annual Leave",$A23="Annual Leave"),IF(AND($A22&lt;&gt;"Annual Leave",$A23="Annual Leave"),8,0),0)</f>
        <v/>
      </c>
      <c r="T23" s="53" t="n"/>
      <c r="U23" s="144">
        <f>MAX(0,40-Y23)</f>
        <v/>
      </c>
      <c r="V23" s="351">
        <f>IF(OR($C23="",$D23=""),0,
 IF(OR($A22="Holiday",$A23="Holiday"),0,
 IF(AND(NOT(OR($A22="Annual Leave",$A23="Annual Leave")),$A23="Off day"),0,
  IF($I22+$I23&gt;=8,IF($I22&gt;=8,0,8-$I22),$I23)
  )))</f>
        <v/>
      </c>
      <c r="W23" s="351">
        <f>MAX(0,V23-U23)</f>
        <v/>
      </c>
      <c r="X23" s="351">
        <f>IF(C23="","",C23-WEEKDAY(C23,1)+1)</f>
        <v/>
      </c>
      <c r="Y23" s="351">
        <f>SUMPRODUCT(($X$14:$X22=X23)*(($V$14:$V22)+($O$14:$O22)))+IF(X23=X14,$L$11,0)</f>
        <v/>
      </c>
      <c r="Z23" s="351" t="n"/>
      <c r="AA23" s="351" t="n"/>
      <c r="AB23" s="351" t="n"/>
      <c r="AC23" s="351" t="n"/>
      <c r="AD23" s="351" t="n"/>
      <c r="AE23" s="351" t="n"/>
      <c r="AF23" s="351" t="n"/>
    </row>
    <row r="24" ht="24" customHeight="1" s="348" thickBot="1">
      <c r="A24" s="154" t="inlineStr">
        <is>
          <t>On Day</t>
        </is>
      </c>
      <c r="B24" s="273" t="n"/>
      <c r="C24" s="90">
        <f>C22+1</f>
        <v/>
      </c>
      <c r="D24" s="8" t="n"/>
      <c r="E24" s="155">
        <f>IF(D24="", "",
 IF(D24=TIME(0,0,0), 0,
 IF(AND(D24&gt;=TIME(0,0,1), D24&lt;=TIME(2,0,0)), TIME(7,0,0),
 IF(AND(D24&gt;=TIME(6,0,0), D24&lt;=TIME(8,0,0)), TIME(12,0,0),
 IF(AND(D24&gt;TIME(8,0,0), D24&lt;=TIME(13,59,0)), TIME(15,0,0),
 IF(AND(D24&gt;=TIME(14,0,0), D24&lt;=TIME(17,59,0)), TIME(21,0,0),
 IF(AND(D24&gt;=TIME(18,0,0), D24&lt;=TIME(21,59,0)), TIME(0,0,0),
 IF(AND(D24&gt;=TIME(22,0,0), D24&lt;=TIME(23,59,59)), TIME(7,0,0), ""))))))))</f>
        <v/>
      </c>
      <c r="F24" s="156" t="n"/>
      <c r="G24" s="155">
        <f>IF(AND(D24&gt;=TIME(6,0,0),D24&lt;=TIME(8,0,0)),E24,"")</f>
        <v/>
      </c>
      <c r="H24" s="8" t="n"/>
      <c r="I24" s="30">
        <f>ROUND(IF(OR(D24="",E24="",E24=0),0,IF(H24="",MOD(E24-D24,1)*24,MOD(H24-D24,1)*24)),2)</f>
        <v/>
      </c>
      <c r="J24" s="157" t="n"/>
      <c r="K24" s="274" t="n"/>
      <c r="L24" s="271" t="n"/>
      <c r="M24" s="275">
        <f>MAX(0,V24-W24)</f>
        <v/>
      </c>
      <c r="N24" s="9">
        <f>(IF(OR($C24="",$D24=""),0,
 IF(OR($A24="Holiday",$A25="Holiday"),
    IF(ISNUMBER(MATCH(TRIM($B24),{"Phagwah","Good Friday","Easter Monday","Labour Day","Christmas","Eid ul Azha","Romans-2","Globe-12","Neptune P1"},0)),0,$I24),
 IF(AND(NOT(OR($A24="Annual Leave",$A25="Annual Leave")),$A24="Off day"),$I24,
  MAX(0,$I24-$V24)
  ))))+W24</f>
        <v/>
      </c>
      <c r="O24" s="9">
        <f>IF(AND(OR($A24="Holiday",$A25="Holiday"),
        ISNUMBER(MATCH(TRIM($B24),{"Phagwah","Good Friday","Easter Monday","Labour Day","Christmas","Eid ul Azha","Romans-2","Globe-12","Neptune P1"},0))),
   $I24,0)</f>
        <v/>
      </c>
      <c r="P24" s="9">
        <f>IF(OR($O$7="Canteen",$O$7="Head Office"),0,IF($I24&lt;=0,0,IF(OR(OR(TRIM($J24)="Hebrews",TRIM($J24)="Romans",TRIM($J24)="Romans-2",TRIM($J24)="Globe",TRIM($J24)="Globe-12",TRIM($J24)="Neptune P1"),AND($I25&gt;0,OR(TRIM($J25)="Hebrews",TRIM($J25)="Romans",TRIM($J25)="Romans-2",TRIM($J25)="Globe",TRIM($J25)="Globe-12",TRIM($J25)="Neptune P1"))),1,0)))</f>
        <v/>
      </c>
      <c r="Q24" s="10" t="n"/>
      <c r="R24" s="9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IF($I24&gt;0,1,0),
      0
   ),
0))</f>
        <v/>
      </c>
      <c r="S24" s="9">
        <f>IF(OR($A24="Annual Leave",$A25="Annual Leave"),IF($A24="Annual Leave",8,0),0)</f>
        <v/>
      </c>
      <c r="T24" s="91" t="n"/>
      <c r="U24" s="144">
        <f>MAX(0,40-Y24)</f>
        <v/>
      </c>
      <c r="V24" s="351">
        <f>IF(OR($C24="",$D24=""),0,
 IF(OR($A24="Holiday",$A25="Holiday"),0,
 IF(AND(NOT(OR($A24="Annual Leave",$A25="Annual Leave")),$A24="Off day"),0,
  IF($I24+$I25&gt;=8,IF($I24&gt;=8,8,$I24),$I24)
  )))</f>
        <v/>
      </c>
      <c r="W24" s="351">
        <f>MAX(0,V24-U24)</f>
        <v/>
      </c>
      <c r="X24" s="351">
        <f>IF(C24="","",C24-WEEKDAY(C24,1)+1)</f>
        <v/>
      </c>
      <c r="Y24" s="351">
        <f>SUMPRODUCT(($X$14:$X23=X24)*(($V$14:$V23)+($O$14:$O23)))+IF(X24=X14,$L$11,0)</f>
        <v/>
      </c>
      <c r="Z24" s="351" t="n"/>
      <c r="AA24" s="351" t="n"/>
      <c r="AB24" s="351" t="n"/>
      <c r="AC24" s="351" t="n"/>
      <c r="AD24" s="351" t="n"/>
      <c r="AE24" s="351" t="n"/>
      <c r="AF24" s="351" t="n"/>
    </row>
    <row r="25" ht="24" customHeight="1" s="348" thickBot="1">
      <c r="A25" s="154" t="inlineStr">
        <is>
          <t>On Day</t>
        </is>
      </c>
      <c r="B25" s="273" t="n"/>
      <c r="C25" s="90">
        <f>C24</f>
        <v/>
      </c>
      <c r="D25" s="276" t="n"/>
      <c r="E25" s="277">
        <f>IF(D25="", "",
 IF(D25=TIME(0,0,0), 0,
 IF(AND(D25&gt;=TIME(0,0,1), D25&lt;=TIME(2,0,0)), TIME(7,0,0),
 IF(AND(D25&gt;=TIME(6,0,0), D25&lt;=TIME(8,0,0)), TIME(12,0,0),
 IF(AND(D25&gt;TIME(8,0,0), D25&lt;=TIME(13,59,0)), TIME(15,0,0),
 IF(AND(D25&gt;=TIME(14,0,0), D25&lt;=TIME(17,59,0)), TIME(21,0,0),
 IF(AND(D25&gt;=TIME(18,0,0), D25&lt;=TIME(21,59,0)), TIME(0,0,0),
 IF(AND(D25&gt;=TIME(22,0,0), D25&lt;=TIME(23,59,59)), TIME(7,0,0), ""))))))))</f>
        <v/>
      </c>
      <c r="F25" s="156" t="n"/>
      <c r="G25" s="277">
        <f>IF(AND(D25&gt;=TIME(6,0,0),D25&lt;=TIME(8,0,0)),E25,"")</f>
        <v/>
      </c>
      <c r="H25" s="276" t="n"/>
      <c r="I25" s="30">
        <f>ROUND(IF(OR(D25="",E25="",E25=0),0,IF(H25="",MOD(E25-D25,1)*24,MOD(H25-D25,1)*24)),2)</f>
        <v/>
      </c>
      <c r="J25" s="158" t="n"/>
      <c r="K25" s="274" t="n"/>
      <c r="L25" s="271" t="n"/>
      <c r="M25" s="275">
        <f>MAX(0,V25-W25)</f>
        <v/>
      </c>
      <c r="N25" s="278">
        <f>(IF(OR($C25="",$D25=""),0,
 IF(OR($A24="Holiday",$A25="Holiday"),
    IF(ISNUMBER(MATCH(TRIM($B25),{"Phagwah","Good Friday","Easter Monday","Labour Day","Christmas","Eid ul Azha","Romans-2","Globe-12","Neptune P1"},0)),0,$I25),
 IF(AND(NOT(OR($A24="Annual Leave",$A25="Annual Leave")),$A25="Off day"),$I25,
  MAX(0,$I25-$V25)
  ))))+W25</f>
        <v/>
      </c>
      <c r="O25" s="278">
        <f>IF(AND(OR($A24="Holiday",$A25="Holiday"),
        ISNUMBER(MATCH(TRIM($B25),{"Phagwah","Good Friday","Easter Monday","Labour Day","Christmas","Eid ul Azha","Romans-2","Globe-12","Neptune P1"},0))),
   $I25,0)</f>
        <v/>
      </c>
      <c r="P25" s="278">
        <f>IF(OR($O$7="Canteen",$O$7="Head Office"),0,IF($I25&lt;=0,0,IF(AND($I24&lt;=0,OR(TRIM($J25)="Hebrews",TRIM($J25)="Romans",TRIM($J25)="Romans-2",TRIM($J25)="Globe",TRIM($J25)="Globe-12",TRIM($J25)="Neptune P1")),1,0)))</f>
        <v/>
      </c>
      <c r="Q25" s="279" t="n"/>
      <c r="R25" s="278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IF(AND($I24=0,$I25&gt;0),1,0),
      0
   ),
0))</f>
        <v/>
      </c>
      <c r="S25" s="278">
        <f>IF(OR($A24="Annual Leave",$A25="Annual Leave"),IF(AND($A24&lt;&gt;"Annual Leave",$A25="Annual Leave"),8,0),0)</f>
        <v/>
      </c>
      <c r="T25" s="280" t="n"/>
      <c r="U25" s="144">
        <f>MAX(0,40-Y25)</f>
        <v/>
      </c>
      <c r="V25" s="351">
        <f>IF(OR($C25="",$D25=""),0,
 IF(OR($A24="Holiday",$A25="Holiday"),0,
 IF(AND(NOT(OR($A24="Annual Leave",$A25="Annual Leave")),$A25="Off day"),0,
  IF($I24+$I25&gt;=8,IF($I24&gt;=8,0,8-$I24),$I25)
  )))</f>
        <v/>
      </c>
      <c r="W25" s="351">
        <f>MAX(0,V25-U25)</f>
        <v/>
      </c>
      <c r="X25" s="351">
        <f>IF(C25="","",C25-WEEKDAY(C25,1)+1)</f>
        <v/>
      </c>
      <c r="Y25" s="351">
        <f>SUMPRODUCT(($X$14:$X24=X25)*(($V$14:$V24)+($O$14:$O24)))+IF(X25=X14,$L$11,0)</f>
        <v/>
      </c>
      <c r="Z25" s="351" t="n"/>
      <c r="AA25" s="351" t="n"/>
      <c r="AB25" s="351" t="n"/>
      <c r="AC25" s="351" t="n"/>
      <c r="AD25" s="351" t="n"/>
      <c r="AE25" s="351" t="n"/>
      <c r="AF25" s="351" t="n"/>
    </row>
    <row r="26" ht="24" customHeight="1" s="348" thickBot="1">
      <c r="A26" s="159" t="inlineStr">
        <is>
          <t>On Day</t>
        </is>
      </c>
      <c r="B26" s="281" t="n"/>
      <c r="C26" s="92">
        <f>C24+1</f>
        <v/>
      </c>
      <c r="D26" s="31" t="n"/>
      <c r="E26" s="160">
        <f>IF(D26="", "",
 IF(D26=TIME(0,0,0), 0,
 IF(AND(D26&gt;=TIME(0,0,1), D26&lt;=TIME(2,0,0)), TIME(7,0,0),
 IF(AND(D26&gt;=TIME(6,0,0), D26&lt;=TIME(8,0,0)), TIME(12,0,0),
 IF(AND(D26&gt;TIME(8,0,0), D26&lt;=TIME(13,59,0)), TIME(15,0,0),
 IF(AND(D26&gt;=TIME(14,0,0), D26&lt;=TIME(17,59,0)), TIME(21,0,0),
 IF(AND(D26&gt;=TIME(18,0,0), D26&lt;=TIME(21,59,0)), TIME(0,0,0),
 IF(AND(D26&gt;=TIME(22,0,0), D26&lt;=TIME(23,59,59)), TIME(7,0,0), ""))))))))</f>
        <v/>
      </c>
      <c r="F26" s="161" t="n"/>
      <c r="G26" s="160">
        <f>IF(AND(D26&gt;=TIME(6,0,0),D26&lt;=TIME(8,0,0)),E26,"")</f>
        <v/>
      </c>
      <c r="H26" s="31" t="n"/>
      <c r="I26" s="32">
        <f>ROUND(IF(OR(D26="",E26="",E26=0),0,IF(H26="",MOD(E26-D26,1)*24,MOD(H26-D26,1)*24)),2)</f>
        <v/>
      </c>
      <c r="J26" s="162" t="n"/>
      <c r="K26" s="282" t="n"/>
      <c r="L26" s="271" t="n"/>
      <c r="M26" s="283">
        <f>MAX(0,V26-W26)</f>
        <v/>
      </c>
      <c r="N26" s="33">
        <f>(IF(OR($C26="",$D26=""),0,
 IF(OR($A26="Holiday",$A27="Holiday"),
    IF(ISNUMBER(MATCH(TRIM($B26),{"Phagwah","Good Friday","Easter Monday","Labour Day","Christmas","Eid ul Azha","Romans-2","Globe-12","Neptune P1"},0)),0,$I26),
 IF(AND(NOT(OR($A26="Annual Leave",$A27="Annual Leave")),$A26="Off day"),$I26,
  MAX(0,$I26-$V26)
  ))))+W26</f>
        <v/>
      </c>
      <c r="O26" s="33">
        <f>IF(AND(OR($A26="Holiday",$A27="Holiday"),
        ISNUMBER(MATCH(TRIM($B26),{"Phagwah","Good Friday","Easter Monday","Labour Day","Christmas","Eid ul Azha","Romans-2","Globe-12","Neptune P1"},0))),
   $I26,0)</f>
        <v/>
      </c>
      <c r="P26" s="33">
        <f>IF(OR($O$7="Canteen",$O$7="Head Office"),0,IF($I26&lt;=0,0,IF(OR(OR(TRIM($J26)="Hebrews",TRIM($J26)="Romans",TRIM($J26)="Romans-2",TRIM($J26)="Globe",TRIM($J26)="Globe-12",TRIM($J26)="Neptune P1"),AND($I27&gt;0,OR(TRIM($J27)="Hebrews",TRIM($J27)="Romans",TRIM($J27)="Romans-2",TRIM($J27)="Globe",TRIM($J27)="Globe-12",TRIM($J27)="Neptune P1"))),1,0)))</f>
        <v/>
      </c>
      <c r="Q26" s="34" t="n"/>
      <c r="R26" s="33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IF($I26&gt;0,1,0),
      0
   ),
0))</f>
        <v/>
      </c>
      <c r="S26" s="33">
        <f>IF(OR($A26="Annual Leave",$A27="Annual Leave"),IF($A26="Annual Leave",8,0),0)</f>
        <v/>
      </c>
      <c r="T26" s="35" t="n"/>
      <c r="U26" s="144">
        <f>MAX(0,40-Y26)</f>
        <v/>
      </c>
      <c r="V26" s="351">
        <f>IF(OR($C26="",$D26=""),0,
 IF(OR($A26="Holiday",$A27="Holiday"),0,
 IF(AND(NOT(OR($A26="Annual Leave",$A27="Annual Leave")),$A26="Off day"),0,
  IF($I26+$I27&gt;=8,IF($I26&gt;=8,8,$I26),$I26)
  )))</f>
        <v/>
      </c>
      <c r="W26" s="351">
        <f>MAX(0,V26-U26)</f>
        <v/>
      </c>
      <c r="X26" s="351">
        <f>IF(C26="","",C26-WEEKDAY(C26,1)+1)</f>
        <v/>
      </c>
      <c r="Y26" s="351">
        <f>SUMPRODUCT(($X$14:$X25=X26)*(($V$14:$V25)+($O$14:$O25)))+IF(X26=X14,$L$11,0)</f>
        <v/>
      </c>
      <c r="Z26" s="351" t="n"/>
      <c r="AA26" s="351" t="n"/>
      <c r="AB26" s="351" t="n"/>
      <c r="AC26" s="351" t="n"/>
      <c r="AD26" s="351" t="n"/>
      <c r="AE26" s="351" t="n"/>
      <c r="AF26" s="351" t="n"/>
    </row>
    <row r="27" ht="24" customHeight="1" s="348" thickBot="1">
      <c r="A27" s="159" t="inlineStr">
        <is>
          <t>On Day</t>
        </is>
      </c>
      <c r="B27" s="281" t="n"/>
      <c r="C27" s="93">
        <f>C26</f>
        <v/>
      </c>
      <c r="D27" s="36" t="n"/>
      <c r="E27" s="163">
        <f>IF(D27="", "",
 IF(D27=TIME(0,0,0), 0,
 IF(AND(D27&gt;=TIME(0,0,1), D27&lt;=TIME(2,0,0)), TIME(7,0,0),
 IF(AND(D27&gt;=TIME(6,0,0), D27&lt;=TIME(8,0,0)), TIME(12,0,0),
 IF(AND(D27&gt;TIME(8,0,0), D27&lt;=TIME(13,59,0)), TIME(15,0,0),
 IF(AND(D27&gt;=TIME(14,0,0), D27&lt;=TIME(17,59,0)), TIME(21,0,0),
 IF(AND(D27&gt;=TIME(18,0,0), D27&lt;=TIME(21,59,0)), TIME(0,0,0),
 IF(AND(D27&gt;=TIME(22,0,0), D27&lt;=TIME(23,59,59)), TIME(7,0,0), ""))))))))</f>
        <v/>
      </c>
      <c r="F27" s="164" t="n"/>
      <c r="G27" s="163">
        <f>IF(AND(D27&gt;=TIME(6,0,0),D27&lt;=TIME(8,0,0)),E27,"")</f>
        <v/>
      </c>
      <c r="H27" s="36" t="n"/>
      <c r="I27" s="37">
        <f>ROUND(IF(OR(D27="",E27="",E27=0),0,IF(H27="",MOD(E27-D27,1)*24,MOD(H27-D27,1)*24)),2)</f>
        <v/>
      </c>
      <c r="J27" s="162" t="n"/>
      <c r="K27" s="282" t="n"/>
      <c r="L27" s="271" t="n"/>
      <c r="M27" s="283">
        <f>MAX(0,V27-W27)</f>
        <v/>
      </c>
      <c r="N27" s="38">
        <f>(IF(OR($C27="",$D27=""),0,
 IF(OR($A26="Holiday",$A27="Holiday"),
    IF(ISNUMBER(MATCH(TRIM($B27),{"Phagwah","Good Friday","Easter Monday","Labour Day","Christmas","Eid ul Azha","Romans-2","Globe-12","Neptune P1"},0)),0,$I27),
 IF(AND(NOT(OR($A26="Annual Leave",$A27="Annual Leave")),$A27="Off day"),$I27,
  MAX(0,$I27-$V27)
  ))))+W27</f>
        <v/>
      </c>
      <c r="O27" s="38">
        <f>IF(AND(OR($A26="Holiday",$A27="Holiday"),
        ISNUMBER(MATCH(TRIM($B27),{"Phagwah","Good Friday","Easter Monday","Labour Day","Christmas","Eid ul Azha","Romans-2","Globe-12","Neptune P1"},0))),
   $I27,0)</f>
        <v/>
      </c>
      <c r="P27" s="38">
        <f>IF(OR($O$7="Canteen",$O$7="Head Office"),0,IF($I27&lt;=0,0,IF(AND($I26&lt;=0,OR(TRIM($J27)="Hebrews",TRIM($J27)="Romans",TRIM($J27)="Romans-2",TRIM($J27)="Globe",TRIM($J27)="Globe-12",TRIM($J27)="Neptune P1")),1,0)))</f>
        <v/>
      </c>
      <c r="Q27" s="39" t="n"/>
      <c r="R27" s="38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IF(AND($I26=0,$I27&gt;0),1,0),
      0
   ),
0))</f>
        <v/>
      </c>
      <c r="S27" s="38">
        <f>IF(OR($A26="Annual Leave",$A27="Annual Leave"),IF(AND($A26&lt;&gt;"Annual Leave",$A27="Annual Leave"),8,0),0)</f>
        <v/>
      </c>
      <c r="T27" s="40" t="n"/>
      <c r="U27" s="144">
        <f>MAX(0,40-Y27)</f>
        <v/>
      </c>
      <c r="V27" s="351">
        <f>IF(OR($C27="",$D27=""),0,
 IF(OR($A26="Holiday",$A27="Holiday"),0,
 IF(AND(NOT(OR($A26="Annual Leave",$A27="Annual Leave")),$A27="Off day"),0,
  IF($I26+$I27&gt;=8,IF($I26&gt;=8,0,8-$I26),$I27)
  )))</f>
        <v/>
      </c>
      <c r="W27" s="351">
        <f>MAX(0,V27-U27)</f>
        <v/>
      </c>
      <c r="X27" s="351">
        <f>IF(C27="","",C27-WEEKDAY(C27,1)+1)</f>
        <v/>
      </c>
      <c r="Y27" s="351">
        <f>SUMPRODUCT(($X$14:$X26=X27)*(($V$14:$V26)+($O$14:$O26)))+IF(X27=X14,$L$11,0)</f>
        <v/>
      </c>
      <c r="Z27" s="351" t="n"/>
      <c r="AA27" s="351" t="n"/>
      <c r="AB27" s="351" t="n"/>
      <c r="AC27" s="351" t="n"/>
      <c r="AD27" s="351" t="n"/>
      <c r="AE27" s="351" t="n"/>
      <c r="AF27" s="351" t="n"/>
    </row>
    <row r="28" ht="24" customHeight="1" s="348" thickBot="1">
      <c r="A28" s="176" t="n"/>
      <c r="B28" s="176" t="n"/>
      <c r="C28" s="145" t="n"/>
      <c r="D28" s="6" t="n"/>
      <c r="E28" s="14" t="n"/>
      <c r="F28" s="6" t="n"/>
      <c r="G28" s="6" t="n"/>
      <c r="H28" s="336" t="n"/>
      <c r="I28" s="351" t="n"/>
      <c r="J28" s="336" t="n"/>
      <c r="K28" s="336" t="n"/>
      <c r="L28" s="336" t="n"/>
      <c r="M28" s="99">
        <f>MAX(0,V28-W28)</f>
        <v/>
      </c>
      <c r="N28" s="99">
        <f>(IF(OR($C28="",$D28=""),0,
 IF(OR($A28="Holiday",$A29="Holiday"),
    IF(ISNUMBER(MATCH(TRIM($B28),{"Phagwah","Good Friday","Easter Monday","Labour Day","Christmas","Eid ul Azha","Romans-2","Globe-12","Neptune P1"},0)),0,$I28),
 IF(AND(NOT(OR($A28="Annual Leave",$A29="Annual Leave")),$A28="Off day"),$I28,
  MAX(0,$I28-$V28)
  ))))+W28</f>
        <v/>
      </c>
      <c r="O28" s="99">
        <f>IF(AND(OR($A28="Holiday",$A29="Holiday"),
        ISNUMBER(MATCH(TRIM($B28),{"Phagwah","Good Friday","Easter Monday","Labour Day","Christmas","Eid ul Azha","Romans-2","Globe-12","Neptune P1"},0))),
   $I28,0)</f>
        <v/>
      </c>
      <c r="P28" s="99">
        <f>IF(OR($O$7="Canteen",$O$7="Head Office"),0,IF($I28&lt;=0,0,IF(OR(OR(TRIM($J28)="Hebrews",TRIM($J28)="Romans",TRIM($J28)="Romans-2",TRIM($J28)="Globe",TRIM($J28)="Globe-12",TRIM($J28)="Neptune P1"),AND($I29&gt;0,OR(TRIM($J29)="Hebrews",TRIM($J29)="Romans",TRIM($J29)="Romans-2",TRIM($J29)="Globe",TRIM($J29)="Globe-12",TRIM($J29)="Neptune P1"))),1,0)))</f>
        <v/>
      </c>
      <c r="Q28" s="178" t="n"/>
      <c r="R28" s="15" t="n"/>
      <c r="S28" s="99">
        <f>IF(OR($A28="Annual Leave",$A29="Annual Leave"),IF($A28="Annual Leave",8,0),0)</f>
        <v/>
      </c>
      <c r="T28" s="100">
        <f>SUM(T14:T27)</f>
        <v/>
      </c>
      <c r="U28" s="144">
        <f>MAX(0,40-Y28)</f>
        <v/>
      </c>
      <c r="V28" s="351">
        <f>IF(OR($C28="",$D28=""),0,
 IF(OR($A28="Holiday",$A29="Holiday"),0,
 IF(AND(NOT(OR($A28="Annual Leave",$A29="Annual Leave")),$A28="Off day"),0,
  IF($I28+$I29&gt;=8,IF($I28&gt;=8,8,$I28),$I28)
  )))</f>
        <v/>
      </c>
      <c r="W28" s="351">
        <f>MAX(0,V28-U28)</f>
        <v/>
      </c>
      <c r="X28" s="351">
        <f>IF(C28="","",C28-WEEKDAY(C28,1)+1)</f>
        <v/>
      </c>
      <c r="Y28" s="351">
        <f>SUMPRODUCT(($X$14:$X27=X28)*(($V$14:$V27)+($O$14:$O27)))+IF(X28=X14,$L$11,0)</f>
        <v/>
      </c>
      <c r="Z28" s="351" t="n"/>
      <c r="AA28" s="351" t="n"/>
      <c r="AB28" s="351" t="n"/>
      <c r="AC28" s="351" t="n"/>
      <c r="AD28" s="351" t="n"/>
      <c r="AE28" s="351" t="n"/>
      <c r="AF28" s="351" t="n"/>
    </row>
    <row r="29" hidden="1" ht="15.75" customHeight="1" s="348" thickBot="1">
      <c r="A29" s="179" t="n"/>
      <c r="B29" s="176" t="n"/>
      <c r="C29" s="145" t="n"/>
      <c r="D29" s="6" t="n"/>
      <c r="E29" s="295">
        <f>IF(D29="", "",
 IF(D29=TIME(0,0,0), 0,
 IF(AND(D29&gt;=TIME(0,0,1), D29&lt;=TIME(2,0,0)), TIME(7,0,0),
 IF(AND(D29&gt;=TIME(6,0,0), D29&lt;=TIME(8,0,0)), TIME(12,0,0),
 IF(AND(D29&gt;TIME(8,0,0), D29&lt;=TIME(13,59,0)), TIME(15,0,0),
 IF(AND(D29&gt;=TIME(14,0,0), D29&lt;=TIME(17,59,0)), TIME(21,0,0),
 IF(AND(D29&gt;=TIME(18,0,0), D29&lt;=TIME(21,59,0)), TIME(0,0,0),
 IF(AND(D29&gt;=TIME(22,0,0), D29&lt;=TIME(23,59,59)), TIME(7,0,0), ""))))))))</f>
        <v/>
      </c>
      <c r="F29" s="6" t="n"/>
      <c r="G29" s="6" t="n"/>
      <c r="H29" s="6" t="n"/>
      <c r="I29" s="6" t="n"/>
      <c r="J29" s="6" t="n"/>
      <c r="K29" s="6" t="n"/>
      <c r="L29" s="6" t="n"/>
      <c r="M29" s="4">
        <f>MAX(0,V29-W29)</f>
        <v/>
      </c>
      <c r="N29" s="4">
        <f>(IF(OR($C29="",$D29=""),0,
 IF(OR($A28="Holiday",$A29="Holiday"),
    IF(ISNUMBER(MATCH(TRIM($B29),{"Phagwah","Good Friday","Easter Monday","Labour Day","Christmas","Eid ul Azha","Romans-2","Globe-12","Neptune P1"},0)),0,$I29),
 IF(AND(NOT(OR($A28="Annual Leave",$A29="Annual Leave")),$A29="Off day"),$I29,
  MAX(0,$I29-$V29)
  ))))+W29</f>
        <v/>
      </c>
      <c r="O29" s="4">
        <f>IF(AND(OR($A28="Holiday",$A29="Holiday"),
        ISNUMBER(MATCH(TRIM($B29),{"Phagwah","Good Friday","Easter Monday","Labour Day","Christmas","Eid ul Azha","Romans-2","Globe-12","Neptune P1"},0))),
   $I29,0)</f>
        <v/>
      </c>
      <c r="P29" s="4">
        <f>IF(OR($O$7="Canteen",$O$7="Head Office"),0,IF($I29&lt;=0,0,IF(AND($I28&lt;=0,OR(TRIM($J29)="Hebrews",TRIM($J29)="Romans",TRIM($J29)="Romans-2",TRIM($J29)="Globe",TRIM($J29)="Globe-12",TRIM($J29)="Neptune P1")),1,0)))</f>
        <v/>
      </c>
      <c r="Q29" s="6" t="n"/>
      <c r="R29" s="296">
        <f>IF(OR($O$7="Canteen",$O$7="Head Office"),0,IF(
  AND(
    SUMIFS(I:I, C:C, C29) &gt;= 8,
    COUNTIFS(C$14:C29, C29)=1,
    OR(
      TEXT(D29,"hh:mm:ss")="07:00:00",
      TEXT(D29,"hh:mm:ss")="15:00:00",
      TEXT(D29,"hh:mm:ss")="23:00:00",
      TEXT(D30,"hh:mm:ss")="07:00:00",
      TEXT(D30,"hh:mm:ss")="15:00:00",
      TEXT(D30,"hh:mm:ss")="23:00:00"
    )
  ),
  1,
  0
))</f>
        <v/>
      </c>
      <c r="S29" s="4">
        <f>IF(OR($A28="Annual Leave",$A29="Annual Leave"),IF(AND($A28&lt;&gt;"Annual Leave",$A29="Annual Leave"),8,0),0)</f>
        <v/>
      </c>
      <c r="T29" s="146" t="n"/>
      <c r="U29" s="351">
        <f>MAX(0,40-Y29)</f>
        <v/>
      </c>
      <c r="V29" s="351">
        <f>IF(OR($C29="",$D29=""),0,
 IF(OR($A28="Holiday",$A29="Holiday"),0,
 IF(AND(NOT(OR($A28="Annual Leave",$A29="Annual Leave")),$A29="Off day"),0,
  IF($I28+$I29&gt;=8,IF($I28&gt;=8,0,8-$I28),$I29)
  )))</f>
        <v/>
      </c>
      <c r="W29" s="351">
        <f>MAX(0,V29-U29)</f>
        <v/>
      </c>
      <c r="X29" s="351">
        <f>IF(C29="","",C29-WEEKDAY(C29,1)+1)</f>
        <v/>
      </c>
      <c r="Y29" s="351">
        <f>SUMPRODUCT(($X$14:$X28=X29)*(($V$14:$V28)+($O$14:$O28)))+IF(X29=X14,$L$11,0)</f>
        <v/>
      </c>
      <c r="Z29" s="351" t="n"/>
      <c r="AA29" s="351" t="n"/>
      <c r="AB29" s="351" t="n"/>
      <c r="AC29" s="351" t="n"/>
      <c r="AD29" s="351" t="n"/>
      <c r="AE29" s="351" t="n"/>
      <c r="AF29" s="351" t="n"/>
    </row>
    <row r="30" ht="24" customHeight="1" s="348" thickBot="1">
      <c r="A30" s="147" t="inlineStr">
        <is>
          <t>On Day</t>
        </is>
      </c>
      <c r="B30" s="180" t="n"/>
      <c r="C30" s="88">
        <f>C27+1</f>
        <v/>
      </c>
      <c r="D30" s="54" t="n"/>
      <c r="E30" s="148">
        <f>IF(D30="", "",
 IF(D30=TIME(0,0,0), 0,
 IF(AND(D30&gt;=TIME(0,0,1), D30&lt;=TIME(2,0,0)), TIME(7,0,0),
 IF(AND(D30&gt;=TIME(6,0,0), D30&lt;=TIME(8,0,0)), TIME(12,0,0),
 IF(AND(D30&gt;TIME(8,0,0), D30&lt;=TIME(13,59,0)), TIME(15,0,0),
 IF(AND(D30&gt;=TIME(14,0,0), D30&lt;=TIME(17,59,0)), TIME(21,0,0),
 IF(AND(D30&gt;=TIME(18,0,0), D30&lt;=TIME(21,59,0)), TIME(0,0,0),
 IF(AND(D30&gt;=TIME(22,0,0), D30&lt;=TIME(23,59,59)), TIME(7,0,0), ""))))))))</f>
        <v/>
      </c>
      <c r="F30" s="149" t="n"/>
      <c r="G30" s="148">
        <f>IF(AND(D30&gt;=TIME(6,0,0),D30&lt;=TIME(8,0,0)),E30,"")</f>
        <v/>
      </c>
      <c r="H30" s="54" t="n"/>
      <c r="I30" s="55">
        <f>ROUND(IF(OR(D30="",E30="",E30=0),0,IF(H30="",MOD(E30-D30,1)*24,MOD(H30-D30,1)*24)),2)</f>
        <v/>
      </c>
      <c r="J30" s="150" t="n"/>
      <c r="K30" s="270" t="n"/>
      <c r="L30" s="181" t="n"/>
      <c r="M30" s="272">
        <f>MAX(0,V30-W30)</f>
        <v/>
      </c>
      <c r="N30" s="56">
        <f>(IF(OR($C30="",$D30=""),0,
 IF(OR($A30="Holiday",$A31="Holiday"),
    IF(ISNUMBER(MATCH(TRIM($B30),{"Phagwah","Good Friday","Easter Monday","Labour Day","Christmas","Eid ul Azha","Romans-2","Globe-12","Neptune P1"},0)),0,$I30),
 IF(AND(NOT(OR($A30="Annual Leave",$A31="Annual Leave")),$A30="Off day"),$I30,
  MAX(0,$I30-$V30)
  ))))+W30</f>
        <v/>
      </c>
      <c r="O30" s="56">
        <f>IF(AND(OR($A30="Holiday",$A31="Holiday"),
        ISNUMBER(MATCH(TRIM($B30),{"Phagwah","Good Friday","Easter Monday","Labour Day","Christmas","Eid ul Azha","Romans-2","Globe-12","Neptune P1"},0))),
   $I30,0)</f>
        <v/>
      </c>
      <c r="P30" s="56">
        <f>IF(OR($O$7="Canteen",$O$7="Head Office"),0,IF($I30&lt;=0,0,IF(OR(OR(TRIM($J30)="Hebrews",TRIM($J30)="Romans",TRIM($J30)="Romans-2",TRIM($J30)="Globe",TRIM($J30)="Globe-12",TRIM($J30)="Neptune P1"),AND($I31&gt;0,OR(TRIM($J31)="Hebrews",TRIM($J31)="Romans",TRIM($J31)="Romans-2",TRIM($J31)="Globe",TRIM($J31)="Globe-12",TRIM($J31)="Neptune P1"))),1,0)))</f>
        <v/>
      </c>
      <c r="Q30" s="57" t="n"/>
      <c r="R30" s="56">
        <f>IF(OR($O$7="Canteen",$O$7="Head Office"),0,IF(
  AND(
    SUMIFS(I:I, C:C, C30) &gt;= 8,
    COUNTIFS(C$14:C30, C30)=1,
    OR(
      TEXT(D30,"hh:mm:ss")="07:00:00",
      TEXT(D30,"hh:mm:ss")="15:00:00",
      TEXT(D30,"hh:mm:ss")="23:00:00",
      TEXT(D31,"hh:mm:ss")="07:00:00",
      TEXT(D31,"hh:mm:ss")="15:00:00",
      TEXT(D31,"hh:mm:ss")="23:00:00"
    )
  ),
  1,
  0
))</f>
        <v/>
      </c>
      <c r="S30" s="56">
        <f>IF(OR($A30="Annual Leave",$A31="Annual Leave"),IF($A30="Annual Leave",8,0),0)</f>
        <v/>
      </c>
      <c r="T30" s="58" t="n"/>
      <c r="U30" s="144">
        <f>MAX(0,40-Y30)</f>
        <v/>
      </c>
      <c r="V30" s="151">
        <f>IF(OR($C30="",$D30=""),0,
 IF(OR($A30="Holiday",$A31="Holiday"),0,
 IF(AND(NOT(OR($A30="Annual Leave",$A31="Annual Leave")),$A30="Off day"),0,
  IF($I30+$I31&gt;=8,IF($I30&gt;=8,8,$I30),$I30)
  )))</f>
        <v/>
      </c>
      <c r="W30" s="151">
        <f>MAX(0,V30-U30)</f>
        <v/>
      </c>
      <c r="X30" s="151">
        <f>IF(C30="","",C30-WEEKDAY(C30,1)+1)</f>
        <v/>
      </c>
      <c r="Y30" s="151">
        <f>SUMPRODUCT(($X$14:$X29=X30)*(($V$14:$V29)+($O$14:$O29)))+IF(X30=X14,$L$11,0)</f>
        <v/>
      </c>
      <c r="Z30" s="151" t="n"/>
      <c r="AA30" s="151" t="n"/>
      <c r="AB30" s="151" t="n"/>
      <c r="AC30" s="351" t="n"/>
      <c r="AD30" s="351" t="n"/>
      <c r="AE30" s="351" t="n"/>
      <c r="AF30" s="351" t="n"/>
    </row>
    <row r="31" ht="24" customHeight="1" s="348" thickBot="1">
      <c r="A31" s="147" t="inlineStr">
        <is>
          <t>On Day</t>
        </is>
      </c>
      <c r="B31" s="182" t="n"/>
      <c r="C31" s="89">
        <f>C30</f>
        <v/>
      </c>
      <c r="D31" s="59" t="n"/>
      <c r="E31" s="152">
        <f>IF(D31="", "",
 IF(D31=TIME(0,0,0), 0,
 IF(AND(D31&gt;=TIME(0,0,1), D31&lt;=TIME(2,0,0)), TIME(7,0,0),
 IF(AND(D31&gt;=TIME(6,0,0), D31&lt;=TIME(8,0,0)), TIME(12,0,0),
 IF(AND(D31&gt;TIME(8,0,0), D31&lt;=TIME(13,59,0)), TIME(15,0,0),
 IF(AND(D31&gt;=TIME(14,0,0), D31&lt;=TIME(17,59,0)), TIME(21,0,0),
 IF(AND(D31&gt;=TIME(18,0,0), D31&lt;=TIME(21,59,0)), TIME(0,0,0),
 IF(AND(D31&gt;=TIME(22,0,0), D31&lt;=TIME(23,59,59)), TIME(7,0,0), ""))))))))</f>
        <v/>
      </c>
      <c r="F31" s="153" t="n"/>
      <c r="G31" s="152">
        <f>IF(AND(D31&gt;=TIME(6,0,0),D31&lt;=TIME(8,0,0)),E31,"")</f>
        <v/>
      </c>
      <c r="H31" s="59" t="n"/>
      <c r="I31" s="60">
        <f>ROUND(IF(OR(D31="",E31="",E31=0),0,IF(H31="",MOD(E31-D31,1)*24,MOD(H31-D31,1)*24)),2)</f>
        <v/>
      </c>
      <c r="J31" s="150" t="n"/>
      <c r="K31" s="270" t="n"/>
      <c r="L31" s="183" t="n"/>
      <c r="M31" s="272">
        <f>MAX(0,V31-W31)</f>
        <v/>
      </c>
      <c r="N31" s="61">
        <f>(IF(OR($C31="",$D31=""),0,
 IF(OR($A30="Holiday",$A31="Holiday"),
    IF(ISNUMBER(MATCH(TRIM($B31),{"Phagwah","Good Friday","Easter Monday","Labour Day","Christmas","Eid ul Azha","Romans-2","Globe-12","Neptune P1"},0)),0,$I31),
 IF(AND(NOT(OR($A30="Annual Leave",$A31="Annual Leave")),$A31="Off day"),$I31,
  MAX(0,$I31-$V31)
  ))))+W31</f>
        <v/>
      </c>
      <c r="O31" s="61">
        <f>IF(AND(OR($A30="Holiday",$A31="Holiday"),
        ISNUMBER(MATCH(TRIM($B31),{"Phagwah","Good Friday","Easter Monday","Labour Day","Christmas","Eid ul Azha","Romans-2","Globe-12","Neptune P1"},0))),
   $I31,0)</f>
        <v/>
      </c>
      <c r="P31" s="61">
        <f>IF(OR($O$7="Canteen",$O$7="Head Office"),0,IF($I31&lt;=0,0,IF(AND($I30&lt;=0,OR(TRIM($J31)="Hebrews",TRIM($J31)="Romans",TRIM($J31)="Romans-2",TRIM($J31)="Globe",TRIM($J31)="Globe-12",TRIM($J31)="Neptune P1")),1,0)))</f>
        <v/>
      </c>
      <c r="Q31" s="62" t="n"/>
      <c r="R31" s="61">
        <f>IF(OR($O$7="Canteen",$O$7="Head Office"),0,IF(
  AND(
    SUMIFS(I:I, C:C, C31) &gt;= 8,
    COUNTIFS(C$14:C31, C31)=1,
    OR(
      TEXT(D31,"hh:mm:ss")="07:00:00",
      TEXT(D31,"hh:mm:ss")="15:00:00",
      TEXT(D31,"hh:mm:ss")="23:00:00",
      TEXT(D32,"hh:mm:ss")="07:00:00",
      TEXT(D32,"hh:mm:ss")="15:00:00",
      TEXT(D32,"hh:mm:ss")="23:00:00"
    )
  ),
  1,
  0
))</f>
        <v/>
      </c>
      <c r="S31" s="61">
        <f>IF(OR($A30="Annual Leave",$A31="Annual Leave"),IF(AND($A30&lt;&gt;"Annual Leave",$A31="Annual Leave"),8,0),0)</f>
        <v/>
      </c>
      <c r="T31" s="63" t="n"/>
      <c r="U31" s="144">
        <f>MAX(0,40-Y31)</f>
        <v/>
      </c>
      <c r="V31" s="151">
        <f>IF(OR($C31="",$D31=""),0,
 IF(OR($A30="Holiday",$A31="Holiday"),0,
 IF(AND(NOT(OR($A30="Annual Leave",$A31="Annual Leave")),$A31="Off day"),0,
  IF($I30+$I31&gt;=8,IF($I30&gt;=8,0,8-$I30),$I31)
  )))</f>
        <v/>
      </c>
      <c r="W31" s="151">
        <f>MAX(0,V31-U31)</f>
        <v/>
      </c>
      <c r="X31" s="151">
        <f>IF(C31="","",C31-WEEKDAY(C31,1)+1)</f>
        <v/>
      </c>
      <c r="Y31" s="151">
        <f>SUMPRODUCT(($X$14:$X30=X31)*(($V$14:$V30)+($O$14:$O30)))+IF(X31=X14,$L$11,0)</f>
        <v/>
      </c>
      <c r="Z31" s="151" t="n"/>
      <c r="AA31" s="151" t="n"/>
      <c r="AB31" s="151" t="n"/>
      <c r="AC31" s="351" t="n"/>
      <c r="AD31" s="351" t="n"/>
      <c r="AE31" s="351" t="n"/>
      <c r="AF31" s="351" t="n"/>
    </row>
    <row r="32" ht="24" customHeight="1" s="348" thickBot="1">
      <c r="A32" s="184" t="inlineStr">
        <is>
          <t>On Day</t>
        </is>
      </c>
      <c r="B32" s="185" t="n"/>
      <c r="C32" s="101">
        <f>C30+1</f>
        <v/>
      </c>
      <c r="D32" s="11" t="n"/>
      <c r="E32" s="186">
        <f>IF(D32="", "",
 IF(D32=TIME(0,0,0), 0,
 IF(AND(D32&gt;=TIME(0,0,1), D32&lt;=TIME(2,0,0)), TIME(7,0,0),
 IF(AND(D32&gt;=TIME(6,0,0), D32&lt;=TIME(8,0,0)), TIME(12,0,0),
 IF(AND(D32&gt;TIME(8,0,0), D32&lt;=TIME(13,59,0)), TIME(15,0,0),
 IF(AND(D32&gt;=TIME(14,0,0), D32&lt;=TIME(17,59,0)), TIME(21,0,0),
 IF(AND(D32&gt;=TIME(18,0,0), D32&lt;=TIME(21,59,0)), TIME(0,0,0),
 IF(AND(D32&gt;=TIME(22,0,0), D32&lt;=TIME(23,59,59)), TIME(7,0,0), ""))))))))</f>
        <v/>
      </c>
      <c r="F32" s="187" t="n"/>
      <c r="G32" s="186">
        <f>IF(AND(D32&gt;=TIME(6,0,0),D32&lt;=TIME(8,0,0)),E32,"")</f>
        <v/>
      </c>
      <c r="H32" s="11" t="n"/>
      <c r="I32" s="87">
        <f>ROUND(IF(OR(D32="",E32="",E32=0),0,IF(H32="",MOD(E32-D32,1)*24,MOD(H32-D32,1)*24)),2)</f>
        <v/>
      </c>
      <c r="J32" s="188" t="n"/>
      <c r="K32" s="297" t="n"/>
      <c r="L32" s="189" t="n"/>
      <c r="M32" s="298">
        <f>MAX(0,V32-W32)</f>
        <v/>
      </c>
      <c r="N32" s="12">
        <f>(IF(OR($C32="",$D32=""),0,
 IF(OR($A32="Holiday",$A33="Holiday"),
    IF(ISNUMBER(MATCH(TRIM($B32),{"Phagwah","Good Friday","Easter Monday","Labour Day","Christmas","Eid ul Azha","Romans-2","Globe-12","Neptune P1"},0)),0,$I32),
 IF(AND(NOT(OR($A32="Annual Leave",$A33="Annual Leave")),$A32="Off day"),$I32,
  MAX(0,$I32-$V32)
  ))))+W32</f>
        <v/>
      </c>
      <c r="O32" s="12">
        <f>IF(AND(OR($A32="Holiday",$A33="Holiday"),
        ISNUMBER(MATCH(TRIM($B32),{"Phagwah","Good Friday","Easter Monday","Labour Day","Christmas","Eid ul Azha","Romans-2","Globe-12","Neptune P1"},0))),
   $I32,0)</f>
        <v/>
      </c>
      <c r="P32" s="12">
        <f>IF(OR($O$7="Canteen",$O$7="Head Office"),0,IF($I32&lt;=0,0,IF(OR(OR(TRIM($J32)="Hebrews",TRIM($J32)="Romans",TRIM($J32)="Romans-2",TRIM($J32)="Globe",TRIM($J32)="Globe-12",TRIM($J32)="Neptune P1"),AND($I33&gt;0,OR(TRIM($J33)="Hebrews",TRIM($J33)="Romans",TRIM($J33)="Romans-2",TRIM($J33)="Globe",TRIM($J33)="Globe-12",TRIM($J33)="Neptune P1"))),1,0)))</f>
        <v/>
      </c>
      <c r="Q32" s="13" t="n"/>
      <c r="R32" s="12">
        <f>IF(OR($O$7="Canteen",$O$7="Head Office"),0,IF(
  AND(
    SUMIFS(I:I, C:C, C32) &gt;= 8,
    COUNTIFS(C$14:C32, C32)=1,
    OR(
      TEXT(D32,"hh:mm:ss")="07:00:00",
      TEXT(D32,"hh:mm:ss")="15:00:00",
      TEXT(D32,"hh:mm:ss")="23:00:00",
      TEXT(D33,"hh:mm:ss")="07:00:00",
      TEXT(D33,"hh:mm:ss")="15:00:00",
      TEXT(D33,"hh:mm:ss")="23:00:00"
    )
  ),
  1,
  0
))</f>
        <v/>
      </c>
      <c r="S32" s="12">
        <f>IF(OR($A32="Annual Leave",$A33="Annual Leave"),IF($A32="Annual Leave",8,0),0)</f>
        <v/>
      </c>
      <c r="T32" s="102" t="n"/>
      <c r="U32" s="144">
        <f>MAX(0,40-Y32)</f>
        <v/>
      </c>
      <c r="V32" s="351">
        <f>IF(OR($C32="",$D32=""),0,
 IF(OR($A32="Holiday",$A33="Holiday"),0,
 IF(AND(NOT(OR($A32="Annual Leave",$A33="Annual Leave")),$A32="Off day"),0,
  IF($I32+$I33&gt;=8,IF($I32&gt;=8,8,$I32),$I32)
  )))</f>
        <v/>
      </c>
      <c r="W32" s="351">
        <f>MAX(0,V32-U32)</f>
        <v/>
      </c>
      <c r="X32" s="351">
        <f>IF(C32="","",C32-WEEKDAY(C32,1)+1)</f>
        <v/>
      </c>
      <c r="Y32" s="351">
        <f>SUMPRODUCT(($X$14:$X31=X32)*(($V$14:$V31)+($O$14:$O31)))+IF(X32=X14,$L$11,0)</f>
        <v/>
      </c>
      <c r="Z32" s="351" t="n"/>
      <c r="AA32" s="351" t="n"/>
      <c r="AB32" s="351" t="n"/>
      <c r="AC32" s="351" t="n"/>
      <c r="AD32" s="351" t="n"/>
      <c r="AE32" s="351" t="n"/>
      <c r="AF32" s="351" t="n"/>
    </row>
    <row r="33" ht="24" customHeight="1" s="348" thickBot="1">
      <c r="A33" s="184" t="inlineStr">
        <is>
          <t>On Day</t>
        </is>
      </c>
      <c r="B33" s="299" t="n"/>
      <c r="C33" s="101">
        <f>C32</f>
        <v/>
      </c>
      <c r="D33" s="300" t="n"/>
      <c r="E33" s="301">
        <f>IF(D33="", "",
 IF(D33=TIME(0,0,0), 0,
 IF(AND(D33&gt;=TIME(0,0,1), D33&lt;=TIME(2,0,0)), TIME(7,0,0),
 IF(AND(D33&gt;=TIME(6,0,0), D33&lt;=TIME(8,0,0)), TIME(12,0,0),
 IF(AND(D33&gt;TIME(8,0,0), D33&lt;=TIME(13,59,0)), TIME(15,0,0),
 IF(AND(D33&gt;=TIME(14,0,0), D33&lt;=TIME(17,59,0)), TIME(21,0,0),
 IF(AND(D33&gt;=TIME(18,0,0), D33&lt;=TIME(21,59,0)), TIME(0,0,0),
 IF(AND(D33&gt;=TIME(22,0,0), D33&lt;=TIME(23,59,59)), TIME(7,0,0), ""))))))))</f>
        <v/>
      </c>
      <c r="F33" s="187" t="n"/>
      <c r="G33" s="301">
        <f>IF(AND(D33&gt;=TIME(6,0,0),D33&lt;=TIME(8,0,0)),E33,"")</f>
        <v/>
      </c>
      <c r="H33" s="300" t="n"/>
      <c r="I33" s="87">
        <f>ROUND(IF(OR(D33="",E33="",E33=0),0,IF(H33="",MOD(E33-D33,1)*24,MOD(H33-D33,1)*24)),2)</f>
        <v/>
      </c>
      <c r="J33" s="190" t="n"/>
      <c r="K33" s="297" t="n"/>
      <c r="L33" s="189" t="n"/>
      <c r="M33" s="298">
        <f>MAX(0,V33-W33)</f>
        <v/>
      </c>
      <c r="N33" s="302">
        <f>(IF(OR($C33="",$D33=""),0,
 IF(OR($A32="Holiday",$A33="Holiday"),
    IF(ISNUMBER(MATCH(TRIM($B33),{"Phagwah","Good Friday","Easter Monday","Labour Day","Christmas","Eid ul Azha","Romans-2","Globe-12","Neptune P1"},0)),0,$I33),
 IF(AND(NOT(OR($A32="Annual Leave",$A33="Annual Leave")),$A33="Off day"),$I33,
  MAX(0,$I33-$V33)
  ))))+W33</f>
        <v/>
      </c>
      <c r="O33" s="302">
        <f>IF(AND(OR($A32="Holiday",$A33="Holiday"),
        ISNUMBER(MATCH(TRIM($B33),{"Phagwah","Good Friday","Easter Monday","Labour Day","Christmas","Eid ul Azha","Romans-2","Globe-12","Neptune P1"},0))),
   $I33,0)</f>
        <v/>
      </c>
      <c r="P33" s="302">
        <f>IF(OR($O$7="Canteen",$O$7="Head Office"),0,IF($I33&lt;=0,0,IF(AND($I32&lt;=0,OR(TRIM($J33)="Hebrews",TRIM($J33)="Romans",TRIM($J33)="Romans-2",TRIM($J33)="Globe",TRIM($J33)="Globe-12",TRIM($J33)="Neptune P1")),1,0)))</f>
        <v/>
      </c>
      <c r="Q33" s="303" t="n"/>
      <c r="R33" s="302">
        <f>IF(OR($O$7="Canteen",$O$7="Head Office"),0,IF(
  AND(
    SUMIFS(I:I, C:C, C33) &gt;= 8,
    COUNTIFS(C$14:C33, C33)=1,
    OR(
      TEXT(D33,"hh:mm:ss")="07:00:00",
      TEXT(D33,"hh:mm:ss")="15:00:00",
      TEXT(D33,"hh:mm:ss")="23:00:00",
      TEXT(D34,"hh:mm:ss")="07:00:00",
      TEXT(D34,"hh:mm:ss")="15:00:00",
      TEXT(D34,"hh:mm:ss")="23:00:00"
    )
  ),
  1,
  0
))</f>
        <v/>
      </c>
      <c r="S33" s="302">
        <f>IF(OR($A32="Annual Leave",$A33="Annual Leave"),IF(AND($A32&lt;&gt;"Annual Leave",$A33="Annual Leave"),8,0),0)</f>
        <v/>
      </c>
      <c r="T33" s="304" t="n"/>
      <c r="U33" s="144">
        <f>MAX(0,40-Y33)</f>
        <v/>
      </c>
      <c r="V33" s="351">
        <f>IF(OR($C33="",$D33=""),0,
 IF(OR($A32="Holiday",$A33="Holiday"),0,
 IF(AND(NOT(OR($A32="Annual Leave",$A33="Annual Leave")),$A33="Off day"),0,
  IF($I32+$I33&gt;=8,IF($I32&gt;=8,0,8-$I32),$I33)
  )))</f>
        <v/>
      </c>
      <c r="W33" s="351">
        <f>MAX(0,V33-U33)</f>
        <v/>
      </c>
      <c r="X33" s="351">
        <f>IF(C33="","",C33-WEEKDAY(C33,1)+1)</f>
        <v/>
      </c>
      <c r="Y33" s="351">
        <f>SUMPRODUCT(($X$14:$X32=X33)*(($V$14:$V32)+($O$14:$O32)))+IF(X33=X14,$L$11,0)</f>
        <v/>
      </c>
      <c r="Z33" s="351" t="n"/>
      <c r="AA33" s="351" t="n"/>
      <c r="AB33" s="351" t="n"/>
      <c r="AC33" s="351" t="n"/>
      <c r="AD33" s="351" t="n"/>
      <c r="AE33" s="351" t="n"/>
      <c r="AF33" s="351" t="n"/>
    </row>
    <row r="34" ht="24" customHeight="1" s="348" thickBot="1">
      <c r="A34" s="159" t="inlineStr">
        <is>
          <t>On Day</t>
        </is>
      </c>
      <c r="B34" s="191" t="n"/>
      <c r="C34" s="92">
        <f>C32+1</f>
        <v/>
      </c>
      <c r="D34" s="31" t="n"/>
      <c r="E34" s="160">
        <f>IF(D34="", "",
 IF(D34=TIME(0,0,0), 0,
 IF(AND(D34&gt;=TIME(0,0,1), D34&lt;=TIME(2,0,0)), TIME(7,0,0),
 IF(AND(D34&gt;=TIME(6,0,0), D34&lt;=TIME(8,0,0)), TIME(12,0,0),
 IF(AND(D34&gt;TIME(8,0,0), D34&lt;=TIME(13,59,0)), TIME(15,0,0),
 IF(AND(D34&gt;=TIME(14,0,0), D34&lt;=TIME(17,59,0)), TIME(21,0,0),
 IF(AND(D34&gt;=TIME(18,0,0), D34&lt;=TIME(21,59,0)), TIME(0,0,0),
 IF(AND(D34&gt;=TIME(22,0,0), D34&lt;=TIME(23,59,59)), TIME(7,0,0), ""))))))))</f>
        <v/>
      </c>
      <c r="F34" s="161" t="n"/>
      <c r="G34" s="160">
        <f>IF(AND(D34&gt;=TIME(6,0,0),D34&lt;=TIME(8,0,0)),E34,"")</f>
        <v/>
      </c>
      <c r="H34" s="31" t="n"/>
      <c r="I34" s="32">
        <f>ROUND(IF(OR(D34="",E34="",E34=0),0,IF(H34="",MOD(E34-D34,1)*24,MOD(H34-D34,1)*24)),2)</f>
        <v/>
      </c>
      <c r="J34" s="162" t="n"/>
      <c r="K34" s="282" t="n"/>
      <c r="L34" s="181" t="n"/>
      <c r="M34" s="283">
        <f>MAX(0,V34-W34)</f>
        <v/>
      </c>
      <c r="N34" s="33">
        <f>(IF(OR($C34="",$D34=""),0,
 IF(OR($A34="Holiday",$A35="Holiday"),
    IF(ISNUMBER(MATCH(TRIM($B34),{"Phagwah","Good Friday","Easter Monday","Labour Day","Christmas","Eid ul Azha","Romans-2","Globe-12","Neptune P1"},0)),0,$I34),
 IF(AND(NOT(OR($A34="Annual Leave",$A35="Annual Leave")),$A34="Off day"),$I34,
  MAX(0,$I34-$V34)
  ))))+W34</f>
        <v/>
      </c>
      <c r="O34" s="33">
        <f>IF(AND(OR($A34="Holiday",$A35="Holiday"),
        ISNUMBER(MATCH(TRIM($B34),{"Phagwah","Good Friday","Easter Monday","Labour Day","Christmas","Eid ul Azha","Romans-2","Globe-12","Neptune P1"},0))),
   $I34,0)</f>
        <v/>
      </c>
      <c r="P34" s="33">
        <f>IF(OR($O$7="Canteen",$O$7="Head Office"),0,IF($I34&lt;=0,0,IF(OR(OR(TRIM($J34)="Hebrews",TRIM($J34)="Romans",TRIM($J34)="Romans-2",TRIM($J34)="Globe",TRIM($J34)="Globe-12",TRIM($J34)="Neptune P1"),AND($I35&gt;0,OR(TRIM($J35)="Hebrews",TRIM($J35)="Romans",TRIM($J35)="Romans-2",TRIM($J35)="Globe",TRIM($J35)="Globe-12",TRIM($J35)="Neptune P1"))),1,0)))</f>
        <v/>
      </c>
      <c r="Q34" s="34" t="n"/>
      <c r="R34" s="33">
        <f>IF(OR($O$7="Canteen",$O$7="Head Office"),0,IF(
  AND(
    SUMIFS(I:I, C:C, C34) &gt;= 8,
    COUNTIFS(C$14:C34, C34)=1,
    OR(
      TEXT(D34,"hh:mm:ss")="07:00:00",
      TEXT(D34,"hh:mm:ss")="15:00:00",
      TEXT(D34,"hh:mm:ss")="23:00:00",
      TEXT(D35,"hh:mm:ss")="07:00:00",
      TEXT(D35,"hh:mm:ss")="15:00:00",
      TEXT(D35,"hh:mm:ss")="23:00:00"
    )
  ),
  1,
  0
))</f>
        <v/>
      </c>
      <c r="S34" s="33">
        <f>IF(OR($A34="Annual Leave",$A35="Annual Leave"),IF($A34="Annual Leave",8,0),0)</f>
        <v/>
      </c>
      <c r="T34" s="35" t="n"/>
      <c r="U34" s="144">
        <f>MAX(0,40-Y34)</f>
        <v/>
      </c>
      <c r="V34" s="351">
        <f>IF(OR($C34="",$D34=""),0,
 IF(OR($A34="Holiday",$A35="Holiday"),0,
 IF(AND(NOT(OR($A34="Annual Leave",$A35="Annual Leave")),$A34="Off day"),0,
  IF($I34+$I35&gt;=8,IF($I34&gt;=8,8,$I34),$I34)
  )))</f>
        <v/>
      </c>
      <c r="W34" s="351">
        <f>MAX(0,V34-U34)</f>
        <v/>
      </c>
      <c r="X34" s="351">
        <f>IF(C34="","",C34-WEEKDAY(C34,1)+1)</f>
        <v/>
      </c>
      <c r="Y34" s="351">
        <f>SUMPRODUCT(($X$14:$X33=X34)*(($V$14:$V33)+($O$14:$O33)))+IF(X34=X14,$L$11,0)</f>
        <v/>
      </c>
      <c r="Z34" s="351" t="n"/>
      <c r="AA34" s="351" t="n"/>
      <c r="AB34" s="351" t="n"/>
      <c r="AC34" s="351" t="n"/>
      <c r="AD34" s="351" t="n"/>
      <c r="AE34" s="351" t="n"/>
      <c r="AF34" s="351" t="n"/>
    </row>
    <row r="35" ht="24" customHeight="1" s="348" thickBot="1">
      <c r="A35" s="159" t="inlineStr">
        <is>
          <t>On Day</t>
        </is>
      </c>
      <c r="B35" s="192" t="n"/>
      <c r="C35" s="93">
        <f>C34</f>
        <v/>
      </c>
      <c r="D35" s="36" t="n"/>
      <c r="E35" s="163">
        <f>IF(D35="", "",
 IF(D35=TIME(0,0,0), 0,
 IF(AND(D35&gt;=TIME(0,0,1), D35&lt;=TIME(2,0,0)), TIME(7,0,0),
 IF(AND(D35&gt;=TIME(6,0,0), D35&lt;=TIME(8,0,0)), TIME(12,0,0),
 IF(AND(D35&gt;TIME(8,0,0), D35&lt;=TIME(13,59,0)), TIME(15,0,0),
 IF(AND(D35&gt;=TIME(14,0,0), D35&lt;=TIME(17,59,0)), TIME(21,0,0),
 IF(AND(D35&gt;=TIME(18,0,0), D35&lt;=TIME(21,59,0)), TIME(0,0,0),
 IF(AND(D35&gt;=TIME(22,0,0), D35&lt;=TIME(23,59,59)), TIME(7,0,0), ""))))))))</f>
        <v/>
      </c>
      <c r="F35" s="164" t="n"/>
      <c r="G35" s="163">
        <f>IF(AND(D35&gt;=TIME(6,0,0),D35&lt;=TIME(8,0,0)),E35,"")</f>
        <v/>
      </c>
      <c r="H35" s="36" t="n"/>
      <c r="I35" s="37">
        <f>ROUND(IF(OR(D35="",E35="",E35=0),0,IF(H35="",MOD(E35-D35,1)*24,MOD(H35-D35,1)*24)),2)</f>
        <v/>
      </c>
      <c r="J35" s="162" t="n"/>
      <c r="K35" s="282" t="n"/>
      <c r="L35" s="183" t="n"/>
      <c r="M35" s="283">
        <f>MAX(0,V35-W35)</f>
        <v/>
      </c>
      <c r="N35" s="38">
        <f>(IF(OR($C35="",$D35=""),0,
 IF(OR($A34="Holiday",$A35="Holiday"),
    IF(ISNUMBER(MATCH(TRIM($B35),{"Phagwah","Good Friday","Easter Monday","Labour Day","Christmas","Eid ul Azha","Romans-2","Globe-12","Neptune P1"},0)),0,$I35),
 IF(AND(NOT(OR($A34="Annual Leave",$A35="Annual Leave")),$A35="Off day"),$I35,
  MAX(0,$I35-$V35)
  ))))+W35</f>
        <v/>
      </c>
      <c r="O35" s="38">
        <f>IF(AND(OR($A34="Holiday",$A35="Holiday"),
        ISNUMBER(MATCH(TRIM($B35),{"Phagwah","Good Friday","Easter Monday","Labour Day","Christmas","Eid ul Azha","Romans-2","Globe-12","Neptune P1"},0))),
   $I35,0)</f>
        <v/>
      </c>
      <c r="P35" s="38">
        <f>IF(OR($O$7="Canteen",$O$7="Head Office"),0,IF($I35&lt;=0,0,IF(AND($I34&lt;=0,OR(TRIM($J35)="Hebrews",TRIM($J35)="Romans",TRIM($J35)="Romans-2",TRIM($J35)="Globe",TRIM($J35)="Globe-12",TRIM($J35)="Neptune P1")),1,0)))</f>
        <v/>
      </c>
      <c r="Q35" s="39" t="n"/>
      <c r="R35" s="38">
        <f>IF(OR($O$7="Canteen",$O$7="Head Office"),0,IF(
  AND(
    SUMIFS(I:I, C:C, C35) &gt;= 8,
    COUNTIFS(C$14:C35, C35)=1,
    OR(
      TEXT(D35,"hh:mm:ss")="07:00:00",
      TEXT(D35,"hh:mm:ss")="15:00:00",
      TEXT(D35,"hh:mm:ss")="23:00:00",
      TEXT(D36,"hh:mm:ss")="07:00:00",
      TEXT(D36,"hh:mm:ss")="15:00:00",
      TEXT(D36,"hh:mm:ss")="23:00:00"
    )
  ),
  1,
  0
))</f>
        <v/>
      </c>
      <c r="S35" s="38">
        <f>IF(OR($A34="Annual Leave",$A35="Annual Leave"),IF(AND($A34&lt;&gt;"Annual Leave",$A35="Annual Leave"),8,0),0)</f>
        <v/>
      </c>
      <c r="T35" s="40" t="n"/>
      <c r="U35" s="144">
        <f>MAX(0,40-Y35)</f>
        <v/>
      </c>
      <c r="V35" s="351">
        <f>IF(OR($C35="",$D35=""),0,
 IF(OR($A34="Holiday",$A35="Holiday"),0,
 IF(AND(NOT(OR($A34="Annual Leave",$A35="Annual Leave")),$A35="Off day"),0,
  IF($I34+$I35&gt;=8,IF($I34&gt;=8,0,8-$I34),$I35)
  )))</f>
        <v/>
      </c>
      <c r="W35" s="351">
        <f>MAX(0,V35-U35)</f>
        <v/>
      </c>
      <c r="X35" s="351">
        <f>IF(C35="","",C35-WEEKDAY(C35,1)+1)</f>
        <v/>
      </c>
      <c r="Y35" s="351">
        <f>SUMPRODUCT(($X$14:$X34=X35)*(($V$14:$V34)+($O$14:$O34)))+IF(X35=X14,$L$11,0)</f>
        <v/>
      </c>
      <c r="Z35" s="351" t="n"/>
      <c r="AA35" s="351" t="n"/>
      <c r="AB35" s="351" t="n"/>
      <c r="AC35" s="351" t="n"/>
      <c r="AD35" s="351" t="n"/>
      <c r="AE35" s="351" t="n"/>
      <c r="AF35" s="351" t="n"/>
    </row>
    <row r="36" ht="24" customHeight="1" s="348" thickBot="1">
      <c r="A36" s="154" t="inlineStr">
        <is>
          <t>On Day</t>
        </is>
      </c>
      <c r="B36" s="193" t="n"/>
      <c r="C36" s="90">
        <f>C34+1</f>
        <v/>
      </c>
      <c r="D36" s="8" t="n"/>
      <c r="E36" s="155">
        <f>IF(D36="", "",
 IF(D36=TIME(0,0,0), 0,
 IF(AND(D36&gt;=TIME(0,0,1), D36&lt;=TIME(2,0,0)), TIME(7,0,0),
 IF(AND(D36&gt;=TIME(6,0,0), D36&lt;=TIME(8,0,0)), TIME(12,0,0),
 IF(AND(D36&gt;TIME(8,0,0), D36&lt;=TIME(13,59,0)), TIME(15,0,0),
 IF(AND(D36&gt;=TIME(14,0,0), D36&lt;=TIME(17,59,0)), TIME(21,0,0),
 IF(AND(D36&gt;=TIME(18,0,0), D36&lt;=TIME(21,59,0)), TIME(0,0,0),
 IF(AND(D36&gt;=TIME(22,0,0), D36&lt;=TIME(23,59,59)), TIME(7,0,0), ""))))))))</f>
        <v/>
      </c>
      <c r="F36" s="156" t="n"/>
      <c r="G36" s="155">
        <f>IF(AND(D36&gt;=TIME(6,0,0),D36&lt;=TIME(8,0,0)),E36,"")</f>
        <v/>
      </c>
      <c r="H36" s="8" t="n"/>
      <c r="I36" s="30">
        <f>ROUND(IF(OR(D36="",E36="",E36=0),0,IF(H36="",MOD(E36-D36,1)*24,MOD(H36-D36,1)*24)),2)</f>
        <v/>
      </c>
      <c r="J36" s="157" t="n"/>
      <c r="K36" s="274" t="n"/>
      <c r="L36" s="189" t="n"/>
      <c r="M36" s="275">
        <f>MAX(0,V36-W36)</f>
        <v/>
      </c>
      <c r="N36" s="9">
        <f>(IF(OR($C36="",$D36=""),0,
 IF(OR($A36="Holiday",$A37="Holiday"),
    IF(ISNUMBER(MATCH(TRIM($B36),{"Phagwah","Good Friday","Easter Monday","Labour Day","Christmas","Eid ul Azha","Romans-2","Globe-12","Neptune P1"},0)),0,$I36),
 IF(AND(NOT(OR($A36="Annual Leave",$A37="Annual Leave")),$A36="Off day"),$I36,
  MAX(0,$I36-$V36)
  ))))+W36</f>
        <v/>
      </c>
      <c r="O36" s="9">
        <f>IF(AND(OR($A36="Holiday",$A37="Holiday"),
        ISNUMBER(MATCH(TRIM($B36),{"Phagwah","Good Friday","Easter Monday","Labour Day","Christmas","Eid ul Azha","Romans-2","Globe-12","Neptune P1"},0))),
   $I36,0)</f>
        <v/>
      </c>
      <c r="P36" s="9">
        <f>IF(OR($O$7="Canteen",$O$7="Head Office"),0,IF($I36&lt;=0,0,IF(OR(OR(TRIM($J36)="Hebrews",TRIM($J36)="Romans",TRIM($J36)="Romans-2",TRIM($J36)="Globe",TRIM($J36)="Globe-12",TRIM($J36)="Neptune P1"),AND($I37&gt;0,OR(TRIM($J37)="Hebrews",TRIM($J37)="Romans",TRIM($J37)="Romans-2",TRIM($J37)="Globe",TRIM($J37)="Globe-12",TRIM($J37)="Neptune P1"))),1,0)))</f>
        <v/>
      </c>
      <c r="Q36" s="10" t="n"/>
      <c r="R36" s="9">
        <f>IF(OR($O$7="Canteen",$O$7="Head Office"),0,IF(
  AND(
    SUMIFS(I:I, C:C, C36) &gt;= 8,
    COUNTIFS(C$14:C36, C36)=1,
    OR(
      TEXT(D36,"hh:mm:ss")="07:00:00",
      TEXT(D36,"hh:mm:ss")="15:00:00",
      TEXT(D36,"hh:mm:ss")="23:00:00",
      TEXT(D37,"hh:mm:ss")="07:00:00",
      TEXT(D37,"hh:mm:ss")="15:00:00",
      TEXT(D37,"hh:mm:ss")="23:00:00"
    )
  ),
  1,
  0
))</f>
        <v/>
      </c>
      <c r="S36" s="9">
        <f>IF(OR($A36="Annual Leave",$A37="Annual Leave"),IF($A36="Annual Leave",8,0),0)</f>
        <v/>
      </c>
      <c r="T36" s="91" t="n"/>
      <c r="U36" s="144">
        <f>MAX(0,40-Y36)</f>
        <v/>
      </c>
      <c r="V36" s="351">
        <f>IF(OR($C36="",$D36=""),0,
 IF(OR($A36="Holiday",$A37="Holiday"),0,
 IF(AND(NOT(OR($A36="Annual Leave",$A37="Annual Leave")),$A36="Off day"),0,
  IF($I36+$I37&gt;=8,IF($I36&gt;=8,8,$I36),$I36)
  )))</f>
        <v/>
      </c>
      <c r="W36" s="351">
        <f>MAX(0,V36-U36)</f>
        <v/>
      </c>
      <c r="X36" s="351">
        <f>IF(C36="","",C36-WEEKDAY(C36,1)+1)</f>
        <v/>
      </c>
      <c r="Y36" s="351">
        <f>SUMPRODUCT(($X$14:$X35=X36)*(($V$14:$V35)+($O$14:$O35)))+IF(X36=X14,$L$11,0)</f>
        <v/>
      </c>
      <c r="Z36" s="351" t="n"/>
      <c r="AA36" s="351" t="n"/>
      <c r="AB36" s="351" t="n"/>
      <c r="AC36" s="351" t="n"/>
      <c r="AD36" s="351" t="n"/>
      <c r="AE36" s="351" t="n"/>
      <c r="AF36" s="351" t="n"/>
    </row>
    <row r="37" ht="24" customHeight="1" s="348" thickBot="1">
      <c r="A37" s="154" t="inlineStr">
        <is>
          <t>On Day</t>
        </is>
      </c>
      <c r="B37" s="305" t="n"/>
      <c r="C37" s="90">
        <f>C36</f>
        <v/>
      </c>
      <c r="D37" s="276" t="n"/>
      <c r="E37" s="277">
        <f>IF(D37="", "",
 IF(D37=TIME(0,0,0), 0,
 IF(AND(D37&gt;=TIME(0,0,1), D37&lt;=TIME(2,0,0)), TIME(7,0,0),
 IF(AND(D37&gt;=TIME(6,0,0), D37&lt;=TIME(8,0,0)), TIME(12,0,0),
 IF(AND(D37&gt;TIME(8,0,0), D37&lt;=TIME(13,59,0)), TIME(15,0,0),
 IF(AND(D37&gt;=TIME(14,0,0), D37&lt;=TIME(17,59,0)), TIME(21,0,0),
 IF(AND(D37&gt;=TIME(18,0,0), D37&lt;=TIME(21,59,0)), TIME(0,0,0),
 IF(AND(D37&gt;=TIME(22,0,0), D37&lt;=TIME(23,59,59)), TIME(7,0,0), ""))))))))</f>
        <v/>
      </c>
      <c r="F37" s="156" t="n"/>
      <c r="G37" s="277">
        <f>IF(AND(D37&gt;=TIME(6,0,0),D37&lt;=TIME(8,0,0)),E37,"")</f>
        <v/>
      </c>
      <c r="H37" s="276" t="n"/>
      <c r="I37" s="30">
        <f>ROUND(IF(OR(D37="",E37="",E37=0),0,IF(H37="",MOD(E37-D37,1)*24,MOD(H37-D37,1)*24)),2)</f>
        <v/>
      </c>
      <c r="J37" s="158" t="n"/>
      <c r="K37" s="274" t="n"/>
      <c r="L37" s="189" t="n"/>
      <c r="M37" s="275">
        <f>MAX(0,V37-W37)</f>
        <v/>
      </c>
      <c r="N37" s="278">
        <f>(IF(OR($C37="",$D37=""),0,
 IF(OR($A36="Holiday",$A37="Holiday"),
    IF(ISNUMBER(MATCH(TRIM($B37),{"Phagwah","Good Friday","Easter Monday","Labour Day","Christmas","Eid ul Azha","Romans-2","Globe-12","Neptune P1"},0)),0,$I37),
 IF(AND(NOT(OR($A36="Annual Leave",$A37="Annual Leave")),$A37="Off day"),$I37,
  MAX(0,$I37-$V37)
  ))))+W37</f>
        <v/>
      </c>
      <c r="O37" s="278">
        <f>IF(AND(OR($A36="Holiday",$A37="Holiday"),
        ISNUMBER(MATCH(TRIM($B37),{"Phagwah","Good Friday","Easter Monday","Labour Day","Christmas","Eid ul Azha","Romans-2","Globe-12","Neptune P1"},0))),
   $I37,0)</f>
        <v/>
      </c>
      <c r="P37" s="278">
        <f>IF(OR($O$7="Canteen",$O$7="Head Office"),0,IF($I37&lt;=0,0,IF(AND($I36&lt;=0,OR(TRIM($J37)="Hebrews",TRIM($J37)="Romans",TRIM($J37)="Romans-2",TRIM($J37)="Globe",TRIM($J37)="Globe-12",TRIM($J37)="Neptune P1")),1,0)))</f>
        <v/>
      </c>
      <c r="Q37" s="279" t="n"/>
      <c r="R37" s="278">
        <f>IF(OR($O$7="Canteen",$O$7="Head Office"),0,IF(
  AND(
    SUMIFS(I:I, C:C, C37) &gt;= 8,
    COUNTIFS(C$14:C37, C37)=1,
    OR(
      TEXT(D37,"hh:mm:ss")="07:00:00",
      TEXT(D37,"hh:mm:ss")="15:00:00",
      TEXT(D37,"hh:mm:ss")="23:00:00",
      TEXT(D38,"hh:mm:ss")="07:00:00",
      TEXT(D38,"hh:mm:ss")="15:00:00",
      TEXT(D38,"hh:mm:ss")="23:00:00"
    )
  ),
  1,
  0
))</f>
        <v/>
      </c>
      <c r="S37" s="278">
        <f>IF(OR($A36="Annual Leave",$A37="Annual Leave"),IF(AND($A36&lt;&gt;"Annual Leave",$A37="Annual Leave"),8,0),0)</f>
        <v/>
      </c>
      <c r="T37" s="280" t="n"/>
      <c r="U37" s="144">
        <f>MAX(0,40-Y37)</f>
        <v/>
      </c>
      <c r="V37" s="351">
        <f>IF(OR($C37="",$D37=""),0,
 IF(OR($A36="Holiday",$A37="Holiday"),0,
 IF(AND(NOT(OR($A36="Annual Leave",$A37="Annual Leave")),$A37="Off day"),0,
  IF($I36+$I37&gt;=8,IF($I36&gt;=8,0,8-$I36),$I37)
  )))</f>
        <v/>
      </c>
      <c r="W37" s="351">
        <f>MAX(0,V37-U37)</f>
        <v/>
      </c>
      <c r="X37" s="351">
        <f>IF(C37="","",C37-WEEKDAY(C37,1)+1)</f>
        <v/>
      </c>
      <c r="Y37" s="351">
        <f>SUMPRODUCT(($X$14:$X36=X37)*(($V$14:$V36)+($O$14:$O36)))+IF(X37=X14,$L$11,0)</f>
        <v/>
      </c>
      <c r="Z37" s="351" t="n"/>
      <c r="AA37" s="351" t="n"/>
      <c r="AB37" s="351" t="n"/>
      <c r="AC37" s="351" t="n"/>
      <c r="AD37" s="351" t="n"/>
      <c r="AE37" s="351" t="n"/>
      <c r="AF37" s="351" t="n"/>
    </row>
    <row r="38" ht="24" customHeight="1" s="348" thickBot="1">
      <c r="A38" s="194" t="inlineStr">
        <is>
          <t>On Day</t>
        </is>
      </c>
      <c r="B38" s="195" t="n"/>
      <c r="C38" s="103">
        <f>C36+1</f>
        <v/>
      </c>
      <c r="D38" s="64" t="n"/>
      <c r="E38" s="196">
        <f>IF(D38="", "",
 IF(D38=TIME(0,0,0), 0,
 IF(AND(D38&gt;=TIME(0,0,1), D38&lt;=TIME(2,0,0)), TIME(7,0,0),
 IF(AND(D38&gt;=TIME(6,0,0), D38&lt;=TIME(8,0,0)), TIME(12,0,0),
 IF(AND(D38&gt;TIME(8,0,0), D38&lt;=TIME(13,59,0)), TIME(15,0,0),
 IF(AND(D38&gt;=TIME(14,0,0), D38&lt;=TIME(17,59,0)), TIME(21,0,0),
 IF(AND(D38&gt;=TIME(18,0,0), D38&lt;=TIME(21,59,0)), TIME(0,0,0),
 IF(AND(D38&gt;=TIME(22,0,0), D38&lt;=TIME(23,59,59)), TIME(7,0,0), ""))))))))</f>
        <v/>
      </c>
      <c r="F38" s="197" t="n"/>
      <c r="G38" s="196">
        <f>IF(AND(D38&gt;=TIME(6,0,0),D38&lt;=TIME(8,0,0)),E38,"")</f>
        <v/>
      </c>
      <c r="H38" s="64" t="n"/>
      <c r="I38" s="65">
        <f>ROUND(IF(OR(D38="",E38="",E38=0),0,IF(H38="",MOD(E38-D38,1)*24,MOD(H38-D38,1)*24)),2)</f>
        <v/>
      </c>
      <c r="J38" s="198" t="n"/>
      <c r="K38" s="306" t="n"/>
      <c r="L38" s="181" t="n"/>
      <c r="M38" s="307">
        <f>MAX(0,V38-W38)</f>
        <v/>
      </c>
      <c r="N38" s="66">
        <f>(IF(OR($C38="",$D38=""),0,
 IF(OR($A38="Holiday",$A39="Holiday"),
    IF(ISNUMBER(MATCH(TRIM($B38),{"Phagwah","Good Friday","Easter Monday","Labour Day","Christmas","Eid ul Azha","Romans-2","Globe-12","Neptune P1"},0)),0,$I38),
 IF(AND(NOT(OR($A38="Annual Leave",$A39="Annual Leave")),$A38="Off day"),$I38,
  MAX(0,$I38-$V38)
  ))))+W38</f>
        <v/>
      </c>
      <c r="O38" s="66">
        <f>IF(AND(OR($A38="Holiday",$A39="Holiday"),
        ISNUMBER(MATCH(TRIM($B38),{"Phagwah","Good Friday","Easter Monday","Labour Day","Christmas","Eid ul Azha","Romans-2","Globe-12","Neptune P1"},0))),
   $I38,0)</f>
        <v/>
      </c>
      <c r="P38" s="66">
        <f>IF(OR($O$7="Canteen",$O$7="Head Office"),0,IF($I38&lt;=0,0,IF(OR(OR(TRIM($J38)="Hebrews",TRIM($J38)="Romans",TRIM($J38)="Romans-2",TRIM($J38)="Globe",TRIM($J38)="Globe-12",TRIM($J38)="Neptune P1"),AND($I39&gt;0,OR(TRIM($J39)="Hebrews",TRIM($J39)="Romans",TRIM($J39)="Romans-2",TRIM($J39)="Globe",TRIM($J39)="Globe-12",TRIM($J39)="Neptune P1"))),1,0)))</f>
        <v/>
      </c>
      <c r="Q38" s="67" t="n"/>
      <c r="R38" s="66">
        <f>IF(OR($O$7="Canteen",$O$7="Head Office"),0,IF(
  AND(
    SUMIFS(I:I, C:C, C38) &gt;= 8,
    COUNTIFS(C$14:C38, C38)=1,
    OR(
      TEXT(D38,"hh:mm:ss")="07:00:00",
      TEXT(D38,"hh:mm:ss")="15:00:00",
      TEXT(D38,"hh:mm:ss")="23:00:00",
      TEXT(D39,"hh:mm:ss")="07:00:00",
      TEXT(D39,"hh:mm:ss")="15:00:00",
      TEXT(D39,"hh:mm:ss")="23:00:00"
    )
  ),
  1,
  0
))</f>
        <v/>
      </c>
      <c r="S38" s="66">
        <f>IF(OR($A38="Annual Leave",$A39="Annual Leave"),IF($A38="Annual Leave",8,0),0)</f>
        <v/>
      </c>
      <c r="T38" s="68" t="n"/>
      <c r="U38" s="144">
        <f>MAX(0,40-Y38)</f>
        <v/>
      </c>
      <c r="V38" s="351">
        <f>IF(OR($C38="",$D38=""),0,
 IF(OR($A38="Holiday",$A39="Holiday"),0,
 IF(AND(NOT(OR($A38="Annual Leave",$A39="Annual Leave")),$A38="Off day"),0,
  IF($I38+$I39&gt;=8,IF($I38&gt;=8,8,$I38),$I38)
  )))</f>
        <v/>
      </c>
      <c r="W38" s="351">
        <f>MAX(0,V38-U38)</f>
        <v/>
      </c>
      <c r="X38" s="351">
        <f>IF(C38="","",C38-WEEKDAY(C38,1)+1)</f>
        <v/>
      </c>
      <c r="Y38" s="351">
        <f>SUMPRODUCT(($X$14:$X37=X38)*(($V$14:$V37)+($O$14:$O37)))+IF(X38=X14,$L$11,0)</f>
        <v/>
      </c>
      <c r="Z38" s="351" t="n"/>
      <c r="AA38" s="351" t="n"/>
      <c r="AB38" s="351" t="n"/>
      <c r="AC38" s="351" t="n"/>
      <c r="AD38" s="351" t="n"/>
      <c r="AE38" s="351" t="n"/>
      <c r="AF38" s="351" t="n"/>
    </row>
    <row r="39" ht="24" customHeight="1" s="348" thickBot="1">
      <c r="A39" s="194" t="inlineStr">
        <is>
          <t>On Day</t>
        </is>
      </c>
      <c r="B39" s="199" t="n"/>
      <c r="C39" s="104">
        <f>C38</f>
        <v/>
      </c>
      <c r="D39" s="69" t="n"/>
      <c r="E39" s="200">
        <f>IF(D39="", "",
 IF(D39=TIME(0,0,0), 0,
 IF(AND(D39&gt;=TIME(0,0,1), D39&lt;=TIME(2,0,0)), TIME(7,0,0),
 IF(AND(D39&gt;=TIME(6,0,0), D39&lt;=TIME(8,0,0)), TIME(12,0,0),
 IF(AND(D39&gt;TIME(8,0,0), D39&lt;=TIME(13,59,0)), TIME(15,0,0),
 IF(AND(D39&gt;=TIME(14,0,0), D39&lt;=TIME(17,59,0)), TIME(21,0,0),
 IF(AND(D39&gt;=TIME(18,0,0), D39&lt;=TIME(21,59,0)), TIME(0,0,0),
 IF(AND(D39&gt;=TIME(22,0,0), D39&lt;=TIME(23,59,59)), TIME(7,0,0), ""))))))))</f>
        <v/>
      </c>
      <c r="F39" s="201" t="n"/>
      <c r="G39" s="200">
        <f>IF(AND(D39&gt;=TIME(6,0,0),D39&lt;=TIME(8,0,0)),E39,"")</f>
        <v/>
      </c>
      <c r="H39" s="69" t="n"/>
      <c r="I39" s="70">
        <f>ROUND(IF(OR(D39="",E39="",E39=0),0,IF(H39="",MOD(E39-D39,1)*24,MOD(H39-D39,1)*24)),2)</f>
        <v/>
      </c>
      <c r="J39" s="198" t="n"/>
      <c r="K39" s="306" t="n"/>
      <c r="L39" s="183" t="n"/>
      <c r="M39" s="307">
        <f>MAX(0,V39-W39)</f>
        <v/>
      </c>
      <c r="N39" s="71">
        <f>(IF(OR($C39="",$D39=""),0,
 IF(OR($A38="Holiday",$A39="Holiday"),
    IF(ISNUMBER(MATCH(TRIM($B39),{"Phagwah","Good Friday","Easter Monday","Labour Day","Christmas","Eid ul Azha","Romans-2","Globe-12","Neptune P1"},0)),0,$I39),
 IF(AND(NOT(OR($A38="Annual Leave",$A39="Annual Leave")),$A39="Off day"),$I39,
  MAX(0,$I39-$V39)
  ))))+W39</f>
        <v/>
      </c>
      <c r="O39" s="71">
        <f>IF(AND(OR($A38="Holiday",$A39="Holiday"),
        ISNUMBER(MATCH(TRIM($B39),{"Phagwah","Good Friday","Easter Monday","Labour Day","Christmas","Eid ul Azha","Romans-2","Globe-12","Neptune P1"},0))),
   $I39,0)</f>
        <v/>
      </c>
      <c r="P39" s="71">
        <f>IF(OR($O$7="Canteen",$O$7="Head Office"),0,IF($I39&lt;=0,0,IF(AND($I38&lt;=0,OR(TRIM($J39)="Hebrews",TRIM($J39)="Romans",TRIM($J39)="Romans-2",TRIM($J39)="Globe",TRIM($J39)="Globe-12",TRIM($J39)="Neptune P1")),1,0)))</f>
        <v/>
      </c>
      <c r="Q39" s="72" t="n"/>
      <c r="R39" s="71">
        <f>IF(OR($O$7="Canteen",$O$7="Head Office"),0,IF(
  AND(
    SUMIFS(I:I, C:C, C39) &gt;= 8,
    COUNTIFS(C$14:C39, C39)=1,
    OR(
      TEXT(D39,"hh:mm:ss")="07:00:00",
      TEXT(D39,"hh:mm:ss")="15:00:00",
      TEXT(D39,"hh:mm:ss")="23:00:00",
      TEXT(D40,"hh:mm:ss")="07:00:00",
      TEXT(D40,"hh:mm:ss")="15:00:00",
      TEXT(D40,"hh:mm:ss")="23:00:00"
    )
  ),
  1,
  0
))</f>
        <v/>
      </c>
      <c r="S39" s="71">
        <f>IF(OR($A38="Annual Leave",$A39="Annual Leave"),IF(AND($A38&lt;&gt;"Annual Leave",$A39="Annual Leave"),8,0),0)</f>
        <v/>
      </c>
      <c r="T39" s="73" t="n"/>
      <c r="U39" s="144">
        <f>MAX(0,40-Y39)</f>
        <v/>
      </c>
      <c r="V39" s="351">
        <f>IF(OR($C39="",$D39=""),0,
 IF(OR($A38="Holiday",$A39="Holiday"),0,
 IF(AND(NOT(OR($A38="Annual Leave",$A39="Annual Leave")),$A39="Off day"),0,
  IF($I38+$I39&gt;=8,IF($I38&gt;=8,0,8-$I38),$I39)
  )))</f>
        <v/>
      </c>
      <c r="W39" s="351">
        <f>MAX(0,V39-U39)</f>
        <v/>
      </c>
      <c r="X39" s="351">
        <f>IF(C39="","",C39-WEEKDAY(C39,1)+1)</f>
        <v/>
      </c>
      <c r="Y39" s="351">
        <f>SUMPRODUCT(($X$14:$X38=X39)*(($V$14:$V38)+($O$14:$O38)))+IF(X39=X14,$L$11,0)</f>
        <v/>
      </c>
      <c r="Z39" s="351" t="n"/>
      <c r="AA39" s="351" t="n"/>
      <c r="AB39" s="351" t="n"/>
      <c r="AC39" s="351" t="n"/>
      <c r="AD39" s="351" t="n"/>
      <c r="AE39" s="351" t="n"/>
      <c r="AF39" s="351" t="n"/>
    </row>
    <row r="40" ht="24" customHeight="1" s="348" thickBot="1">
      <c r="A40" s="202" t="inlineStr">
        <is>
          <t>On Day</t>
        </is>
      </c>
      <c r="B40" s="203" t="n"/>
      <c r="C40" s="105">
        <f>C38+1</f>
        <v/>
      </c>
      <c r="D40" s="74" t="n"/>
      <c r="E40" s="204">
        <f>IF(D40="", "",
 IF(D40=TIME(0,0,0), 0,
 IF(AND(D40&gt;=TIME(0,0,1), D40&lt;=TIME(2,0,0)), TIME(7,0,0),
 IF(AND(D40&gt;=TIME(6,0,0), D40&lt;=TIME(8,0,0)), TIME(12,0,0),
 IF(AND(D40&gt;TIME(8,0,0), D40&lt;=TIME(13,59,0)), TIME(15,0,0),
 IF(AND(D40&gt;=TIME(14,0,0), D40&lt;=TIME(17,59,0)), TIME(21,0,0),
 IF(AND(D40&gt;=TIME(18,0,0), D40&lt;=TIME(21,59,0)), TIME(0,0,0),
 IF(AND(D40&gt;=TIME(22,0,0), D40&lt;=TIME(23,59,59)), TIME(7,0,0), ""))))))))</f>
        <v/>
      </c>
      <c r="F40" s="205" t="n"/>
      <c r="G40" s="204">
        <f>IF(AND(D40&gt;=TIME(6,0,0),D40&lt;=TIME(8,0,0)),E40,"")</f>
        <v/>
      </c>
      <c r="H40" s="74" t="n"/>
      <c r="I40" s="106">
        <f>ROUND(IF(OR(D40="",E40="",E40=0),0,IF(H40="",MOD(E40-D40,1)*24,MOD(H40-D40,1)*24)),2)</f>
        <v/>
      </c>
      <c r="J40" s="206" t="n"/>
      <c r="K40" s="308" t="n"/>
      <c r="L40" s="189" t="n"/>
      <c r="M40" s="309">
        <f>MAX(0,V40-W40)</f>
        <v/>
      </c>
      <c r="N40" s="75">
        <f>(IF(OR($C40="",$D40=""),0,
 IF(OR($A40="Holiday",$A41="Holiday"),
    IF(ISNUMBER(MATCH(TRIM($B40),{"Phagwah","Good Friday","Easter Monday","Labour Day","Christmas","Eid ul Azha","Romans-2","Globe-12","Neptune P1"},0)),0,$I40),
 IF(AND(NOT(OR($A40="Annual Leave",$A41="Annual Leave")),$A40="Off day"),$I40,
  MAX(0,$I40-$V40)
  ))))+W40</f>
        <v/>
      </c>
      <c r="O40" s="75">
        <f>IF(AND(OR($A40="Holiday",$A41="Holiday"),
        ISNUMBER(MATCH(TRIM($B40),{"Phagwah","Good Friday","Easter Monday","Labour Day","Christmas","Eid ul Azha","Romans-2","Globe-12","Neptune P1"},0))),
   $I40,0)</f>
        <v/>
      </c>
      <c r="P40" s="75">
        <f>IF(OR($O$7="Canteen",$O$7="Head Office"),0,IF($I40&lt;=0,0,IF(OR(OR(TRIM($J40)="Hebrews",TRIM($J40)="Romans",TRIM($J40)="Romans-2",TRIM($J40)="Globe",TRIM($J40)="Globe-12",TRIM($J40)="Neptune P1"),AND($I41&gt;0,OR(TRIM($J41)="Hebrews",TRIM($J41)="Romans",TRIM($J41)="Romans-2",TRIM($J41)="Globe",TRIM($J41)="Globe-12",TRIM($J41)="Neptune P1"))),1,0)))</f>
        <v/>
      </c>
      <c r="Q40" s="76" t="n"/>
      <c r="R40" s="75">
        <f>IF(OR($O$7="Canteen",$O$7="Head Office"),0,IF(
  AND(
    SUMIFS(I:I, C:C, C40) &gt;= 8,
    COUNTIFS(C$14:C40, C40)=1,
    OR(
      TEXT(D40,"hh:mm:ss")="07:00:00",
      TEXT(D40,"hh:mm:ss")="15:00:00",
      TEXT(D40,"hh:mm:ss")="23:00:00",
      TEXT(D41,"hh:mm:ss")="07:00:00",
      TEXT(D41,"hh:mm:ss")="15:00:00",
      TEXT(D41,"hh:mm:ss")="23:00:00"
    )
  ),
  1,
  0
))</f>
        <v/>
      </c>
      <c r="S40" s="75">
        <f>IF(OR($A40="Annual Leave",$A41="Annual Leave"),IF($A40="Annual Leave",8,0),0)</f>
        <v/>
      </c>
      <c r="T40" s="107" t="n"/>
      <c r="U40" s="144">
        <f>MAX(0,40-Y40)</f>
        <v/>
      </c>
      <c r="V40" s="351">
        <f>IF(OR($C40="",$D40=""),0,
 IF(OR($A40="Holiday",$A41="Holiday"),0,
 IF(AND(NOT(OR($A40="Annual Leave",$A41="Annual Leave")),$A40="Off day"),0,
  IF($I40+$I41&gt;=8,IF($I40&gt;=8,8,$I40),$I40)
  )))</f>
        <v/>
      </c>
      <c r="W40" s="351">
        <f>MAX(0,V40-U40)</f>
        <v/>
      </c>
      <c r="X40" s="351">
        <f>IF(C40="","",C40-WEEKDAY(C40,1)+1)</f>
        <v/>
      </c>
      <c r="Y40" s="351">
        <f>SUMPRODUCT(($X$14:$X39=X40)*(($V$14:$V39)+($O$14:$O39)))+IF(X40=X14,$L$11,0)</f>
        <v/>
      </c>
      <c r="Z40" s="351" t="n"/>
      <c r="AA40" s="351" t="n"/>
      <c r="AB40" s="351" t="n"/>
      <c r="AC40" s="351" t="n"/>
      <c r="AD40" s="351" t="n"/>
      <c r="AE40" s="351" t="n"/>
      <c r="AF40" s="351" t="n"/>
    </row>
    <row r="41" ht="24" customHeight="1" s="348" thickBot="1">
      <c r="A41" s="202" t="inlineStr">
        <is>
          <t>On Day</t>
        </is>
      </c>
      <c r="B41" s="310" t="n"/>
      <c r="C41" s="105">
        <f>C40</f>
        <v/>
      </c>
      <c r="D41" s="311" t="n"/>
      <c r="E41" s="312">
        <f>IF(D41="", "",
 IF(D41=TIME(0,0,0), 0,
 IF(AND(D41&gt;=TIME(0,0,1), D41&lt;=TIME(2,0,0)), TIME(7,0,0),
 IF(AND(D41&gt;=TIME(6,0,0), D41&lt;=TIME(8,0,0)), TIME(12,0,0),
 IF(AND(D41&gt;TIME(8,0,0), D41&lt;=TIME(13,59,0)), TIME(15,0,0),
 IF(AND(D41&gt;=TIME(14,0,0), D41&lt;=TIME(17,59,0)), TIME(21,0,0),
 IF(AND(D41&gt;=TIME(18,0,0), D41&lt;=TIME(21,59,0)), TIME(0,0,0),
 IF(AND(D41&gt;=TIME(22,0,0), D41&lt;=TIME(23,59,59)), TIME(7,0,0), ""))))))))</f>
        <v/>
      </c>
      <c r="F41" s="205" t="n"/>
      <c r="G41" s="312">
        <f>IF(AND(D41&gt;=TIME(6,0,0),D41&lt;=TIME(8,0,0)),E41,"")</f>
        <v/>
      </c>
      <c r="H41" s="311" t="n"/>
      <c r="I41" s="106">
        <f>ROUND(IF(OR(D41="",E41="",E41=0),0,IF(H41="",MOD(E41-D41,1)*24,MOD(H41-D41,1)*24)),2)</f>
        <v/>
      </c>
      <c r="J41" s="207" t="n"/>
      <c r="K41" s="308" t="n"/>
      <c r="L41" s="189" t="n"/>
      <c r="M41" s="309">
        <f>MAX(0,V41-W41)</f>
        <v/>
      </c>
      <c r="N41" s="313">
        <f>(IF(OR($C41="",$D41=""),0,
 IF(OR($A40="Holiday",$A41="Holiday"),
    IF(ISNUMBER(MATCH(TRIM($B41),{"Phagwah","Good Friday","Easter Monday","Labour Day","Christmas","Eid ul Azha","Romans-2","Globe-12","Neptune P1"},0)),0,$I41),
 IF(AND(NOT(OR($A40="Annual Leave",$A41="Annual Leave")),$A41="Off day"),$I41,
  MAX(0,$I41-$V41)
  ))))+W41</f>
        <v/>
      </c>
      <c r="O41" s="313">
        <f>IF(AND(OR($A40="Holiday",$A41="Holiday"),
        ISNUMBER(MATCH(TRIM($B41),{"Phagwah","Good Friday","Easter Monday","Labour Day","Christmas","Eid ul Azha","Romans-2","Globe-12","Neptune P1"},0))),
   $I41,0)</f>
        <v/>
      </c>
      <c r="P41" s="313">
        <f>IF(OR($O$7="Canteen",$O$7="Head Office"),0,IF($I41&lt;=0,0,IF(AND($I40&lt;=0,OR(TRIM($J41)="Hebrews",TRIM($J41)="Romans",TRIM($J41)="Romans-2",TRIM($J41)="Globe",TRIM($J41)="Globe-12",TRIM($J41)="Neptune P1")),1,0)))</f>
        <v/>
      </c>
      <c r="Q41" s="314" t="n"/>
      <c r="R41" s="313">
        <f>IF(OR($O$7="Canteen",$O$7="Head Office"),0,IF(
  AND(
    SUMIFS(I:I, C:C, C41) &gt;= 8,
    COUNTIFS(C$14:C41, C41)=1,
    OR(
      TEXT(D41,"hh:mm:ss")="07:00:00",
      TEXT(D41,"hh:mm:ss")="15:00:00",
      TEXT(D41,"hh:mm:ss")="23:00:00",
      TEXT(D42,"hh:mm:ss")="07:00:00",
      TEXT(D42,"hh:mm:ss")="15:00:00",
      TEXT(D42,"hh:mm:ss")="23:00:00"
    )
  ),
  1,
  0
))</f>
        <v/>
      </c>
      <c r="S41" s="313">
        <f>IF(OR($A40="Annual Leave",$A41="Annual Leave"),IF(AND($A40&lt;&gt;"Annual Leave",$A41="Annual Leave"),8,0),0)</f>
        <v/>
      </c>
      <c r="T41" s="315" t="n"/>
      <c r="U41" s="144">
        <f>MAX(0,40-Y41)</f>
        <v/>
      </c>
      <c r="V41" s="351">
        <f>IF(OR($C41="",$D41=""),0,
 IF(OR($A40="Holiday",$A41="Holiday"),0,
 IF(AND(NOT(OR($A40="Annual Leave",$A41="Annual Leave")),$A41="Off day"),0,
  IF($I40+$I41&gt;=8,IF($I40&gt;=8,0,8-$I40),$I41)
  )))</f>
        <v/>
      </c>
      <c r="W41" s="351">
        <f>MAX(0,V41-U41)</f>
        <v/>
      </c>
      <c r="X41" s="351">
        <f>IF(C41="","",C41-WEEKDAY(C41,1)+1)</f>
        <v/>
      </c>
      <c r="Y41" s="351">
        <f>SUMPRODUCT(($X$14:$X40=X41)*(($V$14:$V40)+($O$14:$O40)))+IF(X41=X14,$L$11,0)</f>
        <v/>
      </c>
      <c r="Z41" s="351" t="n"/>
      <c r="AA41" s="351" t="n"/>
      <c r="AB41" s="351" t="n"/>
      <c r="AC41" s="351" t="n"/>
      <c r="AD41" s="351" t="n"/>
      <c r="AE41" s="351" t="n"/>
      <c r="AF41" s="351" t="n"/>
    </row>
    <row r="42" ht="24" customHeight="1" s="348" thickBot="1">
      <c r="A42" s="208" t="inlineStr">
        <is>
          <t>On Day</t>
        </is>
      </c>
      <c r="B42" s="209" t="n"/>
      <c r="C42" s="108">
        <f>C40+1</f>
        <v/>
      </c>
      <c r="D42" s="77" t="n"/>
      <c r="E42" s="210">
        <f>IF(D42="", "",
 IF(D42=TIME(0,0,0), 0,
 IF(AND(D42&gt;=TIME(0,0,1), D42&lt;=TIME(2,0,0)), TIME(7,0,0),
 IF(AND(D42&gt;=TIME(6,0,0), D42&lt;=TIME(8,0,0)), TIME(12,0,0),
 IF(AND(D42&gt;TIME(8,0,0), D42&lt;=TIME(13,59,0)), TIME(15,0,0),
 IF(AND(D42&gt;=TIME(14,0,0), D42&lt;=TIME(17,59,0)), TIME(21,0,0),
 IF(AND(D42&gt;=TIME(18,0,0), D42&lt;=TIME(21,59,0)), TIME(0,0,0),
 IF(AND(D42&gt;=TIME(22,0,0), D42&lt;=TIME(23,59,59)), TIME(7,0,0), ""))))))))</f>
        <v/>
      </c>
      <c r="F42" s="211" t="n"/>
      <c r="G42" s="210">
        <f>IF(AND(D42&gt;=TIME(6,0,0),D42&lt;=TIME(8,0,0)),E42,"")</f>
        <v/>
      </c>
      <c r="H42" s="77" t="n"/>
      <c r="I42" s="16">
        <f>ROUND(IF(OR(D42="",E42="",E42=0),0,IF(H42="",MOD(E42-D42,1)*24,MOD(H42-D42,1)*24)),2)</f>
        <v/>
      </c>
      <c r="J42" s="212" t="n"/>
      <c r="K42" s="316" t="n"/>
      <c r="L42" s="181" t="n"/>
      <c r="M42" s="317">
        <f>MAX(0,V42-W42)</f>
        <v/>
      </c>
      <c r="N42" s="17">
        <f>(IF(OR($C42="",$D42=""),0,
 IF(OR($A42="Holiday",$A43="Holiday"),
    IF(ISNUMBER(MATCH(TRIM($B42),{"Phagwah","Good Friday","Easter Monday","Labour Day","Christmas","Eid ul Azha","Romans-2","Globe-12","Neptune P1"},0)),0,$I42),
 IF(AND(NOT(OR($A42="Annual Leave",$A43="Annual Leave")),$A42="Off day"),$I42,
  MAX(0,$I42-$V42)
  ))))+W42</f>
        <v/>
      </c>
      <c r="O42" s="213">
        <f>IF(AND(OR($A42="Holiday",$A43="Holiday"),
        ISNUMBER(MATCH(TRIM($B42),{"Phagwah","Good Friday","Easter Monday","Labour Day","Christmas","Eid ul Azha","Romans-2","Globe-12","Neptune P1"},0))),
   $I42,0)</f>
        <v/>
      </c>
      <c r="P42" s="17">
        <f>IF(OR($O$7="Canteen",$O$7="Head Office"),0,IF($I42&lt;=0,0,IF(OR(OR(TRIM($J42)="Hebrews",TRIM($J42)="Romans",TRIM($J42)="Romans-2",TRIM($J42)="Globe",TRIM($J42)="Globe-12",TRIM($J42)="Neptune P1"),AND($I43&gt;0,OR(TRIM($J43)="Hebrews",TRIM($J43)="Romans",TRIM($J43)="Romans-2",TRIM($J43)="Globe",TRIM($J43)="Globe-12",TRIM($J43)="Neptune P1"))),1,0)))</f>
        <v/>
      </c>
      <c r="Q42" s="78" t="n"/>
      <c r="R42" s="213">
        <f>IF(OR($O$7="Canteen",$O$7="Head Office"),0,IF(
  AND(
    SUMIFS(I:I, C:C, C42) &gt;= 8,
    COUNTIFS(C$14:C42, C42)=1,
    OR(
      TEXT(D42,"hh:mm:ss")="07:00:00",
      TEXT(D42,"hh:mm:ss")="15:00:00",
      TEXT(D42,"hh:mm:ss")="23:00:00",
      TEXT(D43,"hh:mm:ss")="07:00:00",
      TEXT(D43,"hh:mm:ss")="15:00:00",
      TEXT(D43,"hh:mm:ss")="23:00:00"
    )
  ),
  1,
  0
))</f>
        <v/>
      </c>
      <c r="S42" s="213">
        <f>IF(OR($A42="Annual Leave",$A43="Annual Leave"),IF($A42="Annual Leave",8,0),0)</f>
        <v/>
      </c>
      <c r="T42" s="79" t="n"/>
      <c r="U42" s="144">
        <f>MAX(0,40-Y42)</f>
        <v/>
      </c>
      <c r="V42" s="351">
        <f>IF(OR($C42="",$D42=""),0,
 IF(OR($A42="Holiday",$A43="Holiday"),0,
 IF(AND(NOT(OR($A42="Annual Leave",$A43="Annual Leave")),$A42="Off day"),0,
  IF($I42+$I43&gt;=8,IF($I42&gt;=8,8,$I42),$I42)
  )))</f>
        <v/>
      </c>
      <c r="W42" s="351">
        <f>MAX(0,V42-U42)</f>
        <v/>
      </c>
      <c r="X42" s="351">
        <f>IF(C42="","",C42-WEEKDAY(C42,1)+1)</f>
        <v/>
      </c>
      <c r="Y42" s="351">
        <f>SUMPRODUCT(($X$14:$X41=X42)*(($V$14:$V41)+($O$14:$O41)))+IF(X42=X14,$L$11,0)</f>
        <v/>
      </c>
      <c r="Z42" s="351" t="n"/>
      <c r="AA42" s="351" t="n"/>
      <c r="AB42" s="351" t="n"/>
      <c r="AC42" s="351" t="n"/>
      <c r="AD42" s="351" t="n"/>
      <c r="AE42" s="351" t="n"/>
      <c r="AF42" s="351" t="n"/>
    </row>
    <row r="43" ht="24" customHeight="1" s="348" thickBot="1">
      <c r="A43" s="208" t="inlineStr">
        <is>
          <t>On Day</t>
        </is>
      </c>
      <c r="B43" s="214" t="n"/>
      <c r="C43" s="109">
        <f>C42</f>
        <v/>
      </c>
      <c r="D43" s="18" t="n"/>
      <c r="E43" s="215">
        <f>IF(D43="", "",
 IF(D43=TIME(0,0,0), 0,
 IF(AND(D43&gt;=TIME(0,0,1), D43&lt;=TIME(2,0,0)), TIME(7,0,0),
 IF(AND(D43&gt;=TIME(6,0,0), D43&lt;=TIME(8,0,0)), TIME(12,0,0),
 IF(AND(D43&gt;TIME(8,0,0), D43&lt;=TIME(13,59,0)), TIME(15,0,0),
 IF(AND(D43&gt;=TIME(14,0,0), D43&lt;=TIME(17,59,0)), TIME(21,0,0),
 IF(AND(D43&gt;=TIME(18,0,0), D43&lt;=TIME(21,59,0)), TIME(0,0,0),
 IF(AND(D43&gt;=TIME(22,0,0), D43&lt;=TIME(23,59,59)), TIME(7,0,0), ""))))))))</f>
        <v/>
      </c>
      <c r="F43" s="216" t="n"/>
      <c r="G43" s="215">
        <f>IF(AND(D43&gt;=TIME(6,0,0),D43&lt;=TIME(8,0,0)),E43,"")</f>
        <v/>
      </c>
      <c r="H43" s="18" t="n"/>
      <c r="I43" s="19">
        <f>ROUND(IF(OR(D43="",E43="",E43=0),0,IF(H43="",MOD(E43-D43,1)*24,MOD(H43-D43,1)*24)),2)</f>
        <v/>
      </c>
      <c r="J43" s="212" t="n"/>
      <c r="K43" s="316" t="n"/>
      <c r="L43" s="183" t="n"/>
      <c r="M43" s="317">
        <f>MAX(0,V43-W43)</f>
        <v/>
      </c>
      <c r="N43" s="20">
        <f>(IF(OR($C43="",$D43=""),0,
 IF(OR($A42="Holiday",$A43="Holiday"),
    IF(ISNUMBER(MATCH(TRIM($B43),{"Phagwah","Good Friday","Easter Monday","Labour Day","Christmas","Eid ul Azha","Romans-2","Globe-12","Neptune P1"},0)),0,$I43),
 IF(AND(NOT(OR($A42="Annual Leave",$A43="Annual Leave")),$A43="Off day"),$I43,
  MAX(0,$I43-$V43)
  ))))+W43</f>
        <v/>
      </c>
      <c r="O43" s="20">
        <f>IF(AND(OR($A42="Holiday",$A43="Holiday"),
        ISNUMBER(MATCH(TRIM($B43),{"Phagwah","Good Friday","Easter Monday","Labour Day","Christmas","Eid ul Azha","Romans-2","Globe-12","Neptune P1"},0))),
   $I43,0)</f>
        <v/>
      </c>
      <c r="P43" s="20">
        <f>IF(OR($O$7="Canteen",$O$7="Head Office"),0,IF($I43&lt;=0,0,IF(AND($I42&lt;=0,OR(TRIM($J43)="Hebrews",TRIM($J43)="Romans",TRIM($J43)="Romans-2",TRIM($J43)="Globe",TRIM($J43)="Globe-12",TRIM($J43)="Neptune P1")),1,0)))</f>
        <v/>
      </c>
      <c r="Q43" s="21" t="n"/>
      <c r="R43" s="20">
        <f>IF(OR($O$7="Canteen",$O$7="Head Office"),0,IF(
  AND(
    SUMIFS(I:I, C:C, C43) &gt;= 8,
    COUNTIFS(C$14:C43, C43)=1,
    OR(
      TEXT(D43,"hh:mm:ss")="07:00:00",
      TEXT(D43,"hh:mm:ss")="15:00:00",
      TEXT(D43,"hh:mm:ss")="23:00:00",
      TEXT(D49,"hh:mm:ss")="07:00:00",
      TEXT(D49,"hh:mm:ss")="15:00:00",
      TEXT(D49,"hh:mm:ss")="23:00:00"
    )
  ),
  1,
  0
))</f>
        <v/>
      </c>
      <c r="S43" s="20">
        <f>IF(OR($A42="Annual Leave",$A43="Annual Leave"),IF(AND($A42&lt;&gt;"Annual Leave",$A43="Annual Leave"),8,0),0)</f>
        <v/>
      </c>
      <c r="T43" s="22" t="n"/>
      <c r="U43" s="144">
        <f>MAX(0,40-Y43)</f>
        <v/>
      </c>
      <c r="V43" s="351">
        <f>IF(OR($C43="",$D43=""),0,
 IF(OR($A42="Holiday",$A43="Holiday"),0,
 IF(AND(NOT(OR($A42="Annual Leave",$A43="Annual Leave")),$A43="Off day"),0,
  IF($I42+$I43&gt;=8,IF($I42&gt;=8,0,8-$I42),$I43)
  )))</f>
        <v/>
      </c>
      <c r="W43" s="351">
        <f>MAX(0,V43-U43)</f>
        <v/>
      </c>
      <c r="X43" s="351">
        <f>IF(C43="","",C43-WEEKDAY(C43,1)+1)</f>
        <v/>
      </c>
      <c r="Y43" s="351">
        <f>SUMPRODUCT(($X$14:$X42=X43)*(($V$14:$V42)+($O$14:$O42)))+IF(X43=X14,$L$11,0)</f>
        <v/>
      </c>
      <c r="Z43" s="351" t="n"/>
      <c r="AA43" s="351" t="n"/>
      <c r="AB43" s="351" t="n"/>
      <c r="AC43" s="351" t="n"/>
      <c r="AD43" s="351" t="n"/>
      <c r="AE43" s="351" t="n"/>
      <c r="AF43" s="351" t="n"/>
    </row>
    <row r="44" ht="24" customHeight="1" s="348" thickBot="1">
      <c r="A44" s="176" t="n"/>
      <c r="B44" s="176" t="n"/>
      <c r="C44" s="217" t="n"/>
      <c r="D44" s="110" t="n"/>
      <c r="E44" s="110" t="n"/>
      <c r="F44" s="218" t="n"/>
      <c r="G44" s="110" t="n"/>
      <c r="H44" s="110" t="n"/>
      <c r="I44" s="219" t="n"/>
      <c r="J44" s="219" t="n"/>
      <c r="K44" s="219" t="n"/>
      <c r="L44" s="219" t="n"/>
      <c r="M44" s="111">
        <f>MAX(0,V44-W44)</f>
        <v/>
      </c>
      <c r="N44" s="112">
        <f>(IF(OR($C44="",$D44=""),0,
 IF(OR($A44="Holiday",$A45="Holiday"),
    IF(ISNUMBER(MATCH(TRIM($B44),{"Phagwah","Good Friday","Easter Monday","Labour Day","Christmas","Eid ul Azha","Romans-2","Globe-12","Neptune P1"},0)),0,$I44),
 IF(AND(NOT(OR($A44="Annual Leave",$A45="Annual Leave")),$A44="Off day"),$I44,
  MAX(0,$I44-$V44)
  ))))+W44</f>
        <v/>
      </c>
      <c r="O44" s="112">
        <f>IF(AND(OR($A44="Holiday",$A45="Holiday"),
        ISNUMBER(MATCH(TRIM($B44),{"Phagwah","Good Friday","Easter Monday","Labour Day","Christmas","Eid ul Azha","Romans-2","Globe-12","Neptune P1"},0))),
   $I44,0)</f>
        <v/>
      </c>
      <c r="P44" s="112">
        <f>IF(OR($O$7="Canteen",$O$7="Head Office"),0,IF($I44&lt;=0,0,IF(OR(OR(TRIM($J44)="Hebrews",TRIM($J44)="Romans",TRIM($J44)="Romans-2",TRIM($J44)="Globe",TRIM($J44)="Globe-12",TRIM($J44)="Neptune P1"),AND($I45&gt;0,OR(TRIM($J45)="Hebrews",TRIM($J45)="Romans",TRIM($J45)="Romans-2",TRIM($J45)="Globe",TRIM($J45)="Globe-12",TRIM($J45)="Neptune P1"))),1,0)))</f>
        <v/>
      </c>
      <c r="Q44" s="113" t="n"/>
      <c r="R44" s="113" t="n"/>
      <c r="S44" s="112">
        <f>IF(OR($A44="Annual Leave",$A45="Annual Leave"),IF($A44="Annual Leave",8,0),0)</f>
        <v/>
      </c>
      <c r="T44" s="114" t="n"/>
      <c r="U44" s="144">
        <f>MAX(0,40-Y44)</f>
        <v/>
      </c>
      <c r="V44" s="351">
        <f>IF(OR($C44="",$D44=""),0,
 IF(OR($A44="Holiday",$A45="Holiday"),0,
 IF(AND(NOT(OR($A44="Annual Leave",$A45="Annual Leave")),$A44="Off day"),0,
  IF($I44+$I45&gt;=8,IF($I44&gt;=8,8,$I44),$I44)
  )))</f>
        <v/>
      </c>
      <c r="W44" s="351">
        <f>MAX(0,V44-U44)</f>
        <v/>
      </c>
      <c r="X44" s="351">
        <f>IF(C44="","",C44-WEEKDAY(C44,1)+1)</f>
        <v/>
      </c>
      <c r="Y44" s="351">
        <f>SUMPRODUCT(($X$14:$X43=X44)*(($V$14:$V43)+($O$14:$O43)))+IF(X44=X14,$L$11,0)</f>
        <v/>
      </c>
      <c r="Z44" s="351" t="n"/>
      <c r="AA44" s="351" t="n"/>
      <c r="AB44" s="351" t="n"/>
      <c r="AC44" s="351" t="n"/>
      <c r="AD44" s="351" t="n"/>
      <c r="AE44" s="351" t="n"/>
      <c r="AF44" s="351" t="n"/>
    </row>
    <row r="45" ht="24" customHeight="1" s="348" thickBot="1">
      <c r="A45" s="154" t="inlineStr">
        <is>
          <t>On Day</t>
        </is>
      </c>
      <c r="B45" s="318" t="n"/>
      <c r="C45" s="115">
        <f>C42+1</f>
        <v/>
      </c>
      <c r="D45" s="319" t="n"/>
      <c r="E45" s="320">
        <f>IF(D45="", "",
 IF(D45=TIME(0,0,0), 0,
 IF(AND(D45&gt;=TIME(0,0,1), D45&lt;=TIME(2,0,0)), TIME(7,0,0),
 IF(AND(D45&gt;=TIME(6,0,0), D45&lt;=TIME(8,0,0)), TIME(12,0,0),
 IF(AND(D45&gt;TIME(8,0,0), D45&lt;=TIME(13,59,0)), TIME(15,0,0),
 IF(AND(D45&gt;=TIME(14,0,0), D45&lt;=TIME(17,59,0)), TIME(21,0,0),
 IF(AND(D45&gt;=TIME(18,0,0), D45&lt;=TIME(21,59,0)), TIME(0,0,0),
 IF(AND(D45&gt;=TIME(22,0,0), D45&lt;=TIME(23,59,59)), TIME(7,0,0), ""))))))))</f>
        <v/>
      </c>
      <c r="F45" s="321" t="n"/>
      <c r="G45" s="320">
        <f>IF(AND(D45&gt;=TIME(6,0,0),D45&lt;=TIME(8,0,0)),E45,"")</f>
        <v/>
      </c>
      <c r="H45" s="319" t="n"/>
      <c r="I45" s="30">
        <f>ROUND(IF(OR(D45="",E45="",E45=0),0,IF(H45="",MOD(E45-D45,1)*24,MOD(H45-D45,1)*24)),2)</f>
        <v/>
      </c>
      <c r="J45" s="220" t="n"/>
      <c r="K45" s="274" t="n"/>
      <c r="L45" s="181" t="n"/>
      <c r="M45" s="275">
        <f>MAX(0,V45-W45)</f>
        <v/>
      </c>
      <c r="N45" s="322">
        <f>(IF(OR($C45="",$D45=""),0,
 IF(OR($A44="Holiday",$A45="Holiday"),
    IF(ISNUMBER(MATCH(TRIM($B45),{"Phagwah","Good Friday","Easter Monday","Labour Day","Christmas","Eid ul Azha","Romans-2","Globe-12","Neptune P1"},0)),0,$I45),
 IF(AND(NOT(OR($A44="Annual Leave",$A45="Annual Leave")),$A45="Off day"),$I45,
  MAX(0,$I45-$V45)
  ))))+W45</f>
        <v/>
      </c>
      <c r="O45" s="322">
        <f>IF(AND(OR($A44="Holiday",$A45="Holiday"),
        ISNUMBER(MATCH(TRIM($B45),{"Phagwah","Good Friday","Easter Monday","Labour Day","Christmas","Eid ul Azha","Romans-2","Globe-12","Neptune P1"},0))),
   $I45,0)</f>
        <v/>
      </c>
      <c r="P45" s="322">
        <f>IF(OR($O$7="Canteen",$O$7="Head Office"),0,IF($I45&lt;=0,0,IF(AND($I44&lt;=0,OR(TRIM($J45)="Hebrews",TRIM($J45)="Romans",TRIM($J45)="Romans-2",TRIM($J45)="Globe",TRIM($J45)="Globe-12",TRIM($J45)="Neptune P1")),1,0)))</f>
        <v/>
      </c>
      <c r="Q45" s="323" t="n"/>
      <c r="R45" s="322">
        <f>IF(OR($O$7="Canteen",$O$7="Head Office"),0,IF(
  AND(
    SUMIFS(I:I, C:C, C45) &gt;= 8,
    COUNTIFS(C$14:C45, C45)=1,
    OR(
      TEXT(D45,"hh:mm:ss")="07:00:00",
      TEXT(D45,"hh:mm:ss")="15:00:00",
      TEXT(D45,"hh:mm:ss")="23:00:00",
      TEXT(D46,"hh:mm:ss")="07:00:00",
      TEXT(D46,"hh:mm:ss")="15:00:00",
      TEXT(D46,"hh:mm:ss")="23:00:00"
    )
  ),
  1,
  0
))</f>
        <v/>
      </c>
      <c r="S45" s="322">
        <f>IF(OR($A44="Annual Leave",$A45="Annual Leave"),IF(AND($A44&lt;&gt;"Annual Leave",$A45="Annual Leave"),8,0),0)</f>
        <v/>
      </c>
      <c r="T45" s="116" t="n"/>
      <c r="U45" s="144">
        <f>MAX(0,40-Y45)</f>
        <v/>
      </c>
      <c r="V45" s="351">
        <f>IF(OR($C45="",$D45=""),0,
 IF(OR($A44="Holiday",$A45="Holiday"),0,
 IF(AND(NOT(OR($A44="Annual Leave",$A45="Annual Leave")),$A45="Off day"),0,
  IF($I44+$I45&gt;=8,IF($I44&gt;=8,0,8-$I44),$I45)
  )))</f>
        <v/>
      </c>
      <c r="W45" s="351">
        <f>MAX(0,V45-U45)</f>
        <v/>
      </c>
      <c r="X45" s="351">
        <f>IF(C45="","",C45-WEEKDAY(C45,1)+1)</f>
        <v/>
      </c>
      <c r="Y45" s="351">
        <f>SUMPRODUCT(($X$14:$X44=X45)*(($V$14:$V44)+($O$14:$O44)))+IF(X45=X14,$L$11,0)</f>
        <v/>
      </c>
      <c r="Z45" s="351" t="n"/>
      <c r="AA45" s="351" t="n"/>
      <c r="AB45" s="351" t="n"/>
      <c r="AC45" s="351" t="n"/>
      <c r="AD45" s="351" t="n"/>
      <c r="AE45" s="351" t="n"/>
      <c r="AF45" s="351" t="n"/>
    </row>
    <row r="46" ht="24" customHeight="1" s="348" thickBot="1">
      <c r="A46" s="154" t="inlineStr">
        <is>
          <t>On Day</t>
        </is>
      </c>
      <c r="B46" s="305" t="n"/>
      <c r="C46" s="90">
        <f>C45</f>
        <v/>
      </c>
      <c r="D46" s="80" t="n"/>
      <c r="E46" s="221">
        <f>IF(D46="", "",
 IF(D46=TIME(0,0,0), 0,
 IF(AND(D46&gt;=TIME(0,0,1), D46&lt;=TIME(2,0,0)), TIME(7,0,0),
 IF(AND(D46&gt;=TIME(6,0,0), D46&lt;=TIME(8,0,0)), TIME(12,0,0),
 IF(AND(D46&gt;TIME(8,0,0), D46&lt;=TIME(13,59,0)), TIME(15,0,0),
 IF(AND(D46&gt;=TIME(14,0,0), D46&lt;=TIME(17,59,0)), TIME(21,0,0),
 IF(AND(D46&gt;=TIME(18,0,0), D46&lt;=TIME(21,59,0)), TIME(0,0,0),
 IF(AND(D46&gt;=TIME(22,0,0), D46&lt;=TIME(23,59,59)), TIME(7,0,0), ""))))))))</f>
        <v/>
      </c>
      <c r="F46" s="156" t="n"/>
      <c r="G46" s="221">
        <f>IF(AND(D46&gt;=TIME(6,0,0),D46&lt;=TIME(8,0,0)),E46,"")</f>
        <v/>
      </c>
      <c r="H46" s="80" t="n"/>
      <c r="I46" s="30">
        <f>ROUND(IF(OR(D46="",E46="",E46=0),0,IF(H46="",MOD(E46-D46,1)*24,MOD(H46-D46,1)*24)),2)</f>
        <v/>
      </c>
      <c r="J46" s="158" t="n"/>
      <c r="K46" s="274" t="n"/>
      <c r="L46" s="189" t="n"/>
      <c r="M46" s="275">
        <f>MAX(0,V46-W46)</f>
        <v/>
      </c>
      <c r="N46" s="81">
        <f>(IF(OR($C46="",$D46=""),0,
 IF(OR($A46="Holiday",$A47="Holiday"),
    IF(ISNUMBER(MATCH(TRIM($B46),{"Phagwah","Good Friday","Easter Monday","Labour Day","Christmas","Eid ul Azha","Romans-2","Globe-12","Neptune P1"},0)),0,$I46),
 IF(AND(NOT(OR($A46="Annual Leave",$A47="Annual Leave")),$A46="Off day"),$I46,
  MAX(0,$I46-$V46)
  ))))+W46</f>
        <v/>
      </c>
      <c r="O46" s="81">
        <f>IF(AND(OR($A46="Holiday",$A47="Holiday"),
        ISNUMBER(MATCH(TRIM($B46),{"Phagwah","Good Friday","Easter Monday","Labour Day","Christmas","Eid ul Azha","Romans-2","Globe-12","Neptune P1"},0))),
   $I46,0)</f>
        <v/>
      </c>
      <c r="P46" s="81">
        <f>IF(OR($O$7="Canteen",$O$7="Head Office"),0,IF($I46&lt;=0,0,IF(OR(OR(TRIM($J46)="Hebrews",TRIM($J46)="Romans",TRIM($J46)="Romans-2",TRIM($J46)="Globe",TRIM($J46)="Globe-12",TRIM($J46)="Neptune P1"),AND($I47&gt;0,OR(TRIM($J47)="Hebrews",TRIM($J47)="Romans",TRIM($J47)="Romans-2",TRIM($J47)="Globe",TRIM($J47)="Globe-12",TRIM($J47)="Neptune P1"))),1,0)))</f>
        <v/>
      </c>
      <c r="Q46" s="82" t="n"/>
      <c r="R46" s="81">
        <f>IF(OR($O$7="Canteen",$O$7="Head Office"),0,IF(
  AND(
    SUMIFS(I:I, C:C, C46) &gt;= 8,
    COUNTIFS(C$14:C46, C46)=1,
    OR(
      TEXT(D46,"hh:mm:ss")="07:00:00",
      TEXT(D46,"hh:mm:ss")="15:00:00",
      TEXT(D46,"hh:mm:ss")="23:00:00",
      TEXT(D51,"hh:mm:ss")="07:00:00",
      TEXT(D51,"hh:mm:ss")="15:00:00",
      TEXT(D51,"hh:mm:ss")="23:00:00"
    )
  ),
  1,
  0
))</f>
        <v/>
      </c>
      <c r="S46" s="81">
        <f>IF(OR($A46="Annual Leave",$A47="Annual Leave"),IF($A46="Annual Leave",8,0),0)</f>
        <v/>
      </c>
      <c r="T46" s="117" t="n"/>
      <c r="U46" s="144">
        <f>MAX(0,40-Y46)</f>
        <v/>
      </c>
      <c r="V46" s="351">
        <f>IF(OR($C46="",$D46=""),0,
 IF(OR($A46="Holiday",$A47="Holiday"),0,
 IF(AND(NOT(OR($A46="Annual Leave",$A47="Annual Leave")),$A46="Off day"),0,
  IF($I46+$I47&gt;=8,IF($I46&gt;=8,8,$I46),$I46)
  )))</f>
        <v/>
      </c>
      <c r="W46" s="351">
        <f>MAX(0,V46-U46)</f>
        <v/>
      </c>
      <c r="X46" s="351">
        <f>IF(C46="","",C46-WEEKDAY(C46,1)+1)</f>
        <v/>
      </c>
      <c r="Y46" s="351">
        <f>SUMPRODUCT(($X$14:$X45=X46)*(($V$14:$V45)+($O$14:$O45)))+IF(X46=X14,$L$11,0)</f>
        <v/>
      </c>
      <c r="Z46" s="351" t="n"/>
      <c r="AA46" s="351" t="n"/>
      <c r="AB46" s="351" t="n"/>
      <c r="AC46" s="351" t="n"/>
      <c r="AD46" s="351" t="n"/>
      <c r="AE46" s="351" t="n"/>
      <c r="AF46" s="351" t="n"/>
    </row>
    <row r="47" ht="24" customHeight="1" s="348" thickBot="1">
      <c r="A47" s="184" t="inlineStr">
        <is>
          <t>On Day</t>
        </is>
      </c>
      <c r="B47" s="222" t="n"/>
      <c r="C47" s="118">
        <f>C45+1</f>
        <v/>
      </c>
      <c r="D47" s="83" t="n"/>
      <c r="E47" s="223">
        <f>IF(D47="", "",
 IF(D47=TIME(0,0,0), 0,
 IF(AND(D47&gt;=TIME(0,0,1), D47&lt;=TIME(2,0,0)), TIME(7,0,0),
 IF(AND(D47&gt;=TIME(6,0,0), D47&lt;=TIME(8,0,0)), TIME(12,0,0),
 IF(AND(D47&gt;TIME(8,0,0), D47&lt;=TIME(13,59,0)), TIME(15,0,0),
 IF(AND(D47&gt;=TIME(14,0,0), D47&lt;=TIME(17,59,0)), TIME(21,0,0),
 IF(AND(D47&gt;=TIME(18,0,0), D47&lt;=TIME(21,59,0)), TIME(0,0,0),
 IF(AND(D47&gt;=TIME(22,0,0), D47&lt;=TIME(23,59,59)), TIME(7,0,0), ""))))))))</f>
        <v/>
      </c>
      <c r="F47" s="224" t="n"/>
      <c r="G47" s="223">
        <f>IF(AND(D47&gt;=TIME(6,0,0),D47&lt;=TIME(8,0,0)),E47,"")</f>
        <v/>
      </c>
      <c r="H47" s="83" t="n"/>
      <c r="I47" s="23">
        <f>ROUND(IF(OR(D47="",E47="",E47=0),0,IF(H47="",MOD(E47-D47,1)*24,MOD(H47-D47,1)*24)),2)</f>
        <v/>
      </c>
      <c r="J47" s="225" t="n"/>
      <c r="K47" s="297" t="n"/>
      <c r="L47" s="181" t="n"/>
      <c r="M47" s="298">
        <f>MAX(0,V47-W47)</f>
        <v/>
      </c>
      <c r="N47" s="84">
        <f>(IF(OR($C47="",$D47=""),0,
 IF(OR($A46="Holiday",$A47="Holiday"),
    IF(ISNUMBER(MATCH(TRIM($B47),{"Phagwah","Good Friday","Easter Monday","Labour Day","Christmas","Eid ul Azha","Romans-2","Globe-12","Neptune P1"},0)),0,$I47),
 IF(AND(NOT(OR($A46="Annual Leave",$A47="Annual Leave")),$A47="Off day"),$I47,
  MAX(0,$I47-$V47)
  ))))+W47</f>
        <v/>
      </c>
      <c r="O47" s="84">
        <f>IF(AND(OR($A46="Holiday",$A47="Holiday"),
        ISNUMBER(MATCH(TRIM($B47),{"Phagwah","Good Friday","Easter Monday","Labour Day","Christmas","Eid ul Azha","Romans-2","Globe-12","Neptune P1"},0))),
   $I47,0)</f>
        <v/>
      </c>
      <c r="P47" s="84">
        <f>IF(OR($O$7="Canteen",$O$7="Head Office"),0,IF($I47&lt;=0,0,IF(AND($I46&lt;=0,OR(TRIM($J47)="Hebrews",TRIM($J47)="Romans",TRIM($J47)="Romans-2",TRIM($J47)="Globe",TRIM($J47)="Globe-12",TRIM($J47)="Neptune P1")),1,0)))</f>
        <v/>
      </c>
      <c r="Q47" s="85" t="n"/>
      <c r="R47" s="84">
        <f>IF(OR($O$7="Canteen",$O$7="Head Office"),0,IF(
  AND(
    SUMIFS(I:I, C:C, C47) &gt;= 8,
    COUNTIFS(C$14:C47, C47)=1,
    OR(
      TEXT(D47,"hh:mm:ss")="07:00:00",
      TEXT(D47,"hh:mm:ss")="15:00:00",
      TEXT(D47,"hh:mm:ss")="23:00:00",
      TEXT(D48,"hh:mm:ss")="07:00:00",
      TEXT(D48,"hh:mm:ss")="15:00:00",
      TEXT(D48,"hh:mm:ss")="23:00:00"
    )
  ),
  1,
  0
))</f>
        <v/>
      </c>
      <c r="S47" s="84">
        <f>IF(OR($A46="Annual Leave",$A47="Annual Leave"),IF(AND($A46&lt;&gt;"Annual Leave",$A47="Annual Leave"),8,0),0)</f>
        <v/>
      </c>
      <c r="T47" s="86" t="n"/>
      <c r="U47" s="144">
        <f>MAX(0,40-Y47)</f>
        <v/>
      </c>
      <c r="V47" s="351">
        <f>IF(OR($C47="",$D47=""),0,
 IF(OR($A46="Holiday",$A47="Holiday"),0,
 IF(AND(NOT(OR($A46="Annual Leave",$A47="Annual Leave")),$A47="Off day"),0,
  IF($I46+$I47&gt;=8,IF($I46&gt;=8,0,8-$I46),$I47)
  )))</f>
        <v/>
      </c>
      <c r="W47" s="351">
        <f>MAX(0,V47-U47)</f>
        <v/>
      </c>
      <c r="X47" s="351">
        <f>IF(C47="","",C47-WEEKDAY(C47,1)+1)</f>
        <v/>
      </c>
      <c r="Y47" s="351">
        <f>SUMPRODUCT(($X$14:$X46=X47)*(($V$14:$V46)+($O$14:$O46)))+IF(X47=X14,$L$11,0)</f>
        <v/>
      </c>
      <c r="Z47" s="351" t="n"/>
      <c r="AA47" s="351" t="n"/>
      <c r="AB47" s="351" t="n"/>
      <c r="AC47" s="351" t="n"/>
      <c r="AD47" s="351" t="n"/>
      <c r="AE47" s="351" t="n"/>
      <c r="AF47" s="351" t="n"/>
    </row>
    <row r="48" ht="24" customHeight="1" s="348" thickBot="1">
      <c r="A48" s="226" t="inlineStr">
        <is>
          <t>On Day</t>
        </is>
      </c>
      <c r="B48" s="299" t="n"/>
      <c r="C48" s="119">
        <f>C47</f>
        <v/>
      </c>
      <c r="D48" s="24" t="n"/>
      <c r="E48" s="227">
        <f>IF(D48="", "",
 IF(D48=TIME(0,0,0), 0,
 IF(AND(D48&gt;=TIME(0,0,1), D48&lt;=TIME(2,0,0)), TIME(7,0,0),
 IF(AND(D48&gt;=TIME(6,0,0), D48&lt;=TIME(8,0,0)), TIME(12,0,0),
 IF(AND(D48&gt;TIME(8,0,0), D48&lt;=TIME(13,59,0)), TIME(15,0,0),
 IF(AND(D48&gt;=TIME(14,0,0), D48&lt;=TIME(17,59,0)), TIME(21,0,0),
 IF(AND(D48&gt;=TIME(18,0,0), D48&lt;=TIME(21,59,0)), TIME(0,0,0),
 IF(AND(D48&gt;=TIME(22,0,0), D48&lt;=TIME(23,59,59)), TIME(7,0,0), ""))))))))</f>
        <v/>
      </c>
      <c r="F48" s="228" t="n"/>
      <c r="G48" s="227">
        <f>IF(AND(D48&gt;=TIME(6,0,0),D48&lt;=TIME(8,0,0)),E48,"")</f>
        <v/>
      </c>
      <c r="H48" s="300" t="n"/>
      <c r="I48" s="87">
        <f>ROUND(IF(OR(D48="",E48="",E48=0),0,IF(H48="",MOD(E48-D48,1)*24,MOD(H48-D48,1)*24)),2)</f>
        <v/>
      </c>
      <c r="J48" s="190" t="n"/>
      <c r="K48" s="297" t="n"/>
      <c r="L48" s="183" t="n"/>
      <c r="M48" s="324">
        <f>MAX(0,V48-W48)</f>
        <v/>
      </c>
      <c r="N48" s="302">
        <f>(IF(OR($C48="",$D48=""),0,
 IF(OR($A48="Holiday",$A49="Holiday"),
    IF(ISNUMBER(MATCH(TRIM($B48),{"Phagwah","Good Friday","Easter Monday","Labour Day","Christmas","Eid ul Azha","Romans-2","Globe-12","Neptune P1"},0)),0,$I48),
 IF(AND(NOT(OR($A48="Annual Leave",$A49="Annual Leave")),$A48="Off day"),$I48,
  MAX(0,$I48-$V48)
  ))))+W48</f>
        <v/>
      </c>
      <c r="O48" s="303" t="n"/>
      <c r="P48" s="229">
        <f>IF(OR($O$7="Canteen",$O$7="Head Office"),0,IF($I48&lt;=0,0,IF(OR(OR(TRIM($J48)="Hebrews",TRIM($J48)="Romans",TRIM($J48)="Romans-2",TRIM($J48)="Globe",TRIM($J48)="Globe-12",TRIM($J48)="Neptune P1"),AND($I49&gt;0,OR(TRIM($J49)="Hebrews",TRIM($J49)="Romans",TRIM($J49)="Romans-2",TRIM($J49)="Globe",TRIM($J49)="Globe-12",TRIM($J49)="Neptune P1"))),1,0)))</f>
        <v/>
      </c>
      <c r="Q48" s="303" t="n"/>
      <c r="R48" s="302">
        <f>IF(OR($O$7="Canteen",$O$7="Head Office"),0,IF(
  AND(
    SUMIFS(I:I, C:C, C48) &gt;= 8,
    COUNTIFS(C$14:C48, C48)=1,
    OR(
      TEXT(D48,"hh:mm:ss")="07:00:00",
      TEXT(D48,"hh:mm:ss")="15:00:00",
      TEXT(D48,"hh:mm:ss")="23:00:00",
      TEXT(D53,"hh:mm:ss")="07:00:00",
      TEXT(D53,"hh:mm:ss")="15:00:00",
      TEXT(D53,"hh:mm:ss")="23:00:00"
    )
  ),
  1,
  0
))</f>
        <v/>
      </c>
      <c r="S48" s="303" t="n"/>
      <c r="T48" s="304" t="n"/>
      <c r="U48" s="144">
        <f>MAX(0,40-Y48)</f>
        <v/>
      </c>
      <c r="V48" s="351">
        <f>IF(OR($C48="",$D48=""),0,
 IF(OR($A48="Holiday",$A49="Holiday"),0,
 IF(AND(NOT(OR($A48="Annual Leave",$A49="Annual Leave")),$A48="Off day"),0,
  IF($I48+$I49&gt;=8,IF($I48&gt;=8,8,$I48),$I48)
  )))</f>
        <v/>
      </c>
      <c r="W48" s="351">
        <f>MAX(0,V48-U48)</f>
        <v/>
      </c>
      <c r="X48" s="351">
        <f>IF(C48="","",C48-WEEKDAY(C48,1)+1)</f>
        <v/>
      </c>
      <c r="Y48" s="351">
        <f>SUMPRODUCT(($X$14:$X47=X48)*(($V$14:$V47)+($O$14:$O47)))+IF(X48=X14,$L$11,0)</f>
        <v/>
      </c>
      <c r="Z48" s="351" t="n"/>
      <c r="AA48" s="351" t="n"/>
      <c r="AB48" s="351" t="n"/>
      <c r="AC48" s="351" t="n"/>
      <c r="AD48" s="351" t="n"/>
      <c r="AE48" s="351" t="n"/>
      <c r="AF48" s="351" t="n"/>
    </row>
    <row r="49" ht="24" customHeight="1" s="348" thickBot="1">
      <c r="A49" s="230" t="n"/>
      <c r="B49" s="355" t="n"/>
      <c r="C49" s="231" t="n"/>
      <c r="D49" s="232" t="n"/>
      <c r="E49" s="232" t="n"/>
      <c r="F49" s="232" t="n"/>
      <c r="G49" s="232" t="n"/>
      <c r="H49" s="233" t="inlineStr">
        <is>
          <t>Total Hrs:</t>
        </is>
      </c>
      <c r="I49" s="122">
        <f>SUM(I14:I48)</f>
        <v/>
      </c>
      <c r="J49" s="234" t="n"/>
      <c r="K49" s="234" t="n"/>
      <c r="L49" s="235" t="n"/>
      <c r="M49" s="120">
        <f>SUM(M14:M48)</f>
        <v/>
      </c>
      <c r="N49" s="120">
        <f>SUM(N14:N48)</f>
        <v/>
      </c>
      <c r="O49" s="120">
        <f>SUM(O14:O48)</f>
        <v/>
      </c>
      <c r="P49" s="120">
        <f>SUM(P14:P48)</f>
        <v/>
      </c>
      <c r="Q49" s="120">
        <f>IF($O$6&lt;&gt;"Armed",0,LOOKUP($Q$50,{0,1,2,3,4,5,6,7,8,9,10,11,12,13,14},{0,384,769,1153,1153,1538,1923,2307,2692,3076,3461,3846,4239,4615,5000}))</f>
        <v/>
      </c>
      <c r="R49" s="120">
        <f>SUM(R14:R48)</f>
        <v/>
      </c>
      <c r="S49" s="120">
        <f>SUM(S14:S48)</f>
        <v/>
      </c>
      <c r="T49" s="121">
        <f>SUM(T30:T43)</f>
        <v/>
      </c>
      <c r="U49" s="144">
        <f>MIN(U48,0)</f>
        <v/>
      </c>
      <c r="V49" s="351">
        <f>SUM(V14:V48)</f>
        <v/>
      </c>
      <c r="W49" s="351">
        <f>SUM(W14:W48)</f>
        <v/>
      </c>
      <c r="X49" s="351" t="n"/>
      <c r="Y49" s="351" t="n"/>
      <c r="Z49" s="351" t="n"/>
      <c r="AA49" s="351" t="n"/>
      <c r="AB49" s="351" t="n"/>
      <c r="AC49" s="351" t="n"/>
      <c r="AD49" s="351" t="n"/>
      <c r="AE49" s="351" t="n"/>
      <c r="AF49" s="351" t="n"/>
    </row>
    <row r="50" ht="24" customHeight="1" s="348">
      <c r="A50" s="351" t="n"/>
      <c r="B50" s="351" t="n"/>
      <c r="C50" s="6" t="n"/>
      <c r="D50" s="6" t="n"/>
      <c r="E50" s="6" t="n"/>
      <c r="F50" s="6" t="n"/>
      <c r="G50" s="6" t="n"/>
      <c r="H50" s="336" t="n"/>
      <c r="I50" s="351" t="n"/>
      <c r="J50" s="336" t="n"/>
      <c r="K50" s="336" t="n"/>
      <c r="L50" s="336" t="n"/>
      <c r="M50" s="28" t="n"/>
      <c r="N50" s="28" t="n"/>
      <c r="O50" s="28" t="n"/>
      <c r="P50" s="241" t="inlineStr">
        <is>
          <t>Days Worked</t>
        </is>
      </c>
      <c r="Q50" s="29">
        <f>SUM(--(SUM(I14:I15)&gt;0),--(SUM(I16:I17)&gt;0),--(SUM(I18:I19)&gt;0),--(SUM(I20:I21)&gt;0),--(SUM(I22:I23)&gt;0),--(SUM(I24:I25)&gt;0),--(SUM(I26:I27)&gt;0),--(SUM(I30:I31)&gt;0),--(SUM(I32:I33)&gt;0),--(SUM(I34:I35)&gt;0),--(SUM(I36:I37)&gt;0),--(SUM(I38:I39)&gt;0),--(SUM(I40:I41)&gt;0),--(SUM(I42:I43)&gt;0),--(SUM(I45:I46)&gt;0),--(SUM(I47:I48)&gt;0))</f>
        <v/>
      </c>
      <c r="R50" s="28" t="n"/>
      <c r="S50" s="28" t="n"/>
      <c r="T50" s="28" t="n"/>
      <c r="U50" s="144" t="n"/>
      <c r="V50" s="351" t="n"/>
      <c r="W50" s="351" t="n"/>
      <c r="X50" s="351" t="n"/>
      <c r="Y50" s="351" t="n"/>
      <c r="Z50" s="351" t="n"/>
      <c r="AA50" s="351" t="n"/>
      <c r="AB50" s="351" t="n"/>
      <c r="AC50" s="351" t="n"/>
      <c r="AD50" s="351" t="n"/>
      <c r="AE50" s="351" t="n"/>
      <c r="AF50" s="351" t="n"/>
    </row>
    <row r="51" ht="24" customHeight="1" s="348">
      <c r="A51" s="351" t="n"/>
      <c r="B51" s="351" t="n"/>
      <c r="C51" s="345" t="n"/>
      <c r="D51" s="362" t="n"/>
      <c r="E51" s="362" t="n"/>
      <c r="F51" s="334" t="n"/>
      <c r="G51" s="362" t="n"/>
      <c r="H51" s="336" t="n"/>
      <c r="I51" s="351" t="n"/>
      <c r="J51" s="336" t="n"/>
      <c r="K51" s="336" t="n"/>
      <c r="L51" s="336" t="n"/>
      <c r="M51" s="236" t="n"/>
      <c r="N51" s="236" t="n"/>
      <c r="O51" s="236" t="n"/>
      <c r="P51" s="236" t="n"/>
      <c r="Q51" s="236" t="n"/>
      <c r="R51" s="236" t="n"/>
      <c r="S51" s="236" t="n"/>
      <c r="T51" s="236" t="n"/>
      <c r="U51" s="144" t="n"/>
      <c r="V51" s="351" t="n"/>
      <c r="W51" s="351" t="n"/>
      <c r="X51" s="351" t="n"/>
      <c r="Y51" s="351" t="n"/>
      <c r="Z51" s="351" t="n"/>
      <c r="AA51" s="351" t="n"/>
      <c r="AB51" s="351" t="n"/>
      <c r="AC51" s="351" t="n"/>
      <c r="AD51" s="351" t="n"/>
      <c r="AE51" s="351" t="n"/>
      <c r="AF51" s="351" t="n"/>
    </row>
    <row r="52">
      <c r="A52" s="351" t="n"/>
      <c r="B52" s="351" t="n"/>
      <c r="C52" s="329" t="inlineStr">
        <is>
          <t>Supervisor Signature</t>
        </is>
      </c>
      <c r="D52" s="363" t="n"/>
      <c r="E52" s="363" t="n"/>
      <c r="F52" s="329" t="inlineStr">
        <is>
          <t>Date</t>
        </is>
      </c>
      <c r="G52" s="363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351" t="n"/>
      <c r="V52" s="351" t="n"/>
      <c r="W52" s="351" t="n"/>
      <c r="X52" s="351" t="n"/>
      <c r="Y52" s="351" t="n"/>
      <c r="Z52" s="351" t="n"/>
      <c r="AA52" s="351" t="n"/>
      <c r="AB52" s="351" t="n"/>
      <c r="AC52" s="351" t="n"/>
      <c r="AD52" s="351" t="n"/>
      <c r="AE52" s="351" t="n"/>
      <c r="AF52" s="351" t="n"/>
    </row>
    <row r="53" ht="26.25" customHeight="1" s="348">
      <c r="A53" s="351" t="n"/>
      <c r="B53" s="351" t="n"/>
      <c r="C53" s="345" t="n"/>
      <c r="D53" s="362" t="n"/>
      <c r="E53" s="362" t="n"/>
      <c r="F53" s="331" t="n"/>
      <c r="G53" s="362" t="n"/>
      <c r="H53" s="6" t="n"/>
      <c r="I53" s="6" t="n"/>
      <c r="J53" s="6" t="n"/>
      <c r="K53" s="6" t="n"/>
      <c r="L53" s="6" t="n"/>
      <c r="M53" s="6" t="n"/>
      <c r="N53" s="237" t="n"/>
      <c r="O53" s="238" t="n"/>
      <c r="P53" s="346" t="n"/>
      <c r="Q53" s="351" t="n"/>
      <c r="R53" s="351" t="n"/>
      <c r="S53" s="351" t="n"/>
      <c r="T53" s="351" t="n"/>
      <c r="U53" s="351" t="n"/>
      <c r="V53" s="351" t="n"/>
      <c r="W53" s="351" t="n"/>
      <c r="X53" s="351" t="n"/>
      <c r="Y53" s="351" t="n"/>
      <c r="Z53" s="351" t="n"/>
      <c r="AA53" s="351" t="n"/>
      <c r="AB53" s="351" t="n"/>
      <c r="AC53" s="351" t="n"/>
      <c r="AD53" s="351" t="n"/>
      <c r="AE53" s="351" t="n"/>
      <c r="AF53" s="351" t="n"/>
    </row>
    <row r="54">
      <c r="A54" s="351" t="n"/>
      <c r="B54" s="351" t="n"/>
      <c r="C54" s="329" t="inlineStr">
        <is>
          <t>Manager Signature</t>
        </is>
      </c>
      <c r="D54" s="363" t="n"/>
      <c r="E54" s="363" t="n"/>
      <c r="F54" s="329" t="inlineStr">
        <is>
          <t>Date</t>
        </is>
      </c>
      <c r="G54" s="363" t="n"/>
      <c r="H54" s="6" t="n"/>
      <c r="I54" s="239" t="inlineStr">
        <is>
          <t>{42}</t>
        </is>
      </c>
      <c r="J54" s="239" t="n"/>
      <c r="K54" s="239" t="n"/>
      <c r="L54" s="239" t="n"/>
      <c r="M54" s="6" t="n"/>
      <c r="N54" s="6" t="n"/>
      <c r="O54" s="6" t="n"/>
      <c r="P54" s="6" t="n"/>
      <c r="Q54" s="6" t="n"/>
      <c r="R54" s="6" t="n"/>
      <c r="S54" s="6" t="n"/>
      <c r="T54" s="6" t="n"/>
      <c r="U54" s="351" t="n"/>
      <c r="V54" s="351" t="n"/>
      <c r="W54" s="351" t="n"/>
      <c r="X54" s="351" t="n"/>
      <c r="Y54" s="351" t="n"/>
      <c r="Z54" s="351" t="n"/>
      <c r="AA54" s="351" t="n"/>
      <c r="AB54" s="351" t="n"/>
      <c r="AC54" s="351" t="n"/>
      <c r="AD54" s="351" t="n"/>
      <c r="AE54" s="351" t="n"/>
      <c r="AF54" s="351" t="n"/>
    </row>
    <row r="55">
      <c r="A55" s="351" t="n"/>
      <c r="B55" s="351" t="n"/>
      <c r="C55" s="240" t="n"/>
      <c r="D55" s="240" t="n"/>
      <c r="E55" s="240" t="n"/>
      <c r="F55" s="240" t="n"/>
      <c r="G55" s="240" t="n"/>
      <c r="H55" s="240" t="n"/>
      <c r="I55" s="240" t="n"/>
      <c r="J55" s="240" t="n"/>
      <c r="K55" s="240" t="n"/>
      <c r="L55" s="240" t="n"/>
      <c r="M55" s="240" t="n"/>
      <c r="N55" s="240" t="n"/>
      <c r="O55" s="240" t="n"/>
      <c r="P55" s="240" t="n"/>
      <c r="Q55" s="240" t="n"/>
      <c r="R55" s="240" t="n"/>
      <c r="S55" s="240" t="n"/>
      <c r="T55" s="240" t="n"/>
      <c r="U55" s="351" t="n"/>
      <c r="V55" s="351" t="n"/>
      <c r="W55" s="351" t="n"/>
      <c r="X55" s="351" t="n"/>
      <c r="Y55" s="351" t="n"/>
      <c r="Z55" s="351" t="n"/>
      <c r="AA55" s="351" t="n"/>
      <c r="AB55" s="351" t="n"/>
      <c r="AC55" s="351" t="n"/>
      <c r="AD55" s="351" t="n"/>
      <c r="AE55" s="351" t="n"/>
      <c r="AF55" s="35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45"/>
  <mergeCells count="33">
    <mergeCell ref="C54:E54"/>
    <mergeCell ref="V2:W2"/>
    <mergeCell ref="C8:F8"/>
    <mergeCell ref="F54:G54"/>
    <mergeCell ref="H10:I10"/>
    <mergeCell ref="C7:F7"/>
    <mergeCell ref="K5:L5"/>
    <mergeCell ref="M5:N5"/>
    <mergeCell ref="H50:I50"/>
    <mergeCell ref="C51:E51"/>
    <mergeCell ref="A1:T1"/>
    <mergeCell ref="C52:E52"/>
    <mergeCell ref="V3:AB3"/>
    <mergeCell ref="F51:G51"/>
    <mergeCell ref="M10:N10"/>
    <mergeCell ref="H51:I51"/>
    <mergeCell ref="C6:F6"/>
    <mergeCell ref="C5:F5"/>
    <mergeCell ref="M7:N7"/>
    <mergeCell ref="M6:N6"/>
    <mergeCell ref="C53:E53"/>
    <mergeCell ref="H7:I7"/>
    <mergeCell ref="H28:I28"/>
    <mergeCell ref="C10:F10"/>
    <mergeCell ref="M8:N8"/>
    <mergeCell ref="F52:G52"/>
    <mergeCell ref="P53:T53"/>
    <mergeCell ref="AA2:AB2"/>
    <mergeCell ref="K10:L10"/>
    <mergeCell ref="H5:I5"/>
    <mergeCell ref="K4:L4"/>
    <mergeCell ref="M4:N4"/>
    <mergeCell ref="F53:G53"/>
  </mergeCells>
  <dataValidations count="5">
    <dataValidation sqref="A14:A48" showDropDown="0" showInputMessage="0" showErrorMessage="0" allowBlank="1" type="list">
      <formula1>"On Day,Off Day,Sick,Absent,Holiday,Annual Leave"</formula1>
    </dataValidation>
    <dataValidation sqref="B14:B48" showDropDown="0" showInputMessage="0" showErrorMessage="0" allowBlank="1" type="list">
      <formula1>"Holiday Double,Phagwah,Good Friday,Easter Monday,Labour Day,Christmas,Eid ul Azha"</formula1>
    </dataValidation>
    <dataValidation sqref="J14:J48" showDropDown="0" showInputMessage="0" showErrorMessage="0" allowBlank="1" type="list">
      <formula1>_xlfn._LONGTEXT("Unico,Unico-2,Unico-42,Unico-44,Unico-46,Unico-47,Unico-48,Unico-49,Globe,Globe-12,Hebrews,Romans-2,Beacon,Numbers,Zebra-24,Sunrise,Sunrise-1,Sunflower 6,Sunset 12,Ripple,Neptune P1,Neptune P2,Neptune P3,Neptune P4,Neptune P5,Neptune P6,Neptune P7,Rainbow"," 1,Rainbow 2,Citadel,Sunset 11,Autumn,Autumn-2,Miracle,Miracle 1,Canteen,Guard Hut")</formula1>
    </dataValidation>
    <dataValidation sqref="O7" showDropDown="0" showInputMessage="0" showErrorMessage="0" allowBlank="1" type="list">
      <formula1>"Caricom,EU,UN,DMC,ARU,Head Office,Canteen"</formula1>
    </dataValidation>
    <dataValidation sqref="O6" showDropDown="0" showInputMessage="0" showErrorMessage="0" allowBlank="1" type="list">
      <formula1>"Unarmed,Armed"</formula1>
    </dataValidation>
  </dataValidations>
  <printOptions horizontalCentered="1"/>
  <pageMargins left="0.5" right="0.5" top="0.5" bottom="1" header="0.5" footer="0.5"/>
  <pageSetup orientation="portrait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AL55"/>
  <sheetViews>
    <sheetView topLeftCell="A12" workbookViewId="0">
      <selection activeCell="H19" sqref="H19"/>
    </sheetView>
  </sheetViews>
  <sheetFormatPr baseColWidth="8" defaultRowHeight="13.5"/>
  <cols>
    <col width="12.28515625" customWidth="1" style="348" min="1" max="1"/>
    <col width="15.140625" customWidth="1" style="348" min="2" max="2"/>
    <col width="12.42578125" customWidth="1" style="348" min="3" max="3"/>
    <col width="9.28515625" customWidth="1" style="348" min="4" max="4"/>
    <col hidden="1" width="9.28515625" customWidth="1" style="348" min="5" max="5"/>
    <col hidden="1" width="2" customWidth="1" style="348" min="6" max="6"/>
    <col hidden="1" width="12.5703125" customWidth="1" style="348" min="7" max="7"/>
    <col width="9.28515625" customWidth="1" style="348" min="8" max="8"/>
    <col width="6.5703125" customWidth="1" style="348" min="9" max="9"/>
    <col width="10.140625" customWidth="1" style="348" min="10" max="10"/>
    <col width="15.28515625" customWidth="1" style="348" min="11" max="11"/>
    <col width="10.5703125" customWidth="1" style="348" min="12" max="12"/>
    <col width="11" customWidth="1" style="348" min="13" max="13"/>
    <col width="9.85546875" customWidth="1" style="348" min="14" max="14"/>
    <col width="11.140625" customWidth="1" style="348" min="15" max="15"/>
    <col width="9.85546875" customWidth="1" style="348" min="16" max="16"/>
    <col width="10.28515625" customWidth="1" style="348" min="17" max="17"/>
    <col width="8.85546875" customWidth="1" style="348" min="18" max="19"/>
    <col width="45.28515625" customWidth="1" style="348" min="20" max="20"/>
    <col width="9.140625" customWidth="1" style="348" min="21" max="21"/>
    <col width="3.140625" customWidth="1" style="348" min="22" max="29"/>
    <col width="10.28515625" customWidth="1" style="348" min="30" max="30"/>
  </cols>
  <sheetData>
    <row r="1" ht="32.25" customFormat="1" customHeight="1" s="1" thickBot="1">
      <c r="A1" s="332" t="n"/>
      <c r="B1" s="354" t="n"/>
      <c r="C1" s="354" t="n"/>
      <c r="D1" s="354" t="n"/>
      <c r="E1" s="354" t="n"/>
      <c r="F1" s="354" t="n"/>
      <c r="G1" s="354" t="n"/>
      <c r="H1" s="354" t="n"/>
      <c r="I1" s="354" t="n"/>
      <c r="J1" s="354" t="n"/>
      <c r="K1" s="354" t="n"/>
      <c r="L1" s="354" t="n"/>
      <c r="M1" s="354" t="n"/>
      <c r="N1" s="354" t="n"/>
      <c r="O1" s="354" t="n"/>
      <c r="P1" s="354" t="n"/>
      <c r="Q1" s="354" t="n"/>
      <c r="R1" s="354" t="n"/>
      <c r="S1" s="354" t="n"/>
      <c r="T1" s="355" t="n"/>
      <c r="U1" s="351" t="n"/>
      <c r="V1" s="351" t="n"/>
      <c r="W1" s="351" t="n"/>
      <c r="X1" s="351" t="n"/>
      <c r="Y1" s="351" t="n"/>
      <c r="Z1" s="351" t="n"/>
      <c r="AA1" s="351" t="n"/>
      <c r="AB1" s="351" t="n"/>
      <c r="AC1" s="351" t="n"/>
      <c r="AD1" s="126" t="n"/>
      <c r="AE1" s="351" t="n"/>
      <c r="AF1" s="351" t="n"/>
    </row>
    <row r="2" ht="15" customFormat="1" customHeight="1" s="1">
      <c r="A2" s="351" t="n"/>
      <c r="B2" s="351" t="n"/>
      <c r="C2" s="127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128" t="n"/>
      <c r="U2" s="351" t="n"/>
      <c r="V2" s="343" t="n">
        <v>2025</v>
      </c>
      <c r="W2" s="356" t="n"/>
      <c r="X2" s="351" t="n"/>
      <c r="Y2" s="351" t="n"/>
      <c r="Z2" s="129" t="inlineStr">
        <is>
          <t>Month:</t>
        </is>
      </c>
      <c r="AA2" s="343" t="n">
        <v>3</v>
      </c>
      <c r="AB2" s="356" t="n"/>
      <c r="AC2" s="351" t="n"/>
      <c r="AD2" s="351" t="n"/>
      <c r="AE2" s="351" t="n"/>
      <c r="AF2" s="351" t="n"/>
    </row>
    <row r="3" ht="15.6" customHeight="1" s="348" thickBot="1">
      <c r="A3" s="351" t="n"/>
      <c r="B3" s="351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351" t="n"/>
      <c r="V3" s="333">
        <f>DATE(V2,AA2,1)</f>
        <v/>
      </c>
      <c r="W3" s="357" t="n"/>
      <c r="X3" s="357" t="n"/>
      <c r="Y3" s="357" t="n"/>
      <c r="Z3" s="357" t="n"/>
      <c r="AA3" s="357" t="n"/>
      <c r="AB3" s="358" t="n"/>
      <c r="AC3" s="351" t="n"/>
      <c r="AD3" s="351" t="n"/>
      <c r="AE3" s="351" t="n"/>
      <c r="AF3" s="249" t="n"/>
    </row>
    <row r="4" ht="21" customHeight="1" s="348" thickBot="1">
      <c r="A4" s="351" t="n"/>
      <c r="B4" s="351" t="n"/>
      <c r="C4" s="25" t="inlineStr">
        <is>
          <t>Federal Manangement Systems</t>
        </is>
      </c>
      <c r="D4" s="25" t="n"/>
      <c r="E4" s="25" t="n"/>
      <c r="F4" s="25" t="n"/>
      <c r="G4" s="25" t="n"/>
      <c r="H4" s="6" t="n"/>
      <c r="I4" s="6" t="n"/>
      <c r="J4" s="6" t="n"/>
      <c r="K4" s="330" t="inlineStr">
        <is>
          <t>Employee Number:</t>
        </is>
      </c>
      <c r="L4" s="351" t="n"/>
      <c r="M4" s="342" t="inlineStr">
        <is>
          <t>5162</t>
        </is>
      </c>
      <c r="N4" s="355" t="n"/>
      <c r="O4" s="6" t="n"/>
      <c r="P4" s="6" t="n"/>
      <c r="Q4" s="6" t="n"/>
      <c r="R4" s="6" t="n"/>
      <c r="S4" s="6" t="n"/>
      <c r="T4" s="6" t="n"/>
      <c r="U4" s="351" t="n"/>
      <c r="V4" s="130" t="inlineStr">
        <is>
          <t>Su</t>
        </is>
      </c>
      <c r="W4" s="131" t="inlineStr">
        <is>
          <t>M</t>
        </is>
      </c>
      <c r="X4" s="131" t="inlineStr">
        <is>
          <t>Tu</t>
        </is>
      </c>
      <c r="Y4" s="131" t="inlineStr">
        <is>
          <t>W</t>
        </is>
      </c>
      <c r="Z4" s="131" t="inlineStr">
        <is>
          <t>Th</t>
        </is>
      </c>
      <c r="AA4" s="131" t="inlineStr">
        <is>
          <t>F</t>
        </is>
      </c>
      <c r="AB4" s="132" t="inlineStr">
        <is>
          <t>Sa</t>
        </is>
      </c>
      <c r="AC4" s="351" t="n"/>
      <c r="AD4" s="133" t="inlineStr">
        <is>
          <t>Overtime Options</t>
        </is>
      </c>
      <c r="AE4" s="351" t="n"/>
      <c r="AF4" s="351" t="n"/>
      <c r="AJ4" s="257" t="n"/>
    </row>
    <row r="5" ht="14.1" customHeight="1" s="348" thickBot="1">
      <c r="A5" s="351" t="n"/>
      <c r="B5" s="351" t="n"/>
      <c r="C5" s="337" t="n"/>
      <c r="D5" s="351" t="n"/>
      <c r="E5" s="351" t="n"/>
      <c r="F5" s="351" t="n"/>
      <c r="G5" s="6" t="n"/>
      <c r="H5" s="340" t="n"/>
      <c r="I5" s="351" t="n"/>
      <c r="J5" s="340" t="n"/>
      <c r="K5" s="344" t="inlineStr">
        <is>
          <t>Employee Name:</t>
        </is>
      </c>
      <c r="L5" s="359" t="n"/>
      <c r="M5" s="342" t="inlineStr">
        <is>
          <t>Pearson, Dawn Angela</t>
        </is>
      </c>
      <c r="N5" s="355" t="n"/>
      <c r="O5" s="337" t="n"/>
      <c r="P5" s="337" t="n"/>
      <c r="Q5" s="337" t="n"/>
      <c r="R5" s="337" t="n"/>
      <c r="S5" s="337" t="n"/>
      <c r="T5" s="337" t="n"/>
      <c r="U5" s="351" t="n"/>
      <c r="V5" s="263">
        <f>IF(MONTH($V$3)&lt;&gt;MONTH($V$3-WEEKDAY($V$3,1)+(ROW(V5)-ROW($V$5))*7+(COLUMN(V5)-COLUMN($V$5)+1)),"",$V$3-WEEKDAY($V$3,1)+(ROW(V5)-ROW($V$5))*7+(COLUMN(V5)-COLUMN($V$5)+1))</f>
        <v/>
      </c>
      <c r="W5" s="263">
        <f>IF(MONTH($V$3)&lt;&gt;MONTH($V$3-WEEKDAY($V$3,1)+(ROW(W5)-ROW($V$5))*7+(COLUMN(W5)-COLUMN($V$5)+1)),"",$V$3-WEEKDAY($V$3,1)+(ROW(W5)-ROW($V$5))*7+(COLUMN(W5)-COLUMN($V$5)+1))</f>
        <v/>
      </c>
      <c r="X5" s="263">
        <f>IF(MONTH($V$3)&lt;&gt;MONTH($V$3-WEEKDAY($V$3,1)+(ROW(X5)-ROW($V$5))*7+(COLUMN(X5)-COLUMN($V$5)+1)),"",$V$3-WEEKDAY($V$3,1)+(ROW(X5)-ROW($V$5))*7+(COLUMN(X5)-COLUMN($V$5)+1))</f>
        <v/>
      </c>
      <c r="Y5" s="263">
        <f>IF(MONTH($V$3)&lt;&gt;MONTH($V$3-WEEKDAY($V$3,1)+(ROW(Y5)-ROW($V$5))*7+(COLUMN(Y5)-COLUMN($V$5)+1)),"",$V$3-WEEKDAY($V$3,1)+(ROW(Y5)-ROW($V$5))*7+(COLUMN(Y5)-COLUMN($V$5)+1))</f>
        <v/>
      </c>
      <c r="Z5" s="263">
        <f>IF(MONTH($V$3)&lt;&gt;MONTH($V$3-WEEKDAY($V$3,1)+(ROW(Z5)-ROW($V$5))*7+(COLUMN(Z5)-COLUMN($V$5)+1)),"",$V$3-WEEKDAY($V$3,1)+(ROW(Z5)-ROW($V$5))*7+(COLUMN(Z5)-COLUMN($V$5)+1))</f>
        <v/>
      </c>
      <c r="AA5" s="263">
        <f>IF(MONTH($V$3)&lt;&gt;MONTH($V$3-WEEKDAY($V$3,1)+(ROW(AA5)-ROW($V$5))*7+(COLUMN(AA5)-COLUMN($V$5)+1)),"",$V$3-WEEKDAY($V$3,1)+(ROW(AA5)-ROW($V$5))*7+(COLUMN(AA5)-COLUMN($V$5)+1))</f>
        <v/>
      </c>
      <c r="AB5" s="263">
        <f>IF(MONTH($V$3)&lt;&gt;MONTH($V$3-WEEKDAY($V$3,1)+(ROW(AB5)-ROW($V$5))*7+(COLUMN(AB5)-COLUMN($V$5)+1)),"",$V$3-WEEKDAY($V$3,1)+(ROW(AB5)-ROW($V$5))*7+(COLUMN(AB5)-COLUMN($V$5)+1))</f>
        <v/>
      </c>
      <c r="AC5" s="351" t="n"/>
      <c r="AD5" s="351" t="n"/>
      <c r="AE5" s="3" t="b">
        <v>1</v>
      </c>
      <c r="AF5" s="258" t="n"/>
      <c r="AJ5" s="350" t="n"/>
      <c r="AK5" s="350" t="n"/>
      <c r="AL5" s="350" t="n"/>
    </row>
    <row r="6" ht="14.1" customHeight="1" s="348" thickBot="1">
      <c r="A6" s="351" t="n"/>
      <c r="B6" s="351" t="n"/>
      <c r="C6" s="337" t="inlineStr">
        <is>
          <t xml:space="preserve">120 Peter Rose St </t>
        </is>
      </c>
      <c r="D6" s="351" t="n"/>
      <c r="E6" s="351" t="n"/>
      <c r="F6" s="351" t="n"/>
      <c r="G6" s="6" t="n"/>
      <c r="H6" s="6" t="n"/>
      <c r="I6" s="6" t="n"/>
      <c r="J6" s="6" t="n"/>
      <c r="K6" s="6" t="n"/>
      <c r="L6" s="6" t="n"/>
      <c r="M6" s="339" t="inlineStr">
        <is>
          <t>Armed or unarmed</t>
        </is>
      </c>
      <c r="N6" s="360" t="n"/>
      <c r="O6" s="135" t="inlineStr">
        <is>
          <t>Unarmed</t>
        </is>
      </c>
      <c r="P6" s="6" t="n"/>
      <c r="Q6" s="6" t="n"/>
      <c r="R6" s="6" t="n"/>
      <c r="S6" s="6" t="n"/>
      <c r="T6" s="6" t="n"/>
      <c r="U6" s="351" t="n"/>
      <c r="V6" s="263">
        <f>IF(MONTH($V$3)&lt;&gt;MONTH($V$3-WEEKDAY($V$3,1)+(ROW(V6)-ROW($V$5))*7+(COLUMN(V6)-COLUMN($V$5)+1)),"",$V$3-WEEKDAY($V$3,1)+(ROW(V6)-ROW($V$5))*7+(COLUMN(V6)-COLUMN($V$5)+1))</f>
        <v/>
      </c>
      <c r="W6" s="263">
        <f>IF(MONTH($V$3)&lt;&gt;MONTH($V$3-WEEKDAY($V$3,1)+(ROW(W6)-ROW($V$5))*7+(COLUMN(W6)-COLUMN($V$5)+1)),"",$V$3-WEEKDAY($V$3,1)+(ROW(W6)-ROW($V$5))*7+(COLUMN(W6)-COLUMN($V$5)+1))</f>
        <v/>
      </c>
      <c r="X6" s="263">
        <f>IF(MONTH($V$3)&lt;&gt;MONTH($V$3-WEEKDAY($V$3,1)+(ROW(X6)-ROW($V$5))*7+(COLUMN(X6)-COLUMN($V$5)+1)),"",$V$3-WEEKDAY($V$3,1)+(ROW(X6)-ROW($V$5))*7+(COLUMN(X6)-COLUMN($V$5)+1))</f>
        <v/>
      </c>
      <c r="Y6" s="263">
        <f>IF(MONTH($V$3)&lt;&gt;MONTH($V$3-WEEKDAY($V$3,1)+(ROW(Y6)-ROW($V$5))*7+(COLUMN(Y6)-COLUMN($V$5)+1)),"",$V$3-WEEKDAY($V$3,1)+(ROW(Y6)-ROW($V$5))*7+(COLUMN(Y6)-COLUMN($V$5)+1))</f>
        <v/>
      </c>
      <c r="Z6" s="263">
        <f>IF(MONTH($V$3)&lt;&gt;MONTH($V$3-WEEKDAY($V$3,1)+(ROW(Z6)-ROW($V$5))*7+(COLUMN(Z6)-COLUMN($V$5)+1)),"",$V$3-WEEKDAY($V$3,1)+(ROW(Z6)-ROW($V$5))*7+(COLUMN(Z6)-COLUMN($V$5)+1))</f>
        <v/>
      </c>
      <c r="AA6" s="263">
        <f>IF(MONTH($V$3)&lt;&gt;MONTH($V$3-WEEKDAY($V$3,1)+(ROW(AA6)-ROW($V$5))*7+(COLUMN(AA6)-COLUMN($V$5)+1)),"",$V$3-WEEKDAY($V$3,1)+(ROW(AA6)-ROW($V$5))*7+(COLUMN(AA6)-COLUMN($V$5)+1))</f>
        <v/>
      </c>
      <c r="AB6" s="263">
        <f>IF(MONTH($V$3)&lt;&gt;MONTH($V$3-WEEKDAY($V$3,1)+(ROW(AB6)-ROW($V$5))*7+(COLUMN(AB6)-COLUMN($V$5)+1)),"",$V$3-WEEKDAY($V$3,1)+(ROW(AB6)-ROW($V$5))*7+(COLUMN(AB6)-COLUMN($V$5)+1))</f>
        <v/>
      </c>
      <c r="AC6" s="351" t="n"/>
      <c r="AD6" s="136" t="inlineStr">
        <is>
          <t>After:</t>
        </is>
      </c>
      <c r="AE6" s="264" t="n">
        <v>8</v>
      </c>
      <c r="AF6" s="258" t="n"/>
      <c r="AJ6" s="350" t="n"/>
      <c r="AL6" s="251" t="n"/>
    </row>
    <row r="7" ht="14.1" customHeight="1" s="348" thickBot="1">
      <c r="A7" s="351" t="n"/>
      <c r="B7" s="351" t="n"/>
      <c r="C7" s="337" t="inlineStr">
        <is>
          <t>Queenstown</t>
        </is>
      </c>
      <c r="D7" s="351" t="n"/>
      <c r="E7" s="351" t="n"/>
      <c r="F7" s="351" t="n"/>
      <c r="G7" s="6" t="n"/>
      <c r="H7" s="340" t="n"/>
      <c r="I7" s="351" t="n"/>
      <c r="J7" s="340" t="n"/>
      <c r="K7" s="340" t="n"/>
      <c r="L7" s="340" t="n"/>
      <c r="M7" s="338" t="inlineStr">
        <is>
          <t>Agency</t>
        </is>
      </c>
      <c r="N7" s="361" t="n"/>
      <c r="O7" s="7" t="inlineStr">
        <is>
          <t>EU</t>
        </is>
      </c>
      <c r="P7" s="6" t="n"/>
      <c r="Q7" s="6" t="n"/>
      <c r="R7" s="6" t="n"/>
      <c r="S7" s="6" t="n"/>
      <c r="T7" s="6" t="n"/>
      <c r="U7" s="351" t="n"/>
      <c r="V7" s="263">
        <f>IF(MONTH($V$3)&lt;&gt;MONTH($V$3-WEEKDAY($V$3,1)+(ROW(V7)-ROW($V$5))*7+(COLUMN(V7)-COLUMN($V$5)+1)),"",$V$3-WEEKDAY($V$3,1)+(ROW(V7)-ROW($V$5))*7+(COLUMN(V7)-COLUMN($V$5)+1))</f>
        <v/>
      </c>
      <c r="W7" s="263">
        <f>IF(MONTH($V$3)&lt;&gt;MONTH($V$3-WEEKDAY($V$3,1)+(ROW(W7)-ROW($V$5))*7+(COLUMN(W7)-COLUMN($V$5)+1)),"",$V$3-WEEKDAY($V$3,1)+(ROW(W7)-ROW($V$5))*7+(COLUMN(W7)-COLUMN($V$5)+1))</f>
        <v/>
      </c>
      <c r="X7" s="263">
        <f>IF(MONTH($V$3)&lt;&gt;MONTH($V$3-WEEKDAY($V$3,1)+(ROW(X7)-ROW($V$5))*7+(COLUMN(X7)-COLUMN($V$5)+1)),"",$V$3-WEEKDAY($V$3,1)+(ROW(X7)-ROW($V$5))*7+(COLUMN(X7)-COLUMN($V$5)+1))</f>
        <v/>
      </c>
      <c r="Y7" s="263">
        <f>IF(MONTH($V$3)&lt;&gt;MONTH($V$3-WEEKDAY($V$3,1)+(ROW(Y7)-ROW($V$5))*7+(COLUMN(Y7)-COLUMN($V$5)+1)),"",$V$3-WEEKDAY($V$3,1)+(ROW(Y7)-ROW($V$5))*7+(COLUMN(Y7)-COLUMN($V$5)+1))</f>
        <v/>
      </c>
      <c r="Z7" s="263">
        <f>IF(MONTH($V$3)&lt;&gt;MONTH($V$3-WEEKDAY($V$3,1)+(ROW(Z7)-ROW($V$5))*7+(COLUMN(Z7)-COLUMN($V$5)+1)),"",$V$3-WEEKDAY($V$3,1)+(ROW(Z7)-ROW($V$5))*7+(COLUMN(Z7)-COLUMN($V$5)+1))</f>
        <v/>
      </c>
      <c r="AA7" s="263">
        <f>IF(MONTH($V$3)&lt;&gt;MONTH($V$3-WEEKDAY($V$3,1)+(ROW(AA7)-ROW($V$5))*7+(COLUMN(AA7)-COLUMN($V$5)+1)),"",$V$3-WEEKDAY($V$3,1)+(ROW(AA7)-ROW($V$5))*7+(COLUMN(AA7)-COLUMN($V$5)+1))</f>
        <v/>
      </c>
      <c r="AB7" s="263">
        <f>IF(MONTH($V$3)&lt;&gt;MONTH($V$3-WEEKDAY($V$3,1)+(ROW(AB7)-ROW($V$5))*7+(COLUMN(AB7)-COLUMN($V$5)+1)),"",$V$3-WEEKDAY($V$3,1)+(ROW(AB7)-ROW($V$5))*7+(COLUMN(AB7)-COLUMN($V$5)+1))</f>
        <v/>
      </c>
      <c r="AC7" s="351" t="n"/>
      <c r="AD7" s="351" t="n"/>
      <c r="AE7" s="351" t="n"/>
      <c r="AF7" s="258" t="n"/>
      <c r="AJ7" s="350" t="n"/>
      <c r="AL7" s="251" t="n"/>
    </row>
    <row r="8">
      <c r="A8" s="351" t="n"/>
      <c r="B8" s="351" t="n"/>
      <c r="C8" s="337" t="inlineStr">
        <is>
          <t>Georgetown, Guyana</t>
        </is>
      </c>
      <c r="D8" s="351" t="n"/>
      <c r="E8" s="351" t="n"/>
      <c r="F8" s="351" t="n"/>
      <c r="G8" s="6" t="n"/>
      <c r="H8" s="6" t="n"/>
      <c r="I8" s="6" t="n"/>
      <c r="J8" s="6" t="n"/>
      <c r="K8" s="6" t="n"/>
      <c r="L8" s="6" t="n"/>
      <c r="M8" s="341" t="n"/>
      <c r="N8" s="351" t="n"/>
      <c r="O8" s="351" t="n"/>
      <c r="P8" s="6" t="n"/>
      <c r="Q8" s="6" t="n"/>
      <c r="R8" s="6" t="n"/>
      <c r="S8" s="6" t="n"/>
      <c r="T8" s="6" t="n"/>
      <c r="U8" s="351" t="n"/>
      <c r="V8" s="263">
        <f>IF(MONTH($V$3)&lt;&gt;MONTH($V$3-WEEKDAY($V$3,1)+(ROW(V8)-ROW($V$5))*7+(COLUMN(V8)-COLUMN($V$5)+1)),"",$V$3-WEEKDAY($V$3,1)+(ROW(V8)-ROW($V$5))*7+(COLUMN(V8)-COLUMN($V$5)+1))</f>
        <v/>
      </c>
      <c r="W8" s="263">
        <f>IF(MONTH($V$3)&lt;&gt;MONTH($V$3-WEEKDAY($V$3,1)+(ROW(W8)-ROW($V$5))*7+(COLUMN(W8)-COLUMN($V$5)+1)),"",$V$3-WEEKDAY($V$3,1)+(ROW(W8)-ROW($V$5))*7+(COLUMN(W8)-COLUMN($V$5)+1))</f>
        <v/>
      </c>
      <c r="X8" s="263">
        <f>IF(MONTH($V$3)&lt;&gt;MONTH($V$3-WEEKDAY($V$3,1)+(ROW(X8)-ROW($V$5))*7+(COLUMN(X8)-COLUMN($V$5)+1)),"",$V$3-WEEKDAY($V$3,1)+(ROW(X8)-ROW($V$5))*7+(COLUMN(X8)-COLUMN($V$5)+1))</f>
        <v/>
      </c>
      <c r="Y8" s="263">
        <f>IF(MONTH($V$3)&lt;&gt;MONTH($V$3-WEEKDAY($V$3,1)+(ROW(Y8)-ROW($V$5))*7+(COLUMN(Y8)-COLUMN($V$5)+1)),"",$V$3-WEEKDAY($V$3,1)+(ROW(Y8)-ROW($V$5))*7+(COLUMN(Y8)-COLUMN($V$5)+1))</f>
        <v/>
      </c>
      <c r="Z8" s="263">
        <f>IF(MONTH($V$3)&lt;&gt;MONTH($V$3-WEEKDAY($V$3,1)+(ROW(Z8)-ROW($V$5))*7+(COLUMN(Z8)-COLUMN($V$5)+1)),"",$V$3-WEEKDAY($V$3,1)+(ROW(Z8)-ROW($V$5))*7+(COLUMN(Z8)-COLUMN($V$5)+1))</f>
        <v/>
      </c>
      <c r="AA8" s="263">
        <f>IF(MONTH($V$3)&lt;&gt;MONTH($V$3-WEEKDAY($V$3,1)+(ROW(AA8)-ROW($V$5))*7+(COLUMN(AA8)-COLUMN($V$5)+1)),"",$V$3-WEEKDAY($V$3,1)+(ROW(AA8)-ROW($V$5))*7+(COLUMN(AA8)-COLUMN($V$5)+1))</f>
        <v/>
      </c>
      <c r="AB8" s="263">
        <f>IF(MONTH($V$3)&lt;&gt;MONTH($V$3-WEEKDAY($V$3,1)+(ROW(AB8)-ROW($V$5))*7+(COLUMN(AB8)-COLUMN($V$5)+1)),"",$V$3-WEEKDAY($V$3,1)+(ROW(AB8)-ROW($V$5))*7+(COLUMN(AB8)-COLUMN($V$5)+1))</f>
        <v/>
      </c>
      <c r="AC8" s="351" t="n"/>
      <c r="AD8" s="351" t="n"/>
      <c r="AE8" s="3" t="b">
        <v>1</v>
      </c>
      <c r="AF8" s="258" t="n"/>
      <c r="AJ8" s="350" t="n"/>
      <c r="AL8" s="251" t="n"/>
    </row>
    <row r="9">
      <c r="A9" s="351" t="n"/>
      <c r="B9" s="351" t="n"/>
      <c r="C9" s="337" t="n"/>
      <c r="D9" s="337" t="n"/>
      <c r="E9" s="337" t="n"/>
      <c r="F9" s="337" t="n"/>
      <c r="G9" s="6" t="n"/>
      <c r="H9" s="6" t="n"/>
      <c r="I9" s="6" t="n"/>
      <c r="J9" s="6" t="n"/>
      <c r="K9" s="6" t="n"/>
      <c r="L9" s="6" t="n"/>
      <c r="M9" s="137" t="n"/>
      <c r="N9" s="137" t="n"/>
      <c r="O9" s="6" t="n"/>
      <c r="P9" s="6" t="n"/>
      <c r="Q9" s="6" t="n"/>
      <c r="R9" s="6" t="n"/>
      <c r="S9" s="6" t="n"/>
      <c r="T9" s="6" t="n"/>
      <c r="U9" s="351" t="n"/>
      <c r="V9" s="265" t="n"/>
      <c r="W9" s="265" t="n"/>
      <c r="X9" s="265" t="n"/>
      <c r="Y9" s="265" t="n"/>
      <c r="Z9" s="265" t="n"/>
      <c r="AA9" s="265" t="n"/>
      <c r="AB9" s="265" t="n"/>
      <c r="AC9" s="351" t="n"/>
      <c r="AD9" s="351" t="n"/>
      <c r="AE9" s="3" t="n"/>
      <c r="AF9" s="351" t="n"/>
      <c r="AJ9" s="350" t="n"/>
      <c r="AL9" s="251" t="n"/>
    </row>
    <row r="10">
      <c r="A10" s="351" t="n"/>
      <c r="B10" s="351" t="n"/>
      <c r="C10" s="337" t="inlineStr">
        <is>
          <t>592-223-7560</t>
        </is>
      </c>
      <c r="D10" s="351" t="n"/>
      <c r="E10" s="351" t="n"/>
      <c r="F10" s="351" t="n"/>
      <c r="G10" s="6" t="n"/>
      <c r="H10" s="340" t="n"/>
      <c r="I10" s="351" t="n"/>
      <c r="J10" s="340" t="n"/>
      <c r="K10" s="330" t="inlineStr">
        <is>
          <t>Week Starting:</t>
        </is>
      </c>
      <c r="L10" s="351" t="n"/>
      <c r="M10" s="335" t="n">
        <v>46038</v>
      </c>
      <c r="N10" s="362" t="n"/>
      <c r="O10" s="6" t="n"/>
      <c r="P10" s="6" t="n"/>
      <c r="Q10" s="6" t="n"/>
      <c r="R10" s="6" t="n"/>
      <c r="S10" s="6" t="n"/>
      <c r="T10" s="138" t="inlineStr">
        <is>
          <t>[42]</t>
        </is>
      </c>
      <c r="U10" s="351" t="n"/>
      <c r="V10" s="263">
        <f>IF(MONTH($V$3)&lt;&gt;MONTH($V$3-WEEKDAY($V$3,1)+(ROW(V10)-ROW($V$5))*7+(COLUMN(V10)-COLUMN($V$5)+1)),"",$V$3-WEEKDAY($V$3,1)+(ROW(V10)-ROW($V$5))*7+(COLUMN(V10)-COLUMN($V$5)+1))</f>
        <v/>
      </c>
      <c r="W10" s="263">
        <f>IF(MONTH($V$3)&lt;&gt;MONTH($V$3-WEEKDAY($V$3,1)+(ROW(W10)-ROW($V$5))*7+(COLUMN(W10)-COLUMN($V$5)+1)),"",$V$3-WEEKDAY($V$3,1)+(ROW(W10)-ROW($V$5))*7+(COLUMN(W10)-COLUMN($V$5)+1))</f>
        <v/>
      </c>
      <c r="X10" s="263">
        <f>IF(MONTH($V$3)&lt;&gt;MONTH($V$3-WEEKDAY($V$3,1)+(ROW(X10)-ROW($V$5))*7+(COLUMN(X10)-COLUMN($V$5)+1)),"",$V$3-WEEKDAY($V$3,1)+(ROW(X10)-ROW($V$5))*7+(COLUMN(X10)-COLUMN($V$5)+1))</f>
        <v/>
      </c>
      <c r="Y10" s="263">
        <f>IF(MONTH($V$3)&lt;&gt;MONTH($V$3-WEEKDAY($V$3,1)+(ROW(Y10)-ROW($V$5))*7+(COLUMN(Y10)-COLUMN($V$5)+1)),"",$V$3-WEEKDAY($V$3,1)+(ROW(Y10)-ROW($V$5))*7+(COLUMN(Y10)-COLUMN($V$5)+1))</f>
        <v/>
      </c>
      <c r="Z10" s="263">
        <f>IF(MONTH($V$3)&lt;&gt;MONTH($V$3-WEEKDAY($V$3,1)+(ROW(Z10)-ROW($V$5))*7+(COLUMN(Z10)-COLUMN($V$5)+1)),"",$V$3-WEEKDAY($V$3,1)+(ROW(Z10)-ROW($V$5))*7+(COLUMN(Z10)-COLUMN($V$5)+1))</f>
        <v/>
      </c>
      <c r="AA10" s="263">
        <f>IF(MONTH($V$3)&lt;&gt;MONTH($V$3-WEEKDAY($V$3,1)+(ROW(AA10)-ROW($V$5))*7+(COLUMN(AA10)-COLUMN($V$5)+1)),"",$V$3-WEEKDAY($V$3,1)+(ROW(AA10)-ROW($V$5))*7+(COLUMN(AA10)-COLUMN($V$5)+1))</f>
        <v/>
      </c>
      <c r="AB10" s="263">
        <f>IF(MONTH($V$3)&lt;&gt;MONTH($V$3-WEEKDAY($V$3,1)+(ROW(AB10)-ROW($V$5))*7+(COLUMN(AB10)-COLUMN($V$5)+1)),"",$V$3-WEEKDAY($V$3,1)+(ROW(AB10)-ROW($V$5))*7+(COLUMN(AB10)-COLUMN($V$5)+1))</f>
        <v/>
      </c>
      <c r="AC10" s="351" t="n"/>
      <c r="AD10" s="136" t="inlineStr">
        <is>
          <t>After:</t>
        </is>
      </c>
      <c r="AE10" s="264" t="n">
        <v>40</v>
      </c>
      <c r="AF10" s="250" t="n"/>
    </row>
    <row r="11" ht="15.75" customHeight="1" s="348" thickBot="1">
      <c r="A11" s="351" t="n"/>
      <c r="B11" s="351" t="n"/>
      <c r="C11" s="6" t="n"/>
      <c r="D11" s="6" t="n"/>
      <c r="E11" s="6" t="n"/>
      <c r="F11" s="6" t="n"/>
      <c r="G11" s="6" t="n"/>
      <c r="H11" s="6" t="n"/>
      <c r="I11" s="6" t="n"/>
      <c r="J11" s="6" t="n"/>
      <c r="K11" s="259" t="inlineStr">
        <is>
          <t>Carry Forward Hrs:</t>
        </is>
      </c>
      <c r="L11" s="248" t="n">
        <v>24</v>
      </c>
      <c r="M11" s="6" t="n"/>
      <c r="N11" s="6" t="n"/>
      <c r="O11" s="6" t="n"/>
      <c r="P11" s="6" t="n"/>
      <c r="Q11" s="6" t="n"/>
      <c r="R11" s="6" t="n"/>
      <c r="S11" s="6" t="n"/>
      <c r="T11" s="6" t="n"/>
      <c r="U11" s="351" t="n"/>
      <c r="V11" s="263">
        <f>IF(MONTH($V$3)&lt;&gt;MONTH($V$3-WEEKDAY($V$3,1)+(ROW(V11)-ROW($V$5))*7+(COLUMN(V11)-COLUMN($V$5)+1)),"",$V$3-WEEKDAY($V$3,1)+(ROW(V11)-ROW($V$5))*7+(COLUMN(V11)-COLUMN($V$5)+1))</f>
        <v/>
      </c>
      <c r="W11" s="263">
        <f>IF(MONTH($V$3)&lt;&gt;MONTH($V$3-WEEKDAY($V$3,1)+(ROW(W11)-ROW($V$5))*7+(COLUMN(W11)-COLUMN($V$5)+1)),"",$V$3-WEEKDAY($V$3,1)+(ROW(W11)-ROW($V$5))*7+(COLUMN(W11)-COLUMN($V$5)+1))</f>
        <v/>
      </c>
      <c r="X11" s="263">
        <f>IF(MONTH($V$3)&lt;&gt;MONTH($V$3-WEEKDAY($V$3,1)+(ROW(X11)-ROW($V$5))*7+(COLUMN(X11)-COLUMN($V$5)+1)),"",$V$3-WEEKDAY($V$3,1)+(ROW(X11)-ROW($V$5))*7+(COLUMN(X11)-COLUMN($V$5)+1))</f>
        <v/>
      </c>
      <c r="Y11" s="263">
        <f>IF(MONTH($V$3)&lt;&gt;MONTH($V$3-WEEKDAY($V$3,1)+(ROW(Y11)-ROW($V$5))*7+(COLUMN(Y11)-COLUMN($V$5)+1)),"",$V$3-WEEKDAY($V$3,1)+(ROW(Y11)-ROW($V$5))*7+(COLUMN(Y11)-COLUMN($V$5)+1))</f>
        <v/>
      </c>
      <c r="Z11" s="263">
        <f>IF(MONTH($V$3)&lt;&gt;MONTH($V$3-WEEKDAY($V$3,1)+(ROW(Z11)-ROW($V$5))*7+(COLUMN(Z11)-COLUMN($V$5)+1)),"",$V$3-WEEKDAY($V$3,1)+(ROW(Z11)-ROW($V$5))*7+(COLUMN(Z11)-COLUMN($V$5)+1))</f>
        <v/>
      </c>
      <c r="AA11" s="263">
        <f>IF(MONTH($V$3)&lt;&gt;MONTH($V$3-WEEKDAY($V$3,1)+(ROW(AA11)-ROW($V$5))*7+(COLUMN(AA11)-COLUMN($V$5)+1)),"",$V$3-WEEKDAY($V$3,1)+(ROW(AA11)-ROW($V$5))*7+(COLUMN(AA11)-COLUMN($V$5)+1))</f>
        <v/>
      </c>
      <c r="AB11" s="263">
        <f>IF(MONTH($V$3)&lt;&gt;MONTH($V$3-WEEKDAY($V$3,1)+(ROW(AB11)-ROW($V$5))*7+(COLUMN(AB11)-COLUMN($V$5)+1)),"",$V$3-WEEKDAY($V$3,1)+(ROW(AB11)-ROW($V$5))*7+(COLUMN(AB11)-COLUMN($V$5)+1))</f>
        <v/>
      </c>
      <c r="AC11" s="351" t="n"/>
      <c r="AD11" s="351" t="n"/>
      <c r="AE11" s="351" t="n"/>
      <c r="AF11" s="258" t="n"/>
      <c r="AJ11" s="252" t="n"/>
      <c r="AK11" s="252" t="n"/>
    </row>
    <row r="12" ht="27.75" customFormat="1" customHeight="1" s="2" thickBot="1">
      <c r="A12" s="266" t="inlineStr">
        <is>
          <t>Day Off</t>
        </is>
      </c>
      <c r="B12" s="267" t="inlineStr">
        <is>
          <t>Holiday Double</t>
        </is>
      </c>
      <c r="C12" s="139" t="inlineStr">
        <is>
          <t>Day of Week</t>
        </is>
      </c>
      <c r="D12" s="140" t="inlineStr">
        <is>
          <t>Time
In</t>
        </is>
      </c>
      <c r="E12" s="140" t="inlineStr">
        <is>
          <t>Time
Out</t>
        </is>
      </c>
      <c r="F12" s="141" t="n"/>
      <c r="G12" s="140" t="inlineStr">
        <is>
          <t>Time
In</t>
        </is>
      </c>
      <c r="H12" s="140" t="inlineStr">
        <is>
          <t>Time
Out</t>
        </is>
      </c>
      <c r="I12" s="142" t="inlineStr">
        <is>
          <t>Total
Hrs</t>
        </is>
      </c>
      <c r="J12" s="142" t="inlineStr">
        <is>
          <t>Location</t>
        </is>
      </c>
      <c r="K12" s="142" t="inlineStr">
        <is>
          <t>Supervisor</t>
        </is>
      </c>
      <c r="L12" s="142" t="inlineStr">
        <is>
          <t>Supervisor Approval</t>
        </is>
      </c>
      <c r="M12" s="140" t="inlineStr">
        <is>
          <t>Regular
Hrs</t>
        </is>
      </c>
      <c r="N12" s="140" t="inlineStr">
        <is>
          <t>Overtime
Hrs</t>
        </is>
      </c>
      <c r="O12" s="140" t="inlineStr">
        <is>
          <t>Hol Hrs</t>
        </is>
      </c>
      <c r="P12" s="140" t="inlineStr">
        <is>
          <t>Responsibilities</t>
        </is>
      </c>
      <c r="Q12" s="140" t="inlineStr">
        <is>
          <t>Risk</t>
        </is>
      </c>
      <c r="R12" s="140" t="inlineStr">
        <is>
          <t>Meals</t>
        </is>
      </c>
      <c r="S12" s="140" t="inlineStr">
        <is>
          <t>Vac Hrs</t>
        </is>
      </c>
      <c r="T12" s="143" t="inlineStr">
        <is>
          <t>Reason for Overtime</t>
        </is>
      </c>
      <c r="U12" s="144" t="inlineStr">
        <is>
          <t>Wkly Reg Avail</t>
        </is>
      </c>
      <c r="V12" s="351" t="inlineStr">
        <is>
          <t>Orig Reg</t>
        </is>
      </c>
      <c r="W12" s="351" t="inlineStr">
        <is>
          <t>Wkly OT Adj</t>
        </is>
      </c>
      <c r="X12" s="351" t="inlineStr">
        <is>
          <t>Week Start</t>
        </is>
      </c>
      <c r="Y12" s="351" t="inlineStr">
        <is>
          <t>Wk Hrs Before</t>
        </is>
      </c>
      <c r="Z12" s="351" t="n"/>
      <c r="AA12" s="351" t="n"/>
      <c r="AB12" s="351" t="n"/>
      <c r="AC12" s="351" t="n"/>
      <c r="AD12" s="351" t="n"/>
      <c r="AE12" s="351" t="n"/>
      <c r="AF12" s="351" t="n"/>
      <c r="AJ12" s="252" t="n"/>
      <c r="AK12" s="252" t="n"/>
    </row>
    <row r="13" hidden="1" ht="15.75" customHeight="1" s="348" thickBot="1">
      <c r="A13" s="268" t="n"/>
      <c r="B13" s="351" t="n"/>
      <c r="C13" s="145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146" t="n"/>
      <c r="U13" s="351" t="n"/>
      <c r="V13" s="351" t="n"/>
      <c r="W13" s="351" t="n"/>
      <c r="X13" s="351" t="n"/>
      <c r="Y13" s="351" t="n"/>
      <c r="Z13" s="351" t="n"/>
      <c r="AA13" s="351" t="n"/>
      <c r="AB13" s="351" t="n"/>
      <c r="AC13" s="351" t="n"/>
      <c r="AD13" s="351" t="n"/>
      <c r="AE13" s="351" t="n"/>
      <c r="AF13" s="351" t="n"/>
    </row>
    <row r="14" ht="24" customHeight="1" s="348" thickBot="1">
      <c r="A14" s="147" t="inlineStr">
        <is>
          <t>On Day</t>
        </is>
      </c>
      <c r="B14" s="269" t="n"/>
      <c r="C14" s="88">
        <f>M10</f>
        <v/>
      </c>
      <c r="D14" s="54" t="n">
        <v>0.9583333333333334</v>
      </c>
      <c r="E14" s="148">
        <f>IF(D14="", "",
 IF(D14=TIME(0,0,0), 0,
 IF(AND(D14&gt;=TIME(0,0,1), D14&lt;=TIME(2,0,0)), TIME(7,0,0),
 IF(AND(D14&gt;=TIME(6,0,0), D14&lt;=TIME(8,0,0)), TIME(12,0,0),
 IF(AND(D14&gt;TIME(8,0,0), D14&lt;=TIME(13,59,0)), TIME(15,0,0),
 IF(AND(D14&gt;=TIME(14,0,0), D14&lt;=TIME(17,59,0)), TIME(21,0,0),
 IF(AND(D14&gt;=TIME(18,0,0), D14&lt;=TIME(21,59,0)), TIME(0,0,0),
 IF(AND(D14&gt;=TIME(22,0,0), D14&lt;=TIME(23,59,59)), TIME(7,0,0), ""))))))))</f>
        <v/>
      </c>
      <c r="F14" s="149" t="n"/>
      <c r="G14" s="148">
        <f>IF(AND(D14&gt;=TIME(6,0,0),D14&lt;=TIME(8,0,0)),E14,"")</f>
        <v/>
      </c>
      <c r="H14" s="54" t="n">
        <v>0.2916666666666667</v>
      </c>
      <c r="I14" s="55">
        <f>ROUND(IF(OR(D14="",E14="",E14=0),0,IF(H14="",MOD(E14-D14,1)*24,MOD(H14-D14,1)*24)),2)</f>
        <v/>
      </c>
      <c r="J14" s="150" t="inlineStr">
        <is>
          <t>Unico-42</t>
        </is>
      </c>
      <c r="K14" s="270" t="n"/>
      <c r="L14" s="271" t="n"/>
      <c r="M14" s="272">
        <f>MAX(0,V14-W14)</f>
        <v/>
      </c>
      <c r="N14" s="56">
        <f>(IF(OR($C14="",$D14=""),0,
 IF(OR($A14="Holiday",$A15="Holiday"),
    IF(ISNUMBER(MATCH(TRIM($B14),{"Phagwah","Good Friday","Easter Monday","Labour Day","Christmas","Eid ul Azha","Romans-2","Globe-12","Neptune P1"},0)),0,$I14),
 IF(AND(NOT(OR($A14="Annual Leave",$A15="Annual Leave")),$A14="Off day"),$I14,
  MAX(0,$I14-$V14)
  ))))+W14</f>
        <v/>
      </c>
      <c r="O14" s="56">
        <f>IF(AND(OR($A14="Holiday",$A15="Holiday"),
        ISNUMBER(MATCH(TRIM($B14),{"Phagwah","Good Friday","Easter Monday","Labour Day","Christmas","Eid ul Azha","Romans-2","Globe-12","Neptune P1"},0))),
   $I14,0)</f>
        <v/>
      </c>
      <c r="P14" s="56">
        <f>IF(OR($O$7="Canteen",$O$7="Head Office"),0,IF($I14&lt;=0,0,IF(OR(OR(TRIM($J14)="Hebrews",TRIM($J14)="Romans",TRIM($J14)="Romans-2",TRIM($J14)="Globe",TRIM($J14)="Globe-12",TRIM($J14)="Neptune P1"),AND($I15&gt;0,OR(TRIM($J15)="Hebrews",TRIM($J15)="Romans",TRIM($J15)="Romans-2",TRIM($J15)="Globe",TRIM($J15)="Globe-12",TRIM($J15)="Neptune P1"))),1,0)))</f>
        <v/>
      </c>
      <c r="Q14" s="57" t="n"/>
      <c r="R14" s="56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IF($I14&gt;0,1,0),
      0
   ),
0))</f>
        <v/>
      </c>
      <c r="S14" s="56">
        <f>IF(OR($A14="Annual Leave",$A15="Annual Leave"),IF($A14="Annual Leave",8,0),0)</f>
        <v/>
      </c>
      <c r="T14" s="58" t="n"/>
      <c r="U14" s="144">
        <f>MAX(0,40-Y14)</f>
        <v/>
      </c>
      <c r="V14" s="151">
        <f>IF(OR($C14="",$D14=""),0,
 IF(OR($A14="Holiday",$A15="Holiday"),0,
 IF(AND(NOT(OR($A14="Annual Leave",$A15="Annual Leave")),$A14="Off day"),0,
  IF($I14+$I15&gt;=8,IF($I14&gt;=8,8,$I14),$I14)
  )))</f>
        <v/>
      </c>
      <c r="W14" s="151">
        <f>MAX(0,V14-U14)</f>
        <v/>
      </c>
      <c r="X14" s="151">
        <f>IF(C14="","",C14-WEEKDAY(C14,1)+1)</f>
        <v/>
      </c>
      <c r="Y14" s="151">
        <f>IF(X14=X14,$L$11,0)</f>
        <v/>
      </c>
      <c r="Z14" s="151" t="n"/>
      <c r="AA14" s="151" t="n"/>
      <c r="AB14" s="151" t="n"/>
      <c r="AC14" s="351" t="n"/>
      <c r="AD14" s="351" t="n"/>
      <c r="AE14" s="351" t="n"/>
      <c r="AF14" s="351" t="n"/>
    </row>
    <row r="15" ht="24" customHeight="1" s="348" thickBot="1">
      <c r="A15" s="147" t="inlineStr">
        <is>
          <t>On Day</t>
        </is>
      </c>
      <c r="B15" s="269" t="n"/>
      <c r="C15" s="89">
        <f>C14</f>
        <v/>
      </c>
      <c r="D15" s="59" t="n"/>
      <c r="E15" s="152">
        <f>IF(D15="", "",
 IF(D15=TIME(0,0,0), 0,
 IF(AND(D15&gt;=TIME(0,0,1), D15&lt;=TIME(2,0,0)), TIME(7,0,0),
 IF(AND(D15&gt;=TIME(6,0,0), D15&lt;=TIME(8,0,0)), TIME(12,0,0),
 IF(AND(D15&gt;TIME(8,0,0), D15&lt;=TIME(13,59,0)), TIME(15,0,0),
 IF(AND(D15&gt;=TIME(14,0,0), D15&lt;=TIME(17,59,0)), TIME(21,0,0),
 IF(AND(D15&gt;=TIME(18,0,0), D15&lt;=TIME(21,59,0)), TIME(0,0,0),
 IF(AND(D15&gt;=TIME(22,0,0), D15&lt;=TIME(23,59,59)), TIME(7,0,0), ""))))))))</f>
        <v/>
      </c>
      <c r="F15" s="153" t="n"/>
      <c r="G15" s="152">
        <f>IF(AND(D15&gt;=TIME(6,0,0),D15&lt;=TIME(8,0,0)),E15,"")</f>
        <v/>
      </c>
      <c r="H15" s="59" t="n"/>
      <c r="I15" s="60">
        <f>ROUND(IF(OR(D15="",E15="",E15=0),0,IF(H15="",MOD(E15-D15,1)*24,MOD(H15-D15,1)*24)),2)</f>
        <v/>
      </c>
      <c r="J15" s="150" t="n"/>
      <c r="K15" s="270" t="n"/>
      <c r="L15" s="271" t="n"/>
      <c r="M15" s="272">
        <f>MAX(0,V15-W15)</f>
        <v/>
      </c>
      <c r="N15" s="61">
        <f>(IF(OR($C15="",$D15=""),0,
 IF(OR($A14="Holiday",$A15="Holiday"),
    IF(ISNUMBER(MATCH(TRIM($B15),{"Phagwah","Good Friday","Easter Monday","Labour Day","Christmas","Eid ul Azha","Romans-2","Globe-12","Neptune P1"},0)),0,$I15),
 IF(AND(NOT(OR($A14="Annual Leave",$A15="Annual Leave")),$A15="Off day"),$I15,
  MAX(0,$I15-$V15)
  ))))+W15</f>
        <v/>
      </c>
      <c r="O15" s="61">
        <f>IF(AND(OR($A14="Holiday",$A15="Holiday"),
        ISNUMBER(MATCH(TRIM($B15),{"Phagwah","Good Friday","Easter Monday","Labour Day","Christmas","Eid ul Azha","Romans-2","Globe-12","Neptune P1"},0))),
   $I15,0)</f>
        <v/>
      </c>
      <c r="P15" s="61">
        <f>IF(OR($O$7="Canteen",$O$7="Head Office"),0,IF($I15&lt;=0,0,IF(AND($I14&lt;=0,OR(TRIM($J15)="Hebrews",TRIM($J15)="Romans",TRIM($J15)="Romans-2",TRIM($J15)="Globe",TRIM($J15)="Globe-12",TRIM($J15)="Neptune P1")),1,0)))</f>
        <v/>
      </c>
      <c r="Q15" s="62" t="n"/>
      <c r="R15" s="61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IF(AND($I14=0,$I15&gt;0),1,0),
      0
   ),
0))</f>
        <v/>
      </c>
      <c r="S15" s="61">
        <f>IF(OR($A14="Annual Leave",$A15="Annual Leave"),IF(AND($A14&lt;&gt;"Annual Leave",$A15="Annual Leave"),8,0),0)</f>
        <v/>
      </c>
      <c r="T15" s="63" t="n"/>
      <c r="U15" s="144">
        <f>MAX(0,40-Y15)</f>
        <v/>
      </c>
      <c r="V15" s="151">
        <f>IF(OR($C15="",$D15=""),0,
 IF(OR($A14="Holiday",$A15="Holiday"),0,
 IF(AND(NOT(OR($A14="Annual Leave",$A15="Annual Leave")),$A15="Off day"),0,
  IF($I14+$I15&gt;=8,IF($I14&gt;=8,0,8-$I14),$I15)
  )))</f>
        <v/>
      </c>
      <c r="W15" s="151">
        <f>MAX(0,V15-U15)</f>
        <v/>
      </c>
      <c r="X15" s="151">
        <f>IF(C15="","",C15-WEEKDAY(C15,1)+1)</f>
        <v/>
      </c>
      <c r="Y15" s="151">
        <f>SUMPRODUCT(($X$14:$X14=X15)*(($V$14:$V14)+($O$14:$O14)))+IF(X15=X14,$L$11,0)</f>
        <v/>
      </c>
      <c r="Z15" s="151" t="n"/>
      <c r="AA15" s="151" t="n"/>
      <c r="AB15" s="151" t="n"/>
      <c r="AC15" s="351" t="n"/>
      <c r="AD15" s="351" t="n"/>
      <c r="AE15" s="351" t="n"/>
      <c r="AF15" s="351" t="n"/>
    </row>
    <row r="16" ht="24" customHeight="1" s="348" thickBot="1">
      <c r="A16" s="154" t="inlineStr">
        <is>
          <t>On Day</t>
        </is>
      </c>
      <c r="B16" s="273" t="n"/>
      <c r="C16" s="90">
        <f>C14+1</f>
        <v/>
      </c>
      <c r="D16" s="8" t="n">
        <v>0.9583333333333334</v>
      </c>
      <c r="E16" s="155">
        <f>IF(D16="", "",
 IF(D16=TIME(0,0,0), 0,
 IF(AND(D16&gt;=TIME(0,0,1), D16&lt;=TIME(2,0,0)), TIME(7,0,0),
 IF(AND(D16&gt;=TIME(6,0,0), D16&lt;=TIME(8,0,0)), TIME(12,0,0),
 IF(AND(D16&gt;TIME(8,0,0), D16&lt;=TIME(13,59,0)), TIME(15,0,0),
 IF(AND(D16&gt;=TIME(14,0,0), D16&lt;=TIME(17,59,0)), TIME(21,0,0),
 IF(AND(D16&gt;=TIME(18,0,0), D16&lt;=TIME(21,59,0)), TIME(0,0,0),
 IF(AND(D16&gt;=TIME(22,0,0), D16&lt;=TIME(23,59,59)), TIME(7,0,0), ""))))))))</f>
        <v/>
      </c>
      <c r="F16" s="156" t="n"/>
      <c r="G16" s="155">
        <f>IF(AND(D16&gt;=TIME(6,0,0),D16&lt;=TIME(8,0,0)),E16,"")</f>
        <v/>
      </c>
      <c r="H16" s="8" t="n">
        <v>0.3194444444444444</v>
      </c>
      <c r="I16" s="30">
        <f>ROUND(IF(OR(D16="",E16="",E16=0),0,IF(H16="",MOD(E16-D16,1)*24,MOD(H16-D16,1)*24)),2)</f>
        <v/>
      </c>
      <c r="J16" s="157" t="inlineStr">
        <is>
          <t>Unico-42</t>
        </is>
      </c>
      <c r="K16" s="274" t="n"/>
      <c r="L16" s="271" t="inlineStr">
        <is>
          <t xml:space="preserve"> </t>
        </is>
      </c>
      <c r="M16" s="275">
        <f>MAX(0,V16-W16)</f>
        <v/>
      </c>
      <c r="N16" s="9">
        <f>(IF(OR($C16="",$D16=""),0,
 IF(OR($A16="Holiday",$A17="Holiday"),
    IF(ISNUMBER(MATCH(TRIM($B16),{"Phagwah","Good Friday","Easter Monday","Labour Day","Christmas","Eid ul Azha","Romans-2","Globe-12","Neptune P1"},0)),0,$I16),
 IF(AND(NOT(OR($A16="Annual Leave",$A17="Annual Leave")),$A16="Off day"),$I16,
  MAX(0,$I16-$V16)
  ))))+W16</f>
        <v/>
      </c>
      <c r="O16" s="9">
        <f>IF(AND(OR($A16="Holiday",$A17="Holiday"),
        ISNUMBER(MATCH(TRIM($B16),{"Phagwah","Good Friday","Easter Monday","Labour Day","Christmas","Eid ul Azha","Romans-2","Globe-12","Neptune P1"},0))),
   $I16,0)</f>
        <v/>
      </c>
      <c r="P16" s="9">
        <f>IF(OR($O$7="Canteen",$O$7="Head Office"),0,IF($I16&lt;=0,0,IF(OR(OR(TRIM($J16)="Hebrews",TRIM($J16)="Romans",TRIM($J16)="Romans-2",TRIM($J16)="Globe",TRIM($J16)="Globe-12",TRIM($J16)="Neptune P1"),AND($I17&gt;0,OR(TRIM($J17)="Hebrews",TRIM($J17)="Romans",TRIM($J17)="Romans-2",TRIM($J17)="Globe",TRIM($J17)="Globe-12",TRIM($J17)="Neptune P1"))),1,0)))</f>
        <v/>
      </c>
      <c r="Q16" s="10" t="n"/>
      <c r="R16" s="9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IF($I16&gt;0,1,0),
      0
   ),
0))</f>
        <v/>
      </c>
      <c r="S16" s="9">
        <f>IF(OR($A16="Annual Leave",$A17="Annual Leave"),IF($A16="Annual Leave",8,0),0)</f>
        <v/>
      </c>
      <c r="T16" s="91" t="n"/>
      <c r="U16" s="144">
        <f>MAX(0,40-Y16)</f>
        <v/>
      </c>
      <c r="V16" s="351">
        <f>IF(OR($C16="",$D16=""),0,
 IF(OR($A16="Holiday",$A17="Holiday"),0,
 IF(AND(NOT(OR($A16="Annual Leave",$A17="Annual Leave")),$A16="Off day"),0,
  IF($I16+$I17&gt;=8,IF($I16&gt;=8,8,$I16),$I16)
  )))</f>
        <v/>
      </c>
      <c r="W16" s="351">
        <f>MAX(0,V16-U16)</f>
        <v/>
      </c>
      <c r="X16" s="351">
        <f>IF(C16="","",C16-WEEKDAY(C16,1)+1)</f>
        <v/>
      </c>
      <c r="Y16" s="351">
        <f>SUMPRODUCT(($X$14:$X15=X16)*(($V$14:$V15)+($O$14:$O15)))+IF(X16=X14,$L$11,0)</f>
        <v/>
      </c>
      <c r="Z16" s="351" t="n"/>
      <c r="AA16" s="351" t="n"/>
      <c r="AB16" s="351" t="n"/>
      <c r="AC16" s="351" t="n"/>
      <c r="AD16" s="351" t="n"/>
      <c r="AE16" s="351" t="n"/>
      <c r="AF16" s="351" t="n"/>
    </row>
    <row r="17" ht="24" customHeight="1" s="348" thickBot="1">
      <c r="A17" s="154" t="inlineStr">
        <is>
          <t>On Day</t>
        </is>
      </c>
      <c r="B17" s="273" t="n"/>
      <c r="C17" s="90">
        <f>C16</f>
        <v/>
      </c>
      <c r="D17" s="276" t="n"/>
      <c r="E17" s="277">
        <f>IF(D17="", "",
 IF(D17=TIME(0,0,0), 0,
 IF(AND(D17&gt;=TIME(0,0,1), D17&lt;=TIME(2,0,0)), TIME(7,0,0),
 IF(AND(D17&gt;=TIME(6,0,0), D17&lt;=TIME(8,0,0)), TIME(12,0,0),
 IF(AND(D17&gt;TIME(8,0,0), D17&lt;=TIME(13,59,0)), TIME(15,0,0),
 IF(AND(D17&gt;=TIME(14,0,0), D17&lt;=TIME(17,59,0)), TIME(21,0,0),
 IF(AND(D17&gt;=TIME(18,0,0), D17&lt;=TIME(21,59,0)), TIME(0,0,0),
 IF(AND(D17&gt;=TIME(22,0,0), D17&lt;=TIME(23,59,59)), TIME(7,0,0), ""))))))))</f>
        <v/>
      </c>
      <c r="F17" s="156" t="n"/>
      <c r="G17" s="277">
        <f>IF(AND(D17&gt;=TIME(6,0,0),D17&lt;=TIME(8,0,0)),E17,"")</f>
        <v/>
      </c>
      <c r="H17" s="276" t="n"/>
      <c r="I17" s="30">
        <f>ROUND(IF(OR(D17="",E17="",E17=0),0,IF(H17="",MOD(E17-D17,1)*24,MOD(H17-D17,1)*24)),2)</f>
        <v/>
      </c>
      <c r="J17" s="158" t="n"/>
      <c r="K17" s="274" t="n"/>
      <c r="L17" s="271" t="n"/>
      <c r="M17" s="275">
        <f>MAX(0,V17-W17)</f>
        <v/>
      </c>
      <c r="N17" s="278">
        <f>(IF(OR($C17="",$D17=""),0,
 IF(OR($A16="Holiday",$A17="Holiday"),
    IF(ISNUMBER(MATCH(TRIM($B17),{"Phagwah","Good Friday","Easter Monday","Labour Day","Christmas","Eid ul Azha","Romans-2","Globe-12","Neptune P1"},0)),0,$I17),
 IF(AND(NOT(OR($A16="Annual Leave",$A17="Annual Leave")),$A17="Off day"),$I17,
  MAX(0,$I17-$V17)
  ))))+W17</f>
        <v/>
      </c>
      <c r="O17" s="278">
        <f>IF(AND(OR($A16="Holiday",$A17="Holiday"),
        ISNUMBER(MATCH(TRIM($B17),{"Phagwah","Good Friday","Easter Monday","Labour Day","Christmas","Eid ul Azha","Romans-2","Globe-12","Neptune P1"},0))),
   $I17,0)</f>
        <v/>
      </c>
      <c r="P17" s="278">
        <f>IF(OR($O$7="Canteen",$O$7="Head Office"),0,IF($I17&lt;=0,0,IF(AND($I16&lt;=0,OR(TRIM($J17)="Hebrews",TRIM($J17)="Romans",TRIM($J17)="Romans-2",TRIM($J17)="Globe",TRIM($J17)="Globe-12",TRIM($J17)="Neptune P1")),1,0)))</f>
        <v/>
      </c>
      <c r="Q17" s="279" t="n"/>
      <c r="R17" s="278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IF(AND($I16=0,$I17&gt;0),1,0),
      0
   ),
0))</f>
        <v/>
      </c>
      <c r="S17" s="278">
        <f>IF(OR($A16="Annual Leave",$A17="Annual Leave"),IF(AND($A16&lt;&gt;"Annual Leave",$A17="Annual Leave"),8,0),0)</f>
        <v/>
      </c>
      <c r="T17" s="280" t="n"/>
      <c r="U17" s="144">
        <f>MAX(0,40-Y17)</f>
        <v/>
      </c>
      <c r="V17" s="351">
        <f>IF(OR($C17="",$D17=""),0,
 IF(OR($A16="Holiday",$A17="Holiday"),0,
 IF(AND(NOT(OR($A16="Annual Leave",$A17="Annual Leave")),$A17="Off day"),0,
  IF($I16+$I17&gt;=8,IF($I16&gt;=8,0,8-$I16),$I17)
  )))</f>
        <v/>
      </c>
      <c r="W17" s="351">
        <f>MAX(0,V17-U17)</f>
        <v/>
      </c>
      <c r="X17" s="351">
        <f>IF(C17="","",C17-WEEKDAY(C17,1)+1)</f>
        <v/>
      </c>
      <c r="Y17" s="351">
        <f>SUMPRODUCT(($X$14:$X16=X17)*(($V$14:$V16)+($O$14:$O16)))+IF(X17=X14,$L$11,0)</f>
        <v/>
      </c>
      <c r="Z17" s="351" t="n"/>
      <c r="AA17" s="351" t="n"/>
      <c r="AB17" s="351" t="n"/>
      <c r="AC17" s="351" t="n"/>
      <c r="AD17" s="351" t="n"/>
      <c r="AE17" s="351" t="n"/>
      <c r="AF17" s="351" t="n"/>
    </row>
    <row r="18" ht="24" customHeight="1" s="348" thickBot="1">
      <c r="A18" s="159" t="inlineStr">
        <is>
          <t>On Day</t>
        </is>
      </c>
      <c r="B18" s="281" t="n"/>
      <c r="C18" s="92">
        <f>C16+1</f>
        <v/>
      </c>
      <c r="D18" s="31" t="n">
        <v>0.625</v>
      </c>
      <c r="E18" s="160">
        <f>IF(D18="", "",
 IF(D18=TIME(0,0,0), 0,
 IF(AND(D18&gt;=TIME(0,0,1), D18&lt;=TIME(2,0,0)), TIME(7,0,0),
 IF(AND(D18&gt;=TIME(6,0,0), D18&lt;=TIME(8,0,0)), TIME(12,0,0),
 IF(AND(D18&gt;TIME(8,0,0), D18&lt;=TIME(13,59,0)), TIME(15,0,0),
 IF(AND(D18&gt;=TIME(14,0,0), D18&lt;=TIME(17,59,0)), TIME(21,0,0),
 IF(AND(D18&gt;=TIME(18,0,0), D18&lt;=TIME(21,59,0)), TIME(0,0,0),
 IF(AND(D18&gt;=TIME(22,0,0), D18&lt;=TIME(23,59,59)), TIME(7,0,0), ""))))))))</f>
        <v/>
      </c>
      <c r="F18" s="161" t="n"/>
      <c r="G18" s="160">
        <f>IF(AND(D18&gt;=TIME(6,0,0),D18&lt;=TIME(8,0,0)),E18,"")</f>
        <v/>
      </c>
      <c r="H18" s="31" t="n">
        <v>0.9583333333333334</v>
      </c>
      <c r="I18" s="32">
        <f>ROUND(IF(OR(D18="",E18="",E18=0),0,IF(H18="",MOD(E18-D18,1)*24,MOD(H18-D18,1)*24)),2)</f>
        <v/>
      </c>
      <c r="J18" s="162" t="inlineStr">
        <is>
          <t>Unico-42</t>
        </is>
      </c>
      <c r="K18" s="282" t="n"/>
      <c r="L18" s="271" t="n"/>
      <c r="M18" s="283">
        <f>MAX(0,V18-W18)</f>
        <v/>
      </c>
      <c r="N18" s="33">
        <f>(IF(OR($C18="",$D18=""),0,
 IF(OR($A18="Holiday",$A19="Holiday"),
    IF(ISNUMBER(MATCH(TRIM($B18),{"Phagwah","Good Friday","Easter Monday","Labour Day","Christmas","Eid ul Azha","Romans-2","Globe-12","Neptune P1"},0)),0,$I18),
 IF(AND(NOT(OR($A18="Annual Leave",$A19="Annual Leave")),$A18="Off day"),$I18,
  MAX(0,$I18-$V18)
  ))))+W18</f>
        <v/>
      </c>
      <c r="O18" s="33">
        <f>IF(AND(OR($A18="Holiday",$A19="Holiday"),
        ISNUMBER(MATCH(TRIM($B18),{"Phagwah","Good Friday","Easter Monday","Labour Day","Christmas","Eid ul Azha","Romans-2","Globe-12","Neptune P1"},0))),
   $I18,0)</f>
        <v/>
      </c>
      <c r="P18" s="33">
        <f>IF(OR($O$7="Canteen",$O$7="Head Office"),0,IF($I18&lt;=0,0,IF(OR(OR(TRIM($J18)="Hebrews",TRIM($J18)="Romans",TRIM($J18)="Romans-2",TRIM($J18)="Globe",TRIM($J18)="Globe-12",TRIM($J18)="Neptune P1"),AND($I19&gt;0,OR(TRIM($J19)="Hebrews",TRIM($J19)="Romans",TRIM($J19)="Romans-2",TRIM($J19)="Globe",TRIM($J19)="Globe-12",TRIM($J19)="Neptune P1"))),1,0)))</f>
        <v/>
      </c>
      <c r="Q18" s="34" t="n"/>
      <c r="R18" s="33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IF($I18&gt;0,1,0),
      0
   ),
0))</f>
        <v/>
      </c>
      <c r="S18" s="33">
        <f>IF(OR($A18="Annual Leave",$A19="Annual Leave"),IF($A18="Annual Leave",8,0),0)</f>
        <v/>
      </c>
      <c r="T18" s="35" t="n"/>
      <c r="U18" s="144">
        <f>MAX(0,40-Y18)</f>
        <v/>
      </c>
      <c r="V18" s="351">
        <f>IF(OR($C18="",$D18=""),0,
 IF(OR($A18="Holiday",$A19="Holiday"),0,
 IF(AND(NOT(OR($A18="Annual Leave",$A19="Annual Leave")),$A18="Off day"),0,
  IF($I18+$I19&gt;=8,IF($I18&gt;=8,8,$I18),$I18)
  )))</f>
        <v/>
      </c>
      <c r="W18" s="351">
        <f>MAX(0,V18-U18)</f>
        <v/>
      </c>
      <c r="X18" s="351">
        <f>IF(C18="","",C18-WEEKDAY(C18,1)+1)</f>
        <v/>
      </c>
      <c r="Y18" s="351">
        <f>SUMPRODUCT(($X$14:$X17=X18)*(($V$14:$V17)+($O$14:$O17)))+IF(X18=X14,$L$11,0)</f>
        <v/>
      </c>
      <c r="Z18" s="351" t="n"/>
      <c r="AA18" s="351" t="n"/>
      <c r="AB18" s="351" t="n"/>
      <c r="AC18" s="351" t="n"/>
      <c r="AD18" s="351" t="n"/>
      <c r="AE18" s="351" t="n"/>
      <c r="AF18" s="351" t="n"/>
    </row>
    <row r="19" ht="24" customHeight="1" s="348" thickBot="1">
      <c r="A19" s="159" t="inlineStr">
        <is>
          <t>On Day</t>
        </is>
      </c>
      <c r="B19" s="281" t="n"/>
      <c r="C19" s="93">
        <f>C18</f>
        <v/>
      </c>
      <c r="D19" s="36" t="n"/>
      <c r="E19" s="163">
        <f>IF(D19="", "",
 IF(D19=TIME(0,0,0), 0,
 IF(AND(D19&gt;=TIME(0,0,1), D19&lt;=TIME(2,0,0)), TIME(7,0,0),
 IF(AND(D19&gt;=TIME(6,0,0), D19&lt;=TIME(8,0,0)), TIME(12,0,0),
 IF(AND(D19&gt;TIME(8,0,0), D19&lt;=TIME(13,59,0)), TIME(15,0,0),
 IF(AND(D19&gt;=TIME(14,0,0), D19&lt;=TIME(17,59,0)), TIME(21,0,0),
 IF(AND(D19&gt;=TIME(18,0,0), D19&lt;=TIME(21,59,0)), TIME(0,0,0),
 IF(AND(D19&gt;=TIME(22,0,0), D19&lt;=TIME(23,59,59)), TIME(7,0,0), ""))))))))</f>
        <v/>
      </c>
      <c r="F19" s="164" t="n"/>
      <c r="G19" s="163">
        <f>IF(AND(D19&gt;=TIME(6,0,0),D19&lt;=TIME(8,0,0)),E19,"")</f>
        <v/>
      </c>
      <c r="H19" s="36" t="n"/>
      <c r="I19" s="37">
        <f>ROUND(IF(OR(D19="",E19="",E19=0),0,IF(H19="",MOD(E19-D19,1)*24,MOD(H19-D19,1)*24)),2)</f>
        <v/>
      </c>
      <c r="J19" s="162" t="n"/>
      <c r="K19" s="282" t="n"/>
      <c r="L19" s="271" t="n"/>
      <c r="M19" s="283">
        <f>MAX(0,V19-W19)</f>
        <v/>
      </c>
      <c r="N19" s="38">
        <f>(IF(OR($C19="",$D19=""),0,
 IF(OR($A18="Holiday",$A19="Holiday"),
    IF(ISNUMBER(MATCH(TRIM($B19),{"Phagwah","Good Friday","Easter Monday","Labour Day","Christmas","Eid ul Azha","Romans-2","Globe-12","Neptune P1"},0)),0,$I19),
 IF(AND(NOT(OR($A18="Annual Leave",$A19="Annual Leave")),$A19="Off day"),$I19,
  MAX(0,$I19-$V19)
  ))))+W19</f>
        <v/>
      </c>
      <c r="O19" s="38">
        <f>IF(AND(OR($A18="Holiday",$A19="Holiday"),
        ISNUMBER(MATCH(TRIM($B19),{"Phagwah","Good Friday","Easter Monday","Labour Day","Christmas","Eid ul Azha","Romans-2","Globe-12","Neptune P1"},0))),
   $I19,0)</f>
        <v/>
      </c>
      <c r="P19" s="38">
        <f>IF(OR($O$7="Canteen",$O$7="Head Office"),0,IF($I19&lt;=0,0,IF(AND($I18&lt;=0,OR(TRIM($J19)="Hebrews",TRIM($J19)="Romans",TRIM($J19)="Romans-2",TRIM($J19)="Globe",TRIM($J19)="Globe-12",TRIM($J19)="Neptune P1")),1,0)))</f>
        <v/>
      </c>
      <c r="Q19" s="39" t="n"/>
      <c r="R19" s="38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IF(AND($I18=0,$I19&gt;0),1,0),
      0
   ),
0))</f>
        <v/>
      </c>
      <c r="S19" s="38">
        <f>IF(OR($A18="Annual Leave",$A19="Annual Leave"),IF(AND($A18&lt;&gt;"Annual Leave",$A19="Annual Leave"),8,0),0)</f>
        <v/>
      </c>
      <c r="T19" s="40" t="n"/>
      <c r="U19" s="144">
        <f>MAX(0,40-Y19)</f>
        <v/>
      </c>
      <c r="V19" s="351">
        <f>IF(OR($C19="",$D19=""),0,
 IF(OR($A18="Holiday",$A19="Holiday"),0,
 IF(AND(NOT(OR($A18="Annual Leave",$A19="Annual Leave")),$A19="Off day"),0,
  IF($I18+$I19&gt;=8,IF($I18&gt;=8,0,8-$I18),$I19)
  )))</f>
        <v/>
      </c>
      <c r="W19" s="351">
        <f>MAX(0,V19-U19)</f>
        <v/>
      </c>
      <c r="X19" s="351">
        <f>IF(C19="","",C19-WEEKDAY(C19,1)+1)</f>
        <v/>
      </c>
      <c r="Y19" s="351">
        <f>SUMPRODUCT(($X$14:$X18=X19)*(($V$14:$V18)+($O$14:$O18)))+IF(X19=X14,$L$11,0)</f>
        <v/>
      </c>
      <c r="Z19" s="351" t="n"/>
      <c r="AA19" s="351" t="n"/>
      <c r="AB19" s="351" t="n"/>
      <c r="AC19" s="351" t="n"/>
      <c r="AD19" s="351" t="n"/>
      <c r="AE19" s="351" t="n"/>
      <c r="AF19" s="351" t="n"/>
    </row>
    <row r="20" ht="24" customHeight="1" s="348" thickBot="1">
      <c r="A20" s="165" t="inlineStr">
        <is>
          <t>Off Day</t>
        </is>
      </c>
      <c r="B20" s="284" t="n"/>
      <c r="C20" s="94">
        <f>C18+1</f>
        <v/>
      </c>
      <c r="D20" s="41" t="n"/>
      <c r="E20" s="166">
        <f>IF(D20="", "",
 IF(D20=TIME(0,0,0), 0,
 IF(AND(D20&gt;=TIME(0,0,1), D20&lt;=TIME(2,0,0)), TIME(7,0,0),
 IF(AND(D20&gt;=TIME(6,0,0), D20&lt;=TIME(8,0,0)), TIME(12,0,0),
 IF(AND(D20&gt;TIME(8,0,0), D20&lt;=TIME(13,59,0)), TIME(15,0,0),
 IF(AND(D20&gt;=TIME(14,0,0), D20&lt;=TIME(17,59,0)), TIME(21,0,0),
 IF(AND(D20&gt;=TIME(18,0,0), D20&lt;=TIME(21,59,0)), TIME(0,0,0),
 IF(AND(D20&gt;=TIME(22,0,0), D20&lt;=TIME(23,59,59)), TIME(7,0,0), ""))))))))</f>
        <v/>
      </c>
      <c r="F20" s="167" t="n"/>
      <c r="G20" s="166">
        <f>IF(AND(D20&gt;=TIME(6,0,0),D20&lt;=TIME(8,0,0)),E20,"")</f>
        <v/>
      </c>
      <c r="H20" s="41" t="n"/>
      <c r="I20" s="95">
        <f>ROUND(IF(OR(D20="",E20="",E20=0),0,IF(H20="",MOD(E20-D20,1)*24,MOD(H20-D20,1)*24)),2)</f>
        <v/>
      </c>
      <c r="J20" s="168" t="n"/>
      <c r="K20" s="285" t="n"/>
      <c r="L20" s="271" t="n"/>
      <c r="M20" s="286">
        <f>MAX(0,V20-W20)</f>
        <v/>
      </c>
      <c r="N20" s="42">
        <f>(IF(OR($C20="",$D20=""),0,
 IF(OR($A20="Holiday",$A21="Holiday"),
    IF(ISNUMBER(MATCH(TRIM($B20),{"Phagwah","Good Friday","Easter Monday","Labour Day","Christmas","Eid ul Azha","Romans-2","Globe-12","Neptune P1"},0)),0,$I20),
 IF(AND(NOT(OR($A20="Annual Leave",$A21="Annual Leave")),$A20="Off day"),$I20,
  MAX(0,$I20-$V20)
  ))))+W20</f>
        <v/>
      </c>
      <c r="O20" s="42">
        <f>IF(AND(OR($A20="Holiday",$A21="Holiday"),
        ISNUMBER(MATCH(TRIM($B20),{"Phagwah","Good Friday","Easter Monday","Labour Day","Christmas","Eid ul Azha","Romans-2","Globe-12","Neptune P1"},0))),
   $I20,0)</f>
        <v/>
      </c>
      <c r="P20" s="42">
        <f>IF(OR($O$7="Canteen",$O$7="Head Office"),0,IF($I20&lt;=0,0,IF(OR(OR(TRIM($J20)="Hebrews",TRIM($J20)="Romans",TRIM($J20)="Romans-2",TRIM($J20)="Globe",TRIM($J20)="Globe-12",TRIM($J20)="Neptune P1"),AND($I21&gt;0,OR(TRIM($J21)="Hebrews",TRIM($J21)="Romans",TRIM($J21)="Romans-2",TRIM($J21)="Globe",TRIM($J21)="Globe-12",TRIM($J21)="Neptune P1"))),1,0)))</f>
        <v/>
      </c>
      <c r="Q20" s="43" t="n"/>
      <c r="R20" s="42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IF($I20&gt;0,1,0),
      0
   ),
0))</f>
        <v/>
      </c>
      <c r="S20" s="42">
        <f>IF(OR($A20="Annual Leave",$A21="Annual Leave"),IF($A20="Annual Leave",8,0),0)</f>
        <v/>
      </c>
      <c r="T20" s="96" t="n"/>
      <c r="U20" s="144">
        <f>MAX(0,40-Y20)</f>
        <v/>
      </c>
      <c r="V20" s="351">
        <f>IF(OR($C20="",$D20=""),0,
 IF(OR($A20="Holiday",$A21="Holiday"),0,
 IF(AND(NOT(OR($A20="Annual Leave",$A21="Annual Leave")),$A20="Off day"),0,
  IF($I20+$I21&gt;=8,IF($I20&gt;=8,8,$I20),$I20)
  )))</f>
        <v/>
      </c>
      <c r="W20" s="351">
        <f>MAX(0,V20-U20)</f>
        <v/>
      </c>
      <c r="X20" s="351">
        <f>IF(C20="","",C20-WEEKDAY(C20,1)+1)</f>
        <v/>
      </c>
      <c r="Y20" s="351">
        <f>SUMPRODUCT(($X$14:$X19=X20)*(($V$14:$V19)+($O$14:$O19)))+IF(X20=X14,$L$11,0)</f>
        <v/>
      </c>
      <c r="Z20" s="351" t="n"/>
      <c r="AA20" s="351" t="n"/>
      <c r="AB20" s="351" t="n"/>
      <c r="AC20" s="351" t="n"/>
      <c r="AD20" s="351" t="n"/>
      <c r="AE20" s="351" t="n"/>
      <c r="AF20" s="351" t="n"/>
    </row>
    <row r="21" ht="24" customHeight="1" s="348" thickBot="1">
      <c r="A21" s="165" t="inlineStr">
        <is>
          <t>Off Day</t>
        </is>
      </c>
      <c r="B21" s="284" t="n"/>
      <c r="C21" s="94">
        <f>C20</f>
        <v/>
      </c>
      <c r="D21" s="287" t="n"/>
      <c r="E21" s="288">
        <f>IF(D21="", "",
 IF(D21=TIME(0,0,0), 0,
 IF(AND(D21&gt;=TIME(0,0,1), D21&lt;=TIME(2,0,0)), TIME(7,0,0),
 IF(AND(D21&gt;=TIME(6,0,0), D21&lt;=TIME(8,0,0)), TIME(12,0,0),
 IF(AND(D21&gt;TIME(8,0,0), D21&lt;=TIME(13,59,0)), TIME(15,0,0),
 IF(AND(D21&gt;=TIME(14,0,0), D21&lt;=TIME(17,59,0)), TIME(21,0,0),
 IF(AND(D21&gt;=TIME(18,0,0), D21&lt;=TIME(21,59,0)), TIME(0,0,0),
 IF(AND(D21&gt;=TIME(22,0,0), D21&lt;=TIME(23,59,59)), TIME(7,0,0), ""))))))))</f>
        <v/>
      </c>
      <c r="F21" s="167" t="n"/>
      <c r="G21" s="288">
        <f>IF(AND(D21&gt;=TIME(6,0,0),D21&lt;=TIME(8,0,0)),E21,"")</f>
        <v/>
      </c>
      <c r="H21" s="287" t="n"/>
      <c r="I21" s="95">
        <f>ROUND(IF(OR(D21="",E21="",E21=0),0,IF(H21="",MOD(E21-D21,1)*24,MOD(H21-D21,1)*24)),2)</f>
        <v/>
      </c>
      <c r="J21" s="169" t="n"/>
      <c r="K21" s="285" t="n"/>
      <c r="L21" s="271" t="n"/>
      <c r="M21" s="286">
        <f>MAX(0,V21-W21)</f>
        <v/>
      </c>
      <c r="N21" s="289">
        <f>(IF(OR($C21="",$D21=""),0,
 IF(OR($A20="Holiday",$A21="Holiday"),
    IF(ISNUMBER(MATCH(TRIM($B21),{"Phagwah","Good Friday","Easter Monday","Labour Day","Christmas","Eid ul Azha","Romans-2","Globe-12","Neptune P1"},0)),0,$I21),
 IF(AND(NOT(OR($A20="Annual Leave",$A21="Annual Leave")),$A21="Off day"),$I21,
  MAX(0,$I21-$V21)
  ))))+W21</f>
        <v/>
      </c>
      <c r="O21" s="289">
        <f>IF(AND(OR($A20="Holiday",$A21="Holiday"),
        ISNUMBER(MATCH(TRIM($B21),{"Phagwah","Good Friday","Easter Monday","Labour Day","Christmas","Eid ul Azha","Romans-2","Globe-12","Neptune P1"},0))),
   $I21,0)</f>
        <v/>
      </c>
      <c r="P21" s="289">
        <f>IF(OR($O$7="Canteen",$O$7="Head Office"),0,IF($I21&lt;=0,0,IF(AND($I20&lt;=0,OR(TRIM($J21)="Hebrews",TRIM($J21)="Romans",TRIM($J21)="Romans-2",TRIM($J21)="Globe",TRIM($J21)="Globe-12",TRIM($J21)="Neptune P1")),1,0)))</f>
        <v/>
      </c>
      <c r="Q21" s="290" t="n"/>
      <c r="R21" s="289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IF(AND($I20=0,$I21&gt;0),1,0),
      0
   ),
0))</f>
        <v/>
      </c>
      <c r="S21" s="289">
        <f>IF(OR($A20="Annual Leave",$A21="Annual Leave"),IF(AND($A20&lt;&gt;"Annual Leave",$A21="Annual Leave"),8,0),0)</f>
        <v/>
      </c>
      <c r="T21" s="291" t="n"/>
      <c r="U21" s="144">
        <f>MAX(0,40-Y21)</f>
        <v/>
      </c>
      <c r="V21" s="351">
        <f>IF(OR($C21="",$D21=""),0,
 IF(OR($A20="Holiday",$A21="Holiday"),0,
 IF(AND(NOT(OR($A20="Annual Leave",$A21="Annual Leave")),$A21="Off day"),0,
  IF($I20+$I21&gt;=8,IF($I20&gt;=8,0,8-$I20),$I21)
  )))</f>
        <v/>
      </c>
      <c r="W21" s="351">
        <f>MAX(0,V21-U21)</f>
        <v/>
      </c>
      <c r="X21" s="351">
        <f>IF(C21="","",C21-WEEKDAY(C21,1)+1)</f>
        <v/>
      </c>
      <c r="Y21" s="351">
        <f>SUMPRODUCT(($X$14:$X20=X21)*(($V$14:$V20)+($O$14:$O20)))+IF(X21=X14,$L$11,0)</f>
        <v/>
      </c>
      <c r="Z21" s="351" t="n"/>
      <c r="AA21" s="351" t="n"/>
      <c r="AB21" s="351" t="n"/>
      <c r="AC21" s="351" t="n"/>
      <c r="AD21" s="351" t="n"/>
      <c r="AE21" s="351" t="n"/>
      <c r="AF21" s="351" t="n"/>
    </row>
    <row r="22" ht="24" customHeight="1" s="348" thickBot="1">
      <c r="A22" s="170" t="inlineStr">
        <is>
          <t>On Day</t>
        </is>
      </c>
      <c r="B22" s="292" t="n"/>
      <c r="C22" s="97">
        <f>C20+1</f>
        <v/>
      </c>
      <c r="D22" s="44" t="n">
        <v>0.6527777777777778</v>
      </c>
      <c r="E22" s="171">
        <f>IF(D22="", "",
 IF(D22=TIME(0,0,0), 0,
 IF(AND(D22&gt;=TIME(0,0,1), D22&lt;=TIME(2,0,0)), TIME(7,0,0),
 IF(AND(D22&gt;=TIME(6,0,0), D22&lt;=TIME(8,0,0)), TIME(12,0,0),
 IF(AND(D22&gt;TIME(8,0,0), D22&lt;=TIME(13,59,0)), TIME(15,0,0),
 IF(AND(D22&gt;=TIME(14,0,0), D22&lt;=TIME(17,59,0)), TIME(21,0,0),
 IF(AND(D22&gt;=TIME(18,0,0), D22&lt;=TIME(21,59,0)), TIME(0,0,0),
 IF(AND(D22&gt;=TIME(22,0,0), D22&lt;=TIME(23,59,59)), TIME(7,0,0), ""))))))))</f>
        <v/>
      </c>
      <c r="F22" s="172" t="n"/>
      <c r="G22" s="171">
        <f>IF(AND(D22&gt;=TIME(6,0,0),D22&lt;=TIME(8,0,0)),E22,"")</f>
        <v/>
      </c>
      <c r="H22" s="44" t="n">
        <v>0.9583333333333334</v>
      </c>
      <c r="I22" s="45">
        <f>ROUND(IF(OR(D22="",E22="",E22=0),0,IF(H22="",MOD(E22-D22,1)*24,MOD(H22-D22,1)*24)),2)</f>
        <v/>
      </c>
      <c r="J22" s="173" t="inlineStr">
        <is>
          <t>Unico-42</t>
        </is>
      </c>
      <c r="K22" s="293" t="n"/>
      <c r="L22" s="271" t="n"/>
      <c r="M22" s="294">
        <f>MAX(0,V22-W22)</f>
        <v/>
      </c>
      <c r="N22" s="46">
        <f>(IF(OR($C22="",$D22=""),0,
 IF(OR($A22="Holiday",$A23="Holiday"),
    IF(ISNUMBER(MATCH(TRIM($B22),{"Phagwah","Good Friday","Easter Monday","Labour Day","Christmas","Eid ul Azha","Romans-2","Globe-12","Neptune P1"},0)),0,$I22),
 IF(AND(NOT(OR($A22="Annual Leave",$A23="Annual Leave")),$A22="Off day"),$I22,
  MAX(0,$I22-$V22)
  ))))+W22</f>
        <v/>
      </c>
      <c r="O22" s="46">
        <f>IF(AND(OR($A22="Holiday",$A23="Holiday"),
        ISNUMBER(MATCH(TRIM($B22),{"Phagwah","Good Friday","Easter Monday","Labour Day","Christmas","Eid ul Azha","Romans-2","Globe-12","Neptune P1"},0))),
   $I22,0)</f>
        <v/>
      </c>
      <c r="P22" s="46">
        <f>IF(OR($O$7="Canteen",$O$7="Head Office"),0,IF($I22&lt;=0,0,IF(OR(OR(TRIM($J22)="Hebrews",TRIM($J22)="Romans",TRIM($J22)="Romans-2",TRIM($J22)="Globe",TRIM($J22)="Globe-12",TRIM($J22)="Neptune P1"),AND($I23&gt;0,OR(TRIM($J23)="Hebrews",TRIM($J23)="Romans",TRIM($J23)="Romans-2",TRIM($J23)="Globe",TRIM($J23)="Globe-12",TRIM($J23)="Neptune P1"))),1,0)))</f>
        <v/>
      </c>
      <c r="Q22" s="47" t="n"/>
      <c r="R22" s="46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IF($I22&gt;0,1,0),
      0
   ),
0))</f>
        <v/>
      </c>
      <c r="S22" s="46">
        <f>IF(OR($A22="Annual Leave",$A23="Annual Leave"),IF($A22="Annual Leave",8,0),0)</f>
        <v/>
      </c>
      <c r="T22" s="48" t="n"/>
      <c r="U22" s="144">
        <f>MAX(0,40-Y22)</f>
        <v/>
      </c>
      <c r="V22" s="351">
        <f>IF(OR($C22="",$D22=""),0,
 IF(OR($A22="Holiday",$A23="Holiday"),0,
 IF(AND(NOT(OR($A22="Annual Leave",$A23="Annual Leave")),$A22="Off day"),0,
  IF($I22+$I23&gt;=8,IF($I22&gt;=8,8,$I22),$I22)
  )))</f>
        <v/>
      </c>
      <c r="W22" s="351">
        <f>MAX(0,V22-U22)</f>
        <v/>
      </c>
      <c r="X22" s="351">
        <f>IF(C22="","",C22-WEEKDAY(C22,1)+1)</f>
        <v/>
      </c>
      <c r="Y22" s="351">
        <f>SUMPRODUCT(($X$14:$X21=X22)*(($V$14:$V21)+($O$14:$O21)))+IF(X22=X14,$L$11,0)</f>
        <v/>
      </c>
      <c r="Z22" s="351" t="n"/>
      <c r="AA22" s="351" t="n"/>
      <c r="AB22" s="351" t="n"/>
      <c r="AC22" s="351" t="n"/>
      <c r="AD22" s="351" t="n"/>
      <c r="AE22" s="351" t="n"/>
      <c r="AF22" s="351" t="n"/>
    </row>
    <row r="23" ht="24" customHeight="1" s="348" thickBot="1">
      <c r="A23" s="170" t="inlineStr">
        <is>
          <t>On Day</t>
        </is>
      </c>
      <c r="B23" s="292" t="n"/>
      <c r="C23" s="98">
        <f>C22</f>
        <v/>
      </c>
      <c r="D23" s="49" t="n"/>
      <c r="E23" s="174">
        <f>IF(D23="", "",
 IF(D23=TIME(0,0,0), 0,
 IF(AND(D23&gt;=TIME(0,0,1), D23&lt;=TIME(2,0,0)), TIME(7,0,0),
 IF(AND(D23&gt;=TIME(6,0,0), D23&lt;=TIME(8,0,0)), TIME(12,0,0),
 IF(AND(D23&gt;TIME(8,0,0), D23&lt;=TIME(13,59,0)), TIME(15,0,0),
 IF(AND(D23&gt;=TIME(14,0,0), D23&lt;=TIME(17,59,0)), TIME(21,0,0),
 IF(AND(D23&gt;=TIME(18,0,0), D23&lt;=TIME(21,59,0)), TIME(0,0,0),
 IF(AND(D23&gt;=TIME(22,0,0), D23&lt;=TIME(23,59,59)), TIME(7,0,0), ""))))))))</f>
        <v/>
      </c>
      <c r="F23" s="175" t="n"/>
      <c r="G23" s="174">
        <f>IF(AND(D23&gt;=TIME(6,0,0),D23&lt;=TIME(8,0,0)),E23,"")</f>
        <v/>
      </c>
      <c r="H23" s="49" t="n"/>
      <c r="I23" s="50">
        <f>ROUND(IF(OR(D23="",E23="",E23=0),0,IF(H23="",MOD(E23-D23,1)*24,MOD(H23-D23,1)*24)),2)</f>
        <v/>
      </c>
      <c r="J23" s="173" t="n"/>
      <c r="K23" s="293" t="n"/>
      <c r="L23" s="271" t="n"/>
      <c r="M23" s="294">
        <f>MAX(0,V23-W23)</f>
        <v/>
      </c>
      <c r="N23" s="51">
        <f>(IF(OR($C23="",$D23=""),0,
 IF(OR($A22="Holiday",$A23="Holiday"),
    IF(ISNUMBER(MATCH(TRIM($B23),{"Phagwah","Good Friday","Easter Monday","Labour Day","Christmas","Eid ul Azha","Romans-2","Globe-12","Neptune P1"},0)),0,$I23),
 IF(AND(NOT(OR($A22="Annual Leave",$A23="Annual Leave")),$A23="Off day"),$I23,
  MAX(0,$I23-$V23)
  ))))+W23</f>
        <v/>
      </c>
      <c r="O23" s="51">
        <f>IF(AND(OR($A22="Holiday",$A23="Holiday"),
        ISNUMBER(MATCH(TRIM($B23),{"Phagwah","Good Friday","Easter Monday","Labour Day","Christmas","Eid ul Azha","Romans-2","Globe-12","Neptune P1"},0))),
   $I23,0)</f>
        <v/>
      </c>
      <c r="P23" s="51">
        <f>IF(OR($O$7="Canteen",$O$7="Head Office"),0,IF($I23&lt;=0,0,IF(AND($I22&lt;=0,OR(TRIM($J23)="Hebrews",TRIM($J23)="Romans",TRIM($J23)="Romans-2",TRIM($J23)="Globe",TRIM($J23)="Globe-12",TRIM($J23)="Neptune P1")),1,0)))</f>
        <v/>
      </c>
      <c r="Q23" s="52" t="n"/>
      <c r="R23" s="51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IF(AND($I22=0,$I23&gt;0),1,0),
      0
   ),
0))</f>
        <v/>
      </c>
      <c r="S23" s="51">
        <f>IF(OR($A22="Annual Leave",$A23="Annual Leave"),IF(AND($A22&lt;&gt;"Annual Leave",$A23="Annual Leave"),8,0),0)</f>
        <v/>
      </c>
      <c r="T23" s="53" t="n"/>
      <c r="U23" s="144">
        <f>MAX(0,40-Y23)</f>
        <v/>
      </c>
      <c r="V23" s="351">
        <f>IF(OR($C23="",$D23=""),0,
 IF(OR($A22="Holiday",$A23="Holiday"),0,
 IF(AND(NOT(OR($A22="Annual Leave",$A23="Annual Leave")),$A23="Off day"),0,
  IF($I22+$I23&gt;=8,IF($I22&gt;=8,0,8-$I22),$I23)
  )))</f>
        <v/>
      </c>
      <c r="W23" s="351">
        <f>MAX(0,V23-U23)</f>
        <v/>
      </c>
      <c r="X23" s="351">
        <f>IF(C23="","",C23-WEEKDAY(C23,1)+1)</f>
        <v/>
      </c>
      <c r="Y23" s="351">
        <f>SUMPRODUCT(($X$14:$X22=X23)*(($V$14:$V22)+($O$14:$O22)))+IF(X23=X14,$L$11,0)</f>
        <v/>
      </c>
      <c r="Z23" s="351" t="n"/>
      <c r="AA23" s="351" t="n"/>
      <c r="AB23" s="351" t="n"/>
      <c r="AC23" s="351" t="n"/>
      <c r="AD23" s="351" t="n"/>
      <c r="AE23" s="351" t="n"/>
      <c r="AF23" s="351" t="n"/>
    </row>
    <row r="24" ht="24" customHeight="1" s="348" thickBot="1">
      <c r="A24" s="154" t="inlineStr">
        <is>
          <t>On Day</t>
        </is>
      </c>
      <c r="B24" s="273" t="n"/>
      <c r="C24" s="90">
        <f>C22+1</f>
        <v/>
      </c>
      <c r="D24" s="8" t="n">
        <v>0.6458333333333334</v>
      </c>
      <c r="E24" s="155">
        <f>IF(D24="", "",
 IF(D24=TIME(0,0,0), 0,
 IF(AND(D24&gt;=TIME(0,0,1), D24&lt;=TIME(2,0,0)), TIME(7,0,0),
 IF(AND(D24&gt;=TIME(6,0,0), D24&lt;=TIME(8,0,0)), TIME(12,0,0),
 IF(AND(D24&gt;TIME(8,0,0), D24&lt;=TIME(13,59,0)), TIME(15,0,0),
 IF(AND(D24&gt;=TIME(14,0,0), D24&lt;=TIME(17,59,0)), TIME(21,0,0),
 IF(AND(D24&gt;=TIME(18,0,0), D24&lt;=TIME(21,59,0)), TIME(0,0,0),
 IF(AND(D24&gt;=TIME(22,0,0), D24&lt;=TIME(23,59,59)), TIME(7,0,0), ""))))))))</f>
        <v/>
      </c>
      <c r="F24" s="156" t="n"/>
      <c r="G24" s="155">
        <f>IF(AND(D24&gt;=TIME(6,0,0),D24&lt;=TIME(8,0,0)),E24,"")</f>
        <v/>
      </c>
      <c r="H24" s="8" t="n">
        <v>0.9583333333333334</v>
      </c>
      <c r="I24" s="30">
        <f>ROUND(IF(OR(D24="",E24="",E24=0),0,IF(H24="",MOD(E24-D24,1)*24,MOD(H24-D24,1)*24)),2)</f>
        <v/>
      </c>
      <c r="J24" s="157" t="inlineStr">
        <is>
          <t>Unico-42</t>
        </is>
      </c>
      <c r="K24" s="274" t="n"/>
      <c r="L24" s="271" t="n"/>
      <c r="M24" s="275">
        <f>MAX(0,V24-W24)</f>
        <v/>
      </c>
      <c r="N24" s="9">
        <f>(IF(OR($C24="",$D24=""),0,
 IF(OR($A24="Holiday",$A25="Holiday"),
    IF(ISNUMBER(MATCH(TRIM($B24),{"Phagwah","Good Friday","Easter Monday","Labour Day","Christmas","Eid ul Azha","Romans-2","Globe-12","Neptune P1"},0)),0,$I24),
 IF(AND(NOT(OR($A24="Annual Leave",$A25="Annual Leave")),$A24="Off day"),$I24,
  MAX(0,$I24-$V24)
  ))))+W24</f>
        <v/>
      </c>
      <c r="O24" s="9">
        <f>IF(AND(OR($A24="Holiday",$A25="Holiday"),
        ISNUMBER(MATCH(TRIM($B24),{"Phagwah","Good Friday","Easter Monday","Labour Day","Christmas","Eid ul Azha","Romans-2","Globe-12","Neptune P1"},0))),
   $I24,0)</f>
        <v/>
      </c>
      <c r="P24" s="9">
        <f>IF(OR($O$7="Canteen",$O$7="Head Office"),0,IF($I24&lt;=0,0,IF(OR(OR(TRIM($J24)="Hebrews",TRIM($J24)="Romans",TRIM($J24)="Romans-2",TRIM($J24)="Globe",TRIM($J24)="Globe-12",TRIM($J24)="Neptune P1"),AND($I25&gt;0,OR(TRIM($J25)="Hebrews",TRIM($J25)="Romans",TRIM($J25)="Romans-2",TRIM($J25)="Globe",TRIM($J25)="Globe-12",TRIM($J25)="Neptune P1"))),1,0)))</f>
        <v/>
      </c>
      <c r="Q24" s="10" t="n"/>
      <c r="R24" s="9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IF($I24&gt;0,1,0),
      0
   ),
0))</f>
        <v/>
      </c>
      <c r="S24" s="9">
        <f>IF(OR($A24="Annual Leave",$A25="Annual Leave"),IF($A24="Annual Leave",8,0),0)</f>
        <v/>
      </c>
      <c r="T24" s="91" t="n"/>
      <c r="U24" s="144">
        <f>MAX(0,40-Y24)</f>
        <v/>
      </c>
      <c r="V24" s="351">
        <f>IF(OR($C24="",$D24=""),0,
 IF(OR($A24="Holiday",$A25="Holiday"),0,
 IF(AND(NOT(OR($A24="Annual Leave",$A25="Annual Leave")),$A24="Off day"),0,
  IF($I24+$I25&gt;=8,IF($I24&gt;=8,8,$I24),$I24)
  )))</f>
        <v/>
      </c>
      <c r="W24" s="351">
        <f>MAX(0,V24-U24)</f>
        <v/>
      </c>
      <c r="X24" s="351">
        <f>IF(C24="","",C24-WEEKDAY(C24,1)+1)</f>
        <v/>
      </c>
      <c r="Y24" s="351">
        <f>SUMPRODUCT(($X$14:$X23=X24)*(($V$14:$V23)+($O$14:$O23)))+IF(X24=X14,$L$11,0)</f>
        <v/>
      </c>
      <c r="Z24" s="351" t="n"/>
      <c r="AA24" s="351" t="n"/>
      <c r="AB24" s="351" t="n"/>
      <c r="AC24" s="351" t="n"/>
      <c r="AD24" s="351" t="n"/>
      <c r="AE24" s="351" t="n"/>
      <c r="AF24" s="351" t="n"/>
    </row>
    <row r="25" ht="24" customHeight="1" s="348" thickBot="1">
      <c r="A25" s="154" t="inlineStr">
        <is>
          <t>On Day</t>
        </is>
      </c>
      <c r="B25" s="273" t="n"/>
      <c r="C25" s="90">
        <f>C24</f>
        <v/>
      </c>
      <c r="D25" s="276" t="n"/>
      <c r="E25" s="277">
        <f>IF(D25="", "",
 IF(D25=TIME(0,0,0), 0,
 IF(AND(D25&gt;=TIME(0,0,1), D25&lt;=TIME(2,0,0)), TIME(7,0,0),
 IF(AND(D25&gt;=TIME(6,0,0), D25&lt;=TIME(8,0,0)), TIME(12,0,0),
 IF(AND(D25&gt;TIME(8,0,0), D25&lt;=TIME(13,59,0)), TIME(15,0,0),
 IF(AND(D25&gt;=TIME(14,0,0), D25&lt;=TIME(17,59,0)), TIME(21,0,0),
 IF(AND(D25&gt;=TIME(18,0,0), D25&lt;=TIME(21,59,0)), TIME(0,0,0),
 IF(AND(D25&gt;=TIME(22,0,0), D25&lt;=TIME(23,59,59)), TIME(7,0,0), ""))))))))</f>
        <v/>
      </c>
      <c r="F25" s="156" t="n"/>
      <c r="G25" s="277">
        <f>IF(AND(D25&gt;=TIME(6,0,0),D25&lt;=TIME(8,0,0)),E25,"")</f>
        <v/>
      </c>
      <c r="H25" s="276" t="n"/>
      <c r="I25" s="30">
        <f>ROUND(IF(OR(D25="",E25="",E25=0),0,IF(H25="",MOD(E25-D25,1)*24,MOD(H25-D25,1)*24)),2)</f>
        <v/>
      </c>
      <c r="J25" s="158" t="n"/>
      <c r="K25" s="274" t="n"/>
      <c r="L25" s="271" t="n"/>
      <c r="M25" s="275">
        <f>MAX(0,V25-W25)</f>
        <v/>
      </c>
      <c r="N25" s="278">
        <f>(IF(OR($C25="",$D25=""),0,
 IF(OR($A24="Holiday",$A25="Holiday"),
    IF(ISNUMBER(MATCH(TRIM($B25),{"Phagwah","Good Friday","Easter Monday","Labour Day","Christmas","Eid ul Azha","Romans-2","Globe-12","Neptune P1"},0)),0,$I25),
 IF(AND(NOT(OR($A24="Annual Leave",$A25="Annual Leave")),$A25="Off day"),$I25,
  MAX(0,$I25-$V25)
  ))))+W25</f>
        <v/>
      </c>
      <c r="O25" s="278">
        <f>IF(AND(OR($A24="Holiday",$A25="Holiday"),
        ISNUMBER(MATCH(TRIM($B25),{"Phagwah","Good Friday","Easter Monday","Labour Day","Christmas","Eid ul Azha","Romans-2","Globe-12","Neptune P1"},0))),
   $I25,0)</f>
        <v/>
      </c>
      <c r="P25" s="278">
        <f>IF(OR($O$7="Canteen",$O$7="Head Office"),0,IF($I25&lt;=0,0,IF(AND($I24&lt;=0,OR(TRIM($J25)="Hebrews",TRIM($J25)="Romans",TRIM($J25)="Romans-2",TRIM($J25)="Globe",TRIM($J25)="Globe-12",TRIM($J25)="Neptune P1")),1,0)))</f>
        <v/>
      </c>
      <c r="Q25" s="279" t="n"/>
      <c r="R25" s="278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IF(AND($I24=0,$I25&gt;0),1,0),
      0
   ),
0))</f>
        <v/>
      </c>
      <c r="S25" s="278">
        <f>IF(OR($A24="Annual Leave",$A25="Annual Leave"),IF(AND($A24&lt;&gt;"Annual Leave",$A25="Annual Leave"),8,0),0)</f>
        <v/>
      </c>
      <c r="T25" s="280" t="n"/>
      <c r="U25" s="144">
        <f>MAX(0,40-Y25)</f>
        <v/>
      </c>
      <c r="V25" s="351">
        <f>IF(OR($C25="",$D25=""),0,
 IF(OR($A24="Holiday",$A25="Holiday"),0,
 IF(AND(NOT(OR($A24="Annual Leave",$A25="Annual Leave")),$A25="Off day"),0,
  IF($I24+$I25&gt;=8,IF($I24&gt;=8,0,8-$I24),$I25)
  )))</f>
        <v/>
      </c>
      <c r="W25" s="351">
        <f>MAX(0,V25-U25)</f>
        <v/>
      </c>
      <c r="X25" s="351">
        <f>IF(C25="","",C25-WEEKDAY(C25,1)+1)</f>
        <v/>
      </c>
      <c r="Y25" s="351">
        <f>SUMPRODUCT(($X$14:$X24=X25)*(($V$14:$V24)+($O$14:$O24)))+IF(X25=X14,$L$11,0)</f>
        <v/>
      </c>
      <c r="Z25" s="351" t="n"/>
      <c r="AA25" s="351" t="n"/>
      <c r="AB25" s="351" t="n"/>
      <c r="AC25" s="351" t="n"/>
      <c r="AD25" s="351" t="n"/>
      <c r="AE25" s="351" t="n"/>
      <c r="AF25" s="351" t="n"/>
    </row>
    <row r="26" ht="24" customHeight="1" s="348" thickBot="1">
      <c r="A26" s="159" t="inlineStr">
        <is>
          <t>On Day</t>
        </is>
      </c>
      <c r="B26" s="281" t="n"/>
      <c r="C26" s="92">
        <f>C24+1</f>
        <v/>
      </c>
      <c r="D26" s="31" t="n">
        <v>0.625</v>
      </c>
      <c r="E26" s="160">
        <f>IF(D26="", "",
 IF(D26=TIME(0,0,0), 0,
 IF(AND(D26&gt;=TIME(0,0,1), D26&lt;=TIME(2,0,0)), TIME(7,0,0),
 IF(AND(D26&gt;=TIME(6,0,0), D26&lt;=TIME(8,0,0)), TIME(12,0,0),
 IF(AND(D26&gt;TIME(8,0,0), D26&lt;=TIME(13,59,0)), TIME(15,0,0),
 IF(AND(D26&gt;=TIME(14,0,0), D26&lt;=TIME(17,59,0)), TIME(21,0,0),
 IF(AND(D26&gt;=TIME(18,0,0), D26&lt;=TIME(21,59,0)), TIME(0,0,0),
 IF(AND(D26&gt;=TIME(22,0,0), D26&lt;=TIME(23,59,59)), TIME(7,0,0), ""))))))))</f>
        <v/>
      </c>
      <c r="F26" s="161" t="n"/>
      <c r="G26" s="160">
        <f>IF(AND(D26&gt;=TIME(6,0,0),D26&lt;=TIME(8,0,0)),E26,"")</f>
        <v/>
      </c>
      <c r="H26" s="31" t="n">
        <v>0.9583333333333334</v>
      </c>
      <c r="I26" s="32">
        <f>ROUND(IF(OR(D26="",E26="",E26=0),0,IF(H26="",MOD(E26-D26,1)*24,MOD(H26-D26,1)*24)),2)</f>
        <v/>
      </c>
      <c r="J26" s="162" t="inlineStr">
        <is>
          <t>Unico-42</t>
        </is>
      </c>
      <c r="K26" s="282" t="n"/>
      <c r="L26" s="271" t="n"/>
      <c r="M26" s="283">
        <f>MAX(0,V26-W26)</f>
        <v/>
      </c>
      <c r="N26" s="33">
        <f>(IF(OR($C26="",$D26=""),0,
 IF(OR($A26="Holiday",$A27="Holiday"),
    IF(ISNUMBER(MATCH(TRIM($B26),{"Phagwah","Good Friday","Easter Monday","Labour Day","Christmas","Eid ul Azha","Romans-2","Globe-12","Neptune P1"},0)),0,$I26),
 IF(AND(NOT(OR($A26="Annual Leave",$A27="Annual Leave")),$A26="Off day"),$I26,
  MAX(0,$I26-$V26)
  ))))+W26</f>
        <v/>
      </c>
      <c r="O26" s="33">
        <f>IF(AND(OR($A26="Holiday",$A27="Holiday"),
        ISNUMBER(MATCH(TRIM($B26),{"Phagwah","Good Friday","Easter Monday","Labour Day","Christmas","Eid ul Azha","Romans-2","Globe-12","Neptune P1"},0))),
   $I26,0)</f>
        <v/>
      </c>
      <c r="P26" s="33">
        <f>IF(OR($O$7="Canteen",$O$7="Head Office"),0,IF($I26&lt;=0,0,IF(OR(OR(TRIM($J26)="Hebrews",TRIM($J26)="Romans",TRIM($J26)="Romans-2",TRIM($J26)="Globe",TRIM($J26)="Globe-12",TRIM($J26)="Neptune P1"),AND($I27&gt;0,OR(TRIM($J27)="Hebrews",TRIM($J27)="Romans",TRIM($J27)="Romans-2",TRIM($J27)="Globe",TRIM($J27)="Globe-12",TRIM($J27)="Neptune P1"))),1,0)))</f>
        <v/>
      </c>
      <c r="Q26" s="34" t="n"/>
      <c r="R26" s="33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IF($I26&gt;0,1,0),
      0
   ),
0))</f>
        <v/>
      </c>
      <c r="S26" s="33">
        <f>IF(OR($A26="Annual Leave",$A27="Annual Leave"),IF($A26="Annual Leave",8,0),0)</f>
        <v/>
      </c>
      <c r="T26" s="35" t="n"/>
      <c r="U26" s="144">
        <f>MAX(0,40-Y26)</f>
        <v/>
      </c>
      <c r="V26" s="351">
        <f>IF(OR($C26="",$D26=""),0,
 IF(OR($A26="Holiday",$A27="Holiday"),0,
 IF(AND(NOT(OR($A26="Annual Leave",$A27="Annual Leave")),$A26="Off day"),0,
  IF($I26+$I27&gt;=8,IF($I26&gt;=8,8,$I26),$I26)
  )))</f>
        <v/>
      </c>
      <c r="W26" s="351">
        <f>MAX(0,V26-U26)</f>
        <v/>
      </c>
      <c r="X26" s="351">
        <f>IF(C26="","",C26-WEEKDAY(C26,1)+1)</f>
        <v/>
      </c>
      <c r="Y26" s="351">
        <f>SUMPRODUCT(($X$14:$X25=X26)*(($V$14:$V25)+($O$14:$O25)))+IF(X26=X14,$L$11,0)</f>
        <v/>
      </c>
      <c r="Z26" s="351" t="n"/>
      <c r="AA26" s="351" t="n"/>
      <c r="AB26" s="351" t="n"/>
      <c r="AC26" s="351" t="n"/>
      <c r="AD26" s="351" t="n"/>
      <c r="AE26" s="351" t="n"/>
      <c r="AF26" s="351" t="n"/>
    </row>
    <row r="27" ht="24" customHeight="1" s="348" thickBot="1">
      <c r="A27" s="159" t="inlineStr">
        <is>
          <t>On Day</t>
        </is>
      </c>
      <c r="B27" s="281" t="n"/>
      <c r="C27" s="93">
        <f>C26</f>
        <v/>
      </c>
      <c r="D27" s="36" t="n"/>
      <c r="E27" s="163">
        <f>IF(D27="", "",
 IF(D27=TIME(0,0,0), 0,
 IF(AND(D27&gt;=TIME(0,0,1), D27&lt;=TIME(2,0,0)), TIME(7,0,0),
 IF(AND(D27&gt;=TIME(6,0,0), D27&lt;=TIME(8,0,0)), TIME(12,0,0),
 IF(AND(D27&gt;TIME(8,0,0), D27&lt;=TIME(13,59,0)), TIME(15,0,0),
 IF(AND(D27&gt;=TIME(14,0,0), D27&lt;=TIME(17,59,0)), TIME(21,0,0),
 IF(AND(D27&gt;=TIME(18,0,0), D27&lt;=TIME(21,59,0)), TIME(0,0,0),
 IF(AND(D27&gt;=TIME(22,0,0), D27&lt;=TIME(23,59,59)), TIME(7,0,0), ""))))))))</f>
        <v/>
      </c>
      <c r="F27" s="164" t="n"/>
      <c r="G27" s="163">
        <f>IF(AND(D27&gt;=TIME(6,0,0),D27&lt;=TIME(8,0,0)),E27,"")</f>
        <v/>
      </c>
      <c r="H27" s="36" t="n"/>
      <c r="I27" s="37">
        <f>ROUND(IF(OR(D27="",E27="",E27=0),0,IF(H27="",MOD(E27-D27,1)*24,MOD(H27-D27,1)*24)),2)</f>
        <v/>
      </c>
      <c r="J27" s="162" t="n"/>
      <c r="K27" s="282" t="n"/>
      <c r="L27" s="271" t="n"/>
      <c r="M27" s="283">
        <f>MAX(0,V27-W27)</f>
        <v/>
      </c>
      <c r="N27" s="38">
        <f>(IF(OR($C27="",$D27=""),0,
 IF(OR($A26="Holiday",$A27="Holiday"),
    IF(ISNUMBER(MATCH(TRIM($B27),{"Phagwah","Good Friday","Easter Monday","Labour Day","Christmas","Eid ul Azha","Romans-2","Globe-12","Neptune P1"},0)),0,$I27),
 IF(AND(NOT(OR($A26="Annual Leave",$A27="Annual Leave")),$A27="Off day"),$I27,
  MAX(0,$I27-$V27)
  ))))+W27</f>
        <v/>
      </c>
      <c r="O27" s="38">
        <f>IF(AND(OR($A26="Holiday",$A27="Holiday"),
        ISNUMBER(MATCH(TRIM($B27),{"Phagwah","Good Friday","Easter Monday","Labour Day","Christmas","Eid ul Azha","Romans-2","Globe-12","Neptune P1"},0))),
   $I27,0)</f>
        <v/>
      </c>
      <c r="P27" s="38">
        <f>IF(OR($O$7="Canteen",$O$7="Head Office"),0,IF($I27&lt;=0,0,IF(AND($I26&lt;=0,OR(TRIM($J27)="Hebrews",TRIM($J27)="Romans",TRIM($J27)="Romans-2",TRIM($J27)="Globe",TRIM($J27)="Globe-12",TRIM($J27)="Neptune P1")),1,0)))</f>
        <v/>
      </c>
      <c r="Q27" s="39" t="n"/>
      <c r="R27" s="38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IF(AND($I26=0,$I27&gt;0),1,0),
      0
   ),
0))</f>
        <v/>
      </c>
      <c r="S27" s="38">
        <f>IF(OR($A26="Annual Leave",$A27="Annual Leave"),IF(AND($A26&lt;&gt;"Annual Leave",$A27="Annual Leave"),8,0),0)</f>
        <v/>
      </c>
      <c r="T27" s="40" t="n"/>
      <c r="U27" s="144">
        <f>MAX(0,40-Y27)</f>
        <v/>
      </c>
      <c r="V27" s="351">
        <f>IF(OR($C27="",$D27=""),0,
 IF(OR($A26="Holiday",$A27="Holiday"),0,
 IF(AND(NOT(OR($A26="Annual Leave",$A27="Annual Leave")),$A27="Off day"),0,
  IF($I26+$I27&gt;=8,IF($I26&gt;=8,0,8-$I26),$I27)
  )))</f>
        <v/>
      </c>
      <c r="W27" s="351">
        <f>MAX(0,V27-U27)</f>
        <v/>
      </c>
      <c r="X27" s="351">
        <f>IF(C27="","",C27-WEEKDAY(C27,1)+1)</f>
        <v/>
      </c>
      <c r="Y27" s="351">
        <f>SUMPRODUCT(($X$14:$X26=X27)*(($V$14:$V26)+($O$14:$O26)))+IF(X27=X14,$L$11,0)</f>
        <v/>
      </c>
      <c r="Z27" s="351" t="n"/>
      <c r="AA27" s="351" t="n"/>
      <c r="AB27" s="351" t="n"/>
      <c r="AC27" s="351" t="n"/>
      <c r="AD27" s="351" t="n"/>
      <c r="AE27" s="351" t="n"/>
      <c r="AF27" s="351" t="n"/>
    </row>
    <row r="28" ht="24" customHeight="1" s="348" thickBot="1">
      <c r="A28" s="176" t="n"/>
      <c r="B28" s="176" t="n"/>
      <c r="C28" s="145" t="n"/>
      <c r="D28" s="6" t="n"/>
      <c r="E28" s="14" t="n"/>
      <c r="F28" s="6" t="n"/>
      <c r="G28" s="6" t="n"/>
      <c r="H28" s="336" t="n"/>
      <c r="I28" s="351" t="n"/>
      <c r="J28" s="336" t="n"/>
      <c r="K28" s="336" t="n"/>
      <c r="L28" s="336" t="n"/>
      <c r="M28" s="99">
        <f>MAX(0,V28-W28)</f>
        <v/>
      </c>
      <c r="N28" s="99">
        <f>(IF(OR($C28="",$D28=""),0,
 IF(OR($A28="Holiday",$A29="Holiday"),
    IF(ISNUMBER(MATCH(TRIM($B28),{"Phagwah","Good Friday","Easter Monday","Labour Day","Christmas","Eid ul Azha","Romans-2","Globe-12","Neptune P1"},0)),0,$I28),
 IF(AND(NOT(OR($A28="Annual Leave",$A29="Annual Leave")),$A28="Off day"),$I28,
  MAX(0,$I28-$V28)
  ))))+W28</f>
        <v/>
      </c>
      <c r="O28" s="99">
        <f>IF(AND(OR($A28="Holiday",$A29="Holiday"),
        ISNUMBER(MATCH(TRIM($B28),{"Phagwah","Good Friday","Easter Monday","Labour Day","Christmas","Eid ul Azha","Romans-2","Globe-12","Neptune P1"},0))),
   $I28,0)</f>
        <v/>
      </c>
      <c r="P28" s="99">
        <f>IF(OR($O$7="Canteen",$O$7="Head Office"),0,IF($I28&lt;=0,0,IF(OR(OR(TRIM($J28)="Hebrews",TRIM($J28)="Romans",TRIM($J28)="Romans-2",TRIM($J28)="Globe",TRIM($J28)="Globe-12",TRIM($J28)="Neptune P1"),AND($I29&gt;0,OR(TRIM($J29)="Hebrews",TRIM($J29)="Romans",TRIM($J29)="Romans-2",TRIM($J29)="Globe",TRIM($J29)="Globe-12",TRIM($J29)="Neptune P1"))),1,0)))</f>
        <v/>
      </c>
      <c r="Q28" s="178" t="n"/>
      <c r="R28" s="15" t="n"/>
      <c r="S28" s="99">
        <f>IF(OR($A28="Annual Leave",$A29="Annual Leave"),IF($A28="Annual Leave",8,0),0)</f>
        <v/>
      </c>
      <c r="T28" s="100">
        <f>SUM(T14:T27)</f>
        <v/>
      </c>
      <c r="U28" s="144">
        <f>MAX(0,40-Y28)</f>
        <v/>
      </c>
      <c r="V28" s="351">
        <f>IF(OR($C28="",$D28=""),0,
 IF(OR($A28="Holiday",$A29="Holiday"),0,
 IF(AND(NOT(OR($A28="Annual Leave",$A29="Annual Leave")),$A28="Off day"),0,
  IF($I28+$I29&gt;=8,IF($I28&gt;=8,8,$I28),$I28)
  )))</f>
        <v/>
      </c>
      <c r="W28" s="351">
        <f>MAX(0,V28-U28)</f>
        <v/>
      </c>
      <c r="X28" s="351">
        <f>IF(C28="","",C28-WEEKDAY(C28,1)+1)</f>
        <v/>
      </c>
      <c r="Y28" s="351">
        <f>SUMPRODUCT(($X$14:$X27=X28)*(($V$14:$V27)+($O$14:$O27)))+IF(X28=X14,$L$11,0)</f>
        <v/>
      </c>
      <c r="Z28" s="351" t="n"/>
      <c r="AA28" s="351" t="n"/>
      <c r="AB28" s="351" t="n"/>
      <c r="AC28" s="351" t="n"/>
      <c r="AD28" s="351" t="n"/>
      <c r="AE28" s="351" t="n"/>
      <c r="AF28" s="351" t="n"/>
    </row>
    <row r="29" hidden="1" ht="15.75" customHeight="1" s="348" thickBot="1">
      <c r="A29" s="179" t="n"/>
      <c r="B29" s="176" t="n"/>
      <c r="C29" s="145" t="n"/>
      <c r="D29" s="6" t="n"/>
      <c r="E29" s="295">
        <f>IF(D29="", "",
 IF(D29=TIME(0,0,0), 0,
 IF(AND(D29&gt;=TIME(0,0,1), D29&lt;=TIME(2,0,0)), TIME(7,0,0),
 IF(AND(D29&gt;=TIME(6,0,0), D29&lt;=TIME(8,0,0)), TIME(12,0,0),
 IF(AND(D29&gt;TIME(8,0,0), D29&lt;=TIME(13,59,0)), TIME(15,0,0),
 IF(AND(D29&gt;=TIME(14,0,0), D29&lt;=TIME(17,59,0)), TIME(21,0,0),
 IF(AND(D29&gt;=TIME(18,0,0), D29&lt;=TIME(21,59,0)), TIME(0,0,0),
 IF(AND(D29&gt;=TIME(22,0,0), D29&lt;=TIME(23,59,59)), TIME(7,0,0), ""))))))))</f>
        <v/>
      </c>
      <c r="F29" s="6" t="n"/>
      <c r="G29" s="6" t="n"/>
      <c r="H29" s="6" t="n"/>
      <c r="I29" s="6" t="n"/>
      <c r="J29" s="6" t="n"/>
      <c r="K29" s="6" t="n"/>
      <c r="L29" s="6" t="n"/>
      <c r="M29" s="4">
        <f>MAX(0,V29-W29)</f>
        <v/>
      </c>
      <c r="N29" s="4">
        <f>(IF(OR($C29="",$D29=""),0,
 IF(OR($A28="Holiday",$A29="Holiday"),
    IF(ISNUMBER(MATCH(TRIM($B29),{"Phagwah","Good Friday","Easter Monday","Labour Day","Christmas","Eid ul Azha","Romans-2","Globe-12","Neptune P1"},0)),0,$I29),
 IF(AND(NOT(OR($A28="Annual Leave",$A29="Annual Leave")),$A29="Off day"),$I29,
  MAX(0,$I29-$V29)
  ))))+W29</f>
        <v/>
      </c>
      <c r="O29" s="4">
        <f>IF(AND(OR($A28="Holiday",$A29="Holiday"),
        ISNUMBER(MATCH(TRIM($B29),{"Phagwah","Good Friday","Easter Monday","Labour Day","Christmas","Eid ul Azha","Romans-2","Globe-12","Neptune P1"},0))),
   $I29,0)</f>
        <v/>
      </c>
      <c r="P29" s="4">
        <f>IF(OR($O$7="Canteen",$O$7="Head Office"),0,IF($I29&lt;=0,0,IF(AND($I28&lt;=0,OR(TRIM($J29)="Hebrews",TRIM($J29)="Romans",TRIM($J29)="Romans-2",TRIM($J29)="Globe",TRIM($J29)="Globe-12",TRIM($J29)="Neptune P1")),1,0)))</f>
        <v/>
      </c>
      <c r="Q29" s="6" t="n"/>
      <c r="R29" s="296">
        <f>IF(OR($O$7="Canteen",$O$7="Head Office"),0,IF(
  AND(
    SUMIFS(I:I, C:C, C29) &gt;= 8,
    COUNTIFS(C$14:C29, C29)=1,
    OR(
      TEXT(D29,"hh:mm:ss")="07:00:00",
      TEXT(D29,"hh:mm:ss")="15:00:00",
      TEXT(D29,"hh:mm:ss")="23:00:00",
      TEXT(D30,"hh:mm:ss")="07:00:00",
      TEXT(D30,"hh:mm:ss")="15:00:00",
      TEXT(D30,"hh:mm:ss")="23:00:00"
    )
  ),
  1,
  0
))</f>
        <v/>
      </c>
      <c r="S29" s="4">
        <f>IF(OR($A28="Annual Leave",$A29="Annual Leave"),IF(AND($A28&lt;&gt;"Annual Leave",$A29="Annual Leave"),8,0),0)</f>
        <v/>
      </c>
      <c r="T29" s="146" t="n"/>
      <c r="U29" s="351">
        <f>MAX(0,40-Y29)</f>
        <v/>
      </c>
      <c r="V29" s="351">
        <f>IF(OR($C29="",$D29=""),0,
 IF(OR($A28="Holiday",$A29="Holiday"),0,
 IF(AND(NOT(OR($A28="Annual Leave",$A29="Annual Leave")),$A29="Off day"),0,
  IF($I28+$I29&gt;=8,IF($I28&gt;=8,0,8-$I28),$I29)
  )))</f>
        <v/>
      </c>
      <c r="W29" s="351">
        <f>MAX(0,V29-U29)</f>
        <v/>
      </c>
      <c r="X29" s="351">
        <f>IF(C29="","",C29-WEEKDAY(C29,1)+1)</f>
        <v/>
      </c>
      <c r="Y29" s="351">
        <f>SUMPRODUCT(($X$14:$X28=X29)*(($V$14:$V28)+($O$14:$O28)))+IF(X29=X14,$L$11,0)</f>
        <v/>
      </c>
      <c r="Z29" s="351" t="n"/>
      <c r="AA29" s="351" t="n"/>
      <c r="AB29" s="351" t="n"/>
      <c r="AC29" s="351" t="n"/>
      <c r="AD29" s="351" t="n"/>
      <c r="AE29" s="351" t="n"/>
      <c r="AF29" s="351" t="n"/>
    </row>
    <row r="30" ht="24" customHeight="1" s="348" thickBot="1">
      <c r="A30" s="147" t="inlineStr">
        <is>
          <t>On Day</t>
        </is>
      </c>
      <c r="B30" s="180" t="n"/>
      <c r="C30" s="88">
        <f>C27+1</f>
        <v/>
      </c>
      <c r="D30" s="54" t="n">
        <v>0.6666666666666666</v>
      </c>
      <c r="E30" s="148">
        <f>IF(D30="", "",
 IF(D30=TIME(0,0,0), 0,
 IF(AND(D30&gt;=TIME(0,0,1), D30&lt;=TIME(2,0,0)), TIME(7,0,0),
 IF(AND(D30&gt;=TIME(6,0,0), D30&lt;=TIME(8,0,0)), TIME(12,0,0),
 IF(AND(D30&gt;TIME(8,0,0), D30&lt;=TIME(13,59,0)), TIME(15,0,0),
 IF(AND(D30&gt;=TIME(14,0,0), D30&lt;=TIME(17,59,0)), TIME(21,0,0),
 IF(AND(D30&gt;=TIME(18,0,0), D30&lt;=TIME(21,59,0)), TIME(0,0,0),
 IF(AND(D30&gt;=TIME(22,0,0), D30&lt;=TIME(23,59,59)), TIME(7,0,0), ""))))))))</f>
        <v/>
      </c>
      <c r="F30" s="149" t="n"/>
      <c r="G30" s="148">
        <f>IF(AND(D30&gt;=TIME(6,0,0),D30&lt;=TIME(8,0,0)),E30,"")</f>
        <v/>
      </c>
      <c r="H30" s="54" t="n">
        <v>0.9583333333333334</v>
      </c>
      <c r="I30" s="55">
        <f>ROUND(IF(OR(D30="",E30="",E30=0),0,IF(H30="",MOD(E30-D30,1)*24,MOD(H30-D30,1)*24)),2)</f>
        <v/>
      </c>
      <c r="J30" s="150" t="inlineStr">
        <is>
          <t>Unico-42</t>
        </is>
      </c>
      <c r="K30" s="270" t="n"/>
      <c r="L30" s="181" t="n"/>
      <c r="M30" s="272">
        <f>MAX(0,V30-W30)</f>
        <v/>
      </c>
      <c r="N30" s="56">
        <f>(IF(OR($C30="",$D30=""),0,
 IF(OR($A30="Holiday",$A31="Holiday"),
    IF(ISNUMBER(MATCH(TRIM($B30),{"Phagwah","Good Friday","Easter Monday","Labour Day","Christmas","Eid ul Azha","Romans-2","Globe-12","Neptune P1"},0)),0,$I30),
 IF(AND(NOT(OR($A30="Annual Leave",$A31="Annual Leave")),$A30="Off day"),$I30,
  MAX(0,$I30-$V30)
  ))))+W30</f>
        <v/>
      </c>
      <c r="O30" s="56">
        <f>IF(AND(OR($A30="Holiday",$A31="Holiday"),
        ISNUMBER(MATCH(TRIM($B30),{"Phagwah","Good Friday","Easter Monday","Labour Day","Christmas","Eid ul Azha","Romans-2","Globe-12","Neptune P1"},0))),
   $I30,0)</f>
        <v/>
      </c>
      <c r="P30" s="56">
        <f>IF(OR($O$7="Canteen",$O$7="Head Office"),0,IF($I30&lt;=0,0,IF(OR(OR(TRIM($J30)="Hebrews",TRIM($J30)="Romans",TRIM($J30)="Romans-2",TRIM($J30)="Globe",TRIM($J30)="Globe-12",TRIM($J30)="Neptune P1"),AND($I31&gt;0,OR(TRIM($J31)="Hebrews",TRIM($J31)="Romans",TRIM($J31)="Romans-2",TRIM($J31)="Globe",TRIM($J31)="Globe-12",TRIM($J31)="Neptune P1"))),1,0)))</f>
        <v/>
      </c>
      <c r="Q30" s="57" t="n"/>
      <c r="R30" s="56">
        <f>IF(OR($O$7="Canteen",$O$7="Head Office"),0,IF(
  AND(
    SUMIFS(I:I, C:C, C30) &gt;= 8,
    COUNTIFS(C$14:C30, C30)=1,
    OR(
      TEXT(D30,"hh:mm:ss")="07:00:00",
      TEXT(D30,"hh:mm:ss")="15:00:00",
      TEXT(D30,"hh:mm:ss")="23:00:00",
      TEXT(D31,"hh:mm:ss")="07:00:00",
      TEXT(D31,"hh:mm:ss")="15:00:00",
      TEXT(D31,"hh:mm:ss")="23:00:00"
    )
  ),
  1,
  0
))</f>
        <v/>
      </c>
      <c r="S30" s="56">
        <f>IF(OR($A30="Annual Leave",$A31="Annual Leave"),IF($A30="Annual Leave",8,0),0)</f>
        <v/>
      </c>
      <c r="T30" s="58" t="n"/>
      <c r="U30" s="144">
        <f>MAX(0,40-Y30)</f>
        <v/>
      </c>
      <c r="V30" s="151">
        <f>IF(OR($C30="",$D30=""),0,
 IF(OR($A30="Holiday",$A31="Holiday"),0,
 IF(AND(NOT(OR($A30="Annual Leave",$A31="Annual Leave")),$A30="Off day"),0,
  IF($I30+$I31&gt;=8,IF($I30&gt;=8,8,$I30),$I30)
  )))</f>
        <v/>
      </c>
      <c r="W30" s="151">
        <f>MAX(0,V30-U30)</f>
        <v/>
      </c>
      <c r="X30" s="151">
        <f>IF(C30="","",C30-WEEKDAY(C30,1)+1)</f>
        <v/>
      </c>
      <c r="Y30" s="151">
        <f>SUMPRODUCT(($X$14:$X29=X30)*(($V$14:$V29)+($O$14:$O29)))+IF(X30=X14,$L$11,0)</f>
        <v/>
      </c>
      <c r="Z30" s="151" t="n"/>
      <c r="AA30" s="151" t="n"/>
      <c r="AB30" s="151" t="n"/>
      <c r="AC30" s="351" t="n"/>
      <c r="AD30" s="351" t="n"/>
      <c r="AE30" s="351" t="n"/>
      <c r="AF30" s="351" t="n"/>
    </row>
    <row r="31" ht="24" customHeight="1" s="348" thickBot="1">
      <c r="A31" s="147" t="inlineStr">
        <is>
          <t>On Day</t>
        </is>
      </c>
      <c r="B31" s="182" t="n"/>
      <c r="C31" s="89">
        <f>C30</f>
        <v/>
      </c>
      <c r="D31" s="59" t="n"/>
      <c r="E31" s="152">
        <f>IF(D31="", "",
 IF(D31=TIME(0,0,0), 0,
 IF(AND(D31&gt;=TIME(0,0,1), D31&lt;=TIME(2,0,0)), TIME(7,0,0),
 IF(AND(D31&gt;=TIME(6,0,0), D31&lt;=TIME(8,0,0)), TIME(12,0,0),
 IF(AND(D31&gt;TIME(8,0,0), D31&lt;=TIME(13,59,0)), TIME(15,0,0),
 IF(AND(D31&gt;=TIME(14,0,0), D31&lt;=TIME(17,59,0)), TIME(21,0,0),
 IF(AND(D31&gt;=TIME(18,0,0), D31&lt;=TIME(21,59,0)), TIME(0,0,0),
 IF(AND(D31&gt;=TIME(22,0,0), D31&lt;=TIME(23,59,59)), TIME(7,0,0), ""))))))))</f>
        <v/>
      </c>
      <c r="F31" s="153" t="n"/>
      <c r="G31" s="152">
        <f>IF(AND(D31&gt;=TIME(6,0,0),D31&lt;=TIME(8,0,0)),E31,"")</f>
        <v/>
      </c>
      <c r="H31" s="59" t="n"/>
      <c r="I31" s="60">
        <f>ROUND(IF(OR(D31="",E31="",E31=0),0,IF(H31="",MOD(E31-D31,1)*24,MOD(H31-D31,1)*24)),2)</f>
        <v/>
      </c>
      <c r="J31" s="150" t="n"/>
      <c r="K31" s="270" t="n"/>
      <c r="L31" s="183" t="n"/>
      <c r="M31" s="272">
        <f>MAX(0,V31-W31)</f>
        <v/>
      </c>
      <c r="N31" s="61">
        <f>(IF(OR($C31="",$D31=""),0,
 IF(OR($A30="Holiday",$A31="Holiday"),
    IF(ISNUMBER(MATCH(TRIM($B31),{"Phagwah","Good Friday","Easter Monday","Labour Day","Christmas","Eid ul Azha","Romans-2","Globe-12","Neptune P1"},0)),0,$I31),
 IF(AND(NOT(OR($A30="Annual Leave",$A31="Annual Leave")),$A31="Off day"),$I31,
  MAX(0,$I31-$V31)
  ))))+W31</f>
        <v/>
      </c>
      <c r="O31" s="61">
        <f>IF(AND(OR($A30="Holiday",$A31="Holiday"),
        ISNUMBER(MATCH(TRIM($B31),{"Phagwah","Good Friday","Easter Monday","Labour Day","Christmas","Eid ul Azha","Romans-2","Globe-12","Neptune P1"},0))),
   $I31,0)</f>
        <v/>
      </c>
      <c r="P31" s="61">
        <f>IF(OR($O$7="Canteen",$O$7="Head Office"),0,IF($I31&lt;=0,0,IF(AND($I30&lt;=0,OR(TRIM($J31)="Hebrews",TRIM($J31)="Romans",TRIM($J31)="Romans-2",TRIM($J31)="Globe",TRIM($J31)="Globe-12",TRIM($J31)="Neptune P1")),1,0)))</f>
        <v/>
      </c>
      <c r="Q31" s="62" t="n"/>
      <c r="R31" s="61">
        <f>IF(OR($O$7="Canteen",$O$7="Head Office"),0,IF(
  AND(
    SUMIFS(I:I, C:C, C31) &gt;= 8,
    COUNTIFS(C$14:C31, C31)=1,
    OR(
      TEXT(D31,"hh:mm:ss")="07:00:00",
      TEXT(D31,"hh:mm:ss")="15:00:00",
      TEXT(D31,"hh:mm:ss")="23:00:00",
      TEXT(D32,"hh:mm:ss")="07:00:00",
      TEXT(D32,"hh:mm:ss")="15:00:00",
      TEXT(D32,"hh:mm:ss")="23:00:00"
    )
  ),
  1,
  0
))</f>
        <v/>
      </c>
      <c r="S31" s="61">
        <f>IF(OR($A30="Annual Leave",$A31="Annual Leave"),IF(AND($A30&lt;&gt;"Annual Leave",$A31="Annual Leave"),8,0),0)</f>
        <v/>
      </c>
      <c r="T31" s="63" t="n"/>
      <c r="U31" s="144">
        <f>MAX(0,40-Y31)</f>
        <v/>
      </c>
      <c r="V31" s="151">
        <f>IF(OR($C31="",$D31=""),0,
 IF(OR($A30="Holiday",$A31="Holiday"),0,
 IF(AND(NOT(OR($A30="Annual Leave",$A31="Annual Leave")),$A31="Off day"),0,
  IF($I30+$I31&gt;=8,IF($I30&gt;=8,0,8-$I30),$I31)
  )))</f>
        <v/>
      </c>
      <c r="W31" s="151">
        <f>MAX(0,V31-U31)</f>
        <v/>
      </c>
      <c r="X31" s="151">
        <f>IF(C31="","",C31-WEEKDAY(C31,1)+1)</f>
        <v/>
      </c>
      <c r="Y31" s="151">
        <f>SUMPRODUCT(($X$14:$X30=X31)*(($V$14:$V30)+($O$14:$O30)))+IF(X31=X14,$L$11,0)</f>
        <v/>
      </c>
      <c r="Z31" s="151" t="n"/>
      <c r="AA31" s="151" t="n"/>
      <c r="AB31" s="151" t="n"/>
      <c r="AC31" s="351" t="n"/>
      <c r="AD31" s="351" t="n"/>
      <c r="AE31" s="351" t="n"/>
      <c r="AF31" s="351" t="n"/>
    </row>
    <row r="32" ht="24" customHeight="1" s="348" thickBot="1">
      <c r="A32" s="184" t="inlineStr">
        <is>
          <t>On Day</t>
        </is>
      </c>
      <c r="B32" s="185" t="n"/>
      <c r="C32" s="101">
        <f>C30+1</f>
        <v/>
      </c>
      <c r="D32" s="11" t="n">
        <v>0.65625</v>
      </c>
      <c r="E32" s="186">
        <f>IF(D32="", "",
 IF(D32=TIME(0,0,0), 0,
 IF(AND(D32&gt;=TIME(0,0,1), D32&lt;=TIME(2,0,0)), TIME(7,0,0),
 IF(AND(D32&gt;=TIME(6,0,0), D32&lt;=TIME(8,0,0)), TIME(12,0,0),
 IF(AND(D32&gt;TIME(8,0,0), D32&lt;=TIME(13,59,0)), TIME(15,0,0),
 IF(AND(D32&gt;=TIME(14,0,0), D32&lt;=TIME(17,59,0)), TIME(21,0,0),
 IF(AND(D32&gt;=TIME(18,0,0), D32&lt;=TIME(21,59,0)), TIME(0,0,0),
 IF(AND(D32&gt;=TIME(22,0,0), D32&lt;=TIME(23,59,59)), TIME(7,0,0), ""))))))))</f>
        <v/>
      </c>
      <c r="F32" s="187" t="n"/>
      <c r="G32" s="186">
        <f>IF(AND(D32&gt;=TIME(6,0,0),D32&lt;=TIME(8,0,0)),E32,"")</f>
        <v/>
      </c>
      <c r="H32" s="11" t="n">
        <v>0.9583333333333334</v>
      </c>
      <c r="I32" s="87">
        <f>ROUND(IF(OR(D32="",E32="",E32=0),0,IF(H32="",MOD(E32-D32,1)*24,MOD(H32-D32,1)*24)),2)</f>
        <v/>
      </c>
      <c r="J32" s="188" t="inlineStr">
        <is>
          <t>Unico-42</t>
        </is>
      </c>
      <c r="K32" s="297" t="n"/>
      <c r="L32" s="189" t="n"/>
      <c r="M32" s="298">
        <f>MAX(0,V32-W32)</f>
        <v/>
      </c>
      <c r="N32" s="12">
        <f>(IF(OR($C32="",$D32=""),0,
 IF(OR($A32="Holiday",$A33="Holiday"),
    IF(ISNUMBER(MATCH(TRIM($B32),{"Phagwah","Good Friday","Easter Monday","Labour Day","Christmas","Eid ul Azha","Romans-2","Globe-12","Neptune P1"},0)),0,$I32),
 IF(AND(NOT(OR($A32="Annual Leave",$A33="Annual Leave")),$A32="Off day"),$I32,
  MAX(0,$I32-$V32)
  ))))+W32</f>
        <v/>
      </c>
      <c r="O32" s="12">
        <f>IF(AND(OR($A32="Holiday",$A33="Holiday"),
        ISNUMBER(MATCH(TRIM($B32),{"Phagwah","Good Friday","Easter Monday","Labour Day","Christmas","Eid ul Azha","Romans-2","Globe-12","Neptune P1"},0))),
   $I32,0)</f>
        <v/>
      </c>
      <c r="P32" s="12">
        <f>IF(OR($O$7="Canteen",$O$7="Head Office"),0,IF($I32&lt;=0,0,IF(OR(OR(TRIM($J32)="Hebrews",TRIM($J32)="Romans",TRIM($J32)="Romans-2",TRIM($J32)="Globe",TRIM($J32)="Globe-12",TRIM($J32)="Neptune P1"),AND($I33&gt;0,OR(TRIM($J33)="Hebrews",TRIM($J33)="Romans",TRIM($J33)="Romans-2",TRIM($J33)="Globe",TRIM($J33)="Globe-12",TRIM($J33)="Neptune P1"))),1,0)))</f>
        <v/>
      </c>
      <c r="Q32" s="13" t="n"/>
      <c r="R32" s="12">
        <f>IF(OR($O$7="Canteen",$O$7="Head Office"),0,IF(
  AND(
    SUMIFS(I:I, C:C, C32) &gt;= 8,
    COUNTIFS(C$14:C32, C32)=1,
    OR(
      TEXT(D32,"hh:mm:ss")="07:00:00",
      TEXT(D32,"hh:mm:ss")="15:00:00",
      TEXT(D32,"hh:mm:ss")="23:00:00",
      TEXT(D33,"hh:mm:ss")="07:00:00",
      TEXT(D33,"hh:mm:ss")="15:00:00",
      TEXT(D33,"hh:mm:ss")="23:00:00"
    )
  ),
  1,
  0
))</f>
        <v/>
      </c>
      <c r="S32" s="12">
        <f>IF(OR($A32="Annual Leave",$A33="Annual Leave"),IF($A32="Annual Leave",8,0),0)</f>
        <v/>
      </c>
      <c r="T32" s="102" t="n"/>
      <c r="U32" s="144">
        <f>MAX(0,40-Y32)</f>
        <v/>
      </c>
      <c r="V32" s="351">
        <f>IF(OR($C32="",$D32=""),0,
 IF(OR($A32="Holiday",$A33="Holiday"),0,
 IF(AND(NOT(OR($A32="Annual Leave",$A33="Annual Leave")),$A32="Off day"),0,
  IF($I32+$I33&gt;=8,IF($I32&gt;=8,8,$I32),$I32)
  )))</f>
        <v/>
      </c>
      <c r="W32" s="351">
        <f>MAX(0,V32-U32)</f>
        <v/>
      </c>
      <c r="X32" s="351">
        <f>IF(C32="","",C32-WEEKDAY(C32,1)+1)</f>
        <v/>
      </c>
      <c r="Y32" s="351">
        <f>SUMPRODUCT(($X$14:$X31=X32)*(($V$14:$V31)+($O$14:$O31)))+IF(X32=X14,$L$11,0)</f>
        <v/>
      </c>
      <c r="Z32" s="351" t="n"/>
      <c r="AA32" s="351" t="n"/>
      <c r="AB32" s="351" t="n"/>
      <c r="AC32" s="351" t="n"/>
      <c r="AD32" s="351" t="n"/>
      <c r="AE32" s="351" t="n"/>
      <c r="AF32" s="351" t="n"/>
    </row>
    <row r="33" ht="24" customHeight="1" s="348" thickBot="1">
      <c r="A33" s="184" t="inlineStr">
        <is>
          <t>On Day</t>
        </is>
      </c>
      <c r="B33" s="299" t="n"/>
      <c r="C33" s="101">
        <f>C32</f>
        <v/>
      </c>
      <c r="D33" s="300" t="n"/>
      <c r="E33" s="301">
        <f>IF(D33="", "",
 IF(D33=TIME(0,0,0), 0,
 IF(AND(D33&gt;=TIME(0,0,1), D33&lt;=TIME(2,0,0)), TIME(7,0,0),
 IF(AND(D33&gt;=TIME(6,0,0), D33&lt;=TIME(8,0,0)), TIME(12,0,0),
 IF(AND(D33&gt;TIME(8,0,0), D33&lt;=TIME(13,59,0)), TIME(15,0,0),
 IF(AND(D33&gt;=TIME(14,0,0), D33&lt;=TIME(17,59,0)), TIME(21,0,0),
 IF(AND(D33&gt;=TIME(18,0,0), D33&lt;=TIME(21,59,0)), TIME(0,0,0),
 IF(AND(D33&gt;=TIME(22,0,0), D33&lt;=TIME(23,59,59)), TIME(7,0,0), ""))))))))</f>
        <v/>
      </c>
      <c r="F33" s="187" t="n"/>
      <c r="G33" s="301">
        <f>IF(AND(D33&gt;=TIME(6,0,0),D33&lt;=TIME(8,0,0)),E33,"")</f>
        <v/>
      </c>
      <c r="H33" s="300" t="n"/>
      <c r="I33" s="87">
        <f>ROUND(IF(OR(D33="",E33="",E33=0),0,IF(H33="",MOD(E33-D33,1)*24,MOD(H33-D33,1)*24)),2)</f>
        <v/>
      </c>
      <c r="J33" s="190" t="n"/>
      <c r="K33" s="297" t="n"/>
      <c r="L33" s="189" t="n"/>
      <c r="M33" s="298">
        <f>MAX(0,V33-W33)</f>
        <v/>
      </c>
      <c r="N33" s="302">
        <f>(IF(OR($C33="",$D33=""),0,
 IF(OR($A32="Holiday",$A33="Holiday"),
    IF(ISNUMBER(MATCH(TRIM($B33),{"Phagwah","Good Friday","Easter Monday","Labour Day","Christmas","Eid ul Azha","Romans-2","Globe-12","Neptune P1"},0)),0,$I33),
 IF(AND(NOT(OR($A32="Annual Leave",$A33="Annual Leave")),$A33="Off day"),$I33,
  MAX(0,$I33-$V33)
  ))))+W33</f>
        <v/>
      </c>
      <c r="O33" s="302">
        <f>IF(AND(OR($A32="Holiday",$A33="Holiday"),
        ISNUMBER(MATCH(TRIM($B33),{"Phagwah","Good Friday","Easter Monday","Labour Day","Christmas","Eid ul Azha","Romans-2","Globe-12","Neptune P1"},0))),
   $I33,0)</f>
        <v/>
      </c>
      <c r="P33" s="302">
        <f>IF(OR($O$7="Canteen",$O$7="Head Office"),0,IF($I33&lt;=0,0,IF(AND($I32&lt;=0,OR(TRIM($J33)="Hebrews",TRIM($J33)="Romans",TRIM($J33)="Romans-2",TRIM($J33)="Globe",TRIM($J33)="Globe-12",TRIM($J33)="Neptune P1")),1,0)))</f>
        <v/>
      </c>
      <c r="Q33" s="303" t="n"/>
      <c r="R33" s="302">
        <f>IF(OR($O$7="Canteen",$O$7="Head Office"),0,IF(
  AND(
    SUMIFS(I:I, C:C, C33) &gt;= 8,
    COUNTIFS(C$14:C33, C33)=1,
    OR(
      TEXT(D33,"hh:mm:ss")="07:00:00",
      TEXT(D33,"hh:mm:ss")="15:00:00",
      TEXT(D33,"hh:mm:ss")="23:00:00",
      TEXT(D34,"hh:mm:ss")="07:00:00",
      TEXT(D34,"hh:mm:ss")="15:00:00",
      TEXT(D34,"hh:mm:ss")="23:00:00"
    )
  ),
  1,
  0
))</f>
        <v/>
      </c>
      <c r="S33" s="302">
        <f>IF(OR($A32="Annual Leave",$A33="Annual Leave"),IF(AND($A32&lt;&gt;"Annual Leave",$A33="Annual Leave"),8,0),0)</f>
        <v/>
      </c>
      <c r="T33" s="304" t="n"/>
      <c r="U33" s="144">
        <f>MAX(0,40-Y33)</f>
        <v/>
      </c>
      <c r="V33" s="351">
        <f>IF(OR($C33="",$D33=""),0,
 IF(OR($A32="Holiday",$A33="Holiday"),0,
 IF(AND(NOT(OR($A32="Annual Leave",$A33="Annual Leave")),$A33="Off day"),0,
  IF($I32+$I33&gt;=8,IF($I32&gt;=8,0,8-$I32),$I33)
  )))</f>
        <v/>
      </c>
      <c r="W33" s="351">
        <f>MAX(0,V33-U33)</f>
        <v/>
      </c>
      <c r="X33" s="351">
        <f>IF(C33="","",C33-WEEKDAY(C33,1)+1)</f>
        <v/>
      </c>
      <c r="Y33" s="351">
        <f>SUMPRODUCT(($X$14:$X32=X33)*(($V$14:$V32)+($O$14:$O32)))+IF(X33=X14,$L$11,0)</f>
        <v/>
      </c>
      <c r="Z33" s="351" t="n"/>
      <c r="AA33" s="351" t="n"/>
      <c r="AB33" s="351" t="n"/>
      <c r="AC33" s="351" t="n"/>
      <c r="AD33" s="351" t="n"/>
      <c r="AE33" s="351" t="n"/>
      <c r="AF33" s="351" t="n"/>
    </row>
    <row r="34" ht="24" customHeight="1" s="348" thickBot="1">
      <c r="A34" s="159" t="inlineStr">
        <is>
          <t>Off Day</t>
        </is>
      </c>
      <c r="B34" s="191" t="n"/>
      <c r="C34" s="92">
        <f>C32+1</f>
        <v/>
      </c>
      <c r="D34" s="31" t="n"/>
      <c r="E34" s="160">
        <f>IF(D34="", "",
 IF(D34=TIME(0,0,0), 0,
 IF(AND(D34&gt;=TIME(0,0,1), D34&lt;=TIME(2,0,0)), TIME(7,0,0),
 IF(AND(D34&gt;=TIME(6,0,0), D34&lt;=TIME(8,0,0)), TIME(12,0,0),
 IF(AND(D34&gt;TIME(8,0,0), D34&lt;=TIME(13,59,0)), TIME(15,0,0),
 IF(AND(D34&gt;=TIME(14,0,0), D34&lt;=TIME(17,59,0)), TIME(21,0,0),
 IF(AND(D34&gt;=TIME(18,0,0), D34&lt;=TIME(21,59,0)), TIME(0,0,0),
 IF(AND(D34&gt;=TIME(22,0,0), D34&lt;=TIME(23,59,59)), TIME(7,0,0), ""))))))))</f>
        <v/>
      </c>
      <c r="F34" s="161" t="n"/>
      <c r="G34" s="160">
        <f>IF(AND(D34&gt;=TIME(6,0,0),D34&lt;=TIME(8,0,0)),E34,"")</f>
        <v/>
      </c>
      <c r="H34" s="31" t="n"/>
      <c r="I34" s="32">
        <f>ROUND(IF(OR(D34="",E34="",E34=0),0,IF(H34="",MOD(E34-D34,1)*24,MOD(H34-D34,1)*24)),2)</f>
        <v/>
      </c>
      <c r="J34" s="162" t="n"/>
      <c r="K34" s="282" t="n"/>
      <c r="L34" s="181" t="n"/>
      <c r="M34" s="283">
        <f>MAX(0,V34-W34)</f>
        <v/>
      </c>
      <c r="N34" s="33">
        <f>(IF(OR($C34="",$D34=""),0,
 IF(OR($A34="Holiday",$A35="Holiday"),
    IF(ISNUMBER(MATCH(TRIM($B34),{"Phagwah","Good Friday","Easter Monday","Labour Day","Christmas","Eid ul Azha","Romans-2","Globe-12","Neptune P1"},0)),0,$I34),
 IF(AND(NOT(OR($A34="Annual Leave",$A35="Annual Leave")),$A34="Off day"),$I34,
  MAX(0,$I34-$V34)
  ))))+W34</f>
        <v/>
      </c>
      <c r="O34" s="33">
        <f>IF(AND(OR($A34="Holiday",$A35="Holiday"),
        ISNUMBER(MATCH(TRIM($B34),{"Phagwah","Good Friday","Easter Monday","Labour Day","Christmas","Eid ul Azha","Romans-2","Globe-12","Neptune P1"},0))),
   $I34,0)</f>
        <v/>
      </c>
      <c r="P34" s="33">
        <f>IF(OR($O$7="Canteen",$O$7="Head Office"),0,IF($I34&lt;=0,0,IF(OR(OR(TRIM($J34)="Hebrews",TRIM($J34)="Romans",TRIM($J34)="Romans-2",TRIM($J34)="Globe",TRIM($J34)="Globe-12",TRIM($J34)="Neptune P1"),AND($I35&gt;0,OR(TRIM($J35)="Hebrews",TRIM($J35)="Romans",TRIM($J35)="Romans-2",TRIM($J35)="Globe",TRIM($J35)="Globe-12",TRIM($J35)="Neptune P1"))),1,0)))</f>
        <v/>
      </c>
      <c r="Q34" s="34" t="n"/>
      <c r="R34" s="33">
        <f>IF(OR($O$7="Canteen",$O$7="Head Office"),0,IF(
  AND(
    SUMIFS(I:I, C:C, C34) &gt;= 8,
    COUNTIFS(C$14:C34, C34)=1,
    OR(
      TEXT(D34,"hh:mm:ss")="07:00:00",
      TEXT(D34,"hh:mm:ss")="15:00:00",
      TEXT(D34,"hh:mm:ss")="23:00:00",
      TEXT(D35,"hh:mm:ss")="07:00:00",
      TEXT(D35,"hh:mm:ss")="15:00:00",
      TEXT(D35,"hh:mm:ss")="23:00:00"
    )
  ),
  1,
  0
))</f>
        <v/>
      </c>
      <c r="S34" s="33">
        <f>IF(OR($A34="Annual Leave",$A35="Annual Leave"),IF($A34="Annual Leave",8,0),0)</f>
        <v/>
      </c>
      <c r="T34" s="35" t="n"/>
      <c r="U34" s="144">
        <f>MAX(0,40-Y34)</f>
        <v/>
      </c>
      <c r="V34" s="351">
        <f>IF(OR($C34="",$D34=""),0,
 IF(OR($A34="Holiday",$A35="Holiday"),0,
 IF(AND(NOT(OR($A34="Annual Leave",$A35="Annual Leave")),$A34="Off day"),0,
  IF($I34+$I35&gt;=8,IF($I34&gt;=8,8,$I34),$I34)
  )))</f>
        <v/>
      </c>
      <c r="W34" s="351">
        <f>MAX(0,V34-U34)</f>
        <v/>
      </c>
      <c r="X34" s="351">
        <f>IF(C34="","",C34-WEEKDAY(C34,1)+1)</f>
        <v/>
      </c>
      <c r="Y34" s="351">
        <f>SUMPRODUCT(($X$14:$X33=X34)*(($V$14:$V33)+($O$14:$O33)))+IF(X34=X14,$L$11,0)</f>
        <v/>
      </c>
      <c r="Z34" s="351" t="n"/>
      <c r="AA34" s="351" t="n"/>
      <c r="AB34" s="351" t="n"/>
      <c r="AC34" s="351" t="n"/>
      <c r="AD34" s="351" t="n"/>
      <c r="AE34" s="351" t="n"/>
      <c r="AF34" s="351" t="n"/>
    </row>
    <row r="35" ht="24" customHeight="1" s="348" thickBot="1">
      <c r="A35" s="159" t="inlineStr">
        <is>
          <t>Off Day</t>
        </is>
      </c>
      <c r="B35" s="192" t="n"/>
      <c r="C35" s="93">
        <f>C34</f>
        <v/>
      </c>
      <c r="D35" s="36" t="n"/>
      <c r="E35" s="163">
        <f>IF(D35="", "",
 IF(D35=TIME(0,0,0), 0,
 IF(AND(D35&gt;=TIME(0,0,1), D35&lt;=TIME(2,0,0)), TIME(7,0,0),
 IF(AND(D35&gt;=TIME(6,0,0), D35&lt;=TIME(8,0,0)), TIME(12,0,0),
 IF(AND(D35&gt;TIME(8,0,0), D35&lt;=TIME(13,59,0)), TIME(15,0,0),
 IF(AND(D35&gt;=TIME(14,0,0), D35&lt;=TIME(17,59,0)), TIME(21,0,0),
 IF(AND(D35&gt;=TIME(18,0,0), D35&lt;=TIME(21,59,0)), TIME(0,0,0),
 IF(AND(D35&gt;=TIME(22,0,0), D35&lt;=TIME(23,59,59)), TIME(7,0,0), ""))))))))</f>
        <v/>
      </c>
      <c r="F35" s="164" t="n"/>
      <c r="G35" s="163">
        <f>IF(AND(D35&gt;=TIME(6,0,0),D35&lt;=TIME(8,0,0)),E35,"")</f>
        <v/>
      </c>
      <c r="H35" s="36" t="n"/>
      <c r="I35" s="37">
        <f>ROUND(IF(OR(D35="",E35="",E35=0),0,IF(H35="",MOD(E35-D35,1)*24,MOD(H35-D35,1)*24)),2)</f>
        <v/>
      </c>
      <c r="J35" s="162" t="n"/>
      <c r="K35" s="282" t="n"/>
      <c r="L35" s="183" t="n"/>
      <c r="M35" s="283">
        <f>MAX(0,V35-W35)</f>
        <v/>
      </c>
      <c r="N35" s="38">
        <f>(IF(OR($C35="",$D35=""),0,
 IF(OR($A34="Holiday",$A35="Holiday"),
    IF(ISNUMBER(MATCH(TRIM($B35),{"Phagwah","Good Friday","Easter Monday","Labour Day","Christmas","Eid ul Azha","Romans-2","Globe-12","Neptune P1"},0)),0,$I35),
 IF(AND(NOT(OR($A34="Annual Leave",$A35="Annual Leave")),$A35="Off day"),$I35,
  MAX(0,$I35-$V35)
  ))))+W35</f>
        <v/>
      </c>
      <c r="O35" s="38">
        <f>IF(AND(OR($A34="Holiday",$A35="Holiday"),
        ISNUMBER(MATCH(TRIM($B35),{"Phagwah","Good Friday","Easter Monday","Labour Day","Christmas","Eid ul Azha","Romans-2","Globe-12","Neptune P1"},0))),
   $I35,0)</f>
        <v/>
      </c>
      <c r="P35" s="38">
        <f>IF(OR($O$7="Canteen",$O$7="Head Office"),0,IF($I35&lt;=0,0,IF(AND($I34&lt;=0,OR(TRIM($J35)="Hebrews",TRIM($J35)="Romans",TRIM($J35)="Romans-2",TRIM($J35)="Globe",TRIM($J35)="Globe-12",TRIM($J35)="Neptune P1")),1,0)))</f>
        <v/>
      </c>
      <c r="Q35" s="39" t="n"/>
      <c r="R35" s="38">
        <f>IF(OR($O$7="Canteen",$O$7="Head Office"),0,IF(
  AND(
    SUMIFS(I:I, C:C, C35) &gt;= 8,
    COUNTIFS(C$14:C35, C35)=1,
    OR(
      TEXT(D35,"hh:mm:ss")="07:00:00",
      TEXT(D35,"hh:mm:ss")="15:00:00",
      TEXT(D35,"hh:mm:ss")="23:00:00",
      TEXT(D36,"hh:mm:ss")="07:00:00",
      TEXT(D36,"hh:mm:ss")="15:00:00",
      TEXT(D36,"hh:mm:ss")="23:00:00"
    )
  ),
  1,
  0
))</f>
        <v/>
      </c>
      <c r="S35" s="38">
        <f>IF(OR($A34="Annual Leave",$A35="Annual Leave"),IF(AND($A34&lt;&gt;"Annual Leave",$A35="Annual Leave"),8,0),0)</f>
        <v/>
      </c>
      <c r="T35" s="40" t="n"/>
      <c r="U35" s="144">
        <f>MAX(0,40-Y35)</f>
        <v/>
      </c>
      <c r="V35" s="351">
        <f>IF(OR($C35="",$D35=""),0,
 IF(OR($A34="Holiday",$A35="Holiday"),0,
 IF(AND(NOT(OR($A34="Annual Leave",$A35="Annual Leave")),$A35="Off day"),0,
  IF($I34+$I35&gt;=8,IF($I34&gt;=8,0,8-$I34),$I35)
  )))</f>
        <v/>
      </c>
      <c r="W35" s="351">
        <f>MAX(0,V35-U35)</f>
        <v/>
      </c>
      <c r="X35" s="351">
        <f>IF(C35="","",C35-WEEKDAY(C35,1)+1)</f>
        <v/>
      </c>
      <c r="Y35" s="351">
        <f>SUMPRODUCT(($X$14:$X34=X35)*(($V$14:$V34)+($O$14:$O34)))+IF(X35=X14,$L$11,0)</f>
        <v/>
      </c>
      <c r="Z35" s="351" t="n"/>
      <c r="AA35" s="351" t="n"/>
      <c r="AB35" s="351" t="n"/>
      <c r="AC35" s="351" t="n"/>
      <c r="AD35" s="351" t="n"/>
      <c r="AE35" s="351" t="n"/>
      <c r="AF35" s="351" t="n"/>
    </row>
    <row r="36" ht="24" customHeight="1" s="348" thickBot="1">
      <c r="A36" s="154" t="inlineStr">
        <is>
          <t>On Day</t>
        </is>
      </c>
      <c r="B36" s="193" t="n"/>
      <c r="C36" s="90">
        <f>C34+1</f>
        <v/>
      </c>
      <c r="D36" s="8" t="n">
        <v>0.2986111111111111</v>
      </c>
      <c r="E36" s="155">
        <f>IF(D36="", "",
 IF(D36=TIME(0,0,0), 0,
 IF(AND(D36&gt;=TIME(0,0,1), D36&lt;=TIME(2,0,0)), TIME(7,0,0),
 IF(AND(D36&gt;=TIME(6,0,0), D36&lt;=TIME(8,0,0)), TIME(12,0,0),
 IF(AND(D36&gt;TIME(8,0,0), D36&lt;=TIME(13,59,0)), TIME(15,0,0),
 IF(AND(D36&gt;=TIME(14,0,0), D36&lt;=TIME(17,59,0)), TIME(21,0,0),
 IF(AND(D36&gt;=TIME(18,0,0), D36&lt;=TIME(21,59,0)), TIME(0,0,0),
 IF(AND(D36&gt;=TIME(22,0,0), D36&lt;=TIME(23,59,59)), TIME(7,0,0), ""))))))))</f>
        <v/>
      </c>
      <c r="F36" s="156" t="n"/>
      <c r="G36" s="155">
        <f>IF(AND(D36&gt;=TIME(6,0,0),D36&lt;=TIME(8,0,0)),E36,"")</f>
        <v/>
      </c>
      <c r="H36" s="8" t="n">
        <v>0.5833333333333334</v>
      </c>
      <c r="I36" s="30">
        <f>ROUND(IF(OR(D36="",E36="",E36=0),0,IF(H36="",MOD(E36-D36,1)*24,MOD(H36-D36,1)*24)),2)</f>
        <v/>
      </c>
      <c r="J36" s="157" t="inlineStr">
        <is>
          <t>Unico-42</t>
        </is>
      </c>
      <c r="K36" s="274" t="n"/>
      <c r="L36" s="189" t="n"/>
      <c r="M36" s="275">
        <f>MAX(0,V36-W36)</f>
        <v/>
      </c>
      <c r="N36" s="9">
        <f>(IF(OR($C36="",$D36=""),0,
 IF(OR($A36="Holiday",$A37="Holiday"),
    IF(ISNUMBER(MATCH(TRIM($B36),{"Phagwah","Good Friday","Easter Monday","Labour Day","Christmas","Eid ul Azha","Romans-2","Globe-12","Neptune P1"},0)),0,$I36),
 IF(AND(NOT(OR($A36="Annual Leave",$A37="Annual Leave")),$A36="Off day"),$I36,
  MAX(0,$I36-$V36)
  ))))+W36</f>
        <v/>
      </c>
      <c r="O36" s="9">
        <f>IF(AND(OR($A36="Holiday",$A37="Holiday"),
        ISNUMBER(MATCH(TRIM($B36),{"Phagwah","Good Friday","Easter Monday","Labour Day","Christmas","Eid ul Azha","Romans-2","Globe-12","Neptune P1"},0))),
   $I36,0)</f>
        <v/>
      </c>
      <c r="P36" s="9">
        <f>IF(OR($O$7="Canteen",$O$7="Head Office"),0,IF($I36&lt;=0,0,IF(OR(OR(TRIM($J36)="Hebrews",TRIM($J36)="Romans",TRIM($J36)="Romans-2",TRIM($J36)="Globe",TRIM($J36)="Globe-12",TRIM($J36)="Neptune P1"),AND($I37&gt;0,OR(TRIM($J37)="Hebrews",TRIM($J37)="Romans",TRIM($J37)="Romans-2",TRIM($J37)="Globe",TRIM($J37)="Globe-12",TRIM($J37)="Neptune P1"))),1,0)))</f>
        <v/>
      </c>
      <c r="Q36" s="10" t="n"/>
      <c r="R36" s="9">
        <f>IF(OR($O$7="Canteen",$O$7="Head Office"),0,IF(
  AND(
    SUMIFS(I:I, C:C, C36) &gt;= 8,
    COUNTIFS(C$14:C36, C36)=1,
    OR(
      TEXT(D36,"hh:mm:ss")="07:00:00",
      TEXT(D36,"hh:mm:ss")="15:00:00",
      TEXT(D36,"hh:mm:ss")="23:00:00",
      TEXT(D37,"hh:mm:ss")="07:00:00",
      TEXT(D37,"hh:mm:ss")="15:00:00",
      TEXT(D37,"hh:mm:ss")="23:00:00"
    )
  ),
  1,
  0
))</f>
        <v/>
      </c>
      <c r="S36" s="9">
        <f>IF(OR($A36="Annual Leave",$A37="Annual Leave"),IF($A36="Annual Leave",8,0),0)</f>
        <v/>
      </c>
      <c r="T36" s="91" t="n"/>
      <c r="U36" s="144">
        <f>MAX(0,40-Y36)</f>
        <v/>
      </c>
      <c r="V36" s="351">
        <f>IF(OR($C36="",$D36=""),0,
 IF(OR($A36="Holiday",$A37="Holiday"),0,
 IF(AND(NOT(OR($A36="Annual Leave",$A37="Annual Leave")),$A36="Off day"),0,
  IF($I36+$I37&gt;=8,IF($I36&gt;=8,8,$I36),$I36)
  )))</f>
        <v/>
      </c>
      <c r="W36" s="351">
        <f>MAX(0,V36-U36)</f>
        <v/>
      </c>
      <c r="X36" s="351">
        <f>IF(C36="","",C36-WEEKDAY(C36,1)+1)</f>
        <v/>
      </c>
      <c r="Y36" s="351">
        <f>SUMPRODUCT(($X$14:$X35=X36)*(($V$14:$V35)+($O$14:$O35)))+IF(X36=X14,$L$11,0)</f>
        <v/>
      </c>
      <c r="Z36" s="351" t="n"/>
      <c r="AA36" s="351" t="n"/>
      <c r="AB36" s="351" t="n"/>
      <c r="AC36" s="351" t="n"/>
      <c r="AD36" s="351" t="n"/>
      <c r="AE36" s="351" t="n"/>
      <c r="AF36" s="351" t="n"/>
    </row>
    <row r="37" ht="24" customHeight="1" s="348" thickBot="1">
      <c r="A37" s="154" t="inlineStr">
        <is>
          <t>On Day</t>
        </is>
      </c>
      <c r="B37" s="305" t="n"/>
      <c r="C37" s="90">
        <f>C36</f>
        <v/>
      </c>
      <c r="D37" s="276" t="n"/>
      <c r="E37" s="277">
        <f>IF(D37="", "",
 IF(D37=TIME(0,0,0), 0,
 IF(AND(D37&gt;=TIME(0,0,1), D37&lt;=TIME(2,0,0)), TIME(7,0,0),
 IF(AND(D37&gt;=TIME(6,0,0), D37&lt;=TIME(8,0,0)), TIME(12,0,0),
 IF(AND(D37&gt;TIME(8,0,0), D37&lt;=TIME(13,59,0)), TIME(15,0,0),
 IF(AND(D37&gt;=TIME(14,0,0), D37&lt;=TIME(17,59,0)), TIME(21,0,0),
 IF(AND(D37&gt;=TIME(18,0,0), D37&lt;=TIME(21,59,0)), TIME(0,0,0),
 IF(AND(D37&gt;=TIME(22,0,0), D37&lt;=TIME(23,59,59)), TIME(7,0,0), ""))))))))</f>
        <v/>
      </c>
      <c r="F37" s="156" t="n"/>
      <c r="G37" s="277">
        <f>IF(AND(D37&gt;=TIME(6,0,0),D37&lt;=TIME(8,0,0)),E37,"")</f>
        <v/>
      </c>
      <c r="H37" s="276" t="n"/>
      <c r="I37" s="30">
        <f>ROUND(IF(OR(D37="",E37="",E37=0),0,IF(H37="",MOD(E37-D37,1)*24,MOD(H37-D37,1)*24)),2)</f>
        <v/>
      </c>
      <c r="J37" s="158" t="n"/>
      <c r="K37" s="274" t="n"/>
      <c r="L37" s="189" t="n"/>
      <c r="M37" s="275">
        <f>MAX(0,V37-W37)</f>
        <v/>
      </c>
      <c r="N37" s="278">
        <f>(IF(OR($C37="",$D37=""),0,
 IF(OR($A36="Holiday",$A37="Holiday"),
    IF(ISNUMBER(MATCH(TRIM($B37),{"Phagwah","Good Friday","Easter Monday","Labour Day","Christmas","Eid ul Azha","Romans-2","Globe-12","Neptune P1"},0)),0,$I37),
 IF(AND(NOT(OR($A36="Annual Leave",$A37="Annual Leave")),$A37="Off day"),$I37,
  MAX(0,$I37-$V37)
  ))))+W37</f>
        <v/>
      </c>
      <c r="O37" s="278">
        <f>IF(AND(OR($A36="Holiday",$A37="Holiday"),
        ISNUMBER(MATCH(TRIM($B37),{"Phagwah","Good Friday","Easter Monday","Labour Day","Christmas","Eid ul Azha","Romans-2","Globe-12","Neptune P1"},0))),
   $I37,0)</f>
        <v/>
      </c>
      <c r="P37" s="278">
        <f>IF(OR($O$7="Canteen",$O$7="Head Office"),0,IF($I37&lt;=0,0,IF(AND($I36&lt;=0,OR(TRIM($J37)="Hebrews",TRIM($J37)="Romans",TRIM($J37)="Romans-2",TRIM($J37)="Globe",TRIM($J37)="Globe-12",TRIM($J37)="Neptune P1")),1,0)))</f>
        <v/>
      </c>
      <c r="Q37" s="279" t="n"/>
      <c r="R37" s="278">
        <f>IF(OR($O$7="Canteen",$O$7="Head Office"),0,IF(
  AND(
    SUMIFS(I:I, C:C, C37) &gt;= 8,
    COUNTIFS(C$14:C37, C37)=1,
    OR(
      TEXT(D37,"hh:mm:ss")="07:00:00",
      TEXT(D37,"hh:mm:ss")="15:00:00",
      TEXT(D37,"hh:mm:ss")="23:00:00",
      TEXT(D38,"hh:mm:ss")="07:00:00",
      TEXT(D38,"hh:mm:ss")="15:00:00",
      TEXT(D38,"hh:mm:ss")="23:00:00"
    )
  ),
  1,
  0
))</f>
        <v/>
      </c>
      <c r="S37" s="278">
        <f>IF(OR($A36="Annual Leave",$A37="Annual Leave"),IF(AND($A36&lt;&gt;"Annual Leave",$A37="Annual Leave"),8,0),0)</f>
        <v/>
      </c>
      <c r="T37" s="280" t="n"/>
      <c r="U37" s="144">
        <f>MAX(0,40-Y37)</f>
        <v/>
      </c>
      <c r="V37" s="351">
        <f>IF(OR($C37="",$D37=""),0,
 IF(OR($A36="Holiday",$A37="Holiday"),0,
 IF(AND(NOT(OR($A36="Annual Leave",$A37="Annual Leave")),$A37="Off day"),0,
  IF($I36+$I37&gt;=8,IF($I36&gt;=8,0,8-$I36),$I37)
  )))</f>
        <v/>
      </c>
      <c r="W37" s="351">
        <f>MAX(0,V37-U37)</f>
        <v/>
      </c>
      <c r="X37" s="351">
        <f>IF(C37="","",C37-WEEKDAY(C37,1)+1)</f>
        <v/>
      </c>
      <c r="Y37" s="351">
        <f>SUMPRODUCT(($X$14:$X36=X37)*(($V$14:$V36)+($O$14:$O36)))+IF(X37=X14,$L$11,0)</f>
        <v/>
      </c>
      <c r="Z37" s="351" t="n"/>
      <c r="AA37" s="351" t="n"/>
      <c r="AB37" s="351" t="n"/>
      <c r="AC37" s="351" t="n"/>
      <c r="AD37" s="351" t="n"/>
      <c r="AE37" s="351" t="n"/>
      <c r="AF37" s="351" t="n"/>
    </row>
    <row r="38" ht="24" customHeight="1" s="348" thickBot="1">
      <c r="A38" s="194" t="inlineStr">
        <is>
          <t>On Day</t>
        </is>
      </c>
      <c r="B38" s="195" t="n"/>
      <c r="C38" s="103">
        <f>C36+1</f>
        <v/>
      </c>
      <c r="D38" s="64" t="n">
        <v>0.3263888888888889</v>
      </c>
      <c r="E38" s="196">
        <f>IF(D38="", "",
 IF(D38=TIME(0,0,0), 0,
 IF(AND(D38&gt;=TIME(0,0,1), D38&lt;=TIME(2,0,0)), TIME(7,0,0),
 IF(AND(D38&gt;=TIME(6,0,0), D38&lt;=TIME(8,0,0)), TIME(12,0,0),
 IF(AND(D38&gt;TIME(8,0,0), D38&lt;=TIME(13,59,0)), TIME(15,0,0),
 IF(AND(D38&gt;=TIME(14,0,0), D38&lt;=TIME(17,59,0)), TIME(21,0,0),
 IF(AND(D38&gt;=TIME(18,0,0), D38&lt;=TIME(21,59,0)), TIME(0,0,0),
 IF(AND(D38&gt;=TIME(22,0,0), D38&lt;=TIME(23,59,59)), TIME(7,0,0), ""))))))))</f>
        <v/>
      </c>
      <c r="F38" s="197" t="n"/>
      <c r="G38" s="196">
        <f>IF(AND(D38&gt;=TIME(6,0,0),D38&lt;=TIME(8,0,0)),E38,"")</f>
        <v/>
      </c>
      <c r="H38" s="64" t="n">
        <v>0.625</v>
      </c>
      <c r="I38" s="65">
        <f>ROUND(IF(OR(D38="",E38="",E38=0),0,IF(H38="",MOD(E38-D38,1)*24,MOD(H38-D38,1)*24)),2)</f>
        <v/>
      </c>
      <c r="J38" s="198" t="inlineStr">
        <is>
          <t>Unico-42</t>
        </is>
      </c>
      <c r="K38" s="306" t="n"/>
      <c r="L38" s="181" t="n"/>
      <c r="M38" s="307">
        <f>MAX(0,V38-W38)</f>
        <v/>
      </c>
      <c r="N38" s="66">
        <f>(IF(OR($C38="",$D38=""),0,
 IF(OR($A38="Holiday",$A39="Holiday"),
    IF(ISNUMBER(MATCH(TRIM($B38),{"Phagwah","Good Friday","Easter Monday","Labour Day","Christmas","Eid ul Azha","Romans-2","Globe-12","Neptune P1"},0)),0,$I38),
 IF(AND(NOT(OR($A38="Annual Leave",$A39="Annual Leave")),$A38="Off day"),$I38,
  MAX(0,$I38-$V38)
  ))))+W38</f>
        <v/>
      </c>
      <c r="O38" s="66">
        <f>IF(AND(OR($A38="Holiday",$A39="Holiday"),
        ISNUMBER(MATCH(TRIM($B38),{"Phagwah","Good Friday","Easter Monday","Labour Day","Christmas","Eid ul Azha","Romans-2","Globe-12","Neptune P1"},0))),
   $I38,0)</f>
        <v/>
      </c>
      <c r="P38" s="66">
        <f>IF(OR($O$7="Canteen",$O$7="Head Office"),0,IF($I38&lt;=0,0,IF(OR(OR(TRIM($J38)="Hebrews",TRIM($J38)="Romans",TRIM($J38)="Romans-2",TRIM($J38)="Globe",TRIM($J38)="Globe-12",TRIM($J38)="Neptune P1"),AND($I39&gt;0,OR(TRIM($J39)="Hebrews",TRIM($J39)="Romans",TRIM($J39)="Romans-2",TRIM($J39)="Globe",TRIM($J39)="Globe-12",TRIM($J39)="Neptune P1"))),1,0)))</f>
        <v/>
      </c>
      <c r="Q38" s="67" t="n"/>
      <c r="R38" s="66">
        <f>IF(OR($O$7="Canteen",$O$7="Head Office"),0,IF(
  AND(
    SUMIFS(I:I, C:C, C38) &gt;= 8,
    COUNTIFS(C$14:C38, C38)=1,
    OR(
      TEXT(D38,"hh:mm:ss")="07:00:00",
      TEXT(D38,"hh:mm:ss")="15:00:00",
      TEXT(D38,"hh:mm:ss")="23:00:00",
      TEXT(D39,"hh:mm:ss")="07:00:00",
      TEXT(D39,"hh:mm:ss")="15:00:00",
      TEXT(D39,"hh:mm:ss")="23:00:00"
    )
  ),
  1,
  0
))</f>
        <v/>
      </c>
      <c r="S38" s="66">
        <f>IF(OR($A38="Annual Leave",$A39="Annual Leave"),IF($A38="Annual Leave",8,0),0)</f>
        <v/>
      </c>
      <c r="T38" s="68" t="n"/>
      <c r="U38" s="144">
        <f>MAX(0,40-Y38)</f>
        <v/>
      </c>
      <c r="V38" s="351">
        <f>IF(OR($C38="",$D38=""),0,
 IF(OR($A38="Holiday",$A39="Holiday"),0,
 IF(AND(NOT(OR($A38="Annual Leave",$A39="Annual Leave")),$A38="Off day"),0,
  IF($I38+$I39&gt;=8,IF($I38&gt;=8,8,$I38),$I38)
  )))</f>
        <v/>
      </c>
      <c r="W38" s="351">
        <f>MAX(0,V38-U38)</f>
        <v/>
      </c>
      <c r="X38" s="351">
        <f>IF(C38="","",C38-WEEKDAY(C38,1)+1)</f>
        <v/>
      </c>
      <c r="Y38" s="351">
        <f>SUMPRODUCT(($X$14:$X37=X38)*(($V$14:$V37)+($O$14:$O37)))+IF(X38=X14,$L$11,0)</f>
        <v/>
      </c>
      <c r="Z38" s="351" t="n"/>
      <c r="AA38" s="351" t="n"/>
      <c r="AB38" s="351" t="n"/>
      <c r="AC38" s="351" t="n"/>
      <c r="AD38" s="351" t="n"/>
      <c r="AE38" s="351" t="n"/>
      <c r="AF38" s="351" t="n"/>
    </row>
    <row r="39" ht="24" customHeight="1" s="348" thickBot="1">
      <c r="A39" s="194" t="inlineStr">
        <is>
          <t>On Day</t>
        </is>
      </c>
      <c r="B39" s="199" t="n"/>
      <c r="C39" s="104">
        <f>C38</f>
        <v/>
      </c>
      <c r="D39" s="69" t="n"/>
      <c r="E39" s="200">
        <f>IF(D39="", "",
 IF(D39=TIME(0,0,0), 0,
 IF(AND(D39&gt;=TIME(0,0,1), D39&lt;=TIME(2,0,0)), TIME(7,0,0),
 IF(AND(D39&gt;=TIME(6,0,0), D39&lt;=TIME(8,0,0)), TIME(12,0,0),
 IF(AND(D39&gt;TIME(8,0,0), D39&lt;=TIME(13,59,0)), TIME(15,0,0),
 IF(AND(D39&gt;=TIME(14,0,0), D39&lt;=TIME(17,59,0)), TIME(21,0,0),
 IF(AND(D39&gt;=TIME(18,0,0), D39&lt;=TIME(21,59,0)), TIME(0,0,0),
 IF(AND(D39&gt;=TIME(22,0,0), D39&lt;=TIME(23,59,59)), TIME(7,0,0), ""))))))))</f>
        <v/>
      </c>
      <c r="F39" s="201" t="n"/>
      <c r="G39" s="200">
        <f>IF(AND(D39&gt;=TIME(6,0,0),D39&lt;=TIME(8,0,0)),E39,"")</f>
        <v/>
      </c>
      <c r="H39" s="69" t="n"/>
      <c r="I39" s="70">
        <f>ROUND(IF(OR(D39="",E39="",E39=0),0,IF(H39="",MOD(E39-D39,1)*24,MOD(H39-D39,1)*24)),2)</f>
        <v/>
      </c>
      <c r="J39" s="198" t="n"/>
      <c r="K39" s="306" t="n"/>
      <c r="L39" s="183" t="n"/>
      <c r="M39" s="307">
        <f>MAX(0,V39-W39)</f>
        <v/>
      </c>
      <c r="N39" s="71">
        <f>(IF(OR($C39="",$D39=""),0,
 IF(OR($A38="Holiday",$A39="Holiday"),
    IF(ISNUMBER(MATCH(TRIM($B39),{"Phagwah","Good Friday","Easter Monday","Labour Day","Christmas","Eid ul Azha","Romans-2","Globe-12","Neptune P1"},0)),0,$I39),
 IF(AND(NOT(OR($A38="Annual Leave",$A39="Annual Leave")),$A39="Off day"),$I39,
  MAX(0,$I39-$V39)
  ))))+W39</f>
        <v/>
      </c>
      <c r="O39" s="71">
        <f>IF(AND(OR($A38="Holiday",$A39="Holiday"),
        ISNUMBER(MATCH(TRIM($B39),{"Phagwah","Good Friday","Easter Monday","Labour Day","Christmas","Eid ul Azha","Romans-2","Globe-12","Neptune P1"},0))),
   $I39,0)</f>
        <v/>
      </c>
      <c r="P39" s="71">
        <f>IF(OR($O$7="Canteen",$O$7="Head Office"),0,IF($I39&lt;=0,0,IF(AND($I38&lt;=0,OR(TRIM($J39)="Hebrews",TRIM($J39)="Romans",TRIM($J39)="Romans-2",TRIM($J39)="Globe",TRIM($J39)="Globe-12",TRIM($J39)="Neptune P1")),1,0)))</f>
        <v/>
      </c>
      <c r="Q39" s="72" t="n"/>
      <c r="R39" s="71">
        <f>IF(OR($O$7="Canteen",$O$7="Head Office"),0,IF(
  AND(
    SUMIFS(I:I, C:C, C39) &gt;= 8,
    COUNTIFS(C$14:C39, C39)=1,
    OR(
      TEXT(D39,"hh:mm:ss")="07:00:00",
      TEXT(D39,"hh:mm:ss")="15:00:00",
      TEXT(D39,"hh:mm:ss")="23:00:00",
      TEXT(D40,"hh:mm:ss")="07:00:00",
      TEXT(D40,"hh:mm:ss")="15:00:00",
      TEXT(D40,"hh:mm:ss")="23:00:00"
    )
  ),
  1,
  0
))</f>
        <v/>
      </c>
      <c r="S39" s="71">
        <f>IF(OR($A38="Annual Leave",$A39="Annual Leave"),IF(AND($A38&lt;&gt;"Annual Leave",$A39="Annual Leave"),8,0),0)</f>
        <v/>
      </c>
      <c r="T39" s="73" t="n"/>
      <c r="U39" s="144">
        <f>MAX(0,40-Y39)</f>
        <v/>
      </c>
      <c r="V39" s="351">
        <f>IF(OR($C39="",$D39=""),0,
 IF(OR($A38="Holiday",$A39="Holiday"),0,
 IF(AND(NOT(OR($A38="Annual Leave",$A39="Annual Leave")),$A39="Off day"),0,
  IF($I38+$I39&gt;=8,IF($I38&gt;=8,0,8-$I38),$I39)
  )))</f>
        <v/>
      </c>
      <c r="W39" s="351">
        <f>MAX(0,V39-U39)</f>
        <v/>
      </c>
      <c r="X39" s="351">
        <f>IF(C39="","",C39-WEEKDAY(C39,1)+1)</f>
        <v/>
      </c>
      <c r="Y39" s="351">
        <f>SUMPRODUCT(($X$14:$X38=X39)*(($V$14:$V38)+($O$14:$O38)))+IF(X39=X14,$L$11,0)</f>
        <v/>
      </c>
      <c r="Z39" s="351" t="n"/>
      <c r="AA39" s="351" t="n"/>
      <c r="AB39" s="351" t="n"/>
      <c r="AC39" s="351" t="n"/>
      <c r="AD39" s="351" t="n"/>
      <c r="AE39" s="351" t="n"/>
      <c r="AF39" s="351" t="n"/>
    </row>
    <row r="40" ht="24" customHeight="1" s="348" thickBot="1">
      <c r="A40" s="202" t="inlineStr">
        <is>
          <t>On Day</t>
        </is>
      </c>
      <c r="B40" s="203" t="n"/>
      <c r="C40" s="105">
        <f>C38+1</f>
        <v/>
      </c>
      <c r="D40" s="74" t="n">
        <v>0.2916666666666667</v>
      </c>
      <c r="E40" s="204">
        <f>IF(D40="", "",
 IF(D40=TIME(0,0,0), 0,
 IF(AND(D40&gt;=TIME(0,0,1), D40&lt;=TIME(2,0,0)), TIME(7,0,0),
 IF(AND(D40&gt;=TIME(6,0,0), D40&lt;=TIME(8,0,0)), TIME(12,0,0),
 IF(AND(D40&gt;TIME(8,0,0), D40&lt;=TIME(13,59,0)), TIME(15,0,0),
 IF(AND(D40&gt;=TIME(14,0,0), D40&lt;=TIME(17,59,0)), TIME(21,0,0),
 IF(AND(D40&gt;=TIME(18,0,0), D40&lt;=TIME(21,59,0)), TIME(0,0,0),
 IF(AND(D40&gt;=TIME(22,0,0), D40&lt;=TIME(23,59,59)), TIME(7,0,0), ""))))))))</f>
        <v/>
      </c>
      <c r="F40" s="205" t="n"/>
      <c r="G40" s="204">
        <f>IF(AND(D40&gt;=TIME(6,0,0),D40&lt;=TIME(8,0,0)),E40,"")</f>
        <v/>
      </c>
      <c r="H40" s="74" t="n">
        <v>0.625</v>
      </c>
      <c r="I40" s="106">
        <f>ROUND(IF(OR(D40="",E40="",E40=0),0,IF(H40="",MOD(E40-D40,1)*24,MOD(H40-D40,1)*24)),2)</f>
        <v/>
      </c>
      <c r="J40" s="206" t="inlineStr">
        <is>
          <t>Unico-42</t>
        </is>
      </c>
      <c r="K40" s="308" t="n"/>
      <c r="L40" s="189" t="n"/>
      <c r="M40" s="309">
        <f>MAX(0,V40-W40)</f>
        <v/>
      </c>
      <c r="N40" s="75">
        <f>(IF(OR($C40="",$D40=""),0,
 IF(OR($A40="Holiday",$A41="Holiday"),
    IF(ISNUMBER(MATCH(TRIM($B40),{"Phagwah","Good Friday","Easter Monday","Labour Day","Christmas","Eid ul Azha","Romans-2","Globe-12","Neptune P1"},0)),0,$I40),
 IF(AND(NOT(OR($A40="Annual Leave",$A41="Annual Leave")),$A40="Off day"),$I40,
  MAX(0,$I40-$V40)
  ))))+W40</f>
        <v/>
      </c>
      <c r="O40" s="75">
        <f>IF(AND(OR($A40="Holiday",$A41="Holiday"),
        ISNUMBER(MATCH(TRIM($B40),{"Phagwah","Good Friday","Easter Monday","Labour Day","Christmas","Eid ul Azha","Romans-2","Globe-12","Neptune P1"},0))),
   $I40,0)</f>
        <v/>
      </c>
      <c r="P40" s="75">
        <f>IF(OR($O$7="Canteen",$O$7="Head Office"),0,IF($I40&lt;=0,0,IF(OR(OR(TRIM($J40)="Hebrews",TRIM($J40)="Romans",TRIM($J40)="Romans-2",TRIM($J40)="Globe",TRIM($J40)="Globe-12",TRIM($J40)="Neptune P1"),AND($I41&gt;0,OR(TRIM($J41)="Hebrews",TRIM($J41)="Romans",TRIM($J41)="Romans-2",TRIM($J41)="Globe",TRIM($J41)="Globe-12",TRIM($J41)="Neptune P1"))),1,0)))</f>
        <v/>
      </c>
      <c r="Q40" s="76" t="n"/>
      <c r="R40" s="75">
        <f>IF(OR($O$7="Canteen",$O$7="Head Office"),0,IF(
  AND(
    SUMIFS(I:I, C:C, C40) &gt;= 8,
    COUNTIFS(C$14:C40, C40)=1,
    OR(
      TEXT(D40,"hh:mm:ss")="07:00:00",
      TEXT(D40,"hh:mm:ss")="15:00:00",
      TEXT(D40,"hh:mm:ss")="23:00:00",
      TEXT(D41,"hh:mm:ss")="07:00:00",
      TEXT(D41,"hh:mm:ss")="15:00:00",
      TEXT(D41,"hh:mm:ss")="23:00:00"
    )
  ),
  1,
  0
))</f>
        <v/>
      </c>
      <c r="S40" s="75">
        <f>IF(OR($A40="Annual Leave",$A41="Annual Leave"),IF($A40="Annual Leave",8,0),0)</f>
        <v/>
      </c>
      <c r="T40" s="107" t="n"/>
      <c r="U40" s="144">
        <f>MAX(0,40-Y40)</f>
        <v/>
      </c>
      <c r="V40" s="351">
        <f>IF(OR($C40="",$D40=""),0,
 IF(OR($A40="Holiday",$A41="Holiday"),0,
 IF(AND(NOT(OR($A40="Annual Leave",$A41="Annual Leave")),$A40="Off day"),0,
  IF($I40+$I41&gt;=8,IF($I40&gt;=8,8,$I40),$I40)
  )))</f>
        <v/>
      </c>
      <c r="W40" s="351">
        <f>MAX(0,V40-U40)</f>
        <v/>
      </c>
      <c r="X40" s="351">
        <f>IF(C40="","",C40-WEEKDAY(C40,1)+1)</f>
        <v/>
      </c>
      <c r="Y40" s="351">
        <f>SUMPRODUCT(($X$14:$X39=X40)*(($V$14:$V39)+($O$14:$O39)))+IF(X40=X14,$L$11,0)</f>
        <v/>
      </c>
      <c r="Z40" s="351" t="n"/>
      <c r="AA40" s="351" t="n"/>
      <c r="AB40" s="351" t="n"/>
      <c r="AC40" s="351" t="n"/>
      <c r="AD40" s="351" t="n"/>
      <c r="AE40" s="351" t="n"/>
      <c r="AF40" s="351" t="n"/>
    </row>
    <row r="41" ht="24" customHeight="1" s="348" thickBot="1">
      <c r="A41" s="202" t="inlineStr">
        <is>
          <t>On Day</t>
        </is>
      </c>
      <c r="B41" s="310" t="n"/>
      <c r="C41" s="105">
        <f>C40</f>
        <v/>
      </c>
      <c r="D41" s="311" t="n"/>
      <c r="E41" s="312">
        <f>IF(D41="", "",
 IF(D41=TIME(0,0,0), 0,
 IF(AND(D41&gt;=TIME(0,0,1), D41&lt;=TIME(2,0,0)), TIME(7,0,0),
 IF(AND(D41&gt;=TIME(6,0,0), D41&lt;=TIME(8,0,0)), TIME(12,0,0),
 IF(AND(D41&gt;TIME(8,0,0), D41&lt;=TIME(13,59,0)), TIME(15,0,0),
 IF(AND(D41&gt;=TIME(14,0,0), D41&lt;=TIME(17,59,0)), TIME(21,0,0),
 IF(AND(D41&gt;=TIME(18,0,0), D41&lt;=TIME(21,59,0)), TIME(0,0,0),
 IF(AND(D41&gt;=TIME(22,0,0), D41&lt;=TIME(23,59,59)), TIME(7,0,0), ""))))))))</f>
        <v/>
      </c>
      <c r="F41" s="205" t="n"/>
      <c r="G41" s="312">
        <f>IF(AND(D41&gt;=TIME(6,0,0),D41&lt;=TIME(8,0,0)),E41,"")</f>
        <v/>
      </c>
      <c r="H41" s="311" t="n"/>
      <c r="I41" s="106">
        <f>ROUND(IF(OR(D41="",E41="",E41=0),0,IF(H41="",MOD(E41-D41,1)*24,MOD(H41-D41,1)*24)),2)</f>
        <v/>
      </c>
      <c r="J41" s="207" t="n"/>
      <c r="K41" s="308" t="n"/>
      <c r="L41" s="189" t="n"/>
      <c r="M41" s="309">
        <f>MAX(0,V41-W41)</f>
        <v/>
      </c>
      <c r="N41" s="313">
        <f>(IF(OR($C41="",$D41=""),0,
 IF(OR($A40="Holiday",$A41="Holiday"),
    IF(ISNUMBER(MATCH(TRIM($B41),{"Phagwah","Good Friday","Easter Monday","Labour Day","Christmas","Eid ul Azha","Romans-2","Globe-12","Neptune P1"},0)),0,$I41),
 IF(AND(NOT(OR($A40="Annual Leave",$A41="Annual Leave")),$A41="Off day"),$I41,
  MAX(0,$I41-$V41)
  ))))+W41</f>
        <v/>
      </c>
      <c r="O41" s="313">
        <f>IF(AND(OR($A40="Holiday",$A41="Holiday"),
        ISNUMBER(MATCH(TRIM($B41),{"Phagwah","Good Friday","Easter Monday","Labour Day","Christmas","Eid ul Azha","Romans-2","Globe-12","Neptune P1"},0))),
   $I41,0)</f>
        <v/>
      </c>
      <c r="P41" s="313">
        <f>IF(OR($O$7="Canteen",$O$7="Head Office"),0,IF($I41&lt;=0,0,IF(AND($I40&lt;=0,OR(TRIM($J41)="Hebrews",TRIM($J41)="Romans",TRIM($J41)="Romans-2",TRIM($J41)="Globe",TRIM($J41)="Globe-12",TRIM($J41)="Neptune P1")),1,0)))</f>
        <v/>
      </c>
      <c r="Q41" s="314" t="n"/>
      <c r="R41" s="313">
        <f>IF(OR($O$7="Canteen",$O$7="Head Office"),0,IF(
  AND(
    SUMIFS(I:I, C:C, C41) &gt;= 8,
    COUNTIFS(C$14:C41, C41)=1,
    OR(
      TEXT(D41,"hh:mm:ss")="07:00:00",
      TEXT(D41,"hh:mm:ss")="15:00:00",
      TEXT(D41,"hh:mm:ss")="23:00:00",
      TEXT(D42,"hh:mm:ss")="07:00:00",
      TEXT(D42,"hh:mm:ss")="15:00:00",
      TEXT(D42,"hh:mm:ss")="23:00:00"
    )
  ),
  1,
  0
))</f>
        <v/>
      </c>
      <c r="S41" s="313">
        <f>IF(OR($A40="Annual Leave",$A41="Annual Leave"),IF(AND($A40&lt;&gt;"Annual Leave",$A41="Annual Leave"),8,0),0)</f>
        <v/>
      </c>
      <c r="T41" s="315" t="n"/>
      <c r="U41" s="144">
        <f>MAX(0,40-Y41)</f>
        <v/>
      </c>
      <c r="V41" s="351">
        <f>IF(OR($C41="",$D41=""),0,
 IF(OR($A40="Holiday",$A41="Holiday"),0,
 IF(AND(NOT(OR($A40="Annual Leave",$A41="Annual Leave")),$A41="Off day"),0,
  IF($I40+$I41&gt;=8,IF($I40&gt;=8,0,8-$I40),$I41)
  )))</f>
        <v/>
      </c>
      <c r="W41" s="351">
        <f>MAX(0,V41-U41)</f>
        <v/>
      </c>
      <c r="X41" s="351">
        <f>IF(C41="","",C41-WEEKDAY(C41,1)+1)</f>
        <v/>
      </c>
      <c r="Y41" s="351">
        <f>SUMPRODUCT(($X$14:$X40=X41)*(($V$14:$V40)+($O$14:$O40)))+IF(X41=X14,$L$11,0)</f>
        <v/>
      </c>
      <c r="Z41" s="351" t="n"/>
      <c r="AA41" s="351" t="n"/>
      <c r="AB41" s="351" t="n"/>
      <c r="AC41" s="351" t="n"/>
      <c r="AD41" s="351" t="n"/>
      <c r="AE41" s="351" t="n"/>
      <c r="AF41" s="351" t="n"/>
    </row>
    <row r="42" ht="24" customHeight="1" s="348" thickBot="1">
      <c r="A42" s="208" t="inlineStr">
        <is>
          <t>On Day</t>
        </is>
      </c>
      <c r="B42" s="209" t="n"/>
      <c r="C42" s="108">
        <f>C40+1</f>
        <v/>
      </c>
      <c r="D42" s="77" t="n">
        <v>0.2916666666666667</v>
      </c>
      <c r="E42" s="210">
        <f>IF(D42="", "",
 IF(D42=TIME(0,0,0), 0,
 IF(AND(D42&gt;=TIME(0,0,1), D42&lt;=TIME(2,0,0)), TIME(7,0,0),
 IF(AND(D42&gt;=TIME(6,0,0), D42&lt;=TIME(8,0,0)), TIME(12,0,0),
 IF(AND(D42&gt;TIME(8,0,0), D42&lt;=TIME(13,59,0)), TIME(15,0,0),
 IF(AND(D42&gt;=TIME(14,0,0), D42&lt;=TIME(17,59,0)), TIME(21,0,0),
 IF(AND(D42&gt;=TIME(18,0,0), D42&lt;=TIME(21,59,0)), TIME(0,0,0),
 IF(AND(D42&gt;=TIME(22,0,0), D42&lt;=TIME(23,59,59)), TIME(7,0,0), ""))))))))</f>
        <v/>
      </c>
      <c r="F42" s="211" t="n"/>
      <c r="G42" s="210">
        <f>IF(AND(D42&gt;=TIME(6,0,0),D42&lt;=TIME(8,0,0)),E42,"")</f>
        <v/>
      </c>
      <c r="H42" s="77" t="n">
        <v>0.625</v>
      </c>
      <c r="I42" s="16">
        <f>ROUND(IF(OR(D42="",E42="",E42=0),0,IF(H42="",MOD(E42-D42,1)*24,MOD(H42-D42,1)*24)),2)</f>
        <v/>
      </c>
      <c r="J42" s="212" t="inlineStr">
        <is>
          <t>Unico-42</t>
        </is>
      </c>
      <c r="K42" s="316" t="n"/>
      <c r="L42" s="181" t="n"/>
      <c r="M42" s="317">
        <f>MAX(0,V42-W42)</f>
        <v/>
      </c>
      <c r="N42" s="17">
        <f>(IF(OR($C42="",$D42=""),0,
 IF(OR($A42="Holiday",$A43="Holiday"),
    IF(ISNUMBER(MATCH(TRIM($B42),{"Phagwah","Good Friday","Easter Monday","Labour Day","Christmas","Eid ul Azha","Romans-2","Globe-12","Neptune P1"},0)),0,$I42),
 IF(AND(NOT(OR($A42="Annual Leave",$A43="Annual Leave")),$A42="Off day"),$I42,
  MAX(0,$I42-$V42)
  ))))+W42</f>
        <v/>
      </c>
      <c r="O42" s="213">
        <f>IF(AND(OR($A42="Holiday",$A43="Holiday"),
        ISNUMBER(MATCH(TRIM($B42),{"Phagwah","Good Friday","Easter Monday","Labour Day","Christmas","Eid ul Azha","Romans-2","Globe-12","Neptune P1"},0))),
   $I42,0)</f>
        <v/>
      </c>
      <c r="P42" s="17">
        <f>IF(OR($O$7="Canteen",$O$7="Head Office"),0,IF($I42&lt;=0,0,IF(OR(OR(TRIM($J42)="Hebrews",TRIM($J42)="Romans",TRIM($J42)="Romans-2",TRIM($J42)="Globe",TRIM($J42)="Globe-12",TRIM($J42)="Neptune P1"),AND($I43&gt;0,OR(TRIM($J43)="Hebrews",TRIM($J43)="Romans",TRIM($J43)="Romans-2",TRIM($J43)="Globe",TRIM($J43)="Globe-12",TRIM($J43)="Neptune P1"))),1,0)))</f>
        <v/>
      </c>
      <c r="Q42" s="78" t="n"/>
      <c r="R42" s="213">
        <f>IF(OR($O$7="Canteen",$O$7="Head Office"),0,IF(
  AND(
    SUMIFS(I:I, C:C, C42) &gt;= 8,
    COUNTIFS(C$14:C42, C42)=1,
    OR(
      TEXT(D42,"hh:mm:ss")="07:00:00",
      TEXT(D42,"hh:mm:ss")="15:00:00",
      TEXT(D42,"hh:mm:ss")="23:00:00",
      TEXT(D43,"hh:mm:ss")="07:00:00",
      TEXT(D43,"hh:mm:ss")="15:00:00",
      TEXT(D43,"hh:mm:ss")="23:00:00"
    )
  ),
  1,
  0
))</f>
        <v/>
      </c>
      <c r="S42" s="213">
        <f>IF(OR($A42="Annual Leave",$A43="Annual Leave"),IF($A42="Annual Leave",8,0),0)</f>
        <v/>
      </c>
      <c r="T42" s="79" t="n"/>
      <c r="U42" s="144">
        <f>MAX(0,40-Y42)</f>
        <v/>
      </c>
      <c r="V42" s="351">
        <f>IF(OR($C42="",$D42=""),0,
 IF(OR($A42="Holiday",$A43="Holiday"),0,
 IF(AND(NOT(OR($A42="Annual Leave",$A43="Annual Leave")),$A42="Off day"),0,
  IF($I42+$I43&gt;=8,IF($I42&gt;=8,8,$I42),$I42)
  )))</f>
        <v/>
      </c>
      <c r="W42" s="351">
        <f>MAX(0,V42-U42)</f>
        <v/>
      </c>
      <c r="X42" s="351">
        <f>IF(C42="","",C42-WEEKDAY(C42,1)+1)</f>
        <v/>
      </c>
      <c r="Y42" s="351">
        <f>SUMPRODUCT(($X$14:$X41=X42)*(($V$14:$V41)+($O$14:$O41)))+IF(X42=X14,$L$11,0)</f>
        <v/>
      </c>
      <c r="Z42" s="351" t="n"/>
      <c r="AA42" s="351" t="n"/>
      <c r="AB42" s="351" t="n"/>
      <c r="AC42" s="351" t="n"/>
      <c r="AD42" s="351" t="n"/>
      <c r="AE42" s="351" t="n"/>
      <c r="AF42" s="351" t="n"/>
    </row>
    <row r="43" ht="24" customHeight="1" s="348" thickBot="1">
      <c r="A43" s="208" t="inlineStr">
        <is>
          <t>On Day</t>
        </is>
      </c>
      <c r="B43" s="214" t="n"/>
      <c r="C43" s="109">
        <f>C42</f>
        <v/>
      </c>
      <c r="D43" s="18" t="n"/>
      <c r="E43" s="215">
        <f>IF(D43="", "",
 IF(D43=TIME(0,0,0), 0,
 IF(AND(D43&gt;=TIME(0,0,1), D43&lt;=TIME(2,0,0)), TIME(7,0,0),
 IF(AND(D43&gt;=TIME(6,0,0), D43&lt;=TIME(8,0,0)), TIME(12,0,0),
 IF(AND(D43&gt;TIME(8,0,0), D43&lt;=TIME(13,59,0)), TIME(15,0,0),
 IF(AND(D43&gt;=TIME(14,0,0), D43&lt;=TIME(17,59,0)), TIME(21,0,0),
 IF(AND(D43&gt;=TIME(18,0,0), D43&lt;=TIME(21,59,0)), TIME(0,0,0),
 IF(AND(D43&gt;=TIME(22,0,0), D43&lt;=TIME(23,59,59)), TIME(7,0,0), ""))))))))</f>
        <v/>
      </c>
      <c r="F43" s="216" t="n"/>
      <c r="G43" s="215">
        <f>IF(AND(D43&gt;=TIME(6,0,0),D43&lt;=TIME(8,0,0)),E43,"")</f>
        <v/>
      </c>
      <c r="H43" s="18" t="n"/>
      <c r="I43" s="19">
        <f>ROUND(IF(OR(D43="",E43="",E43=0),0,IF(H43="",MOD(E43-D43,1)*24,MOD(H43-D43,1)*24)),2)</f>
        <v/>
      </c>
      <c r="J43" s="212" t="n"/>
      <c r="K43" s="316" t="n"/>
      <c r="L43" s="183" t="n"/>
      <c r="M43" s="317">
        <f>MAX(0,V43-W43)</f>
        <v/>
      </c>
      <c r="N43" s="20">
        <f>(IF(OR($C43="",$D43=""),0,
 IF(OR($A42="Holiday",$A43="Holiday"),
    IF(ISNUMBER(MATCH(TRIM($B43),{"Phagwah","Good Friday","Easter Monday","Labour Day","Christmas","Eid ul Azha","Romans-2","Globe-12","Neptune P1"},0)),0,$I43),
 IF(AND(NOT(OR($A42="Annual Leave",$A43="Annual Leave")),$A43="Off day"),$I43,
  MAX(0,$I43-$V43)
  ))))+W43</f>
        <v/>
      </c>
      <c r="O43" s="20">
        <f>IF(AND(OR($A42="Holiday",$A43="Holiday"),
        ISNUMBER(MATCH(TRIM($B43),{"Phagwah","Good Friday","Easter Monday","Labour Day","Christmas","Eid ul Azha","Romans-2","Globe-12","Neptune P1"},0))),
   $I43,0)</f>
        <v/>
      </c>
      <c r="P43" s="20">
        <f>IF(OR($O$7="Canteen",$O$7="Head Office"),0,IF($I43&lt;=0,0,IF(AND($I42&lt;=0,OR(TRIM($J43)="Hebrews",TRIM($J43)="Romans",TRIM($J43)="Romans-2",TRIM($J43)="Globe",TRIM($J43)="Globe-12",TRIM($J43)="Neptune P1")),1,0)))</f>
        <v/>
      </c>
      <c r="Q43" s="21" t="n"/>
      <c r="R43" s="20">
        <f>IF(OR($O$7="Canteen",$O$7="Head Office"),0,IF(
  AND(
    SUMIFS(I:I, C:C, C43) &gt;= 8,
    COUNTIFS(C$14:C43, C43)=1,
    OR(
      TEXT(D43,"hh:mm:ss")="07:00:00",
      TEXT(D43,"hh:mm:ss")="15:00:00",
      TEXT(D43,"hh:mm:ss")="23:00:00",
      TEXT(D49,"hh:mm:ss")="07:00:00",
      TEXT(D49,"hh:mm:ss")="15:00:00",
      TEXT(D49,"hh:mm:ss")="23:00:00"
    )
  ),
  1,
  0
))</f>
        <v/>
      </c>
      <c r="S43" s="20">
        <f>IF(OR($A42="Annual Leave",$A43="Annual Leave"),IF(AND($A42&lt;&gt;"Annual Leave",$A43="Annual Leave"),8,0),0)</f>
        <v/>
      </c>
      <c r="T43" s="22" t="n"/>
      <c r="U43" s="144">
        <f>MAX(0,40-Y43)</f>
        <v/>
      </c>
      <c r="V43" s="351">
        <f>IF(OR($C43="",$D43=""),0,
 IF(OR($A42="Holiday",$A43="Holiday"),0,
 IF(AND(NOT(OR($A42="Annual Leave",$A43="Annual Leave")),$A43="Off day"),0,
  IF($I42+$I43&gt;=8,IF($I42&gt;=8,0,8-$I42),$I43)
  )))</f>
        <v/>
      </c>
      <c r="W43" s="351">
        <f>MAX(0,V43-U43)</f>
        <v/>
      </c>
      <c r="X43" s="351">
        <f>IF(C43="","",C43-WEEKDAY(C43,1)+1)</f>
        <v/>
      </c>
      <c r="Y43" s="351">
        <f>SUMPRODUCT(($X$14:$X42=X43)*(($V$14:$V42)+($O$14:$O42)))+IF(X43=X14,$L$11,0)</f>
        <v/>
      </c>
      <c r="Z43" s="351" t="n"/>
      <c r="AA43" s="351" t="n"/>
      <c r="AB43" s="351" t="n"/>
      <c r="AC43" s="351" t="n"/>
      <c r="AD43" s="351" t="n"/>
      <c r="AE43" s="351" t="n"/>
      <c r="AF43" s="351" t="n"/>
    </row>
    <row r="44" ht="24" customHeight="1" s="348" thickBot="1">
      <c r="A44" s="176" t="n"/>
      <c r="B44" s="176" t="n"/>
      <c r="C44" s="217" t="n"/>
      <c r="D44" s="110" t="n"/>
      <c r="E44" s="110" t="n"/>
      <c r="F44" s="218" t="n"/>
      <c r="G44" s="110" t="n"/>
      <c r="H44" s="110" t="n"/>
      <c r="I44" s="219" t="n"/>
      <c r="J44" s="219" t="n"/>
      <c r="K44" s="219" t="n"/>
      <c r="L44" s="219" t="n"/>
      <c r="M44" s="111">
        <f>MAX(0,V44-W44)</f>
        <v/>
      </c>
      <c r="N44" s="112">
        <f>(IF(OR($C44="",$D44=""),0,
 IF(OR($A44="Holiday",$A45="Holiday"),
    IF(ISNUMBER(MATCH(TRIM($B44),{"Phagwah","Good Friday","Easter Monday","Labour Day","Christmas","Eid ul Azha","Romans-2","Globe-12","Neptune P1"},0)),0,$I44),
 IF(AND(NOT(OR($A44="Annual Leave",$A45="Annual Leave")),$A44="Off day"),$I44,
  MAX(0,$I44-$V44)
  ))))+W44</f>
        <v/>
      </c>
      <c r="O44" s="112">
        <f>IF(AND(OR($A44="Holiday",$A45="Holiday"),
        ISNUMBER(MATCH(TRIM($B44),{"Phagwah","Good Friday","Easter Monday","Labour Day","Christmas","Eid ul Azha","Romans-2","Globe-12","Neptune P1"},0))),
   $I44,0)</f>
        <v/>
      </c>
      <c r="P44" s="112">
        <f>IF(OR($O$7="Canteen",$O$7="Head Office"),0,IF($I44&lt;=0,0,IF(OR(OR(TRIM($J44)="Hebrews",TRIM($J44)="Romans",TRIM($J44)="Romans-2",TRIM($J44)="Globe",TRIM($J44)="Globe-12",TRIM($J44)="Neptune P1"),AND($I45&gt;0,OR(TRIM($J45)="Hebrews",TRIM($J45)="Romans",TRIM($J45)="Romans-2",TRIM($J45)="Globe",TRIM($J45)="Globe-12",TRIM($J45)="Neptune P1"))),1,0)))</f>
        <v/>
      </c>
      <c r="Q44" s="113" t="n"/>
      <c r="R44" s="113" t="n"/>
      <c r="S44" s="112">
        <f>IF(OR($A44="Annual Leave",$A45="Annual Leave"),IF($A44="Annual Leave",8,0),0)</f>
        <v/>
      </c>
      <c r="T44" s="114" t="n"/>
      <c r="U44" s="144">
        <f>MAX(0,40-Y44)</f>
        <v/>
      </c>
      <c r="V44" s="351">
        <f>IF(OR($C44="",$D44=""),0,
 IF(OR($A44="Holiday",$A45="Holiday"),0,
 IF(AND(NOT(OR($A44="Annual Leave",$A45="Annual Leave")),$A44="Off day"),0,
  IF($I44+$I45&gt;=8,IF($I44&gt;=8,8,$I44),$I44)
  )))</f>
        <v/>
      </c>
      <c r="W44" s="351">
        <f>MAX(0,V44-U44)</f>
        <v/>
      </c>
      <c r="X44" s="351">
        <f>IF(C44="","",C44-WEEKDAY(C44,1)+1)</f>
        <v/>
      </c>
      <c r="Y44" s="351">
        <f>SUMPRODUCT(($X$14:$X43=X44)*(($V$14:$V43)+($O$14:$O43)))+IF(X44=X14,$L$11,0)</f>
        <v/>
      </c>
      <c r="Z44" s="351" t="n"/>
      <c r="AA44" s="351" t="n"/>
      <c r="AB44" s="351" t="n"/>
      <c r="AC44" s="351" t="n"/>
      <c r="AD44" s="351" t="n"/>
      <c r="AE44" s="351" t="n"/>
      <c r="AF44" s="351" t="n"/>
    </row>
    <row r="45" ht="24" customHeight="1" s="348" thickBot="1">
      <c r="A45" s="154" t="inlineStr">
        <is>
          <t>On Day</t>
        </is>
      </c>
      <c r="B45" s="318" t="n"/>
      <c r="C45" s="115">
        <f>C42+1</f>
        <v/>
      </c>
      <c r="D45" s="319" t="n">
        <v>0.2916666666666667</v>
      </c>
      <c r="E45" s="320">
        <f>IF(D45="", "",
 IF(D45=TIME(0,0,0), 0,
 IF(AND(D45&gt;=TIME(0,0,1), D45&lt;=TIME(2,0,0)), TIME(7,0,0),
 IF(AND(D45&gt;=TIME(6,0,0), D45&lt;=TIME(8,0,0)), TIME(12,0,0),
 IF(AND(D45&gt;TIME(8,0,0), D45&lt;=TIME(13,59,0)), TIME(15,0,0),
 IF(AND(D45&gt;=TIME(14,0,0), D45&lt;=TIME(17,59,0)), TIME(21,0,0),
 IF(AND(D45&gt;=TIME(18,0,0), D45&lt;=TIME(21,59,0)), TIME(0,0,0),
 IF(AND(D45&gt;=TIME(22,0,0), D45&lt;=TIME(23,59,59)), TIME(7,0,0), ""))))))))</f>
        <v/>
      </c>
      <c r="F45" s="321" t="n"/>
      <c r="G45" s="320">
        <f>IF(AND(D45&gt;=TIME(6,0,0),D45&lt;=TIME(8,0,0)),E45,"")</f>
        <v/>
      </c>
      <c r="H45" s="319" t="n">
        <v>0.625</v>
      </c>
      <c r="I45" s="30">
        <f>ROUND(IF(OR(D45="",E45="",E45=0),0,IF(H45="",MOD(E45-D45,1)*24,MOD(H45-D45,1)*24)),2)</f>
        <v/>
      </c>
      <c r="J45" s="220" t="n"/>
      <c r="K45" s="274" t="n"/>
      <c r="L45" s="181" t="n"/>
      <c r="M45" s="275">
        <f>MAX(0,V45-W45)</f>
        <v/>
      </c>
      <c r="N45" s="322">
        <f>(IF(OR($C45="",$D45=""),0,
 IF(OR($A44="Holiday",$A45="Holiday"),
    IF(ISNUMBER(MATCH(TRIM($B45),{"Phagwah","Good Friday","Easter Monday","Labour Day","Christmas","Eid ul Azha","Romans-2","Globe-12","Neptune P1"},0)),0,$I45),
 IF(AND(NOT(OR($A44="Annual Leave",$A45="Annual Leave")),$A45="Off day"),$I45,
  MAX(0,$I45-$V45)
  ))))+W45</f>
        <v/>
      </c>
      <c r="O45" s="322">
        <f>IF(AND(OR($A44="Holiday",$A45="Holiday"),
        ISNUMBER(MATCH(TRIM($B45),{"Phagwah","Good Friday","Easter Monday","Labour Day","Christmas","Eid ul Azha","Romans-2","Globe-12","Neptune P1"},0))),
   $I45,0)</f>
        <v/>
      </c>
      <c r="P45" s="322">
        <f>IF(OR($O$7="Canteen",$O$7="Head Office"),0,IF($I45&lt;=0,0,IF(AND($I44&lt;=0,OR(TRIM($J45)="Hebrews",TRIM($J45)="Romans",TRIM($J45)="Romans-2",TRIM($J45)="Globe",TRIM($J45)="Globe-12",TRIM($J45)="Neptune P1")),1,0)))</f>
        <v/>
      </c>
      <c r="Q45" s="323" t="n"/>
      <c r="R45" s="322">
        <f>IF(OR($O$7="Canteen",$O$7="Head Office"),0,IF(
  AND(
    SUMIFS(I:I, C:C, C45) &gt;= 8,
    COUNTIFS(C$14:C45, C45)=1,
    OR(
      TEXT(D45,"hh:mm:ss")="07:00:00",
      TEXT(D45,"hh:mm:ss")="15:00:00",
      TEXT(D45,"hh:mm:ss")="23:00:00",
      TEXT(D46,"hh:mm:ss")="07:00:00",
      TEXT(D46,"hh:mm:ss")="15:00:00",
      TEXT(D46,"hh:mm:ss")="23:00:00"
    )
  ),
  1,
  0
))</f>
        <v/>
      </c>
      <c r="S45" s="322">
        <f>IF(OR($A44="Annual Leave",$A45="Annual Leave"),IF(AND($A44&lt;&gt;"Annual Leave",$A45="Annual Leave"),8,0),0)</f>
        <v/>
      </c>
      <c r="T45" s="116" t="n"/>
      <c r="U45" s="144">
        <f>MAX(0,40-Y45)</f>
        <v/>
      </c>
      <c r="V45" s="351">
        <f>IF(OR($C45="",$D45=""),0,
 IF(OR($A44="Holiday",$A45="Holiday"),0,
 IF(AND(NOT(OR($A44="Annual Leave",$A45="Annual Leave")),$A45="Off day"),0,
  IF($I44+$I45&gt;=8,IF($I44&gt;=8,0,8-$I44),$I45)
  )))</f>
        <v/>
      </c>
      <c r="W45" s="351">
        <f>MAX(0,V45-U45)</f>
        <v/>
      </c>
      <c r="X45" s="351">
        <f>IF(C45="","",C45-WEEKDAY(C45,1)+1)</f>
        <v/>
      </c>
      <c r="Y45" s="351">
        <f>SUMPRODUCT(($X$14:$X44=X45)*(($V$14:$V44)+($O$14:$O44)))+IF(X45=X14,$L$11,0)</f>
        <v/>
      </c>
      <c r="Z45" s="351" t="n"/>
      <c r="AA45" s="351" t="n"/>
      <c r="AB45" s="351" t="n"/>
      <c r="AC45" s="351" t="n"/>
      <c r="AD45" s="351" t="n"/>
      <c r="AE45" s="351" t="n"/>
      <c r="AF45" s="351" t="n"/>
    </row>
    <row r="46" ht="24" customHeight="1" s="348" thickBot="1">
      <c r="A46" s="154" t="inlineStr">
        <is>
          <t>On Day</t>
        </is>
      </c>
      <c r="B46" s="305" t="n"/>
      <c r="C46" s="90">
        <f>C45</f>
        <v/>
      </c>
      <c r="D46" s="80" t="n"/>
      <c r="E46" s="221">
        <f>IF(D46="", "",
 IF(D46=TIME(0,0,0), 0,
 IF(AND(D46&gt;=TIME(0,0,1), D46&lt;=TIME(2,0,0)), TIME(7,0,0),
 IF(AND(D46&gt;=TIME(6,0,0), D46&lt;=TIME(8,0,0)), TIME(12,0,0),
 IF(AND(D46&gt;TIME(8,0,0), D46&lt;=TIME(13,59,0)), TIME(15,0,0),
 IF(AND(D46&gt;=TIME(14,0,0), D46&lt;=TIME(17,59,0)), TIME(21,0,0),
 IF(AND(D46&gt;=TIME(18,0,0), D46&lt;=TIME(21,59,0)), TIME(0,0,0),
 IF(AND(D46&gt;=TIME(22,0,0), D46&lt;=TIME(23,59,59)), TIME(7,0,0), ""))))))))</f>
        <v/>
      </c>
      <c r="F46" s="156" t="n"/>
      <c r="G46" s="221">
        <f>IF(AND(D46&gt;=TIME(6,0,0),D46&lt;=TIME(8,0,0)),E46,"")</f>
        <v/>
      </c>
      <c r="H46" s="80" t="n"/>
      <c r="I46" s="30">
        <f>ROUND(IF(OR(D46="",E46="",E46=0),0,IF(H46="",MOD(E46-D46,1)*24,MOD(H46-D46,1)*24)),2)</f>
        <v/>
      </c>
      <c r="J46" s="158" t="n"/>
      <c r="K46" s="274" t="n"/>
      <c r="L46" s="189" t="n"/>
      <c r="M46" s="275">
        <f>MAX(0,V46-W46)</f>
        <v/>
      </c>
      <c r="N46" s="81">
        <f>(IF(OR($C46="",$D46=""),0,
 IF(OR($A46="Holiday",$A47="Holiday"),
    IF(ISNUMBER(MATCH(TRIM($B46),{"Phagwah","Good Friday","Easter Monday","Labour Day","Christmas","Eid ul Azha","Romans-2","Globe-12","Neptune P1"},0)),0,$I46),
 IF(AND(NOT(OR($A46="Annual Leave",$A47="Annual Leave")),$A46="Off day"),$I46,
  MAX(0,$I46-$V46)
  ))))+W46</f>
        <v/>
      </c>
      <c r="O46" s="81">
        <f>IF(AND(OR($A46="Holiday",$A47="Holiday"),
        ISNUMBER(MATCH(TRIM($B46),{"Phagwah","Good Friday","Easter Monday","Labour Day","Christmas","Eid ul Azha","Romans-2","Globe-12","Neptune P1"},0))),
   $I46,0)</f>
        <v/>
      </c>
      <c r="P46" s="81">
        <f>IF(OR($O$7="Canteen",$O$7="Head Office"),0,IF($I46&lt;=0,0,IF(OR(OR(TRIM($J46)="Hebrews",TRIM($J46)="Romans",TRIM($J46)="Romans-2",TRIM($J46)="Globe",TRIM($J46)="Globe-12",TRIM($J46)="Neptune P1"),AND($I47&gt;0,OR(TRIM($J47)="Hebrews",TRIM($J47)="Romans",TRIM($J47)="Romans-2",TRIM($J47)="Globe",TRIM($J47)="Globe-12",TRIM($J47)="Neptune P1"))),1,0)))</f>
        <v/>
      </c>
      <c r="Q46" s="82" t="n"/>
      <c r="R46" s="81">
        <f>IF(OR($O$7="Canteen",$O$7="Head Office"),0,IF(
  AND(
    SUMIFS(I:I, C:C, C46) &gt;= 8,
    COUNTIFS(C$14:C46, C46)=1,
    OR(
      TEXT(D46,"hh:mm:ss")="07:00:00",
      TEXT(D46,"hh:mm:ss")="15:00:00",
      TEXT(D46,"hh:mm:ss")="23:00:00",
      TEXT(D51,"hh:mm:ss")="07:00:00",
      TEXT(D51,"hh:mm:ss")="15:00:00",
      TEXT(D51,"hh:mm:ss")="23:00:00"
    )
  ),
  1,
  0
))</f>
        <v/>
      </c>
      <c r="S46" s="81">
        <f>IF(OR($A46="Annual Leave",$A47="Annual Leave"),IF($A46="Annual Leave",8,0),0)</f>
        <v/>
      </c>
      <c r="T46" s="117" t="n"/>
      <c r="U46" s="144">
        <f>MAX(0,40-Y46)</f>
        <v/>
      </c>
      <c r="V46" s="351">
        <f>IF(OR($C46="",$D46=""),0,
 IF(OR($A46="Holiday",$A47="Holiday"),0,
 IF(AND(NOT(OR($A46="Annual Leave",$A47="Annual Leave")),$A46="Off day"),0,
  IF($I46+$I47&gt;=8,IF($I46&gt;=8,8,$I46),$I46)
  )))</f>
        <v/>
      </c>
      <c r="W46" s="351">
        <f>MAX(0,V46-U46)</f>
        <v/>
      </c>
      <c r="X46" s="351">
        <f>IF(C46="","",C46-WEEKDAY(C46,1)+1)</f>
        <v/>
      </c>
      <c r="Y46" s="351">
        <f>SUMPRODUCT(($X$14:$X45=X46)*(($V$14:$V45)+($O$14:$O45)))+IF(X46=X14,$L$11,0)</f>
        <v/>
      </c>
      <c r="Z46" s="351" t="n"/>
      <c r="AA46" s="351" t="n"/>
      <c r="AB46" s="351" t="n"/>
      <c r="AC46" s="351" t="n"/>
      <c r="AD46" s="351" t="n"/>
      <c r="AE46" s="351" t="n"/>
      <c r="AF46" s="351" t="n"/>
    </row>
    <row r="47" ht="24" customHeight="1" s="348" thickBot="1">
      <c r="A47" s="184" t="inlineStr">
        <is>
          <t>On Day</t>
        </is>
      </c>
      <c r="B47" s="222" t="n"/>
      <c r="C47" s="118">
        <f>C45+1</f>
        <v/>
      </c>
      <c r="D47" s="83" t="n"/>
      <c r="E47" s="223">
        <f>IF(D47="", "",
 IF(D47=TIME(0,0,0), 0,
 IF(AND(D47&gt;=TIME(0,0,1), D47&lt;=TIME(2,0,0)), TIME(7,0,0),
 IF(AND(D47&gt;=TIME(6,0,0), D47&lt;=TIME(8,0,0)), TIME(12,0,0),
 IF(AND(D47&gt;TIME(8,0,0), D47&lt;=TIME(13,59,0)), TIME(15,0,0),
 IF(AND(D47&gt;=TIME(14,0,0), D47&lt;=TIME(17,59,0)), TIME(21,0,0),
 IF(AND(D47&gt;=TIME(18,0,0), D47&lt;=TIME(21,59,0)), TIME(0,0,0),
 IF(AND(D47&gt;=TIME(22,0,0), D47&lt;=TIME(23,59,59)), TIME(7,0,0), ""))))))))</f>
        <v/>
      </c>
      <c r="F47" s="224" t="n"/>
      <c r="G47" s="223">
        <f>IF(AND(D47&gt;=TIME(6,0,0),D47&lt;=TIME(8,0,0)),E47,"")</f>
        <v/>
      </c>
      <c r="H47" s="83" t="n"/>
      <c r="I47" s="23">
        <f>ROUND(IF(OR(D47="",E47="",E47=0),0,IF(H47="",MOD(E47-D47,1)*24,MOD(H47-D47,1)*24)),2)</f>
        <v/>
      </c>
      <c r="J47" s="225" t="n"/>
      <c r="K47" s="297" t="n"/>
      <c r="L47" s="181" t="n"/>
      <c r="M47" s="298">
        <f>MAX(0,V47-W47)</f>
        <v/>
      </c>
      <c r="N47" s="84">
        <f>(IF(OR($C47="",$D47=""),0,
 IF(OR($A46="Holiday",$A47="Holiday"),
    IF(ISNUMBER(MATCH(TRIM($B47),{"Phagwah","Good Friday","Easter Monday","Labour Day","Christmas","Eid ul Azha","Romans-2","Globe-12","Neptune P1"},0)),0,$I47),
 IF(AND(NOT(OR($A46="Annual Leave",$A47="Annual Leave")),$A47="Off day"),$I47,
  MAX(0,$I47-$V47)
  ))))+W47</f>
        <v/>
      </c>
      <c r="O47" s="84">
        <f>IF(AND(OR($A46="Holiday",$A47="Holiday"),
        ISNUMBER(MATCH(TRIM($B47),{"Phagwah","Good Friday","Easter Monday","Labour Day","Christmas","Eid ul Azha","Romans-2","Globe-12","Neptune P1"},0))),
   $I47,0)</f>
        <v/>
      </c>
      <c r="P47" s="84">
        <f>IF(OR($O$7="Canteen",$O$7="Head Office"),0,IF($I47&lt;=0,0,IF(AND($I46&lt;=0,OR(TRIM($J47)="Hebrews",TRIM($J47)="Romans",TRIM($J47)="Romans-2",TRIM($J47)="Globe",TRIM($J47)="Globe-12",TRIM($J47)="Neptune P1")),1,0)))</f>
        <v/>
      </c>
      <c r="Q47" s="85" t="n"/>
      <c r="R47" s="84">
        <f>IF(OR($O$7="Canteen",$O$7="Head Office"),0,IF(
  AND(
    SUMIFS(I:I, C:C, C47) &gt;= 8,
    COUNTIFS(C$14:C47, C47)=1,
    OR(
      TEXT(D47,"hh:mm:ss")="07:00:00",
      TEXT(D47,"hh:mm:ss")="15:00:00",
      TEXT(D47,"hh:mm:ss")="23:00:00",
      TEXT(D48,"hh:mm:ss")="07:00:00",
      TEXT(D48,"hh:mm:ss")="15:00:00",
      TEXT(D48,"hh:mm:ss")="23:00:00"
    )
  ),
  1,
  0
))</f>
        <v/>
      </c>
      <c r="S47" s="84">
        <f>IF(OR($A46="Annual Leave",$A47="Annual Leave"),IF(AND($A46&lt;&gt;"Annual Leave",$A47="Annual Leave"),8,0),0)</f>
        <v/>
      </c>
      <c r="T47" s="86" t="n"/>
      <c r="U47" s="144">
        <f>MAX(0,40-Y47)</f>
        <v/>
      </c>
      <c r="V47" s="351">
        <f>IF(OR($C47="",$D47=""),0,
 IF(OR($A46="Holiday",$A47="Holiday"),0,
 IF(AND(NOT(OR($A46="Annual Leave",$A47="Annual Leave")),$A47="Off day"),0,
  IF($I46+$I47&gt;=8,IF($I46&gt;=8,0,8-$I46),$I47)
  )))</f>
        <v/>
      </c>
      <c r="W47" s="351">
        <f>MAX(0,V47-U47)</f>
        <v/>
      </c>
      <c r="X47" s="351">
        <f>IF(C47="","",C47-WEEKDAY(C47,1)+1)</f>
        <v/>
      </c>
      <c r="Y47" s="351">
        <f>SUMPRODUCT(($X$14:$X46=X47)*(($V$14:$V46)+($O$14:$O46)))+IF(X47=X14,$L$11,0)</f>
        <v/>
      </c>
      <c r="Z47" s="351" t="n"/>
      <c r="AA47" s="351" t="n"/>
      <c r="AB47" s="351" t="n"/>
      <c r="AC47" s="351" t="n"/>
      <c r="AD47" s="351" t="n"/>
      <c r="AE47" s="351" t="n"/>
      <c r="AF47" s="351" t="n"/>
    </row>
    <row r="48" ht="24" customHeight="1" s="348" thickBot="1">
      <c r="A48" s="226" t="inlineStr">
        <is>
          <t>On Day</t>
        </is>
      </c>
      <c r="B48" s="299" t="n"/>
      <c r="C48" s="119">
        <f>C47</f>
        <v/>
      </c>
      <c r="D48" s="24" t="n"/>
      <c r="E48" s="227">
        <f>IF(D48="", "",
 IF(D48=TIME(0,0,0), 0,
 IF(AND(D48&gt;=TIME(0,0,1), D48&lt;=TIME(2,0,0)), TIME(7,0,0),
 IF(AND(D48&gt;=TIME(6,0,0), D48&lt;=TIME(8,0,0)), TIME(12,0,0),
 IF(AND(D48&gt;TIME(8,0,0), D48&lt;=TIME(13,59,0)), TIME(15,0,0),
 IF(AND(D48&gt;=TIME(14,0,0), D48&lt;=TIME(17,59,0)), TIME(21,0,0),
 IF(AND(D48&gt;=TIME(18,0,0), D48&lt;=TIME(21,59,0)), TIME(0,0,0),
 IF(AND(D48&gt;=TIME(22,0,0), D48&lt;=TIME(23,59,59)), TIME(7,0,0), ""))))))))</f>
        <v/>
      </c>
      <c r="F48" s="228" t="n"/>
      <c r="G48" s="227">
        <f>IF(AND(D48&gt;=TIME(6,0,0),D48&lt;=TIME(8,0,0)),E48,"")</f>
        <v/>
      </c>
      <c r="H48" s="300" t="n"/>
      <c r="I48" s="87">
        <f>ROUND(IF(OR(D48="",E48="",E48=0),0,IF(H48="",MOD(E48-D48,1)*24,MOD(H48-D48,1)*24)),2)</f>
        <v/>
      </c>
      <c r="J48" s="190" t="n"/>
      <c r="K48" s="297" t="n"/>
      <c r="L48" s="183" t="n"/>
      <c r="M48" s="324">
        <f>MAX(0,V48-W48)</f>
        <v/>
      </c>
      <c r="N48" s="302">
        <f>(IF(OR($C48="",$D48=""),0,
 IF(OR($A48="Holiday",$A49="Holiday"),
    IF(ISNUMBER(MATCH(TRIM($B48),{"Phagwah","Good Friday","Easter Monday","Labour Day","Christmas","Eid ul Azha","Romans-2","Globe-12","Neptune P1"},0)),0,$I48),
 IF(AND(NOT(OR($A48="Annual Leave",$A49="Annual Leave")),$A48="Off day"),$I48,
  MAX(0,$I48-$V48)
  ))))+W48</f>
        <v/>
      </c>
      <c r="O48" s="303" t="n"/>
      <c r="P48" s="229">
        <f>IF(OR($O$7="Canteen",$O$7="Head Office"),0,IF($I48&lt;=0,0,IF(OR(OR(TRIM($J48)="Hebrews",TRIM($J48)="Romans",TRIM($J48)="Romans-2",TRIM($J48)="Globe",TRIM($J48)="Globe-12",TRIM($J48)="Neptune P1"),AND($I49&gt;0,OR(TRIM($J49)="Hebrews",TRIM($J49)="Romans",TRIM($J49)="Romans-2",TRIM($J49)="Globe",TRIM($J49)="Globe-12",TRIM($J49)="Neptune P1"))),1,0)))</f>
        <v/>
      </c>
      <c r="Q48" s="303" t="n"/>
      <c r="R48" s="302">
        <f>IF(OR($O$7="Canteen",$O$7="Head Office"),0,IF(
  AND(
    SUMIFS(I:I, C:C, C48) &gt;= 8,
    COUNTIFS(C$14:C48, C48)=1,
    OR(
      TEXT(D48,"hh:mm:ss")="07:00:00",
      TEXT(D48,"hh:mm:ss")="15:00:00",
      TEXT(D48,"hh:mm:ss")="23:00:00",
      TEXT(D53,"hh:mm:ss")="07:00:00",
      TEXT(D53,"hh:mm:ss")="15:00:00",
      TEXT(D53,"hh:mm:ss")="23:00:00"
    )
  ),
  1,
  0
))</f>
        <v/>
      </c>
      <c r="S48" s="303" t="n"/>
      <c r="T48" s="304" t="n"/>
      <c r="U48" s="144">
        <f>MAX(0,40-Y48)</f>
        <v/>
      </c>
      <c r="V48" s="351">
        <f>IF(OR($C48="",$D48=""),0,
 IF(OR($A48="Holiday",$A49="Holiday"),0,
 IF(AND(NOT(OR($A48="Annual Leave",$A49="Annual Leave")),$A48="Off day"),0,
  IF($I48+$I49&gt;=8,IF($I48&gt;=8,8,$I48),$I48)
  )))</f>
        <v/>
      </c>
      <c r="W48" s="351">
        <f>MAX(0,V48-U48)</f>
        <v/>
      </c>
      <c r="X48" s="351">
        <f>IF(C48="","",C48-WEEKDAY(C48,1)+1)</f>
        <v/>
      </c>
      <c r="Y48" s="351">
        <f>SUMPRODUCT(($X$14:$X47=X48)*(($V$14:$V47)+($O$14:$O47)))+IF(X48=X14,$L$11,0)</f>
        <v/>
      </c>
      <c r="Z48" s="351" t="n"/>
      <c r="AA48" s="351" t="n"/>
      <c r="AB48" s="351" t="n"/>
      <c r="AC48" s="351" t="n"/>
      <c r="AD48" s="351" t="n"/>
      <c r="AE48" s="351" t="n"/>
      <c r="AF48" s="351" t="n"/>
    </row>
    <row r="49" ht="24" customHeight="1" s="348" thickBot="1">
      <c r="A49" s="230" t="n"/>
      <c r="B49" s="355" t="n"/>
      <c r="C49" s="231" t="n"/>
      <c r="D49" s="232" t="n"/>
      <c r="E49" s="232" t="n"/>
      <c r="F49" s="232" t="n"/>
      <c r="G49" s="232" t="n"/>
      <c r="H49" s="233" t="inlineStr">
        <is>
          <t>Total Hrs:</t>
        </is>
      </c>
      <c r="I49" s="122">
        <f>SUM(I14:I48)</f>
        <v/>
      </c>
      <c r="J49" s="234" t="n"/>
      <c r="K49" s="234" t="n"/>
      <c r="L49" s="235" t="n"/>
      <c r="M49" s="120">
        <f>SUM(M14:M48)</f>
        <v/>
      </c>
      <c r="N49" s="120">
        <f>SUM(N14:N48)</f>
        <v/>
      </c>
      <c r="O49" s="120">
        <f>SUM(O14:O48)</f>
        <v/>
      </c>
      <c r="P49" s="120">
        <f>SUM(P14:P48)</f>
        <v/>
      </c>
      <c r="Q49" s="120">
        <f>IF($O$6&lt;&gt;"Armed",0,LOOKUP($Q$50,{0,1,2,3,4,5,6,7,8,9,10,11,12,13,14},{0,384,769,1153,1153,1538,1923,2307,2692,3076,3461,3846,4239,4615,5000}))</f>
        <v/>
      </c>
      <c r="R49" s="120">
        <f>SUM(R14:R48)</f>
        <v/>
      </c>
      <c r="S49" s="120">
        <f>SUM(S14:S48)</f>
        <v/>
      </c>
      <c r="T49" s="121">
        <f>SUM(T30:T43)</f>
        <v/>
      </c>
      <c r="U49" s="144">
        <f>MIN(U48,0)</f>
        <v/>
      </c>
      <c r="V49" s="351">
        <f>SUM(V14:V48)</f>
        <v/>
      </c>
      <c r="W49" s="351">
        <f>SUM(W14:W48)</f>
        <v/>
      </c>
      <c r="X49" s="351" t="n"/>
      <c r="Y49" s="351" t="n"/>
      <c r="Z49" s="351" t="n"/>
      <c r="AA49" s="351" t="n"/>
      <c r="AB49" s="351" t="n"/>
      <c r="AC49" s="351" t="n"/>
      <c r="AD49" s="351" t="n"/>
      <c r="AE49" s="351" t="n"/>
      <c r="AF49" s="351" t="n"/>
    </row>
    <row r="50" ht="24" customHeight="1" s="348">
      <c r="A50" s="351" t="n"/>
      <c r="B50" s="351" t="n"/>
      <c r="C50" s="6" t="n"/>
      <c r="D50" s="6" t="n"/>
      <c r="E50" s="6" t="n"/>
      <c r="F50" s="6" t="n"/>
      <c r="G50" s="6" t="n"/>
      <c r="H50" s="336" t="n"/>
      <c r="I50" s="351" t="n"/>
      <c r="J50" s="336" t="n"/>
      <c r="K50" s="336" t="n"/>
      <c r="L50" s="336" t="n"/>
      <c r="M50" s="28" t="n"/>
      <c r="N50" s="28" t="n"/>
      <c r="O50" s="28" t="n"/>
      <c r="P50" s="241" t="inlineStr">
        <is>
          <t>Days Worked</t>
        </is>
      </c>
      <c r="Q50" s="29">
        <f>SUM(--(SUM(I14:I15)&gt;0),--(SUM(I16:I17)&gt;0),--(SUM(I18:I19)&gt;0),--(SUM(I20:I21)&gt;0),--(SUM(I22:I23)&gt;0),--(SUM(I24:I25)&gt;0),--(SUM(I26:I27)&gt;0),--(SUM(I30:I31)&gt;0),--(SUM(I32:I33)&gt;0),--(SUM(I34:I35)&gt;0),--(SUM(I36:I37)&gt;0),--(SUM(I38:I39)&gt;0),--(SUM(I40:I41)&gt;0),--(SUM(I42:I43)&gt;0),--(SUM(I45:I46)&gt;0),--(SUM(I47:I48)&gt;0))</f>
        <v/>
      </c>
      <c r="R50" s="28" t="n"/>
      <c r="S50" s="28" t="n"/>
      <c r="T50" s="28" t="n"/>
      <c r="U50" s="144" t="n"/>
      <c r="V50" s="351" t="n"/>
      <c r="W50" s="351" t="n"/>
      <c r="X50" s="351" t="n"/>
      <c r="Y50" s="351" t="n"/>
      <c r="Z50" s="351" t="n"/>
      <c r="AA50" s="351" t="n"/>
      <c r="AB50" s="351" t="n"/>
      <c r="AC50" s="351" t="n"/>
      <c r="AD50" s="351" t="n"/>
      <c r="AE50" s="351" t="n"/>
      <c r="AF50" s="351" t="n"/>
    </row>
    <row r="51" ht="24" customHeight="1" s="348">
      <c r="A51" s="351" t="n"/>
      <c r="B51" s="351" t="n"/>
      <c r="C51" s="345" t="n"/>
      <c r="D51" s="362" t="n"/>
      <c r="E51" s="362" t="n"/>
      <c r="F51" s="334" t="n"/>
      <c r="G51" s="362" t="n"/>
      <c r="H51" s="336" t="n"/>
      <c r="I51" s="351" t="n"/>
      <c r="J51" s="336" t="n"/>
      <c r="K51" s="336" t="n"/>
      <c r="L51" s="336" t="n"/>
      <c r="M51" s="236" t="n"/>
      <c r="N51" s="236" t="n"/>
      <c r="O51" s="236" t="n"/>
      <c r="P51" s="236" t="n"/>
      <c r="Q51" s="236" t="n"/>
      <c r="R51" s="236" t="n"/>
      <c r="S51" s="236" t="n"/>
      <c r="T51" s="236" t="n"/>
      <c r="U51" s="144" t="n"/>
      <c r="V51" s="351" t="n"/>
      <c r="W51" s="351" t="n"/>
      <c r="X51" s="351" t="n"/>
      <c r="Y51" s="351" t="n"/>
      <c r="Z51" s="351" t="n"/>
      <c r="AA51" s="351" t="n"/>
      <c r="AB51" s="351" t="n"/>
      <c r="AC51" s="351" t="n"/>
      <c r="AD51" s="351" t="n"/>
      <c r="AE51" s="351" t="n"/>
      <c r="AF51" s="351" t="n"/>
    </row>
    <row r="52">
      <c r="A52" s="351" t="n"/>
      <c r="B52" s="351" t="n"/>
      <c r="C52" s="329" t="inlineStr">
        <is>
          <t>Supervisor Signature</t>
        </is>
      </c>
      <c r="D52" s="363" t="n"/>
      <c r="E52" s="363" t="n"/>
      <c r="F52" s="329" t="inlineStr">
        <is>
          <t>Date</t>
        </is>
      </c>
      <c r="G52" s="363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351" t="n"/>
      <c r="V52" s="351" t="n"/>
      <c r="W52" s="351" t="n"/>
      <c r="X52" s="351" t="n"/>
      <c r="Y52" s="351" t="n"/>
      <c r="Z52" s="351" t="n"/>
      <c r="AA52" s="351" t="n"/>
      <c r="AB52" s="351" t="n"/>
      <c r="AC52" s="351" t="n"/>
      <c r="AD52" s="351" t="n"/>
      <c r="AE52" s="351" t="n"/>
      <c r="AF52" s="351" t="n"/>
    </row>
    <row r="53" ht="26.25" customHeight="1" s="348">
      <c r="A53" s="351" t="n"/>
      <c r="B53" s="351" t="n"/>
      <c r="C53" s="345" t="n"/>
      <c r="D53" s="362" t="n"/>
      <c r="E53" s="362" t="n"/>
      <c r="F53" s="331" t="n"/>
      <c r="G53" s="362" t="n"/>
      <c r="H53" s="6" t="n"/>
      <c r="I53" s="6" t="n"/>
      <c r="J53" s="6" t="n"/>
      <c r="K53" s="6" t="n"/>
      <c r="L53" s="6" t="n"/>
      <c r="M53" s="6" t="n"/>
      <c r="N53" s="237" t="n"/>
      <c r="O53" s="238" t="n"/>
      <c r="P53" s="346" t="n"/>
      <c r="Q53" s="351" t="n"/>
      <c r="R53" s="351" t="n"/>
      <c r="S53" s="351" t="n"/>
      <c r="T53" s="351" t="n"/>
      <c r="U53" s="351" t="n"/>
      <c r="V53" s="351" t="n"/>
      <c r="W53" s="351" t="n"/>
      <c r="X53" s="351" t="n"/>
      <c r="Y53" s="351" t="n"/>
      <c r="Z53" s="351" t="n"/>
      <c r="AA53" s="351" t="n"/>
      <c r="AB53" s="351" t="n"/>
      <c r="AC53" s="351" t="n"/>
      <c r="AD53" s="351" t="n"/>
      <c r="AE53" s="351" t="n"/>
      <c r="AF53" s="351" t="n"/>
    </row>
    <row r="54">
      <c r="A54" s="351" t="n"/>
      <c r="B54" s="351" t="n"/>
      <c r="C54" s="329" t="inlineStr">
        <is>
          <t>Manager Signature</t>
        </is>
      </c>
      <c r="D54" s="363" t="n"/>
      <c r="E54" s="363" t="n"/>
      <c r="F54" s="329" t="inlineStr">
        <is>
          <t>Date</t>
        </is>
      </c>
      <c r="G54" s="363" t="n"/>
      <c r="H54" s="6" t="n"/>
      <c r="I54" s="239" t="inlineStr">
        <is>
          <t>{42}</t>
        </is>
      </c>
      <c r="J54" s="239" t="n"/>
      <c r="K54" s="239" t="n"/>
      <c r="L54" s="239" t="n"/>
      <c r="M54" s="6" t="n"/>
      <c r="N54" s="6" t="n"/>
      <c r="O54" s="6" t="n"/>
      <c r="P54" s="6" t="n"/>
      <c r="Q54" s="6" t="n"/>
      <c r="R54" s="6" t="n"/>
      <c r="S54" s="6" t="n"/>
      <c r="T54" s="6" t="n"/>
      <c r="U54" s="351" t="n"/>
      <c r="V54" s="351" t="n"/>
      <c r="W54" s="351" t="n"/>
      <c r="X54" s="351" t="n"/>
      <c r="Y54" s="351" t="n"/>
      <c r="Z54" s="351" t="n"/>
      <c r="AA54" s="351" t="n"/>
      <c r="AB54" s="351" t="n"/>
      <c r="AC54" s="351" t="n"/>
      <c r="AD54" s="351" t="n"/>
      <c r="AE54" s="351" t="n"/>
      <c r="AF54" s="351" t="n"/>
    </row>
    <row r="55">
      <c r="A55" s="351" t="n"/>
      <c r="B55" s="351" t="n"/>
      <c r="C55" s="240" t="n"/>
      <c r="D55" s="240" t="n"/>
      <c r="E55" s="240" t="n"/>
      <c r="F55" s="240" t="n"/>
      <c r="G55" s="240" t="n"/>
      <c r="H55" s="240" t="n"/>
      <c r="I55" s="240" t="n"/>
      <c r="J55" s="240" t="n"/>
      <c r="K55" s="240" t="n"/>
      <c r="L55" s="240" t="n"/>
      <c r="M55" s="240" t="n"/>
      <c r="N55" s="240" t="n"/>
      <c r="O55" s="240" t="n"/>
      <c r="P55" s="240" t="n"/>
      <c r="Q55" s="240" t="n"/>
      <c r="R55" s="240" t="n"/>
      <c r="S55" s="240" t="n"/>
      <c r="T55" s="240" t="n"/>
      <c r="U55" s="351" t="n"/>
      <c r="V55" s="351" t="n"/>
      <c r="W55" s="351" t="n"/>
      <c r="X55" s="351" t="n"/>
      <c r="Y55" s="351" t="n"/>
      <c r="Z55" s="351" t="n"/>
      <c r="AA55" s="351" t="n"/>
      <c r="AB55" s="351" t="n"/>
      <c r="AC55" s="351" t="n"/>
      <c r="AD55" s="351" t="n"/>
      <c r="AE55" s="351" t="n"/>
      <c r="AF55" s="35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45"/>
  <mergeCells count="33">
    <mergeCell ref="C54:E54"/>
    <mergeCell ref="V2:W2"/>
    <mergeCell ref="C8:F8"/>
    <mergeCell ref="F54:G54"/>
    <mergeCell ref="H10:I10"/>
    <mergeCell ref="C7:F7"/>
    <mergeCell ref="K5:L5"/>
    <mergeCell ref="M5:N5"/>
    <mergeCell ref="H50:I50"/>
    <mergeCell ref="C51:E51"/>
    <mergeCell ref="A1:T1"/>
    <mergeCell ref="C52:E52"/>
    <mergeCell ref="V3:AB3"/>
    <mergeCell ref="F51:G51"/>
    <mergeCell ref="M10:N10"/>
    <mergeCell ref="H51:I51"/>
    <mergeCell ref="C6:F6"/>
    <mergeCell ref="C5:F5"/>
    <mergeCell ref="M7:N7"/>
    <mergeCell ref="M6:N6"/>
    <mergeCell ref="C53:E53"/>
    <mergeCell ref="H7:I7"/>
    <mergeCell ref="H28:I28"/>
    <mergeCell ref="C10:F10"/>
    <mergeCell ref="M8:N8"/>
    <mergeCell ref="F52:G52"/>
    <mergeCell ref="P53:T53"/>
    <mergeCell ref="AA2:AB2"/>
    <mergeCell ref="K10:L10"/>
    <mergeCell ref="H5:I5"/>
    <mergeCell ref="K4:L4"/>
    <mergeCell ref="M4:N4"/>
    <mergeCell ref="F53:G53"/>
  </mergeCells>
  <dataValidations count="5">
    <dataValidation sqref="A14:A48" showDropDown="0" showInputMessage="0" showErrorMessage="0" allowBlank="1" type="list">
      <formula1>"On Day,Off Day,Sick,Absent,Holiday,Annual Leave"</formula1>
    </dataValidation>
    <dataValidation sqref="B14:B48" showDropDown="0" showInputMessage="0" showErrorMessage="0" allowBlank="1" type="list">
      <formula1>"Holiday Double,Phagwah,Good Friday,Easter Monday,Labour Day,Christmas,Eid ul Azha"</formula1>
    </dataValidation>
    <dataValidation sqref="J14:J48" showDropDown="0" showInputMessage="0" showErrorMessage="0" allowBlank="1" type="list">
      <formula1>_xlfn._LONGTEXT("Unico,Unico-2,Unico-42,Unico-44,Unico-46,Unico-47,Unico-48,Unico-49,Globe,Globe-12,Hebrews,Romans-2,Beacon,Numbers,Zebra-24,Sunrise,Sunrise-1,Sunflower 6,Sunset 12,Ripple,Neptune P1,Neptune P2,Neptune P3,Neptune P4,Neptune P5,Neptune P6,Neptune P7,Rainbow"," 1,Rainbow 2,Citadel,Sunset 11,Autumn,Autumn-2,Miracle,Miracle 1,Canteen,Guard Hut")</formula1>
    </dataValidation>
    <dataValidation sqref="O7" showDropDown="0" showInputMessage="0" showErrorMessage="0" allowBlank="1" type="list">
      <formula1>"Caricom,EU,UN,DMC,ARU,Head Office,Canteen"</formula1>
    </dataValidation>
    <dataValidation sqref="O6" showDropDown="0" showInputMessage="0" showErrorMessage="0" allowBlank="1" type="list">
      <formula1>"Unarmed,Armed"</formula1>
    </dataValidation>
  </dataValidations>
  <printOptions horizontalCentered="1"/>
  <pageMargins left="0.5" right="0.5" top="0.5" bottom="1" header="0.5" footer="0.5"/>
  <pageSetup orientation="portrait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AL55"/>
  <sheetViews>
    <sheetView workbookViewId="0">
      <selection activeCell="I53" sqref="I53"/>
    </sheetView>
  </sheetViews>
  <sheetFormatPr baseColWidth="8" defaultRowHeight="13.5"/>
  <cols>
    <col width="12.28515625" customWidth="1" style="348" min="1" max="1"/>
    <col width="15.140625" customWidth="1" style="348" min="2" max="2"/>
    <col width="12.42578125" customWidth="1" style="348" min="3" max="3"/>
    <col width="9.28515625" customWidth="1" style="348" min="4" max="4"/>
    <col hidden="1" width="9.28515625" customWidth="1" style="348" min="5" max="5"/>
    <col hidden="1" width="2" customWidth="1" style="348" min="6" max="6"/>
    <col hidden="1" width="12.5703125" customWidth="1" style="348" min="7" max="7"/>
    <col width="9.28515625" customWidth="1" style="348" min="8" max="8"/>
    <col width="6.5703125" customWidth="1" style="348" min="9" max="9"/>
    <col width="10.140625" customWidth="1" style="348" min="10" max="10"/>
    <col width="15.28515625" customWidth="1" style="348" min="11" max="11"/>
    <col width="10.5703125" customWidth="1" style="348" min="12" max="12"/>
    <col width="11" customWidth="1" style="348" min="13" max="13"/>
    <col width="9.85546875" customWidth="1" style="348" min="14" max="14"/>
    <col width="11.140625" customWidth="1" style="348" min="15" max="15"/>
    <col width="9.85546875" customWidth="1" style="348" min="16" max="16"/>
    <col width="10.28515625" customWidth="1" style="348" min="17" max="17"/>
    <col width="8.85546875" customWidth="1" style="348" min="18" max="19"/>
    <col width="45.28515625" customWidth="1" style="348" min="20" max="20"/>
    <col width="9.140625" customWidth="1" style="348" min="21" max="21"/>
    <col width="3.140625" customWidth="1" style="348" min="22" max="29"/>
    <col width="10.28515625" customWidth="1" style="348" min="30" max="30"/>
  </cols>
  <sheetData>
    <row r="1" ht="32.25" customFormat="1" customHeight="1" s="1" thickBot="1">
      <c r="A1" s="332" t="n"/>
      <c r="B1" s="354" t="n"/>
      <c r="C1" s="354" t="n"/>
      <c r="D1" s="354" t="n"/>
      <c r="E1" s="354" t="n"/>
      <c r="F1" s="354" t="n"/>
      <c r="G1" s="354" t="n"/>
      <c r="H1" s="354" t="n"/>
      <c r="I1" s="354" t="n"/>
      <c r="J1" s="354" t="n"/>
      <c r="K1" s="354" t="n"/>
      <c r="L1" s="354" t="n"/>
      <c r="M1" s="354" t="n"/>
      <c r="N1" s="354" t="n"/>
      <c r="O1" s="354" t="n"/>
      <c r="P1" s="354" t="n"/>
      <c r="Q1" s="354" t="n"/>
      <c r="R1" s="354" t="n"/>
      <c r="S1" s="354" t="n"/>
      <c r="T1" s="355" t="n"/>
      <c r="U1" s="351" t="n"/>
      <c r="V1" s="351" t="n"/>
      <c r="W1" s="351" t="n"/>
      <c r="X1" s="351" t="n"/>
      <c r="Y1" s="351" t="n"/>
      <c r="Z1" s="351" t="n"/>
      <c r="AA1" s="351" t="n"/>
      <c r="AB1" s="351" t="n"/>
      <c r="AC1" s="351" t="n"/>
      <c r="AD1" s="126" t="n"/>
      <c r="AE1" s="351" t="n"/>
      <c r="AF1" s="351" t="n"/>
    </row>
    <row r="2" ht="15" customFormat="1" customHeight="1" s="1">
      <c r="A2" s="351" t="n"/>
      <c r="B2" s="351" t="n"/>
      <c r="C2" s="127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128" t="n"/>
      <c r="U2" s="351" t="n"/>
      <c r="V2" s="343" t="n">
        <v>2025</v>
      </c>
      <c r="W2" s="356" t="n"/>
      <c r="X2" s="351" t="n"/>
      <c r="Y2" s="351" t="n"/>
      <c r="Z2" s="129" t="inlineStr">
        <is>
          <t>Month:</t>
        </is>
      </c>
      <c r="AA2" s="343" t="n">
        <v>3</v>
      </c>
      <c r="AB2" s="356" t="n"/>
      <c r="AC2" s="351" t="n"/>
      <c r="AD2" s="351" t="n"/>
      <c r="AE2" s="351" t="n"/>
      <c r="AF2" s="351" t="n"/>
    </row>
    <row r="3" ht="15.6" customHeight="1" s="348" thickBot="1">
      <c r="A3" s="351" t="n"/>
      <c r="B3" s="351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351" t="n"/>
      <c r="V3" s="333">
        <f>DATE(V2,AA2,1)</f>
        <v/>
      </c>
      <c r="W3" s="357" t="n"/>
      <c r="X3" s="357" t="n"/>
      <c r="Y3" s="357" t="n"/>
      <c r="Z3" s="357" t="n"/>
      <c r="AA3" s="357" t="n"/>
      <c r="AB3" s="358" t="n"/>
      <c r="AC3" s="351" t="n"/>
      <c r="AD3" s="351" t="n"/>
      <c r="AE3" s="351" t="n"/>
      <c r="AF3" s="249" t="n"/>
    </row>
    <row r="4" ht="21" customHeight="1" s="348" thickBot="1">
      <c r="A4" s="351" t="n"/>
      <c r="B4" s="351" t="n"/>
      <c r="C4" s="25" t="inlineStr">
        <is>
          <t>Federal Manangement Systems</t>
        </is>
      </c>
      <c r="D4" s="25" t="n"/>
      <c r="E4" s="25" t="n"/>
      <c r="F4" s="25" t="n"/>
      <c r="G4" s="25" t="n"/>
      <c r="H4" s="6" t="n"/>
      <c r="I4" s="6" t="n"/>
      <c r="J4" s="6" t="n"/>
      <c r="K4" s="330" t="inlineStr">
        <is>
          <t>Employee Number:</t>
        </is>
      </c>
      <c r="L4" s="351" t="n"/>
      <c r="M4" s="342" t="inlineStr">
        <is>
          <t>2241</t>
        </is>
      </c>
      <c r="N4" s="355" t="n"/>
      <c r="O4" s="6" t="n"/>
      <c r="P4" s="6" t="n"/>
      <c r="Q4" s="6" t="n"/>
      <c r="R4" s="6" t="n"/>
      <c r="S4" s="6" t="n"/>
      <c r="T4" s="6" t="n"/>
      <c r="U4" s="351" t="n"/>
      <c r="V4" s="130" t="inlineStr">
        <is>
          <t>Su</t>
        </is>
      </c>
      <c r="W4" s="131" t="inlineStr">
        <is>
          <t>M</t>
        </is>
      </c>
      <c r="X4" s="131" t="inlineStr">
        <is>
          <t>Tu</t>
        </is>
      </c>
      <c r="Y4" s="131" t="inlineStr">
        <is>
          <t>W</t>
        </is>
      </c>
      <c r="Z4" s="131" t="inlineStr">
        <is>
          <t>Th</t>
        </is>
      </c>
      <c r="AA4" s="131" t="inlineStr">
        <is>
          <t>F</t>
        </is>
      </c>
      <c r="AB4" s="132" t="inlineStr">
        <is>
          <t>Sa</t>
        </is>
      </c>
      <c r="AC4" s="351" t="n"/>
      <c r="AD4" s="133" t="inlineStr">
        <is>
          <t>Overtime Options</t>
        </is>
      </c>
      <c r="AE4" s="351" t="n"/>
      <c r="AF4" s="351" t="n"/>
      <c r="AJ4" s="257" t="n"/>
    </row>
    <row r="5" ht="14.1" customHeight="1" s="348" thickBot="1">
      <c r="A5" s="351" t="n"/>
      <c r="B5" s="351" t="n"/>
      <c r="C5" s="337" t="n"/>
      <c r="D5" s="351" t="n"/>
      <c r="E5" s="351" t="n"/>
      <c r="F5" s="351" t="n"/>
      <c r="G5" s="6" t="n"/>
      <c r="H5" s="340" t="n"/>
      <c r="I5" s="351" t="n"/>
      <c r="J5" s="340" t="n"/>
      <c r="K5" s="344" t="inlineStr">
        <is>
          <t>Employee Name:</t>
        </is>
      </c>
      <c r="L5" s="359" t="n"/>
      <c r="M5" s="342" t="inlineStr">
        <is>
          <t>Pereira, Patricia Elizabeth</t>
        </is>
      </c>
      <c r="N5" s="355" t="n"/>
      <c r="O5" s="337" t="n"/>
      <c r="P5" s="337" t="n"/>
      <c r="Q5" s="337" t="n"/>
      <c r="R5" s="337" t="n"/>
      <c r="S5" s="337" t="n"/>
      <c r="T5" s="337" t="n"/>
      <c r="U5" s="351" t="n"/>
      <c r="V5" s="263">
        <f>IF(MONTH($V$3)&lt;&gt;MONTH($V$3-WEEKDAY($V$3,1)+(ROW(V5)-ROW($V$5))*7+(COLUMN(V5)-COLUMN($V$5)+1)),"",$V$3-WEEKDAY($V$3,1)+(ROW(V5)-ROW($V$5))*7+(COLUMN(V5)-COLUMN($V$5)+1))</f>
        <v/>
      </c>
      <c r="W5" s="263">
        <f>IF(MONTH($V$3)&lt;&gt;MONTH($V$3-WEEKDAY($V$3,1)+(ROW(W5)-ROW($V$5))*7+(COLUMN(W5)-COLUMN($V$5)+1)),"",$V$3-WEEKDAY($V$3,1)+(ROW(W5)-ROW($V$5))*7+(COLUMN(W5)-COLUMN($V$5)+1))</f>
        <v/>
      </c>
      <c r="X5" s="263">
        <f>IF(MONTH($V$3)&lt;&gt;MONTH($V$3-WEEKDAY($V$3,1)+(ROW(X5)-ROW($V$5))*7+(COLUMN(X5)-COLUMN($V$5)+1)),"",$V$3-WEEKDAY($V$3,1)+(ROW(X5)-ROW($V$5))*7+(COLUMN(X5)-COLUMN($V$5)+1))</f>
        <v/>
      </c>
      <c r="Y5" s="263">
        <f>IF(MONTH($V$3)&lt;&gt;MONTH($V$3-WEEKDAY($V$3,1)+(ROW(Y5)-ROW($V$5))*7+(COLUMN(Y5)-COLUMN($V$5)+1)),"",$V$3-WEEKDAY($V$3,1)+(ROW(Y5)-ROW($V$5))*7+(COLUMN(Y5)-COLUMN($V$5)+1))</f>
        <v/>
      </c>
      <c r="Z5" s="263">
        <f>IF(MONTH($V$3)&lt;&gt;MONTH($V$3-WEEKDAY($V$3,1)+(ROW(Z5)-ROW($V$5))*7+(COLUMN(Z5)-COLUMN($V$5)+1)),"",$V$3-WEEKDAY($V$3,1)+(ROW(Z5)-ROW($V$5))*7+(COLUMN(Z5)-COLUMN($V$5)+1))</f>
        <v/>
      </c>
      <c r="AA5" s="263">
        <f>IF(MONTH($V$3)&lt;&gt;MONTH($V$3-WEEKDAY($V$3,1)+(ROW(AA5)-ROW($V$5))*7+(COLUMN(AA5)-COLUMN($V$5)+1)),"",$V$3-WEEKDAY($V$3,1)+(ROW(AA5)-ROW($V$5))*7+(COLUMN(AA5)-COLUMN($V$5)+1))</f>
        <v/>
      </c>
      <c r="AB5" s="263">
        <f>IF(MONTH($V$3)&lt;&gt;MONTH($V$3-WEEKDAY($V$3,1)+(ROW(AB5)-ROW($V$5))*7+(COLUMN(AB5)-COLUMN($V$5)+1)),"",$V$3-WEEKDAY($V$3,1)+(ROW(AB5)-ROW($V$5))*7+(COLUMN(AB5)-COLUMN($V$5)+1))</f>
        <v/>
      </c>
      <c r="AC5" s="351" t="n"/>
      <c r="AD5" s="351" t="n"/>
      <c r="AE5" s="3" t="b">
        <v>1</v>
      </c>
      <c r="AF5" s="258" t="n"/>
      <c r="AJ5" s="350" t="n"/>
      <c r="AK5" s="350" t="n"/>
      <c r="AL5" s="350" t="n"/>
    </row>
    <row r="6" ht="14.1" customHeight="1" s="348" thickBot="1">
      <c r="A6" s="351" t="n"/>
      <c r="B6" s="351" t="n"/>
      <c r="C6" s="337" t="inlineStr">
        <is>
          <t xml:space="preserve">120 Peter Rose St </t>
        </is>
      </c>
      <c r="D6" s="351" t="n"/>
      <c r="E6" s="351" t="n"/>
      <c r="F6" s="351" t="n"/>
      <c r="G6" s="6" t="n"/>
      <c r="H6" s="6" t="n"/>
      <c r="I6" s="6" t="n"/>
      <c r="J6" s="6" t="n"/>
      <c r="K6" s="6" t="n"/>
      <c r="L6" s="6" t="n"/>
      <c r="M6" s="339" t="inlineStr">
        <is>
          <t>Armed or unarmed</t>
        </is>
      </c>
      <c r="N6" s="360" t="n"/>
      <c r="O6" s="135" t="inlineStr">
        <is>
          <t>Unarmed</t>
        </is>
      </c>
      <c r="P6" s="6" t="n"/>
      <c r="Q6" s="6" t="n"/>
      <c r="R6" s="6" t="n"/>
      <c r="S6" s="6" t="n"/>
      <c r="T6" s="6" t="n"/>
      <c r="U6" s="351" t="n"/>
      <c r="V6" s="263">
        <f>IF(MONTH($V$3)&lt;&gt;MONTH($V$3-WEEKDAY($V$3,1)+(ROW(V6)-ROW($V$5))*7+(COLUMN(V6)-COLUMN($V$5)+1)),"",$V$3-WEEKDAY($V$3,1)+(ROW(V6)-ROW($V$5))*7+(COLUMN(V6)-COLUMN($V$5)+1))</f>
        <v/>
      </c>
      <c r="W6" s="263">
        <f>IF(MONTH($V$3)&lt;&gt;MONTH($V$3-WEEKDAY($V$3,1)+(ROW(W6)-ROW($V$5))*7+(COLUMN(W6)-COLUMN($V$5)+1)),"",$V$3-WEEKDAY($V$3,1)+(ROW(W6)-ROW($V$5))*7+(COLUMN(W6)-COLUMN($V$5)+1))</f>
        <v/>
      </c>
      <c r="X6" s="263">
        <f>IF(MONTH($V$3)&lt;&gt;MONTH($V$3-WEEKDAY($V$3,1)+(ROW(X6)-ROW($V$5))*7+(COLUMN(X6)-COLUMN($V$5)+1)),"",$V$3-WEEKDAY($V$3,1)+(ROW(X6)-ROW($V$5))*7+(COLUMN(X6)-COLUMN($V$5)+1))</f>
        <v/>
      </c>
      <c r="Y6" s="263">
        <f>IF(MONTH($V$3)&lt;&gt;MONTH($V$3-WEEKDAY($V$3,1)+(ROW(Y6)-ROW($V$5))*7+(COLUMN(Y6)-COLUMN($V$5)+1)),"",$V$3-WEEKDAY($V$3,1)+(ROW(Y6)-ROW($V$5))*7+(COLUMN(Y6)-COLUMN($V$5)+1))</f>
        <v/>
      </c>
      <c r="Z6" s="263">
        <f>IF(MONTH($V$3)&lt;&gt;MONTH($V$3-WEEKDAY($V$3,1)+(ROW(Z6)-ROW($V$5))*7+(COLUMN(Z6)-COLUMN($V$5)+1)),"",$V$3-WEEKDAY($V$3,1)+(ROW(Z6)-ROW($V$5))*7+(COLUMN(Z6)-COLUMN($V$5)+1))</f>
        <v/>
      </c>
      <c r="AA6" s="263">
        <f>IF(MONTH($V$3)&lt;&gt;MONTH($V$3-WEEKDAY($V$3,1)+(ROW(AA6)-ROW($V$5))*7+(COLUMN(AA6)-COLUMN($V$5)+1)),"",$V$3-WEEKDAY($V$3,1)+(ROW(AA6)-ROW($V$5))*7+(COLUMN(AA6)-COLUMN($V$5)+1))</f>
        <v/>
      </c>
      <c r="AB6" s="263">
        <f>IF(MONTH($V$3)&lt;&gt;MONTH($V$3-WEEKDAY($V$3,1)+(ROW(AB6)-ROW($V$5))*7+(COLUMN(AB6)-COLUMN($V$5)+1)),"",$V$3-WEEKDAY($V$3,1)+(ROW(AB6)-ROW($V$5))*7+(COLUMN(AB6)-COLUMN($V$5)+1))</f>
        <v/>
      </c>
      <c r="AC6" s="351" t="n"/>
      <c r="AD6" s="136" t="inlineStr">
        <is>
          <t>After:</t>
        </is>
      </c>
      <c r="AE6" s="264" t="n">
        <v>8</v>
      </c>
      <c r="AF6" s="258" t="n"/>
      <c r="AJ6" s="350" t="n"/>
      <c r="AL6" s="251" t="n"/>
    </row>
    <row r="7" ht="14.1" customHeight="1" s="348" thickBot="1">
      <c r="A7" s="351" t="n"/>
      <c r="B7" s="351" t="n"/>
      <c r="C7" s="337" t="inlineStr">
        <is>
          <t>Queenstown</t>
        </is>
      </c>
      <c r="D7" s="351" t="n"/>
      <c r="E7" s="351" t="n"/>
      <c r="F7" s="351" t="n"/>
      <c r="G7" s="6" t="n"/>
      <c r="H7" s="340" t="n"/>
      <c r="I7" s="351" t="n"/>
      <c r="J7" s="340" t="n"/>
      <c r="K7" s="340" t="n"/>
      <c r="L7" s="340" t="n"/>
      <c r="M7" s="338" t="inlineStr">
        <is>
          <t>Agency</t>
        </is>
      </c>
      <c r="N7" s="361" t="n"/>
      <c r="O7" s="7" t="inlineStr">
        <is>
          <t>Caricom</t>
        </is>
      </c>
      <c r="P7" s="6" t="n"/>
      <c r="Q7" s="6" t="n"/>
      <c r="R7" s="6" t="n"/>
      <c r="S7" s="6" t="n"/>
      <c r="T7" s="6" t="n"/>
      <c r="U7" s="351" t="n"/>
      <c r="V7" s="263">
        <f>IF(MONTH($V$3)&lt;&gt;MONTH($V$3-WEEKDAY($V$3,1)+(ROW(V7)-ROW($V$5))*7+(COLUMN(V7)-COLUMN($V$5)+1)),"",$V$3-WEEKDAY($V$3,1)+(ROW(V7)-ROW($V$5))*7+(COLUMN(V7)-COLUMN($V$5)+1))</f>
        <v/>
      </c>
      <c r="W7" s="263">
        <f>IF(MONTH($V$3)&lt;&gt;MONTH($V$3-WEEKDAY($V$3,1)+(ROW(W7)-ROW($V$5))*7+(COLUMN(W7)-COLUMN($V$5)+1)),"",$V$3-WEEKDAY($V$3,1)+(ROW(W7)-ROW($V$5))*7+(COLUMN(W7)-COLUMN($V$5)+1))</f>
        <v/>
      </c>
      <c r="X7" s="263">
        <f>IF(MONTH($V$3)&lt;&gt;MONTH($V$3-WEEKDAY($V$3,1)+(ROW(X7)-ROW($V$5))*7+(COLUMN(X7)-COLUMN($V$5)+1)),"",$V$3-WEEKDAY($V$3,1)+(ROW(X7)-ROW($V$5))*7+(COLUMN(X7)-COLUMN($V$5)+1))</f>
        <v/>
      </c>
      <c r="Y7" s="263">
        <f>IF(MONTH($V$3)&lt;&gt;MONTH($V$3-WEEKDAY($V$3,1)+(ROW(Y7)-ROW($V$5))*7+(COLUMN(Y7)-COLUMN($V$5)+1)),"",$V$3-WEEKDAY($V$3,1)+(ROW(Y7)-ROW($V$5))*7+(COLUMN(Y7)-COLUMN($V$5)+1))</f>
        <v/>
      </c>
      <c r="Z7" s="263">
        <f>IF(MONTH($V$3)&lt;&gt;MONTH($V$3-WEEKDAY($V$3,1)+(ROW(Z7)-ROW($V$5))*7+(COLUMN(Z7)-COLUMN($V$5)+1)),"",$V$3-WEEKDAY($V$3,1)+(ROW(Z7)-ROW($V$5))*7+(COLUMN(Z7)-COLUMN($V$5)+1))</f>
        <v/>
      </c>
      <c r="AA7" s="263">
        <f>IF(MONTH($V$3)&lt;&gt;MONTH($V$3-WEEKDAY($V$3,1)+(ROW(AA7)-ROW($V$5))*7+(COLUMN(AA7)-COLUMN($V$5)+1)),"",$V$3-WEEKDAY($V$3,1)+(ROW(AA7)-ROW($V$5))*7+(COLUMN(AA7)-COLUMN($V$5)+1))</f>
        <v/>
      </c>
      <c r="AB7" s="263">
        <f>IF(MONTH($V$3)&lt;&gt;MONTH($V$3-WEEKDAY($V$3,1)+(ROW(AB7)-ROW($V$5))*7+(COLUMN(AB7)-COLUMN($V$5)+1)),"",$V$3-WEEKDAY($V$3,1)+(ROW(AB7)-ROW($V$5))*7+(COLUMN(AB7)-COLUMN($V$5)+1))</f>
        <v/>
      </c>
      <c r="AC7" s="351" t="n"/>
      <c r="AD7" s="351" t="n"/>
      <c r="AE7" s="351" t="n"/>
      <c r="AF7" s="258" t="n"/>
      <c r="AJ7" s="350" t="n"/>
      <c r="AL7" s="251" t="n"/>
    </row>
    <row r="8">
      <c r="A8" s="351" t="n"/>
      <c r="B8" s="351" t="n"/>
      <c r="C8" s="337" t="inlineStr">
        <is>
          <t>Georgetown, Guyana</t>
        </is>
      </c>
      <c r="D8" s="351" t="n"/>
      <c r="E8" s="351" t="n"/>
      <c r="F8" s="351" t="n"/>
      <c r="G8" s="6" t="n"/>
      <c r="H8" s="6" t="n"/>
      <c r="I8" s="6" t="n"/>
      <c r="J8" s="6" t="n"/>
      <c r="K8" s="6" t="n"/>
      <c r="L8" s="6" t="n"/>
      <c r="M8" s="341" t="n"/>
      <c r="N8" s="351" t="n"/>
      <c r="O8" s="351" t="n"/>
      <c r="P8" s="6" t="n"/>
      <c r="Q8" s="6" t="n"/>
      <c r="R8" s="6" t="n"/>
      <c r="S8" s="6" t="n"/>
      <c r="T8" s="6" t="n"/>
      <c r="U8" s="351" t="n"/>
      <c r="V8" s="263">
        <f>IF(MONTH($V$3)&lt;&gt;MONTH($V$3-WEEKDAY($V$3,1)+(ROW(V8)-ROW($V$5))*7+(COLUMN(V8)-COLUMN($V$5)+1)),"",$V$3-WEEKDAY($V$3,1)+(ROW(V8)-ROW($V$5))*7+(COLUMN(V8)-COLUMN($V$5)+1))</f>
        <v/>
      </c>
      <c r="W8" s="263">
        <f>IF(MONTH($V$3)&lt;&gt;MONTH($V$3-WEEKDAY($V$3,1)+(ROW(W8)-ROW($V$5))*7+(COLUMN(W8)-COLUMN($V$5)+1)),"",$V$3-WEEKDAY($V$3,1)+(ROW(W8)-ROW($V$5))*7+(COLUMN(W8)-COLUMN($V$5)+1))</f>
        <v/>
      </c>
      <c r="X8" s="263">
        <f>IF(MONTH($V$3)&lt;&gt;MONTH($V$3-WEEKDAY($V$3,1)+(ROW(X8)-ROW($V$5))*7+(COLUMN(X8)-COLUMN($V$5)+1)),"",$V$3-WEEKDAY($V$3,1)+(ROW(X8)-ROW($V$5))*7+(COLUMN(X8)-COLUMN($V$5)+1))</f>
        <v/>
      </c>
      <c r="Y8" s="263">
        <f>IF(MONTH($V$3)&lt;&gt;MONTH($V$3-WEEKDAY($V$3,1)+(ROW(Y8)-ROW($V$5))*7+(COLUMN(Y8)-COLUMN($V$5)+1)),"",$V$3-WEEKDAY($V$3,1)+(ROW(Y8)-ROW($V$5))*7+(COLUMN(Y8)-COLUMN($V$5)+1))</f>
        <v/>
      </c>
      <c r="Z8" s="263">
        <f>IF(MONTH($V$3)&lt;&gt;MONTH($V$3-WEEKDAY($V$3,1)+(ROW(Z8)-ROW($V$5))*7+(COLUMN(Z8)-COLUMN($V$5)+1)),"",$V$3-WEEKDAY($V$3,1)+(ROW(Z8)-ROW($V$5))*7+(COLUMN(Z8)-COLUMN($V$5)+1))</f>
        <v/>
      </c>
      <c r="AA8" s="263">
        <f>IF(MONTH($V$3)&lt;&gt;MONTH($V$3-WEEKDAY($V$3,1)+(ROW(AA8)-ROW($V$5))*7+(COLUMN(AA8)-COLUMN($V$5)+1)),"",$V$3-WEEKDAY($V$3,1)+(ROW(AA8)-ROW($V$5))*7+(COLUMN(AA8)-COLUMN($V$5)+1))</f>
        <v/>
      </c>
      <c r="AB8" s="263">
        <f>IF(MONTH($V$3)&lt;&gt;MONTH($V$3-WEEKDAY($V$3,1)+(ROW(AB8)-ROW($V$5))*7+(COLUMN(AB8)-COLUMN($V$5)+1)),"",$V$3-WEEKDAY($V$3,1)+(ROW(AB8)-ROW($V$5))*7+(COLUMN(AB8)-COLUMN($V$5)+1))</f>
        <v/>
      </c>
      <c r="AC8" s="351" t="n"/>
      <c r="AD8" s="351" t="n"/>
      <c r="AE8" s="3" t="b">
        <v>1</v>
      </c>
      <c r="AF8" s="258" t="n"/>
      <c r="AJ8" s="350" t="n"/>
      <c r="AL8" s="251" t="n"/>
    </row>
    <row r="9">
      <c r="A9" s="351" t="n"/>
      <c r="B9" s="351" t="n"/>
      <c r="C9" s="337" t="n"/>
      <c r="D9" s="337" t="n"/>
      <c r="E9" s="337" t="n"/>
      <c r="F9" s="337" t="n"/>
      <c r="G9" s="6" t="n"/>
      <c r="H9" s="6" t="n"/>
      <c r="I9" s="6" t="n"/>
      <c r="J9" s="6" t="n"/>
      <c r="K9" s="6" t="n"/>
      <c r="L9" s="6" t="n"/>
      <c r="M9" s="137" t="n"/>
      <c r="N9" s="137" t="n"/>
      <c r="O9" s="6" t="n"/>
      <c r="P9" s="6" t="n"/>
      <c r="Q9" s="6" t="n"/>
      <c r="R9" s="6" t="n"/>
      <c r="S9" s="6" t="n"/>
      <c r="T9" s="6" t="n"/>
      <c r="U9" s="351" t="n"/>
      <c r="V9" s="265" t="n"/>
      <c r="W9" s="265" t="n"/>
      <c r="X9" s="265" t="n"/>
      <c r="Y9" s="265" t="n"/>
      <c r="Z9" s="265" t="n"/>
      <c r="AA9" s="265" t="n"/>
      <c r="AB9" s="265" t="n"/>
      <c r="AC9" s="351" t="n"/>
      <c r="AD9" s="351" t="n"/>
      <c r="AE9" s="3" t="n"/>
      <c r="AF9" s="351" t="n"/>
      <c r="AJ9" s="350" t="n"/>
      <c r="AL9" s="251" t="n"/>
    </row>
    <row r="10">
      <c r="A10" s="351" t="n"/>
      <c r="B10" s="351" t="n"/>
      <c r="C10" s="337" t="inlineStr">
        <is>
          <t>592-223-7560</t>
        </is>
      </c>
      <c r="D10" s="351" t="n"/>
      <c r="E10" s="351" t="n"/>
      <c r="F10" s="351" t="n"/>
      <c r="G10" s="6" t="n"/>
      <c r="H10" s="340" t="n"/>
      <c r="I10" s="351" t="n"/>
      <c r="J10" s="340" t="n"/>
      <c r="K10" s="330" t="inlineStr">
        <is>
          <t>Week Starting:</t>
        </is>
      </c>
      <c r="L10" s="351" t="n"/>
      <c r="M10" s="335" t="n">
        <v>45977</v>
      </c>
      <c r="N10" s="362" t="n"/>
      <c r="O10" s="6" t="n"/>
      <c r="P10" s="6" t="n"/>
      <c r="Q10" s="6" t="n"/>
      <c r="R10" s="6" t="n"/>
      <c r="S10" s="6" t="n"/>
      <c r="T10" s="138" t="inlineStr">
        <is>
          <t>[42]</t>
        </is>
      </c>
      <c r="U10" s="351" t="n"/>
      <c r="V10" s="263">
        <f>IF(MONTH($V$3)&lt;&gt;MONTH($V$3-WEEKDAY($V$3,1)+(ROW(V10)-ROW($V$5))*7+(COLUMN(V10)-COLUMN($V$5)+1)),"",$V$3-WEEKDAY($V$3,1)+(ROW(V10)-ROW($V$5))*7+(COLUMN(V10)-COLUMN($V$5)+1))</f>
        <v/>
      </c>
      <c r="W10" s="263">
        <f>IF(MONTH($V$3)&lt;&gt;MONTH($V$3-WEEKDAY($V$3,1)+(ROW(W10)-ROW($V$5))*7+(COLUMN(W10)-COLUMN($V$5)+1)),"",$V$3-WEEKDAY($V$3,1)+(ROW(W10)-ROW($V$5))*7+(COLUMN(W10)-COLUMN($V$5)+1))</f>
        <v/>
      </c>
      <c r="X10" s="263">
        <f>IF(MONTH($V$3)&lt;&gt;MONTH($V$3-WEEKDAY($V$3,1)+(ROW(X10)-ROW($V$5))*7+(COLUMN(X10)-COLUMN($V$5)+1)),"",$V$3-WEEKDAY($V$3,1)+(ROW(X10)-ROW($V$5))*7+(COLUMN(X10)-COLUMN($V$5)+1))</f>
        <v/>
      </c>
      <c r="Y10" s="263">
        <f>IF(MONTH($V$3)&lt;&gt;MONTH($V$3-WEEKDAY($V$3,1)+(ROW(Y10)-ROW($V$5))*7+(COLUMN(Y10)-COLUMN($V$5)+1)),"",$V$3-WEEKDAY($V$3,1)+(ROW(Y10)-ROW($V$5))*7+(COLUMN(Y10)-COLUMN($V$5)+1))</f>
        <v/>
      </c>
      <c r="Z10" s="263">
        <f>IF(MONTH($V$3)&lt;&gt;MONTH($V$3-WEEKDAY($V$3,1)+(ROW(Z10)-ROW($V$5))*7+(COLUMN(Z10)-COLUMN($V$5)+1)),"",$V$3-WEEKDAY($V$3,1)+(ROW(Z10)-ROW($V$5))*7+(COLUMN(Z10)-COLUMN($V$5)+1))</f>
        <v/>
      </c>
      <c r="AA10" s="263">
        <f>IF(MONTH($V$3)&lt;&gt;MONTH($V$3-WEEKDAY($V$3,1)+(ROW(AA10)-ROW($V$5))*7+(COLUMN(AA10)-COLUMN($V$5)+1)),"",$V$3-WEEKDAY($V$3,1)+(ROW(AA10)-ROW($V$5))*7+(COLUMN(AA10)-COLUMN($V$5)+1))</f>
        <v/>
      </c>
      <c r="AB10" s="263">
        <f>IF(MONTH($V$3)&lt;&gt;MONTH($V$3-WEEKDAY($V$3,1)+(ROW(AB10)-ROW($V$5))*7+(COLUMN(AB10)-COLUMN($V$5)+1)),"",$V$3-WEEKDAY($V$3,1)+(ROW(AB10)-ROW($V$5))*7+(COLUMN(AB10)-COLUMN($V$5)+1))</f>
        <v/>
      </c>
      <c r="AC10" s="351" t="n"/>
      <c r="AD10" s="136" t="inlineStr">
        <is>
          <t>After:</t>
        </is>
      </c>
      <c r="AE10" s="264" t="n">
        <v>40</v>
      </c>
      <c r="AF10" s="250" t="n"/>
    </row>
    <row r="11" ht="15.75" customHeight="1" s="348" thickBot="1">
      <c r="A11" s="351" t="n"/>
      <c r="B11" s="351" t="n"/>
      <c r="C11" s="6" t="n"/>
      <c r="D11" s="6" t="n"/>
      <c r="E11" s="6" t="n"/>
      <c r="F11" s="6" t="n"/>
      <c r="G11" s="6" t="n"/>
      <c r="H11" s="6" t="n"/>
      <c r="I11" s="6" t="n"/>
      <c r="J11" s="6" t="n"/>
      <c r="K11" s="259" t="inlineStr">
        <is>
          <t>Carry Forward Hrs:</t>
        </is>
      </c>
      <c r="L11" s="248" t="n">
        <v>40</v>
      </c>
      <c r="M11" s="6" t="n"/>
      <c r="N11" s="6" t="n"/>
      <c r="O11" s="6" t="n"/>
      <c r="P11" s="6" t="n"/>
      <c r="Q11" s="6" t="n"/>
      <c r="R11" s="6" t="n"/>
      <c r="S11" s="6" t="n"/>
      <c r="T11" s="6" t="n"/>
      <c r="U11" s="351" t="n"/>
      <c r="V11" s="263">
        <f>IF(MONTH($V$3)&lt;&gt;MONTH($V$3-WEEKDAY($V$3,1)+(ROW(V11)-ROW($V$5))*7+(COLUMN(V11)-COLUMN($V$5)+1)),"",$V$3-WEEKDAY($V$3,1)+(ROW(V11)-ROW($V$5))*7+(COLUMN(V11)-COLUMN($V$5)+1))</f>
        <v/>
      </c>
      <c r="W11" s="263">
        <f>IF(MONTH($V$3)&lt;&gt;MONTH($V$3-WEEKDAY($V$3,1)+(ROW(W11)-ROW($V$5))*7+(COLUMN(W11)-COLUMN($V$5)+1)),"",$V$3-WEEKDAY($V$3,1)+(ROW(W11)-ROW($V$5))*7+(COLUMN(W11)-COLUMN($V$5)+1))</f>
        <v/>
      </c>
      <c r="X11" s="263">
        <f>IF(MONTH($V$3)&lt;&gt;MONTH($V$3-WEEKDAY($V$3,1)+(ROW(X11)-ROW($V$5))*7+(COLUMN(X11)-COLUMN($V$5)+1)),"",$V$3-WEEKDAY($V$3,1)+(ROW(X11)-ROW($V$5))*7+(COLUMN(X11)-COLUMN($V$5)+1))</f>
        <v/>
      </c>
      <c r="Y11" s="263">
        <f>IF(MONTH($V$3)&lt;&gt;MONTH($V$3-WEEKDAY($V$3,1)+(ROW(Y11)-ROW($V$5))*7+(COLUMN(Y11)-COLUMN($V$5)+1)),"",$V$3-WEEKDAY($V$3,1)+(ROW(Y11)-ROW($V$5))*7+(COLUMN(Y11)-COLUMN($V$5)+1))</f>
        <v/>
      </c>
      <c r="Z11" s="263">
        <f>IF(MONTH($V$3)&lt;&gt;MONTH($V$3-WEEKDAY($V$3,1)+(ROW(Z11)-ROW($V$5))*7+(COLUMN(Z11)-COLUMN($V$5)+1)),"",$V$3-WEEKDAY($V$3,1)+(ROW(Z11)-ROW($V$5))*7+(COLUMN(Z11)-COLUMN($V$5)+1))</f>
        <v/>
      </c>
      <c r="AA11" s="263">
        <f>IF(MONTH($V$3)&lt;&gt;MONTH($V$3-WEEKDAY($V$3,1)+(ROW(AA11)-ROW($V$5))*7+(COLUMN(AA11)-COLUMN($V$5)+1)),"",$V$3-WEEKDAY($V$3,1)+(ROW(AA11)-ROW($V$5))*7+(COLUMN(AA11)-COLUMN($V$5)+1))</f>
        <v/>
      </c>
      <c r="AB11" s="263">
        <f>IF(MONTH($V$3)&lt;&gt;MONTH($V$3-WEEKDAY($V$3,1)+(ROW(AB11)-ROW($V$5))*7+(COLUMN(AB11)-COLUMN($V$5)+1)),"",$V$3-WEEKDAY($V$3,1)+(ROW(AB11)-ROW($V$5))*7+(COLUMN(AB11)-COLUMN($V$5)+1))</f>
        <v/>
      </c>
      <c r="AC11" s="351" t="n"/>
      <c r="AD11" s="351" t="n"/>
      <c r="AE11" s="351" t="n"/>
      <c r="AF11" s="258" t="n"/>
      <c r="AJ11" s="252" t="n"/>
      <c r="AK11" s="252" t="n"/>
    </row>
    <row r="12" ht="27.75" customFormat="1" customHeight="1" s="2" thickBot="1">
      <c r="A12" s="266" t="inlineStr">
        <is>
          <t>Day Off</t>
        </is>
      </c>
      <c r="B12" s="267" t="inlineStr">
        <is>
          <t>Holiday Double</t>
        </is>
      </c>
      <c r="C12" s="139" t="inlineStr">
        <is>
          <t>Day of Week</t>
        </is>
      </c>
      <c r="D12" s="140" t="inlineStr">
        <is>
          <t>Time
In</t>
        </is>
      </c>
      <c r="E12" s="140" t="inlineStr">
        <is>
          <t>Time
Out</t>
        </is>
      </c>
      <c r="F12" s="141" t="n"/>
      <c r="G12" s="140" t="inlineStr">
        <is>
          <t>Time
In</t>
        </is>
      </c>
      <c r="H12" s="140" t="inlineStr">
        <is>
          <t>Time
Out</t>
        </is>
      </c>
      <c r="I12" s="142" t="inlineStr">
        <is>
          <t>Total
Hrs</t>
        </is>
      </c>
      <c r="J12" s="142" t="inlineStr">
        <is>
          <t>Location</t>
        </is>
      </c>
      <c r="K12" s="142" t="inlineStr">
        <is>
          <t>Supervisor</t>
        </is>
      </c>
      <c r="L12" s="142" t="inlineStr">
        <is>
          <t>Supervisor Approval</t>
        </is>
      </c>
      <c r="M12" s="140" t="inlineStr">
        <is>
          <t>Regular
Hrs</t>
        </is>
      </c>
      <c r="N12" s="140" t="inlineStr">
        <is>
          <t>Overtime
Hrs</t>
        </is>
      </c>
      <c r="O12" s="140" t="inlineStr">
        <is>
          <t>Hol Hrs</t>
        </is>
      </c>
      <c r="P12" s="140" t="inlineStr">
        <is>
          <t>Responsibilities</t>
        </is>
      </c>
      <c r="Q12" s="140" t="inlineStr">
        <is>
          <t>Risk</t>
        </is>
      </c>
      <c r="R12" s="140" t="inlineStr">
        <is>
          <t>Meals</t>
        </is>
      </c>
      <c r="S12" s="140" t="inlineStr">
        <is>
          <t>Vac Hrs</t>
        </is>
      </c>
      <c r="T12" s="143" t="inlineStr">
        <is>
          <t>Reason for Overtime</t>
        </is>
      </c>
      <c r="U12" s="144" t="inlineStr">
        <is>
          <t>Wkly Reg Avail</t>
        </is>
      </c>
      <c r="V12" s="351" t="inlineStr">
        <is>
          <t>Orig Reg</t>
        </is>
      </c>
      <c r="W12" s="351" t="inlineStr">
        <is>
          <t>Wkly OT Adj</t>
        </is>
      </c>
      <c r="X12" s="351" t="inlineStr">
        <is>
          <t>Week Start</t>
        </is>
      </c>
      <c r="Y12" s="351" t="inlineStr">
        <is>
          <t>Wk Hrs Before</t>
        </is>
      </c>
      <c r="Z12" s="351" t="n"/>
      <c r="AA12" s="351" t="n"/>
      <c r="AB12" s="351" t="n"/>
      <c r="AC12" s="351" t="n"/>
      <c r="AD12" s="351" t="n"/>
      <c r="AE12" s="351" t="n"/>
      <c r="AF12" s="351" t="n"/>
      <c r="AJ12" s="252" t="n"/>
      <c r="AK12" s="252" t="n"/>
    </row>
    <row r="13" hidden="1" ht="15.75" customHeight="1" s="348" thickBot="1">
      <c r="A13" s="268" t="n"/>
      <c r="B13" s="351" t="n"/>
      <c r="C13" s="145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146" t="n"/>
      <c r="U13" s="351" t="n"/>
      <c r="V13" s="351" t="n"/>
      <c r="W13" s="351" t="n"/>
      <c r="X13" s="351" t="n"/>
      <c r="Y13" s="351" t="n"/>
      <c r="Z13" s="351" t="n"/>
      <c r="AA13" s="351" t="n"/>
      <c r="AB13" s="351" t="n"/>
      <c r="AC13" s="351" t="n"/>
      <c r="AD13" s="351" t="n"/>
      <c r="AE13" s="351" t="n"/>
      <c r="AF13" s="351" t="n"/>
    </row>
    <row r="14" ht="24" customHeight="1" s="348" thickBot="1">
      <c r="A14" s="147" t="inlineStr">
        <is>
          <t>On Day</t>
        </is>
      </c>
      <c r="B14" s="269" t="n"/>
      <c r="C14" s="88">
        <f>M10</f>
        <v/>
      </c>
      <c r="D14" s="54" t="n"/>
      <c r="E14" s="148">
        <f>IF(D14="", "",
 IF(D14=TIME(0,0,0), 0,
 IF(AND(D14&gt;=TIME(0,0,1), D14&lt;=TIME(2,0,0)), TIME(7,0,0),
 IF(AND(D14&gt;=TIME(6,0,0), D14&lt;=TIME(8,0,0)), TIME(12,0,0),
 IF(AND(D14&gt;TIME(8,0,0), D14&lt;=TIME(13,59,0)), TIME(15,0,0),
 IF(AND(D14&gt;=TIME(14,0,0), D14&lt;=TIME(17,59,0)), TIME(21,0,0),
 IF(AND(D14&gt;=TIME(18,0,0), D14&lt;=TIME(21,59,0)), TIME(0,0,0),
 IF(AND(D14&gt;=TIME(22,0,0), D14&lt;=TIME(23,59,59)), TIME(7,0,0), ""))))))))</f>
        <v/>
      </c>
      <c r="F14" s="149" t="n"/>
      <c r="G14" s="148">
        <f>IF(AND(D14&gt;=TIME(6,0,0),D14&lt;=TIME(8,0,0)),E14,"")</f>
        <v/>
      </c>
      <c r="H14" s="54" t="n"/>
      <c r="I14" s="55">
        <f>ROUND(IF(OR(D14="",E14="",E14=0),0,IF(H14="",MOD(E14-D14,1)*24,MOD(H14-D14,1)*24)),2)</f>
        <v/>
      </c>
      <c r="J14" s="150" t="n"/>
      <c r="K14" s="270" t="n"/>
      <c r="L14" s="271" t="n"/>
      <c r="M14" s="272">
        <f>MAX(0,V14-W14)</f>
        <v/>
      </c>
      <c r="N14" s="56">
        <f>(IF(OR($C14="",$D14=""),0,
 IF(OR($A14="Holiday",$A15="Holiday"),
    IF(ISNUMBER(MATCH(TRIM($B14),{"Phagwah","Good Friday","Easter Monday","Labour Day","Christmas","Eid ul Azha","Romans-2","Globe-12","Neptune P1"},0)),0,$I14),
 IF(AND(NOT(OR($A14="Annual Leave",$A15="Annual Leave")),$A14="Off day"),$I14,
  MAX(0,$I14-$V14)
  ))))+W14</f>
        <v/>
      </c>
      <c r="O14" s="56">
        <f>IF(AND(OR($A14="Holiday",$A15="Holiday"),
        ISNUMBER(MATCH(TRIM($B14),{"Phagwah","Good Friday","Easter Monday","Labour Day","Christmas","Eid ul Azha","Romans-2","Globe-12","Neptune P1"},0))),
   $I14,0)</f>
        <v/>
      </c>
      <c r="P14" s="56">
        <f>IF(OR($O$7="Canteen",$O$7="Head Office"),0,IF($I14&lt;=0,0,IF(OR(OR(TRIM($J14)="Hebrews",TRIM($J14)="Romans",TRIM($J14)="Romans-2",TRIM($J14)="Globe",TRIM($J14)="Globe-12",TRIM($J14)="Neptune P1"),AND($I15&gt;0,OR(TRIM($J15)="Hebrews",TRIM($J15)="Romans",TRIM($J15)="Romans-2",TRIM($J15)="Globe",TRIM($J15)="Globe-12",TRIM($J15)="Neptune P1"))),1,0)))</f>
        <v/>
      </c>
      <c r="Q14" s="57" t="n"/>
      <c r="R14" s="56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IF($I14&gt;0,1,0),
      0
   ),
0))</f>
        <v/>
      </c>
      <c r="S14" s="56">
        <f>IF(OR($A14="Annual Leave",$A15="Annual Leave"),IF($A14="Annual Leave",8,0),0)</f>
        <v/>
      </c>
      <c r="T14" s="58" t="n"/>
      <c r="U14" s="144">
        <f>MAX(0,40-Y14)</f>
        <v/>
      </c>
      <c r="V14" s="151">
        <f>IF(OR($C14="",$D14=""),0,
 IF(OR($A14="Holiday",$A15="Holiday"),0,
 IF(AND(NOT(OR($A14="Annual Leave",$A15="Annual Leave")),$A14="Off day"),0,
  IF($I14+$I15&gt;=8,IF($I14&gt;=8,8,$I14),$I14)
  )))</f>
        <v/>
      </c>
      <c r="W14" s="151">
        <f>MAX(0,V14-U14)</f>
        <v/>
      </c>
      <c r="X14" s="151">
        <f>IF(C14="","",C14-WEEKDAY(C14,1)+1)</f>
        <v/>
      </c>
      <c r="Y14" s="151">
        <f>IF(X14=X14,$L$11,0)</f>
        <v/>
      </c>
      <c r="Z14" s="151" t="n"/>
      <c r="AA14" s="151" t="n"/>
      <c r="AB14" s="151" t="n"/>
      <c r="AC14" s="351" t="n"/>
      <c r="AD14" s="351" t="n"/>
      <c r="AE14" s="351" t="n"/>
      <c r="AF14" s="351" t="n"/>
    </row>
    <row r="15" ht="24" customHeight="1" s="348" thickBot="1">
      <c r="A15" s="147" t="inlineStr">
        <is>
          <t>On Day</t>
        </is>
      </c>
      <c r="B15" s="269" t="n"/>
      <c r="C15" s="89">
        <f>C14</f>
        <v/>
      </c>
      <c r="D15" s="59" t="n"/>
      <c r="E15" s="152">
        <f>IF(D15="", "",
 IF(D15=TIME(0,0,0), 0,
 IF(AND(D15&gt;=TIME(0,0,1), D15&lt;=TIME(2,0,0)), TIME(7,0,0),
 IF(AND(D15&gt;=TIME(6,0,0), D15&lt;=TIME(8,0,0)), TIME(12,0,0),
 IF(AND(D15&gt;TIME(8,0,0), D15&lt;=TIME(13,59,0)), TIME(15,0,0),
 IF(AND(D15&gt;=TIME(14,0,0), D15&lt;=TIME(17,59,0)), TIME(21,0,0),
 IF(AND(D15&gt;=TIME(18,0,0), D15&lt;=TIME(21,59,0)), TIME(0,0,0),
 IF(AND(D15&gt;=TIME(22,0,0), D15&lt;=TIME(23,59,59)), TIME(7,0,0), ""))))))))</f>
        <v/>
      </c>
      <c r="F15" s="153" t="n"/>
      <c r="G15" s="152">
        <f>IF(AND(D15&gt;=TIME(6,0,0),D15&lt;=TIME(8,0,0)),E15,"")</f>
        <v/>
      </c>
      <c r="H15" s="59" t="n"/>
      <c r="I15" s="60">
        <f>ROUND(IF(OR(D15="",E15="",E15=0),0,IF(H15="",MOD(E15-D15,1)*24,MOD(H15-D15,1)*24)),2)</f>
        <v/>
      </c>
      <c r="J15" s="150" t="n"/>
      <c r="K15" s="270" t="n"/>
      <c r="L15" s="271" t="n"/>
      <c r="M15" s="272">
        <f>MAX(0,V15-W15)</f>
        <v/>
      </c>
      <c r="N15" s="61">
        <f>(IF(OR($C15="",$D15=""),0,
 IF(OR($A14="Holiday",$A15="Holiday"),
    IF(ISNUMBER(MATCH(TRIM($B15),{"Phagwah","Good Friday","Easter Monday","Labour Day","Christmas","Eid ul Azha","Romans-2","Globe-12","Neptune P1"},0)),0,$I15),
 IF(AND(NOT(OR($A14="Annual Leave",$A15="Annual Leave")),$A15="Off day"),$I15,
  MAX(0,$I15-$V15)
  ))))+W15</f>
        <v/>
      </c>
      <c r="O15" s="61">
        <f>IF(AND(OR($A14="Holiday",$A15="Holiday"),
        ISNUMBER(MATCH(TRIM($B15),{"Phagwah","Good Friday","Easter Monday","Labour Day","Christmas","Eid ul Azha","Romans-2","Globe-12","Neptune P1"},0))),
   $I15,0)</f>
        <v/>
      </c>
      <c r="P15" s="61">
        <f>IF(OR($O$7="Canteen",$O$7="Head Office"),0,IF($I15&lt;=0,0,IF(AND($I14&lt;=0,OR(TRIM($J15)="Hebrews",TRIM($J15)="Romans",TRIM($J15)="Romans-2",TRIM($J15)="Globe",TRIM($J15)="Globe-12",TRIM($J15)="Neptune P1")),1,0)))</f>
        <v/>
      </c>
      <c r="Q15" s="62" t="n"/>
      <c r="R15" s="61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IF(AND($I14=0,$I15&gt;0),1,0),
      0
   ),
0))</f>
        <v/>
      </c>
      <c r="S15" s="61">
        <f>IF(OR($A14="Annual Leave",$A15="Annual Leave"),IF(AND($A14&lt;&gt;"Annual Leave",$A15="Annual Leave"),8,0),0)</f>
        <v/>
      </c>
      <c r="T15" s="63" t="n"/>
      <c r="U15" s="144">
        <f>MAX(0,40-Y15)</f>
        <v/>
      </c>
      <c r="V15" s="151">
        <f>IF(OR($C15="",$D15=""),0,
 IF(OR($A14="Holiday",$A15="Holiday"),0,
 IF(AND(NOT(OR($A14="Annual Leave",$A15="Annual Leave")),$A15="Off day"),0,
  IF($I14+$I15&gt;=8,IF($I14&gt;=8,0,8-$I14),$I15)
  )))</f>
        <v/>
      </c>
      <c r="W15" s="151">
        <f>MAX(0,V15-U15)</f>
        <v/>
      </c>
      <c r="X15" s="151">
        <f>IF(C15="","",C15-WEEKDAY(C15,1)+1)</f>
        <v/>
      </c>
      <c r="Y15" s="151">
        <f>SUMPRODUCT(($X$14:$X14=X15)*(($V$14:$V14)+($O$14:$O14)))+IF(X15=X14,$L$11,0)</f>
        <v/>
      </c>
      <c r="Z15" s="151" t="n"/>
      <c r="AA15" s="151" t="n"/>
      <c r="AB15" s="151" t="n"/>
      <c r="AC15" s="351" t="n"/>
      <c r="AD15" s="351" t="n"/>
      <c r="AE15" s="351" t="n"/>
      <c r="AF15" s="351" t="n"/>
    </row>
    <row r="16" ht="24" customHeight="1" s="348" thickBot="1">
      <c r="A16" s="154" t="inlineStr">
        <is>
          <t>On Day</t>
        </is>
      </c>
      <c r="B16" s="273" t="n"/>
      <c r="C16" s="90">
        <f>C14+1</f>
        <v/>
      </c>
      <c r="D16" s="8" t="n"/>
      <c r="E16" s="155">
        <f>IF(D16="", "",
 IF(D16=TIME(0,0,0), 0,
 IF(AND(D16&gt;=TIME(0,0,1), D16&lt;=TIME(2,0,0)), TIME(7,0,0),
 IF(AND(D16&gt;=TIME(6,0,0), D16&lt;=TIME(8,0,0)), TIME(12,0,0),
 IF(AND(D16&gt;TIME(8,0,0), D16&lt;=TIME(13,59,0)), TIME(15,0,0),
 IF(AND(D16&gt;=TIME(14,0,0), D16&lt;=TIME(17,59,0)), TIME(21,0,0),
 IF(AND(D16&gt;=TIME(18,0,0), D16&lt;=TIME(21,59,0)), TIME(0,0,0),
 IF(AND(D16&gt;=TIME(22,0,0), D16&lt;=TIME(23,59,59)), TIME(7,0,0), ""))))))))</f>
        <v/>
      </c>
      <c r="F16" s="156" t="n"/>
      <c r="G16" s="155">
        <f>IF(AND(D16&gt;=TIME(6,0,0),D16&lt;=TIME(8,0,0)),E16,"")</f>
        <v/>
      </c>
      <c r="H16" s="8" t="n"/>
      <c r="I16" s="30">
        <f>ROUND(IF(OR(D16="",E16="",E16=0),0,IF(H16="",MOD(E16-D16,1)*24,MOD(H16-D16,1)*24)),2)</f>
        <v/>
      </c>
      <c r="J16" s="157" t="n"/>
      <c r="K16" s="274" t="n"/>
      <c r="L16" s="271" t="n"/>
      <c r="M16" s="275">
        <f>MAX(0,V16-W16)</f>
        <v/>
      </c>
      <c r="N16" s="9">
        <f>(IF(OR($C16="",$D16=""),0,
 IF(OR($A16="Holiday",$A17="Holiday"),
    IF(ISNUMBER(MATCH(TRIM($B16),{"Phagwah","Good Friday","Easter Monday","Labour Day","Christmas","Eid ul Azha","Romans-2","Globe-12","Neptune P1"},0)),0,$I16),
 IF(AND(NOT(OR($A16="Annual Leave",$A17="Annual Leave")),$A16="Off day"),$I16,
  MAX(0,$I16-$V16)
  ))))+W16</f>
        <v/>
      </c>
      <c r="O16" s="9">
        <f>IF(AND(OR($A16="Holiday",$A17="Holiday"),
        ISNUMBER(MATCH(TRIM($B16),{"Phagwah","Good Friday","Easter Monday","Labour Day","Christmas","Eid ul Azha","Romans-2","Globe-12","Neptune P1"},0))),
   $I16,0)</f>
        <v/>
      </c>
      <c r="P16" s="9">
        <f>IF(OR($O$7="Canteen",$O$7="Head Office"),0,IF($I16&lt;=0,0,IF(OR(OR(TRIM($J16)="Hebrews",TRIM($J16)="Romans",TRIM($J16)="Romans-2",TRIM($J16)="Globe",TRIM($J16)="Globe-12",TRIM($J16)="Neptune P1"),AND($I17&gt;0,OR(TRIM($J17)="Hebrews",TRIM($J17)="Romans",TRIM($J17)="Romans-2",TRIM($J17)="Globe",TRIM($J17)="Globe-12",TRIM($J17)="Neptune P1"))),1,0)))</f>
        <v/>
      </c>
      <c r="Q16" s="10" t="n"/>
      <c r="R16" s="9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IF($I16&gt;0,1,0),
      0
   ),
0))</f>
        <v/>
      </c>
      <c r="S16" s="9">
        <f>IF(OR($A16="Annual Leave",$A17="Annual Leave"),IF($A16="Annual Leave",8,0),0)</f>
        <v/>
      </c>
      <c r="T16" s="91" t="n"/>
      <c r="U16" s="144">
        <f>MAX(0,40-Y16)</f>
        <v/>
      </c>
      <c r="V16" s="351">
        <f>IF(OR($C16="",$D16=""),0,
 IF(OR($A16="Holiday",$A17="Holiday"),0,
 IF(AND(NOT(OR($A16="Annual Leave",$A17="Annual Leave")),$A16="Off day"),0,
  IF($I16+$I17&gt;=8,IF($I16&gt;=8,8,$I16),$I16)
  )))</f>
        <v/>
      </c>
      <c r="W16" s="351">
        <f>MAX(0,V16-U16)</f>
        <v/>
      </c>
      <c r="X16" s="351">
        <f>IF(C16="","",C16-WEEKDAY(C16,1)+1)</f>
        <v/>
      </c>
      <c r="Y16" s="351">
        <f>SUMPRODUCT(($X$14:$X15=X16)*(($V$14:$V15)+($O$14:$O15)))+IF(X16=X14,$L$11,0)</f>
        <v/>
      </c>
      <c r="Z16" s="351" t="n"/>
      <c r="AA16" s="351" t="n"/>
      <c r="AB16" s="351" t="n"/>
      <c r="AC16" s="351" t="n"/>
      <c r="AD16" s="351" t="n"/>
      <c r="AE16" s="351" t="n"/>
      <c r="AF16" s="351" t="n"/>
    </row>
    <row r="17" ht="24" customHeight="1" s="348" thickBot="1">
      <c r="A17" s="154" t="inlineStr">
        <is>
          <t>On Day</t>
        </is>
      </c>
      <c r="B17" s="273" t="n"/>
      <c r="C17" s="90">
        <f>C16</f>
        <v/>
      </c>
      <c r="D17" s="276" t="n"/>
      <c r="E17" s="277">
        <f>IF(D17="", "",
 IF(D17=TIME(0,0,0), 0,
 IF(AND(D17&gt;=TIME(0,0,1), D17&lt;=TIME(2,0,0)), TIME(7,0,0),
 IF(AND(D17&gt;=TIME(6,0,0), D17&lt;=TIME(8,0,0)), TIME(12,0,0),
 IF(AND(D17&gt;TIME(8,0,0), D17&lt;=TIME(13,59,0)), TIME(15,0,0),
 IF(AND(D17&gt;=TIME(14,0,0), D17&lt;=TIME(17,59,0)), TIME(21,0,0),
 IF(AND(D17&gt;=TIME(18,0,0), D17&lt;=TIME(21,59,0)), TIME(0,0,0),
 IF(AND(D17&gt;=TIME(22,0,0), D17&lt;=TIME(23,59,59)), TIME(7,0,0), ""))))))))</f>
        <v/>
      </c>
      <c r="F17" s="156" t="n"/>
      <c r="G17" s="277">
        <f>IF(AND(D17&gt;=TIME(6,0,0),D17&lt;=TIME(8,0,0)),E17,"")</f>
        <v/>
      </c>
      <c r="H17" s="276" t="n"/>
      <c r="I17" s="30">
        <f>ROUND(IF(OR(D17="",E17="",E17=0),0,IF(H17="",MOD(E17-D17,1)*24,MOD(H17-D17,1)*24)),2)</f>
        <v/>
      </c>
      <c r="J17" s="158" t="n"/>
      <c r="K17" s="274" t="n"/>
      <c r="L17" s="271" t="n"/>
      <c r="M17" s="275">
        <f>MAX(0,V17-W17)</f>
        <v/>
      </c>
      <c r="N17" s="278">
        <f>(IF(OR($C17="",$D17=""),0,
 IF(OR($A16="Holiday",$A17="Holiday"),
    IF(ISNUMBER(MATCH(TRIM($B17),{"Phagwah","Good Friday","Easter Monday","Labour Day","Christmas","Eid ul Azha","Romans-2","Globe-12","Neptune P1"},0)),0,$I17),
 IF(AND(NOT(OR($A16="Annual Leave",$A17="Annual Leave")),$A17="Off day"),$I17,
  MAX(0,$I17-$V17)
  ))))+W17</f>
        <v/>
      </c>
      <c r="O17" s="278">
        <f>IF(AND(OR($A16="Holiday",$A17="Holiday"),
        ISNUMBER(MATCH(TRIM($B17),{"Phagwah","Good Friday","Easter Monday","Labour Day","Christmas","Eid ul Azha","Romans-2","Globe-12","Neptune P1"},0))),
   $I17,0)</f>
        <v/>
      </c>
      <c r="P17" s="278">
        <f>IF(OR($O$7="Canteen",$O$7="Head Office"),0,IF($I17&lt;=0,0,IF(AND($I16&lt;=0,OR(TRIM($J17)="Hebrews",TRIM($J17)="Romans",TRIM($J17)="Romans-2",TRIM($J17)="Globe",TRIM($J17)="Globe-12",TRIM($J17)="Neptune P1")),1,0)))</f>
        <v/>
      </c>
      <c r="Q17" s="279" t="n"/>
      <c r="R17" s="278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IF(AND($I16=0,$I17&gt;0),1,0),
      0
   ),
0))</f>
        <v/>
      </c>
      <c r="S17" s="278">
        <f>IF(OR($A16="Annual Leave",$A17="Annual Leave"),IF(AND($A16&lt;&gt;"Annual Leave",$A17="Annual Leave"),8,0),0)</f>
        <v/>
      </c>
      <c r="T17" s="280" t="n"/>
      <c r="U17" s="144">
        <f>MAX(0,40-Y17)</f>
        <v/>
      </c>
      <c r="V17" s="351">
        <f>IF(OR($C17="",$D17=""),0,
 IF(OR($A16="Holiday",$A17="Holiday"),0,
 IF(AND(NOT(OR($A16="Annual Leave",$A17="Annual Leave")),$A17="Off day"),0,
  IF($I16+$I17&gt;=8,IF($I16&gt;=8,0,8-$I16),$I17)
  )))</f>
        <v/>
      </c>
      <c r="W17" s="351">
        <f>MAX(0,V17-U17)</f>
        <v/>
      </c>
      <c r="X17" s="351">
        <f>IF(C17="","",C17-WEEKDAY(C17,1)+1)</f>
        <v/>
      </c>
      <c r="Y17" s="351">
        <f>SUMPRODUCT(($X$14:$X16=X17)*(($V$14:$V16)+($O$14:$O16)))+IF(X17=X14,$L$11,0)</f>
        <v/>
      </c>
      <c r="Z17" s="351" t="n"/>
      <c r="AA17" s="351" t="n"/>
      <c r="AB17" s="351" t="n"/>
      <c r="AC17" s="351" t="n"/>
      <c r="AD17" s="351" t="n"/>
      <c r="AE17" s="351" t="n"/>
      <c r="AF17" s="351" t="n"/>
    </row>
    <row r="18" ht="24" customHeight="1" s="348" thickBot="1">
      <c r="A18" s="159" t="inlineStr">
        <is>
          <t>On Day</t>
        </is>
      </c>
      <c r="B18" s="281" t="n"/>
      <c r="C18" s="92">
        <f>C16+1</f>
        <v/>
      </c>
      <c r="D18" s="31" t="n"/>
      <c r="E18" s="160">
        <f>IF(D18="", "",
 IF(D18=TIME(0,0,0), 0,
 IF(AND(D18&gt;=TIME(0,0,1), D18&lt;=TIME(2,0,0)), TIME(7,0,0),
 IF(AND(D18&gt;=TIME(6,0,0), D18&lt;=TIME(8,0,0)), TIME(12,0,0),
 IF(AND(D18&gt;TIME(8,0,0), D18&lt;=TIME(13,59,0)), TIME(15,0,0),
 IF(AND(D18&gt;=TIME(14,0,0), D18&lt;=TIME(17,59,0)), TIME(21,0,0),
 IF(AND(D18&gt;=TIME(18,0,0), D18&lt;=TIME(21,59,0)), TIME(0,0,0),
 IF(AND(D18&gt;=TIME(22,0,0), D18&lt;=TIME(23,59,59)), TIME(7,0,0), ""))))))))</f>
        <v/>
      </c>
      <c r="F18" s="161" t="n"/>
      <c r="G18" s="160">
        <f>IF(AND(D18&gt;=TIME(6,0,0),D18&lt;=TIME(8,0,0)),E18,"")</f>
        <v/>
      </c>
      <c r="H18" s="31" t="n"/>
      <c r="I18" s="32">
        <f>ROUND(IF(OR(D18="",E18="",E18=0),0,IF(H18="",MOD(E18-D18,1)*24,MOD(H18-D18,1)*24)),2)</f>
        <v/>
      </c>
      <c r="J18" s="162" t="n"/>
      <c r="K18" s="282" t="n"/>
      <c r="L18" s="271" t="n"/>
      <c r="M18" s="283">
        <f>MAX(0,V18-W18)</f>
        <v/>
      </c>
      <c r="N18" s="33">
        <f>(IF(OR($C18="",$D18=""),0,
 IF(OR($A18="Holiday",$A19="Holiday"),
    IF(ISNUMBER(MATCH(TRIM($B18),{"Phagwah","Good Friday","Easter Monday","Labour Day","Christmas","Eid ul Azha","Romans-2","Globe-12","Neptune P1"},0)),0,$I18),
 IF(AND(NOT(OR($A18="Annual Leave",$A19="Annual Leave")),$A18="Off day"),$I18,
  MAX(0,$I18-$V18)
  ))))+W18</f>
        <v/>
      </c>
      <c r="O18" s="33">
        <f>IF(AND(OR($A18="Holiday",$A19="Holiday"),
        ISNUMBER(MATCH(TRIM($B18),{"Phagwah","Good Friday","Easter Monday","Labour Day","Christmas","Eid ul Azha","Romans-2","Globe-12","Neptune P1"},0))),
   $I18,0)</f>
        <v/>
      </c>
      <c r="P18" s="33">
        <f>IF(OR($O$7="Canteen",$O$7="Head Office"),0,IF($I18&lt;=0,0,IF(OR(OR(TRIM($J18)="Hebrews",TRIM($J18)="Romans",TRIM($J18)="Romans-2",TRIM($J18)="Globe",TRIM($J18)="Globe-12",TRIM($J18)="Neptune P1"),AND($I19&gt;0,OR(TRIM($J19)="Hebrews",TRIM($J19)="Romans",TRIM($J19)="Romans-2",TRIM($J19)="Globe",TRIM($J19)="Globe-12",TRIM($J19)="Neptune P1"))),1,0)))</f>
        <v/>
      </c>
      <c r="Q18" s="34" t="n"/>
      <c r="R18" s="33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IF($I18&gt;0,1,0),
      0
   ),
0))</f>
        <v/>
      </c>
      <c r="S18" s="33">
        <f>IF(OR($A18="Annual Leave",$A19="Annual Leave"),IF($A18="Annual Leave",8,0),0)</f>
        <v/>
      </c>
      <c r="T18" s="35" t="n"/>
      <c r="U18" s="144">
        <f>MAX(0,40-Y18)</f>
        <v/>
      </c>
      <c r="V18" s="351">
        <f>IF(OR($C18="",$D18=""),0,
 IF(OR($A18="Holiday",$A19="Holiday"),0,
 IF(AND(NOT(OR($A18="Annual Leave",$A19="Annual Leave")),$A18="Off day"),0,
  IF($I18+$I19&gt;=8,IF($I18&gt;=8,8,$I18),$I18)
  )))</f>
        <v/>
      </c>
      <c r="W18" s="351">
        <f>MAX(0,V18-U18)</f>
        <v/>
      </c>
      <c r="X18" s="351">
        <f>IF(C18="","",C18-WEEKDAY(C18,1)+1)</f>
        <v/>
      </c>
      <c r="Y18" s="351">
        <f>SUMPRODUCT(($X$14:$X17=X18)*(($V$14:$V17)+($O$14:$O17)))+IF(X18=X14,$L$11,0)</f>
        <v/>
      </c>
      <c r="Z18" s="351" t="n"/>
      <c r="AA18" s="351" t="n"/>
      <c r="AB18" s="351" t="n"/>
      <c r="AC18" s="351" t="n"/>
      <c r="AD18" s="351" t="n"/>
      <c r="AE18" s="351" t="n"/>
      <c r="AF18" s="351" t="n"/>
    </row>
    <row r="19" ht="24" customHeight="1" s="348" thickBot="1">
      <c r="A19" s="159" t="inlineStr">
        <is>
          <t>On Day</t>
        </is>
      </c>
      <c r="B19" s="281" t="n"/>
      <c r="C19" s="93">
        <f>C18</f>
        <v/>
      </c>
      <c r="D19" s="36" t="n"/>
      <c r="E19" s="163">
        <f>IF(D19="", "",
 IF(D19=TIME(0,0,0), 0,
 IF(AND(D19&gt;=TIME(0,0,1), D19&lt;=TIME(2,0,0)), TIME(7,0,0),
 IF(AND(D19&gt;=TIME(6,0,0), D19&lt;=TIME(8,0,0)), TIME(12,0,0),
 IF(AND(D19&gt;TIME(8,0,0), D19&lt;=TIME(13,59,0)), TIME(15,0,0),
 IF(AND(D19&gt;=TIME(14,0,0), D19&lt;=TIME(17,59,0)), TIME(21,0,0),
 IF(AND(D19&gt;=TIME(18,0,0), D19&lt;=TIME(21,59,0)), TIME(0,0,0),
 IF(AND(D19&gt;=TIME(22,0,0), D19&lt;=TIME(23,59,59)), TIME(7,0,0), ""))))))))</f>
        <v/>
      </c>
      <c r="F19" s="164" t="n"/>
      <c r="G19" s="163">
        <f>IF(AND(D19&gt;=TIME(6,0,0),D19&lt;=TIME(8,0,0)),E19,"")</f>
        <v/>
      </c>
      <c r="H19" s="36" t="n"/>
      <c r="I19" s="37">
        <f>ROUND(IF(OR(D19="",E19="",E19=0),0,IF(H19="",MOD(E19-D19,1)*24,MOD(H19-D19,1)*24)),2)</f>
        <v/>
      </c>
      <c r="J19" s="162" t="n"/>
      <c r="K19" s="282" t="n"/>
      <c r="L19" s="271" t="n"/>
      <c r="M19" s="283">
        <f>MAX(0,V19-W19)</f>
        <v/>
      </c>
      <c r="N19" s="38">
        <f>(IF(OR($C19="",$D19=""),0,
 IF(OR($A18="Holiday",$A19="Holiday"),
    IF(ISNUMBER(MATCH(TRIM($B19),{"Phagwah","Good Friday","Easter Monday","Labour Day","Christmas","Eid ul Azha","Romans-2","Globe-12","Neptune P1"},0)),0,$I19),
 IF(AND(NOT(OR($A18="Annual Leave",$A19="Annual Leave")),$A19="Off day"),$I19,
  MAX(0,$I19-$V19)
  ))))+W19</f>
        <v/>
      </c>
      <c r="O19" s="38">
        <f>IF(AND(OR($A18="Holiday",$A19="Holiday"),
        ISNUMBER(MATCH(TRIM($B19),{"Phagwah","Good Friday","Easter Monday","Labour Day","Christmas","Eid ul Azha","Romans-2","Globe-12","Neptune P1"},0))),
   $I19,0)</f>
        <v/>
      </c>
      <c r="P19" s="38">
        <f>IF(OR($O$7="Canteen",$O$7="Head Office"),0,IF($I19&lt;=0,0,IF(AND($I18&lt;=0,OR(TRIM($J19)="Hebrews",TRIM($J19)="Romans",TRIM($J19)="Romans-2",TRIM($J19)="Globe",TRIM($J19)="Globe-12",TRIM($J19)="Neptune P1")),1,0)))</f>
        <v/>
      </c>
      <c r="Q19" s="39" t="n"/>
      <c r="R19" s="38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IF(AND($I18=0,$I19&gt;0),1,0),
      0
   ),
0))</f>
        <v/>
      </c>
      <c r="S19" s="38">
        <f>IF(OR($A18="Annual Leave",$A19="Annual Leave"),IF(AND($A18&lt;&gt;"Annual Leave",$A19="Annual Leave"),8,0),0)</f>
        <v/>
      </c>
      <c r="T19" s="40" t="n"/>
      <c r="U19" s="144">
        <f>MAX(0,40-Y19)</f>
        <v/>
      </c>
      <c r="V19" s="351">
        <f>IF(OR($C19="",$D19=""),0,
 IF(OR($A18="Holiday",$A19="Holiday"),0,
 IF(AND(NOT(OR($A18="Annual Leave",$A19="Annual Leave")),$A19="Off day"),0,
  IF($I18+$I19&gt;=8,IF($I18&gt;=8,0,8-$I18),$I19)
  )))</f>
        <v/>
      </c>
      <c r="W19" s="351">
        <f>MAX(0,V19-U19)</f>
        <v/>
      </c>
      <c r="X19" s="351">
        <f>IF(C19="","",C19-WEEKDAY(C19,1)+1)</f>
        <v/>
      </c>
      <c r="Y19" s="351">
        <f>SUMPRODUCT(($X$14:$X18=X19)*(($V$14:$V18)+($O$14:$O18)))+IF(X19=X14,$L$11,0)</f>
        <v/>
      </c>
      <c r="Z19" s="351" t="n"/>
      <c r="AA19" s="351" t="n"/>
      <c r="AB19" s="351" t="n"/>
      <c r="AC19" s="351" t="n"/>
      <c r="AD19" s="351" t="n"/>
      <c r="AE19" s="351" t="n"/>
      <c r="AF19" s="351" t="n"/>
    </row>
    <row r="20" ht="24" customHeight="1" s="348" thickBot="1">
      <c r="A20" s="165" t="inlineStr">
        <is>
          <t>On Day</t>
        </is>
      </c>
      <c r="B20" s="284" t="n"/>
      <c r="C20" s="94">
        <f>C18+1</f>
        <v/>
      </c>
      <c r="D20" s="41" t="n"/>
      <c r="E20" s="166">
        <f>IF(D20="", "",
 IF(D20=TIME(0,0,0), 0,
 IF(AND(D20&gt;=TIME(0,0,1), D20&lt;=TIME(2,0,0)), TIME(7,0,0),
 IF(AND(D20&gt;=TIME(6,0,0), D20&lt;=TIME(8,0,0)), TIME(12,0,0),
 IF(AND(D20&gt;TIME(8,0,0), D20&lt;=TIME(13,59,0)), TIME(15,0,0),
 IF(AND(D20&gt;=TIME(14,0,0), D20&lt;=TIME(17,59,0)), TIME(21,0,0),
 IF(AND(D20&gt;=TIME(18,0,0), D20&lt;=TIME(21,59,0)), TIME(0,0,0),
 IF(AND(D20&gt;=TIME(22,0,0), D20&lt;=TIME(23,59,59)), TIME(7,0,0), ""))))))))</f>
        <v/>
      </c>
      <c r="F20" s="167" t="n"/>
      <c r="G20" s="166">
        <f>IF(AND(D20&gt;=TIME(6,0,0),D20&lt;=TIME(8,0,0)),E20,"")</f>
        <v/>
      </c>
      <c r="H20" s="41" t="n"/>
      <c r="I20" s="95">
        <f>ROUND(IF(OR(D20="",E20="",E20=0),0,IF(H20="",MOD(E20-D20,1)*24,MOD(H20-D20,1)*24)),2)</f>
        <v/>
      </c>
      <c r="J20" s="168" t="n"/>
      <c r="K20" s="285" t="n"/>
      <c r="L20" s="271" t="n"/>
      <c r="M20" s="286">
        <f>MAX(0,V20-W20)</f>
        <v/>
      </c>
      <c r="N20" s="42">
        <f>(IF(OR($C20="",$D20=""),0,
 IF(OR($A20="Holiday",$A21="Holiday"),
    IF(ISNUMBER(MATCH(TRIM($B20),{"Phagwah","Good Friday","Easter Monday","Labour Day","Christmas","Eid ul Azha","Romans-2","Globe-12","Neptune P1"},0)),0,$I20),
 IF(AND(NOT(OR($A20="Annual Leave",$A21="Annual Leave")),$A20="Off day"),$I20,
  MAX(0,$I20-$V20)
  ))))+W20</f>
        <v/>
      </c>
      <c r="O20" s="42">
        <f>IF(AND(OR($A20="Holiday",$A21="Holiday"),
        ISNUMBER(MATCH(TRIM($B20),{"Phagwah","Good Friday","Easter Monday","Labour Day","Christmas","Eid ul Azha","Romans-2","Globe-12","Neptune P1"},0))),
   $I20,0)</f>
        <v/>
      </c>
      <c r="P20" s="42">
        <f>IF(OR($O$7="Canteen",$O$7="Head Office"),0,IF($I20&lt;=0,0,IF(OR(OR(TRIM($J20)="Hebrews",TRIM($J20)="Romans",TRIM($J20)="Romans-2",TRIM($J20)="Globe",TRIM($J20)="Globe-12",TRIM($J20)="Neptune P1"),AND($I21&gt;0,OR(TRIM($J21)="Hebrews",TRIM($J21)="Romans",TRIM($J21)="Romans-2",TRIM($J21)="Globe",TRIM($J21)="Globe-12",TRIM($J21)="Neptune P1"))),1,0)))</f>
        <v/>
      </c>
      <c r="Q20" s="43" t="n"/>
      <c r="R20" s="42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IF($I20&gt;0,1,0),
      0
   ),
0))</f>
        <v/>
      </c>
      <c r="S20" s="42">
        <f>IF(OR($A20="Annual Leave",$A21="Annual Leave"),IF($A20="Annual Leave",8,0),0)</f>
        <v/>
      </c>
      <c r="T20" s="96" t="n"/>
      <c r="U20" s="144">
        <f>MAX(0,40-Y20)</f>
        <v/>
      </c>
      <c r="V20" s="351">
        <f>IF(OR($C20="",$D20=""),0,
 IF(OR($A20="Holiday",$A21="Holiday"),0,
 IF(AND(NOT(OR($A20="Annual Leave",$A21="Annual Leave")),$A20="Off day"),0,
  IF($I20+$I21&gt;=8,IF($I20&gt;=8,8,$I20),$I20)
  )))</f>
        <v/>
      </c>
      <c r="W20" s="351">
        <f>MAX(0,V20-U20)</f>
        <v/>
      </c>
      <c r="X20" s="351">
        <f>IF(C20="","",C20-WEEKDAY(C20,1)+1)</f>
        <v/>
      </c>
      <c r="Y20" s="351">
        <f>SUMPRODUCT(($X$14:$X19=X20)*(($V$14:$V19)+($O$14:$O19)))+IF(X20=X14,$L$11,0)</f>
        <v/>
      </c>
      <c r="Z20" s="351" t="n"/>
      <c r="AA20" s="351" t="n"/>
      <c r="AB20" s="351" t="n"/>
      <c r="AC20" s="351" t="n"/>
      <c r="AD20" s="351" t="n"/>
      <c r="AE20" s="351" t="n"/>
      <c r="AF20" s="351" t="n"/>
    </row>
    <row r="21" ht="24" customHeight="1" s="348" thickBot="1">
      <c r="A21" s="165" t="inlineStr">
        <is>
          <t>On Day</t>
        </is>
      </c>
      <c r="B21" s="284" t="n"/>
      <c r="C21" s="94">
        <f>C20</f>
        <v/>
      </c>
      <c r="D21" s="287" t="n"/>
      <c r="E21" s="288">
        <f>IF(D21="", "",
 IF(D21=TIME(0,0,0), 0,
 IF(AND(D21&gt;=TIME(0,0,1), D21&lt;=TIME(2,0,0)), TIME(7,0,0),
 IF(AND(D21&gt;=TIME(6,0,0), D21&lt;=TIME(8,0,0)), TIME(12,0,0),
 IF(AND(D21&gt;TIME(8,0,0), D21&lt;=TIME(13,59,0)), TIME(15,0,0),
 IF(AND(D21&gt;=TIME(14,0,0), D21&lt;=TIME(17,59,0)), TIME(21,0,0),
 IF(AND(D21&gt;=TIME(18,0,0), D21&lt;=TIME(21,59,0)), TIME(0,0,0),
 IF(AND(D21&gt;=TIME(22,0,0), D21&lt;=TIME(23,59,59)), TIME(7,0,0), ""))))))))</f>
        <v/>
      </c>
      <c r="F21" s="167" t="n"/>
      <c r="G21" s="288">
        <f>IF(AND(D21&gt;=TIME(6,0,0),D21&lt;=TIME(8,0,0)),E21,"")</f>
        <v/>
      </c>
      <c r="H21" s="287" t="n"/>
      <c r="I21" s="95">
        <f>ROUND(IF(OR(D21="",E21="",E21=0),0,IF(H21="",MOD(E21-D21,1)*24,MOD(H21-D21,1)*24)),2)</f>
        <v/>
      </c>
      <c r="J21" s="169" t="n"/>
      <c r="K21" s="285" t="n"/>
      <c r="L21" s="271" t="n"/>
      <c r="M21" s="286">
        <f>MAX(0,V21-W21)</f>
        <v/>
      </c>
      <c r="N21" s="289">
        <f>(IF(OR($C21="",$D21=""),0,
 IF(OR($A20="Holiday",$A21="Holiday"),
    IF(ISNUMBER(MATCH(TRIM($B21),{"Phagwah","Good Friday","Easter Monday","Labour Day","Christmas","Eid ul Azha","Romans-2","Globe-12","Neptune P1"},0)),0,$I21),
 IF(AND(NOT(OR($A20="Annual Leave",$A21="Annual Leave")),$A21="Off day"),$I21,
  MAX(0,$I21-$V21)
  ))))+W21</f>
        <v/>
      </c>
      <c r="O21" s="289">
        <f>IF(AND(OR($A20="Holiday",$A21="Holiday"),
        ISNUMBER(MATCH(TRIM($B21),{"Phagwah","Good Friday","Easter Monday","Labour Day","Christmas","Eid ul Azha","Romans-2","Globe-12","Neptune P1"},0))),
   $I21,0)</f>
        <v/>
      </c>
      <c r="P21" s="289">
        <f>IF(OR($O$7="Canteen",$O$7="Head Office"),0,IF($I21&lt;=0,0,IF(AND($I20&lt;=0,OR(TRIM($J21)="Hebrews",TRIM($J21)="Romans",TRIM($J21)="Romans-2",TRIM($J21)="Globe",TRIM($J21)="Globe-12",TRIM($J21)="Neptune P1")),1,0)))</f>
        <v/>
      </c>
      <c r="Q21" s="290" t="n"/>
      <c r="R21" s="289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IF(AND($I20=0,$I21&gt;0),1,0),
      0
   ),
0))</f>
        <v/>
      </c>
      <c r="S21" s="289">
        <f>IF(OR($A20="Annual Leave",$A21="Annual Leave"),IF(AND($A20&lt;&gt;"Annual Leave",$A21="Annual Leave"),8,0),0)</f>
        <v/>
      </c>
      <c r="T21" s="291" t="n"/>
      <c r="U21" s="144">
        <f>MAX(0,40-Y21)</f>
        <v/>
      </c>
      <c r="V21" s="351">
        <f>IF(OR($C21="",$D21=""),0,
 IF(OR($A20="Holiday",$A21="Holiday"),0,
 IF(AND(NOT(OR($A20="Annual Leave",$A21="Annual Leave")),$A21="Off day"),0,
  IF($I20+$I21&gt;=8,IF($I20&gt;=8,0,8-$I20),$I21)
  )))</f>
        <v/>
      </c>
      <c r="W21" s="351">
        <f>MAX(0,V21-U21)</f>
        <v/>
      </c>
      <c r="X21" s="351">
        <f>IF(C21="","",C21-WEEKDAY(C21,1)+1)</f>
        <v/>
      </c>
      <c r="Y21" s="351">
        <f>SUMPRODUCT(($X$14:$X20=X21)*(($V$14:$V20)+($O$14:$O20)))+IF(X21=X14,$L$11,0)</f>
        <v/>
      </c>
      <c r="Z21" s="351" t="n"/>
      <c r="AA21" s="351" t="n"/>
      <c r="AB21" s="351" t="n"/>
      <c r="AC21" s="351" t="n"/>
      <c r="AD21" s="351" t="n"/>
      <c r="AE21" s="351" t="n"/>
      <c r="AF21" s="351" t="n"/>
    </row>
    <row r="22" ht="24" customHeight="1" s="348" thickBot="1">
      <c r="A22" s="170" t="inlineStr">
        <is>
          <t>On Day</t>
        </is>
      </c>
      <c r="B22" s="292" t="n"/>
      <c r="C22" s="97">
        <f>C20+1</f>
        <v/>
      </c>
      <c r="D22" s="44" t="n"/>
      <c r="E22" s="171">
        <f>IF(D22="", "",
 IF(D22=TIME(0,0,0), 0,
 IF(AND(D22&gt;=TIME(0,0,1), D22&lt;=TIME(2,0,0)), TIME(7,0,0),
 IF(AND(D22&gt;=TIME(6,0,0), D22&lt;=TIME(8,0,0)), TIME(12,0,0),
 IF(AND(D22&gt;TIME(8,0,0), D22&lt;=TIME(13,59,0)), TIME(15,0,0),
 IF(AND(D22&gt;=TIME(14,0,0), D22&lt;=TIME(17,59,0)), TIME(21,0,0),
 IF(AND(D22&gt;=TIME(18,0,0), D22&lt;=TIME(21,59,0)), TIME(0,0,0),
 IF(AND(D22&gt;=TIME(22,0,0), D22&lt;=TIME(23,59,59)), TIME(7,0,0), ""))))))))</f>
        <v/>
      </c>
      <c r="F22" s="172" t="n"/>
      <c r="G22" s="171">
        <f>IF(AND(D22&gt;=TIME(6,0,0),D22&lt;=TIME(8,0,0)),E22,"")</f>
        <v/>
      </c>
      <c r="H22" s="44" t="n"/>
      <c r="I22" s="45">
        <f>ROUND(IF(OR(D22="",E22="",E22=0),0,IF(H22="",MOD(E22-D22,1)*24,MOD(H22-D22,1)*24)),2)</f>
        <v/>
      </c>
      <c r="J22" s="173" t="n"/>
      <c r="K22" s="293" t="n"/>
      <c r="L22" s="271" t="n"/>
      <c r="M22" s="294">
        <f>MAX(0,V22-W22)</f>
        <v/>
      </c>
      <c r="N22" s="46">
        <f>(IF(OR($C22="",$D22=""),0,
 IF(OR($A22="Holiday",$A23="Holiday"),
    IF(ISNUMBER(MATCH(TRIM($B22),{"Phagwah","Good Friday","Easter Monday","Labour Day","Christmas","Eid ul Azha","Romans-2","Globe-12","Neptune P1"},0)),0,$I22),
 IF(AND(NOT(OR($A22="Annual Leave",$A23="Annual Leave")),$A22="Off day"),$I22,
  MAX(0,$I22-$V22)
  ))))+W22</f>
        <v/>
      </c>
      <c r="O22" s="46">
        <f>IF(AND(OR($A22="Holiday",$A23="Holiday"),
        ISNUMBER(MATCH(TRIM($B22),{"Phagwah","Good Friday","Easter Monday","Labour Day","Christmas","Eid ul Azha","Romans-2","Globe-12","Neptune P1"},0))),
   $I22,0)</f>
        <v/>
      </c>
      <c r="P22" s="46">
        <f>IF(OR($O$7="Canteen",$O$7="Head Office"),0,IF($I22&lt;=0,0,IF(OR(OR(TRIM($J22)="Hebrews",TRIM($J22)="Romans",TRIM($J22)="Romans-2",TRIM($J22)="Globe",TRIM($J22)="Globe-12",TRIM($J22)="Neptune P1"),AND($I23&gt;0,OR(TRIM($J23)="Hebrews",TRIM($J23)="Romans",TRIM($J23)="Romans-2",TRIM($J23)="Globe",TRIM($J23)="Globe-12",TRIM($J23)="Neptune P1"))),1,0)))</f>
        <v/>
      </c>
      <c r="Q22" s="47" t="n"/>
      <c r="R22" s="46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IF($I22&gt;0,1,0),
      0
   ),
0))</f>
        <v/>
      </c>
      <c r="S22" s="46">
        <f>IF(OR($A22="Annual Leave",$A23="Annual Leave"),IF($A22="Annual Leave",8,0),0)</f>
        <v/>
      </c>
      <c r="T22" s="48" t="n"/>
      <c r="U22" s="144">
        <f>MAX(0,40-Y22)</f>
        <v/>
      </c>
      <c r="V22" s="351">
        <f>IF(OR($C22="",$D22=""),0,
 IF(OR($A22="Holiday",$A23="Holiday"),0,
 IF(AND(NOT(OR($A22="Annual Leave",$A23="Annual Leave")),$A22="Off day"),0,
  IF($I22+$I23&gt;=8,IF($I22&gt;=8,8,$I22),$I22)
  )))</f>
        <v/>
      </c>
      <c r="W22" s="351">
        <f>MAX(0,V22-U22)</f>
        <v/>
      </c>
      <c r="X22" s="351">
        <f>IF(C22="","",C22-WEEKDAY(C22,1)+1)</f>
        <v/>
      </c>
      <c r="Y22" s="351">
        <f>SUMPRODUCT(($X$14:$X21=X22)*(($V$14:$V21)+($O$14:$O21)))+IF(X22=X14,$L$11,0)</f>
        <v/>
      </c>
      <c r="Z22" s="351" t="n"/>
      <c r="AA22" s="351" t="n"/>
      <c r="AB22" s="351" t="n"/>
      <c r="AC22" s="351" t="n"/>
      <c r="AD22" s="351" t="n"/>
      <c r="AE22" s="351" t="n"/>
      <c r="AF22" s="351" t="n"/>
    </row>
    <row r="23" ht="24" customHeight="1" s="348" thickBot="1">
      <c r="A23" s="170" t="inlineStr">
        <is>
          <t>On Day</t>
        </is>
      </c>
      <c r="B23" s="292" t="n"/>
      <c r="C23" s="98">
        <f>C22</f>
        <v/>
      </c>
      <c r="D23" s="49" t="n"/>
      <c r="E23" s="174">
        <f>IF(D23="", "",
 IF(D23=TIME(0,0,0), 0,
 IF(AND(D23&gt;=TIME(0,0,1), D23&lt;=TIME(2,0,0)), TIME(7,0,0),
 IF(AND(D23&gt;=TIME(6,0,0), D23&lt;=TIME(8,0,0)), TIME(12,0,0),
 IF(AND(D23&gt;TIME(8,0,0), D23&lt;=TIME(13,59,0)), TIME(15,0,0),
 IF(AND(D23&gt;=TIME(14,0,0), D23&lt;=TIME(17,59,0)), TIME(21,0,0),
 IF(AND(D23&gt;=TIME(18,0,0), D23&lt;=TIME(21,59,0)), TIME(0,0,0),
 IF(AND(D23&gt;=TIME(22,0,0), D23&lt;=TIME(23,59,59)), TIME(7,0,0), ""))))))))</f>
        <v/>
      </c>
      <c r="F23" s="175" t="n"/>
      <c r="G23" s="174">
        <f>IF(AND(D23&gt;=TIME(6,0,0),D23&lt;=TIME(8,0,0)),E23,"")</f>
        <v/>
      </c>
      <c r="H23" s="49" t="n"/>
      <c r="I23" s="50">
        <f>ROUND(IF(OR(D23="",E23="",E23=0),0,IF(H23="",MOD(E23-D23,1)*24,MOD(H23-D23,1)*24)),2)</f>
        <v/>
      </c>
      <c r="J23" s="173" t="n"/>
      <c r="K23" s="293" t="n"/>
      <c r="L23" s="271" t="n"/>
      <c r="M23" s="294">
        <f>MAX(0,V23-W23)</f>
        <v/>
      </c>
      <c r="N23" s="51">
        <f>(IF(OR($C23="",$D23=""),0,
 IF(OR($A22="Holiday",$A23="Holiday"),
    IF(ISNUMBER(MATCH(TRIM($B23),{"Phagwah","Good Friday","Easter Monday","Labour Day","Christmas","Eid ul Azha","Romans-2","Globe-12","Neptune P1"},0)),0,$I23),
 IF(AND(NOT(OR($A22="Annual Leave",$A23="Annual Leave")),$A23="Off day"),$I23,
  MAX(0,$I23-$V23)
  ))))+W23</f>
        <v/>
      </c>
      <c r="O23" s="51">
        <f>IF(AND(OR($A22="Holiday",$A23="Holiday"),
        ISNUMBER(MATCH(TRIM($B23),{"Phagwah","Good Friday","Easter Monday","Labour Day","Christmas","Eid ul Azha","Romans-2","Globe-12","Neptune P1"},0))),
   $I23,0)</f>
        <v/>
      </c>
      <c r="P23" s="51">
        <f>IF(OR($O$7="Canteen",$O$7="Head Office"),0,IF($I23&lt;=0,0,IF(AND($I22&lt;=0,OR(TRIM($J23)="Hebrews",TRIM($J23)="Romans",TRIM($J23)="Romans-2",TRIM($J23)="Globe",TRIM($J23)="Globe-12",TRIM($J23)="Neptune P1")),1,0)))</f>
        <v/>
      </c>
      <c r="Q23" s="52" t="n"/>
      <c r="R23" s="51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IF(AND($I22=0,$I23&gt;0),1,0),
      0
   ),
0))</f>
        <v/>
      </c>
      <c r="S23" s="51">
        <f>IF(OR($A22="Annual Leave",$A23="Annual Leave"),IF(AND($A22&lt;&gt;"Annual Leave",$A23="Annual Leave"),8,0),0)</f>
        <v/>
      </c>
      <c r="T23" s="53" t="n"/>
      <c r="U23" s="144">
        <f>MAX(0,40-Y23)</f>
        <v/>
      </c>
      <c r="V23" s="351">
        <f>IF(OR($C23="",$D23=""),0,
 IF(OR($A22="Holiday",$A23="Holiday"),0,
 IF(AND(NOT(OR($A22="Annual Leave",$A23="Annual Leave")),$A23="Off day"),0,
  IF($I22+$I23&gt;=8,IF($I22&gt;=8,0,8-$I22),$I23)
  )))</f>
        <v/>
      </c>
      <c r="W23" s="351">
        <f>MAX(0,V23-U23)</f>
        <v/>
      </c>
      <c r="X23" s="351">
        <f>IF(C23="","",C23-WEEKDAY(C23,1)+1)</f>
        <v/>
      </c>
      <c r="Y23" s="351">
        <f>SUMPRODUCT(($X$14:$X22=X23)*(($V$14:$V22)+($O$14:$O22)))+IF(X23=X14,$L$11,0)</f>
        <v/>
      </c>
      <c r="Z23" s="351" t="n"/>
      <c r="AA23" s="351" t="n"/>
      <c r="AB23" s="351" t="n"/>
      <c r="AC23" s="351" t="n"/>
      <c r="AD23" s="351" t="n"/>
      <c r="AE23" s="351" t="n"/>
      <c r="AF23" s="351" t="n"/>
    </row>
    <row r="24" ht="24" customHeight="1" s="348" thickBot="1">
      <c r="A24" s="154" t="inlineStr">
        <is>
          <t>On Day</t>
        </is>
      </c>
      <c r="B24" s="273" t="n"/>
      <c r="C24" s="90">
        <f>C22+1</f>
        <v/>
      </c>
      <c r="D24" s="8" t="n"/>
      <c r="E24" s="155">
        <f>IF(D24="", "",
 IF(D24=TIME(0,0,0), 0,
 IF(AND(D24&gt;=TIME(0,0,1), D24&lt;=TIME(2,0,0)), TIME(7,0,0),
 IF(AND(D24&gt;=TIME(6,0,0), D24&lt;=TIME(8,0,0)), TIME(12,0,0),
 IF(AND(D24&gt;TIME(8,0,0), D24&lt;=TIME(13,59,0)), TIME(15,0,0),
 IF(AND(D24&gt;=TIME(14,0,0), D24&lt;=TIME(17,59,0)), TIME(21,0,0),
 IF(AND(D24&gt;=TIME(18,0,0), D24&lt;=TIME(21,59,0)), TIME(0,0,0),
 IF(AND(D24&gt;=TIME(22,0,0), D24&lt;=TIME(23,59,59)), TIME(7,0,0), ""))))))))</f>
        <v/>
      </c>
      <c r="F24" s="156" t="n"/>
      <c r="G24" s="155">
        <f>IF(AND(D24&gt;=TIME(6,0,0),D24&lt;=TIME(8,0,0)),E24,"")</f>
        <v/>
      </c>
      <c r="H24" s="8" t="n"/>
      <c r="I24" s="30">
        <f>ROUND(IF(OR(D24="",E24="",E24=0),0,IF(H24="",MOD(E24-D24,1)*24,MOD(H24-D24,1)*24)),2)</f>
        <v/>
      </c>
      <c r="J24" s="157" t="n"/>
      <c r="K24" s="274" t="n"/>
      <c r="L24" s="271" t="n"/>
      <c r="M24" s="275">
        <f>MAX(0,V24-W24)</f>
        <v/>
      </c>
      <c r="N24" s="9">
        <f>(IF(OR($C24="",$D24=""),0,
 IF(OR($A24="Holiday",$A25="Holiday"),
    IF(ISNUMBER(MATCH(TRIM($B24),{"Phagwah","Good Friday","Easter Monday","Labour Day","Christmas","Eid ul Azha","Romans-2","Globe-12","Neptune P1"},0)),0,$I24),
 IF(AND(NOT(OR($A24="Annual Leave",$A25="Annual Leave")),$A24="Off day"),$I24,
  MAX(0,$I24-$V24)
  ))))+W24</f>
        <v/>
      </c>
      <c r="O24" s="9">
        <f>IF(AND(OR($A24="Holiday",$A25="Holiday"),
        ISNUMBER(MATCH(TRIM($B24),{"Phagwah","Good Friday","Easter Monday","Labour Day","Christmas","Eid ul Azha","Romans-2","Globe-12","Neptune P1"},0))),
   $I24,0)</f>
        <v/>
      </c>
      <c r="P24" s="9">
        <f>IF(OR($O$7="Canteen",$O$7="Head Office"),0,IF($I24&lt;=0,0,IF(OR(OR(TRIM($J24)="Hebrews",TRIM($J24)="Romans",TRIM($J24)="Romans-2",TRIM($J24)="Globe",TRIM($J24)="Globe-12",TRIM($J24)="Neptune P1"),AND($I25&gt;0,OR(TRIM($J25)="Hebrews",TRIM($J25)="Romans",TRIM($J25)="Romans-2",TRIM($J25)="Globe",TRIM($J25)="Globe-12",TRIM($J25)="Neptune P1"))),1,0)))</f>
        <v/>
      </c>
      <c r="Q24" s="10" t="n"/>
      <c r="R24" s="9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IF($I24&gt;0,1,0),
      0
   ),
0))</f>
        <v/>
      </c>
      <c r="S24" s="9">
        <f>IF(OR($A24="Annual Leave",$A25="Annual Leave"),IF($A24="Annual Leave",8,0),0)</f>
        <v/>
      </c>
      <c r="T24" s="91" t="n"/>
      <c r="U24" s="144">
        <f>MAX(0,40-Y24)</f>
        <v/>
      </c>
      <c r="V24" s="351">
        <f>IF(OR($C24="",$D24=""),0,
 IF(OR($A24="Holiday",$A25="Holiday"),0,
 IF(AND(NOT(OR($A24="Annual Leave",$A25="Annual Leave")),$A24="Off day"),0,
  IF($I24+$I25&gt;=8,IF($I24&gt;=8,8,$I24),$I24)
  )))</f>
        <v/>
      </c>
      <c r="W24" s="351">
        <f>MAX(0,V24-U24)</f>
        <v/>
      </c>
      <c r="X24" s="351">
        <f>IF(C24="","",C24-WEEKDAY(C24,1)+1)</f>
        <v/>
      </c>
      <c r="Y24" s="351">
        <f>SUMPRODUCT(($X$14:$X23=X24)*(($V$14:$V23)+($O$14:$O23)))+IF(X24=X14,$L$11,0)</f>
        <v/>
      </c>
      <c r="Z24" s="351" t="n"/>
      <c r="AA24" s="351" t="n"/>
      <c r="AB24" s="351" t="n"/>
      <c r="AC24" s="351" t="n"/>
      <c r="AD24" s="351" t="n"/>
      <c r="AE24" s="351" t="n"/>
      <c r="AF24" s="351" t="n"/>
    </row>
    <row r="25" ht="24" customHeight="1" s="348" thickBot="1">
      <c r="A25" s="154" t="inlineStr">
        <is>
          <t>On Day</t>
        </is>
      </c>
      <c r="B25" s="273" t="n"/>
      <c r="C25" s="90">
        <f>C24</f>
        <v/>
      </c>
      <c r="D25" s="276" t="n"/>
      <c r="E25" s="277">
        <f>IF(D25="", "",
 IF(D25=TIME(0,0,0), 0,
 IF(AND(D25&gt;=TIME(0,0,1), D25&lt;=TIME(2,0,0)), TIME(7,0,0),
 IF(AND(D25&gt;=TIME(6,0,0), D25&lt;=TIME(8,0,0)), TIME(12,0,0),
 IF(AND(D25&gt;TIME(8,0,0), D25&lt;=TIME(13,59,0)), TIME(15,0,0),
 IF(AND(D25&gt;=TIME(14,0,0), D25&lt;=TIME(17,59,0)), TIME(21,0,0),
 IF(AND(D25&gt;=TIME(18,0,0), D25&lt;=TIME(21,59,0)), TIME(0,0,0),
 IF(AND(D25&gt;=TIME(22,0,0), D25&lt;=TIME(23,59,59)), TIME(7,0,0), ""))))))))</f>
        <v/>
      </c>
      <c r="F25" s="156" t="n"/>
      <c r="G25" s="277">
        <f>IF(AND(D25&gt;=TIME(6,0,0),D25&lt;=TIME(8,0,0)),E25,"")</f>
        <v/>
      </c>
      <c r="H25" s="276" t="n"/>
      <c r="I25" s="30">
        <f>ROUND(IF(OR(D25="",E25="",E25=0),0,IF(H25="",MOD(E25-D25,1)*24,MOD(H25-D25,1)*24)),2)</f>
        <v/>
      </c>
      <c r="J25" s="158" t="n"/>
      <c r="K25" s="274" t="n"/>
      <c r="L25" s="271" t="n"/>
      <c r="M25" s="275">
        <f>MAX(0,V25-W25)</f>
        <v/>
      </c>
      <c r="N25" s="278">
        <f>(IF(OR($C25="",$D25=""),0,
 IF(OR($A24="Holiday",$A25="Holiday"),
    IF(ISNUMBER(MATCH(TRIM($B25),{"Phagwah","Good Friday","Easter Monday","Labour Day","Christmas","Eid ul Azha","Romans-2","Globe-12","Neptune P1"},0)),0,$I25),
 IF(AND(NOT(OR($A24="Annual Leave",$A25="Annual Leave")),$A25="Off day"),$I25,
  MAX(0,$I25-$V25)
  ))))+W25</f>
        <v/>
      </c>
      <c r="O25" s="278">
        <f>IF(AND(OR($A24="Holiday",$A25="Holiday"),
        ISNUMBER(MATCH(TRIM($B25),{"Phagwah","Good Friday","Easter Monday","Labour Day","Christmas","Eid ul Azha","Romans-2","Globe-12","Neptune P1"},0))),
   $I25,0)</f>
        <v/>
      </c>
      <c r="P25" s="278">
        <f>IF(OR($O$7="Canteen",$O$7="Head Office"),0,IF($I25&lt;=0,0,IF(AND($I24&lt;=0,OR(TRIM($J25)="Hebrews",TRIM($J25)="Romans",TRIM($J25)="Romans-2",TRIM($J25)="Globe",TRIM($J25)="Globe-12",TRIM($J25)="Neptune P1")),1,0)))</f>
        <v/>
      </c>
      <c r="Q25" s="279" t="n"/>
      <c r="R25" s="278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IF(AND($I24=0,$I25&gt;0),1,0),
      0
   ),
0))</f>
        <v/>
      </c>
      <c r="S25" s="278">
        <f>IF(OR($A24="Annual Leave",$A25="Annual Leave"),IF(AND($A24&lt;&gt;"Annual Leave",$A25="Annual Leave"),8,0),0)</f>
        <v/>
      </c>
      <c r="T25" s="280" t="n"/>
      <c r="U25" s="144">
        <f>MAX(0,40-Y25)</f>
        <v/>
      </c>
      <c r="V25" s="351">
        <f>IF(OR($C25="",$D25=""),0,
 IF(OR($A24="Holiday",$A25="Holiday"),0,
 IF(AND(NOT(OR($A24="Annual Leave",$A25="Annual Leave")),$A25="Off day"),0,
  IF($I24+$I25&gt;=8,IF($I24&gt;=8,0,8-$I24),$I25)
  )))</f>
        <v/>
      </c>
      <c r="W25" s="351">
        <f>MAX(0,V25-U25)</f>
        <v/>
      </c>
      <c r="X25" s="351">
        <f>IF(C25="","",C25-WEEKDAY(C25,1)+1)</f>
        <v/>
      </c>
      <c r="Y25" s="351">
        <f>SUMPRODUCT(($X$14:$X24=X25)*(($V$14:$V24)+($O$14:$O24)))+IF(X25=X14,$L$11,0)</f>
        <v/>
      </c>
      <c r="Z25" s="351" t="n"/>
      <c r="AA25" s="351" t="n"/>
      <c r="AB25" s="351" t="n"/>
      <c r="AC25" s="351" t="n"/>
      <c r="AD25" s="351" t="n"/>
      <c r="AE25" s="351" t="n"/>
      <c r="AF25" s="351" t="n"/>
    </row>
    <row r="26" ht="24" customHeight="1" s="348" thickBot="1">
      <c r="A26" s="159" t="inlineStr">
        <is>
          <t>On Day</t>
        </is>
      </c>
      <c r="B26" s="281" t="n"/>
      <c r="C26" s="92">
        <f>C24+1</f>
        <v/>
      </c>
      <c r="D26" s="31" t="n"/>
      <c r="E26" s="160">
        <f>IF(D26="", "",
 IF(D26=TIME(0,0,0), 0,
 IF(AND(D26&gt;=TIME(0,0,1), D26&lt;=TIME(2,0,0)), TIME(7,0,0),
 IF(AND(D26&gt;=TIME(6,0,0), D26&lt;=TIME(8,0,0)), TIME(12,0,0),
 IF(AND(D26&gt;TIME(8,0,0), D26&lt;=TIME(13,59,0)), TIME(15,0,0),
 IF(AND(D26&gt;=TIME(14,0,0), D26&lt;=TIME(17,59,0)), TIME(21,0,0),
 IF(AND(D26&gt;=TIME(18,0,0), D26&lt;=TIME(21,59,0)), TIME(0,0,0),
 IF(AND(D26&gt;=TIME(22,0,0), D26&lt;=TIME(23,59,59)), TIME(7,0,0), ""))))))))</f>
        <v/>
      </c>
      <c r="F26" s="161" t="n"/>
      <c r="G26" s="160">
        <f>IF(AND(D26&gt;=TIME(6,0,0),D26&lt;=TIME(8,0,0)),E26,"")</f>
        <v/>
      </c>
      <c r="H26" s="31" t="n"/>
      <c r="I26" s="32">
        <f>ROUND(IF(OR(D26="",E26="",E26=0),0,IF(H26="",MOD(E26-D26,1)*24,MOD(H26-D26,1)*24)),2)</f>
        <v/>
      </c>
      <c r="J26" s="162" t="n"/>
      <c r="K26" s="282" t="n"/>
      <c r="L26" s="271" t="n"/>
      <c r="M26" s="283">
        <f>MAX(0,V26-W26)</f>
        <v/>
      </c>
      <c r="N26" s="33">
        <f>(IF(OR($C26="",$D26=""),0,
 IF(OR($A26="Holiday",$A27="Holiday"),
    IF(ISNUMBER(MATCH(TRIM($B26),{"Phagwah","Good Friday","Easter Monday","Labour Day","Christmas","Eid ul Azha","Romans-2","Globe-12","Neptune P1"},0)),0,$I26),
 IF(AND(NOT(OR($A26="Annual Leave",$A27="Annual Leave")),$A26="Off day"),$I26,
  MAX(0,$I26-$V26)
  ))))+W26</f>
        <v/>
      </c>
      <c r="O26" s="33">
        <f>IF(AND(OR($A26="Holiday",$A27="Holiday"),
        ISNUMBER(MATCH(TRIM($B26),{"Phagwah","Good Friday","Easter Monday","Labour Day","Christmas","Eid ul Azha","Romans-2","Globe-12","Neptune P1"},0))),
   $I26,0)</f>
        <v/>
      </c>
      <c r="P26" s="33">
        <f>IF(OR($O$7="Canteen",$O$7="Head Office"),0,IF($I26&lt;=0,0,IF(OR(OR(TRIM($J26)="Hebrews",TRIM($J26)="Romans",TRIM($J26)="Romans-2",TRIM($J26)="Globe",TRIM($J26)="Globe-12",TRIM($J26)="Neptune P1"),AND($I27&gt;0,OR(TRIM($J27)="Hebrews",TRIM($J27)="Romans",TRIM($J27)="Romans-2",TRIM($J27)="Globe",TRIM($J27)="Globe-12",TRIM($J27)="Neptune P1"))),1,0)))</f>
        <v/>
      </c>
      <c r="Q26" s="34" t="n"/>
      <c r="R26" s="33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IF($I26&gt;0,1,0),
      0
   ),
0))</f>
        <v/>
      </c>
      <c r="S26" s="33">
        <f>IF(OR($A26="Annual Leave",$A27="Annual Leave"),IF($A26="Annual Leave",8,0),0)</f>
        <v/>
      </c>
      <c r="T26" s="35" t="n"/>
      <c r="U26" s="144">
        <f>MAX(0,40-Y26)</f>
        <v/>
      </c>
      <c r="V26" s="351">
        <f>IF(OR($C26="",$D26=""),0,
 IF(OR($A26="Holiday",$A27="Holiday"),0,
 IF(AND(NOT(OR($A26="Annual Leave",$A27="Annual Leave")),$A26="Off day"),0,
  IF($I26+$I27&gt;=8,IF($I26&gt;=8,8,$I26),$I26)
  )))</f>
        <v/>
      </c>
      <c r="W26" s="351">
        <f>MAX(0,V26-U26)</f>
        <v/>
      </c>
      <c r="X26" s="351">
        <f>IF(C26="","",C26-WEEKDAY(C26,1)+1)</f>
        <v/>
      </c>
      <c r="Y26" s="351">
        <f>SUMPRODUCT(($X$14:$X25=X26)*(($V$14:$V25)+($O$14:$O25)))+IF(X26=X14,$L$11,0)</f>
        <v/>
      </c>
      <c r="Z26" s="351" t="n"/>
      <c r="AA26" s="351" t="n"/>
      <c r="AB26" s="351" t="n"/>
      <c r="AC26" s="351" t="n"/>
      <c r="AD26" s="351" t="n"/>
      <c r="AE26" s="351" t="n"/>
      <c r="AF26" s="351" t="n"/>
    </row>
    <row r="27" ht="24" customHeight="1" s="348" thickBot="1">
      <c r="A27" s="159" t="inlineStr">
        <is>
          <t>On Day</t>
        </is>
      </c>
      <c r="B27" s="281" t="n"/>
      <c r="C27" s="93">
        <f>C26</f>
        <v/>
      </c>
      <c r="D27" s="36" t="n"/>
      <c r="E27" s="163">
        <f>IF(D27="", "",
 IF(D27=TIME(0,0,0), 0,
 IF(AND(D27&gt;=TIME(0,0,1), D27&lt;=TIME(2,0,0)), TIME(7,0,0),
 IF(AND(D27&gt;=TIME(6,0,0), D27&lt;=TIME(8,0,0)), TIME(12,0,0),
 IF(AND(D27&gt;TIME(8,0,0), D27&lt;=TIME(13,59,0)), TIME(15,0,0),
 IF(AND(D27&gt;=TIME(14,0,0), D27&lt;=TIME(17,59,0)), TIME(21,0,0),
 IF(AND(D27&gt;=TIME(18,0,0), D27&lt;=TIME(21,59,0)), TIME(0,0,0),
 IF(AND(D27&gt;=TIME(22,0,0), D27&lt;=TIME(23,59,59)), TIME(7,0,0), ""))))))))</f>
        <v/>
      </c>
      <c r="F27" s="164" t="n"/>
      <c r="G27" s="163">
        <f>IF(AND(D27&gt;=TIME(6,0,0),D27&lt;=TIME(8,0,0)),E27,"")</f>
        <v/>
      </c>
      <c r="H27" s="36" t="n"/>
      <c r="I27" s="37">
        <f>ROUND(IF(OR(D27="",E27="",E27=0),0,IF(H27="",MOD(E27-D27,1)*24,MOD(H27-D27,1)*24)),2)</f>
        <v/>
      </c>
      <c r="J27" s="162" t="n"/>
      <c r="K27" s="282" t="n"/>
      <c r="L27" s="271" t="n"/>
      <c r="M27" s="283">
        <f>MAX(0,V27-W27)</f>
        <v/>
      </c>
      <c r="N27" s="38">
        <f>(IF(OR($C27="",$D27=""),0,
 IF(OR($A26="Holiday",$A27="Holiday"),
    IF(ISNUMBER(MATCH(TRIM($B27),{"Phagwah","Good Friday","Easter Monday","Labour Day","Christmas","Eid ul Azha","Romans-2","Globe-12","Neptune P1"},0)),0,$I27),
 IF(AND(NOT(OR($A26="Annual Leave",$A27="Annual Leave")),$A27="Off day"),$I27,
  MAX(0,$I27-$V27)
  ))))+W27</f>
        <v/>
      </c>
      <c r="O27" s="38">
        <f>IF(AND(OR($A26="Holiday",$A27="Holiday"),
        ISNUMBER(MATCH(TRIM($B27),{"Phagwah","Good Friday","Easter Monday","Labour Day","Christmas","Eid ul Azha","Romans-2","Globe-12","Neptune P1"},0))),
   $I27,0)</f>
        <v/>
      </c>
      <c r="P27" s="38">
        <f>IF(OR($O$7="Canteen",$O$7="Head Office"),0,IF($I27&lt;=0,0,IF(AND($I26&lt;=0,OR(TRIM($J27)="Hebrews",TRIM($J27)="Romans",TRIM($J27)="Romans-2",TRIM($J27)="Globe",TRIM($J27)="Globe-12",TRIM($J27)="Neptune P1")),1,0)))</f>
        <v/>
      </c>
      <c r="Q27" s="39" t="n"/>
      <c r="R27" s="38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IF(AND($I26=0,$I27&gt;0),1,0),
      0
   ),
0))</f>
        <v/>
      </c>
      <c r="S27" s="38">
        <f>IF(OR($A26="Annual Leave",$A27="Annual Leave"),IF(AND($A26&lt;&gt;"Annual Leave",$A27="Annual Leave"),8,0),0)</f>
        <v/>
      </c>
      <c r="T27" s="40" t="n"/>
      <c r="U27" s="144">
        <f>MAX(0,40-Y27)</f>
        <v/>
      </c>
      <c r="V27" s="351">
        <f>IF(OR($C27="",$D27=""),0,
 IF(OR($A26="Holiday",$A27="Holiday"),0,
 IF(AND(NOT(OR($A26="Annual Leave",$A27="Annual Leave")),$A27="Off day"),0,
  IF($I26+$I27&gt;=8,IF($I26&gt;=8,0,8-$I26),$I27)
  )))</f>
        <v/>
      </c>
      <c r="W27" s="351">
        <f>MAX(0,V27-U27)</f>
        <v/>
      </c>
      <c r="X27" s="351">
        <f>IF(C27="","",C27-WEEKDAY(C27,1)+1)</f>
        <v/>
      </c>
      <c r="Y27" s="351">
        <f>SUMPRODUCT(($X$14:$X26=X27)*(($V$14:$V26)+($O$14:$O26)))+IF(X27=X14,$L$11,0)</f>
        <v/>
      </c>
      <c r="Z27" s="351" t="n"/>
      <c r="AA27" s="351" t="n"/>
      <c r="AB27" s="351" t="n"/>
      <c r="AC27" s="351" t="n"/>
      <c r="AD27" s="351" t="n"/>
      <c r="AE27" s="351" t="n"/>
      <c r="AF27" s="351" t="n"/>
    </row>
    <row r="28" ht="24" customHeight="1" s="348" thickBot="1">
      <c r="A28" s="176" t="n"/>
      <c r="B28" s="176" t="n"/>
      <c r="C28" s="145" t="n"/>
      <c r="D28" s="6" t="n"/>
      <c r="E28" s="14" t="n"/>
      <c r="F28" s="6" t="n"/>
      <c r="G28" s="6" t="n"/>
      <c r="H28" s="336" t="n"/>
      <c r="I28" s="351" t="n"/>
      <c r="J28" s="336" t="n"/>
      <c r="K28" s="336" t="n"/>
      <c r="L28" s="336" t="n"/>
      <c r="M28" s="99">
        <f>MAX(0,V28-W28)</f>
        <v/>
      </c>
      <c r="N28" s="99">
        <f>(IF(OR($C28="",$D28=""),0,
 IF(OR($A28="Holiday",$A29="Holiday"),
    IF(ISNUMBER(MATCH(TRIM($B28),{"Phagwah","Good Friday","Easter Monday","Labour Day","Christmas","Eid ul Azha","Romans-2","Globe-12","Neptune P1"},0)),0,$I28),
 IF(AND(NOT(OR($A28="Annual Leave",$A29="Annual Leave")),$A28="Off day"),$I28,
  MAX(0,$I28-$V28)
  ))))+W28</f>
        <v/>
      </c>
      <c r="O28" s="99">
        <f>IF(AND(OR($A28="Holiday",$A29="Holiday"),
        ISNUMBER(MATCH(TRIM($B28),{"Phagwah","Good Friday","Easter Monday","Labour Day","Christmas","Eid ul Azha","Romans-2","Globe-12","Neptune P1"},0))),
   $I28,0)</f>
        <v/>
      </c>
      <c r="P28" s="99">
        <f>IF(OR($O$7="Canteen",$O$7="Head Office"),0,IF($I28&lt;=0,0,IF(OR(OR(TRIM($J28)="Hebrews",TRIM($J28)="Romans",TRIM($J28)="Romans-2",TRIM($J28)="Globe",TRIM($J28)="Globe-12",TRIM($J28)="Neptune P1"),AND($I29&gt;0,OR(TRIM($J29)="Hebrews",TRIM($J29)="Romans",TRIM($J29)="Romans-2",TRIM($J29)="Globe",TRIM($J29)="Globe-12",TRIM($J29)="Neptune P1"))),1,0)))</f>
        <v/>
      </c>
      <c r="Q28" s="178" t="n"/>
      <c r="R28" s="15" t="n"/>
      <c r="S28" s="99">
        <f>IF(OR($A28="Annual Leave",$A29="Annual Leave"),IF($A28="Annual Leave",8,0),0)</f>
        <v/>
      </c>
      <c r="T28" s="100">
        <f>SUM(T14:T27)</f>
        <v/>
      </c>
      <c r="U28" s="144">
        <f>MAX(0,40-Y28)</f>
        <v/>
      </c>
      <c r="V28" s="351">
        <f>IF(OR($C28="",$D28=""),0,
 IF(OR($A28="Holiday",$A29="Holiday"),0,
 IF(AND(NOT(OR($A28="Annual Leave",$A29="Annual Leave")),$A28="Off day"),0,
  IF($I28+$I29&gt;=8,IF($I28&gt;=8,8,$I28),$I28)
  )))</f>
        <v/>
      </c>
      <c r="W28" s="351">
        <f>MAX(0,V28-U28)</f>
        <v/>
      </c>
      <c r="X28" s="351">
        <f>IF(C28="","",C28-WEEKDAY(C28,1)+1)</f>
        <v/>
      </c>
      <c r="Y28" s="351">
        <f>SUMPRODUCT(($X$14:$X27=X28)*(($V$14:$V27)+($O$14:$O27)))+IF(X28=X14,$L$11,0)</f>
        <v/>
      </c>
      <c r="Z28" s="351" t="n"/>
      <c r="AA28" s="351" t="n"/>
      <c r="AB28" s="351" t="n"/>
      <c r="AC28" s="351" t="n"/>
      <c r="AD28" s="351" t="n"/>
      <c r="AE28" s="351" t="n"/>
      <c r="AF28" s="351" t="n"/>
    </row>
    <row r="29" hidden="1" ht="15.75" customHeight="1" s="348" thickBot="1">
      <c r="A29" s="179" t="n"/>
      <c r="B29" s="176" t="n"/>
      <c r="C29" s="145" t="n"/>
      <c r="D29" s="6" t="n"/>
      <c r="E29" s="295">
        <f>IF(D29="", "",
 IF(D29=TIME(0,0,0), 0,
 IF(AND(D29&gt;=TIME(0,0,1), D29&lt;=TIME(2,0,0)), TIME(7,0,0),
 IF(AND(D29&gt;=TIME(6,0,0), D29&lt;=TIME(8,0,0)), TIME(12,0,0),
 IF(AND(D29&gt;TIME(8,0,0), D29&lt;=TIME(13,59,0)), TIME(15,0,0),
 IF(AND(D29&gt;=TIME(14,0,0), D29&lt;=TIME(17,59,0)), TIME(21,0,0),
 IF(AND(D29&gt;=TIME(18,0,0), D29&lt;=TIME(21,59,0)), TIME(0,0,0),
 IF(AND(D29&gt;=TIME(22,0,0), D29&lt;=TIME(23,59,59)), TIME(7,0,0), ""))))))))</f>
        <v/>
      </c>
      <c r="F29" s="6" t="n"/>
      <c r="G29" s="6" t="n"/>
      <c r="H29" s="6" t="n"/>
      <c r="I29" s="6" t="n"/>
      <c r="J29" s="6" t="n"/>
      <c r="K29" s="6" t="n"/>
      <c r="L29" s="6" t="n"/>
      <c r="M29" s="4">
        <f>MAX(0,V29-W29)</f>
        <v/>
      </c>
      <c r="N29" s="4">
        <f>(IF(OR($C29="",$D29=""),0,
 IF(OR($A28="Holiday",$A29="Holiday"),
    IF(ISNUMBER(MATCH(TRIM($B29),{"Phagwah","Good Friday","Easter Monday","Labour Day","Christmas","Eid ul Azha","Romans-2","Globe-12","Neptune P1"},0)),0,$I29),
 IF(AND(NOT(OR($A28="Annual Leave",$A29="Annual Leave")),$A29="Off day"),$I29,
  MAX(0,$I29-$V29)
  ))))+W29</f>
        <v/>
      </c>
      <c r="O29" s="4">
        <f>IF(AND(OR($A28="Holiday",$A29="Holiday"),
        ISNUMBER(MATCH(TRIM($B29),{"Phagwah","Good Friday","Easter Monday","Labour Day","Christmas","Eid ul Azha","Romans-2","Globe-12","Neptune P1"},0))),
   $I29,0)</f>
        <v/>
      </c>
      <c r="P29" s="4">
        <f>IF(OR($O$7="Canteen",$O$7="Head Office"),0,IF($I29&lt;=0,0,IF(AND($I28&lt;=0,OR(TRIM($J29)="Hebrews",TRIM($J29)="Romans",TRIM($J29)="Romans-2",TRIM($J29)="Globe",TRIM($J29)="Globe-12",TRIM($J29)="Neptune P1")),1,0)))</f>
        <v/>
      </c>
      <c r="Q29" s="6" t="n"/>
      <c r="R29" s="296">
        <f>IF(OR($O$7="Canteen",$O$7="Head Office"),0,IF(
  AND(
    SUMIFS(I:I, C:C, C29) &gt;= 8,
    COUNTIFS(C$14:C29, C29)=1,
    OR(
      TEXT(D29,"hh:mm:ss")="07:00:00",
      TEXT(D29,"hh:mm:ss")="15:00:00",
      TEXT(D29,"hh:mm:ss")="23:00:00",
      TEXT(D30,"hh:mm:ss")="07:00:00",
      TEXT(D30,"hh:mm:ss")="15:00:00",
      TEXT(D30,"hh:mm:ss")="23:00:00"
    )
  ),
  1,
  0
))</f>
        <v/>
      </c>
      <c r="S29" s="4">
        <f>IF(OR($A28="Annual Leave",$A29="Annual Leave"),IF(AND($A28&lt;&gt;"Annual Leave",$A29="Annual Leave"),8,0),0)</f>
        <v/>
      </c>
      <c r="T29" s="146" t="n"/>
      <c r="U29" s="351">
        <f>MAX(0,40-Y29)</f>
        <v/>
      </c>
      <c r="V29" s="351">
        <f>IF(OR($C29="",$D29=""),0,
 IF(OR($A28="Holiday",$A29="Holiday"),0,
 IF(AND(NOT(OR($A28="Annual Leave",$A29="Annual Leave")),$A29="Off day"),0,
  IF($I28+$I29&gt;=8,IF($I28&gt;=8,0,8-$I28),$I29)
  )))</f>
        <v/>
      </c>
      <c r="W29" s="351">
        <f>MAX(0,V29-U29)</f>
        <v/>
      </c>
      <c r="X29" s="351">
        <f>IF(C29="","",C29-WEEKDAY(C29,1)+1)</f>
        <v/>
      </c>
      <c r="Y29" s="351">
        <f>SUMPRODUCT(($X$14:$X28=X29)*(($V$14:$V28)+($O$14:$O28)))+IF(X29=X14,$L$11,0)</f>
        <v/>
      </c>
      <c r="Z29" s="351" t="n"/>
      <c r="AA29" s="351" t="n"/>
      <c r="AB29" s="351" t="n"/>
      <c r="AC29" s="351" t="n"/>
      <c r="AD29" s="351" t="n"/>
      <c r="AE29" s="351" t="n"/>
      <c r="AF29" s="351" t="n"/>
    </row>
    <row r="30" ht="24" customHeight="1" s="348" thickBot="1">
      <c r="A30" s="147" t="inlineStr">
        <is>
          <t>On Day</t>
        </is>
      </c>
      <c r="B30" s="180" t="n"/>
      <c r="C30" s="88">
        <f>C27+1</f>
        <v/>
      </c>
      <c r="D30" s="54" t="n"/>
      <c r="E30" s="148">
        <f>IF(D30="", "",
 IF(D30=TIME(0,0,0), 0,
 IF(AND(D30&gt;=TIME(0,0,1), D30&lt;=TIME(2,0,0)), TIME(7,0,0),
 IF(AND(D30&gt;=TIME(6,0,0), D30&lt;=TIME(8,0,0)), TIME(12,0,0),
 IF(AND(D30&gt;TIME(8,0,0), D30&lt;=TIME(13,59,0)), TIME(15,0,0),
 IF(AND(D30&gt;=TIME(14,0,0), D30&lt;=TIME(17,59,0)), TIME(21,0,0),
 IF(AND(D30&gt;=TIME(18,0,0), D30&lt;=TIME(21,59,0)), TIME(0,0,0),
 IF(AND(D30&gt;=TIME(22,0,0), D30&lt;=TIME(23,59,59)), TIME(7,0,0), ""))))))))</f>
        <v/>
      </c>
      <c r="F30" s="149" t="n"/>
      <c r="G30" s="148">
        <f>IF(AND(D30&gt;=TIME(6,0,0),D30&lt;=TIME(8,0,0)),E30,"")</f>
        <v/>
      </c>
      <c r="H30" s="54" t="n"/>
      <c r="I30" s="55">
        <f>ROUND(IF(OR(D30="",E30="",E30=0),0,IF(H30="",MOD(E30-D30,1)*24,MOD(H30-D30,1)*24)),2)</f>
        <v/>
      </c>
      <c r="J30" s="150" t="n"/>
      <c r="K30" s="270" t="n"/>
      <c r="L30" s="181" t="n"/>
      <c r="M30" s="272">
        <f>MAX(0,V30-W30)</f>
        <v/>
      </c>
      <c r="N30" s="56">
        <f>(IF(OR($C30="",$D30=""),0,
 IF(OR($A30="Holiday",$A31="Holiday"),
    IF(ISNUMBER(MATCH(TRIM($B30),{"Phagwah","Good Friday","Easter Monday","Labour Day","Christmas","Eid ul Azha","Romans-2","Globe-12","Neptune P1"},0)),0,$I30),
 IF(AND(NOT(OR($A30="Annual Leave",$A31="Annual Leave")),$A30="Off day"),$I30,
  MAX(0,$I30-$V30)
  ))))+W30</f>
        <v/>
      </c>
      <c r="O30" s="56">
        <f>IF(AND(OR($A30="Holiday",$A31="Holiday"),
        ISNUMBER(MATCH(TRIM($B30),{"Phagwah","Good Friday","Easter Monday","Labour Day","Christmas","Eid ul Azha","Romans-2","Globe-12","Neptune P1"},0))),
   $I30,0)</f>
        <v/>
      </c>
      <c r="P30" s="56">
        <f>IF(OR($O$7="Canteen",$O$7="Head Office"),0,IF($I30&lt;=0,0,IF(OR(OR(TRIM($J30)="Hebrews",TRIM($J30)="Romans",TRIM($J30)="Romans-2",TRIM($J30)="Globe",TRIM($J30)="Globe-12",TRIM($J30)="Neptune P1"),AND($I31&gt;0,OR(TRIM($J31)="Hebrews",TRIM($J31)="Romans",TRIM($J31)="Romans-2",TRIM($J31)="Globe",TRIM($J31)="Globe-12",TRIM($J31)="Neptune P1"))),1,0)))</f>
        <v/>
      </c>
      <c r="Q30" s="57" t="n"/>
      <c r="R30" s="56">
        <f>IF(OR($O$7="Canteen",$O$7="Head Office"),0,IF(
  AND(
    SUMIFS(I:I, C:C, C30) &gt;= 8,
    COUNTIFS(C$14:C30, C30)=1,
    OR(
      TEXT(D30,"hh:mm:ss")="07:00:00",
      TEXT(D30,"hh:mm:ss")="15:00:00",
      TEXT(D30,"hh:mm:ss")="23:00:00",
      TEXT(D31,"hh:mm:ss")="07:00:00",
      TEXT(D31,"hh:mm:ss")="15:00:00",
      TEXT(D31,"hh:mm:ss")="23:00:00"
    )
  ),
  1,
  0
))</f>
        <v/>
      </c>
      <c r="S30" s="56">
        <f>IF(OR($A30="Annual Leave",$A31="Annual Leave"),IF($A30="Annual Leave",8,0),0)</f>
        <v/>
      </c>
      <c r="T30" s="58" t="n"/>
      <c r="U30" s="144">
        <f>MAX(0,40-Y30)</f>
        <v/>
      </c>
      <c r="V30" s="151">
        <f>IF(OR($C30="",$D30=""),0,
 IF(OR($A30="Holiday",$A31="Holiday"),0,
 IF(AND(NOT(OR($A30="Annual Leave",$A31="Annual Leave")),$A30="Off day"),0,
  IF($I30+$I31&gt;=8,IF($I30&gt;=8,8,$I30),$I30)
  )))</f>
        <v/>
      </c>
      <c r="W30" s="151">
        <f>MAX(0,V30-U30)</f>
        <v/>
      </c>
      <c r="X30" s="151">
        <f>IF(C30="","",C30-WEEKDAY(C30,1)+1)</f>
        <v/>
      </c>
      <c r="Y30" s="151">
        <f>SUMPRODUCT(($X$14:$X29=X30)*(($V$14:$V29)+($O$14:$O29)))+IF(X30=X14,$L$11,0)</f>
        <v/>
      </c>
      <c r="Z30" s="151" t="n"/>
      <c r="AA30" s="151" t="n"/>
      <c r="AB30" s="151" t="n"/>
      <c r="AC30" s="351" t="n"/>
      <c r="AD30" s="351" t="n"/>
      <c r="AE30" s="351" t="n"/>
      <c r="AF30" s="351" t="n"/>
    </row>
    <row r="31" ht="24" customHeight="1" s="348" thickBot="1">
      <c r="A31" s="147" t="inlineStr">
        <is>
          <t>On Day</t>
        </is>
      </c>
      <c r="B31" s="182" t="n"/>
      <c r="C31" s="89">
        <f>C30</f>
        <v/>
      </c>
      <c r="D31" s="59" t="n"/>
      <c r="E31" s="152">
        <f>IF(D31="", "",
 IF(D31=TIME(0,0,0), 0,
 IF(AND(D31&gt;=TIME(0,0,1), D31&lt;=TIME(2,0,0)), TIME(7,0,0),
 IF(AND(D31&gt;=TIME(6,0,0), D31&lt;=TIME(8,0,0)), TIME(12,0,0),
 IF(AND(D31&gt;TIME(8,0,0), D31&lt;=TIME(13,59,0)), TIME(15,0,0),
 IF(AND(D31&gt;=TIME(14,0,0), D31&lt;=TIME(17,59,0)), TIME(21,0,0),
 IF(AND(D31&gt;=TIME(18,0,0), D31&lt;=TIME(21,59,0)), TIME(0,0,0),
 IF(AND(D31&gt;=TIME(22,0,0), D31&lt;=TIME(23,59,59)), TIME(7,0,0), ""))))))))</f>
        <v/>
      </c>
      <c r="F31" s="153" t="n"/>
      <c r="G31" s="152">
        <f>IF(AND(D31&gt;=TIME(6,0,0),D31&lt;=TIME(8,0,0)),E31,"")</f>
        <v/>
      </c>
      <c r="H31" s="59" t="n"/>
      <c r="I31" s="60">
        <f>ROUND(IF(OR(D31="",E31="",E31=0),0,IF(H31="",MOD(E31-D31,1)*24,MOD(H31-D31,1)*24)),2)</f>
        <v/>
      </c>
      <c r="J31" s="150" t="n"/>
      <c r="K31" s="270" t="n"/>
      <c r="L31" s="183" t="n"/>
      <c r="M31" s="272">
        <f>MAX(0,V31-W31)</f>
        <v/>
      </c>
      <c r="N31" s="61">
        <f>(IF(OR($C31="",$D31=""),0,
 IF(OR($A30="Holiday",$A31="Holiday"),
    IF(ISNUMBER(MATCH(TRIM($B31),{"Phagwah","Good Friday","Easter Monday","Labour Day","Christmas","Eid ul Azha","Romans-2","Globe-12","Neptune P1"},0)),0,$I31),
 IF(AND(NOT(OR($A30="Annual Leave",$A31="Annual Leave")),$A31="Off day"),$I31,
  MAX(0,$I31-$V31)
  ))))+W31</f>
        <v/>
      </c>
      <c r="O31" s="61">
        <f>IF(AND(OR($A30="Holiday",$A31="Holiday"),
        ISNUMBER(MATCH(TRIM($B31),{"Phagwah","Good Friday","Easter Monday","Labour Day","Christmas","Eid ul Azha","Romans-2","Globe-12","Neptune P1"},0))),
   $I31,0)</f>
        <v/>
      </c>
      <c r="P31" s="61">
        <f>IF(OR($O$7="Canteen",$O$7="Head Office"),0,IF($I31&lt;=0,0,IF(AND($I30&lt;=0,OR(TRIM($J31)="Hebrews",TRIM($J31)="Romans",TRIM($J31)="Romans-2",TRIM($J31)="Globe",TRIM($J31)="Globe-12",TRIM($J31)="Neptune P1")),1,0)))</f>
        <v/>
      </c>
      <c r="Q31" s="62" t="n"/>
      <c r="R31" s="61">
        <f>IF(OR($O$7="Canteen",$O$7="Head Office"),0,IF(
  AND(
    SUMIFS(I:I, C:C, C31) &gt;= 8,
    COUNTIFS(C$14:C31, C31)=1,
    OR(
      TEXT(D31,"hh:mm:ss")="07:00:00",
      TEXT(D31,"hh:mm:ss")="15:00:00",
      TEXT(D31,"hh:mm:ss")="23:00:00",
      TEXT(D32,"hh:mm:ss")="07:00:00",
      TEXT(D32,"hh:mm:ss")="15:00:00",
      TEXT(D32,"hh:mm:ss")="23:00:00"
    )
  ),
  1,
  0
))</f>
        <v/>
      </c>
      <c r="S31" s="61">
        <f>IF(OR($A30="Annual Leave",$A31="Annual Leave"),IF(AND($A30&lt;&gt;"Annual Leave",$A31="Annual Leave"),8,0),0)</f>
        <v/>
      </c>
      <c r="T31" s="63" t="n"/>
      <c r="U31" s="144">
        <f>MAX(0,40-Y31)</f>
        <v/>
      </c>
      <c r="V31" s="151">
        <f>IF(OR($C31="",$D31=""),0,
 IF(OR($A30="Holiday",$A31="Holiday"),0,
 IF(AND(NOT(OR($A30="Annual Leave",$A31="Annual Leave")),$A31="Off day"),0,
  IF($I30+$I31&gt;=8,IF($I30&gt;=8,0,8-$I30),$I31)
  )))</f>
        <v/>
      </c>
      <c r="W31" s="151">
        <f>MAX(0,V31-U31)</f>
        <v/>
      </c>
      <c r="X31" s="151">
        <f>IF(C31="","",C31-WEEKDAY(C31,1)+1)</f>
        <v/>
      </c>
      <c r="Y31" s="151">
        <f>SUMPRODUCT(($X$14:$X30=X31)*(($V$14:$V30)+($O$14:$O30)))+IF(X31=X14,$L$11,0)</f>
        <v/>
      </c>
      <c r="Z31" s="151" t="n"/>
      <c r="AA31" s="151" t="n"/>
      <c r="AB31" s="151" t="n"/>
      <c r="AC31" s="351" t="n"/>
      <c r="AD31" s="351" t="n"/>
      <c r="AE31" s="351" t="n"/>
      <c r="AF31" s="351" t="n"/>
    </row>
    <row r="32" ht="24" customHeight="1" s="348" thickBot="1">
      <c r="A32" s="184" t="inlineStr">
        <is>
          <t>On Day</t>
        </is>
      </c>
      <c r="B32" s="185" t="n"/>
      <c r="C32" s="101">
        <f>C30+1</f>
        <v/>
      </c>
      <c r="D32" s="11" t="n"/>
      <c r="E32" s="186">
        <f>IF(D32="", "",
 IF(D32=TIME(0,0,0), 0,
 IF(AND(D32&gt;=TIME(0,0,1), D32&lt;=TIME(2,0,0)), TIME(7,0,0),
 IF(AND(D32&gt;=TIME(6,0,0), D32&lt;=TIME(8,0,0)), TIME(12,0,0),
 IF(AND(D32&gt;TIME(8,0,0), D32&lt;=TIME(13,59,0)), TIME(15,0,0),
 IF(AND(D32&gt;=TIME(14,0,0), D32&lt;=TIME(17,59,0)), TIME(21,0,0),
 IF(AND(D32&gt;=TIME(18,0,0), D32&lt;=TIME(21,59,0)), TIME(0,0,0),
 IF(AND(D32&gt;=TIME(22,0,0), D32&lt;=TIME(23,59,59)), TIME(7,0,0), ""))))))))</f>
        <v/>
      </c>
      <c r="F32" s="187" t="n"/>
      <c r="G32" s="186">
        <f>IF(AND(D32&gt;=TIME(6,0,0),D32&lt;=TIME(8,0,0)),E32,"")</f>
        <v/>
      </c>
      <c r="H32" s="11" t="n"/>
      <c r="I32" s="87">
        <f>ROUND(IF(OR(D32="",E32="",E32=0),0,IF(H32="",MOD(E32-D32,1)*24,MOD(H32-D32,1)*24)),2)</f>
        <v/>
      </c>
      <c r="J32" s="188" t="n"/>
      <c r="K32" s="297" t="n"/>
      <c r="L32" s="189" t="n"/>
      <c r="M32" s="298">
        <f>MAX(0,V32-W32)</f>
        <v/>
      </c>
      <c r="N32" s="12">
        <f>(IF(OR($C32="",$D32=""),0,
 IF(OR($A32="Holiday",$A33="Holiday"),
    IF(ISNUMBER(MATCH(TRIM($B32),{"Phagwah","Good Friday","Easter Monday","Labour Day","Christmas","Eid ul Azha","Romans-2","Globe-12","Neptune P1"},0)),0,$I32),
 IF(AND(NOT(OR($A32="Annual Leave",$A33="Annual Leave")),$A32="Off day"),$I32,
  MAX(0,$I32-$V32)
  ))))+W32</f>
        <v/>
      </c>
      <c r="O32" s="12">
        <f>IF(AND(OR($A32="Holiday",$A33="Holiday"),
        ISNUMBER(MATCH(TRIM($B32),{"Phagwah","Good Friday","Easter Monday","Labour Day","Christmas","Eid ul Azha","Romans-2","Globe-12","Neptune P1"},0))),
   $I32,0)</f>
        <v/>
      </c>
      <c r="P32" s="12">
        <f>IF(OR($O$7="Canteen",$O$7="Head Office"),0,IF($I32&lt;=0,0,IF(OR(OR(TRIM($J32)="Hebrews",TRIM($J32)="Romans",TRIM($J32)="Romans-2",TRIM($J32)="Globe",TRIM($J32)="Globe-12",TRIM($J32)="Neptune P1"),AND($I33&gt;0,OR(TRIM($J33)="Hebrews",TRIM($J33)="Romans",TRIM($J33)="Romans-2",TRIM($J33)="Globe",TRIM($J33)="Globe-12",TRIM($J33)="Neptune P1"))),1,0)))</f>
        <v/>
      </c>
      <c r="Q32" s="13" t="n"/>
      <c r="R32" s="12">
        <f>IF(OR($O$7="Canteen",$O$7="Head Office"),0,IF(
  AND(
    SUMIFS(I:I, C:C, C32) &gt;= 8,
    COUNTIFS(C$14:C32, C32)=1,
    OR(
      TEXT(D32,"hh:mm:ss")="07:00:00",
      TEXT(D32,"hh:mm:ss")="15:00:00",
      TEXT(D32,"hh:mm:ss")="23:00:00",
      TEXT(D33,"hh:mm:ss")="07:00:00",
      TEXT(D33,"hh:mm:ss")="15:00:00",
      TEXT(D33,"hh:mm:ss")="23:00:00"
    )
  ),
  1,
  0
))</f>
        <v/>
      </c>
      <c r="S32" s="12">
        <f>IF(OR($A32="Annual Leave",$A33="Annual Leave"),IF($A32="Annual Leave",8,0),0)</f>
        <v/>
      </c>
      <c r="T32" s="102" t="n"/>
      <c r="U32" s="144">
        <f>MAX(0,40-Y32)</f>
        <v/>
      </c>
      <c r="V32" s="351">
        <f>IF(OR($C32="",$D32=""),0,
 IF(OR($A32="Holiday",$A33="Holiday"),0,
 IF(AND(NOT(OR($A32="Annual Leave",$A33="Annual Leave")),$A32="Off day"),0,
  IF($I32+$I33&gt;=8,IF($I32&gt;=8,8,$I32),$I32)
  )))</f>
        <v/>
      </c>
      <c r="W32" s="351">
        <f>MAX(0,V32-U32)</f>
        <v/>
      </c>
      <c r="X32" s="351">
        <f>IF(C32="","",C32-WEEKDAY(C32,1)+1)</f>
        <v/>
      </c>
      <c r="Y32" s="351">
        <f>SUMPRODUCT(($X$14:$X31=X32)*(($V$14:$V31)+($O$14:$O31)))+IF(X32=X14,$L$11,0)</f>
        <v/>
      </c>
      <c r="Z32" s="351" t="n"/>
      <c r="AA32" s="351" t="n"/>
      <c r="AB32" s="351" t="n"/>
      <c r="AC32" s="351" t="n"/>
      <c r="AD32" s="351" t="n"/>
      <c r="AE32" s="351" t="n"/>
      <c r="AF32" s="351" t="n"/>
    </row>
    <row r="33" ht="24" customHeight="1" s="348" thickBot="1">
      <c r="A33" s="184" t="inlineStr">
        <is>
          <t>On Day</t>
        </is>
      </c>
      <c r="B33" s="299" t="n"/>
      <c r="C33" s="101">
        <f>C32</f>
        <v/>
      </c>
      <c r="D33" s="300" t="n"/>
      <c r="E33" s="301">
        <f>IF(D33="", "",
 IF(D33=TIME(0,0,0), 0,
 IF(AND(D33&gt;=TIME(0,0,1), D33&lt;=TIME(2,0,0)), TIME(7,0,0),
 IF(AND(D33&gt;=TIME(6,0,0), D33&lt;=TIME(8,0,0)), TIME(12,0,0),
 IF(AND(D33&gt;TIME(8,0,0), D33&lt;=TIME(13,59,0)), TIME(15,0,0),
 IF(AND(D33&gt;=TIME(14,0,0), D33&lt;=TIME(17,59,0)), TIME(21,0,0),
 IF(AND(D33&gt;=TIME(18,0,0), D33&lt;=TIME(21,59,0)), TIME(0,0,0),
 IF(AND(D33&gt;=TIME(22,0,0), D33&lt;=TIME(23,59,59)), TIME(7,0,0), ""))))))))</f>
        <v/>
      </c>
      <c r="F33" s="187" t="n"/>
      <c r="G33" s="301">
        <f>IF(AND(D33&gt;=TIME(6,0,0),D33&lt;=TIME(8,0,0)),E33,"")</f>
        <v/>
      </c>
      <c r="H33" s="300" t="n"/>
      <c r="I33" s="87">
        <f>ROUND(IF(OR(D33="",E33="",E33=0),0,IF(H33="",MOD(E33-D33,1)*24,MOD(H33-D33,1)*24)),2)</f>
        <v/>
      </c>
      <c r="J33" s="190" t="n"/>
      <c r="K33" s="297" t="n"/>
      <c r="L33" s="189" t="n"/>
      <c r="M33" s="298">
        <f>MAX(0,V33-W33)</f>
        <v/>
      </c>
      <c r="N33" s="302">
        <f>(IF(OR($C33="",$D33=""),0,
 IF(OR($A32="Holiday",$A33="Holiday"),
    IF(ISNUMBER(MATCH(TRIM($B33),{"Phagwah","Good Friday","Easter Monday","Labour Day","Christmas","Eid ul Azha","Romans-2","Globe-12","Neptune P1"},0)),0,$I33),
 IF(AND(NOT(OR($A32="Annual Leave",$A33="Annual Leave")),$A33="Off day"),$I33,
  MAX(0,$I33-$V33)
  ))))+W33</f>
        <v/>
      </c>
      <c r="O33" s="302">
        <f>IF(AND(OR($A32="Holiday",$A33="Holiday"),
        ISNUMBER(MATCH(TRIM($B33),{"Phagwah","Good Friday","Easter Monday","Labour Day","Christmas","Eid ul Azha","Romans-2","Globe-12","Neptune P1"},0))),
   $I33,0)</f>
        <v/>
      </c>
      <c r="P33" s="302">
        <f>IF(OR($O$7="Canteen",$O$7="Head Office"),0,IF($I33&lt;=0,0,IF(AND($I32&lt;=0,OR(TRIM($J33)="Hebrews",TRIM($J33)="Romans",TRIM($J33)="Romans-2",TRIM($J33)="Globe",TRIM($J33)="Globe-12",TRIM($J33)="Neptune P1")),1,0)))</f>
        <v/>
      </c>
      <c r="Q33" s="303" t="n"/>
      <c r="R33" s="302">
        <f>IF(OR($O$7="Canteen",$O$7="Head Office"),0,IF(
  AND(
    SUMIFS(I:I, C:C, C33) &gt;= 8,
    COUNTIFS(C$14:C33, C33)=1,
    OR(
      TEXT(D33,"hh:mm:ss")="07:00:00",
      TEXT(D33,"hh:mm:ss")="15:00:00",
      TEXT(D33,"hh:mm:ss")="23:00:00",
      TEXT(D34,"hh:mm:ss")="07:00:00",
      TEXT(D34,"hh:mm:ss")="15:00:00",
      TEXT(D34,"hh:mm:ss")="23:00:00"
    )
  ),
  1,
  0
))</f>
        <v/>
      </c>
      <c r="S33" s="302">
        <f>IF(OR($A32="Annual Leave",$A33="Annual Leave"),IF(AND($A32&lt;&gt;"Annual Leave",$A33="Annual Leave"),8,0),0)</f>
        <v/>
      </c>
      <c r="T33" s="304" t="n"/>
      <c r="U33" s="144">
        <f>MAX(0,40-Y33)</f>
        <v/>
      </c>
      <c r="V33" s="351">
        <f>IF(OR($C33="",$D33=""),0,
 IF(OR($A32="Holiday",$A33="Holiday"),0,
 IF(AND(NOT(OR($A32="Annual Leave",$A33="Annual Leave")),$A33="Off day"),0,
  IF($I32+$I33&gt;=8,IF($I32&gt;=8,0,8-$I32),$I33)
  )))</f>
        <v/>
      </c>
      <c r="W33" s="351">
        <f>MAX(0,V33-U33)</f>
        <v/>
      </c>
      <c r="X33" s="351">
        <f>IF(C33="","",C33-WEEKDAY(C33,1)+1)</f>
        <v/>
      </c>
      <c r="Y33" s="351">
        <f>SUMPRODUCT(($X$14:$X32=X33)*(($V$14:$V32)+($O$14:$O32)))+IF(X33=X14,$L$11,0)</f>
        <v/>
      </c>
      <c r="Z33" s="351" t="n"/>
      <c r="AA33" s="351" t="n"/>
      <c r="AB33" s="351" t="n"/>
      <c r="AC33" s="351" t="n"/>
      <c r="AD33" s="351" t="n"/>
      <c r="AE33" s="351" t="n"/>
      <c r="AF33" s="351" t="n"/>
    </row>
    <row r="34" ht="24" customHeight="1" s="348" thickBot="1">
      <c r="A34" s="159" t="inlineStr">
        <is>
          <t>On Day</t>
        </is>
      </c>
      <c r="B34" s="191" t="n"/>
      <c r="C34" s="92">
        <f>C32+1</f>
        <v/>
      </c>
      <c r="D34" s="31" t="n"/>
      <c r="E34" s="160">
        <f>IF(D34="", "",
 IF(D34=TIME(0,0,0), 0,
 IF(AND(D34&gt;=TIME(0,0,1), D34&lt;=TIME(2,0,0)), TIME(7,0,0),
 IF(AND(D34&gt;=TIME(6,0,0), D34&lt;=TIME(8,0,0)), TIME(12,0,0),
 IF(AND(D34&gt;TIME(8,0,0), D34&lt;=TIME(13,59,0)), TIME(15,0,0),
 IF(AND(D34&gt;=TIME(14,0,0), D34&lt;=TIME(17,59,0)), TIME(21,0,0),
 IF(AND(D34&gt;=TIME(18,0,0), D34&lt;=TIME(21,59,0)), TIME(0,0,0),
 IF(AND(D34&gt;=TIME(22,0,0), D34&lt;=TIME(23,59,59)), TIME(7,0,0), ""))))))))</f>
        <v/>
      </c>
      <c r="F34" s="161" t="n"/>
      <c r="G34" s="160">
        <f>IF(AND(D34&gt;=TIME(6,0,0),D34&lt;=TIME(8,0,0)),E34,"")</f>
        <v/>
      </c>
      <c r="H34" s="31" t="n"/>
      <c r="I34" s="32">
        <f>ROUND(IF(OR(D34="",E34="",E34=0),0,IF(H34="",MOD(E34-D34,1)*24,MOD(H34-D34,1)*24)),2)</f>
        <v/>
      </c>
      <c r="J34" s="162" t="n"/>
      <c r="K34" s="282" t="n"/>
      <c r="L34" s="181" t="n"/>
      <c r="M34" s="283">
        <f>MAX(0,V34-W34)</f>
        <v/>
      </c>
      <c r="N34" s="33">
        <f>(IF(OR($C34="",$D34=""),0,
 IF(OR($A34="Holiday",$A35="Holiday"),
    IF(ISNUMBER(MATCH(TRIM($B34),{"Phagwah","Good Friday","Easter Monday","Labour Day","Christmas","Eid ul Azha","Romans-2","Globe-12","Neptune P1"},0)),0,$I34),
 IF(AND(NOT(OR($A34="Annual Leave",$A35="Annual Leave")),$A34="Off day"),$I34,
  MAX(0,$I34-$V34)
  ))))+W34</f>
        <v/>
      </c>
      <c r="O34" s="33">
        <f>IF(AND(OR($A34="Holiday",$A35="Holiday"),
        ISNUMBER(MATCH(TRIM($B34),{"Phagwah","Good Friday","Easter Monday","Labour Day","Christmas","Eid ul Azha","Romans-2","Globe-12","Neptune P1"},0))),
   $I34,0)</f>
        <v/>
      </c>
      <c r="P34" s="33">
        <f>IF(OR($O$7="Canteen",$O$7="Head Office"),0,IF($I34&lt;=0,0,IF(OR(OR(TRIM($J34)="Hebrews",TRIM($J34)="Romans",TRIM($J34)="Romans-2",TRIM($J34)="Globe",TRIM($J34)="Globe-12",TRIM($J34)="Neptune P1"),AND($I35&gt;0,OR(TRIM($J35)="Hebrews",TRIM($J35)="Romans",TRIM($J35)="Romans-2",TRIM($J35)="Globe",TRIM($J35)="Globe-12",TRIM($J35)="Neptune P1"))),1,0)))</f>
        <v/>
      </c>
      <c r="Q34" s="34" t="n"/>
      <c r="R34" s="33">
        <f>IF(OR($O$7="Canteen",$O$7="Head Office"),0,IF(
  AND(
    SUMIFS(I:I, C:C, C34) &gt;= 8,
    COUNTIFS(C$14:C34, C34)=1,
    OR(
      TEXT(D34,"hh:mm:ss")="07:00:00",
      TEXT(D34,"hh:mm:ss")="15:00:00",
      TEXT(D34,"hh:mm:ss")="23:00:00",
      TEXT(D35,"hh:mm:ss")="07:00:00",
      TEXT(D35,"hh:mm:ss")="15:00:00",
      TEXT(D35,"hh:mm:ss")="23:00:00"
    )
  ),
  1,
  0
))</f>
        <v/>
      </c>
      <c r="S34" s="33">
        <f>IF(OR($A34="Annual Leave",$A35="Annual Leave"),IF($A34="Annual Leave",8,0),0)</f>
        <v/>
      </c>
      <c r="T34" s="35" t="n"/>
      <c r="U34" s="144">
        <f>MAX(0,40-Y34)</f>
        <v/>
      </c>
      <c r="V34" s="351">
        <f>IF(OR($C34="",$D34=""),0,
 IF(OR($A34="Holiday",$A35="Holiday"),0,
 IF(AND(NOT(OR($A34="Annual Leave",$A35="Annual Leave")),$A34="Off day"),0,
  IF($I34+$I35&gt;=8,IF($I34&gt;=8,8,$I34),$I34)
  )))</f>
        <v/>
      </c>
      <c r="W34" s="351">
        <f>MAX(0,V34-U34)</f>
        <v/>
      </c>
      <c r="X34" s="351">
        <f>IF(C34="","",C34-WEEKDAY(C34,1)+1)</f>
        <v/>
      </c>
      <c r="Y34" s="351">
        <f>SUMPRODUCT(($X$14:$X33=X34)*(($V$14:$V33)+($O$14:$O33)))+IF(X34=X14,$L$11,0)</f>
        <v/>
      </c>
      <c r="Z34" s="351" t="n"/>
      <c r="AA34" s="351" t="n"/>
      <c r="AB34" s="351" t="n"/>
      <c r="AC34" s="351" t="n"/>
      <c r="AD34" s="351" t="n"/>
      <c r="AE34" s="351" t="n"/>
      <c r="AF34" s="351" t="n"/>
    </row>
    <row r="35" ht="24" customHeight="1" s="348" thickBot="1">
      <c r="A35" s="159" t="inlineStr">
        <is>
          <t>On Day</t>
        </is>
      </c>
      <c r="B35" s="192" t="n"/>
      <c r="C35" s="93">
        <f>C34</f>
        <v/>
      </c>
      <c r="D35" s="36" t="n"/>
      <c r="E35" s="163">
        <f>IF(D35="", "",
 IF(D35=TIME(0,0,0), 0,
 IF(AND(D35&gt;=TIME(0,0,1), D35&lt;=TIME(2,0,0)), TIME(7,0,0),
 IF(AND(D35&gt;=TIME(6,0,0), D35&lt;=TIME(8,0,0)), TIME(12,0,0),
 IF(AND(D35&gt;TIME(8,0,0), D35&lt;=TIME(13,59,0)), TIME(15,0,0),
 IF(AND(D35&gt;=TIME(14,0,0), D35&lt;=TIME(17,59,0)), TIME(21,0,0),
 IF(AND(D35&gt;=TIME(18,0,0), D35&lt;=TIME(21,59,0)), TIME(0,0,0),
 IF(AND(D35&gt;=TIME(22,0,0), D35&lt;=TIME(23,59,59)), TIME(7,0,0), ""))))))))</f>
        <v/>
      </c>
      <c r="F35" s="164" t="n"/>
      <c r="G35" s="163">
        <f>IF(AND(D35&gt;=TIME(6,0,0),D35&lt;=TIME(8,0,0)),E35,"")</f>
        <v/>
      </c>
      <c r="H35" s="36" t="n"/>
      <c r="I35" s="37">
        <f>ROUND(IF(OR(D35="",E35="",E35=0),0,IF(H35="",MOD(E35-D35,1)*24,MOD(H35-D35,1)*24)),2)</f>
        <v/>
      </c>
      <c r="J35" s="162" t="n"/>
      <c r="K35" s="282" t="n"/>
      <c r="L35" s="183" t="n"/>
      <c r="M35" s="283">
        <f>MAX(0,V35-W35)</f>
        <v/>
      </c>
      <c r="N35" s="38">
        <f>(IF(OR($C35="",$D35=""),0,
 IF(OR($A34="Holiday",$A35="Holiday"),
    IF(ISNUMBER(MATCH(TRIM($B35),{"Phagwah","Good Friday","Easter Monday","Labour Day","Christmas","Eid ul Azha","Romans-2","Globe-12","Neptune P1"},0)),0,$I35),
 IF(AND(NOT(OR($A34="Annual Leave",$A35="Annual Leave")),$A35="Off day"),$I35,
  MAX(0,$I35-$V35)
  ))))+W35</f>
        <v/>
      </c>
      <c r="O35" s="38">
        <f>IF(AND(OR($A34="Holiday",$A35="Holiday"),
        ISNUMBER(MATCH(TRIM($B35),{"Phagwah","Good Friday","Easter Monday","Labour Day","Christmas","Eid ul Azha","Romans-2","Globe-12","Neptune P1"},0))),
   $I35,0)</f>
        <v/>
      </c>
      <c r="P35" s="38">
        <f>IF(OR($O$7="Canteen",$O$7="Head Office"),0,IF($I35&lt;=0,0,IF(AND($I34&lt;=0,OR(TRIM($J35)="Hebrews",TRIM($J35)="Romans",TRIM($J35)="Romans-2",TRIM($J35)="Globe",TRIM($J35)="Globe-12",TRIM($J35)="Neptune P1")),1,0)))</f>
        <v/>
      </c>
      <c r="Q35" s="39" t="n"/>
      <c r="R35" s="38">
        <f>IF(OR($O$7="Canteen",$O$7="Head Office"),0,IF(
  AND(
    SUMIFS(I:I, C:C, C35) &gt;= 8,
    COUNTIFS(C$14:C35, C35)=1,
    OR(
      TEXT(D35,"hh:mm:ss")="07:00:00",
      TEXT(D35,"hh:mm:ss")="15:00:00",
      TEXT(D35,"hh:mm:ss")="23:00:00",
      TEXT(D36,"hh:mm:ss")="07:00:00",
      TEXT(D36,"hh:mm:ss")="15:00:00",
      TEXT(D36,"hh:mm:ss")="23:00:00"
    )
  ),
  1,
  0
))</f>
        <v/>
      </c>
      <c r="S35" s="38">
        <f>IF(OR($A34="Annual Leave",$A35="Annual Leave"),IF(AND($A34&lt;&gt;"Annual Leave",$A35="Annual Leave"),8,0),0)</f>
        <v/>
      </c>
      <c r="T35" s="40" t="n"/>
      <c r="U35" s="144">
        <f>MAX(0,40-Y35)</f>
        <v/>
      </c>
      <c r="V35" s="351">
        <f>IF(OR($C35="",$D35=""),0,
 IF(OR($A34="Holiday",$A35="Holiday"),0,
 IF(AND(NOT(OR($A34="Annual Leave",$A35="Annual Leave")),$A35="Off day"),0,
  IF($I34+$I35&gt;=8,IF($I34&gt;=8,0,8-$I34),$I35)
  )))</f>
        <v/>
      </c>
      <c r="W35" s="351">
        <f>MAX(0,V35-U35)</f>
        <v/>
      </c>
      <c r="X35" s="351">
        <f>IF(C35="","",C35-WEEKDAY(C35,1)+1)</f>
        <v/>
      </c>
      <c r="Y35" s="351">
        <f>SUMPRODUCT(($X$14:$X34=X35)*(($V$14:$V34)+($O$14:$O34)))+IF(X35=X14,$L$11,0)</f>
        <v/>
      </c>
      <c r="Z35" s="351" t="n"/>
      <c r="AA35" s="351" t="n"/>
      <c r="AB35" s="351" t="n"/>
      <c r="AC35" s="351" t="n"/>
      <c r="AD35" s="351" t="n"/>
      <c r="AE35" s="351" t="n"/>
      <c r="AF35" s="351" t="n"/>
    </row>
    <row r="36" ht="24" customHeight="1" s="348" thickBot="1">
      <c r="A36" s="154" t="inlineStr">
        <is>
          <t>On Day</t>
        </is>
      </c>
      <c r="B36" s="193" t="n"/>
      <c r="C36" s="90">
        <f>C34+1</f>
        <v/>
      </c>
      <c r="D36" s="8" t="n"/>
      <c r="E36" s="155">
        <f>IF(D36="", "",
 IF(D36=TIME(0,0,0), 0,
 IF(AND(D36&gt;=TIME(0,0,1), D36&lt;=TIME(2,0,0)), TIME(7,0,0),
 IF(AND(D36&gt;=TIME(6,0,0), D36&lt;=TIME(8,0,0)), TIME(12,0,0),
 IF(AND(D36&gt;TIME(8,0,0), D36&lt;=TIME(13,59,0)), TIME(15,0,0),
 IF(AND(D36&gt;=TIME(14,0,0), D36&lt;=TIME(17,59,0)), TIME(21,0,0),
 IF(AND(D36&gt;=TIME(18,0,0), D36&lt;=TIME(21,59,0)), TIME(0,0,0),
 IF(AND(D36&gt;=TIME(22,0,0), D36&lt;=TIME(23,59,59)), TIME(7,0,0), ""))))))))</f>
        <v/>
      </c>
      <c r="F36" s="156" t="n"/>
      <c r="G36" s="155">
        <f>IF(AND(D36&gt;=TIME(6,0,0),D36&lt;=TIME(8,0,0)),E36,"")</f>
        <v/>
      </c>
      <c r="H36" s="8" t="n"/>
      <c r="I36" s="30">
        <f>ROUND(IF(OR(D36="",E36="",E36=0),0,IF(H36="",MOD(E36-D36,1)*24,MOD(H36-D36,1)*24)),2)</f>
        <v/>
      </c>
      <c r="J36" s="157" t="n"/>
      <c r="K36" s="274" t="n"/>
      <c r="L36" s="189" t="n"/>
      <c r="M36" s="275">
        <f>MAX(0,V36-W36)</f>
        <v/>
      </c>
      <c r="N36" s="9">
        <f>(IF(OR($C36="",$D36=""),0,
 IF(OR($A36="Holiday",$A37="Holiday"),
    IF(ISNUMBER(MATCH(TRIM($B36),{"Phagwah","Good Friday","Easter Monday","Labour Day","Christmas","Eid ul Azha","Romans-2","Globe-12","Neptune P1"},0)),0,$I36),
 IF(AND(NOT(OR($A36="Annual Leave",$A37="Annual Leave")),$A36="Off day"),$I36,
  MAX(0,$I36-$V36)
  ))))+W36</f>
        <v/>
      </c>
      <c r="O36" s="9">
        <f>IF(AND(OR($A36="Holiday",$A37="Holiday"),
        ISNUMBER(MATCH(TRIM($B36),{"Phagwah","Good Friday","Easter Monday","Labour Day","Christmas","Eid ul Azha","Romans-2","Globe-12","Neptune P1"},0))),
   $I36,0)</f>
        <v/>
      </c>
      <c r="P36" s="9">
        <f>IF(OR($O$7="Canteen",$O$7="Head Office"),0,IF($I36&lt;=0,0,IF(OR(OR(TRIM($J36)="Hebrews",TRIM($J36)="Romans",TRIM($J36)="Romans-2",TRIM($J36)="Globe",TRIM($J36)="Globe-12",TRIM($J36)="Neptune P1"),AND($I37&gt;0,OR(TRIM($J37)="Hebrews",TRIM($J37)="Romans",TRIM($J37)="Romans-2",TRIM($J37)="Globe",TRIM($J37)="Globe-12",TRIM($J37)="Neptune P1"))),1,0)))</f>
        <v/>
      </c>
      <c r="Q36" s="10" t="n"/>
      <c r="R36" s="9">
        <f>IF(OR($O$7="Canteen",$O$7="Head Office"),0,IF(
  AND(
    SUMIFS(I:I, C:C, C36) &gt;= 8,
    COUNTIFS(C$14:C36, C36)=1,
    OR(
      TEXT(D36,"hh:mm:ss")="07:00:00",
      TEXT(D36,"hh:mm:ss")="15:00:00",
      TEXT(D36,"hh:mm:ss")="23:00:00",
      TEXT(D37,"hh:mm:ss")="07:00:00",
      TEXT(D37,"hh:mm:ss")="15:00:00",
      TEXT(D37,"hh:mm:ss")="23:00:00"
    )
  ),
  1,
  0
))</f>
        <v/>
      </c>
      <c r="S36" s="9">
        <f>IF(OR($A36="Annual Leave",$A37="Annual Leave"),IF($A36="Annual Leave",8,0),0)</f>
        <v/>
      </c>
      <c r="T36" s="91" t="n"/>
      <c r="U36" s="144">
        <f>MAX(0,40-Y36)</f>
        <v/>
      </c>
      <c r="V36" s="351">
        <f>IF(OR($C36="",$D36=""),0,
 IF(OR($A36="Holiday",$A37="Holiday"),0,
 IF(AND(NOT(OR($A36="Annual Leave",$A37="Annual Leave")),$A36="Off day"),0,
  IF($I36+$I37&gt;=8,IF($I36&gt;=8,8,$I36),$I36)
  )))</f>
        <v/>
      </c>
      <c r="W36" s="351">
        <f>MAX(0,V36-U36)</f>
        <v/>
      </c>
      <c r="X36" s="351">
        <f>IF(C36="","",C36-WEEKDAY(C36,1)+1)</f>
        <v/>
      </c>
      <c r="Y36" s="351">
        <f>SUMPRODUCT(($X$14:$X35=X36)*(($V$14:$V35)+($O$14:$O35)))+IF(X36=X14,$L$11,0)</f>
        <v/>
      </c>
      <c r="Z36" s="351" t="n"/>
      <c r="AA36" s="351" t="n"/>
      <c r="AB36" s="351" t="n"/>
      <c r="AC36" s="351" t="n"/>
      <c r="AD36" s="351" t="n"/>
      <c r="AE36" s="351" t="n"/>
      <c r="AF36" s="351" t="n"/>
    </row>
    <row r="37" ht="24" customHeight="1" s="348" thickBot="1">
      <c r="A37" s="154" t="inlineStr">
        <is>
          <t>On Day</t>
        </is>
      </c>
      <c r="B37" s="305" t="n"/>
      <c r="C37" s="90">
        <f>C36</f>
        <v/>
      </c>
      <c r="D37" s="276" t="n"/>
      <c r="E37" s="277">
        <f>IF(D37="", "",
 IF(D37=TIME(0,0,0), 0,
 IF(AND(D37&gt;=TIME(0,0,1), D37&lt;=TIME(2,0,0)), TIME(7,0,0),
 IF(AND(D37&gt;=TIME(6,0,0), D37&lt;=TIME(8,0,0)), TIME(12,0,0),
 IF(AND(D37&gt;TIME(8,0,0), D37&lt;=TIME(13,59,0)), TIME(15,0,0),
 IF(AND(D37&gt;=TIME(14,0,0), D37&lt;=TIME(17,59,0)), TIME(21,0,0),
 IF(AND(D37&gt;=TIME(18,0,0), D37&lt;=TIME(21,59,0)), TIME(0,0,0),
 IF(AND(D37&gt;=TIME(22,0,0), D37&lt;=TIME(23,59,59)), TIME(7,0,0), ""))))))))</f>
        <v/>
      </c>
      <c r="F37" s="156" t="n"/>
      <c r="G37" s="277">
        <f>IF(AND(D37&gt;=TIME(6,0,0),D37&lt;=TIME(8,0,0)),E37,"")</f>
        <v/>
      </c>
      <c r="H37" s="276" t="n"/>
      <c r="I37" s="30">
        <f>ROUND(IF(OR(D37="",E37="",E37=0),0,IF(H37="",MOD(E37-D37,1)*24,MOD(H37-D37,1)*24)),2)</f>
        <v/>
      </c>
      <c r="J37" s="158" t="n"/>
      <c r="K37" s="274" t="n"/>
      <c r="L37" s="189" t="n"/>
      <c r="M37" s="275">
        <f>MAX(0,V37-W37)</f>
        <v/>
      </c>
      <c r="N37" s="278">
        <f>(IF(OR($C37="",$D37=""),0,
 IF(OR($A36="Holiday",$A37="Holiday"),
    IF(ISNUMBER(MATCH(TRIM($B37),{"Phagwah","Good Friday","Easter Monday","Labour Day","Christmas","Eid ul Azha","Romans-2","Globe-12","Neptune P1"},0)),0,$I37),
 IF(AND(NOT(OR($A36="Annual Leave",$A37="Annual Leave")),$A37="Off day"),$I37,
  MAX(0,$I37-$V37)
  ))))+W37</f>
        <v/>
      </c>
      <c r="O37" s="278">
        <f>IF(AND(OR($A36="Holiday",$A37="Holiday"),
        ISNUMBER(MATCH(TRIM($B37),{"Phagwah","Good Friday","Easter Monday","Labour Day","Christmas","Eid ul Azha","Romans-2","Globe-12","Neptune P1"},0))),
   $I37,0)</f>
        <v/>
      </c>
      <c r="P37" s="278">
        <f>IF(OR($O$7="Canteen",$O$7="Head Office"),0,IF($I37&lt;=0,0,IF(AND($I36&lt;=0,OR(TRIM($J37)="Hebrews",TRIM($J37)="Romans",TRIM($J37)="Romans-2",TRIM($J37)="Globe",TRIM($J37)="Globe-12",TRIM($J37)="Neptune P1")),1,0)))</f>
        <v/>
      </c>
      <c r="Q37" s="279" t="n"/>
      <c r="R37" s="278">
        <f>IF(OR($O$7="Canteen",$O$7="Head Office"),0,IF(
  AND(
    SUMIFS(I:I, C:C, C37) &gt;= 8,
    COUNTIFS(C$14:C37, C37)=1,
    OR(
      TEXT(D37,"hh:mm:ss")="07:00:00",
      TEXT(D37,"hh:mm:ss")="15:00:00",
      TEXT(D37,"hh:mm:ss")="23:00:00",
      TEXT(D38,"hh:mm:ss")="07:00:00",
      TEXT(D38,"hh:mm:ss")="15:00:00",
      TEXT(D38,"hh:mm:ss")="23:00:00"
    )
  ),
  1,
  0
))</f>
        <v/>
      </c>
      <c r="S37" s="278">
        <f>IF(OR($A36="Annual Leave",$A37="Annual Leave"),IF(AND($A36&lt;&gt;"Annual Leave",$A37="Annual Leave"),8,0),0)</f>
        <v/>
      </c>
      <c r="T37" s="280" t="n"/>
      <c r="U37" s="144">
        <f>MAX(0,40-Y37)</f>
        <v/>
      </c>
      <c r="V37" s="351">
        <f>IF(OR($C37="",$D37=""),0,
 IF(OR($A36="Holiday",$A37="Holiday"),0,
 IF(AND(NOT(OR($A36="Annual Leave",$A37="Annual Leave")),$A37="Off day"),0,
  IF($I36+$I37&gt;=8,IF($I36&gt;=8,0,8-$I36),$I37)
  )))</f>
        <v/>
      </c>
      <c r="W37" s="351">
        <f>MAX(0,V37-U37)</f>
        <v/>
      </c>
      <c r="X37" s="351">
        <f>IF(C37="","",C37-WEEKDAY(C37,1)+1)</f>
        <v/>
      </c>
      <c r="Y37" s="351">
        <f>SUMPRODUCT(($X$14:$X36=X37)*(($V$14:$V36)+($O$14:$O36)))+IF(X37=X14,$L$11,0)</f>
        <v/>
      </c>
      <c r="Z37" s="351" t="n"/>
      <c r="AA37" s="351" t="n"/>
      <c r="AB37" s="351" t="n"/>
      <c r="AC37" s="351" t="n"/>
      <c r="AD37" s="351" t="n"/>
      <c r="AE37" s="351" t="n"/>
      <c r="AF37" s="351" t="n"/>
    </row>
    <row r="38" ht="24" customHeight="1" s="348" thickBot="1">
      <c r="A38" s="194" t="inlineStr">
        <is>
          <t>On Day</t>
        </is>
      </c>
      <c r="B38" s="195" t="n"/>
      <c r="C38" s="103">
        <f>C36+1</f>
        <v/>
      </c>
      <c r="D38" s="64" t="n"/>
      <c r="E38" s="196">
        <f>IF(D38="", "",
 IF(D38=TIME(0,0,0), 0,
 IF(AND(D38&gt;=TIME(0,0,1), D38&lt;=TIME(2,0,0)), TIME(7,0,0),
 IF(AND(D38&gt;=TIME(6,0,0), D38&lt;=TIME(8,0,0)), TIME(12,0,0),
 IF(AND(D38&gt;TIME(8,0,0), D38&lt;=TIME(13,59,0)), TIME(15,0,0),
 IF(AND(D38&gt;=TIME(14,0,0), D38&lt;=TIME(17,59,0)), TIME(21,0,0),
 IF(AND(D38&gt;=TIME(18,0,0), D38&lt;=TIME(21,59,0)), TIME(0,0,0),
 IF(AND(D38&gt;=TIME(22,0,0), D38&lt;=TIME(23,59,59)), TIME(7,0,0), ""))))))))</f>
        <v/>
      </c>
      <c r="F38" s="197" t="n"/>
      <c r="G38" s="196">
        <f>IF(AND(D38&gt;=TIME(6,0,0),D38&lt;=TIME(8,0,0)),E38,"")</f>
        <v/>
      </c>
      <c r="H38" s="64" t="n"/>
      <c r="I38" s="65">
        <f>ROUND(IF(OR(D38="",E38="",E38=0),0,IF(H38="",MOD(E38-D38,1)*24,MOD(H38-D38,1)*24)),2)</f>
        <v/>
      </c>
      <c r="J38" s="198" t="n"/>
      <c r="K38" s="306" t="n"/>
      <c r="L38" s="181" t="n"/>
      <c r="M38" s="307">
        <f>MAX(0,V38-W38)</f>
        <v/>
      </c>
      <c r="N38" s="66">
        <f>(IF(OR($C38="",$D38=""),0,
 IF(OR($A38="Holiday",$A39="Holiday"),
    IF(ISNUMBER(MATCH(TRIM($B38),{"Phagwah","Good Friday","Easter Monday","Labour Day","Christmas","Eid ul Azha","Romans-2","Globe-12","Neptune P1"},0)),0,$I38),
 IF(AND(NOT(OR($A38="Annual Leave",$A39="Annual Leave")),$A38="Off day"),$I38,
  MAX(0,$I38-$V38)
  ))))+W38</f>
        <v/>
      </c>
      <c r="O38" s="66">
        <f>IF(AND(OR($A38="Holiday",$A39="Holiday"),
        ISNUMBER(MATCH(TRIM($B38),{"Phagwah","Good Friday","Easter Monday","Labour Day","Christmas","Eid ul Azha","Romans-2","Globe-12","Neptune P1"},0))),
   $I38,0)</f>
        <v/>
      </c>
      <c r="P38" s="66">
        <f>IF(OR($O$7="Canteen",$O$7="Head Office"),0,IF($I38&lt;=0,0,IF(OR(OR(TRIM($J38)="Hebrews",TRIM($J38)="Romans",TRIM($J38)="Romans-2",TRIM($J38)="Globe",TRIM($J38)="Globe-12",TRIM($J38)="Neptune P1"),AND($I39&gt;0,OR(TRIM($J39)="Hebrews",TRIM($J39)="Romans",TRIM($J39)="Romans-2",TRIM($J39)="Globe",TRIM($J39)="Globe-12",TRIM($J39)="Neptune P1"))),1,0)))</f>
        <v/>
      </c>
      <c r="Q38" s="67" t="n"/>
      <c r="R38" s="66">
        <f>IF(OR($O$7="Canteen",$O$7="Head Office"),0,IF(
  AND(
    SUMIFS(I:I, C:C, C38) &gt;= 8,
    COUNTIFS(C$14:C38, C38)=1,
    OR(
      TEXT(D38,"hh:mm:ss")="07:00:00",
      TEXT(D38,"hh:mm:ss")="15:00:00",
      TEXT(D38,"hh:mm:ss")="23:00:00",
      TEXT(D39,"hh:mm:ss")="07:00:00",
      TEXT(D39,"hh:mm:ss")="15:00:00",
      TEXT(D39,"hh:mm:ss")="23:00:00"
    )
  ),
  1,
  0
))</f>
        <v/>
      </c>
      <c r="S38" s="66">
        <f>IF(OR($A38="Annual Leave",$A39="Annual Leave"),IF($A38="Annual Leave",8,0),0)</f>
        <v/>
      </c>
      <c r="T38" s="68" t="n"/>
      <c r="U38" s="144">
        <f>MAX(0,40-Y38)</f>
        <v/>
      </c>
      <c r="V38" s="351">
        <f>IF(OR($C38="",$D38=""),0,
 IF(OR($A38="Holiday",$A39="Holiday"),0,
 IF(AND(NOT(OR($A38="Annual Leave",$A39="Annual Leave")),$A38="Off day"),0,
  IF($I38+$I39&gt;=8,IF($I38&gt;=8,8,$I38),$I38)
  )))</f>
        <v/>
      </c>
      <c r="W38" s="351">
        <f>MAX(0,V38-U38)</f>
        <v/>
      </c>
      <c r="X38" s="351">
        <f>IF(C38="","",C38-WEEKDAY(C38,1)+1)</f>
        <v/>
      </c>
      <c r="Y38" s="351">
        <f>SUMPRODUCT(($X$14:$X37=X38)*(($V$14:$V37)+($O$14:$O37)))+IF(X38=X14,$L$11,0)</f>
        <v/>
      </c>
      <c r="Z38" s="351" t="n"/>
      <c r="AA38" s="351" t="n"/>
      <c r="AB38" s="351" t="n"/>
      <c r="AC38" s="351" t="n"/>
      <c r="AD38" s="351" t="n"/>
      <c r="AE38" s="351" t="n"/>
      <c r="AF38" s="351" t="n"/>
    </row>
    <row r="39" ht="24" customHeight="1" s="348" thickBot="1">
      <c r="A39" s="194" t="inlineStr">
        <is>
          <t>On Day</t>
        </is>
      </c>
      <c r="B39" s="199" t="n"/>
      <c r="C39" s="104">
        <f>C38</f>
        <v/>
      </c>
      <c r="D39" s="69" t="n"/>
      <c r="E39" s="200">
        <f>IF(D39="", "",
 IF(D39=TIME(0,0,0), 0,
 IF(AND(D39&gt;=TIME(0,0,1), D39&lt;=TIME(2,0,0)), TIME(7,0,0),
 IF(AND(D39&gt;=TIME(6,0,0), D39&lt;=TIME(8,0,0)), TIME(12,0,0),
 IF(AND(D39&gt;TIME(8,0,0), D39&lt;=TIME(13,59,0)), TIME(15,0,0),
 IF(AND(D39&gt;=TIME(14,0,0), D39&lt;=TIME(17,59,0)), TIME(21,0,0),
 IF(AND(D39&gt;=TIME(18,0,0), D39&lt;=TIME(21,59,0)), TIME(0,0,0),
 IF(AND(D39&gt;=TIME(22,0,0), D39&lt;=TIME(23,59,59)), TIME(7,0,0), ""))))))))</f>
        <v/>
      </c>
      <c r="F39" s="201" t="n"/>
      <c r="G39" s="200">
        <f>IF(AND(D39&gt;=TIME(6,0,0),D39&lt;=TIME(8,0,0)),E39,"")</f>
        <v/>
      </c>
      <c r="H39" s="69" t="n"/>
      <c r="I39" s="70">
        <f>ROUND(IF(OR(D39="",E39="",E39=0),0,IF(H39="",MOD(E39-D39,1)*24,MOD(H39-D39,1)*24)),2)</f>
        <v/>
      </c>
      <c r="J39" s="198" t="n"/>
      <c r="K39" s="306" t="n"/>
      <c r="L39" s="183" t="n"/>
      <c r="M39" s="307">
        <f>MAX(0,V39-W39)</f>
        <v/>
      </c>
      <c r="N39" s="71">
        <f>(IF(OR($C39="",$D39=""),0,
 IF(OR($A38="Holiday",$A39="Holiday"),
    IF(ISNUMBER(MATCH(TRIM($B39),{"Phagwah","Good Friday","Easter Monday","Labour Day","Christmas","Eid ul Azha","Romans-2","Globe-12","Neptune P1"},0)),0,$I39),
 IF(AND(NOT(OR($A38="Annual Leave",$A39="Annual Leave")),$A39="Off day"),$I39,
  MAX(0,$I39-$V39)
  ))))+W39</f>
        <v/>
      </c>
      <c r="O39" s="71">
        <f>IF(AND(OR($A38="Holiday",$A39="Holiday"),
        ISNUMBER(MATCH(TRIM($B39),{"Phagwah","Good Friday","Easter Monday","Labour Day","Christmas","Eid ul Azha","Romans-2","Globe-12","Neptune P1"},0))),
   $I39,0)</f>
        <v/>
      </c>
      <c r="P39" s="71">
        <f>IF(OR($O$7="Canteen",$O$7="Head Office"),0,IF($I39&lt;=0,0,IF(AND($I38&lt;=0,OR(TRIM($J39)="Hebrews",TRIM($J39)="Romans",TRIM($J39)="Romans-2",TRIM($J39)="Globe",TRIM($J39)="Globe-12",TRIM($J39)="Neptune P1")),1,0)))</f>
        <v/>
      </c>
      <c r="Q39" s="72" t="n"/>
      <c r="R39" s="71">
        <f>IF(OR($O$7="Canteen",$O$7="Head Office"),0,IF(
  AND(
    SUMIFS(I:I, C:C, C39) &gt;= 8,
    COUNTIFS(C$14:C39, C39)=1,
    OR(
      TEXT(D39,"hh:mm:ss")="07:00:00",
      TEXT(D39,"hh:mm:ss")="15:00:00",
      TEXT(D39,"hh:mm:ss")="23:00:00",
      TEXT(D40,"hh:mm:ss")="07:00:00",
      TEXT(D40,"hh:mm:ss")="15:00:00",
      TEXT(D40,"hh:mm:ss")="23:00:00"
    )
  ),
  1,
  0
))</f>
        <v/>
      </c>
      <c r="S39" s="71">
        <f>IF(OR($A38="Annual Leave",$A39="Annual Leave"),IF(AND($A38&lt;&gt;"Annual Leave",$A39="Annual Leave"),8,0),0)</f>
        <v/>
      </c>
      <c r="T39" s="73" t="n"/>
      <c r="U39" s="144">
        <f>MAX(0,40-Y39)</f>
        <v/>
      </c>
      <c r="V39" s="351">
        <f>IF(OR($C39="",$D39=""),0,
 IF(OR($A38="Holiday",$A39="Holiday"),0,
 IF(AND(NOT(OR($A38="Annual Leave",$A39="Annual Leave")),$A39="Off day"),0,
  IF($I38+$I39&gt;=8,IF($I38&gt;=8,0,8-$I38),$I39)
  )))</f>
        <v/>
      </c>
      <c r="W39" s="351">
        <f>MAX(0,V39-U39)</f>
        <v/>
      </c>
      <c r="X39" s="351">
        <f>IF(C39="","",C39-WEEKDAY(C39,1)+1)</f>
        <v/>
      </c>
      <c r="Y39" s="351">
        <f>SUMPRODUCT(($X$14:$X38=X39)*(($V$14:$V38)+($O$14:$O38)))+IF(X39=X14,$L$11,0)</f>
        <v/>
      </c>
      <c r="Z39" s="351" t="n"/>
      <c r="AA39" s="351" t="n"/>
      <c r="AB39" s="351" t="n"/>
      <c r="AC39" s="351" t="n"/>
      <c r="AD39" s="351" t="n"/>
      <c r="AE39" s="351" t="n"/>
      <c r="AF39" s="351" t="n"/>
    </row>
    <row r="40" ht="24" customHeight="1" s="348" thickBot="1">
      <c r="A40" s="202" t="inlineStr">
        <is>
          <t>On Day</t>
        </is>
      </c>
      <c r="B40" s="203" t="n"/>
      <c r="C40" s="105">
        <f>C38+1</f>
        <v/>
      </c>
      <c r="D40" s="74" t="n"/>
      <c r="E40" s="204">
        <f>IF(D40="", "",
 IF(D40=TIME(0,0,0), 0,
 IF(AND(D40&gt;=TIME(0,0,1), D40&lt;=TIME(2,0,0)), TIME(7,0,0),
 IF(AND(D40&gt;=TIME(6,0,0), D40&lt;=TIME(8,0,0)), TIME(12,0,0),
 IF(AND(D40&gt;TIME(8,0,0), D40&lt;=TIME(13,59,0)), TIME(15,0,0),
 IF(AND(D40&gt;=TIME(14,0,0), D40&lt;=TIME(17,59,0)), TIME(21,0,0),
 IF(AND(D40&gt;=TIME(18,0,0), D40&lt;=TIME(21,59,0)), TIME(0,0,0),
 IF(AND(D40&gt;=TIME(22,0,0), D40&lt;=TIME(23,59,59)), TIME(7,0,0), ""))))))))</f>
        <v/>
      </c>
      <c r="F40" s="205" t="n"/>
      <c r="G40" s="204">
        <f>IF(AND(D40&gt;=TIME(6,0,0),D40&lt;=TIME(8,0,0)),E40,"")</f>
        <v/>
      </c>
      <c r="H40" s="74" t="n"/>
      <c r="I40" s="106">
        <f>ROUND(IF(OR(D40="",E40="",E40=0),0,IF(H40="",MOD(E40-D40,1)*24,MOD(H40-D40,1)*24)),2)</f>
        <v/>
      </c>
      <c r="J40" s="206" t="n"/>
      <c r="K40" s="308" t="n"/>
      <c r="L40" s="189" t="n"/>
      <c r="M40" s="309">
        <f>MAX(0,V40-W40)</f>
        <v/>
      </c>
      <c r="N40" s="75">
        <f>(IF(OR($C40="",$D40=""),0,
 IF(OR($A40="Holiday",$A41="Holiday"),
    IF(ISNUMBER(MATCH(TRIM($B40),{"Phagwah","Good Friday","Easter Monday","Labour Day","Christmas","Eid ul Azha","Romans-2","Globe-12","Neptune P1"},0)),0,$I40),
 IF(AND(NOT(OR($A40="Annual Leave",$A41="Annual Leave")),$A40="Off day"),$I40,
  MAX(0,$I40-$V40)
  ))))+W40</f>
        <v/>
      </c>
      <c r="O40" s="75">
        <f>IF(AND(OR($A40="Holiday",$A41="Holiday"),
        ISNUMBER(MATCH(TRIM($B40),{"Phagwah","Good Friday","Easter Monday","Labour Day","Christmas","Eid ul Azha","Romans-2","Globe-12","Neptune P1"},0))),
   $I40,0)</f>
        <v/>
      </c>
      <c r="P40" s="75">
        <f>IF(OR($O$7="Canteen",$O$7="Head Office"),0,IF($I40&lt;=0,0,IF(OR(OR(TRIM($J40)="Hebrews",TRIM($J40)="Romans",TRIM($J40)="Romans-2",TRIM($J40)="Globe",TRIM($J40)="Globe-12",TRIM($J40)="Neptune P1"),AND($I41&gt;0,OR(TRIM($J41)="Hebrews",TRIM($J41)="Romans",TRIM($J41)="Romans-2",TRIM($J41)="Globe",TRIM($J41)="Globe-12",TRIM($J41)="Neptune P1"))),1,0)))</f>
        <v/>
      </c>
      <c r="Q40" s="76" t="n"/>
      <c r="R40" s="75">
        <f>IF(OR($O$7="Canteen",$O$7="Head Office"),0,IF(
  AND(
    SUMIFS(I:I, C:C, C40) &gt;= 8,
    COUNTIFS(C$14:C40, C40)=1,
    OR(
      TEXT(D40,"hh:mm:ss")="07:00:00",
      TEXT(D40,"hh:mm:ss")="15:00:00",
      TEXT(D40,"hh:mm:ss")="23:00:00",
      TEXT(D41,"hh:mm:ss")="07:00:00",
      TEXT(D41,"hh:mm:ss")="15:00:00",
      TEXT(D41,"hh:mm:ss")="23:00:00"
    )
  ),
  1,
  0
))</f>
        <v/>
      </c>
      <c r="S40" s="75">
        <f>IF(OR($A40="Annual Leave",$A41="Annual Leave"),IF($A40="Annual Leave",8,0),0)</f>
        <v/>
      </c>
      <c r="T40" s="107" t="n"/>
      <c r="U40" s="144">
        <f>MAX(0,40-Y40)</f>
        <v/>
      </c>
      <c r="V40" s="351">
        <f>IF(OR($C40="",$D40=""),0,
 IF(OR($A40="Holiday",$A41="Holiday"),0,
 IF(AND(NOT(OR($A40="Annual Leave",$A41="Annual Leave")),$A40="Off day"),0,
  IF($I40+$I41&gt;=8,IF($I40&gt;=8,8,$I40),$I40)
  )))</f>
        <v/>
      </c>
      <c r="W40" s="351">
        <f>MAX(0,V40-U40)</f>
        <v/>
      </c>
      <c r="X40" s="351">
        <f>IF(C40="","",C40-WEEKDAY(C40,1)+1)</f>
        <v/>
      </c>
      <c r="Y40" s="351">
        <f>SUMPRODUCT(($X$14:$X39=X40)*(($V$14:$V39)+($O$14:$O39)))+IF(X40=X14,$L$11,0)</f>
        <v/>
      </c>
      <c r="Z40" s="351" t="n"/>
      <c r="AA40" s="351" t="n"/>
      <c r="AB40" s="351" t="n"/>
      <c r="AC40" s="351" t="n"/>
      <c r="AD40" s="351" t="n"/>
      <c r="AE40" s="351" t="n"/>
      <c r="AF40" s="351" t="n"/>
    </row>
    <row r="41" ht="24" customHeight="1" s="348" thickBot="1">
      <c r="A41" s="202" t="inlineStr">
        <is>
          <t>On Day</t>
        </is>
      </c>
      <c r="B41" s="310" t="n"/>
      <c r="C41" s="105">
        <f>C40</f>
        <v/>
      </c>
      <c r="D41" s="311" t="n"/>
      <c r="E41" s="312">
        <f>IF(D41="", "",
 IF(D41=TIME(0,0,0), 0,
 IF(AND(D41&gt;=TIME(0,0,1), D41&lt;=TIME(2,0,0)), TIME(7,0,0),
 IF(AND(D41&gt;=TIME(6,0,0), D41&lt;=TIME(8,0,0)), TIME(12,0,0),
 IF(AND(D41&gt;TIME(8,0,0), D41&lt;=TIME(13,59,0)), TIME(15,0,0),
 IF(AND(D41&gt;=TIME(14,0,0), D41&lt;=TIME(17,59,0)), TIME(21,0,0),
 IF(AND(D41&gt;=TIME(18,0,0), D41&lt;=TIME(21,59,0)), TIME(0,0,0),
 IF(AND(D41&gt;=TIME(22,0,0), D41&lt;=TIME(23,59,59)), TIME(7,0,0), ""))))))))</f>
        <v/>
      </c>
      <c r="F41" s="205" t="n"/>
      <c r="G41" s="312">
        <f>IF(AND(D41&gt;=TIME(6,0,0),D41&lt;=TIME(8,0,0)),E41,"")</f>
        <v/>
      </c>
      <c r="H41" s="311" t="n"/>
      <c r="I41" s="106">
        <f>ROUND(IF(OR(D41="",E41="",E41=0),0,IF(H41="",MOD(E41-D41,1)*24,MOD(H41-D41,1)*24)),2)</f>
        <v/>
      </c>
      <c r="J41" s="207" t="n"/>
      <c r="K41" s="308" t="n"/>
      <c r="L41" s="189" t="n"/>
      <c r="M41" s="309">
        <f>MAX(0,V41-W41)</f>
        <v/>
      </c>
      <c r="N41" s="313">
        <f>(IF(OR($C41="",$D41=""),0,
 IF(OR($A40="Holiday",$A41="Holiday"),
    IF(ISNUMBER(MATCH(TRIM($B41),{"Phagwah","Good Friday","Easter Monday","Labour Day","Christmas","Eid ul Azha","Romans-2","Globe-12","Neptune P1"},0)),0,$I41),
 IF(AND(NOT(OR($A40="Annual Leave",$A41="Annual Leave")),$A41="Off day"),$I41,
  MAX(0,$I41-$V41)
  ))))+W41</f>
        <v/>
      </c>
      <c r="O41" s="313">
        <f>IF(AND(OR($A40="Holiday",$A41="Holiday"),
        ISNUMBER(MATCH(TRIM($B41),{"Phagwah","Good Friday","Easter Monday","Labour Day","Christmas","Eid ul Azha","Romans-2","Globe-12","Neptune P1"},0))),
   $I41,0)</f>
        <v/>
      </c>
      <c r="P41" s="313">
        <f>IF(OR($O$7="Canteen",$O$7="Head Office"),0,IF($I41&lt;=0,0,IF(AND($I40&lt;=0,OR(TRIM($J41)="Hebrews",TRIM($J41)="Romans",TRIM($J41)="Romans-2",TRIM($J41)="Globe",TRIM($J41)="Globe-12",TRIM($J41)="Neptune P1")),1,0)))</f>
        <v/>
      </c>
      <c r="Q41" s="314" t="n"/>
      <c r="R41" s="313">
        <f>IF(OR($O$7="Canteen",$O$7="Head Office"),0,IF(
  AND(
    SUMIFS(I:I, C:C, C41) &gt;= 8,
    COUNTIFS(C$14:C41, C41)=1,
    OR(
      TEXT(D41,"hh:mm:ss")="07:00:00",
      TEXT(D41,"hh:mm:ss")="15:00:00",
      TEXT(D41,"hh:mm:ss")="23:00:00",
      TEXT(D42,"hh:mm:ss")="07:00:00",
      TEXT(D42,"hh:mm:ss")="15:00:00",
      TEXT(D42,"hh:mm:ss")="23:00:00"
    )
  ),
  1,
  0
))</f>
        <v/>
      </c>
      <c r="S41" s="313">
        <f>IF(OR($A40="Annual Leave",$A41="Annual Leave"),IF(AND($A40&lt;&gt;"Annual Leave",$A41="Annual Leave"),8,0),0)</f>
        <v/>
      </c>
      <c r="T41" s="315" t="n"/>
      <c r="U41" s="144">
        <f>MAX(0,40-Y41)</f>
        <v/>
      </c>
      <c r="V41" s="351">
        <f>IF(OR($C41="",$D41=""),0,
 IF(OR($A40="Holiday",$A41="Holiday"),0,
 IF(AND(NOT(OR($A40="Annual Leave",$A41="Annual Leave")),$A41="Off day"),0,
  IF($I40+$I41&gt;=8,IF($I40&gt;=8,0,8-$I40),$I41)
  )))</f>
        <v/>
      </c>
      <c r="W41" s="351">
        <f>MAX(0,V41-U41)</f>
        <v/>
      </c>
      <c r="X41" s="351">
        <f>IF(C41="","",C41-WEEKDAY(C41,1)+1)</f>
        <v/>
      </c>
      <c r="Y41" s="351">
        <f>SUMPRODUCT(($X$14:$X40=X41)*(($V$14:$V40)+($O$14:$O40)))+IF(X41=X14,$L$11,0)</f>
        <v/>
      </c>
      <c r="Z41" s="351" t="n"/>
      <c r="AA41" s="351" t="n"/>
      <c r="AB41" s="351" t="n"/>
      <c r="AC41" s="351" t="n"/>
      <c r="AD41" s="351" t="n"/>
      <c r="AE41" s="351" t="n"/>
      <c r="AF41" s="351" t="n"/>
    </row>
    <row r="42" ht="24" customHeight="1" s="348" thickBot="1">
      <c r="A42" s="208" t="inlineStr">
        <is>
          <t>On Day</t>
        </is>
      </c>
      <c r="B42" s="209" t="n"/>
      <c r="C42" s="108">
        <f>C40+1</f>
        <v/>
      </c>
      <c r="D42" s="77" t="n"/>
      <c r="E42" s="210">
        <f>IF(D42="", "",
 IF(D42=TIME(0,0,0), 0,
 IF(AND(D42&gt;=TIME(0,0,1), D42&lt;=TIME(2,0,0)), TIME(7,0,0),
 IF(AND(D42&gt;=TIME(6,0,0), D42&lt;=TIME(8,0,0)), TIME(12,0,0),
 IF(AND(D42&gt;TIME(8,0,0), D42&lt;=TIME(13,59,0)), TIME(15,0,0),
 IF(AND(D42&gt;=TIME(14,0,0), D42&lt;=TIME(17,59,0)), TIME(21,0,0),
 IF(AND(D42&gt;=TIME(18,0,0), D42&lt;=TIME(21,59,0)), TIME(0,0,0),
 IF(AND(D42&gt;=TIME(22,0,0), D42&lt;=TIME(23,59,59)), TIME(7,0,0), ""))))))))</f>
        <v/>
      </c>
      <c r="F42" s="211" t="n"/>
      <c r="G42" s="210">
        <f>IF(AND(D42&gt;=TIME(6,0,0),D42&lt;=TIME(8,0,0)),E42,"")</f>
        <v/>
      </c>
      <c r="H42" s="77" t="n"/>
      <c r="I42" s="16">
        <f>ROUND(IF(OR(D42="",E42="",E42=0),0,IF(H42="",MOD(E42-D42,1)*24,MOD(H42-D42,1)*24)),2)</f>
        <v/>
      </c>
      <c r="J42" s="212" t="n"/>
      <c r="K42" s="316" t="n"/>
      <c r="L42" s="181" t="n"/>
      <c r="M42" s="317">
        <f>MAX(0,V42-W42)</f>
        <v/>
      </c>
      <c r="N42" s="17">
        <f>(IF(OR($C42="",$D42=""),0,
 IF(OR($A42="Holiday",$A43="Holiday"),
    IF(ISNUMBER(MATCH(TRIM($B42),{"Phagwah","Good Friday","Easter Monday","Labour Day","Christmas","Eid ul Azha","Romans-2","Globe-12","Neptune P1"},0)),0,$I42),
 IF(AND(NOT(OR($A42="Annual Leave",$A43="Annual Leave")),$A42="Off day"),$I42,
  MAX(0,$I42-$V42)
  ))))+W42</f>
        <v/>
      </c>
      <c r="O42" s="213">
        <f>IF(AND(OR($A42="Holiday",$A43="Holiday"),
        ISNUMBER(MATCH(TRIM($B42),{"Phagwah","Good Friday","Easter Monday","Labour Day","Christmas","Eid ul Azha","Romans-2","Globe-12","Neptune P1"},0))),
   $I42,0)</f>
        <v/>
      </c>
      <c r="P42" s="17">
        <f>IF(OR($O$7="Canteen",$O$7="Head Office"),0,IF($I42&lt;=0,0,IF(OR(OR(TRIM($J42)="Hebrews",TRIM($J42)="Romans",TRIM($J42)="Romans-2",TRIM($J42)="Globe",TRIM($J42)="Globe-12",TRIM($J42)="Neptune P1"),AND($I43&gt;0,OR(TRIM($J43)="Hebrews",TRIM($J43)="Romans",TRIM($J43)="Romans-2",TRIM($J43)="Globe",TRIM($J43)="Globe-12",TRIM($J43)="Neptune P1"))),1,0)))</f>
        <v/>
      </c>
      <c r="Q42" s="78" t="n"/>
      <c r="R42" s="213">
        <f>IF(OR($O$7="Canteen",$O$7="Head Office"),0,IF(
  AND(
    SUMIFS(I:I, C:C, C42) &gt;= 8,
    COUNTIFS(C$14:C42, C42)=1,
    OR(
      TEXT(D42,"hh:mm:ss")="07:00:00",
      TEXT(D42,"hh:mm:ss")="15:00:00",
      TEXT(D42,"hh:mm:ss")="23:00:00",
      TEXT(D43,"hh:mm:ss")="07:00:00",
      TEXT(D43,"hh:mm:ss")="15:00:00",
      TEXT(D43,"hh:mm:ss")="23:00:00"
    )
  ),
  1,
  0
))</f>
        <v/>
      </c>
      <c r="S42" s="213">
        <f>IF(OR($A42="Annual Leave",$A43="Annual Leave"),IF($A42="Annual Leave",8,0),0)</f>
        <v/>
      </c>
      <c r="T42" s="79" t="n"/>
      <c r="U42" s="144">
        <f>MAX(0,40-Y42)</f>
        <v/>
      </c>
      <c r="V42" s="351">
        <f>IF(OR($C42="",$D42=""),0,
 IF(OR($A42="Holiday",$A43="Holiday"),0,
 IF(AND(NOT(OR($A42="Annual Leave",$A43="Annual Leave")),$A42="Off day"),0,
  IF($I42+$I43&gt;=8,IF($I42&gt;=8,8,$I42),$I42)
  )))</f>
        <v/>
      </c>
      <c r="W42" s="351">
        <f>MAX(0,V42-U42)</f>
        <v/>
      </c>
      <c r="X42" s="351">
        <f>IF(C42="","",C42-WEEKDAY(C42,1)+1)</f>
        <v/>
      </c>
      <c r="Y42" s="351">
        <f>SUMPRODUCT(($X$14:$X41=X42)*(($V$14:$V41)+($O$14:$O41)))+IF(X42=X14,$L$11,0)</f>
        <v/>
      </c>
      <c r="Z42" s="351" t="n"/>
      <c r="AA42" s="351" t="n"/>
      <c r="AB42" s="351" t="n"/>
      <c r="AC42" s="351" t="n"/>
      <c r="AD42" s="351" t="n"/>
      <c r="AE42" s="351" t="n"/>
      <c r="AF42" s="351" t="n"/>
    </row>
    <row r="43" ht="24" customHeight="1" s="348" thickBot="1">
      <c r="A43" s="208" t="inlineStr">
        <is>
          <t>On Day</t>
        </is>
      </c>
      <c r="B43" s="214" t="n"/>
      <c r="C43" s="109">
        <f>C42</f>
        <v/>
      </c>
      <c r="D43" s="18" t="n"/>
      <c r="E43" s="215">
        <f>IF(D43="", "",
 IF(D43=TIME(0,0,0), 0,
 IF(AND(D43&gt;=TIME(0,0,1), D43&lt;=TIME(2,0,0)), TIME(7,0,0),
 IF(AND(D43&gt;=TIME(6,0,0), D43&lt;=TIME(8,0,0)), TIME(12,0,0),
 IF(AND(D43&gt;TIME(8,0,0), D43&lt;=TIME(13,59,0)), TIME(15,0,0),
 IF(AND(D43&gt;=TIME(14,0,0), D43&lt;=TIME(17,59,0)), TIME(21,0,0),
 IF(AND(D43&gt;=TIME(18,0,0), D43&lt;=TIME(21,59,0)), TIME(0,0,0),
 IF(AND(D43&gt;=TIME(22,0,0), D43&lt;=TIME(23,59,59)), TIME(7,0,0), ""))))))))</f>
        <v/>
      </c>
      <c r="F43" s="216" t="n"/>
      <c r="G43" s="215">
        <f>IF(AND(D43&gt;=TIME(6,0,0),D43&lt;=TIME(8,0,0)),E43,"")</f>
        <v/>
      </c>
      <c r="H43" s="18" t="n"/>
      <c r="I43" s="19">
        <f>ROUND(IF(OR(D43="",E43="",E43=0),0,IF(H43="",MOD(E43-D43,1)*24,MOD(H43-D43,1)*24)),2)</f>
        <v/>
      </c>
      <c r="J43" s="212" t="n"/>
      <c r="K43" s="316" t="n"/>
      <c r="L43" s="183" t="n"/>
      <c r="M43" s="317">
        <f>MAX(0,V43-W43)</f>
        <v/>
      </c>
      <c r="N43" s="20">
        <f>(IF(OR($C43="",$D43=""),0,
 IF(OR($A42="Holiday",$A43="Holiday"),
    IF(ISNUMBER(MATCH(TRIM($B43),{"Phagwah","Good Friday","Easter Monday","Labour Day","Christmas","Eid ul Azha","Romans-2","Globe-12","Neptune P1"},0)),0,$I43),
 IF(AND(NOT(OR($A42="Annual Leave",$A43="Annual Leave")),$A43="Off day"),$I43,
  MAX(0,$I43-$V43)
  ))))+W43</f>
        <v/>
      </c>
      <c r="O43" s="20">
        <f>IF(AND(OR($A42="Holiday",$A43="Holiday"),
        ISNUMBER(MATCH(TRIM($B43),{"Phagwah","Good Friday","Easter Monday","Labour Day","Christmas","Eid ul Azha","Romans-2","Globe-12","Neptune P1"},0))),
   $I43,0)</f>
        <v/>
      </c>
      <c r="P43" s="20">
        <f>IF(OR($O$7="Canteen",$O$7="Head Office"),0,IF($I43&lt;=0,0,IF(AND($I42&lt;=0,OR(TRIM($J43)="Hebrews",TRIM($J43)="Romans",TRIM($J43)="Romans-2",TRIM($J43)="Globe",TRIM($J43)="Globe-12",TRIM($J43)="Neptune P1")),1,0)))</f>
        <v/>
      </c>
      <c r="Q43" s="21" t="n"/>
      <c r="R43" s="20">
        <f>IF(OR($O$7="Canteen",$O$7="Head Office"),0,IF(
  AND(
    SUMIFS(I:I, C:C, C43) &gt;= 8,
    COUNTIFS(C$14:C43, C43)=1,
    OR(
      TEXT(D43,"hh:mm:ss")="07:00:00",
      TEXT(D43,"hh:mm:ss")="15:00:00",
      TEXT(D43,"hh:mm:ss")="23:00:00",
      TEXT(D49,"hh:mm:ss")="07:00:00",
      TEXT(D49,"hh:mm:ss")="15:00:00",
      TEXT(D49,"hh:mm:ss")="23:00:00"
    )
  ),
  1,
  0
))</f>
        <v/>
      </c>
      <c r="S43" s="20">
        <f>IF(OR($A42="Annual Leave",$A43="Annual Leave"),IF(AND($A42&lt;&gt;"Annual Leave",$A43="Annual Leave"),8,0),0)</f>
        <v/>
      </c>
      <c r="T43" s="22" t="n"/>
      <c r="U43" s="144">
        <f>MAX(0,40-Y43)</f>
        <v/>
      </c>
      <c r="V43" s="351">
        <f>IF(OR($C43="",$D43=""),0,
 IF(OR($A42="Holiday",$A43="Holiday"),0,
 IF(AND(NOT(OR($A42="Annual Leave",$A43="Annual Leave")),$A43="Off day"),0,
  IF($I42+$I43&gt;=8,IF($I42&gt;=8,0,8-$I42),$I43)
  )))</f>
        <v/>
      </c>
      <c r="W43" s="351">
        <f>MAX(0,V43-U43)</f>
        <v/>
      </c>
      <c r="X43" s="351">
        <f>IF(C43="","",C43-WEEKDAY(C43,1)+1)</f>
        <v/>
      </c>
      <c r="Y43" s="351">
        <f>SUMPRODUCT(($X$14:$X42=X43)*(($V$14:$V42)+($O$14:$O42)))+IF(X43=X14,$L$11,0)</f>
        <v/>
      </c>
      <c r="Z43" s="351" t="n"/>
      <c r="AA43" s="351" t="n"/>
      <c r="AB43" s="351" t="n"/>
      <c r="AC43" s="351" t="n"/>
      <c r="AD43" s="351" t="n"/>
      <c r="AE43" s="351" t="n"/>
      <c r="AF43" s="351" t="n"/>
    </row>
    <row r="44" ht="24" customHeight="1" s="348" thickBot="1">
      <c r="A44" s="176" t="n"/>
      <c r="B44" s="176" t="n"/>
      <c r="C44" s="217" t="n"/>
      <c r="D44" s="110" t="n"/>
      <c r="E44" s="110" t="n"/>
      <c r="F44" s="218" t="n"/>
      <c r="G44" s="110" t="n"/>
      <c r="H44" s="110" t="n"/>
      <c r="I44" s="219" t="n"/>
      <c r="J44" s="219" t="n"/>
      <c r="K44" s="219" t="n"/>
      <c r="L44" s="219" t="n"/>
      <c r="M44" s="111">
        <f>MAX(0,V44-W44)</f>
        <v/>
      </c>
      <c r="N44" s="112">
        <f>(IF(OR($C44="",$D44=""),0,
 IF(OR($A44="Holiday",$A45="Holiday"),
    IF(ISNUMBER(MATCH(TRIM($B44),{"Phagwah","Good Friday","Easter Monday","Labour Day","Christmas","Eid ul Azha","Romans-2","Globe-12","Neptune P1"},0)),0,$I44),
 IF(AND(NOT(OR($A44="Annual Leave",$A45="Annual Leave")),$A44="Off day"),$I44,
  MAX(0,$I44-$V44)
  ))))+W44</f>
        <v/>
      </c>
      <c r="O44" s="112">
        <f>IF(AND(OR($A44="Holiday",$A45="Holiday"),
        ISNUMBER(MATCH(TRIM($B44),{"Phagwah","Good Friday","Easter Monday","Labour Day","Christmas","Eid ul Azha","Romans-2","Globe-12","Neptune P1"},0))),
   $I44,0)</f>
        <v/>
      </c>
      <c r="P44" s="112">
        <f>IF(OR($O$7="Canteen",$O$7="Head Office"),0,IF($I44&lt;=0,0,IF(OR(OR(TRIM($J44)="Hebrews",TRIM($J44)="Romans",TRIM($J44)="Romans-2",TRIM($J44)="Globe",TRIM($J44)="Globe-12",TRIM($J44)="Neptune P1"),AND($I45&gt;0,OR(TRIM($J45)="Hebrews",TRIM($J45)="Romans",TRIM($J45)="Romans-2",TRIM($J45)="Globe",TRIM($J45)="Globe-12",TRIM($J45)="Neptune P1"))),1,0)))</f>
        <v/>
      </c>
      <c r="Q44" s="113" t="n"/>
      <c r="R44" s="113" t="n"/>
      <c r="S44" s="112">
        <f>IF(OR($A44="Annual Leave",$A45="Annual Leave"),IF($A44="Annual Leave",8,0),0)</f>
        <v/>
      </c>
      <c r="T44" s="114" t="n"/>
      <c r="U44" s="144">
        <f>MAX(0,40-Y44)</f>
        <v/>
      </c>
      <c r="V44" s="351">
        <f>IF(OR($C44="",$D44=""),0,
 IF(OR($A44="Holiday",$A45="Holiday"),0,
 IF(AND(NOT(OR($A44="Annual Leave",$A45="Annual Leave")),$A44="Off day"),0,
  IF($I44+$I45&gt;=8,IF($I44&gt;=8,8,$I44),$I44)
  )))</f>
        <v/>
      </c>
      <c r="W44" s="351">
        <f>MAX(0,V44-U44)</f>
        <v/>
      </c>
      <c r="X44" s="351">
        <f>IF(C44="","",C44-WEEKDAY(C44,1)+1)</f>
        <v/>
      </c>
      <c r="Y44" s="351">
        <f>SUMPRODUCT(($X$14:$X43=X44)*(($V$14:$V43)+($O$14:$O43)))+IF(X44=X14,$L$11,0)</f>
        <v/>
      </c>
      <c r="Z44" s="351" t="n"/>
      <c r="AA44" s="351" t="n"/>
      <c r="AB44" s="351" t="n"/>
      <c r="AC44" s="351" t="n"/>
      <c r="AD44" s="351" t="n"/>
      <c r="AE44" s="351" t="n"/>
      <c r="AF44" s="351" t="n"/>
    </row>
    <row r="45" ht="24" customHeight="1" s="348" thickBot="1">
      <c r="A45" s="154" t="inlineStr">
        <is>
          <t>On Day</t>
        </is>
      </c>
      <c r="B45" s="318" t="n"/>
      <c r="C45" s="115">
        <f>C42+1</f>
        <v/>
      </c>
      <c r="D45" s="319" t="n"/>
      <c r="E45" s="320">
        <f>IF(D45="", "",
 IF(D45=TIME(0,0,0), 0,
 IF(AND(D45&gt;=TIME(0,0,1), D45&lt;=TIME(2,0,0)), TIME(7,0,0),
 IF(AND(D45&gt;=TIME(6,0,0), D45&lt;=TIME(8,0,0)), TIME(12,0,0),
 IF(AND(D45&gt;TIME(8,0,0), D45&lt;=TIME(13,59,0)), TIME(15,0,0),
 IF(AND(D45&gt;=TIME(14,0,0), D45&lt;=TIME(17,59,0)), TIME(21,0,0),
 IF(AND(D45&gt;=TIME(18,0,0), D45&lt;=TIME(21,59,0)), TIME(0,0,0),
 IF(AND(D45&gt;=TIME(22,0,0), D45&lt;=TIME(23,59,59)), TIME(7,0,0), ""))))))))</f>
        <v/>
      </c>
      <c r="F45" s="321" t="n"/>
      <c r="G45" s="320">
        <f>IF(AND(D45&gt;=TIME(6,0,0),D45&lt;=TIME(8,0,0)),E45,"")</f>
        <v/>
      </c>
      <c r="H45" s="319" t="n"/>
      <c r="I45" s="30">
        <f>ROUND(IF(OR(D45="",E45="",E45=0),0,IF(H45="",MOD(E45-D45,1)*24,MOD(H45-D45,1)*24)),2)</f>
        <v/>
      </c>
      <c r="J45" s="220" t="n"/>
      <c r="K45" s="274" t="n"/>
      <c r="L45" s="181" t="n"/>
      <c r="M45" s="275">
        <f>MAX(0,V45-W45)</f>
        <v/>
      </c>
      <c r="N45" s="322">
        <f>(IF(OR($C45="",$D45=""),0,
 IF(OR($A44="Holiday",$A45="Holiday"),
    IF(ISNUMBER(MATCH(TRIM($B45),{"Phagwah","Good Friday","Easter Monday","Labour Day","Christmas","Eid ul Azha","Romans-2","Globe-12","Neptune P1"},0)),0,$I45),
 IF(AND(NOT(OR($A44="Annual Leave",$A45="Annual Leave")),$A45="Off day"),$I45,
  MAX(0,$I45-$V45)
  ))))+W45</f>
        <v/>
      </c>
      <c r="O45" s="322">
        <f>IF(AND(OR($A44="Holiday",$A45="Holiday"),
        ISNUMBER(MATCH(TRIM($B45),{"Phagwah","Good Friday","Easter Monday","Labour Day","Christmas","Eid ul Azha","Romans-2","Globe-12","Neptune P1"},0))),
   $I45,0)</f>
        <v/>
      </c>
      <c r="P45" s="322">
        <f>IF(OR($O$7="Canteen",$O$7="Head Office"),0,IF($I45&lt;=0,0,IF(AND($I44&lt;=0,OR(TRIM($J45)="Hebrews",TRIM($J45)="Romans",TRIM($J45)="Romans-2",TRIM($J45)="Globe",TRIM($J45)="Globe-12",TRIM($J45)="Neptune P1")),1,0)))</f>
        <v/>
      </c>
      <c r="Q45" s="323" t="n"/>
      <c r="R45" s="322">
        <f>IF(OR($O$7="Canteen",$O$7="Head Office"),0,IF(
  AND(
    SUMIFS(I:I, C:C, C45) &gt;= 8,
    COUNTIFS(C$14:C45, C45)=1,
    OR(
      TEXT(D45,"hh:mm:ss")="07:00:00",
      TEXT(D45,"hh:mm:ss")="15:00:00",
      TEXT(D45,"hh:mm:ss")="23:00:00",
      TEXT(D46,"hh:mm:ss")="07:00:00",
      TEXT(D46,"hh:mm:ss")="15:00:00",
      TEXT(D46,"hh:mm:ss")="23:00:00"
    )
  ),
  1,
  0
))</f>
        <v/>
      </c>
      <c r="S45" s="322">
        <f>IF(OR($A44="Annual Leave",$A45="Annual Leave"),IF(AND($A44&lt;&gt;"Annual Leave",$A45="Annual Leave"),8,0),0)</f>
        <v/>
      </c>
      <c r="T45" s="116" t="n"/>
      <c r="U45" s="144">
        <f>MAX(0,40-Y45)</f>
        <v/>
      </c>
      <c r="V45" s="351">
        <f>IF(OR($C45="",$D45=""),0,
 IF(OR($A44="Holiday",$A45="Holiday"),0,
 IF(AND(NOT(OR($A44="Annual Leave",$A45="Annual Leave")),$A45="Off day"),0,
  IF($I44+$I45&gt;=8,IF($I44&gt;=8,0,8-$I44),$I45)
  )))</f>
        <v/>
      </c>
      <c r="W45" s="351">
        <f>MAX(0,V45-U45)</f>
        <v/>
      </c>
      <c r="X45" s="351">
        <f>IF(C45="","",C45-WEEKDAY(C45,1)+1)</f>
        <v/>
      </c>
      <c r="Y45" s="351">
        <f>SUMPRODUCT(($X$14:$X44=X45)*(($V$14:$V44)+($O$14:$O44)))+IF(X45=X14,$L$11,0)</f>
        <v/>
      </c>
      <c r="Z45" s="351" t="n"/>
      <c r="AA45" s="351" t="n"/>
      <c r="AB45" s="351" t="n"/>
      <c r="AC45" s="351" t="n"/>
      <c r="AD45" s="351" t="n"/>
      <c r="AE45" s="351" t="n"/>
      <c r="AF45" s="351" t="n"/>
    </row>
    <row r="46" ht="24" customHeight="1" s="348" thickBot="1">
      <c r="A46" s="154" t="inlineStr">
        <is>
          <t>On Day</t>
        </is>
      </c>
      <c r="B46" s="305" t="n"/>
      <c r="C46" s="90">
        <f>C45</f>
        <v/>
      </c>
      <c r="D46" s="80" t="n"/>
      <c r="E46" s="221">
        <f>IF(D46="", "",
 IF(D46=TIME(0,0,0), 0,
 IF(AND(D46&gt;=TIME(0,0,1), D46&lt;=TIME(2,0,0)), TIME(7,0,0),
 IF(AND(D46&gt;=TIME(6,0,0), D46&lt;=TIME(8,0,0)), TIME(12,0,0),
 IF(AND(D46&gt;TIME(8,0,0), D46&lt;=TIME(13,59,0)), TIME(15,0,0),
 IF(AND(D46&gt;=TIME(14,0,0), D46&lt;=TIME(17,59,0)), TIME(21,0,0),
 IF(AND(D46&gt;=TIME(18,0,0), D46&lt;=TIME(21,59,0)), TIME(0,0,0),
 IF(AND(D46&gt;=TIME(22,0,0), D46&lt;=TIME(23,59,59)), TIME(7,0,0), ""))))))))</f>
        <v/>
      </c>
      <c r="F46" s="156" t="n"/>
      <c r="G46" s="221">
        <f>IF(AND(D46&gt;=TIME(6,0,0),D46&lt;=TIME(8,0,0)),E46,"")</f>
        <v/>
      </c>
      <c r="H46" s="80" t="n"/>
      <c r="I46" s="30">
        <f>ROUND(IF(OR(D46="",E46="",E46=0),0,IF(H46="",MOD(E46-D46,1)*24,MOD(H46-D46,1)*24)),2)</f>
        <v/>
      </c>
      <c r="J46" s="158" t="n"/>
      <c r="K46" s="274" t="n"/>
      <c r="L46" s="189" t="n"/>
      <c r="M46" s="275">
        <f>MAX(0,V46-W46)</f>
        <v/>
      </c>
      <c r="N46" s="81">
        <f>(IF(OR($C46="",$D46=""),0,
 IF(OR($A46="Holiday",$A47="Holiday"),
    IF(ISNUMBER(MATCH(TRIM($B46),{"Phagwah","Good Friday","Easter Monday","Labour Day","Christmas","Eid ul Azha","Romans-2","Globe-12","Neptune P1"},0)),0,$I46),
 IF(AND(NOT(OR($A46="Annual Leave",$A47="Annual Leave")),$A46="Off day"),$I46,
  MAX(0,$I46-$V46)
  ))))+W46</f>
        <v/>
      </c>
      <c r="O46" s="81">
        <f>IF(AND(OR($A46="Holiday",$A47="Holiday"),
        ISNUMBER(MATCH(TRIM($B46),{"Phagwah","Good Friday","Easter Monday","Labour Day","Christmas","Eid ul Azha","Romans-2","Globe-12","Neptune P1"},0))),
   $I46,0)</f>
        <v/>
      </c>
      <c r="P46" s="81">
        <f>IF(OR($O$7="Canteen",$O$7="Head Office"),0,IF($I46&lt;=0,0,IF(OR(OR(TRIM($J46)="Hebrews",TRIM($J46)="Romans",TRIM($J46)="Romans-2",TRIM($J46)="Globe",TRIM($J46)="Globe-12",TRIM($J46)="Neptune P1"),AND($I47&gt;0,OR(TRIM($J47)="Hebrews",TRIM($J47)="Romans",TRIM($J47)="Romans-2",TRIM($J47)="Globe",TRIM($J47)="Globe-12",TRIM($J47)="Neptune P1"))),1,0)))</f>
        <v/>
      </c>
      <c r="Q46" s="82" t="n"/>
      <c r="R46" s="81">
        <f>IF(OR($O$7="Canteen",$O$7="Head Office"),0,IF(
  AND(
    SUMIFS(I:I, C:C, C46) &gt;= 8,
    COUNTIFS(C$14:C46, C46)=1,
    OR(
      TEXT(D46,"hh:mm:ss")="07:00:00",
      TEXT(D46,"hh:mm:ss")="15:00:00",
      TEXT(D46,"hh:mm:ss")="23:00:00",
      TEXT(D51,"hh:mm:ss")="07:00:00",
      TEXT(D51,"hh:mm:ss")="15:00:00",
      TEXT(D51,"hh:mm:ss")="23:00:00"
    )
  ),
  1,
  0
))</f>
        <v/>
      </c>
      <c r="S46" s="81">
        <f>IF(OR($A46="Annual Leave",$A47="Annual Leave"),IF($A46="Annual Leave",8,0),0)</f>
        <v/>
      </c>
      <c r="T46" s="117" t="n"/>
      <c r="U46" s="144">
        <f>MAX(0,40-Y46)</f>
        <v/>
      </c>
      <c r="V46" s="351">
        <f>IF(OR($C46="",$D46=""),0,
 IF(OR($A46="Holiday",$A47="Holiday"),0,
 IF(AND(NOT(OR($A46="Annual Leave",$A47="Annual Leave")),$A46="Off day"),0,
  IF($I46+$I47&gt;=8,IF($I46&gt;=8,8,$I46),$I46)
  )))</f>
        <v/>
      </c>
      <c r="W46" s="351">
        <f>MAX(0,V46-U46)</f>
        <v/>
      </c>
      <c r="X46" s="351">
        <f>IF(C46="","",C46-WEEKDAY(C46,1)+1)</f>
        <v/>
      </c>
      <c r="Y46" s="351">
        <f>SUMPRODUCT(($X$14:$X45=X46)*(($V$14:$V45)+($O$14:$O45)))+IF(X46=X14,$L$11,0)</f>
        <v/>
      </c>
      <c r="Z46" s="351" t="n"/>
      <c r="AA46" s="351" t="n"/>
      <c r="AB46" s="351" t="n"/>
      <c r="AC46" s="351" t="n"/>
      <c r="AD46" s="351" t="n"/>
      <c r="AE46" s="351" t="n"/>
      <c r="AF46" s="351" t="n"/>
    </row>
    <row r="47" ht="24" customHeight="1" s="348" thickBot="1">
      <c r="A47" s="184" t="inlineStr">
        <is>
          <t>On Day</t>
        </is>
      </c>
      <c r="B47" s="222" t="n"/>
      <c r="C47" s="118">
        <f>C45+1</f>
        <v/>
      </c>
      <c r="D47" s="83" t="n"/>
      <c r="E47" s="223">
        <f>IF(D47="", "",
 IF(D47=TIME(0,0,0), 0,
 IF(AND(D47&gt;=TIME(0,0,1), D47&lt;=TIME(2,0,0)), TIME(7,0,0),
 IF(AND(D47&gt;=TIME(6,0,0), D47&lt;=TIME(8,0,0)), TIME(12,0,0),
 IF(AND(D47&gt;TIME(8,0,0), D47&lt;=TIME(13,59,0)), TIME(15,0,0),
 IF(AND(D47&gt;=TIME(14,0,0), D47&lt;=TIME(17,59,0)), TIME(21,0,0),
 IF(AND(D47&gt;=TIME(18,0,0), D47&lt;=TIME(21,59,0)), TIME(0,0,0),
 IF(AND(D47&gt;=TIME(22,0,0), D47&lt;=TIME(23,59,59)), TIME(7,0,0), ""))))))))</f>
        <v/>
      </c>
      <c r="F47" s="224" t="n"/>
      <c r="G47" s="223">
        <f>IF(AND(D47&gt;=TIME(6,0,0),D47&lt;=TIME(8,0,0)),E47,"")</f>
        <v/>
      </c>
      <c r="H47" s="83" t="n"/>
      <c r="I47" s="23">
        <f>ROUND(IF(OR(D47="",E47="",E47=0),0,IF(H47="",MOD(E47-D47,1)*24,MOD(H47-D47,1)*24)),2)</f>
        <v/>
      </c>
      <c r="J47" s="225" t="n"/>
      <c r="K47" s="297" t="n"/>
      <c r="L47" s="181" t="n"/>
      <c r="M47" s="298">
        <f>MAX(0,V47-W47)</f>
        <v/>
      </c>
      <c r="N47" s="84">
        <f>(IF(OR($C47="",$D47=""),0,
 IF(OR($A46="Holiday",$A47="Holiday"),
    IF(ISNUMBER(MATCH(TRIM($B47),{"Phagwah","Good Friday","Easter Monday","Labour Day","Christmas","Eid ul Azha","Romans-2","Globe-12","Neptune P1"},0)),0,$I47),
 IF(AND(NOT(OR($A46="Annual Leave",$A47="Annual Leave")),$A47="Off day"),$I47,
  MAX(0,$I47-$V47)
  ))))+W47</f>
        <v/>
      </c>
      <c r="O47" s="84">
        <f>IF(AND(OR($A46="Holiday",$A47="Holiday"),
        ISNUMBER(MATCH(TRIM($B47),{"Phagwah","Good Friday","Easter Monday","Labour Day","Christmas","Eid ul Azha","Romans-2","Globe-12","Neptune P1"},0))),
   $I47,0)</f>
        <v/>
      </c>
      <c r="P47" s="84">
        <f>IF(OR($O$7="Canteen",$O$7="Head Office"),0,IF($I47&lt;=0,0,IF(AND($I46&lt;=0,OR(TRIM($J47)="Hebrews",TRIM($J47)="Romans",TRIM($J47)="Romans-2",TRIM($J47)="Globe",TRIM($J47)="Globe-12",TRIM($J47)="Neptune P1")),1,0)))</f>
        <v/>
      </c>
      <c r="Q47" s="85" t="n"/>
      <c r="R47" s="84">
        <f>IF(OR($O$7="Canteen",$O$7="Head Office"),0,IF(
  AND(
    SUMIFS(I:I, C:C, C47) &gt;= 8,
    COUNTIFS(C$14:C47, C47)=1,
    OR(
      TEXT(D47,"hh:mm:ss")="07:00:00",
      TEXT(D47,"hh:mm:ss")="15:00:00",
      TEXT(D47,"hh:mm:ss")="23:00:00",
      TEXT(D48,"hh:mm:ss")="07:00:00",
      TEXT(D48,"hh:mm:ss")="15:00:00",
      TEXT(D48,"hh:mm:ss")="23:00:00"
    )
  ),
  1,
  0
))</f>
        <v/>
      </c>
      <c r="S47" s="84">
        <f>IF(OR($A46="Annual Leave",$A47="Annual Leave"),IF(AND($A46&lt;&gt;"Annual Leave",$A47="Annual Leave"),8,0),0)</f>
        <v/>
      </c>
      <c r="T47" s="86" t="n"/>
      <c r="U47" s="144">
        <f>MAX(0,40-Y47)</f>
        <v/>
      </c>
      <c r="V47" s="351">
        <f>IF(OR($C47="",$D47=""),0,
 IF(OR($A46="Holiday",$A47="Holiday"),0,
 IF(AND(NOT(OR($A46="Annual Leave",$A47="Annual Leave")),$A47="Off day"),0,
  IF($I46+$I47&gt;=8,IF($I46&gt;=8,0,8-$I46),$I47)
  )))</f>
        <v/>
      </c>
      <c r="W47" s="351">
        <f>MAX(0,V47-U47)</f>
        <v/>
      </c>
      <c r="X47" s="351">
        <f>IF(C47="","",C47-WEEKDAY(C47,1)+1)</f>
        <v/>
      </c>
      <c r="Y47" s="351">
        <f>SUMPRODUCT(($X$14:$X46=X47)*(($V$14:$V46)+($O$14:$O46)))+IF(X47=X14,$L$11,0)</f>
        <v/>
      </c>
      <c r="Z47" s="351" t="n"/>
      <c r="AA47" s="351" t="n"/>
      <c r="AB47" s="351" t="n"/>
      <c r="AC47" s="351" t="n"/>
      <c r="AD47" s="351" t="n"/>
      <c r="AE47" s="351" t="n"/>
      <c r="AF47" s="351" t="n"/>
    </row>
    <row r="48" ht="24" customHeight="1" s="348" thickBot="1">
      <c r="A48" s="226" t="inlineStr">
        <is>
          <t>On Day</t>
        </is>
      </c>
      <c r="B48" s="299" t="n"/>
      <c r="C48" s="119">
        <f>C47</f>
        <v/>
      </c>
      <c r="D48" s="24" t="n"/>
      <c r="E48" s="227">
        <f>IF(D48="", "",
 IF(D48=TIME(0,0,0), 0,
 IF(AND(D48&gt;=TIME(0,0,1), D48&lt;=TIME(2,0,0)), TIME(7,0,0),
 IF(AND(D48&gt;=TIME(6,0,0), D48&lt;=TIME(8,0,0)), TIME(12,0,0),
 IF(AND(D48&gt;TIME(8,0,0), D48&lt;=TIME(13,59,0)), TIME(15,0,0),
 IF(AND(D48&gt;=TIME(14,0,0), D48&lt;=TIME(17,59,0)), TIME(21,0,0),
 IF(AND(D48&gt;=TIME(18,0,0), D48&lt;=TIME(21,59,0)), TIME(0,0,0),
 IF(AND(D48&gt;=TIME(22,0,0), D48&lt;=TIME(23,59,59)), TIME(7,0,0), ""))))))))</f>
        <v/>
      </c>
      <c r="F48" s="228" t="n"/>
      <c r="G48" s="227">
        <f>IF(AND(D48&gt;=TIME(6,0,0),D48&lt;=TIME(8,0,0)),E48,"")</f>
        <v/>
      </c>
      <c r="H48" s="300" t="n"/>
      <c r="I48" s="87">
        <f>ROUND(IF(OR(D48="",E48="",E48=0),0,IF(H48="",MOD(E48-D48,1)*24,MOD(H48-D48,1)*24)),2)</f>
        <v/>
      </c>
      <c r="J48" s="190" t="n"/>
      <c r="K48" s="297" t="n"/>
      <c r="L48" s="183" t="n"/>
      <c r="M48" s="324">
        <f>MAX(0,V48-W48)</f>
        <v/>
      </c>
      <c r="N48" s="302">
        <f>(IF(OR($C48="",$D48=""),0,
 IF(OR($A48="Holiday",$A49="Holiday"),
    IF(ISNUMBER(MATCH(TRIM($B48),{"Phagwah","Good Friday","Easter Monday","Labour Day","Christmas","Eid ul Azha","Romans-2","Globe-12","Neptune P1"},0)),0,$I48),
 IF(AND(NOT(OR($A48="Annual Leave",$A49="Annual Leave")),$A48="Off day"),$I48,
  MAX(0,$I48-$V48)
  ))))+W48</f>
        <v/>
      </c>
      <c r="O48" s="303" t="n"/>
      <c r="P48" s="229">
        <f>IF(OR($O$7="Canteen",$O$7="Head Office"),0,IF($I48&lt;=0,0,IF(OR(OR(TRIM($J48)="Hebrews",TRIM($J48)="Romans",TRIM($J48)="Romans-2",TRIM($J48)="Globe",TRIM($J48)="Globe-12",TRIM($J48)="Neptune P1"),AND($I49&gt;0,OR(TRIM($J49)="Hebrews",TRIM($J49)="Romans",TRIM($J49)="Romans-2",TRIM($J49)="Globe",TRIM($J49)="Globe-12",TRIM($J49)="Neptune P1"))),1,0)))</f>
        <v/>
      </c>
      <c r="Q48" s="303" t="n"/>
      <c r="R48" s="302">
        <f>IF(OR($O$7="Canteen",$O$7="Head Office"),0,IF(
  AND(
    SUMIFS(I:I, C:C, C48) &gt;= 8,
    COUNTIFS(C$14:C48, C48)=1,
    OR(
      TEXT(D48,"hh:mm:ss")="07:00:00",
      TEXT(D48,"hh:mm:ss")="15:00:00",
      TEXT(D48,"hh:mm:ss")="23:00:00",
      TEXT(D53,"hh:mm:ss")="07:00:00",
      TEXT(D53,"hh:mm:ss")="15:00:00",
      TEXT(D53,"hh:mm:ss")="23:00:00"
    )
  ),
  1,
  0
))</f>
        <v/>
      </c>
      <c r="S48" s="303" t="n"/>
      <c r="T48" s="304" t="n"/>
      <c r="U48" s="144">
        <f>MAX(0,40-Y48)</f>
        <v/>
      </c>
      <c r="V48" s="351">
        <f>IF(OR($C48="",$D48=""),0,
 IF(OR($A48="Holiday",$A49="Holiday"),0,
 IF(AND(NOT(OR($A48="Annual Leave",$A49="Annual Leave")),$A48="Off day"),0,
  IF($I48+$I49&gt;=8,IF($I48&gt;=8,8,$I48),$I48)
  )))</f>
        <v/>
      </c>
      <c r="W48" s="351">
        <f>MAX(0,V48-U48)</f>
        <v/>
      </c>
      <c r="X48" s="351">
        <f>IF(C48="","",C48-WEEKDAY(C48,1)+1)</f>
        <v/>
      </c>
      <c r="Y48" s="351">
        <f>SUMPRODUCT(($X$14:$X47=X48)*(($V$14:$V47)+($O$14:$O47)))+IF(X48=X14,$L$11,0)</f>
        <v/>
      </c>
      <c r="Z48" s="351" t="n"/>
      <c r="AA48" s="351" t="n"/>
      <c r="AB48" s="351" t="n"/>
      <c r="AC48" s="351" t="n"/>
      <c r="AD48" s="351" t="n"/>
      <c r="AE48" s="351" t="n"/>
      <c r="AF48" s="351" t="n"/>
    </row>
    <row r="49" ht="24" customHeight="1" s="348" thickBot="1">
      <c r="A49" s="230" t="n"/>
      <c r="B49" s="355" t="n"/>
      <c r="C49" s="231" t="n"/>
      <c r="D49" s="232" t="n"/>
      <c r="E49" s="232" t="n"/>
      <c r="F49" s="232" t="n"/>
      <c r="G49" s="232" t="n"/>
      <c r="H49" s="233" t="inlineStr">
        <is>
          <t>Total Hrs:</t>
        </is>
      </c>
      <c r="I49" s="122">
        <f>SUM(I14:I48)</f>
        <v/>
      </c>
      <c r="J49" s="234" t="n"/>
      <c r="K49" s="234" t="n"/>
      <c r="L49" s="235" t="n"/>
      <c r="M49" s="120">
        <f>SUM(M14:M48)</f>
        <v/>
      </c>
      <c r="N49" s="120">
        <f>SUM(N14:N48)</f>
        <v/>
      </c>
      <c r="O49" s="120">
        <f>SUM(O14:O48)</f>
        <v/>
      </c>
      <c r="P49" s="120">
        <f>SUM(P14:P48)</f>
        <v/>
      </c>
      <c r="Q49" s="120">
        <f>IF($O$6&lt;&gt;"Armed",0,LOOKUP($Q$50,{0,1,2,3,4,5,6,7,8,9,10,11,12,13,14},{0,384,769,1153,1153,1538,1923,2307,2692,3076,3461,3846,4239,4615,5000}))</f>
        <v/>
      </c>
      <c r="R49" s="120">
        <f>SUM(R14:R48)</f>
        <v/>
      </c>
      <c r="S49" s="120">
        <f>SUM(S14:S48)</f>
        <v/>
      </c>
      <c r="T49" s="121">
        <f>SUM(T30:T43)</f>
        <v/>
      </c>
      <c r="U49" s="144">
        <f>MIN(U48,0)</f>
        <v/>
      </c>
      <c r="V49" s="351">
        <f>SUM(V14:V48)</f>
        <v/>
      </c>
      <c r="W49" s="351">
        <f>SUM(W14:W48)</f>
        <v/>
      </c>
      <c r="X49" s="351" t="n"/>
      <c r="Y49" s="351" t="n"/>
      <c r="Z49" s="351" t="n"/>
      <c r="AA49" s="351" t="n"/>
      <c r="AB49" s="351" t="n"/>
      <c r="AC49" s="351" t="n"/>
      <c r="AD49" s="351" t="n"/>
      <c r="AE49" s="351" t="n"/>
      <c r="AF49" s="351" t="n"/>
    </row>
    <row r="50" ht="24" customHeight="1" s="348">
      <c r="A50" s="351" t="n"/>
      <c r="B50" s="351" t="n"/>
      <c r="C50" s="6" t="n"/>
      <c r="D50" s="6" t="n"/>
      <c r="E50" s="6" t="n"/>
      <c r="F50" s="6" t="n"/>
      <c r="G50" s="6" t="n"/>
      <c r="H50" s="336" t="n"/>
      <c r="I50" s="351" t="n"/>
      <c r="J50" s="336" t="n"/>
      <c r="K50" s="336" t="n"/>
      <c r="L50" s="336" t="n"/>
      <c r="M50" s="28" t="n"/>
      <c r="N50" s="28" t="n"/>
      <c r="O50" s="28" t="n"/>
      <c r="P50" s="241" t="inlineStr">
        <is>
          <t>Days Worked</t>
        </is>
      </c>
      <c r="Q50" s="29">
        <f>SUM(--(SUM(I14:I15)&gt;0),--(SUM(I16:I17)&gt;0),--(SUM(I18:I19)&gt;0),--(SUM(I20:I21)&gt;0),--(SUM(I22:I23)&gt;0),--(SUM(I24:I25)&gt;0),--(SUM(I26:I27)&gt;0),--(SUM(I30:I31)&gt;0),--(SUM(I32:I33)&gt;0),--(SUM(I34:I35)&gt;0),--(SUM(I36:I37)&gt;0),--(SUM(I38:I39)&gt;0),--(SUM(I40:I41)&gt;0),--(SUM(I42:I43)&gt;0),--(SUM(I45:I46)&gt;0),--(SUM(I47:I48)&gt;0))</f>
        <v/>
      </c>
      <c r="R50" s="28" t="n"/>
      <c r="S50" s="28" t="n"/>
      <c r="T50" s="28" t="n"/>
      <c r="U50" s="144" t="n"/>
      <c r="V50" s="351" t="n"/>
      <c r="W50" s="351" t="n"/>
      <c r="X50" s="351" t="n"/>
      <c r="Y50" s="351" t="n"/>
      <c r="Z50" s="351" t="n"/>
      <c r="AA50" s="351" t="n"/>
      <c r="AB50" s="351" t="n"/>
      <c r="AC50" s="351" t="n"/>
      <c r="AD50" s="351" t="n"/>
      <c r="AE50" s="351" t="n"/>
      <c r="AF50" s="351" t="n"/>
    </row>
    <row r="51" ht="24" customHeight="1" s="348">
      <c r="A51" s="351" t="n"/>
      <c r="B51" s="351" t="n"/>
      <c r="C51" s="345" t="n"/>
      <c r="D51" s="362" t="n"/>
      <c r="E51" s="362" t="n"/>
      <c r="F51" s="334" t="n"/>
      <c r="G51" s="362" t="n"/>
      <c r="H51" s="336" t="n"/>
      <c r="I51" s="351" t="n"/>
      <c r="J51" s="336" t="n"/>
      <c r="K51" s="336" t="n"/>
      <c r="L51" s="336" t="n"/>
      <c r="M51" s="236" t="n"/>
      <c r="N51" s="236" t="n"/>
      <c r="O51" s="236" t="n"/>
      <c r="P51" s="236" t="n"/>
      <c r="Q51" s="236" t="n"/>
      <c r="R51" s="236" t="n"/>
      <c r="S51" s="236" t="n"/>
      <c r="T51" s="236" t="n"/>
      <c r="U51" s="144" t="n"/>
      <c r="V51" s="351" t="n"/>
      <c r="W51" s="351" t="n"/>
      <c r="X51" s="351" t="n"/>
      <c r="Y51" s="351" t="n"/>
      <c r="Z51" s="351" t="n"/>
      <c r="AA51" s="351" t="n"/>
      <c r="AB51" s="351" t="n"/>
      <c r="AC51" s="351" t="n"/>
      <c r="AD51" s="351" t="n"/>
      <c r="AE51" s="351" t="n"/>
      <c r="AF51" s="351" t="n"/>
    </row>
    <row r="52">
      <c r="A52" s="351" t="n"/>
      <c r="B52" s="351" t="n"/>
      <c r="C52" s="329" t="inlineStr">
        <is>
          <t>Supervisor Signature</t>
        </is>
      </c>
      <c r="D52" s="363" t="n"/>
      <c r="E52" s="363" t="n"/>
      <c r="F52" s="329" t="inlineStr">
        <is>
          <t>Date</t>
        </is>
      </c>
      <c r="G52" s="363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351" t="n"/>
      <c r="V52" s="351" t="n"/>
      <c r="W52" s="351" t="n"/>
      <c r="X52" s="351" t="n"/>
      <c r="Y52" s="351" t="n"/>
      <c r="Z52" s="351" t="n"/>
      <c r="AA52" s="351" t="n"/>
      <c r="AB52" s="351" t="n"/>
      <c r="AC52" s="351" t="n"/>
      <c r="AD52" s="351" t="n"/>
      <c r="AE52" s="351" t="n"/>
      <c r="AF52" s="351" t="n"/>
    </row>
    <row r="53" ht="26.25" customHeight="1" s="348">
      <c r="A53" s="351" t="n"/>
      <c r="B53" s="351" t="n"/>
      <c r="C53" s="345" t="n"/>
      <c r="D53" s="362" t="n"/>
      <c r="E53" s="362" t="n"/>
      <c r="F53" s="331" t="n"/>
      <c r="G53" s="362" t="n"/>
      <c r="H53" s="6" t="n"/>
      <c r="I53" s="6" t="n"/>
      <c r="J53" s="6" t="n"/>
      <c r="K53" s="6" t="n"/>
      <c r="L53" s="6" t="n"/>
      <c r="M53" s="6" t="n"/>
      <c r="N53" s="237" t="n"/>
      <c r="O53" s="238" t="n"/>
      <c r="P53" s="346" t="n"/>
      <c r="Q53" s="351" t="n"/>
      <c r="R53" s="351" t="n"/>
      <c r="S53" s="351" t="n"/>
      <c r="T53" s="351" t="n"/>
      <c r="U53" s="351" t="n"/>
      <c r="V53" s="351" t="n"/>
      <c r="W53" s="351" t="n"/>
      <c r="X53" s="351" t="n"/>
      <c r="Y53" s="351" t="n"/>
      <c r="Z53" s="351" t="n"/>
      <c r="AA53" s="351" t="n"/>
      <c r="AB53" s="351" t="n"/>
      <c r="AC53" s="351" t="n"/>
      <c r="AD53" s="351" t="n"/>
      <c r="AE53" s="351" t="n"/>
      <c r="AF53" s="351" t="n"/>
    </row>
    <row r="54">
      <c r="A54" s="351" t="n"/>
      <c r="B54" s="351" t="n"/>
      <c r="C54" s="329" t="inlineStr">
        <is>
          <t>Manager Signature</t>
        </is>
      </c>
      <c r="D54" s="363" t="n"/>
      <c r="E54" s="363" t="n"/>
      <c r="F54" s="329" t="inlineStr">
        <is>
          <t>Date</t>
        </is>
      </c>
      <c r="G54" s="363" t="n"/>
      <c r="H54" s="6" t="n"/>
      <c r="I54" s="239" t="inlineStr">
        <is>
          <t>{42}</t>
        </is>
      </c>
      <c r="J54" s="239" t="n"/>
      <c r="K54" s="239" t="n"/>
      <c r="L54" s="239" t="n"/>
      <c r="M54" s="6" t="n"/>
      <c r="N54" s="6" t="n"/>
      <c r="O54" s="6" t="n"/>
      <c r="P54" s="6" t="n"/>
      <c r="Q54" s="6" t="n"/>
      <c r="R54" s="6" t="n"/>
      <c r="S54" s="6" t="n"/>
      <c r="T54" s="6" t="n"/>
      <c r="U54" s="351" t="n"/>
      <c r="V54" s="351" t="n"/>
      <c r="W54" s="351" t="n"/>
      <c r="X54" s="351" t="n"/>
      <c r="Y54" s="351" t="n"/>
      <c r="Z54" s="351" t="n"/>
      <c r="AA54" s="351" t="n"/>
      <c r="AB54" s="351" t="n"/>
      <c r="AC54" s="351" t="n"/>
      <c r="AD54" s="351" t="n"/>
      <c r="AE54" s="351" t="n"/>
      <c r="AF54" s="351" t="n"/>
    </row>
    <row r="55">
      <c r="A55" s="351" t="n"/>
      <c r="B55" s="351" t="n"/>
      <c r="C55" s="240" t="n"/>
      <c r="D55" s="240" t="n"/>
      <c r="E55" s="240" t="n"/>
      <c r="F55" s="240" t="n"/>
      <c r="G55" s="240" t="n"/>
      <c r="H55" s="240" t="n"/>
      <c r="I55" s="240" t="n"/>
      <c r="J55" s="240" t="n"/>
      <c r="K55" s="240" t="n"/>
      <c r="L55" s="240" t="n"/>
      <c r="M55" s="240" t="n"/>
      <c r="N55" s="240" t="n"/>
      <c r="O55" s="240" t="n"/>
      <c r="P55" s="240" t="n"/>
      <c r="Q55" s="240" t="n"/>
      <c r="R55" s="240" t="n"/>
      <c r="S55" s="240" t="n"/>
      <c r="T55" s="240" t="n"/>
      <c r="U55" s="351" t="n"/>
      <c r="V55" s="351" t="n"/>
      <c r="W55" s="351" t="n"/>
      <c r="X55" s="351" t="n"/>
      <c r="Y55" s="351" t="n"/>
      <c r="Z55" s="351" t="n"/>
      <c r="AA55" s="351" t="n"/>
      <c r="AB55" s="351" t="n"/>
      <c r="AC55" s="351" t="n"/>
      <c r="AD55" s="351" t="n"/>
      <c r="AE55" s="351" t="n"/>
      <c r="AF55" s="35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45"/>
  <mergeCells count="33">
    <mergeCell ref="C54:E54"/>
    <mergeCell ref="V2:W2"/>
    <mergeCell ref="C8:F8"/>
    <mergeCell ref="F54:G54"/>
    <mergeCell ref="H10:I10"/>
    <mergeCell ref="C7:F7"/>
    <mergeCell ref="K5:L5"/>
    <mergeCell ref="M5:N5"/>
    <mergeCell ref="H50:I50"/>
    <mergeCell ref="C51:E51"/>
    <mergeCell ref="A1:T1"/>
    <mergeCell ref="C52:E52"/>
    <mergeCell ref="V3:AB3"/>
    <mergeCell ref="F51:G51"/>
    <mergeCell ref="M10:N10"/>
    <mergeCell ref="H51:I51"/>
    <mergeCell ref="C6:F6"/>
    <mergeCell ref="C5:F5"/>
    <mergeCell ref="M7:N7"/>
    <mergeCell ref="M6:N6"/>
    <mergeCell ref="C53:E53"/>
    <mergeCell ref="H7:I7"/>
    <mergeCell ref="H28:I28"/>
    <mergeCell ref="C10:F10"/>
    <mergeCell ref="M8:N8"/>
    <mergeCell ref="F52:G52"/>
    <mergeCell ref="P53:T53"/>
    <mergeCell ref="AA2:AB2"/>
    <mergeCell ref="K10:L10"/>
    <mergeCell ref="H5:I5"/>
    <mergeCell ref="K4:L4"/>
    <mergeCell ref="M4:N4"/>
    <mergeCell ref="F53:G53"/>
  </mergeCells>
  <dataValidations count="5">
    <dataValidation sqref="A14:A48" showDropDown="0" showInputMessage="0" showErrorMessage="0" allowBlank="1" type="list">
      <formula1>"On Day,Off Day,Sick,Absent,Holiday,Annual Leave"</formula1>
    </dataValidation>
    <dataValidation sqref="B14:B48" showDropDown="0" showInputMessage="0" showErrorMessage="0" allowBlank="1" type="list">
      <formula1>"Holiday Double,Phagwah,Good Friday,Easter Monday,Labour Day,Christmas,Eid ul Azha"</formula1>
    </dataValidation>
    <dataValidation sqref="J14:J48" showDropDown="0" showInputMessage="0" showErrorMessage="0" allowBlank="1" type="list">
      <formula1>_xlfn._LONGTEXT("Unico,Unico-2,Unico-42,Unico-44,Unico-46,Unico-47,Unico-48,Unico-49,Globe,Globe-12,Hebrews,Romans-2,Beacon,Numbers,Zebra-24,Sunrise,Sunrise-1,Sunflower 6,Sunset 12,Ripple,Neptune P1,Neptune P2,Neptune P3,Neptune P4,Neptune P5,Neptune P6,Neptune P7,Rainbow"," 1,Rainbow 2,Citadel,Sunset 11,Autumn,Autumn-2,Miracle,Miracle 1,Canteen,Guard Hut")</formula1>
    </dataValidation>
    <dataValidation sqref="O7" showDropDown="0" showInputMessage="0" showErrorMessage="0" allowBlank="1" type="list">
      <formula1>"Caricom,EU,UN,DMC,ARU,Head Office,Canteen"</formula1>
    </dataValidation>
    <dataValidation sqref="O6" showDropDown="0" showInputMessage="0" showErrorMessage="0" allowBlank="1" type="list">
      <formula1>"Unarmed,Armed"</formula1>
    </dataValidation>
  </dataValidations>
  <printOptions horizontalCentered="1"/>
  <pageMargins left="0.5" right="0.5" top="0.5" bottom="1" header="0.5" footer="0.5"/>
  <pageSetup orientation="portrait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AL55"/>
  <sheetViews>
    <sheetView topLeftCell="A42" workbookViewId="0">
      <selection activeCell="I53" sqref="I53"/>
    </sheetView>
  </sheetViews>
  <sheetFormatPr baseColWidth="8" defaultRowHeight="13.5"/>
  <cols>
    <col width="12.28515625" customWidth="1" style="348" min="1" max="1"/>
    <col width="15.140625" customWidth="1" style="348" min="2" max="2"/>
    <col width="12.42578125" customWidth="1" style="348" min="3" max="3"/>
    <col width="9.28515625" customWidth="1" style="348" min="4" max="4"/>
    <col hidden="1" width="9.28515625" customWidth="1" style="348" min="5" max="5"/>
    <col hidden="1" width="2" customWidth="1" style="348" min="6" max="6"/>
    <col hidden="1" width="12.5703125" customWidth="1" style="348" min="7" max="7"/>
    <col width="9.28515625" customWidth="1" style="348" min="8" max="8"/>
    <col width="6.5703125" customWidth="1" style="348" min="9" max="9"/>
    <col width="10.140625" customWidth="1" style="348" min="10" max="10"/>
    <col width="15.28515625" customWidth="1" style="348" min="11" max="11"/>
    <col width="10.5703125" customWidth="1" style="348" min="12" max="12"/>
    <col width="11" customWidth="1" style="348" min="13" max="13"/>
    <col width="9.85546875" customWidth="1" style="348" min="14" max="14"/>
    <col width="11.140625" customWidth="1" style="348" min="15" max="15"/>
    <col width="9.85546875" customWidth="1" style="348" min="16" max="16"/>
    <col width="10.28515625" customWidth="1" style="348" min="17" max="17"/>
    <col width="8.85546875" customWidth="1" style="348" min="18" max="19"/>
    <col width="45.28515625" customWidth="1" style="348" min="20" max="20"/>
    <col width="9.140625" customWidth="1" style="348" min="21" max="21"/>
    <col width="3.140625" customWidth="1" style="348" min="22" max="29"/>
    <col width="10.28515625" customWidth="1" style="348" min="30" max="30"/>
  </cols>
  <sheetData>
    <row r="1" ht="32.25" customFormat="1" customHeight="1" s="1" thickBot="1">
      <c r="A1" s="332" t="n"/>
      <c r="B1" s="354" t="n"/>
      <c r="C1" s="354" t="n"/>
      <c r="D1" s="354" t="n"/>
      <c r="E1" s="354" t="n"/>
      <c r="F1" s="354" t="n"/>
      <c r="G1" s="354" t="n"/>
      <c r="H1" s="354" t="n"/>
      <c r="I1" s="354" t="n"/>
      <c r="J1" s="354" t="n"/>
      <c r="K1" s="354" t="n"/>
      <c r="L1" s="354" t="n"/>
      <c r="M1" s="354" t="n"/>
      <c r="N1" s="354" t="n"/>
      <c r="O1" s="354" t="n"/>
      <c r="P1" s="354" t="n"/>
      <c r="Q1" s="354" t="n"/>
      <c r="R1" s="354" t="n"/>
      <c r="S1" s="354" t="n"/>
      <c r="T1" s="355" t="n"/>
      <c r="U1" s="351" t="n"/>
      <c r="V1" s="351" t="n"/>
      <c r="W1" s="351" t="n"/>
      <c r="X1" s="351" t="n"/>
      <c r="Y1" s="351" t="n"/>
      <c r="Z1" s="351" t="n"/>
      <c r="AA1" s="351" t="n"/>
      <c r="AB1" s="351" t="n"/>
      <c r="AC1" s="351" t="n"/>
      <c r="AD1" s="126" t="n"/>
      <c r="AE1" s="351" t="n"/>
      <c r="AF1" s="351" t="n"/>
    </row>
    <row r="2" ht="15" customFormat="1" customHeight="1" s="1">
      <c r="A2" s="351" t="n"/>
      <c r="B2" s="351" t="n"/>
      <c r="C2" s="127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128" t="n"/>
      <c r="U2" s="351" t="n"/>
      <c r="V2" s="343" t="n">
        <v>2025</v>
      </c>
      <c r="W2" s="356" t="n"/>
      <c r="X2" s="351" t="n"/>
      <c r="Y2" s="351" t="n"/>
      <c r="Z2" s="129" t="inlineStr">
        <is>
          <t>Month:</t>
        </is>
      </c>
      <c r="AA2" s="343" t="n">
        <v>3</v>
      </c>
      <c r="AB2" s="356" t="n"/>
      <c r="AC2" s="351" t="n"/>
      <c r="AD2" s="351" t="n"/>
      <c r="AE2" s="351" t="n"/>
      <c r="AF2" s="351" t="n"/>
    </row>
    <row r="3" ht="15.6" customHeight="1" s="348" thickBot="1">
      <c r="A3" s="351" t="n"/>
      <c r="B3" s="351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351" t="n"/>
      <c r="V3" s="333">
        <f>DATE(V2,AA2,1)</f>
        <v/>
      </c>
      <c r="W3" s="357" t="n"/>
      <c r="X3" s="357" t="n"/>
      <c r="Y3" s="357" t="n"/>
      <c r="Z3" s="357" t="n"/>
      <c r="AA3" s="357" t="n"/>
      <c r="AB3" s="358" t="n"/>
      <c r="AC3" s="351" t="n"/>
      <c r="AD3" s="351" t="n"/>
      <c r="AE3" s="351" t="n"/>
      <c r="AF3" s="249" t="n"/>
    </row>
    <row r="4" ht="21" customHeight="1" s="348" thickBot="1">
      <c r="A4" s="351" t="n"/>
      <c r="B4" s="351" t="n"/>
      <c r="C4" s="25" t="inlineStr">
        <is>
          <t>Federal Manangement Systems</t>
        </is>
      </c>
      <c r="D4" s="25" t="n"/>
      <c r="E4" s="25" t="n"/>
      <c r="F4" s="25" t="n"/>
      <c r="G4" s="25" t="n"/>
      <c r="H4" s="6" t="n"/>
      <c r="I4" s="6" t="n"/>
      <c r="J4" s="6" t="n"/>
      <c r="K4" s="330" t="inlineStr">
        <is>
          <t>Employee Number:</t>
        </is>
      </c>
      <c r="L4" s="351" t="n"/>
      <c r="M4" s="342" t="inlineStr">
        <is>
          <t>5515</t>
        </is>
      </c>
      <c r="N4" s="355" t="n"/>
      <c r="O4" s="6" t="n"/>
      <c r="P4" s="6" t="n"/>
      <c r="Q4" s="6" t="n"/>
      <c r="R4" s="6" t="n"/>
      <c r="S4" s="6" t="n"/>
      <c r="T4" s="6" t="n"/>
      <c r="U4" s="351" t="n"/>
      <c r="V4" s="130" t="inlineStr">
        <is>
          <t>Su</t>
        </is>
      </c>
      <c r="W4" s="131" t="inlineStr">
        <is>
          <t>M</t>
        </is>
      </c>
      <c r="X4" s="131" t="inlineStr">
        <is>
          <t>Tu</t>
        </is>
      </c>
      <c r="Y4" s="131" t="inlineStr">
        <is>
          <t>W</t>
        </is>
      </c>
      <c r="Z4" s="131" t="inlineStr">
        <is>
          <t>Th</t>
        </is>
      </c>
      <c r="AA4" s="131" t="inlineStr">
        <is>
          <t>F</t>
        </is>
      </c>
      <c r="AB4" s="132" t="inlineStr">
        <is>
          <t>Sa</t>
        </is>
      </c>
      <c r="AC4" s="351" t="n"/>
      <c r="AD4" s="133" t="inlineStr">
        <is>
          <t>Overtime Options</t>
        </is>
      </c>
      <c r="AE4" s="351" t="n"/>
      <c r="AF4" s="351" t="n"/>
      <c r="AJ4" s="257" t="n"/>
    </row>
    <row r="5" ht="14.1" customHeight="1" s="348" thickBot="1">
      <c r="A5" s="351" t="n"/>
      <c r="B5" s="351" t="n"/>
      <c r="C5" s="337" t="n"/>
      <c r="D5" s="351" t="n"/>
      <c r="E5" s="351" t="n"/>
      <c r="F5" s="351" t="n"/>
      <c r="G5" s="6" t="n"/>
      <c r="H5" s="340" t="n"/>
      <c r="I5" s="351" t="n"/>
      <c r="J5" s="340" t="n"/>
      <c r="K5" s="344" t="inlineStr">
        <is>
          <t>Employee Name:</t>
        </is>
      </c>
      <c r="L5" s="359" t="n"/>
      <c r="M5" s="342" t="inlineStr">
        <is>
          <t>Pindar, Rochelle Ann</t>
        </is>
      </c>
      <c r="N5" s="355" t="n"/>
      <c r="O5" s="337" t="n"/>
      <c r="P5" s="337" t="n"/>
      <c r="Q5" s="337" t="n"/>
      <c r="R5" s="337" t="n"/>
      <c r="S5" s="337" t="n"/>
      <c r="T5" s="337" t="n"/>
      <c r="U5" s="351" t="n"/>
      <c r="V5" s="263">
        <f>IF(MONTH($V$3)&lt;&gt;MONTH($V$3-WEEKDAY($V$3,1)+(ROW(V5)-ROW($V$5))*7+(COLUMN(V5)-COLUMN($V$5)+1)),"",$V$3-WEEKDAY($V$3,1)+(ROW(V5)-ROW($V$5))*7+(COLUMN(V5)-COLUMN($V$5)+1))</f>
        <v/>
      </c>
      <c r="W5" s="263">
        <f>IF(MONTH($V$3)&lt;&gt;MONTH($V$3-WEEKDAY($V$3,1)+(ROW(W5)-ROW($V$5))*7+(COLUMN(W5)-COLUMN($V$5)+1)),"",$V$3-WEEKDAY($V$3,1)+(ROW(W5)-ROW($V$5))*7+(COLUMN(W5)-COLUMN($V$5)+1))</f>
        <v/>
      </c>
      <c r="X5" s="263">
        <f>IF(MONTH($V$3)&lt;&gt;MONTH($V$3-WEEKDAY($V$3,1)+(ROW(X5)-ROW($V$5))*7+(COLUMN(X5)-COLUMN($V$5)+1)),"",$V$3-WEEKDAY($V$3,1)+(ROW(X5)-ROW($V$5))*7+(COLUMN(X5)-COLUMN($V$5)+1))</f>
        <v/>
      </c>
      <c r="Y5" s="263">
        <f>IF(MONTH($V$3)&lt;&gt;MONTH($V$3-WEEKDAY($V$3,1)+(ROW(Y5)-ROW($V$5))*7+(COLUMN(Y5)-COLUMN($V$5)+1)),"",$V$3-WEEKDAY($V$3,1)+(ROW(Y5)-ROW($V$5))*7+(COLUMN(Y5)-COLUMN($V$5)+1))</f>
        <v/>
      </c>
      <c r="Z5" s="263">
        <f>IF(MONTH($V$3)&lt;&gt;MONTH($V$3-WEEKDAY($V$3,1)+(ROW(Z5)-ROW($V$5))*7+(COLUMN(Z5)-COLUMN($V$5)+1)),"",$V$3-WEEKDAY($V$3,1)+(ROW(Z5)-ROW($V$5))*7+(COLUMN(Z5)-COLUMN($V$5)+1))</f>
        <v/>
      </c>
      <c r="AA5" s="263">
        <f>IF(MONTH($V$3)&lt;&gt;MONTH($V$3-WEEKDAY($V$3,1)+(ROW(AA5)-ROW($V$5))*7+(COLUMN(AA5)-COLUMN($V$5)+1)),"",$V$3-WEEKDAY($V$3,1)+(ROW(AA5)-ROW($V$5))*7+(COLUMN(AA5)-COLUMN($V$5)+1))</f>
        <v/>
      </c>
      <c r="AB5" s="263">
        <f>IF(MONTH($V$3)&lt;&gt;MONTH($V$3-WEEKDAY($V$3,1)+(ROW(AB5)-ROW($V$5))*7+(COLUMN(AB5)-COLUMN($V$5)+1)),"",$V$3-WEEKDAY($V$3,1)+(ROW(AB5)-ROW($V$5))*7+(COLUMN(AB5)-COLUMN($V$5)+1))</f>
        <v/>
      </c>
      <c r="AC5" s="351" t="n"/>
      <c r="AD5" s="351" t="n"/>
      <c r="AE5" s="3" t="b">
        <v>1</v>
      </c>
      <c r="AF5" s="258" t="n"/>
      <c r="AJ5" s="350" t="n"/>
      <c r="AK5" s="350" t="n"/>
      <c r="AL5" s="350" t="n"/>
    </row>
    <row r="6" ht="14.1" customHeight="1" s="348" thickBot="1">
      <c r="A6" s="351" t="n"/>
      <c r="B6" s="351" t="n"/>
      <c r="C6" s="337" t="inlineStr">
        <is>
          <t xml:space="preserve">120 Peter Rose St </t>
        </is>
      </c>
      <c r="D6" s="351" t="n"/>
      <c r="E6" s="351" t="n"/>
      <c r="F6" s="351" t="n"/>
      <c r="G6" s="6" t="n"/>
      <c r="H6" s="6" t="n"/>
      <c r="I6" s="6" t="n"/>
      <c r="J6" s="6" t="n"/>
      <c r="K6" s="6" t="n"/>
      <c r="L6" s="6" t="n"/>
      <c r="M6" s="339" t="inlineStr">
        <is>
          <t>Armed or unarmed</t>
        </is>
      </c>
      <c r="N6" s="360" t="n"/>
      <c r="O6" s="135" t="inlineStr">
        <is>
          <t>Unarmed</t>
        </is>
      </c>
      <c r="P6" s="6" t="n"/>
      <c r="Q6" s="6" t="n"/>
      <c r="R6" s="6" t="n"/>
      <c r="S6" s="6" t="n"/>
      <c r="T6" s="6" t="n"/>
      <c r="U6" s="351" t="n"/>
      <c r="V6" s="263">
        <f>IF(MONTH($V$3)&lt;&gt;MONTH($V$3-WEEKDAY($V$3,1)+(ROW(V6)-ROW($V$5))*7+(COLUMN(V6)-COLUMN($V$5)+1)),"",$V$3-WEEKDAY($V$3,1)+(ROW(V6)-ROW($V$5))*7+(COLUMN(V6)-COLUMN($V$5)+1))</f>
        <v/>
      </c>
      <c r="W6" s="263">
        <f>IF(MONTH($V$3)&lt;&gt;MONTH($V$3-WEEKDAY($V$3,1)+(ROW(W6)-ROW($V$5))*7+(COLUMN(W6)-COLUMN($V$5)+1)),"",$V$3-WEEKDAY($V$3,1)+(ROW(W6)-ROW($V$5))*7+(COLUMN(W6)-COLUMN($V$5)+1))</f>
        <v/>
      </c>
      <c r="X6" s="263">
        <f>IF(MONTH($V$3)&lt;&gt;MONTH($V$3-WEEKDAY($V$3,1)+(ROW(X6)-ROW($V$5))*7+(COLUMN(X6)-COLUMN($V$5)+1)),"",$V$3-WEEKDAY($V$3,1)+(ROW(X6)-ROW($V$5))*7+(COLUMN(X6)-COLUMN($V$5)+1))</f>
        <v/>
      </c>
      <c r="Y6" s="263">
        <f>IF(MONTH($V$3)&lt;&gt;MONTH($V$3-WEEKDAY($V$3,1)+(ROW(Y6)-ROW($V$5))*7+(COLUMN(Y6)-COLUMN($V$5)+1)),"",$V$3-WEEKDAY($V$3,1)+(ROW(Y6)-ROW($V$5))*7+(COLUMN(Y6)-COLUMN($V$5)+1))</f>
        <v/>
      </c>
      <c r="Z6" s="263">
        <f>IF(MONTH($V$3)&lt;&gt;MONTH($V$3-WEEKDAY($V$3,1)+(ROW(Z6)-ROW($V$5))*7+(COLUMN(Z6)-COLUMN($V$5)+1)),"",$V$3-WEEKDAY($V$3,1)+(ROW(Z6)-ROW($V$5))*7+(COLUMN(Z6)-COLUMN($V$5)+1))</f>
        <v/>
      </c>
      <c r="AA6" s="263">
        <f>IF(MONTH($V$3)&lt;&gt;MONTH($V$3-WEEKDAY($V$3,1)+(ROW(AA6)-ROW($V$5))*7+(COLUMN(AA6)-COLUMN($V$5)+1)),"",$V$3-WEEKDAY($V$3,1)+(ROW(AA6)-ROW($V$5))*7+(COLUMN(AA6)-COLUMN($V$5)+1))</f>
        <v/>
      </c>
      <c r="AB6" s="263">
        <f>IF(MONTH($V$3)&lt;&gt;MONTH($V$3-WEEKDAY($V$3,1)+(ROW(AB6)-ROW($V$5))*7+(COLUMN(AB6)-COLUMN($V$5)+1)),"",$V$3-WEEKDAY($V$3,1)+(ROW(AB6)-ROW($V$5))*7+(COLUMN(AB6)-COLUMN($V$5)+1))</f>
        <v/>
      </c>
      <c r="AC6" s="351" t="n"/>
      <c r="AD6" s="136" t="inlineStr">
        <is>
          <t>After:</t>
        </is>
      </c>
      <c r="AE6" s="264" t="n">
        <v>8</v>
      </c>
      <c r="AF6" s="258" t="n"/>
      <c r="AJ6" s="350" t="n"/>
      <c r="AL6" s="251" t="n"/>
    </row>
    <row r="7" ht="14.1" customHeight="1" s="348" thickBot="1">
      <c r="A7" s="351" t="n"/>
      <c r="B7" s="351" t="n"/>
      <c r="C7" s="337" t="inlineStr">
        <is>
          <t>Queenstown</t>
        </is>
      </c>
      <c r="D7" s="351" t="n"/>
      <c r="E7" s="351" t="n"/>
      <c r="F7" s="351" t="n"/>
      <c r="G7" s="6" t="n"/>
      <c r="H7" s="340" t="n"/>
      <c r="I7" s="351" t="n"/>
      <c r="J7" s="340" t="n"/>
      <c r="K7" s="340" t="n"/>
      <c r="L7" s="340" t="n"/>
      <c r="M7" s="338" t="inlineStr">
        <is>
          <t>Agency</t>
        </is>
      </c>
      <c r="N7" s="361" t="n"/>
      <c r="O7" s="7" t="inlineStr">
        <is>
          <t>Caricom</t>
        </is>
      </c>
      <c r="P7" s="6" t="n"/>
      <c r="Q7" s="6" t="n"/>
      <c r="R7" s="6" t="n"/>
      <c r="S7" s="6" t="n"/>
      <c r="T7" s="6" t="n"/>
      <c r="U7" s="351" t="n"/>
      <c r="V7" s="263">
        <f>IF(MONTH($V$3)&lt;&gt;MONTH($V$3-WEEKDAY($V$3,1)+(ROW(V7)-ROW($V$5))*7+(COLUMN(V7)-COLUMN($V$5)+1)),"",$V$3-WEEKDAY($V$3,1)+(ROW(V7)-ROW($V$5))*7+(COLUMN(V7)-COLUMN($V$5)+1))</f>
        <v/>
      </c>
      <c r="W7" s="263">
        <f>IF(MONTH($V$3)&lt;&gt;MONTH($V$3-WEEKDAY($V$3,1)+(ROW(W7)-ROW($V$5))*7+(COLUMN(W7)-COLUMN($V$5)+1)),"",$V$3-WEEKDAY($V$3,1)+(ROW(W7)-ROW($V$5))*7+(COLUMN(W7)-COLUMN($V$5)+1))</f>
        <v/>
      </c>
      <c r="X7" s="263">
        <f>IF(MONTH($V$3)&lt;&gt;MONTH($V$3-WEEKDAY($V$3,1)+(ROW(X7)-ROW($V$5))*7+(COLUMN(X7)-COLUMN($V$5)+1)),"",$V$3-WEEKDAY($V$3,1)+(ROW(X7)-ROW($V$5))*7+(COLUMN(X7)-COLUMN($V$5)+1))</f>
        <v/>
      </c>
      <c r="Y7" s="263">
        <f>IF(MONTH($V$3)&lt;&gt;MONTH($V$3-WEEKDAY($V$3,1)+(ROW(Y7)-ROW($V$5))*7+(COLUMN(Y7)-COLUMN($V$5)+1)),"",$V$3-WEEKDAY($V$3,1)+(ROW(Y7)-ROW($V$5))*7+(COLUMN(Y7)-COLUMN($V$5)+1))</f>
        <v/>
      </c>
      <c r="Z7" s="263">
        <f>IF(MONTH($V$3)&lt;&gt;MONTH($V$3-WEEKDAY($V$3,1)+(ROW(Z7)-ROW($V$5))*7+(COLUMN(Z7)-COLUMN($V$5)+1)),"",$V$3-WEEKDAY($V$3,1)+(ROW(Z7)-ROW($V$5))*7+(COLUMN(Z7)-COLUMN($V$5)+1))</f>
        <v/>
      </c>
      <c r="AA7" s="263">
        <f>IF(MONTH($V$3)&lt;&gt;MONTH($V$3-WEEKDAY($V$3,1)+(ROW(AA7)-ROW($V$5))*7+(COLUMN(AA7)-COLUMN($V$5)+1)),"",$V$3-WEEKDAY($V$3,1)+(ROW(AA7)-ROW($V$5))*7+(COLUMN(AA7)-COLUMN($V$5)+1))</f>
        <v/>
      </c>
      <c r="AB7" s="263">
        <f>IF(MONTH($V$3)&lt;&gt;MONTH($V$3-WEEKDAY($V$3,1)+(ROW(AB7)-ROW($V$5))*7+(COLUMN(AB7)-COLUMN($V$5)+1)),"",$V$3-WEEKDAY($V$3,1)+(ROW(AB7)-ROW($V$5))*7+(COLUMN(AB7)-COLUMN($V$5)+1))</f>
        <v/>
      </c>
      <c r="AC7" s="351" t="n"/>
      <c r="AD7" s="351" t="n"/>
      <c r="AE7" s="351" t="n"/>
      <c r="AF7" s="258" t="n"/>
      <c r="AJ7" s="350" t="n"/>
      <c r="AL7" s="251" t="n"/>
    </row>
    <row r="8">
      <c r="A8" s="351" t="n"/>
      <c r="B8" s="351" t="n"/>
      <c r="C8" s="337" t="inlineStr">
        <is>
          <t>Georgetown, Guyana</t>
        </is>
      </c>
      <c r="D8" s="351" t="n"/>
      <c r="E8" s="351" t="n"/>
      <c r="F8" s="351" t="n"/>
      <c r="G8" s="6" t="n"/>
      <c r="H8" s="6" t="n"/>
      <c r="I8" s="6" t="n"/>
      <c r="J8" s="6" t="n"/>
      <c r="K8" s="6" t="n"/>
      <c r="L8" s="6" t="n"/>
      <c r="M8" s="341" t="n"/>
      <c r="N8" s="351" t="n"/>
      <c r="O8" s="351" t="n"/>
      <c r="P8" s="6" t="n"/>
      <c r="Q8" s="6" t="n"/>
      <c r="R8" s="6" t="n"/>
      <c r="S8" s="6" t="n"/>
      <c r="T8" s="6" t="n"/>
      <c r="U8" s="351" t="n"/>
      <c r="V8" s="263">
        <f>IF(MONTH($V$3)&lt;&gt;MONTH($V$3-WEEKDAY($V$3,1)+(ROW(V8)-ROW($V$5))*7+(COLUMN(V8)-COLUMN($V$5)+1)),"",$V$3-WEEKDAY($V$3,1)+(ROW(V8)-ROW($V$5))*7+(COLUMN(V8)-COLUMN($V$5)+1))</f>
        <v/>
      </c>
      <c r="W8" s="263">
        <f>IF(MONTH($V$3)&lt;&gt;MONTH($V$3-WEEKDAY($V$3,1)+(ROW(W8)-ROW($V$5))*7+(COLUMN(W8)-COLUMN($V$5)+1)),"",$V$3-WEEKDAY($V$3,1)+(ROW(W8)-ROW($V$5))*7+(COLUMN(W8)-COLUMN($V$5)+1))</f>
        <v/>
      </c>
      <c r="X8" s="263">
        <f>IF(MONTH($V$3)&lt;&gt;MONTH($V$3-WEEKDAY($V$3,1)+(ROW(X8)-ROW($V$5))*7+(COLUMN(X8)-COLUMN($V$5)+1)),"",$V$3-WEEKDAY($V$3,1)+(ROW(X8)-ROW($V$5))*7+(COLUMN(X8)-COLUMN($V$5)+1))</f>
        <v/>
      </c>
      <c r="Y8" s="263">
        <f>IF(MONTH($V$3)&lt;&gt;MONTH($V$3-WEEKDAY($V$3,1)+(ROW(Y8)-ROW($V$5))*7+(COLUMN(Y8)-COLUMN($V$5)+1)),"",$V$3-WEEKDAY($V$3,1)+(ROW(Y8)-ROW($V$5))*7+(COLUMN(Y8)-COLUMN($V$5)+1))</f>
        <v/>
      </c>
      <c r="Z8" s="263">
        <f>IF(MONTH($V$3)&lt;&gt;MONTH($V$3-WEEKDAY($V$3,1)+(ROW(Z8)-ROW($V$5))*7+(COLUMN(Z8)-COLUMN($V$5)+1)),"",$V$3-WEEKDAY($V$3,1)+(ROW(Z8)-ROW($V$5))*7+(COLUMN(Z8)-COLUMN($V$5)+1))</f>
        <v/>
      </c>
      <c r="AA8" s="263">
        <f>IF(MONTH($V$3)&lt;&gt;MONTH($V$3-WEEKDAY($V$3,1)+(ROW(AA8)-ROW($V$5))*7+(COLUMN(AA8)-COLUMN($V$5)+1)),"",$V$3-WEEKDAY($V$3,1)+(ROW(AA8)-ROW($V$5))*7+(COLUMN(AA8)-COLUMN($V$5)+1))</f>
        <v/>
      </c>
      <c r="AB8" s="263">
        <f>IF(MONTH($V$3)&lt;&gt;MONTH($V$3-WEEKDAY($V$3,1)+(ROW(AB8)-ROW($V$5))*7+(COLUMN(AB8)-COLUMN($V$5)+1)),"",$V$3-WEEKDAY($V$3,1)+(ROW(AB8)-ROW($V$5))*7+(COLUMN(AB8)-COLUMN($V$5)+1))</f>
        <v/>
      </c>
      <c r="AC8" s="351" t="n"/>
      <c r="AD8" s="351" t="n"/>
      <c r="AE8" s="3" t="b">
        <v>1</v>
      </c>
      <c r="AF8" s="258" t="n"/>
      <c r="AJ8" s="350" t="n"/>
      <c r="AL8" s="251" t="n"/>
    </row>
    <row r="9">
      <c r="A9" s="351" t="n"/>
      <c r="B9" s="351" t="n"/>
      <c r="C9" s="337" t="n"/>
      <c r="D9" s="337" t="n"/>
      <c r="E9" s="337" t="n"/>
      <c r="F9" s="337" t="n"/>
      <c r="G9" s="6" t="n"/>
      <c r="H9" s="6" t="n"/>
      <c r="I9" s="6" t="n"/>
      <c r="J9" s="6" t="n"/>
      <c r="K9" s="6" t="n"/>
      <c r="L9" s="6" t="n"/>
      <c r="M9" s="137" t="n"/>
      <c r="N9" s="137" t="n"/>
      <c r="O9" s="6" t="n"/>
      <c r="P9" s="6" t="n"/>
      <c r="Q9" s="6" t="n"/>
      <c r="R9" s="6" t="n"/>
      <c r="S9" s="6" t="n"/>
      <c r="T9" s="6" t="n"/>
      <c r="U9" s="351" t="n"/>
      <c r="V9" s="265" t="n"/>
      <c r="W9" s="265" t="n"/>
      <c r="X9" s="265" t="n"/>
      <c r="Y9" s="265" t="n"/>
      <c r="Z9" s="265" t="n"/>
      <c r="AA9" s="265" t="n"/>
      <c r="AB9" s="265" t="n"/>
      <c r="AC9" s="351" t="n"/>
      <c r="AD9" s="351" t="n"/>
      <c r="AE9" s="3" t="n"/>
      <c r="AF9" s="351" t="n"/>
      <c r="AJ9" s="350" t="n"/>
      <c r="AL9" s="251" t="n"/>
    </row>
    <row r="10">
      <c r="A10" s="351" t="n"/>
      <c r="B10" s="351" t="n"/>
      <c r="C10" s="337" t="inlineStr">
        <is>
          <t>592-223-7560</t>
        </is>
      </c>
      <c r="D10" s="351" t="n"/>
      <c r="E10" s="351" t="n"/>
      <c r="F10" s="351" t="n"/>
      <c r="G10" s="6" t="n"/>
      <c r="H10" s="340" t="n"/>
      <c r="I10" s="351" t="n"/>
      <c r="J10" s="340" t="n"/>
      <c r="K10" s="330" t="inlineStr">
        <is>
          <t>Week Starting:</t>
        </is>
      </c>
      <c r="L10" s="351" t="n"/>
      <c r="M10" s="335" t="n">
        <v>45977</v>
      </c>
      <c r="N10" s="362" t="n"/>
      <c r="O10" s="6" t="n"/>
      <c r="P10" s="6" t="n"/>
      <c r="Q10" s="6" t="n"/>
      <c r="R10" s="6" t="n"/>
      <c r="S10" s="6" t="n"/>
      <c r="T10" s="138" t="inlineStr">
        <is>
          <t>[42]</t>
        </is>
      </c>
      <c r="U10" s="351" t="n"/>
      <c r="V10" s="263">
        <f>IF(MONTH($V$3)&lt;&gt;MONTH($V$3-WEEKDAY($V$3,1)+(ROW(V10)-ROW($V$5))*7+(COLUMN(V10)-COLUMN($V$5)+1)),"",$V$3-WEEKDAY($V$3,1)+(ROW(V10)-ROW($V$5))*7+(COLUMN(V10)-COLUMN($V$5)+1))</f>
        <v/>
      </c>
      <c r="W10" s="263">
        <f>IF(MONTH($V$3)&lt;&gt;MONTH($V$3-WEEKDAY($V$3,1)+(ROW(W10)-ROW($V$5))*7+(COLUMN(W10)-COLUMN($V$5)+1)),"",$V$3-WEEKDAY($V$3,1)+(ROW(W10)-ROW($V$5))*7+(COLUMN(W10)-COLUMN($V$5)+1))</f>
        <v/>
      </c>
      <c r="X10" s="263">
        <f>IF(MONTH($V$3)&lt;&gt;MONTH($V$3-WEEKDAY($V$3,1)+(ROW(X10)-ROW($V$5))*7+(COLUMN(X10)-COLUMN($V$5)+1)),"",$V$3-WEEKDAY($V$3,1)+(ROW(X10)-ROW($V$5))*7+(COLUMN(X10)-COLUMN($V$5)+1))</f>
        <v/>
      </c>
      <c r="Y10" s="263">
        <f>IF(MONTH($V$3)&lt;&gt;MONTH($V$3-WEEKDAY($V$3,1)+(ROW(Y10)-ROW($V$5))*7+(COLUMN(Y10)-COLUMN($V$5)+1)),"",$V$3-WEEKDAY($V$3,1)+(ROW(Y10)-ROW($V$5))*7+(COLUMN(Y10)-COLUMN($V$5)+1))</f>
        <v/>
      </c>
      <c r="Z10" s="263">
        <f>IF(MONTH($V$3)&lt;&gt;MONTH($V$3-WEEKDAY($V$3,1)+(ROW(Z10)-ROW($V$5))*7+(COLUMN(Z10)-COLUMN($V$5)+1)),"",$V$3-WEEKDAY($V$3,1)+(ROW(Z10)-ROW($V$5))*7+(COLUMN(Z10)-COLUMN($V$5)+1))</f>
        <v/>
      </c>
      <c r="AA10" s="263">
        <f>IF(MONTH($V$3)&lt;&gt;MONTH($V$3-WEEKDAY($V$3,1)+(ROW(AA10)-ROW($V$5))*7+(COLUMN(AA10)-COLUMN($V$5)+1)),"",$V$3-WEEKDAY($V$3,1)+(ROW(AA10)-ROW($V$5))*7+(COLUMN(AA10)-COLUMN($V$5)+1))</f>
        <v/>
      </c>
      <c r="AB10" s="263">
        <f>IF(MONTH($V$3)&lt;&gt;MONTH($V$3-WEEKDAY($V$3,1)+(ROW(AB10)-ROW($V$5))*7+(COLUMN(AB10)-COLUMN($V$5)+1)),"",$V$3-WEEKDAY($V$3,1)+(ROW(AB10)-ROW($V$5))*7+(COLUMN(AB10)-COLUMN($V$5)+1))</f>
        <v/>
      </c>
      <c r="AC10" s="351" t="n"/>
      <c r="AD10" s="136" t="inlineStr">
        <is>
          <t>After:</t>
        </is>
      </c>
      <c r="AE10" s="264" t="n">
        <v>40</v>
      </c>
      <c r="AF10" s="250" t="n"/>
    </row>
    <row r="11" ht="15.75" customHeight="1" s="348" thickBot="1">
      <c r="A11" s="351" t="n"/>
      <c r="B11" s="351" t="n"/>
      <c r="C11" s="6" t="n"/>
      <c r="D11" s="6" t="n"/>
      <c r="E11" s="6" t="n"/>
      <c r="F11" s="6" t="n"/>
      <c r="G11" s="6" t="n"/>
      <c r="H11" s="6" t="n"/>
      <c r="I11" s="6" t="n"/>
      <c r="J11" s="6" t="n"/>
      <c r="K11" s="259" t="inlineStr">
        <is>
          <t>Carry Forward Hrs:</t>
        </is>
      </c>
      <c r="L11" s="248" t="n">
        <v>30.46</v>
      </c>
      <c r="M11" s="6" t="n"/>
      <c r="N11" s="6" t="n"/>
      <c r="O11" s="6" t="n"/>
      <c r="P11" s="6" t="n"/>
      <c r="Q11" s="6" t="n"/>
      <c r="R11" s="6" t="n"/>
      <c r="S11" s="6" t="n"/>
      <c r="T11" s="6" t="n"/>
      <c r="U11" s="351" t="n"/>
      <c r="V11" s="263">
        <f>IF(MONTH($V$3)&lt;&gt;MONTH($V$3-WEEKDAY($V$3,1)+(ROW(V11)-ROW($V$5))*7+(COLUMN(V11)-COLUMN($V$5)+1)),"",$V$3-WEEKDAY($V$3,1)+(ROW(V11)-ROW($V$5))*7+(COLUMN(V11)-COLUMN($V$5)+1))</f>
        <v/>
      </c>
      <c r="W11" s="263">
        <f>IF(MONTH($V$3)&lt;&gt;MONTH($V$3-WEEKDAY($V$3,1)+(ROW(W11)-ROW($V$5))*7+(COLUMN(W11)-COLUMN($V$5)+1)),"",$V$3-WEEKDAY($V$3,1)+(ROW(W11)-ROW($V$5))*7+(COLUMN(W11)-COLUMN($V$5)+1))</f>
        <v/>
      </c>
      <c r="X11" s="263">
        <f>IF(MONTH($V$3)&lt;&gt;MONTH($V$3-WEEKDAY($V$3,1)+(ROW(X11)-ROW($V$5))*7+(COLUMN(X11)-COLUMN($V$5)+1)),"",$V$3-WEEKDAY($V$3,1)+(ROW(X11)-ROW($V$5))*7+(COLUMN(X11)-COLUMN($V$5)+1))</f>
        <v/>
      </c>
      <c r="Y11" s="263">
        <f>IF(MONTH($V$3)&lt;&gt;MONTH($V$3-WEEKDAY($V$3,1)+(ROW(Y11)-ROW($V$5))*7+(COLUMN(Y11)-COLUMN($V$5)+1)),"",$V$3-WEEKDAY($V$3,1)+(ROW(Y11)-ROW($V$5))*7+(COLUMN(Y11)-COLUMN($V$5)+1))</f>
        <v/>
      </c>
      <c r="Z11" s="263">
        <f>IF(MONTH($V$3)&lt;&gt;MONTH($V$3-WEEKDAY($V$3,1)+(ROW(Z11)-ROW($V$5))*7+(COLUMN(Z11)-COLUMN($V$5)+1)),"",$V$3-WEEKDAY($V$3,1)+(ROW(Z11)-ROW($V$5))*7+(COLUMN(Z11)-COLUMN($V$5)+1))</f>
        <v/>
      </c>
      <c r="AA11" s="263">
        <f>IF(MONTH($V$3)&lt;&gt;MONTH($V$3-WEEKDAY($V$3,1)+(ROW(AA11)-ROW($V$5))*7+(COLUMN(AA11)-COLUMN($V$5)+1)),"",$V$3-WEEKDAY($V$3,1)+(ROW(AA11)-ROW($V$5))*7+(COLUMN(AA11)-COLUMN($V$5)+1))</f>
        <v/>
      </c>
      <c r="AB11" s="263">
        <f>IF(MONTH($V$3)&lt;&gt;MONTH($V$3-WEEKDAY($V$3,1)+(ROW(AB11)-ROW($V$5))*7+(COLUMN(AB11)-COLUMN($V$5)+1)),"",$V$3-WEEKDAY($V$3,1)+(ROW(AB11)-ROW($V$5))*7+(COLUMN(AB11)-COLUMN($V$5)+1))</f>
        <v/>
      </c>
      <c r="AC11" s="351" t="n"/>
      <c r="AD11" s="351" t="n"/>
      <c r="AE11" s="351" t="n"/>
      <c r="AF11" s="258" t="n"/>
      <c r="AJ11" s="252" t="n"/>
      <c r="AK11" s="252" t="n"/>
    </row>
    <row r="12" ht="27.75" customFormat="1" customHeight="1" s="2" thickBot="1">
      <c r="A12" s="266" t="inlineStr">
        <is>
          <t>Day Off</t>
        </is>
      </c>
      <c r="B12" s="267" t="inlineStr">
        <is>
          <t>Holiday Double</t>
        </is>
      </c>
      <c r="C12" s="139" t="inlineStr">
        <is>
          <t>Day of Week</t>
        </is>
      </c>
      <c r="D12" s="140" t="inlineStr">
        <is>
          <t>Time
In</t>
        </is>
      </c>
      <c r="E12" s="140" t="inlineStr">
        <is>
          <t>Time
Out</t>
        </is>
      </c>
      <c r="F12" s="141" t="n"/>
      <c r="G12" s="140" t="inlineStr">
        <is>
          <t>Time
In</t>
        </is>
      </c>
      <c r="H12" s="140" t="inlineStr">
        <is>
          <t>Time
Out</t>
        </is>
      </c>
      <c r="I12" s="142" t="inlineStr">
        <is>
          <t>Total
Hrs</t>
        </is>
      </c>
      <c r="J12" s="142" t="inlineStr">
        <is>
          <t>Location</t>
        </is>
      </c>
      <c r="K12" s="142" t="inlineStr">
        <is>
          <t>Supervisor</t>
        </is>
      </c>
      <c r="L12" s="142" t="inlineStr">
        <is>
          <t>Supervisor Approval</t>
        </is>
      </c>
      <c r="M12" s="140" t="inlineStr">
        <is>
          <t>Regular
Hrs</t>
        </is>
      </c>
      <c r="N12" s="140" t="inlineStr">
        <is>
          <t>Overtime
Hrs</t>
        </is>
      </c>
      <c r="O12" s="140" t="inlineStr">
        <is>
          <t>Hol Hrs</t>
        </is>
      </c>
      <c r="P12" s="140" t="inlineStr">
        <is>
          <t>Responsibilities</t>
        </is>
      </c>
      <c r="Q12" s="140" t="inlineStr">
        <is>
          <t>Risk</t>
        </is>
      </c>
      <c r="R12" s="140" t="inlineStr">
        <is>
          <t>Meals</t>
        </is>
      </c>
      <c r="S12" s="140" t="inlineStr">
        <is>
          <t>Vac Hrs</t>
        </is>
      </c>
      <c r="T12" s="143" t="inlineStr">
        <is>
          <t>Reason for Overtime</t>
        </is>
      </c>
      <c r="U12" s="144" t="inlineStr">
        <is>
          <t>Wkly Reg Avail</t>
        </is>
      </c>
      <c r="V12" s="351" t="inlineStr">
        <is>
          <t>Orig Reg</t>
        </is>
      </c>
      <c r="W12" s="351" t="inlineStr">
        <is>
          <t>Wkly OT Adj</t>
        </is>
      </c>
      <c r="X12" s="351" t="inlineStr">
        <is>
          <t>Week Start</t>
        </is>
      </c>
      <c r="Y12" s="351" t="inlineStr">
        <is>
          <t>Wk Hrs Before</t>
        </is>
      </c>
      <c r="Z12" s="351" t="n"/>
      <c r="AA12" s="351" t="n"/>
      <c r="AB12" s="351" t="n"/>
      <c r="AC12" s="351" t="n"/>
      <c r="AD12" s="351" t="n"/>
      <c r="AE12" s="351" t="n"/>
      <c r="AF12" s="351" t="n"/>
      <c r="AJ12" s="252" t="n"/>
      <c r="AK12" s="252" t="n"/>
    </row>
    <row r="13" hidden="1" ht="15.75" customHeight="1" s="348" thickBot="1">
      <c r="A13" s="268" t="n"/>
      <c r="B13" s="351" t="n"/>
      <c r="C13" s="145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146" t="n"/>
      <c r="U13" s="351" t="n"/>
      <c r="V13" s="351" t="n"/>
      <c r="W13" s="351" t="n"/>
      <c r="X13" s="351" t="n"/>
      <c r="Y13" s="351" t="n"/>
      <c r="Z13" s="351" t="n"/>
      <c r="AA13" s="351" t="n"/>
      <c r="AB13" s="351" t="n"/>
      <c r="AC13" s="351" t="n"/>
      <c r="AD13" s="351" t="n"/>
      <c r="AE13" s="351" t="n"/>
      <c r="AF13" s="351" t="n"/>
    </row>
    <row r="14" ht="24" customHeight="1" s="348" thickBot="1">
      <c r="A14" s="147" t="inlineStr">
        <is>
          <t>On Day</t>
        </is>
      </c>
      <c r="B14" s="269" t="n"/>
      <c r="C14" s="88">
        <f>M10</f>
        <v/>
      </c>
      <c r="D14" s="54" t="n"/>
      <c r="E14" s="148">
        <f>IF(D14="", "",
 IF(D14=TIME(0,0,0), 0,
 IF(AND(D14&gt;=TIME(0,0,1), D14&lt;=TIME(2,0,0)), TIME(7,0,0),
 IF(AND(D14&gt;=TIME(6,0,0), D14&lt;=TIME(8,0,0)), TIME(12,0,0),
 IF(AND(D14&gt;TIME(8,0,0), D14&lt;=TIME(13,59,0)), TIME(15,0,0),
 IF(AND(D14&gt;=TIME(14,0,0), D14&lt;=TIME(17,59,0)), TIME(21,0,0),
 IF(AND(D14&gt;=TIME(18,0,0), D14&lt;=TIME(21,59,0)), TIME(0,0,0),
 IF(AND(D14&gt;=TIME(22,0,0), D14&lt;=TIME(23,59,59)), TIME(7,0,0), ""))))))))</f>
        <v/>
      </c>
      <c r="F14" s="149" t="n"/>
      <c r="G14" s="148">
        <f>IF(AND(D14&gt;=TIME(6,0,0),D14&lt;=TIME(8,0,0)),E14,"")</f>
        <v/>
      </c>
      <c r="H14" s="54" t="n"/>
      <c r="I14" s="55">
        <f>ROUND(IF(OR(D14="",E14="",E14=0),0,IF(H14="",MOD(E14-D14,1)*24,MOD(H14-D14,1)*24)),2)</f>
        <v/>
      </c>
      <c r="J14" s="150" t="n"/>
      <c r="K14" s="270" t="n"/>
      <c r="L14" s="271" t="n"/>
      <c r="M14" s="272">
        <f>MAX(0,V14-W14)</f>
        <v/>
      </c>
      <c r="N14" s="56">
        <f>(IF(OR($C14="",$D14=""),0,
 IF(OR($A14="Holiday",$A15="Holiday"),
    IF(ISNUMBER(MATCH(TRIM($B14),{"Phagwah","Good Friday","Easter Monday","Labour Day","Christmas","Eid ul Azha","Romans-2","Globe-12","Neptune P1"},0)),0,$I14),
 IF(AND(NOT(OR($A14="Annual Leave",$A15="Annual Leave")),$A14="Off day"),$I14,
  MAX(0,$I14-$V14)
  ))))+W14</f>
        <v/>
      </c>
      <c r="O14" s="56">
        <f>IF(AND(OR($A14="Holiday",$A15="Holiday"),
        ISNUMBER(MATCH(TRIM($B14),{"Phagwah","Good Friday","Easter Monday","Labour Day","Christmas","Eid ul Azha","Romans-2","Globe-12","Neptune P1"},0))),
   $I14,0)</f>
        <v/>
      </c>
      <c r="P14" s="56">
        <f>IF(OR($O$7="Canteen",$O$7="Head Office"),0,IF($I14&lt;=0,0,IF(OR(OR(TRIM($J14)="Hebrews",TRIM($J14)="Romans",TRIM($J14)="Romans-2",TRIM($J14)="Globe",TRIM($J14)="Globe-12",TRIM($J14)="Neptune P1"),AND($I15&gt;0,OR(TRIM($J15)="Hebrews",TRIM($J15)="Romans",TRIM($J15)="Romans-2",TRIM($J15)="Globe",TRIM($J15)="Globe-12",TRIM($J15)="Neptune P1"))),1,0)))</f>
        <v/>
      </c>
      <c r="Q14" s="57" t="n"/>
      <c r="R14" s="56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IF($I14&gt;0,1,0),
      0
   ),
0))</f>
        <v/>
      </c>
      <c r="S14" s="56">
        <f>IF(OR($A14="Annual Leave",$A15="Annual Leave"),IF($A14="Annual Leave",8,0),0)</f>
        <v/>
      </c>
      <c r="T14" s="58" t="n"/>
      <c r="U14" s="144">
        <f>MAX(0,40-Y14)</f>
        <v/>
      </c>
      <c r="V14" s="151">
        <f>IF(OR($C14="",$D14=""),0,
 IF(OR($A14="Holiday",$A15="Holiday"),0,
 IF(AND(NOT(OR($A14="Annual Leave",$A15="Annual Leave")),$A14="Off day"),0,
  IF($I14+$I15&gt;=8,IF($I14&gt;=8,8,$I14),$I14)
  )))</f>
        <v/>
      </c>
      <c r="W14" s="151">
        <f>MAX(0,V14-U14)</f>
        <v/>
      </c>
      <c r="X14" s="151">
        <f>IF(C14="","",C14-WEEKDAY(C14,1)+1)</f>
        <v/>
      </c>
      <c r="Y14" s="151">
        <f>IF(X14=X14,$L$11,0)</f>
        <v/>
      </c>
      <c r="Z14" s="151" t="n"/>
      <c r="AA14" s="151" t="n"/>
      <c r="AB14" s="151" t="n"/>
      <c r="AC14" s="351" t="n"/>
      <c r="AD14" s="351" t="n"/>
      <c r="AE14" s="351" t="n"/>
      <c r="AF14" s="351" t="n"/>
    </row>
    <row r="15" ht="24" customHeight="1" s="348" thickBot="1">
      <c r="A15" s="147" t="inlineStr">
        <is>
          <t>On Day</t>
        </is>
      </c>
      <c r="B15" s="269" t="n"/>
      <c r="C15" s="89">
        <f>C14</f>
        <v/>
      </c>
      <c r="D15" s="59" t="n"/>
      <c r="E15" s="152">
        <f>IF(D15="", "",
 IF(D15=TIME(0,0,0), 0,
 IF(AND(D15&gt;=TIME(0,0,1), D15&lt;=TIME(2,0,0)), TIME(7,0,0),
 IF(AND(D15&gt;=TIME(6,0,0), D15&lt;=TIME(8,0,0)), TIME(12,0,0),
 IF(AND(D15&gt;TIME(8,0,0), D15&lt;=TIME(13,59,0)), TIME(15,0,0),
 IF(AND(D15&gt;=TIME(14,0,0), D15&lt;=TIME(17,59,0)), TIME(21,0,0),
 IF(AND(D15&gt;=TIME(18,0,0), D15&lt;=TIME(21,59,0)), TIME(0,0,0),
 IF(AND(D15&gt;=TIME(22,0,0), D15&lt;=TIME(23,59,59)), TIME(7,0,0), ""))))))))</f>
        <v/>
      </c>
      <c r="F15" s="153" t="n"/>
      <c r="G15" s="152">
        <f>IF(AND(D15&gt;=TIME(6,0,0),D15&lt;=TIME(8,0,0)),E15,"")</f>
        <v/>
      </c>
      <c r="H15" s="59" t="n"/>
      <c r="I15" s="60">
        <f>ROUND(IF(OR(D15="",E15="",E15=0),0,IF(H15="",MOD(E15-D15,1)*24,MOD(H15-D15,1)*24)),2)</f>
        <v/>
      </c>
      <c r="J15" s="150" t="n"/>
      <c r="K15" s="270" t="n"/>
      <c r="L15" s="271" t="n"/>
      <c r="M15" s="272">
        <f>MAX(0,V15-W15)</f>
        <v/>
      </c>
      <c r="N15" s="61">
        <f>(IF(OR($C15="",$D15=""),0,
 IF(OR($A14="Holiday",$A15="Holiday"),
    IF(ISNUMBER(MATCH(TRIM($B15),{"Phagwah","Good Friday","Easter Monday","Labour Day","Christmas","Eid ul Azha","Romans-2","Globe-12","Neptune P1"},0)),0,$I15),
 IF(AND(NOT(OR($A14="Annual Leave",$A15="Annual Leave")),$A15="Off day"),$I15,
  MAX(0,$I15-$V15)
  ))))+W15</f>
        <v/>
      </c>
      <c r="O15" s="61">
        <f>IF(AND(OR($A14="Holiday",$A15="Holiday"),
        ISNUMBER(MATCH(TRIM($B15),{"Phagwah","Good Friday","Easter Monday","Labour Day","Christmas","Eid ul Azha","Romans-2","Globe-12","Neptune P1"},0))),
   $I15,0)</f>
        <v/>
      </c>
      <c r="P15" s="61">
        <f>IF(OR($O$7="Canteen",$O$7="Head Office"),0,IF($I15&lt;=0,0,IF(AND($I14&lt;=0,OR(TRIM($J15)="Hebrews",TRIM($J15)="Romans",TRIM($J15)="Romans-2",TRIM($J15)="Globe",TRIM($J15)="Globe-12",TRIM($J15)="Neptune P1")),1,0)))</f>
        <v/>
      </c>
      <c r="Q15" s="62" t="n"/>
      <c r="R15" s="61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IF(AND($I14=0,$I15&gt;0),1,0),
      0
   ),
0))</f>
        <v/>
      </c>
      <c r="S15" s="61">
        <f>IF(OR($A14="Annual Leave",$A15="Annual Leave"),IF(AND($A14&lt;&gt;"Annual Leave",$A15="Annual Leave"),8,0),0)</f>
        <v/>
      </c>
      <c r="T15" s="63" t="n"/>
      <c r="U15" s="144">
        <f>MAX(0,40-Y15)</f>
        <v/>
      </c>
      <c r="V15" s="151">
        <f>IF(OR($C15="",$D15=""),0,
 IF(OR($A14="Holiday",$A15="Holiday"),0,
 IF(AND(NOT(OR($A14="Annual Leave",$A15="Annual Leave")),$A15="Off day"),0,
  IF($I14+$I15&gt;=8,IF($I14&gt;=8,0,8-$I14),$I15)
  )))</f>
        <v/>
      </c>
      <c r="W15" s="151">
        <f>MAX(0,V15-U15)</f>
        <v/>
      </c>
      <c r="X15" s="151">
        <f>IF(C15="","",C15-WEEKDAY(C15,1)+1)</f>
        <v/>
      </c>
      <c r="Y15" s="151">
        <f>SUMPRODUCT(($X$14:$X14=X15)*(($V$14:$V14)+($O$14:$O14)))+IF(X15=X14,$L$11,0)</f>
        <v/>
      </c>
      <c r="Z15" s="151" t="n"/>
      <c r="AA15" s="151" t="n"/>
      <c r="AB15" s="151" t="n"/>
      <c r="AC15" s="351" t="n"/>
      <c r="AD15" s="351" t="n"/>
      <c r="AE15" s="351" t="n"/>
      <c r="AF15" s="351" t="n"/>
    </row>
    <row r="16" ht="24" customHeight="1" s="348" thickBot="1">
      <c r="A16" s="154" t="inlineStr">
        <is>
          <t>On Day</t>
        </is>
      </c>
      <c r="B16" s="273" t="n"/>
      <c r="C16" s="90">
        <f>C14+1</f>
        <v/>
      </c>
      <c r="D16" s="8" t="n"/>
      <c r="E16" s="155">
        <f>IF(D16="", "",
 IF(D16=TIME(0,0,0), 0,
 IF(AND(D16&gt;=TIME(0,0,1), D16&lt;=TIME(2,0,0)), TIME(7,0,0),
 IF(AND(D16&gt;=TIME(6,0,0), D16&lt;=TIME(8,0,0)), TIME(12,0,0),
 IF(AND(D16&gt;TIME(8,0,0), D16&lt;=TIME(13,59,0)), TIME(15,0,0),
 IF(AND(D16&gt;=TIME(14,0,0), D16&lt;=TIME(17,59,0)), TIME(21,0,0),
 IF(AND(D16&gt;=TIME(18,0,0), D16&lt;=TIME(21,59,0)), TIME(0,0,0),
 IF(AND(D16&gt;=TIME(22,0,0), D16&lt;=TIME(23,59,59)), TIME(7,0,0), ""))))))))</f>
        <v/>
      </c>
      <c r="F16" s="156" t="n"/>
      <c r="G16" s="155">
        <f>IF(AND(D16&gt;=TIME(6,0,0),D16&lt;=TIME(8,0,0)),E16,"")</f>
        <v/>
      </c>
      <c r="H16" s="8" t="n"/>
      <c r="I16" s="30">
        <f>ROUND(IF(OR(D16="",E16="",E16=0),0,IF(H16="",MOD(E16-D16,1)*24,MOD(H16-D16,1)*24)),2)</f>
        <v/>
      </c>
      <c r="J16" s="157" t="n"/>
      <c r="K16" s="274" t="n"/>
      <c r="L16" s="271" t="n"/>
      <c r="M16" s="275">
        <f>MAX(0,V16-W16)</f>
        <v/>
      </c>
      <c r="N16" s="9">
        <f>(IF(OR($C16="",$D16=""),0,
 IF(OR($A16="Holiday",$A17="Holiday"),
    IF(ISNUMBER(MATCH(TRIM($B16),{"Phagwah","Good Friday","Easter Monday","Labour Day","Christmas","Eid ul Azha","Romans-2","Globe-12","Neptune P1"},0)),0,$I16),
 IF(AND(NOT(OR($A16="Annual Leave",$A17="Annual Leave")),$A16="Off day"),$I16,
  MAX(0,$I16-$V16)
  ))))+W16</f>
        <v/>
      </c>
      <c r="O16" s="9">
        <f>IF(AND(OR($A16="Holiday",$A17="Holiday"),
        ISNUMBER(MATCH(TRIM($B16),{"Phagwah","Good Friday","Easter Monday","Labour Day","Christmas","Eid ul Azha","Romans-2","Globe-12","Neptune P1"},0))),
   $I16,0)</f>
        <v/>
      </c>
      <c r="P16" s="9">
        <f>IF(OR($O$7="Canteen",$O$7="Head Office"),0,IF($I16&lt;=0,0,IF(OR(OR(TRIM($J16)="Hebrews",TRIM($J16)="Romans",TRIM($J16)="Romans-2",TRIM($J16)="Globe",TRIM($J16)="Globe-12",TRIM($J16)="Neptune P1"),AND($I17&gt;0,OR(TRIM($J17)="Hebrews",TRIM($J17)="Romans",TRIM($J17)="Romans-2",TRIM($J17)="Globe",TRIM($J17)="Globe-12",TRIM($J17)="Neptune P1"))),1,0)))</f>
        <v/>
      </c>
      <c r="Q16" s="10" t="n"/>
      <c r="R16" s="9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IF($I16&gt;0,1,0),
      0
   ),
0))</f>
        <v/>
      </c>
      <c r="S16" s="9">
        <f>IF(OR($A16="Annual Leave",$A17="Annual Leave"),IF($A16="Annual Leave",8,0),0)</f>
        <v/>
      </c>
      <c r="T16" s="91" t="n"/>
      <c r="U16" s="144">
        <f>MAX(0,40-Y16)</f>
        <v/>
      </c>
      <c r="V16" s="351">
        <f>IF(OR($C16="",$D16=""),0,
 IF(OR($A16="Holiday",$A17="Holiday"),0,
 IF(AND(NOT(OR($A16="Annual Leave",$A17="Annual Leave")),$A16="Off day"),0,
  IF($I16+$I17&gt;=8,IF($I16&gt;=8,8,$I16),$I16)
  )))</f>
        <v/>
      </c>
      <c r="W16" s="351">
        <f>MAX(0,V16-U16)</f>
        <v/>
      </c>
      <c r="X16" s="351">
        <f>IF(C16="","",C16-WEEKDAY(C16,1)+1)</f>
        <v/>
      </c>
      <c r="Y16" s="351">
        <f>SUMPRODUCT(($X$14:$X15=X16)*(($V$14:$V15)+($O$14:$O15)))+IF(X16=X14,$L$11,0)</f>
        <v/>
      </c>
      <c r="Z16" s="351" t="n"/>
      <c r="AA16" s="351" t="n"/>
      <c r="AB16" s="351" t="n"/>
      <c r="AC16" s="351" t="n"/>
      <c r="AD16" s="351" t="n"/>
      <c r="AE16" s="351" t="n"/>
      <c r="AF16" s="351" t="n"/>
    </row>
    <row r="17" ht="24" customHeight="1" s="348" thickBot="1">
      <c r="A17" s="154" t="inlineStr">
        <is>
          <t>On Day</t>
        </is>
      </c>
      <c r="B17" s="273" t="n"/>
      <c r="C17" s="90">
        <f>C16</f>
        <v/>
      </c>
      <c r="D17" s="276" t="n"/>
      <c r="E17" s="277">
        <f>IF(D17="", "",
 IF(D17=TIME(0,0,0), 0,
 IF(AND(D17&gt;=TIME(0,0,1), D17&lt;=TIME(2,0,0)), TIME(7,0,0),
 IF(AND(D17&gt;=TIME(6,0,0), D17&lt;=TIME(8,0,0)), TIME(12,0,0),
 IF(AND(D17&gt;TIME(8,0,0), D17&lt;=TIME(13,59,0)), TIME(15,0,0),
 IF(AND(D17&gt;=TIME(14,0,0), D17&lt;=TIME(17,59,0)), TIME(21,0,0),
 IF(AND(D17&gt;=TIME(18,0,0), D17&lt;=TIME(21,59,0)), TIME(0,0,0),
 IF(AND(D17&gt;=TIME(22,0,0), D17&lt;=TIME(23,59,59)), TIME(7,0,0), ""))))))))</f>
        <v/>
      </c>
      <c r="F17" s="156" t="n"/>
      <c r="G17" s="277">
        <f>IF(AND(D17&gt;=TIME(6,0,0),D17&lt;=TIME(8,0,0)),E17,"")</f>
        <v/>
      </c>
      <c r="H17" s="276" t="n"/>
      <c r="I17" s="30">
        <f>ROUND(IF(OR(D17="",E17="",E17=0),0,IF(H17="",MOD(E17-D17,1)*24,MOD(H17-D17,1)*24)),2)</f>
        <v/>
      </c>
      <c r="J17" s="158" t="n"/>
      <c r="K17" s="274" t="n"/>
      <c r="L17" s="271" t="inlineStr">
        <is>
          <t xml:space="preserve">  </t>
        </is>
      </c>
      <c r="M17" s="275">
        <f>MAX(0,V17-W17)</f>
        <v/>
      </c>
      <c r="N17" s="278">
        <f>(IF(OR($C17="",$D17=""),0,
 IF(OR($A16="Holiday",$A17="Holiday"),
    IF(ISNUMBER(MATCH(TRIM($B17),{"Phagwah","Good Friday","Easter Monday","Labour Day","Christmas","Eid ul Azha","Romans-2","Globe-12","Neptune P1"},0)),0,$I17),
 IF(AND(NOT(OR($A16="Annual Leave",$A17="Annual Leave")),$A17="Off day"),$I17,
  MAX(0,$I17-$V17)
  ))))+W17</f>
        <v/>
      </c>
      <c r="O17" s="278">
        <f>IF(AND(OR($A16="Holiday",$A17="Holiday"),
        ISNUMBER(MATCH(TRIM($B17),{"Phagwah","Good Friday","Easter Monday","Labour Day","Christmas","Eid ul Azha","Romans-2","Globe-12","Neptune P1"},0))),
   $I17,0)</f>
        <v/>
      </c>
      <c r="P17" s="278">
        <f>IF(OR($O$7="Canteen",$O$7="Head Office"),0,IF($I17&lt;=0,0,IF(AND($I16&lt;=0,OR(TRIM($J17)="Hebrews",TRIM($J17)="Romans",TRIM($J17)="Romans-2",TRIM($J17)="Globe",TRIM($J17)="Globe-12",TRIM($J17)="Neptune P1")),1,0)))</f>
        <v/>
      </c>
      <c r="Q17" s="279" t="n"/>
      <c r="R17" s="278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IF(AND($I16=0,$I17&gt;0),1,0),
      0
   ),
0))</f>
        <v/>
      </c>
      <c r="S17" s="278">
        <f>IF(OR($A16="Annual Leave",$A17="Annual Leave"),IF(AND($A16&lt;&gt;"Annual Leave",$A17="Annual Leave"),8,0),0)</f>
        <v/>
      </c>
      <c r="T17" s="280" t="n"/>
      <c r="U17" s="144">
        <f>MAX(0,40-Y17)</f>
        <v/>
      </c>
      <c r="V17" s="351">
        <f>IF(OR($C17="",$D17=""),0,
 IF(OR($A16="Holiday",$A17="Holiday"),0,
 IF(AND(NOT(OR($A16="Annual Leave",$A17="Annual Leave")),$A17="Off day"),0,
  IF($I16+$I17&gt;=8,IF($I16&gt;=8,0,8-$I16),$I17)
  )))</f>
        <v/>
      </c>
      <c r="W17" s="351">
        <f>MAX(0,V17-U17)</f>
        <v/>
      </c>
      <c r="X17" s="351">
        <f>IF(C17="","",C17-WEEKDAY(C17,1)+1)</f>
        <v/>
      </c>
      <c r="Y17" s="351">
        <f>SUMPRODUCT(($X$14:$X16=X17)*(($V$14:$V16)+($O$14:$O16)))+IF(X17=X14,$L$11,0)</f>
        <v/>
      </c>
      <c r="Z17" s="351" t="n"/>
      <c r="AA17" s="351" t="n"/>
      <c r="AB17" s="351" t="n"/>
      <c r="AC17" s="351" t="n"/>
      <c r="AD17" s="351" t="n"/>
      <c r="AE17" s="351" t="n"/>
      <c r="AF17" s="351" t="n"/>
    </row>
    <row r="18" ht="24" customHeight="1" s="348" thickBot="1">
      <c r="A18" s="159" t="inlineStr">
        <is>
          <t>On Day</t>
        </is>
      </c>
      <c r="B18" s="281" t="n"/>
      <c r="C18" s="92">
        <f>C16+1</f>
        <v/>
      </c>
      <c r="D18" s="31" t="n"/>
      <c r="E18" s="160">
        <f>IF(D18="", "",
 IF(D18=TIME(0,0,0), 0,
 IF(AND(D18&gt;=TIME(0,0,1), D18&lt;=TIME(2,0,0)), TIME(7,0,0),
 IF(AND(D18&gt;=TIME(6,0,0), D18&lt;=TIME(8,0,0)), TIME(12,0,0),
 IF(AND(D18&gt;TIME(8,0,0), D18&lt;=TIME(13,59,0)), TIME(15,0,0),
 IF(AND(D18&gt;=TIME(14,0,0), D18&lt;=TIME(17,59,0)), TIME(21,0,0),
 IF(AND(D18&gt;=TIME(18,0,0), D18&lt;=TIME(21,59,0)), TIME(0,0,0),
 IF(AND(D18&gt;=TIME(22,0,0), D18&lt;=TIME(23,59,59)), TIME(7,0,0), ""))))))))</f>
        <v/>
      </c>
      <c r="F18" s="161" t="n"/>
      <c r="G18" s="160">
        <f>IF(AND(D18&gt;=TIME(6,0,0),D18&lt;=TIME(8,0,0)),E18,"")</f>
        <v/>
      </c>
      <c r="H18" s="31" t="n"/>
      <c r="I18" s="32">
        <f>ROUND(IF(OR(D18="",E18="",E18=0),0,IF(H18="",MOD(E18-D18,1)*24,MOD(H18-D18,1)*24)),2)</f>
        <v/>
      </c>
      <c r="J18" s="162" t="n"/>
      <c r="K18" s="282" t="n"/>
      <c r="L18" s="271" t="n"/>
      <c r="M18" s="283">
        <f>MAX(0,V18-W18)</f>
        <v/>
      </c>
      <c r="N18" s="33">
        <f>(IF(OR($C18="",$D18=""),0,
 IF(OR($A18="Holiday",$A19="Holiday"),
    IF(ISNUMBER(MATCH(TRIM($B18),{"Phagwah","Good Friday","Easter Monday","Labour Day","Christmas","Eid ul Azha","Romans-2","Globe-12","Neptune P1"},0)),0,$I18),
 IF(AND(NOT(OR($A18="Annual Leave",$A19="Annual Leave")),$A18="Off day"),$I18,
  MAX(0,$I18-$V18)
  ))))+W18</f>
        <v/>
      </c>
      <c r="O18" s="33">
        <f>IF(AND(OR($A18="Holiday",$A19="Holiday"),
        ISNUMBER(MATCH(TRIM($B18),{"Phagwah","Good Friday","Easter Monday","Labour Day","Christmas","Eid ul Azha","Romans-2","Globe-12","Neptune P1"},0))),
   $I18,0)</f>
        <v/>
      </c>
      <c r="P18" s="33">
        <f>IF(OR($O$7="Canteen",$O$7="Head Office"),0,IF($I18&lt;=0,0,IF(OR(OR(TRIM($J18)="Hebrews",TRIM($J18)="Romans",TRIM($J18)="Romans-2",TRIM($J18)="Globe",TRIM($J18)="Globe-12",TRIM($J18)="Neptune P1"),AND($I19&gt;0,OR(TRIM($J19)="Hebrews",TRIM($J19)="Romans",TRIM($J19)="Romans-2",TRIM($J19)="Globe",TRIM($J19)="Globe-12",TRIM($J19)="Neptune P1"))),1,0)))</f>
        <v/>
      </c>
      <c r="Q18" s="34" t="n"/>
      <c r="R18" s="33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IF($I18&gt;0,1,0),
      0
   ),
0))</f>
        <v/>
      </c>
      <c r="S18" s="33">
        <f>IF(OR($A18="Annual Leave",$A19="Annual Leave"),IF($A18="Annual Leave",8,0),0)</f>
        <v/>
      </c>
      <c r="T18" s="35" t="n"/>
      <c r="U18" s="144">
        <f>MAX(0,40-Y18)</f>
        <v/>
      </c>
      <c r="V18" s="351">
        <f>IF(OR($C18="",$D18=""),0,
 IF(OR($A18="Holiday",$A19="Holiday"),0,
 IF(AND(NOT(OR($A18="Annual Leave",$A19="Annual Leave")),$A18="Off day"),0,
  IF($I18+$I19&gt;=8,IF($I18&gt;=8,8,$I18),$I18)
  )))</f>
        <v/>
      </c>
      <c r="W18" s="351">
        <f>MAX(0,V18-U18)</f>
        <v/>
      </c>
      <c r="X18" s="351">
        <f>IF(C18="","",C18-WEEKDAY(C18,1)+1)</f>
        <v/>
      </c>
      <c r="Y18" s="351">
        <f>SUMPRODUCT(($X$14:$X17=X18)*(($V$14:$V17)+($O$14:$O17)))+IF(X18=X14,$L$11,0)</f>
        <v/>
      </c>
      <c r="Z18" s="351" t="n"/>
      <c r="AA18" s="351" t="n"/>
      <c r="AB18" s="351" t="n"/>
      <c r="AC18" s="351" t="n"/>
      <c r="AD18" s="351" t="n"/>
      <c r="AE18" s="351" t="n"/>
      <c r="AF18" s="351" t="n"/>
    </row>
    <row r="19" ht="24" customHeight="1" s="348" thickBot="1">
      <c r="A19" s="159" t="inlineStr">
        <is>
          <t>On Day</t>
        </is>
      </c>
      <c r="B19" s="281" t="n"/>
      <c r="C19" s="93">
        <f>C18</f>
        <v/>
      </c>
      <c r="D19" s="36" t="n"/>
      <c r="E19" s="163">
        <f>IF(D19="", "",
 IF(D19=TIME(0,0,0), 0,
 IF(AND(D19&gt;=TIME(0,0,1), D19&lt;=TIME(2,0,0)), TIME(7,0,0),
 IF(AND(D19&gt;=TIME(6,0,0), D19&lt;=TIME(8,0,0)), TIME(12,0,0),
 IF(AND(D19&gt;TIME(8,0,0), D19&lt;=TIME(13,59,0)), TIME(15,0,0),
 IF(AND(D19&gt;=TIME(14,0,0), D19&lt;=TIME(17,59,0)), TIME(21,0,0),
 IF(AND(D19&gt;=TIME(18,0,0), D19&lt;=TIME(21,59,0)), TIME(0,0,0),
 IF(AND(D19&gt;=TIME(22,0,0), D19&lt;=TIME(23,59,59)), TIME(7,0,0), ""))))))))</f>
        <v/>
      </c>
      <c r="F19" s="164" t="n"/>
      <c r="G19" s="163">
        <f>IF(AND(D19&gt;=TIME(6,0,0),D19&lt;=TIME(8,0,0)),E19,"")</f>
        <v/>
      </c>
      <c r="H19" s="36" t="n"/>
      <c r="I19" s="37">
        <f>ROUND(IF(OR(D19="",E19="",E19=0),0,IF(H19="",MOD(E19-D19,1)*24,MOD(H19-D19,1)*24)),2)</f>
        <v/>
      </c>
      <c r="J19" s="162" t="n"/>
      <c r="K19" s="282" t="n"/>
      <c r="L19" s="271" t="n"/>
      <c r="M19" s="283">
        <f>MAX(0,V19-W19)</f>
        <v/>
      </c>
      <c r="N19" s="38">
        <f>(IF(OR($C19="",$D19=""),0,
 IF(OR($A18="Holiday",$A19="Holiday"),
    IF(ISNUMBER(MATCH(TRIM($B19),{"Phagwah","Good Friday","Easter Monday","Labour Day","Christmas","Eid ul Azha","Romans-2","Globe-12","Neptune P1"},0)),0,$I19),
 IF(AND(NOT(OR($A18="Annual Leave",$A19="Annual Leave")),$A19="Off day"),$I19,
  MAX(0,$I19-$V19)
  ))))+W19</f>
        <v/>
      </c>
      <c r="O19" s="38">
        <f>IF(AND(OR($A18="Holiday",$A19="Holiday"),
        ISNUMBER(MATCH(TRIM($B19),{"Phagwah","Good Friday","Easter Monday","Labour Day","Christmas","Eid ul Azha","Romans-2","Globe-12","Neptune P1"},0))),
   $I19,0)</f>
        <v/>
      </c>
      <c r="P19" s="38">
        <f>IF(OR($O$7="Canteen",$O$7="Head Office"),0,IF($I19&lt;=0,0,IF(AND($I18&lt;=0,OR(TRIM($J19)="Hebrews",TRIM($J19)="Romans",TRIM($J19)="Romans-2",TRIM($J19)="Globe",TRIM($J19)="Globe-12",TRIM($J19)="Neptune P1")),1,0)))</f>
        <v/>
      </c>
      <c r="Q19" s="39" t="n"/>
      <c r="R19" s="38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IF(AND($I18=0,$I19&gt;0),1,0),
      0
   ),
0))</f>
        <v/>
      </c>
      <c r="S19" s="38">
        <f>IF(OR($A18="Annual Leave",$A19="Annual Leave"),IF(AND($A18&lt;&gt;"Annual Leave",$A19="Annual Leave"),8,0),0)</f>
        <v/>
      </c>
      <c r="T19" s="40" t="n"/>
      <c r="U19" s="144">
        <f>MAX(0,40-Y19)</f>
        <v/>
      </c>
      <c r="V19" s="351">
        <f>IF(OR($C19="",$D19=""),0,
 IF(OR($A18="Holiday",$A19="Holiday"),0,
 IF(AND(NOT(OR($A18="Annual Leave",$A19="Annual Leave")),$A19="Off day"),0,
  IF($I18+$I19&gt;=8,IF($I18&gt;=8,0,8-$I18),$I19)
  )))</f>
        <v/>
      </c>
      <c r="W19" s="351">
        <f>MAX(0,V19-U19)</f>
        <v/>
      </c>
      <c r="X19" s="351">
        <f>IF(C19="","",C19-WEEKDAY(C19,1)+1)</f>
        <v/>
      </c>
      <c r="Y19" s="351">
        <f>SUMPRODUCT(($X$14:$X18=X19)*(($V$14:$V18)+($O$14:$O18)))+IF(X19=X14,$L$11,0)</f>
        <v/>
      </c>
      <c r="Z19" s="351" t="n"/>
      <c r="AA19" s="351" t="n"/>
      <c r="AB19" s="351" t="n"/>
      <c r="AC19" s="351" t="n"/>
      <c r="AD19" s="351" t="n"/>
      <c r="AE19" s="351" t="n"/>
      <c r="AF19" s="351" t="n"/>
    </row>
    <row r="20" ht="24" customHeight="1" s="348" thickBot="1">
      <c r="A20" s="165" t="inlineStr">
        <is>
          <t>On Day</t>
        </is>
      </c>
      <c r="B20" s="284" t="n"/>
      <c r="C20" s="94">
        <f>C18+1</f>
        <v/>
      </c>
      <c r="D20" s="41" t="n"/>
      <c r="E20" s="166">
        <f>IF(D20="", "",
 IF(D20=TIME(0,0,0), 0,
 IF(AND(D20&gt;=TIME(0,0,1), D20&lt;=TIME(2,0,0)), TIME(7,0,0),
 IF(AND(D20&gt;=TIME(6,0,0), D20&lt;=TIME(8,0,0)), TIME(12,0,0),
 IF(AND(D20&gt;TIME(8,0,0), D20&lt;=TIME(13,59,0)), TIME(15,0,0),
 IF(AND(D20&gt;=TIME(14,0,0), D20&lt;=TIME(17,59,0)), TIME(21,0,0),
 IF(AND(D20&gt;=TIME(18,0,0), D20&lt;=TIME(21,59,0)), TIME(0,0,0),
 IF(AND(D20&gt;=TIME(22,0,0), D20&lt;=TIME(23,59,59)), TIME(7,0,0), ""))))))))</f>
        <v/>
      </c>
      <c r="F20" s="167" t="n"/>
      <c r="G20" s="166">
        <f>IF(AND(D20&gt;=TIME(6,0,0),D20&lt;=TIME(8,0,0)),E20,"")</f>
        <v/>
      </c>
      <c r="H20" s="41" t="n"/>
      <c r="I20" s="95">
        <f>ROUND(IF(OR(D20="",E20="",E20=0),0,IF(H20="",MOD(E20-D20,1)*24,MOD(H20-D20,1)*24)),2)</f>
        <v/>
      </c>
      <c r="J20" s="168" t="n"/>
      <c r="K20" s="285" t="n"/>
      <c r="L20" s="271" t="n"/>
      <c r="M20" s="286">
        <f>MAX(0,V20-W20)</f>
        <v/>
      </c>
      <c r="N20" s="42">
        <f>(IF(OR($C20="",$D20=""),0,
 IF(OR($A20="Holiday",$A21="Holiday"),
    IF(ISNUMBER(MATCH(TRIM($B20),{"Phagwah","Good Friday","Easter Monday","Labour Day","Christmas","Eid ul Azha","Romans-2","Globe-12","Neptune P1"},0)),0,$I20),
 IF(AND(NOT(OR($A20="Annual Leave",$A21="Annual Leave")),$A20="Off day"),$I20,
  MAX(0,$I20-$V20)
  ))))+W20</f>
        <v/>
      </c>
      <c r="O20" s="42">
        <f>IF(AND(OR($A20="Holiday",$A21="Holiday"),
        ISNUMBER(MATCH(TRIM($B20),{"Phagwah","Good Friday","Easter Monday","Labour Day","Christmas","Eid ul Azha","Romans-2","Globe-12","Neptune P1"},0))),
   $I20,0)</f>
        <v/>
      </c>
      <c r="P20" s="42">
        <f>IF(OR($O$7="Canteen",$O$7="Head Office"),0,IF($I20&lt;=0,0,IF(OR(OR(TRIM($J20)="Hebrews",TRIM($J20)="Romans",TRIM($J20)="Romans-2",TRIM($J20)="Globe",TRIM($J20)="Globe-12",TRIM($J20)="Neptune P1"),AND($I21&gt;0,OR(TRIM($J21)="Hebrews",TRIM($J21)="Romans",TRIM($J21)="Romans-2",TRIM($J21)="Globe",TRIM($J21)="Globe-12",TRIM($J21)="Neptune P1"))),1,0)))</f>
        <v/>
      </c>
      <c r="Q20" s="43" t="n"/>
      <c r="R20" s="42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IF($I20&gt;0,1,0),
      0
   ),
0))</f>
        <v/>
      </c>
      <c r="S20" s="42">
        <f>IF(OR($A20="Annual Leave",$A21="Annual Leave"),IF($A20="Annual Leave",8,0),0)</f>
        <v/>
      </c>
      <c r="T20" s="96" t="n"/>
      <c r="U20" s="144">
        <f>MAX(0,40-Y20)</f>
        <v/>
      </c>
      <c r="V20" s="351">
        <f>IF(OR($C20="",$D20=""),0,
 IF(OR($A20="Holiday",$A21="Holiday"),0,
 IF(AND(NOT(OR($A20="Annual Leave",$A21="Annual Leave")),$A20="Off day"),0,
  IF($I20+$I21&gt;=8,IF($I20&gt;=8,8,$I20),$I20)
  )))</f>
        <v/>
      </c>
      <c r="W20" s="351">
        <f>MAX(0,V20-U20)</f>
        <v/>
      </c>
      <c r="X20" s="351">
        <f>IF(C20="","",C20-WEEKDAY(C20,1)+1)</f>
        <v/>
      </c>
      <c r="Y20" s="351">
        <f>SUMPRODUCT(($X$14:$X19=X20)*(($V$14:$V19)+($O$14:$O19)))+IF(X20=X14,$L$11,0)</f>
        <v/>
      </c>
      <c r="Z20" s="351" t="n"/>
      <c r="AA20" s="351" t="n"/>
      <c r="AB20" s="351" t="n"/>
      <c r="AC20" s="351" t="n"/>
      <c r="AD20" s="351" t="n"/>
      <c r="AE20" s="351" t="n"/>
      <c r="AF20" s="351" t="n"/>
    </row>
    <row r="21" ht="24" customHeight="1" s="348" thickBot="1">
      <c r="A21" s="165" t="inlineStr">
        <is>
          <t>On Day</t>
        </is>
      </c>
      <c r="B21" s="284" t="n"/>
      <c r="C21" s="94">
        <f>C20</f>
        <v/>
      </c>
      <c r="D21" s="287" t="n"/>
      <c r="E21" s="288">
        <f>IF(D21="", "",
 IF(D21=TIME(0,0,0), 0,
 IF(AND(D21&gt;=TIME(0,0,1), D21&lt;=TIME(2,0,0)), TIME(7,0,0),
 IF(AND(D21&gt;=TIME(6,0,0), D21&lt;=TIME(8,0,0)), TIME(12,0,0),
 IF(AND(D21&gt;TIME(8,0,0), D21&lt;=TIME(13,59,0)), TIME(15,0,0),
 IF(AND(D21&gt;=TIME(14,0,0), D21&lt;=TIME(17,59,0)), TIME(21,0,0),
 IF(AND(D21&gt;=TIME(18,0,0), D21&lt;=TIME(21,59,0)), TIME(0,0,0),
 IF(AND(D21&gt;=TIME(22,0,0), D21&lt;=TIME(23,59,59)), TIME(7,0,0), ""))))))))</f>
        <v/>
      </c>
      <c r="F21" s="167" t="n"/>
      <c r="G21" s="288">
        <f>IF(AND(D21&gt;=TIME(6,0,0),D21&lt;=TIME(8,0,0)),E21,"")</f>
        <v/>
      </c>
      <c r="H21" s="287" t="n"/>
      <c r="I21" s="95">
        <f>ROUND(IF(OR(D21="",E21="",E21=0),0,IF(H21="",MOD(E21-D21,1)*24,MOD(H21-D21,1)*24)),2)</f>
        <v/>
      </c>
      <c r="J21" s="169" t="n"/>
      <c r="K21" s="285" t="n"/>
      <c r="L21" s="271" t="n"/>
      <c r="M21" s="286">
        <f>MAX(0,V21-W21)</f>
        <v/>
      </c>
      <c r="N21" s="289">
        <f>(IF(OR($C21="",$D21=""),0,
 IF(OR($A20="Holiday",$A21="Holiday"),
    IF(ISNUMBER(MATCH(TRIM($B21),{"Phagwah","Good Friday","Easter Monday","Labour Day","Christmas","Eid ul Azha","Romans-2","Globe-12","Neptune P1"},0)),0,$I21),
 IF(AND(NOT(OR($A20="Annual Leave",$A21="Annual Leave")),$A21="Off day"),$I21,
  MAX(0,$I21-$V21)
  ))))+W21</f>
        <v/>
      </c>
      <c r="O21" s="289">
        <f>IF(AND(OR($A20="Holiday",$A21="Holiday"),
        ISNUMBER(MATCH(TRIM($B21),{"Phagwah","Good Friday","Easter Monday","Labour Day","Christmas","Eid ul Azha","Romans-2","Globe-12","Neptune P1"},0))),
   $I21,0)</f>
        <v/>
      </c>
      <c r="P21" s="289">
        <f>IF(OR($O$7="Canteen",$O$7="Head Office"),0,IF($I21&lt;=0,0,IF(AND($I20&lt;=0,OR(TRIM($J21)="Hebrews",TRIM($J21)="Romans",TRIM($J21)="Romans-2",TRIM($J21)="Globe",TRIM($J21)="Globe-12",TRIM($J21)="Neptune P1")),1,0)))</f>
        <v/>
      </c>
      <c r="Q21" s="290" t="n"/>
      <c r="R21" s="289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IF(AND($I20=0,$I21&gt;0),1,0),
      0
   ),
0))</f>
        <v/>
      </c>
      <c r="S21" s="289">
        <f>IF(OR($A20="Annual Leave",$A21="Annual Leave"),IF(AND($A20&lt;&gt;"Annual Leave",$A21="Annual Leave"),8,0),0)</f>
        <v/>
      </c>
      <c r="T21" s="291" t="n"/>
      <c r="U21" s="144">
        <f>MAX(0,40-Y21)</f>
        <v/>
      </c>
      <c r="V21" s="351">
        <f>IF(OR($C21="",$D21=""),0,
 IF(OR($A20="Holiday",$A21="Holiday"),0,
 IF(AND(NOT(OR($A20="Annual Leave",$A21="Annual Leave")),$A21="Off day"),0,
  IF($I20+$I21&gt;=8,IF($I20&gt;=8,0,8-$I20),$I21)
  )))</f>
        <v/>
      </c>
      <c r="W21" s="351">
        <f>MAX(0,V21-U21)</f>
        <v/>
      </c>
      <c r="X21" s="351">
        <f>IF(C21="","",C21-WEEKDAY(C21,1)+1)</f>
        <v/>
      </c>
      <c r="Y21" s="351">
        <f>SUMPRODUCT(($X$14:$X20=X21)*(($V$14:$V20)+($O$14:$O20)))+IF(X21=X14,$L$11,0)</f>
        <v/>
      </c>
      <c r="Z21" s="351" t="n"/>
      <c r="AA21" s="351" t="n"/>
      <c r="AB21" s="351" t="n"/>
      <c r="AC21" s="351" t="n"/>
      <c r="AD21" s="351" t="n"/>
      <c r="AE21" s="351" t="n"/>
      <c r="AF21" s="351" t="n"/>
    </row>
    <row r="22" ht="24" customHeight="1" s="348" thickBot="1">
      <c r="A22" s="170" t="inlineStr">
        <is>
          <t>On Day</t>
        </is>
      </c>
      <c r="B22" s="292" t="n"/>
      <c r="C22" s="97">
        <f>C20+1</f>
        <v/>
      </c>
      <c r="D22" s="44" t="n"/>
      <c r="E22" s="171">
        <f>IF(D22="", "",
 IF(D22=TIME(0,0,0), 0,
 IF(AND(D22&gt;=TIME(0,0,1), D22&lt;=TIME(2,0,0)), TIME(7,0,0),
 IF(AND(D22&gt;=TIME(6,0,0), D22&lt;=TIME(8,0,0)), TIME(12,0,0),
 IF(AND(D22&gt;TIME(8,0,0), D22&lt;=TIME(13,59,0)), TIME(15,0,0),
 IF(AND(D22&gt;=TIME(14,0,0), D22&lt;=TIME(17,59,0)), TIME(21,0,0),
 IF(AND(D22&gt;=TIME(18,0,0), D22&lt;=TIME(21,59,0)), TIME(0,0,0),
 IF(AND(D22&gt;=TIME(22,0,0), D22&lt;=TIME(23,59,59)), TIME(7,0,0), ""))))))))</f>
        <v/>
      </c>
      <c r="F22" s="172" t="n"/>
      <c r="G22" s="171">
        <f>IF(AND(D22&gt;=TIME(6,0,0),D22&lt;=TIME(8,0,0)),E22,"")</f>
        <v/>
      </c>
      <c r="H22" s="44" t="n"/>
      <c r="I22" s="45">
        <f>ROUND(IF(OR(D22="",E22="",E22=0),0,IF(H22="",MOD(E22-D22,1)*24,MOD(H22-D22,1)*24)),2)</f>
        <v/>
      </c>
      <c r="J22" s="173" t="n"/>
      <c r="K22" s="293" t="n"/>
      <c r="L22" s="271" t="n"/>
      <c r="M22" s="294">
        <f>MAX(0,V22-W22)</f>
        <v/>
      </c>
      <c r="N22" s="46">
        <f>(IF(OR($C22="",$D22=""),0,
 IF(OR($A22="Holiday",$A23="Holiday"),
    IF(ISNUMBER(MATCH(TRIM($B22),{"Phagwah","Good Friday","Easter Monday","Labour Day","Christmas","Eid ul Azha","Romans-2","Globe-12","Neptune P1"},0)),0,$I22),
 IF(AND(NOT(OR($A22="Annual Leave",$A23="Annual Leave")),$A22="Off day"),$I22,
  MAX(0,$I22-$V22)
  ))))+W22</f>
        <v/>
      </c>
      <c r="O22" s="46">
        <f>IF(AND(OR($A22="Holiday",$A23="Holiday"),
        ISNUMBER(MATCH(TRIM($B22),{"Phagwah","Good Friday","Easter Monday","Labour Day","Christmas","Eid ul Azha","Romans-2","Globe-12","Neptune P1"},0))),
   $I22,0)</f>
        <v/>
      </c>
      <c r="P22" s="46">
        <f>IF(OR($O$7="Canteen",$O$7="Head Office"),0,IF($I22&lt;=0,0,IF(OR(OR(TRIM($J22)="Hebrews",TRIM($J22)="Romans",TRIM($J22)="Romans-2",TRIM($J22)="Globe",TRIM($J22)="Globe-12",TRIM($J22)="Neptune P1"),AND($I23&gt;0,OR(TRIM($J23)="Hebrews",TRIM($J23)="Romans",TRIM($J23)="Romans-2",TRIM($J23)="Globe",TRIM($J23)="Globe-12",TRIM($J23)="Neptune P1"))),1,0)))</f>
        <v/>
      </c>
      <c r="Q22" s="47" t="n"/>
      <c r="R22" s="46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IF($I22&gt;0,1,0),
      0
   ),
0))</f>
        <v/>
      </c>
      <c r="S22" s="46">
        <f>IF(OR($A22="Annual Leave",$A23="Annual Leave"),IF($A22="Annual Leave",8,0),0)</f>
        <v/>
      </c>
      <c r="T22" s="48" t="n"/>
      <c r="U22" s="144">
        <f>MAX(0,40-Y22)</f>
        <v/>
      </c>
      <c r="V22" s="351">
        <f>IF(OR($C22="",$D22=""),0,
 IF(OR($A22="Holiday",$A23="Holiday"),0,
 IF(AND(NOT(OR($A22="Annual Leave",$A23="Annual Leave")),$A22="Off day"),0,
  IF($I22+$I23&gt;=8,IF($I22&gt;=8,8,$I22),$I22)
  )))</f>
        <v/>
      </c>
      <c r="W22" s="351">
        <f>MAX(0,V22-U22)</f>
        <v/>
      </c>
      <c r="X22" s="351">
        <f>IF(C22="","",C22-WEEKDAY(C22,1)+1)</f>
        <v/>
      </c>
      <c r="Y22" s="351">
        <f>SUMPRODUCT(($X$14:$X21=X22)*(($V$14:$V21)+($O$14:$O21)))+IF(X22=X14,$L$11,0)</f>
        <v/>
      </c>
      <c r="Z22" s="351" t="n"/>
      <c r="AA22" s="351" t="n"/>
      <c r="AB22" s="351" t="n"/>
      <c r="AC22" s="351" t="n"/>
      <c r="AD22" s="351" t="n"/>
      <c r="AE22" s="351" t="n"/>
      <c r="AF22" s="351" t="n"/>
    </row>
    <row r="23" ht="24" customHeight="1" s="348" thickBot="1">
      <c r="A23" s="170" t="inlineStr">
        <is>
          <t>On Day</t>
        </is>
      </c>
      <c r="B23" s="292" t="n"/>
      <c r="C23" s="98">
        <f>C22</f>
        <v/>
      </c>
      <c r="D23" s="49" t="n"/>
      <c r="E23" s="174">
        <f>IF(D23="", "",
 IF(D23=TIME(0,0,0), 0,
 IF(AND(D23&gt;=TIME(0,0,1), D23&lt;=TIME(2,0,0)), TIME(7,0,0),
 IF(AND(D23&gt;=TIME(6,0,0), D23&lt;=TIME(8,0,0)), TIME(12,0,0),
 IF(AND(D23&gt;TIME(8,0,0), D23&lt;=TIME(13,59,0)), TIME(15,0,0),
 IF(AND(D23&gt;=TIME(14,0,0), D23&lt;=TIME(17,59,0)), TIME(21,0,0),
 IF(AND(D23&gt;=TIME(18,0,0), D23&lt;=TIME(21,59,0)), TIME(0,0,0),
 IF(AND(D23&gt;=TIME(22,0,0), D23&lt;=TIME(23,59,59)), TIME(7,0,0), ""))))))))</f>
        <v/>
      </c>
      <c r="F23" s="175" t="n"/>
      <c r="G23" s="174">
        <f>IF(AND(D23&gt;=TIME(6,0,0),D23&lt;=TIME(8,0,0)),E23,"")</f>
        <v/>
      </c>
      <c r="H23" s="49" t="n"/>
      <c r="I23" s="50">
        <f>ROUND(IF(OR(D23="",E23="",E23=0),0,IF(H23="",MOD(E23-D23,1)*24,MOD(H23-D23,1)*24)),2)</f>
        <v/>
      </c>
      <c r="J23" s="173" t="n"/>
      <c r="K23" s="293" t="n"/>
      <c r="L23" s="271" t="n"/>
      <c r="M23" s="294">
        <f>MAX(0,V23-W23)</f>
        <v/>
      </c>
      <c r="N23" s="51">
        <f>(IF(OR($C23="",$D23=""),0,
 IF(OR($A22="Holiday",$A23="Holiday"),
    IF(ISNUMBER(MATCH(TRIM($B23),{"Phagwah","Good Friday","Easter Monday","Labour Day","Christmas","Eid ul Azha","Romans-2","Globe-12","Neptune P1"},0)),0,$I23),
 IF(AND(NOT(OR($A22="Annual Leave",$A23="Annual Leave")),$A23="Off day"),$I23,
  MAX(0,$I23-$V23)
  ))))+W23</f>
        <v/>
      </c>
      <c r="O23" s="51">
        <f>IF(AND(OR($A22="Holiday",$A23="Holiday"),
        ISNUMBER(MATCH(TRIM($B23),{"Phagwah","Good Friday","Easter Monday","Labour Day","Christmas","Eid ul Azha","Romans-2","Globe-12","Neptune P1"},0))),
   $I23,0)</f>
        <v/>
      </c>
      <c r="P23" s="51">
        <f>IF(OR($O$7="Canteen",$O$7="Head Office"),0,IF($I23&lt;=0,0,IF(AND($I22&lt;=0,OR(TRIM($J23)="Hebrews",TRIM($J23)="Romans",TRIM($J23)="Romans-2",TRIM($J23)="Globe",TRIM($J23)="Globe-12",TRIM($J23)="Neptune P1")),1,0)))</f>
        <v/>
      </c>
      <c r="Q23" s="52" t="n"/>
      <c r="R23" s="51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IF(AND($I22=0,$I23&gt;0),1,0),
      0
   ),
0))</f>
        <v/>
      </c>
      <c r="S23" s="51">
        <f>IF(OR($A22="Annual Leave",$A23="Annual Leave"),IF(AND($A22&lt;&gt;"Annual Leave",$A23="Annual Leave"),8,0),0)</f>
        <v/>
      </c>
      <c r="T23" s="53" t="n"/>
      <c r="U23" s="144">
        <f>MAX(0,40-Y23)</f>
        <v/>
      </c>
      <c r="V23" s="351">
        <f>IF(OR($C23="",$D23=""),0,
 IF(OR($A22="Holiday",$A23="Holiday"),0,
 IF(AND(NOT(OR($A22="Annual Leave",$A23="Annual Leave")),$A23="Off day"),0,
  IF($I22+$I23&gt;=8,IF($I22&gt;=8,0,8-$I22),$I23)
  )))</f>
        <v/>
      </c>
      <c r="W23" s="351">
        <f>MAX(0,V23-U23)</f>
        <v/>
      </c>
      <c r="X23" s="351">
        <f>IF(C23="","",C23-WEEKDAY(C23,1)+1)</f>
        <v/>
      </c>
      <c r="Y23" s="351">
        <f>SUMPRODUCT(($X$14:$X22=X23)*(($V$14:$V22)+($O$14:$O22)))+IF(X23=X14,$L$11,0)</f>
        <v/>
      </c>
      <c r="Z23" s="351" t="n"/>
      <c r="AA23" s="351" t="n"/>
      <c r="AB23" s="351" t="n"/>
      <c r="AC23" s="351" t="n"/>
      <c r="AD23" s="351" t="n"/>
      <c r="AE23" s="351" t="n"/>
      <c r="AF23" s="351" t="n"/>
    </row>
    <row r="24" ht="24" customHeight="1" s="348" thickBot="1">
      <c r="A24" s="154" t="inlineStr">
        <is>
          <t>On Day</t>
        </is>
      </c>
      <c r="B24" s="273" t="n"/>
      <c r="C24" s="90">
        <f>C22+1</f>
        <v/>
      </c>
      <c r="D24" s="8" t="n"/>
      <c r="E24" s="155">
        <f>IF(D24="", "",
 IF(D24=TIME(0,0,0), 0,
 IF(AND(D24&gt;=TIME(0,0,1), D24&lt;=TIME(2,0,0)), TIME(7,0,0),
 IF(AND(D24&gt;=TIME(6,0,0), D24&lt;=TIME(8,0,0)), TIME(12,0,0),
 IF(AND(D24&gt;TIME(8,0,0), D24&lt;=TIME(13,59,0)), TIME(15,0,0),
 IF(AND(D24&gt;=TIME(14,0,0), D24&lt;=TIME(17,59,0)), TIME(21,0,0),
 IF(AND(D24&gt;=TIME(18,0,0), D24&lt;=TIME(21,59,0)), TIME(0,0,0),
 IF(AND(D24&gt;=TIME(22,0,0), D24&lt;=TIME(23,59,59)), TIME(7,0,0), ""))))))))</f>
        <v/>
      </c>
      <c r="F24" s="156" t="n"/>
      <c r="G24" s="155">
        <f>IF(AND(D24&gt;=TIME(6,0,0),D24&lt;=TIME(8,0,0)),E24,"")</f>
        <v/>
      </c>
      <c r="H24" s="8" t="n"/>
      <c r="I24" s="30">
        <f>ROUND(IF(OR(D24="",E24="",E24=0),0,IF(H24="",MOD(E24-D24,1)*24,MOD(H24-D24,1)*24)),2)</f>
        <v/>
      </c>
      <c r="J24" s="157" t="n"/>
      <c r="K24" s="274" t="n"/>
      <c r="L24" s="271" t="n"/>
      <c r="M24" s="275">
        <f>MAX(0,V24-W24)</f>
        <v/>
      </c>
      <c r="N24" s="9">
        <f>(IF(OR($C24="",$D24=""),0,
 IF(OR($A24="Holiday",$A25="Holiday"),
    IF(ISNUMBER(MATCH(TRIM($B24),{"Phagwah","Good Friday","Easter Monday","Labour Day","Christmas","Eid ul Azha","Romans-2","Globe-12","Neptune P1"},0)),0,$I24),
 IF(AND(NOT(OR($A24="Annual Leave",$A25="Annual Leave")),$A24="Off day"),$I24,
  MAX(0,$I24-$V24)
  ))))+W24</f>
        <v/>
      </c>
      <c r="O24" s="9">
        <f>IF(AND(OR($A24="Holiday",$A25="Holiday"),
        ISNUMBER(MATCH(TRIM($B24),{"Phagwah","Good Friday","Easter Monday","Labour Day","Christmas","Eid ul Azha","Romans-2","Globe-12","Neptune P1"},0))),
   $I24,0)</f>
        <v/>
      </c>
      <c r="P24" s="9">
        <f>IF(OR($O$7="Canteen",$O$7="Head Office"),0,IF($I24&lt;=0,0,IF(OR(OR(TRIM($J24)="Hebrews",TRIM($J24)="Romans",TRIM($J24)="Romans-2",TRIM($J24)="Globe",TRIM($J24)="Globe-12",TRIM($J24)="Neptune P1"),AND($I25&gt;0,OR(TRIM($J25)="Hebrews",TRIM($J25)="Romans",TRIM($J25)="Romans-2",TRIM($J25)="Globe",TRIM($J25)="Globe-12",TRIM($J25)="Neptune P1"))),1,0)))</f>
        <v/>
      </c>
      <c r="Q24" s="10" t="n"/>
      <c r="R24" s="9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IF($I24&gt;0,1,0),
      0
   ),
0))</f>
        <v/>
      </c>
      <c r="S24" s="9">
        <f>IF(OR($A24="Annual Leave",$A25="Annual Leave"),IF($A24="Annual Leave",8,0),0)</f>
        <v/>
      </c>
      <c r="T24" s="91" t="n"/>
      <c r="U24" s="144">
        <f>MAX(0,40-Y24)</f>
        <v/>
      </c>
      <c r="V24" s="351">
        <f>IF(OR($C24="",$D24=""),0,
 IF(OR($A24="Holiday",$A25="Holiday"),0,
 IF(AND(NOT(OR($A24="Annual Leave",$A25="Annual Leave")),$A24="Off day"),0,
  IF($I24+$I25&gt;=8,IF($I24&gt;=8,8,$I24),$I24)
  )))</f>
        <v/>
      </c>
      <c r="W24" s="351">
        <f>MAX(0,V24-U24)</f>
        <v/>
      </c>
      <c r="X24" s="351">
        <f>IF(C24="","",C24-WEEKDAY(C24,1)+1)</f>
        <v/>
      </c>
      <c r="Y24" s="351">
        <f>SUMPRODUCT(($X$14:$X23=X24)*(($V$14:$V23)+($O$14:$O23)))+IF(X24=X14,$L$11,0)</f>
        <v/>
      </c>
      <c r="Z24" s="351" t="n"/>
      <c r="AA24" s="351" t="n"/>
      <c r="AB24" s="351" t="n"/>
      <c r="AC24" s="351" t="n"/>
      <c r="AD24" s="351" t="n"/>
      <c r="AE24" s="351" t="n"/>
      <c r="AF24" s="351" t="n"/>
    </row>
    <row r="25" ht="24" customHeight="1" s="348" thickBot="1">
      <c r="A25" s="154" t="inlineStr">
        <is>
          <t>On Day</t>
        </is>
      </c>
      <c r="B25" s="273" t="n"/>
      <c r="C25" s="90">
        <f>C24</f>
        <v/>
      </c>
      <c r="D25" s="276" t="n"/>
      <c r="E25" s="277">
        <f>IF(D25="", "",
 IF(D25=TIME(0,0,0), 0,
 IF(AND(D25&gt;=TIME(0,0,1), D25&lt;=TIME(2,0,0)), TIME(7,0,0),
 IF(AND(D25&gt;=TIME(6,0,0), D25&lt;=TIME(8,0,0)), TIME(12,0,0),
 IF(AND(D25&gt;TIME(8,0,0), D25&lt;=TIME(13,59,0)), TIME(15,0,0),
 IF(AND(D25&gt;=TIME(14,0,0), D25&lt;=TIME(17,59,0)), TIME(21,0,0),
 IF(AND(D25&gt;=TIME(18,0,0), D25&lt;=TIME(21,59,0)), TIME(0,0,0),
 IF(AND(D25&gt;=TIME(22,0,0), D25&lt;=TIME(23,59,59)), TIME(7,0,0), ""))))))))</f>
        <v/>
      </c>
      <c r="F25" s="156" t="n"/>
      <c r="G25" s="277">
        <f>IF(AND(D25&gt;=TIME(6,0,0),D25&lt;=TIME(8,0,0)),E25,"")</f>
        <v/>
      </c>
      <c r="H25" s="276" t="n"/>
      <c r="I25" s="30">
        <f>ROUND(IF(OR(D25="",E25="",E25=0),0,IF(H25="",MOD(E25-D25,1)*24,MOD(H25-D25,1)*24)),2)</f>
        <v/>
      </c>
      <c r="J25" s="158" t="n"/>
      <c r="K25" s="274" t="n"/>
      <c r="L25" s="271" t="n"/>
      <c r="M25" s="275">
        <f>MAX(0,V25-W25)</f>
        <v/>
      </c>
      <c r="N25" s="278">
        <f>(IF(OR($C25="",$D25=""),0,
 IF(OR($A24="Holiday",$A25="Holiday"),
    IF(ISNUMBER(MATCH(TRIM($B25),{"Phagwah","Good Friday","Easter Monday","Labour Day","Christmas","Eid ul Azha","Romans-2","Globe-12","Neptune P1"},0)),0,$I25),
 IF(AND(NOT(OR($A24="Annual Leave",$A25="Annual Leave")),$A25="Off day"),$I25,
  MAX(0,$I25-$V25)
  ))))+W25</f>
        <v/>
      </c>
      <c r="O25" s="278">
        <f>IF(AND(OR($A24="Holiday",$A25="Holiday"),
        ISNUMBER(MATCH(TRIM($B25),{"Phagwah","Good Friday","Easter Monday","Labour Day","Christmas","Eid ul Azha","Romans-2","Globe-12","Neptune P1"},0))),
   $I25,0)</f>
        <v/>
      </c>
      <c r="P25" s="278">
        <f>IF(OR($O$7="Canteen",$O$7="Head Office"),0,IF($I25&lt;=0,0,IF(AND($I24&lt;=0,OR(TRIM($J25)="Hebrews",TRIM($J25)="Romans",TRIM($J25)="Romans-2",TRIM($J25)="Globe",TRIM($J25)="Globe-12",TRIM($J25)="Neptune P1")),1,0)))</f>
        <v/>
      </c>
      <c r="Q25" s="279" t="n"/>
      <c r="R25" s="278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IF(AND($I24=0,$I25&gt;0),1,0),
      0
   ),
0))</f>
        <v/>
      </c>
      <c r="S25" s="278">
        <f>IF(OR($A24="Annual Leave",$A25="Annual Leave"),IF(AND($A24&lt;&gt;"Annual Leave",$A25="Annual Leave"),8,0),0)</f>
        <v/>
      </c>
      <c r="T25" s="280" t="n"/>
      <c r="U25" s="144">
        <f>MAX(0,40-Y25)</f>
        <v/>
      </c>
      <c r="V25" s="351">
        <f>IF(OR($C25="",$D25=""),0,
 IF(OR($A24="Holiday",$A25="Holiday"),0,
 IF(AND(NOT(OR($A24="Annual Leave",$A25="Annual Leave")),$A25="Off day"),0,
  IF($I24+$I25&gt;=8,IF($I24&gt;=8,0,8-$I24),$I25)
  )))</f>
        <v/>
      </c>
      <c r="W25" s="351">
        <f>MAX(0,V25-U25)</f>
        <v/>
      </c>
      <c r="X25" s="351">
        <f>IF(C25="","",C25-WEEKDAY(C25,1)+1)</f>
        <v/>
      </c>
      <c r="Y25" s="351">
        <f>SUMPRODUCT(($X$14:$X24=X25)*(($V$14:$V24)+($O$14:$O24)))+IF(X25=X14,$L$11,0)</f>
        <v/>
      </c>
      <c r="Z25" s="351" t="n"/>
      <c r="AA25" s="351" t="n"/>
      <c r="AB25" s="351" t="n"/>
      <c r="AC25" s="351" t="n"/>
      <c r="AD25" s="351" t="n"/>
      <c r="AE25" s="351" t="n"/>
      <c r="AF25" s="351" t="n"/>
    </row>
    <row r="26" ht="24" customHeight="1" s="348" thickBot="1">
      <c r="A26" s="159" t="inlineStr">
        <is>
          <t>On Day</t>
        </is>
      </c>
      <c r="B26" s="281" t="n"/>
      <c r="C26" s="92">
        <f>C24+1</f>
        <v/>
      </c>
      <c r="D26" s="31" t="n"/>
      <c r="E26" s="160">
        <f>IF(D26="", "",
 IF(D26=TIME(0,0,0), 0,
 IF(AND(D26&gt;=TIME(0,0,1), D26&lt;=TIME(2,0,0)), TIME(7,0,0),
 IF(AND(D26&gt;=TIME(6,0,0), D26&lt;=TIME(8,0,0)), TIME(12,0,0),
 IF(AND(D26&gt;TIME(8,0,0), D26&lt;=TIME(13,59,0)), TIME(15,0,0),
 IF(AND(D26&gt;=TIME(14,0,0), D26&lt;=TIME(17,59,0)), TIME(21,0,0),
 IF(AND(D26&gt;=TIME(18,0,0), D26&lt;=TIME(21,59,0)), TIME(0,0,0),
 IF(AND(D26&gt;=TIME(22,0,0), D26&lt;=TIME(23,59,59)), TIME(7,0,0), ""))))))))</f>
        <v/>
      </c>
      <c r="F26" s="161" t="n"/>
      <c r="G26" s="160">
        <f>IF(AND(D26&gt;=TIME(6,0,0),D26&lt;=TIME(8,0,0)),E26,"")</f>
        <v/>
      </c>
      <c r="H26" s="31" t="n"/>
      <c r="I26" s="32">
        <f>ROUND(IF(OR(D26="",E26="",E26=0),0,IF(H26="",MOD(E26-D26,1)*24,MOD(H26-D26,1)*24)),2)</f>
        <v/>
      </c>
      <c r="J26" s="162" t="n"/>
      <c r="K26" s="282" t="n"/>
      <c r="L26" s="271" t="n"/>
      <c r="M26" s="283">
        <f>MAX(0,V26-W26)</f>
        <v/>
      </c>
      <c r="N26" s="33">
        <f>(IF(OR($C26="",$D26=""),0,
 IF(OR($A26="Holiday",$A27="Holiday"),
    IF(ISNUMBER(MATCH(TRIM($B26),{"Phagwah","Good Friday","Easter Monday","Labour Day","Christmas","Eid ul Azha","Romans-2","Globe-12","Neptune P1"},0)),0,$I26),
 IF(AND(NOT(OR($A26="Annual Leave",$A27="Annual Leave")),$A26="Off day"),$I26,
  MAX(0,$I26-$V26)
  ))))+W26</f>
        <v/>
      </c>
      <c r="O26" s="33">
        <f>IF(AND(OR($A26="Holiday",$A27="Holiday"),
        ISNUMBER(MATCH(TRIM($B26),{"Phagwah","Good Friday","Easter Monday","Labour Day","Christmas","Eid ul Azha","Romans-2","Globe-12","Neptune P1"},0))),
   $I26,0)</f>
        <v/>
      </c>
      <c r="P26" s="33">
        <f>IF(OR($O$7="Canteen",$O$7="Head Office"),0,IF($I26&lt;=0,0,IF(OR(OR(TRIM($J26)="Hebrews",TRIM($J26)="Romans",TRIM($J26)="Romans-2",TRIM($J26)="Globe",TRIM($J26)="Globe-12",TRIM($J26)="Neptune P1"),AND($I27&gt;0,OR(TRIM($J27)="Hebrews",TRIM($J27)="Romans",TRIM($J27)="Romans-2",TRIM($J27)="Globe",TRIM($J27)="Globe-12",TRIM($J27)="Neptune P1"))),1,0)))</f>
        <v/>
      </c>
      <c r="Q26" s="34" t="n"/>
      <c r="R26" s="33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IF($I26&gt;0,1,0),
      0
   ),
0))</f>
        <v/>
      </c>
      <c r="S26" s="33">
        <f>IF(OR($A26="Annual Leave",$A27="Annual Leave"),IF($A26="Annual Leave",8,0),0)</f>
        <v/>
      </c>
      <c r="T26" s="35" t="n"/>
      <c r="U26" s="144">
        <f>MAX(0,40-Y26)</f>
        <v/>
      </c>
      <c r="V26" s="351">
        <f>IF(OR($C26="",$D26=""),0,
 IF(OR($A26="Holiday",$A27="Holiday"),0,
 IF(AND(NOT(OR($A26="Annual Leave",$A27="Annual Leave")),$A26="Off day"),0,
  IF($I26+$I27&gt;=8,IF($I26&gt;=8,8,$I26),$I26)
  )))</f>
        <v/>
      </c>
      <c r="W26" s="351">
        <f>MAX(0,V26-U26)</f>
        <v/>
      </c>
      <c r="X26" s="351">
        <f>IF(C26="","",C26-WEEKDAY(C26,1)+1)</f>
        <v/>
      </c>
      <c r="Y26" s="351">
        <f>SUMPRODUCT(($X$14:$X25=X26)*(($V$14:$V25)+($O$14:$O25)))+IF(X26=X14,$L$11,0)</f>
        <v/>
      </c>
      <c r="Z26" s="351" t="n"/>
      <c r="AA26" s="351" t="n"/>
      <c r="AB26" s="351" t="n"/>
      <c r="AC26" s="351" t="n"/>
      <c r="AD26" s="351" t="n"/>
      <c r="AE26" s="351" t="n"/>
      <c r="AF26" s="351" t="n"/>
    </row>
    <row r="27" ht="24" customHeight="1" s="348" thickBot="1">
      <c r="A27" s="159" t="inlineStr">
        <is>
          <t>On Day</t>
        </is>
      </c>
      <c r="B27" s="281" t="n"/>
      <c r="C27" s="93">
        <f>C26</f>
        <v/>
      </c>
      <c r="D27" s="36" t="n"/>
      <c r="E27" s="163">
        <f>IF(D27="", "",
 IF(D27=TIME(0,0,0), 0,
 IF(AND(D27&gt;=TIME(0,0,1), D27&lt;=TIME(2,0,0)), TIME(7,0,0),
 IF(AND(D27&gt;=TIME(6,0,0), D27&lt;=TIME(8,0,0)), TIME(12,0,0),
 IF(AND(D27&gt;TIME(8,0,0), D27&lt;=TIME(13,59,0)), TIME(15,0,0),
 IF(AND(D27&gt;=TIME(14,0,0), D27&lt;=TIME(17,59,0)), TIME(21,0,0),
 IF(AND(D27&gt;=TIME(18,0,0), D27&lt;=TIME(21,59,0)), TIME(0,0,0),
 IF(AND(D27&gt;=TIME(22,0,0), D27&lt;=TIME(23,59,59)), TIME(7,0,0), ""))))))))</f>
        <v/>
      </c>
      <c r="F27" s="164" t="n"/>
      <c r="G27" s="163">
        <f>IF(AND(D27&gt;=TIME(6,0,0),D27&lt;=TIME(8,0,0)),E27,"")</f>
        <v/>
      </c>
      <c r="H27" s="36" t="n"/>
      <c r="I27" s="37">
        <f>ROUND(IF(OR(D27="",E27="",E27=0),0,IF(H27="",MOD(E27-D27,1)*24,MOD(H27-D27,1)*24)),2)</f>
        <v/>
      </c>
      <c r="J27" s="162" t="n"/>
      <c r="K27" s="282" t="n"/>
      <c r="L27" s="271" t="n"/>
      <c r="M27" s="283">
        <f>MAX(0,V27-W27)</f>
        <v/>
      </c>
      <c r="N27" s="38">
        <f>(IF(OR($C27="",$D27=""),0,
 IF(OR($A26="Holiday",$A27="Holiday"),
    IF(ISNUMBER(MATCH(TRIM($B27),{"Phagwah","Good Friday","Easter Monday","Labour Day","Christmas","Eid ul Azha","Romans-2","Globe-12","Neptune P1"},0)),0,$I27),
 IF(AND(NOT(OR($A26="Annual Leave",$A27="Annual Leave")),$A27="Off day"),$I27,
  MAX(0,$I27-$V27)
  ))))+W27</f>
        <v/>
      </c>
      <c r="O27" s="38">
        <f>IF(AND(OR($A26="Holiday",$A27="Holiday"),
        ISNUMBER(MATCH(TRIM($B27),{"Phagwah","Good Friday","Easter Monday","Labour Day","Christmas","Eid ul Azha","Romans-2","Globe-12","Neptune P1"},0))),
   $I27,0)</f>
        <v/>
      </c>
      <c r="P27" s="38">
        <f>IF(OR($O$7="Canteen",$O$7="Head Office"),0,IF($I27&lt;=0,0,IF(AND($I26&lt;=0,OR(TRIM($J27)="Hebrews",TRIM($J27)="Romans",TRIM($J27)="Romans-2",TRIM($J27)="Globe",TRIM($J27)="Globe-12",TRIM($J27)="Neptune P1")),1,0)))</f>
        <v/>
      </c>
      <c r="Q27" s="39" t="n"/>
      <c r="R27" s="38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IF(AND($I26=0,$I27&gt;0),1,0),
      0
   ),
0))</f>
        <v/>
      </c>
      <c r="S27" s="38">
        <f>IF(OR($A26="Annual Leave",$A27="Annual Leave"),IF(AND($A26&lt;&gt;"Annual Leave",$A27="Annual Leave"),8,0),0)</f>
        <v/>
      </c>
      <c r="T27" s="40" t="n"/>
      <c r="U27" s="144">
        <f>MAX(0,40-Y27)</f>
        <v/>
      </c>
      <c r="V27" s="351">
        <f>IF(OR($C27="",$D27=""),0,
 IF(OR($A26="Holiday",$A27="Holiday"),0,
 IF(AND(NOT(OR($A26="Annual Leave",$A27="Annual Leave")),$A27="Off day"),0,
  IF($I26+$I27&gt;=8,IF($I26&gt;=8,0,8-$I26),$I27)
  )))</f>
        <v/>
      </c>
      <c r="W27" s="351">
        <f>MAX(0,V27-U27)</f>
        <v/>
      </c>
      <c r="X27" s="351">
        <f>IF(C27="","",C27-WEEKDAY(C27,1)+1)</f>
        <v/>
      </c>
      <c r="Y27" s="351">
        <f>SUMPRODUCT(($X$14:$X26=X27)*(($V$14:$V26)+($O$14:$O26)))+IF(X27=X14,$L$11,0)</f>
        <v/>
      </c>
      <c r="Z27" s="351" t="n"/>
      <c r="AA27" s="351" t="n"/>
      <c r="AB27" s="351" t="n"/>
      <c r="AC27" s="351" t="n"/>
      <c r="AD27" s="351" t="n"/>
      <c r="AE27" s="351" t="n"/>
      <c r="AF27" s="351" t="n"/>
    </row>
    <row r="28" ht="24" customHeight="1" s="348" thickBot="1">
      <c r="A28" s="176" t="n"/>
      <c r="B28" s="176" t="n"/>
      <c r="C28" s="145" t="n"/>
      <c r="D28" s="6" t="n"/>
      <c r="E28" s="14" t="n"/>
      <c r="F28" s="6" t="n"/>
      <c r="G28" s="6" t="n"/>
      <c r="H28" s="336" t="n"/>
      <c r="I28" s="351" t="n"/>
      <c r="J28" s="336" t="n"/>
      <c r="K28" s="336" t="n"/>
      <c r="L28" s="336" t="n"/>
      <c r="M28" s="99">
        <f>MAX(0,V28-W28)</f>
        <v/>
      </c>
      <c r="N28" s="99">
        <f>(IF(OR($C28="",$D28=""),0,
 IF(OR($A28="Holiday",$A29="Holiday"),
    IF(ISNUMBER(MATCH(TRIM($B28),{"Phagwah","Good Friday","Easter Monday","Labour Day","Christmas","Eid ul Azha","Romans-2","Globe-12","Neptune P1"},0)),0,$I28),
 IF(AND(NOT(OR($A28="Annual Leave",$A29="Annual Leave")),$A28="Off day"),$I28,
  MAX(0,$I28-$V28)
  ))))+W28</f>
        <v/>
      </c>
      <c r="O28" s="99">
        <f>IF(AND(OR($A28="Holiday",$A29="Holiday"),
        ISNUMBER(MATCH(TRIM($B28),{"Phagwah","Good Friday","Easter Monday","Labour Day","Christmas","Eid ul Azha","Romans-2","Globe-12","Neptune P1"},0))),
   $I28,0)</f>
        <v/>
      </c>
      <c r="P28" s="99">
        <f>IF(OR($O$7="Canteen",$O$7="Head Office"),0,IF($I28&lt;=0,0,IF(OR(OR(TRIM($J28)="Hebrews",TRIM($J28)="Romans",TRIM($J28)="Romans-2",TRIM($J28)="Globe",TRIM($J28)="Globe-12",TRIM($J28)="Neptune P1"),AND($I29&gt;0,OR(TRIM($J29)="Hebrews",TRIM($J29)="Romans",TRIM($J29)="Romans-2",TRIM($J29)="Globe",TRIM($J29)="Globe-12",TRIM($J29)="Neptune P1"))),1,0)))</f>
        <v/>
      </c>
      <c r="Q28" s="178" t="n"/>
      <c r="R28" s="15" t="n"/>
      <c r="S28" s="99">
        <f>IF(OR($A28="Annual Leave",$A29="Annual Leave"),IF($A28="Annual Leave",8,0),0)</f>
        <v/>
      </c>
      <c r="T28" s="100">
        <f>SUM(T14:T27)</f>
        <v/>
      </c>
      <c r="U28" s="144">
        <f>MAX(0,40-Y28)</f>
        <v/>
      </c>
      <c r="V28" s="351">
        <f>IF(OR($C28="",$D28=""),0,
 IF(OR($A28="Holiday",$A29="Holiday"),0,
 IF(AND(NOT(OR($A28="Annual Leave",$A29="Annual Leave")),$A28="Off day"),0,
  IF($I28+$I29&gt;=8,IF($I28&gt;=8,8,$I28),$I28)
  )))</f>
        <v/>
      </c>
      <c r="W28" s="351">
        <f>MAX(0,V28-U28)</f>
        <v/>
      </c>
      <c r="X28" s="351">
        <f>IF(C28="","",C28-WEEKDAY(C28,1)+1)</f>
        <v/>
      </c>
      <c r="Y28" s="351">
        <f>SUMPRODUCT(($X$14:$X27=X28)*(($V$14:$V27)+($O$14:$O27)))+IF(X28=X14,$L$11,0)</f>
        <v/>
      </c>
      <c r="Z28" s="351" t="n"/>
      <c r="AA28" s="351" t="n"/>
      <c r="AB28" s="351" t="n"/>
      <c r="AC28" s="351" t="n"/>
      <c r="AD28" s="351" t="n"/>
      <c r="AE28" s="351" t="n"/>
      <c r="AF28" s="351" t="n"/>
    </row>
    <row r="29" hidden="1" ht="15.75" customHeight="1" s="348" thickBot="1">
      <c r="A29" s="179" t="n"/>
      <c r="B29" s="176" t="n"/>
      <c r="C29" s="145" t="n"/>
      <c r="D29" s="6" t="n"/>
      <c r="E29" s="295">
        <f>IF(D29="", "",
 IF(D29=TIME(0,0,0), 0,
 IF(AND(D29&gt;=TIME(0,0,1), D29&lt;=TIME(2,0,0)), TIME(7,0,0),
 IF(AND(D29&gt;=TIME(6,0,0), D29&lt;=TIME(8,0,0)), TIME(12,0,0),
 IF(AND(D29&gt;TIME(8,0,0), D29&lt;=TIME(13,59,0)), TIME(15,0,0),
 IF(AND(D29&gt;=TIME(14,0,0), D29&lt;=TIME(17,59,0)), TIME(21,0,0),
 IF(AND(D29&gt;=TIME(18,0,0), D29&lt;=TIME(21,59,0)), TIME(0,0,0),
 IF(AND(D29&gt;=TIME(22,0,0), D29&lt;=TIME(23,59,59)), TIME(7,0,0), ""))))))))</f>
        <v/>
      </c>
      <c r="F29" s="6" t="n"/>
      <c r="G29" s="6" t="n"/>
      <c r="H29" s="6" t="n"/>
      <c r="I29" s="6" t="n"/>
      <c r="J29" s="6" t="n"/>
      <c r="K29" s="6" t="n"/>
      <c r="L29" s="6" t="n"/>
      <c r="M29" s="4">
        <f>MAX(0,V29-W29)</f>
        <v/>
      </c>
      <c r="N29" s="4">
        <f>(IF(OR($C29="",$D29=""),0,
 IF(OR($A28="Holiday",$A29="Holiday"),
    IF(ISNUMBER(MATCH(TRIM($B29),{"Phagwah","Good Friday","Easter Monday","Labour Day","Christmas","Eid ul Azha","Romans-2","Globe-12","Neptune P1"},0)),0,$I29),
 IF(AND(NOT(OR($A28="Annual Leave",$A29="Annual Leave")),$A29="Off day"),$I29,
  MAX(0,$I29-$V29)
  ))))+W29</f>
        <v/>
      </c>
      <c r="O29" s="4">
        <f>IF(AND(OR($A28="Holiday",$A29="Holiday"),
        ISNUMBER(MATCH(TRIM($B29),{"Phagwah","Good Friday","Easter Monday","Labour Day","Christmas","Eid ul Azha","Romans-2","Globe-12","Neptune P1"},0))),
   $I29,0)</f>
        <v/>
      </c>
      <c r="P29" s="4">
        <f>IF(OR($O$7="Canteen",$O$7="Head Office"),0,IF($I29&lt;=0,0,IF(AND($I28&lt;=0,OR(TRIM($J29)="Hebrews",TRIM($J29)="Romans",TRIM($J29)="Romans-2",TRIM($J29)="Globe",TRIM($J29)="Globe-12",TRIM($J29)="Neptune P1")),1,0)))</f>
        <v/>
      </c>
      <c r="Q29" s="6" t="n"/>
      <c r="R29" s="296">
        <f>IF(OR($O$7="Canteen",$O$7="Head Office"),0,IF(
  AND(
    SUMIFS(I:I, C:C, C29) &gt;= 8,
    COUNTIFS(C$14:C29, C29)=1,
    OR(
      TEXT(D29,"hh:mm:ss")="07:00:00",
      TEXT(D29,"hh:mm:ss")="15:00:00",
      TEXT(D29,"hh:mm:ss")="23:00:00",
      TEXT(D30,"hh:mm:ss")="07:00:00",
      TEXT(D30,"hh:mm:ss")="15:00:00",
      TEXT(D30,"hh:mm:ss")="23:00:00"
    )
  ),
  1,
  0
))</f>
        <v/>
      </c>
      <c r="S29" s="4">
        <f>IF(OR($A28="Annual Leave",$A29="Annual Leave"),IF(AND($A28&lt;&gt;"Annual Leave",$A29="Annual Leave"),8,0),0)</f>
        <v/>
      </c>
      <c r="T29" s="146" t="n"/>
      <c r="U29" s="351">
        <f>MAX(0,40-Y29)</f>
        <v/>
      </c>
      <c r="V29" s="351">
        <f>IF(OR($C29="",$D29=""),0,
 IF(OR($A28="Holiday",$A29="Holiday"),0,
 IF(AND(NOT(OR($A28="Annual Leave",$A29="Annual Leave")),$A29="Off day"),0,
  IF($I28+$I29&gt;=8,IF($I28&gt;=8,0,8-$I28),$I29)
  )))</f>
        <v/>
      </c>
      <c r="W29" s="351">
        <f>MAX(0,V29-U29)</f>
        <v/>
      </c>
      <c r="X29" s="351">
        <f>IF(C29="","",C29-WEEKDAY(C29,1)+1)</f>
        <v/>
      </c>
      <c r="Y29" s="351">
        <f>SUMPRODUCT(($X$14:$X28=X29)*(($V$14:$V28)+($O$14:$O28)))+IF(X29=X14,$L$11,0)</f>
        <v/>
      </c>
      <c r="Z29" s="351" t="n"/>
      <c r="AA29" s="351" t="n"/>
      <c r="AB29" s="351" t="n"/>
      <c r="AC29" s="351" t="n"/>
      <c r="AD29" s="351" t="n"/>
      <c r="AE29" s="351" t="n"/>
      <c r="AF29" s="351" t="n"/>
    </row>
    <row r="30" ht="24" customHeight="1" s="348" thickBot="1">
      <c r="A30" s="147" t="inlineStr">
        <is>
          <t>On Day</t>
        </is>
      </c>
      <c r="B30" s="180" t="n"/>
      <c r="C30" s="88">
        <f>C27+1</f>
        <v/>
      </c>
      <c r="D30" s="54" t="n"/>
      <c r="E30" s="148">
        <f>IF(D30="", "",
 IF(D30=TIME(0,0,0), 0,
 IF(AND(D30&gt;=TIME(0,0,1), D30&lt;=TIME(2,0,0)), TIME(7,0,0),
 IF(AND(D30&gt;=TIME(6,0,0), D30&lt;=TIME(8,0,0)), TIME(12,0,0),
 IF(AND(D30&gt;TIME(8,0,0), D30&lt;=TIME(13,59,0)), TIME(15,0,0),
 IF(AND(D30&gt;=TIME(14,0,0), D30&lt;=TIME(17,59,0)), TIME(21,0,0),
 IF(AND(D30&gt;=TIME(18,0,0), D30&lt;=TIME(21,59,0)), TIME(0,0,0),
 IF(AND(D30&gt;=TIME(22,0,0), D30&lt;=TIME(23,59,59)), TIME(7,0,0), ""))))))))</f>
        <v/>
      </c>
      <c r="F30" s="149" t="n"/>
      <c r="G30" s="148">
        <f>IF(AND(D30&gt;=TIME(6,0,0),D30&lt;=TIME(8,0,0)),E30,"")</f>
        <v/>
      </c>
      <c r="H30" s="54" t="n"/>
      <c r="I30" s="55">
        <f>ROUND(IF(OR(D30="",E30="",E30=0),0,IF(H30="",MOD(E30-D30,1)*24,MOD(H30-D30,1)*24)),2)</f>
        <v/>
      </c>
      <c r="J30" s="150" t="n"/>
      <c r="K30" s="270" t="n"/>
      <c r="L30" s="181" t="n"/>
      <c r="M30" s="272">
        <f>MAX(0,V30-W30)</f>
        <v/>
      </c>
      <c r="N30" s="56">
        <f>(IF(OR($C30="",$D30=""),0,
 IF(OR($A30="Holiday",$A31="Holiday"),
    IF(ISNUMBER(MATCH(TRIM($B30),{"Phagwah","Good Friday","Easter Monday","Labour Day","Christmas","Eid ul Azha","Romans-2","Globe-12","Neptune P1"},0)),0,$I30),
 IF(AND(NOT(OR($A30="Annual Leave",$A31="Annual Leave")),$A30="Off day"),$I30,
  MAX(0,$I30-$V30)
  ))))+W30</f>
        <v/>
      </c>
      <c r="O30" s="56">
        <f>IF(AND(OR($A30="Holiday",$A31="Holiday"),
        ISNUMBER(MATCH(TRIM($B30),{"Phagwah","Good Friday","Easter Monday","Labour Day","Christmas","Eid ul Azha","Romans-2","Globe-12","Neptune P1"},0))),
   $I30,0)</f>
        <v/>
      </c>
      <c r="P30" s="56">
        <f>IF(OR($O$7="Canteen",$O$7="Head Office"),0,IF($I30&lt;=0,0,IF(OR(OR(TRIM($J30)="Hebrews",TRIM($J30)="Romans",TRIM($J30)="Romans-2",TRIM($J30)="Globe",TRIM($J30)="Globe-12",TRIM($J30)="Neptune P1"),AND($I31&gt;0,OR(TRIM($J31)="Hebrews",TRIM($J31)="Romans",TRIM($J31)="Romans-2",TRIM($J31)="Globe",TRIM($J31)="Globe-12",TRIM($J31)="Neptune P1"))),1,0)))</f>
        <v/>
      </c>
      <c r="Q30" s="57" t="n"/>
      <c r="R30" s="56">
        <f>IF(OR($O$7="Canteen",$O$7="Head Office"),0,IF(
  AND(
    SUMIFS(I:I, C:C, C30) &gt;= 8,
    COUNTIFS(C$14:C30, C30)=1,
    OR(
      TEXT(D30,"hh:mm:ss")="07:00:00",
      TEXT(D30,"hh:mm:ss")="15:00:00",
      TEXT(D30,"hh:mm:ss")="23:00:00",
      TEXT(D31,"hh:mm:ss")="07:00:00",
      TEXT(D31,"hh:mm:ss")="15:00:00",
      TEXT(D31,"hh:mm:ss")="23:00:00"
    )
  ),
  1,
  0
))</f>
        <v/>
      </c>
      <c r="S30" s="56">
        <f>IF(OR($A30="Annual Leave",$A31="Annual Leave"),IF($A30="Annual Leave",8,0),0)</f>
        <v/>
      </c>
      <c r="T30" s="58" t="n"/>
      <c r="U30" s="144">
        <f>MAX(0,40-Y30)</f>
        <v/>
      </c>
      <c r="V30" s="151">
        <f>IF(OR($C30="",$D30=""),0,
 IF(OR($A30="Holiday",$A31="Holiday"),0,
 IF(AND(NOT(OR($A30="Annual Leave",$A31="Annual Leave")),$A30="Off day"),0,
  IF($I30+$I31&gt;=8,IF($I30&gt;=8,8,$I30),$I30)
  )))</f>
        <v/>
      </c>
      <c r="W30" s="151">
        <f>MAX(0,V30-U30)</f>
        <v/>
      </c>
      <c r="X30" s="151">
        <f>IF(C30="","",C30-WEEKDAY(C30,1)+1)</f>
        <v/>
      </c>
      <c r="Y30" s="151">
        <f>SUMPRODUCT(($X$14:$X29=X30)*(($V$14:$V29)+($O$14:$O29)))+IF(X30=X14,$L$11,0)</f>
        <v/>
      </c>
      <c r="Z30" s="151" t="n"/>
      <c r="AA30" s="151" t="n"/>
      <c r="AB30" s="151" t="n"/>
      <c r="AC30" s="351" t="n"/>
      <c r="AD30" s="351" t="n"/>
      <c r="AE30" s="351" t="n"/>
      <c r="AF30" s="351" t="n"/>
    </row>
    <row r="31" ht="24" customHeight="1" s="348" thickBot="1">
      <c r="A31" s="147" t="inlineStr">
        <is>
          <t>On Day</t>
        </is>
      </c>
      <c r="B31" s="182" t="n"/>
      <c r="C31" s="89">
        <f>C30</f>
        <v/>
      </c>
      <c r="D31" s="59" t="n"/>
      <c r="E31" s="152">
        <f>IF(D31="", "",
 IF(D31=TIME(0,0,0), 0,
 IF(AND(D31&gt;=TIME(0,0,1), D31&lt;=TIME(2,0,0)), TIME(7,0,0),
 IF(AND(D31&gt;=TIME(6,0,0), D31&lt;=TIME(8,0,0)), TIME(12,0,0),
 IF(AND(D31&gt;TIME(8,0,0), D31&lt;=TIME(13,59,0)), TIME(15,0,0),
 IF(AND(D31&gt;=TIME(14,0,0), D31&lt;=TIME(17,59,0)), TIME(21,0,0),
 IF(AND(D31&gt;=TIME(18,0,0), D31&lt;=TIME(21,59,0)), TIME(0,0,0),
 IF(AND(D31&gt;=TIME(22,0,0), D31&lt;=TIME(23,59,59)), TIME(7,0,0), ""))))))))</f>
        <v/>
      </c>
      <c r="F31" s="153" t="n"/>
      <c r="G31" s="152">
        <f>IF(AND(D31&gt;=TIME(6,0,0),D31&lt;=TIME(8,0,0)),E31,"")</f>
        <v/>
      </c>
      <c r="H31" s="59" t="n"/>
      <c r="I31" s="60">
        <f>ROUND(IF(OR(D31="",E31="",E31=0),0,IF(H31="",MOD(E31-D31,1)*24,MOD(H31-D31,1)*24)),2)</f>
        <v/>
      </c>
      <c r="J31" s="150" t="n"/>
      <c r="K31" s="270" t="n"/>
      <c r="L31" s="183" t="n"/>
      <c r="M31" s="272">
        <f>MAX(0,V31-W31)</f>
        <v/>
      </c>
      <c r="N31" s="61">
        <f>(IF(OR($C31="",$D31=""),0,
 IF(OR($A30="Holiday",$A31="Holiday"),
    IF(ISNUMBER(MATCH(TRIM($B31),{"Phagwah","Good Friday","Easter Monday","Labour Day","Christmas","Eid ul Azha","Romans-2","Globe-12","Neptune P1"},0)),0,$I31),
 IF(AND(NOT(OR($A30="Annual Leave",$A31="Annual Leave")),$A31="Off day"),$I31,
  MAX(0,$I31-$V31)
  ))))+W31</f>
        <v/>
      </c>
      <c r="O31" s="61">
        <f>IF(AND(OR($A30="Holiday",$A31="Holiday"),
        ISNUMBER(MATCH(TRIM($B31),{"Phagwah","Good Friday","Easter Monday","Labour Day","Christmas","Eid ul Azha","Romans-2","Globe-12","Neptune P1"},0))),
   $I31,0)</f>
        <v/>
      </c>
      <c r="P31" s="61">
        <f>IF(OR($O$7="Canteen",$O$7="Head Office"),0,IF($I31&lt;=0,0,IF(AND($I30&lt;=0,OR(TRIM($J31)="Hebrews",TRIM($J31)="Romans",TRIM($J31)="Romans-2",TRIM($J31)="Globe",TRIM($J31)="Globe-12",TRIM($J31)="Neptune P1")),1,0)))</f>
        <v/>
      </c>
      <c r="Q31" s="62" t="n"/>
      <c r="R31" s="61">
        <f>IF(OR($O$7="Canteen",$O$7="Head Office"),0,IF(
  AND(
    SUMIFS(I:I, C:C, C31) &gt;= 8,
    COUNTIFS(C$14:C31, C31)=1,
    OR(
      TEXT(D31,"hh:mm:ss")="07:00:00",
      TEXT(D31,"hh:mm:ss")="15:00:00",
      TEXT(D31,"hh:mm:ss")="23:00:00",
      TEXT(D32,"hh:mm:ss")="07:00:00",
      TEXT(D32,"hh:mm:ss")="15:00:00",
      TEXT(D32,"hh:mm:ss")="23:00:00"
    )
  ),
  1,
  0
))</f>
        <v/>
      </c>
      <c r="S31" s="61">
        <f>IF(OR($A30="Annual Leave",$A31="Annual Leave"),IF(AND($A30&lt;&gt;"Annual Leave",$A31="Annual Leave"),8,0),0)</f>
        <v/>
      </c>
      <c r="T31" s="63" t="n"/>
      <c r="U31" s="144">
        <f>MAX(0,40-Y31)</f>
        <v/>
      </c>
      <c r="V31" s="151">
        <f>IF(OR($C31="",$D31=""),0,
 IF(OR($A30="Holiday",$A31="Holiday"),0,
 IF(AND(NOT(OR($A30="Annual Leave",$A31="Annual Leave")),$A31="Off day"),0,
  IF($I30+$I31&gt;=8,IF($I30&gt;=8,0,8-$I30),$I31)
  )))</f>
        <v/>
      </c>
      <c r="W31" s="151">
        <f>MAX(0,V31-U31)</f>
        <v/>
      </c>
      <c r="X31" s="151">
        <f>IF(C31="","",C31-WEEKDAY(C31,1)+1)</f>
        <v/>
      </c>
      <c r="Y31" s="151">
        <f>SUMPRODUCT(($X$14:$X30=X31)*(($V$14:$V30)+($O$14:$O30)))+IF(X31=X14,$L$11,0)</f>
        <v/>
      </c>
      <c r="Z31" s="151" t="n"/>
      <c r="AA31" s="151" t="n"/>
      <c r="AB31" s="151" t="n"/>
      <c r="AC31" s="351" t="n"/>
      <c r="AD31" s="351" t="n"/>
      <c r="AE31" s="351" t="n"/>
      <c r="AF31" s="351" t="n"/>
    </row>
    <row r="32" ht="24" customHeight="1" s="348" thickBot="1">
      <c r="A32" s="184" t="inlineStr">
        <is>
          <t>On Day</t>
        </is>
      </c>
      <c r="B32" s="185" t="n"/>
      <c r="C32" s="101">
        <f>C30+1</f>
        <v/>
      </c>
      <c r="D32" s="11" t="n"/>
      <c r="E32" s="186">
        <f>IF(D32="", "",
 IF(D32=TIME(0,0,0), 0,
 IF(AND(D32&gt;=TIME(0,0,1), D32&lt;=TIME(2,0,0)), TIME(7,0,0),
 IF(AND(D32&gt;=TIME(6,0,0), D32&lt;=TIME(8,0,0)), TIME(12,0,0),
 IF(AND(D32&gt;TIME(8,0,0), D32&lt;=TIME(13,59,0)), TIME(15,0,0),
 IF(AND(D32&gt;=TIME(14,0,0), D32&lt;=TIME(17,59,0)), TIME(21,0,0),
 IF(AND(D32&gt;=TIME(18,0,0), D32&lt;=TIME(21,59,0)), TIME(0,0,0),
 IF(AND(D32&gt;=TIME(22,0,0), D32&lt;=TIME(23,59,59)), TIME(7,0,0), ""))))))))</f>
        <v/>
      </c>
      <c r="F32" s="187" t="n"/>
      <c r="G32" s="186">
        <f>IF(AND(D32&gt;=TIME(6,0,0),D32&lt;=TIME(8,0,0)),E32,"")</f>
        <v/>
      </c>
      <c r="H32" s="11" t="n"/>
      <c r="I32" s="87">
        <f>ROUND(IF(OR(D32="",E32="",E32=0),0,IF(H32="",MOD(E32-D32,1)*24,MOD(H32-D32,1)*24)),2)</f>
        <v/>
      </c>
      <c r="J32" s="188" t="n"/>
      <c r="K32" s="297" t="n"/>
      <c r="L32" s="189" t="n"/>
      <c r="M32" s="298">
        <f>MAX(0,V32-W32)</f>
        <v/>
      </c>
      <c r="N32" s="12">
        <f>(IF(OR($C32="",$D32=""),0,
 IF(OR($A32="Holiday",$A33="Holiday"),
    IF(ISNUMBER(MATCH(TRIM($B32),{"Phagwah","Good Friday","Easter Monday","Labour Day","Christmas","Eid ul Azha","Romans-2","Globe-12","Neptune P1"},0)),0,$I32),
 IF(AND(NOT(OR($A32="Annual Leave",$A33="Annual Leave")),$A32="Off day"),$I32,
  MAX(0,$I32-$V32)
  ))))+W32</f>
        <v/>
      </c>
      <c r="O32" s="12">
        <f>IF(AND(OR($A32="Holiday",$A33="Holiday"),
        ISNUMBER(MATCH(TRIM($B32),{"Phagwah","Good Friday","Easter Monday","Labour Day","Christmas","Eid ul Azha","Romans-2","Globe-12","Neptune P1"},0))),
   $I32,0)</f>
        <v/>
      </c>
      <c r="P32" s="12">
        <f>IF(OR($O$7="Canteen",$O$7="Head Office"),0,IF($I32&lt;=0,0,IF(OR(OR(TRIM($J32)="Hebrews",TRIM($J32)="Romans",TRIM($J32)="Romans-2",TRIM($J32)="Globe",TRIM($J32)="Globe-12",TRIM($J32)="Neptune P1"),AND($I33&gt;0,OR(TRIM($J33)="Hebrews",TRIM($J33)="Romans",TRIM($J33)="Romans-2",TRIM($J33)="Globe",TRIM($J33)="Globe-12",TRIM($J33)="Neptune P1"))),1,0)))</f>
        <v/>
      </c>
      <c r="Q32" s="13" t="n"/>
      <c r="R32" s="12">
        <f>IF(OR($O$7="Canteen",$O$7="Head Office"),0,IF(
  AND(
    SUMIFS(I:I, C:C, C32) &gt;= 8,
    COUNTIFS(C$14:C32, C32)=1,
    OR(
      TEXT(D32,"hh:mm:ss")="07:00:00",
      TEXT(D32,"hh:mm:ss")="15:00:00",
      TEXT(D32,"hh:mm:ss")="23:00:00",
      TEXT(D33,"hh:mm:ss")="07:00:00",
      TEXT(D33,"hh:mm:ss")="15:00:00",
      TEXT(D33,"hh:mm:ss")="23:00:00"
    )
  ),
  1,
  0
))</f>
        <v/>
      </c>
      <c r="S32" s="12">
        <f>IF(OR($A32="Annual Leave",$A33="Annual Leave"),IF($A32="Annual Leave",8,0),0)</f>
        <v/>
      </c>
      <c r="T32" s="102" t="n"/>
      <c r="U32" s="144">
        <f>MAX(0,40-Y32)</f>
        <v/>
      </c>
      <c r="V32" s="351">
        <f>IF(OR($C32="",$D32=""),0,
 IF(OR($A32="Holiday",$A33="Holiday"),0,
 IF(AND(NOT(OR($A32="Annual Leave",$A33="Annual Leave")),$A32="Off day"),0,
  IF($I32+$I33&gt;=8,IF($I32&gt;=8,8,$I32),$I32)
  )))</f>
        <v/>
      </c>
      <c r="W32" s="351">
        <f>MAX(0,V32-U32)</f>
        <v/>
      </c>
      <c r="X32" s="351">
        <f>IF(C32="","",C32-WEEKDAY(C32,1)+1)</f>
        <v/>
      </c>
      <c r="Y32" s="351">
        <f>SUMPRODUCT(($X$14:$X31=X32)*(($V$14:$V31)+($O$14:$O31)))+IF(X32=X14,$L$11,0)</f>
        <v/>
      </c>
      <c r="Z32" s="351" t="n"/>
      <c r="AA32" s="351" t="n"/>
      <c r="AB32" s="351" t="n"/>
      <c r="AC32" s="351" t="n"/>
      <c r="AD32" s="351" t="n"/>
      <c r="AE32" s="351" t="n"/>
      <c r="AF32" s="351" t="n"/>
    </row>
    <row r="33" ht="24" customHeight="1" s="348" thickBot="1">
      <c r="A33" s="184" t="inlineStr">
        <is>
          <t>On Day</t>
        </is>
      </c>
      <c r="B33" s="299" t="n"/>
      <c r="C33" s="101">
        <f>C32</f>
        <v/>
      </c>
      <c r="D33" s="300" t="n"/>
      <c r="E33" s="301">
        <f>IF(D33="", "",
 IF(D33=TIME(0,0,0), 0,
 IF(AND(D33&gt;=TIME(0,0,1), D33&lt;=TIME(2,0,0)), TIME(7,0,0),
 IF(AND(D33&gt;=TIME(6,0,0), D33&lt;=TIME(8,0,0)), TIME(12,0,0),
 IF(AND(D33&gt;TIME(8,0,0), D33&lt;=TIME(13,59,0)), TIME(15,0,0),
 IF(AND(D33&gt;=TIME(14,0,0), D33&lt;=TIME(17,59,0)), TIME(21,0,0),
 IF(AND(D33&gt;=TIME(18,0,0), D33&lt;=TIME(21,59,0)), TIME(0,0,0),
 IF(AND(D33&gt;=TIME(22,0,0), D33&lt;=TIME(23,59,59)), TIME(7,0,0), ""))))))))</f>
        <v/>
      </c>
      <c r="F33" s="187" t="n"/>
      <c r="G33" s="301">
        <f>IF(AND(D33&gt;=TIME(6,0,0),D33&lt;=TIME(8,0,0)),E33,"")</f>
        <v/>
      </c>
      <c r="H33" s="300" t="n"/>
      <c r="I33" s="87">
        <f>ROUND(IF(OR(D33="",E33="",E33=0),0,IF(H33="",MOD(E33-D33,1)*24,MOD(H33-D33,1)*24)),2)</f>
        <v/>
      </c>
      <c r="J33" s="190" t="n"/>
      <c r="K33" s="297" t="n"/>
      <c r="L33" s="189" t="n"/>
      <c r="M33" s="298">
        <f>MAX(0,V33-W33)</f>
        <v/>
      </c>
      <c r="N33" s="302">
        <f>(IF(OR($C33="",$D33=""),0,
 IF(OR($A32="Holiday",$A33="Holiday"),
    IF(ISNUMBER(MATCH(TRIM($B33),{"Phagwah","Good Friday","Easter Monday","Labour Day","Christmas","Eid ul Azha","Romans-2","Globe-12","Neptune P1"},0)),0,$I33),
 IF(AND(NOT(OR($A32="Annual Leave",$A33="Annual Leave")),$A33="Off day"),$I33,
  MAX(0,$I33-$V33)
  ))))+W33</f>
        <v/>
      </c>
      <c r="O33" s="302">
        <f>IF(AND(OR($A32="Holiday",$A33="Holiday"),
        ISNUMBER(MATCH(TRIM($B33),{"Phagwah","Good Friday","Easter Monday","Labour Day","Christmas","Eid ul Azha","Romans-2","Globe-12","Neptune P1"},0))),
   $I33,0)</f>
        <v/>
      </c>
      <c r="P33" s="302">
        <f>IF(OR($O$7="Canteen",$O$7="Head Office"),0,IF($I33&lt;=0,0,IF(AND($I32&lt;=0,OR(TRIM($J33)="Hebrews",TRIM($J33)="Romans",TRIM($J33)="Romans-2",TRIM($J33)="Globe",TRIM($J33)="Globe-12",TRIM($J33)="Neptune P1")),1,0)))</f>
        <v/>
      </c>
      <c r="Q33" s="303" t="n"/>
      <c r="R33" s="302">
        <f>IF(OR($O$7="Canteen",$O$7="Head Office"),0,IF(
  AND(
    SUMIFS(I:I, C:C, C33) &gt;= 8,
    COUNTIFS(C$14:C33, C33)=1,
    OR(
      TEXT(D33,"hh:mm:ss")="07:00:00",
      TEXT(D33,"hh:mm:ss")="15:00:00",
      TEXT(D33,"hh:mm:ss")="23:00:00",
      TEXT(D34,"hh:mm:ss")="07:00:00",
      TEXT(D34,"hh:mm:ss")="15:00:00",
      TEXT(D34,"hh:mm:ss")="23:00:00"
    )
  ),
  1,
  0
))</f>
        <v/>
      </c>
      <c r="S33" s="302">
        <f>IF(OR($A32="Annual Leave",$A33="Annual Leave"),IF(AND($A32&lt;&gt;"Annual Leave",$A33="Annual Leave"),8,0),0)</f>
        <v/>
      </c>
      <c r="T33" s="304" t="n"/>
      <c r="U33" s="144">
        <f>MAX(0,40-Y33)</f>
        <v/>
      </c>
      <c r="V33" s="351">
        <f>IF(OR($C33="",$D33=""),0,
 IF(OR($A32="Holiday",$A33="Holiday"),0,
 IF(AND(NOT(OR($A32="Annual Leave",$A33="Annual Leave")),$A33="Off day"),0,
  IF($I32+$I33&gt;=8,IF($I32&gt;=8,0,8-$I32),$I33)
  )))</f>
        <v/>
      </c>
      <c r="W33" s="351">
        <f>MAX(0,V33-U33)</f>
        <v/>
      </c>
      <c r="X33" s="351">
        <f>IF(C33="","",C33-WEEKDAY(C33,1)+1)</f>
        <v/>
      </c>
      <c r="Y33" s="351">
        <f>SUMPRODUCT(($X$14:$X32=X33)*(($V$14:$V32)+($O$14:$O32)))+IF(X33=X14,$L$11,0)</f>
        <v/>
      </c>
      <c r="Z33" s="351" t="n"/>
      <c r="AA33" s="351" t="n"/>
      <c r="AB33" s="351" t="n"/>
      <c r="AC33" s="351" t="n"/>
      <c r="AD33" s="351" t="n"/>
      <c r="AE33" s="351" t="n"/>
      <c r="AF33" s="351" t="n"/>
    </row>
    <row r="34" ht="24" customHeight="1" s="348" thickBot="1">
      <c r="A34" s="159" t="inlineStr">
        <is>
          <t>On Day</t>
        </is>
      </c>
      <c r="B34" s="191" t="n"/>
      <c r="C34" s="92">
        <f>C32+1</f>
        <v/>
      </c>
      <c r="D34" s="31" t="n"/>
      <c r="E34" s="160">
        <f>IF(D34="", "",
 IF(D34=TIME(0,0,0), 0,
 IF(AND(D34&gt;=TIME(0,0,1), D34&lt;=TIME(2,0,0)), TIME(7,0,0),
 IF(AND(D34&gt;=TIME(6,0,0), D34&lt;=TIME(8,0,0)), TIME(12,0,0),
 IF(AND(D34&gt;TIME(8,0,0), D34&lt;=TIME(13,59,0)), TIME(15,0,0),
 IF(AND(D34&gt;=TIME(14,0,0), D34&lt;=TIME(17,59,0)), TIME(21,0,0),
 IF(AND(D34&gt;=TIME(18,0,0), D34&lt;=TIME(21,59,0)), TIME(0,0,0),
 IF(AND(D34&gt;=TIME(22,0,0), D34&lt;=TIME(23,59,59)), TIME(7,0,0), ""))))))))</f>
        <v/>
      </c>
      <c r="F34" s="161" t="n"/>
      <c r="G34" s="160">
        <f>IF(AND(D34&gt;=TIME(6,0,0),D34&lt;=TIME(8,0,0)),E34,"")</f>
        <v/>
      </c>
      <c r="H34" s="31" t="n"/>
      <c r="I34" s="32">
        <f>ROUND(IF(OR(D34="",E34="",E34=0),0,IF(H34="",MOD(E34-D34,1)*24,MOD(H34-D34,1)*24)),2)</f>
        <v/>
      </c>
      <c r="J34" s="162" t="n"/>
      <c r="K34" s="282" t="n"/>
      <c r="L34" s="181" t="n"/>
      <c r="M34" s="283">
        <f>MAX(0,V34-W34)</f>
        <v/>
      </c>
      <c r="N34" s="33">
        <f>(IF(OR($C34="",$D34=""),0,
 IF(OR($A34="Holiday",$A35="Holiday"),
    IF(ISNUMBER(MATCH(TRIM($B34),{"Phagwah","Good Friday","Easter Monday","Labour Day","Christmas","Eid ul Azha","Romans-2","Globe-12","Neptune P1"},0)),0,$I34),
 IF(AND(NOT(OR($A34="Annual Leave",$A35="Annual Leave")),$A34="Off day"),$I34,
  MAX(0,$I34-$V34)
  ))))+W34</f>
        <v/>
      </c>
      <c r="O34" s="33">
        <f>IF(AND(OR($A34="Holiday",$A35="Holiday"),
        ISNUMBER(MATCH(TRIM($B34),{"Phagwah","Good Friday","Easter Monday","Labour Day","Christmas","Eid ul Azha","Romans-2","Globe-12","Neptune P1"},0))),
   $I34,0)</f>
        <v/>
      </c>
      <c r="P34" s="33">
        <f>IF(OR($O$7="Canteen",$O$7="Head Office"),0,IF($I34&lt;=0,0,IF(OR(OR(TRIM($J34)="Hebrews",TRIM($J34)="Romans",TRIM($J34)="Romans-2",TRIM($J34)="Globe",TRIM($J34)="Globe-12",TRIM($J34)="Neptune P1"),AND($I35&gt;0,OR(TRIM($J35)="Hebrews",TRIM($J35)="Romans",TRIM($J35)="Romans-2",TRIM($J35)="Globe",TRIM($J35)="Globe-12",TRIM($J35)="Neptune P1"))),1,0)))</f>
        <v/>
      </c>
      <c r="Q34" s="34" t="n"/>
      <c r="R34" s="33">
        <f>IF(OR($O$7="Canteen",$O$7="Head Office"),0,IF(
  AND(
    SUMIFS(I:I, C:C, C34) &gt;= 8,
    COUNTIFS(C$14:C34, C34)=1,
    OR(
      TEXT(D34,"hh:mm:ss")="07:00:00",
      TEXT(D34,"hh:mm:ss")="15:00:00",
      TEXT(D34,"hh:mm:ss")="23:00:00",
      TEXT(D35,"hh:mm:ss")="07:00:00",
      TEXT(D35,"hh:mm:ss")="15:00:00",
      TEXT(D35,"hh:mm:ss")="23:00:00"
    )
  ),
  1,
  0
))</f>
        <v/>
      </c>
      <c r="S34" s="33">
        <f>IF(OR($A34="Annual Leave",$A35="Annual Leave"),IF($A34="Annual Leave",8,0),0)</f>
        <v/>
      </c>
      <c r="T34" s="35" t="n"/>
      <c r="U34" s="144">
        <f>MAX(0,40-Y34)</f>
        <v/>
      </c>
      <c r="V34" s="351">
        <f>IF(OR($C34="",$D34=""),0,
 IF(OR($A34="Holiday",$A35="Holiday"),0,
 IF(AND(NOT(OR($A34="Annual Leave",$A35="Annual Leave")),$A34="Off day"),0,
  IF($I34+$I35&gt;=8,IF($I34&gt;=8,8,$I34),$I34)
  )))</f>
        <v/>
      </c>
      <c r="W34" s="351">
        <f>MAX(0,V34-U34)</f>
        <v/>
      </c>
      <c r="X34" s="351">
        <f>IF(C34="","",C34-WEEKDAY(C34,1)+1)</f>
        <v/>
      </c>
      <c r="Y34" s="351">
        <f>SUMPRODUCT(($X$14:$X33=X34)*(($V$14:$V33)+($O$14:$O33)))+IF(X34=X14,$L$11,0)</f>
        <v/>
      </c>
      <c r="Z34" s="351" t="n"/>
      <c r="AA34" s="351" t="n"/>
      <c r="AB34" s="351" t="n"/>
      <c r="AC34" s="351" t="n"/>
      <c r="AD34" s="351" t="n"/>
      <c r="AE34" s="351" t="n"/>
      <c r="AF34" s="351" t="n"/>
    </row>
    <row r="35" ht="24" customHeight="1" s="348" thickBot="1">
      <c r="A35" s="159" t="inlineStr">
        <is>
          <t>On Day</t>
        </is>
      </c>
      <c r="B35" s="192" t="n"/>
      <c r="C35" s="93">
        <f>C34</f>
        <v/>
      </c>
      <c r="D35" s="36" t="n"/>
      <c r="E35" s="163">
        <f>IF(D35="", "",
 IF(D35=TIME(0,0,0), 0,
 IF(AND(D35&gt;=TIME(0,0,1), D35&lt;=TIME(2,0,0)), TIME(7,0,0),
 IF(AND(D35&gt;=TIME(6,0,0), D35&lt;=TIME(8,0,0)), TIME(12,0,0),
 IF(AND(D35&gt;TIME(8,0,0), D35&lt;=TIME(13,59,0)), TIME(15,0,0),
 IF(AND(D35&gt;=TIME(14,0,0), D35&lt;=TIME(17,59,0)), TIME(21,0,0),
 IF(AND(D35&gt;=TIME(18,0,0), D35&lt;=TIME(21,59,0)), TIME(0,0,0),
 IF(AND(D35&gt;=TIME(22,0,0), D35&lt;=TIME(23,59,59)), TIME(7,0,0), ""))))))))</f>
        <v/>
      </c>
      <c r="F35" s="164" t="n"/>
      <c r="G35" s="163">
        <f>IF(AND(D35&gt;=TIME(6,0,0),D35&lt;=TIME(8,0,0)),E35,"")</f>
        <v/>
      </c>
      <c r="H35" s="36" t="n"/>
      <c r="I35" s="37">
        <f>ROUND(IF(OR(D35="",E35="",E35=0),0,IF(H35="",MOD(E35-D35,1)*24,MOD(H35-D35,1)*24)),2)</f>
        <v/>
      </c>
      <c r="J35" s="162" t="n"/>
      <c r="K35" s="282" t="n"/>
      <c r="L35" s="183" t="n"/>
      <c r="M35" s="283">
        <f>MAX(0,V35-W35)</f>
        <v/>
      </c>
      <c r="N35" s="38">
        <f>(IF(OR($C35="",$D35=""),0,
 IF(OR($A34="Holiday",$A35="Holiday"),
    IF(ISNUMBER(MATCH(TRIM($B35),{"Phagwah","Good Friday","Easter Monday","Labour Day","Christmas","Eid ul Azha","Romans-2","Globe-12","Neptune P1"},0)),0,$I35),
 IF(AND(NOT(OR($A34="Annual Leave",$A35="Annual Leave")),$A35="Off day"),$I35,
  MAX(0,$I35-$V35)
  ))))+W35</f>
        <v/>
      </c>
      <c r="O35" s="38">
        <f>IF(AND(OR($A34="Holiday",$A35="Holiday"),
        ISNUMBER(MATCH(TRIM($B35),{"Phagwah","Good Friday","Easter Monday","Labour Day","Christmas","Eid ul Azha","Romans-2","Globe-12","Neptune P1"},0))),
   $I35,0)</f>
        <v/>
      </c>
      <c r="P35" s="38">
        <f>IF(OR($O$7="Canteen",$O$7="Head Office"),0,IF($I35&lt;=0,0,IF(AND($I34&lt;=0,OR(TRIM($J35)="Hebrews",TRIM($J35)="Romans",TRIM($J35)="Romans-2",TRIM($J35)="Globe",TRIM($J35)="Globe-12",TRIM($J35)="Neptune P1")),1,0)))</f>
        <v/>
      </c>
      <c r="Q35" s="39" t="n"/>
      <c r="R35" s="38">
        <f>IF(OR($O$7="Canteen",$O$7="Head Office"),0,IF(
  AND(
    SUMIFS(I:I, C:C, C35) &gt;= 8,
    COUNTIFS(C$14:C35, C35)=1,
    OR(
      TEXT(D35,"hh:mm:ss")="07:00:00",
      TEXT(D35,"hh:mm:ss")="15:00:00",
      TEXT(D35,"hh:mm:ss")="23:00:00",
      TEXT(D36,"hh:mm:ss")="07:00:00",
      TEXT(D36,"hh:mm:ss")="15:00:00",
      TEXT(D36,"hh:mm:ss")="23:00:00"
    )
  ),
  1,
  0
))</f>
        <v/>
      </c>
      <c r="S35" s="38">
        <f>IF(OR($A34="Annual Leave",$A35="Annual Leave"),IF(AND($A34&lt;&gt;"Annual Leave",$A35="Annual Leave"),8,0),0)</f>
        <v/>
      </c>
      <c r="T35" s="40" t="n"/>
      <c r="U35" s="144">
        <f>MAX(0,40-Y35)</f>
        <v/>
      </c>
      <c r="V35" s="351">
        <f>IF(OR($C35="",$D35=""),0,
 IF(OR($A34="Holiday",$A35="Holiday"),0,
 IF(AND(NOT(OR($A34="Annual Leave",$A35="Annual Leave")),$A35="Off day"),0,
  IF($I34+$I35&gt;=8,IF($I34&gt;=8,0,8-$I34),$I35)
  )))</f>
        <v/>
      </c>
      <c r="W35" s="351">
        <f>MAX(0,V35-U35)</f>
        <v/>
      </c>
      <c r="X35" s="351">
        <f>IF(C35="","",C35-WEEKDAY(C35,1)+1)</f>
        <v/>
      </c>
      <c r="Y35" s="351">
        <f>SUMPRODUCT(($X$14:$X34=X35)*(($V$14:$V34)+($O$14:$O34)))+IF(X35=X14,$L$11,0)</f>
        <v/>
      </c>
      <c r="Z35" s="351" t="n"/>
      <c r="AA35" s="351" t="n"/>
      <c r="AB35" s="351" t="n"/>
      <c r="AC35" s="351" t="n"/>
      <c r="AD35" s="351" t="n"/>
      <c r="AE35" s="351" t="n"/>
      <c r="AF35" s="351" t="n"/>
    </row>
    <row r="36" ht="24" customHeight="1" s="348" thickBot="1">
      <c r="A36" s="154" t="inlineStr">
        <is>
          <t>On Day</t>
        </is>
      </c>
      <c r="B36" s="193" t="n"/>
      <c r="C36" s="90">
        <f>C34+1</f>
        <v/>
      </c>
      <c r="D36" s="8" t="n"/>
      <c r="E36" s="155">
        <f>IF(D36="", "",
 IF(D36=TIME(0,0,0), 0,
 IF(AND(D36&gt;=TIME(0,0,1), D36&lt;=TIME(2,0,0)), TIME(7,0,0),
 IF(AND(D36&gt;=TIME(6,0,0), D36&lt;=TIME(8,0,0)), TIME(12,0,0),
 IF(AND(D36&gt;TIME(8,0,0), D36&lt;=TIME(13,59,0)), TIME(15,0,0),
 IF(AND(D36&gt;=TIME(14,0,0), D36&lt;=TIME(17,59,0)), TIME(21,0,0),
 IF(AND(D36&gt;=TIME(18,0,0), D36&lt;=TIME(21,59,0)), TIME(0,0,0),
 IF(AND(D36&gt;=TIME(22,0,0), D36&lt;=TIME(23,59,59)), TIME(7,0,0), ""))))))))</f>
        <v/>
      </c>
      <c r="F36" s="156" t="n"/>
      <c r="G36" s="155">
        <f>IF(AND(D36&gt;=TIME(6,0,0),D36&lt;=TIME(8,0,0)),E36,"")</f>
        <v/>
      </c>
      <c r="H36" s="8" t="n"/>
      <c r="I36" s="30">
        <f>ROUND(IF(OR(D36="",E36="",E36=0),0,IF(H36="",MOD(E36-D36,1)*24,MOD(H36-D36,1)*24)),2)</f>
        <v/>
      </c>
      <c r="J36" s="157" t="n"/>
      <c r="K36" s="274" t="n"/>
      <c r="L36" s="189" t="n"/>
      <c r="M36" s="275">
        <f>MAX(0,V36-W36)</f>
        <v/>
      </c>
      <c r="N36" s="9">
        <f>(IF(OR($C36="",$D36=""),0,
 IF(OR($A36="Holiday",$A37="Holiday"),
    IF(ISNUMBER(MATCH(TRIM($B36),{"Phagwah","Good Friday","Easter Monday","Labour Day","Christmas","Eid ul Azha","Romans-2","Globe-12","Neptune P1"},0)),0,$I36),
 IF(AND(NOT(OR($A36="Annual Leave",$A37="Annual Leave")),$A36="Off day"),$I36,
  MAX(0,$I36-$V36)
  ))))+W36</f>
        <v/>
      </c>
      <c r="O36" s="9">
        <f>IF(AND(OR($A36="Holiday",$A37="Holiday"),
        ISNUMBER(MATCH(TRIM($B36),{"Phagwah","Good Friday","Easter Monday","Labour Day","Christmas","Eid ul Azha","Romans-2","Globe-12","Neptune P1"},0))),
   $I36,0)</f>
        <v/>
      </c>
      <c r="P36" s="9">
        <f>IF(OR($O$7="Canteen",$O$7="Head Office"),0,IF($I36&lt;=0,0,IF(OR(OR(TRIM($J36)="Hebrews",TRIM($J36)="Romans",TRIM($J36)="Romans-2",TRIM($J36)="Globe",TRIM($J36)="Globe-12",TRIM($J36)="Neptune P1"),AND($I37&gt;0,OR(TRIM($J37)="Hebrews",TRIM($J37)="Romans",TRIM($J37)="Romans-2",TRIM($J37)="Globe",TRIM($J37)="Globe-12",TRIM($J37)="Neptune P1"))),1,0)))</f>
        <v/>
      </c>
      <c r="Q36" s="10" t="n"/>
      <c r="R36" s="9">
        <f>IF(OR($O$7="Canteen",$O$7="Head Office"),0,IF(
  AND(
    SUMIFS(I:I, C:C, C36) &gt;= 8,
    COUNTIFS(C$14:C36, C36)=1,
    OR(
      TEXT(D36,"hh:mm:ss")="07:00:00",
      TEXT(D36,"hh:mm:ss")="15:00:00",
      TEXT(D36,"hh:mm:ss")="23:00:00",
      TEXT(D37,"hh:mm:ss")="07:00:00",
      TEXT(D37,"hh:mm:ss")="15:00:00",
      TEXT(D37,"hh:mm:ss")="23:00:00"
    )
  ),
  1,
  0
))</f>
        <v/>
      </c>
      <c r="S36" s="9">
        <f>IF(OR($A36="Annual Leave",$A37="Annual Leave"),IF($A36="Annual Leave",8,0),0)</f>
        <v/>
      </c>
      <c r="T36" s="91" t="n"/>
      <c r="U36" s="144">
        <f>MAX(0,40-Y36)</f>
        <v/>
      </c>
      <c r="V36" s="351">
        <f>IF(OR($C36="",$D36=""),0,
 IF(OR($A36="Holiday",$A37="Holiday"),0,
 IF(AND(NOT(OR($A36="Annual Leave",$A37="Annual Leave")),$A36="Off day"),0,
  IF($I36+$I37&gt;=8,IF($I36&gt;=8,8,$I36),$I36)
  )))</f>
        <v/>
      </c>
      <c r="W36" s="351">
        <f>MAX(0,V36-U36)</f>
        <v/>
      </c>
      <c r="X36" s="351">
        <f>IF(C36="","",C36-WEEKDAY(C36,1)+1)</f>
        <v/>
      </c>
      <c r="Y36" s="351">
        <f>SUMPRODUCT(($X$14:$X35=X36)*(($V$14:$V35)+($O$14:$O35)))+IF(X36=X14,$L$11,0)</f>
        <v/>
      </c>
      <c r="Z36" s="351" t="n"/>
      <c r="AA36" s="351" t="n"/>
      <c r="AB36" s="351" t="n"/>
      <c r="AC36" s="351" t="n"/>
      <c r="AD36" s="351" t="n"/>
      <c r="AE36" s="351" t="n"/>
      <c r="AF36" s="351" t="n"/>
    </row>
    <row r="37" ht="24" customHeight="1" s="348" thickBot="1">
      <c r="A37" s="154" t="inlineStr">
        <is>
          <t>On Day</t>
        </is>
      </c>
      <c r="B37" s="305" t="n"/>
      <c r="C37" s="90">
        <f>C36</f>
        <v/>
      </c>
      <c r="D37" s="276" t="n"/>
      <c r="E37" s="277">
        <f>IF(D37="", "",
 IF(D37=TIME(0,0,0), 0,
 IF(AND(D37&gt;=TIME(0,0,1), D37&lt;=TIME(2,0,0)), TIME(7,0,0),
 IF(AND(D37&gt;=TIME(6,0,0), D37&lt;=TIME(8,0,0)), TIME(12,0,0),
 IF(AND(D37&gt;TIME(8,0,0), D37&lt;=TIME(13,59,0)), TIME(15,0,0),
 IF(AND(D37&gt;=TIME(14,0,0), D37&lt;=TIME(17,59,0)), TIME(21,0,0),
 IF(AND(D37&gt;=TIME(18,0,0), D37&lt;=TIME(21,59,0)), TIME(0,0,0),
 IF(AND(D37&gt;=TIME(22,0,0), D37&lt;=TIME(23,59,59)), TIME(7,0,0), ""))))))))</f>
        <v/>
      </c>
      <c r="F37" s="156" t="n"/>
      <c r="G37" s="277">
        <f>IF(AND(D37&gt;=TIME(6,0,0),D37&lt;=TIME(8,0,0)),E37,"")</f>
        <v/>
      </c>
      <c r="H37" s="276" t="n"/>
      <c r="I37" s="30">
        <f>ROUND(IF(OR(D37="",E37="",E37=0),0,IF(H37="",MOD(E37-D37,1)*24,MOD(H37-D37,1)*24)),2)</f>
        <v/>
      </c>
      <c r="J37" s="158" t="n"/>
      <c r="K37" s="274" t="n"/>
      <c r="L37" s="189" t="n"/>
      <c r="M37" s="275">
        <f>MAX(0,V37-W37)</f>
        <v/>
      </c>
      <c r="N37" s="278">
        <f>(IF(OR($C37="",$D37=""),0,
 IF(OR($A36="Holiday",$A37="Holiday"),
    IF(ISNUMBER(MATCH(TRIM($B37),{"Phagwah","Good Friday","Easter Monday","Labour Day","Christmas","Eid ul Azha","Romans-2","Globe-12","Neptune P1"},0)),0,$I37),
 IF(AND(NOT(OR($A36="Annual Leave",$A37="Annual Leave")),$A37="Off day"),$I37,
  MAX(0,$I37-$V37)
  ))))+W37</f>
        <v/>
      </c>
      <c r="O37" s="278">
        <f>IF(AND(OR($A36="Holiday",$A37="Holiday"),
        ISNUMBER(MATCH(TRIM($B37),{"Phagwah","Good Friday","Easter Monday","Labour Day","Christmas","Eid ul Azha","Romans-2","Globe-12","Neptune P1"},0))),
   $I37,0)</f>
        <v/>
      </c>
      <c r="P37" s="278">
        <f>IF(OR($O$7="Canteen",$O$7="Head Office"),0,IF($I37&lt;=0,0,IF(AND($I36&lt;=0,OR(TRIM($J37)="Hebrews",TRIM($J37)="Romans",TRIM($J37)="Romans-2",TRIM($J37)="Globe",TRIM($J37)="Globe-12",TRIM($J37)="Neptune P1")),1,0)))</f>
        <v/>
      </c>
      <c r="Q37" s="279" t="n"/>
      <c r="R37" s="278">
        <f>IF(OR($O$7="Canteen",$O$7="Head Office"),0,IF(
  AND(
    SUMIFS(I:I, C:C, C37) &gt;= 8,
    COUNTIFS(C$14:C37, C37)=1,
    OR(
      TEXT(D37,"hh:mm:ss")="07:00:00",
      TEXT(D37,"hh:mm:ss")="15:00:00",
      TEXT(D37,"hh:mm:ss")="23:00:00",
      TEXT(D38,"hh:mm:ss")="07:00:00",
      TEXT(D38,"hh:mm:ss")="15:00:00",
      TEXT(D38,"hh:mm:ss")="23:00:00"
    )
  ),
  1,
  0
))</f>
        <v/>
      </c>
      <c r="S37" s="278">
        <f>IF(OR($A36="Annual Leave",$A37="Annual Leave"),IF(AND($A36&lt;&gt;"Annual Leave",$A37="Annual Leave"),8,0),0)</f>
        <v/>
      </c>
      <c r="T37" s="280" t="n"/>
      <c r="U37" s="144">
        <f>MAX(0,40-Y37)</f>
        <v/>
      </c>
      <c r="V37" s="351">
        <f>IF(OR($C37="",$D37=""),0,
 IF(OR($A36="Holiday",$A37="Holiday"),0,
 IF(AND(NOT(OR($A36="Annual Leave",$A37="Annual Leave")),$A37="Off day"),0,
  IF($I36+$I37&gt;=8,IF($I36&gt;=8,0,8-$I36),$I37)
  )))</f>
        <v/>
      </c>
      <c r="W37" s="351">
        <f>MAX(0,V37-U37)</f>
        <v/>
      </c>
      <c r="X37" s="351">
        <f>IF(C37="","",C37-WEEKDAY(C37,1)+1)</f>
        <v/>
      </c>
      <c r="Y37" s="351">
        <f>SUMPRODUCT(($X$14:$X36=X37)*(($V$14:$V36)+($O$14:$O36)))+IF(X37=X14,$L$11,0)</f>
        <v/>
      </c>
      <c r="Z37" s="351" t="n"/>
      <c r="AA37" s="351" t="n"/>
      <c r="AB37" s="351" t="n"/>
      <c r="AC37" s="351" t="n"/>
      <c r="AD37" s="351" t="n"/>
      <c r="AE37" s="351" t="n"/>
      <c r="AF37" s="351" t="n"/>
    </row>
    <row r="38" ht="24" customHeight="1" s="348" thickBot="1">
      <c r="A38" s="194" t="inlineStr">
        <is>
          <t>On Day</t>
        </is>
      </c>
      <c r="B38" s="195" t="n"/>
      <c r="C38" s="103">
        <f>C36+1</f>
        <v/>
      </c>
      <c r="D38" s="64" t="n"/>
      <c r="E38" s="196">
        <f>IF(D38="", "",
 IF(D38=TIME(0,0,0), 0,
 IF(AND(D38&gt;=TIME(0,0,1), D38&lt;=TIME(2,0,0)), TIME(7,0,0),
 IF(AND(D38&gt;=TIME(6,0,0), D38&lt;=TIME(8,0,0)), TIME(12,0,0),
 IF(AND(D38&gt;TIME(8,0,0), D38&lt;=TIME(13,59,0)), TIME(15,0,0),
 IF(AND(D38&gt;=TIME(14,0,0), D38&lt;=TIME(17,59,0)), TIME(21,0,0),
 IF(AND(D38&gt;=TIME(18,0,0), D38&lt;=TIME(21,59,0)), TIME(0,0,0),
 IF(AND(D38&gt;=TIME(22,0,0), D38&lt;=TIME(23,59,59)), TIME(7,0,0), ""))))))))</f>
        <v/>
      </c>
      <c r="F38" s="197" t="n"/>
      <c r="G38" s="196">
        <f>IF(AND(D38&gt;=TIME(6,0,0),D38&lt;=TIME(8,0,0)),E38,"")</f>
        <v/>
      </c>
      <c r="H38" s="64" t="n"/>
      <c r="I38" s="65">
        <f>ROUND(IF(OR(D38="",E38="",E38=0),0,IF(H38="",MOD(E38-D38,1)*24,MOD(H38-D38,1)*24)),2)</f>
        <v/>
      </c>
      <c r="J38" s="198" t="n"/>
      <c r="K38" s="306" t="n"/>
      <c r="L38" s="181" t="n"/>
      <c r="M38" s="307">
        <f>MAX(0,V38-W38)</f>
        <v/>
      </c>
      <c r="N38" s="66">
        <f>(IF(OR($C38="",$D38=""),0,
 IF(OR($A38="Holiday",$A39="Holiday"),
    IF(ISNUMBER(MATCH(TRIM($B38),{"Phagwah","Good Friday","Easter Monday","Labour Day","Christmas","Eid ul Azha","Romans-2","Globe-12","Neptune P1"},0)),0,$I38),
 IF(AND(NOT(OR($A38="Annual Leave",$A39="Annual Leave")),$A38="Off day"),$I38,
  MAX(0,$I38-$V38)
  ))))+W38</f>
        <v/>
      </c>
      <c r="O38" s="66">
        <f>IF(AND(OR($A38="Holiday",$A39="Holiday"),
        ISNUMBER(MATCH(TRIM($B38),{"Phagwah","Good Friday","Easter Monday","Labour Day","Christmas","Eid ul Azha","Romans-2","Globe-12","Neptune P1"},0))),
   $I38,0)</f>
        <v/>
      </c>
      <c r="P38" s="66">
        <f>IF(OR($O$7="Canteen",$O$7="Head Office"),0,IF($I38&lt;=0,0,IF(OR(OR(TRIM($J38)="Hebrews",TRIM($J38)="Romans",TRIM($J38)="Romans-2",TRIM($J38)="Globe",TRIM($J38)="Globe-12",TRIM($J38)="Neptune P1"),AND($I39&gt;0,OR(TRIM($J39)="Hebrews",TRIM($J39)="Romans",TRIM($J39)="Romans-2",TRIM($J39)="Globe",TRIM($J39)="Globe-12",TRIM($J39)="Neptune P1"))),1,0)))</f>
        <v/>
      </c>
      <c r="Q38" s="67" t="n"/>
      <c r="R38" s="66">
        <f>IF(OR($O$7="Canteen",$O$7="Head Office"),0,IF(
  AND(
    SUMIFS(I:I, C:C, C38) &gt;= 8,
    COUNTIFS(C$14:C38, C38)=1,
    OR(
      TEXT(D38,"hh:mm:ss")="07:00:00",
      TEXT(D38,"hh:mm:ss")="15:00:00",
      TEXT(D38,"hh:mm:ss")="23:00:00",
      TEXT(D39,"hh:mm:ss")="07:00:00",
      TEXT(D39,"hh:mm:ss")="15:00:00",
      TEXT(D39,"hh:mm:ss")="23:00:00"
    )
  ),
  1,
  0
))</f>
        <v/>
      </c>
      <c r="S38" s="66">
        <f>IF(OR($A38="Annual Leave",$A39="Annual Leave"),IF($A38="Annual Leave",8,0),0)</f>
        <v/>
      </c>
      <c r="T38" s="68" t="n"/>
      <c r="U38" s="144">
        <f>MAX(0,40-Y38)</f>
        <v/>
      </c>
      <c r="V38" s="351">
        <f>IF(OR($C38="",$D38=""),0,
 IF(OR($A38="Holiday",$A39="Holiday"),0,
 IF(AND(NOT(OR($A38="Annual Leave",$A39="Annual Leave")),$A38="Off day"),0,
  IF($I38+$I39&gt;=8,IF($I38&gt;=8,8,$I38),$I38)
  )))</f>
        <v/>
      </c>
      <c r="W38" s="351">
        <f>MAX(0,V38-U38)</f>
        <v/>
      </c>
      <c r="X38" s="351">
        <f>IF(C38="","",C38-WEEKDAY(C38,1)+1)</f>
        <v/>
      </c>
      <c r="Y38" s="351">
        <f>SUMPRODUCT(($X$14:$X37=X38)*(($V$14:$V37)+($O$14:$O37)))+IF(X38=X14,$L$11,0)</f>
        <v/>
      </c>
      <c r="Z38" s="351" t="n"/>
      <c r="AA38" s="351" t="n"/>
      <c r="AB38" s="351" t="n"/>
      <c r="AC38" s="351" t="n"/>
      <c r="AD38" s="351" t="n"/>
      <c r="AE38" s="351" t="n"/>
      <c r="AF38" s="351" t="n"/>
    </row>
    <row r="39" ht="24" customHeight="1" s="348" thickBot="1">
      <c r="A39" s="194" t="inlineStr">
        <is>
          <t>On Day</t>
        </is>
      </c>
      <c r="B39" s="199" t="n"/>
      <c r="C39" s="104">
        <f>C38</f>
        <v/>
      </c>
      <c r="D39" s="69" t="n"/>
      <c r="E39" s="200">
        <f>IF(D39="", "",
 IF(D39=TIME(0,0,0), 0,
 IF(AND(D39&gt;=TIME(0,0,1), D39&lt;=TIME(2,0,0)), TIME(7,0,0),
 IF(AND(D39&gt;=TIME(6,0,0), D39&lt;=TIME(8,0,0)), TIME(12,0,0),
 IF(AND(D39&gt;TIME(8,0,0), D39&lt;=TIME(13,59,0)), TIME(15,0,0),
 IF(AND(D39&gt;=TIME(14,0,0), D39&lt;=TIME(17,59,0)), TIME(21,0,0),
 IF(AND(D39&gt;=TIME(18,0,0), D39&lt;=TIME(21,59,0)), TIME(0,0,0),
 IF(AND(D39&gt;=TIME(22,0,0), D39&lt;=TIME(23,59,59)), TIME(7,0,0), ""))))))))</f>
        <v/>
      </c>
      <c r="F39" s="201" t="n"/>
      <c r="G39" s="200">
        <f>IF(AND(D39&gt;=TIME(6,0,0),D39&lt;=TIME(8,0,0)),E39,"")</f>
        <v/>
      </c>
      <c r="H39" s="69" t="n"/>
      <c r="I39" s="70">
        <f>ROUND(IF(OR(D39="",E39="",E39=0),0,IF(H39="",MOD(E39-D39,1)*24,MOD(H39-D39,1)*24)),2)</f>
        <v/>
      </c>
      <c r="J39" s="198" t="n"/>
      <c r="K39" s="306" t="n"/>
      <c r="L39" s="183" t="n"/>
      <c r="M39" s="307">
        <f>MAX(0,V39-W39)</f>
        <v/>
      </c>
      <c r="N39" s="71">
        <f>(IF(OR($C39="",$D39=""),0,
 IF(OR($A38="Holiday",$A39="Holiday"),
    IF(ISNUMBER(MATCH(TRIM($B39),{"Phagwah","Good Friday","Easter Monday","Labour Day","Christmas","Eid ul Azha","Romans-2","Globe-12","Neptune P1"},0)),0,$I39),
 IF(AND(NOT(OR($A38="Annual Leave",$A39="Annual Leave")),$A39="Off day"),$I39,
  MAX(0,$I39-$V39)
  ))))+W39</f>
        <v/>
      </c>
      <c r="O39" s="71">
        <f>IF(AND(OR($A38="Holiday",$A39="Holiday"),
        ISNUMBER(MATCH(TRIM($B39),{"Phagwah","Good Friday","Easter Monday","Labour Day","Christmas","Eid ul Azha","Romans-2","Globe-12","Neptune P1"},0))),
   $I39,0)</f>
        <v/>
      </c>
      <c r="P39" s="71">
        <f>IF(OR($O$7="Canteen",$O$7="Head Office"),0,IF($I39&lt;=0,0,IF(AND($I38&lt;=0,OR(TRIM($J39)="Hebrews",TRIM($J39)="Romans",TRIM($J39)="Romans-2",TRIM($J39)="Globe",TRIM($J39)="Globe-12",TRIM($J39)="Neptune P1")),1,0)))</f>
        <v/>
      </c>
      <c r="Q39" s="72" t="n"/>
      <c r="R39" s="71">
        <f>IF(OR($O$7="Canteen",$O$7="Head Office"),0,IF(
  AND(
    SUMIFS(I:I, C:C, C39) &gt;= 8,
    COUNTIFS(C$14:C39, C39)=1,
    OR(
      TEXT(D39,"hh:mm:ss")="07:00:00",
      TEXT(D39,"hh:mm:ss")="15:00:00",
      TEXT(D39,"hh:mm:ss")="23:00:00",
      TEXT(D40,"hh:mm:ss")="07:00:00",
      TEXT(D40,"hh:mm:ss")="15:00:00",
      TEXT(D40,"hh:mm:ss")="23:00:00"
    )
  ),
  1,
  0
))</f>
        <v/>
      </c>
      <c r="S39" s="71">
        <f>IF(OR($A38="Annual Leave",$A39="Annual Leave"),IF(AND($A38&lt;&gt;"Annual Leave",$A39="Annual Leave"),8,0),0)</f>
        <v/>
      </c>
      <c r="T39" s="73" t="n"/>
      <c r="U39" s="144">
        <f>MAX(0,40-Y39)</f>
        <v/>
      </c>
      <c r="V39" s="351">
        <f>IF(OR($C39="",$D39=""),0,
 IF(OR($A38="Holiday",$A39="Holiday"),0,
 IF(AND(NOT(OR($A38="Annual Leave",$A39="Annual Leave")),$A39="Off day"),0,
  IF($I38+$I39&gt;=8,IF($I38&gt;=8,0,8-$I38),$I39)
  )))</f>
        <v/>
      </c>
      <c r="W39" s="351">
        <f>MAX(0,V39-U39)</f>
        <v/>
      </c>
      <c r="X39" s="351">
        <f>IF(C39="","",C39-WEEKDAY(C39,1)+1)</f>
        <v/>
      </c>
      <c r="Y39" s="351">
        <f>SUMPRODUCT(($X$14:$X38=X39)*(($V$14:$V38)+($O$14:$O38)))+IF(X39=X14,$L$11,0)</f>
        <v/>
      </c>
      <c r="Z39" s="351" t="n"/>
      <c r="AA39" s="351" t="n"/>
      <c r="AB39" s="351" t="n"/>
      <c r="AC39" s="351" t="n"/>
      <c r="AD39" s="351" t="n"/>
      <c r="AE39" s="351" t="n"/>
      <c r="AF39" s="351" t="n"/>
    </row>
    <row r="40" ht="24" customHeight="1" s="348" thickBot="1">
      <c r="A40" s="202" t="inlineStr">
        <is>
          <t>On Day</t>
        </is>
      </c>
      <c r="B40" s="203" t="n"/>
      <c r="C40" s="105">
        <f>C38+1</f>
        <v/>
      </c>
      <c r="D40" s="74" t="n"/>
      <c r="E40" s="204">
        <f>IF(D40="", "",
 IF(D40=TIME(0,0,0), 0,
 IF(AND(D40&gt;=TIME(0,0,1), D40&lt;=TIME(2,0,0)), TIME(7,0,0),
 IF(AND(D40&gt;=TIME(6,0,0), D40&lt;=TIME(8,0,0)), TIME(12,0,0),
 IF(AND(D40&gt;TIME(8,0,0), D40&lt;=TIME(13,59,0)), TIME(15,0,0),
 IF(AND(D40&gt;=TIME(14,0,0), D40&lt;=TIME(17,59,0)), TIME(21,0,0),
 IF(AND(D40&gt;=TIME(18,0,0), D40&lt;=TIME(21,59,0)), TIME(0,0,0),
 IF(AND(D40&gt;=TIME(22,0,0), D40&lt;=TIME(23,59,59)), TIME(7,0,0), ""))))))))</f>
        <v/>
      </c>
      <c r="F40" s="205" t="n"/>
      <c r="G40" s="204">
        <f>IF(AND(D40&gt;=TIME(6,0,0),D40&lt;=TIME(8,0,0)),E40,"")</f>
        <v/>
      </c>
      <c r="H40" s="74" t="n"/>
      <c r="I40" s="106">
        <f>ROUND(IF(OR(D40="",E40="",E40=0),0,IF(H40="",MOD(E40-D40,1)*24,MOD(H40-D40,1)*24)),2)</f>
        <v/>
      </c>
      <c r="J40" s="206" t="n"/>
      <c r="K40" s="308" t="n"/>
      <c r="L40" s="189" t="n"/>
      <c r="M40" s="309">
        <f>MAX(0,V40-W40)</f>
        <v/>
      </c>
      <c r="N40" s="75">
        <f>(IF(OR($C40="",$D40=""),0,
 IF(OR($A40="Holiday",$A41="Holiday"),
    IF(ISNUMBER(MATCH(TRIM($B40),{"Phagwah","Good Friday","Easter Monday","Labour Day","Christmas","Eid ul Azha","Romans-2","Globe-12","Neptune P1"},0)),0,$I40),
 IF(AND(NOT(OR($A40="Annual Leave",$A41="Annual Leave")),$A40="Off day"),$I40,
  MAX(0,$I40-$V40)
  ))))+W40</f>
        <v/>
      </c>
      <c r="O40" s="75">
        <f>IF(AND(OR($A40="Holiday",$A41="Holiday"),
        ISNUMBER(MATCH(TRIM($B40),{"Phagwah","Good Friday","Easter Monday","Labour Day","Christmas","Eid ul Azha","Romans-2","Globe-12","Neptune P1"},0))),
   $I40,0)</f>
        <v/>
      </c>
      <c r="P40" s="75">
        <f>IF(OR($O$7="Canteen",$O$7="Head Office"),0,IF($I40&lt;=0,0,IF(OR(OR(TRIM($J40)="Hebrews",TRIM($J40)="Romans",TRIM($J40)="Romans-2",TRIM($J40)="Globe",TRIM($J40)="Globe-12",TRIM($J40)="Neptune P1"),AND($I41&gt;0,OR(TRIM($J41)="Hebrews",TRIM($J41)="Romans",TRIM($J41)="Romans-2",TRIM($J41)="Globe",TRIM($J41)="Globe-12",TRIM($J41)="Neptune P1"))),1,0)))</f>
        <v/>
      </c>
      <c r="Q40" s="76" t="n"/>
      <c r="R40" s="75">
        <f>IF(OR($O$7="Canteen",$O$7="Head Office"),0,IF(
  AND(
    SUMIFS(I:I, C:C, C40) &gt;= 8,
    COUNTIFS(C$14:C40, C40)=1,
    OR(
      TEXT(D40,"hh:mm:ss")="07:00:00",
      TEXT(D40,"hh:mm:ss")="15:00:00",
      TEXT(D40,"hh:mm:ss")="23:00:00",
      TEXT(D41,"hh:mm:ss")="07:00:00",
      TEXT(D41,"hh:mm:ss")="15:00:00",
      TEXT(D41,"hh:mm:ss")="23:00:00"
    )
  ),
  1,
  0
))</f>
        <v/>
      </c>
      <c r="S40" s="75">
        <f>IF(OR($A40="Annual Leave",$A41="Annual Leave"),IF($A40="Annual Leave",8,0),0)</f>
        <v/>
      </c>
      <c r="T40" s="107" t="n"/>
      <c r="U40" s="144">
        <f>MAX(0,40-Y40)</f>
        <v/>
      </c>
      <c r="V40" s="351">
        <f>IF(OR($C40="",$D40=""),0,
 IF(OR($A40="Holiday",$A41="Holiday"),0,
 IF(AND(NOT(OR($A40="Annual Leave",$A41="Annual Leave")),$A40="Off day"),0,
  IF($I40+$I41&gt;=8,IF($I40&gt;=8,8,$I40),$I40)
  )))</f>
        <v/>
      </c>
      <c r="W40" s="351">
        <f>MAX(0,V40-U40)</f>
        <v/>
      </c>
      <c r="X40" s="351">
        <f>IF(C40="","",C40-WEEKDAY(C40,1)+1)</f>
        <v/>
      </c>
      <c r="Y40" s="351">
        <f>SUMPRODUCT(($X$14:$X39=X40)*(($V$14:$V39)+($O$14:$O39)))+IF(X40=X14,$L$11,0)</f>
        <v/>
      </c>
      <c r="Z40" s="351" t="n"/>
      <c r="AA40" s="351" t="n"/>
      <c r="AB40" s="351" t="n"/>
      <c r="AC40" s="351" t="n"/>
      <c r="AD40" s="351" t="n"/>
      <c r="AE40" s="351" t="n"/>
      <c r="AF40" s="351" t="n"/>
    </row>
    <row r="41" ht="24" customHeight="1" s="348" thickBot="1">
      <c r="A41" s="202" t="inlineStr">
        <is>
          <t>On Day</t>
        </is>
      </c>
      <c r="B41" s="310" t="n"/>
      <c r="C41" s="105">
        <f>C40</f>
        <v/>
      </c>
      <c r="D41" s="311" t="n"/>
      <c r="E41" s="312">
        <f>IF(D41="", "",
 IF(D41=TIME(0,0,0), 0,
 IF(AND(D41&gt;=TIME(0,0,1), D41&lt;=TIME(2,0,0)), TIME(7,0,0),
 IF(AND(D41&gt;=TIME(6,0,0), D41&lt;=TIME(8,0,0)), TIME(12,0,0),
 IF(AND(D41&gt;TIME(8,0,0), D41&lt;=TIME(13,59,0)), TIME(15,0,0),
 IF(AND(D41&gt;=TIME(14,0,0), D41&lt;=TIME(17,59,0)), TIME(21,0,0),
 IF(AND(D41&gt;=TIME(18,0,0), D41&lt;=TIME(21,59,0)), TIME(0,0,0),
 IF(AND(D41&gt;=TIME(22,0,0), D41&lt;=TIME(23,59,59)), TIME(7,0,0), ""))))))))</f>
        <v/>
      </c>
      <c r="F41" s="205" t="n"/>
      <c r="G41" s="312">
        <f>IF(AND(D41&gt;=TIME(6,0,0),D41&lt;=TIME(8,0,0)),E41,"")</f>
        <v/>
      </c>
      <c r="H41" s="311" t="n"/>
      <c r="I41" s="106">
        <f>ROUND(IF(OR(D41="",E41="",E41=0),0,IF(H41="",MOD(E41-D41,1)*24,MOD(H41-D41,1)*24)),2)</f>
        <v/>
      </c>
      <c r="J41" s="207" t="n"/>
      <c r="K41" s="308" t="n"/>
      <c r="L41" s="189" t="n"/>
      <c r="M41" s="309">
        <f>MAX(0,V41-W41)</f>
        <v/>
      </c>
      <c r="N41" s="313">
        <f>(IF(OR($C41="",$D41=""),0,
 IF(OR($A40="Holiday",$A41="Holiday"),
    IF(ISNUMBER(MATCH(TRIM($B41),{"Phagwah","Good Friday","Easter Monday","Labour Day","Christmas","Eid ul Azha","Romans-2","Globe-12","Neptune P1"},0)),0,$I41),
 IF(AND(NOT(OR($A40="Annual Leave",$A41="Annual Leave")),$A41="Off day"),$I41,
  MAX(0,$I41-$V41)
  ))))+W41</f>
        <v/>
      </c>
      <c r="O41" s="313">
        <f>IF(AND(OR($A40="Holiday",$A41="Holiday"),
        ISNUMBER(MATCH(TRIM($B41),{"Phagwah","Good Friday","Easter Monday","Labour Day","Christmas","Eid ul Azha","Romans-2","Globe-12","Neptune P1"},0))),
   $I41,0)</f>
        <v/>
      </c>
      <c r="P41" s="313">
        <f>IF(OR($O$7="Canteen",$O$7="Head Office"),0,IF($I41&lt;=0,0,IF(AND($I40&lt;=0,OR(TRIM($J41)="Hebrews",TRIM($J41)="Romans",TRIM($J41)="Romans-2",TRIM($J41)="Globe",TRIM($J41)="Globe-12",TRIM($J41)="Neptune P1")),1,0)))</f>
        <v/>
      </c>
      <c r="Q41" s="314" t="n"/>
      <c r="R41" s="313">
        <f>IF(OR($O$7="Canteen",$O$7="Head Office"),0,IF(
  AND(
    SUMIFS(I:I, C:C, C41) &gt;= 8,
    COUNTIFS(C$14:C41, C41)=1,
    OR(
      TEXT(D41,"hh:mm:ss")="07:00:00",
      TEXT(D41,"hh:mm:ss")="15:00:00",
      TEXT(D41,"hh:mm:ss")="23:00:00",
      TEXT(D42,"hh:mm:ss")="07:00:00",
      TEXT(D42,"hh:mm:ss")="15:00:00",
      TEXT(D42,"hh:mm:ss")="23:00:00"
    )
  ),
  1,
  0
))</f>
        <v/>
      </c>
      <c r="S41" s="313">
        <f>IF(OR($A40="Annual Leave",$A41="Annual Leave"),IF(AND($A40&lt;&gt;"Annual Leave",$A41="Annual Leave"),8,0),0)</f>
        <v/>
      </c>
      <c r="T41" s="315" t="n"/>
      <c r="U41" s="144">
        <f>MAX(0,40-Y41)</f>
        <v/>
      </c>
      <c r="V41" s="351">
        <f>IF(OR($C41="",$D41=""),0,
 IF(OR($A40="Holiday",$A41="Holiday"),0,
 IF(AND(NOT(OR($A40="Annual Leave",$A41="Annual Leave")),$A41="Off day"),0,
  IF($I40+$I41&gt;=8,IF($I40&gt;=8,0,8-$I40),$I41)
  )))</f>
        <v/>
      </c>
      <c r="W41" s="351">
        <f>MAX(0,V41-U41)</f>
        <v/>
      </c>
      <c r="X41" s="351">
        <f>IF(C41="","",C41-WEEKDAY(C41,1)+1)</f>
        <v/>
      </c>
      <c r="Y41" s="351">
        <f>SUMPRODUCT(($X$14:$X40=X41)*(($V$14:$V40)+($O$14:$O40)))+IF(X41=X14,$L$11,0)</f>
        <v/>
      </c>
      <c r="Z41" s="351" t="n"/>
      <c r="AA41" s="351" t="n"/>
      <c r="AB41" s="351" t="n"/>
      <c r="AC41" s="351" t="n"/>
      <c r="AD41" s="351" t="n"/>
      <c r="AE41" s="351" t="n"/>
      <c r="AF41" s="351" t="n"/>
    </row>
    <row r="42" ht="24" customHeight="1" s="348" thickBot="1">
      <c r="A42" s="208" t="inlineStr">
        <is>
          <t>On Day</t>
        </is>
      </c>
      <c r="B42" s="209" t="n"/>
      <c r="C42" s="108">
        <f>C40+1</f>
        <v/>
      </c>
      <c r="D42" s="77" t="n"/>
      <c r="E42" s="210">
        <f>IF(D42="", "",
 IF(D42=TIME(0,0,0), 0,
 IF(AND(D42&gt;=TIME(0,0,1), D42&lt;=TIME(2,0,0)), TIME(7,0,0),
 IF(AND(D42&gt;=TIME(6,0,0), D42&lt;=TIME(8,0,0)), TIME(12,0,0),
 IF(AND(D42&gt;TIME(8,0,0), D42&lt;=TIME(13,59,0)), TIME(15,0,0),
 IF(AND(D42&gt;=TIME(14,0,0), D42&lt;=TIME(17,59,0)), TIME(21,0,0),
 IF(AND(D42&gt;=TIME(18,0,0), D42&lt;=TIME(21,59,0)), TIME(0,0,0),
 IF(AND(D42&gt;=TIME(22,0,0), D42&lt;=TIME(23,59,59)), TIME(7,0,0), ""))))))))</f>
        <v/>
      </c>
      <c r="F42" s="211" t="n"/>
      <c r="G42" s="210">
        <f>IF(AND(D42&gt;=TIME(6,0,0),D42&lt;=TIME(8,0,0)),E42,"")</f>
        <v/>
      </c>
      <c r="H42" s="77" t="n"/>
      <c r="I42" s="16">
        <f>ROUND(IF(OR(D42="",E42="",E42=0),0,IF(H42="",MOD(E42-D42,1)*24,MOD(H42-D42,1)*24)),2)</f>
        <v/>
      </c>
      <c r="J42" s="212" t="n"/>
      <c r="K42" s="316" t="n"/>
      <c r="L42" s="181" t="n"/>
      <c r="M42" s="317">
        <f>MAX(0,V42-W42)</f>
        <v/>
      </c>
      <c r="N42" s="17">
        <f>(IF(OR($C42="",$D42=""),0,
 IF(OR($A42="Holiday",$A43="Holiday"),
    IF(ISNUMBER(MATCH(TRIM($B42),{"Phagwah","Good Friday","Easter Monday","Labour Day","Christmas","Eid ul Azha","Romans-2","Globe-12","Neptune P1"},0)),0,$I42),
 IF(AND(NOT(OR($A42="Annual Leave",$A43="Annual Leave")),$A42="Off day"),$I42,
  MAX(0,$I42-$V42)
  ))))+W42</f>
        <v/>
      </c>
      <c r="O42" s="213">
        <f>IF(AND(OR($A42="Holiday",$A43="Holiday"),
        ISNUMBER(MATCH(TRIM($B42),{"Phagwah","Good Friday","Easter Monday","Labour Day","Christmas","Eid ul Azha","Romans-2","Globe-12","Neptune P1"},0))),
   $I42,0)</f>
        <v/>
      </c>
      <c r="P42" s="17">
        <f>IF(OR($O$7="Canteen",$O$7="Head Office"),0,IF($I42&lt;=0,0,IF(OR(OR(TRIM($J42)="Hebrews",TRIM($J42)="Romans",TRIM($J42)="Romans-2",TRIM($J42)="Globe",TRIM($J42)="Globe-12",TRIM($J42)="Neptune P1"),AND($I43&gt;0,OR(TRIM($J43)="Hebrews",TRIM($J43)="Romans",TRIM($J43)="Romans-2",TRIM($J43)="Globe",TRIM($J43)="Globe-12",TRIM($J43)="Neptune P1"))),1,0)))</f>
        <v/>
      </c>
      <c r="Q42" s="78" t="n"/>
      <c r="R42" s="213">
        <f>IF(OR($O$7="Canteen",$O$7="Head Office"),0,IF(
  AND(
    SUMIFS(I:I, C:C, C42) &gt;= 8,
    COUNTIFS(C$14:C42, C42)=1,
    OR(
      TEXT(D42,"hh:mm:ss")="07:00:00",
      TEXT(D42,"hh:mm:ss")="15:00:00",
      TEXT(D42,"hh:mm:ss")="23:00:00",
      TEXT(D43,"hh:mm:ss")="07:00:00",
      TEXT(D43,"hh:mm:ss")="15:00:00",
      TEXT(D43,"hh:mm:ss")="23:00:00"
    )
  ),
  1,
  0
))</f>
        <v/>
      </c>
      <c r="S42" s="213">
        <f>IF(OR($A42="Annual Leave",$A43="Annual Leave"),IF($A42="Annual Leave",8,0),0)</f>
        <v/>
      </c>
      <c r="T42" s="79" t="n"/>
      <c r="U42" s="144">
        <f>MAX(0,40-Y42)</f>
        <v/>
      </c>
      <c r="V42" s="351">
        <f>IF(OR($C42="",$D42=""),0,
 IF(OR($A42="Holiday",$A43="Holiday"),0,
 IF(AND(NOT(OR($A42="Annual Leave",$A43="Annual Leave")),$A42="Off day"),0,
  IF($I42+$I43&gt;=8,IF($I42&gt;=8,8,$I42),$I42)
  )))</f>
        <v/>
      </c>
      <c r="W42" s="351">
        <f>MAX(0,V42-U42)</f>
        <v/>
      </c>
      <c r="X42" s="351">
        <f>IF(C42="","",C42-WEEKDAY(C42,1)+1)</f>
        <v/>
      </c>
      <c r="Y42" s="351">
        <f>SUMPRODUCT(($X$14:$X41=X42)*(($V$14:$V41)+($O$14:$O41)))+IF(X42=X14,$L$11,0)</f>
        <v/>
      </c>
      <c r="Z42" s="351" t="n"/>
      <c r="AA42" s="351" t="n"/>
      <c r="AB42" s="351" t="n"/>
      <c r="AC42" s="351" t="n"/>
      <c r="AD42" s="351" t="n"/>
      <c r="AE42" s="351" t="n"/>
      <c r="AF42" s="351" t="n"/>
    </row>
    <row r="43" ht="24" customHeight="1" s="348" thickBot="1">
      <c r="A43" s="208" t="inlineStr">
        <is>
          <t>On Day</t>
        </is>
      </c>
      <c r="B43" s="214" t="n"/>
      <c r="C43" s="109">
        <f>C42</f>
        <v/>
      </c>
      <c r="D43" s="18" t="n"/>
      <c r="E43" s="215">
        <f>IF(D43="", "",
 IF(D43=TIME(0,0,0), 0,
 IF(AND(D43&gt;=TIME(0,0,1), D43&lt;=TIME(2,0,0)), TIME(7,0,0),
 IF(AND(D43&gt;=TIME(6,0,0), D43&lt;=TIME(8,0,0)), TIME(12,0,0),
 IF(AND(D43&gt;TIME(8,0,0), D43&lt;=TIME(13,59,0)), TIME(15,0,0),
 IF(AND(D43&gt;=TIME(14,0,0), D43&lt;=TIME(17,59,0)), TIME(21,0,0),
 IF(AND(D43&gt;=TIME(18,0,0), D43&lt;=TIME(21,59,0)), TIME(0,0,0),
 IF(AND(D43&gt;=TIME(22,0,0), D43&lt;=TIME(23,59,59)), TIME(7,0,0), ""))))))))</f>
        <v/>
      </c>
      <c r="F43" s="216" t="n"/>
      <c r="G43" s="215">
        <f>IF(AND(D43&gt;=TIME(6,0,0),D43&lt;=TIME(8,0,0)),E43,"")</f>
        <v/>
      </c>
      <c r="H43" s="18" t="n"/>
      <c r="I43" s="19">
        <f>ROUND(IF(OR(D43="",E43="",E43=0),0,IF(H43="",MOD(E43-D43,1)*24,MOD(H43-D43,1)*24)),2)</f>
        <v/>
      </c>
      <c r="J43" s="212" t="n"/>
      <c r="K43" s="316" t="n"/>
      <c r="L43" s="183" t="n"/>
      <c r="M43" s="317">
        <f>MAX(0,V43-W43)</f>
        <v/>
      </c>
      <c r="N43" s="20">
        <f>(IF(OR($C43="",$D43=""),0,
 IF(OR($A42="Holiday",$A43="Holiday"),
    IF(ISNUMBER(MATCH(TRIM($B43),{"Phagwah","Good Friday","Easter Monday","Labour Day","Christmas","Eid ul Azha","Romans-2","Globe-12","Neptune P1"},0)),0,$I43),
 IF(AND(NOT(OR($A42="Annual Leave",$A43="Annual Leave")),$A43="Off day"),$I43,
  MAX(0,$I43-$V43)
  ))))+W43</f>
        <v/>
      </c>
      <c r="O43" s="20">
        <f>IF(AND(OR($A42="Holiday",$A43="Holiday"),
        ISNUMBER(MATCH(TRIM($B43),{"Phagwah","Good Friday","Easter Monday","Labour Day","Christmas","Eid ul Azha","Romans-2","Globe-12","Neptune P1"},0))),
   $I43,0)</f>
        <v/>
      </c>
      <c r="P43" s="20">
        <f>IF(OR($O$7="Canteen",$O$7="Head Office"),0,IF($I43&lt;=0,0,IF(AND($I42&lt;=0,OR(TRIM($J43)="Hebrews",TRIM($J43)="Romans",TRIM($J43)="Romans-2",TRIM($J43)="Globe",TRIM($J43)="Globe-12",TRIM($J43)="Neptune P1")),1,0)))</f>
        <v/>
      </c>
      <c r="Q43" s="21" t="n"/>
      <c r="R43" s="20">
        <f>IF(OR($O$7="Canteen",$O$7="Head Office"),0,IF(
  AND(
    SUMIFS(I:I, C:C, C43) &gt;= 8,
    COUNTIFS(C$14:C43, C43)=1,
    OR(
      TEXT(D43,"hh:mm:ss")="07:00:00",
      TEXT(D43,"hh:mm:ss")="15:00:00",
      TEXT(D43,"hh:mm:ss")="23:00:00",
      TEXT(D49,"hh:mm:ss")="07:00:00",
      TEXT(D49,"hh:mm:ss")="15:00:00",
      TEXT(D49,"hh:mm:ss")="23:00:00"
    )
  ),
  1,
  0
))</f>
        <v/>
      </c>
      <c r="S43" s="20">
        <f>IF(OR($A42="Annual Leave",$A43="Annual Leave"),IF(AND($A42&lt;&gt;"Annual Leave",$A43="Annual Leave"),8,0),0)</f>
        <v/>
      </c>
      <c r="T43" s="22" t="n"/>
      <c r="U43" s="144">
        <f>MAX(0,40-Y43)</f>
        <v/>
      </c>
      <c r="V43" s="351">
        <f>IF(OR($C43="",$D43=""),0,
 IF(OR($A42="Holiday",$A43="Holiday"),0,
 IF(AND(NOT(OR($A42="Annual Leave",$A43="Annual Leave")),$A43="Off day"),0,
  IF($I42+$I43&gt;=8,IF($I42&gt;=8,0,8-$I42),$I43)
  )))</f>
        <v/>
      </c>
      <c r="W43" s="351">
        <f>MAX(0,V43-U43)</f>
        <v/>
      </c>
      <c r="X43" s="351">
        <f>IF(C43="","",C43-WEEKDAY(C43,1)+1)</f>
        <v/>
      </c>
      <c r="Y43" s="351">
        <f>SUMPRODUCT(($X$14:$X42=X43)*(($V$14:$V42)+($O$14:$O42)))+IF(X43=X14,$L$11,0)</f>
        <v/>
      </c>
      <c r="Z43" s="351" t="n"/>
      <c r="AA43" s="351" t="n"/>
      <c r="AB43" s="351" t="n"/>
      <c r="AC43" s="351" t="n"/>
      <c r="AD43" s="351" t="n"/>
      <c r="AE43" s="351" t="n"/>
      <c r="AF43" s="351" t="n"/>
    </row>
    <row r="44" ht="24" customHeight="1" s="348" thickBot="1">
      <c r="A44" s="176" t="n"/>
      <c r="B44" s="176" t="n"/>
      <c r="C44" s="217" t="n"/>
      <c r="D44" s="110" t="n"/>
      <c r="E44" s="110" t="n"/>
      <c r="F44" s="218" t="n"/>
      <c r="G44" s="110" t="n"/>
      <c r="H44" s="110" t="n"/>
      <c r="I44" s="219" t="n"/>
      <c r="J44" s="219" t="n"/>
      <c r="K44" s="219" t="n"/>
      <c r="L44" s="219" t="n"/>
      <c r="M44" s="111">
        <f>MAX(0,V44-W44)</f>
        <v/>
      </c>
      <c r="N44" s="112">
        <f>(IF(OR($C44="",$D44=""),0,
 IF(OR($A44="Holiday",$A45="Holiday"),
    IF(ISNUMBER(MATCH(TRIM($B44),{"Phagwah","Good Friday","Easter Monday","Labour Day","Christmas","Eid ul Azha","Romans-2","Globe-12","Neptune P1"},0)),0,$I44),
 IF(AND(NOT(OR($A44="Annual Leave",$A45="Annual Leave")),$A44="Off day"),$I44,
  MAX(0,$I44-$V44)
  ))))+W44</f>
        <v/>
      </c>
      <c r="O44" s="112">
        <f>IF(AND(OR($A44="Holiday",$A45="Holiday"),
        ISNUMBER(MATCH(TRIM($B44),{"Phagwah","Good Friday","Easter Monday","Labour Day","Christmas","Eid ul Azha","Romans-2","Globe-12","Neptune P1"},0))),
   $I44,0)</f>
        <v/>
      </c>
      <c r="P44" s="112">
        <f>IF(OR($O$7="Canteen",$O$7="Head Office"),0,IF($I44&lt;=0,0,IF(OR(OR(TRIM($J44)="Hebrews",TRIM($J44)="Romans",TRIM($J44)="Romans-2",TRIM($J44)="Globe",TRIM($J44)="Globe-12",TRIM($J44)="Neptune P1"),AND($I45&gt;0,OR(TRIM($J45)="Hebrews",TRIM($J45)="Romans",TRIM($J45)="Romans-2",TRIM($J45)="Globe",TRIM($J45)="Globe-12",TRIM($J45)="Neptune P1"))),1,0)))</f>
        <v/>
      </c>
      <c r="Q44" s="113" t="n"/>
      <c r="R44" s="113" t="n"/>
      <c r="S44" s="112">
        <f>IF(OR($A44="Annual Leave",$A45="Annual Leave"),IF($A44="Annual Leave",8,0),0)</f>
        <v/>
      </c>
      <c r="T44" s="114" t="n"/>
      <c r="U44" s="144">
        <f>MAX(0,40-Y44)</f>
        <v/>
      </c>
      <c r="V44" s="351">
        <f>IF(OR($C44="",$D44=""),0,
 IF(OR($A44="Holiday",$A45="Holiday"),0,
 IF(AND(NOT(OR($A44="Annual Leave",$A45="Annual Leave")),$A44="Off day"),0,
  IF($I44+$I45&gt;=8,IF($I44&gt;=8,8,$I44),$I44)
  )))</f>
        <v/>
      </c>
      <c r="W44" s="351">
        <f>MAX(0,V44-U44)</f>
        <v/>
      </c>
      <c r="X44" s="351">
        <f>IF(C44="","",C44-WEEKDAY(C44,1)+1)</f>
        <v/>
      </c>
      <c r="Y44" s="351">
        <f>SUMPRODUCT(($X$14:$X43=X44)*(($V$14:$V43)+($O$14:$O43)))+IF(X44=X14,$L$11,0)</f>
        <v/>
      </c>
      <c r="Z44" s="351" t="n"/>
      <c r="AA44" s="351" t="n"/>
      <c r="AB44" s="351" t="n"/>
      <c r="AC44" s="351" t="n"/>
      <c r="AD44" s="351" t="n"/>
      <c r="AE44" s="351" t="n"/>
      <c r="AF44" s="351" t="n"/>
    </row>
    <row r="45" ht="24" customHeight="1" s="348" thickBot="1">
      <c r="A45" s="154" t="inlineStr">
        <is>
          <t>On Day</t>
        </is>
      </c>
      <c r="B45" s="318" t="n"/>
      <c r="C45" s="115">
        <f>C42+1</f>
        <v/>
      </c>
      <c r="D45" s="319" t="n"/>
      <c r="E45" s="320">
        <f>IF(D45="", "",
 IF(D45=TIME(0,0,0), 0,
 IF(AND(D45&gt;=TIME(0,0,1), D45&lt;=TIME(2,0,0)), TIME(7,0,0),
 IF(AND(D45&gt;=TIME(6,0,0), D45&lt;=TIME(8,0,0)), TIME(12,0,0),
 IF(AND(D45&gt;TIME(8,0,0), D45&lt;=TIME(13,59,0)), TIME(15,0,0),
 IF(AND(D45&gt;=TIME(14,0,0), D45&lt;=TIME(17,59,0)), TIME(21,0,0),
 IF(AND(D45&gt;=TIME(18,0,0), D45&lt;=TIME(21,59,0)), TIME(0,0,0),
 IF(AND(D45&gt;=TIME(22,0,0), D45&lt;=TIME(23,59,59)), TIME(7,0,0), ""))))))))</f>
        <v/>
      </c>
      <c r="F45" s="321" t="n"/>
      <c r="G45" s="320">
        <f>IF(AND(D45&gt;=TIME(6,0,0),D45&lt;=TIME(8,0,0)),E45,"")</f>
        <v/>
      </c>
      <c r="H45" s="319" t="n"/>
      <c r="I45" s="30">
        <f>ROUND(IF(OR(D45="",E45="",E45=0),0,IF(H45="",MOD(E45-D45,1)*24,MOD(H45-D45,1)*24)),2)</f>
        <v/>
      </c>
      <c r="J45" s="220" t="n"/>
      <c r="K45" s="274" t="n"/>
      <c r="L45" s="181" t="n"/>
      <c r="M45" s="275">
        <f>MAX(0,V45-W45)</f>
        <v/>
      </c>
      <c r="N45" s="322">
        <f>(IF(OR($C45="",$D45=""),0,
 IF(OR($A44="Holiday",$A45="Holiday"),
    IF(ISNUMBER(MATCH(TRIM($B45),{"Phagwah","Good Friday","Easter Monday","Labour Day","Christmas","Eid ul Azha","Romans-2","Globe-12","Neptune P1"},0)),0,$I45),
 IF(AND(NOT(OR($A44="Annual Leave",$A45="Annual Leave")),$A45="Off day"),$I45,
  MAX(0,$I45-$V45)
  ))))+W45</f>
        <v/>
      </c>
      <c r="O45" s="322">
        <f>IF(AND(OR($A44="Holiday",$A45="Holiday"),
        ISNUMBER(MATCH(TRIM($B45),{"Phagwah","Good Friday","Easter Monday","Labour Day","Christmas","Eid ul Azha","Romans-2","Globe-12","Neptune P1"},0))),
   $I45,0)</f>
        <v/>
      </c>
      <c r="P45" s="322">
        <f>IF(OR($O$7="Canteen",$O$7="Head Office"),0,IF($I45&lt;=0,0,IF(AND($I44&lt;=0,OR(TRIM($J45)="Hebrews",TRIM($J45)="Romans",TRIM($J45)="Romans-2",TRIM($J45)="Globe",TRIM($J45)="Globe-12",TRIM($J45)="Neptune P1")),1,0)))</f>
        <v/>
      </c>
      <c r="Q45" s="323" t="n"/>
      <c r="R45" s="322">
        <f>IF(OR($O$7="Canteen",$O$7="Head Office"),0,IF(
  AND(
    SUMIFS(I:I, C:C, C45) &gt;= 8,
    COUNTIFS(C$14:C45, C45)=1,
    OR(
      TEXT(D45,"hh:mm:ss")="07:00:00",
      TEXT(D45,"hh:mm:ss")="15:00:00",
      TEXT(D45,"hh:mm:ss")="23:00:00",
      TEXT(D46,"hh:mm:ss")="07:00:00",
      TEXT(D46,"hh:mm:ss")="15:00:00",
      TEXT(D46,"hh:mm:ss")="23:00:00"
    )
  ),
  1,
  0
))</f>
        <v/>
      </c>
      <c r="S45" s="322">
        <f>IF(OR($A44="Annual Leave",$A45="Annual Leave"),IF(AND($A44&lt;&gt;"Annual Leave",$A45="Annual Leave"),8,0),0)</f>
        <v/>
      </c>
      <c r="T45" s="116" t="n"/>
      <c r="U45" s="144">
        <f>MAX(0,40-Y45)</f>
        <v/>
      </c>
      <c r="V45" s="351">
        <f>IF(OR($C45="",$D45=""),0,
 IF(OR($A44="Holiday",$A45="Holiday"),0,
 IF(AND(NOT(OR($A44="Annual Leave",$A45="Annual Leave")),$A45="Off day"),0,
  IF($I44+$I45&gt;=8,IF($I44&gt;=8,0,8-$I44),$I45)
  )))</f>
        <v/>
      </c>
      <c r="W45" s="351">
        <f>MAX(0,V45-U45)</f>
        <v/>
      </c>
      <c r="X45" s="351">
        <f>IF(C45="","",C45-WEEKDAY(C45,1)+1)</f>
        <v/>
      </c>
      <c r="Y45" s="351">
        <f>SUMPRODUCT(($X$14:$X44=X45)*(($V$14:$V44)+($O$14:$O44)))+IF(X45=X14,$L$11,0)</f>
        <v/>
      </c>
      <c r="Z45" s="351" t="n"/>
      <c r="AA45" s="351" t="n"/>
      <c r="AB45" s="351" t="n"/>
      <c r="AC45" s="351" t="n"/>
      <c r="AD45" s="351" t="n"/>
      <c r="AE45" s="351" t="n"/>
      <c r="AF45" s="351" t="n"/>
    </row>
    <row r="46" ht="24" customHeight="1" s="348" thickBot="1">
      <c r="A46" s="154" t="inlineStr">
        <is>
          <t>On Day</t>
        </is>
      </c>
      <c r="B46" s="305" t="n"/>
      <c r="C46" s="90">
        <f>C45</f>
        <v/>
      </c>
      <c r="D46" s="80" t="n"/>
      <c r="E46" s="221">
        <f>IF(D46="", "",
 IF(D46=TIME(0,0,0), 0,
 IF(AND(D46&gt;=TIME(0,0,1), D46&lt;=TIME(2,0,0)), TIME(7,0,0),
 IF(AND(D46&gt;=TIME(6,0,0), D46&lt;=TIME(8,0,0)), TIME(12,0,0),
 IF(AND(D46&gt;TIME(8,0,0), D46&lt;=TIME(13,59,0)), TIME(15,0,0),
 IF(AND(D46&gt;=TIME(14,0,0), D46&lt;=TIME(17,59,0)), TIME(21,0,0),
 IF(AND(D46&gt;=TIME(18,0,0), D46&lt;=TIME(21,59,0)), TIME(0,0,0),
 IF(AND(D46&gt;=TIME(22,0,0), D46&lt;=TIME(23,59,59)), TIME(7,0,0), ""))))))))</f>
        <v/>
      </c>
      <c r="F46" s="156" t="n"/>
      <c r="G46" s="221">
        <f>IF(AND(D46&gt;=TIME(6,0,0),D46&lt;=TIME(8,0,0)),E46,"")</f>
        <v/>
      </c>
      <c r="H46" s="80" t="n"/>
      <c r="I46" s="30">
        <f>ROUND(IF(OR(D46="",E46="",E46=0),0,IF(H46="",MOD(E46-D46,1)*24,MOD(H46-D46,1)*24)),2)</f>
        <v/>
      </c>
      <c r="J46" s="158" t="n"/>
      <c r="K46" s="274" t="n"/>
      <c r="L46" s="189" t="n"/>
      <c r="M46" s="275">
        <f>MAX(0,V46-W46)</f>
        <v/>
      </c>
      <c r="N46" s="81">
        <f>(IF(OR($C46="",$D46=""),0,
 IF(OR($A46="Holiday",$A47="Holiday"),
    IF(ISNUMBER(MATCH(TRIM($B46),{"Phagwah","Good Friday","Easter Monday","Labour Day","Christmas","Eid ul Azha","Romans-2","Globe-12","Neptune P1"},0)),0,$I46),
 IF(AND(NOT(OR($A46="Annual Leave",$A47="Annual Leave")),$A46="Off day"),$I46,
  MAX(0,$I46-$V46)
  ))))+W46</f>
        <v/>
      </c>
      <c r="O46" s="81">
        <f>IF(AND(OR($A46="Holiday",$A47="Holiday"),
        ISNUMBER(MATCH(TRIM($B46),{"Phagwah","Good Friday","Easter Monday","Labour Day","Christmas","Eid ul Azha","Romans-2","Globe-12","Neptune P1"},0))),
   $I46,0)</f>
        <v/>
      </c>
      <c r="P46" s="81">
        <f>IF(OR($O$7="Canteen",$O$7="Head Office"),0,IF($I46&lt;=0,0,IF(OR(OR(TRIM($J46)="Hebrews",TRIM($J46)="Romans",TRIM($J46)="Romans-2",TRIM($J46)="Globe",TRIM($J46)="Globe-12",TRIM($J46)="Neptune P1"),AND($I47&gt;0,OR(TRIM($J47)="Hebrews",TRIM($J47)="Romans",TRIM($J47)="Romans-2",TRIM($J47)="Globe",TRIM($J47)="Globe-12",TRIM($J47)="Neptune P1"))),1,0)))</f>
        <v/>
      </c>
      <c r="Q46" s="82" t="n"/>
      <c r="R46" s="81">
        <f>IF(OR($O$7="Canteen",$O$7="Head Office"),0,IF(
  AND(
    SUMIFS(I:I, C:C, C46) &gt;= 8,
    COUNTIFS(C$14:C46, C46)=1,
    OR(
      TEXT(D46,"hh:mm:ss")="07:00:00",
      TEXT(D46,"hh:mm:ss")="15:00:00",
      TEXT(D46,"hh:mm:ss")="23:00:00",
      TEXT(D51,"hh:mm:ss")="07:00:00",
      TEXT(D51,"hh:mm:ss")="15:00:00",
      TEXT(D51,"hh:mm:ss")="23:00:00"
    )
  ),
  1,
  0
))</f>
        <v/>
      </c>
      <c r="S46" s="81">
        <f>IF(OR($A46="Annual Leave",$A47="Annual Leave"),IF($A46="Annual Leave",8,0),0)</f>
        <v/>
      </c>
      <c r="T46" s="117" t="n"/>
      <c r="U46" s="144">
        <f>MAX(0,40-Y46)</f>
        <v/>
      </c>
      <c r="V46" s="351">
        <f>IF(OR($C46="",$D46=""),0,
 IF(OR($A46="Holiday",$A47="Holiday"),0,
 IF(AND(NOT(OR($A46="Annual Leave",$A47="Annual Leave")),$A46="Off day"),0,
  IF($I46+$I47&gt;=8,IF($I46&gt;=8,8,$I46),$I46)
  )))</f>
        <v/>
      </c>
      <c r="W46" s="351">
        <f>MAX(0,V46-U46)</f>
        <v/>
      </c>
      <c r="X46" s="351">
        <f>IF(C46="","",C46-WEEKDAY(C46,1)+1)</f>
        <v/>
      </c>
      <c r="Y46" s="351">
        <f>SUMPRODUCT(($X$14:$X45=X46)*(($V$14:$V45)+($O$14:$O45)))+IF(X46=X14,$L$11,0)</f>
        <v/>
      </c>
      <c r="Z46" s="351" t="n"/>
      <c r="AA46" s="351" t="n"/>
      <c r="AB46" s="351" t="n"/>
      <c r="AC46" s="351" t="n"/>
      <c r="AD46" s="351" t="n"/>
      <c r="AE46" s="351" t="n"/>
      <c r="AF46" s="351" t="n"/>
    </row>
    <row r="47" ht="24" customHeight="1" s="348" thickBot="1">
      <c r="A47" s="184" t="inlineStr">
        <is>
          <t>On Day</t>
        </is>
      </c>
      <c r="B47" s="222" t="n"/>
      <c r="C47" s="118">
        <f>C45+1</f>
        <v/>
      </c>
      <c r="D47" s="83" t="n"/>
      <c r="E47" s="223">
        <f>IF(D47="", "",
 IF(D47=TIME(0,0,0), 0,
 IF(AND(D47&gt;=TIME(0,0,1), D47&lt;=TIME(2,0,0)), TIME(7,0,0),
 IF(AND(D47&gt;=TIME(6,0,0), D47&lt;=TIME(8,0,0)), TIME(12,0,0),
 IF(AND(D47&gt;TIME(8,0,0), D47&lt;=TIME(13,59,0)), TIME(15,0,0),
 IF(AND(D47&gt;=TIME(14,0,0), D47&lt;=TIME(17,59,0)), TIME(21,0,0),
 IF(AND(D47&gt;=TIME(18,0,0), D47&lt;=TIME(21,59,0)), TIME(0,0,0),
 IF(AND(D47&gt;=TIME(22,0,0), D47&lt;=TIME(23,59,59)), TIME(7,0,0), ""))))))))</f>
        <v/>
      </c>
      <c r="F47" s="224" t="n"/>
      <c r="G47" s="223">
        <f>IF(AND(D47&gt;=TIME(6,0,0),D47&lt;=TIME(8,0,0)),E47,"")</f>
        <v/>
      </c>
      <c r="H47" s="83" t="n"/>
      <c r="I47" s="23">
        <f>ROUND(IF(OR(D47="",E47="",E47=0),0,IF(H47="",MOD(E47-D47,1)*24,MOD(H47-D47,1)*24)),2)</f>
        <v/>
      </c>
      <c r="J47" s="225" t="n"/>
      <c r="K47" s="297" t="n"/>
      <c r="L47" s="181" t="n"/>
      <c r="M47" s="298">
        <f>MAX(0,V47-W47)</f>
        <v/>
      </c>
      <c r="N47" s="84">
        <f>(IF(OR($C47="",$D47=""),0,
 IF(OR($A46="Holiday",$A47="Holiday"),
    IF(ISNUMBER(MATCH(TRIM($B47),{"Phagwah","Good Friday","Easter Monday","Labour Day","Christmas","Eid ul Azha","Romans-2","Globe-12","Neptune P1"},0)),0,$I47),
 IF(AND(NOT(OR($A46="Annual Leave",$A47="Annual Leave")),$A47="Off day"),$I47,
  MAX(0,$I47-$V47)
  ))))+W47</f>
        <v/>
      </c>
      <c r="O47" s="84">
        <f>IF(AND(OR($A46="Holiday",$A47="Holiday"),
        ISNUMBER(MATCH(TRIM($B47),{"Phagwah","Good Friday","Easter Monday","Labour Day","Christmas","Eid ul Azha","Romans-2","Globe-12","Neptune P1"},0))),
   $I47,0)</f>
        <v/>
      </c>
      <c r="P47" s="84">
        <f>IF(OR($O$7="Canteen",$O$7="Head Office"),0,IF($I47&lt;=0,0,IF(AND($I46&lt;=0,OR(TRIM($J47)="Hebrews",TRIM($J47)="Romans",TRIM($J47)="Romans-2",TRIM($J47)="Globe",TRIM($J47)="Globe-12",TRIM($J47)="Neptune P1")),1,0)))</f>
        <v/>
      </c>
      <c r="Q47" s="85" t="n"/>
      <c r="R47" s="84">
        <f>IF(OR($O$7="Canteen",$O$7="Head Office"),0,IF(
  AND(
    SUMIFS(I:I, C:C, C47) &gt;= 8,
    COUNTIFS(C$14:C47, C47)=1,
    OR(
      TEXT(D47,"hh:mm:ss")="07:00:00",
      TEXT(D47,"hh:mm:ss")="15:00:00",
      TEXT(D47,"hh:mm:ss")="23:00:00",
      TEXT(D48,"hh:mm:ss")="07:00:00",
      TEXT(D48,"hh:mm:ss")="15:00:00",
      TEXT(D48,"hh:mm:ss")="23:00:00"
    )
  ),
  1,
  0
))</f>
        <v/>
      </c>
      <c r="S47" s="84">
        <f>IF(OR($A46="Annual Leave",$A47="Annual Leave"),IF(AND($A46&lt;&gt;"Annual Leave",$A47="Annual Leave"),8,0),0)</f>
        <v/>
      </c>
      <c r="T47" s="86" t="n"/>
      <c r="U47" s="144">
        <f>MAX(0,40-Y47)</f>
        <v/>
      </c>
      <c r="V47" s="351">
        <f>IF(OR($C47="",$D47=""),0,
 IF(OR($A46="Holiday",$A47="Holiday"),0,
 IF(AND(NOT(OR($A46="Annual Leave",$A47="Annual Leave")),$A47="Off day"),0,
  IF($I46+$I47&gt;=8,IF($I46&gt;=8,0,8-$I46),$I47)
  )))</f>
        <v/>
      </c>
      <c r="W47" s="351">
        <f>MAX(0,V47-U47)</f>
        <v/>
      </c>
      <c r="X47" s="351">
        <f>IF(C47="","",C47-WEEKDAY(C47,1)+1)</f>
        <v/>
      </c>
      <c r="Y47" s="351">
        <f>SUMPRODUCT(($X$14:$X46=X47)*(($V$14:$V46)+($O$14:$O46)))+IF(X47=X14,$L$11,0)</f>
        <v/>
      </c>
      <c r="Z47" s="351" t="n"/>
      <c r="AA47" s="351" t="n"/>
      <c r="AB47" s="351" t="n"/>
      <c r="AC47" s="351" t="n"/>
      <c r="AD47" s="351" t="n"/>
      <c r="AE47" s="351" t="n"/>
      <c r="AF47" s="351" t="n"/>
    </row>
    <row r="48" ht="24" customHeight="1" s="348" thickBot="1">
      <c r="A48" s="226" t="inlineStr">
        <is>
          <t>On Day</t>
        </is>
      </c>
      <c r="B48" s="299" t="n"/>
      <c r="C48" s="119">
        <f>C47</f>
        <v/>
      </c>
      <c r="D48" s="24" t="n"/>
      <c r="E48" s="227">
        <f>IF(D48="", "",
 IF(D48=TIME(0,0,0), 0,
 IF(AND(D48&gt;=TIME(0,0,1), D48&lt;=TIME(2,0,0)), TIME(7,0,0),
 IF(AND(D48&gt;=TIME(6,0,0), D48&lt;=TIME(8,0,0)), TIME(12,0,0),
 IF(AND(D48&gt;TIME(8,0,0), D48&lt;=TIME(13,59,0)), TIME(15,0,0),
 IF(AND(D48&gt;=TIME(14,0,0), D48&lt;=TIME(17,59,0)), TIME(21,0,0),
 IF(AND(D48&gt;=TIME(18,0,0), D48&lt;=TIME(21,59,0)), TIME(0,0,0),
 IF(AND(D48&gt;=TIME(22,0,0), D48&lt;=TIME(23,59,59)), TIME(7,0,0), ""))))))))</f>
        <v/>
      </c>
      <c r="F48" s="228" t="n"/>
      <c r="G48" s="227">
        <f>IF(AND(D48&gt;=TIME(6,0,0),D48&lt;=TIME(8,0,0)),E48,"")</f>
        <v/>
      </c>
      <c r="H48" s="300" t="n"/>
      <c r="I48" s="87">
        <f>ROUND(IF(OR(D48="",E48="",E48=0),0,IF(H48="",MOD(E48-D48,1)*24,MOD(H48-D48,1)*24)),2)</f>
        <v/>
      </c>
      <c r="J48" s="190" t="n"/>
      <c r="K48" s="297" t="n"/>
      <c r="L48" s="183" t="n"/>
      <c r="M48" s="324">
        <f>MAX(0,V48-W48)</f>
        <v/>
      </c>
      <c r="N48" s="302">
        <f>(IF(OR($C48="",$D48=""),0,
 IF(OR($A48="Holiday",$A49="Holiday"),
    IF(ISNUMBER(MATCH(TRIM($B48),{"Phagwah","Good Friday","Easter Monday","Labour Day","Christmas","Eid ul Azha","Romans-2","Globe-12","Neptune P1"},0)),0,$I48),
 IF(AND(NOT(OR($A48="Annual Leave",$A49="Annual Leave")),$A48="Off day"),$I48,
  MAX(0,$I48-$V48)
  ))))+W48</f>
        <v/>
      </c>
      <c r="O48" s="303" t="n"/>
      <c r="P48" s="229">
        <f>IF(OR($O$7="Canteen",$O$7="Head Office"),0,IF($I48&lt;=0,0,IF(OR(OR(TRIM($J48)="Hebrews",TRIM($J48)="Romans",TRIM($J48)="Romans-2",TRIM($J48)="Globe",TRIM($J48)="Globe-12",TRIM($J48)="Neptune P1"),AND($I49&gt;0,OR(TRIM($J49)="Hebrews",TRIM($J49)="Romans",TRIM($J49)="Romans-2",TRIM($J49)="Globe",TRIM($J49)="Globe-12",TRIM($J49)="Neptune P1"))),1,0)))</f>
        <v/>
      </c>
      <c r="Q48" s="303" t="n"/>
      <c r="R48" s="302">
        <f>IF(OR($O$7="Canteen",$O$7="Head Office"),0,IF(
  AND(
    SUMIFS(I:I, C:C, C48) &gt;= 8,
    COUNTIFS(C$14:C48, C48)=1,
    OR(
      TEXT(D48,"hh:mm:ss")="07:00:00",
      TEXT(D48,"hh:mm:ss")="15:00:00",
      TEXT(D48,"hh:mm:ss")="23:00:00",
      TEXT(D53,"hh:mm:ss")="07:00:00",
      TEXT(D53,"hh:mm:ss")="15:00:00",
      TEXT(D53,"hh:mm:ss")="23:00:00"
    )
  ),
  1,
  0
))</f>
        <v/>
      </c>
      <c r="S48" s="303" t="n"/>
      <c r="T48" s="304" t="n"/>
      <c r="U48" s="144">
        <f>MAX(0,40-Y48)</f>
        <v/>
      </c>
      <c r="V48" s="351">
        <f>IF(OR($C48="",$D48=""),0,
 IF(OR($A48="Holiday",$A49="Holiday"),0,
 IF(AND(NOT(OR($A48="Annual Leave",$A49="Annual Leave")),$A48="Off day"),0,
  IF($I48+$I49&gt;=8,IF($I48&gt;=8,8,$I48),$I48)
  )))</f>
        <v/>
      </c>
      <c r="W48" s="351">
        <f>MAX(0,V48-U48)</f>
        <v/>
      </c>
      <c r="X48" s="351">
        <f>IF(C48="","",C48-WEEKDAY(C48,1)+1)</f>
        <v/>
      </c>
      <c r="Y48" s="351">
        <f>SUMPRODUCT(($X$14:$X47=X48)*(($V$14:$V47)+($O$14:$O47)))+IF(X48=X14,$L$11,0)</f>
        <v/>
      </c>
      <c r="Z48" s="351" t="n"/>
      <c r="AA48" s="351" t="n"/>
      <c r="AB48" s="351" t="n"/>
      <c r="AC48" s="351" t="n"/>
      <c r="AD48" s="351" t="n"/>
      <c r="AE48" s="351" t="n"/>
      <c r="AF48" s="351" t="n"/>
    </row>
    <row r="49" ht="24" customHeight="1" s="348" thickBot="1">
      <c r="A49" s="230" t="n"/>
      <c r="B49" s="355" t="n"/>
      <c r="C49" s="231" t="n"/>
      <c r="D49" s="232" t="n"/>
      <c r="E49" s="232" t="n"/>
      <c r="F49" s="232" t="n"/>
      <c r="G49" s="232" t="n"/>
      <c r="H49" s="233" t="inlineStr">
        <is>
          <t>Total Hrs:</t>
        </is>
      </c>
      <c r="I49" s="122">
        <f>SUM(I14:I48)</f>
        <v/>
      </c>
      <c r="J49" s="234" t="n"/>
      <c r="K49" s="234" t="n"/>
      <c r="L49" s="235" t="n"/>
      <c r="M49" s="120">
        <f>SUM(M14:M48)</f>
        <v/>
      </c>
      <c r="N49" s="120">
        <f>SUM(N14:N48)</f>
        <v/>
      </c>
      <c r="O49" s="120">
        <f>SUM(O14:O48)</f>
        <v/>
      </c>
      <c r="P49" s="120">
        <f>SUM(P14:P48)</f>
        <v/>
      </c>
      <c r="Q49" s="120">
        <f>IF($O$6&lt;&gt;"Armed",0,LOOKUP($Q$50,{0,1,2,3,4,5,6,7,8,9,10,11,12,13,14},{0,384,769,1153,1153,1538,1923,2307,2692,3076,3461,3846,4239,4615,5000}))</f>
        <v/>
      </c>
      <c r="R49" s="120">
        <f>SUM(R14:R48)</f>
        <v/>
      </c>
      <c r="S49" s="120">
        <f>SUM(S14:S48)</f>
        <v/>
      </c>
      <c r="T49" s="121">
        <f>SUM(T30:T43)</f>
        <v/>
      </c>
      <c r="U49" s="144">
        <f>MIN(U48,0)</f>
        <v/>
      </c>
      <c r="V49" s="351">
        <f>SUM(V14:V48)</f>
        <v/>
      </c>
      <c r="W49" s="351">
        <f>SUM(W14:W48)</f>
        <v/>
      </c>
      <c r="X49" s="351" t="n"/>
      <c r="Y49" s="351" t="n"/>
      <c r="Z49" s="351" t="n"/>
      <c r="AA49" s="351" t="n"/>
      <c r="AB49" s="351" t="n"/>
      <c r="AC49" s="351" t="n"/>
      <c r="AD49" s="351" t="n"/>
      <c r="AE49" s="351" t="n"/>
      <c r="AF49" s="351" t="n"/>
    </row>
    <row r="50" ht="24" customHeight="1" s="348">
      <c r="A50" s="351" t="n"/>
      <c r="B50" s="351" t="n"/>
      <c r="C50" s="6" t="n"/>
      <c r="D50" s="6" t="n"/>
      <c r="E50" s="6" t="n"/>
      <c r="F50" s="6" t="n"/>
      <c r="G50" s="6" t="n"/>
      <c r="H50" s="336" t="n"/>
      <c r="I50" s="351" t="n"/>
      <c r="J50" s="336" t="n"/>
      <c r="K50" s="336" t="n"/>
      <c r="L50" s="336" t="n"/>
      <c r="M50" s="28" t="n"/>
      <c r="N50" s="28" t="n"/>
      <c r="O50" s="28" t="n"/>
      <c r="P50" s="241" t="inlineStr">
        <is>
          <t>Days Worked</t>
        </is>
      </c>
      <c r="Q50" s="29">
        <f>SUM(--(SUM(I14:I15)&gt;0),--(SUM(I16:I17)&gt;0),--(SUM(I18:I19)&gt;0),--(SUM(I20:I21)&gt;0),--(SUM(I22:I23)&gt;0),--(SUM(I24:I25)&gt;0),--(SUM(I26:I27)&gt;0),--(SUM(I30:I31)&gt;0),--(SUM(I32:I33)&gt;0),--(SUM(I34:I35)&gt;0),--(SUM(I36:I37)&gt;0),--(SUM(I38:I39)&gt;0),--(SUM(I40:I41)&gt;0),--(SUM(I42:I43)&gt;0),--(SUM(I45:I46)&gt;0),--(SUM(I47:I48)&gt;0))</f>
        <v/>
      </c>
      <c r="R50" s="28" t="n"/>
      <c r="S50" s="28" t="n"/>
      <c r="T50" s="28" t="n"/>
      <c r="U50" s="144" t="n"/>
      <c r="V50" s="351" t="n"/>
      <c r="W50" s="351" t="n"/>
      <c r="X50" s="351" t="n"/>
      <c r="Y50" s="351" t="n"/>
      <c r="Z50" s="351" t="n"/>
      <c r="AA50" s="351" t="n"/>
      <c r="AB50" s="351" t="n"/>
      <c r="AC50" s="351" t="n"/>
      <c r="AD50" s="351" t="n"/>
      <c r="AE50" s="351" t="n"/>
      <c r="AF50" s="351" t="n"/>
    </row>
    <row r="51" ht="24" customHeight="1" s="348">
      <c r="A51" s="351" t="n"/>
      <c r="B51" s="351" t="n"/>
      <c r="C51" s="345" t="n"/>
      <c r="D51" s="362" t="n"/>
      <c r="E51" s="362" t="n"/>
      <c r="F51" s="334" t="n"/>
      <c r="G51" s="362" t="n"/>
      <c r="H51" s="336" t="n"/>
      <c r="I51" s="351" t="n"/>
      <c r="J51" s="336" t="n"/>
      <c r="K51" s="336" t="n"/>
      <c r="L51" s="336" t="n"/>
      <c r="M51" s="236" t="n"/>
      <c r="N51" s="236" t="n"/>
      <c r="O51" s="236" t="n"/>
      <c r="P51" s="236" t="n"/>
      <c r="Q51" s="236" t="n"/>
      <c r="R51" s="236" t="n"/>
      <c r="S51" s="236" t="n"/>
      <c r="T51" s="236" t="n"/>
      <c r="U51" s="144" t="n"/>
      <c r="V51" s="351" t="n"/>
      <c r="W51" s="351" t="n"/>
      <c r="X51" s="351" t="n"/>
      <c r="Y51" s="351" t="n"/>
      <c r="Z51" s="351" t="n"/>
      <c r="AA51" s="351" t="n"/>
      <c r="AB51" s="351" t="n"/>
      <c r="AC51" s="351" t="n"/>
      <c r="AD51" s="351" t="n"/>
      <c r="AE51" s="351" t="n"/>
      <c r="AF51" s="351" t="n"/>
    </row>
    <row r="52">
      <c r="A52" s="351" t="n"/>
      <c r="B52" s="351" t="n"/>
      <c r="C52" s="329" t="inlineStr">
        <is>
          <t>Supervisor Signature</t>
        </is>
      </c>
      <c r="D52" s="363" t="n"/>
      <c r="E52" s="363" t="n"/>
      <c r="F52" s="329" t="inlineStr">
        <is>
          <t>Date</t>
        </is>
      </c>
      <c r="G52" s="363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351" t="n"/>
      <c r="V52" s="351" t="n"/>
      <c r="W52" s="351" t="n"/>
      <c r="X52" s="351" t="n"/>
      <c r="Y52" s="351" t="n"/>
      <c r="Z52" s="351" t="n"/>
      <c r="AA52" s="351" t="n"/>
      <c r="AB52" s="351" t="n"/>
      <c r="AC52" s="351" t="n"/>
      <c r="AD52" s="351" t="n"/>
      <c r="AE52" s="351" t="n"/>
      <c r="AF52" s="351" t="n"/>
    </row>
    <row r="53" ht="26.25" customHeight="1" s="348">
      <c r="A53" s="351" t="n"/>
      <c r="B53" s="351" t="n"/>
      <c r="C53" s="345" t="n"/>
      <c r="D53" s="362" t="n"/>
      <c r="E53" s="362" t="n"/>
      <c r="F53" s="331" t="n"/>
      <c r="G53" s="362" t="n"/>
      <c r="H53" s="6" t="n"/>
      <c r="I53" s="6" t="n"/>
      <c r="J53" s="6" t="n"/>
      <c r="K53" s="6" t="n"/>
      <c r="L53" s="6" t="n"/>
      <c r="M53" s="6" t="n"/>
      <c r="N53" s="237" t="n"/>
      <c r="O53" s="238" t="n"/>
      <c r="P53" s="346" t="n"/>
      <c r="Q53" s="351" t="n"/>
      <c r="R53" s="351" t="n"/>
      <c r="S53" s="351" t="n"/>
      <c r="T53" s="351" t="n"/>
      <c r="U53" s="351" t="n"/>
      <c r="V53" s="351" t="n"/>
      <c r="W53" s="351" t="n"/>
      <c r="X53" s="351" t="n"/>
      <c r="Y53" s="351" t="n"/>
      <c r="Z53" s="351" t="n"/>
      <c r="AA53" s="351" t="n"/>
      <c r="AB53" s="351" t="n"/>
      <c r="AC53" s="351" t="n"/>
      <c r="AD53" s="351" t="n"/>
      <c r="AE53" s="351" t="n"/>
      <c r="AF53" s="351" t="n"/>
    </row>
    <row r="54">
      <c r="A54" s="351" t="n"/>
      <c r="B54" s="351" t="n"/>
      <c r="C54" s="329" t="inlineStr">
        <is>
          <t>Manager Signature</t>
        </is>
      </c>
      <c r="D54" s="363" t="n"/>
      <c r="E54" s="363" t="n"/>
      <c r="F54" s="329" t="inlineStr">
        <is>
          <t>Date</t>
        </is>
      </c>
      <c r="G54" s="363" t="n"/>
      <c r="H54" s="6" t="n"/>
      <c r="I54" s="239" t="inlineStr">
        <is>
          <t>{42}</t>
        </is>
      </c>
      <c r="J54" s="239" t="n"/>
      <c r="K54" s="239" t="n"/>
      <c r="L54" s="239" t="n"/>
      <c r="M54" s="6" t="n"/>
      <c r="N54" s="6" t="n"/>
      <c r="O54" s="6" t="n"/>
      <c r="P54" s="6" t="n"/>
      <c r="Q54" s="6" t="n"/>
      <c r="R54" s="6" t="n"/>
      <c r="S54" s="6" t="n"/>
      <c r="T54" s="6" t="n"/>
      <c r="U54" s="351" t="n"/>
      <c r="V54" s="351" t="n"/>
      <c r="W54" s="351" t="n"/>
      <c r="X54" s="351" t="n"/>
      <c r="Y54" s="351" t="n"/>
      <c r="Z54" s="351" t="n"/>
      <c r="AA54" s="351" t="n"/>
      <c r="AB54" s="351" t="n"/>
      <c r="AC54" s="351" t="n"/>
      <c r="AD54" s="351" t="n"/>
      <c r="AE54" s="351" t="n"/>
      <c r="AF54" s="351" t="n"/>
    </row>
    <row r="55">
      <c r="A55" s="351" t="n"/>
      <c r="B55" s="351" t="n"/>
      <c r="C55" s="240" t="n"/>
      <c r="D55" s="240" t="n"/>
      <c r="E55" s="240" t="n"/>
      <c r="F55" s="240" t="n"/>
      <c r="G55" s="240" t="n"/>
      <c r="H55" s="240" t="n"/>
      <c r="I55" s="240" t="n"/>
      <c r="J55" s="240" t="n"/>
      <c r="K55" s="240" t="n"/>
      <c r="L55" s="240" t="n"/>
      <c r="M55" s="240" t="n"/>
      <c r="N55" s="240" t="n"/>
      <c r="O55" s="240" t="n"/>
      <c r="P55" s="240" t="n"/>
      <c r="Q55" s="240" t="n"/>
      <c r="R55" s="240" t="n"/>
      <c r="S55" s="240" t="n"/>
      <c r="T55" s="240" t="n"/>
      <c r="U55" s="351" t="n"/>
      <c r="V55" s="351" t="n"/>
      <c r="W55" s="351" t="n"/>
      <c r="X55" s="351" t="n"/>
      <c r="Y55" s="351" t="n"/>
      <c r="Z55" s="351" t="n"/>
      <c r="AA55" s="351" t="n"/>
      <c r="AB55" s="351" t="n"/>
      <c r="AC55" s="351" t="n"/>
      <c r="AD55" s="351" t="n"/>
      <c r="AE55" s="351" t="n"/>
      <c r="AF55" s="35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45"/>
  <mergeCells count="33">
    <mergeCell ref="C54:E54"/>
    <mergeCell ref="V2:W2"/>
    <mergeCell ref="C8:F8"/>
    <mergeCell ref="F54:G54"/>
    <mergeCell ref="H10:I10"/>
    <mergeCell ref="C7:F7"/>
    <mergeCell ref="K5:L5"/>
    <mergeCell ref="M5:N5"/>
    <mergeCell ref="H50:I50"/>
    <mergeCell ref="C51:E51"/>
    <mergeCell ref="A1:T1"/>
    <mergeCell ref="C52:E52"/>
    <mergeCell ref="V3:AB3"/>
    <mergeCell ref="F51:G51"/>
    <mergeCell ref="M10:N10"/>
    <mergeCell ref="H51:I51"/>
    <mergeCell ref="C6:F6"/>
    <mergeCell ref="C5:F5"/>
    <mergeCell ref="M7:N7"/>
    <mergeCell ref="M6:N6"/>
    <mergeCell ref="C53:E53"/>
    <mergeCell ref="H7:I7"/>
    <mergeCell ref="H28:I28"/>
    <mergeCell ref="C10:F10"/>
    <mergeCell ref="M8:N8"/>
    <mergeCell ref="F52:G52"/>
    <mergeCell ref="P53:T53"/>
    <mergeCell ref="AA2:AB2"/>
    <mergeCell ref="K10:L10"/>
    <mergeCell ref="H5:I5"/>
    <mergeCell ref="K4:L4"/>
    <mergeCell ref="M4:N4"/>
    <mergeCell ref="F53:G53"/>
  </mergeCells>
  <dataValidations count="5">
    <dataValidation sqref="A14:A48" showDropDown="0" showInputMessage="0" showErrorMessage="0" allowBlank="1" type="list">
      <formula1>"On Day,Off Day,Sick,Absent,Holiday,Annual Leave"</formula1>
    </dataValidation>
    <dataValidation sqref="B14:B48" showDropDown="0" showInputMessage="0" showErrorMessage="0" allowBlank="1" type="list">
      <formula1>"Holiday Double,Phagwah,Good Friday,Easter Monday,Labour Day,Christmas,Eid ul Azha"</formula1>
    </dataValidation>
    <dataValidation sqref="J14:J48" showDropDown="0" showInputMessage="0" showErrorMessage="0" allowBlank="1" type="list">
      <formula1>_xlfn._LONGTEXT("Unico,Unico-2,Unico-42,Unico-44,Unico-46,Unico-47,Unico-48,Unico-49,Globe,Globe-12,Hebrews,Romans-2,Beacon,Numbers,Zebra-24,Sunrise,Sunrise-1,Sunflower 6,Sunset 12,Ripple,Neptune P1,Neptune P2,Neptune P3,Neptune P4,Neptune P5,Neptune P6,Neptune P7,Rainbow"," 1,Rainbow 2,Citadel,Sunset 11,Autumn,Autumn-2,Miracle,Miracle 1,Canteen,Guard Hut")</formula1>
    </dataValidation>
    <dataValidation sqref="O7" showDropDown="0" showInputMessage="0" showErrorMessage="0" allowBlank="1" type="list">
      <formula1>"Caricom,EU,UN,DMC,ARU,Head Office,Canteen"</formula1>
    </dataValidation>
    <dataValidation sqref="O6" showDropDown="0" showInputMessage="0" showErrorMessage="0" allowBlank="1" type="list">
      <formula1>"Unarmed,Armed"</formula1>
    </dataValidation>
  </dataValidations>
  <printOptions horizontalCentered="1"/>
  <pageMargins left="0.5" right="0.5" top="0.5" bottom="1" header="0.5" footer="0.5"/>
  <pageSetup orientation="portrait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AL55"/>
  <sheetViews>
    <sheetView topLeftCell="A40" workbookViewId="0">
      <selection activeCell="I52" sqref="I52"/>
    </sheetView>
  </sheetViews>
  <sheetFormatPr baseColWidth="8" defaultRowHeight="13.5"/>
  <cols>
    <col width="12.28515625" customWidth="1" style="348" min="1" max="1"/>
    <col width="15.140625" customWidth="1" style="348" min="2" max="2"/>
    <col width="12.42578125" customWidth="1" style="348" min="3" max="3"/>
    <col width="9.28515625" customWidth="1" style="348" min="4" max="4"/>
    <col hidden="1" width="9.28515625" customWidth="1" style="348" min="5" max="5"/>
    <col hidden="1" width="2" customWidth="1" style="348" min="6" max="6"/>
    <col hidden="1" width="12.5703125" customWidth="1" style="348" min="7" max="7"/>
    <col width="9.28515625" customWidth="1" style="348" min="8" max="8"/>
    <col width="6.5703125" customWidth="1" style="348" min="9" max="9"/>
    <col width="10.140625" customWidth="1" style="348" min="10" max="10"/>
    <col width="15.28515625" customWidth="1" style="348" min="11" max="11"/>
    <col width="10.5703125" customWidth="1" style="348" min="12" max="12"/>
    <col width="11" customWidth="1" style="348" min="13" max="13"/>
    <col width="9.85546875" customWidth="1" style="348" min="14" max="14"/>
    <col width="11.140625" customWidth="1" style="348" min="15" max="15"/>
    <col width="9.85546875" customWidth="1" style="348" min="16" max="16"/>
    <col width="10.28515625" customWidth="1" style="348" min="17" max="17"/>
    <col width="8.85546875" customWidth="1" style="348" min="18" max="19"/>
    <col width="45.28515625" customWidth="1" style="348" min="20" max="20"/>
    <col width="9.140625" customWidth="1" style="348" min="21" max="21"/>
    <col width="3.140625" customWidth="1" style="348" min="22" max="29"/>
    <col width="10.28515625" customWidth="1" style="348" min="30" max="30"/>
  </cols>
  <sheetData>
    <row r="1" ht="32.25" customFormat="1" customHeight="1" s="1" thickBot="1">
      <c r="A1" s="332" t="n"/>
      <c r="B1" s="354" t="n"/>
      <c r="C1" s="354" t="n"/>
      <c r="D1" s="354" t="n"/>
      <c r="E1" s="354" t="n"/>
      <c r="F1" s="354" t="n"/>
      <c r="G1" s="354" t="n"/>
      <c r="H1" s="354" t="n"/>
      <c r="I1" s="354" t="n"/>
      <c r="J1" s="354" t="n"/>
      <c r="K1" s="354" t="n"/>
      <c r="L1" s="354" t="n"/>
      <c r="M1" s="354" t="n"/>
      <c r="N1" s="354" t="n"/>
      <c r="O1" s="354" t="n"/>
      <c r="P1" s="354" t="n"/>
      <c r="Q1" s="354" t="n"/>
      <c r="R1" s="354" t="n"/>
      <c r="S1" s="354" t="n"/>
      <c r="T1" s="355" t="n"/>
      <c r="U1" s="351" t="n"/>
      <c r="V1" s="351" t="n"/>
      <c r="W1" s="351" t="n"/>
      <c r="X1" s="351" t="n"/>
      <c r="Y1" s="351" t="n"/>
      <c r="Z1" s="351" t="n"/>
      <c r="AA1" s="351" t="n"/>
      <c r="AB1" s="351" t="n"/>
      <c r="AC1" s="351" t="n"/>
      <c r="AD1" s="126" t="n"/>
      <c r="AE1" s="351" t="n"/>
      <c r="AF1" s="351" t="n"/>
    </row>
    <row r="2" ht="15" customFormat="1" customHeight="1" s="1">
      <c r="A2" s="351" t="n"/>
      <c r="B2" s="351" t="n"/>
      <c r="C2" s="127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128" t="n"/>
      <c r="U2" s="351" t="n"/>
      <c r="V2" s="343" t="n">
        <v>2025</v>
      </c>
      <c r="W2" s="356" t="n"/>
      <c r="X2" s="351" t="n"/>
      <c r="Y2" s="351" t="n"/>
      <c r="Z2" s="129" t="inlineStr">
        <is>
          <t>Month:</t>
        </is>
      </c>
      <c r="AA2" s="343" t="n">
        <v>3</v>
      </c>
      <c r="AB2" s="356" t="n"/>
      <c r="AC2" s="351" t="n"/>
      <c r="AD2" s="351" t="n"/>
      <c r="AE2" s="351" t="n"/>
      <c r="AF2" s="351" t="n"/>
    </row>
    <row r="3" ht="15.6" customHeight="1" s="348" thickBot="1">
      <c r="A3" s="351" t="n"/>
      <c r="B3" s="351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351" t="n"/>
      <c r="V3" s="333">
        <f>DATE(V2,AA2,1)</f>
        <v/>
      </c>
      <c r="W3" s="357" t="n"/>
      <c r="X3" s="357" t="n"/>
      <c r="Y3" s="357" t="n"/>
      <c r="Z3" s="357" t="n"/>
      <c r="AA3" s="357" t="n"/>
      <c r="AB3" s="358" t="n"/>
      <c r="AC3" s="351" t="n"/>
      <c r="AD3" s="351" t="n"/>
      <c r="AE3" s="351" t="n"/>
      <c r="AF3" s="249" t="n"/>
    </row>
    <row r="4" ht="21" customHeight="1" s="348" thickBot="1">
      <c r="A4" s="351" t="n"/>
      <c r="B4" s="351" t="n"/>
      <c r="C4" s="25" t="inlineStr">
        <is>
          <t>Federal Manangement Systems</t>
        </is>
      </c>
      <c r="D4" s="25" t="n"/>
      <c r="E4" s="25" t="n"/>
      <c r="F4" s="25" t="n"/>
      <c r="G4" s="25" t="n"/>
      <c r="H4" s="6" t="n"/>
      <c r="I4" s="6" t="n"/>
      <c r="J4" s="6" t="n"/>
      <c r="K4" s="330" t="inlineStr">
        <is>
          <t>Employee Number:</t>
        </is>
      </c>
      <c r="L4" s="351" t="n"/>
      <c r="M4" s="342" t="inlineStr">
        <is>
          <t>4583</t>
        </is>
      </c>
      <c r="N4" s="355" t="n"/>
      <c r="O4" s="6" t="n"/>
      <c r="P4" s="6" t="n"/>
      <c r="Q4" s="6" t="n"/>
      <c r="R4" s="6" t="n"/>
      <c r="S4" s="6" t="n"/>
      <c r="T4" s="6" t="n"/>
      <c r="U4" s="351" t="n"/>
      <c r="V4" s="130" t="inlineStr">
        <is>
          <t>Su</t>
        </is>
      </c>
      <c r="W4" s="131" t="inlineStr">
        <is>
          <t>M</t>
        </is>
      </c>
      <c r="X4" s="131" t="inlineStr">
        <is>
          <t>Tu</t>
        </is>
      </c>
      <c r="Y4" s="131" t="inlineStr">
        <is>
          <t>W</t>
        </is>
      </c>
      <c r="Z4" s="131" t="inlineStr">
        <is>
          <t>Th</t>
        </is>
      </c>
      <c r="AA4" s="131" t="inlineStr">
        <is>
          <t>F</t>
        </is>
      </c>
      <c r="AB4" s="132" t="inlineStr">
        <is>
          <t>Sa</t>
        </is>
      </c>
      <c r="AC4" s="351" t="n"/>
      <c r="AD4" s="133" t="inlineStr">
        <is>
          <t>Overtime Options</t>
        </is>
      </c>
      <c r="AE4" s="351" t="n"/>
      <c r="AF4" s="351" t="n"/>
      <c r="AJ4" s="257" t="n"/>
    </row>
    <row r="5" ht="14.1" customHeight="1" s="348" thickBot="1">
      <c r="A5" s="351" t="n"/>
      <c r="B5" s="351" t="n"/>
      <c r="C5" s="337" t="n"/>
      <c r="D5" s="351" t="n"/>
      <c r="E5" s="351" t="n"/>
      <c r="F5" s="351" t="n"/>
      <c r="G5" s="6" t="n"/>
      <c r="H5" s="340" t="n"/>
      <c r="I5" s="351" t="n"/>
      <c r="J5" s="340" t="n"/>
      <c r="K5" s="344" t="inlineStr">
        <is>
          <t>Employee Name:</t>
        </is>
      </c>
      <c r="L5" s="359" t="n"/>
      <c r="M5" s="342" t="inlineStr">
        <is>
          <t>Pollard, Jaiantie</t>
        </is>
      </c>
      <c r="N5" s="355" t="n"/>
      <c r="O5" s="337" t="n"/>
      <c r="P5" s="337" t="n"/>
      <c r="Q5" s="337" t="n"/>
      <c r="R5" s="337" t="n"/>
      <c r="S5" s="337" t="n"/>
      <c r="T5" s="337" t="n"/>
      <c r="U5" s="351" t="n"/>
      <c r="V5" s="263">
        <f>IF(MONTH($V$3)&lt;&gt;MONTH($V$3-WEEKDAY($V$3,1)+(ROW(V5)-ROW($V$5))*7+(COLUMN(V5)-COLUMN($V$5)+1)),"",$V$3-WEEKDAY($V$3,1)+(ROW(V5)-ROW($V$5))*7+(COLUMN(V5)-COLUMN($V$5)+1))</f>
        <v/>
      </c>
      <c r="W5" s="263">
        <f>IF(MONTH($V$3)&lt;&gt;MONTH($V$3-WEEKDAY($V$3,1)+(ROW(W5)-ROW($V$5))*7+(COLUMN(W5)-COLUMN($V$5)+1)),"",$V$3-WEEKDAY($V$3,1)+(ROW(W5)-ROW($V$5))*7+(COLUMN(W5)-COLUMN($V$5)+1))</f>
        <v/>
      </c>
      <c r="X5" s="263">
        <f>IF(MONTH($V$3)&lt;&gt;MONTH($V$3-WEEKDAY($V$3,1)+(ROW(X5)-ROW($V$5))*7+(COLUMN(X5)-COLUMN($V$5)+1)),"",$V$3-WEEKDAY($V$3,1)+(ROW(X5)-ROW($V$5))*7+(COLUMN(X5)-COLUMN($V$5)+1))</f>
        <v/>
      </c>
      <c r="Y5" s="263">
        <f>IF(MONTH($V$3)&lt;&gt;MONTH($V$3-WEEKDAY($V$3,1)+(ROW(Y5)-ROW($V$5))*7+(COLUMN(Y5)-COLUMN($V$5)+1)),"",$V$3-WEEKDAY($V$3,1)+(ROW(Y5)-ROW($V$5))*7+(COLUMN(Y5)-COLUMN($V$5)+1))</f>
        <v/>
      </c>
      <c r="Z5" s="263">
        <f>IF(MONTH($V$3)&lt;&gt;MONTH($V$3-WEEKDAY($V$3,1)+(ROW(Z5)-ROW($V$5))*7+(COLUMN(Z5)-COLUMN($V$5)+1)),"",$V$3-WEEKDAY($V$3,1)+(ROW(Z5)-ROW($V$5))*7+(COLUMN(Z5)-COLUMN($V$5)+1))</f>
        <v/>
      </c>
      <c r="AA5" s="263">
        <f>IF(MONTH($V$3)&lt;&gt;MONTH($V$3-WEEKDAY($V$3,1)+(ROW(AA5)-ROW($V$5))*7+(COLUMN(AA5)-COLUMN($V$5)+1)),"",$V$3-WEEKDAY($V$3,1)+(ROW(AA5)-ROW($V$5))*7+(COLUMN(AA5)-COLUMN($V$5)+1))</f>
        <v/>
      </c>
      <c r="AB5" s="263">
        <f>IF(MONTH($V$3)&lt;&gt;MONTH($V$3-WEEKDAY($V$3,1)+(ROW(AB5)-ROW($V$5))*7+(COLUMN(AB5)-COLUMN($V$5)+1)),"",$V$3-WEEKDAY($V$3,1)+(ROW(AB5)-ROW($V$5))*7+(COLUMN(AB5)-COLUMN($V$5)+1))</f>
        <v/>
      </c>
      <c r="AC5" s="351" t="n"/>
      <c r="AD5" s="351" t="n"/>
      <c r="AE5" s="3" t="b">
        <v>1</v>
      </c>
      <c r="AF5" s="258" t="n"/>
      <c r="AJ5" s="350" t="n"/>
      <c r="AK5" s="350" t="n"/>
      <c r="AL5" s="350" t="n"/>
    </row>
    <row r="6" ht="14.1" customHeight="1" s="348" thickBot="1">
      <c r="A6" s="351" t="n"/>
      <c r="B6" s="351" t="n"/>
      <c r="C6" s="337" t="inlineStr">
        <is>
          <t xml:space="preserve">120 Peter Rose St </t>
        </is>
      </c>
      <c r="D6" s="351" t="n"/>
      <c r="E6" s="351" t="n"/>
      <c r="F6" s="351" t="n"/>
      <c r="G6" s="6" t="n"/>
      <c r="H6" s="6" t="n"/>
      <c r="I6" s="6" t="n"/>
      <c r="J6" s="6" t="n"/>
      <c r="K6" s="6" t="n"/>
      <c r="L6" s="6" t="n"/>
      <c r="M6" s="339" t="inlineStr">
        <is>
          <t>Armed or unarmed</t>
        </is>
      </c>
      <c r="N6" s="360" t="n"/>
      <c r="O6" s="135" t="inlineStr">
        <is>
          <t>Unarmed</t>
        </is>
      </c>
      <c r="P6" s="6" t="n"/>
      <c r="Q6" s="6" t="n"/>
      <c r="R6" s="6" t="n"/>
      <c r="S6" s="6" t="n"/>
      <c r="T6" s="6" t="n"/>
      <c r="U6" s="351" t="n"/>
      <c r="V6" s="263">
        <f>IF(MONTH($V$3)&lt;&gt;MONTH($V$3-WEEKDAY($V$3,1)+(ROW(V6)-ROW($V$5))*7+(COLUMN(V6)-COLUMN($V$5)+1)),"",$V$3-WEEKDAY($V$3,1)+(ROW(V6)-ROW($V$5))*7+(COLUMN(V6)-COLUMN($V$5)+1))</f>
        <v/>
      </c>
      <c r="W6" s="263">
        <f>IF(MONTH($V$3)&lt;&gt;MONTH($V$3-WEEKDAY($V$3,1)+(ROW(W6)-ROW($V$5))*7+(COLUMN(W6)-COLUMN($V$5)+1)),"",$V$3-WEEKDAY($V$3,1)+(ROW(W6)-ROW($V$5))*7+(COLUMN(W6)-COLUMN($V$5)+1))</f>
        <v/>
      </c>
      <c r="X6" s="263">
        <f>IF(MONTH($V$3)&lt;&gt;MONTH($V$3-WEEKDAY($V$3,1)+(ROW(X6)-ROW($V$5))*7+(COLUMN(X6)-COLUMN($V$5)+1)),"",$V$3-WEEKDAY($V$3,1)+(ROW(X6)-ROW($V$5))*7+(COLUMN(X6)-COLUMN($V$5)+1))</f>
        <v/>
      </c>
      <c r="Y6" s="263">
        <f>IF(MONTH($V$3)&lt;&gt;MONTH($V$3-WEEKDAY($V$3,1)+(ROW(Y6)-ROW($V$5))*7+(COLUMN(Y6)-COLUMN($V$5)+1)),"",$V$3-WEEKDAY($V$3,1)+(ROW(Y6)-ROW($V$5))*7+(COLUMN(Y6)-COLUMN($V$5)+1))</f>
        <v/>
      </c>
      <c r="Z6" s="263">
        <f>IF(MONTH($V$3)&lt;&gt;MONTH($V$3-WEEKDAY($V$3,1)+(ROW(Z6)-ROW($V$5))*7+(COLUMN(Z6)-COLUMN($V$5)+1)),"",$V$3-WEEKDAY($V$3,1)+(ROW(Z6)-ROW($V$5))*7+(COLUMN(Z6)-COLUMN($V$5)+1))</f>
        <v/>
      </c>
      <c r="AA6" s="263">
        <f>IF(MONTH($V$3)&lt;&gt;MONTH($V$3-WEEKDAY($V$3,1)+(ROW(AA6)-ROW($V$5))*7+(COLUMN(AA6)-COLUMN($V$5)+1)),"",$V$3-WEEKDAY($V$3,1)+(ROW(AA6)-ROW($V$5))*7+(COLUMN(AA6)-COLUMN($V$5)+1))</f>
        <v/>
      </c>
      <c r="AB6" s="263">
        <f>IF(MONTH($V$3)&lt;&gt;MONTH($V$3-WEEKDAY($V$3,1)+(ROW(AB6)-ROW($V$5))*7+(COLUMN(AB6)-COLUMN($V$5)+1)),"",$V$3-WEEKDAY($V$3,1)+(ROW(AB6)-ROW($V$5))*7+(COLUMN(AB6)-COLUMN($V$5)+1))</f>
        <v/>
      </c>
      <c r="AC6" s="351" t="n"/>
      <c r="AD6" s="136" t="inlineStr">
        <is>
          <t>After:</t>
        </is>
      </c>
      <c r="AE6" s="264" t="n">
        <v>8</v>
      </c>
      <c r="AF6" s="258" t="n"/>
      <c r="AJ6" s="350" t="n"/>
      <c r="AL6" s="251" t="n"/>
    </row>
    <row r="7" ht="14.1" customHeight="1" s="348" thickBot="1">
      <c r="A7" s="351" t="n"/>
      <c r="B7" s="351" t="n"/>
      <c r="C7" s="337" t="inlineStr">
        <is>
          <t>Queenstown</t>
        </is>
      </c>
      <c r="D7" s="351" t="n"/>
      <c r="E7" s="351" t="n"/>
      <c r="F7" s="351" t="n"/>
      <c r="G7" s="6" t="n"/>
      <c r="H7" s="340" t="n"/>
      <c r="I7" s="351" t="n"/>
      <c r="J7" s="340" t="n"/>
      <c r="K7" s="340" t="n"/>
      <c r="L7" s="340" t="n"/>
      <c r="M7" s="338" t="inlineStr">
        <is>
          <t>Agency</t>
        </is>
      </c>
      <c r="N7" s="361" t="n"/>
      <c r="O7" s="7" t="inlineStr">
        <is>
          <t>Caricom</t>
        </is>
      </c>
      <c r="P7" s="6" t="n"/>
      <c r="Q7" s="6" t="n"/>
      <c r="R7" s="6" t="n"/>
      <c r="S7" s="6" t="n"/>
      <c r="T7" s="6" t="n"/>
      <c r="U7" s="351" t="n"/>
      <c r="V7" s="263">
        <f>IF(MONTH($V$3)&lt;&gt;MONTH($V$3-WEEKDAY($V$3,1)+(ROW(V7)-ROW($V$5))*7+(COLUMN(V7)-COLUMN($V$5)+1)),"",$V$3-WEEKDAY($V$3,1)+(ROW(V7)-ROW($V$5))*7+(COLUMN(V7)-COLUMN($V$5)+1))</f>
        <v/>
      </c>
      <c r="W7" s="263">
        <f>IF(MONTH($V$3)&lt;&gt;MONTH($V$3-WEEKDAY($V$3,1)+(ROW(W7)-ROW($V$5))*7+(COLUMN(W7)-COLUMN($V$5)+1)),"",$V$3-WEEKDAY($V$3,1)+(ROW(W7)-ROW($V$5))*7+(COLUMN(W7)-COLUMN($V$5)+1))</f>
        <v/>
      </c>
      <c r="X7" s="263">
        <f>IF(MONTH($V$3)&lt;&gt;MONTH($V$3-WEEKDAY($V$3,1)+(ROW(X7)-ROW($V$5))*7+(COLUMN(X7)-COLUMN($V$5)+1)),"",$V$3-WEEKDAY($V$3,1)+(ROW(X7)-ROW($V$5))*7+(COLUMN(X7)-COLUMN($V$5)+1))</f>
        <v/>
      </c>
      <c r="Y7" s="263">
        <f>IF(MONTH($V$3)&lt;&gt;MONTH($V$3-WEEKDAY($V$3,1)+(ROW(Y7)-ROW($V$5))*7+(COLUMN(Y7)-COLUMN($V$5)+1)),"",$V$3-WEEKDAY($V$3,1)+(ROW(Y7)-ROW($V$5))*7+(COLUMN(Y7)-COLUMN($V$5)+1))</f>
        <v/>
      </c>
      <c r="Z7" s="263">
        <f>IF(MONTH($V$3)&lt;&gt;MONTH($V$3-WEEKDAY($V$3,1)+(ROW(Z7)-ROW($V$5))*7+(COLUMN(Z7)-COLUMN($V$5)+1)),"",$V$3-WEEKDAY($V$3,1)+(ROW(Z7)-ROW($V$5))*7+(COLUMN(Z7)-COLUMN($V$5)+1))</f>
        <v/>
      </c>
      <c r="AA7" s="263">
        <f>IF(MONTH($V$3)&lt;&gt;MONTH($V$3-WEEKDAY($V$3,1)+(ROW(AA7)-ROW($V$5))*7+(COLUMN(AA7)-COLUMN($V$5)+1)),"",$V$3-WEEKDAY($V$3,1)+(ROW(AA7)-ROW($V$5))*7+(COLUMN(AA7)-COLUMN($V$5)+1))</f>
        <v/>
      </c>
      <c r="AB7" s="263">
        <f>IF(MONTH($V$3)&lt;&gt;MONTH($V$3-WEEKDAY($V$3,1)+(ROW(AB7)-ROW($V$5))*7+(COLUMN(AB7)-COLUMN($V$5)+1)),"",$V$3-WEEKDAY($V$3,1)+(ROW(AB7)-ROW($V$5))*7+(COLUMN(AB7)-COLUMN($V$5)+1))</f>
        <v/>
      </c>
      <c r="AC7" s="351" t="n"/>
      <c r="AD7" s="351" t="n"/>
      <c r="AE7" s="351" t="n"/>
      <c r="AF7" s="258" t="n"/>
      <c r="AJ7" s="350" t="n"/>
      <c r="AL7" s="251" t="n"/>
    </row>
    <row r="8">
      <c r="A8" s="351" t="n"/>
      <c r="B8" s="351" t="n"/>
      <c r="C8" s="337" t="inlineStr">
        <is>
          <t>Georgetown, Guyana</t>
        </is>
      </c>
      <c r="D8" s="351" t="n"/>
      <c r="E8" s="351" t="n"/>
      <c r="F8" s="351" t="n"/>
      <c r="G8" s="6" t="n"/>
      <c r="H8" s="6" t="n"/>
      <c r="I8" s="6" t="n"/>
      <c r="J8" s="6" t="n"/>
      <c r="K8" s="6" t="n"/>
      <c r="L8" s="6" t="n"/>
      <c r="M8" s="341" t="n"/>
      <c r="N8" s="351" t="n"/>
      <c r="O8" s="351" t="n"/>
      <c r="P8" s="6" t="n"/>
      <c r="Q8" s="6" t="n"/>
      <c r="R8" s="6" t="n"/>
      <c r="S8" s="6" t="n"/>
      <c r="T8" s="6" t="n"/>
      <c r="U8" s="351" t="n"/>
      <c r="V8" s="263">
        <f>IF(MONTH($V$3)&lt;&gt;MONTH($V$3-WEEKDAY($V$3,1)+(ROW(V8)-ROW($V$5))*7+(COLUMN(V8)-COLUMN($V$5)+1)),"",$V$3-WEEKDAY($V$3,1)+(ROW(V8)-ROW($V$5))*7+(COLUMN(V8)-COLUMN($V$5)+1))</f>
        <v/>
      </c>
      <c r="W8" s="263">
        <f>IF(MONTH($V$3)&lt;&gt;MONTH($V$3-WEEKDAY($V$3,1)+(ROW(W8)-ROW($V$5))*7+(COLUMN(W8)-COLUMN($V$5)+1)),"",$V$3-WEEKDAY($V$3,1)+(ROW(W8)-ROW($V$5))*7+(COLUMN(W8)-COLUMN($V$5)+1))</f>
        <v/>
      </c>
      <c r="X8" s="263">
        <f>IF(MONTH($V$3)&lt;&gt;MONTH($V$3-WEEKDAY($V$3,1)+(ROW(X8)-ROW($V$5))*7+(COLUMN(X8)-COLUMN($V$5)+1)),"",$V$3-WEEKDAY($V$3,1)+(ROW(X8)-ROW($V$5))*7+(COLUMN(X8)-COLUMN($V$5)+1))</f>
        <v/>
      </c>
      <c r="Y8" s="263">
        <f>IF(MONTH($V$3)&lt;&gt;MONTH($V$3-WEEKDAY($V$3,1)+(ROW(Y8)-ROW($V$5))*7+(COLUMN(Y8)-COLUMN($V$5)+1)),"",$V$3-WEEKDAY($V$3,1)+(ROW(Y8)-ROW($V$5))*7+(COLUMN(Y8)-COLUMN($V$5)+1))</f>
        <v/>
      </c>
      <c r="Z8" s="263">
        <f>IF(MONTH($V$3)&lt;&gt;MONTH($V$3-WEEKDAY($V$3,1)+(ROW(Z8)-ROW($V$5))*7+(COLUMN(Z8)-COLUMN($V$5)+1)),"",$V$3-WEEKDAY($V$3,1)+(ROW(Z8)-ROW($V$5))*7+(COLUMN(Z8)-COLUMN($V$5)+1))</f>
        <v/>
      </c>
      <c r="AA8" s="263">
        <f>IF(MONTH($V$3)&lt;&gt;MONTH($V$3-WEEKDAY($V$3,1)+(ROW(AA8)-ROW($V$5))*7+(COLUMN(AA8)-COLUMN($V$5)+1)),"",$V$3-WEEKDAY($V$3,1)+(ROW(AA8)-ROW($V$5))*7+(COLUMN(AA8)-COLUMN($V$5)+1))</f>
        <v/>
      </c>
      <c r="AB8" s="263">
        <f>IF(MONTH($V$3)&lt;&gt;MONTH($V$3-WEEKDAY($V$3,1)+(ROW(AB8)-ROW($V$5))*7+(COLUMN(AB8)-COLUMN($V$5)+1)),"",$V$3-WEEKDAY($V$3,1)+(ROW(AB8)-ROW($V$5))*7+(COLUMN(AB8)-COLUMN($V$5)+1))</f>
        <v/>
      </c>
      <c r="AC8" s="351" t="n"/>
      <c r="AD8" s="351" t="n"/>
      <c r="AE8" s="3" t="b">
        <v>1</v>
      </c>
      <c r="AF8" s="258" t="n"/>
      <c r="AJ8" s="350" t="n"/>
      <c r="AL8" s="251" t="n"/>
    </row>
    <row r="9">
      <c r="A9" s="351" t="n"/>
      <c r="B9" s="351" t="n"/>
      <c r="C9" s="337" t="n"/>
      <c r="D9" s="337" t="n"/>
      <c r="E9" s="337" t="n"/>
      <c r="F9" s="337" t="n"/>
      <c r="G9" s="6" t="n"/>
      <c r="H9" s="6" t="n"/>
      <c r="I9" s="6" t="n"/>
      <c r="J9" s="6" t="n"/>
      <c r="K9" s="6" t="n"/>
      <c r="L9" s="6" t="n"/>
      <c r="M9" s="137" t="n"/>
      <c r="N9" s="137" t="n"/>
      <c r="O9" s="6" t="n"/>
      <c r="P9" s="6" t="n"/>
      <c r="Q9" s="6" t="n"/>
      <c r="R9" s="6" t="n"/>
      <c r="S9" s="6" t="n"/>
      <c r="T9" s="6" t="n"/>
      <c r="U9" s="351" t="n"/>
      <c r="V9" s="265" t="n"/>
      <c r="W9" s="265" t="n"/>
      <c r="X9" s="265" t="n"/>
      <c r="Y9" s="265" t="n"/>
      <c r="Z9" s="265" t="n"/>
      <c r="AA9" s="265" t="n"/>
      <c r="AB9" s="265" t="n"/>
      <c r="AC9" s="351" t="n"/>
      <c r="AD9" s="351" t="n"/>
      <c r="AE9" s="3" t="n"/>
      <c r="AF9" s="351" t="n"/>
      <c r="AJ9" s="350" t="n"/>
      <c r="AL9" s="251" t="n"/>
    </row>
    <row r="10">
      <c r="A10" s="351" t="n"/>
      <c r="B10" s="351" t="n"/>
      <c r="C10" s="337" t="inlineStr">
        <is>
          <t>592-223-7560</t>
        </is>
      </c>
      <c r="D10" s="351" t="n"/>
      <c r="E10" s="351" t="n"/>
      <c r="F10" s="351" t="n"/>
      <c r="G10" s="6" t="n"/>
      <c r="H10" s="340" t="n"/>
      <c r="I10" s="351" t="n"/>
      <c r="J10" s="340" t="n"/>
      <c r="K10" s="330" t="inlineStr">
        <is>
          <t>Week Starting:</t>
        </is>
      </c>
      <c r="L10" s="351" t="n"/>
      <c r="M10" s="335" t="n">
        <v>45977</v>
      </c>
      <c r="N10" s="362" t="n"/>
      <c r="O10" s="6" t="n"/>
      <c r="P10" s="6" t="n"/>
      <c r="Q10" s="6" t="n"/>
      <c r="R10" s="6" t="n"/>
      <c r="S10" s="6" t="n"/>
      <c r="T10" s="138" t="inlineStr">
        <is>
          <t>[42]</t>
        </is>
      </c>
      <c r="U10" s="351" t="n"/>
      <c r="V10" s="263">
        <f>IF(MONTH($V$3)&lt;&gt;MONTH($V$3-WEEKDAY($V$3,1)+(ROW(V10)-ROW($V$5))*7+(COLUMN(V10)-COLUMN($V$5)+1)),"",$V$3-WEEKDAY($V$3,1)+(ROW(V10)-ROW($V$5))*7+(COLUMN(V10)-COLUMN($V$5)+1))</f>
        <v/>
      </c>
      <c r="W10" s="263">
        <f>IF(MONTH($V$3)&lt;&gt;MONTH($V$3-WEEKDAY($V$3,1)+(ROW(W10)-ROW($V$5))*7+(COLUMN(W10)-COLUMN($V$5)+1)),"",$V$3-WEEKDAY($V$3,1)+(ROW(W10)-ROW($V$5))*7+(COLUMN(W10)-COLUMN($V$5)+1))</f>
        <v/>
      </c>
      <c r="X10" s="263">
        <f>IF(MONTH($V$3)&lt;&gt;MONTH($V$3-WEEKDAY($V$3,1)+(ROW(X10)-ROW($V$5))*7+(COLUMN(X10)-COLUMN($V$5)+1)),"",$V$3-WEEKDAY($V$3,1)+(ROW(X10)-ROW($V$5))*7+(COLUMN(X10)-COLUMN($V$5)+1))</f>
        <v/>
      </c>
      <c r="Y10" s="263">
        <f>IF(MONTH($V$3)&lt;&gt;MONTH($V$3-WEEKDAY($V$3,1)+(ROW(Y10)-ROW($V$5))*7+(COLUMN(Y10)-COLUMN($V$5)+1)),"",$V$3-WEEKDAY($V$3,1)+(ROW(Y10)-ROW($V$5))*7+(COLUMN(Y10)-COLUMN($V$5)+1))</f>
        <v/>
      </c>
      <c r="Z10" s="263">
        <f>IF(MONTH($V$3)&lt;&gt;MONTH($V$3-WEEKDAY($V$3,1)+(ROW(Z10)-ROW($V$5))*7+(COLUMN(Z10)-COLUMN($V$5)+1)),"",$V$3-WEEKDAY($V$3,1)+(ROW(Z10)-ROW($V$5))*7+(COLUMN(Z10)-COLUMN($V$5)+1))</f>
        <v/>
      </c>
      <c r="AA10" s="263">
        <f>IF(MONTH($V$3)&lt;&gt;MONTH($V$3-WEEKDAY($V$3,1)+(ROW(AA10)-ROW($V$5))*7+(COLUMN(AA10)-COLUMN($V$5)+1)),"",$V$3-WEEKDAY($V$3,1)+(ROW(AA10)-ROW($V$5))*7+(COLUMN(AA10)-COLUMN($V$5)+1))</f>
        <v/>
      </c>
      <c r="AB10" s="263">
        <f>IF(MONTH($V$3)&lt;&gt;MONTH($V$3-WEEKDAY($V$3,1)+(ROW(AB10)-ROW($V$5))*7+(COLUMN(AB10)-COLUMN($V$5)+1)),"",$V$3-WEEKDAY($V$3,1)+(ROW(AB10)-ROW($V$5))*7+(COLUMN(AB10)-COLUMN($V$5)+1))</f>
        <v/>
      </c>
      <c r="AC10" s="351" t="n"/>
      <c r="AD10" s="136" t="inlineStr">
        <is>
          <t>After:</t>
        </is>
      </c>
      <c r="AE10" s="264" t="n">
        <v>40</v>
      </c>
      <c r="AF10" s="250" t="n"/>
    </row>
    <row r="11" ht="15.75" customHeight="1" s="348" thickBot="1">
      <c r="A11" s="351" t="n"/>
      <c r="B11" s="351" t="n"/>
      <c r="C11" s="6" t="n"/>
      <c r="D11" s="6" t="n"/>
      <c r="E11" s="6" t="n"/>
      <c r="F11" s="6" t="n"/>
      <c r="G11" s="6" t="n"/>
      <c r="H11" s="6" t="n"/>
      <c r="I11" s="6" t="n"/>
      <c r="J11" s="6" t="n"/>
      <c r="K11" s="259" t="inlineStr">
        <is>
          <t>Carry Forward Hrs:</t>
        </is>
      </c>
      <c r="L11" s="248" t="n">
        <v>32</v>
      </c>
      <c r="M11" s="6" t="n"/>
      <c r="N11" s="6" t="n"/>
      <c r="O11" s="6" t="n"/>
      <c r="P11" s="6" t="n"/>
      <c r="Q11" s="6" t="n"/>
      <c r="R11" s="6" t="n"/>
      <c r="S11" s="6" t="n"/>
      <c r="T11" s="6" t="n"/>
      <c r="U11" s="351" t="n"/>
      <c r="V11" s="263">
        <f>IF(MONTH($V$3)&lt;&gt;MONTH($V$3-WEEKDAY($V$3,1)+(ROW(V11)-ROW($V$5))*7+(COLUMN(V11)-COLUMN($V$5)+1)),"",$V$3-WEEKDAY($V$3,1)+(ROW(V11)-ROW($V$5))*7+(COLUMN(V11)-COLUMN($V$5)+1))</f>
        <v/>
      </c>
      <c r="W11" s="263">
        <f>IF(MONTH($V$3)&lt;&gt;MONTH($V$3-WEEKDAY($V$3,1)+(ROW(W11)-ROW($V$5))*7+(COLUMN(W11)-COLUMN($V$5)+1)),"",$V$3-WEEKDAY($V$3,1)+(ROW(W11)-ROW($V$5))*7+(COLUMN(W11)-COLUMN($V$5)+1))</f>
        <v/>
      </c>
      <c r="X11" s="263">
        <f>IF(MONTH($V$3)&lt;&gt;MONTH($V$3-WEEKDAY($V$3,1)+(ROW(X11)-ROW($V$5))*7+(COLUMN(X11)-COLUMN($V$5)+1)),"",$V$3-WEEKDAY($V$3,1)+(ROW(X11)-ROW($V$5))*7+(COLUMN(X11)-COLUMN($V$5)+1))</f>
        <v/>
      </c>
      <c r="Y11" s="263">
        <f>IF(MONTH($V$3)&lt;&gt;MONTH($V$3-WEEKDAY($V$3,1)+(ROW(Y11)-ROW($V$5))*7+(COLUMN(Y11)-COLUMN($V$5)+1)),"",$V$3-WEEKDAY($V$3,1)+(ROW(Y11)-ROW($V$5))*7+(COLUMN(Y11)-COLUMN($V$5)+1))</f>
        <v/>
      </c>
      <c r="Z11" s="263">
        <f>IF(MONTH($V$3)&lt;&gt;MONTH($V$3-WEEKDAY($V$3,1)+(ROW(Z11)-ROW($V$5))*7+(COLUMN(Z11)-COLUMN($V$5)+1)),"",$V$3-WEEKDAY($V$3,1)+(ROW(Z11)-ROW($V$5))*7+(COLUMN(Z11)-COLUMN($V$5)+1))</f>
        <v/>
      </c>
      <c r="AA11" s="263">
        <f>IF(MONTH($V$3)&lt;&gt;MONTH($V$3-WEEKDAY($V$3,1)+(ROW(AA11)-ROW($V$5))*7+(COLUMN(AA11)-COLUMN($V$5)+1)),"",$V$3-WEEKDAY($V$3,1)+(ROW(AA11)-ROW($V$5))*7+(COLUMN(AA11)-COLUMN($V$5)+1))</f>
        <v/>
      </c>
      <c r="AB11" s="263">
        <f>IF(MONTH($V$3)&lt;&gt;MONTH($V$3-WEEKDAY($V$3,1)+(ROW(AB11)-ROW($V$5))*7+(COLUMN(AB11)-COLUMN($V$5)+1)),"",$V$3-WEEKDAY($V$3,1)+(ROW(AB11)-ROW($V$5))*7+(COLUMN(AB11)-COLUMN($V$5)+1))</f>
        <v/>
      </c>
      <c r="AC11" s="351" t="n"/>
      <c r="AD11" s="351" t="n"/>
      <c r="AE11" s="351" t="n"/>
      <c r="AF11" s="258" t="n"/>
      <c r="AJ11" s="252" t="n"/>
      <c r="AK11" s="252" t="n"/>
    </row>
    <row r="12" ht="27.75" customFormat="1" customHeight="1" s="2" thickBot="1">
      <c r="A12" s="266" t="inlineStr">
        <is>
          <t>Day Off</t>
        </is>
      </c>
      <c r="B12" s="267" t="inlineStr">
        <is>
          <t>Holiday Double</t>
        </is>
      </c>
      <c r="C12" s="139" t="inlineStr">
        <is>
          <t>Day of Week</t>
        </is>
      </c>
      <c r="D12" s="140" t="inlineStr">
        <is>
          <t>Time
In</t>
        </is>
      </c>
      <c r="E12" s="140" t="inlineStr">
        <is>
          <t>Time
Out</t>
        </is>
      </c>
      <c r="F12" s="141" t="n"/>
      <c r="G12" s="140" t="inlineStr">
        <is>
          <t>Time
In</t>
        </is>
      </c>
      <c r="H12" s="140" t="inlineStr">
        <is>
          <t>Time
Out</t>
        </is>
      </c>
      <c r="I12" s="142" t="inlineStr">
        <is>
          <t>Total
Hrs</t>
        </is>
      </c>
      <c r="J12" s="142" t="inlineStr">
        <is>
          <t>Location</t>
        </is>
      </c>
      <c r="K12" s="142" t="inlineStr">
        <is>
          <t>Supervisor</t>
        </is>
      </c>
      <c r="L12" s="142" t="inlineStr">
        <is>
          <t>Supervisor Approval</t>
        </is>
      </c>
      <c r="M12" s="140" t="inlineStr">
        <is>
          <t>Regular
Hrs</t>
        </is>
      </c>
      <c r="N12" s="140" t="inlineStr">
        <is>
          <t>Overtime
Hrs</t>
        </is>
      </c>
      <c r="O12" s="140" t="inlineStr">
        <is>
          <t>Hol Hrs</t>
        </is>
      </c>
      <c r="P12" s="140" t="inlineStr">
        <is>
          <t>Responsibilities</t>
        </is>
      </c>
      <c r="Q12" s="140" t="inlineStr">
        <is>
          <t>Risk</t>
        </is>
      </c>
      <c r="R12" s="140" t="inlineStr">
        <is>
          <t>Meals</t>
        </is>
      </c>
      <c r="S12" s="140" t="inlineStr">
        <is>
          <t>Vac Hrs</t>
        </is>
      </c>
      <c r="T12" s="143" t="inlineStr">
        <is>
          <t>Reason for Overtime</t>
        </is>
      </c>
      <c r="U12" s="144" t="inlineStr">
        <is>
          <t>Wkly Reg Avail</t>
        </is>
      </c>
      <c r="V12" s="351" t="inlineStr">
        <is>
          <t>Orig Reg</t>
        </is>
      </c>
      <c r="W12" s="351" t="inlineStr">
        <is>
          <t>Wkly OT Adj</t>
        </is>
      </c>
      <c r="X12" s="351" t="inlineStr">
        <is>
          <t>Week Start</t>
        </is>
      </c>
      <c r="Y12" s="351" t="inlineStr">
        <is>
          <t>Wk Hrs Before</t>
        </is>
      </c>
      <c r="Z12" s="351" t="n"/>
      <c r="AA12" s="351" t="n"/>
      <c r="AB12" s="351" t="n"/>
      <c r="AC12" s="351" t="n"/>
      <c r="AD12" s="351" t="n"/>
      <c r="AE12" s="351" t="n"/>
      <c r="AF12" s="351" t="n"/>
      <c r="AJ12" s="252" t="n"/>
      <c r="AK12" s="252" t="n"/>
    </row>
    <row r="13" hidden="1" ht="15.75" customHeight="1" s="348" thickBot="1">
      <c r="A13" s="268" t="n"/>
      <c r="B13" s="351" t="n"/>
      <c r="C13" s="145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146" t="n"/>
      <c r="U13" s="351" t="n"/>
      <c r="V13" s="351" t="n"/>
      <c r="W13" s="351" t="n"/>
      <c r="X13" s="351" t="n"/>
      <c r="Y13" s="351" t="n"/>
      <c r="Z13" s="351" t="n"/>
      <c r="AA13" s="351" t="n"/>
      <c r="AB13" s="351" t="n"/>
      <c r="AC13" s="351" t="n"/>
      <c r="AD13" s="351" t="n"/>
      <c r="AE13" s="351" t="n"/>
      <c r="AF13" s="351" t="n"/>
    </row>
    <row r="14" ht="24" customHeight="1" s="348" thickBot="1">
      <c r="A14" s="147" t="inlineStr">
        <is>
          <t>On Day</t>
        </is>
      </c>
      <c r="B14" s="269" t="n"/>
      <c r="C14" s="88">
        <f>M10</f>
        <v/>
      </c>
      <c r="D14" s="54" t="n"/>
      <c r="E14" s="148">
        <f>IF(D14="", "",
 IF(D14=TIME(0,0,0), 0,
 IF(AND(D14&gt;=TIME(0,0,1), D14&lt;=TIME(2,0,0)), TIME(7,0,0),
 IF(AND(D14&gt;=TIME(6,0,0), D14&lt;=TIME(8,0,0)), TIME(12,0,0),
 IF(AND(D14&gt;TIME(8,0,0), D14&lt;=TIME(13,59,0)), TIME(15,0,0),
 IF(AND(D14&gt;=TIME(14,0,0), D14&lt;=TIME(17,59,0)), TIME(21,0,0),
 IF(AND(D14&gt;=TIME(18,0,0), D14&lt;=TIME(21,59,0)), TIME(0,0,0),
 IF(AND(D14&gt;=TIME(22,0,0), D14&lt;=TIME(23,59,59)), TIME(7,0,0), ""))))))))</f>
        <v/>
      </c>
      <c r="F14" s="149" t="n"/>
      <c r="G14" s="148">
        <f>IF(AND(D14&gt;=TIME(6,0,0),D14&lt;=TIME(8,0,0)),E14,"")</f>
        <v/>
      </c>
      <c r="H14" s="54" t="n"/>
      <c r="I14" s="55">
        <f>ROUND(IF(OR(D14="",E14="",E14=0),0,IF(H14="",MOD(E14-D14,1)*24,MOD(H14-D14,1)*24)),2)</f>
        <v/>
      </c>
      <c r="J14" s="150" t="n"/>
      <c r="K14" s="270" t="n"/>
      <c r="L14" s="271" t="n"/>
      <c r="M14" s="272">
        <f>MAX(0,V14-W14)</f>
        <v/>
      </c>
      <c r="N14" s="56">
        <f>(IF(OR($C14="",$D14=""),0,
 IF(OR($A14="Holiday",$A15="Holiday"),
    IF(ISNUMBER(MATCH(TRIM($B14),{"Phagwah","Good Friday","Easter Monday","Labour Day","Christmas","Eid ul Azha","Romans-2","Globe-12","Neptune P1"},0)),0,$I14),
 IF(AND(NOT(OR($A14="Annual Leave",$A15="Annual Leave")),$A14="Off day"),$I14,
  MAX(0,$I14-$V14)
  ))))+W14</f>
        <v/>
      </c>
      <c r="O14" s="56">
        <f>IF(AND(OR($A14="Holiday",$A15="Holiday"),
        ISNUMBER(MATCH(TRIM($B14),{"Phagwah","Good Friday","Easter Monday","Labour Day","Christmas","Eid ul Azha","Romans-2","Globe-12","Neptune P1"},0))),
   $I14,0)</f>
        <v/>
      </c>
      <c r="P14" s="56">
        <f>IF(OR($O$7="Canteen",$O$7="Head Office"),0,IF($I14&lt;=0,0,IF(OR(OR(TRIM($J14)="Hebrews",TRIM($J14)="Romans",TRIM($J14)="Romans-2",TRIM($J14)="Globe",TRIM($J14)="Globe-12",TRIM($J14)="Neptune P1"),AND($I15&gt;0,OR(TRIM($J15)="Hebrews",TRIM($J15)="Romans",TRIM($J15)="Romans-2",TRIM($J15)="Globe",TRIM($J15)="Globe-12",TRIM($J15)="Neptune P1"))),1,0)))</f>
        <v/>
      </c>
      <c r="Q14" s="57" t="n"/>
      <c r="R14" s="56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IF($I14&gt;0,1,0),
      0
   ),
0))</f>
        <v/>
      </c>
      <c r="S14" s="56">
        <f>IF(OR($A14="Annual Leave",$A15="Annual Leave"),IF($A14="Annual Leave",8,0),0)</f>
        <v/>
      </c>
      <c r="T14" s="58" t="n"/>
      <c r="U14" s="144">
        <f>MAX(0,40-Y14)</f>
        <v/>
      </c>
      <c r="V14" s="151">
        <f>IF(OR($C14="",$D14=""),0,
 IF(OR($A14="Holiday",$A15="Holiday"),0,
 IF(AND(NOT(OR($A14="Annual Leave",$A15="Annual Leave")),$A14="Off day"),0,
  IF($I14+$I15&gt;=8,IF($I14&gt;=8,8,$I14),$I14)
  )))</f>
        <v/>
      </c>
      <c r="W14" s="151">
        <f>MAX(0,V14-U14)</f>
        <v/>
      </c>
      <c r="X14" s="151">
        <f>IF(C14="","",C14-WEEKDAY(C14,1)+1)</f>
        <v/>
      </c>
      <c r="Y14" s="151">
        <f>IF(X14=X14,$L$11,0)</f>
        <v/>
      </c>
      <c r="Z14" s="151" t="n"/>
      <c r="AA14" s="151" t="n"/>
      <c r="AB14" s="151" t="n"/>
      <c r="AC14" s="351" t="n"/>
      <c r="AD14" s="351" t="n"/>
      <c r="AE14" s="351" t="n"/>
      <c r="AF14" s="351" t="n"/>
    </row>
    <row r="15" ht="24" customHeight="1" s="348" thickBot="1">
      <c r="A15" s="147" t="inlineStr">
        <is>
          <t>On Day</t>
        </is>
      </c>
      <c r="B15" s="269" t="n"/>
      <c r="C15" s="89">
        <f>C14</f>
        <v/>
      </c>
      <c r="D15" s="59" t="n"/>
      <c r="E15" s="152">
        <f>IF(D15="", "",
 IF(D15=TIME(0,0,0), 0,
 IF(AND(D15&gt;=TIME(0,0,1), D15&lt;=TIME(2,0,0)), TIME(7,0,0),
 IF(AND(D15&gt;=TIME(6,0,0), D15&lt;=TIME(8,0,0)), TIME(12,0,0),
 IF(AND(D15&gt;TIME(8,0,0), D15&lt;=TIME(13,59,0)), TIME(15,0,0),
 IF(AND(D15&gt;=TIME(14,0,0), D15&lt;=TIME(17,59,0)), TIME(21,0,0),
 IF(AND(D15&gt;=TIME(18,0,0), D15&lt;=TIME(21,59,0)), TIME(0,0,0),
 IF(AND(D15&gt;=TIME(22,0,0), D15&lt;=TIME(23,59,59)), TIME(7,0,0), ""))))))))</f>
        <v/>
      </c>
      <c r="F15" s="153" t="n"/>
      <c r="G15" s="152">
        <f>IF(AND(D15&gt;=TIME(6,0,0),D15&lt;=TIME(8,0,0)),E15,"")</f>
        <v/>
      </c>
      <c r="H15" s="59" t="n"/>
      <c r="I15" s="60">
        <f>ROUND(IF(OR(D15="",E15="",E15=0),0,IF(H15="",MOD(E15-D15,1)*24,MOD(H15-D15,1)*24)),2)</f>
        <v/>
      </c>
      <c r="J15" s="150" t="n"/>
      <c r="K15" s="270" t="n"/>
      <c r="L15" s="271" t="n"/>
      <c r="M15" s="272">
        <f>MAX(0,V15-W15)</f>
        <v/>
      </c>
      <c r="N15" s="61">
        <f>(IF(OR($C15="",$D15=""),0,
 IF(OR($A14="Holiday",$A15="Holiday"),
    IF(ISNUMBER(MATCH(TRIM($B15),{"Phagwah","Good Friday","Easter Monday","Labour Day","Christmas","Eid ul Azha","Romans-2","Globe-12","Neptune P1"},0)),0,$I15),
 IF(AND(NOT(OR($A14="Annual Leave",$A15="Annual Leave")),$A15="Off day"),$I15,
  MAX(0,$I15-$V15)
  ))))+W15</f>
        <v/>
      </c>
      <c r="O15" s="61">
        <f>IF(AND(OR($A14="Holiday",$A15="Holiday"),
        ISNUMBER(MATCH(TRIM($B15),{"Phagwah","Good Friday","Easter Monday","Labour Day","Christmas","Eid ul Azha","Romans-2","Globe-12","Neptune P1"},0))),
   $I15,0)</f>
        <v/>
      </c>
      <c r="P15" s="61">
        <f>IF(OR($O$7="Canteen",$O$7="Head Office"),0,IF($I15&lt;=0,0,IF(AND($I14&lt;=0,OR(TRIM($J15)="Hebrews",TRIM($J15)="Romans",TRIM($J15)="Romans-2",TRIM($J15)="Globe",TRIM($J15)="Globe-12",TRIM($J15)="Neptune P1")),1,0)))</f>
        <v/>
      </c>
      <c r="Q15" s="62" t="n"/>
      <c r="R15" s="61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IF(AND($I14=0,$I15&gt;0),1,0),
      0
   ),
0))</f>
        <v/>
      </c>
      <c r="S15" s="61">
        <f>IF(OR($A14="Annual Leave",$A15="Annual Leave"),IF(AND($A14&lt;&gt;"Annual Leave",$A15="Annual Leave"),8,0),0)</f>
        <v/>
      </c>
      <c r="T15" s="63" t="n"/>
      <c r="U15" s="144">
        <f>MAX(0,40-Y15)</f>
        <v/>
      </c>
      <c r="V15" s="151">
        <f>IF(OR($C15="",$D15=""),0,
 IF(OR($A14="Holiday",$A15="Holiday"),0,
 IF(AND(NOT(OR($A14="Annual Leave",$A15="Annual Leave")),$A15="Off day"),0,
  IF($I14+$I15&gt;=8,IF($I14&gt;=8,0,8-$I14),$I15)
  )))</f>
        <v/>
      </c>
      <c r="W15" s="151">
        <f>MAX(0,V15-U15)</f>
        <v/>
      </c>
      <c r="X15" s="151">
        <f>IF(C15="","",C15-WEEKDAY(C15,1)+1)</f>
        <v/>
      </c>
      <c r="Y15" s="151">
        <f>SUMPRODUCT(($X$14:$X14=X15)*(($V$14:$V14)+($O$14:$O14)))+IF(X15=X14,$L$11,0)</f>
        <v/>
      </c>
      <c r="Z15" s="151" t="n"/>
      <c r="AA15" s="151" t="n"/>
      <c r="AB15" s="151" t="n"/>
      <c r="AC15" s="351" t="n"/>
      <c r="AD15" s="351" t="n"/>
      <c r="AE15" s="351" t="n"/>
      <c r="AF15" s="351" t="n"/>
    </row>
    <row r="16" ht="24" customHeight="1" s="348" thickBot="1">
      <c r="A16" s="154" t="inlineStr">
        <is>
          <t>On Day</t>
        </is>
      </c>
      <c r="B16" s="273" t="n"/>
      <c r="C16" s="90">
        <f>C14+1</f>
        <v/>
      </c>
      <c r="D16" s="8" t="n"/>
      <c r="E16" s="155">
        <f>IF(D16="", "",
 IF(D16=TIME(0,0,0), 0,
 IF(AND(D16&gt;=TIME(0,0,1), D16&lt;=TIME(2,0,0)), TIME(7,0,0),
 IF(AND(D16&gt;=TIME(6,0,0), D16&lt;=TIME(8,0,0)), TIME(12,0,0),
 IF(AND(D16&gt;TIME(8,0,0), D16&lt;=TIME(13,59,0)), TIME(15,0,0),
 IF(AND(D16&gt;=TIME(14,0,0), D16&lt;=TIME(17,59,0)), TIME(21,0,0),
 IF(AND(D16&gt;=TIME(18,0,0), D16&lt;=TIME(21,59,0)), TIME(0,0,0),
 IF(AND(D16&gt;=TIME(22,0,0), D16&lt;=TIME(23,59,59)), TIME(7,0,0), ""))))))))</f>
        <v/>
      </c>
      <c r="F16" s="156" t="n"/>
      <c r="G16" s="155">
        <f>IF(AND(D16&gt;=TIME(6,0,0),D16&lt;=TIME(8,0,0)),E16,"")</f>
        <v/>
      </c>
      <c r="H16" s="8" t="n"/>
      <c r="I16" s="30">
        <f>ROUND(IF(OR(D16="",E16="",E16=0),0,IF(H16="",MOD(E16-D16,1)*24,MOD(H16-D16,1)*24)),2)</f>
        <v/>
      </c>
      <c r="J16" s="157" t="n"/>
      <c r="K16" s="274" t="n"/>
      <c r="L16" s="271" t="n"/>
      <c r="M16" s="275">
        <f>MAX(0,V16-W16)</f>
        <v/>
      </c>
      <c r="N16" s="9">
        <f>(IF(OR($C16="",$D16=""),0,
 IF(OR($A16="Holiday",$A17="Holiday"),
    IF(ISNUMBER(MATCH(TRIM($B16),{"Phagwah","Good Friday","Easter Monday","Labour Day","Christmas","Eid ul Azha","Romans-2","Globe-12","Neptune P1"},0)),0,$I16),
 IF(AND(NOT(OR($A16="Annual Leave",$A17="Annual Leave")),$A16="Off day"),$I16,
  MAX(0,$I16-$V16)
  ))))+W16</f>
        <v/>
      </c>
      <c r="O16" s="9">
        <f>IF(AND(OR($A16="Holiday",$A17="Holiday"),
        ISNUMBER(MATCH(TRIM($B16),{"Phagwah","Good Friday","Easter Monday","Labour Day","Christmas","Eid ul Azha","Romans-2","Globe-12","Neptune P1"},0))),
   $I16,0)</f>
        <v/>
      </c>
      <c r="P16" s="9">
        <f>IF(OR($O$7="Canteen",$O$7="Head Office"),0,IF($I16&lt;=0,0,IF(OR(OR(TRIM($J16)="Hebrews",TRIM($J16)="Romans",TRIM($J16)="Romans-2",TRIM($J16)="Globe",TRIM($J16)="Globe-12",TRIM($J16)="Neptune P1"),AND($I17&gt;0,OR(TRIM($J17)="Hebrews",TRIM($J17)="Romans",TRIM($J17)="Romans-2",TRIM($J17)="Globe",TRIM($J17)="Globe-12",TRIM($J17)="Neptune P1"))),1,0)))</f>
        <v/>
      </c>
      <c r="Q16" s="10" t="n"/>
      <c r="R16" s="9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IF($I16&gt;0,1,0),
      0
   ),
0))</f>
        <v/>
      </c>
      <c r="S16" s="9">
        <f>IF(OR($A16="Annual Leave",$A17="Annual Leave"),IF($A16="Annual Leave",8,0),0)</f>
        <v/>
      </c>
      <c r="T16" s="91" t="n"/>
      <c r="U16" s="144">
        <f>MAX(0,40-Y16)</f>
        <v/>
      </c>
      <c r="V16" s="351">
        <f>IF(OR($C16="",$D16=""),0,
 IF(OR($A16="Holiday",$A17="Holiday"),0,
 IF(AND(NOT(OR($A16="Annual Leave",$A17="Annual Leave")),$A16="Off day"),0,
  IF($I16+$I17&gt;=8,IF($I16&gt;=8,8,$I16),$I16)
  )))</f>
        <v/>
      </c>
      <c r="W16" s="351">
        <f>MAX(0,V16-U16)</f>
        <v/>
      </c>
      <c r="X16" s="351">
        <f>IF(C16="","",C16-WEEKDAY(C16,1)+1)</f>
        <v/>
      </c>
      <c r="Y16" s="351">
        <f>SUMPRODUCT(($X$14:$X15=X16)*(($V$14:$V15)+($O$14:$O15)))+IF(X16=X14,$L$11,0)</f>
        <v/>
      </c>
      <c r="Z16" s="351" t="n"/>
      <c r="AA16" s="351" t="n"/>
      <c r="AB16" s="351" t="n"/>
      <c r="AC16" s="351" t="n"/>
      <c r="AD16" s="351" t="n"/>
      <c r="AE16" s="351" t="n"/>
      <c r="AF16" s="351" t="n"/>
    </row>
    <row r="17" ht="24" customHeight="1" s="348" thickBot="1">
      <c r="A17" s="154" t="inlineStr">
        <is>
          <t>On Day</t>
        </is>
      </c>
      <c r="B17" s="273" t="n"/>
      <c r="C17" s="90">
        <f>C16</f>
        <v/>
      </c>
      <c r="D17" s="276" t="n"/>
      <c r="E17" s="277">
        <f>IF(D17="", "",
 IF(D17=TIME(0,0,0), 0,
 IF(AND(D17&gt;=TIME(0,0,1), D17&lt;=TIME(2,0,0)), TIME(7,0,0),
 IF(AND(D17&gt;=TIME(6,0,0), D17&lt;=TIME(8,0,0)), TIME(12,0,0),
 IF(AND(D17&gt;TIME(8,0,0), D17&lt;=TIME(13,59,0)), TIME(15,0,0),
 IF(AND(D17&gt;=TIME(14,0,0), D17&lt;=TIME(17,59,0)), TIME(21,0,0),
 IF(AND(D17&gt;=TIME(18,0,0), D17&lt;=TIME(21,59,0)), TIME(0,0,0),
 IF(AND(D17&gt;=TIME(22,0,0), D17&lt;=TIME(23,59,59)), TIME(7,0,0), ""))))))))</f>
        <v/>
      </c>
      <c r="F17" s="156" t="n"/>
      <c r="G17" s="277">
        <f>IF(AND(D17&gt;=TIME(6,0,0),D17&lt;=TIME(8,0,0)),E17,"")</f>
        <v/>
      </c>
      <c r="H17" s="276" t="n"/>
      <c r="I17" s="30">
        <f>ROUND(IF(OR(D17="",E17="",E17=0),0,IF(H17="",MOD(E17-D17,1)*24,MOD(H17-D17,1)*24)),2)</f>
        <v/>
      </c>
      <c r="J17" s="158" t="n"/>
      <c r="K17" s="274" t="n"/>
      <c r="L17" s="271" t="n"/>
      <c r="M17" s="275">
        <f>MAX(0,V17-W17)</f>
        <v/>
      </c>
      <c r="N17" s="278">
        <f>(IF(OR($C17="",$D17=""),0,
 IF(OR($A16="Holiday",$A17="Holiday"),
    IF(ISNUMBER(MATCH(TRIM($B17),{"Phagwah","Good Friday","Easter Monday","Labour Day","Christmas","Eid ul Azha","Romans-2","Globe-12","Neptune P1"},0)),0,$I17),
 IF(AND(NOT(OR($A16="Annual Leave",$A17="Annual Leave")),$A17="Off day"),$I17,
  MAX(0,$I17-$V17)
  ))))+W17</f>
        <v/>
      </c>
      <c r="O17" s="278">
        <f>IF(AND(OR($A16="Holiday",$A17="Holiday"),
        ISNUMBER(MATCH(TRIM($B17),{"Phagwah","Good Friday","Easter Monday","Labour Day","Christmas","Eid ul Azha","Romans-2","Globe-12","Neptune P1"},0))),
   $I17,0)</f>
        <v/>
      </c>
      <c r="P17" s="278">
        <f>IF(OR($O$7="Canteen",$O$7="Head Office"),0,IF($I17&lt;=0,0,IF(AND($I16&lt;=0,OR(TRIM($J17)="Hebrews",TRIM($J17)="Romans",TRIM($J17)="Romans-2",TRIM($J17)="Globe",TRIM($J17)="Globe-12",TRIM($J17)="Neptune P1")),1,0)))</f>
        <v/>
      </c>
      <c r="Q17" s="279" t="n"/>
      <c r="R17" s="278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IF(AND($I16=0,$I17&gt;0),1,0),
      0
   ),
0))</f>
        <v/>
      </c>
      <c r="S17" s="278">
        <f>IF(OR($A16="Annual Leave",$A17="Annual Leave"),IF(AND($A16&lt;&gt;"Annual Leave",$A17="Annual Leave"),8,0),0)</f>
        <v/>
      </c>
      <c r="T17" s="280" t="n"/>
      <c r="U17" s="144">
        <f>MAX(0,40-Y17)</f>
        <v/>
      </c>
      <c r="V17" s="351">
        <f>IF(OR($C17="",$D17=""),0,
 IF(OR($A16="Holiday",$A17="Holiday"),0,
 IF(AND(NOT(OR($A16="Annual Leave",$A17="Annual Leave")),$A17="Off day"),0,
  IF($I16+$I17&gt;=8,IF($I16&gt;=8,0,8-$I16),$I17)
  )))</f>
        <v/>
      </c>
      <c r="W17" s="351">
        <f>MAX(0,V17-U17)</f>
        <v/>
      </c>
      <c r="X17" s="351">
        <f>IF(C17="","",C17-WEEKDAY(C17,1)+1)</f>
        <v/>
      </c>
      <c r="Y17" s="351">
        <f>SUMPRODUCT(($X$14:$X16=X17)*(($V$14:$V16)+($O$14:$O16)))+IF(X17=X14,$L$11,0)</f>
        <v/>
      </c>
      <c r="Z17" s="351" t="n"/>
      <c r="AA17" s="351" t="n"/>
      <c r="AB17" s="351" t="n"/>
      <c r="AC17" s="351" t="n"/>
      <c r="AD17" s="351" t="n"/>
      <c r="AE17" s="351" t="n"/>
      <c r="AF17" s="351" t="n"/>
    </row>
    <row r="18" ht="24" customHeight="1" s="348" thickBot="1">
      <c r="A18" s="159" t="inlineStr">
        <is>
          <t>On Day</t>
        </is>
      </c>
      <c r="B18" s="281" t="n"/>
      <c r="C18" s="92">
        <f>C16+1</f>
        <v/>
      </c>
      <c r="D18" s="31" t="n"/>
      <c r="E18" s="160">
        <f>IF(D18="", "",
 IF(D18=TIME(0,0,0), 0,
 IF(AND(D18&gt;=TIME(0,0,1), D18&lt;=TIME(2,0,0)), TIME(7,0,0),
 IF(AND(D18&gt;=TIME(6,0,0), D18&lt;=TIME(8,0,0)), TIME(12,0,0),
 IF(AND(D18&gt;TIME(8,0,0), D18&lt;=TIME(13,59,0)), TIME(15,0,0),
 IF(AND(D18&gt;=TIME(14,0,0), D18&lt;=TIME(17,59,0)), TIME(21,0,0),
 IF(AND(D18&gt;=TIME(18,0,0), D18&lt;=TIME(21,59,0)), TIME(0,0,0),
 IF(AND(D18&gt;=TIME(22,0,0), D18&lt;=TIME(23,59,59)), TIME(7,0,0), ""))))))))</f>
        <v/>
      </c>
      <c r="F18" s="161" t="n"/>
      <c r="G18" s="160">
        <f>IF(AND(D18&gt;=TIME(6,0,0),D18&lt;=TIME(8,0,0)),E18,"")</f>
        <v/>
      </c>
      <c r="H18" s="31" t="n"/>
      <c r="I18" s="32">
        <f>ROUND(IF(OR(D18="",E18="",E18=0),0,IF(H18="",MOD(E18-D18,1)*24,MOD(H18-D18,1)*24)),2)</f>
        <v/>
      </c>
      <c r="J18" s="162" t="n"/>
      <c r="K18" s="282" t="n"/>
      <c r="L18" s="271" t="n"/>
      <c r="M18" s="283">
        <f>MAX(0,V18-W18)</f>
        <v/>
      </c>
      <c r="N18" s="33">
        <f>(IF(OR($C18="",$D18=""),0,
 IF(OR($A18="Holiday",$A19="Holiday"),
    IF(ISNUMBER(MATCH(TRIM($B18),{"Phagwah","Good Friday","Easter Monday","Labour Day","Christmas","Eid ul Azha","Romans-2","Globe-12","Neptune P1"},0)),0,$I18),
 IF(AND(NOT(OR($A18="Annual Leave",$A19="Annual Leave")),$A18="Off day"),$I18,
  MAX(0,$I18-$V18)
  ))))+W18</f>
        <v/>
      </c>
      <c r="O18" s="33">
        <f>IF(AND(OR($A18="Holiday",$A19="Holiday"),
        ISNUMBER(MATCH(TRIM($B18),{"Phagwah","Good Friday","Easter Monday","Labour Day","Christmas","Eid ul Azha","Romans-2","Globe-12","Neptune P1"},0))),
   $I18,0)</f>
        <v/>
      </c>
      <c r="P18" s="33">
        <f>IF(OR($O$7="Canteen",$O$7="Head Office"),0,IF($I18&lt;=0,0,IF(OR(OR(TRIM($J18)="Hebrews",TRIM($J18)="Romans",TRIM($J18)="Romans-2",TRIM($J18)="Globe",TRIM($J18)="Globe-12",TRIM($J18)="Neptune P1"),AND($I19&gt;0,OR(TRIM($J19)="Hebrews",TRIM($J19)="Romans",TRIM($J19)="Romans-2",TRIM($J19)="Globe",TRIM($J19)="Globe-12",TRIM($J19)="Neptune P1"))),1,0)))</f>
        <v/>
      </c>
      <c r="Q18" s="34" t="n"/>
      <c r="R18" s="33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IF($I18&gt;0,1,0),
      0
   ),
0))</f>
        <v/>
      </c>
      <c r="S18" s="33">
        <f>IF(OR($A18="Annual Leave",$A19="Annual Leave"),IF($A18="Annual Leave",8,0),0)</f>
        <v/>
      </c>
      <c r="T18" s="35" t="n"/>
      <c r="U18" s="144">
        <f>MAX(0,40-Y18)</f>
        <v/>
      </c>
      <c r="V18" s="351">
        <f>IF(OR($C18="",$D18=""),0,
 IF(OR($A18="Holiday",$A19="Holiday"),0,
 IF(AND(NOT(OR($A18="Annual Leave",$A19="Annual Leave")),$A18="Off day"),0,
  IF($I18+$I19&gt;=8,IF($I18&gt;=8,8,$I18),$I18)
  )))</f>
        <v/>
      </c>
      <c r="W18" s="351">
        <f>MAX(0,V18-U18)</f>
        <v/>
      </c>
      <c r="X18" s="351">
        <f>IF(C18="","",C18-WEEKDAY(C18,1)+1)</f>
        <v/>
      </c>
      <c r="Y18" s="351">
        <f>SUMPRODUCT(($X$14:$X17=X18)*(($V$14:$V17)+($O$14:$O17)))+IF(X18=X14,$L$11,0)</f>
        <v/>
      </c>
      <c r="Z18" s="351" t="n"/>
      <c r="AA18" s="351" t="n"/>
      <c r="AB18" s="351" t="n"/>
      <c r="AC18" s="351" t="n"/>
      <c r="AD18" s="351" t="n"/>
      <c r="AE18" s="351" t="n"/>
      <c r="AF18" s="351" t="n"/>
    </row>
    <row r="19" ht="24" customHeight="1" s="348" thickBot="1">
      <c r="A19" s="159" t="inlineStr">
        <is>
          <t>On Day</t>
        </is>
      </c>
      <c r="B19" s="281" t="n"/>
      <c r="C19" s="93">
        <f>C18</f>
        <v/>
      </c>
      <c r="D19" s="36" t="n"/>
      <c r="E19" s="163">
        <f>IF(D19="", "",
 IF(D19=TIME(0,0,0), 0,
 IF(AND(D19&gt;=TIME(0,0,1), D19&lt;=TIME(2,0,0)), TIME(7,0,0),
 IF(AND(D19&gt;=TIME(6,0,0), D19&lt;=TIME(8,0,0)), TIME(12,0,0),
 IF(AND(D19&gt;TIME(8,0,0), D19&lt;=TIME(13,59,0)), TIME(15,0,0),
 IF(AND(D19&gt;=TIME(14,0,0), D19&lt;=TIME(17,59,0)), TIME(21,0,0),
 IF(AND(D19&gt;=TIME(18,0,0), D19&lt;=TIME(21,59,0)), TIME(0,0,0),
 IF(AND(D19&gt;=TIME(22,0,0), D19&lt;=TIME(23,59,59)), TIME(7,0,0), ""))))))))</f>
        <v/>
      </c>
      <c r="F19" s="164" t="n"/>
      <c r="G19" s="163">
        <f>IF(AND(D19&gt;=TIME(6,0,0),D19&lt;=TIME(8,0,0)),E19,"")</f>
        <v/>
      </c>
      <c r="H19" s="36" t="n"/>
      <c r="I19" s="37">
        <f>ROUND(IF(OR(D19="",E19="",E19=0),0,IF(H19="",MOD(E19-D19,1)*24,MOD(H19-D19,1)*24)),2)</f>
        <v/>
      </c>
      <c r="J19" s="162" t="n"/>
      <c r="K19" s="282" t="n"/>
      <c r="L19" s="271" t="n"/>
      <c r="M19" s="283">
        <f>MAX(0,V19-W19)</f>
        <v/>
      </c>
      <c r="N19" s="38">
        <f>(IF(OR($C19="",$D19=""),0,
 IF(OR($A18="Holiday",$A19="Holiday"),
    IF(ISNUMBER(MATCH(TRIM($B19),{"Phagwah","Good Friday","Easter Monday","Labour Day","Christmas","Eid ul Azha","Romans-2","Globe-12","Neptune P1"},0)),0,$I19),
 IF(AND(NOT(OR($A18="Annual Leave",$A19="Annual Leave")),$A19="Off day"),$I19,
  MAX(0,$I19-$V19)
  ))))+W19</f>
        <v/>
      </c>
      <c r="O19" s="38">
        <f>IF(AND(OR($A18="Holiday",$A19="Holiday"),
        ISNUMBER(MATCH(TRIM($B19),{"Phagwah","Good Friday","Easter Monday","Labour Day","Christmas","Eid ul Azha","Romans-2","Globe-12","Neptune P1"},0))),
   $I19,0)</f>
        <v/>
      </c>
      <c r="P19" s="38">
        <f>IF(OR($O$7="Canteen",$O$7="Head Office"),0,IF($I19&lt;=0,0,IF(AND($I18&lt;=0,OR(TRIM($J19)="Hebrews",TRIM($J19)="Romans",TRIM($J19)="Romans-2",TRIM($J19)="Globe",TRIM($J19)="Globe-12",TRIM($J19)="Neptune P1")),1,0)))</f>
        <v/>
      </c>
      <c r="Q19" s="39" t="n"/>
      <c r="R19" s="38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IF(AND($I18=0,$I19&gt;0),1,0),
      0
   ),
0))</f>
        <v/>
      </c>
      <c r="S19" s="38">
        <f>IF(OR($A18="Annual Leave",$A19="Annual Leave"),IF(AND($A18&lt;&gt;"Annual Leave",$A19="Annual Leave"),8,0),0)</f>
        <v/>
      </c>
      <c r="T19" s="40" t="n"/>
      <c r="U19" s="144">
        <f>MAX(0,40-Y19)</f>
        <v/>
      </c>
      <c r="V19" s="351">
        <f>IF(OR($C19="",$D19=""),0,
 IF(OR($A18="Holiday",$A19="Holiday"),0,
 IF(AND(NOT(OR($A18="Annual Leave",$A19="Annual Leave")),$A19="Off day"),0,
  IF($I18+$I19&gt;=8,IF($I18&gt;=8,0,8-$I18),$I19)
  )))</f>
        <v/>
      </c>
      <c r="W19" s="351">
        <f>MAX(0,V19-U19)</f>
        <v/>
      </c>
      <c r="X19" s="351">
        <f>IF(C19="","",C19-WEEKDAY(C19,1)+1)</f>
        <v/>
      </c>
      <c r="Y19" s="351">
        <f>SUMPRODUCT(($X$14:$X18=X19)*(($V$14:$V18)+($O$14:$O18)))+IF(X19=X14,$L$11,0)</f>
        <v/>
      </c>
      <c r="Z19" s="351" t="n"/>
      <c r="AA19" s="351" t="n"/>
      <c r="AB19" s="351" t="n"/>
      <c r="AC19" s="351" t="n"/>
      <c r="AD19" s="351" t="n"/>
      <c r="AE19" s="351" t="n"/>
      <c r="AF19" s="351" t="n"/>
    </row>
    <row r="20" ht="24" customHeight="1" s="348" thickBot="1">
      <c r="A20" s="165" t="inlineStr">
        <is>
          <t>On Day</t>
        </is>
      </c>
      <c r="B20" s="284" t="n"/>
      <c r="C20" s="94">
        <f>C18+1</f>
        <v/>
      </c>
      <c r="D20" s="41" t="n"/>
      <c r="E20" s="166">
        <f>IF(D20="", "",
 IF(D20=TIME(0,0,0), 0,
 IF(AND(D20&gt;=TIME(0,0,1), D20&lt;=TIME(2,0,0)), TIME(7,0,0),
 IF(AND(D20&gt;=TIME(6,0,0), D20&lt;=TIME(8,0,0)), TIME(12,0,0),
 IF(AND(D20&gt;TIME(8,0,0), D20&lt;=TIME(13,59,0)), TIME(15,0,0),
 IF(AND(D20&gt;=TIME(14,0,0), D20&lt;=TIME(17,59,0)), TIME(21,0,0),
 IF(AND(D20&gt;=TIME(18,0,0), D20&lt;=TIME(21,59,0)), TIME(0,0,0),
 IF(AND(D20&gt;=TIME(22,0,0), D20&lt;=TIME(23,59,59)), TIME(7,0,0), ""))))))))</f>
        <v/>
      </c>
      <c r="F20" s="167" t="n"/>
      <c r="G20" s="166">
        <f>IF(AND(D20&gt;=TIME(6,0,0),D20&lt;=TIME(8,0,0)),E20,"")</f>
        <v/>
      </c>
      <c r="H20" s="41" t="n"/>
      <c r="I20" s="95">
        <f>ROUND(IF(OR(D20="",E20="",E20=0),0,IF(H20="",MOD(E20-D20,1)*24,MOD(H20-D20,1)*24)),2)</f>
        <v/>
      </c>
      <c r="J20" s="168" t="n"/>
      <c r="K20" s="285" t="n"/>
      <c r="L20" s="271" t="n"/>
      <c r="M20" s="286">
        <f>MAX(0,V20-W20)</f>
        <v/>
      </c>
      <c r="N20" s="42">
        <f>(IF(OR($C20="",$D20=""),0,
 IF(OR($A20="Holiday",$A21="Holiday"),
    IF(ISNUMBER(MATCH(TRIM($B20),{"Phagwah","Good Friday","Easter Monday","Labour Day","Christmas","Eid ul Azha","Romans-2","Globe-12","Neptune P1"},0)),0,$I20),
 IF(AND(NOT(OR($A20="Annual Leave",$A21="Annual Leave")),$A20="Off day"),$I20,
  MAX(0,$I20-$V20)
  ))))+W20</f>
        <v/>
      </c>
      <c r="O20" s="42">
        <f>IF(AND(OR($A20="Holiday",$A21="Holiday"),
        ISNUMBER(MATCH(TRIM($B20),{"Phagwah","Good Friday","Easter Monday","Labour Day","Christmas","Eid ul Azha","Romans-2","Globe-12","Neptune P1"},0))),
   $I20,0)</f>
        <v/>
      </c>
      <c r="P20" s="42">
        <f>IF(OR($O$7="Canteen",$O$7="Head Office"),0,IF($I20&lt;=0,0,IF(OR(OR(TRIM($J20)="Hebrews",TRIM($J20)="Romans",TRIM($J20)="Romans-2",TRIM($J20)="Globe",TRIM($J20)="Globe-12",TRIM($J20)="Neptune P1"),AND($I21&gt;0,OR(TRIM($J21)="Hebrews",TRIM($J21)="Romans",TRIM($J21)="Romans-2",TRIM($J21)="Globe",TRIM($J21)="Globe-12",TRIM($J21)="Neptune P1"))),1,0)))</f>
        <v/>
      </c>
      <c r="Q20" s="43" t="n"/>
      <c r="R20" s="42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IF($I20&gt;0,1,0),
      0
   ),
0))</f>
        <v/>
      </c>
      <c r="S20" s="42">
        <f>IF(OR($A20="Annual Leave",$A21="Annual Leave"),IF($A20="Annual Leave",8,0),0)</f>
        <v/>
      </c>
      <c r="T20" s="96" t="n"/>
      <c r="U20" s="144">
        <f>MAX(0,40-Y20)</f>
        <v/>
      </c>
      <c r="V20" s="351">
        <f>IF(OR($C20="",$D20=""),0,
 IF(OR($A20="Holiday",$A21="Holiday"),0,
 IF(AND(NOT(OR($A20="Annual Leave",$A21="Annual Leave")),$A20="Off day"),0,
  IF($I20+$I21&gt;=8,IF($I20&gt;=8,8,$I20),$I20)
  )))</f>
        <v/>
      </c>
      <c r="W20" s="351">
        <f>MAX(0,V20-U20)</f>
        <v/>
      </c>
      <c r="X20" s="351">
        <f>IF(C20="","",C20-WEEKDAY(C20,1)+1)</f>
        <v/>
      </c>
      <c r="Y20" s="351">
        <f>SUMPRODUCT(($X$14:$X19=X20)*(($V$14:$V19)+($O$14:$O19)))+IF(X20=X14,$L$11,0)</f>
        <v/>
      </c>
      <c r="Z20" s="351" t="n"/>
      <c r="AA20" s="351" t="n"/>
      <c r="AB20" s="351" t="n"/>
      <c r="AC20" s="351" t="n"/>
      <c r="AD20" s="351" t="n"/>
      <c r="AE20" s="351" t="n"/>
      <c r="AF20" s="351" t="n"/>
    </row>
    <row r="21" ht="24" customHeight="1" s="348" thickBot="1">
      <c r="A21" s="165" t="inlineStr">
        <is>
          <t>On Day</t>
        </is>
      </c>
      <c r="B21" s="284" t="n"/>
      <c r="C21" s="94">
        <f>C20</f>
        <v/>
      </c>
      <c r="D21" s="287" t="n"/>
      <c r="E21" s="288">
        <f>IF(D21="", "",
 IF(D21=TIME(0,0,0), 0,
 IF(AND(D21&gt;=TIME(0,0,1), D21&lt;=TIME(2,0,0)), TIME(7,0,0),
 IF(AND(D21&gt;=TIME(6,0,0), D21&lt;=TIME(8,0,0)), TIME(12,0,0),
 IF(AND(D21&gt;TIME(8,0,0), D21&lt;=TIME(13,59,0)), TIME(15,0,0),
 IF(AND(D21&gt;=TIME(14,0,0), D21&lt;=TIME(17,59,0)), TIME(21,0,0),
 IF(AND(D21&gt;=TIME(18,0,0), D21&lt;=TIME(21,59,0)), TIME(0,0,0),
 IF(AND(D21&gt;=TIME(22,0,0), D21&lt;=TIME(23,59,59)), TIME(7,0,0), ""))))))))</f>
        <v/>
      </c>
      <c r="F21" s="167" t="n"/>
      <c r="G21" s="288">
        <f>IF(AND(D21&gt;=TIME(6,0,0),D21&lt;=TIME(8,0,0)),E21,"")</f>
        <v/>
      </c>
      <c r="H21" s="287" t="n"/>
      <c r="I21" s="95">
        <f>ROUND(IF(OR(D21="",E21="",E21=0),0,IF(H21="",MOD(E21-D21,1)*24,MOD(H21-D21,1)*24)),2)</f>
        <v/>
      </c>
      <c r="J21" s="169" t="n"/>
      <c r="K21" s="285" t="n"/>
      <c r="L21" s="271" t="n"/>
      <c r="M21" s="286">
        <f>MAX(0,V21-W21)</f>
        <v/>
      </c>
      <c r="N21" s="289">
        <f>(IF(OR($C21="",$D21=""),0,
 IF(OR($A20="Holiday",$A21="Holiday"),
    IF(ISNUMBER(MATCH(TRIM($B21),{"Phagwah","Good Friday","Easter Monday","Labour Day","Christmas","Eid ul Azha","Romans-2","Globe-12","Neptune P1"},0)),0,$I21),
 IF(AND(NOT(OR($A20="Annual Leave",$A21="Annual Leave")),$A21="Off day"),$I21,
  MAX(0,$I21-$V21)
  ))))+W21</f>
        <v/>
      </c>
      <c r="O21" s="289">
        <f>IF(AND(OR($A20="Holiday",$A21="Holiday"),
        ISNUMBER(MATCH(TRIM($B21),{"Phagwah","Good Friday","Easter Monday","Labour Day","Christmas","Eid ul Azha","Romans-2","Globe-12","Neptune P1"},0))),
   $I21,0)</f>
        <v/>
      </c>
      <c r="P21" s="289">
        <f>IF(OR($O$7="Canteen",$O$7="Head Office"),0,IF($I21&lt;=0,0,IF(AND($I20&lt;=0,OR(TRIM($J21)="Hebrews",TRIM($J21)="Romans",TRIM($J21)="Romans-2",TRIM($J21)="Globe",TRIM($J21)="Globe-12",TRIM($J21)="Neptune P1")),1,0)))</f>
        <v/>
      </c>
      <c r="Q21" s="290" t="n"/>
      <c r="R21" s="289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IF(AND($I20=0,$I21&gt;0),1,0),
      0
   ),
0))</f>
        <v/>
      </c>
      <c r="S21" s="289">
        <f>IF(OR($A20="Annual Leave",$A21="Annual Leave"),IF(AND($A20&lt;&gt;"Annual Leave",$A21="Annual Leave"),8,0),0)</f>
        <v/>
      </c>
      <c r="T21" s="291" t="n"/>
      <c r="U21" s="144">
        <f>MAX(0,40-Y21)</f>
        <v/>
      </c>
      <c r="V21" s="351">
        <f>IF(OR($C21="",$D21=""),0,
 IF(OR($A20="Holiday",$A21="Holiday"),0,
 IF(AND(NOT(OR($A20="Annual Leave",$A21="Annual Leave")),$A21="Off day"),0,
  IF($I20+$I21&gt;=8,IF($I20&gt;=8,0,8-$I20),$I21)
  )))</f>
        <v/>
      </c>
      <c r="W21" s="351">
        <f>MAX(0,V21-U21)</f>
        <v/>
      </c>
      <c r="X21" s="351">
        <f>IF(C21="","",C21-WEEKDAY(C21,1)+1)</f>
        <v/>
      </c>
      <c r="Y21" s="351">
        <f>SUMPRODUCT(($X$14:$X20=X21)*(($V$14:$V20)+($O$14:$O20)))+IF(X21=X14,$L$11,0)</f>
        <v/>
      </c>
      <c r="Z21" s="351" t="n"/>
      <c r="AA21" s="351" t="n"/>
      <c r="AB21" s="351" t="n"/>
      <c r="AC21" s="351" t="n"/>
      <c r="AD21" s="351" t="n"/>
      <c r="AE21" s="351" t="n"/>
      <c r="AF21" s="351" t="n"/>
    </row>
    <row r="22" ht="24" customHeight="1" s="348" thickBot="1">
      <c r="A22" s="170" t="inlineStr">
        <is>
          <t>On Day</t>
        </is>
      </c>
      <c r="B22" s="292" t="n"/>
      <c r="C22" s="97">
        <f>C20+1</f>
        <v/>
      </c>
      <c r="D22" s="44" t="n"/>
      <c r="E22" s="171">
        <f>IF(D22="", "",
 IF(D22=TIME(0,0,0), 0,
 IF(AND(D22&gt;=TIME(0,0,1), D22&lt;=TIME(2,0,0)), TIME(7,0,0),
 IF(AND(D22&gt;=TIME(6,0,0), D22&lt;=TIME(8,0,0)), TIME(12,0,0),
 IF(AND(D22&gt;TIME(8,0,0), D22&lt;=TIME(13,59,0)), TIME(15,0,0),
 IF(AND(D22&gt;=TIME(14,0,0), D22&lt;=TIME(17,59,0)), TIME(21,0,0),
 IF(AND(D22&gt;=TIME(18,0,0), D22&lt;=TIME(21,59,0)), TIME(0,0,0),
 IF(AND(D22&gt;=TIME(22,0,0), D22&lt;=TIME(23,59,59)), TIME(7,0,0), ""))))))))</f>
        <v/>
      </c>
      <c r="F22" s="172" t="n"/>
      <c r="G22" s="171">
        <f>IF(AND(D22&gt;=TIME(6,0,0),D22&lt;=TIME(8,0,0)),E22,"")</f>
        <v/>
      </c>
      <c r="H22" s="44" t="n"/>
      <c r="I22" s="45">
        <f>ROUND(IF(OR(D22="",E22="",E22=0),0,IF(H22="",MOD(E22-D22,1)*24,MOD(H22-D22,1)*24)),2)</f>
        <v/>
      </c>
      <c r="J22" s="173" t="n"/>
      <c r="K22" s="293" t="n"/>
      <c r="L22" s="271" t="n"/>
      <c r="M22" s="294">
        <f>MAX(0,V22-W22)</f>
        <v/>
      </c>
      <c r="N22" s="46">
        <f>(IF(OR($C22="",$D22=""),0,
 IF(OR($A22="Holiday",$A23="Holiday"),
    IF(ISNUMBER(MATCH(TRIM($B22),{"Phagwah","Good Friday","Easter Monday","Labour Day","Christmas","Eid ul Azha","Romans-2","Globe-12","Neptune P1"},0)),0,$I22),
 IF(AND(NOT(OR($A22="Annual Leave",$A23="Annual Leave")),$A22="Off day"),$I22,
  MAX(0,$I22-$V22)
  ))))+W22</f>
        <v/>
      </c>
      <c r="O22" s="46">
        <f>IF(AND(OR($A22="Holiday",$A23="Holiday"),
        ISNUMBER(MATCH(TRIM($B22),{"Phagwah","Good Friday","Easter Monday","Labour Day","Christmas","Eid ul Azha","Romans-2","Globe-12","Neptune P1"},0))),
   $I22,0)</f>
        <v/>
      </c>
      <c r="P22" s="46">
        <f>IF(OR($O$7="Canteen",$O$7="Head Office"),0,IF($I22&lt;=0,0,IF(OR(OR(TRIM($J22)="Hebrews",TRIM($J22)="Romans",TRIM($J22)="Romans-2",TRIM($J22)="Globe",TRIM($J22)="Globe-12",TRIM($J22)="Neptune P1"),AND($I23&gt;0,OR(TRIM($J23)="Hebrews",TRIM($J23)="Romans",TRIM($J23)="Romans-2",TRIM($J23)="Globe",TRIM($J23)="Globe-12",TRIM($J23)="Neptune P1"))),1,0)))</f>
        <v/>
      </c>
      <c r="Q22" s="47" t="n"/>
      <c r="R22" s="46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IF($I22&gt;0,1,0),
      0
   ),
0))</f>
        <v/>
      </c>
      <c r="S22" s="46">
        <f>IF(OR($A22="Annual Leave",$A23="Annual Leave"),IF($A22="Annual Leave",8,0),0)</f>
        <v/>
      </c>
      <c r="T22" s="48" t="n"/>
      <c r="U22" s="144">
        <f>MAX(0,40-Y22)</f>
        <v/>
      </c>
      <c r="V22" s="351">
        <f>IF(OR($C22="",$D22=""),0,
 IF(OR($A22="Holiday",$A23="Holiday"),0,
 IF(AND(NOT(OR($A22="Annual Leave",$A23="Annual Leave")),$A22="Off day"),0,
  IF($I22+$I23&gt;=8,IF($I22&gt;=8,8,$I22),$I22)
  )))</f>
        <v/>
      </c>
      <c r="W22" s="351">
        <f>MAX(0,V22-U22)</f>
        <v/>
      </c>
      <c r="X22" s="351">
        <f>IF(C22="","",C22-WEEKDAY(C22,1)+1)</f>
        <v/>
      </c>
      <c r="Y22" s="351">
        <f>SUMPRODUCT(($X$14:$X21=X22)*(($V$14:$V21)+($O$14:$O21)))+IF(X22=X14,$L$11,0)</f>
        <v/>
      </c>
      <c r="Z22" s="351" t="n"/>
      <c r="AA22" s="351" t="n"/>
      <c r="AB22" s="351" t="n"/>
      <c r="AC22" s="351" t="n"/>
      <c r="AD22" s="351" t="n"/>
      <c r="AE22" s="351" t="n"/>
      <c r="AF22" s="351" t="n"/>
    </row>
    <row r="23" ht="24" customHeight="1" s="348" thickBot="1">
      <c r="A23" s="170" t="inlineStr">
        <is>
          <t>On Day</t>
        </is>
      </c>
      <c r="B23" s="292" t="n"/>
      <c r="C23" s="98">
        <f>C22</f>
        <v/>
      </c>
      <c r="D23" s="49" t="n"/>
      <c r="E23" s="174">
        <f>IF(D23="", "",
 IF(D23=TIME(0,0,0), 0,
 IF(AND(D23&gt;=TIME(0,0,1), D23&lt;=TIME(2,0,0)), TIME(7,0,0),
 IF(AND(D23&gt;=TIME(6,0,0), D23&lt;=TIME(8,0,0)), TIME(12,0,0),
 IF(AND(D23&gt;TIME(8,0,0), D23&lt;=TIME(13,59,0)), TIME(15,0,0),
 IF(AND(D23&gt;=TIME(14,0,0), D23&lt;=TIME(17,59,0)), TIME(21,0,0),
 IF(AND(D23&gt;=TIME(18,0,0), D23&lt;=TIME(21,59,0)), TIME(0,0,0),
 IF(AND(D23&gt;=TIME(22,0,0), D23&lt;=TIME(23,59,59)), TIME(7,0,0), ""))))))))</f>
        <v/>
      </c>
      <c r="F23" s="175" t="n"/>
      <c r="G23" s="174">
        <f>IF(AND(D23&gt;=TIME(6,0,0),D23&lt;=TIME(8,0,0)),E23,"")</f>
        <v/>
      </c>
      <c r="H23" s="49" t="n"/>
      <c r="I23" s="50">
        <f>ROUND(IF(OR(D23="",E23="",E23=0),0,IF(H23="",MOD(E23-D23,1)*24,MOD(H23-D23,1)*24)),2)</f>
        <v/>
      </c>
      <c r="J23" s="173" t="n"/>
      <c r="K23" s="293" t="n"/>
      <c r="L23" s="271" t="n"/>
      <c r="M23" s="294">
        <f>MAX(0,V23-W23)</f>
        <v/>
      </c>
      <c r="N23" s="51">
        <f>(IF(OR($C23="",$D23=""),0,
 IF(OR($A22="Holiday",$A23="Holiday"),
    IF(ISNUMBER(MATCH(TRIM($B23),{"Phagwah","Good Friday","Easter Monday","Labour Day","Christmas","Eid ul Azha","Romans-2","Globe-12","Neptune P1"},0)),0,$I23),
 IF(AND(NOT(OR($A22="Annual Leave",$A23="Annual Leave")),$A23="Off day"),$I23,
  MAX(0,$I23-$V23)
  ))))+W23</f>
        <v/>
      </c>
      <c r="O23" s="51">
        <f>IF(AND(OR($A22="Holiday",$A23="Holiday"),
        ISNUMBER(MATCH(TRIM($B23),{"Phagwah","Good Friday","Easter Monday","Labour Day","Christmas","Eid ul Azha","Romans-2","Globe-12","Neptune P1"},0))),
   $I23,0)</f>
        <v/>
      </c>
      <c r="P23" s="51">
        <f>IF(OR($O$7="Canteen",$O$7="Head Office"),0,IF($I23&lt;=0,0,IF(AND($I22&lt;=0,OR(TRIM($J23)="Hebrews",TRIM($J23)="Romans",TRIM($J23)="Romans-2",TRIM($J23)="Globe",TRIM($J23)="Globe-12",TRIM($J23)="Neptune P1")),1,0)))</f>
        <v/>
      </c>
      <c r="Q23" s="52" t="n"/>
      <c r="R23" s="51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IF(AND($I22=0,$I23&gt;0),1,0),
      0
   ),
0))</f>
        <v/>
      </c>
      <c r="S23" s="51">
        <f>IF(OR($A22="Annual Leave",$A23="Annual Leave"),IF(AND($A22&lt;&gt;"Annual Leave",$A23="Annual Leave"),8,0),0)</f>
        <v/>
      </c>
      <c r="T23" s="53" t="n"/>
      <c r="U23" s="144">
        <f>MAX(0,40-Y23)</f>
        <v/>
      </c>
      <c r="V23" s="351">
        <f>IF(OR($C23="",$D23=""),0,
 IF(OR($A22="Holiday",$A23="Holiday"),0,
 IF(AND(NOT(OR($A22="Annual Leave",$A23="Annual Leave")),$A23="Off day"),0,
  IF($I22+$I23&gt;=8,IF($I22&gt;=8,0,8-$I22),$I23)
  )))</f>
        <v/>
      </c>
      <c r="W23" s="351">
        <f>MAX(0,V23-U23)</f>
        <v/>
      </c>
      <c r="X23" s="351">
        <f>IF(C23="","",C23-WEEKDAY(C23,1)+1)</f>
        <v/>
      </c>
      <c r="Y23" s="351">
        <f>SUMPRODUCT(($X$14:$X22=X23)*(($V$14:$V22)+($O$14:$O22)))+IF(X23=X14,$L$11,0)</f>
        <v/>
      </c>
      <c r="Z23" s="351" t="n"/>
      <c r="AA23" s="351" t="n"/>
      <c r="AB23" s="351" t="n"/>
      <c r="AC23" s="351" t="n"/>
      <c r="AD23" s="351" t="n"/>
      <c r="AE23" s="351" t="n"/>
      <c r="AF23" s="351" t="n"/>
    </row>
    <row r="24" ht="24" customHeight="1" s="348" thickBot="1">
      <c r="A24" s="154" t="inlineStr">
        <is>
          <t>On Day</t>
        </is>
      </c>
      <c r="B24" s="273" t="n"/>
      <c r="C24" s="90">
        <f>C22+1</f>
        <v/>
      </c>
      <c r="D24" s="8" t="n"/>
      <c r="E24" s="155">
        <f>IF(D24="", "",
 IF(D24=TIME(0,0,0), 0,
 IF(AND(D24&gt;=TIME(0,0,1), D24&lt;=TIME(2,0,0)), TIME(7,0,0),
 IF(AND(D24&gt;=TIME(6,0,0), D24&lt;=TIME(8,0,0)), TIME(12,0,0),
 IF(AND(D24&gt;TIME(8,0,0), D24&lt;=TIME(13,59,0)), TIME(15,0,0),
 IF(AND(D24&gt;=TIME(14,0,0), D24&lt;=TIME(17,59,0)), TIME(21,0,0),
 IF(AND(D24&gt;=TIME(18,0,0), D24&lt;=TIME(21,59,0)), TIME(0,0,0),
 IF(AND(D24&gt;=TIME(22,0,0), D24&lt;=TIME(23,59,59)), TIME(7,0,0), ""))))))))</f>
        <v/>
      </c>
      <c r="F24" s="156" t="n"/>
      <c r="G24" s="155">
        <f>IF(AND(D24&gt;=TIME(6,0,0),D24&lt;=TIME(8,0,0)),E24,"")</f>
        <v/>
      </c>
      <c r="H24" s="8" t="n"/>
      <c r="I24" s="30">
        <f>ROUND(IF(OR(D24="",E24="",E24=0),0,IF(H24="",MOD(E24-D24,1)*24,MOD(H24-D24,1)*24)),2)</f>
        <v/>
      </c>
      <c r="J24" s="157" t="n"/>
      <c r="K24" s="274" t="n"/>
      <c r="L24" s="271" t="n"/>
      <c r="M24" s="275">
        <f>MAX(0,V24-W24)</f>
        <v/>
      </c>
      <c r="N24" s="9">
        <f>(IF(OR($C24="",$D24=""),0,
 IF(OR($A24="Holiday",$A25="Holiday"),
    IF(ISNUMBER(MATCH(TRIM($B24),{"Phagwah","Good Friday","Easter Monday","Labour Day","Christmas","Eid ul Azha","Romans-2","Globe-12","Neptune P1"},0)),0,$I24),
 IF(AND(NOT(OR($A24="Annual Leave",$A25="Annual Leave")),$A24="Off day"),$I24,
  MAX(0,$I24-$V24)
  ))))+W24</f>
        <v/>
      </c>
      <c r="O24" s="9">
        <f>IF(AND(OR($A24="Holiday",$A25="Holiday"),
        ISNUMBER(MATCH(TRIM($B24),{"Phagwah","Good Friday","Easter Monday","Labour Day","Christmas","Eid ul Azha","Romans-2","Globe-12","Neptune P1"},0))),
   $I24,0)</f>
        <v/>
      </c>
      <c r="P24" s="9">
        <f>IF(OR($O$7="Canteen",$O$7="Head Office"),0,IF($I24&lt;=0,0,IF(OR(OR(TRIM($J24)="Hebrews",TRIM($J24)="Romans",TRIM($J24)="Romans-2",TRIM($J24)="Globe",TRIM($J24)="Globe-12",TRIM($J24)="Neptune P1"),AND($I25&gt;0,OR(TRIM($J25)="Hebrews",TRIM($J25)="Romans",TRIM($J25)="Romans-2",TRIM($J25)="Globe",TRIM($J25)="Globe-12",TRIM($J25)="Neptune P1"))),1,0)))</f>
        <v/>
      </c>
      <c r="Q24" s="10" t="n"/>
      <c r="R24" s="9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IF($I24&gt;0,1,0),
      0
   ),
0))</f>
        <v/>
      </c>
      <c r="S24" s="9">
        <f>IF(OR($A24="Annual Leave",$A25="Annual Leave"),IF($A24="Annual Leave",8,0),0)</f>
        <v/>
      </c>
      <c r="T24" s="91" t="n"/>
      <c r="U24" s="144">
        <f>MAX(0,40-Y24)</f>
        <v/>
      </c>
      <c r="V24" s="351">
        <f>IF(OR($C24="",$D24=""),0,
 IF(OR($A24="Holiday",$A25="Holiday"),0,
 IF(AND(NOT(OR($A24="Annual Leave",$A25="Annual Leave")),$A24="Off day"),0,
  IF($I24+$I25&gt;=8,IF($I24&gt;=8,8,$I24),$I24)
  )))</f>
        <v/>
      </c>
      <c r="W24" s="351">
        <f>MAX(0,V24-U24)</f>
        <v/>
      </c>
      <c r="X24" s="351">
        <f>IF(C24="","",C24-WEEKDAY(C24,1)+1)</f>
        <v/>
      </c>
      <c r="Y24" s="351">
        <f>SUMPRODUCT(($X$14:$X23=X24)*(($V$14:$V23)+($O$14:$O23)))+IF(X24=X14,$L$11,0)</f>
        <v/>
      </c>
      <c r="Z24" s="351" t="n"/>
      <c r="AA24" s="351" t="n"/>
      <c r="AB24" s="351" t="n"/>
      <c r="AC24" s="351" t="n"/>
      <c r="AD24" s="351" t="n"/>
      <c r="AE24" s="351" t="n"/>
      <c r="AF24" s="351" t="n"/>
    </row>
    <row r="25" ht="24" customHeight="1" s="348" thickBot="1">
      <c r="A25" s="154" t="inlineStr">
        <is>
          <t>On Day</t>
        </is>
      </c>
      <c r="B25" s="273" t="n"/>
      <c r="C25" s="90">
        <f>C24</f>
        <v/>
      </c>
      <c r="D25" s="276" t="n"/>
      <c r="E25" s="277">
        <f>IF(D25="", "",
 IF(D25=TIME(0,0,0), 0,
 IF(AND(D25&gt;=TIME(0,0,1), D25&lt;=TIME(2,0,0)), TIME(7,0,0),
 IF(AND(D25&gt;=TIME(6,0,0), D25&lt;=TIME(8,0,0)), TIME(12,0,0),
 IF(AND(D25&gt;TIME(8,0,0), D25&lt;=TIME(13,59,0)), TIME(15,0,0),
 IF(AND(D25&gt;=TIME(14,0,0), D25&lt;=TIME(17,59,0)), TIME(21,0,0),
 IF(AND(D25&gt;=TIME(18,0,0), D25&lt;=TIME(21,59,0)), TIME(0,0,0),
 IF(AND(D25&gt;=TIME(22,0,0), D25&lt;=TIME(23,59,59)), TIME(7,0,0), ""))))))))</f>
        <v/>
      </c>
      <c r="F25" s="156" t="n"/>
      <c r="G25" s="277">
        <f>IF(AND(D25&gt;=TIME(6,0,0),D25&lt;=TIME(8,0,0)),E25,"")</f>
        <v/>
      </c>
      <c r="H25" s="276" t="n"/>
      <c r="I25" s="30">
        <f>ROUND(IF(OR(D25="",E25="",E25=0),0,IF(H25="",MOD(E25-D25,1)*24,MOD(H25-D25,1)*24)),2)</f>
        <v/>
      </c>
      <c r="J25" s="158" t="n"/>
      <c r="K25" s="274" t="n"/>
      <c r="L25" s="271" t="n"/>
      <c r="M25" s="275">
        <f>MAX(0,V25-W25)</f>
        <v/>
      </c>
      <c r="N25" s="278">
        <f>(IF(OR($C25="",$D25=""),0,
 IF(OR($A24="Holiday",$A25="Holiday"),
    IF(ISNUMBER(MATCH(TRIM($B25),{"Phagwah","Good Friday","Easter Monday","Labour Day","Christmas","Eid ul Azha","Romans-2","Globe-12","Neptune P1"},0)),0,$I25),
 IF(AND(NOT(OR($A24="Annual Leave",$A25="Annual Leave")),$A25="Off day"),$I25,
  MAX(0,$I25-$V25)
  ))))+W25</f>
        <v/>
      </c>
      <c r="O25" s="278">
        <f>IF(AND(OR($A24="Holiday",$A25="Holiday"),
        ISNUMBER(MATCH(TRIM($B25),{"Phagwah","Good Friday","Easter Monday","Labour Day","Christmas","Eid ul Azha","Romans-2","Globe-12","Neptune P1"},0))),
   $I25,0)</f>
        <v/>
      </c>
      <c r="P25" s="278">
        <f>IF(OR($O$7="Canteen",$O$7="Head Office"),0,IF($I25&lt;=0,0,IF(AND($I24&lt;=0,OR(TRIM($J25)="Hebrews",TRIM($J25)="Romans",TRIM($J25)="Romans-2",TRIM($J25)="Globe",TRIM($J25)="Globe-12",TRIM($J25)="Neptune P1")),1,0)))</f>
        <v/>
      </c>
      <c r="Q25" s="279" t="n"/>
      <c r="R25" s="278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IF(AND($I24=0,$I25&gt;0),1,0),
      0
   ),
0))</f>
        <v/>
      </c>
      <c r="S25" s="278">
        <f>IF(OR($A24="Annual Leave",$A25="Annual Leave"),IF(AND($A24&lt;&gt;"Annual Leave",$A25="Annual Leave"),8,0),0)</f>
        <v/>
      </c>
      <c r="T25" s="280" t="n"/>
      <c r="U25" s="144">
        <f>MAX(0,40-Y25)</f>
        <v/>
      </c>
      <c r="V25" s="351">
        <f>IF(OR($C25="",$D25=""),0,
 IF(OR($A24="Holiday",$A25="Holiday"),0,
 IF(AND(NOT(OR($A24="Annual Leave",$A25="Annual Leave")),$A25="Off day"),0,
  IF($I24+$I25&gt;=8,IF($I24&gt;=8,0,8-$I24),$I25)
  )))</f>
        <v/>
      </c>
      <c r="W25" s="351">
        <f>MAX(0,V25-U25)</f>
        <v/>
      </c>
      <c r="X25" s="351">
        <f>IF(C25="","",C25-WEEKDAY(C25,1)+1)</f>
        <v/>
      </c>
      <c r="Y25" s="351">
        <f>SUMPRODUCT(($X$14:$X24=X25)*(($V$14:$V24)+($O$14:$O24)))+IF(X25=X14,$L$11,0)</f>
        <v/>
      </c>
      <c r="Z25" s="351" t="n"/>
      <c r="AA25" s="351" t="n"/>
      <c r="AB25" s="351" t="n"/>
      <c r="AC25" s="351" t="n"/>
      <c r="AD25" s="351" t="n"/>
      <c r="AE25" s="351" t="n"/>
      <c r="AF25" s="351" t="n"/>
    </row>
    <row r="26" ht="24" customHeight="1" s="348" thickBot="1">
      <c r="A26" s="159" t="inlineStr">
        <is>
          <t>On Day</t>
        </is>
      </c>
      <c r="B26" s="281" t="n"/>
      <c r="C26" s="92">
        <f>C24+1</f>
        <v/>
      </c>
      <c r="D26" s="31" t="n"/>
      <c r="E26" s="160">
        <f>IF(D26="", "",
 IF(D26=TIME(0,0,0), 0,
 IF(AND(D26&gt;=TIME(0,0,1), D26&lt;=TIME(2,0,0)), TIME(7,0,0),
 IF(AND(D26&gt;=TIME(6,0,0), D26&lt;=TIME(8,0,0)), TIME(12,0,0),
 IF(AND(D26&gt;TIME(8,0,0), D26&lt;=TIME(13,59,0)), TIME(15,0,0),
 IF(AND(D26&gt;=TIME(14,0,0), D26&lt;=TIME(17,59,0)), TIME(21,0,0),
 IF(AND(D26&gt;=TIME(18,0,0), D26&lt;=TIME(21,59,0)), TIME(0,0,0),
 IF(AND(D26&gt;=TIME(22,0,0), D26&lt;=TIME(23,59,59)), TIME(7,0,0), ""))))))))</f>
        <v/>
      </c>
      <c r="F26" s="161" t="n"/>
      <c r="G26" s="160">
        <f>IF(AND(D26&gt;=TIME(6,0,0),D26&lt;=TIME(8,0,0)),E26,"")</f>
        <v/>
      </c>
      <c r="H26" s="31" t="n"/>
      <c r="I26" s="32">
        <f>ROUND(IF(OR(D26="",E26="",E26=0),0,IF(H26="",MOD(E26-D26,1)*24,MOD(H26-D26,1)*24)),2)</f>
        <v/>
      </c>
      <c r="J26" s="162" t="n"/>
      <c r="K26" s="282" t="n"/>
      <c r="L26" s="271" t="n"/>
      <c r="M26" s="283">
        <f>MAX(0,V26-W26)</f>
        <v/>
      </c>
      <c r="N26" s="33">
        <f>(IF(OR($C26="",$D26=""),0,
 IF(OR($A26="Holiday",$A27="Holiday"),
    IF(ISNUMBER(MATCH(TRIM($B26),{"Phagwah","Good Friday","Easter Monday","Labour Day","Christmas","Eid ul Azha","Romans-2","Globe-12","Neptune P1"},0)),0,$I26),
 IF(AND(NOT(OR($A26="Annual Leave",$A27="Annual Leave")),$A26="Off day"),$I26,
  MAX(0,$I26-$V26)
  ))))+W26</f>
        <v/>
      </c>
      <c r="O26" s="33">
        <f>IF(AND(OR($A26="Holiday",$A27="Holiday"),
        ISNUMBER(MATCH(TRIM($B26),{"Phagwah","Good Friday","Easter Monday","Labour Day","Christmas","Eid ul Azha","Romans-2","Globe-12","Neptune P1"},0))),
   $I26,0)</f>
        <v/>
      </c>
      <c r="P26" s="33">
        <f>IF(OR($O$7="Canteen",$O$7="Head Office"),0,IF($I26&lt;=0,0,IF(OR(OR(TRIM($J26)="Hebrews",TRIM($J26)="Romans",TRIM($J26)="Romans-2",TRIM($J26)="Globe",TRIM($J26)="Globe-12",TRIM($J26)="Neptune P1"),AND($I27&gt;0,OR(TRIM($J27)="Hebrews",TRIM($J27)="Romans",TRIM($J27)="Romans-2",TRIM($J27)="Globe",TRIM($J27)="Globe-12",TRIM($J27)="Neptune P1"))),1,0)))</f>
        <v/>
      </c>
      <c r="Q26" s="34" t="n"/>
      <c r="R26" s="33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IF($I26&gt;0,1,0),
      0
   ),
0))</f>
        <v/>
      </c>
      <c r="S26" s="33">
        <f>IF(OR($A26="Annual Leave",$A27="Annual Leave"),IF($A26="Annual Leave",8,0),0)</f>
        <v/>
      </c>
      <c r="T26" s="35" t="n"/>
      <c r="U26" s="144">
        <f>MAX(0,40-Y26)</f>
        <v/>
      </c>
      <c r="V26" s="351">
        <f>IF(OR($C26="",$D26=""),0,
 IF(OR($A26="Holiday",$A27="Holiday"),0,
 IF(AND(NOT(OR($A26="Annual Leave",$A27="Annual Leave")),$A26="Off day"),0,
  IF($I26+$I27&gt;=8,IF($I26&gt;=8,8,$I26),$I26)
  )))</f>
        <v/>
      </c>
      <c r="W26" s="351">
        <f>MAX(0,V26-U26)</f>
        <v/>
      </c>
      <c r="X26" s="351">
        <f>IF(C26="","",C26-WEEKDAY(C26,1)+1)</f>
        <v/>
      </c>
      <c r="Y26" s="351">
        <f>SUMPRODUCT(($X$14:$X25=X26)*(($V$14:$V25)+($O$14:$O25)))+IF(X26=X14,$L$11,0)</f>
        <v/>
      </c>
      <c r="Z26" s="351" t="n"/>
      <c r="AA26" s="351" t="n"/>
      <c r="AB26" s="351" t="n"/>
      <c r="AC26" s="351" t="n"/>
      <c r="AD26" s="351" t="n"/>
      <c r="AE26" s="351" t="n"/>
      <c r="AF26" s="351" t="n"/>
    </row>
    <row r="27" ht="24" customHeight="1" s="348" thickBot="1">
      <c r="A27" s="159" t="inlineStr">
        <is>
          <t>On Day</t>
        </is>
      </c>
      <c r="B27" s="281" t="n"/>
      <c r="C27" s="93">
        <f>C26</f>
        <v/>
      </c>
      <c r="D27" s="36" t="n"/>
      <c r="E27" s="163">
        <f>IF(D27="", "",
 IF(D27=TIME(0,0,0), 0,
 IF(AND(D27&gt;=TIME(0,0,1), D27&lt;=TIME(2,0,0)), TIME(7,0,0),
 IF(AND(D27&gt;=TIME(6,0,0), D27&lt;=TIME(8,0,0)), TIME(12,0,0),
 IF(AND(D27&gt;TIME(8,0,0), D27&lt;=TIME(13,59,0)), TIME(15,0,0),
 IF(AND(D27&gt;=TIME(14,0,0), D27&lt;=TIME(17,59,0)), TIME(21,0,0),
 IF(AND(D27&gt;=TIME(18,0,0), D27&lt;=TIME(21,59,0)), TIME(0,0,0),
 IF(AND(D27&gt;=TIME(22,0,0), D27&lt;=TIME(23,59,59)), TIME(7,0,0), ""))))))))</f>
        <v/>
      </c>
      <c r="F27" s="164" t="n"/>
      <c r="G27" s="163">
        <f>IF(AND(D27&gt;=TIME(6,0,0),D27&lt;=TIME(8,0,0)),E27,"")</f>
        <v/>
      </c>
      <c r="H27" s="36" t="n"/>
      <c r="I27" s="37">
        <f>ROUND(IF(OR(D27="",E27="",E27=0),0,IF(H27="",MOD(E27-D27,1)*24,MOD(H27-D27,1)*24)),2)</f>
        <v/>
      </c>
      <c r="J27" s="162" t="n"/>
      <c r="K27" s="282" t="n"/>
      <c r="L27" s="271" t="n"/>
      <c r="M27" s="283">
        <f>MAX(0,V27-W27)</f>
        <v/>
      </c>
      <c r="N27" s="38">
        <f>(IF(OR($C27="",$D27=""),0,
 IF(OR($A26="Holiday",$A27="Holiday"),
    IF(ISNUMBER(MATCH(TRIM($B27),{"Phagwah","Good Friday","Easter Monday","Labour Day","Christmas","Eid ul Azha","Romans-2","Globe-12","Neptune P1"},0)),0,$I27),
 IF(AND(NOT(OR($A26="Annual Leave",$A27="Annual Leave")),$A27="Off day"),$I27,
  MAX(0,$I27-$V27)
  ))))+W27</f>
        <v/>
      </c>
      <c r="O27" s="38">
        <f>IF(AND(OR($A26="Holiday",$A27="Holiday"),
        ISNUMBER(MATCH(TRIM($B27),{"Phagwah","Good Friday","Easter Monday","Labour Day","Christmas","Eid ul Azha","Romans-2","Globe-12","Neptune P1"},0))),
   $I27,0)</f>
        <v/>
      </c>
      <c r="P27" s="38">
        <f>IF(OR($O$7="Canteen",$O$7="Head Office"),0,IF($I27&lt;=0,0,IF(AND($I26&lt;=0,OR(TRIM($J27)="Hebrews",TRIM($J27)="Romans",TRIM($J27)="Romans-2",TRIM($J27)="Globe",TRIM($J27)="Globe-12",TRIM($J27)="Neptune P1")),1,0)))</f>
        <v/>
      </c>
      <c r="Q27" s="39" t="n"/>
      <c r="R27" s="38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IF(AND($I26=0,$I27&gt;0),1,0),
      0
   ),
0))</f>
        <v/>
      </c>
      <c r="S27" s="38">
        <f>IF(OR($A26="Annual Leave",$A27="Annual Leave"),IF(AND($A26&lt;&gt;"Annual Leave",$A27="Annual Leave"),8,0),0)</f>
        <v/>
      </c>
      <c r="T27" s="40" t="n"/>
      <c r="U27" s="144">
        <f>MAX(0,40-Y27)</f>
        <v/>
      </c>
      <c r="V27" s="351">
        <f>IF(OR($C27="",$D27=""),0,
 IF(OR($A26="Holiday",$A27="Holiday"),0,
 IF(AND(NOT(OR($A26="Annual Leave",$A27="Annual Leave")),$A27="Off day"),0,
  IF($I26+$I27&gt;=8,IF($I26&gt;=8,0,8-$I26),$I27)
  )))</f>
        <v/>
      </c>
      <c r="W27" s="351">
        <f>MAX(0,V27-U27)</f>
        <v/>
      </c>
      <c r="X27" s="351">
        <f>IF(C27="","",C27-WEEKDAY(C27,1)+1)</f>
        <v/>
      </c>
      <c r="Y27" s="351">
        <f>SUMPRODUCT(($X$14:$X26=X27)*(($V$14:$V26)+($O$14:$O26)))+IF(X27=X14,$L$11,0)</f>
        <v/>
      </c>
      <c r="Z27" s="351" t="n"/>
      <c r="AA27" s="351" t="n"/>
      <c r="AB27" s="351" t="n"/>
      <c r="AC27" s="351" t="n"/>
      <c r="AD27" s="351" t="n"/>
      <c r="AE27" s="351" t="n"/>
      <c r="AF27" s="351" t="n"/>
    </row>
    <row r="28" ht="24" customHeight="1" s="348" thickBot="1">
      <c r="A28" s="176" t="n"/>
      <c r="B28" s="176" t="n"/>
      <c r="C28" s="145" t="n"/>
      <c r="D28" s="6" t="n"/>
      <c r="E28" s="14" t="n"/>
      <c r="F28" s="6" t="n"/>
      <c r="G28" s="6" t="n"/>
      <c r="H28" s="336" t="n"/>
      <c r="I28" s="351" t="n"/>
      <c r="J28" s="336" t="n"/>
      <c r="K28" s="336" t="n"/>
      <c r="L28" s="336" t="n"/>
      <c r="M28" s="99">
        <f>MAX(0,V28-W28)</f>
        <v/>
      </c>
      <c r="N28" s="99">
        <f>(IF(OR($C28="",$D28=""),0,
 IF(OR($A28="Holiday",$A29="Holiday"),
    IF(ISNUMBER(MATCH(TRIM($B28),{"Phagwah","Good Friday","Easter Monday","Labour Day","Christmas","Eid ul Azha","Romans-2","Globe-12","Neptune P1"},0)),0,$I28),
 IF(AND(NOT(OR($A28="Annual Leave",$A29="Annual Leave")),$A28="Off day"),$I28,
  MAX(0,$I28-$V28)
  ))))+W28</f>
        <v/>
      </c>
      <c r="O28" s="99">
        <f>IF(AND(OR($A28="Holiday",$A29="Holiday"),
        ISNUMBER(MATCH(TRIM($B28),{"Phagwah","Good Friday","Easter Monday","Labour Day","Christmas","Eid ul Azha","Romans-2","Globe-12","Neptune P1"},0))),
   $I28,0)</f>
        <v/>
      </c>
      <c r="P28" s="99">
        <f>IF(OR($O$7="Canteen",$O$7="Head Office"),0,IF($I28&lt;=0,0,IF(OR(OR(TRIM($J28)="Hebrews",TRIM($J28)="Romans",TRIM($J28)="Romans-2",TRIM($J28)="Globe",TRIM($J28)="Globe-12",TRIM($J28)="Neptune P1"),AND($I29&gt;0,OR(TRIM($J29)="Hebrews",TRIM($J29)="Romans",TRIM($J29)="Romans-2",TRIM($J29)="Globe",TRIM($J29)="Globe-12",TRIM($J29)="Neptune P1"))),1,0)))</f>
        <v/>
      </c>
      <c r="Q28" s="178" t="n"/>
      <c r="R28" s="15" t="n"/>
      <c r="S28" s="99">
        <f>IF(OR($A28="Annual Leave",$A29="Annual Leave"),IF($A28="Annual Leave",8,0),0)</f>
        <v/>
      </c>
      <c r="T28" s="100">
        <f>SUM(T14:T27)</f>
        <v/>
      </c>
      <c r="U28" s="144">
        <f>MAX(0,40-Y28)</f>
        <v/>
      </c>
      <c r="V28" s="351">
        <f>IF(OR($C28="",$D28=""),0,
 IF(OR($A28="Holiday",$A29="Holiday"),0,
 IF(AND(NOT(OR($A28="Annual Leave",$A29="Annual Leave")),$A28="Off day"),0,
  IF($I28+$I29&gt;=8,IF($I28&gt;=8,8,$I28),$I28)
  )))</f>
        <v/>
      </c>
      <c r="W28" s="351">
        <f>MAX(0,V28-U28)</f>
        <v/>
      </c>
      <c r="X28" s="351">
        <f>IF(C28="","",C28-WEEKDAY(C28,1)+1)</f>
        <v/>
      </c>
      <c r="Y28" s="351">
        <f>SUMPRODUCT(($X$14:$X27=X28)*(($V$14:$V27)+($O$14:$O27)))+IF(X28=X14,$L$11,0)</f>
        <v/>
      </c>
      <c r="Z28" s="351" t="n"/>
      <c r="AA28" s="351" t="n"/>
      <c r="AB28" s="351" t="n"/>
      <c r="AC28" s="351" t="n"/>
      <c r="AD28" s="351" t="n"/>
      <c r="AE28" s="351" t="n"/>
      <c r="AF28" s="351" t="n"/>
    </row>
    <row r="29" hidden="1" ht="15.75" customHeight="1" s="348" thickBot="1">
      <c r="A29" s="179" t="n"/>
      <c r="B29" s="176" t="n"/>
      <c r="C29" s="145" t="n"/>
      <c r="D29" s="6" t="n"/>
      <c r="E29" s="295">
        <f>IF(D29="", "",
 IF(D29=TIME(0,0,0), 0,
 IF(AND(D29&gt;=TIME(0,0,1), D29&lt;=TIME(2,0,0)), TIME(7,0,0),
 IF(AND(D29&gt;=TIME(6,0,0), D29&lt;=TIME(8,0,0)), TIME(12,0,0),
 IF(AND(D29&gt;TIME(8,0,0), D29&lt;=TIME(13,59,0)), TIME(15,0,0),
 IF(AND(D29&gt;=TIME(14,0,0), D29&lt;=TIME(17,59,0)), TIME(21,0,0),
 IF(AND(D29&gt;=TIME(18,0,0), D29&lt;=TIME(21,59,0)), TIME(0,0,0),
 IF(AND(D29&gt;=TIME(22,0,0), D29&lt;=TIME(23,59,59)), TIME(7,0,0), ""))))))))</f>
        <v/>
      </c>
      <c r="F29" s="6" t="n"/>
      <c r="G29" s="6" t="n"/>
      <c r="H29" s="6" t="n"/>
      <c r="I29" s="6" t="n"/>
      <c r="J29" s="6" t="n"/>
      <c r="K29" s="6" t="n"/>
      <c r="L29" s="6" t="n"/>
      <c r="M29" s="4">
        <f>MAX(0,V29-W29)</f>
        <v/>
      </c>
      <c r="N29" s="4">
        <f>(IF(OR($C29="",$D29=""),0,
 IF(OR($A28="Holiday",$A29="Holiday"),
    IF(ISNUMBER(MATCH(TRIM($B29),{"Phagwah","Good Friday","Easter Monday","Labour Day","Christmas","Eid ul Azha","Romans-2","Globe-12","Neptune P1"},0)),0,$I29),
 IF(AND(NOT(OR($A28="Annual Leave",$A29="Annual Leave")),$A29="Off day"),$I29,
  MAX(0,$I29-$V29)
  ))))+W29</f>
        <v/>
      </c>
      <c r="O29" s="4">
        <f>IF(AND(OR($A28="Holiday",$A29="Holiday"),
        ISNUMBER(MATCH(TRIM($B29),{"Phagwah","Good Friday","Easter Monday","Labour Day","Christmas","Eid ul Azha","Romans-2","Globe-12","Neptune P1"},0))),
   $I29,0)</f>
        <v/>
      </c>
      <c r="P29" s="4">
        <f>IF(OR($O$7="Canteen",$O$7="Head Office"),0,IF($I29&lt;=0,0,IF(AND($I28&lt;=0,OR(TRIM($J29)="Hebrews",TRIM($J29)="Romans",TRIM($J29)="Romans-2",TRIM($J29)="Globe",TRIM($J29)="Globe-12",TRIM($J29)="Neptune P1")),1,0)))</f>
        <v/>
      </c>
      <c r="Q29" s="6" t="n"/>
      <c r="R29" s="296">
        <f>IF(OR($O$7="Canteen",$O$7="Head Office"),0,IF(
  AND(
    SUMIFS(I:I, C:C, C29) &gt;= 8,
    COUNTIFS(C$14:C29, C29)=1,
    OR(
      TEXT(D29,"hh:mm:ss")="07:00:00",
      TEXT(D29,"hh:mm:ss")="15:00:00",
      TEXT(D29,"hh:mm:ss")="23:00:00",
      TEXT(D30,"hh:mm:ss")="07:00:00",
      TEXT(D30,"hh:mm:ss")="15:00:00",
      TEXT(D30,"hh:mm:ss")="23:00:00"
    )
  ),
  1,
  0
))</f>
        <v/>
      </c>
      <c r="S29" s="4">
        <f>IF(OR($A28="Annual Leave",$A29="Annual Leave"),IF(AND($A28&lt;&gt;"Annual Leave",$A29="Annual Leave"),8,0),0)</f>
        <v/>
      </c>
      <c r="T29" s="146" t="n"/>
      <c r="U29" s="351">
        <f>MAX(0,40-Y29)</f>
        <v/>
      </c>
      <c r="V29" s="351">
        <f>IF(OR($C29="",$D29=""),0,
 IF(OR($A28="Holiday",$A29="Holiday"),0,
 IF(AND(NOT(OR($A28="Annual Leave",$A29="Annual Leave")),$A29="Off day"),0,
  IF($I28+$I29&gt;=8,IF($I28&gt;=8,0,8-$I28),$I29)
  )))</f>
        <v/>
      </c>
      <c r="W29" s="351">
        <f>MAX(0,V29-U29)</f>
        <v/>
      </c>
      <c r="X29" s="351">
        <f>IF(C29="","",C29-WEEKDAY(C29,1)+1)</f>
        <v/>
      </c>
      <c r="Y29" s="351">
        <f>SUMPRODUCT(($X$14:$X28=X29)*(($V$14:$V28)+($O$14:$O28)))+IF(X29=X14,$L$11,0)</f>
        <v/>
      </c>
      <c r="Z29" s="351" t="n"/>
      <c r="AA29" s="351" t="n"/>
      <c r="AB29" s="351" t="n"/>
      <c r="AC29" s="351" t="n"/>
      <c r="AD29" s="351" t="n"/>
      <c r="AE29" s="351" t="n"/>
      <c r="AF29" s="351" t="n"/>
    </row>
    <row r="30" ht="24" customHeight="1" s="348" thickBot="1">
      <c r="A30" s="147" t="inlineStr">
        <is>
          <t>On Day</t>
        </is>
      </c>
      <c r="B30" s="180" t="n"/>
      <c r="C30" s="88">
        <f>C27+1</f>
        <v/>
      </c>
      <c r="D30" s="54" t="n"/>
      <c r="E30" s="148">
        <f>IF(D30="", "",
 IF(D30=TIME(0,0,0), 0,
 IF(AND(D30&gt;=TIME(0,0,1), D30&lt;=TIME(2,0,0)), TIME(7,0,0),
 IF(AND(D30&gt;=TIME(6,0,0), D30&lt;=TIME(8,0,0)), TIME(12,0,0),
 IF(AND(D30&gt;TIME(8,0,0), D30&lt;=TIME(13,59,0)), TIME(15,0,0),
 IF(AND(D30&gt;=TIME(14,0,0), D30&lt;=TIME(17,59,0)), TIME(21,0,0),
 IF(AND(D30&gt;=TIME(18,0,0), D30&lt;=TIME(21,59,0)), TIME(0,0,0),
 IF(AND(D30&gt;=TIME(22,0,0), D30&lt;=TIME(23,59,59)), TIME(7,0,0), ""))))))))</f>
        <v/>
      </c>
      <c r="F30" s="149" t="n"/>
      <c r="G30" s="148">
        <f>IF(AND(D30&gt;=TIME(6,0,0),D30&lt;=TIME(8,0,0)),E30,"")</f>
        <v/>
      </c>
      <c r="H30" s="54" t="n"/>
      <c r="I30" s="55">
        <f>ROUND(IF(OR(D30="",E30="",E30=0),0,IF(H30="",MOD(E30-D30,1)*24,MOD(H30-D30,1)*24)),2)</f>
        <v/>
      </c>
      <c r="J30" s="150" t="n"/>
      <c r="K30" s="270" t="n"/>
      <c r="L30" s="181" t="n"/>
      <c r="M30" s="272">
        <f>MAX(0,V30-W30)</f>
        <v/>
      </c>
      <c r="N30" s="56">
        <f>(IF(OR($C30="",$D30=""),0,
 IF(OR($A30="Holiday",$A31="Holiday"),
    IF(ISNUMBER(MATCH(TRIM($B30),{"Phagwah","Good Friday","Easter Monday","Labour Day","Christmas","Eid ul Azha","Romans-2","Globe-12","Neptune P1"},0)),0,$I30),
 IF(AND(NOT(OR($A30="Annual Leave",$A31="Annual Leave")),$A30="Off day"),$I30,
  MAX(0,$I30-$V30)
  ))))+W30</f>
        <v/>
      </c>
      <c r="O30" s="56">
        <f>IF(AND(OR($A30="Holiday",$A31="Holiday"),
        ISNUMBER(MATCH(TRIM($B30),{"Phagwah","Good Friday","Easter Monday","Labour Day","Christmas","Eid ul Azha","Romans-2","Globe-12","Neptune P1"},0))),
   $I30,0)</f>
        <v/>
      </c>
      <c r="P30" s="56">
        <f>IF(OR($O$7="Canteen",$O$7="Head Office"),0,IF($I30&lt;=0,0,IF(OR(OR(TRIM($J30)="Hebrews",TRIM($J30)="Romans",TRIM($J30)="Romans-2",TRIM($J30)="Globe",TRIM($J30)="Globe-12",TRIM($J30)="Neptune P1"),AND($I31&gt;0,OR(TRIM($J31)="Hebrews",TRIM($J31)="Romans",TRIM($J31)="Romans-2",TRIM($J31)="Globe",TRIM($J31)="Globe-12",TRIM($J31)="Neptune P1"))),1,0)))</f>
        <v/>
      </c>
      <c r="Q30" s="57" t="n"/>
      <c r="R30" s="56">
        <f>IF(OR($O$7="Canteen",$O$7="Head Office"),0,IF(
  AND(
    SUMIFS(I:I, C:C, C30) &gt;= 8,
    COUNTIFS(C$14:C30, C30)=1,
    OR(
      TEXT(D30,"hh:mm:ss")="07:00:00",
      TEXT(D30,"hh:mm:ss")="15:00:00",
      TEXT(D30,"hh:mm:ss")="23:00:00",
      TEXT(D31,"hh:mm:ss")="07:00:00",
      TEXT(D31,"hh:mm:ss")="15:00:00",
      TEXT(D31,"hh:mm:ss")="23:00:00"
    )
  ),
  1,
  0
))</f>
        <v/>
      </c>
      <c r="S30" s="56">
        <f>IF(OR($A30="Annual Leave",$A31="Annual Leave"),IF($A30="Annual Leave",8,0),0)</f>
        <v/>
      </c>
      <c r="T30" s="58" t="n"/>
      <c r="U30" s="144">
        <f>MAX(0,40-Y30)</f>
        <v/>
      </c>
      <c r="V30" s="151">
        <f>IF(OR($C30="",$D30=""),0,
 IF(OR($A30="Holiday",$A31="Holiday"),0,
 IF(AND(NOT(OR($A30="Annual Leave",$A31="Annual Leave")),$A30="Off day"),0,
  IF($I30+$I31&gt;=8,IF($I30&gt;=8,8,$I30),$I30)
  )))</f>
        <v/>
      </c>
      <c r="W30" s="151">
        <f>MAX(0,V30-U30)</f>
        <v/>
      </c>
      <c r="X30" s="151">
        <f>IF(C30="","",C30-WEEKDAY(C30,1)+1)</f>
        <v/>
      </c>
      <c r="Y30" s="151">
        <f>SUMPRODUCT(($X$14:$X29=X30)*(($V$14:$V29)+($O$14:$O29)))+IF(X30=X14,$L$11,0)</f>
        <v/>
      </c>
      <c r="Z30" s="151" t="n"/>
      <c r="AA30" s="151" t="n"/>
      <c r="AB30" s="151" t="n"/>
      <c r="AC30" s="351" t="n"/>
      <c r="AD30" s="351" t="n"/>
      <c r="AE30" s="351" t="n"/>
      <c r="AF30" s="351" t="n"/>
    </row>
    <row r="31" ht="24" customHeight="1" s="348" thickBot="1">
      <c r="A31" s="147" t="inlineStr">
        <is>
          <t>On Day</t>
        </is>
      </c>
      <c r="B31" s="182" t="n"/>
      <c r="C31" s="89">
        <f>C30</f>
        <v/>
      </c>
      <c r="D31" s="59" t="n"/>
      <c r="E31" s="152">
        <f>IF(D31="", "",
 IF(D31=TIME(0,0,0), 0,
 IF(AND(D31&gt;=TIME(0,0,1), D31&lt;=TIME(2,0,0)), TIME(7,0,0),
 IF(AND(D31&gt;=TIME(6,0,0), D31&lt;=TIME(8,0,0)), TIME(12,0,0),
 IF(AND(D31&gt;TIME(8,0,0), D31&lt;=TIME(13,59,0)), TIME(15,0,0),
 IF(AND(D31&gt;=TIME(14,0,0), D31&lt;=TIME(17,59,0)), TIME(21,0,0),
 IF(AND(D31&gt;=TIME(18,0,0), D31&lt;=TIME(21,59,0)), TIME(0,0,0),
 IF(AND(D31&gt;=TIME(22,0,0), D31&lt;=TIME(23,59,59)), TIME(7,0,0), ""))))))))</f>
        <v/>
      </c>
      <c r="F31" s="153" t="n"/>
      <c r="G31" s="152">
        <f>IF(AND(D31&gt;=TIME(6,0,0),D31&lt;=TIME(8,0,0)),E31,"")</f>
        <v/>
      </c>
      <c r="H31" s="59" t="n"/>
      <c r="I31" s="60">
        <f>ROUND(IF(OR(D31="",E31="",E31=0),0,IF(H31="",MOD(E31-D31,1)*24,MOD(H31-D31,1)*24)),2)</f>
        <v/>
      </c>
      <c r="J31" s="150" t="n"/>
      <c r="K31" s="270" t="n"/>
      <c r="L31" s="183" t="n"/>
      <c r="M31" s="272">
        <f>MAX(0,V31-W31)</f>
        <v/>
      </c>
      <c r="N31" s="61">
        <f>(IF(OR($C31="",$D31=""),0,
 IF(OR($A30="Holiday",$A31="Holiday"),
    IF(ISNUMBER(MATCH(TRIM($B31),{"Phagwah","Good Friday","Easter Monday","Labour Day","Christmas","Eid ul Azha","Romans-2","Globe-12","Neptune P1"},0)),0,$I31),
 IF(AND(NOT(OR($A30="Annual Leave",$A31="Annual Leave")),$A31="Off day"),$I31,
  MAX(0,$I31-$V31)
  ))))+W31</f>
        <v/>
      </c>
      <c r="O31" s="61">
        <f>IF(AND(OR($A30="Holiday",$A31="Holiday"),
        ISNUMBER(MATCH(TRIM($B31),{"Phagwah","Good Friday","Easter Monday","Labour Day","Christmas","Eid ul Azha","Romans-2","Globe-12","Neptune P1"},0))),
   $I31,0)</f>
        <v/>
      </c>
      <c r="P31" s="61">
        <f>IF(OR($O$7="Canteen",$O$7="Head Office"),0,IF($I31&lt;=0,0,IF(AND($I30&lt;=0,OR(TRIM($J31)="Hebrews",TRIM($J31)="Romans",TRIM($J31)="Romans-2",TRIM($J31)="Globe",TRIM($J31)="Globe-12",TRIM($J31)="Neptune P1")),1,0)))</f>
        <v/>
      </c>
      <c r="Q31" s="62" t="n"/>
      <c r="R31" s="61">
        <f>IF(OR($O$7="Canteen",$O$7="Head Office"),0,IF(
  AND(
    SUMIFS(I:I, C:C, C31) &gt;= 8,
    COUNTIFS(C$14:C31, C31)=1,
    OR(
      TEXT(D31,"hh:mm:ss")="07:00:00",
      TEXT(D31,"hh:mm:ss")="15:00:00",
      TEXT(D31,"hh:mm:ss")="23:00:00",
      TEXT(D32,"hh:mm:ss")="07:00:00",
      TEXT(D32,"hh:mm:ss")="15:00:00",
      TEXT(D32,"hh:mm:ss")="23:00:00"
    )
  ),
  1,
  0
))</f>
        <v/>
      </c>
      <c r="S31" s="61">
        <f>IF(OR($A30="Annual Leave",$A31="Annual Leave"),IF(AND($A30&lt;&gt;"Annual Leave",$A31="Annual Leave"),8,0),0)</f>
        <v/>
      </c>
      <c r="T31" s="63" t="n"/>
      <c r="U31" s="144">
        <f>MAX(0,40-Y31)</f>
        <v/>
      </c>
      <c r="V31" s="151">
        <f>IF(OR($C31="",$D31=""),0,
 IF(OR($A30="Holiday",$A31="Holiday"),0,
 IF(AND(NOT(OR($A30="Annual Leave",$A31="Annual Leave")),$A31="Off day"),0,
  IF($I30+$I31&gt;=8,IF($I30&gt;=8,0,8-$I30),$I31)
  )))</f>
        <v/>
      </c>
      <c r="W31" s="151">
        <f>MAX(0,V31-U31)</f>
        <v/>
      </c>
      <c r="X31" s="151">
        <f>IF(C31="","",C31-WEEKDAY(C31,1)+1)</f>
        <v/>
      </c>
      <c r="Y31" s="151">
        <f>SUMPRODUCT(($X$14:$X30=X31)*(($V$14:$V30)+($O$14:$O30)))+IF(X31=X14,$L$11,0)</f>
        <v/>
      </c>
      <c r="Z31" s="151" t="n"/>
      <c r="AA31" s="151" t="n"/>
      <c r="AB31" s="151" t="n"/>
      <c r="AC31" s="351" t="n"/>
      <c r="AD31" s="351" t="n"/>
      <c r="AE31" s="351" t="n"/>
      <c r="AF31" s="351" t="n"/>
    </row>
    <row r="32" ht="24" customHeight="1" s="348" thickBot="1">
      <c r="A32" s="184" t="inlineStr">
        <is>
          <t>On Day</t>
        </is>
      </c>
      <c r="B32" s="185" t="n"/>
      <c r="C32" s="101">
        <f>C30+1</f>
        <v/>
      </c>
      <c r="D32" s="11" t="n"/>
      <c r="E32" s="186">
        <f>IF(D32="", "",
 IF(D32=TIME(0,0,0), 0,
 IF(AND(D32&gt;=TIME(0,0,1), D32&lt;=TIME(2,0,0)), TIME(7,0,0),
 IF(AND(D32&gt;=TIME(6,0,0), D32&lt;=TIME(8,0,0)), TIME(12,0,0),
 IF(AND(D32&gt;TIME(8,0,0), D32&lt;=TIME(13,59,0)), TIME(15,0,0),
 IF(AND(D32&gt;=TIME(14,0,0), D32&lt;=TIME(17,59,0)), TIME(21,0,0),
 IF(AND(D32&gt;=TIME(18,0,0), D32&lt;=TIME(21,59,0)), TIME(0,0,0),
 IF(AND(D32&gt;=TIME(22,0,0), D32&lt;=TIME(23,59,59)), TIME(7,0,0), ""))))))))</f>
        <v/>
      </c>
      <c r="F32" s="187" t="n"/>
      <c r="G32" s="186">
        <f>IF(AND(D32&gt;=TIME(6,0,0),D32&lt;=TIME(8,0,0)),E32,"")</f>
        <v/>
      </c>
      <c r="H32" s="11" t="n"/>
      <c r="I32" s="87">
        <f>ROUND(IF(OR(D32="",E32="",E32=0),0,IF(H32="",MOD(E32-D32,1)*24,MOD(H32-D32,1)*24)),2)</f>
        <v/>
      </c>
      <c r="J32" s="188" t="n"/>
      <c r="K32" s="297" t="n"/>
      <c r="L32" s="189" t="n"/>
      <c r="M32" s="298">
        <f>MAX(0,V32-W32)</f>
        <v/>
      </c>
      <c r="N32" s="12">
        <f>(IF(OR($C32="",$D32=""),0,
 IF(OR($A32="Holiday",$A33="Holiday"),
    IF(ISNUMBER(MATCH(TRIM($B32),{"Phagwah","Good Friday","Easter Monday","Labour Day","Christmas","Eid ul Azha","Romans-2","Globe-12","Neptune P1"},0)),0,$I32),
 IF(AND(NOT(OR($A32="Annual Leave",$A33="Annual Leave")),$A32="Off day"),$I32,
  MAX(0,$I32-$V32)
  ))))+W32</f>
        <v/>
      </c>
      <c r="O32" s="12">
        <f>IF(AND(OR($A32="Holiday",$A33="Holiday"),
        ISNUMBER(MATCH(TRIM($B32),{"Phagwah","Good Friday","Easter Monday","Labour Day","Christmas","Eid ul Azha","Romans-2","Globe-12","Neptune P1"},0))),
   $I32,0)</f>
        <v/>
      </c>
      <c r="P32" s="12">
        <f>IF(OR($O$7="Canteen",$O$7="Head Office"),0,IF($I32&lt;=0,0,IF(OR(OR(TRIM($J32)="Hebrews",TRIM($J32)="Romans",TRIM($J32)="Romans-2",TRIM($J32)="Globe",TRIM($J32)="Globe-12",TRIM($J32)="Neptune P1"),AND($I33&gt;0,OR(TRIM($J33)="Hebrews",TRIM($J33)="Romans",TRIM($J33)="Romans-2",TRIM($J33)="Globe",TRIM($J33)="Globe-12",TRIM($J33)="Neptune P1"))),1,0)))</f>
        <v/>
      </c>
      <c r="Q32" s="13" t="n"/>
      <c r="R32" s="12">
        <f>IF(OR($O$7="Canteen",$O$7="Head Office"),0,IF(
  AND(
    SUMIFS(I:I, C:C, C32) &gt;= 8,
    COUNTIFS(C$14:C32, C32)=1,
    OR(
      TEXT(D32,"hh:mm:ss")="07:00:00",
      TEXT(D32,"hh:mm:ss")="15:00:00",
      TEXT(D32,"hh:mm:ss")="23:00:00",
      TEXT(D33,"hh:mm:ss")="07:00:00",
      TEXT(D33,"hh:mm:ss")="15:00:00",
      TEXT(D33,"hh:mm:ss")="23:00:00"
    )
  ),
  1,
  0
))</f>
        <v/>
      </c>
      <c r="S32" s="12">
        <f>IF(OR($A32="Annual Leave",$A33="Annual Leave"),IF($A32="Annual Leave",8,0),0)</f>
        <v/>
      </c>
      <c r="T32" s="102" t="n"/>
      <c r="U32" s="144">
        <f>MAX(0,40-Y32)</f>
        <v/>
      </c>
      <c r="V32" s="351">
        <f>IF(OR($C32="",$D32=""),0,
 IF(OR($A32="Holiday",$A33="Holiday"),0,
 IF(AND(NOT(OR($A32="Annual Leave",$A33="Annual Leave")),$A32="Off day"),0,
  IF($I32+$I33&gt;=8,IF($I32&gt;=8,8,$I32),$I32)
  )))</f>
        <v/>
      </c>
      <c r="W32" s="351">
        <f>MAX(0,V32-U32)</f>
        <v/>
      </c>
      <c r="X32" s="351">
        <f>IF(C32="","",C32-WEEKDAY(C32,1)+1)</f>
        <v/>
      </c>
      <c r="Y32" s="351">
        <f>SUMPRODUCT(($X$14:$X31=X32)*(($V$14:$V31)+($O$14:$O31)))+IF(X32=X14,$L$11,0)</f>
        <v/>
      </c>
      <c r="Z32" s="351" t="n"/>
      <c r="AA32" s="351" t="n"/>
      <c r="AB32" s="351" t="n"/>
      <c r="AC32" s="351" t="n"/>
      <c r="AD32" s="351" t="n"/>
      <c r="AE32" s="351" t="n"/>
      <c r="AF32" s="351" t="n"/>
    </row>
    <row r="33" ht="24" customHeight="1" s="348" thickBot="1">
      <c r="A33" s="184" t="inlineStr">
        <is>
          <t>On Day</t>
        </is>
      </c>
      <c r="B33" s="299" t="n"/>
      <c r="C33" s="101">
        <f>C32</f>
        <v/>
      </c>
      <c r="D33" s="300" t="n"/>
      <c r="E33" s="301">
        <f>IF(D33="", "",
 IF(D33=TIME(0,0,0), 0,
 IF(AND(D33&gt;=TIME(0,0,1), D33&lt;=TIME(2,0,0)), TIME(7,0,0),
 IF(AND(D33&gt;=TIME(6,0,0), D33&lt;=TIME(8,0,0)), TIME(12,0,0),
 IF(AND(D33&gt;TIME(8,0,0), D33&lt;=TIME(13,59,0)), TIME(15,0,0),
 IF(AND(D33&gt;=TIME(14,0,0), D33&lt;=TIME(17,59,0)), TIME(21,0,0),
 IF(AND(D33&gt;=TIME(18,0,0), D33&lt;=TIME(21,59,0)), TIME(0,0,0),
 IF(AND(D33&gt;=TIME(22,0,0), D33&lt;=TIME(23,59,59)), TIME(7,0,0), ""))))))))</f>
        <v/>
      </c>
      <c r="F33" s="187" t="n"/>
      <c r="G33" s="301">
        <f>IF(AND(D33&gt;=TIME(6,0,0),D33&lt;=TIME(8,0,0)),E33,"")</f>
        <v/>
      </c>
      <c r="H33" s="300" t="n"/>
      <c r="I33" s="87">
        <f>ROUND(IF(OR(D33="",E33="",E33=0),0,IF(H33="",MOD(E33-D33,1)*24,MOD(H33-D33,1)*24)),2)</f>
        <v/>
      </c>
      <c r="J33" s="190" t="n"/>
      <c r="K33" s="297" t="n"/>
      <c r="L33" s="189" t="n"/>
      <c r="M33" s="298">
        <f>MAX(0,V33-W33)</f>
        <v/>
      </c>
      <c r="N33" s="302">
        <f>(IF(OR($C33="",$D33=""),0,
 IF(OR($A32="Holiday",$A33="Holiday"),
    IF(ISNUMBER(MATCH(TRIM($B33),{"Phagwah","Good Friday","Easter Monday","Labour Day","Christmas","Eid ul Azha","Romans-2","Globe-12","Neptune P1"},0)),0,$I33),
 IF(AND(NOT(OR($A32="Annual Leave",$A33="Annual Leave")),$A33="Off day"),$I33,
  MAX(0,$I33-$V33)
  ))))+W33</f>
        <v/>
      </c>
      <c r="O33" s="302">
        <f>IF(AND(OR($A32="Holiday",$A33="Holiday"),
        ISNUMBER(MATCH(TRIM($B33),{"Phagwah","Good Friday","Easter Monday","Labour Day","Christmas","Eid ul Azha","Romans-2","Globe-12","Neptune P1"},0))),
   $I33,0)</f>
        <v/>
      </c>
      <c r="P33" s="302">
        <f>IF(OR($O$7="Canteen",$O$7="Head Office"),0,IF($I33&lt;=0,0,IF(AND($I32&lt;=0,OR(TRIM($J33)="Hebrews",TRIM($J33)="Romans",TRIM($J33)="Romans-2",TRIM($J33)="Globe",TRIM($J33)="Globe-12",TRIM($J33)="Neptune P1")),1,0)))</f>
        <v/>
      </c>
      <c r="Q33" s="303" t="n"/>
      <c r="R33" s="302">
        <f>IF(OR($O$7="Canteen",$O$7="Head Office"),0,IF(
  AND(
    SUMIFS(I:I, C:C, C33) &gt;= 8,
    COUNTIFS(C$14:C33, C33)=1,
    OR(
      TEXT(D33,"hh:mm:ss")="07:00:00",
      TEXT(D33,"hh:mm:ss")="15:00:00",
      TEXT(D33,"hh:mm:ss")="23:00:00",
      TEXT(D34,"hh:mm:ss")="07:00:00",
      TEXT(D34,"hh:mm:ss")="15:00:00",
      TEXT(D34,"hh:mm:ss")="23:00:00"
    )
  ),
  1,
  0
))</f>
        <v/>
      </c>
      <c r="S33" s="302">
        <f>IF(OR($A32="Annual Leave",$A33="Annual Leave"),IF(AND($A32&lt;&gt;"Annual Leave",$A33="Annual Leave"),8,0),0)</f>
        <v/>
      </c>
      <c r="T33" s="304" t="n"/>
      <c r="U33" s="144">
        <f>MAX(0,40-Y33)</f>
        <v/>
      </c>
      <c r="V33" s="351">
        <f>IF(OR($C33="",$D33=""),0,
 IF(OR($A32="Holiday",$A33="Holiday"),0,
 IF(AND(NOT(OR($A32="Annual Leave",$A33="Annual Leave")),$A33="Off day"),0,
  IF($I32+$I33&gt;=8,IF($I32&gt;=8,0,8-$I32),$I33)
  )))</f>
        <v/>
      </c>
      <c r="W33" s="351">
        <f>MAX(0,V33-U33)</f>
        <v/>
      </c>
      <c r="X33" s="351">
        <f>IF(C33="","",C33-WEEKDAY(C33,1)+1)</f>
        <v/>
      </c>
      <c r="Y33" s="351">
        <f>SUMPRODUCT(($X$14:$X32=X33)*(($V$14:$V32)+($O$14:$O32)))+IF(X33=X14,$L$11,0)</f>
        <v/>
      </c>
      <c r="Z33" s="351" t="n"/>
      <c r="AA33" s="351" t="n"/>
      <c r="AB33" s="351" t="n"/>
      <c r="AC33" s="351" t="n"/>
      <c r="AD33" s="351" t="n"/>
      <c r="AE33" s="351" t="n"/>
      <c r="AF33" s="351" t="n"/>
    </row>
    <row r="34" ht="24" customHeight="1" s="348" thickBot="1">
      <c r="A34" s="159" t="inlineStr">
        <is>
          <t>On Day</t>
        </is>
      </c>
      <c r="B34" s="191" t="n"/>
      <c r="C34" s="92">
        <f>C32+1</f>
        <v/>
      </c>
      <c r="D34" s="31" t="n"/>
      <c r="E34" s="160">
        <f>IF(D34="", "",
 IF(D34=TIME(0,0,0), 0,
 IF(AND(D34&gt;=TIME(0,0,1), D34&lt;=TIME(2,0,0)), TIME(7,0,0),
 IF(AND(D34&gt;=TIME(6,0,0), D34&lt;=TIME(8,0,0)), TIME(12,0,0),
 IF(AND(D34&gt;TIME(8,0,0), D34&lt;=TIME(13,59,0)), TIME(15,0,0),
 IF(AND(D34&gt;=TIME(14,0,0), D34&lt;=TIME(17,59,0)), TIME(21,0,0),
 IF(AND(D34&gt;=TIME(18,0,0), D34&lt;=TIME(21,59,0)), TIME(0,0,0),
 IF(AND(D34&gt;=TIME(22,0,0), D34&lt;=TIME(23,59,59)), TIME(7,0,0), ""))))))))</f>
        <v/>
      </c>
      <c r="F34" s="161" t="n"/>
      <c r="G34" s="160">
        <f>IF(AND(D34&gt;=TIME(6,0,0),D34&lt;=TIME(8,0,0)),E34,"")</f>
        <v/>
      </c>
      <c r="H34" s="31" t="n"/>
      <c r="I34" s="32">
        <f>ROUND(IF(OR(D34="",E34="",E34=0),0,IF(H34="",MOD(E34-D34,1)*24,MOD(H34-D34,1)*24)),2)</f>
        <v/>
      </c>
      <c r="J34" s="162" t="n"/>
      <c r="K34" s="282" t="n"/>
      <c r="L34" s="181" t="n"/>
      <c r="M34" s="283">
        <f>MAX(0,V34-W34)</f>
        <v/>
      </c>
      <c r="N34" s="33">
        <f>(IF(OR($C34="",$D34=""),0,
 IF(OR($A34="Holiday",$A35="Holiday"),
    IF(ISNUMBER(MATCH(TRIM($B34),{"Phagwah","Good Friday","Easter Monday","Labour Day","Christmas","Eid ul Azha","Romans-2","Globe-12","Neptune P1"},0)),0,$I34),
 IF(AND(NOT(OR($A34="Annual Leave",$A35="Annual Leave")),$A34="Off day"),$I34,
  MAX(0,$I34-$V34)
  ))))+W34</f>
        <v/>
      </c>
      <c r="O34" s="33">
        <f>IF(AND(OR($A34="Holiday",$A35="Holiday"),
        ISNUMBER(MATCH(TRIM($B34),{"Phagwah","Good Friday","Easter Monday","Labour Day","Christmas","Eid ul Azha","Romans-2","Globe-12","Neptune P1"},0))),
   $I34,0)</f>
        <v/>
      </c>
      <c r="P34" s="33">
        <f>IF(OR($O$7="Canteen",$O$7="Head Office"),0,IF($I34&lt;=0,0,IF(OR(OR(TRIM($J34)="Hebrews",TRIM($J34)="Romans",TRIM($J34)="Romans-2",TRIM($J34)="Globe",TRIM($J34)="Globe-12",TRIM($J34)="Neptune P1"),AND($I35&gt;0,OR(TRIM($J35)="Hebrews",TRIM($J35)="Romans",TRIM($J35)="Romans-2",TRIM($J35)="Globe",TRIM($J35)="Globe-12",TRIM($J35)="Neptune P1"))),1,0)))</f>
        <v/>
      </c>
      <c r="Q34" s="34" t="n"/>
      <c r="R34" s="33">
        <f>IF(OR($O$7="Canteen",$O$7="Head Office"),0,IF(
  AND(
    SUMIFS(I:I, C:C, C34) &gt;= 8,
    COUNTIFS(C$14:C34, C34)=1,
    OR(
      TEXT(D34,"hh:mm:ss")="07:00:00",
      TEXT(D34,"hh:mm:ss")="15:00:00",
      TEXT(D34,"hh:mm:ss")="23:00:00",
      TEXT(D35,"hh:mm:ss")="07:00:00",
      TEXT(D35,"hh:mm:ss")="15:00:00",
      TEXT(D35,"hh:mm:ss")="23:00:00"
    )
  ),
  1,
  0
))</f>
        <v/>
      </c>
      <c r="S34" s="33">
        <f>IF(OR($A34="Annual Leave",$A35="Annual Leave"),IF($A34="Annual Leave",8,0),0)</f>
        <v/>
      </c>
      <c r="T34" s="35" t="n"/>
      <c r="U34" s="144">
        <f>MAX(0,40-Y34)</f>
        <v/>
      </c>
      <c r="V34" s="351">
        <f>IF(OR($C34="",$D34=""),0,
 IF(OR($A34="Holiday",$A35="Holiday"),0,
 IF(AND(NOT(OR($A34="Annual Leave",$A35="Annual Leave")),$A34="Off day"),0,
  IF($I34+$I35&gt;=8,IF($I34&gt;=8,8,$I34),$I34)
  )))</f>
        <v/>
      </c>
      <c r="W34" s="351">
        <f>MAX(0,V34-U34)</f>
        <v/>
      </c>
      <c r="X34" s="351">
        <f>IF(C34="","",C34-WEEKDAY(C34,1)+1)</f>
        <v/>
      </c>
      <c r="Y34" s="351">
        <f>SUMPRODUCT(($X$14:$X33=X34)*(($V$14:$V33)+($O$14:$O33)))+IF(X34=X14,$L$11,0)</f>
        <v/>
      </c>
      <c r="Z34" s="351" t="n"/>
      <c r="AA34" s="351" t="n"/>
      <c r="AB34" s="351" t="n"/>
      <c r="AC34" s="351" t="n"/>
      <c r="AD34" s="351" t="n"/>
      <c r="AE34" s="351" t="n"/>
      <c r="AF34" s="351" t="n"/>
    </row>
    <row r="35" ht="24" customHeight="1" s="348" thickBot="1">
      <c r="A35" s="159" t="inlineStr">
        <is>
          <t>On Day</t>
        </is>
      </c>
      <c r="B35" s="192" t="n"/>
      <c r="C35" s="93">
        <f>C34</f>
        <v/>
      </c>
      <c r="D35" s="36" t="n"/>
      <c r="E35" s="163">
        <f>IF(D35="", "",
 IF(D35=TIME(0,0,0), 0,
 IF(AND(D35&gt;=TIME(0,0,1), D35&lt;=TIME(2,0,0)), TIME(7,0,0),
 IF(AND(D35&gt;=TIME(6,0,0), D35&lt;=TIME(8,0,0)), TIME(12,0,0),
 IF(AND(D35&gt;TIME(8,0,0), D35&lt;=TIME(13,59,0)), TIME(15,0,0),
 IF(AND(D35&gt;=TIME(14,0,0), D35&lt;=TIME(17,59,0)), TIME(21,0,0),
 IF(AND(D35&gt;=TIME(18,0,0), D35&lt;=TIME(21,59,0)), TIME(0,0,0),
 IF(AND(D35&gt;=TIME(22,0,0), D35&lt;=TIME(23,59,59)), TIME(7,0,0), ""))))))))</f>
        <v/>
      </c>
      <c r="F35" s="164" t="n"/>
      <c r="G35" s="163">
        <f>IF(AND(D35&gt;=TIME(6,0,0),D35&lt;=TIME(8,0,0)),E35,"")</f>
        <v/>
      </c>
      <c r="H35" s="36" t="n"/>
      <c r="I35" s="37">
        <f>ROUND(IF(OR(D35="",E35="",E35=0),0,IF(H35="",MOD(E35-D35,1)*24,MOD(H35-D35,1)*24)),2)</f>
        <v/>
      </c>
      <c r="J35" s="162" t="n"/>
      <c r="K35" s="282" t="n"/>
      <c r="L35" s="183" t="n"/>
      <c r="M35" s="283">
        <f>MAX(0,V35-W35)</f>
        <v/>
      </c>
      <c r="N35" s="38">
        <f>(IF(OR($C35="",$D35=""),0,
 IF(OR($A34="Holiday",$A35="Holiday"),
    IF(ISNUMBER(MATCH(TRIM($B35),{"Phagwah","Good Friday","Easter Monday","Labour Day","Christmas","Eid ul Azha","Romans-2","Globe-12","Neptune P1"},0)),0,$I35),
 IF(AND(NOT(OR($A34="Annual Leave",$A35="Annual Leave")),$A35="Off day"),$I35,
  MAX(0,$I35-$V35)
  ))))+W35</f>
        <v/>
      </c>
      <c r="O35" s="38">
        <f>IF(AND(OR($A34="Holiday",$A35="Holiday"),
        ISNUMBER(MATCH(TRIM($B35),{"Phagwah","Good Friday","Easter Monday","Labour Day","Christmas","Eid ul Azha","Romans-2","Globe-12","Neptune P1"},0))),
   $I35,0)</f>
        <v/>
      </c>
      <c r="P35" s="38">
        <f>IF(OR($O$7="Canteen",$O$7="Head Office"),0,IF($I35&lt;=0,0,IF(AND($I34&lt;=0,OR(TRIM($J35)="Hebrews",TRIM($J35)="Romans",TRIM($J35)="Romans-2",TRIM($J35)="Globe",TRIM($J35)="Globe-12",TRIM($J35)="Neptune P1")),1,0)))</f>
        <v/>
      </c>
      <c r="Q35" s="39" t="n"/>
      <c r="R35" s="38">
        <f>IF(OR($O$7="Canteen",$O$7="Head Office"),0,IF(
  AND(
    SUMIFS(I:I, C:C, C35) &gt;= 8,
    COUNTIFS(C$14:C35, C35)=1,
    OR(
      TEXT(D35,"hh:mm:ss")="07:00:00",
      TEXT(D35,"hh:mm:ss")="15:00:00",
      TEXT(D35,"hh:mm:ss")="23:00:00",
      TEXT(D36,"hh:mm:ss")="07:00:00",
      TEXT(D36,"hh:mm:ss")="15:00:00",
      TEXT(D36,"hh:mm:ss")="23:00:00"
    )
  ),
  1,
  0
))</f>
        <v/>
      </c>
      <c r="S35" s="38">
        <f>IF(OR($A34="Annual Leave",$A35="Annual Leave"),IF(AND($A34&lt;&gt;"Annual Leave",$A35="Annual Leave"),8,0),0)</f>
        <v/>
      </c>
      <c r="T35" s="40" t="n"/>
      <c r="U35" s="144">
        <f>MAX(0,40-Y35)</f>
        <v/>
      </c>
      <c r="V35" s="351">
        <f>IF(OR($C35="",$D35=""),0,
 IF(OR($A34="Holiday",$A35="Holiday"),0,
 IF(AND(NOT(OR($A34="Annual Leave",$A35="Annual Leave")),$A35="Off day"),0,
  IF($I34+$I35&gt;=8,IF($I34&gt;=8,0,8-$I34),$I35)
  )))</f>
        <v/>
      </c>
      <c r="W35" s="351">
        <f>MAX(0,V35-U35)</f>
        <v/>
      </c>
      <c r="X35" s="351">
        <f>IF(C35="","",C35-WEEKDAY(C35,1)+1)</f>
        <v/>
      </c>
      <c r="Y35" s="351">
        <f>SUMPRODUCT(($X$14:$X34=X35)*(($V$14:$V34)+($O$14:$O34)))+IF(X35=X14,$L$11,0)</f>
        <v/>
      </c>
      <c r="Z35" s="351" t="n"/>
      <c r="AA35" s="351" t="n"/>
      <c r="AB35" s="351" t="n"/>
      <c r="AC35" s="351" t="n"/>
      <c r="AD35" s="351" t="n"/>
      <c r="AE35" s="351" t="n"/>
      <c r="AF35" s="351" t="n"/>
    </row>
    <row r="36" ht="24" customHeight="1" s="348" thickBot="1">
      <c r="A36" s="154" t="inlineStr">
        <is>
          <t>On Day</t>
        </is>
      </c>
      <c r="B36" s="193" t="n"/>
      <c r="C36" s="90">
        <f>C34+1</f>
        <v/>
      </c>
      <c r="D36" s="8" t="n"/>
      <c r="E36" s="155">
        <f>IF(D36="", "",
 IF(D36=TIME(0,0,0), 0,
 IF(AND(D36&gt;=TIME(0,0,1), D36&lt;=TIME(2,0,0)), TIME(7,0,0),
 IF(AND(D36&gt;=TIME(6,0,0), D36&lt;=TIME(8,0,0)), TIME(12,0,0),
 IF(AND(D36&gt;TIME(8,0,0), D36&lt;=TIME(13,59,0)), TIME(15,0,0),
 IF(AND(D36&gt;=TIME(14,0,0), D36&lt;=TIME(17,59,0)), TIME(21,0,0),
 IF(AND(D36&gt;=TIME(18,0,0), D36&lt;=TIME(21,59,0)), TIME(0,0,0),
 IF(AND(D36&gt;=TIME(22,0,0), D36&lt;=TIME(23,59,59)), TIME(7,0,0), ""))))))))</f>
        <v/>
      </c>
      <c r="F36" s="156" t="n"/>
      <c r="G36" s="155">
        <f>IF(AND(D36&gt;=TIME(6,0,0),D36&lt;=TIME(8,0,0)),E36,"")</f>
        <v/>
      </c>
      <c r="H36" s="8" t="n"/>
      <c r="I36" s="30">
        <f>ROUND(IF(OR(D36="",E36="",E36=0),0,IF(H36="",MOD(E36-D36,1)*24,MOD(H36-D36,1)*24)),2)</f>
        <v/>
      </c>
      <c r="J36" s="157" t="n"/>
      <c r="K36" s="274" t="n"/>
      <c r="L36" s="189" t="n"/>
      <c r="M36" s="275">
        <f>MAX(0,V36-W36)</f>
        <v/>
      </c>
      <c r="N36" s="9">
        <f>(IF(OR($C36="",$D36=""),0,
 IF(OR($A36="Holiday",$A37="Holiday"),
    IF(ISNUMBER(MATCH(TRIM($B36),{"Phagwah","Good Friday","Easter Monday","Labour Day","Christmas","Eid ul Azha","Romans-2","Globe-12","Neptune P1"},0)),0,$I36),
 IF(AND(NOT(OR($A36="Annual Leave",$A37="Annual Leave")),$A36="Off day"),$I36,
  MAX(0,$I36-$V36)
  ))))+W36</f>
        <v/>
      </c>
      <c r="O36" s="9">
        <f>IF(AND(OR($A36="Holiday",$A37="Holiday"),
        ISNUMBER(MATCH(TRIM($B36),{"Phagwah","Good Friday","Easter Monday","Labour Day","Christmas","Eid ul Azha","Romans-2","Globe-12","Neptune P1"},0))),
   $I36,0)</f>
        <v/>
      </c>
      <c r="P36" s="9">
        <f>IF(OR($O$7="Canteen",$O$7="Head Office"),0,IF($I36&lt;=0,0,IF(OR(OR(TRIM($J36)="Hebrews",TRIM($J36)="Romans",TRIM($J36)="Romans-2",TRIM($J36)="Globe",TRIM($J36)="Globe-12",TRIM($J36)="Neptune P1"),AND($I37&gt;0,OR(TRIM($J37)="Hebrews",TRIM($J37)="Romans",TRIM($J37)="Romans-2",TRIM($J37)="Globe",TRIM($J37)="Globe-12",TRIM($J37)="Neptune P1"))),1,0)))</f>
        <v/>
      </c>
      <c r="Q36" s="10" t="n"/>
      <c r="R36" s="9">
        <f>IF(OR($O$7="Canteen",$O$7="Head Office"),0,IF(
  AND(
    SUMIFS(I:I, C:C, C36) &gt;= 8,
    COUNTIFS(C$14:C36, C36)=1,
    OR(
      TEXT(D36,"hh:mm:ss")="07:00:00",
      TEXT(D36,"hh:mm:ss")="15:00:00",
      TEXT(D36,"hh:mm:ss")="23:00:00",
      TEXT(D37,"hh:mm:ss")="07:00:00",
      TEXT(D37,"hh:mm:ss")="15:00:00",
      TEXT(D37,"hh:mm:ss")="23:00:00"
    )
  ),
  1,
  0
))</f>
        <v/>
      </c>
      <c r="S36" s="9">
        <f>IF(OR($A36="Annual Leave",$A37="Annual Leave"),IF($A36="Annual Leave",8,0),0)</f>
        <v/>
      </c>
      <c r="T36" s="91" t="n"/>
      <c r="U36" s="144">
        <f>MAX(0,40-Y36)</f>
        <v/>
      </c>
      <c r="V36" s="351">
        <f>IF(OR($C36="",$D36=""),0,
 IF(OR($A36="Holiday",$A37="Holiday"),0,
 IF(AND(NOT(OR($A36="Annual Leave",$A37="Annual Leave")),$A36="Off day"),0,
  IF($I36+$I37&gt;=8,IF($I36&gt;=8,8,$I36),$I36)
  )))</f>
        <v/>
      </c>
      <c r="W36" s="351">
        <f>MAX(0,V36-U36)</f>
        <v/>
      </c>
      <c r="X36" s="351">
        <f>IF(C36="","",C36-WEEKDAY(C36,1)+1)</f>
        <v/>
      </c>
      <c r="Y36" s="351">
        <f>SUMPRODUCT(($X$14:$X35=X36)*(($V$14:$V35)+($O$14:$O35)))+IF(X36=X14,$L$11,0)</f>
        <v/>
      </c>
      <c r="Z36" s="351" t="n"/>
      <c r="AA36" s="351" t="n"/>
      <c r="AB36" s="351" t="n"/>
      <c r="AC36" s="351" t="n"/>
      <c r="AD36" s="351" t="n"/>
      <c r="AE36" s="351" t="n"/>
      <c r="AF36" s="351" t="n"/>
    </row>
    <row r="37" ht="24" customHeight="1" s="348" thickBot="1">
      <c r="A37" s="154" t="inlineStr">
        <is>
          <t>On Day</t>
        </is>
      </c>
      <c r="B37" s="305" t="n"/>
      <c r="C37" s="90">
        <f>C36</f>
        <v/>
      </c>
      <c r="D37" s="276" t="n"/>
      <c r="E37" s="277">
        <f>IF(D37="", "",
 IF(D37=TIME(0,0,0), 0,
 IF(AND(D37&gt;=TIME(0,0,1), D37&lt;=TIME(2,0,0)), TIME(7,0,0),
 IF(AND(D37&gt;=TIME(6,0,0), D37&lt;=TIME(8,0,0)), TIME(12,0,0),
 IF(AND(D37&gt;TIME(8,0,0), D37&lt;=TIME(13,59,0)), TIME(15,0,0),
 IF(AND(D37&gt;=TIME(14,0,0), D37&lt;=TIME(17,59,0)), TIME(21,0,0),
 IF(AND(D37&gt;=TIME(18,0,0), D37&lt;=TIME(21,59,0)), TIME(0,0,0),
 IF(AND(D37&gt;=TIME(22,0,0), D37&lt;=TIME(23,59,59)), TIME(7,0,0), ""))))))))</f>
        <v/>
      </c>
      <c r="F37" s="156" t="n"/>
      <c r="G37" s="277">
        <f>IF(AND(D37&gt;=TIME(6,0,0),D37&lt;=TIME(8,0,0)),E37,"")</f>
        <v/>
      </c>
      <c r="H37" s="276" t="n"/>
      <c r="I37" s="30">
        <f>ROUND(IF(OR(D37="",E37="",E37=0),0,IF(H37="",MOD(E37-D37,1)*24,MOD(H37-D37,1)*24)),2)</f>
        <v/>
      </c>
      <c r="J37" s="158" t="n"/>
      <c r="K37" s="274" t="n"/>
      <c r="L37" s="189" t="n"/>
      <c r="M37" s="275">
        <f>MAX(0,V37-W37)</f>
        <v/>
      </c>
      <c r="N37" s="278">
        <f>(IF(OR($C37="",$D37=""),0,
 IF(OR($A36="Holiday",$A37="Holiday"),
    IF(ISNUMBER(MATCH(TRIM($B37),{"Phagwah","Good Friday","Easter Monday","Labour Day","Christmas","Eid ul Azha","Romans-2","Globe-12","Neptune P1"},0)),0,$I37),
 IF(AND(NOT(OR($A36="Annual Leave",$A37="Annual Leave")),$A37="Off day"),$I37,
  MAX(0,$I37-$V37)
  ))))+W37</f>
        <v/>
      </c>
      <c r="O37" s="278">
        <f>IF(AND(OR($A36="Holiday",$A37="Holiday"),
        ISNUMBER(MATCH(TRIM($B37),{"Phagwah","Good Friday","Easter Monday","Labour Day","Christmas","Eid ul Azha","Romans-2","Globe-12","Neptune P1"},0))),
   $I37,0)</f>
        <v/>
      </c>
      <c r="P37" s="278">
        <f>IF(OR($O$7="Canteen",$O$7="Head Office"),0,IF($I37&lt;=0,0,IF(AND($I36&lt;=0,OR(TRIM($J37)="Hebrews",TRIM($J37)="Romans",TRIM($J37)="Romans-2",TRIM($J37)="Globe",TRIM($J37)="Globe-12",TRIM($J37)="Neptune P1")),1,0)))</f>
        <v/>
      </c>
      <c r="Q37" s="279" t="n"/>
      <c r="R37" s="278">
        <f>IF(OR($O$7="Canteen",$O$7="Head Office"),0,IF(
  AND(
    SUMIFS(I:I, C:C, C37) &gt;= 8,
    COUNTIFS(C$14:C37, C37)=1,
    OR(
      TEXT(D37,"hh:mm:ss")="07:00:00",
      TEXT(D37,"hh:mm:ss")="15:00:00",
      TEXT(D37,"hh:mm:ss")="23:00:00",
      TEXT(D38,"hh:mm:ss")="07:00:00",
      TEXT(D38,"hh:mm:ss")="15:00:00",
      TEXT(D38,"hh:mm:ss")="23:00:00"
    )
  ),
  1,
  0
))</f>
        <v/>
      </c>
      <c r="S37" s="278">
        <f>IF(OR($A36="Annual Leave",$A37="Annual Leave"),IF(AND($A36&lt;&gt;"Annual Leave",$A37="Annual Leave"),8,0),0)</f>
        <v/>
      </c>
      <c r="T37" s="280" t="n"/>
      <c r="U37" s="144">
        <f>MAX(0,40-Y37)</f>
        <v/>
      </c>
      <c r="V37" s="351">
        <f>IF(OR($C37="",$D37=""),0,
 IF(OR($A36="Holiday",$A37="Holiday"),0,
 IF(AND(NOT(OR($A36="Annual Leave",$A37="Annual Leave")),$A37="Off day"),0,
  IF($I36+$I37&gt;=8,IF($I36&gt;=8,0,8-$I36),$I37)
  )))</f>
        <v/>
      </c>
      <c r="W37" s="351">
        <f>MAX(0,V37-U37)</f>
        <v/>
      </c>
      <c r="X37" s="351">
        <f>IF(C37="","",C37-WEEKDAY(C37,1)+1)</f>
        <v/>
      </c>
      <c r="Y37" s="351">
        <f>SUMPRODUCT(($X$14:$X36=X37)*(($V$14:$V36)+($O$14:$O36)))+IF(X37=X14,$L$11,0)</f>
        <v/>
      </c>
      <c r="Z37" s="351" t="n"/>
      <c r="AA37" s="351" t="n"/>
      <c r="AB37" s="351" t="n"/>
      <c r="AC37" s="351" t="n"/>
      <c r="AD37" s="351" t="n"/>
      <c r="AE37" s="351" t="n"/>
      <c r="AF37" s="351" t="n"/>
    </row>
    <row r="38" ht="24" customHeight="1" s="348" thickBot="1">
      <c r="A38" s="194" t="inlineStr">
        <is>
          <t>On Day</t>
        </is>
      </c>
      <c r="B38" s="195" t="n"/>
      <c r="C38" s="103">
        <f>C36+1</f>
        <v/>
      </c>
      <c r="D38" s="64" t="n"/>
      <c r="E38" s="196">
        <f>IF(D38="", "",
 IF(D38=TIME(0,0,0), 0,
 IF(AND(D38&gt;=TIME(0,0,1), D38&lt;=TIME(2,0,0)), TIME(7,0,0),
 IF(AND(D38&gt;=TIME(6,0,0), D38&lt;=TIME(8,0,0)), TIME(12,0,0),
 IF(AND(D38&gt;TIME(8,0,0), D38&lt;=TIME(13,59,0)), TIME(15,0,0),
 IF(AND(D38&gt;=TIME(14,0,0), D38&lt;=TIME(17,59,0)), TIME(21,0,0),
 IF(AND(D38&gt;=TIME(18,0,0), D38&lt;=TIME(21,59,0)), TIME(0,0,0),
 IF(AND(D38&gt;=TIME(22,0,0), D38&lt;=TIME(23,59,59)), TIME(7,0,0), ""))))))))</f>
        <v/>
      </c>
      <c r="F38" s="197" t="n"/>
      <c r="G38" s="196">
        <f>IF(AND(D38&gt;=TIME(6,0,0),D38&lt;=TIME(8,0,0)),E38,"")</f>
        <v/>
      </c>
      <c r="H38" s="64" t="n"/>
      <c r="I38" s="65">
        <f>ROUND(IF(OR(D38="",E38="",E38=0),0,IF(H38="",MOD(E38-D38,1)*24,MOD(H38-D38,1)*24)),2)</f>
        <v/>
      </c>
      <c r="J38" s="198" t="n"/>
      <c r="K38" s="306" t="n"/>
      <c r="L38" s="181" t="n"/>
      <c r="M38" s="307">
        <f>MAX(0,V38-W38)</f>
        <v/>
      </c>
      <c r="N38" s="66">
        <f>(IF(OR($C38="",$D38=""),0,
 IF(OR($A38="Holiday",$A39="Holiday"),
    IF(ISNUMBER(MATCH(TRIM($B38),{"Phagwah","Good Friday","Easter Monday","Labour Day","Christmas","Eid ul Azha","Romans-2","Globe-12","Neptune P1"},0)),0,$I38),
 IF(AND(NOT(OR($A38="Annual Leave",$A39="Annual Leave")),$A38="Off day"),$I38,
  MAX(0,$I38-$V38)
  ))))+W38</f>
        <v/>
      </c>
      <c r="O38" s="66">
        <f>IF(AND(OR($A38="Holiday",$A39="Holiday"),
        ISNUMBER(MATCH(TRIM($B38),{"Phagwah","Good Friday","Easter Monday","Labour Day","Christmas","Eid ul Azha","Romans-2","Globe-12","Neptune P1"},0))),
   $I38,0)</f>
        <v/>
      </c>
      <c r="P38" s="66">
        <f>IF(OR($O$7="Canteen",$O$7="Head Office"),0,IF($I38&lt;=0,0,IF(OR(OR(TRIM($J38)="Hebrews",TRIM($J38)="Romans",TRIM($J38)="Romans-2",TRIM($J38)="Globe",TRIM($J38)="Globe-12",TRIM($J38)="Neptune P1"),AND($I39&gt;0,OR(TRIM($J39)="Hebrews",TRIM($J39)="Romans",TRIM($J39)="Romans-2",TRIM($J39)="Globe",TRIM($J39)="Globe-12",TRIM($J39)="Neptune P1"))),1,0)))</f>
        <v/>
      </c>
      <c r="Q38" s="67" t="n"/>
      <c r="R38" s="66">
        <f>IF(OR($O$7="Canteen",$O$7="Head Office"),0,IF(
  AND(
    SUMIFS(I:I, C:C, C38) &gt;= 8,
    COUNTIFS(C$14:C38, C38)=1,
    OR(
      TEXT(D38,"hh:mm:ss")="07:00:00",
      TEXT(D38,"hh:mm:ss")="15:00:00",
      TEXT(D38,"hh:mm:ss")="23:00:00",
      TEXT(D39,"hh:mm:ss")="07:00:00",
      TEXT(D39,"hh:mm:ss")="15:00:00",
      TEXT(D39,"hh:mm:ss")="23:00:00"
    )
  ),
  1,
  0
))</f>
        <v/>
      </c>
      <c r="S38" s="66">
        <f>IF(OR($A38="Annual Leave",$A39="Annual Leave"),IF($A38="Annual Leave",8,0),0)</f>
        <v/>
      </c>
      <c r="T38" s="68" t="n"/>
      <c r="U38" s="144">
        <f>MAX(0,40-Y38)</f>
        <v/>
      </c>
      <c r="V38" s="351">
        <f>IF(OR($C38="",$D38=""),0,
 IF(OR($A38="Holiday",$A39="Holiday"),0,
 IF(AND(NOT(OR($A38="Annual Leave",$A39="Annual Leave")),$A38="Off day"),0,
  IF($I38+$I39&gt;=8,IF($I38&gt;=8,8,$I38),$I38)
  )))</f>
        <v/>
      </c>
      <c r="W38" s="351">
        <f>MAX(0,V38-U38)</f>
        <v/>
      </c>
      <c r="X38" s="351">
        <f>IF(C38="","",C38-WEEKDAY(C38,1)+1)</f>
        <v/>
      </c>
      <c r="Y38" s="351">
        <f>SUMPRODUCT(($X$14:$X37=X38)*(($V$14:$V37)+($O$14:$O37)))+IF(X38=X14,$L$11,0)</f>
        <v/>
      </c>
      <c r="Z38" s="351" t="n"/>
      <c r="AA38" s="351" t="n"/>
      <c r="AB38" s="351" t="n"/>
      <c r="AC38" s="351" t="n"/>
      <c r="AD38" s="351" t="n"/>
      <c r="AE38" s="351" t="n"/>
      <c r="AF38" s="351" t="n"/>
    </row>
    <row r="39" ht="24" customHeight="1" s="348" thickBot="1">
      <c r="A39" s="194" t="inlineStr">
        <is>
          <t>On Day</t>
        </is>
      </c>
      <c r="B39" s="199" t="n"/>
      <c r="C39" s="104">
        <f>C38</f>
        <v/>
      </c>
      <c r="D39" s="69" t="n"/>
      <c r="E39" s="200">
        <f>IF(D39="", "",
 IF(D39=TIME(0,0,0), 0,
 IF(AND(D39&gt;=TIME(0,0,1), D39&lt;=TIME(2,0,0)), TIME(7,0,0),
 IF(AND(D39&gt;=TIME(6,0,0), D39&lt;=TIME(8,0,0)), TIME(12,0,0),
 IF(AND(D39&gt;TIME(8,0,0), D39&lt;=TIME(13,59,0)), TIME(15,0,0),
 IF(AND(D39&gt;=TIME(14,0,0), D39&lt;=TIME(17,59,0)), TIME(21,0,0),
 IF(AND(D39&gt;=TIME(18,0,0), D39&lt;=TIME(21,59,0)), TIME(0,0,0),
 IF(AND(D39&gt;=TIME(22,0,0), D39&lt;=TIME(23,59,59)), TIME(7,0,0), ""))))))))</f>
        <v/>
      </c>
      <c r="F39" s="201" t="n"/>
      <c r="G39" s="200">
        <f>IF(AND(D39&gt;=TIME(6,0,0),D39&lt;=TIME(8,0,0)),E39,"")</f>
        <v/>
      </c>
      <c r="H39" s="69" t="n"/>
      <c r="I39" s="70">
        <f>ROUND(IF(OR(D39="",E39="",E39=0),0,IF(H39="",MOD(E39-D39,1)*24,MOD(H39-D39,1)*24)),2)</f>
        <v/>
      </c>
      <c r="J39" s="198" t="n"/>
      <c r="K39" s="306" t="n"/>
      <c r="L39" s="183" t="n"/>
      <c r="M39" s="307">
        <f>MAX(0,V39-W39)</f>
        <v/>
      </c>
      <c r="N39" s="71">
        <f>(IF(OR($C39="",$D39=""),0,
 IF(OR($A38="Holiday",$A39="Holiday"),
    IF(ISNUMBER(MATCH(TRIM($B39),{"Phagwah","Good Friday","Easter Monday","Labour Day","Christmas","Eid ul Azha","Romans-2","Globe-12","Neptune P1"},0)),0,$I39),
 IF(AND(NOT(OR($A38="Annual Leave",$A39="Annual Leave")),$A39="Off day"),$I39,
  MAX(0,$I39-$V39)
  ))))+W39</f>
        <v/>
      </c>
      <c r="O39" s="71">
        <f>IF(AND(OR($A38="Holiday",$A39="Holiday"),
        ISNUMBER(MATCH(TRIM($B39),{"Phagwah","Good Friday","Easter Monday","Labour Day","Christmas","Eid ul Azha","Romans-2","Globe-12","Neptune P1"},0))),
   $I39,0)</f>
        <v/>
      </c>
      <c r="P39" s="71">
        <f>IF(OR($O$7="Canteen",$O$7="Head Office"),0,IF($I39&lt;=0,0,IF(AND($I38&lt;=0,OR(TRIM($J39)="Hebrews",TRIM($J39)="Romans",TRIM($J39)="Romans-2",TRIM($J39)="Globe",TRIM($J39)="Globe-12",TRIM($J39)="Neptune P1")),1,0)))</f>
        <v/>
      </c>
      <c r="Q39" s="72" t="n"/>
      <c r="R39" s="71">
        <f>IF(OR($O$7="Canteen",$O$7="Head Office"),0,IF(
  AND(
    SUMIFS(I:I, C:C, C39) &gt;= 8,
    COUNTIFS(C$14:C39, C39)=1,
    OR(
      TEXT(D39,"hh:mm:ss")="07:00:00",
      TEXT(D39,"hh:mm:ss")="15:00:00",
      TEXT(D39,"hh:mm:ss")="23:00:00",
      TEXT(D40,"hh:mm:ss")="07:00:00",
      TEXT(D40,"hh:mm:ss")="15:00:00",
      TEXT(D40,"hh:mm:ss")="23:00:00"
    )
  ),
  1,
  0
))</f>
        <v/>
      </c>
      <c r="S39" s="71">
        <f>IF(OR($A38="Annual Leave",$A39="Annual Leave"),IF(AND($A38&lt;&gt;"Annual Leave",$A39="Annual Leave"),8,0),0)</f>
        <v/>
      </c>
      <c r="T39" s="73" t="n"/>
      <c r="U39" s="144">
        <f>MAX(0,40-Y39)</f>
        <v/>
      </c>
      <c r="V39" s="351">
        <f>IF(OR($C39="",$D39=""),0,
 IF(OR($A38="Holiday",$A39="Holiday"),0,
 IF(AND(NOT(OR($A38="Annual Leave",$A39="Annual Leave")),$A39="Off day"),0,
  IF($I38+$I39&gt;=8,IF($I38&gt;=8,0,8-$I38),$I39)
  )))</f>
        <v/>
      </c>
      <c r="W39" s="351">
        <f>MAX(0,V39-U39)</f>
        <v/>
      </c>
      <c r="X39" s="351">
        <f>IF(C39="","",C39-WEEKDAY(C39,1)+1)</f>
        <v/>
      </c>
      <c r="Y39" s="351">
        <f>SUMPRODUCT(($X$14:$X38=X39)*(($V$14:$V38)+($O$14:$O38)))+IF(X39=X14,$L$11,0)</f>
        <v/>
      </c>
      <c r="Z39" s="351" t="n"/>
      <c r="AA39" s="351" t="n"/>
      <c r="AB39" s="351" t="n"/>
      <c r="AC39" s="351" t="n"/>
      <c r="AD39" s="351" t="n"/>
      <c r="AE39" s="351" t="n"/>
      <c r="AF39" s="351" t="n"/>
    </row>
    <row r="40" ht="24" customHeight="1" s="348" thickBot="1">
      <c r="A40" s="202" t="inlineStr">
        <is>
          <t>On Day</t>
        </is>
      </c>
      <c r="B40" s="203" t="n"/>
      <c r="C40" s="105">
        <f>C38+1</f>
        <v/>
      </c>
      <c r="D40" s="74" t="n"/>
      <c r="E40" s="204">
        <f>IF(D40="", "",
 IF(D40=TIME(0,0,0), 0,
 IF(AND(D40&gt;=TIME(0,0,1), D40&lt;=TIME(2,0,0)), TIME(7,0,0),
 IF(AND(D40&gt;=TIME(6,0,0), D40&lt;=TIME(8,0,0)), TIME(12,0,0),
 IF(AND(D40&gt;TIME(8,0,0), D40&lt;=TIME(13,59,0)), TIME(15,0,0),
 IF(AND(D40&gt;=TIME(14,0,0), D40&lt;=TIME(17,59,0)), TIME(21,0,0),
 IF(AND(D40&gt;=TIME(18,0,0), D40&lt;=TIME(21,59,0)), TIME(0,0,0),
 IF(AND(D40&gt;=TIME(22,0,0), D40&lt;=TIME(23,59,59)), TIME(7,0,0), ""))))))))</f>
        <v/>
      </c>
      <c r="F40" s="205" t="n"/>
      <c r="G40" s="204">
        <f>IF(AND(D40&gt;=TIME(6,0,0),D40&lt;=TIME(8,0,0)),E40,"")</f>
        <v/>
      </c>
      <c r="H40" s="74" t="n"/>
      <c r="I40" s="106">
        <f>ROUND(IF(OR(D40="",E40="",E40=0),0,IF(H40="",MOD(E40-D40,1)*24,MOD(H40-D40,1)*24)),2)</f>
        <v/>
      </c>
      <c r="J40" s="206" t="n"/>
      <c r="K40" s="308" t="n"/>
      <c r="L40" s="189" t="n"/>
      <c r="M40" s="309">
        <f>MAX(0,V40-W40)</f>
        <v/>
      </c>
      <c r="N40" s="75">
        <f>(IF(OR($C40="",$D40=""),0,
 IF(OR($A40="Holiday",$A41="Holiday"),
    IF(ISNUMBER(MATCH(TRIM($B40),{"Phagwah","Good Friday","Easter Monday","Labour Day","Christmas","Eid ul Azha","Romans-2","Globe-12","Neptune P1"},0)),0,$I40),
 IF(AND(NOT(OR($A40="Annual Leave",$A41="Annual Leave")),$A40="Off day"),$I40,
  MAX(0,$I40-$V40)
  ))))+W40</f>
        <v/>
      </c>
      <c r="O40" s="75">
        <f>IF(AND(OR($A40="Holiday",$A41="Holiday"),
        ISNUMBER(MATCH(TRIM($B40),{"Phagwah","Good Friday","Easter Monday","Labour Day","Christmas","Eid ul Azha","Romans-2","Globe-12","Neptune P1"},0))),
   $I40,0)</f>
        <v/>
      </c>
      <c r="P40" s="75">
        <f>IF(OR($O$7="Canteen",$O$7="Head Office"),0,IF($I40&lt;=0,0,IF(OR(OR(TRIM($J40)="Hebrews",TRIM($J40)="Romans",TRIM($J40)="Romans-2",TRIM($J40)="Globe",TRIM($J40)="Globe-12",TRIM($J40)="Neptune P1"),AND($I41&gt;0,OR(TRIM($J41)="Hebrews",TRIM($J41)="Romans",TRIM($J41)="Romans-2",TRIM($J41)="Globe",TRIM($J41)="Globe-12",TRIM($J41)="Neptune P1"))),1,0)))</f>
        <v/>
      </c>
      <c r="Q40" s="76" t="n"/>
      <c r="R40" s="75">
        <f>IF(OR($O$7="Canteen",$O$7="Head Office"),0,IF(
  AND(
    SUMIFS(I:I, C:C, C40) &gt;= 8,
    COUNTIFS(C$14:C40, C40)=1,
    OR(
      TEXT(D40,"hh:mm:ss")="07:00:00",
      TEXT(D40,"hh:mm:ss")="15:00:00",
      TEXT(D40,"hh:mm:ss")="23:00:00",
      TEXT(D41,"hh:mm:ss")="07:00:00",
      TEXT(D41,"hh:mm:ss")="15:00:00",
      TEXT(D41,"hh:mm:ss")="23:00:00"
    )
  ),
  1,
  0
))</f>
        <v/>
      </c>
      <c r="S40" s="75">
        <f>IF(OR($A40="Annual Leave",$A41="Annual Leave"),IF($A40="Annual Leave",8,0),0)</f>
        <v/>
      </c>
      <c r="T40" s="107" t="n"/>
      <c r="U40" s="144">
        <f>MAX(0,40-Y40)</f>
        <v/>
      </c>
      <c r="V40" s="351">
        <f>IF(OR($C40="",$D40=""),0,
 IF(OR($A40="Holiday",$A41="Holiday"),0,
 IF(AND(NOT(OR($A40="Annual Leave",$A41="Annual Leave")),$A40="Off day"),0,
  IF($I40+$I41&gt;=8,IF($I40&gt;=8,8,$I40),$I40)
  )))</f>
        <v/>
      </c>
      <c r="W40" s="351">
        <f>MAX(0,V40-U40)</f>
        <v/>
      </c>
      <c r="X40" s="351">
        <f>IF(C40="","",C40-WEEKDAY(C40,1)+1)</f>
        <v/>
      </c>
      <c r="Y40" s="351">
        <f>SUMPRODUCT(($X$14:$X39=X40)*(($V$14:$V39)+($O$14:$O39)))+IF(X40=X14,$L$11,0)</f>
        <v/>
      </c>
      <c r="Z40" s="351" t="n"/>
      <c r="AA40" s="351" t="n"/>
      <c r="AB40" s="351" t="n"/>
      <c r="AC40" s="351" t="n"/>
      <c r="AD40" s="351" t="n"/>
      <c r="AE40" s="351" t="n"/>
      <c r="AF40" s="351" t="n"/>
    </row>
    <row r="41" ht="24" customHeight="1" s="348" thickBot="1">
      <c r="A41" s="202" t="inlineStr">
        <is>
          <t>On Day</t>
        </is>
      </c>
      <c r="B41" s="310" t="n"/>
      <c r="C41" s="105">
        <f>C40</f>
        <v/>
      </c>
      <c r="D41" s="311" t="n"/>
      <c r="E41" s="312">
        <f>IF(D41="", "",
 IF(D41=TIME(0,0,0), 0,
 IF(AND(D41&gt;=TIME(0,0,1), D41&lt;=TIME(2,0,0)), TIME(7,0,0),
 IF(AND(D41&gt;=TIME(6,0,0), D41&lt;=TIME(8,0,0)), TIME(12,0,0),
 IF(AND(D41&gt;TIME(8,0,0), D41&lt;=TIME(13,59,0)), TIME(15,0,0),
 IF(AND(D41&gt;=TIME(14,0,0), D41&lt;=TIME(17,59,0)), TIME(21,0,0),
 IF(AND(D41&gt;=TIME(18,0,0), D41&lt;=TIME(21,59,0)), TIME(0,0,0),
 IF(AND(D41&gt;=TIME(22,0,0), D41&lt;=TIME(23,59,59)), TIME(7,0,0), ""))))))))</f>
        <v/>
      </c>
      <c r="F41" s="205" t="n"/>
      <c r="G41" s="312">
        <f>IF(AND(D41&gt;=TIME(6,0,0),D41&lt;=TIME(8,0,0)),E41,"")</f>
        <v/>
      </c>
      <c r="H41" s="311" t="n"/>
      <c r="I41" s="106">
        <f>ROUND(IF(OR(D41="",E41="",E41=0),0,IF(H41="",MOD(E41-D41,1)*24,MOD(H41-D41,1)*24)),2)</f>
        <v/>
      </c>
      <c r="J41" s="207" t="n"/>
      <c r="K41" s="308" t="n"/>
      <c r="L41" s="189" t="n"/>
      <c r="M41" s="309">
        <f>MAX(0,V41-W41)</f>
        <v/>
      </c>
      <c r="N41" s="313">
        <f>(IF(OR($C41="",$D41=""),0,
 IF(OR($A40="Holiday",$A41="Holiday"),
    IF(ISNUMBER(MATCH(TRIM($B41),{"Phagwah","Good Friday","Easter Monday","Labour Day","Christmas","Eid ul Azha","Romans-2","Globe-12","Neptune P1"},0)),0,$I41),
 IF(AND(NOT(OR($A40="Annual Leave",$A41="Annual Leave")),$A41="Off day"),$I41,
  MAX(0,$I41-$V41)
  ))))+W41</f>
        <v/>
      </c>
      <c r="O41" s="313">
        <f>IF(AND(OR($A40="Holiday",$A41="Holiday"),
        ISNUMBER(MATCH(TRIM($B41),{"Phagwah","Good Friday","Easter Monday","Labour Day","Christmas","Eid ul Azha","Romans-2","Globe-12","Neptune P1"},0))),
   $I41,0)</f>
        <v/>
      </c>
      <c r="P41" s="313">
        <f>IF(OR($O$7="Canteen",$O$7="Head Office"),0,IF($I41&lt;=0,0,IF(AND($I40&lt;=0,OR(TRIM($J41)="Hebrews",TRIM($J41)="Romans",TRIM($J41)="Romans-2",TRIM($J41)="Globe",TRIM($J41)="Globe-12",TRIM($J41)="Neptune P1")),1,0)))</f>
        <v/>
      </c>
      <c r="Q41" s="314" t="n"/>
      <c r="R41" s="313">
        <f>IF(OR($O$7="Canteen",$O$7="Head Office"),0,IF(
  AND(
    SUMIFS(I:I, C:C, C41) &gt;= 8,
    COUNTIFS(C$14:C41, C41)=1,
    OR(
      TEXT(D41,"hh:mm:ss")="07:00:00",
      TEXT(D41,"hh:mm:ss")="15:00:00",
      TEXT(D41,"hh:mm:ss")="23:00:00",
      TEXT(D42,"hh:mm:ss")="07:00:00",
      TEXT(D42,"hh:mm:ss")="15:00:00",
      TEXT(D42,"hh:mm:ss")="23:00:00"
    )
  ),
  1,
  0
))</f>
        <v/>
      </c>
      <c r="S41" s="313">
        <f>IF(OR($A40="Annual Leave",$A41="Annual Leave"),IF(AND($A40&lt;&gt;"Annual Leave",$A41="Annual Leave"),8,0),0)</f>
        <v/>
      </c>
      <c r="T41" s="315" t="n"/>
      <c r="U41" s="144">
        <f>MAX(0,40-Y41)</f>
        <v/>
      </c>
      <c r="V41" s="351">
        <f>IF(OR($C41="",$D41=""),0,
 IF(OR($A40="Holiday",$A41="Holiday"),0,
 IF(AND(NOT(OR($A40="Annual Leave",$A41="Annual Leave")),$A41="Off day"),0,
  IF($I40+$I41&gt;=8,IF($I40&gt;=8,0,8-$I40),$I41)
  )))</f>
        <v/>
      </c>
      <c r="W41" s="351">
        <f>MAX(0,V41-U41)</f>
        <v/>
      </c>
      <c r="X41" s="351">
        <f>IF(C41="","",C41-WEEKDAY(C41,1)+1)</f>
        <v/>
      </c>
      <c r="Y41" s="351">
        <f>SUMPRODUCT(($X$14:$X40=X41)*(($V$14:$V40)+($O$14:$O40)))+IF(X41=X14,$L$11,0)</f>
        <v/>
      </c>
      <c r="Z41" s="351" t="n"/>
      <c r="AA41" s="351" t="n"/>
      <c r="AB41" s="351" t="n"/>
      <c r="AC41" s="351" t="n"/>
      <c r="AD41" s="351" t="n"/>
      <c r="AE41" s="351" t="n"/>
      <c r="AF41" s="351" t="n"/>
    </row>
    <row r="42" ht="24" customHeight="1" s="348" thickBot="1">
      <c r="A42" s="208" t="inlineStr">
        <is>
          <t>On Day</t>
        </is>
      </c>
      <c r="B42" s="209" t="n"/>
      <c r="C42" s="108">
        <f>C40+1</f>
        <v/>
      </c>
      <c r="D42" s="77" t="n"/>
      <c r="E42" s="210">
        <f>IF(D42="", "",
 IF(D42=TIME(0,0,0), 0,
 IF(AND(D42&gt;=TIME(0,0,1), D42&lt;=TIME(2,0,0)), TIME(7,0,0),
 IF(AND(D42&gt;=TIME(6,0,0), D42&lt;=TIME(8,0,0)), TIME(12,0,0),
 IF(AND(D42&gt;TIME(8,0,0), D42&lt;=TIME(13,59,0)), TIME(15,0,0),
 IF(AND(D42&gt;=TIME(14,0,0), D42&lt;=TIME(17,59,0)), TIME(21,0,0),
 IF(AND(D42&gt;=TIME(18,0,0), D42&lt;=TIME(21,59,0)), TIME(0,0,0),
 IF(AND(D42&gt;=TIME(22,0,0), D42&lt;=TIME(23,59,59)), TIME(7,0,0), ""))))))))</f>
        <v/>
      </c>
      <c r="F42" s="211" t="n"/>
      <c r="G42" s="210">
        <f>IF(AND(D42&gt;=TIME(6,0,0),D42&lt;=TIME(8,0,0)),E42,"")</f>
        <v/>
      </c>
      <c r="H42" s="77" t="n"/>
      <c r="I42" s="16">
        <f>ROUND(IF(OR(D42="",E42="",E42=0),0,IF(H42="",MOD(E42-D42,1)*24,MOD(H42-D42,1)*24)),2)</f>
        <v/>
      </c>
      <c r="J42" s="212" t="n"/>
      <c r="K42" s="316" t="n"/>
      <c r="L42" s="181" t="n"/>
      <c r="M42" s="317">
        <f>MAX(0,V42-W42)</f>
        <v/>
      </c>
      <c r="N42" s="17">
        <f>(IF(OR($C42="",$D42=""),0,
 IF(OR($A42="Holiday",$A43="Holiday"),
    IF(ISNUMBER(MATCH(TRIM($B42),{"Phagwah","Good Friday","Easter Monday","Labour Day","Christmas","Eid ul Azha","Romans-2","Globe-12","Neptune P1"},0)),0,$I42),
 IF(AND(NOT(OR($A42="Annual Leave",$A43="Annual Leave")),$A42="Off day"),$I42,
  MAX(0,$I42-$V42)
  ))))+W42</f>
        <v/>
      </c>
      <c r="O42" s="213">
        <f>IF(AND(OR($A42="Holiday",$A43="Holiday"),
        ISNUMBER(MATCH(TRIM($B42),{"Phagwah","Good Friday","Easter Monday","Labour Day","Christmas","Eid ul Azha","Romans-2","Globe-12","Neptune P1"},0))),
   $I42,0)</f>
        <v/>
      </c>
      <c r="P42" s="17">
        <f>IF(OR($O$7="Canteen",$O$7="Head Office"),0,IF($I42&lt;=0,0,IF(OR(OR(TRIM($J42)="Hebrews",TRIM($J42)="Romans",TRIM($J42)="Romans-2",TRIM($J42)="Globe",TRIM($J42)="Globe-12",TRIM($J42)="Neptune P1"),AND($I43&gt;0,OR(TRIM($J43)="Hebrews",TRIM($J43)="Romans",TRIM($J43)="Romans-2",TRIM($J43)="Globe",TRIM($J43)="Globe-12",TRIM($J43)="Neptune P1"))),1,0)))</f>
        <v/>
      </c>
      <c r="Q42" s="78" t="n"/>
      <c r="R42" s="213">
        <f>IF(OR($O$7="Canteen",$O$7="Head Office"),0,IF(
  AND(
    SUMIFS(I:I, C:C, C42) &gt;= 8,
    COUNTIFS(C$14:C42, C42)=1,
    OR(
      TEXT(D42,"hh:mm:ss")="07:00:00",
      TEXT(D42,"hh:mm:ss")="15:00:00",
      TEXT(D42,"hh:mm:ss")="23:00:00",
      TEXT(D43,"hh:mm:ss")="07:00:00",
      TEXT(D43,"hh:mm:ss")="15:00:00",
      TEXT(D43,"hh:mm:ss")="23:00:00"
    )
  ),
  1,
  0
))</f>
        <v/>
      </c>
      <c r="S42" s="213">
        <f>IF(OR($A42="Annual Leave",$A43="Annual Leave"),IF($A42="Annual Leave",8,0),0)</f>
        <v/>
      </c>
      <c r="T42" s="79" t="n"/>
      <c r="U42" s="144">
        <f>MAX(0,40-Y42)</f>
        <v/>
      </c>
      <c r="V42" s="351">
        <f>IF(OR($C42="",$D42=""),0,
 IF(OR($A42="Holiday",$A43="Holiday"),0,
 IF(AND(NOT(OR($A42="Annual Leave",$A43="Annual Leave")),$A42="Off day"),0,
  IF($I42+$I43&gt;=8,IF($I42&gt;=8,8,$I42),$I42)
  )))</f>
        <v/>
      </c>
      <c r="W42" s="351">
        <f>MAX(0,V42-U42)</f>
        <v/>
      </c>
      <c r="X42" s="351">
        <f>IF(C42="","",C42-WEEKDAY(C42,1)+1)</f>
        <v/>
      </c>
      <c r="Y42" s="351">
        <f>SUMPRODUCT(($X$14:$X41=X42)*(($V$14:$V41)+($O$14:$O41)))+IF(X42=X14,$L$11,0)</f>
        <v/>
      </c>
      <c r="Z42" s="351" t="n"/>
      <c r="AA42" s="351" t="n"/>
      <c r="AB42" s="351" t="n"/>
      <c r="AC42" s="351" t="n"/>
      <c r="AD42" s="351" t="n"/>
      <c r="AE42" s="351" t="n"/>
      <c r="AF42" s="351" t="n"/>
    </row>
    <row r="43" ht="24" customHeight="1" s="348" thickBot="1">
      <c r="A43" s="208" t="inlineStr">
        <is>
          <t>On Day</t>
        </is>
      </c>
      <c r="B43" s="214" t="n"/>
      <c r="C43" s="109">
        <f>C42</f>
        <v/>
      </c>
      <c r="D43" s="18" t="n"/>
      <c r="E43" s="215">
        <f>IF(D43="", "",
 IF(D43=TIME(0,0,0), 0,
 IF(AND(D43&gt;=TIME(0,0,1), D43&lt;=TIME(2,0,0)), TIME(7,0,0),
 IF(AND(D43&gt;=TIME(6,0,0), D43&lt;=TIME(8,0,0)), TIME(12,0,0),
 IF(AND(D43&gt;TIME(8,0,0), D43&lt;=TIME(13,59,0)), TIME(15,0,0),
 IF(AND(D43&gt;=TIME(14,0,0), D43&lt;=TIME(17,59,0)), TIME(21,0,0),
 IF(AND(D43&gt;=TIME(18,0,0), D43&lt;=TIME(21,59,0)), TIME(0,0,0),
 IF(AND(D43&gt;=TIME(22,0,0), D43&lt;=TIME(23,59,59)), TIME(7,0,0), ""))))))))</f>
        <v/>
      </c>
      <c r="F43" s="216" t="n"/>
      <c r="G43" s="215">
        <f>IF(AND(D43&gt;=TIME(6,0,0),D43&lt;=TIME(8,0,0)),E43,"")</f>
        <v/>
      </c>
      <c r="H43" s="18" t="n"/>
      <c r="I43" s="19">
        <f>ROUND(IF(OR(D43="",E43="",E43=0),0,IF(H43="",MOD(E43-D43,1)*24,MOD(H43-D43,1)*24)),2)</f>
        <v/>
      </c>
      <c r="J43" s="212" t="n"/>
      <c r="K43" s="316" t="n"/>
      <c r="L43" s="183" t="n"/>
      <c r="M43" s="317">
        <f>MAX(0,V43-W43)</f>
        <v/>
      </c>
      <c r="N43" s="20">
        <f>(IF(OR($C43="",$D43=""),0,
 IF(OR($A42="Holiday",$A43="Holiday"),
    IF(ISNUMBER(MATCH(TRIM($B43),{"Phagwah","Good Friday","Easter Monday","Labour Day","Christmas","Eid ul Azha","Romans-2","Globe-12","Neptune P1"},0)),0,$I43),
 IF(AND(NOT(OR($A42="Annual Leave",$A43="Annual Leave")),$A43="Off day"),$I43,
  MAX(0,$I43-$V43)
  ))))+W43</f>
        <v/>
      </c>
      <c r="O43" s="20">
        <f>IF(AND(OR($A42="Holiday",$A43="Holiday"),
        ISNUMBER(MATCH(TRIM($B43),{"Phagwah","Good Friday","Easter Monday","Labour Day","Christmas","Eid ul Azha","Romans-2","Globe-12","Neptune P1"},0))),
   $I43,0)</f>
        <v/>
      </c>
      <c r="P43" s="20">
        <f>IF(OR($O$7="Canteen",$O$7="Head Office"),0,IF($I43&lt;=0,0,IF(AND($I42&lt;=0,OR(TRIM($J43)="Hebrews",TRIM($J43)="Romans",TRIM($J43)="Romans-2",TRIM($J43)="Globe",TRIM($J43)="Globe-12",TRIM($J43)="Neptune P1")),1,0)))</f>
        <v/>
      </c>
      <c r="Q43" s="21" t="n"/>
      <c r="R43" s="20">
        <f>IF(OR($O$7="Canteen",$O$7="Head Office"),0,IF(
  AND(
    SUMIFS(I:I, C:C, C43) &gt;= 8,
    COUNTIFS(C$14:C43, C43)=1,
    OR(
      TEXT(D43,"hh:mm:ss")="07:00:00",
      TEXT(D43,"hh:mm:ss")="15:00:00",
      TEXT(D43,"hh:mm:ss")="23:00:00",
      TEXT(D49,"hh:mm:ss")="07:00:00",
      TEXT(D49,"hh:mm:ss")="15:00:00",
      TEXT(D49,"hh:mm:ss")="23:00:00"
    )
  ),
  1,
  0
))</f>
        <v/>
      </c>
      <c r="S43" s="20">
        <f>IF(OR($A42="Annual Leave",$A43="Annual Leave"),IF(AND($A42&lt;&gt;"Annual Leave",$A43="Annual Leave"),8,0),0)</f>
        <v/>
      </c>
      <c r="T43" s="22" t="n"/>
      <c r="U43" s="144">
        <f>MAX(0,40-Y43)</f>
        <v/>
      </c>
      <c r="V43" s="351">
        <f>IF(OR($C43="",$D43=""),0,
 IF(OR($A42="Holiday",$A43="Holiday"),0,
 IF(AND(NOT(OR($A42="Annual Leave",$A43="Annual Leave")),$A43="Off day"),0,
  IF($I42+$I43&gt;=8,IF($I42&gt;=8,0,8-$I42),$I43)
  )))</f>
        <v/>
      </c>
      <c r="W43" s="351">
        <f>MAX(0,V43-U43)</f>
        <v/>
      </c>
      <c r="X43" s="351">
        <f>IF(C43="","",C43-WEEKDAY(C43,1)+1)</f>
        <v/>
      </c>
      <c r="Y43" s="351">
        <f>SUMPRODUCT(($X$14:$X42=X43)*(($V$14:$V42)+($O$14:$O42)))+IF(X43=X14,$L$11,0)</f>
        <v/>
      </c>
      <c r="Z43" s="351" t="n"/>
      <c r="AA43" s="351" t="n"/>
      <c r="AB43" s="351" t="n"/>
      <c r="AC43" s="351" t="n"/>
      <c r="AD43" s="351" t="n"/>
      <c r="AE43" s="351" t="n"/>
      <c r="AF43" s="351" t="n"/>
    </row>
    <row r="44" ht="24" customHeight="1" s="348" thickBot="1">
      <c r="A44" s="176" t="n"/>
      <c r="B44" s="176" t="n"/>
      <c r="C44" s="217" t="n"/>
      <c r="D44" s="110" t="n"/>
      <c r="E44" s="110" t="n"/>
      <c r="F44" s="218" t="n"/>
      <c r="G44" s="110" t="n"/>
      <c r="H44" s="110" t="n"/>
      <c r="I44" s="219" t="n"/>
      <c r="J44" s="219" t="n"/>
      <c r="K44" s="219" t="n"/>
      <c r="L44" s="219" t="n"/>
      <c r="M44" s="111">
        <f>MAX(0,V44-W44)</f>
        <v/>
      </c>
      <c r="N44" s="112">
        <f>(IF(OR($C44="",$D44=""),0,
 IF(OR($A44="Holiday",$A45="Holiday"),
    IF(ISNUMBER(MATCH(TRIM($B44),{"Phagwah","Good Friday","Easter Monday","Labour Day","Christmas","Eid ul Azha","Romans-2","Globe-12","Neptune P1"},0)),0,$I44),
 IF(AND(NOT(OR($A44="Annual Leave",$A45="Annual Leave")),$A44="Off day"),$I44,
  MAX(0,$I44-$V44)
  ))))+W44</f>
        <v/>
      </c>
      <c r="O44" s="112">
        <f>IF(AND(OR($A44="Holiday",$A45="Holiday"),
        ISNUMBER(MATCH(TRIM($B44),{"Phagwah","Good Friday","Easter Monday","Labour Day","Christmas","Eid ul Azha","Romans-2","Globe-12","Neptune P1"},0))),
   $I44,0)</f>
        <v/>
      </c>
      <c r="P44" s="112">
        <f>IF(OR($O$7="Canteen",$O$7="Head Office"),0,IF($I44&lt;=0,0,IF(OR(OR(TRIM($J44)="Hebrews",TRIM($J44)="Romans",TRIM($J44)="Romans-2",TRIM($J44)="Globe",TRIM($J44)="Globe-12",TRIM($J44)="Neptune P1"),AND($I45&gt;0,OR(TRIM($J45)="Hebrews",TRIM($J45)="Romans",TRIM($J45)="Romans-2",TRIM($J45)="Globe",TRIM($J45)="Globe-12",TRIM($J45)="Neptune P1"))),1,0)))</f>
        <v/>
      </c>
      <c r="Q44" s="113" t="n"/>
      <c r="R44" s="113" t="n"/>
      <c r="S44" s="112">
        <f>IF(OR($A44="Annual Leave",$A45="Annual Leave"),IF($A44="Annual Leave",8,0),0)</f>
        <v/>
      </c>
      <c r="T44" s="114" t="n"/>
      <c r="U44" s="144">
        <f>MAX(0,40-Y44)</f>
        <v/>
      </c>
      <c r="V44" s="351">
        <f>IF(OR($C44="",$D44=""),0,
 IF(OR($A44="Holiday",$A45="Holiday"),0,
 IF(AND(NOT(OR($A44="Annual Leave",$A45="Annual Leave")),$A44="Off day"),0,
  IF($I44+$I45&gt;=8,IF($I44&gt;=8,8,$I44),$I44)
  )))</f>
        <v/>
      </c>
      <c r="W44" s="351">
        <f>MAX(0,V44-U44)</f>
        <v/>
      </c>
      <c r="X44" s="351">
        <f>IF(C44="","",C44-WEEKDAY(C44,1)+1)</f>
        <v/>
      </c>
      <c r="Y44" s="351">
        <f>SUMPRODUCT(($X$14:$X43=X44)*(($V$14:$V43)+($O$14:$O43)))+IF(X44=X14,$L$11,0)</f>
        <v/>
      </c>
      <c r="Z44" s="351" t="n"/>
      <c r="AA44" s="351" t="n"/>
      <c r="AB44" s="351" t="n"/>
      <c r="AC44" s="351" t="n"/>
      <c r="AD44" s="351" t="n"/>
      <c r="AE44" s="351" t="n"/>
      <c r="AF44" s="351" t="n"/>
    </row>
    <row r="45" ht="24" customHeight="1" s="348" thickBot="1">
      <c r="A45" s="154" t="inlineStr">
        <is>
          <t>On Day</t>
        </is>
      </c>
      <c r="B45" s="318" t="n"/>
      <c r="C45" s="115">
        <f>C42+1</f>
        <v/>
      </c>
      <c r="D45" s="319" t="n"/>
      <c r="E45" s="320">
        <f>IF(D45="", "",
 IF(D45=TIME(0,0,0), 0,
 IF(AND(D45&gt;=TIME(0,0,1), D45&lt;=TIME(2,0,0)), TIME(7,0,0),
 IF(AND(D45&gt;=TIME(6,0,0), D45&lt;=TIME(8,0,0)), TIME(12,0,0),
 IF(AND(D45&gt;TIME(8,0,0), D45&lt;=TIME(13,59,0)), TIME(15,0,0),
 IF(AND(D45&gt;=TIME(14,0,0), D45&lt;=TIME(17,59,0)), TIME(21,0,0),
 IF(AND(D45&gt;=TIME(18,0,0), D45&lt;=TIME(21,59,0)), TIME(0,0,0),
 IF(AND(D45&gt;=TIME(22,0,0), D45&lt;=TIME(23,59,59)), TIME(7,0,0), ""))))))))</f>
        <v/>
      </c>
      <c r="F45" s="321" t="n"/>
      <c r="G45" s="320">
        <f>IF(AND(D45&gt;=TIME(6,0,0),D45&lt;=TIME(8,0,0)),E45,"")</f>
        <v/>
      </c>
      <c r="H45" s="319" t="n"/>
      <c r="I45" s="30">
        <f>ROUND(IF(OR(D45="",E45="",E45=0),0,IF(H45="",MOD(E45-D45,1)*24,MOD(H45-D45,1)*24)),2)</f>
        <v/>
      </c>
      <c r="J45" s="220" t="n"/>
      <c r="K45" s="274" t="n"/>
      <c r="L45" s="181" t="n"/>
      <c r="M45" s="275">
        <f>MAX(0,V45-W45)</f>
        <v/>
      </c>
      <c r="N45" s="322">
        <f>(IF(OR($C45="",$D45=""),0,
 IF(OR($A44="Holiday",$A45="Holiday"),
    IF(ISNUMBER(MATCH(TRIM($B45),{"Phagwah","Good Friday","Easter Monday","Labour Day","Christmas","Eid ul Azha","Romans-2","Globe-12","Neptune P1"},0)),0,$I45),
 IF(AND(NOT(OR($A44="Annual Leave",$A45="Annual Leave")),$A45="Off day"),$I45,
  MAX(0,$I45-$V45)
  ))))+W45</f>
        <v/>
      </c>
      <c r="O45" s="322">
        <f>IF(AND(OR($A44="Holiday",$A45="Holiday"),
        ISNUMBER(MATCH(TRIM($B45),{"Phagwah","Good Friday","Easter Monday","Labour Day","Christmas","Eid ul Azha","Romans-2","Globe-12","Neptune P1"},0))),
   $I45,0)</f>
        <v/>
      </c>
      <c r="P45" s="322">
        <f>IF(OR($O$7="Canteen",$O$7="Head Office"),0,IF($I45&lt;=0,0,IF(AND($I44&lt;=0,OR(TRIM($J45)="Hebrews",TRIM($J45)="Romans",TRIM($J45)="Romans-2",TRIM($J45)="Globe",TRIM($J45)="Globe-12",TRIM($J45)="Neptune P1")),1,0)))</f>
        <v/>
      </c>
      <c r="Q45" s="323" t="n"/>
      <c r="R45" s="322">
        <f>IF(OR($O$7="Canteen",$O$7="Head Office"),0,IF(
  AND(
    SUMIFS(I:I, C:C, C45) &gt;= 8,
    COUNTIFS(C$14:C45, C45)=1,
    OR(
      TEXT(D45,"hh:mm:ss")="07:00:00",
      TEXT(D45,"hh:mm:ss")="15:00:00",
      TEXT(D45,"hh:mm:ss")="23:00:00",
      TEXT(D46,"hh:mm:ss")="07:00:00",
      TEXT(D46,"hh:mm:ss")="15:00:00",
      TEXT(D46,"hh:mm:ss")="23:00:00"
    )
  ),
  1,
  0
))</f>
        <v/>
      </c>
      <c r="S45" s="322">
        <f>IF(OR($A44="Annual Leave",$A45="Annual Leave"),IF(AND($A44&lt;&gt;"Annual Leave",$A45="Annual Leave"),8,0),0)</f>
        <v/>
      </c>
      <c r="T45" s="116" t="n"/>
      <c r="U45" s="144">
        <f>MAX(0,40-Y45)</f>
        <v/>
      </c>
      <c r="V45" s="351">
        <f>IF(OR($C45="",$D45=""),0,
 IF(OR($A44="Holiday",$A45="Holiday"),0,
 IF(AND(NOT(OR($A44="Annual Leave",$A45="Annual Leave")),$A45="Off day"),0,
  IF($I44+$I45&gt;=8,IF($I44&gt;=8,0,8-$I44),$I45)
  )))</f>
        <v/>
      </c>
      <c r="W45" s="351">
        <f>MAX(0,V45-U45)</f>
        <v/>
      </c>
      <c r="X45" s="351">
        <f>IF(C45="","",C45-WEEKDAY(C45,1)+1)</f>
        <v/>
      </c>
      <c r="Y45" s="351">
        <f>SUMPRODUCT(($X$14:$X44=X45)*(($V$14:$V44)+($O$14:$O44)))+IF(X45=X14,$L$11,0)</f>
        <v/>
      </c>
      <c r="Z45" s="351" t="n"/>
      <c r="AA45" s="351" t="n"/>
      <c r="AB45" s="351" t="n"/>
      <c r="AC45" s="351" t="n"/>
      <c r="AD45" s="351" t="n"/>
      <c r="AE45" s="351" t="n"/>
      <c r="AF45" s="351" t="n"/>
    </row>
    <row r="46" ht="24" customHeight="1" s="348" thickBot="1">
      <c r="A46" s="154" t="inlineStr">
        <is>
          <t>On Day</t>
        </is>
      </c>
      <c r="B46" s="305" t="n"/>
      <c r="C46" s="90">
        <f>C45</f>
        <v/>
      </c>
      <c r="D46" s="80" t="n"/>
      <c r="E46" s="221">
        <f>IF(D46="", "",
 IF(D46=TIME(0,0,0), 0,
 IF(AND(D46&gt;=TIME(0,0,1), D46&lt;=TIME(2,0,0)), TIME(7,0,0),
 IF(AND(D46&gt;=TIME(6,0,0), D46&lt;=TIME(8,0,0)), TIME(12,0,0),
 IF(AND(D46&gt;TIME(8,0,0), D46&lt;=TIME(13,59,0)), TIME(15,0,0),
 IF(AND(D46&gt;=TIME(14,0,0), D46&lt;=TIME(17,59,0)), TIME(21,0,0),
 IF(AND(D46&gt;=TIME(18,0,0), D46&lt;=TIME(21,59,0)), TIME(0,0,0),
 IF(AND(D46&gt;=TIME(22,0,0), D46&lt;=TIME(23,59,59)), TIME(7,0,0), ""))))))))</f>
        <v/>
      </c>
      <c r="F46" s="156" t="n"/>
      <c r="G46" s="221">
        <f>IF(AND(D46&gt;=TIME(6,0,0),D46&lt;=TIME(8,0,0)),E46,"")</f>
        <v/>
      </c>
      <c r="H46" s="80" t="n"/>
      <c r="I46" s="30">
        <f>ROUND(IF(OR(D46="",E46="",E46=0),0,IF(H46="",MOD(E46-D46,1)*24,MOD(H46-D46,1)*24)),2)</f>
        <v/>
      </c>
      <c r="J46" s="158" t="n"/>
      <c r="K46" s="274" t="n"/>
      <c r="L46" s="189" t="n"/>
      <c r="M46" s="275">
        <f>MAX(0,V46-W46)</f>
        <v/>
      </c>
      <c r="N46" s="81">
        <f>(IF(OR($C46="",$D46=""),0,
 IF(OR($A46="Holiday",$A47="Holiday"),
    IF(ISNUMBER(MATCH(TRIM($B46),{"Phagwah","Good Friday","Easter Monday","Labour Day","Christmas","Eid ul Azha","Romans-2","Globe-12","Neptune P1"},0)),0,$I46),
 IF(AND(NOT(OR($A46="Annual Leave",$A47="Annual Leave")),$A46="Off day"),$I46,
  MAX(0,$I46-$V46)
  ))))+W46</f>
        <v/>
      </c>
      <c r="O46" s="81">
        <f>IF(AND(OR($A46="Holiday",$A47="Holiday"),
        ISNUMBER(MATCH(TRIM($B46),{"Phagwah","Good Friday","Easter Monday","Labour Day","Christmas","Eid ul Azha","Romans-2","Globe-12","Neptune P1"},0))),
   $I46,0)</f>
        <v/>
      </c>
      <c r="P46" s="81">
        <f>IF(OR($O$7="Canteen",$O$7="Head Office"),0,IF($I46&lt;=0,0,IF(OR(OR(TRIM($J46)="Hebrews",TRIM($J46)="Romans",TRIM($J46)="Romans-2",TRIM($J46)="Globe",TRIM($J46)="Globe-12",TRIM($J46)="Neptune P1"),AND($I47&gt;0,OR(TRIM($J47)="Hebrews",TRIM($J47)="Romans",TRIM($J47)="Romans-2",TRIM($J47)="Globe",TRIM($J47)="Globe-12",TRIM($J47)="Neptune P1"))),1,0)))</f>
        <v/>
      </c>
      <c r="Q46" s="82" t="n"/>
      <c r="R46" s="81">
        <f>IF(OR($O$7="Canteen",$O$7="Head Office"),0,IF(
  AND(
    SUMIFS(I:I, C:C, C46) &gt;= 8,
    COUNTIFS(C$14:C46, C46)=1,
    OR(
      TEXT(D46,"hh:mm:ss")="07:00:00",
      TEXT(D46,"hh:mm:ss")="15:00:00",
      TEXT(D46,"hh:mm:ss")="23:00:00",
      TEXT(D51,"hh:mm:ss")="07:00:00",
      TEXT(D51,"hh:mm:ss")="15:00:00",
      TEXT(D51,"hh:mm:ss")="23:00:00"
    )
  ),
  1,
  0
))</f>
        <v/>
      </c>
      <c r="S46" s="81">
        <f>IF(OR($A46="Annual Leave",$A47="Annual Leave"),IF($A46="Annual Leave",8,0),0)</f>
        <v/>
      </c>
      <c r="T46" s="117" t="n"/>
      <c r="U46" s="144">
        <f>MAX(0,40-Y46)</f>
        <v/>
      </c>
      <c r="V46" s="351">
        <f>IF(OR($C46="",$D46=""),0,
 IF(OR($A46="Holiday",$A47="Holiday"),0,
 IF(AND(NOT(OR($A46="Annual Leave",$A47="Annual Leave")),$A46="Off day"),0,
  IF($I46+$I47&gt;=8,IF($I46&gt;=8,8,$I46),$I46)
  )))</f>
        <v/>
      </c>
      <c r="W46" s="351">
        <f>MAX(0,V46-U46)</f>
        <v/>
      </c>
      <c r="X46" s="351">
        <f>IF(C46="","",C46-WEEKDAY(C46,1)+1)</f>
        <v/>
      </c>
      <c r="Y46" s="351">
        <f>SUMPRODUCT(($X$14:$X45=X46)*(($V$14:$V45)+($O$14:$O45)))+IF(X46=X14,$L$11,0)</f>
        <v/>
      </c>
      <c r="Z46" s="351" t="n"/>
      <c r="AA46" s="351" t="n"/>
      <c r="AB46" s="351" t="n"/>
      <c r="AC46" s="351" t="n"/>
      <c r="AD46" s="351" t="n"/>
      <c r="AE46" s="351" t="n"/>
      <c r="AF46" s="351" t="n"/>
    </row>
    <row r="47" ht="24" customHeight="1" s="348" thickBot="1">
      <c r="A47" s="184" t="inlineStr">
        <is>
          <t>On Day</t>
        </is>
      </c>
      <c r="B47" s="222" t="n"/>
      <c r="C47" s="118">
        <f>C45+1</f>
        <v/>
      </c>
      <c r="D47" s="83" t="n"/>
      <c r="E47" s="223">
        <f>IF(D47="", "",
 IF(D47=TIME(0,0,0), 0,
 IF(AND(D47&gt;=TIME(0,0,1), D47&lt;=TIME(2,0,0)), TIME(7,0,0),
 IF(AND(D47&gt;=TIME(6,0,0), D47&lt;=TIME(8,0,0)), TIME(12,0,0),
 IF(AND(D47&gt;TIME(8,0,0), D47&lt;=TIME(13,59,0)), TIME(15,0,0),
 IF(AND(D47&gt;=TIME(14,0,0), D47&lt;=TIME(17,59,0)), TIME(21,0,0),
 IF(AND(D47&gt;=TIME(18,0,0), D47&lt;=TIME(21,59,0)), TIME(0,0,0),
 IF(AND(D47&gt;=TIME(22,0,0), D47&lt;=TIME(23,59,59)), TIME(7,0,0), ""))))))))</f>
        <v/>
      </c>
      <c r="F47" s="224" t="n"/>
      <c r="G47" s="223">
        <f>IF(AND(D47&gt;=TIME(6,0,0),D47&lt;=TIME(8,0,0)),E47,"")</f>
        <v/>
      </c>
      <c r="H47" s="83" t="n"/>
      <c r="I47" s="23">
        <f>ROUND(IF(OR(D47="",E47="",E47=0),0,IF(H47="",MOD(E47-D47,1)*24,MOD(H47-D47,1)*24)),2)</f>
        <v/>
      </c>
      <c r="J47" s="225" t="n"/>
      <c r="K47" s="297" t="n"/>
      <c r="L47" s="181" t="n"/>
      <c r="M47" s="298">
        <f>MAX(0,V47-W47)</f>
        <v/>
      </c>
      <c r="N47" s="84">
        <f>(IF(OR($C47="",$D47=""),0,
 IF(OR($A46="Holiday",$A47="Holiday"),
    IF(ISNUMBER(MATCH(TRIM($B47),{"Phagwah","Good Friday","Easter Monday","Labour Day","Christmas","Eid ul Azha","Romans-2","Globe-12","Neptune P1"},0)),0,$I47),
 IF(AND(NOT(OR($A46="Annual Leave",$A47="Annual Leave")),$A47="Off day"),$I47,
  MAX(0,$I47-$V47)
  ))))+W47</f>
        <v/>
      </c>
      <c r="O47" s="84">
        <f>IF(AND(OR($A46="Holiday",$A47="Holiday"),
        ISNUMBER(MATCH(TRIM($B47),{"Phagwah","Good Friday","Easter Monday","Labour Day","Christmas","Eid ul Azha","Romans-2","Globe-12","Neptune P1"},0))),
   $I47,0)</f>
        <v/>
      </c>
      <c r="P47" s="84">
        <f>IF(OR($O$7="Canteen",$O$7="Head Office"),0,IF($I47&lt;=0,0,IF(AND($I46&lt;=0,OR(TRIM($J47)="Hebrews",TRIM($J47)="Romans",TRIM($J47)="Romans-2",TRIM($J47)="Globe",TRIM($J47)="Globe-12",TRIM($J47)="Neptune P1")),1,0)))</f>
        <v/>
      </c>
      <c r="Q47" s="85" t="n"/>
      <c r="R47" s="84">
        <f>IF(OR($O$7="Canteen",$O$7="Head Office"),0,IF(
  AND(
    SUMIFS(I:I, C:C, C47) &gt;= 8,
    COUNTIFS(C$14:C47, C47)=1,
    OR(
      TEXT(D47,"hh:mm:ss")="07:00:00",
      TEXT(D47,"hh:mm:ss")="15:00:00",
      TEXT(D47,"hh:mm:ss")="23:00:00",
      TEXT(D48,"hh:mm:ss")="07:00:00",
      TEXT(D48,"hh:mm:ss")="15:00:00",
      TEXT(D48,"hh:mm:ss")="23:00:00"
    )
  ),
  1,
  0
))</f>
        <v/>
      </c>
      <c r="S47" s="84">
        <f>IF(OR($A46="Annual Leave",$A47="Annual Leave"),IF(AND($A46&lt;&gt;"Annual Leave",$A47="Annual Leave"),8,0),0)</f>
        <v/>
      </c>
      <c r="T47" s="86" t="n"/>
      <c r="U47" s="144">
        <f>MAX(0,40-Y47)</f>
        <v/>
      </c>
      <c r="V47" s="351">
        <f>IF(OR($C47="",$D47=""),0,
 IF(OR($A46="Holiday",$A47="Holiday"),0,
 IF(AND(NOT(OR($A46="Annual Leave",$A47="Annual Leave")),$A47="Off day"),0,
  IF($I46+$I47&gt;=8,IF($I46&gt;=8,0,8-$I46),$I47)
  )))</f>
        <v/>
      </c>
      <c r="W47" s="351">
        <f>MAX(0,V47-U47)</f>
        <v/>
      </c>
      <c r="X47" s="351">
        <f>IF(C47="","",C47-WEEKDAY(C47,1)+1)</f>
        <v/>
      </c>
      <c r="Y47" s="351">
        <f>SUMPRODUCT(($X$14:$X46=X47)*(($V$14:$V46)+($O$14:$O46)))+IF(X47=X14,$L$11,0)</f>
        <v/>
      </c>
      <c r="Z47" s="351" t="n"/>
      <c r="AA47" s="351" t="n"/>
      <c r="AB47" s="351" t="n"/>
      <c r="AC47" s="351" t="n"/>
      <c r="AD47" s="351" t="n"/>
      <c r="AE47" s="351" t="n"/>
      <c r="AF47" s="351" t="n"/>
    </row>
    <row r="48" ht="24" customHeight="1" s="348" thickBot="1">
      <c r="A48" s="226" t="inlineStr">
        <is>
          <t>On Day</t>
        </is>
      </c>
      <c r="B48" s="299" t="n"/>
      <c r="C48" s="119">
        <f>C47</f>
        <v/>
      </c>
      <c r="D48" s="24" t="n"/>
      <c r="E48" s="227">
        <f>IF(D48="", "",
 IF(D48=TIME(0,0,0), 0,
 IF(AND(D48&gt;=TIME(0,0,1), D48&lt;=TIME(2,0,0)), TIME(7,0,0),
 IF(AND(D48&gt;=TIME(6,0,0), D48&lt;=TIME(8,0,0)), TIME(12,0,0),
 IF(AND(D48&gt;TIME(8,0,0), D48&lt;=TIME(13,59,0)), TIME(15,0,0),
 IF(AND(D48&gt;=TIME(14,0,0), D48&lt;=TIME(17,59,0)), TIME(21,0,0),
 IF(AND(D48&gt;=TIME(18,0,0), D48&lt;=TIME(21,59,0)), TIME(0,0,0),
 IF(AND(D48&gt;=TIME(22,0,0), D48&lt;=TIME(23,59,59)), TIME(7,0,0), ""))))))))</f>
        <v/>
      </c>
      <c r="F48" s="228" t="n"/>
      <c r="G48" s="227">
        <f>IF(AND(D48&gt;=TIME(6,0,0),D48&lt;=TIME(8,0,0)),E48,"")</f>
        <v/>
      </c>
      <c r="H48" s="300" t="n"/>
      <c r="I48" s="87">
        <f>ROUND(IF(OR(D48="",E48="",E48=0),0,IF(H48="",MOD(E48-D48,1)*24,MOD(H48-D48,1)*24)),2)</f>
        <v/>
      </c>
      <c r="J48" s="190" t="n"/>
      <c r="K48" s="297" t="n"/>
      <c r="L48" s="183" t="n"/>
      <c r="M48" s="324">
        <f>MAX(0,V48-W48)</f>
        <v/>
      </c>
      <c r="N48" s="302">
        <f>(IF(OR($C48="",$D48=""),0,
 IF(OR($A48="Holiday",$A49="Holiday"),
    IF(ISNUMBER(MATCH(TRIM($B48),{"Phagwah","Good Friday","Easter Monday","Labour Day","Christmas","Eid ul Azha","Romans-2","Globe-12","Neptune P1"},0)),0,$I48),
 IF(AND(NOT(OR($A48="Annual Leave",$A49="Annual Leave")),$A48="Off day"),$I48,
  MAX(0,$I48-$V48)
  ))))+W48</f>
        <v/>
      </c>
      <c r="O48" s="303" t="n"/>
      <c r="P48" s="229">
        <f>IF(OR($O$7="Canteen",$O$7="Head Office"),0,IF($I48&lt;=0,0,IF(OR(OR(TRIM($J48)="Hebrews",TRIM($J48)="Romans",TRIM($J48)="Romans-2",TRIM($J48)="Globe",TRIM($J48)="Globe-12",TRIM($J48)="Neptune P1"),AND($I49&gt;0,OR(TRIM($J49)="Hebrews",TRIM($J49)="Romans",TRIM($J49)="Romans-2",TRIM($J49)="Globe",TRIM($J49)="Globe-12",TRIM($J49)="Neptune P1"))),1,0)))</f>
        <v/>
      </c>
      <c r="Q48" s="303" t="n"/>
      <c r="R48" s="302">
        <f>IF(OR($O$7="Canteen",$O$7="Head Office"),0,IF(
  AND(
    SUMIFS(I:I, C:C, C48) &gt;= 8,
    COUNTIFS(C$14:C48, C48)=1,
    OR(
      TEXT(D48,"hh:mm:ss")="07:00:00",
      TEXT(D48,"hh:mm:ss")="15:00:00",
      TEXT(D48,"hh:mm:ss")="23:00:00",
      TEXT(D53,"hh:mm:ss")="07:00:00",
      TEXT(D53,"hh:mm:ss")="15:00:00",
      TEXT(D53,"hh:mm:ss")="23:00:00"
    )
  ),
  1,
  0
))</f>
        <v/>
      </c>
      <c r="S48" s="303" t="n"/>
      <c r="T48" s="304" t="n"/>
      <c r="U48" s="144">
        <f>MAX(0,40-Y48)</f>
        <v/>
      </c>
      <c r="V48" s="351">
        <f>IF(OR($C48="",$D48=""),0,
 IF(OR($A48="Holiday",$A49="Holiday"),0,
 IF(AND(NOT(OR($A48="Annual Leave",$A49="Annual Leave")),$A48="Off day"),0,
  IF($I48+$I49&gt;=8,IF($I48&gt;=8,8,$I48),$I48)
  )))</f>
        <v/>
      </c>
      <c r="W48" s="351">
        <f>MAX(0,V48-U48)</f>
        <v/>
      </c>
      <c r="X48" s="351">
        <f>IF(C48="","",C48-WEEKDAY(C48,1)+1)</f>
        <v/>
      </c>
      <c r="Y48" s="351">
        <f>SUMPRODUCT(($X$14:$X47=X48)*(($V$14:$V47)+($O$14:$O47)))+IF(X48=X14,$L$11,0)</f>
        <v/>
      </c>
      <c r="Z48" s="351" t="n"/>
      <c r="AA48" s="351" t="n"/>
      <c r="AB48" s="351" t="n"/>
      <c r="AC48" s="351" t="n"/>
      <c r="AD48" s="351" t="n"/>
      <c r="AE48" s="351" t="n"/>
      <c r="AF48" s="351" t="n"/>
    </row>
    <row r="49" ht="24" customHeight="1" s="348" thickBot="1">
      <c r="A49" s="230" t="n"/>
      <c r="B49" s="355" t="n"/>
      <c r="C49" s="231" t="n"/>
      <c r="D49" s="232" t="n"/>
      <c r="E49" s="232" t="n"/>
      <c r="F49" s="232" t="n"/>
      <c r="G49" s="232" t="n"/>
      <c r="H49" s="233" t="inlineStr">
        <is>
          <t>Total Hrs:</t>
        </is>
      </c>
      <c r="I49" s="122">
        <f>SUM(I14:I48)</f>
        <v/>
      </c>
      <c r="J49" s="234" t="n"/>
      <c r="K49" s="234" t="n"/>
      <c r="L49" s="235" t="n"/>
      <c r="M49" s="120">
        <f>SUM(M14:M48)</f>
        <v/>
      </c>
      <c r="N49" s="120">
        <f>SUM(N14:N48)</f>
        <v/>
      </c>
      <c r="O49" s="120">
        <f>SUM(O14:O48)</f>
        <v/>
      </c>
      <c r="P49" s="120">
        <f>SUM(P14:P48)</f>
        <v/>
      </c>
      <c r="Q49" s="120">
        <f>IF($O$6&lt;&gt;"Armed",0,LOOKUP($Q$50,{0,1,2,3,4,5,6,7,8,9,10,11,12,13,14},{0,384,769,1153,1153,1538,1923,2307,2692,3076,3461,3846,4239,4615,5000}))</f>
        <v/>
      </c>
      <c r="R49" s="120">
        <f>SUM(R14:R48)</f>
        <v/>
      </c>
      <c r="S49" s="120">
        <f>SUM(S14:S48)</f>
        <v/>
      </c>
      <c r="T49" s="121">
        <f>SUM(T30:T43)</f>
        <v/>
      </c>
      <c r="U49" s="144">
        <f>MIN(U48,0)</f>
        <v/>
      </c>
      <c r="V49" s="351">
        <f>SUM(V14:V48)</f>
        <v/>
      </c>
      <c r="W49" s="351">
        <f>SUM(W14:W48)</f>
        <v/>
      </c>
      <c r="X49" s="351" t="n"/>
      <c r="Y49" s="351" t="n"/>
      <c r="Z49" s="351" t="n"/>
      <c r="AA49" s="351" t="n"/>
      <c r="AB49" s="351" t="n"/>
      <c r="AC49" s="351" t="n"/>
      <c r="AD49" s="351" t="n"/>
      <c r="AE49" s="351" t="n"/>
      <c r="AF49" s="351" t="n"/>
    </row>
    <row r="50" ht="24" customHeight="1" s="348">
      <c r="A50" s="351" t="n"/>
      <c r="B50" s="351" t="n"/>
      <c r="C50" s="6" t="n"/>
      <c r="D50" s="6" t="n"/>
      <c r="E50" s="6" t="n"/>
      <c r="F50" s="6" t="n"/>
      <c r="G50" s="6" t="n"/>
      <c r="H50" s="336" t="n"/>
      <c r="I50" s="351" t="n"/>
      <c r="J50" s="336" t="n"/>
      <c r="K50" s="336" t="n"/>
      <c r="L50" s="336" t="n"/>
      <c r="M50" s="28" t="n"/>
      <c r="N50" s="28" t="n"/>
      <c r="O50" s="28" t="n"/>
      <c r="P50" s="241" t="inlineStr">
        <is>
          <t>Days Worked</t>
        </is>
      </c>
      <c r="Q50" s="29">
        <f>SUM(--(SUM(I14:I15)&gt;0),--(SUM(I16:I17)&gt;0),--(SUM(I18:I19)&gt;0),--(SUM(I20:I21)&gt;0),--(SUM(I22:I23)&gt;0),--(SUM(I24:I25)&gt;0),--(SUM(I26:I27)&gt;0),--(SUM(I30:I31)&gt;0),--(SUM(I32:I33)&gt;0),--(SUM(I34:I35)&gt;0),--(SUM(I36:I37)&gt;0),--(SUM(I38:I39)&gt;0),--(SUM(I40:I41)&gt;0),--(SUM(I42:I43)&gt;0),--(SUM(I45:I46)&gt;0),--(SUM(I47:I48)&gt;0))</f>
        <v/>
      </c>
      <c r="R50" s="28" t="n"/>
      <c r="S50" s="28" t="n"/>
      <c r="T50" s="28" t="n"/>
      <c r="U50" s="144" t="n"/>
      <c r="V50" s="351" t="n"/>
      <c r="W50" s="351" t="n"/>
      <c r="X50" s="351" t="n"/>
      <c r="Y50" s="351" t="n"/>
      <c r="Z50" s="351" t="n"/>
      <c r="AA50" s="351" t="n"/>
      <c r="AB50" s="351" t="n"/>
      <c r="AC50" s="351" t="n"/>
      <c r="AD50" s="351" t="n"/>
      <c r="AE50" s="351" t="n"/>
      <c r="AF50" s="351" t="n"/>
    </row>
    <row r="51" ht="24" customHeight="1" s="348">
      <c r="A51" s="351" t="n"/>
      <c r="B51" s="351" t="n"/>
      <c r="C51" s="345" t="n"/>
      <c r="D51" s="362" t="n"/>
      <c r="E51" s="362" t="n"/>
      <c r="F51" s="334" t="n"/>
      <c r="G51" s="362" t="n"/>
      <c r="H51" s="336" t="n"/>
      <c r="I51" s="351" t="n"/>
      <c r="J51" s="336" t="n"/>
      <c r="K51" s="336" t="n"/>
      <c r="L51" s="336" t="n"/>
      <c r="M51" s="236" t="n"/>
      <c r="N51" s="236" t="n"/>
      <c r="O51" s="236" t="n"/>
      <c r="P51" s="236" t="n"/>
      <c r="Q51" s="236" t="n"/>
      <c r="R51" s="236" t="n"/>
      <c r="S51" s="236" t="n"/>
      <c r="T51" s="236" t="n"/>
      <c r="U51" s="144" t="n"/>
      <c r="V51" s="351" t="n"/>
      <c r="W51" s="351" t="n"/>
      <c r="X51" s="351" t="n"/>
      <c r="Y51" s="351" t="n"/>
      <c r="Z51" s="351" t="n"/>
      <c r="AA51" s="351" t="n"/>
      <c r="AB51" s="351" t="n"/>
      <c r="AC51" s="351" t="n"/>
      <c r="AD51" s="351" t="n"/>
      <c r="AE51" s="351" t="n"/>
      <c r="AF51" s="351" t="n"/>
    </row>
    <row r="52">
      <c r="A52" s="351" t="n"/>
      <c r="B52" s="351" t="n"/>
      <c r="C52" s="329" t="inlineStr">
        <is>
          <t>Supervisor Signature</t>
        </is>
      </c>
      <c r="D52" s="363" t="n"/>
      <c r="E52" s="363" t="n"/>
      <c r="F52" s="329" t="inlineStr">
        <is>
          <t>Date</t>
        </is>
      </c>
      <c r="G52" s="363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351" t="n"/>
      <c r="V52" s="351" t="n"/>
      <c r="W52" s="351" t="n"/>
      <c r="X52" s="351" t="n"/>
      <c r="Y52" s="351" t="n"/>
      <c r="Z52" s="351" t="n"/>
      <c r="AA52" s="351" t="n"/>
      <c r="AB52" s="351" t="n"/>
      <c r="AC52" s="351" t="n"/>
      <c r="AD52" s="351" t="n"/>
      <c r="AE52" s="351" t="n"/>
      <c r="AF52" s="351" t="n"/>
    </row>
    <row r="53" ht="26.25" customHeight="1" s="348">
      <c r="A53" s="351" t="n"/>
      <c r="B53" s="351" t="n"/>
      <c r="C53" s="345" t="n"/>
      <c r="D53" s="362" t="n"/>
      <c r="E53" s="362" t="n"/>
      <c r="F53" s="331" t="n"/>
      <c r="G53" s="362" t="n"/>
      <c r="H53" s="6" t="n"/>
      <c r="I53" s="6" t="n"/>
      <c r="J53" s="6" t="n"/>
      <c r="K53" s="6" t="n"/>
      <c r="L53" s="6" t="n"/>
      <c r="M53" s="6" t="n"/>
      <c r="N53" s="237" t="n"/>
      <c r="O53" s="238" t="n"/>
      <c r="P53" s="346" t="n"/>
      <c r="Q53" s="351" t="n"/>
      <c r="R53" s="351" t="n"/>
      <c r="S53" s="351" t="n"/>
      <c r="T53" s="351" t="n"/>
      <c r="U53" s="351" t="n"/>
      <c r="V53" s="351" t="n"/>
      <c r="W53" s="351" t="n"/>
      <c r="X53" s="351" t="n"/>
      <c r="Y53" s="351" t="n"/>
      <c r="Z53" s="351" t="n"/>
      <c r="AA53" s="351" t="n"/>
      <c r="AB53" s="351" t="n"/>
      <c r="AC53" s="351" t="n"/>
      <c r="AD53" s="351" t="n"/>
      <c r="AE53" s="351" t="n"/>
      <c r="AF53" s="351" t="n"/>
    </row>
    <row r="54">
      <c r="A54" s="351" t="n"/>
      <c r="B54" s="351" t="n"/>
      <c r="C54" s="329" t="inlineStr">
        <is>
          <t>Manager Signature</t>
        </is>
      </c>
      <c r="D54" s="363" t="n"/>
      <c r="E54" s="363" t="n"/>
      <c r="F54" s="329" t="inlineStr">
        <is>
          <t>Date</t>
        </is>
      </c>
      <c r="G54" s="363" t="n"/>
      <c r="H54" s="6" t="n"/>
      <c r="I54" s="239" t="inlineStr">
        <is>
          <t>{42}</t>
        </is>
      </c>
      <c r="J54" s="239" t="n"/>
      <c r="K54" s="239" t="n"/>
      <c r="L54" s="239" t="n"/>
      <c r="M54" s="6" t="n"/>
      <c r="N54" s="6" t="n"/>
      <c r="O54" s="6" t="n"/>
      <c r="P54" s="6" t="n"/>
      <c r="Q54" s="6" t="n"/>
      <c r="R54" s="6" t="n"/>
      <c r="S54" s="6" t="n"/>
      <c r="T54" s="6" t="n"/>
      <c r="U54" s="351" t="n"/>
      <c r="V54" s="351" t="n"/>
      <c r="W54" s="351" t="n"/>
      <c r="X54" s="351" t="n"/>
      <c r="Y54" s="351" t="n"/>
      <c r="Z54" s="351" t="n"/>
      <c r="AA54" s="351" t="n"/>
      <c r="AB54" s="351" t="n"/>
      <c r="AC54" s="351" t="n"/>
      <c r="AD54" s="351" t="n"/>
      <c r="AE54" s="351" t="n"/>
      <c r="AF54" s="351" t="n"/>
    </row>
    <row r="55">
      <c r="A55" s="351" t="n"/>
      <c r="B55" s="351" t="n"/>
      <c r="C55" s="240" t="n"/>
      <c r="D55" s="240" t="n"/>
      <c r="E55" s="240" t="n"/>
      <c r="F55" s="240" t="n"/>
      <c r="G55" s="240" t="n"/>
      <c r="H55" s="240" t="n"/>
      <c r="I55" s="240" t="n"/>
      <c r="J55" s="240" t="n"/>
      <c r="K55" s="240" t="n"/>
      <c r="L55" s="240" t="n"/>
      <c r="M55" s="240" t="n"/>
      <c r="N55" s="240" t="n"/>
      <c r="O55" s="240" t="n"/>
      <c r="P55" s="240" t="n"/>
      <c r="Q55" s="240" t="n"/>
      <c r="R55" s="240" t="n"/>
      <c r="S55" s="240" t="n"/>
      <c r="T55" s="240" t="n"/>
      <c r="U55" s="351" t="n"/>
      <c r="V55" s="351" t="n"/>
      <c r="W55" s="351" t="n"/>
      <c r="X55" s="351" t="n"/>
      <c r="Y55" s="351" t="n"/>
      <c r="Z55" s="351" t="n"/>
      <c r="AA55" s="351" t="n"/>
      <c r="AB55" s="351" t="n"/>
      <c r="AC55" s="351" t="n"/>
      <c r="AD55" s="351" t="n"/>
      <c r="AE55" s="351" t="n"/>
      <c r="AF55" s="35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45"/>
  <mergeCells count="33">
    <mergeCell ref="C54:E54"/>
    <mergeCell ref="V2:W2"/>
    <mergeCell ref="C8:F8"/>
    <mergeCell ref="F54:G54"/>
    <mergeCell ref="H10:I10"/>
    <mergeCell ref="C7:F7"/>
    <mergeCell ref="K5:L5"/>
    <mergeCell ref="M5:N5"/>
    <mergeCell ref="H50:I50"/>
    <mergeCell ref="C51:E51"/>
    <mergeCell ref="A1:T1"/>
    <mergeCell ref="C52:E52"/>
    <mergeCell ref="V3:AB3"/>
    <mergeCell ref="F51:G51"/>
    <mergeCell ref="M10:N10"/>
    <mergeCell ref="H51:I51"/>
    <mergeCell ref="C6:F6"/>
    <mergeCell ref="C5:F5"/>
    <mergeCell ref="M7:N7"/>
    <mergeCell ref="M6:N6"/>
    <mergeCell ref="C53:E53"/>
    <mergeCell ref="H7:I7"/>
    <mergeCell ref="H28:I28"/>
    <mergeCell ref="C10:F10"/>
    <mergeCell ref="M8:N8"/>
    <mergeCell ref="F52:G52"/>
    <mergeCell ref="P53:T53"/>
    <mergeCell ref="AA2:AB2"/>
    <mergeCell ref="K10:L10"/>
    <mergeCell ref="H5:I5"/>
    <mergeCell ref="K4:L4"/>
    <mergeCell ref="M4:N4"/>
    <mergeCell ref="F53:G53"/>
  </mergeCells>
  <dataValidations count="5">
    <dataValidation sqref="A14:A48" showDropDown="0" showInputMessage="0" showErrorMessage="0" allowBlank="1" type="list">
      <formula1>"On Day,Off Day,Sick,Absent,Holiday,Annual Leave"</formula1>
    </dataValidation>
    <dataValidation sqref="B14:B48" showDropDown="0" showInputMessage="0" showErrorMessage="0" allowBlank="1" type="list">
      <formula1>"Holiday Double,Phagwah,Good Friday,Easter Monday,Labour Day,Christmas,Eid ul Azha"</formula1>
    </dataValidation>
    <dataValidation sqref="J14:J48" showDropDown="0" showInputMessage="0" showErrorMessage="0" allowBlank="1" type="list">
      <formula1>_xlfn._LONGTEXT("Unico,Unico-2,Unico-42,Unico-44,Unico-46,Unico-47,Unico-48,Unico-49,Globe,Globe-12,Hebrews,Romans-2,Beacon,Numbers,Zebra-24,Sunrise,Sunrise-1,Sunflower 6,Sunset 12,Ripple,Neptune P1,Neptune P2,Neptune P3,Neptune P4,Neptune P5,Neptune P6,Neptune P7,Rainbow"," 1,Rainbow 2,Citadel,Sunset 11,Autumn,Autumn-2,Miracle,Miracle 1,Canteen,Guard Hut")</formula1>
    </dataValidation>
    <dataValidation sqref="O7" showDropDown="0" showInputMessage="0" showErrorMessage="0" allowBlank="1" type="list">
      <formula1>"Caricom,EU,UN,DMC,ARU,Head Office,Canteen"</formula1>
    </dataValidation>
    <dataValidation sqref="O6" showDropDown="0" showInputMessage="0" showErrorMessage="0" allowBlank="1" type="list">
      <formula1>"Unarmed,Armed"</formula1>
    </dataValidation>
  </dataValidations>
  <printOptions horizontalCentered="1"/>
  <pageMargins left="0.5" right="0.5" top="0.5" bottom="1" header="0.5" footer="0.5"/>
  <pageSetup orientation="portrait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AL55"/>
  <sheetViews>
    <sheetView topLeftCell="A40" workbookViewId="0">
      <selection activeCell="H52" sqref="H52"/>
    </sheetView>
  </sheetViews>
  <sheetFormatPr baseColWidth="8" defaultRowHeight="13.5"/>
  <cols>
    <col width="12.28515625" customWidth="1" style="348" min="1" max="1"/>
    <col width="15.140625" customWidth="1" style="348" min="2" max="2"/>
    <col width="12.42578125" customWidth="1" style="348" min="3" max="3"/>
    <col width="9.28515625" customWidth="1" style="348" min="4" max="4"/>
    <col hidden="1" width="9.28515625" customWidth="1" style="348" min="5" max="5"/>
    <col hidden="1" width="2" customWidth="1" style="348" min="6" max="6"/>
    <col hidden="1" width="12.5703125" customWidth="1" style="348" min="7" max="7"/>
    <col width="9.28515625" customWidth="1" style="348" min="8" max="8"/>
    <col width="6.5703125" customWidth="1" style="348" min="9" max="9"/>
    <col width="10.140625" customWidth="1" style="348" min="10" max="10"/>
    <col width="15.28515625" customWidth="1" style="348" min="11" max="11"/>
    <col width="10.5703125" customWidth="1" style="348" min="12" max="12"/>
    <col width="11" customWidth="1" style="348" min="13" max="13"/>
    <col width="9.85546875" customWidth="1" style="348" min="14" max="14"/>
    <col width="11.140625" customWidth="1" style="348" min="15" max="15"/>
    <col width="9.85546875" customWidth="1" style="348" min="16" max="16"/>
    <col width="10.28515625" customWidth="1" style="348" min="17" max="17"/>
    <col width="8.85546875" customWidth="1" style="348" min="18" max="19"/>
    <col width="45.28515625" customWidth="1" style="348" min="20" max="20"/>
    <col width="9.140625" customWidth="1" style="348" min="21" max="21"/>
    <col width="3.140625" customWidth="1" style="348" min="22" max="29"/>
    <col width="10.28515625" customWidth="1" style="348" min="30" max="30"/>
  </cols>
  <sheetData>
    <row r="1" ht="32.25" customFormat="1" customHeight="1" s="1" thickBot="1">
      <c r="A1" s="332" t="n"/>
      <c r="B1" s="354" t="n"/>
      <c r="C1" s="354" t="n"/>
      <c r="D1" s="354" t="n"/>
      <c r="E1" s="354" t="n"/>
      <c r="F1" s="354" t="n"/>
      <c r="G1" s="354" t="n"/>
      <c r="H1" s="354" t="n"/>
      <c r="I1" s="354" t="n"/>
      <c r="J1" s="354" t="n"/>
      <c r="K1" s="354" t="n"/>
      <c r="L1" s="354" t="n"/>
      <c r="M1" s="354" t="n"/>
      <c r="N1" s="354" t="n"/>
      <c r="O1" s="354" t="n"/>
      <c r="P1" s="354" t="n"/>
      <c r="Q1" s="354" t="n"/>
      <c r="R1" s="354" t="n"/>
      <c r="S1" s="354" t="n"/>
      <c r="T1" s="355" t="n"/>
      <c r="U1" s="351" t="n"/>
      <c r="V1" s="351" t="n"/>
      <c r="W1" s="351" t="n"/>
      <c r="X1" s="351" t="n"/>
      <c r="Y1" s="351" t="n"/>
      <c r="Z1" s="351" t="n"/>
      <c r="AA1" s="351" t="n"/>
      <c r="AB1" s="351" t="n"/>
      <c r="AC1" s="351" t="n"/>
      <c r="AD1" s="126" t="n"/>
      <c r="AE1" s="351" t="n"/>
      <c r="AF1" s="351" t="n"/>
    </row>
    <row r="2" ht="15" customFormat="1" customHeight="1" s="1">
      <c r="A2" s="351" t="n"/>
      <c r="B2" s="351" t="n"/>
      <c r="C2" s="127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128" t="n"/>
      <c r="U2" s="351" t="n"/>
      <c r="V2" s="343" t="n">
        <v>2025</v>
      </c>
      <c r="W2" s="356" t="n"/>
      <c r="X2" s="351" t="n"/>
      <c r="Y2" s="351" t="n"/>
      <c r="Z2" s="129" t="inlineStr">
        <is>
          <t>Month:</t>
        </is>
      </c>
      <c r="AA2" s="343" t="n">
        <v>3</v>
      </c>
      <c r="AB2" s="356" t="n"/>
      <c r="AC2" s="351" t="n"/>
      <c r="AD2" s="351" t="n"/>
      <c r="AE2" s="351" t="n"/>
      <c r="AF2" s="351" t="n"/>
    </row>
    <row r="3" ht="15.6" customHeight="1" s="348" thickBot="1">
      <c r="A3" s="351" t="n"/>
      <c r="B3" s="351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351" t="n"/>
      <c r="V3" s="333">
        <f>DATE(V2,AA2,1)</f>
        <v/>
      </c>
      <c r="W3" s="357" t="n"/>
      <c r="X3" s="357" t="n"/>
      <c r="Y3" s="357" t="n"/>
      <c r="Z3" s="357" t="n"/>
      <c r="AA3" s="357" t="n"/>
      <c r="AB3" s="358" t="n"/>
      <c r="AC3" s="351" t="n"/>
      <c r="AD3" s="351" t="n"/>
      <c r="AE3" s="351" t="n"/>
      <c r="AF3" s="249" t="n"/>
    </row>
    <row r="4" ht="21" customHeight="1" s="348" thickBot="1">
      <c r="A4" s="351" t="n"/>
      <c r="B4" s="351" t="n"/>
      <c r="C4" s="25" t="inlineStr">
        <is>
          <t>Federal Manangement Systems</t>
        </is>
      </c>
      <c r="D4" s="25" t="n"/>
      <c r="E4" s="25" t="n"/>
      <c r="F4" s="25" t="n"/>
      <c r="G4" s="25" t="n"/>
      <c r="H4" s="6" t="n"/>
      <c r="I4" s="6" t="n"/>
      <c r="J4" s="6" t="n"/>
      <c r="K4" s="330" t="inlineStr">
        <is>
          <t>Employee Number:</t>
        </is>
      </c>
      <c r="L4" s="351" t="n"/>
      <c r="M4" s="342" t="inlineStr">
        <is>
          <t>3214</t>
        </is>
      </c>
      <c r="N4" s="355" t="n"/>
      <c r="O4" s="6" t="n"/>
      <c r="P4" s="6" t="n"/>
      <c r="Q4" s="6" t="n"/>
      <c r="R4" s="6" t="n"/>
      <c r="S4" s="6" t="n"/>
      <c r="T4" s="6" t="n"/>
      <c r="U4" s="351" t="n"/>
      <c r="V4" s="130" t="inlineStr">
        <is>
          <t>Su</t>
        </is>
      </c>
      <c r="W4" s="131" t="inlineStr">
        <is>
          <t>M</t>
        </is>
      </c>
      <c r="X4" s="131" t="inlineStr">
        <is>
          <t>Tu</t>
        </is>
      </c>
      <c r="Y4" s="131" t="inlineStr">
        <is>
          <t>W</t>
        </is>
      </c>
      <c r="Z4" s="131" t="inlineStr">
        <is>
          <t>Th</t>
        </is>
      </c>
      <c r="AA4" s="131" t="inlineStr">
        <is>
          <t>F</t>
        </is>
      </c>
      <c r="AB4" s="132" t="inlineStr">
        <is>
          <t>Sa</t>
        </is>
      </c>
      <c r="AC4" s="351" t="n"/>
      <c r="AD4" s="133" t="inlineStr">
        <is>
          <t>Overtime Options</t>
        </is>
      </c>
      <c r="AE4" s="351" t="n"/>
      <c r="AF4" s="351" t="n"/>
      <c r="AJ4" s="257" t="n"/>
    </row>
    <row r="5" ht="14.1" customHeight="1" s="348" thickBot="1">
      <c r="A5" s="351" t="n"/>
      <c r="B5" s="351" t="n"/>
      <c r="C5" s="337" t="n"/>
      <c r="D5" s="351" t="n"/>
      <c r="E5" s="351" t="n"/>
      <c r="F5" s="351" t="n"/>
      <c r="G5" s="6" t="n"/>
      <c r="H5" s="340" t="n"/>
      <c r="I5" s="351" t="n"/>
      <c r="J5" s="340" t="n"/>
      <c r="K5" s="344" t="inlineStr">
        <is>
          <t>Employee Name:</t>
        </is>
      </c>
      <c r="L5" s="359" t="n"/>
      <c r="M5" s="342" t="inlineStr">
        <is>
          <t>Porter, Eustace</t>
        </is>
      </c>
      <c r="N5" s="355" t="n"/>
      <c r="O5" s="337" t="n"/>
      <c r="P5" s="337" t="n"/>
      <c r="Q5" s="337" t="n"/>
      <c r="R5" s="337" t="n"/>
      <c r="S5" s="337" t="n"/>
      <c r="T5" s="337" t="n"/>
      <c r="U5" s="351" t="n"/>
      <c r="V5" s="263">
        <f>IF(MONTH($V$3)&lt;&gt;MONTH($V$3-WEEKDAY($V$3,1)+(ROW(V5)-ROW($V$5))*7+(COLUMN(V5)-COLUMN($V$5)+1)),"",$V$3-WEEKDAY($V$3,1)+(ROW(V5)-ROW($V$5))*7+(COLUMN(V5)-COLUMN($V$5)+1))</f>
        <v/>
      </c>
      <c r="W5" s="263">
        <f>IF(MONTH($V$3)&lt;&gt;MONTH($V$3-WEEKDAY($V$3,1)+(ROW(W5)-ROW($V$5))*7+(COLUMN(W5)-COLUMN($V$5)+1)),"",$V$3-WEEKDAY($V$3,1)+(ROW(W5)-ROW($V$5))*7+(COLUMN(W5)-COLUMN($V$5)+1))</f>
        <v/>
      </c>
      <c r="X5" s="263">
        <f>IF(MONTH($V$3)&lt;&gt;MONTH($V$3-WEEKDAY($V$3,1)+(ROW(X5)-ROW($V$5))*7+(COLUMN(X5)-COLUMN($V$5)+1)),"",$V$3-WEEKDAY($V$3,1)+(ROW(X5)-ROW($V$5))*7+(COLUMN(X5)-COLUMN($V$5)+1))</f>
        <v/>
      </c>
      <c r="Y5" s="263">
        <f>IF(MONTH($V$3)&lt;&gt;MONTH($V$3-WEEKDAY($V$3,1)+(ROW(Y5)-ROW($V$5))*7+(COLUMN(Y5)-COLUMN($V$5)+1)),"",$V$3-WEEKDAY($V$3,1)+(ROW(Y5)-ROW($V$5))*7+(COLUMN(Y5)-COLUMN($V$5)+1))</f>
        <v/>
      </c>
      <c r="Z5" s="263">
        <f>IF(MONTH($V$3)&lt;&gt;MONTH($V$3-WEEKDAY($V$3,1)+(ROW(Z5)-ROW($V$5))*7+(COLUMN(Z5)-COLUMN($V$5)+1)),"",$V$3-WEEKDAY($V$3,1)+(ROW(Z5)-ROW($V$5))*7+(COLUMN(Z5)-COLUMN($V$5)+1))</f>
        <v/>
      </c>
      <c r="AA5" s="263">
        <f>IF(MONTH($V$3)&lt;&gt;MONTH($V$3-WEEKDAY($V$3,1)+(ROW(AA5)-ROW($V$5))*7+(COLUMN(AA5)-COLUMN($V$5)+1)),"",$V$3-WEEKDAY($V$3,1)+(ROW(AA5)-ROW($V$5))*7+(COLUMN(AA5)-COLUMN($V$5)+1))</f>
        <v/>
      </c>
      <c r="AB5" s="263">
        <f>IF(MONTH($V$3)&lt;&gt;MONTH($V$3-WEEKDAY($V$3,1)+(ROW(AB5)-ROW($V$5))*7+(COLUMN(AB5)-COLUMN($V$5)+1)),"",$V$3-WEEKDAY($V$3,1)+(ROW(AB5)-ROW($V$5))*7+(COLUMN(AB5)-COLUMN($V$5)+1))</f>
        <v/>
      </c>
      <c r="AC5" s="351" t="n"/>
      <c r="AD5" s="351" t="n"/>
      <c r="AE5" s="3" t="b">
        <v>1</v>
      </c>
      <c r="AF5" s="258" t="n"/>
      <c r="AJ5" s="350" t="n"/>
      <c r="AK5" s="350" t="n"/>
      <c r="AL5" s="350" t="n"/>
    </row>
    <row r="6" ht="14.1" customHeight="1" s="348" thickBot="1">
      <c r="A6" s="351" t="n"/>
      <c r="B6" s="351" t="n"/>
      <c r="C6" s="337" t="inlineStr">
        <is>
          <t xml:space="preserve">120 Peter Rose St </t>
        </is>
      </c>
      <c r="D6" s="351" t="n"/>
      <c r="E6" s="351" t="n"/>
      <c r="F6" s="351" t="n"/>
      <c r="G6" s="6" t="n"/>
      <c r="H6" s="6" t="n"/>
      <c r="I6" s="6" t="n"/>
      <c r="J6" s="6" t="n"/>
      <c r="K6" s="6" t="n"/>
      <c r="L6" s="6" t="n"/>
      <c r="M6" s="339" t="inlineStr">
        <is>
          <t>Armed or unarmed</t>
        </is>
      </c>
      <c r="N6" s="360" t="n"/>
      <c r="O6" s="135" t="inlineStr">
        <is>
          <t>Unarmed</t>
        </is>
      </c>
      <c r="P6" s="6" t="n"/>
      <c r="Q6" s="6" t="n"/>
      <c r="R6" s="6" t="n"/>
      <c r="S6" s="6" t="n"/>
      <c r="T6" s="6" t="n"/>
      <c r="U6" s="351" t="n"/>
      <c r="V6" s="263">
        <f>IF(MONTH($V$3)&lt;&gt;MONTH($V$3-WEEKDAY($V$3,1)+(ROW(V6)-ROW($V$5))*7+(COLUMN(V6)-COLUMN($V$5)+1)),"",$V$3-WEEKDAY($V$3,1)+(ROW(V6)-ROW($V$5))*7+(COLUMN(V6)-COLUMN($V$5)+1))</f>
        <v/>
      </c>
      <c r="W6" s="263">
        <f>IF(MONTH($V$3)&lt;&gt;MONTH($V$3-WEEKDAY($V$3,1)+(ROW(W6)-ROW($V$5))*7+(COLUMN(W6)-COLUMN($V$5)+1)),"",$V$3-WEEKDAY($V$3,1)+(ROW(W6)-ROW($V$5))*7+(COLUMN(W6)-COLUMN($V$5)+1))</f>
        <v/>
      </c>
      <c r="X6" s="263">
        <f>IF(MONTH($V$3)&lt;&gt;MONTH($V$3-WEEKDAY($V$3,1)+(ROW(X6)-ROW($V$5))*7+(COLUMN(X6)-COLUMN($V$5)+1)),"",$V$3-WEEKDAY($V$3,1)+(ROW(X6)-ROW($V$5))*7+(COLUMN(X6)-COLUMN($V$5)+1))</f>
        <v/>
      </c>
      <c r="Y6" s="263">
        <f>IF(MONTH($V$3)&lt;&gt;MONTH($V$3-WEEKDAY($V$3,1)+(ROW(Y6)-ROW($V$5))*7+(COLUMN(Y6)-COLUMN($V$5)+1)),"",$V$3-WEEKDAY($V$3,1)+(ROW(Y6)-ROW($V$5))*7+(COLUMN(Y6)-COLUMN($V$5)+1))</f>
        <v/>
      </c>
      <c r="Z6" s="263">
        <f>IF(MONTH($V$3)&lt;&gt;MONTH($V$3-WEEKDAY($V$3,1)+(ROW(Z6)-ROW($V$5))*7+(COLUMN(Z6)-COLUMN($V$5)+1)),"",$V$3-WEEKDAY($V$3,1)+(ROW(Z6)-ROW($V$5))*7+(COLUMN(Z6)-COLUMN($V$5)+1))</f>
        <v/>
      </c>
      <c r="AA6" s="263">
        <f>IF(MONTH($V$3)&lt;&gt;MONTH($V$3-WEEKDAY($V$3,1)+(ROW(AA6)-ROW($V$5))*7+(COLUMN(AA6)-COLUMN($V$5)+1)),"",$V$3-WEEKDAY($V$3,1)+(ROW(AA6)-ROW($V$5))*7+(COLUMN(AA6)-COLUMN($V$5)+1))</f>
        <v/>
      </c>
      <c r="AB6" s="263">
        <f>IF(MONTH($V$3)&lt;&gt;MONTH($V$3-WEEKDAY($V$3,1)+(ROW(AB6)-ROW($V$5))*7+(COLUMN(AB6)-COLUMN($V$5)+1)),"",$V$3-WEEKDAY($V$3,1)+(ROW(AB6)-ROW($V$5))*7+(COLUMN(AB6)-COLUMN($V$5)+1))</f>
        <v/>
      </c>
      <c r="AC6" s="351" t="n"/>
      <c r="AD6" s="136" t="inlineStr">
        <is>
          <t>After:</t>
        </is>
      </c>
      <c r="AE6" s="264" t="n">
        <v>8</v>
      </c>
      <c r="AF6" s="258" t="n"/>
      <c r="AJ6" s="350" t="n"/>
      <c r="AL6" s="251" t="n"/>
    </row>
    <row r="7" ht="14.1" customHeight="1" s="348" thickBot="1">
      <c r="A7" s="351" t="n"/>
      <c r="B7" s="351" t="n"/>
      <c r="C7" s="337" t="inlineStr">
        <is>
          <t>Queenstown</t>
        </is>
      </c>
      <c r="D7" s="351" t="n"/>
      <c r="E7" s="351" t="n"/>
      <c r="F7" s="351" t="n"/>
      <c r="G7" s="6" t="n"/>
      <c r="H7" s="340" t="n"/>
      <c r="I7" s="351" t="n"/>
      <c r="J7" s="340" t="n"/>
      <c r="K7" s="340" t="n"/>
      <c r="L7" s="340" t="n"/>
      <c r="M7" s="338" t="inlineStr">
        <is>
          <t>Agency</t>
        </is>
      </c>
      <c r="N7" s="361" t="n"/>
      <c r="O7" s="7" t="inlineStr">
        <is>
          <t>Caricom</t>
        </is>
      </c>
      <c r="P7" s="6" t="n"/>
      <c r="Q7" s="6" t="n"/>
      <c r="R7" s="6" t="n"/>
      <c r="S7" s="6" t="n"/>
      <c r="T7" s="6" t="n"/>
      <c r="U7" s="351" t="n"/>
      <c r="V7" s="263">
        <f>IF(MONTH($V$3)&lt;&gt;MONTH($V$3-WEEKDAY($V$3,1)+(ROW(V7)-ROW($V$5))*7+(COLUMN(V7)-COLUMN($V$5)+1)),"",$V$3-WEEKDAY($V$3,1)+(ROW(V7)-ROW($V$5))*7+(COLUMN(V7)-COLUMN($V$5)+1))</f>
        <v/>
      </c>
      <c r="W7" s="263">
        <f>IF(MONTH($V$3)&lt;&gt;MONTH($V$3-WEEKDAY($V$3,1)+(ROW(W7)-ROW($V$5))*7+(COLUMN(W7)-COLUMN($V$5)+1)),"",$V$3-WEEKDAY($V$3,1)+(ROW(W7)-ROW($V$5))*7+(COLUMN(W7)-COLUMN($V$5)+1))</f>
        <v/>
      </c>
      <c r="X7" s="263">
        <f>IF(MONTH($V$3)&lt;&gt;MONTH($V$3-WEEKDAY($V$3,1)+(ROW(X7)-ROW($V$5))*7+(COLUMN(X7)-COLUMN($V$5)+1)),"",$V$3-WEEKDAY($V$3,1)+(ROW(X7)-ROW($V$5))*7+(COLUMN(X7)-COLUMN($V$5)+1))</f>
        <v/>
      </c>
      <c r="Y7" s="263">
        <f>IF(MONTH($V$3)&lt;&gt;MONTH($V$3-WEEKDAY($V$3,1)+(ROW(Y7)-ROW($V$5))*7+(COLUMN(Y7)-COLUMN($V$5)+1)),"",$V$3-WEEKDAY($V$3,1)+(ROW(Y7)-ROW($V$5))*7+(COLUMN(Y7)-COLUMN($V$5)+1))</f>
        <v/>
      </c>
      <c r="Z7" s="263">
        <f>IF(MONTH($V$3)&lt;&gt;MONTH($V$3-WEEKDAY($V$3,1)+(ROW(Z7)-ROW($V$5))*7+(COLUMN(Z7)-COLUMN($V$5)+1)),"",$V$3-WEEKDAY($V$3,1)+(ROW(Z7)-ROW($V$5))*7+(COLUMN(Z7)-COLUMN($V$5)+1))</f>
        <v/>
      </c>
      <c r="AA7" s="263">
        <f>IF(MONTH($V$3)&lt;&gt;MONTH($V$3-WEEKDAY($V$3,1)+(ROW(AA7)-ROW($V$5))*7+(COLUMN(AA7)-COLUMN($V$5)+1)),"",$V$3-WEEKDAY($V$3,1)+(ROW(AA7)-ROW($V$5))*7+(COLUMN(AA7)-COLUMN($V$5)+1))</f>
        <v/>
      </c>
      <c r="AB7" s="263">
        <f>IF(MONTH($V$3)&lt;&gt;MONTH($V$3-WEEKDAY($V$3,1)+(ROW(AB7)-ROW($V$5))*7+(COLUMN(AB7)-COLUMN($V$5)+1)),"",$V$3-WEEKDAY($V$3,1)+(ROW(AB7)-ROW($V$5))*7+(COLUMN(AB7)-COLUMN($V$5)+1))</f>
        <v/>
      </c>
      <c r="AC7" s="351" t="n"/>
      <c r="AD7" s="351" t="n"/>
      <c r="AE7" s="351" t="n"/>
      <c r="AF7" s="258" t="n"/>
      <c r="AJ7" s="350" t="n"/>
      <c r="AL7" s="251" t="n"/>
    </row>
    <row r="8">
      <c r="A8" s="351" t="n"/>
      <c r="B8" s="351" t="n"/>
      <c r="C8" s="337" t="inlineStr">
        <is>
          <t>Georgetown, Guyana</t>
        </is>
      </c>
      <c r="D8" s="351" t="n"/>
      <c r="E8" s="351" t="n"/>
      <c r="F8" s="351" t="n"/>
      <c r="G8" s="6" t="n"/>
      <c r="H8" s="6" t="n"/>
      <c r="I8" s="6" t="n"/>
      <c r="J8" s="6" t="n"/>
      <c r="K8" s="6" t="n"/>
      <c r="L8" s="6" t="n"/>
      <c r="M8" s="341" t="n"/>
      <c r="N8" s="351" t="n"/>
      <c r="O8" s="351" t="n"/>
      <c r="P8" s="6" t="n"/>
      <c r="Q8" s="6" t="n"/>
      <c r="R8" s="6" t="n"/>
      <c r="S8" s="6" t="n"/>
      <c r="T8" s="6" t="n"/>
      <c r="U8" s="351" t="n"/>
      <c r="V8" s="263">
        <f>IF(MONTH($V$3)&lt;&gt;MONTH($V$3-WEEKDAY($V$3,1)+(ROW(V8)-ROW($V$5))*7+(COLUMN(V8)-COLUMN($V$5)+1)),"",$V$3-WEEKDAY($V$3,1)+(ROW(V8)-ROW($V$5))*7+(COLUMN(V8)-COLUMN($V$5)+1))</f>
        <v/>
      </c>
      <c r="W8" s="263">
        <f>IF(MONTH($V$3)&lt;&gt;MONTH($V$3-WEEKDAY($V$3,1)+(ROW(W8)-ROW($V$5))*7+(COLUMN(W8)-COLUMN($V$5)+1)),"",$V$3-WEEKDAY($V$3,1)+(ROW(W8)-ROW($V$5))*7+(COLUMN(W8)-COLUMN($V$5)+1))</f>
        <v/>
      </c>
      <c r="X8" s="263">
        <f>IF(MONTH($V$3)&lt;&gt;MONTH($V$3-WEEKDAY($V$3,1)+(ROW(X8)-ROW($V$5))*7+(COLUMN(X8)-COLUMN($V$5)+1)),"",$V$3-WEEKDAY($V$3,1)+(ROW(X8)-ROW($V$5))*7+(COLUMN(X8)-COLUMN($V$5)+1))</f>
        <v/>
      </c>
      <c r="Y8" s="263">
        <f>IF(MONTH($V$3)&lt;&gt;MONTH($V$3-WEEKDAY($V$3,1)+(ROW(Y8)-ROW($V$5))*7+(COLUMN(Y8)-COLUMN($V$5)+1)),"",$V$3-WEEKDAY($V$3,1)+(ROW(Y8)-ROW($V$5))*7+(COLUMN(Y8)-COLUMN($V$5)+1))</f>
        <v/>
      </c>
      <c r="Z8" s="263">
        <f>IF(MONTH($V$3)&lt;&gt;MONTH($V$3-WEEKDAY($V$3,1)+(ROW(Z8)-ROW($V$5))*7+(COLUMN(Z8)-COLUMN($V$5)+1)),"",$V$3-WEEKDAY($V$3,1)+(ROW(Z8)-ROW($V$5))*7+(COLUMN(Z8)-COLUMN($V$5)+1))</f>
        <v/>
      </c>
      <c r="AA8" s="263">
        <f>IF(MONTH($V$3)&lt;&gt;MONTH($V$3-WEEKDAY($V$3,1)+(ROW(AA8)-ROW($V$5))*7+(COLUMN(AA8)-COLUMN($V$5)+1)),"",$V$3-WEEKDAY($V$3,1)+(ROW(AA8)-ROW($V$5))*7+(COLUMN(AA8)-COLUMN($V$5)+1))</f>
        <v/>
      </c>
      <c r="AB8" s="263">
        <f>IF(MONTH($V$3)&lt;&gt;MONTH($V$3-WEEKDAY($V$3,1)+(ROW(AB8)-ROW($V$5))*7+(COLUMN(AB8)-COLUMN($V$5)+1)),"",$V$3-WEEKDAY($V$3,1)+(ROW(AB8)-ROW($V$5))*7+(COLUMN(AB8)-COLUMN($V$5)+1))</f>
        <v/>
      </c>
      <c r="AC8" s="351" t="n"/>
      <c r="AD8" s="351" t="n"/>
      <c r="AE8" s="3" t="b">
        <v>1</v>
      </c>
      <c r="AF8" s="258" t="n"/>
      <c r="AJ8" s="350" t="n"/>
      <c r="AL8" s="251" t="n"/>
    </row>
    <row r="9">
      <c r="A9" s="351" t="n"/>
      <c r="B9" s="351" t="n"/>
      <c r="C9" s="337" t="n"/>
      <c r="D9" s="337" t="n"/>
      <c r="E9" s="337" t="n"/>
      <c r="F9" s="337" t="n"/>
      <c r="G9" s="6" t="n"/>
      <c r="H9" s="6" t="n"/>
      <c r="I9" s="6" t="n"/>
      <c r="J9" s="6" t="n"/>
      <c r="K9" s="6" t="n"/>
      <c r="L9" s="6" t="n"/>
      <c r="M9" s="137" t="n"/>
      <c r="N9" s="137" t="n"/>
      <c r="O9" s="6" t="n"/>
      <c r="P9" s="6" t="n"/>
      <c r="Q9" s="6" t="n"/>
      <c r="R9" s="6" t="n"/>
      <c r="S9" s="6" t="n"/>
      <c r="T9" s="6" t="n"/>
      <c r="U9" s="351" t="n"/>
      <c r="V9" s="265" t="n"/>
      <c r="W9" s="265" t="n"/>
      <c r="X9" s="265" t="n"/>
      <c r="Y9" s="265" t="n"/>
      <c r="Z9" s="265" t="n"/>
      <c r="AA9" s="265" t="n"/>
      <c r="AB9" s="265" t="n"/>
      <c r="AC9" s="351" t="n"/>
      <c r="AD9" s="351" t="n"/>
      <c r="AE9" s="3" t="n"/>
      <c r="AF9" s="351" t="n"/>
      <c r="AJ9" s="350" t="n"/>
      <c r="AL9" s="251" t="n"/>
    </row>
    <row r="10">
      <c r="A10" s="351" t="n"/>
      <c r="B10" s="351" t="n"/>
      <c r="C10" s="337" t="inlineStr">
        <is>
          <t>592-223-7560</t>
        </is>
      </c>
      <c r="D10" s="351" t="n"/>
      <c r="E10" s="351" t="n"/>
      <c r="F10" s="351" t="n"/>
      <c r="G10" s="6" t="n"/>
      <c r="H10" s="340" t="n"/>
      <c r="I10" s="351" t="n"/>
      <c r="J10" s="340" t="n"/>
      <c r="K10" s="330" t="inlineStr">
        <is>
          <t>Week Starting:</t>
        </is>
      </c>
      <c r="L10" s="351" t="n"/>
      <c r="M10" s="335" t="n">
        <v>45977</v>
      </c>
      <c r="N10" s="362" t="n"/>
      <c r="O10" s="6" t="n"/>
      <c r="P10" s="6" t="n"/>
      <c r="Q10" s="6" t="n"/>
      <c r="R10" s="6" t="n"/>
      <c r="S10" s="6" t="n"/>
      <c r="T10" s="138" t="inlineStr">
        <is>
          <t>[42]</t>
        </is>
      </c>
      <c r="U10" s="351" t="n"/>
      <c r="V10" s="263">
        <f>IF(MONTH($V$3)&lt;&gt;MONTH($V$3-WEEKDAY($V$3,1)+(ROW(V10)-ROW($V$5))*7+(COLUMN(V10)-COLUMN($V$5)+1)),"",$V$3-WEEKDAY($V$3,1)+(ROW(V10)-ROW($V$5))*7+(COLUMN(V10)-COLUMN($V$5)+1))</f>
        <v/>
      </c>
      <c r="W10" s="263">
        <f>IF(MONTH($V$3)&lt;&gt;MONTH($V$3-WEEKDAY($V$3,1)+(ROW(W10)-ROW($V$5))*7+(COLUMN(W10)-COLUMN($V$5)+1)),"",$V$3-WEEKDAY($V$3,1)+(ROW(W10)-ROW($V$5))*7+(COLUMN(W10)-COLUMN($V$5)+1))</f>
        <v/>
      </c>
      <c r="X10" s="263">
        <f>IF(MONTH($V$3)&lt;&gt;MONTH($V$3-WEEKDAY($V$3,1)+(ROW(X10)-ROW($V$5))*7+(COLUMN(X10)-COLUMN($V$5)+1)),"",$V$3-WEEKDAY($V$3,1)+(ROW(X10)-ROW($V$5))*7+(COLUMN(X10)-COLUMN($V$5)+1))</f>
        <v/>
      </c>
      <c r="Y10" s="263">
        <f>IF(MONTH($V$3)&lt;&gt;MONTH($V$3-WEEKDAY($V$3,1)+(ROW(Y10)-ROW($V$5))*7+(COLUMN(Y10)-COLUMN($V$5)+1)),"",$V$3-WEEKDAY($V$3,1)+(ROW(Y10)-ROW($V$5))*7+(COLUMN(Y10)-COLUMN($V$5)+1))</f>
        <v/>
      </c>
      <c r="Z10" s="263">
        <f>IF(MONTH($V$3)&lt;&gt;MONTH($V$3-WEEKDAY($V$3,1)+(ROW(Z10)-ROW($V$5))*7+(COLUMN(Z10)-COLUMN($V$5)+1)),"",$V$3-WEEKDAY($V$3,1)+(ROW(Z10)-ROW($V$5))*7+(COLUMN(Z10)-COLUMN($V$5)+1))</f>
        <v/>
      </c>
      <c r="AA10" s="263">
        <f>IF(MONTH($V$3)&lt;&gt;MONTH($V$3-WEEKDAY($V$3,1)+(ROW(AA10)-ROW($V$5))*7+(COLUMN(AA10)-COLUMN($V$5)+1)),"",$V$3-WEEKDAY($V$3,1)+(ROW(AA10)-ROW($V$5))*7+(COLUMN(AA10)-COLUMN($V$5)+1))</f>
        <v/>
      </c>
      <c r="AB10" s="263">
        <f>IF(MONTH($V$3)&lt;&gt;MONTH($V$3-WEEKDAY($V$3,1)+(ROW(AB10)-ROW($V$5))*7+(COLUMN(AB10)-COLUMN($V$5)+1)),"",$V$3-WEEKDAY($V$3,1)+(ROW(AB10)-ROW($V$5))*7+(COLUMN(AB10)-COLUMN($V$5)+1))</f>
        <v/>
      </c>
      <c r="AC10" s="351" t="n"/>
      <c r="AD10" s="136" t="inlineStr">
        <is>
          <t>After:</t>
        </is>
      </c>
      <c r="AE10" s="264" t="n">
        <v>40</v>
      </c>
      <c r="AF10" s="250" t="n"/>
    </row>
    <row r="11" ht="15.75" customHeight="1" s="348" thickBot="1">
      <c r="A11" s="351" t="n"/>
      <c r="B11" s="351" t="n"/>
      <c r="C11" s="6" t="n"/>
      <c r="D11" s="6" t="n"/>
      <c r="E11" s="6" t="n"/>
      <c r="F11" s="6" t="n"/>
      <c r="G11" s="6" t="n"/>
      <c r="H11" s="6" t="n"/>
      <c r="I11" s="6" t="n"/>
      <c r="J11" s="6" t="n"/>
      <c r="K11" s="259" t="inlineStr">
        <is>
          <t>Carry Forward Hrs:</t>
        </is>
      </c>
      <c r="L11" s="248" t="n">
        <v>32</v>
      </c>
      <c r="M11" s="6" t="n"/>
      <c r="N11" s="6" t="n"/>
      <c r="O11" s="6" t="n"/>
      <c r="P11" s="6" t="n"/>
      <c r="Q11" s="6" t="n"/>
      <c r="R11" s="6" t="n"/>
      <c r="S11" s="6" t="n"/>
      <c r="T11" s="6" t="n"/>
      <c r="U11" s="351" t="n"/>
      <c r="V11" s="263">
        <f>IF(MONTH($V$3)&lt;&gt;MONTH($V$3-WEEKDAY($V$3,1)+(ROW(V11)-ROW($V$5))*7+(COLUMN(V11)-COLUMN($V$5)+1)),"",$V$3-WEEKDAY($V$3,1)+(ROW(V11)-ROW($V$5))*7+(COLUMN(V11)-COLUMN($V$5)+1))</f>
        <v/>
      </c>
      <c r="W11" s="263">
        <f>IF(MONTH($V$3)&lt;&gt;MONTH($V$3-WEEKDAY($V$3,1)+(ROW(W11)-ROW($V$5))*7+(COLUMN(W11)-COLUMN($V$5)+1)),"",$V$3-WEEKDAY($V$3,1)+(ROW(W11)-ROW($V$5))*7+(COLUMN(W11)-COLUMN($V$5)+1))</f>
        <v/>
      </c>
      <c r="X11" s="263">
        <f>IF(MONTH($V$3)&lt;&gt;MONTH($V$3-WEEKDAY($V$3,1)+(ROW(X11)-ROW($V$5))*7+(COLUMN(X11)-COLUMN($V$5)+1)),"",$V$3-WEEKDAY($V$3,1)+(ROW(X11)-ROW($V$5))*7+(COLUMN(X11)-COLUMN($V$5)+1))</f>
        <v/>
      </c>
      <c r="Y11" s="263">
        <f>IF(MONTH($V$3)&lt;&gt;MONTH($V$3-WEEKDAY($V$3,1)+(ROW(Y11)-ROW($V$5))*7+(COLUMN(Y11)-COLUMN($V$5)+1)),"",$V$3-WEEKDAY($V$3,1)+(ROW(Y11)-ROW($V$5))*7+(COLUMN(Y11)-COLUMN($V$5)+1))</f>
        <v/>
      </c>
      <c r="Z11" s="263">
        <f>IF(MONTH($V$3)&lt;&gt;MONTH($V$3-WEEKDAY($V$3,1)+(ROW(Z11)-ROW($V$5))*7+(COLUMN(Z11)-COLUMN($V$5)+1)),"",$V$3-WEEKDAY($V$3,1)+(ROW(Z11)-ROW($V$5))*7+(COLUMN(Z11)-COLUMN($V$5)+1))</f>
        <v/>
      </c>
      <c r="AA11" s="263">
        <f>IF(MONTH($V$3)&lt;&gt;MONTH($V$3-WEEKDAY($V$3,1)+(ROW(AA11)-ROW($V$5))*7+(COLUMN(AA11)-COLUMN($V$5)+1)),"",$V$3-WEEKDAY($V$3,1)+(ROW(AA11)-ROW($V$5))*7+(COLUMN(AA11)-COLUMN($V$5)+1))</f>
        <v/>
      </c>
      <c r="AB11" s="263">
        <f>IF(MONTH($V$3)&lt;&gt;MONTH($V$3-WEEKDAY($V$3,1)+(ROW(AB11)-ROW($V$5))*7+(COLUMN(AB11)-COLUMN($V$5)+1)),"",$V$3-WEEKDAY($V$3,1)+(ROW(AB11)-ROW($V$5))*7+(COLUMN(AB11)-COLUMN($V$5)+1))</f>
        <v/>
      </c>
      <c r="AC11" s="351" t="n"/>
      <c r="AD11" s="351" t="n"/>
      <c r="AE11" s="351" t="n"/>
      <c r="AF11" s="258" t="n"/>
      <c r="AJ11" s="252" t="n"/>
      <c r="AK11" s="252" t="n"/>
    </row>
    <row r="12" ht="27.75" customFormat="1" customHeight="1" s="2" thickBot="1">
      <c r="A12" s="266" t="inlineStr">
        <is>
          <t>Day Off</t>
        </is>
      </c>
      <c r="B12" s="267" t="inlineStr">
        <is>
          <t>Holiday Double</t>
        </is>
      </c>
      <c r="C12" s="139" t="inlineStr">
        <is>
          <t>Day of Week</t>
        </is>
      </c>
      <c r="D12" s="140" t="inlineStr">
        <is>
          <t>Time
In</t>
        </is>
      </c>
      <c r="E12" s="140" t="inlineStr">
        <is>
          <t>Time
Out</t>
        </is>
      </c>
      <c r="F12" s="141" t="n"/>
      <c r="G12" s="140" t="inlineStr">
        <is>
          <t>Time
In</t>
        </is>
      </c>
      <c r="H12" s="140" t="inlineStr">
        <is>
          <t>Time
Out</t>
        </is>
      </c>
      <c r="I12" s="142" t="inlineStr">
        <is>
          <t>Total
Hrs</t>
        </is>
      </c>
      <c r="J12" s="142" t="inlineStr">
        <is>
          <t>Location</t>
        </is>
      </c>
      <c r="K12" s="142" t="inlineStr">
        <is>
          <t>Supervisor</t>
        </is>
      </c>
      <c r="L12" s="142" t="inlineStr">
        <is>
          <t>Supervisor Approval</t>
        </is>
      </c>
      <c r="M12" s="140" t="inlineStr">
        <is>
          <t>Regular
Hrs</t>
        </is>
      </c>
      <c r="N12" s="140" t="inlineStr">
        <is>
          <t>Overtime
Hrs</t>
        </is>
      </c>
      <c r="O12" s="140" t="inlineStr">
        <is>
          <t>Hol Hrs</t>
        </is>
      </c>
      <c r="P12" s="140" t="inlineStr">
        <is>
          <t>Responsibilities</t>
        </is>
      </c>
      <c r="Q12" s="140" t="inlineStr">
        <is>
          <t>Risk</t>
        </is>
      </c>
      <c r="R12" s="140" t="inlineStr">
        <is>
          <t>Meals</t>
        </is>
      </c>
      <c r="S12" s="140" t="inlineStr">
        <is>
          <t>Vac Hrs</t>
        </is>
      </c>
      <c r="T12" s="143" t="inlineStr">
        <is>
          <t>Reason for Overtime</t>
        </is>
      </c>
      <c r="U12" s="144" t="inlineStr">
        <is>
          <t>Wkly Reg Avail</t>
        </is>
      </c>
      <c r="V12" s="351" t="inlineStr">
        <is>
          <t>Orig Reg</t>
        </is>
      </c>
      <c r="W12" s="351" t="inlineStr">
        <is>
          <t>Wkly OT Adj</t>
        </is>
      </c>
      <c r="X12" s="351" t="inlineStr">
        <is>
          <t>Week Start</t>
        </is>
      </c>
      <c r="Y12" s="351" t="inlineStr">
        <is>
          <t>Wk Hrs Before</t>
        </is>
      </c>
      <c r="Z12" s="351" t="n"/>
      <c r="AA12" s="351" t="n"/>
      <c r="AB12" s="351" t="n"/>
      <c r="AC12" s="351" t="n"/>
      <c r="AD12" s="351" t="n"/>
      <c r="AE12" s="351" t="n"/>
      <c r="AF12" s="351" t="n"/>
      <c r="AJ12" s="252" t="n"/>
      <c r="AK12" s="252" t="n"/>
    </row>
    <row r="13" hidden="1" ht="15.75" customHeight="1" s="348" thickBot="1">
      <c r="A13" s="268" t="n"/>
      <c r="B13" s="351" t="n"/>
      <c r="C13" s="145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146" t="n"/>
      <c r="U13" s="351" t="n"/>
      <c r="V13" s="351" t="n"/>
      <c r="W13" s="351" t="n"/>
      <c r="X13" s="351" t="n"/>
      <c r="Y13" s="351" t="n"/>
      <c r="Z13" s="351" t="n"/>
      <c r="AA13" s="351" t="n"/>
      <c r="AB13" s="351" t="n"/>
      <c r="AC13" s="351" t="n"/>
      <c r="AD13" s="351" t="n"/>
      <c r="AE13" s="351" t="n"/>
      <c r="AF13" s="351" t="n"/>
    </row>
    <row r="14" ht="24" customHeight="1" s="348" thickBot="1">
      <c r="A14" s="147" t="inlineStr">
        <is>
          <t>On Day</t>
        </is>
      </c>
      <c r="B14" s="269" t="n"/>
      <c r="C14" s="88">
        <f>M10</f>
        <v/>
      </c>
      <c r="D14" s="54" t="n"/>
      <c r="E14" s="148">
        <f>IF(D14="", "",
 IF(D14=TIME(0,0,0), 0,
 IF(AND(D14&gt;=TIME(0,0,1), D14&lt;=TIME(2,0,0)), TIME(7,0,0),
 IF(AND(D14&gt;=TIME(6,0,0), D14&lt;=TIME(8,0,0)), TIME(12,0,0),
 IF(AND(D14&gt;TIME(8,0,0), D14&lt;=TIME(13,59,0)), TIME(15,0,0),
 IF(AND(D14&gt;=TIME(14,0,0), D14&lt;=TIME(17,59,0)), TIME(21,0,0),
 IF(AND(D14&gt;=TIME(18,0,0), D14&lt;=TIME(21,59,0)), TIME(0,0,0),
 IF(AND(D14&gt;=TIME(22,0,0), D14&lt;=TIME(23,59,59)), TIME(7,0,0), ""))))))))</f>
        <v/>
      </c>
      <c r="F14" s="149" t="n"/>
      <c r="G14" s="148">
        <f>IF(AND(D14&gt;=TIME(6,0,0),D14&lt;=TIME(8,0,0)),E14,"")</f>
        <v/>
      </c>
      <c r="H14" s="54" t="n"/>
      <c r="I14" s="55">
        <f>ROUND(IF(OR(D14="",E14="",E14=0),0,IF(H14="",MOD(E14-D14,1)*24,MOD(H14-D14,1)*24)),2)</f>
        <v/>
      </c>
      <c r="J14" s="150" t="n"/>
      <c r="K14" s="270" t="n"/>
      <c r="L14" s="271" t="n"/>
      <c r="M14" s="272">
        <f>MAX(0,V14-W14)</f>
        <v/>
      </c>
      <c r="N14" s="56">
        <f>(IF(OR($C14="",$D14=""),0,
 IF(OR($A14="Holiday",$A15="Holiday"),
    IF(ISNUMBER(MATCH(TRIM($B14),{"Phagwah","Good Friday","Easter Monday","Labour Day","Christmas","Eid ul Azha","Romans-2","Globe-12","Neptune P1"},0)),0,$I14),
 IF(AND(NOT(OR($A14="Annual Leave",$A15="Annual Leave")),$A14="Off day"),$I14,
  MAX(0,$I14-$V14)
  ))))+W14</f>
        <v/>
      </c>
      <c r="O14" s="56">
        <f>IF(AND(OR($A14="Holiday",$A15="Holiday"),
        ISNUMBER(MATCH(TRIM($B14),{"Phagwah","Good Friday","Easter Monday","Labour Day","Christmas","Eid ul Azha","Romans-2","Globe-12","Neptune P1"},0))),
   $I14,0)</f>
        <v/>
      </c>
      <c r="P14" s="56">
        <f>IF(OR($O$7="Canteen",$O$7="Head Office"),0,IF($I14&lt;=0,0,IF(OR(OR(TRIM($J14)="Hebrews",TRIM($J14)="Romans",TRIM($J14)="Romans-2",TRIM($J14)="Globe",TRIM($J14)="Globe-12",TRIM($J14)="Neptune P1"),AND($I15&gt;0,OR(TRIM($J15)="Hebrews",TRIM($J15)="Romans",TRIM($J15)="Romans-2",TRIM($J15)="Globe",TRIM($J15)="Globe-12",TRIM($J15)="Neptune P1"))),1,0)))</f>
        <v/>
      </c>
      <c r="Q14" s="57" t="n"/>
      <c r="R14" s="56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IF($I14&gt;0,1,0),
      0
   ),
0))</f>
        <v/>
      </c>
      <c r="S14" s="56">
        <f>IF(OR($A14="Annual Leave",$A15="Annual Leave"),IF($A14="Annual Leave",8,0),0)</f>
        <v/>
      </c>
      <c r="T14" s="58" t="n"/>
      <c r="U14" s="144">
        <f>MAX(0,40-Y14)</f>
        <v/>
      </c>
      <c r="V14" s="151">
        <f>IF(OR($C14="",$D14=""),0,
 IF(OR($A14="Holiday",$A15="Holiday"),0,
 IF(AND(NOT(OR($A14="Annual Leave",$A15="Annual Leave")),$A14="Off day"),0,
  IF($I14+$I15&gt;=8,IF($I14&gt;=8,8,$I14),$I14)
  )))</f>
        <v/>
      </c>
      <c r="W14" s="151">
        <f>MAX(0,V14-U14)</f>
        <v/>
      </c>
      <c r="X14" s="151">
        <f>IF(C14="","",C14-WEEKDAY(C14,1)+1)</f>
        <v/>
      </c>
      <c r="Y14" s="151">
        <f>IF(X14=X14,$L$11,0)</f>
        <v/>
      </c>
      <c r="Z14" s="151" t="n"/>
      <c r="AA14" s="151" t="n"/>
      <c r="AB14" s="151" t="n"/>
      <c r="AC14" s="351" t="n"/>
      <c r="AD14" s="351" t="n"/>
      <c r="AE14" s="351" t="n"/>
      <c r="AF14" s="351" t="n"/>
    </row>
    <row r="15" ht="24" customHeight="1" s="348" thickBot="1">
      <c r="A15" s="147" t="inlineStr">
        <is>
          <t>On Day</t>
        </is>
      </c>
      <c r="B15" s="269" t="n"/>
      <c r="C15" s="89">
        <f>C14</f>
        <v/>
      </c>
      <c r="D15" s="59" t="n"/>
      <c r="E15" s="152">
        <f>IF(D15="", "",
 IF(D15=TIME(0,0,0), 0,
 IF(AND(D15&gt;=TIME(0,0,1), D15&lt;=TIME(2,0,0)), TIME(7,0,0),
 IF(AND(D15&gt;=TIME(6,0,0), D15&lt;=TIME(8,0,0)), TIME(12,0,0),
 IF(AND(D15&gt;TIME(8,0,0), D15&lt;=TIME(13,59,0)), TIME(15,0,0),
 IF(AND(D15&gt;=TIME(14,0,0), D15&lt;=TIME(17,59,0)), TIME(21,0,0),
 IF(AND(D15&gt;=TIME(18,0,0), D15&lt;=TIME(21,59,0)), TIME(0,0,0),
 IF(AND(D15&gt;=TIME(22,0,0), D15&lt;=TIME(23,59,59)), TIME(7,0,0), ""))))))))</f>
        <v/>
      </c>
      <c r="F15" s="153" t="n"/>
      <c r="G15" s="152">
        <f>IF(AND(D15&gt;=TIME(6,0,0),D15&lt;=TIME(8,0,0)),E15,"")</f>
        <v/>
      </c>
      <c r="H15" s="59" t="n"/>
      <c r="I15" s="60">
        <f>ROUND(IF(OR(D15="",E15="",E15=0),0,IF(H15="",MOD(E15-D15,1)*24,MOD(H15-D15,1)*24)),2)</f>
        <v/>
      </c>
      <c r="J15" s="150" t="n"/>
      <c r="K15" s="270" t="n"/>
      <c r="L15" s="271" t="n"/>
      <c r="M15" s="272">
        <f>MAX(0,V15-W15)</f>
        <v/>
      </c>
      <c r="N15" s="61">
        <f>(IF(OR($C15="",$D15=""),0,
 IF(OR($A14="Holiday",$A15="Holiday"),
    IF(ISNUMBER(MATCH(TRIM($B15),{"Phagwah","Good Friday","Easter Monday","Labour Day","Christmas","Eid ul Azha","Romans-2","Globe-12","Neptune P1"},0)),0,$I15),
 IF(AND(NOT(OR($A14="Annual Leave",$A15="Annual Leave")),$A15="Off day"),$I15,
  MAX(0,$I15-$V15)
  ))))+W15</f>
        <v/>
      </c>
      <c r="O15" s="61">
        <f>IF(AND(OR($A14="Holiday",$A15="Holiday"),
        ISNUMBER(MATCH(TRIM($B15),{"Phagwah","Good Friday","Easter Monday","Labour Day","Christmas","Eid ul Azha","Romans-2","Globe-12","Neptune P1"},0))),
   $I15,0)</f>
        <v/>
      </c>
      <c r="P15" s="61">
        <f>IF(OR($O$7="Canteen",$O$7="Head Office"),0,IF($I15&lt;=0,0,IF(AND($I14&lt;=0,OR(TRIM($J15)="Hebrews",TRIM($J15)="Romans",TRIM($J15)="Romans-2",TRIM($J15)="Globe",TRIM($J15)="Globe-12",TRIM($J15)="Neptune P1")),1,0)))</f>
        <v/>
      </c>
      <c r="Q15" s="62" t="n"/>
      <c r="R15" s="61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IF(AND($I14=0,$I15&gt;0),1,0),
      0
   ),
0))</f>
        <v/>
      </c>
      <c r="S15" s="61">
        <f>IF(OR($A14="Annual Leave",$A15="Annual Leave"),IF(AND($A14&lt;&gt;"Annual Leave",$A15="Annual Leave"),8,0),0)</f>
        <v/>
      </c>
      <c r="T15" s="63" t="n"/>
      <c r="U15" s="144">
        <f>MAX(0,40-Y15)</f>
        <v/>
      </c>
      <c r="V15" s="151">
        <f>IF(OR($C15="",$D15=""),0,
 IF(OR($A14="Holiday",$A15="Holiday"),0,
 IF(AND(NOT(OR($A14="Annual Leave",$A15="Annual Leave")),$A15="Off day"),0,
  IF($I14+$I15&gt;=8,IF($I14&gt;=8,0,8-$I14),$I15)
  )))</f>
        <v/>
      </c>
      <c r="W15" s="151">
        <f>MAX(0,V15-U15)</f>
        <v/>
      </c>
      <c r="X15" s="151">
        <f>IF(C15="","",C15-WEEKDAY(C15,1)+1)</f>
        <v/>
      </c>
      <c r="Y15" s="151">
        <f>SUMPRODUCT(($X$14:$X14=X15)*(($V$14:$V14)+($O$14:$O14)))+IF(X15=X14,$L$11,0)</f>
        <v/>
      </c>
      <c r="Z15" s="151" t="n"/>
      <c r="AA15" s="151" t="n"/>
      <c r="AB15" s="151" t="n"/>
      <c r="AC15" s="351" t="n"/>
      <c r="AD15" s="351" t="n"/>
      <c r="AE15" s="351" t="n"/>
      <c r="AF15" s="351" t="n"/>
    </row>
    <row r="16" ht="24" customHeight="1" s="348" thickBot="1">
      <c r="A16" s="154" t="inlineStr">
        <is>
          <t>On Day</t>
        </is>
      </c>
      <c r="B16" s="273" t="n"/>
      <c r="C16" s="90">
        <f>C14+1</f>
        <v/>
      </c>
      <c r="D16" s="8" t="n"/>
      <c r="E16" s="155">
        <f>IF(D16="", "",
 IF(D16=TIME(0,0,0), 0,
 IF(AND(D16&gt;=TIME(0,0,1), D16&lt;=TIME(2,0,0)), TIME(7,0,0),
 IF(AND(D16&gt;=TIME(6,0,0), D16&lt;=TIME(8,0,0)), TIME(12,0,0),
 IF(AND(D16&gt;TIME(8,0,0), D16&lt;=TIME(13,59,0)), TIME(15,0,0),
 IF(AND(D16&gt;=TIME(14,0,0), D16&lt;=TIME(17,59,0)), TIME(21,0,0),
 IF(AND(D16&gt;=TIME(18,0,0), D16&lt;=TIME(21,59,0)), TIME(0,0,0),
 IF(AND(D16&gt;=TIME(22,0,0), D16&lt;=TIME(23,59,59)), TIME(7,0,0), ""))))))))</f>
        <v/>
      </c>
      <c r="F16" s="156" t="n"/>
      <c r="G16" s="155">
        <f>IF(AND(D16&gt;=TIME(6,0,0),D16&lt;=TIME(8,0,0)),E16,"")</f>
        <v/>
      </c>
      <c r="H16" s="8" t="n"/>
      <c r="I16" s="30">
        <f>ROUND(IF(OR(D16="",E16="",E16=0),0,IF(H16="",MOD(E16-D16,1)*24,MOD(H16-D16,1)*24)),2)</f>
        <v/>
      </c>
      <c r="J16" s="157" t="n"/>
      <c r="K16" s="274" t="n"/>
      <c r="L16" s="271" t="n"/>
      <c r="M16" s="275">
        <f>MAX(0,V16-W16)</f>
        <v/>
      </c>
      <c r="N16" s="9">
        <f>(IF(OR($C16="",$D16=""),0,
 IF(OR($A16="Holiday",$A17="Holiday"),
    IF(ISNUMBER(MATCH(TRIM($B16),{"Phagwah","Good Friday","Easter Monday","Labour Day","Christmas","Eid ul Azha","Romans-2","Globe-12","Neptune P1"},0)),0,$I16),
 IF(AND(NOT(OR($A16="Annual Leave",$A17="Annual Leave")),$A16="Off day"),$I16,
  MAX(0,$I16-$V16)
  ))))+W16</f>
        <v/>
      </c>
      <c r="O16" s="9">
        <f>IF(AND(OR($A16="Holiday",$A17="Holiday"),
        ISNUMBER(MATCH(TRIM($B16),{"Phagwah","Good Friday","Easter Monday","Labour Day","Christmas","Eid ul Azha","Romans-2","Globe-12","Neptune P1"},0))),
   $I16,0)</f>
        <v/>
      </c>
      <c r="P16" s="9">
        <f>IF(OR($O$7="Canteen",$O$7="Head Office"),0,IF($I16&lt;=0,0,IF(OR(OR(TRIM($J16)="Hebrews",TRIM($J16)="Romans",TRIM($J16)="Romans-2",TRIM($J16)="Globe",TRIM($J16)="Globe-12",TRIM($J16)="Neptune P1"),AND($I17&gt;0,OR(TRIM($J17)="Hebrews",TRIM($J17)="Romans",TRIM($J17)="Romans-2",TRIM($J17)="Globe",TRIM($J17)="Globe-12",TRIM($J17)="Neptune P1"))),1,0)))</f>
        <v/>
      </c>
      <c r="Q16" s="10" t="n"/>
      <c r="R16" s="9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IF($I16&gt;0,1,0),
      0
   ),
0))</f>
        <v/>
      </c>
      <c r="S16" s="9">
        <f>IF(OR($A16="Annual Leave",$A17="Annual Leave"),IF($A16="Annual Leave",8,0),0)</f>
        <v/>
      </c>
      <c r="T16" s="91" t="n"/>
      <c r="U16" s="144">
        <f>MAX(0,40-Y16)</f>
        <v/>
      </c>
      <c r="V16" s="351">
        <f>IF(OR($C16="",$D16=""),0,
 IF(OR($A16="Holiday",$A17="Holiday"),0,
 IF(AND(NOT(OR($A16="Annual Leave",$A17="Annual Leave")),$A16="Off day"),0,
  IF($I16+$I17&gt;=8,IF($I16&gt;=8,8,$I16),$I16)
  )))</f>
        <v/>
      </c>
      <c r="W16" s="351">
        <f>MAX(0,V16-U16)</f>
        <v/>
      </c>
      <c r="X16" s="351">
        <f>IF(C16="","",C16-WEEKDAY(C16,1)+1)</f>
        <v/>
      </c>
      <c r="Y16" s="351">
        <f>SUMPRODUCT(($X$14:$X15=X16)*(($V$14:$V15)+($O$14:$O15)))+IF(X16=X14,$L$11,0)</f>
        <v/>
      </c>
      <c r="Z16" s="351" t="n"/>
      <c r="AA16" s="351" t="n"/>
      <c r="AB16" s="351" t="n"/>
      <c r="AC16" s="351" t="n"/>
      <c r="AD16" s="351" t="n"/>
      <c r="AE16" s="351" t="n"/>
      <c r="AF16" s="351" t="n"/>
    </row>
    <row r="17" ht="24" customHeight="1" s="348" thickBot="1">
      <c r="A17" s="154" t="inlineStr">
        <is>
          <t>On Day</t>
        </is>
      </c>
      <c r="B17" s="273" t="n"/>
      <c r="C17" s="90">
        <f>C16</f>
        <v/>
      </c>
      <c r="D17" s="276" t="n"/>
      <c r="E17" s="277">
        <f>IF(D17="", "",
 IF(D17=TIME(0,0,0), 0,
 IF(AND(D17&gt;=TIME(0,0,1), D17&lt;=TIME(2,0,0)), TIME(7,0,0),
 IF(AND(D17&gt;=TIME(6,0,0), D17&lt;=TIME(8,0,0)), TIME(12,0,0),
 IF(AND(D17&gt;TIME(8,0,0), D17&lt;=TIME(13,59,0)), TIME(15,0,0),
 IF(AND(D17&gt;=TIME(14,0,0), D17&lt;=TIME(17,59,0)), TIME(21,0,0),
 IF(AND(D17&gt;=TIME(18,0,0), D17&lt;=TIME(21,59,0)), TIME(0,0,0),
 IF(AND(D17&gt;=TIME(22,0,0), D17&lt;=TIME(23,59,59)), TIME(7,0,0), ""))))))))</f>
        <v/>
      </c>
      <c r="F17" s="156" t="n"/>
      <c r="G17" s="277">
        <f>IF(AND(D17&gt;=TIME(6,0,0),D17&lt;=TIME(8,0,0)),E17,"")</f>
        <v/>
      </c>
      <c r="H17" s="276" t="n"/>
      <c r="I17" s="30">
        <f>ROUND(IF(OR(D17="",E17="",E17=0),0,IF(H17="",MOD(E17-D17,1)*24,MOD(H17-D17,1)*24)),2)</f>
        <v/>
      </c>
      <c r="J17" s="158" t="n"/>
      <c r="K17" s="274" t="n"/>
      <c r="L17" s="271" t="n"/>
      <c r="M17" s="275">
        <f>MAX(0,V17-W17)</f>
        <v/>
      </c>
      <c r="N17" s="278">
        <f>(IF(OR($C17="",$D17=""),0,
 IF(OR($A16="Holiday",$A17="Holiday"),
    IF(ISNUMBER(MATCH(TRIM($B17),{"Phagwah","Good Friday","Easter Monday","Labour Day","Christmas","Eid ul Azha","Romans-2","Globe-12","Neptune P1"},0)),0,$I17),
 IF(AND(NOT(OR($A16="Annual Leave",$A17="Annual Leave")),$A17="Off day"),$I17,
  MAX(0,$I17-$V17)
  ))))+W17</f>
        <v/>
      </c>
      <c r="O17" s="278">
        <f>IF(AND(OR($A16="Holiday",$A17="Holiday"),
        ISNUMBER(MATCH(TRIM($B17),{"Phagwah","Good Friday","Easter Monday","Labour Day","Christmas","Eid ul Azha","Romans-2","Globe-12","Neptune P1"},0))),
   $I17,0)</f>
        <v/>
      </c>
      <c r="P17" s="278">
        <f>IF(OR($O$7="Canteen",$O$7="Head Office"),0,IF($I17&lt;=0,0,IF(AND($I16&lt;=0,OR(TRIM($J17)="Hebrews",TRIM($J17)="Romans",TRIM($J17)="Romans-2",TRIM($J17)="Globe",TRIM($J17)="Globe-12",TRIM($J17)="Neptune P1")),1,0)))</f>
        <v/>
      </c>
      <c r="Q17" s="279" t="n"/>
      <c r="R17" s="278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IF(AND($I16=0,$I17&gt;0),1,0),
      0
   ),
0))</f>
        <v/>
      </c>
      <c r="S17" s="278">
        <f>IF(OR($A16="Annual Leave",$A17="Annual Leave"),IF(AND($A16&lt;&gt;"Annual Leave",$A17="Annual Leave"),8,0),0)</f>
        <v/>
      </c>
      <c r="T17" s="280" t="n"/>
      <c r="U17" s="144">
        <f>MAX(0,40-Y17)</f>
        <v/>
      </c>
      <c r="V17" s="351">
        <f>IF(OR($C17="",$D17=""),0,
 IF(OR($A16="Holiday",$A17="Holiday"),0,
 IF(AND(NOT(OR($A16="Annual Leave",$A17="Annual Leave")),$A17="Off day"),0,
  IF($I16+$I17&gt;=8,IF($I16&gt;=8,0,8-$I16),$I17)
  )))</f>
        <v/>
      </c>
      <c r="W17" s="351">
        <f>MAX(0,V17-U17)</f>
        <v/>
      </c>
      <c r="X17" s="351">
        <f>IF(C17="","",C17-WEEKDAY(C17,1)+1)</f>
        <v/>
      </c>
      <c r="Y17" s="351">
        <f>SUMPRODUCT(($X$14:$X16=X17)*(($V$14:$V16)+($O$14:$O16)))+IF(X17=X14,$L$11,0)</f>
        <v/>
      </c>
      <c r="Z17" s="351" t="n"/>
      <c r="AA17" s="351" t="n"/>
      <c r="AB17" s="351" t="n"/>
      <c r="AC17" s="351" t="n"/>
      <c r="AD17" s="351" t="n"/>
      <c r="AE17" s="351" t="n"/>
      <c r="AF17" s="351" t="n"/>
    </row>
    <row r="18" ht="24" customHeight="1" s="348" thickBot="1">
      <c r="A18" s="159" t="inlineStr">
        <is>
          <t>On Day</t>
        </is>
      </c>
      <c r="B18" s="281" t="n"/>
      <c r="C18" s="92">
        <f>C16+1</f>
        <v/>
      </c>
      <c r="D18" s="31" t="n"/>
      <c r="E18" s="160">
        <f>IF(D18="", "",
 IF(D18=TIME(0,0,0), 0,
 IF(AND(D18&gt;=TIME(0,0,1), D18&lt;=TIME(2,0,0)), TIME(7,0,0),
 IF(AND(D18&gt;=TIME(6,0,0), D18&lt;=TIME(8,0,0)), TIME(12,0,0),
 IF(AND(D18&gt;TIME(8,0,0), D18&lt;=TIME(13,59,0)), TIME(15,0,0),
 IF(AND(D18&gt;=TIME(14,0,0), D18&lt;=TIME(17,59,0)), TIME(21,0,0),
 IF(AND(D18&gt;=TIME(18,0,0), D18&lt;=TIME(21,59,0)), TIME(0,0,0),
 IF(AND(D18&gt;=TIME(22,0,0), D18&lt;=TIME(23,59,59)), TIME(7,0,0), ""))))))))</f>
        <v/>
      </c>
      <c r="F18" s="161" t="n"/>
      <c r="G18" s="160">
        <f>IF(AND(D18&gt;=TIME(6,0,0),D18&lt;=TIME(8,0,0)),E18,"")</f>
        <v/>
      </c>
      <c r="H18" s="31" t="n"/>
      <c r="I18" s="32">
        <f>ROUND(IF(OR(D18="",E18="",E18=0),0,IF(H18="",MOD(E18-D18,1)*24,MOD(H18-D18,1)*24)),2)</f>
        <v/>
      </c>
      <c r="J18" s="162" t="n"/>
      <c r="K18" s="282" t="n"/>
      <c r="L18" s="271" t="n"/>
      <c r="M18" s="283">
        <f>MAX(0,V18-W18)</f>
        <v/>
      </c>
      <c r="N18" s="33">
        <f>(IF(OR($C18="",$D18=""),0,
 IF(OR($A18="Holiday",$A19="Holiday"),
    IF(ISNUMBER(MATCH(TRIM($B18),{"Phagwah","Good Friday","Easter Monday","Labour Day","Christmas","Eid ul Azha","Romans-2","Globe-12","Neptune P1"},0)),0,$I18),
 IF(AND(NOT(OR($A18="Annual Leave",$A19="Annual Leave")),$A18="Off day"),$I18,
  MAX(0,$I18-$V18)
  ))))+W18</f>
        <v/>
      </c>
      <c r="O18" s="33">
        <f>IF(AND(OR($A18="Holiday",$A19="Holiday"),
        ISNUMBER(MATCH(TRIM($B18),{"Phagwah","Good Friday","Easter Monday","Labour Day","Christmas","Eid ul Azha","Romans-2","Globe-12","Neptune P1"},0))),
   $I18,0)</f>
        <v/>
      </c>
      <c r="P18" s="33">
        <f>IF(OR($O$7="Canteen",$O$7="Head Office"),0,IF($I18&lt;=0,0,IF(OR(OR(TRIM($J18)="Hebrews",TRIM($J18)="Romans",TRIM($J18)="Romans-2",TRIM($J18)="Globe",TRIM($J18)="Globe-12",TRIM($J18)="Neptune P1"),AND($I19&gt;0,OR(TRIM($J19)="Hebrews",TRIM($J19)="Romans",TRIM($J19)="Romans-2",TRIM($J19)="Globe",TRIM($J19)="Globe-12",TRIM($J19)="Neptune P1"))),1,0)))</f>
        <v/>
      </c>
      <c r="Q18" s="34" t="n"/>
      <c r="R18" s="33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IF($I18&gt;0,1,0),
      0
   ),
0))</f>
        <v/>
      </c>
      <c r="S18" s="33">
        <f>IF(OR($A18="Annual Leave",$A19="Annual Leave"),IF($A18="Annual Leave",8,0),0)</f>
        <v/>
      </c>
      <c r="T18" s="35" t="n"/>
      <c r="U18" s="144">
        <f>MAX(0,40-Y18)</f>
        <v/>
      </c>
      <c r="V18" s="351">
        <f>IF(OR($C18="",$D18=""),0,
 IF(OR($A18="Holiday",$A19="Holiday"),0,
 IF(AND(NOT(OR($A18="Annual Leave",$A19="Annual Leave")),$A18="Off day"),0,
  IF($I18+$I19&gt;=8,IF($I18&gt;=8,8,$I18),$I18)
  )))</f>
        <v/>
      </c>
      <c r="W18" s="351">
        <f>MAX(0,V18-U18)</f>
        <v/>
      </c>
      <c r="X18" s="351">
        <f>IF(C18="","",C18-WEEKDAY(C18,1)+1)</f>
        <v/>
      </c>
      <c r="Y18" s="351">
        <f>SUMPRODUCT(($X$14:$X17=X18)*(($V$14:$V17)+($O$14:$O17)))+IF(X18=X14,$L$11,0)</f>
        <v/>
      </c>
      <c r="Z18" s="351" t="n"/>
      <c r="AA18" s="351" t="n"/>
      <c r="AB18" s="351" t="n"/>
      <c r="AC18" s="351" t="n"/>
      <c r="AD18" s="351" t="n"/>
      <c r="AE18" s="351" t="n"/>
      <c r="AF18" s="351" t="n"/>
    </row>
    <row r="19" ht="24" customHeight="1" s="348" thickBot="1">
      <c r="A19" s="159" t="inlineStr">
        <is>
          <t>On Day</t>
        </is>
      </c>
      <c r="B19" s="281" t="n"/>
      <c r="C19" s="93">
        <f>C18</f>
        <v/>
      </c>
      <c r="D19" s="36" t="n"/>
      <c r="E19" s="163">
        <f>IF(D19="", "",
 IF(D19=TIME(0,0,0), 0,
 IF(AND(D19&gt;=TIME(0,0,1), D19&lt;=TIME(2,0,0)), TIME(7,0,0),
 IF(AND(D19&gt;=TIME(6,0,0), D19&lt;=TIME(8,0,0)), TIME(12,0,0),
 IF(AND(D19&gt;TIME(8,0,0), D19&lt;=TIME(13,59,0)), TIME(15,0,0),
 IF(AND(D19&gt;=TIME(14,0,0), D19&lt;=TIME(17,59,0)), TIME(21,0,0),
 IF(AND(D19&gt;=TIME(18,0,0), D19&lt;=TIME(21,59,0)), TIME(0,0,0),
 IF(AND(D19&gt;=TIME(22,0,0), D19&lt;=TIME(23,59,59)), TIME(7,0,0), ""))))))))</f>
        <v/>
      </c>
      <c r="F19" s="164" t="n"/>
      <c r="G19" s="163">
        <f>IF(AND(D19&gt;=TIME(6,0,0),D19&lt;=TIME(8,0,0)),E19,"")</f>
        <v/>
      </c>
      <c r="H19" s="36" t="n"/>
      <c r="I19" s="37">
        <f>ROUND(IF(OR(D19="",E19="",E19=0),0,IF(H19="",MOD(E19-D19,1)*24,MOD(H19-D19,1)*24)),2)</f>
        <v/>
      </c>
      <c r="J19" s="162" t="n"/>
      <c r="K19" s="282" t="n"/>
      <c r="L19" s="271" t="n"/>
      <c r="M19" s="283">
        <f>MAX(0,V19-W19)</f>
        <v/>
      </c>
      <c r="N19" s="38">
        <f>(IF(OR($C19="",$D19=""),0,
 IF(OR($A18="Holiday",$A19="Holiday"),
    IF(ISNUMBER(MATCH(TRIM($B19),{"Phagwah","Good Friday","Easter Monday","Labour Day","Christmas","Eid ul Azha","Romans-2","Globe-12","Neptune P1"},0)),0,$I19),
 IF(AND(NOT(OR($A18="Annual Leave",$A19="Annual Leave")),$A19="Off day"),$I19,
  MAX(0,$I19-$V19)
  ))))+W19</f>
        <v/>
      </c>
      <c r="O19" s="38">
        <f>IF(AND(OR($A18="Holiday",$A19="Holiday"),
        ISNUMBER(MATCH(TRIM($B19),{"Phagwah","Good Friday","Easter Monday","Labour Day","Christmas","Eid ul Azha","Romans-2","Globe-12","Neptune P1"},0))),
   $I19,0)</f>
        <v/>
      </c>
      <c r="P19" s="38">
        <f>IF(OR($O$7="Canteen",$O$7="Head Office"),0,IF($I19&lt;=0,0,IF(AND($I18&lt;=0,OR(TRIM($J19)="Hebrews",TRIM($J19)="Romans",TRIM($J19)="Romans-2",TRIM($J19)="Globe",TRIM($J19)="Globe-12",TRIM($J19)="Neptune P1")),1,0)))</f>
        <v/>
      </c>
      <c r="Q19" s="39" t="n"/>
      <c r="R19" s="38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IF(AND($I18=0,$I19&gt;0),1,0),
      0
   ),
0))</f>
        <v/>
      </c>
      <c r="S19" s="38">
        <f>IF(OR($A18="Annual Leave",$A19="Annual Leave"),IF(AND($A18&lt;&gt;"Annual Leave",$A19="Annual Leave"),8,0),0)</f>
        <v/>
      </c>
      <c r="T19" s="40" t="n"/>
      <c r="U19" s="144">
        <f>MAX(0,40-Y19)</f>
        <v/>
      </c>
      <c r="V19" s="351">
        <f>IF(OR($C19="",$D19=""),0,
 IF(OR($A18="Holiday",$A19="Holiday"),0,
 IF(AND(NOT(OR($A18="Annual Leave",$A19="Annual Leave")),$A19="Off day"),0,
  IF($I18+$I19&gt;=8,IF($I18&gt;=8,0,8-$I18),$I19)
  )))</f>
        <v/>
      </c>
      <c r="W19" s="351">
        <f>MAX(0,V19-U19)</f>
        <v/>
      </c>
      <c r="X19" s="351">
        <f>IF(C19="","",C19-WEEKDAY(C19,1)+1)</f>
        <v/>
      </c>
      <c r="Y19" s="351">
        <f>SUMPRODUCT(($X$14:$X18=X19)*(($V$14:$V18)+($O$14:$O18)))+IF(X19=X14,$L$11,0)</f>
        <v/>
      </c>
      <c r="Z19" s="351" t="n"/>
      <c r="AA19" s="351" t="n"/>
      <c r="AB19" s="351" t="n"/>
      <c r="AC19" s="351" t="n"/>
      <c r="AD19" s="351" t="n"/>
      <c r="AE19" s="351" t="n"/>
      <c r="AF19" s="351" t="n"/>
    </row>
    <row r="20" ht="24" customHeight="1" s="348" thickBot="1">
      <c r="A20" s="165" t="inlineStr">
        <is>
          <t>On Day</t>
        </is>
      </c>
      <c r="B20" s="284" t="n"/>
      <c r="C20" s="94">
        <f>C18+1</f>
        <v/>
      </c>
      <c r="D20" s="41" t="n"/>
      <c r="E20" s="166">
        <f>IF(D20="", "",
 IF(D20=TIME(0,0,0), 0,
 IF(AND(D20&gt;=TIME(0,0,1), D20&lt;=TIME(2,0,0)), TIME(7,0,0),
 IF(AND(D20&gt;=TIME(6,0,0), D20&lt;=TIME(8,0,0)), TIME(12,0,0),
 IF(AND(D20&gt;TIME(8,0,0), D20&lt;=TIME(13,59,0)), TIME(15,0,0),
 IF(AND(D20&gt;=TIME(14,0,0), D20&lt;=TIME(17,59,0)), TIME(21,0,0),
 IF(AND(D20&gt;=TIME(18,0,0), D20&lt;=TIME(21,59,0)), TIME(0,0,0),
 IF(AND(D20&gt;=TIME(22,0,0), D20&lt;=TIME(23,59,59)), TIME(7,0,0), ""))))))))</f>
        <v/>
      </c>
      <c r="F20" s="167" t="n"/>
      <c r="G20" s="166">
        <f>IF(AND(D20&gt;=TIME(6,0,0),D20&lt;=TIME(8,0,0)),E20,"")</f>
        <v/>
      </c>
      <c r="H20" s="41" t="n"/>
      <c r="I20" s="95">
        <f>ROUND(IF(OR(D20="",E20="",E20=0),0,IF(H20="",MOD(E20-D20,1)*24,MOD(H20-D20,1)*24)),2)</f>
        <v/>
      </c>
      <c r="J20" s="168" t="n"/>
      <c r="K20" s="285" t="n"/>
      <c r="L20" s="271" t="n"/>
      <c r="M20" s="286">
        <f>MAX(0,V20-W20)</f>
        <v/>
      </c>
      <c r="N20" s="42">
        <f>(IF(OR($C20="",$D20=""),0,
 IF(OR($A20="Holiday",$A21="Holiday"),
    IF(ISNUMBER(MATCH(TRIM($B20),{"Phagwah","Good Friday","Easter Monday","Labour Day","Christmas","Eid ul Azha","Romans-2","Globe-12","Neptune P1"},0)),0,$I20),
 IF(AND(NOT(OR($A20="Annual Leave",$A21="Annual Leave")),$A20="Off day"),$I20,
  MAX(0,$I20-$V20)
  ))))+W20</f>
        <v/>
      </c>
      <c r="O20" s="42">
        <f>IF(AND(OR($A20="Holiday",$A21="Holiday"),
        ISNUMBER(MATCH(TRIM($B20),{"Phagwah","Good Friday","Easter Monday","Labour Day","Christmas","Eid ul Azha","Romans-2","Globe-12","Neptune P1"},0))),
   $I20,0)</f>
        <v/>
      </c>
      <c r="P20" s="42">
        <f>IF(OR($O$7="Canteen",$O$7="Head Office"),0,IF($I20&lt;=0,0,IF(OR(OR(TRIM($J20)="Hebrews",TRIM($J20)="Romans",TRIM($J20)="Romans-2",TRIM($J20)="Globe",TRIM($J20)="Globe-12",TRIM($J20)="Neptune P1"),AND($I21&gt;0,OR(TRIM($J21)="Hebrews",TRIM($J21)="Romans",TRIM($J21)="Romans-2",TRIM($J21)="Globe",TRIM($J21)="Globe-12",TRIM($J21)="Neptune P1"))),1,0)))</f>
        <v/>
      </c>
      <c r="Q20" s="43" t="n"/>
      <c r="R20" s="42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IF($I20&gt;0,1,0),
      0
   ),
0))</f>
        <v/>
      </c>
      <c r="S20" s="42">
        <f>IF(OR($A20="Annual Leave",$A21="Annual Leave"),IF($A20="Annual Leave",8,0),0)</f>
        <v/>
      </c>
      <c r="T20" s="96" t="n"/>
      <c r="U20" s="144">
        <f>MAX(0,40-Y20)</f>
        <v/>
      </c>
      <c r="V20" s="351">
        <f>IF(OR($C20="",$D20=""),0,
 IF(OR($A20="Holiday",$A21="Holiday"),0,
 IF(AND(NOT(OR($A20="Annual Leave",$A21="Annual Leave")),$A20="Off day"),0,
  IF($I20+$I21&gt;=8,IF($I20&gt;=8,8,$I20),$I20)
  )))</f>
        <v/>
      </c>
      <c r="W20" s="351">
        <f>MAX(0,V20-U20)</f>
        <v/>
      </c>
      <c r="X20" s="351">
        <f>IF(C20="","",C20-WEEKDAY(C20,1)+1)</f>
        <v/>
      </c>
      <c r="Y20" s="351">
        <f>SUMPRODUCT(($X$14:$X19=X20)*(($V$14:$V19)+($O$14:$O19)))+IF(X20=X14,$L$11,0)</f>
        <v/>
      </c>
      <c r="Z20" s="351" t="n"/>
      <c r="AA20" s="351" t="n"/>
      <c r="AB20" s="351" t="n"/>
      <c r="AC20" s="351" t="n"/>
      <c r="AD20" s="351" t="n"/>
      <c r="AE20" s="351" t="n"/>
      <c r="AF20" s="351" t="n"/>
    </row>
    <row r="21" ht="24" customHeight="1" s="348" thickBot="1">
      <c r="A21" s="165" t="inlineStr">
        <is>
          <t>On Day</t>
        </is>
      </c>
      <c r="B21" s="284" t="n"/>
      <c r="C21" s="94">
        <f>C20</f>
        <v/>
      </c>
      <c r="D21" s="287" t="n"/>
      <c r="E21" s="288">
        <f>IF(D21="", "",
 IF(D21=TIME(0,0,0), 0,
 IF(AND(D21&gt;=TIME(0,0,1), D21&lt;=TIME(2,0,0)), TIME(7,0,0),
 IF(AND(D21&gt;=TIME(6,0,0), D21&lt;=TIME(8,0,0)), TIME(12,0,0),
 IF(AND(D21&gt;TIME(8,0,0), D21&lt;=TIME(13,59,0)), TIME(15,0,0),
 IF(AND(D21&gt;=TIME(14,0,0), D21&lt;=TIME(17,59,0)), TIME(21,0,0),
 IF(AND(D21&gt;=TIME(18,0,0), D21&lt;=TIME(21,59,0)), TIME(0,0,0),
 IF(AND(D21&gt;=TIME(22,0,0), D21&lt;=TIME(23,59,59)), TIME(7,0,0), ""))))))))</f>
        <v/>
      </c>
      <c r="F21" s="167" t="n"/>
      <c r="G21" s="288">
        <f>IF(AND(D21&gt;=TIME(6,0,0),D21&lt;=TIME(8,0,0)),E21,"")</f>
        <v/>
      </c>
      <c r="H21" s="287" t="n"/>
      <c r="I21" s="95">
        <f>ROUND(IF(OR(D21="",E21="",E21=0),0,IF(H21="",MOD(E21-D21,1)*24,MOD(H21-D21,1)*24)),2)</f>
        <v/>
      </c>
      <c r="J21" s="169" t="n"/>
      <c r="K21" s="285" t="n"/>
      <c r="L21" s="271" t="n"/>
      <c r="M21" s="286">
        <f>MAX(0,V21-W21)</f>
        <v/>
      </c>
      <c r="N21" s="289">
        <f>(IF(OR($C21="",$D21=""),0,
 IF(OR($A20="Holiday",$A21="Holiday"),
    IF(ISNUMBER(MATCH(TRIM($B21),{"Phagwah","Good Friday","Easter Monday","Labour Day","Christmas","Eid ul Azha","Romans-2","Globe-12","Neptune P1"},0)),0,$I21),
 IF(AND(NOT(OR($A20="Annual Leave",$A21="Annual Leave")),$A21="Off day"),$I21,
  MAX(0,$I21-$V21)
  ))))+W21</f>
        <v/>
      </c>
      <c r="O21" s="289">
        <f>IF(AND(OR($A20="Holiday",$A21="Holiday"),
        ISNUMBER(MATCH(TRIM($B21),{"Phagwah","Good Friday","Easter Monday","Labour Day","Christmas","Eid ul Azha","Romans-2","Globe-12","Neptune P1"},0))),
   $I21,0)</f>
        <v/>
      </c>
      <c r="P21" s="289">
        <f>IF(OR($O$7="Canteen",$O$7="Head Office"),0,IF($I21&lt;=0,0,IF(AND($I20&lt;=0,OR(TRIM($J21)="Hebrews",TRIM($J21)="Romans",TRIM($J21)="Romans-2",TRIM($J21)="Globe",TRIM($J21)="Globe-12",TRIM($J21)="Neptune P1")),1,0)))</f>
        <v/>
      </c>
      <c r="Q21" s="290" t="n"/>
      <c r="R21" s="289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IF(AND($I20=0,$I21&gt;0),1,0),
      0
   ),
0))</f>
        <v/>
      </c>
      <c r="S21" s="289">
        <f>IF(OR($A20="Annual Leave",$A21="Annual Leave"),IF(AND($A20&lt;&gt;"Annual Leave",$A21="Annual Leave"),8,0),0)</f>
        <v/>
      </c>
      <c r="T21" s="291" t="n"/>
      <c r="U21" s="144">
        <f>MAX(0,40-Y21)</f>
        <v/>
      </c>
      <c r="V21" s="351">
        <f>IF(OR($C21="",$D21=""),0,
 IF(OR($A20="Holiday",$A21="Holiday"),0,
 IF(AND(NOT(OR($A20="Annual Leave",$A21="Annual Leave")),$A21="Off day"),0,
  IF($I20+$I21&gt;=8,IF($I20&gt;=8,0,8-$I20),$I21)
  )))</f>
        <v/>
      </c>
      <c r="W21" s="351">
        <f>MAX(0,V21-U21)</f>
        <v/>
      </c>
      <c r="X21" s="351">
        <f>IF(C21="","",C21-WEEKDAY(C21,1)+1)</f>
        <v/>
      </c>
      <c r="Y21" s="351">
        <f>SUMPRODUCT(($X$14:$X20=X21)*(($V$14:$V20)+($O$14:$O20)))+IF(X21=X14,$L$11,0)</f>
        <v/>
      </c>
      <c r="Z21" s="351" t="n"/>
      <c r="AA21" s="351" t="n"/>
      <c r="AB21" s="351" t="n"/>
      <c r="AC21" s="351" t="n"/>
      <c r="AD21" s="351" t="n"/>
      <c r="AE21" s="351" t="n"/>
      <c r="AF21" s="351" t="n"/>
    </row>
    <row r="22" ht="24" customHeight="1" s="348" thickBot="1">
      <c r="A22" s="170" t="inlineStr">
        <is>
          <t>On Day</t>
        </is>
      </c>
      <c r="B22" s="292" t="n"/>
      <c r="C22" s="97">
        <f>C20+1</f>
        <v/>
      </c>
      <c r="D22" s="44" t="n"/>
      <c r="E22" s="171">
        <f>IF(D22="", "",
 IF(D22=TIME(0,0,0), 0,
 IF(AND(D22&gt;=TIME(0,0,1), D22&lt;=TIME(2,0,0)), TIME(7,0,0),
 IF(AND(D22&gt;=TIME(6,0,0), D22&lt;=TIME(8,0,0)), TIME(12,0,0),
 IF(AND(D22&gt;TIME(8,0,0), D22&lt;=TIME(13,59,0)), TIME(15,0,0),
 IF(AND(D22&gt;=TIME(14,0,0), D22&lt;=TIME(17,59,0)), TIME(21,0,0),
 IF(AND(D22&gt;=TIME(18,0,0), D22&lt;=TIME(21,59,0)), TIME(0,0,0),
 IF(AND(D22&gt;=TIME(22,0,0), D22&lt;=TIME(23,59,59)), TIME(7,0,0), ""))))))))</f>
        <v/>
      </c>
      <c r="F22" s="172" t="n"/>
      <c r="G22" s="171">
        <f>IF(AND(D22&gt;=TIME(6,0,0),D22&lt;=TIME(8,0,0)),E22,"")</f>
        <v/>
      </c>
      <c r="H22" s="44" t="n"/>
      <c r="I22" s="45">
        <f>ROUND(IF(OR(D22="",E22="",E22=0),0,IF(H22="",MOD(E22-D22,1)*24,MOD(H22-D22,1)*24)),2)</f>
        <v/>
      </c>
      <c r="J22" s="173" t="n"/>
      <c r="K22" s="293" t="n"/>
      <c r="L22" s="271" t="n"/>
      <c r="M22" s="294">
        <f>MAX(0,V22-W22)</f>
        <v/>
      </c>
      <c r="N22" s="46">
        <f>(IF(OR($C22="",$D22=""),0,
 IF(OR($A22="Holiday",$A23="Holiday"),
    IF(ISNUMBER(MATCH(TRIM($B22),{"Phagwah","Good Friday","Easter Monday","Labour Day","Christmas","Eid ul Azha","Romans-2","Globe-12","Neptune P1"},0)),0,$I22),
 IF(AND(NOT(OR($A22="Annual Leave",$A23="Annual Leave")),$A22="Off day"),$I22,
  MAX(0,$I22-$V22)
  ))))+W22</f>
        <v/>
      </c>
      <c r="O22" s="46">
        <f>IF(AND(OR($A22="Holiday",$A23="Holiday"),
        ISNUMBER(MATCH(TRIM($B22),{"Phagwah","Good Friday","Easter Monday","Labour Day","Christmas","Eid ul Azha","Romans-2","Globe-12","Neptune P1"},0))),
   $I22,0)</f>
        <v/>
      </c>
      <c r="P22" s="46">
        <f>IF(OR($O$7="Canteen",$O$7="Head Office"),0,IF($I22&lt;=0,0,IF(OR(OR(TRIM($J22)="Hebrews",TRIM($J22)="Romans",TRIM($J22)="Romans-2",TRIM($J22)="Globe",TRIM($J22)="Globe-12",TRIM($J22)="Neptune P1"),AND($I23&gt;0,OR(TRIM($J23)="Hebrews",TRIM($J23)="Romans",TRIM($J23)="Romans-2",TRIM($J23)="Globe",TRIM($J23)="Globe-12",TRIM($J23)="Neptune P1"))),1,0)))</f>
        <v/>
      </c>
      <c r="Q22" s="47" t="n"/>
      <c r="R22" s="46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IF($I22&gt;0,1,0),
      0
   ),
0))</f>
        <v/>
      </c>
      <c r="S22" s="46">
        <f>IF(OR($A22="Annual Leave",$A23="Annual Leave"),IF($A22="Annual Leave",8,0),0)</f>
        <v/>
      </c>
      <c r="T22" s="48" t="n"/>
      <c r="U22" s="144">
        <f>MAX(0,40-Y22)</f>
        <v/>
      </c>
      <c r="V22" s="351">
        <f>IF(OR($C22="",$D22=""),0,
 IF(OR($A22="Holiday",$A23="Holiday"),0,
 IF(AND(NOT(OR($A22="Annual Leave",$A23="Annual Leave")),$A22="Off day"),0,
  IF($I22+$I23&gt;=8,IF($I22&gt;=8,8,$I22),$I22)
  )))</f>
        <v/>
      </c>
      <c r="W22" s="351">
        <f>MAX(0,V22-U22)</f>
        <v/>
      </c>
      <c r="X22" s="351">
        <f>IF(C22="","",C22-WEEKDAY(C22,1)+1)</f>
        <v/>
      </c>
      <c r="Y22" s="351">
        <f>SUMPRODUCT(($X$14:$X21=X22)*(($V$14:$V21)+($O$14:$O21)))+IF(X22=X14,$L$11,0)</f>
        <v/>
      </c>
      <c r="Z22" s="351" t="n"/>
      <c r="AA22" s="351" t="n"/>
      <c r="AB22" s="351" t="n"/>
      <c r="AC22" s="351" t="n"/>
      <c r="AD22" s="351" t="n"/>
      <c r="AE22" s="351" t="n"/>
      <c r="AF22" s="351" t="n"/>
    </row>
    <row r="23" ht="24" customHeight="1" s="348" thickBot="1">
      <c r="A23" s="170" t="inlineStr">
        <is>
          <t>On Day</t>
        </is>
      </c>
      <c r="B23" s="292" t="n"/>
      <c r="C23" s="98">
        <f>C22</f>
        <v/>
      </c>
      <c r="D23" s="49" t="n"/>
      <c r="E23" s="174">
        <f>IF(D23="", "",
 IF(D23=TIME(0,0,0), 0,
 IF(AND(D23&gt;=TIME(0,0,1), D23&lt;=TIME(2,0,0)), TIME(7,0,0),
 IF(AND(D23&gt;=TIME(6,0,0), D23&lt;=TIME(8,0,0)), TIME(12,0,0),
 IF(AND(D23&gt;TIME(8,0,0), D23&lt;=TIME(13,59,0)), TIME(15,0,0),
 IF(AND(D23&gt;=TIME(14,0,0), D23&lt;=TIME(17,59,0)), TIME(21,0,0),
 IF(AND(D23&gt;=TIME(18,0,0), D23&lt;=TIME(21,59,0)), TIME(0,0,0),
 IF(AND(D23&gt;=TIME(22,0,0), D23&lt;=TIME(23,59,59)), TIME(7,0,0), ""))))))))</f>
        <v/>
      </c>
      <c r="F23" s="175" t="n"/>
      <c r="G23" s="174">
        <f>IF(AND(D23&gt;=TIME(6,0,0),D23&lt;=TIME(8,0,0)),E23,"")</f>
        <v/>
      </c>
      <c r="H23" s="49" t="n"/>
      <c r="I23" s="50">
        <f>ROUND(IF(OR(D23="",E23="",E23=0),0,IF(H23="",MOD(E23-D23,1)*24,MOD(H23-D23,1)*24)),2)</f>
        <v/>
      </c>
      <c r="J23" s="173" t="n"/>
      <c r="K23" s="293" t="n"/>
      <c r="L23" s="271" t="n"/>
      <c r="M23" s="294">
        <f>MAX(0,V23-W23)</f>
        <v/>
      </c>
      <c r="N23" s="51">
        <f>(IF(OR($C23="",$D23=""),0,
 IF(OR($A22="Holiday",$A23="Holiday"),
    IF(ISNUMBER(MATCH(TRIM($B23),{"Phagwah","Good Friday","Easter Monday","Labour Day","Christmas","Eid ul Azha","Romans-2","Globe-12","Neptune P1"},0)),0,$I23),
 IF(AND(NOT(OR($A22="Annual Leave",$A23="Annual Leave")),$A23="Off day"),$I23,
  MAX(0,$I23-$V23)
  ))))+W23</f>
        <v/>
      </c>
      <c r="O23" s="51">
        <f>IF(AND(OR($A22="Holiday",$A23="Holiday"),
        ISNUMBER(MATCH(TRIM($B23),{"Phagwah","Good Friday","Easter Monday","Labour Day","Christmas","Eid ul Azha","Romans-2","Globe-12","Neptune P1"},0))),
   $I23,0)</f>
        <v/>
      </c>
      <c r="P23" s="51">
        <f>IF(OR($O$7="Canteen",$O$7="Head Office"),0,IF($I23&lt;=0,0,IF(AND($I22&lt;=0,OR(TRIM($J23)="Hebrews",TRIM($J23)="Romans",TRIM($J23)="Romans-2",TRIM($J23)="Globe",TRIM($J23)="Globe-12",TRIM($J23)="Neptune P1")),1,0)))</f>
        <v/>
      </c>
      <c r="Q23" s="52" t="n"/>
      <c r="R23" s="51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IF(AND($I22=0,$I23&gt;0),1,0),
      0
   ),
0))</f>
        <v/>
      </c>
      <c r="S23" s="51">
        <f>IF(OR($A22="Annual Leave",$A23="Annual Leave"),IF(AND($A22&lt;&gt;"Annual Leave",$A23="Annual Leave"),8,0),0)</f>
        <v/>
      </c>
      <c r="T23" s="53" t="n"/>
      <c r="U23" s="144">
        <f>MAX(0,40-Y23)</f>
        <v/>
      </c>
      <c r="V23" s="351">
        <f>IF(OR($C23="",$D23=""),0,
 IF(OR($A22="Holiday",$A23="Holiday"),0,
 IF(AND(NOT(OR($A22="Annual Leave",$A23="Annual Leave")),$A23="Off day"),0,
  IF($I22+$I23&gt;=8,IF($I22&gt;=8,0,8-$I22),$I23)
  )))</f>
        <v/>
      </c>
      <c r="W23" s="351">
        <f>MAX(0,V23-U23)</f>
        <v/>
      </c>
      <c r="X23" s="351">
        <f>IF(C23="","",C23-WEEKDAY(C23,1)+1)</f>
        <v/>
      </c>
      <c r="Y23" s="351">
        <f>SUMPRODUCT(($X$14:$X22=X23)*(($V$14:$V22)+($O$14:$O22)))+IF(X23=X14,$L$11,0)</f>
        <v/>
      </c>
      <c r="Z23" s="351" t="n"/>
      <c r="AA23" s="351" t="n"/>
      <c r="AB23" s="351" t="n"/>
      <c r="AC23" s="351" t="n"/>
      <c r="AD23" s="351" t="n"/>
      <c r="AE23" s="351" t="n"/>
      <c r="AF23" s="351" t="n"/>
    </row>
    <row r="24" ht="24" customHeight="1" s="348" thickBot="1">
      <c r="A24" s="154" t="inlineStr">
        <is>
          <t>On Day</t>
        </is>
      </c>
      <c r="B24" s="273" t="n"/>
      <c r="C24" s="90">
        <f>C22+1</f>
        <v/>
      </c>
      <c r="D24" s="8" t="n"/>
      <c r="E24" s="155">
        <f>IF(D24="", "",
 IF(D24=TIME(0,0,0), 0,
 IF(AND(D24&gt;=TIME(0,0,1), D24&lt;=TIME(2,0,0)), TIME(7,0,0),
 IF(AND(D24&gt;=TIME(6,0,0), D24&lt;=TIME(8,0,0)), TIME(12,0,0),
 IF(AND(D24&gt;TIME(8,0,0), D24&lt;=TIME(13,59,0)), TIME(15,0,0),
 IF(AND(D24&gt;=TIME(14,0,0), D24&lt;=TIME(17,59,0)), TIME(21,0,0),
 IF(AND(D24&gt;=TIME(18,0,0), D24&lt;=TIME(21,59,0)), TIME(0,0,0),
 IF(AND(D24&gt;=TIME(22,0,0), D24&lt;=TIME(23,59,59)), TIME(7,0,0), ""))))))))</f>
        <v/>
      </c>
      <c r="F24" s="156" t="n"/>
      <c r="G24" s="155">
        <f>IF(AND(D24&gt;=TIME(6,0,0),D24&lt;=TIME(8,0,0)),E24,"")</f>
        <v/>
      </c>
      <c r="H24" s="8" t="n"/>
      <c r="I24" s="30">
        <f>ROUND(IF(OR(D24="",E24="",E24=0),0,IF(H24="",MOD(E24-D24,1)*24,MOD(H24-D24,1)*24)),2)</f>
        <v/>
      </c>
      <c r="J24" s="157" t="n"/>
      <c r="K24" s="274" t="n"/>
      <c r="L24" s="271" t="n"/>
      <c r="M24" s="275">
        <f>MAX(0,V24-W24)</f>
        <v/>
      </c>
      <c r="N24" s="9">
        <f>(IF(OR($C24="",$D24=""),0,
 IF(OR($A24="Holiday",$A25="Holiday"),
    IF(ISNUMBER(MATCH(TRIM($B24),{"Phagwah","Good Friday","Easter Monday","Labour Day","Christmas","Eid ul Azha","Romans-2","Globe-12","Neptune P1"},0)),0,$I24),
 IF(AND(NOT(OR($A24="Annual Leave",$A25="Annual Leave")),$A24="Off day"),$I24,
  MAX(0,$I24-$V24)
  ))))+W24</f>
        <v/>
      </c>
      <c r="O24" s="9">
        <f>IF(AND(OR($A24="Holiday",$A25="Holiday"),
        ISNUMBER(MATCH(TRIM($B24),{"Phagwah","Good Friday","Easter Monday","Labour Day","Christmas","Eid ul Azha","Romans-2","Globe-12","Neptune P1"},0))),
   $I24,0)</f>
        <v/>
      </c>
      <c r="P24" s="9">
        <f>IF(OR($O$7="Canteen",$O$7="Head Office"),0,IF($I24&lt;=0,0,IF(OR(OR(TRIM($J24)="Hebrews",TRIM($J24)="Romans",TRIM($J24)="Romans-2",TRIM($J24)="Globe",TRIM($J24)="Globe-12",TRIM($J24)="Neptune P1"),AND($I25&gt;0,OR(TRIM($J25)="Hebrews",TRIM($J25)="Romans",TRIM($J25)="Romans-2",TRIM($J25)="Globe",TRIM($J25)="Globe-12",TRIM($J25)="Neptune P1"))),1,0)))</f>
        <v/>
      </c>
      <c r="Q24" s="10" t="n"/>
      <c r="R24" s="9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IF($I24&gt;0,1,0),
      0
   ),
0))</f>
        <v/>
      </c>
      <c r="S24" s="9">
        <f>IF(OR($A24="Annual Leave",$A25="Annual Leave"),IF($A24="Annual Leave",8,0),0)</f>
        <v/>
      </c>
      <c r="T24" s="91" t="n"/>
      <c r="U24" s="144">
        <f>MAX(0,40-Y24)</f>
        <v/>
      </c>
      <c r="V24" s="351">
        <f>IF(OR($C24="",$D24=""),0,
 IF(OR($A24="Holiday",$A25="Holiday"),0,
 IF(AND(NOT(OR($A24="Annual Leave",$A25="Annual Leave")),$A24="Off day"),0,
  IF($I24+$I25&gt;=8,IF($I24&gt;=8,8,$I24),$I24)
  )))</f>
        <v/>
      </c>
      <c r="W24" s="351">
        <f>MAX(0,V24-U24)</f>
        <v/>
      </c>
      <c r="X24" s="351">
        <f>IF(C24="","",C24-WEEKDAY(C24,1)+1)</f>
        <v/>
      </c>
      <c r="Y24" s="351">
        <f>SUMPRODUCT(($X$14:$X23=X24)*(($V$14:$V23)+($O$14:$O23)))+IF(X24=X14,$L$11,0)</f>
        <v/>
      </c>
      <c r="Z24" s="351" t="n"/>
      <c r="AA24" s="351" t="n"/>
      <c r="AB24" s="351" t="n"/>
      <c r="AC24" s="351" t="n"/>
      <c r="AD24" s="351" t="n"/>
      <c r="AE24" s="351" t="n"/>
      <c r="AF24" s="351" t="n"/>
    </row>
    <row r="25" ht="24" customHeight="1" s="348" thickBot="1">
      <c r="A25" s="154" t="inlineStr">
        <is>
          <t>On Day</t>
        </is>
      </c>
      <c r="B25" s="273" t="n"/>
      <c r="C25" s="90">
        <f>C24</f>
        <v/>
      </c>
      <c r="D25" s="276" t="n"/>
      <c r="E25" s="277">
        <f>IF(D25="", "",
 IF(D25=TIME(0,0,0), 0,
 IF(AND(D25&gt;=TIME(0,0,1), D25&lt;=TIME(2,0,0)), TIME(7,0,0),
 IF(AND(D25&gt;=TIME(6,0,0), D25&lt;=TIME(8,0,0)), TIME(12,0,0),
 IF(AND(D25&gt;TIME(8,0,0), D25&lt;=TIME(13,59,0)), TIME(15,0,0),
 IF(AND(D25&gt;=TIME(14,0,0), D25&lt;=TIME(17,59,0)), TIME(21,0,0),
 IF(AND(D25&gt;=TIME(18,0,0), D25&lt;=TIME(21,59,0)), TIME(0,0,0),
 IF(AND(D25&gt;=TIME(22,0,0), D25&lt;=TIME(23,59,59)), TIME(7,0,0), ""))))))))</f>
        <v/>
      </c>
      <c r="F25" s="156" t="n"/>
      <c r="G25" s="277">
        <f>IF(AND(D25&gt;=TIME(6,0,0),D25&lt;=TIME(8,0,0)),E25,"")</f>
        <v/>
      </c>
      <c r="H25" s="276" t="n"/>
      <c r="I25" s="30">
        <f>ROUND(IF(OR(D25="",E25="",E25=0),0,IF(H25="",MOD(E25-D25,1)*24,MOD(H25-D25,1)*24)),2)</f>
        <v/>
      </c>
      <c r="J25" s="158" t="n"/>
      <c r="K25" s="274" t="n"/>
      <c r="L25" s="271" t="n"/>
      <c r="M25" s="275">
        <f>MAX(0,V25-W25)</f>
        <v/>
      </c>
      <c r="N25" s="278">
        <f>(IF(OR($C25="",$D25=""),0,
 IF(OR($A24="Holiday",$A25="Holiday"),
    IF(ISNUMBER(MATCH(TRIM($B25),{"Phagwah","Good Friday","Easter Monday","Labour Day","Christmas","Eid ul Azha","Romans-2","Globe-12","Neptune P1"},0)),0,$I25),
 IF(AND(NOT(OR($A24="Annual Leave",$A25="Annual Leave")),$A25="Off day"),$I25,
  MAX(0,$I25-$V25)
  ))))+W25</f>
        <v/>
      </c>
      <c r="O25" s="278">
        <f>IF(AND(OR($A24="Holiday",$A25="Holiday"),
        ISNUMBER(MATCH(TRIM($B25),{"Phagwah","Good Friday","Easter Monday","Labour Day","Christmas","Eid ul Azha","Romans-2","Globe-12","Neptune P1"},0))),
   $I25,0)</f>
        <v/>
      </c>
      <c r="P25" s="278">
        <f>IF(OR($O$7="Canteen",$O$7="Head Office"),0,IF($I25&lt;=0,0,IF(AND($I24&lt;=0,OR(TRIM($J25)="Hebrews",TRIM($J25)="Romans",TRIM($J25)="Romans-2",TRIM($J25)="Globe",TRIM($J25)="Globe-12",TRIM($J25)="Neptune P1")),1,0)))</f>
        <v/>
      </c>
      <c r="Q25" s="279" t="n"/>
      <c r="R25" s="278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IF(AND($I24=0,$I25&gt;0),1,0),
      0
   ),
0))</f>
        <v/>
      </c>
      <c r="S25" s="278">
        <f>IF(OR($A24="Annual Leave",$A25="Annual Leave"),IF(AND($A24&lt;&gt;"Annual Leave",$A25="Annual Leave"),8,0),0)</f>
        <v/>
      </c>
      <c r="T25" s="280" t="n"/>
      <c r="U25" s="144">
        <f>MAX(0,40-Y25)</f>
        <v/>
      </c>
      <c r="V25" s="351">
        <f>IF(OR($C25="",$D25=""),0,
 IF(OR($A24="Holiday",$A25="Holiday"),0,
 IF(AND(NOT(OR($A24="Annual Leave",$A25="Annual Leave")),$A25="Off day"),0,
  IF($I24+$I25&gt;=8,IF($I24&gt;=8,0,8-$I24),$I25)
  )))</f>
        <v/>
      </c>
      <c r="W25" s="351">
        <f>MAX(0,V25-U25)</f>
        <v/>
      </c>
      <c r="X25" s="351">
        <f>IF(C25="","",C25-WEEKDAY(C25,1)+1)</f>
        <v/>
      </c>
      <c r="Y25" s="351">
        <f>SUMPRODUCT(($X$14:$X24=X25)*(($V$14:$V24)+($O$14:$O24)))+IF(X25=X14,$L$11,0)</f>
        <v/>
      </c>
      <c r="Z25" s="351" t="n"/>
      <c r="AA25" s="351" t="n"/>
      <c r="AB25" s="351" t="n"/>
      <c r="AC25" s="351" t="n"/>
      <c r="AD25" s="351" t="n"/>
      <c r="AE25" s="351" t="n"/>
      <c r="AF25" s="351" t="n"/>
    </row>
    <row r="26" ht="24" customHeight="1" s="348" thickBot="1">
      <c r="A26" s="159" t="inlineStr">
        <is>
          <t>On Day</t>
        </is>
      </c>
      <c r="B26" s="281" t="n"/>
      <c r="C26" s="92">
        <f>C24+1</f>
        <v/>
      </c>
      <c r="D26" s="31" t="n"/>
      <c r="E26" s="160">
        <f>IF(D26="", "",
 IF(D26=TIME(0,0,0), 0,
 IF(AND(D26&gt;=TIME(0,0,1), D26&lt;=TIME(2,0,0)), TIME(7,0,0),
 IF(AND(D26&gt;=TIME(6,0,0), D26&lt;=TIME(8,0,0)), TIME(12,0,0),
 IF(AND(D26&gt;TIME(8,0,0), D26&lt;=TIME(13,59,0)), TIME(15,0,0),
 IF(AND(D26&gt;=TIME(14,0,0), D26&lt;=TIME(17,59,0)), TIME(21,0,0),
 IF(AND(D26&gt;=TIME(18,0,0), D26&lt;=TIME(21,59,0)), TIME(0,0,0),
 IF(AND(D26&gt;=TIME(22,0,0), D26&lt;=TIME(23,59,59)), TIME(7,0,0), ""))))))))</f>
        <v/>
      </c>
      <c r="F26" s="161" t="n"/>
      <c r="G26" s="160">
        <f>IF(AND(D26&gt;=TIME(6,0,0),D26&lt;=TIME(8,0,0)),E26,"")</f>
        <v/>
      </c>
      <c r="H26" s="31" t="n"/>
      <c r="I26" s="32">
        <f>ROUND(IF(OR(D26="",E26="",E26=0),0,IF(H26="",MOD(E26-D26,1)*24,MOD(H26-D26,1)*24)),2)</f>
        <v/>
      </c>
      <c r="J26" s="162" t="n"/>
      <c r="K26" s="282" t="n"/>
      <c r="L26" s="271" t="n"/>
      <c r="M26" s="283">
        <f>MAX(0,V26-W26)</f>
        <v/>
      </c>
      <c r="N26" s="33">
        <f>(IF(OR($C26="",$D26=""),0,
 IF(OR($A26="Holiday",$A27="Holiday"),
    IF(ISNUMBER(MATCH(TRIM($B26),{"Phagwah","Good Friday","Easter Monday","Labour Day","Christmas","Eid ul Azha","Romans-2","Globe-12","Neptune P1"},0)),0,$I26),
 IF(AND(NOT(OR($A26="Annual Leave",$A27="Annual Leave")),$A26="Off day"),$I26,
  MAX(0,$I26-$V26)
  ))))+W26</f>
        <v/>
      </c>
      <c r="O26" s="33">
        <f>IF(AND(OR($A26="Holiday",$A27="Holiday"),
        ISNUMBER(MATCH(TRIM($B26),{"Phagwah","Good Friday","Easter Monday","Labour Day","Christmas","Eid ul Azha","Romans-2","Globe-12","Neptune P1"},0))),
   $I26,0)</f>
        <v/>
      </c>
      <c r="P26" s="33">
        <f>IF(OR($O$7="Canteen",$O$7="Head Office"),0,IF($I26&lt;=0,0,IF(OR(OR(TRIM($J26)="Hebrews",TRIM($J26)="Romans",TRIM($J26)="Romans-2",TRIM($J26)="Globe",TRIM($J26)="Globe-12",TRIM($J26)="Neptune P1"),AND($I27&gt;0,OR(TRIM($J27)="Hebrews",TRIM($J27)="Romans",TRIM($J27)="Romans-2",TRIM($J27)="Globe",TRIM($J27)="Globe-12",TRIM($J27)="Neptune P1"))),1,0)))</f>
        <v/>
      </c>
      <c r="Q26" s="34" t="n"/>
      <c r="R26" s="33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IF($I26&gt;0,1,0),
      0
   ),
0))</f>
        <v/>
      </c>
      <c r="S26" s="33">
        <f>IF(OR($A26="Annual Leave",$A27="Annual Leave"),IF($A26="Annual Leave",8,0),0)</f>
        <v/>
      </c>
      <c r="T26" s="35" t="n"/>
      <c r="U26" s="144">
        <f>MAX(0,40-Y26)</f>
        <v/>
      </c>
      <c r="V26" s="351">
        <f>IF(OR($C26="",$D26=""),0,
 IF(OR($A26="Holiday",$A27="Holiday"),0,
 IF(AND(NOT(OR($A26="Annual Leave",$A27="Annual Leave")),$A26="Off day"),0,
  IF($I26+$I27&gt;=8,IF($I26&gt;=8,8,$I26),$I26)
  )))</f>
        <v/>
      </c>
      <c r="W26" s="351">
        <f>MAX(0,V26-U26)</f>
        <v/>
      </c>
      <c r="X26" s="351">
        <f>IF(C26="","",C26-WEEKDAY(C26,1)+1)</f>
        <v/>
      </c>
      <c r="Y26" s="351">
        <f>SUMPRODUCT(($X$14:$X25=X26)*(($V$14:$V25)+($O$14:$O25)))+IF(X26=X14,$L$11,0)</f>
        <v/>
      </c>
      <c r="Z26" s="351" t="n"/>
      <c r="AA26" s="351" t="n"/>
      <c r="AB26" s="351" t="n"/>
      <c r="AC26" s="351" t="n"/>
      <c r="AD26" s="351" t="n"/>
      <c r="AE26" s="351" t="n"/>
      <c r="AF26" s="351" t="n"/>
    </row>
    <row r="27" ht="24" customHeight="1" s="348" thickBot="1">
      <c r="A27" s="159" t="inlineStr">
        <is>
          <t>On Day</t>
        </is>
      </c>
      <c r="B27" s="281" t="n"/>
      <c r="C27" s="93">
        <f>C26</f>
        <v/>
      </c>
      <c r="D27" s="36" t="n"/>
      <c r="E27" s="163">
        <f>IF(D27="", "",
 IF(D27=TIME(0,0,0), 0,
 IF(AND(D27&gt;=TIME(0,0,1), D27&lt;=TIME(2,0,0)), TIME(7,0,0),
 IF(AND(D27&gt;=TIME(6,0,0), D27&lt;=TIME(8,0,0)), TIME(12,0,0),
 IF(AND(D27&gt;TIME(8,0,0), D27&lt;=TIME(13,59,0)), TIME(15,0,0),
 IF(AND(D27&gt;=TIME(14,0,0), D27&lt;=TIME(17,59,0)), TIME(21,0,0),
 IF(AND(D27&gt;=TIME(18,0,0), D27&lt;=TIME(21,59,0)), TIME(0,0,0),
 IF(AND(D27&gt;=TIME(22,0,0), D27&lt;=TIME(23,59,59)), TIME(7,0,0), ""))))))))</f>
        <v/>
      </c>
      <c r="F27" s="164" t="n"/>
      <c r="G27" s="163">
        <f>IF(AND(D27&gt;=TIME(6,0,0),D27&lt;=TIME(8,0,0)),E27,"")</f>
        <v/>
      </c>
      <c r="H27" s="36" t="n"/>
      <c r="I27" s="37">
        <f>ROUND(IF(OR(D27="",E27="",E27=0),0,IF(H27="",MOD(E27-D27,1)*24,MOD(H27-D27,1)*24)),2)</f>
        <v/>
      </c>
      <c r="J27" s="162" t="n"/>
      <c r="K27" s="282" t="n"/>
      <c r="L27" s="271" t="n"/>
      <c r="M27" s="283">
        <f>MAX(0,V27-W27)</f>
        <v/>
      </c>
      <c r="N27" s="38">
        <f>(IF(OR($C27="",$D27=""),0,
 IF(OR($A26="Holiday",$A27="Holiday"),
    IF(ISNUMBER(MATCH(TRIM($B27),{"Phagwah","Good Friday","Easter Monday","Labour Day","Christmas","Eid ul Azha","Romans-2","Globe-12","Neptune P1"},0)),0,$I27),
 IF(AND(NOT(OR($A26="Annual Leave",$A27="Annual Leave")),$A27="Off day"),$I27,
  MAX(0,$I27-$V27)
  ))))+W27</f>
        <v/>
      </c>
      <c r="O27" s="38">
        <f>IF(AND(OR($A26="Holiday",$A27="Holiday"),
        ISNUMBER(MATCH(TRIM($B27),{"Phagwah","Good Friday","Easter Monday","Labour Day","Christmas","Eid ul Azha","Romans-2","Globe-12","Neptune P1"},0))),
   $I27,0)</f>
        <v/>
      </c>
      <c r="P27" s="38">
        <f>IF(OR($O$7="Canteen",$O$7="Head Office"),0,IF($I27&lt;=0,0,IF(AND($I26&lt;=0,OR(TRIM($J27)="Hebrews",TRIM($J27)="Romans",TRIM($J27)="Romans-2",TRIM($J27)="Globe",TRIM($J27)="Globe-12",TRIM($J27)="Neptune P1")),1,0)))</f>
        <v/>
      </c>
      <c r="Q27" s="39" t="n"/>
      <c r="R27" s="38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IF(AND($I26=0,$I27&gt;0),1,0),
      0
   ),
0))</f>
        <v/>
      </c>
      <c r="S27" s="38">
        <f>IF(OR($A26="Annual Leave",$A27="Annual Leave"),IF(AND($A26&lt;&gt;"Annual Leave",$A27="Annual Leave"),8,0),0)</f>
        <v/>
      </c>
      <c r="T27" s="40" t="n"/>
      <c r="U27" s="144">
        <f>MAX(0,40-Y27)</f>
        <v/>
      </c>
      <c r="V27" s="351">
        <f>IF(OR($C27="",$D27=""),0,
 IF(OR($A26="Holiday",$A27="Holiday"),0,
 IF(AND(NOT(OR($A26="Annual Leave",$A27="Annual Leave")),$A27="Off day"),0,
  IF($I26+$I27&gt;=8,IF($I26&gt;=8,0,8-$I26),$I27)
  )))</f>
        <v/>
      </c>
      <c r="W27" s="351">
        <f>MAX(0,V27-U27)</f>
        <v/>
      </c>
      <c r="X27" s="351">
        <f>IF(C27="","",C27-WEEKDAY(C27,1)+1)</f>
        <v/>
      </c>
      <c r="Y27" s="351">
        <f>SUMPRODUCT(($X$14:$X26=X27)*(($V$14:$V26)+($O$14:$O26)))+IF(X27=X14,$L$11,0)</f>
        <v/>
      </c>
      <c r="Z27" s="351" t="n"/>
      <c r="AA27" s="351" t="n"/>
      <c r="AB27" s="351" t="n"/>
      <c r="AC27" s="351" t="n"/>
      <c r="AD27" s="351" t="n"/>
      <c r="AE27" s="351" t="n"/>
      <c r="AF27" s="351" t="n"/>
    </row>
    <row r="28" ht="24" customHeight="1" s="348" thickBot="1">
      <c r="A28" s="176" t="n"/>
      <c r="B28" s="176" t="n"/>
      <c r="C28" s="145" t="n"/>
      <c r="D28" s="6" t="n"/>
      <c r="E28" s="14" t="n"/>
      <c r="F28" s="6" t="n"/>
      <c r="G28" s="6" t="n"/>
      <c r="H28" s="336" t="n"/>
      <c r="I28" s="351" t="n"/>
      <c r="J28" s="336" t="n"/>
      <c r="K28" s="336" t="n"/>
      <c r="L28" s="336" t="n"/>
      <c r="M28" s="99">
        <f>MAX(0,V28-W28)</f>
        <v/>
      </c>
      <c r="N28" s="99">
        <f>(IF(OR($C28="",$D28=""),0,
 IF(OR($A28="Holiday",$A29="Holiday"),
    IF(ISNUMBER(MATCH(TRIM($B28),{"Phagwah","Good Friday","Easter Monday","Labour Day","Christmas","Eid ul Azha","Romans-2","Globe-12","Neptune P1"},0)),0,$I28),
 IF(AND(NOT(OR($A28="Annual Leave",$A29="Annual Leave")),$A28="Off day"),$I28,
  MAX(0,$I28-$V28)
  ))))+W28</f>
        <v/>
      </c>
      <c r="O28" s="99">
        <f>IF(AND(OR($A28="Holiday",$A29="Holiday"),
        ISNUMBER(MATCH(TRIM($B28),{"Phagwah","Good Friday","Easter Monday","Labour Day","Christmas","Eid ul Azha","Romans-2","Globe-12","Neptune P1"},0))),
   $I28,0)</f>
        <v/>
      </c>
      <c r="P28" s="99">
        <f>IF(OR($O$7="Canteen",$O$7="Head Office"),0,IF($I28&lt;=0,0,IF(OR(OR(TRIM($J28)="Hebrews",TRIM($J28)="Romans",TRIM($J28)="Romans-2",TRIM($J28)="Globe",TRIM($J28)="Globe-12",TRIM($J28)="Neptune P1"),AND($I29&gt;0,OR(TRIM($J29)="Hebrews",TRIM($J29)="Romans",TRIM($J29)="Romans-2",TRIM($J29)="Globe",TRIM($J29)="Globe-12",TRIM($J29)="Neptune P1"))),1,0)))</f>
        <v/>
      </c>
      <c r="Q28" s="178" t="n"/>
      <c r="R28" s="15" t="n"/>
      <c r="S28" s="99">
        <f>IF(OR($A28="Annual Leave",$A29="Annual Leave"),IF($A28="Annual Leave",8,0),0)</f>
        <v/>
      </c>
      <c r="T28" s="100">
        <f>SUM(T14:T27)</f>
        <v/>
      </c>
      <c r="U28" s="144">
        <f>MAX(0,40-Y28)</f>
        <v/>
      </c>
      <c r="V28" s="351">
        <f>IF(OR($C28="",$D28=""),0,
 IF(OR($A28="Holiday",$A29="Holiday"),0,
 IF(AND(NOT(OR($A28="Annual Leave",$A29="Annual Leave")),$A28="Off day"),0,
  IF($I28+$I29&gt;=8,IF($I28&gt;=8,8,$I28),$I28)
  )))</f>
        <v/>
      </c>
      <c r="W28" s="351">
        <f>MAX(0,V28-U28)</f>
        <v/>
      </c>
      <c r="X28" s="351">
        <f>IF(C28="","",C28-WEEKDAY(C28,1)+1)</f>
        <v/>
      </c>
      <c r="Y28" s="351">
        <f>SUMPRODUCT(($X$14:$X27=X28)*(($V$14:$V27)+($O$14:$O27)))+IF(X28=X14,$L$11,0)</f>
        <v/>
      </c>
      <c r="Z28" s="351" t="n"/>
      <c r="AA28" s="351" t="n"/>
      <c r="AB28" s="351" t="n"/>
      <c r="AC28" s="351" t="n"/>
      <c r="AD28" s="351" t="n"/>
      <c r="AE28" s="351" t="n"/>
      <c r="AF28" s="351" t="n"/>
    </row>
    <row r="29" hidden="1" ht="15.75" customHeight="1" s="348" thickBot="1">
      <c r="A29" s="179" t="n"/>
      <c r="B29" s="176" t="n"/>
      <c r="C29" s="145" t="n"/>
      <c r="D29" s="6" t="n"/>
      <c r="E29" s="295">
        <f>IF(D29="", "",
 IF(D29=TIME(0,0,0), 0,
 IF(AND(D29&gt;=TIME(0,0,1), D29&lt;=TIME(2,0,0)), TIME(7,0,0),
 IF(AND(D29&gt;=TIME(6,0,0), D29&lt;=TIME(8,0,0)), TIME(12,0,0),
 IF(AND(D29&gt;TIME(8,0,0), D29&lt;=TIME(13,59,0)), TIME(15,0,0),
 IF(AND(D29&gt;=TIME(14,0,0), D29&lt;=TIME(17,59,0)), TIME(21,0,0),
 IF(AND(D29&gt;=TIME(18,0,0), D29&lt;=TIME(21,59,0)), TIME(0,0,0),
 IF(AND(D29&gt;=TIME(22,0,0), D29&lt;=TIME(23,59,59)), TIME(7,0,0), ""))))))))</f>
        <v/>
      </c>
      <c r="F29" s="6" t="n"/>
      <c r="G29" s="6" t="n"/>
      <c r="H29" s="6" t="n"/>
      <c r="I29" s="6" t="n"/>
      <c r="J29" s="6" t="n"/>
      <c r="K29" s="6" t="n"/>
      <c r="L29" s="6" t="n"/>
      <c r="M29" s="4">
        <f>MAX(0,V29-W29)</f>
        <v/>
      </c>
      <c r="N29" s="4">
        <f>(IF(OR($C29="",$D29=""),0,
 IF(OR($A28="Holiday",$A29="Holiday"),
    IF(ISNUMBER(MATCH(TRIM($B29),{"Phagwah","Good Friday","Easter Monday","Labour Day","Christmas","Eid ul Azha","Romans-2","Globe-12","Neptune P1"},0)),0,$I29),
 IF(AND(NOT(OR($A28="Annual Leave",$A29="Annual Leave")),$A29="Off day"),$I29,
  MAX(0,$I29-$V29)
  ))))+W29</f>
        <v/>
      </c>
      <c r="O29" s="4">
        <f>IF(AND(OR($A28="Holiday",$A29="Holiday"),
        ISNUMBER(MATCH(TRIM($B29),{"Phagwah","Good Friday","Easter Monday","Labour Day","Christmas","Eid ul Azha","Romans-2","Globe-12","Neptune P1"},0))),
   $I29,0)</f>
        <v/>
      </c>
      <c r="P29" s="4">
        <f>IF(OR($O$7="Canteen",$O$7="Head Office"),0,IF($I29&lt;=0,0,IF(AND($I28&lt;=0,OR(TRIM($J29)="Hebrews",TRIM($J29)="Romans",TRIM($J29)="Romans-2",TRIM($J29)="Globe",TRIM($J29)="Globe-12",TRIM($J29)="Neptune P1")),1,0)))</f>
        <v/>
      </c>
      <c r="Q29" s="6" t="n"/>
      <c r="R29" s="296">
        <f>IF(OR($O$7="Canteen",$O$7="Head Office"),0,IF(
  AND(
    SUMIFS(I:I, C:C, C29) &gt;= 8,
    COUNTIFS(C$14:C29, C29)=1,
    OR(
      TEXT(D29,"hh:mm:ss")="07:00:00",
      TEXT(D29,"hh:mm:ss")="15:00:00",
      TEXT(D29,"hh:mm:ss")="23:00:00",
      TEXT(D30,"hh:mm:ss")="07:00:00",
      TEXT(D30,"hh:mm:ss")="15:00:00",
      TEXT(D30,"hh:mm:ss")="23:00:00"
    )
  ),
  1,
  0
))</f>
        <v/>
      </c>
      <c r="S29" s="4">
        <f>IF(OR($A28="Annual Leave",$A29="Annual Leave"),IF(AND($A28&lt;&gt;"Annual Leave",$A29="Annual Leave"),8,0),0)</f>
        <v/>
      </c>
      <c r="T29" s="146" t="n"/>
      <c r="U29" s="351">
        <f>MAX(0,40-Y29)</f>
        <v/>
      </c>
      <c r="V29" s="351">
        <f>IF(OR($C29="",$D29=""),0,
 IF(OR($A28="Holiday",$A29="Holiday"),0,
 IF(AND(NOT(OR($A28="Annual Leave",$A29="Annual Leave")),$A29="Off day"),0,
  IF($I28+$I29&gt;=8,IF($I28&gt;=8,0,8-$I28),$I29)
  )))</f>
        <v/>
      </c>
      <c r="W29" s="351">
        <f>MAX(0,V29-U29)</f>
        <v/>
      </c>
      <c r="X29" s="351">
        <f>IF(C29="","",C29-WEEKDAY(C29,1)+1)</f>
        <v/>
      </c>
      <c r="Y29" s="351">
        <f>SUMPRODUCT(($X$14:$X28=X29)*(($V$14:$V28)+($O$14:$O28)))+IF(X29=X14,$L$11,0)</f>
        <v/>
      </c>
      <c r="Z29" s="351" t="n"/>
      <c r="AA29" s="351" t="n"/>
      <c r="AB29" s="351" t="n"/>
      <c r="AC29" s="351" t="n"/>
      <c r="AD29" s="351" t="n"/>
      <c r="AE29" s="351" t="n"/>
      <c r="AF29" s="351" t="n"/>
    </row>
    <row r="30" ht="24" customHeight="1" s="348" thickBot="1">
      <c r="A30" s="147" t="inlineStr">
        <is>
          <t>On Day</t>
        </is>
      </c>
      <c r="B30" s="180" t="n"/>
      <c r="C30" s="88">
        <f>C27+1</f>
        <v/>
      </c>
      <c r="D30" s="54" t="n"/>
      <c r="E30" s="148">
        <f>IF(D30="", "",
 IF(D30=TIME(0,0,0), 0,
 IF(AND(D30&gt;=TIME(0,0,1), D30&lt;=TIME(2,0,0)), TIME(7,0,0),
 IF(AND(D30&gt;=TIME(6,0,0), D30&lt;=TIME(8,0,0)), TIME(12,0,0),
 IF(AND(D30&gt;TIME(8,0,0), D30&lt;=TIME(13,59,0)), TIME(15,0,0),
 IF(AND(D30&gt;=TIME(14,0,0), D30&lt;=TIME(17,59,0)), TIME(21,0,0),
 IF(AND(D30&gt;=TIME(18,0,0), D30&lt;=TIME(21,59,0)), TIME(0,0,0),
 IF(AND(D30&gt;=TIME(22,0,0), D30&lt;=TIME(23,59,59)), TIME(7,0,0), ""))))))))</f>
        <v/>
      </c>
      <c r="F30" s="149" t="n"/>
      <c r="G30" s="148">
        <f>IF(AND(D30&gt;=TIME(6,0,0),D30&lt;=TIME(8,0,0)),E30,"")</f>
        <v/>
      </c>
      <c r="H30" s="54" t="n"/>
      <c r="I30" s="55">
        <f>ROUND(IF(OR(D30="",E30="",E30=0),0,IF(H30="",MOD(E30-D30,1)*24,MOD(H30-D30,1)*24)),2)</f>
        <v/>
      </c>
      <c r="J30" s="150" t="n"/>
      <c r="K30" s="270" t="n"/>
      <c r="L30" s="181" t="n"/>
      <c r="M30" s="272">
        <f>MAX(0,V30-W30)</f>
        <v/>
      </c>
      <c r="N30" s="56">
        <f>(IF(OR($C30="",$D30=""),0,
 IF(OR($A30="Holiday",$A31="Holiday"),
    IF(ISNUMBER(MATCH(TRIM($B30),{"Phagwah","Good Friday","Easter Monday","Labour Day","Christmas","Eid ul Azha","Romans-2","Globe-12","Neptune P1"},0)),0,$I30),
 IF(AND(NOT(OR($A30="Annual Leave",$A31="Annual Leave")),$A30="Off day"),$I30,
  MAX(0,$I30-$V30)
  ))))+W30</f>
        <v/>
      </c>
      <c r="O30" s="56">
        <f>IF(AND(OR($A30="Holiday",$A31="Holiday"),
        ISNUMBER(MATCH(TRIM($B30),{"Phagwah","Good Friday","Easter Monday","Labour Day","Christmas","Eid ul Azha","Romans-2","Globe-12","Neptune P1"},0))),
   $I30,0)</f>
        <v/>
      </c>
      <c r="P30" s="56">
        <f>IF(OR($O$7="Canteen",$O$7="Head Office"),0,IF($I30&lt;=0,0,IF(OR(OR(TRIM($J30)="Hebrews",TRIM($J30)="Romans",TRIM($J30)="Romans-2",TRIM($J30)="Globe",TRIM($J30)="Globe-12",TRIM($J30)="Neptune P1"),AND($I31&gt;0,OR(TRIM($J31)="Hebrews",TRIM($J31)="Romans",TRIM($J31)="Romans-2",TRIM($J31)="Globe",TRIM($J31)="Globe-12",TRIM($J31)="Neptune P1"))),1,0)))</f>
        <v/>
      </c>
      <c r="Q30" s="57" t="n"/>
      <c r="R30" s="56">
        <f>IF(OR($O$7="Canteen",$O$7="Head Office"),0,IF(
  AND(
    SUMIFS(I:I, C:C, C30) &gt;= 8,
    COUNTIFS(C$14:C30, C30)=1,
    OR(
      TEXT(D30,"hh:mm:ss")="07:00:00",
      TEXT(D30,"hh:mm:ss")="15:00:00",
      TEXT(D30,"hh:mm:ss")="23:00:00",
      TEXT(D31,"hh:mm:ss")="07:00:00",
      TEXT(D31,"hh:mm:ss")="15:00:00",
      TEXT(D31,"hh:mm:ss")="23:00:00"
    )
  ),
  1,
  0
))</f>
        <v/>
      </c>
      <c r="S30" s="56">
        <f>IF(OR($A30="Annual Leave",$A31="Annual Leave"),IF($A30="Annual Leave",8,0),0)</f>
        <v/>
      </c>
      <c r="T30" s="58" t="n"/>
      <c r="U30" s="144">
        <f>MAX(0,40-Y30)</f>
        <v/>
      </c>
      <c r="V30" s="151">
        <f>IF(OR($C30="",$D30=""),0,
 IF(OR($A30="Holiday",$A31="Holiday"),0,
 IF(AND(NOT(OR($A30="Annual Leave",$A31="Annual Leave")),$A30="Off day"),0,
  IF($I30+$I31&gt;=8,IF($I30&gt;=8,8,$I30),$I30)
  )))</f>
        <v/>
      </c>
      <c r="W30" s="151">
        <f>MAX(0,V30-U30)</f>
        <v/>
      </c>
      <c r="X30" s="151">
        <f>IF(C30="","",C30-WEEKDAY(C30,1)+1)</f>
        <v/>
      </c>
      <c r="Y30" s="151">
        <f>SUMPRODUCT(($X$14:$X29=X30)*(($V$14:$V29)+($O$14:$O29)))+IF(X30=X14,$L$11,0)</f>
        <v/>
      </c>
      <c r="Z30" s="151" t="n"/>
      <c r="AA30" s="151" t="n"/>
      <c r="AB30" s="151" t="n"/>
      <c r="AC30" s="351" t="n"/>
      <c r="AD30" s="351" t="n"/>
      <c r="AE30" s="351" t="n"/>
      <c r="AF30" s="351" t="n"/>
    </row>
    <row r="31" ht="24" customHeight="1" s="348" thickBot="1">
      <c r="A31" s="147" t="inlineStr">
        <is>
          <t>On Day</t>
        </is>
      </c>
      <c r="B31" s="182" t="n"/>
      <c r="C31" s="89">
        <f>C30</f>
        <v/>
      </c>
      <c r="D31" s="59" t="n"/>
      <c r="E31" s="152">
        <f>IF(D31="", "",
 IF(D31=TIME(0,0,0), 0,
 IF(AND(D31&gt;=TIME(0,0,1), D31&lt;=TIME(2,0,0)), TIME(7,0,0),
 IF(AND(D31&gt;=TIME(6,0,0), D31&lt;=TIME(8,0,0)), TIME(12,0,0),
 IF(AND(D31&gt;TIME(8,0,0), D31&lt;=TIME(13,59,0)), TIME(15,0,0),
 IF(AND(D31&gt;=TIME(14,0,0), D31&lt;=TIME(17,59,0)), TIME(21,0,0),
 IF(AND(D31&gt;=TIME(18,0,0), D31&lt;=TIME(21,59,0)), TIME(0,0,0),
 IF(AND(D31&gt;=TIME(22,0,0), D31&lt;=TIME(23,59,59)), TIME(7,0,0), ""))))))))</f>
        <v/>
      </c>
      <c r="F31" s="153" t="n"/>
      <c r="G31" s="152">
        <f>IF(AND(D31&gt;=TIME(6,0,0),D31&lt;=TIME(8,0,0)),E31,"")</f>
        <v/>
      </c>
      <c r="H31" s="59" t="n"/>
      <c r="I31" s="60">
        <f>ROUND(IF(OR(D31="",E31="",E31=0),0,IF(H31="",MOD(E31-D31,1)*24,MOD(H31-D31,1)*24)),2)</f>
        <v/>
      </c>
      <c r="J31" s="150" t="n"/>
      <c r="K31" s="270" t="n"/>
      <c r="L31" s="183" t="n"/>
      <c r="M31" s="272">
        <f>MAX(0,V31-W31)</f>
        <v/>
      </c>
      <c r="N31" s="61">
        <f>(IF(OR($C31="",$D31=""),0,
 IF(OR($A30="Holiday",$A31="Holiday"),
    IF(ISNUMBER(MATCH(TRIM($B31),{"Phagwah","Good Friday","Easter Monday","Labour Day","Christmas","Eid ul Azha","Romans-2","Globe-12","Neptune P1"},0)),0,$I31),
 IF(AND(NOT(OR($A30="Annual Leave",$A31="Annual Leave")),$A31="Off day"),$I31,
  MAX(0,$I31-$V31)
  ))))+W31</f>
        <v/>
      </c>
      <c r="O31" s="61">
        <f>IF(AND(OR($A30="Holiday",$A31="Holiday"),
        ISNUMBER(MATCH(TRIM($B31),{"Phagwah","Good Friday","Easter Monday","Labour Day","Christmas","Eid ul Azha","Romans-2","Globe-12","Neptune P1"},0))),
   $I31,0)</f>
        <v/>
      </c>
      <c r="P31" s="61">
        <f>IF(OR($O$7="Canteen",$O$7="Head Office"),0,IF($I31&lt;=0,0,IF(AND($I30&lt;=0,OR(TRIM($J31)="Hebrews",TRIM($J31)="Romans",TRIM($J31)="Romans-2",TRIM($J31)="Globe",TRIM($J31)="Globe-12",TRIM($J31)="Neptune P1")),1,0)))</f>
        <v/>
      </c>
      <c r="Q31" s="62" t="n"/>
      <c r="R31" s="61">
        <f>IF(OR($O$7="Canteen",$O$7="Head Office"),0,IF(
  AND(
    SUMIFS(I:I, C:C, C31) &gt;= 8,
    COUNTIFS(C$14:C31, C31)=1,
    OR(
      TEXT(D31,"hh:mm:ss")="07:00:00",
      TEXT(D31,"hh:mm:ss")="15:00:00",
      TEXT(D31,"hh:mm:ss")="23:00:00",
      TEXT(D32,"hh:mm:ss")="07:00:00",
      TEXT(D32,"hh:mm:ss")="15:00:00",
      TEXT(D32,"hh:mm:ss")="23:00:00"
    )
  ),
  1,
  0
))</f>
        <v/>
      </c>
      <c r="S31" s="61">
        <f>IF(OR($A30="Annual Leave",$A31="Annual Leave"),IF(AND($A30&lt;&gt;"Annual Leave",$A31="Annual Leave"),8,0),0)</f>
        <v/>
      </c>
      <c r="T31" s="63" t="n"/>
      <c r="U31" s="144">
        <f>MAX(0,40-Y31)</f>
        <v/>
      </c>
      <c r="V31" s="151">
        <f>IF(OR($C31="",$D31=""),0,
 IF(OR($A30="Holiday",$A31="Holiday"),0,
 IF(AND(NOT(OR($A30="Annual Leave",$A31="Annual Leave")),$A31="Off day"),0,
  IF($I30+$I31&gt;=8,IF($I30&gt;=8,0,8-$I30),$I31)
  )))</f>
        <v/>
      </c>
      <c r="W31" s="151">
        <f>MAX(0,V31-U31)</f>
        <v/>
      </c>
      <c r="X31" s="151">
        <f>IF(C31="","",C31-WEEKDAY(C31,1)+1)</f>
        <v/>
      </c>
      <c r="Y31" s="151">
        <f>SUMPRODUCT(($X$14:$X30=X31)*(($V$14:$V30)+($O$14:$O30)))+IF(X31=X14,$L$11,0)</f>
        <v/>
      </c>
      <c r="Z31" s="151" t="n"/>
      <c r="AA31" s="151" t="n"/>
      <c r="AB31" s="151" t="n"/>
      <c r="AC31" s="351" t="n"/>
      <c r="AD31" s="351" t="n"/>
      <c r="AE31" s="351" t="n"/>
      <c r="AF31" s="351" t="n"/>
    </row>
    <row r="32" ht="24" customHeight="1" s="348" thickBot="1">
      <c r="A32" s="184" t="inlineStr">
        <is>
          <t>On Day</t>
        </is>
      </c>
      <c r="B32" s="185" t="n"/>
      <c r="C32" s="101">
        <f>C30+1</f>
        <v/>
      </c>
      <c r="D32" s="11" t="n"/>
      <c r="E32" s="186">
        <f>IF(D32="", "",
 IF(D32=TIME(0,0,0), 0,
 IF(AND(D32&gt;=TIME(0,0,1), D32&lt;=TIME(2,0,0)), TIME(7,0,0),
 IF(AND(D32&gt;=TIME(6,0,0), D32&lt;=TIME(8,0,0)), TIME(12,0,0),
 IF(AND(D32&gt;TIME(8,0,0), D32&lt;=TIME(13,59,0)), TIME(15,0,0),
 IF(AND(D32&gt;=TIME(14,0,0), D32&lt;=TIME(17,59,0)), TIME(21,0,0),
 IF(AND(D32&gt;=TIME(18,0,0), D32&lt;=TIME(21,59,0)), TIME(0,0,0),
 IF(AND(D32&gt;=TIME(22,0,0), D32&lt;=TIME(23,59,59)), TIME(7,0,0), ""))))))))</f>
        <v/>
      </c>
      <c r="F32" s="187" t="n"/>
      <c r="G32" s="186">
        <f>IF(AND(D32&gt;=TIME(6,0,0),D32&lt;=TIME(8,0,0)),E32,"")</f>
        <v/>
      </c>
      <c r="H32" s="11" t="n"/>
      <c r="I32" s="87">
        <f>ROUND(IF(OR(D32="",E32="",E32=0),0,IF(H32="",MOD(E32-D32,1)*24,MOD(H32-D32,1)*24)),2)</f>
        <v/>
      </c>
      <c r="J32" s="188" t="n"/>
      <c r="K32" s="297" t="n"/>
      <c r="L32" s="189" t="n"/>
      <c r="M32" s="298">
        <f>MAX(0,V32-W32)</f>
        <v/>
      </c>
      <c r="N32" s="12">
        <f>(IF(OR($C32="",$D32=""),0,
 IF(OR($A32="Holiday",$A33="Holiday"),
    IF(ISNUMBER(MATCH(TRIM($B32),{"Phagwah","Good Friday","Easter Monday","Labour Day","Christmas","Eid ul Azha","Romans-2","Globe-12","Neptune P1"},0)),0,$I32),
 IF(AND(NOT(OR($A32="Annual Leave",$A33="Annual Leave")),$A32="Off day"),$I32,
  MAX(0,$I32-$V32)
  ))))+W32</f>
        <v/>
      </c>
      <c r="O32" s="12">
        <f>IF(AND(OR($A32="Holiday",$A33="Holiday"),
        ISNUMBER(MATCH(TRIM($B32),{"Phagwah","Good Friday","Easter Monday","Labour Day","Christmas","Eid ul Azha","Romans-2","Globe-12","Neptune P1"},0))),
   $I32,0)</f>
        <v/>
      </c>
      <c r="P32" s="12">
        <f>IF(OR($O$7="Canteen",$O$7="Head Office"),0,IF($I32&lt;=0,0,IF(OR(OR(TRIM($J32)="Hebrews",TRIM($J32)="Romans",TRIM($J32)="Romans-2",TRIM($J32)="Globe",TRIM($J32)="Globe-12",TRIM($J32)="Neptune P1"),AND($I33&gt;0,OR(TRIM($J33)="Hebrews",TRIM($J33)="Romans",TRIM($J33)="Romans-2",TRIM($J33)="Globe",TRIM($J33)="Globe-12",TRIM($J33)="Neptune P1"))),1,0)))</f>
        <v/>
      </c>
      <c r="Q32" s="13" t="n"/>
      <c r="R32" s="12">
        <f>IF(OR($O$7="Canteen",$O$7="Head Office"),0,IF(
  AND(
    SUMIFS(I:I, C:C, C32) &gt;= 8,
    COUNTIFS(C$14:C32, C32)=1,
    OR(
      TEXT(D32,"hh:mm:ss")="07:00:00",
      TEXT(D32,"hh:mm:ss")="15:00:00",
      TEXT(D32,"hh:mm:ss")="23:00:00",
      TEXT(D33,"hh:mm:ss")="07:00:00",
      TEXT(D33,"hh:mm:ss")="15:00:00",
      TEXT(D33,"hh:mm:ss")="23:00:00"
    )
  ),
  1,
  0
))</f>
        <v/>
      </c>
      <c r="S32" s="12">
        <f>IF(OR($A32="Annual Leave",$A33="Annual Leave"),IF($A32="Annual Leave",8,0),0)</f>
        <v/>
      </c>
      <c r="T32" s="102" t="n"/>
      <c r="U32" s="144">
        <f>MAX(0,40-Y32)</f>
        <v/>
      </c>
      <c r="V32" s="351">
        <f>IF(OR($C32="",$D32=""),0,
 IF(OR($A32="Holiday",$A33="Holiday"),0,
 IF(AND(NOT(OR($A32="Annual Leave",$A33="Annual Leave")),$A32="Off day"),0,
  IF($I32+$I33&gt;=8,IF($I32&gt;=8,8,$I32),$I32)
  )))</f>
        <v/>
      </c>
      <c r="W32" s="351">
        <f>MAX(0,V32-U32)</f>
        <v/>
      </c>
      <c r="X32" s="351">
        <f>IF(C32="","",C32-WEEKDAY(C32,1)+1)</f>
        <v/>
      </c>
      <c r="Y32" s="351">
        <f>SUMPRODUCT(($X$14:$X31=X32)*(($V$14:$V31)+($O$14:$O31)))+IF(X32=X14,$L$11,0)</f>
        <v/>
      </c>
      <c r="Z32" s="351" t="n"/>
      <c r="AA32" s="351" t="n"/>
      <c r="AB32" s="351" t="n"/>
      <c r="AC32" s="351" t="n"/>
      <c r="AD32" s="351" t="n"/>
      <c r="AE32" s="351" t="n"/>
      <c r="AF32" s="351" t="n"/>
    </row>
    <row r="33" ht="24" customHeight="1" s="348" thickBot="1">
      <c r="A33" s="184" t="inlineStr">
        <is>
          <t>On Day</t>
        </is>
      </c>
      <c r="B33" s="299" t="n"/>
      <c r="C33" s="101">
        <f>C32</f>
        <v/>
      </c>
      <c r="D33" s="300" t="n"/>
      <c r="E33" s="301">
        <f>IF(D33="", "",
 IF(D33=TIME(0,0,0), 0,
 IF(AND(D33&gt;=TIME(0,0,1), D33&lt;=TIME(2,0,0)), TIME(7,0,0),
 IF(AND(D33&gt;=TIME(6,0,0), D33&lt;=TIME(8,0,0)), TIME(12,0,0),
 IF(AND(D33&gt;TIME(8,0,0), D33&lt;=TIME(13,59,0)), TIME(15,0,0),
 IF(AND(D33&gt;=TIME(14,0,0), D33&lt;=TIME(17,59,0)), TIME(21,0,0),
 IF(AND(D33&gt;=TIME(18,0,0), D33&lt;=TIME(21,59,0)), TIME(0,0,0),
 IF(AND(D33&gt;=TIME(22,0,0), D33&lt;=TIME(23,59,59)), TIME(7,0,0), ""))))))))</f>
        <v/>
      </c>
      <c r="F33" s="187" t="n"/>
      <c r="G33" s="301">
        <f>IF(AND(D33&gt;=TIME(6,0,0),D33&lt;=TIME(8,0,0)),E33,"")</f>
        <v/>
      </c>
      <c r="H33" s="300" t="n"/>
      <c r="I33" s="87">
        <f>ROUND(IF(OR(D33="",E33="",E33=0),0,IF(H33="",MOD(E33-D33,1)*24,MOD(H33-D33,1)*24)),2)</f>
        <v/>
      </c>
      <c r="J33" s="190" t="n"/>
      <c r="K33" s="297" t="n"/>
      <c r="L33" s="189" t="n"/>
      <c r="M33" s="298">
        <f>MAX(0,V33-W33)</f>
        <v/>
      </c>
      <c r="N33" s="302">
        <f>(IF(OR($C33="",$D33=""),0,
 IF(OR($A32="Holiday",$A33="Holiday"),
    IF(ISNUMBER(MATCH(TRIM($B33),{"Phagwah","Good Friday","Easter Monday","Labour Day","Christmas","Eid ul Azha","Romans-2","Globe-12","Neptune P1"},0)),0,$I33),
 IF(AND(NOT(OR($A32="Annual Leave",$A33="Annual Leave")),$A33="Off day"),$I33,
  MAX(0,$I33-$V33)
  ))))+W33</f>
        <v/>
      </c>
      <c r="O33" s="302">
        <f>IF(AND(OR($A32="Holiday",$A33="Holiday"),
        ISNUMBER(MATCH(TRIM($B33),{"Phagwah","Good Friday","Easter Monday","Labour Day","Christmas","Eid ul Azha","Romans-2","Globe-12","Neptune P1"},0))),
   $I33,0)</f>
        <v/>
      </c>
      <c r="P33" s="302">
        <f>IF(OR($O$7="Canteen",$O$7="Head Office"),0,IF($I33&lt;=0,0,IF(AND($I32&lt;=0,OR(TRIM($J33)="Hebrews",TRIM($J33)="Romans",TRIM($J33)="Romans-2",TRIM($J33)="Globe",TRIM($J33)="Globe-12",TRIM($J33)="Neptune P1")),1,0)))</f>
        <v/>
      </c>
      <c r="Q33" s="303" t="n"/>
      <c r="R33" s="302">
        <f>IF(OR($O$7="Canteen",$O$7="Head Office"),0,IF(
  AND(
    SUMIFS(I:I, C:C, C33) &gt;= 8,
    COUNTIFS(C$14:C33, C33)=1,
    OR(
      TEXT(D33,"hh:mm:ss")="07:00:00",
      TEXT(D33,"hh:mm:ss")="15:00:00",
      TEXT(D33,"hh:mm:ss")="23:00:00",
      TEXT(D34,"hh:mm:ss")="07:00:00",
      TEXT(D34,"hh:mm:ss")="15:00:00",
      TEXT(D34,"hh:mm:ss")="23:00:00"
    )
  ),
  1,
  0
))</f>
        <v/>
      </c>
      <c r="S33" s="302">
        <f>IF(OR($A32="Annual Leave",$A33="Annual Leave"),IF(AND($A32&lt;&gt;"Annual Leave",$A33="Annual Leave"),8,0),0)</f>
        <v/>
      </c>
      <c r="T33" s="304" t="n"/>
      <c r="U33" s="144">
        <f>MAX(0,40-Y33)</f>
        <v/>
      </c>
      <c r="V33" s="351">
        <f>IF(OR($C33="",$D33=""),0,
 IF(OR($A32="Holiday",$A33="Holiday"),0,
 IF(AND(NOT(OR($A32="Annual Leave",$A33="Annual Leave")),$A33="Off day"),0,
  IF($I32+$I33&gt;=8,IF($I32&gt;=8,0,8-$I32),$I33)
  )))</f>
        <v/>
      </c>
      <c r="W33" s="351">
        <f>MAX(0,V33-U33)</f>
        <v/>
      </c>
      <c r="X33" s="351">
        <f>IF(C33="","",C33-WEEKDAY(C33,1)+1)</f>
        <v/>
      </c>
      <c r="Y33" s="351">
        <f>SUMPRODUCT(($X$14:$X32=X33)*(($V$14:$V32)+($O$14:$O32)))+IF(X33=X14,$L$11,0)</f>
        <v/>
      </c>
      <c r="Z33" s="351" t="n"/>
      <c r="AA33" s="351" t="n"/>
      <c r="AB33" s="351" t="n"/>
      <c r="AC33" s="351" t="n"/>
      <c r="AD33" s="351" t="n"/>
      <c r="AE33" s="351" t="n"/>
      <c r="AF33" s="351" t="n"/>
    </row>
    <row r="34" ht="24" customHeight="1" s="348" thickBot="1">
      <c r="A34" s="159" t="inlineStr">
        <is>
          <t>On Day</t>
        </is>
      </c>
      <c r="B34" s="191" t="n"/>
      <c r="C34" s="92">
        <f>C32+1</f>
        <v/>
      </c>
      <c r="D34" s="31" t="n"/>
      <c r="E34" s="160">
        <f>IF(D34="", "",
 IF(D34=TIME(0,0,0), 0,
 IF(AND(D34&gt;=TIME(0,0,1), D34&lt;=TIME(2,0,0)), TIME(7,0,0),
 IF(AND(D34&gt;=TIME(6,0,0), D34&lt;=TIME(8,0,0)), TIME(12,0,0),
 IF(AND(D34&gt;TIME(8,0,0), D34&lt;=TIME(13,59,0)), TIME(15,0,0),
 IF(AND(D34&gt;=TIME(14,0,0), D34&lt;=TIME(17,59,0)), TIME(21,0,0),
 IF(AND(D34&gt;=TIME(18,0,0), D34&lt;=TIME(21,59,0)), TIME(0,0,0),
 IF(AND(D34&gt;=TIME(22,0,0), D34&lt;=TIME(23,59,59)), TIME(7,0,0), ""))))))))</f>
        <v/>
      </c>
      <c r="F34" s="161" t="n"/>
      <c r="G34" s="160">
        <f>IF(AND(D34&gt;=TIME(6,0,0),D34&lt;=TIME(8,0,0)),E34,"")</f>
        <v/>
      </c>
      <c r="H34" s="31" t="n"/>
      <c r="I34" s="32">
        <f>ROUND(IF(OR(D34="",E34="",E34=0),0,IF(H34="",MOD(E34-D34,1)*24,MOD(H34-D34,1)*24)),2)</f>
        <v/>
      </c>
      <c r="J34" s="162" t="n"/>
      <c r="K34" s="282" t="n"/>
      <c r="L34" s="181" t="n"/>
      <c r="M34" s="283">
        <f>MAX(0,V34-W34)</f>
        <v/>
      </c>
      <c r="N34" s="33">
        <f>(IF(OR($C34="",$D34=""),0,
 IF(OR($A34="Holiday",$A35="Holiday"),
    IF(ISNUMBER(MATCH(TRIM($B34),{"Phagwah","Good Friday","Easter Monday","Labour Day","Christmas","Eid ul Azha","Romans-2","Globe-12","Neptune P1"},0)),0,$I34),
 IF(AND(NOT(OR($A34="Annual Leave",$A35="Annual Leave")),$A34="Off day"),$I34,
  MAX(0,$I34-$V34)
  ))))+W34</f>
        <v/>
      </c>
      <c r="O34" s="33">
        <f>IF(AND(OR($A34="Holiday",$A35="Holiday"),
        ISNUMBER(MATCH(TRIM($B34),{"Phagwah","Good Friday","Easter Monday","Labour Day","Christmas","Eid ul Azha","Romans-2","Globe-12","Neptune P1"},0))),
   $I34,0)</f>
        <v/>
      </c>
      <c r="P34" s="33">
        <f>IF(OR($O$7="Canteen",$O$7="Head Office"),0,IF($I34&lt;=0,0,IF(OR(OR(TRIM($J34)="Hebrews",TRIM($J34)="Romans",TRIM($J34)="Romans-2",TRIM($J34)="Globe",TRIM($J34)="Globe-12",TRIM($J34)="Neptune P1"),AND($I35&gt;0,OR(TRIM($J35)="Hebrews",TRIM($J35)="Romans",TRIM($J35)="Romans-2",TRIM($J35)="Globe",TRIM($J35)="Globe-12",TRIM($J35)="Neptune P1"))),1,0)))</f>
        <v/>
      </c>
      <c r="Q34" s="34" t="n"/>
      <c r="R34" s="33">
        <f>IF(OR($O$7="Canteen",$O$7="Head Office"),0,IF(
  AND(
    SUMIFS(I:I, C:C, C34) &gt;= 8,
    COUNTIFS(C$14:C34, C34)=1,
    OR(
      TEXT(D34,"hh:mm:ss")="07:00:00",
      TEXT(D34,"hh:mm:ss")="15:00:00",
      TEXT(D34,"hh:mm:ss")="23:00:00",
      TEXT(D35,"hh:mm:ss")="07:00:00",
      TEXT(D35,"hh:mm:ss")="15:00:00",
      TEXT(D35,"hh:mm:ss")="23:00:00"
    )
  ),
  1,
  0
))</f>
        <v/>
      </c>
      <c r="S34" s="33">
        <f>IF(OR($A34="Annual Leave",$A35="Annual Leave"),IF($A34="Annual Leave",8,0),0)</f>
        <v/>
      </c>
      <c r="T34" s="35" t="n"/>
      <c r="U34" s="144">
        <f>MAX(0,40-Y34)</f>
        <v/>
      </c>
      <c r="V34" s="351">
        <f>IF(OR($C34="",$D34=""),0,
 IF(OR($A34="Holiday",$A35="Holiday"),0,
 IF(AND(NOT(OR($A34="Annual Leave",$A35="Annual Leave")),$A34="Off day"),0,
  IF($I34+$I35&gt;=8,IF($I34&gt;=8,8,$I34),$I34)
  )))</f>
        <v/>
      </c>
      <c r="W34" s="351">
        <f>MAX(0,V34-U34)</f>
        <v/>
      </c>
      <c r="X34" s="351">
        <f>IF(C34="","",C34-WEEKDAY(C34,1)+1)</f>
        <v/>
      </c>
      <c r="Y34" s="351">
        <f>SUMPRODUCT(($X$14:$X33=X34)*(($V$14:$V33)+($O$14:$O33)))+IF(X34=X14,$L$11,0)</f>
        <v/>
      </c>
      <c r="Z34" s="351" t="n"/>
      <c r="AA34" s="351" t="n"/>
      <c r="AB34" s="351" t="n"/>
      <c r="AC34" s="351" t="n"/>
      <c r="AD34" s="351" t="n"/>
      <c r="AE34" s="351" t="n"/>
      <c r="AF34" s="351" t="n"/>
    </row>
    <row r="35" ht="24" customHeight="1" s="348" thickBot="1">
      <c r="A35" s="159" t="inlineStr">
        <is>
          <t>On Day</t>
        </is>
      </c>
      <c r="B35" s="192" t="n"/>
      <c r="C35" s="93">
        <f>C34</f>
        <v/>
      </c>
      <c r="D35" s="36" t="n"/>
      <c r="E35" s="163">
        <f>IF(D35="", "",
 IF(D35=TIME(0,0,0), 0,
 IF(AND(D35&gt;=TIME(0,0,1), D35&lt;=TIME(2,0,0)), TIME(7,0,0),
 IF(AND(D35&gt;=TIME(6,0,0), D35&lt;=TIME(8,0,0)), TIME(12,0,0),
 IF(AND(D35&gt;TIME(8,0,0), D35&lt;=TIME(13,59,0)), TIME(15,0,0),
 IF(AND(D35&gt;=TIME(14,0,0), D35&lt;=TIME(17,59,0)), TIME(21,0,0),
 IF(AND(D35&gt;=TIME(18,0,0), D35&lt;=TIME(21,59,0)), TIME(0,0,0),
 IF(AND(D35&gt;=TIME(22,0,0), D35&lt;=TIME(23,59,59)), TIME(7,0,0), ""))))))))</f>
        <v/>
      </c>
      <c r="F35" s="164" t="n"/>
      <c r="G35" s="163">
        <f>IF(AND(D35&gt;=TIME(6,0,0),D35&lt;=TIME(8,0,0)),E35,"")</f>
        <v/>
      </c>
      <c r="H35" s="36" t="n"/>
      <c r="I35" s="37">
        <f>ROUND(IF(OR(D35="",E35="",E35=0),0,IF(H35="",MOD(E35-D35,1)*24,MOD(H35-D35,1)*24)),2)</f>
        <v/>
      </c>
      <c r="J35" s="162" t="n"/>
      <c r="K35" s="282" t="n"/>
      <c r="L35" s="183" t="n"/>
      <c r="M35" s="283">
        <f>MAX(0,V35-W35)</f>
        <v/>
      </c>
      <c r="N35" s="38">
        <f>(IF(OR($C35="",$D35=""),0,
 IF(OR($A34="Holiday",$A35="Holiday"),
    IF(ISNUMBER(MATCH(TRIM($B35),{"Phagwah","Good Friday","Easter Monday","Labour Day","Christmas","Eid ul Azha","Romans-2","Globe-12","Neptune P1"},0)),0,$I35),
 IF(AND(NOT(OR($A34="Annual Leave",$A35="Annual Leave")),$A35="Off day"),$I35,
  MAX(0,$I35-$V35)
  ))))+W35</f>
        <v/>
      </c>
      <c r="O35" s="38">
        <f>IF(AND(OR($A34="Holiday",$A35="Holiday"),
        ISNUMBER(MATCH(TRIM($B35),{"Phagwah","Good Friday","Easter Monday","Labour Day","Christmas","Eid ul Azha","Romans-2","Globe-12","Neptune P1"},0))),
   $I35,0)</f>
        <v/>
      </c>
      <c r="P35" s="38">
        <f>IF(OR($O$7="Canteen",$O$7="Head Office"),0,IF($I35&lt;=0,0,IF(AND($I34&lt;=0,OR(TRIM($J35)="Hebrews",TRIM($J35)="Romans",TRIM($J35)="Romans-2",TRIM($J35)="Globe",TRIM($J35)="Globe-12",TRIM($J35)="Neptune P1")),1,0)))</f>
        <v/>
      </c>
      <c r="Q35" s="39" t="n"/>
      <c r="R35" s="38">
        <f>IF(OR($O$7="Canteen",$O$7="Head Office"),0,IF(
  AND(
    SUMIFS(I:I, C:C, C35) &gt;= 8,
    COUNTIFS(C$14:C35, C35)=1,
    OR(
      TEXT(D35,"hh:mm:ss")="07:00:00",
      TEXT(D35,"hh:mm:ss")="15:00:00",
      TEXT(D35,"hh:mm:ss")="23:00:00",
      TEXT(D36,"hh:mm:ss")="07:00:00",
      TEXT(D36,"hh:mm:ss")="15:00:00",
      TEXT(D36,"hh:mm:ss")="23:00:00"
    )
  ),
  1,
  0
))</f>
        <v/>
      </c>
      <c r="S35" s="38">
        <f>IF(OR($A34="Annual Leave",$A35="Annual Leave"),IF(AND($A34&lt;&gt;"Annual Leave",$A35="Annual Leave"),8,0),0)</f>
        <v/>
      </c>
      <c r="T35" s="40" t="n"/>
      <c r="U35" s="144">
        <f>MAX(0,40-Y35)</f>
        <v/>
      </c>
      <c r="V35" s="351">
        <f>IF(OR($C35="",$D35=""),0,
 IF(OR($A34="Holiday",$A35="Holiday"),0,
 IF(AND(NOT(OR($A34="Annual Leave",$A35="Annual Leave")),$A35="Off day"),0,
  IF($I34+$I35&gt;=8,IF($I34&gt;=8,0,8-$I34),$I35)
  )))</f>
        <v/>
      </c>
      <c r="W35" s="351">
        <f>MAX(0,V35-U35)</f>
        <v/>
      </c>
      <c r="X35" s="351">
        <f>IF(C35="","",C35-WEEKDAY(C35,1)+1)</f>
        <v/>
      </c>
      <c r="Y35" s="351">
        <f>SUMPRODUCT(($X$14:$X34=X35)*(($V$14:$V34)+($O$14:$O34)))+IF(X35=X14,$L$11,0)</f>
        <v/>
      </c>
      <c r="Z35" s="351" t="n"/>
      <c r="AA35" s="351" t="n"/>
      <c r="AB35" s="351" t="n"/>
      <c r="AC35" s="351" t="n"/>
      <c r="AD35" s="351" t="n"/>
      <c r="AE35" s="351" t="n"/>
      <c r="AF35" s="351" t="n"/>
    </row>
    <row r="36" ht="24" customHeight="1" s="348" thickBot="1">
      <c r="A36" s="154" t="inlineStr">
        <is>
          <t>On Day</t>
        </is>
      </c>
      <c r="B36" s="193" t="n"/>
      <c r="C36" s="90">
        <f>C34+1</f>
        <v/>
      </c>
      <c r="D36" s="8" t="n"/>
      <c r="E36" s="155">
        <f>IF(D36="", "",
 IF(D36=TIME(0,0,0), 0,
 IF(AND(D36&gt;=TIME(0,0,1), D36&lt;=TIME(2,0,0)), TIME(7,0,0),
 IF(AND(D36&gt;=TIME(6,0,0), D36&lt;=TIME(8,0,0)), TIME(12,0,0),
 IF(AND(D36&gt;TIME(8,0,0), D36&lt;=TIME(13,59,0)), TIME(15,0,0),
 IF(AND(D36&gt;=TIME(14,0,0), D36&lt;=TIME(17,59,0)), TIME(21,0,0),
 IF(AND(D36&gt;=TIME(18,0,0), D36&lt;=TIME(21,59,0)), TIME(0,0,0),
 IF(AND(D36&gt;=TIME(22,0,0), D36&lt;=TIME(23,59,59)), TIME(7,0,0), ""))))))))</f>
        <v/>
      </c>
      <c r="F36" s="156" t="n"/>
      <c r="G36" s="155">
        <f>IF(AND(D36&gt;=TIME(6,0,0),D36&lt;=TIME(8,0,0)),E36,"")</f>
        <v/>
      </c>
      <c r="H36" s="8" t="n"/>
      <c r="I36" s="30">
        <f>ROUND(IF(OR(D36="",E36="",E36=0),0,IF(H36="",MOD(E36-D36,1)*24,MOD(H36-D36,1)*24)),2)</f>
        <v/>
      </c>
      <c r="J36" s="157" t="n"/>
      <c r="K36" s="274" t="n"/>
      <c r="L36" s="189" t="n"/>
      <c r="M36" s="275">
        <f>MAX(0,V36-W36)</f>
        <v/>
      </c>
      <c r="N36" s="9">
        <f>(IF(OR($C36="",$D36=""),0,
 IF(OR($A36="Holiday",$A37="Holiday"),
    IF(ISNUMBER(MATCH(TRIM($B36),{"Phagwah","Good Friday","Easter Monday","Labour Day","Christmas","Eid ul Azha","Romans-2","Globe-12","Neptune P1"},0)),0,$I36),
 IF(AND(NOT(OR($A36="Annual Leave",$A37="Annual Leave")),$A36="Off day"),$I36,
  MAX(0,$I36-$V36)
  ))))+W36</f>
        <v/>
      </c>
      <c r="O36" s="9">
        <f>IF(AND(OR($A36="Holiday",$A37="Holiday"),
        ISNUMBER(MATCH(TRIM($B36),{"Phagwah","Good Friday","Easter Monday","Labour Day","Christmas","Eid ul Azha","Romans-2","Globe-12","Neptune P1"},0))),
   $I36,0)</f>
        <v/>
      </c>
      <c r="P36" s="9">
        <f>IF(OR($O$7="Canteen",$O$7="Head Office"),0,IF($I36&lt;=0,0,IF(OR(OR(TRIM($J36)="Hebrews",TRIM($J36)="Romans",TRIM($J36)="Romans-2",TRIM($J36)="Globe",TRIM($J36)="Globe-12",TRIM($J36)="Neptune P1"),AND($I37&gt;0,OR(TRIM($J37)="Hebrews",TRIM($J37)="Romans",TRIM($J37)="Romans-2",TRIM($J37)="Globe",TRIM($J37)="Globe-12",TRIM($J37)="Neptune P1"))),1,0)))</f>
        <v/>
      </c>
      <c r="Q36" s="10" t="n"/>
      <c r="R36" s="9">
        <f>IF(OR($O$7="Canteen",$O$7="Head Office"),0,IF(
  AND(
    SUMIFS(I:I, C:C, C36) &gt;= 8,
    COUNTIFS(C$14:C36, C36)=1,
    OR(
      TEXT(D36,"hh:mm:ss")="07:00:00",
      TEXT(D36,"hh:mm:ss")="15:00:00",
      TEXT(D36,"hh:mm:ss")="23:00:00",
      TEXT(D37,"hh:mm:ss")="07:00:00",
      TEXT(D37,"hh:mm:ss")="15:00:00",
      TEXT(D37,"hh:mm:ss")="23:00:00"
    )
  ),
  1,
  0
))</f>
        <v/>
      </c>
      <c r="S36" s="9">
        <f>IF(OR($A36="Annual Leave",$A37="Annual Leave"),IF($A36="Annual Leave",8,0),0)</f>
        <v/>
      </c>
      <c r="T36" s="91" t="n"/>
      <c r="U36" s="144">
        <f>MAX(0,40-Y36)</f>
        <v/>
      </c>
      <c r="V36" s="351">
        <f>IF(OR($C36="",$D36=""),0,
 IF(OR($A36="Holiday",$A37="Holiday"),0,
 IF(AND(NOT(OR($A36="Annual Leave",$A37="Annual Leave")),$A36="Off day"),0,
  IF($I36+$I37&gt;=8,IF($I36&gt;=8,8,$I36),$I36)
  )))</f>
        <v/>
      </c>
      <c r="W36" s="351">
        <f>MAX(0,V36-U36)</f>
        <v/>
      </c>
      <c r="X36" s="351">
        <f>IF(C36="","",C36-WEEKDAY(C36,1)+1)</f>
        <v/>
      </c>
      <c r="Y36" s="351">
        <f>SUMPRODUCT(($X$14:$X35=X36)*(($V$14:$V35)+($O$14:$O35)))+IF(X36=X14,$L$11,0)</f>
        <v/>
      </c>
      <c r="Z36" s="351" t="n"/>
      <c r="AA36" s="351" t="n"/>
      <c r="AB36" s="351" t="n"/>
      <c r="AC36" s="351" t="n"/>
      <c r="AD36" s="351" t="n"/>
      <c r="AE36" s="351" t="n"/>
      <c r="AF36" s="351" t="n"/>
    </row>
    <row r="37" ht="24" customHeight="1" s="348" thickBot="1">
      <c r="A37" s="154" t="inlineStr">
        <is>
          <t>On Day</t>
        </is>
      </c>
      <c r="B37" s="305" t="n"/>
      <c r="C37" s="90">
        <f>C36</f>
        <v/>
      </c>
      <c r="D37" s="276" t="n"/>
      <c r="E37" s="277">
        <f>IF(D37="", "",
 IF(D37=TIME(0,0,0), 0,
 IF(AND(D37&gt;=TIME(0,0,1), D37&lt;=TIME(2,0,0)), TIME(7,0,0),
 IF(AND(D37&gt;=TIME(6,0,0), D37&lt;=TIME(8,0,0)), TIME(12,0,0),
 IF(AND(D37&gt;TIME(8,0,0), D37&lt;=TIME(13,59,0)), TIME(15,0,0),
 IF(AND(D37&gt;=TIME(14,0,0), D37&lt;=TIME(17,59,0)), TIME(21,0,0),
 IF(AND(D37&gt;=TIME(18,0,0), D37&lt;=TIME(21,59,0)), TIME(0,0,0),
 IF(AND(D37&gt;=TIME(22,0,0), D37&lt;=TIME(23,59,59)), TIME(7,0,0), ""))))))))</f>
        <v/>
      </c>
      <c r="F37" s="156" t="n"/>
      <c r="G37" s="277">
        <f>IF(AND(D37&gt;=TIME(6,0,0),D37&lt;=TIME(8,0,0)),E37,"")</f>
        <v/>
      </c>
      <c r="H37" s="276" t="n"/>
      <c r="I37" s="30">
        <f>ROUND(IF(OR(D37="",E37="",E37=0),0,IF(H37="",MOD(E37-D37,1)*24,MOD(H37-D37,1)*24)),2)</f>
        <v/>
      </c>
      <c r="J37" s="158" t="n"/>
      <c r="K37" s="274" t="n"/>
      <c r="L37" s="189" t="n"/>
      <c r="M37" s="275">
        <f>MAX(0,V37-W37)</f>
        <v/>
      </c>
      <c r="N37" s="278">
        <f>(IF(OR($C37="",$D37=""),0,
 IF(OR($A36="Holiday",$A37="Holiday"),
    IF(ISNUMBER(MATCH(TRIM($B37),{"Phagwah","Good Friday","Easter Monday","Labour Day","Christmas","Eid ul Azha","Romans-2","Globe-12","Neptune P1"},0)),0,$I37),
 IF(AND(NOT(OR($A36="Annual Leave",$A37="Annual Leave")),$A37="Off day"),$I37,
  MAX(0,$I37-$V37)
  ))))+W37</f>
        <v/>
      </c>
      <c r="O37" s="278">
        <f>IF(AND(OR($A36="Holiday",$A37="Holiday"),
        ISNUMBER(MATCH(TRIM($B37),{"Phagwah","Good Friday","Easter Monday","Labour Day","Christmas","Eid ul Azha","Romans-2","Globe-12","Neptune P1"},0))),
   $I37,0)</f>
        <v/>
      </c>
      <c r="P37" s="278">
        <f>IF(OR($O$7="Canteen",$O$7="Head Office"),0,IF($I37&lt;=0,0,IF(AND($I36&lt;=0,OR(TRIM($J37)="Hebrews",TRIM($J37)="Romans",TRIM($J37)="Romans-2",TRIM($J37)="Globe",TRIM($J37)="Globe-12",TRIM($J37)="Neptune P1")),1,0)))</f>
        <v/>
      </c>
      <c r="Q37" s="279" t="n"/>
      <c r="R37" s="278">
        <f>IF(OR($O$7="Canteen",$O$7="Head Office"),0,IF(
  AND(
    SUMIFS(I:I, C:C, C37) &gt;= 8,
    COUNTIFS(C$14:C37, C37)=1,
    OR(
      TEXT(D37,"hh:mm:ss")="07:00:00",
      TEXT(D37,"hh:mm:ss")="15:00:00",
      TEXT(D37,"hh:mm:ss")="23:00:00",
      TEXT(D38,"hh:mm:ss")="07:00:00",
      TEXT(D38,"hh:mm:ss")="15:00:00",
      TEXT(D38,"hh:mm:ss")="23:00:00"
    )
  ),
  1,
  0
))</f>
        <v/>
      </c>
      <c r="S37" s="278">
        <f>IF(OR($A36="Annual Leave",$A37="Annual Leave"),IF(AND($A36&lt;&gt;"Annual Leave",$A37="Annual Leave"),8,0),0)</f>
        <v/>
      </c>
      <c r="T37" s="280" t="n"/>
      <c r="U37" s="144">
        <f>MAX(0,40-Y37)</f>
        <v/>
      </c>
      <c r="V37" s="351">
        <f>IF(OR($C37="",$D37=""),0,
 IF(OR($A36="Holiday",$A37="Holiday"),0,
 IF(AND(NOT(OR($A36="Annual Leave",$A37="Annual Leave")),$A37="Off day"),0,
  IF($I36+$I37&gt;=8,IF($I36&gt;=8,0,8-$I36),$I37)
  )))</f>
        <v/>
      </c>
      <c r="W37" s="351">
        <f>MAX(0,V37-U37)</f>
        <v/>
      </c>
      <c r="X37" s="351">
        <f>IF(C37="","",C37-WEEKDAY(C37,1)+1)</f>
        <v/>
      </c>
      <c r="Y37" s="351">
        <f>SUMPRODUCT(($X$14:$X36=X37)*(($V$14:$V36)+($O$14:$O36)))+IF(X37=X14,$L$11,0)</f>
        <v/>
      </c>
      <c r="Z37" s="351" t="n"/>
      <c r="AA37" s="351" t="n"/>
      <c r="AB37" s="351" t="n"/>
      <c r="AC37" s="351" t="n"/>
      <c r="AD37" s="351" t="n"/>
      <c r="AE37" s="351" t="n"/>
      <c r="AF37" s="351" t="n"/>
    </row>
    <row r="38" ht="24" customHeight="1" s="348" thickBot="1">
      <c r="A38" s="194" t="inlineStr">
        <is>
          <t>On Day</t>
        </is>
      </c>
      <c r="B38" s="195" t="n"/>
      <c r="C38" s="103">
        <f>C36+1</f>
        <v/>
      </c>
      <c r="D38" s="64" t="n"/>
      <c r="E38" s="196">
        <f>IF(D38="", "",
 IF(D38=TIME(0,0,0), 0,
 IF(AND(D38&gt;=TIME(0,0,1), D38&lt;=TIME(2,0,0)), TIME(7,0,0),
 IF(AND(D38&gt;=TIME(6,0,0), D38&lt;=TIME(8,0,0)), TIME(12,0,0),
 IF(AND(D38&gt;TIME(8,0,0), D38&lt;=TIME(13,59,0)), TIME(15,0,0),
 IF(AND(D38&gt;=TIME(14,0,0), D38&lt;=TIME(17,59,0)), TIME(21,0,0),
 IF(AND(D38&gt;=TIME(18,0,0), D38&lt;=TIME(21,59,0)), TIME(0,0,0),
 IF(AND(D38&gt;=TIME(22,0,0), D38&lt;=TIME(23,59,59)), TIME(7,0,0), ""))))))))</f>
        <v/>
      </c>
      <c r="F38" s="197" t="n"/>
      <c r="G38" s="196">
        <f>IF(AND(D38&gt;=TIME(6,0,0),D38&lt;=TIME(8,0,0)),E38,"")</f>
        <v/>
      </c>
      <c r="H38" s="64" t="n"/>
      <c r="I38" s="65">
        <f>ROUND(IF(OR(D38="",E38="",E38=0),0,IF(H38="",MOD(E38-D38,1)*24,MOD(H38-D38,1)*24)),2)</f>
        <v/>
      </c>
      <c r="J38" s="198" t="n"/>
      <c r="K38" s="306" t="n"/>
      <c r="L38" s="181" t="n"/>
      <c r="M38" s="307">
        <f>MAX(0,V38-W38)</f>
        <v/>
      </c>
      <c r="N38" s="66">
        <f>(IF(OR($C38="",$D38=""),0,
 IF(OR($A38="Holiday",$A39="Holiday"),
    IF(ISNUMBER(MATCH(TRIM($B38),{"Phagwah","Good Friday","Easter Monday","Labour Day","Christmas","Eid ul Azha","Romans-2","Globe-12","Neptune P1"},0)),0,$I38),
 IF(AND(NOT(OR($A38="Annual Leave",$A39="Annual Leave")),$A38="Off day"),$I38,
  MAX(0,$I38-$V38)
  ))))+W38</f>
        <v/>
      </c>
      <c r="O38" s="66">
        <f>IF(AND(OR($A38="Holiday",$A39="Holiday"),
        ISNUMBER(MATCH(TRIM($B38),{"Phagwah","Good Friday","Easter Monday","Labour Day","Christmas","Eid ul Azha","Romans-2","Globe-12","Neptune P1"},0))),
   $I38,0)</f>
        <v/>
      </c>
      <c r="P38" s="66">
        <f>IF(OR($O$7="Canteen",$O$7="Head Office"),0,IF($I38&lt;=0,0,IF(OR(OR(TRIM($J38)="Hebrews",TRIM($J38)="Romans",TRIM($J38)="Romans-2",TRIM($J38)="Globe",TRIM($J38)="Globe-12",TRIM($J38)="Neptune P1"),AND($I39&gt;0,OR(TRIM($J39)="Hebrews",TRIM($J39)="Romans",TRIM($J39)="Romans-2",TRIM($J39)="Globe",TRIM($J39)="Globe-12",TRIM($J39)="Neptune P1"))),1,0)))</f>
        <v/>
      </c>
      <c r="Q38" s="67" t="n"/>
      <c r="R38" s="66">
        <f>IF(OR($O$7="Canteen",$O$7="Head Office"),0,IF(
  AND(
    SUMIFS(I:I, C:C, C38) &gt;= 8,
    COUNTIFS(C$14:C38, C38)=1,
    OR(
      TEXT(D38,"hh:mm:ss")="07:00:00",
      TEXT(D38,"hh:mm:ss")="15:00:00",
      TEXT(D38,"hh:mm:ss")="23:00:00",
      TEXT(D39,"hh:mm:ss")="07:00:00",
      TEXT(D39,"hh:mm:ss")="15:00:00",
      TEXT(D39,"hh:mm:ss")="23:00:00"
    )
  ),
  1,
  0
))</f>
        <v/>
      </c>
      <c r="S38" s="66">
        <f>IF(OR($A38="Annual Leave",$A39="Annual Leave"),IF($A38="Annual Leave",8,0),0)</f>
        <v/>
      </c>
      <c r="T38" s="68" t="n"/>
      <c r="U38" s="144">
        <f>MAX(0,40-Y38)</f>
        <v/>
      </c>
      <c r="V38" s="351">
        <f>IF(OR($C38="",$D38=""),0,
 IF(OR($A38="Holiday",$A39="Holiday"),0,
 IF(AND(NOT(OR($A38="Annual Leave",$A39="Annual Leave")),$A38="Off day"),0,
  IF($I38+$I39&gt;=8,IF($I38&gt;=8,8,$I38),$I38)
  )))</f>
        <v/>
      </c>
      <c r="W38" s="351">
        <f>MAX(0,V38-U38)</f>
        <v/>
      </c>
      <c r="X38" s="351">
        <f>IF(C38="","",C38-WEEKDAY(C38,1)+1)</f>
        <v/>
      </c>
      <c r="Y38" s="351">
        <f>SUMPRODUCT(($X$14:$X37=X38)*(($V$14:$V37)+($O$14:$O37)))+IF(X38=X14,$L$11,0)</f>
        <v/>
      </c>
      <c r="Z38" s="351" t="n"/>
      <c r="AA38" s="351" t="n"/>
      <c r="AB38" s="351" t="n"/>
      <c r="AC38" s="351" t="n"/>
      <c r="AD38" s="351" t="n"/>
      <c r="AE38" s="351" t="n"/>
      <c r="AF38" s="351" t="n"/>
    </row>
    <row r="39" ht="24" customHeight="1" s="348" thickBot="1">
      <c r="A39" s="194" t="inlineStr">
        <is>
          <t>On Day</t>
        </is>
      </c>
      <c r="B39" s="199" t="n"/>
      <c r="C39" s="104">
        <f>C38</f>
        <v/>
      </c>
      <c r="D39" s="69" t="n"/>
      <c r="E39" s="200">
        <f>IF(D39="", "",
 IF(D39=TIME(0,0,0), 0,
 IF(AND(D39&gt;=TIME(0,0,1), D39&lt;=TIME(2,0,0)), TIME(7,0,0),
 IF(AND(D39&gt;=TIME(6,0,0), D39&lt;=TIME(8,0,0)), TIME(12,0,0),
 IF(AND(D39&gt;TIME(8,0,0), D39&lt;=TIME(13,59,0)), TIME(15,0,0),
 IF(AND(D39&gt;=TIME(14,0,0), D39&lt;=TIME(17,59,0)), TIME(21,0,0),
 IF(AND(D39&gt;=TIME(18,0,0), D39&lt;=TIME(21,59,0)), TIME(0,0,0),
 IF(AND(D39&gt;=TIME(22,0,0), D39&lt;=TIME(23,59,59)), TIME(7,0,0), ""))))))))</f>
        <v/>
      </c>
      <c r="F39" s="201" t="n"/>
      <c r="G39" s="200">
        <f>IF(AND(D39&gt;=TIME(6,0,0),D39&lt;=TIME(8,0,0)),E39,"")</f>
        <v/>
      </c>
      <c r="H39" s="69" t="n"/>
      <c r="I39" s="70">
        <f>ROUND(IF(OR(D39="",E39="",E39=0),0,IF(H39="",MOD(E39-D39,1)*24,MOD(H39-D39,1)*24)),2)</f>
        <v/>
      </c>
      <c r="J39" s="198" t="n"/>
      <c r="K39" s="306" t="n"/>
      <c r="L39" s="183" t="n"/>
      <c r="M39" s="307">
        <f>MAX(0,V39-W39)</f>
        <v/>
      </c>
      <c r="N39" s="71">
        <f>(IF(OR($C39="",$D39=""),0,
 IF(OR($A38="Holiday",$A39="Holiday"),
    IF(ISNUMBER(MATCH(TRIM($B39),{"Phagwah","Good Friday","Easter Monday","Labour Day","Christmas","Eid ul Azha","Romans-2","Globe-12","Neptune P1"},0)),0,$I39),
 IF(AND(NOT(OR($A38="Annual Leave",$A39="Annual Leave")),$A39="Off day"),$I39,
  MAX(0,$I39-$V39)
  ))))+W39</f>
        <v/>
      </c>
      <c r="O39" s="71">
        <f>IF(AND(OR($A38="Holiday",$A39="Holiday"),
        ISNUMBER(MATCH(TRIM($B39),{"Phagwah","Good Friday","Easter Monday","Labour Day","Christmas","Eid ul Azha","Romans-2","Globe-12","Neptune P1"},0))),
   $I39,0)</f>
        <v/>
      </c>
      <c r="P39" s="71">
        <f>IF(OR($O$7="Canteen",$O$7="Head Office"),0,IF($I39&lt;=0,0,IF(AND($I38&lt;=0,OR(TRIM($J39)="Hebrews",TRIM($J39)="Romans",TRIM($J39)="Romans-2",TRIM($J39)="Globe",TRIM($J39)="Globe-12",TRIM($J39)="Neptune P1")),1,0)))</f>
        <v/>
      </c>
      <c r="Q39" s="72" t="n"/>
      <c r="R39" s="71">
        <f>IF(OR($O$7="Canteen",$O$7="Head Office"),0,IF(
  AND(
    SUMIFS(I:I, C:C, C39) &gt;= 8,
    COUNTIFS(C$14:C39, C39)=1,
    OR(
      TEXT(D39,"hh:mm:ss")="07:00:00",
      TEXT(D39,"hh:mm:ss")="15:00:00",
      TEXT(D39,"hh:mm:ss")="23:00:00",
      TEXT(D40,"hh:mm:ss")="07:00:00",
      TEXT(D40,"hh:mm:ss")="15:00:00",
      TEXT(D40,"hh:mm:ss")="23:00:00"
    )
  ),
  1,
  0
))</f>
        <v/>
      </c>
      <c r="S39" s="71">
        <f>IF(OR($A38="Annual Leave",$A39="Annual Leave"),IF(AND($A38&lt;&gt;"Annual Leave",$A39="Annual Leave"),8,0),0)</f>
        <v/>
      </c>
      <c r="T39" s="73" t="n"/>
      <c r="U39" s="144">
        <f>MAX(0,40-Y39)</f>
        <v/>
      </c>
      <c r="V39" s="351">
        <f>IF(OR($C39="",$D39=""),0,
 IF(OR($A38="Holiday",$A39="Holiday"),0,
 IF(AND(NOT(OR($A38="Annual Leave",$A39="Annual Leave")),$A39="Off day"),0,
  IF($I38+$I39&gt;=8,IF($I38&gt;=8,0,8-$I38),$I39)
  )))</f>
        <v/>
      </c>
      <c r="W39" s="351">
        <f>MAX(0,V39-U39)</f>
        <v/>
      </c>
      <c r="X39" s="351">
        <f>IF(C39="","",C39-WEEKDAY(C39,1)+1)</f>
        <v/>
      </c>
      <c r="Y39" s="351">
        <f>SUMPRODUCT(($X$14:$X38=X39)*(($V$14:$V38)+($O$14:$O38)))+IF(X39=X14,$L$11,0)</f>
        <v/>
      </c>
      <c r="Z39" s="351" t="n"/>
      <c r="AA39" s="351" t="n"/>
      <c r="AB39" s="351" t="n"/>
      <c r="AC39" s="351" t="n"/>
      <c r="AD39" s="351" t="n"/>
      <c r="AE39" s="351" t="n"/>
      <c r="AF39" s="351" t="n"/>
    </row>
    <row r="40" ht="24" customHeight="1" s="348" thickBot="1">
      <c r="A40" s="202" t="inlineStr">
        <is>
          <t>On Day</t>
        </is>
      </c>
      <c r="B40" s="203" t="n"/>
      <c r="C40" s="105">
        <f>C38+1</f>
        <v/>
      </c>
      <c r="D40" s="74" t="n"/>
      <c r="E40" s="204">
        <f>IF(D40="", "",
 IF(D40=TIME(0,0,0), 0,
 IF(AND(D40&gt;=TIME(0,0,1), D40&lt;=TIME(2,0,0)), TIME(7,0,0),
 IF(AND(D40&gt;=TIME(6,0,0), D40&lt;=TIME(8,0,0)), TIME(12,0,0),
 IF(AND(D40&gt;TIME(8,0,0), D40&lt;=TIME(13,59,0)), TIME(15,0,0),
 IF(AND(D40&gt;=TIME(14,0,0), D40&lt;=TIME(17,59,0)), TIME(21,0,0),
 IF(AND(D40&gt;=TIME(18,0,0), D40&lt;=TIME(21,59,0)), TIME(0,0,0),
 IF(AND(D40&gt;=TIME(22,0,0), D40&lt;=TIME(23,59,59)), TIME(7,0,0), ""))))))))</f>
        <v/>
      </c>
      <c r="F40" s="205" t="n"/>
      <c r="G40" s="204">
        <f>IF(AND(D40&gt;=TIME(6,0,0),D40&lt;=TIME(8,0,0)),E40,"")</f>
        <v/>
      </c>
      <c r="H40" s="74" t="n"/>
      <c r="I40" s="106">
        <f>ROUND(IF(OR(D40="",E40="",E40=0),0,IF(H40="",MOD(E40-D40,1)*24,MOD(H40-D40,1)*24)),2)</f>
        <v/>
      </c>
      <c r="J40" s="206" t="n"/>
      <c r="K40" s="308" t="n"/>
      <c r="L40" s="189" t="n"/>
      <c r="M40" s="309">
        <f>MAX(0,V40-W40)</f>
        <v/>
      </c>
      <c r="N40" s="75">
        <f>(IF(OR($C40="",$D40=""),0,
 IF(OR($A40="Holiday",$A41="Holiday"),
    IF(ISNUMBER(MATCH(TRIM($B40),{"Phagwah","Good Friday","Easter Monday","Labour Day","Christmas","Eid ul Azha","Romans-2","Globe-12","Neptune P1"},0)),0,$I40),
 IF(AND(NOT(OR($A40="Annual Leave",$A41="Annual Leave")),$A40="Off day"),$I40,
  MAX(0,$I40-$V40)
  ))))+W40</f>
        <v/>
      </c>
      <c r="O40" s="75">
        <f>IF(AND(OR($A40="Holiday",$A41="Holiday"),
        ISNUMBER(MATCH(TRIM($B40),{"Phagwah","Good Friday","Easter Monday","Labour Day","Christmas","Eid ul Azha","Romans-2","Globe-12","Neptune P1"},0))),
   $I40,0)</f>
        <v/>
      </c>
      <c r="P40" s="75">
        <f>IF(OR($O$7="Canteen",$O$7="Head Office"),0,IF($I40&lt;=0,0,IF(OR(OR(TRIM($J40)="Hebrews",TRIM($J40)="Romans",TRIM($J40)="Romans-2",TRIM($J40)="Globe",TRIM($J40)="Globe-12",TRIM($J40)="Neptune P1"),AND($I41&gt;0,OR(TRIM($J41)="Hebrews",TRIM($J41)="Romans",TRIM($J41)="Romans-2",TRIM($J41)="Globe",TRIM($J41)="Globe-12",TRIM($J41)="Neptune P1"))),1,0)))</f>
        <v/>
      </c>
      <c r="Q40" s="76" t="n"/>
      <c r="R40" s="75">
        <f>IF(OR($O$7="Canteen",$O$7="Head Office"),0,IF(
  AND(
    SUMIFS(I:I, C:C, C40) &gt;= 8,
    COUNTIFS(C$14:C40, C40)=1,
    OR(
      TEXT(D40,"hh:mm:ss")="07:00:00",
      TEXT(D40,"hh:mm:ss")="15:00:00",
      TEXT(D40,"hh:mm:ss")="23:00:00",
      TEXT(D41,"hh:mm:ss")="07:00:00",
      TEXT(D41,"hh:mm:ss")="15:00:00",
      TEXT(D41,"hh:mm:ss")="23:00:00"
    )
  ),
  1,
  0
))</f>
        <v/>
      </c>
      <c r="S40" s="75">
        <f>IF(OR($A40="Annual Leave",$A41="Annual Leave"),IF($A40="Annual Leave",8,0),0)</f>
        <v/>
      </c>
      <c r="T40" s="107" t="n"/>
      <c r="U40" s="144">
        <f>MAX(0,40-Y40)</f>
        <v/>
      </c>
      <c r="V40" s="351">
        <f>IF(OR($C40="",$D40=""),0,
 IF(OR($A40="Holiday",$A41="Holiday"),0,
 IF(AND(NOT(OR($A40="Annual Leave",$A41="Annual Leave")),$A40="Off day"),0,
  IF($I40+$I41&gt;=8,IF($I40&gt;=8,8,$I40),$I40)
  )))</f>
        <v/>
      </c>
      <c r="W40" s="351">
        <f>MAX(0,V40-U40)</f>
        <v/>
      </c>
      <c r="X40" s="351">
        <f>IF(C40="","",C40-WEEKDAY(C40,1)+1)</f>
        <v/>
      </c>
      <c r="Y40" s="351">
        <f>SUMPRODUCT(($X$14:$X39=X40)*(($V$14:$V39)+($O$14:$O39)))+IF(X40=X14,$L$11,0)</f>
        <v/>
      </c>
      <c r="Z40" s="351" t="n"/>
      <c r="AA40" s="351" t="n"/>
      <c r="AB40" s="351" t="n"/>
      <c r="AC40" s="351" t="n"/>
      <c r="AD40" s="351" t="n"/>
      <c r="AE40" s="351" t="n"/>
      <c r="AF40" s="351" t="n"/>
    </row>
    <row r="41" ht="24" customHeight="1" s="348" thickBot="1">
      <c r="A41" s="202" t="inlineStr">
        <is>
          <t>On Day</t>
        </is>
      </c>
      <c r="B41" s="310" t="n"/>
      <c r="C41" s="105">
        <f>C40</f>
        <v/>
      </c>
      <c r="D41" s="311" t="n"/>
      <c r="E41" s="312">
        <f>IF(D41="", "",
 IF(D41=TIME(0,0,0), 0,
 IF(AND(D41&gt;=TIME(0,0,1), D41&lt;=TIME(2,0,0)), TIME(7,0,0),
 IF(AND(D41&gt;=TIME(6,0,0), D41&lt;=TIME(8,0,0)), TIME(12,0,0),
 IF(AND(D41&gt;TIME(8,0,0), D41&lt;=TIME(13,59,0)), TIME(15,0,0),
 IF(AND(D41&gt;=TIME(14,0,0), D41&lt;=TIME(17,59,0)), TIME(21,0,0),
 IF(AND(D41&gt;=TIME(18,0,0), D41&lt;=TIME(21,59,0)), TIME(0,0,0),
 IF(AND(D41&gt;=TIME(22,0,0), D41&lt;=TIME(23,59,59)), TIME(7,0,0), ""))))))))</f>
        <v/>
      </c>
      <c r="F41" s="205" t="n"/>
      <c r="G41" s="312">
        <f>IF(AND(D41&gt;=TIME(6,0,0),D41&lt;=TIME(8,0,0)),E41,"")</f>
        <v/>
      </c>
      <c r="H41" s="311" t="n"/>
      <c r="I41" s="106">
        <f>ROUND(IF(OR(D41="",E41="",E41=0),0,IF(H41="",MOD(E41-D41,1)*24,MOD(H41-D41,1)*24)),2)</f>
        <v/>
      </c>
      <c r="J41" s="207" t="n"/>
      <c r="K41" s="308" t="n"/>
      <c r="L41" s="189" t="n"/>
      <c r="M41" s="309">
        <f>MAX(0,V41-W41)</f>
        <v/>
      </c>
      <c r="N41" s="313">
        <f>(IF(OR($C41="",$D41=""),0,
 IF(OR($A40="Holiday",$A41="Holiday"),
    IF(ISNUMBER(MATCH(TRIM($B41),{"Phagwah","Good Friday","Easter Monday","Labour Day","Christmas","Eid ul Azha","Romans-2","Globe-12","Neptune P1"},0)),0,$I41),
 IF(AND(NOT(OR($A40="Annual Leave",$A41="Annual Leave")),$A41="Off day"),$I41,
  MAX(0,$I41-$V41)
  ))))+W41</f>
        <v/>
      </c>
      <c r="O41" s="313">
        <f>IF(AND(OR($A40="Holiday",$A41="Holiday"),
        ISNUMBER(MATCH(TRIM($B41),{"Phagwah","Good Friday","Easter Monday","Labour Day","Christmas","Eid ul Azha","Romans-2","Globe-12","Neptune P1"},0))),
   $I41,0)</f>
        <v/>
      </c>
      <c r="P41" s="313">
        <f>IF(OR($O$7="Canteen",$O$7="Head Office"),0,IF($I41&lt;=0,0,IF(AND($I40&lt;=0,OR(TRIM($J41)="Hebrews",TRIM($J41)="Romans",TRIM($J41)="Romans-2",TRIM($J41)="Globe",TRIM($J41)="Globe-12",TRIM($J41)="Neptune P1")),1,0)))</f>
        <v/>
      </c>
      <c r="Q41" s="314" t="n"/>
      <c r="R41" s="313">
        <f>IF(OR($O$7="Canteen",$O$7="Head Office"),0,IF(
  AND(
    SUMIFS(I:I, C:C, C41) &gt;= 8,
    COUNTIFS(C$14:C41, C41)=1,
    OR(
      TEXT(D41,"hh:mm:ss")="07:00:00",
      TEXT(D41,"hh:mm:ss")="15:00:00",
      TEXT(D41,"hh:mm:ss")="23:00:00",
      TEXT(D42,"hh:mm:ss")="07:00:00",
      TEXT(D42,"hh:mm:ss")="15:00:00",
      TEXT(D42,"hh:mm:ss")="23:00:00"
    )
  ),
  1,
  0
))</f>
        <v/>
      </c>
      <c r="S41" s="313">
        <f>IF(OR($A40="Annual Leave",$A41="Annual Leave"),IF(AND($A40&lt;&gt;"Annual Leave",$A41="Annual Leave"),8,0),0)</f>
        <v/>
      </c>
      <c r="T41" s="315" t="n"/>
      <c r="U41" s="144">
        <f>MAX(0,40-Y41)</f>
        <v/>
      </c>
      <c r="V41" s="351">
        <f>IF(OR($C41="",$D41=""),0,
 IF(OR($A40="Holiday",$A41="Holiday"),0,
 IF(AND(NOT(OR($A40="Annual Leave",$A41="Annual Leave")),$A41="Off day"),0,
  IF($I40+$I41&gt;=8,IF($I40&gt;=8,0,8-$I40),$I41)
  )))</f>
        <v/>
      </c>
      <c r="W41" s="351">
        <f>MAX(0,V41-U41)</f>
        <v/>
      </c>
      <c r="X41" s="351">
        <f>IF(C41="","",C41-WEEKDAY(C41,1)+1)</f>
        <v/>
      </c>
      <c r="Y41" s="351">
        <f>SUMPRODUCT(($X$14:$X40=X41)*(($V$14:$V40)+($O$14:$O40)))+IF(X41=X14,$L$11,0)</f>
        <v/>
      </c>
      <c r="Z41" s="351" t="n"/>
      <c r="AA41" s="351" t="n"/>
      <c r="AB41" s="351" t="n"/>
      <c r="AC41" s="351" t="n"/>
      <c r="AD41" s="351" t="n"/>
      <c r="AE41" s="351" t="n"/>
      <c r="AF41" s="351" t="n"/>
    </row>
    <row r="42" ht="24" customHeight="1" s="348" thickBot="1">
      <c r="A42" s="208" t="inlineStr">
        <is>
          <t>On Day</t>
        </is>
      </c>
      <c r="B42" s="209" t="n"/>
      <c r="C42" s="108">
        <f>C40+1</f>
        <v/>
      </c>
      <c r="D42" s="77" t="n"/>
      <c r="E42" s="210">
        <f>IF(D42="", "",
 IF(D42=TIME(0,0,0), 0,
 IF(AND(D42&gt;=TIME(0,0,1), D42&lt;=TIME(2,0,0)), TIME(7,0,0),
 IF(AND(D42&gt;=TIME(6,0,0), D42&lt;=TIME(8,0,0)), TIME(12,0,0),
 IF(AND(D42&gt;TIME(8,0,0), D42&lt;=TIME(13,59,0)), TIME(15,0,0),
 IF(AND(D42&gt;=TIME(14,0,0), D42&lt;=TIME(17,59,0)), TIME(21,0,0),
 IF(AND(D42&gt;=TIME(18,0,0), D42&lt;=TIME(21,59,0)), TIME(0,0,0),
 IF(AND(D42&gt;=TIME(22,0,0), D42&lt;=TIME(23,59,59)), TIME(7,0,0), ""))))))))</f>
        <v/>
      </c>
      <c r="F42" s="211" t="n"/>
      <c r="G42" s="210">
        <f>IF(AND(D42&gt;=TIME(6,0,0),D42&lt;=TIME(8,0,0)),E42,"")</f>
        <v/>
      </c>
      <c r="H42" s="77" t="n"/>
      <c r="I42" s="16">
        <f>ROUND(IF(OR(D42="",E42="",E42=0),0,IF(H42="",MOD(E42-D42,1)*24,MOD(H42-D42,1)*24)),2)</f>
        <v/>
      </c>
      <c r="J42" s="212" t="n"/>
      <c r="K42" s="316" t="n"/>
      <c r="L42" s="181" t="n"/>
      <c r="M42" s="317">
        <f>MAX(0,V42-W42)</f>
        <v/>
      </c>
      <c r="N42" s="17">
        <f>(IF(OR($C42="",$D42=""),0,
 IF(OR($A42="Holiday",$A43="Holiday"),
    IF(ISNUMBER(MATCH(TRIM($B42),{"Phagwah","Good Friday","Easter Monday","Labour Day","Christmas","Eid ul Azha","Romans-2","Globe-12","Neptune P1"},0)),0,$I42),
 IF(AND(NOT(OR($A42="Annual Leave",$A43="Annual Leave")),$A42="Off day"),$I42,
  MAX(0,$I42-$V42)
  ))))+W42</f>
        <v/>
      </c>
      <c r="O42" s="213">
        <f>IF(AND(OR($A42="Holiday",$A43="Holiday"),
        ISNUMBER(MATCH(TRIM($B42),{"Phagwah","Good Friday","Easter Monday","Labour Day","Christmas","Eid ul Azha","Romans-2","Globe-12","Neptune P1"},0))),
   $I42,0)</f>
        <v/>
      </c>
      <c r="P42" s="17">
        <f>IF(OR($O$7="Canteen",$O$7="Head Office"),0,IF($I42&lt;=0,0,IF(OR(OR(TRIM($J42)="Hebrews",TRIM($J42)="Romans",TRIM($J42)="Romans-2",TRIM($J42)="Globe",TRIM($J42)="Globe-12",TRIM($J42)="Neptune P1"),AND($I43&gt;0,OR(TRIM($J43)="Hebrews",TRIM($J43)="Romans",TRIM($J43)="Romans-2",TRIM($J43)="Globe",TRIM($J43)="Globe-12",TRIM($J43)="Neptune P1"))),1,0)))</f>
        <v/>
      </c>
      <c r="Q42" s="78" t="n"/>
      <c r="R42" s="213">
        <f>IF(OR($O$7="Canteen",$O$7="Head Office"),0,IF(
  AND(
    SUMIFS(I:I, C:C, C42) &gt;= 8,
    COUNTIFS(C$14:C42, C42)=1,
    OR(
      TEXT(D42,"hh:mm:ss")="07:00:00",
      TEXT(D42,"hh:mm:ss")="15:00:00",
      TEXT(D42,"hh:mm:ss")="23:00:00",
      TEXT(D43,"hh:mm:ss")="07:00:00",
      TEXT(D43,"hh:mm:ss")="15:00:00",
      TEXT(D43,"hh:mm:ss")="23:00:00"
    )
  ),
  1,
  0
))</f>
        <v/>
      </c>
      <c r="S42" s="213">
        <f>IF(OR($A42="Annual Leave",$A43="Annual Leave"),IF($A42="Annual Leave",8,0),0)</f>
        <v/>
      </c>
      <c r="T42" s="79" t="n"/>
      <c r="U42" s="144">
        <f>MAX(0,40-Y42)</f>
        <v/>
      </c>
      <c r="V42" s="351">
        <f>IF(OR($C42="",$D42=""),0,
 IF(OR($A42="Holiday",$A43="Holiday"),0,
 IF(AND(NOT(OR($A42="Annual Leave",$A43="Annual Leave")),$A42="Off day"),0,
  IF($I42+$I43&gt;=8,IF($I42&gt;=8,8,$I42),$I42)
  )))</f>
        <v/>
      </c>
      <c r="W42" s="351">
        <f>MAX(0,V42-U42)</f>
        <v/>
      </c>
      <c r="X42" s="351">
        <f>IF(C42="","",C42-WEEKDAY(C42,1)+1)</f>
        <v/>
      </c>
      <c r="Y42" s="351">
        <f>SUMPRODUCT(($X$14:$X41=X42)*(($V$14:$V41)+($O$14:$O41)))+IF(X42=X14,$L$11,0)</f>
        <v/>
      </c>
      <c r="Z42" s="351" t="n"/>
      <c r="AA42" s="351" t="n"/>
      <c r="AB42" s="351" t="n"/>
      <c r="AC42" s="351" t="n"/>
      <c r="AD42" s="351" t="n"/>
      <c r="AE42" s="351" t="n"/>
      <c r="AF42" s="351" t="n"/>
    </row>
    <row r="43" ht="24" customHeight="1" s="348" thickBot="1">
      <c r="A43" s="208" t="inlineStr">
        <is>
          <t>On Day</t>
        </is>
      </c>
      <c r="B43" s="214" t="n"/>
      <c r="C43" s="109">
        <f>C42</f>
        <v/>
      </c>
      <c r="D43" s="18" t="n"/>
      <c r="E43" s="215">
        <f>IF(D43="", "",
 IF(D43=TIME(0,0,0), 0,
 IF(AND(D43&gt;=TIME(0,0,1), D43&lt;=TIME(2,0,0)), TIME(7,0,0),
 IF(AND(D43&gt;=TIME(6,0,0), D43&lt;=TIME(8,0,0)), TIME(12,0,0),
 IF(AND(D43&gt;TIME(8,0,0), D43&lt;=TIME(13,59,0)), TIME(15,0,0),
 IF(AND(D43&gt;=TIME(14,0,0), D43&lt;=TIME(17,59,0)), TIME(21,0,0),
 IF(AND(D43&gt;=TIME(18,0,0), D43&lt;=TIME(21,59,0)), TIME(0,0,0),
 IF(AND(D43&gt;=TIME(22,0,0), D43&lt;=TIME(23,59,59)), TIME(7,0,0), ""))))))))</f>
        <v/>
      </c>
      <c r="F43" s="216" t="n"/>
      <c r="G43" s="215">
        <f>IF(AND(D43&gt;=TIME(6,0,0),D43&lt;=TIME(8,0,0)),E43,"")</f>
        <v/>
      </c>
      <c r="H43" s="18" t="n"/>
      <c r="I43" s="19">
        <f>ROUND(IF(OR(D43="",E43="",E43=0),0,IF(H43="",MOD(E43-D43,1)*24,MOD(H43-D43,1)*24)),2)</f>
        <v/>
      </c>
      <c r="J43" s="212" t="n"/>
      <c r="K43" s="316" t="n"/>
      <c r="L43" s="183" t="n"/>
      <c r="M43" s="317">
        <f>MAX(0,V43-W43)</f>
        <v/>
      </c>
      <c r="N43" s="20">
        <f>(IF(OR($C43="",$D43=""),0,
 IF(OR($A42="Holiday",$A43="Holiday"),
    IF(ISNUMBER(MATCH(TRIM($B43),{"Phagwah","Good Friday","Easter Monday","Labour Day","Christmas","Eid ul Azha","Romans-2","Globe-12","Neptune P1"},0)),0,$I43),
 IF(AND(NOT(OR($A42="Annual Leave",$A43="Annual Leave")),$A43="Off day"),$I43,
  MAX(0,$I43-$V43)
  ))))+W43</f>
        <v/>
      </c>
      <c r="O43" s="20">
        <f>IF(AND(OR($A42="Holiday",$A43="Holiday"),
        ISNUMBER(MATCH(TRIM($B43),{"Phagwah","Good Friday","Easter Monday","Labour Day","Christmas","Eid ul Azha","Romans-2","Globe-12","Neptune P1"},0))),
   $I43,0)</f>
        <v/>
      </c>
      <c r="P43" s="20">
        <f>IF(OR($O$7="Canteen",$O$7="Head Office"),0,IF($I43&lt;=0,0,IF(AND($I42&lt;=0,OR(TRIM($J43)="Hebrews",TRIM($J43)="Romans",TRIM($J43)="Romans-2",TRIM($J43)="Globe",TRIM($J43)="Globe-12",TRIM($J43)="Neptune P1")),1,0)))</f>
        <v/>
      </c>
      <c r="Q43" s="21" t="n"/>
      <c r="R43" s="20">
        <f>IF(OR($O$7="Canteen",$O$7="Head Office"),0,IF(
  AND(
    SUMIFS(I:I, C:C, C43) &gt;= 8,
    COUNTIFS(C$14:C43, C43)=1,
    OR(
      TEXT(D43,"hh:mm:ss")="07:00:00",
      TEXT(D43,"hh:mm:ss")="15:00:00",
      TEXT(D43,"hh:mm:ss")="23:00:00",
      TEXT(D49,"hh:mm:ss")="07:00:00",
      TEXT(D49,"hh:mm:ss")="15:00:00",
      TEXT(D49,"hh:mm:ss")="23:00:00"
    )
  ),
  1,
  0
))</f>
        <v/>
      </c>
      <c r="S43" s="20">
        <f>IF(OR($A42="Annual Leave",$A43="Annual Leave"),IF(AND($A42&lt;&gt;"Annual Leave",$A43="Annual Leave"),8,0),0)</f>
        <v/>
      </c>
      <c r="T43" s="22" t="n"/>
      <c r="U43" s="144">
        <f>MAX(0,40-Y43)</f>
        <v/>
      </c>
      <c r="V43" s="351">
        <f>IF(OR($C43="",$D43=""),0,
 IF(OR($A42="Holiday",$A43="Holiday"),0,
 IF(AND(NOT(OR($A42="Annual Leave",$A43="Annual Leave")),$A43="Off day"),0,
  IF($I42+$I43&gt;=8,IF($I42&gt;=8,0,8-$I42),$I43)
  )))</f>
        <v/>
      </c>
      <c r="W43" s="351">
        <f>MAX(0,V43-U43)</f>
        <v/>
      </c>
      <c r="X43" s="351">
        <f>IF(C43="","",C43-WEEKDAY(C43,1)+1)</f>
        <v/>
      </c>
      <c r="Y43" s="351">
        <f>SUMPRODUCT(($X$14:$X42=X43)*(($V$14:$V42)+($O$14:$O42)))+IF(X43=X14,$L$11,0)</f>
        <v/>
      </c>
      <c r="Z43" s="351" t="n"/>
      <c r="AA43" s="351" t="n"/>
      <c r="AB43" s="351" t="n"/>
      <c r="AC43" s="351" t="n"/>
      <c r="AD43" s="351" t="n"/>
      <c r="AE43" s="351" t="n"/>
      <c r="AF43" s="351" t="n"/>
    </row>
    <row r="44" ht="24" customHeight="1" s="348" thickBot="1">
      <c r="A44" s="176" t="n"/>
      <c r="B44" s="176" t="n"/>
      <c r="C44" s="217" t="n"/>
      <c r="D44" s="110" t="n"/>
      <c r="E44" s="110" t="n"/>
      <c r="F44" s="218" t="n"/>
      <c r="G44" s="110" t="n"/>
      <c r="H44" s="110" t="n"/>
      <c r="I44" s="219" t="n"/>
      <c r="J44" s="219" t="n"/>
      <c r="K44" s="219" t="n"/>
      <c r="L44" s="219" t="n"/>
      <c r="M44" s="111">
        <f>MAX(0,V44-W44)</f>
        <v/>
      </c>
      <c r="N44" s="112">
        <f>(IF(OR($C44="",$D44=""),0,
 IF(OR($A44="Holiday",$A45="Holiday"),
    IF(ISNUMBER(MATCH(TRIM($B44),{"Phagwah","Good Friday","Easter Monday","Labour Day","Christmas","Eid ul Azha","Romans-2","Globe-12","Neptune P1"},0)),0,$I44),
 IF(AND(NOT(OR($A44="Annual Leave",$A45="Annual Leave")),$A44="Off day"),$I44,
  MAX(0,$I44-$V44)
  ))))+W44</f>
        <v/>
      </c>
      <c r="O44" s="112">
        <f>IF(AND(OR($A44="Holiday",$A45="Holiday"),
        ISNUMBER(MATCH(TRIM($B44),{"Phagwah","Good Friday","Easter Monday","Labour Day","Christmas","Eid ul Azha","Romans-2","Globe-12","Neptune P1"},0))),
   $I44,0)</f>
        <v/>
      </c>
      <c r="P44" s="112">
        <f>IF(OR($O$7="Canteen",$O$7="Head Office"),0,IF($I44&lt;=0,0,IF(OR(OR(TRIM($J44)="Hebrews",TRIM($J44)="Romans",TRIM($J44)="Romans-2",TRIM($J44)="Globe",TRIM($J44)="Globe-12",TRIM($J44)="Neptune P1"),AND($I45&gt;0,OR(TRIM($J45)="Hebrews",TRIM($J45)="Romans",TRIM($J45)="Romans-2",TRIM($J45)="Globe",TRIM($J45)="Globe-12",TRIM($J45)="Neptune P1"))),1,0)))</f>
        <v/>
      </c>
      <c r="Q44" s="113" t="n"/>
      <c r="R44" s="113" t="n"/>
      <c r="S44" s="112">
        <f>IF(OR($A44="Annual Leave",$A45="Annual Leave"),IF($A44="Annual Leave",8,0),0)</f>
        <v/>
      </c>
      <c r="T44" s="114" t="n"/>
      <c r="U44" s="144">
        <f>MAX(0,40-Y44)</f>
        <v/>
      </c>
      <c r="V44" s="351">
        <f>IF(OR($C44="",$D44=""),0,
 IF(OR($A44="Holiday",$A45="Holiday"),0,
 IF(AND(NOT(OR($A44="Annual Leave",$A45="Annual Leave")),$A44="Off day"),0,
  IF($I44+$I45&gt;=8,IF($I44&gt;=8,8,$I44),$I44)
  )))</f>
        <v/>
      </c>
      <c r="W44" s="351">
        <f>MAX(0,V44-U44)</f>
        <v/>
      </c>
      <c r="X44" s="351">
        <f>IF(C44="","",C44-WEEKDAY(C44,1)+1)</f>
        <v/>
      </c>
      <c r="Y44" s="351">
        <f>SUMPRODUCT(($X$14:$X43=X44)*(($V$14:$V43)+($O$14:$O43)))+IF(X44=X14,$L$11,0)</f>
        <v/>
      </c>
      <c r="Z44" s="351" t="n"/>
      <c r="AA44" s="351" t="n"/>
      <c r="AB44" s="351" t="n"/>
      <c r="AC44" s="351" t="n"/>
      <c r="AD44" s="351" t="n"/>
      <c r="AE44" s="351" t="n"/>
      <c r="AF44" s="351" t="n"/>
    </row>
    <row r="45" ht="24" customHeight="1" s="348" thickBot="1">
      <c r="A45" s="154" t="inlineStr">
        <is>
          <t>On Day</t>
        </is>
      </c>
      <c r="B45" s="318" t="n"/>
      <c r="C45" s="115">
        <f>C42+1</f>
        <v/>
      </c>
      <c r="D45" s="319" t="n"/>
      <c r="E45" s="320">
        <f>IF(D45="", "",
 IF(D45=TIME(0,0,0), 0,
 IF(AND(D45&gt;=TIME(0,0,1), D45&lt;=TIME(2,0,0)), TIME(7,0,0),
 IF(AND(D45&gt;=TIME(6,0,0), D45&lt;=TIME(8,0,0)), TIME(12,0,0),
 IF(AND(D45&gt;TIME(8,0,0), D45&lt;=TIME(13,59,0)), TIME(15,0,0),
 IF(AND(D45&gt;=TIME(14,0,0), D45&lt;=TIME(17,59,0)), TIME(21,0,0),
 IF(AND(D45&gt;=TIME(18,0,0), D45&lt;=TIME(21,59,0)), TIME(0,0,0),
 IF(AND(D45&gt;=TIME(22,0,0), D45&lt;=TIME(23,59,59)), TIME(7,0,0), ""))))))))</f>
        <v/>
      </c>
      <c r="F45" s="321" t="n"/>
      <c r="G45" s="320">
        <f>IF(AND(D45&gt;=TIME(6,0,0),D45&lt;=TIME(8,0,0)),E45,"")</f>
        <v/>
      </c>
      <c r="H45" s="319" t="n"/>
      <c r="I45" s="30">
        <f>ROUND(IF(OR(D45="",E45="",E45=0),0,IF(H45="",MOD(E45-D45,1)*24,MOD(H45-D45,1)*24)),2)</f>
        <v/>
      </c>
      <c r="J45" s="220" t="n"/>
      <c r="K45" s="274" t="n"/>
      <c r="L45" s="181" t="n"/>
      <c r="M45" s="275">
        <f>MAX(0,V45-W45)</f>
        <v/>
      </c>
      <c r="N45" s="322">
        <f>(IF(OR($C45="",$D45=""),0,
 IF(OR($A44="Holiday",$A45="Holiday"),
    IF(ISNUMBER(MATCH(TRIM($B45),{"Phagwah","Good Friday","Easter Monday","Labour Day","Christmas","Eid ul Azha","Romans-2","Globe-12","Neptune P1"},0)),0,$I45),
 IF(AND(NOT(OR($A44="Annual Leave",$A45="Annual Leave")),$A45="Off day"),$I45,
  MAX(0,$I45-$V45)
  ))))+W45</f>
        <v/>
      </c>
      <c r="O45" s="322">
        <f>IF(AND(OR($A44="Holiday",$A45="Holiday"),
        ISNUMBER(MATCH(TRIM($B45),{"Phagwah","Good Friday","Easter Monday","Labour Day","Christmas","Eid ul Azha","Romans-2","Globe-12","Neptune P1"},0))),
   $I45,0)</f>
        <v/>
      </c>
      <c r="P45" s="322">
        <f>IF(OR($O$7="Canteen",$O$7="Head Office"),0,IF($I45&lt;=0,0,IF(AND($I44&lt;=0,OR(TRIM($J45)="Hebrews",TRIM($J45)="Romans",TRIM($J45)="Romans-2",TRIM($J45)="Globe",TRIM($J45)="Globe-12",TRIM($J45)="Neptune P1")),1,0)))</f>
        <v/>
      </c>
      <c r="Q45" s="323" t="n"/>
      <c r="R45" s="322">
        <f>IF(OR($O$7="Canteen",$O$7="Head Office"),0,IF(
  AND(
    SUMIFS(I:I, C:C, C45) &gt;= 8,
    COUNTIFS(C$14:C45, C45)=1,
    OR(
      TEXT(D45,"hh:mm:ss")="07:00:00",
      TEXT(D45,"hh:mm:ss")="15:00:00",
      TEXT(D45,"hh:mm:ss")="23:00:00",
      TEXT(D46,"hh:mm:ss")="07:00:00",
      TEXT(D46,"hh:mm:ss")="15:00:00",
      TEXT(D46,"hh:mm:ss")="23:00:00"
    )
  ),
  1,
  0
))</f>
        <v/>
      </c>
      <c r="S45" s="322">
        <f>IF(OR($A44="Annual Leave",$A45="Annual Leave"),IF(AND($A44&lt;&gt;"Annual Leave",$A45="Annual Leave"),8,0),0)</f>
        <v/>
      </c>
      <c r="T45" s="116" t="n"/>
      <c r="U45" s="144">
        <f>MAX(0,40-Y45)</f>
        <v/>
      </c>
      <c r="V45" s="351">
        <f>IF(OR($C45="",$D45=""),0,
 IF(OR($A44="Holiday",$A45="Holiday"),0,
 IF(AND(NOT(OR($A44="Annual Leave",$A45="Annual Leave")),$A45="Off day"),0,
  IF($I44+$I45&gt;=8,IF($I44&gt;=8,0,8-$I44),$I45)
  )))</f>
        <v/>
      </c>
      <c r="W45" s="351">
        <f>MAX(0,V45-U45)</f>
        <v/>
      </c>
      <c r="X45" s="351">
        <f>IF(C45="","",C45-WEEKDAY(C45,1)+1)</f>
        <v/>
      </c>
      <c r="Y45" s="351">
        <f>SUMPRODUCT(($X$14:$X44=X45)*(($V$14:$V44)+($O$14:$O44)))+IF(X45=X14,$L$11,0)</f>
        <v/>
      </c>
      <c r="Z45" s="351" t="n"/>
      <c r="AA45" s="351" t="n"/>
      <c r="AB45" s="351" t="n"/>
      <c r="AC45" s="351" t="n"/>
      <c r="AD45" s="351" t="n"/>
      <c r="AE45" s="351" t="n"/>
      <c r="AF45" s="351" t="n"/>
    </row>
    <row r="46" ht="24" customHeight="1" s="348" thickBot="1">
      <c r="A46" s="154" t="inlineStr">
        <is>
          <t>On Day</t>
        </is>
      </c>
      <c r="B46" s="305" t="n"/>
      <c r="C46" s="90">
        <f>C45</f>
        <v/>
      </c>
      <c r="D46" s="80" t="n"/>
      <c r="E46" s="221">
        <f>IF(D46="", "",
 IF(D46=TIME(0,0,0), 0,
 IF(AND(D46&gt;=TIME(0,0,1), D46&lt;=TIME(2,0,0)), TIME(7,0,0),
 IF(AND(D46&gt;=TIME(6,0,0), D46&lt;=TIME(8,0,0)), TIME(12,0,0),
 IF(AND(D46&gt;TIME(8,0,0), D46&lt;=TIME(13,59,0)), TIME(15,0,0),
 IF(AND(D46&gt;=TIME(14,0,0), D46&lt;=TIME(17,59,0)), TIME(21,0,0),
 IF(AND(D46&gt;=TIME(18,0,0), D46&lt;=TIME(21,59,0)), TIME(0,0,0),
 IF(AND(D46&gt;=TIME(22,0,0), D46&lt;=TIME(23,59,59)), TIME(7,0,0), ""))))))))</f>
        <v/>
      </c>
      <c r="F46" s="156" t="n"/>
      <c r="G46" s="221">
        <f>IF(AND(D46&gt;=TIME(6,0,0),D46&lt;=TIME(8,0,0)),E46,"")</f>
        <v/>
      </c>
      <c r="H46" s="80" t="n"/>
      <c r="I46" s="30">
        <f>ROUND(IF(OR(D46="",E46="",E46=0),0,IF(H46="",MOD(E46-D46,1)*24,MOD(H46-D46,1)*24)),2)</f>
        <v/>
      </c>
      <c r="J46" s="158" t="n"/>
      <c r="K46" s="274" t="n"/>
      <c r="L46" s="189" t="n"/>
      <c r="M46" s="275">
        <f>MAX(0,V46-W46)</f>
        <v/>
      </c>
      <c r="N46" s="81">
        <f>(IF(OR($C46="",$D46=""),0,
 IF(OR($A46="Holiday",$A47="Holiday"),
    IF(ISNUMBER(MATCH(TRIM($B46),{"Phagwah","Good Friday","Easter Monday","Labour Day","Christmas","Eid ul Azha","Romans-2","Globe-12","Neptune P1"},0)),0,$I46),
 IF(AND(NOT(OR($A46="Annual Leave",$A47="Annual Leave")),$A46="Off day"),$I46,
  MAX(0,$I46-$V46)
  ))))+W46</f>
        <v/>
      </c>
      <c r="O46" s="81">
        <f>IF(AND(OR($A46="Holiday",$A47="Holiday"),
        ISNUMBER(MATCH(TRIM($B46),{"Phagwah","Good Friday","Easter Monday","Labour Day","Christmas","Eid ul Azha","Romans-2","Globe-12","Neptune P1"},0))),
   $I46,0)</f>
        <v/>
      </c>
      <c r="P46" s="81">
        <f>IF(OR($O$7="Canteen",$O$7="Head Office"),0,IF($I46&lt;=0,0,IF(OR(OR(TRIM($J46)="Hebrews",TRIM($J46)="Romans",TRIM($J46)="Romans-2",TRIM($J46)="Globe",TRIM($J46)="Globe-12",TRIM($J46)="Neptune P1"),AND($I47&gt;0,OR(TRIM($J47)="Hebrews",TRIM($J47)="Romans",TRIM($J47)="Romans-2",TRIM($J47)="Globe",TRIM($J47)="Globe-12",TRIM($J47)="Neptune P1"))),1,0)))</f>
        <v/>
      </c>
      <c r="Q46" s="82" t="n"/>
      <c r="R46" s="81">
        <f>IF(OR($O$7="Canteen",$O$7="Head Office"),0,IF(
  AND(
    SUMIFS(I:I, C:C, C46) &gt;= 8,
    COUNTIFS(C$14:C46, C46)=1,
    OR(
      TEXT(D46,"hh:mm:ss")="07:00:00",
      TEXT(D46,"hh:mm:ss")="15:00:00",
      TEXT(D46,"hh:mm:ss")="23:00:00",
      TEXT(D51,"hh:mm:ss")="07:00:00",
      TEXT(D51,"hh:mm:ss")="15:00:00",
      TEXT(D51,"hh:mm:ss")="23:00:00"
    )
  ),
  1,
  0
))</f>
        <v/>
      </c>
      <c r="S46" s="81">
        <f>IF(OR($A46="Annual Leave",$A47="Annual Leave"),IF($A46="Annual Leave",8,0),0)</f>
        <v/>
      </c>
      <c r="T46" s="117" t="n"/>
      <c r="U46" s="144">
        <f>MAX(0,40-Y46)</f>
        <v/>
      </c>
      <c r="V46" s="351">
        <f>IF(OR($C46="",$D46=""),0,
 IF(OR($A46="Holiday",$A47="Holiday"),0,
 IF(AND(NOT(OR($A46="Annual Leave",$A47="Annual Leave")),$A46="Off day"),0,
  IF($I46+$I47&gt;=8,IF($I46&gt;=8,8,$I46),$I46)
  )))</f>
        <v/>
      </c>
      <c r="W46" s="351">
        <f>MAX(0,V46-U46)</f>
        <v/>
      </c>
      <c r="X46" s="351">
        <f>IF(C46="","",C46-WEEKDAY(C46,1)+1)</f>
        <v/>
      </c>
      <c r="Y46" s="351">
        <f>SUMPRODUCT(($X$14:$X45=X46)*(($V$14:$V45)+($O$14:$O45)))+IF(X46=X14,$L$11,0)</f>
        <v/>
      </c>
      <c r="Z46" s="351" t="n"/>
      <c r="AA46" s="351" t="n"/>
      <c r="AB46" s="351" t="n"/>
      <c r="AC46" s="351" t="n"/>
      <c r="AD46" s="351" t="n"/>
      <c r="AE46" s="351" t="n"/>
      <c r="AF46" s="351" t="n"/>
    </row>
    <row r="47" ht="24" customHeight="1" s="348" thickBot="1">
      <c r="A47" s="184" t="inlineStr">
        <is>
          <t>On Day</t>
        </is>
      </c>
      <c r="B47" s="222" t="n"/>
      <c r="C47" s="118">
        <f>C45+1</f>
        <v/>
      </c>
      <c r="D47" s="83" t="n"/>
      <c r="E47" s="223">
        <f>IF(D47="", "",
 IF(D47=TIME(0,0,0), 0,
 IF(AND(D47&gt;=TIME(0,0,1), D47&lt;=TIME(2,0,0)), TIME(7,0,0),
 IF(AND(D47&gt;=TIME(6,0,0), D47&lt;=TIME(8,0,0)), TIME(12,0,0),
 IF(AND(D47&gt;TIME(8,0,0), D47&lt;=TIME(13,59,0)), TIME(15,0,0),
 IF(AND(D47&gt;=TIME(14,0,0), D47&lt;=TIME(17,59,0)), TIME(21,0,0),
 IF(AND(D47&gt;=TIME(18,0,0), D47&lt;=TIME(21,59,0)), TIME(0,0,0),
 IF(AND(D47&gt;=TIME(22,0,0), D47&lt;=TIME(23,59,59)), TIME(7,0,0), ""))))))))</f>
        <v/>
      </c>
      <c r="F47" s="224" t="n"/>
      <c r="G47" s="223">
        <f>IF(AND(D47&gt;=TIME(6,0,0),D47&lt;=TIME(8,0,0)),E47,"")</f>
        <v/>
      </c>
      <c r="H47" s="83" t="n"/>
      <c r="I47" s="23">
        <f>ROUND(IF(OR(D47="",E47="",E47=0),0,IF(H47="",MOD(E47-D47,1)*24,MOD(H47-D47,1)*24)),2)</f>
        <v/>
      </c>
      <c r="J47" s="225" t="n"/>
      <c r="K47" s="297" t="n"/>
      <c r="L47" s="181" t="n"/>
      <c r="M47" s="298">
        <f>MAX(0,V47-W47)</f>
        <v/>
      </c>
      <c r="N47" s="84">
        <f>(IF(OR($C47="",$D47=""),0,
 IF(OR($A46="Holiday",$A47="Holiday"),
    IF(ISNUMBER(MATCH(TRIM($B47),{"Phagwah","Good Friday","Easter Monday","Labour Day","Christmas","Eid ul Azha","Romans-2","Globe-12","Neptune P1"},0)),0,$I47),
 IF(AND(NOT(OR($A46="Annual Leave",$A47="Annual Leave")),$A47="Off day"),$I47,
  MAX(0,$I47-$V47)
  ))))+W47</f>
        <v/>
      </c>
      <c r="O47" s="84">
        <f>IF(AND(OR($A46="Holiday",$A47="Holiday"),
        ISNUMBER(MATCH(TRIM($B47),{"Phagwah","Good Friday","Easter Monday","Labour Day","Christmas","Eid ul Azha","Romans-2","Globe-12","Neptune P1"},0))),
   $I47,0)</f>
        <v/>
      </c>
      <c r="P47" s="84">
        <f>IF(OR($O$7="Canteen",$O$7="Head Office"),0,IF($I47&lt;=0,0,IF(AND($I46&lt;=0,OR(TRIM($J47)="Hebrews",TRIM($J47)="Romans",TRIM($J47)="Romans-2",TRIM($J47)="Globe",TRIM($J47)="Globe-12",TRIM($J47)="Neptune P1")),1,0)))</f>
        <v/>
      </c>
      <c r="Q47" s="85" t="n"/>
      <c r="R47" s="84">
        <f>IF(OR($O$7="Canteen",$O$7="Head Office"),0,IF(
  AND(
    SUMIFS(I:I, C:C, C47) &gt;= 8,
    COUNTIFS(C$14:C47, C47)=1,
    OR(
      TEXT(D47,"hh:mm:ss")="07:00:00",
      TEXT(D47,"hh:mm:ss")="15:00:00",
      TEXT(D47,"hh:mm:ss")="23:00:00",
      TEXT(D48,"hh:mm:ss")="07:00:00",
      TEXT(D48,"hh:mm:ss")="15:00:00",
      TEXT(D48,"hh:mm:ss")="23:00:00"
    )
  ),
  1,
  0
))</f>
        <v/>
      </c>
      <c r="S47" s="84">
        <f>IF(OR($A46="Annual Leave",$A47="Annual Leave"),IF(AND($A46&lt;&gt;"Annual Leave",$A47="Annual Leave"),8,0),0)</f>
        <v/>
      </c>
      <c r="T47" s="86" t="n"/>
      <c r="U47" s="144">
        <f>MAX(0,40-Y47)</f>
        <v/>
      </c>
      <c r="V47" s="351">
        <f>IF(OR($C47="",$D47=""),0,
 IF(OR($A46="Holiday",$A47="Holiday"),0,
 IF(AND(NOT(OR($A46="Annual Leave",$A47="Annual Leave")),$A47="Off day"),0,
  IF($I46+$I47&gt;=8,IF($I46&gt;=8,0,8-$I46),$I47)
  )))</f>
        <v/>
      </c>
      <c r="W47" s="351">
        <f>MAX(0,V47-U47)</f>
        <v/>
      </c>
      <c r="X47" s="351">
        <f>IF(C47="","",C47-WEEKDAY(C47,1)+1)</f>
        <v/>
      </c>
      <c r="Y47" s="351">
        <f>SUMPRODUCT(($X$14:$X46=X47)*(($V$14:$V46)+($O$14:$O46)))+IF(X47=X14,$L$11,0)</f>
        <v/>
      </c>
      <c r="Z47" s="351" t="n"/>
      <c r="AA47" s="351" t="n"/>
      <c r="AB47" s="351" t="n"/>
      <c r="AC47" s="351" t="n"/>
      <c r="AD47" s="351" t="n"/>
      <c r="AE47" s="351" t="n"/>
      <c r="AF47" s="351" t="n"/>
    </row>
    <row r="48" ht="24" customHeight="1" s="348" thickBot="1">
      <c r="A48" s="226" t="inlineStr">
        <is>
          <t>On Day</t>
        </is>
      </c>
      <c r="B48" s="299" t="n"/>
      <c r="C48" s="119">
        <f>C47</f>
        <v/>
      </c>
      <c r="D48" s="24" t="n"/>
      <c r="E48" s="227">
        <f>IF(D48="", "",
 IF(D48=TIME(0,0,0), 0,
 IF(AND(D48&gt;=TIME(0,0,1), D48&lt;=TIME(2,0,0)), TIME(7,0,0),
 IF(AND(D48&gt;=TIME(6,0,0), D48&lt;=TIME(8,0,0)), TIME(12,0,0),
 IF(AND(D48&gt;TIME(8,0,0), D48&lt;=TIME(13,59,0)), TIME(15,0,0),
 IF(AND(D48&gt;=TIME(14,0,0), D48&lt;=TIME(17,59,0)), TIME(21,0,0),
 IF(AND(D48&gt;=TIME(18,0,0), D48&lt;=TIME(21,59,0)), TIME(0,0,0),
 IF(AND(D48&gt;=TIME(22,0,0), D48&lt;=TIME(23,59,59)), TIME(7,0,0), ""))))))))</f>
        <v/>
      </c>
      <c r="F48" s="228" t="n"/>
      <c r="G48" s="227">
        <f>IF(AND(D48&gt;=TIME(6,0,0),D48&lt;=TIME(8,0,0)),E48,"")</f>
        <v/>
      </c>
      <c r="H48" s="300" t="n"/>
      <c r="I48" s="87">
        <f>ROUND(IF(OR(D48="",E48="",E48=0),0,IF(H48="",MOD(E48-D48,1)*24,MOD(H48-D48,1)*24)),2)</f>
        <v/>
      </c>
      <c r="J48" s="190" t="n"/>
      <c r="K48" s="297" t="n"/>
      <c r="L48" s="183" t="n"/>
      <c r="M48" s="324">
        <f>MAX(0,V48-W48)</f>
        <v/>
      </c>
      <c r="N48" s="302">
        <f>(IF(OR($C48="",$D48=""),0,
 IF(OR($A48="Holiday",$A49="Holiday"),
    IF(ISNUMBER(MATCH(TRIM($B48),{"Phagwah","Good Friday","Easter Monday","Labour Day","Christmas","Eid ul Azha","Romans-2","Globe-12","Neptune P1"},0)),0,$I48),
 IF(AND(NOT(OR($A48="Annual Leave",$A49="Annual Leave")),$A48="Off day"),$I48,
  MAX(0,$I48-$V48)
  ))))+W48</f>
        <v/>
      </c>
      <c r="O48" s="303" t="n"/>
      <c r="P48" s="229">
        <f>IF(OR($O$7="Canteen",$O$7="Head Office"),0,IF($I48&lt;=0,0,IF(OR(OR(TRIM($J48)="Hebrews",TRIM($J48)="Romans",TRIM($J48)="Romans-2",TRIM($J48)="Globe",TRIM($J48)="Globe-12",TRIM($J48)="Neptune P1"),AND($I49&gt;0,OR(TRIM($J49)="Hebrews",TRIM($J49)="Romans",TRIM($J49)="Romans-2",TRIM($J49)="Globe",TRIM($J49)="Globe-12",TRIM($J49)="Neptune P1"))),1,0)))</f>
        <v/>
      </c>
      <c r="Q48" s="303" t="n"/>
      <c r="R48" s="302">
        <f>IF(OR($O$7="Canteen",$O$7="Head Office"),0,IF(
  AND(
    SUMIFS(I:I, C:C, C48) &gt;= 8,
    COUNTIFS(C$14:C48, C48)=1,
    OR(
      TEXT(D48,"hh:mm:ss")="07:00:00",
      TEXT(D48,"hh:mm:ss")="15:00:00",
      TEXT(D48,"hh:mm:ss")="23:00:00",
      TEXT(D53,"hh:mm:ss")="07:00:00",
      TEXT(D53,"hh:mm:ss")="15:00:00",
      TEXT(D53,"hh:mm:ss")="23:00:00"
    )
  ),
  1,
  0
))</f>
        <v/>
      </c>
      <c r="S48" s="303" t="n"/>
      <c r="T48" s="304" t="n"/>
      <c r="U48" s="144">
        <f>MAX(0,40-Y48)</f>
        <v/>
      </c>
      <c r="V48" s="351">
        <f>IF(OR($C48="",$D48=""),0,
 IF(OR($A48="Holiday",$A49="Holiday"),0,
 IF(AND(NOT(OR($A48="Annual Leave",$A49="Annual Leave")),$A48="Off day"),0,
  IF($I48+$I49&gt;=8,IF($I48&gt;=8,8,$I48),$I48)
  )))</f>
        <v/>
      </c>
      <c r="W48" s="351">
        <f>MAX(0,V48-U48)</f>
        <v/>
      </c>
      <c r="X48" s="351">
        <f>IF(C48="","",C48-WEEKDAY(C48,1)+1)</f>
        <v/>
      </c>
      <c r="Y48" s="351">
        <f>SUMPRODUCT(($X$14:$X47=X48)*(($V$14:$V47)+($O$14:$O47)))+IF(X48=X14,$L$11,0)</f>
        <v/>
      </c>
      <c r="Z48" s="351" t="n"/>
      <c r="AA48" s="351" t="n"/>
      <c r="AB48" s="351" t="n"/>
      <c r="AC48" s="351" t="n"/>
      <c r="AD48" s="351" t="n"/>
      <c r="AE48" s="351" t="n"/>
      <c r="AF48" s="351" t="n"/>
    </row>
    <row r="49" ht="24" customHeight="1" s="348" thickBot="1">
      <c r="A49" s="230" t="n"/>
      <c r="B49" s="355" t="n"/>
      <c r="C49" s="231" t="n"/>
      <c r="D49" s="232" t="n"/>
      <c r="E49" s="232" t="n"/>
      <c r="F49" s="232" t="n"/>
      <c r="G49" s="232" t="n"/>
      <c r="H49" s="233" t="inlineStr">
        <is>
          <t>Total Hrs:</t>
        </is>
      </c>
      <c r="I49" s="122">
        <f>SUM(I14:I48)</f>
        <v/>
      </c>
      <c r="J49" s="234" t="n"/>
      <c r="K49" s="234" t="n"/>
      <c r="L49" s="235" t="n"/>
      <c r="M49" s="120">
        <f>SUM(M14:M48)</f>
        <v/>
      </c>
      <c r="N49" s="120">
        <f>SUM(N14:N48)</f>
        <v/>
      </c>
      <c r="O49" s="120">
        <f>SUM(O14:O48)</f>
        <v/>
      </c>
      <c r="P49" s="120">
        <f>SUM(P14:P48)</f>
        <v/>
      </c>
      <c r="Q49" s="120">
        <f>IF($O$6&lt;&gt;"Armed",0,LOOKUP($Q$50,{0,1,2,3,4,5,6,7,8,9,10,11,12,13,14},{0,384,769,1153,1153,1538,1923,2307,2692,3076,3461,3846,4239,4615,5000}))</f>
        <v/>
      </c>
      <c r="R49" s="120">
        <f>SUM(R14:R48)</f>
        <v/>
      </c>
      <c r="S49" s="120">
        <f>SUM(S14:S48)</f>
        <v/>
      </c>
      <c r="T49" s="121">
        <f>SUM(T30:T43)</f>
        <v/>
      </c>
      <c r="U49" s="144">
        <f>MIN(U48,0)</f>
        <v/>
      </c>
      <c r="V49" s="351">
        <f>SUM(V14:V48)</f>
        <v/>
      </c>
      <c r="W49" s="351">
        <f>SUM(W14:W48)</f>
        <v/>
      </c>
      <c r="X49" s="351" t="n"/>
      <c r="Y49" s="351" t="n"/>
      <c r="Z49" s="351" t="n"/>
      <c r="AA49" s="351" t="n"/>
      <c r="AB49" s="351" t="n"/>
      <c r="AC49" s="351" t="n"/>
      <c r="AD49" s="351" t="n"/>
      <c r="AE49" s="351" t="n"/>
      <c r="AF49" s="351" t="n"/>
    </row>
    <row r="50" ht="24" customHeight="1" s="348">
      <c r="A50" s="351" t="n"/>
      <c r="B50" s="351" t="n"/>
      <c r="C50" s="6" t="n"/>
      <c r="D50" s="6" t="n"/>
      <c r="E50" s="6" t="n"/>
      <c r="F50" s="6" t="n"/>
      <c r="G50" s="6" t="n"/>
      <c r="H50" s="336" t="n"/>
      <c r="I50" s="351" t="n"/>
      <c r="J50" s="336" t="n"/>
      <c r="K50" s="336" t="n"/>
      <c r="L50" s="336" t="n"/>
      <c r="M50" s="28" t="n"/>
      <c r="N50" s="28" t="n"/>
      <c r="O50" s="28" t="n"/>
      <c r="P50" s="241" t="inlineStr">
        <is>
          <t>Days Worked</t>
        </is>
      </c>
      <c r="Q50" s="29">
        <f>SUM(--(SUM(I14:I15)&gt;0),--(SUM(I16:I17)&gt;0),--(SUM(I18:I19)&gt;0),--(SUM(I20:I21)&gt;0),--(SUM(I22:I23)&gt;0),--(SUM(I24:I25)&gt;0),--(SUM(I26:I27)&gt;0),--(SUM(I30:I31)&gt;0),--(SUM(I32:I33)&gt;0),--(SUM(I34:I35)&gt;0),--(SUM(I36:I37)&gt;0),--(SUM(I38:I39)&gt;0),--(SUM(I40:I41)&gt;0),--(SUM(I42:I43)&gt;0),--(SUM(I45:I46)&gt;0),--(SUM(I47:I48)&gt;0))</f>
        <v/>
      </c>
      <c r="R50" s="28" t="n"/>
      <c r="S50" s="28" t="n"/>
      <c r="T50" s="28" t="n"/>
      <c r="U50" s="144" t="n"/>
      <c r="V50" s="351" t="n"/>
      <c r="W50" s="351" t="n"/>
      <c r="X50" s="351" t="n"/>
      <c r="Y50" s="351" t="n"/>
      <c r="Z50" s="351" t="n"/>
      <c r="AA50" s="351" t="n"/>
      <c r="AB50" s="351" t="n"/>
      <c r="AC50" s="351" t="n"/>
      <c r="AD50" s="351" t="n"/>
      <c r="AE50" s="351" t="n"/>
      <c r="AF50" s="351" t="n"/>
    </row>
    <row r="51" ht="24" customHeight="1" s="348">
      <c r="A51" s="351" t="n"/>
      <c r="B51" s="351" t="n"/>
      <c r="C51" s="345" t="n"/>
      <c r="D51" s="362" t="n"/>
      <c r="E51" s="362" t="n"/>
      <c r="F51" s="334" t="n"/>
      <c r="G51" s="362" t="n"/>
      <c r="H51" s="336" t="n"/>
      <c r="I51" s="351" t="n"/>
      <c r="J51" s="336" t="n"/>
      <c r="K51" s="336" t="n"/>
      <c r="L51" s="336" t="n"/>
      <c r="M51" s="236" t="n"/>
      <c r="N51" s="236" t="n"/>
      <c r="O51" s="236" t="n"/>
      <c r="P51" s="236" t="n"/>
      <c r="Q51" s="236" t="n"/>
      <c r="R51" s="236" t="n"/>
      <c r="S51" s="236" t="n"/>
      <c r="T51" s="236" t="n"/>
      <c r="U51" s="144" t="n"/>
      <c r="V51" s="351" t="n"/>
      <c r="W51" s="351" t="n"/>
      <c r="X51" s="351" t="n"/>
      <c r="Y51" s="351" t="n"/>
      <c r="Z51" s="351" t="n"/>
      <c r="AA51" s="351" t="n"/>
      <c r="AB51" s="351" t="n"/>
      <c r="AC51" s="351" t="n"/>
      <c r="AD51" s="351" t="n"/>
      <c r="AE51" s="351" t="n"/>
      <c r="AF51" s="351" t="n"/>
    </row>
    <row r="52">
      <c r="A52" s="351" t="n"/>
      <c r="B52" s="351" t="n"/>
      <c r="C52" s="329" t="inlineStr">
        <is>
          <t>Supervisor Signature</t>
        </is>
      </c>
      <c r="D52" s="363" t="n"/>
      <c r="E52" s="363" t="n"/>
      <c r="F52" s="329" t="inlineStr">
        <is>
          <t>Date</t>
        </is>
      </c>
      <c r="G52" s="363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351" t="n"/>
      <c r="V52" s="351" t="n"/>
      <c r="W52" s="351" t="n"/>
      <c r="X52" s="351" t="n"/>
      <c r="Y52" s="351" t="n"/>
      <c r="Z52" s="351" t="n"/>
      <c r="AA52" s="351" t="n"/>
      <c r="AB52" s="351" t="n"/>
      <c r="AC52" s="351" t="n"/>
      <c r="AD52" s="351" t="n"/>
      <c r="AE52" s="351" t="n"/>
      <c r="AF52" s="351" t="n"/>
    </row>
    <row r="53" ht="26.25" customHeight="1" s="348">
      <c r="A53" s="351" t="n"/>
      <c r="B53" s="351" t="n"/>
      <c r="C53" s="345" t="n"/>
      <c r="D53" s="362" t="n"/>
      <c r="E53" s="362" t="n"/>
      <c r="F53" s="331" t="n"/>
      <c r="G53" s="362" t="n"/>
      <c r="H53" s="6" t="n"/>
      <c r="I53" s="6" t="n"/>
      <c r="J53" s="6" t="n"/>
      <c r="K53" s="6" t="n"/>
      <c r="L53" s="6" t="n"/>
      <c r="M53" s="6" t="n"/>
      <c r="N53" s="237" t="n"/>
      <c r="O53" s="238" t="n"/>
      <c r="P53" s="346" t="n"/>
      <c r="Q53" s="351" t="n"/>
      <c r="R53" s="351" t="n"/>
      <c r="S53" s="351" t="n"/>
      <c r="T53" s="351" t="n"/>
      <c r="U53" s="351" t="n"/>
      <c r="V53" s="351" t="n"/>
      <c r="W53" s="351" t="n"/>
      <c r="X53" s="351" t="n"/>
      <c r="Y53" s="351" t="n"/>
      <c r="Z53" s="351" t="n"/>
      <c r="AA53" s="351" t="n"/>
      <c r="AB53" s="351" t="n"/>
      <c r="AC53" s="351" t="n"/>
      <c r="AD53" s="351" t="n"/>
      <c r="AE53" s="351" t="n"/>
      <c r="AF53" s="351" t="n"/>
    </row>
    <row r="54">
      <c r="A54" s="351" t="n"/>
      <c r="B54" s="351" t="n"/>
      <c r="C54" s="329" t="inlineStr">
        <is>
          <t>Manager Signature</t>
        </is>
      </c>
      <c r="D54" s="363" t="n"/>
      <c r="E54" s="363" t="n"/>
      <c r="F54" s="329" t="inlineStr">
        <is>
          <t>Date</t>
        </is>
      </c>
      <c r="G54" s="363" t="n"/>
      <c r="H54" s="6" t="n"/>
      <c r="I54" s="239" t="inlineStr">
        <is>
          <t>{42}</t>
        </is>
      </c>
      <c r="J54" s="239" t="n"/>
      <c r="K54" s="239" t="n"/>
      <c r="L54" s="239" t="n"/>
      <c r="M54" s="6" t="n"/>
      <c r="N54" s="6" t="n"/>
      <c r="O54" s="6" t="n"/>
      <c r="P54" s="6" t="n"/>
      <c r="Q54" s="6" t="n"/>
      <c r="R54" s="6" t="n"/>
      <c r="S54" s="6" t="n"/>
      <c r="T54" s="6" t="n"/>
      <c r="U54" s="351" t="n"/>
      <c r="V54" s="351" t="n"/>
      <c r="W54" s="351" t="n"/>
      <c r="X54" s="351" t="n"/>
      <c r="Y54" s="351" t="n"/>
      <c r="Z54" s="351" t="n"/>
      <c r="AA54" s="351" t="n"/>
      <c r="AB54" s="351" t="n"/>
      <c r="AC54" s="351" t="n"/>
      <c r="AD54" s="351" t="n"/>
      <c r="AE54" s="351" t="n"/>
      <c r="AF54" s="351" t="n"/>
    </row>
    <row r="55">
      <c r="A55" s="351" t="n"/>
      <c r="B55" s="351" t="n"/>
      <c r="C55" s="240" t="n"/>
      <c r="D55" s="240" t="n"/>
      <c r="E55" s="240" t="n"/>
      <c r="F55" s="240" t="n"/>
      <c r="G55" s="240" t="n"/>
      <c r="H55" s="240" t="n"/>
      <c r="I55" s="240" t="n"/>
      <c r="J55" s="240" t="n"/>
      <c r="K55" s="240" t="n"/>
      <c r="L55" s="240" t="n"/>
      <c r="M55" s="240" t="n"/>
      <c r="N55" s="240" t="n"/>
      <c r="O55" s="240" t="n"/>
      <c r="P55" s="240" t="n"/>
      <c r="Q55" s="240" t="n"/>
      <c r="R55" s="240" t="n"/>
      <c r="S55" s="240" t="n"/>
      <c r="T55" s="240" t="n"/>
      <c r="U55" s="351" t="n"/>
      <c r="V55" s="351" t="n"/>
      <c r="W55" s="351" t="n"/>
      <c r="X55" s="351" t="n"/>
      <c r="Y55" s="351" t="n"/>
      <c r="Z55" s="351" t="n"/>
      <c r="AA55" s="351" t="n"/>
      <c r="AB55" s="351" t="n"/>
      <c r="AC55" s="351" t="n"/>
      <c r="AD55" s="351" t="n"/>
      <c r="AE55" s="351" t="n"/>
      <c r="AF55" s="35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45"/>
  <mergeCells count="33">
    <mergeCell ref="C54:E54"/>
    <mergeCell ref="V2:W2"/>
    <mergeCell ref="C8:F8"/>
    <mergeCell ref="F54:G54"/>
    <mergeCell ref="H10:I10"/>
    <mergeCell ref="C7:F7"/>
    <mergeCell ref="K5:L5"/>
    <mergeCell ref="M5:N5"/>
    <mergeCell ref="H50:I50"/>
    <mergeCell ref="C51:E51"/>
    <mergeCell ref="A1:T1"/>
    <mergeCell ref="C52:E52"/>
    <mergeCell ref="V3:AB3"/>
    <mergeCell ref="F51:G51"/>
    <mergeCell ref="M10:N10"/>
    <mergeCell ref="H51:I51"/>
    <mergeCell ref="C6:F6"/>
    <mergeCell ref="C5:F5"/>
    <mergeCell ref="M7:N7"/>
    <mergeCell ref="M6:N6"/>
    <mergeCell ref="C53:E53"/>
    <mergeCell ref="H7:I7"/>
    <mergeCell ref="H28:I28"/>
    <mergeCell ref="C10:F10"/>
    <mergeCell ref="M8:N8"/>
    <mergeCell ref="F52:G52"/>
    <mergeCell ref="P53:T53"/>
    <mergeCell ref="AA2:AB2"/>
    <mergeCell ref="K10:L10"/>
    <mergeCell ref="H5:I5"/>
    <mergeCell ref="K4:L4"/>
    <mergeCell ref="M4:N4"/>
    <mergeCell ref="F53:G53"/>
  </mergeCells>
  <dataValidations count="5">
    <dataValidation sqref="A14:A48" showDropDown="0" showInputMessage="0" showErrorMessage="0" allowBlank="1" type="list">
      <formula1>"On Day,Off Day,Sick,Absent,Holiday,Annual Leave"</formula1>
    </dataValidation>
    <dataValidation sqref="B14:B48" showDropDown="0" showInputMessage="0" showErrorMessage="0" allowBlank="1" type="list">
      <formula1>"Holiday Double,Phagwah,Good Friday,Easter Monday,Labour Day,Christmas,Eid ul Azha"</formula1>
    </dataValidation>
    <dataValidation sqref="J14:J48" showDropDown="0" showInputMessage="0" showErrorMessage="0" allowBlank="1" type="list">
      <formula1>_xlfn._LONGTEXT("Unico,Unico-2,Unico-42,Unico-44,Unico-46,Unico-47,Unico-48,Unico-49,Globe,Globe-12,Hebrews,Romans-2,Beacon,Numbers,Zebra-24,Sunrise,Sunrise-1,Sunflower 6,Sunset 12,Ripple,Neptune P1,Neptune P2,Neptune P3,Neptune P4,Neptune P5,Neptune P6,Neptune P7,Rainbow"," 1,Rainbow 2,Citadel,Sunset 11,Autumn,Autumn-2,Miracle,Miracle 1,Canteen,Guard Hut")</formula1>
    </dataValidation>
    <dataValidation sqref="O7" showDropDown="0" showInputMessage="0" showErrorMessage="0" allowBlank="1" type="list">
      <formula1>"Caricom,EU,UN,DMC,ARU,Head Office,Canteen"</formula1>
    </dataValidation>
    <dataValidation sqref="O6" showDropDown="0" showInputMessage="0" showErrorMessage="0" allowBlank="1" type="list">
      <formula1>"Unarmed,Armed"</formula1>
    </dataValidation>
  </dataValidations>
  <printOptions horizontalCentered="1"/>
  <pageMargins left="0.5" right="0.5" top="0.5" bottom="1" header="0.5" footer="0.5"/>
  <pageSetup orientation="portrait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AL55"/>
  <sheetViews>
    <sheetView topLeftCell="A7" workbookViewId="0">
      <selection activeCell="H53" sqref="H53"/>
    </sheetView>
  </sheetViews>
  <sheetFormatPr baseColWidth="8" defaultRowHeight="13.5"/>
  <cols>
    <col width="12.28515625" customWidth="1" style="348" min="1" max="1"/>
    <col width="15.140625" customWidth="1" style="348" min="2" max="2"/>
    <col width="12.42578125" customWidth="1" style="348" min="3" max="3"/>
    <col width="9.28515625" customWidth="1" style="348" min="4" max="4"/>
    <col hidden="1" width="9.28515625" customWidth="1" style="348" min="5" max="5"/>
    <col hidden="1" width="2" customWidth="1" style="348" min="6" max="6"/>
    <col hidden="1" width="12.5703125" customWidth="1" style="348" min="7" max="7"/>
    <col width="9.28515625" customWidth="1" style="348" min="8" max="8"/>
    <col width="6.5703125" customWidth="1" style="348" min="9" max="9"/>
    <col width="10.140625" customWidth="1" style="348" min="10" max="10"/>
    <col width="15.28515625" customWidth="1" style="348" min="11" max="11"/>
    <col width="10.5703125" customWidth="1" style="348" min="12" max="12"/>
    <col width="11" customWidth="1" style="348" min="13" max="13"/>
    <col width="9.85546875" customWidth="1" style="348" min="14" max="14"/>
    <col width="11.140625" customWidth="1" style="348" min="15" max="15"/>
    <col width="9.85546875" customWidth="1" style="348" min="16" max="16"/>
    <col width="10.28515625" customWidth="1" style="348" min="17" max="17"/>
    <col width="8.85546875" customWidth="1" style="348" min="18" max="19"/>
    <col width="45.28515625" customWidth="1" style="348" min="20" max="20"/>
    <col width="9.140625" customWidth="1" style="348" min="21" max="21"/>
    <col width="3.140625" customWidth="1" style="348" min="22" max="29"/>
    <col width="10.28515625" customWidth="1" style="348" min="30" max="30"/>
  </cols>
  <sheetData>
    <row r="1" ht="32.25" customFormat="1" customHeight="1" s="1" thickBot="1">
      <c r="A1" s="332" t="n"/>
      <c r="B1" s="354" t="n"/>
      <c r="C1" s="354" t="n"/>
      <c r="D1" s="354" t="n"/>
      <c r="E1" s="354" t="n"/>
      <c r="F1" s="354" t="n"/>
      <c r="G1" s="354" t="n"/>
      <c r="H1" s="354" t="n"/>
      <c r="I1" s="354" t="n"/>
      <c r="J1" s="354" t="n"/>
      <c r="K1" s="354" t="n"/>
      <c r="L1" s="354" t="n"/>
      <c r="M1" s="354" t="n"/>
      <c r="N1" s="354" t="n"/>
      <c r="O1" s="354" t="n"/>
      <c r="P1" s="354" t="n"/>
      <c r="Q1" s="354" t="n"/>
      <c r="R1" s="354" t="n"/>
      <c r="S1" s="354" t="n"/>
      <c r="T1" s="355" t="n"/>
      <c r="U1" s="351" t="n"/>
      <c r="V1" s="351" t="n"/>
      <c r="W1" s="351" t="n"/>
      <c r="X1" s="351" t="n"/>
      <c r="Y1" s="351" t="n"/>
      <c r="Z1" s="351" t="n"/>
      <c r="AA1" s="351" t="n"/>
      <c r="AB1" s="351" t="n"/>
      <c r="AC1" s="351" t="n"/>
      <c r="AD1" s="126" t="n"/>
      <c r="AE1" s="351" t="n"/>
      <c r="AF1" s="351" t="n"/>
    </row>
    <row r="2" ht="15" customFormat="1" customHeight="1" s="1">
      <c r="A2" s="351" t="n"/>
      <c r="B2" s="351" t="n"/>
      <c r="C2" s="127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128" t="n"/>
      <c r="U2" s="351" t="n"/>
      <c r="V2" s="343" t="n">
        <v>2025</v>
      </c>
      <c r="W2" s="356" t="n"/>
      <c r="X2" s="351" t="n"/>
      <c r="Y2" s="351" t="n"/>
      <c r="Z2" s="129" t="inlineStr">
        <is>
          <t>Month:</t>
        </is>
      </c>
      <c r="AA2" s="343" t="n">
        <v>3</v>
      </c>
      <c r="AB2" s="356" t="n"/>
      <c r="AC2" s="351" t="n"/>
      <c r="AD2" s="351" t="n"/>
      <c r="AE2" s="351" t="n"/>
      <c r="AF2" s="351" t="n"/>
    </row>
    <row r="3" ht="15.6" customHeight="1" s="348" thickBot="1">
      <c r="A3" s="351" t="n"/>
      <c r="B3" s="351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351" t="n"/>
      <c r="V3" s="333">
        <f>DATE(V2,AA2,1)</f>
        <v/>
      </c>
      <c r="W3" s="357" t="n"/>
      <c r="X3" s="357" t="n"/>
      <c r="Y3" s="357" t="n"/>
      <c r="Z3" s="357" t="n"/>
      <c r="AA3" s="357" t="n"/>
      <c r="AB3" s="358" t="n"/>
      <c r="AC3" s="351" t="n"/>
      <c r="AD3" s="351" t="n"/>
      <c r="AE3" s="351" t="n"/>
      <c r="AF3" s="249" t="n"/>
    </row>
    <row r="4" ht="21" customHeight="1" s="348" thickBot="1">
      <c r="A4" s="351" t="n"/>
      <c r="B4" s="351" t="n"/>
      <c r="C4" s="25" t="inlineStr">
        <is>
          <t>Federal Manangement Systems</t>
        </is>
      </c>
      <c r="D4" s="25" t="n"/>
      <c r="E4" s="25" t="n"/>
      <c r="F4" s="25" t="n"/>
      <c r="G4" s="25" t="n"/>
      <c r="H4" s="6" t="n"/>
      <c r="I4" s="6" t="n"/>
      <c r="J4" s="6" t="n"/>
      <c r="K4" s="330" t="inlineStr">
        <is>
          <t>Employee Number:</t>
        </is>
      </c>
      <c r="L4" s="351" t="n"/>
      <c r="M4" s="342" t="inlineStr">
        <is>
          <t>2773</t>
        </is>
      </c>
      <c r="N4" s="355" t="n"/>
      <c r="O4" s="6" t="n"/>
      <c r="P4" s="6" t="n"/>
      <c r="Q4" s="6" t="n"/>
      <c r="R4" s="6" t="n"/>
      <c r="S4" s="6" t="n"/>
      <c r="T4" s="6" t="n"/>
      <c r="U4" s="351" t="n"/>
      <c r="V4" s="130" t="inlineStr">
        <is>
          <t>Su</t>
        </is>
      </c>
      <c r="W4" s="131" t="inlineStr">
        <is>
          <t>M</t>
        </is>
      </c>
      <c r="X4" s="131" t="inlineStr">
        <is>
          <t>Tu</t>
        </is>
      </c>
      <c r="Y4" s="131" t="inlineStr">
        <is>
          <t>W</t>
        </is>
      </c>
      <c r="Z4" s="131" t="inlineStr">
        <is>
          <t>Th</t>
        </is>
      </c>
      <c r="AA4" s="131" t="inlineStr">
        <is>
          <t>F</t>
        </is>
      </c>
      <c r="AB4" s="132" t="inlineStr">
        <is>
          <t>Sa</t>
        </is>
      </c>
      <c r="AC4" s="351" t="n"/>
      <c r="AD4" s="133" t="inlineStr">
        <is>
          <t>Overtime Options</t>
        </is>
      </c>
      <c r="AE4" s="351" t="n"/>
      <c r="AF4" s="351" t="n"/>
      <c r="AJ4" s="257" t="n"/>
    </row>
    <row r="5" ht="14.1" customHeight="1" s="348" thickBot="1">
      <c r="A5" s="351" t="n"/>
      <c r="B5" s="351" t="n"/>
      <c r="C5" s="337" t="n"/>
      <c r="D5" s="351" t="n"/>
      <c r="E5" s="351" t="n"/>
      <c r="F5" s="351" t="n"/>
      <c r="G5" s="6" t="n"/>
      <c r="H5" s="340" t="n"/>
      <c r="I5" s="351" t="n"/>
      <c r="J5" s="340" t="n"/>
      <c r="K5" s="344" t="inlineStr">
        <is>
          <t>Employee Name:</t>
        </is>
      </c>
      <c r="L5" s="359" t="n"/>
      <c r="M5" s="342" t="inlineStr">
        <is>
          <t>Reynolds, Paulette Elfreda</t>
        </is>
      </c>
      <c r="N5" s="355" t="n"/>
      <c r="O5" s="337" t="n"/>
      <c r="P5" s="337" t="n"/>
      <c r="Q5" s="337" t="n"/>
      <c r="R5" s="337" t="n"/>
      <c r="S5" s="337" t="n"/>
      <c r="T5" s="337" t="n"/>
      <c r="U5" s="351" t="n"/>
      <c r="V5" s="263">
        <f>IF(MONTH($V$3)&lt;&gt;MONTH($V$3-WEEKDAY($V$3,1)+(ROW(V5)-ROW($V$5))*7+(COLUMN(V5)-COLUMN($V$5)+1)),"",$V$3-WEEKDAY($V$3,1)+(ROW(V5)-ROW($V$5))*7+(COLUMN(V5)-COLUMN($V$5)+1))</f>
        <v/>
      </c>
      <c r="W5" s="263">
        <f>IF(MONTH($V$3)&lt;&gt;MONTH($V$3-WEEKDAY($V$3,1)+(ROW(W5)-ROW($V$5))*7+(COLUMN(W5)-COLUMN($V$5)+1)),"",$V$3-WEEKDAY($V$3,1)+(ROW(W5)-ROW($V$5))*7+(COLUMN(W5)-COLUMN($V$5)+1))</f>
        <v/>
      </c>
      <c r="X5" s="263">
        <f>IF(MONTH($V$3)&lt;&gt;MONTH($V$3-WEEKDAY($V$3,1)+(ROW(X5)-ROW($V$5))*7+(COLUMN(X5)-COLUMN($V$5)+1)),"",$V$3-WEEKDAY($V$3,1)+(ROW(X5)-ROW($V$5))*7+(COLUMN(X5)-COLUMN($V$5)+1))</f>
        <v/>
      </c>
      <c r="Y5" s="263">
        <f>IF(MONTH($V$3)&lt;&gt;MONTH($V$3-WEEKDAY($V$3,1)+(ROW(Y5)-ROW($V$5))*7+(COLUMN(Y5)-COLUMN($V$5)+1)),"",$V$3-WEEKDAY($V$3,1)+(ROW(Y5)-ROW($V$5))*7+(COLUMN(Y5)-COLUMN($V$5)+1))</f>
        <v/>
      </c>
      <c r="Z5" s="263">
        <f>IF(MONTH($V$3)&lt;&gt;MONTH($V$3-WEEKDAY($V$3,1)+(ROW(Z5)-ROW($V$5))*7+(COLUMN(Z5)-COLUMN($V$5)+1)),"",$V$3-WEEKDAY($V$3,1)+(ROW(Z5)-ROW($V$5))*7+(COLUMN(Z5)-COLUMN($V$5)+1))</f>
        <v/>
      </c>
      <c r="AA5" s="263">
        <f>IF(MONTH($V$3)&lt;&gt;MONTH($V$3-WEEKDAY($V$3,1)+(ROW(AA5)-ROW($V$5))*7+(COLUMN(AA5)-COLUMN($V$5)+1)),"",$V$3-WEEKDAY($V$3,1)+(ROW(AA5)-ROW($V$5))*7+(COLUMN(AA5)-COLUMN($V$5)+1))</f>
        <v/>
      </c>
      <c r="AB5" s="263">
        <f>IF(MONTH($V$3)&lt;&gt;MONTH($V$3-WEEKDAY($V$3,1)+(ROW(AB5)-ROW($V$5))*7+(COLUMN(AB5)-COLUMN($V$5)+1)),"",$V$3-WEEKDAY($V$3,1)+(ROW(AB5)-ROW($V$5))*7+(COLUMN(AB5)-COLUMN($V$5)+1))</f>
        <v/>
      </c>
      <c r="AC5" s="351" t="n"/>
      <c r="AD5" s="351" t="n"/>
      <c r="AE5" s="3" t="b">
        <v>1</v>
      </c>
      <c r="AF5" s="258" t="n"/>
      <c r="AJ5" s="350" t="n"/>
      <c r="AK5" s="350" t="n"/>
      <c r="AL5" s="350" t="n"/>
    </row>
    <row r="6" ht="14.1" customHeight="1" s="348" thickBot="1">
      <c r="A6" s="351" t="n"/>
      <c r="B6" s="351" t="n"/>
      <c r="C6" s="337" t="inlineStr">
        <is>
          <t xml:space="preserve">120 Peter Rose St </t>
        </is>
      </c>
      <c r="D6" s="351" t="n"/>
      <c r="E6" s="351" t="n"/>
      <c r="F6" s="351" t="n"/>
      <c r="G6" s="6" t="n"/>
      <c r="H6" s="6" t="n"/>
      <c r="I6" s="6" t="n"/>
      <c r="J6" s="6" t="n"/>
      <c r="K6" s="6" t="n"/>
      <c r="L6" s="6" t="n"/>
      <c r="M6" s="339" t="inlineStr">
        <is>
          <t>Armed or unarmed</t>
        </is>
      </c>
      <c r="N6" s="360" t="n"/>
      <c r="O6" s="135" t="inlineStr">
        <is>
          <t>Unarmed</t>
        </is>
      </c>
      <c r="P6" s="6" t="n"/>
      <c r="Q6" s="6" t="n"/>
      <c r="R6" s="6" t="n"/>
      <c r="S6" s="6" t="n"/>
      <c r="T6" s="6" t="n"/>
      <c r="U6" s="351" t="n"/>
      <c r="V6" s="263">
        <f>IF(MONTH($V$3)&lt;&gt;MONTH($V$3-WEEKDAY($V$3,1)+(ROW(V6)-ROW($V$5))*7+(COLUMN(V6)-COLUMN($V$5)+1)),"",$V$3-WEEKDAY($V$3,1)+(ROW(V6)-ROW($V$5))*7+(COLUMN(V6)-COLUMN($V$5)+1))</f>
        <v/>
      </c>
      <c r="W6" s="263">
        <f>IF(MONTH($V$3)&lt;&gt;MONTH($V$3-WEEKDAY($V$3,1)+(ROW(W6)-ROW($V$5))*7+(COLUMN(W6)-COLUMN($V$5)+1)),"",$V$3-WEEKDAY($V$3,1)+(ROW(W6)-ROW($V$5))*7+(COLUMN(W6)-COLUMN($V$5)+1))</f>
        <v/>
      </c>
      <c r="X6" s="263">
        <f>IF(MONTH($V$3)&lt;&gt;MONTH($V$3-WEEKDAY($V$3,1)+(ROW(X6)-ROW($V$5))*7+(COLUMN(X6)-COLUMN($V$5)+1)),"",$V$3-WEEKDAY($V$3,1)+(ROW(X6)-ROW($V$5))*7+(COLUMN(X6)-COLUMN($V$5)+1))</f>
        <v/>
      </c>
      <c r="Y6" s="263">
        <f>IF(MONTH($V$3)&lt;&gt;MONTH($V$3-WEEKDAY($V$3,1)+(ROW(Y6)-ROW($V$5))*7+(COLUMN(Y6)-COLUMN($V$5)+1)),"",$V$3-WEEKDAY($V$3,1)+(ROW(Y6)-ROW($V$5))*7+(COLUMN(Y6)-COLUMN($V$5)+1))</f>
        <v/>
      </c>
      <c r="Z6" s="263">
        <f>IF(MONTH($V$3)&lt;&gt;MONTH($V$3-WEEKDAY($V$3,1)+(ROW(Z6)-ROW($V$5))*7+(COLUMN(Z6)-COLUMN($V$5)+1)),"",$V$3-WEEKDAY($V$3,1)+(ROW(Z6)-ROW($V$5))*7+(COLUMN(Z6)-COLUMN($V$5)+1))</f>
        <v/>
      </c>
      <c r="AA6" s="263">
        <f>IF(MONTH($V$3)&lt;&gt;MONTH($V$3-WEEKDAY($V$3,1)+(ROW(AA6)-ROW($V$5))*7+(COLUMN(AA6)-COLUMN($V$5)+1)),"",$V$3-WEEKDAY($V$3,1)+(ROW(AA6)-ROW($V$5))*7+(COLUMN(AA6)-COLUMN($V$5)+1))</f>
        <v/>
      </c>
      <c r="AB6" s="263">
        <f>IF(MONTH($V$3)&lt;&gt;MONTH($V$3-WEEKDAY($V$3,1)+(ROW(AB6)-ROW($V$5))*7+(COLUMN(AB6)-COLUMN($V$5)+1)),"",$V$3-WEEKDAY($V$3,1)+(ROW(AB6)-ROW($V$5))*7+(COLUMN(AB6)-COLUMN($V$5)+1))</f>
        <v/>
      </c>
      <c r="AC6" s="351" t="n"/>
      <c r="AD6" s="136" t="inlineStr">
        <is>
          <t>After:</t>
        </is>
      </c>
      <c r="AE6" s="264" t="n">
        <v>8</v>
      </c>
      <c r="AF6" s="258" t="n"/>
      <c r="AJ6" s="350" t="n"/>
      <c r="AL6" s="251" t="n"/>
    </row>
    <row r="7" ht="14.1" customHeight="1" s="348" thickBot="1">
      <c r="A7" s="351" t="n"/>
      <c r="B7" s="351" t="n"/>
      <c r="C7" s="337" t="inlineStr">
        <is>
          <t>Queenstown</t>
        </is>
      </c>
      <c r="D7" s="351" t="n"/>
      <c r="E7" s="351" t="n"/>
      <c r="F7" s="351" t="n"/>
      <c r="G7" s="6" t="n"/>
      <c r="H7" s="340" t="n"/>
      <c r="I7" s="351" t="n"/>
      <c r="J7" s="340" t="n"/>
      <c r="K7" s="340" t="n"/>
      <c r="L7" s="340" t="n"/>
      <c r="M7" s="338" t="inlineStr">
        <is>
          <t>Agency</t>
        </is>
      </c>
      <c r="N7" s="361" t="n"/>
      <c r="O7" s="7" t="inlineStr">
        <is>
          <t>Caricom</t>
        </is>
      </c>
      <c r="P7" s="6" t="n"/>
      <c r="Q7" s="6" t="n"/>
      <c r="R7" s="6" t="n"/>
      <c r="S7" s="6" t="n"/>
      <c r="T7" s="6" t="n"/>
      <c r="U7" s="351" t="n"/>
      <c r="V7" s="263">
        <f>IF(MONTH($V$3)&lt;&gt;MONTH($V$3-WEEKDAY($V$3,1)+(ROW(V7)-ROW($V$5))*7+(COLUMN(V7)-COLUMN($V$5)+1)),"",$V$3-WEEKDAY($V$3,1)+(ROW(V7)-ROW($V$5))*7+(COLUMN(V7)-COLUMN($V$5)+1))</f>
        <v/>
      </c>
      <c r="W7" s="263">
        <f>IF(MONTH($V$3)&lt;&gt;MONTH($V$3-WEEKDAY($V$3,1)+(ROW(W7)-ROW($V$5))*7+(COLUMN(W7)-COLUMN($V$5)+1)),"",$V$3-WEEKDAY($V$3,1)+(ROW(W7)-ROW($V$5))*7+(COLUMN(W7)-COLUMN($V$5)+1))</f>
        <v/>
      </c>
      <c r="X7" s="263">
        <f>IF(MONTH($V$3)&lt;&gt;MONTH($V$3-WEEKDAY($V$3,1)+(ROW(X7)-ROW($V$5))*7+(COLUMN(X7)-COLUMN($V$5)+1)),"",$V$3-WEEKDAY($V$3,1)+(ROW(X7)-ROW($V$5))*7+(COLUMN(X7)-COLUMN($V$5)+1))</f>
        <v/>
      </c>
      <c r="Y7" s="263">
        <f>IF(MONTH($V$3)&lt;&gt;MONTH($V$3-WEEKDAY($V$3,1)+(ROW(Y7)-ROW($V$5))*7+(COLUMN(Y7)-COLUMN($V$5)+1)),"",$V$3-WEEKDAY($V$3,1)+(ROW(Y7)-ROW($V$5))*7+(COLUMN(Y7)-COLUMN($V$5)+1))</f>
        <v/>
      </c>
      <c r="Z7" s="263">
        <f>IF(MONTH($V$3)&lt;&gt;MONTH($V$3-WEEKDAY($V$3,1)+(ROW(Z7)-ROW($V$5))*7+(COLUMN(Z7)-COLUMN($V$5)+1)),"",$V$3-WEEKDAY($V$3,1)+(ROW(Z7)-ROW($V$5))*7+(COLUMN(Z7)-COLUMN($V$5)+1))</f>
        <v/>
      </c>
      <c r="AA7" s="263">
        <f>IF(MONTH($V$3)&lt;&gt;MONTH($V$3-WEEKDAY($V$3,1)+(ROW(AA7)-ROW($V$5))*7+(COLUMN(AA7)-COLUMN($V$5)+1)),"",$V$3-WEEKDAY($V$3,1)+(ROW(AA7)-ROW($V$5))*7+(COLUMN(AA7)-COLUMN($V$5)+1))</f>
        <v/>
      </c>
      <c r="AB7" s="263">
        <f>IF(MONTH($V$3)&lt;&gt;MONTH($V$3-WEEKDAY($V$3,1)+(ROW(AB7)-ROW($V$5))*7+(COLUMN(AB7)-COLUMN($V$5)+1)),"",$V$3-WEEKDAY($V$3,1)+(ROW(AB7)-ROW($V$5))*7+(COLUMN(AB7)-COLUMN($V$5)+1))</f>
        <v/>
      </c>
      <c r="AC7" s="351" t="n"/>
      <c r="AD7" s="351" t="n"/>
      <c r="AE7" s="351" t="n"/>
      <c r="AF7" s="258" t="n"/>
      <c r="AJ7" s="350" t="n"/>
      <c r="AL7" s="251" t="n"/>
    </row>
    <row r="8">
      <c r="A8" s="351" t="n"/>
      <c r="B8" s="351" t="n"/>
      <c r="C8" s="337" t="inlineStr">
        <is>
          <t>Georgetown, Guyana</t>
        </is>
      </c>
      <c r="D8" s="351" t="n"/>
      <c r="E8" s="351" t="n"/>
      <c r="F8" s="351" t="n"/>
      <c r="G8" s="6" t="n"/>
      <c r="H8" s="6" t="n"/>
      <c r="I8" s="6" t="n"/>
      <c r="J8" s="6" t="n"/>
      <c r="K8" s="6" t="n"/>
      <c r="L8" s="6" t="n"/>
      <c r="M8" s="341" t="n"/>
      <c r="N8" s="351" t="n"/>
      <c r="O8" s="351" t="n"/>
      <c r="P8" s="6" t="n"/>
      <c r="Q8" s="6" t="n"/>
      <c r="R8" s="6" t="n"/>
      <c r="S8" s="6" t="n"/>
      <c r="T8" s="6" t="n"/>
      <c r="U8" s="351" t="n"/>
      <c r="V8" s="263">
        <f>IF(MONTH($V$3)&lt;&gt;MONTH($V$3-WEEKDAY($V$3,1)+(ROW(V8)-ROW($V$5))*7+(COLUMN(V8)-COLUMN($V$5)+1)),"",$V$3-WEEKDAY($V$3,1)+(ROW(V8)-ROW($V$5))*7+(COLUMN(V8)-COLUMN($V$5)+1))</f>
        <v/>
      </c>
      <c r="W8" s="263">
        <f>IF(MONTH($V$3)&lt;&gt;MONTH($V$3-WEEKDAY($V$3,1)+(ROW(W8)-ROW($V$5))*7+(COLUMN(W8)-COLUMN($V$5)+1)),"",$V$3-WEEKDAY($V$3,1)+(ROW(W8)-ROW($V$5))*7+(COLUMN(W8)-COLUMN($V$5)+1))</f>
        <v/>
      </c>
      <c r="X8" s="263">
        <f>IF(MONTH($V$3)&lt;&gt;MONTH($V$3-WEEKDAY($V$3,1)+(ROW(X8)-ROW($V$5))*7+(COLUMN(X8)-COLUMN($V$5)+1)),"",$V$3-WEEKDAY($V$3,1)+(ROW(X8)-ROW($V$5))*7+(COLUMN(X8)-COLUMN($V$5)+1))</f>
        <v/>
      </c>
      <c r="Y8" s="263">
        <f>IF(MONTH($V$3)&lt;&gt;MONTH($V$3-WEEKDAY($V$3,1)+(ROW(Y8)-ROW($V$5))*7+(COLUMN(Y8)-COLUMN($V$5)+1)),"",$V$3-WEEKDAY($V$3,1)+(ROW(Y8)-ROW($V$5))*7+(COLUMN(Y8)-COLUMN($V$5)+1))</f>
        <v/>
      </c>
      <c r="Z8" s="263">
        <f>IF(MONTH($V$3)&lt;&gt;MONTH($V$3-WEEKDAY($V$3,1)+(ROW(Z8)-ROW($V$5))*7+(COLUMN(Z8)-COLUMN($V$5)+1)),"",$V$3-WEEKDAY($V$3,1)+(ROW(Z8)-ROW($V$5))*7+(COLUMN(Z8)-COLUMN($V$5)+1))</f>
        <v/>
      </c>
      <c r="AA8" s="263">
        <f>IF(MONTH($V$3)&lt;&gt;MONTH($V$3-WEEKDAY($V$3,1)+(ROW(AA8)-ROW($V$5))*7+(COLUMN(AA8)-COLUMN($V$5)+1)),"",$V$3-WEEKDAY($V$3,1)+(ROW(AA8)-ROW($V$5))*7+(COLUMN(AA8)-COLUMN($V$5)+1))</f>
        <v/>
      </c>
      <c r="AB8" s="263">
        <f>IF(MONTH($V$3)&lt;&gt;MONTH($V$3-WEEKDAY($V$3,1)+(ROW(AB8)-ROW($V$5))*7+(COLUMN(AB8)-COLUMN($V$5)+1)),"",$V$3-WEEKDAY($V$3,1)+(ROW(AB8)-ROW($V$5))*7+(COLUMN(AB8)-COLUMN($V$5)+1))</f>
        <v/>
      </c>
      <c r="AC8" s="351" t="n"/>
      <c r="AD8" s="351" t="n"/>
      <c r="AE8" s="3" t="b">
        <v>1</v>
      </c>
      <c r="AF8" s="258" t="n"/>
      <c r="AJ8" s="350" t="n"/>
      <c r="AL8" s="251" t="n"/>
    </row>
    <row r="9">
      <c r="A9" s="351" t="n"/>
      <c r="B9" s="351" t="n"/>
      <c r="C9" s="337" t="n"/>
      <c r="D9" s="337" t="n"/>
      <c r="E9" s="337" t="n"/>
      <c r="F9" s="337" t="n"/>
      <c r="G9" s="6" t="n"/>
      <c r="H9" s="6" t="n"/>
      <c r="I9" s="6" t="n"/>
      <c r="J9" s="6" t="n"/>
      <c r="K9" s="6" t="n"/>
      <c r="L9" s="6" t="n"/>
      <c r="M9" s="137" t="n"/>
      <c r="N9" s="137" t="n"/>
      <c r="O9" s="6" t="n"/>
      <c r="P9" s="6" t="n"/>
      <c r="Q9" s="6" t="n"/>
      <c r="R9" s="6" t="n"/>
      <c r="S9" s="6" t="n"/>
      <c r="T9" s="6" t="n"/>
      <c r="U9" s="351" t="n"/>
      <c r="V9" s="265" t="n"/>
      <c r="W9" s="265" t="n"/>
      <c r="X9" s="265" t="n"/>
      <c r="Y9" s="265" t="n"/>
      <c r="Z9" s="265" t="n"/>
      <c r="AA9" s="265" t="n"/>
      <c r="AB9" s="265" t="n"/>
      <c r="AC9" s="351" t="n"/>
      <c r="AD9" s="351" t="n"/>
      <c r="AE9" s="3" t="n"/>
      <c r="AF9" s="351" t="n"/>
      <c r="AJ9" s="350" t="n"/>
      <c r="AL9" s="251" t="n"/>
    </row>
    <row r="10">
      <c r="A10" s="351" t="n"/>
      <c r="B10" s="351" t="n"/>
      <c r="C10" s="337" t="inlineStr">
        <is>
          <t>592-223-7560</t>
        </is>
      </c>
      <c r="D10" s="351" t="n"/>
      <c r="E10" s="351" t="n"/>
      <c r="F10" s="351" t="n"/>
      <c r="G10" s="6" t="n"/>
      <c r="H10" s="340" t="n"/>
      <c r="I10" s="351" t="n"/>
      <c r="J10" s="340" t="n"/>
      <c r="K10" s="330" t="inlineStr">
        <is>
          <t>Week Starting:</t>
        </is>
      </c>
      <c r="L10" s="351" t="n"/>
      <c r="M10" s="335" t="n">
        <v>45977</v>
      </c>
      <c r="N10" s="362" t="n"/>
      <c r="O10" s="6" t="n"/>
      <c r="P10" s="6" t="n"/>
      <c r="Q10" s="6" t="n"/>
      <c r="R10" s="6" t="n"/>
      <c r="S10" s="6" t="n"/>
      <c r="T10" s="138" t="inlineStr">
        <is>
          <t>[42]</t>
        </is>
      </c>
      <c r="U10" s="351" t="n"/>
      <c r="V10" s="263">
        <f>IF(MONTH($V$3)&lt;&gt;MONTH($V$3-WEEKDAY($V$3,1)+(ROW(V10)-ROW($V$5))*7+(COLUMN(V10)-COLUMN($V$5)+1)),"",$V$3-WEEKDAY($V$3,1)+(ROW(V10)-ROW($V$5))*7+(COLUMN(V10)-COLUMN($V$5)+1))</f>
        <v/>
      </c>
      <c r="W10" s="263">
        <f>IF(MONTH($V$3)&lt;&gt;MONTH($V$3-WEEKDAY($V$3,1)+(ROW(W10)-ROW($V$5))*7+(COLUMN(W10)-COLUMN($V$5)+1)),"",$V$3-WEEKDAY($V$3,1)+(ROW(W10)-ROW($V$5))*7+(COLUMN(W10)-COLUMN($V$5)+1))</f>
        <v/>
      </c>
      <c r="X10" s="263">
        <f>IF(MONTH($V$3)&lt;&gt;MONTH($V$3-WEEKDAY($V$3,1)+(ROW(X10)-ROW($V$5))*7+(COLUMN(X10)-COLUMN($V$5)+1)),"",$V$3-WEEKDAY($V$3,1)+(ROW(X10)-ROW($V$5))*7+(COLUMN(X10)-COLUMN($V$5)+1))</f>
        <v/>
      </c>
      <c r="Y10" s="263">
        <f>IF(MONTH($V$3)&lt;&gt;MONTH($V$3-WEEKDAY($V$3,1)+(ROW(Y10)-ROW($V$5))*7+(COLUMN(Y10)-COLUMN($V$5)+1)),"",$V$3-WEEKDAY($V$3,1)+(ROW(Y10)-ROW($V$5))*7+(COLUMN(Y10)-COLUMN($V$5)+1))</f>
        <v/>
      </c>
      <c r="Z10" s="263">
        <f>IF(MONTH($V$3)&lt;&gt;MONTH($V$3-WEEKDAY($V$3,1)+(ROW(Z10)-ROW($V$5))*7+(COLUMN(Z10)-COLUMN($V$5)+1)),"",$V$3-WEEKDAY($V$3,1)+(ROW(Z10)-ROW($V$5))*7+(COLUMN(Z10)-COLUMN($V$5)+1))</f>
        <v/>
      </c>
      <c r="AA10" s="263">
        <f>IF(MONTH($V$3)&lt;&gt;MONTH($V$3-WEEKDAY($V$3,1)+(ROW(AA10)-ROW($V$5))*7+(COLUMN(AA10)-COLUMN($V$5)+1)),"",$V$3-WEEKDAY($V$3,1)+(ROW(AA10)-ROW($V$5))*7+(COLUMN(AA10)-COLUMN($V$5)+1))</f>
        <v/>
      </c>
      <c r="AB10" s="263">
        <f>IF(MONTH($V$3)&lt;&gt;MONTH($V$3-WEEKDAY($V$3,1)+(ROW(AB10)-ROW($V$5))*7+(COLUMN(AB10)-COLUMN($V$5)+1)),"",$V$3-WEEKDAY($V$3,1)+(ROW(AB10)-ROW($V$5))*7+(COLUMN(AB10)-COLUMN($V$5)+1))</f>
        <v/>
      </c>
      <c r="AC10" s="351" t="n"/>
      <c r="AD10" s="136" t="inlineStr">
        <is>
          <t>After:</t>
        </is>
      </c>
      <c r="AE10" s="264" t="n">
        <v>40</v>
      </c>
      <c r="AF10" s="250" t="n"/>
    </row>
    <row r="11" ht="15.75" customHeight="1" s="348" thickBot="1">
      <c r="A11" s="351" t="n"/>
      <c r="B11" s="351" t="n"/>
      <c r="C11" s="6" t="n"/>
      <c r="D11" s="6" t="n"/>
      <c r="E11" s="6" t="n"/>
      <c r="F11" s="6" t="n"/>
      <c r="G11" s="6" t="n"/>
      <c r="H11" s="6" t="n"/>
      <c r="I11" s="6" t="n"/>
      <c r="J11" s="6" t="n"/>
      <c r="K11" s="259" t="inlineStr">
        <is>
          <t>Carry Forward Hrs:</t>
        </is>
      </c>
      <c r="L11" s="248" t="n">
        <v>40</v>
      </c>
      <c r="M11" s="6" t="n"/>
      <c r="N11" s="6" t="n"/>
      <c r="O11" s="6" t="n"/>
      <c r="P11" s="6" t="n"/>
      <c r="Q11" s="6" t="n"/>
      <c r="R11" s="6" t="n"/>
      <c r="S11" s="6" t="n"/>
      <c r="T11" s="6" t="n"/>
      <c r="U11" s="351" t="n"/>
      <c r="V11" s="263">
        <f>IF(MONTH($V$3)&lt;&gt;MONTH($V$3-WEEKDAY($V$3,1)+(ROW(V11)-ROW($V$5))*7+(COLUMN(V11)-COLUMN($V$5)+1)),"",$V$3-WEEKDAY($V$3,1)+(ROW(V11)-ROW($V$5))*7+(COLUMN(V11)-COLUMN($V$5)+1))</f>
        <v/>
      </c>
      <c r="W11" s="263">
        <f>IF(MONTH($V$3)&lt;&gt;MONTH($V$3-WEEKDAY($V$3,1)+(ROW(W11)-ROW($V$5))*7+(COLUMN(W11)-COLUMN($V$5)+1)),"",$V$3-WEEKDAY($V$3,1)+(ROW(W11)-ROW($V$5))*7+(COLUMN(W11)-COLUMN($V$5)+1))</f>
        <v/>
      </c>
      <c r="X11" s="263">
        <f>IF(MONTH($V$3)&lt;&gt;MONTH($V$3-WEEKDAY($V$3,1)+(ROW(X11)-ROW($V$5))*7+(COLUMN(X11)-COLUMN($V$5)+1)),"",$V$3-WEEKDAY($V$3,1)+(ROW(X11)-ROW($V$5))*7+(COLUMN(X11)-COLUMN($V$5)+1))</f>
        <v/>
      </c>
      <c r="Y11" s="263">
        <f>IF(MONTH($V$3)&lt;&gt;MONTH($V$3-WEEKDAY($V$3,1)+(ROW(Y11)-ROW($V$5))*7+(COLUMN(Y11)-COLUMN($V$5)+1)),"",$V$3-WEEKDAY($V$3,1)+(ROW(Y11)-ROW($V$5))*7+(COLUMN(Y11)-COLUMN($V$5)+1))</f>
        <v/>
      </c>
      <c r="Z11" s="263">
        <f>IF(MONTH($V$3)&lt;&gt;MONTH($V$3-WEEKDAY($V$3,1)+(ROW(Z11)-ROW($V$5))*7+(COLUMN(Z11)-COLUMN($V$5)+1)),"",$V$3-WEEKDAY($V$3,1)+(ROW(Z11)-ROW($V$5))*7+(COLUMN(Z11)-COLUMN($V$5)+1))</f>
        <v/>
      </c>
      <c r="AA11" s="263">
        <f>IF(MONTH($V$3)&lt;&gt;MONTH($V$3-WEEKDAY($V$3,1)+(ROW(AA11)-ROW($V$5))*7+(COLUMN(AA11)-COLUMN($V$5)+1)),"",$V$3-WEEKDAY($V$3,1)+(ROW(AA11)-ROW($V$5))*7+(COLUMN(AA11)-COLUMN($V$5)+1))</f>
        <v/>
      </c>
      <c r="AB11" s="263">
        <f>IF(MONTH($V$3)&lt;&gt;MONTH($V$3-WEEKDAY($V$3,1)+(ROW(AB11)-ROW($V$5))*7+(COLUMN(AB11)-COLUMN($V$5)+1)),"",$V$3-WEEKDAY($V$3,1)+(ROW(AB11)-ROW($V$5))*7+(COLUMN(AB11)-COLUMN($V$5)+1))</f>
        <v/>
      </c>
      <c r="AC11" s="351" t="n"/>
      <c r="AD11" s="351" t="n"/>
      <c r="AE11" s="351" t="n"/>
      <c r="AF11" s="258" t="n"/>
      <c r="AJ11" s="252" t="n"/>
      <c r="AK11" s="252" t="n"/>
    </row>
    <row r="12" ht="27.75" customFormat="1" customHeight="1" s="2" thickBot="1">
      <c r="A12" s="266" t="inlineStr">
        <is>
          <t>Day Off</t>
        </is>
      </c>
      <c r="B12" s="267" t="inlineStr">
        <is>
          <t>Holiday Double</t>
        </is>
      </c>
      <c r="C12" s="139" t="inlineStr">
        <is>
          <t>Day of Week</t>
        </is>
      </c>
      <c r="D12" s="140" t="inlineStr">
        <is>
          <t>Time
In</t>
        </is>
      </c>
      <c r="E12" s="140" t="inlineStr">
        <is>
          <t>Time
Out</t>
        </is>
      </c>
      <c r="F12" s="141" t="n"/>
      <c r="G12" s="140" t="inlineStr">
        <is>
          <t>Time
In</t>
        </is>
      </c>
      <c r="H12" s="140" t="inlineStr">
        <is>
          <t>Time
Out</t>
        </is>
      </c>
      <c r="I12" s="142" t="inlineStr">
        <is>
          <t>Total
Hrs</t>
        </is>
      </c>
      <c r="J12" s="142" t="inlineStr">
        <is>
          <t>Location</t>
        </is>
      </c>
      <c r="K12" s="142" t="inlineStr">
        <is>
          <t>Supervisor</t>
        </is>
      </c>
      <c r="L12" s="142" t="inlineStr">
        <is>
          <t>Supervisor Approval</t>
        </is>
      </c>
      <c r="M12" s="140" t="inlineStr">
        <is>
          <t>Regular
Hrs</t>
        </is>
      </c>
      <c r="N12" s="140" t="inlineStr">
        <is>
          <t>Overtime
Hrs</t>
        </is>
      </c>
      <c r="O12" s="140" t="inlineStr">
        <is>
          <t>Hol Hrs</t>
        </is>
      </c>
      <c r="P12" s="140" t="inlineStr">
        <is>
          <t>Responsibilities</t>
        </is>
      </c>
      <c r="Q12" s="140" t="inlineStr">
        <is>
          <t>Risk</t>
        </is>
      </c>
      <c r="R12" s="140" t="inlineStr">
        <is>
          <t>Meals</t>
        </is>
      </c>
      <c r="S12" s="140" t="inlineStr">
        <is>
          <t>Vac Hrs</t>
        </is>
      </c>
      <c r="T12" s="143" t="inlineStr">
        <is>
          <t>Reason for Overtime</t>
        </is>
      </c>
      <c r="U12" s="144" t="inlineStr">
        <is>
          <t>Wkly Reg Avail</t>
        </is>
      </c>
      <c r="V12" s="351" t="inlineStr">
        <is>
          <t>Orig Reg</t>
        </is>
      </c>
      <c r="W12" s="351" t="inlineStr">
        <is>
          <t>Wkly OT Adj</t>
        </is>
      </c>
      <c r="X12" s="351" t="inlineStr">
        <is>
          <t>Week Start</t>
        </is>
      </c>
      <c r="Y12" s="351" t="inlineStr">
        <is>
          <t>Wk Hrs Before</t>
        </is>
      </c>
      <c r="Z12" s="351" t="n"/>
      <c r="AA12" s="351" t="n"/>
      <c r="AB12" s="351" t="n"/>
      <c r="AC12" s="351" t="n"/>
      <c r="AD12" s="351" t="n"/>
      <c r="AE12" s="351" t="n"/>
      <c r="AF12" s="351" t="n"/>
      <c r="AJ12" s="252" t="n"/>
      <c r="AK12" s="252" t="n"/>
    </row>
    <row r="13" hidden="1" ht="15.75" customHeight="1" s="348" thickBot="1">
      <c r="A13" s="268" t="n"/>
      <c r="B13" s="351" t="n"/>
      <c r="C13" s="145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146" t="n"/>
      <c r="U13" s="351" t="n"/>
      <c r="V13" s="351" t="n"/>
      <c r="W13" s="351" t="n"/>
      <c r="X13" s="351" t="n"/>
      <c r="Y13" s="351" t="n"/>
      <c r="Z13" s="351" t="n"/>
      <c r="AA13" s="351" t="n"/>
      <c r="AB13" s="351" t="n"/>
      <c r="AC13" s="351" t="n"/>
      <c r="AD13" s="351" t="n"/>
      <c r="AE13" s="351" t="n"/>
      <c r="AF13" s="351" t="n"/>
    </row>
    <row r="14" ht="24" customHeight="1" s="348" thickBot="1">
      <c r="A14" s="147" t="inlineStr">
        <is>
          <t>On Day</t>
        </is>
      </c>
      <c r="B14" s="269" t="n"/>
      <c r="C14" s="88">
        <f>M10</f>
        <v/>
      </c>
      <c r="D14" s="54" t="n"/>
      <c r="E14" s="148">
        <f>IF(D14="", "",
 IF(D14=TIME(0,0,0), 0,
 IF(AND(D14&gt;=TIME(0,0,1), D14&lt;=TIME(2,0,0)), TIME(7,0,0),
 IF(AND(D14&gt;=TIME(6,0,0), D14&lt;=TIME(8,0,0)), TIME(12,0,0),
 IF(AND(D14&gt;TIME(8,0,0), D14&lt;=TIME(13,59,0)), TIME(15,0,0),
 IF(AND(D14&gt;=TIME(14,0,0), D14&lt;=TIME(17,59,0)), TIME(21,0,0),
 IF(AND(D14&gt;=TIME(18,0,0), D14&lt;=TIME(21,59,0)), TIME(0,0,0),
 IF(AND(D14&gt;=TIME(22,0,0), D14&lt;=TIME(23,59,59)), TIME(7,0,0), ""))))))))</f>
        <v/>
      </c>
      <c r="F14" s="149" t="n"/>
      <c r="G14" s="148">
        <f>IF(AND(D14&gt;=TIME(6,0,0),D14&lt;=TIME(8,0,0)),E14,"")</f>
        <v/>
      </c>
      <c r="H14" s="54" t="n"/>
      <c r="I14" s="55">
        <f>ROUND(IF(OR(D14="",E14="",E14=0),0,IF(H14="",MOD(E14-D14,1)*24,MOD(H14-D14,1)*24)),2)</f>
        <v/>
      </c>
      <c r="J14" s="150" t="n"/>
      <c r="K14" s="270" t="n"/>
      <c r="L14" s="271" t="n"/>
      <c r="M14" s="272">
        <f>MAX(0,V14-W14)</f>
        <v/>
      </c>
      <c r="N14" s="56">
        <f>(IF(OR($C14="",$D14=""),0,
 IF(OR($A14="Holiday",$A15="Holiday"),
    IF(ISNUMBER(MATCH(TRIM($B14),{"Phagwah","Good Friday","Easter Monday","Labour Day","Christmas","Eid ul Azha","Romans-2","Globe-12","Neptune P1"},0)),0,$I14),
 IF(AND(NOT(OR($A14="Annual Leave",$A15="Annual Leave")),$A14="Off day"),$I14,
  MAX(0,$I14-$V14)
  ))))+W14</f>
        <v/>
      </c>
      <c r="O14" s="56">
        <f>IF(AND(OR($A14="Holiday",$A15="Holiday"),
        ISNUMBER(MATCH(TRIM($B14),{"Phagwah","Good Friday","Easter Monday","Labour Day","Christmas","Eid ul Azha","Romans-2","Globe-12","Neptune P1"},0))),
   $I14,0)</f>
        <v/>
      </c>
      <c r="P14" s="56">
        <f>IF(OR($O$7="Canteen",$O$7="Head Office"),0,IF($I14&lt;=0,0,IF(OR(OR(TRIM($J14)="Hebrews",TRIM($J14)="Romans",TRIM($J14)="Romans-2",TRIM($J14)="Globe",TRIM($J14)="Globe-12",TRIM($J14)="Neptune P1"),AND($I15&gt;0,OR(TRIM($J15)="Hebrews",TRIM($J15)="Romans",TRIM($J15)="Romans-2",TRIM($J15)="Globe",TRIM($J15)="Globe-12",TRIM($J15)="Neptune P1"))),1,0)))</f>
        <v/>
      </c>
      <c r="Q14" s="57" t="n"/>
      <c r="R14" s="56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IF($I14&gt;0,1,0),
      0
   ),
0))</f>
        <v/>
      </c>
      <c r="S14" s="56">
        <f>IF(OR($A14="Annual Leave",$A15="Annual Leave"),IF($A14="Annual Leave",8,0),0)</f>
        <v/>
      </c>
      <c r="T14" s="58" t="n"/>
      <c r="U14" s="144">
        <f>MAX(0,40-Y14)</f>
        <v/>
      </c>
      <c r="V14" s="151">
        <f>IF(OR($C14="",$D14=""),0,
 IF(OR($A14="Holiday",$A15="Holiday"),0,
 IF(AND(NOT(OR($A14="Annual Leave",$A15="Annual Leave")),$A14="Off day"),0,
  IF($I14+$I15&gt;=8,IF($I14&gt;=8,8,$I14),$I14)
  )))</f>
        <v/>
      </c>
      <c r="W14" s="151">
        <f>MAX(0,V14-U14)</f>
        <v/>
      </c>
      <c r="X14" s="151">
        <f>IF(C14="","",C14-WEEKDAY(C14,1)+1)</f>
        <v/>
      </c>
      <c r="Y14" s="151">
        <f>IF(X14=X14,$L$11,0)</f>
        <v/>
      </c>
      <c r="Z14" s="151" t="n"/>
      <c r="AA14" s="151" t="n"/>
      <c r="AB14" s="151" t="n"/>
      <c r="AC14" s="351" t="n"/>
      <c r="AD14" s="351" t="n"/>
      <c r="AE14" s="351" t="n"/>
      <c r="AF14" s="351" t="n"/>
    </row>
    <row r="15" ht="24" customHeight="1" s="348" thickBot="1">
      <c r="A15" s="147" t="inlineStr">
        <is>
          <t>On Day</t>
        </is>
      </c>
      <c r="B15" s="269" t="n"/>
      <c r="C15" s="89">
        <f>C14</f>
        <v/>
      </c>
      <c r="D15" s="59" t="n"/>
      <c r="E15" s="152">
        <f>IF(D15="", "",
 IF(D15=TIME(0,0,0), 0,
 IF(AND(D15&gt;=TIME(0,0,1), D15&lt;=TIME(2,0,0)), TIME(7,0,0),
 IF(AND(D15&gt;=TIME(6,0,0), D15&lt;=TIME(8,0,0)), TIME(12,0,0),
 IF(AND(D15&gt;TIME(8,0,0), D15&lt;=TIME(13,59,0)), TIME(15,0,0),
 IF(AND(D15&gt;=TIME(14,0,0), D15&lt;=TIME(17,59,0)), TIME(21,0,0),
 IF(AND(D15&gt;=TIME(18,0,0), D15&lt;=TIME(21,59,0)), TIME(0,0,0),
 IF(AND(D15&gt;=TIME(22,0,0), D15&lt;=TIME(23,59,59)), TIME(7,0,0), ""))))))))</f>
        <v/>
      </c>
      <c r="F15" s="153" t="n"/>
      <c r="G15" s="152">
        <f>IF(AND(D15&gt;=TIME(6,0,0),D15&lt;=TIME(8,0,0)),E15,"")</f>
        <v/>
      </c>
      <c r="H15" s="59" t="n"/>
      <c r="I15" s="60">
        <f>ROUND(IF(OR(D15="",E15="",E15=0),0,IF(H15="",MOD(E15-D15,1)*24,MOD(H15-D15,1)*24)),2)</f>
        <v/>
      </c>
      <c r="J15" s="150" t="n"/>
      <c r="K15" s="270" t="n"/>
      <c r="L15" s="271" t="n"/>
      <c r="M15" s="272">
        <f>MAX(0,V15-W15)</f>
        <v/>
      </c>
      <c r="N15" s="61">
        <f>(IF(OR($C15="",$D15=""),0,
 IF(OR($A14="Holiday",$A15="Holiday"),
    IF(ISNUMBER(MATCH(TRIM($B15),{"Phagwah","Good Friday","Easter Monday","Labour Day","Christmas","Eid ul Azha","Romans-2","Globe-12","Neptune P1"},0)),0,$I15),
 IF(AND(NOT(OR($A14="Annual Leave",$A15="Annual Leave")),$A15="Off day"),$I15,
  MAX(0,$I15-$V15)
  ))))+W15</f>
        <v/>
      </c>
      <c r="O15" s="61">
        <f>IF(AND(OR($A14="Holiday",$A15="Holiday"),
        ISNUMBER(MATCH(TRIM($B15),{"Phagwah","Good Friday","Easter Monday","Labour Day","Christmas","Eid ul Azha","Romans-2","Globe-12","Neptune P1"},0))),
   $I15,0)</f>
        <v/>
      </c>
      <c r="P15" s="61">
        <f>IF(OR($O$7="Canteen",$O$7="Head Office"),0,IF($I15&lt;=0,0,IF(AND($I14&lt;=0,OR(TRIM($J15)="Hebrews",TRIM($J15)="Romans",TRIM($J15)="Romans-2",TRIM($J15)="Globe",TRIM($J15)="Globe-12",TRIM($J15)="Neptune P1")),1,0)))</f>
        <v/>
      </c>
      <c r="Q15" s="62" t="n"/>
      <c r="R15" s="61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IF(AND($I14=0,$I15&gt;0),1,0),
      0
   ),
0))</f>
        <v/>
      </c>
      <c r="S15" s="61">
        <f>IF(OR($A14="Annual Leave",$A15="Annual Leave"),IF(AND($A14&lt;&gt;"Annual Leave",$A15="Annual Leave"),8,0),0)</f>
        <v/>
      </c>
      <c r="T15" s="63" t="n"/>
      <c r="U15" s="144">
        <f>MAX(0,40-Y15)</f>
        <v/>
      </c>
      <c r="V15" s="151">
        <f>IF(OR($C15="",$D15=""),0,
 IF(OR($A14="Holiday",$A15="Holiday"),0,
 IF(AND(NOT(OR($A14="Annual Leave",$A15="Annual Leave")),$A15="Off day"),0,
  IF($I14+$I15&gt;=8,IF($I14&gt;=8,0,8-$I14),$I15)
  )))</f>
        <v/>
      </c>
      <c r="W15" s="151">
        <f>MAX(0,V15-U15)</f>
        <v/>
      </c>
      <c r="X15" s="151">
        <f>IF(C15="","",C15-WEEKDAY(C15,1)+1)</f>
        <v/>
      </c>
      <c r="Y15" s="151">
        <f>SUMPRODUCT(($X$14:$X14=X15)*(($V$14:$V14)+($O$14:$O14)))+IF(X15=X14,$L$11,0)</f>
        <v/>
      </c>
      <c r="Z15" s="151" t="n"/>
      <c r="AA15" s="151" t="n"/>
      <c r="AB15" s="151" t="n"/>
      <c r="AC15" s="351" t="n"/>
      <c r="AD15" s="351" t="n"/>
      <c r="AE15" s="351" t="n"/>
      <c r="AF15" s="351" t="n"/>
    </row>
    <row r="16" ht="24" customHeight="1" s="348" thickBot="1">
      <c r="A16" s="154" t="inlineStr">
        <is>
          <t>On Day</t>
        </is>
      </c>
      <c r="B16" s="273" t="n"/>
      <c r="C16" s="90">
        <f>C14+1</f>
        <v/>
      </c>
      <c r="D16" s="8" t="n"/>
      <c r="E16" s="155">
        <f>IF(D16="", "",
 IF(D16=TIME(0,0,0), 0,
 IF(AND(D16&gt;=TIME(0,0,1), D16&lt;=TIME(2,0,0)), TIME(7,0,0),
 IF(AND(D16&gt;=TIME(6,0,0), D16&lt;=TIME(8,0,0)), TIME(12,0,0),
 IF(AND(D16&gt;TIME(8,0,0), D16&lt;=TIME(13,59,0)), TIME(15,0,0),
 IF(AND(D16&gt;=TIME(14,0,0), D16&lt;=TIME(17,59,0)), TIME(21,0,0),
 IF(AND(D16&gt;=TIME(18,0,0), D16&lt;=TIME(21,59,0)), TIME(0,0,0),
 IF(AND(D16&gt;=TIME(22,0,0), D16&lt;=TIME(23,59,59)), TIME(7,0,0), ""))))))))</f>
        <v/>
      </c>
      <c r="F16" s="156" t="n"/>
      <c r="G16" s="155">
        <f>IF(AND(D16&gt;=TIME(6,0,0),D16&lt;=TIME(8,0,0)),E16,"")</f>
        <v/>
      </c>
      <c r="H16" s="8" t="n"/>
      <c r="I16" s="30">
        <f>ROUND(IF(OR(D16="",E16="",E16=0),0,IF(H16="",MOD(E16-D16,1)*24,MOD(H16-D16,1)*24)),2)</f>
        <v/>
      </c>
      <c r="J16" s="157" t="n"/>
      <c r="K16" s="274" t="n"/>
      <c r="L16" s="271" t="n"/>
      <c r="M16" s="275">
        <f>MAX(0,V16-W16)</f>
        <v/>
      </c>
      <c r="N16" s="9">
        <f>(IF(OR($C16="",$D16=""),0,
 IF(OR($A16="Holiday",$A17="Holiday"),
    IF(ISNUMBER(MATCH(TRIM($B16),{"Phagwah","Good Friday","Easter Monday","Labour Day","Christmas","Eid ul Azha","Romans-2","Globe-12","Neptune P1"},0)),0,$I16),
 IF(AND(NOT(OR($A16="Annual Leave",$A17="Annual Leave")),$A16="Off day"),$I16,
  MAX(0,$I16-$V16)
  ))))+W16</f>
        <v/>
      </c>
      <c r="O16" s="9">
        <f>IF(AND(OR($A16="Holiday",$A17="Holiday"),
        ISNUMBER(MATCH(TRIM($B16),{"Phagwah","Good Friday","Easter Monday","Labour Day","Christmas","Eid ul Azha","Romans-2","Globe-12","Neptune P1"},0))),
   $I16,0)</f>
        <v/>
      </c>
      <c r="P16" s="9">
        <f>IF(OR($O$7="Canteen",$O$7="Head Office"),0,IF($I16&lt;=0,0,IF(OR(OR(TRIM($J16)="Hebrews",TRIM($J16)="Romans",TRIM($J16)="Romans-2",TRIM($J16)="Globe",TRIM($J16)="Globe-12",TRIM($J16)="Neptune P1"),AND($I17&gt;0,OR(TRIM($J17)="Hebrews",TRIM($J17)="Romans",TRIM($J17)="Romans-2",TRIM($J17)="Globe",TRIM($J17)="Globe-12",TRIM($J17)="Neptune P1"))),1,0)))</f>
        <v/>
      </c>
      <c r="Q16" s="10" t="n"/>
      <c r="R16" s="9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IF($I16&gt;0,1,0),
      0
   ),
0))</f>
        <v/>
      </c>
      <c r="S16" s="9">
        <f>IF(OR($A16="Annual Leave",$A17="Annual Leave"),IF($A16="Annual Leave",8,0),0)</f>
        <v/>
      </c>
      <c r="T16" s="91" t="n"/>
      <c r="U16" s="144">
        <f>MAX(0,40-Y16)</f>
        <v/>
      </c>
      <c r="V16" s="351">
        <f>IF(OR($C16="",$D16=""),0,
 IF(OR($A16="Holiday",$A17="Holiday"),0,
 IF(AND(NOT(OR($A16="Annual Leave",$A17="Annual Leave")),$A16="Off day"),0,
  IF($I16+$I17&gt;=8,IF($I16&gt;=8,8,$I16),$I16)
  )))</f>
        <v/>
      </c>
      <c r="W16" s="351">
        <f>MAX(0,V16-U16)</f>
        <v/>
      </c>
      <c r="X16" s="351">
        <f>IF(C16="","",C16-WEEKDAY(C16,1)+1)</f>
        <v/>
      </c>
      <c r="Y16" s="351">
        <f>SUMPRODUCT(($X$14:$X15=X16)*(($V$14:$V15)+($O$14:$O15)))+IF(X16=X14,$L$11,0)</f>
        <v/>
      </c>
      <c r="Z16" s="351" t="n"/>
      <c r="AA16" s="351" t="n"/>
      <c r="AB16" s="351" t="n"/>
      <c r="AC16" s="351" t="n"/>
      <c r="AD16" s="351" t="n"/>
      <c r="AE16" s="351" t="n"/>
      <c r="AF16" s="351" t="n"/>
    </row>
    <row r="17" ht="24" customHeight="1" s="348" thickBot="1">
      <c r="A17" s="154" t="inlineStr">
        <is>
          <t>On Day</t>
        </is>
      </c>
      <c r="B17" s="273" t="n"/>
      <c r="C17" s="90">
        <f>C16</f>
        <v/>
      </c>
      <c r="D17" s="276" t="n"/>
      <c r="E17" s="277">
        <f>IF(D17="", "",
 IF(D17=TIME(0,0,0), 0,
 IF(AND(D17&gt;=TIME(0,0,1), D17&lt;=TIME(2,0,0)), TIME(7,0,0),
 IF(AND(D17&gt;=TIME(6,0,0), D17&lt;=TIME(8,0,0)), TIME(12,0,0),
 IF(AND(D17&gt;TIME(8,0,0), D17&lt;=TIME(13,59,0)), TIME(15,0,0),
 IF(AND(D17&gt;=TIME(14,0,0), D17&lt;=TIME(17,59,0)), TIME(21,0,0),
 IF(AND(D17&gt;=TIME(18,0,0), D17&lt;=TIME(21,59,0)), TIME(0,0,0),
 IF(AND(D17&gt;=TIME(22,0,0), D17&lt;=TIME(23,59,59)), TIME(7,0,0), ""))))))))</f>
        <v/>
      </c>
      <c r="F17" s="156" t="n"/>
      <c r="G17" s="277">
        <f>IF(AND(D17&gt;=TIME(6,0,0),D17&lt;=TIME(8,0,0)),E17,"")</f>
        <v/>
      </c>
      <c r="H17" s="276" t="n"/>
      <c r="I17" s="30">
        <f>ROUND(IF(OR(D17="",E17="",E17=0),0,IF(H17="",MOD(E17-D17,1)*24,MOD(H17-D17,1)*24)),2)</f>
        <v/>
      </c>
      <c r="J17" s="158" t="n"/>
      <c r="K17" s="274" t="n"/>
      <c r="L17" s="271" t="n"/>
      <c r="M17" s="275">
        <f>MAX(0,V17-W17)</f>
        <v/>
      </c>
      <c r="N17" s="278">
        <f>(IF(OR($C17="",$D17=""),0,
 IF(OR($A16="Holiday",$A17="Holiday"),
    IF(ISNUMBER(MATCH(TRIM($B17),{"Phagwah","Good Friday","Easter Monday","Labour Day","Christmas","Eid ul Azha","Romans-2","Globe-12","Neptune P1"},0)),0,$I17),
 IF(AND(NOT(OR($A16="Annual Leave",$A17="Annual Leave")),$A17="Off day"),$I17,
  MAX(0,$I17-$V17)
  ))))+W17</f>
        <v/>
      </c>
      <c r="O17" s="278">
        <f>IF(AND(OR($A16="Holiday",$A17="Holiday"),
        ISNUMBER(MATCH(TRIM($B17),{"Phagwah","Good Friday","Easter Monday","Labour Day","Christmas","Eid ul Azha","Romans-2","Globe-12","Neptune P1"},0))),
   $I17,0)</f>
        <v/>
      </c>
      <c r="P17" s="278">
        <f>IF(OR($O$7="Canteen",$O$7="Head Office"),0,IF($I17&lt;=0,0,IF(AND($I16&lt;=0,OR(TRIM($J17)="Hebrews",TRIM($J17)="Romans",TRIM($J17)="Romans-2",TRIM($J17)="Globe",TRIM($J17)="Globe-12",TRIM($J17)="Neptune P1")),1,0)))</f>
        <v/>
      </c>
      <c r="Q17" s="279" t="n"/>
      <c r="R17" s="278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IF(AND($I16=0,$I17&gt;0),1,0),
      0
   ),
0))</f>
        <v/>
      </c>
      <c r="S17" s="278">
        <f>IF(OR($A16="Annual Leave",$A17="Annual Leave"),IF(AND($A16&lt;&gt;"Annual Leave",$A17="Annual Leave"),8,0),0)</f>
        <v/>
      </c>
      <c r="T17" s="280" t="n"/>
      <c r="U17" s="144">
        <f>MAX(0,40-Y17)</f>
        <v/>
      </c>
      <c r="V17" s="351">
        <f>IF(OR($C17="",$D17=""),0,
 IF(OR($A16="Holiday",$A17="Holiday"),0,
 IF(AND(NOT(OR($A16="Annual Leave",$A17="Annual Leave")),$A17="Off day"),0,
  IF($I16+$I17&gt;=8,IF($I16&gt;=8,0,8-$I16),$I17)
  )))</f>
        <v/>
      </c>
      <c r="W17" s="351">
        <f>MAX(0,V17-U17)</f>
        <v/>
      </c>
      <c r="X17" s="351">
        <f>IF(C17="","",C17-WEEKDAY(C17,1)+1)</f>
        <v/>
      </c>
      <c r="Y17" s="351">
        <f>SUMPRODUCT(($X$14:$X16=X17)*(($V$14:$V16)+($O$14:$O16)))+IF(X17=X14,$L$11,0)</f>
        <v/>
      </c>
      <c r="Z17" s="351" t="n"/>
      <c r="AA17" s="351" t="n"/>
      <c r="AB17" s="351" t="n"/>
      <c r="AC17" s="351" t="n"/>
      <c r="AD17" s="351" t="n"/>
      <c r="AE17" s="351" t="n"/>
      <c r="AF17" s="351" t="n"/>
    </row>
    <row r="18" ht="24" customHeight="1" s="348" thickBot="1">
      <c r="A18" s="159" t="inlineStr">
        <is>
          <t>On Day</t>
        </is>
      </c>
      <c r="B18" s="281" t="n"/>
      <c r="C18" s="92">
        <f>C16+1</f>
        <v/>
      </c>
      <c r="D18" s="31" t="n"/>
      <c r="E18" s="160">
        <f>IF(D18="", "",
 IF(D18=TIME(0,0,0), 0,
 IF(AND(D18&gt;=TIME(0,0,1), D18&lt;=TIME(2,0,0)), TIME(7,0,0),
 IF(AND(D18&gt;=TIME(6,0,0), D18&lt;=TIME(8,0,0)), TIME(12,0,0),
 IF(AND(D18&gt;TIME(8,0,0), D18&lt;=TIME(13,59,0)), TIME(15,0,0),
 IF(AND(D18&gt;=TIME(14,0,0), D18&lt;=TIME(17,59,0)), TIME(21,0,0),
 IF(AND(D18&gt;=TIME(18,0,0), D18&lt;=TIME(21,59,0)), TIME(0,0,0),
 IF(AND(D18&gt;=TIME(22,0,0), D18&lt;=TIME(23,59,59)), TIME(7,0,0), ""))))))))</f>
        <v/>
      </c>
      <c r="F18" s="161" t="n"/>
      <c r="G18" s="160">
        <f>IF(AND(D18&gt;=TIME(6,0,0),D18&lt;=TIME(8,0,0)),E18,"")</f>
        <v/>
      </c>
      <c r="H18" s="31" t="n"/>
      <c r="I18" s="32">
        <f>ROUND(IF(OR(D18="",E18="",E18=0),0,IF(H18="",MOD(E18-D18,1)*24,MOD(H18-D18,1)*24)),2)</f>
        <v/>
      </c>
      <c r="J18" s="162" t="n"/>
      <c r="K18" s="282" t="n"/>
      <c r="L18" s="271" t="n"/>
      <c r="M18" s="283">
        <f>MAX(0,V18-W18)</f>
        <v/>
      </c>
      <c r="N18" s="33">
        <f>(IF(OR($C18="",$D18=""),0,
 IF(OR($A18="Holiday",$A19="Holiday"),
    IF(ISNUMBER(MATCH(TRIM($B18),{"Phagwah","Good Friday","Easter Monday","Labour Day","Christmas","Eid ul Azha","Romans-2","Globe-12","Neptune P1"},0)),0,$I18),
 IF(AND(NOT(OR($A18="Annual Leave",$A19="Annual Leave")),$A18="Off day"),$I18,
  MAX(0,$I18-$V18)
  ))))+W18</f>
        <v/>
      </c>
      <c r="O18" s="33">
        <f>IF(AND(OR($A18="Holiday",$A19="Holiday"),
        ISNUMBER(MATCH(TRIM($B18),{"Phagwah","Good Friday","Easter Monday","Labour Day","Christmas","Eid ul Azha","Romans-2","Globe-12","Neptune P1"},0))),
   $I18,0)</f>
        <v/>
      </c>
      <c r="P18" s="33">
        <f>IF(OR($O$7="Canteen",$O$7="Head Office"),0,IF($I18&lt;=0,0,IF(OR(OR(TRIM($J18)="Hebrews",TRIM($J18)="Romans",TRIM($J18)="Romans-2",TRIM($J18)="Globe",TRIM($J18)="Globe-12",TRIM($J18)="Neptune P1"),AND($I19&gt;0,OR(TRIM($J19)="Hebrews",TRIM($J19)="Romans",TRIM($J19)="Romans-2",TRIM($J19)="Globe",TRIM($J19)="Globe-12",TRIM($J19)="Neptune P1"))),1,0)))</f>
        <v/>
      </c>
      <c r="Q18" s="34" t="n"/>
      <c r="R18" s="33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IF($I18&gt;0,1,0),
      0
   ),
0))</f>
        <v/>
      </c>
      <c r="S18" s="33">
        <f>IF(OR($A18="Annual Leave",$A19="Annual Leave"),IF($A18="Annual Leave",8,0),0)</f>
        <v/>
      </c>
      <c r="T18" s="35" t="n"/>
      <c r="U18" s="144">
        <f>MAX(0,40-Y18)</f>
        <v/>
      </c>
      <c r="V18" s="351">
        <f>IF(OR($C18="",$D18=""),0,
 IF(OR($A18="Holiday",$A19="Holiday"),0,
 IF(AND(NOT(OR($A18="Annual Leave",$A19="Annual Leave")),$A18="Off day"),0,
  IF($I18+$I19&gt;=8,IF($I18&gt;=8,8,$I18),$I18)
  )))</f>
        <v/>
      </c>
      <c r="W18" s="351">
        <f>MAX(0,V18-U18)</f>
        <v/>
      </c>
      <c r="X18" s="351">
        <f>IF(C18="","",C18-WEEKDAY(C18,1)+1)</f>
        <v/>
      </c>
      <c r="Y18" s="351">
        <f>SUMPRODUCT(($X$14:$X17=X18)*(($V$14:$V17)+($O$14:$O17)))+IF(X18=X14,$L$11,0)</f>
        <v/>
      </c>
      <c r="Z18" s="351" t="n"/>
      <c r="AA18" s="351" t="n"/>
      <c r="AB18" s="351" t="n"/>
      <c r="AC18" s="351" t="n"/>
      <c r="AD18" s="351" t="n"/>
      <c r="AE18" s="351" t="n"/>
      <c r="AF18" s="351" t="n"/>
    </row>
    <row r="19" ht="24" customHeight="1" s="348" thickBot="1">
      <c r="A19" s="159" t="inlineStr">
        <is>
          <t>On Day</t>
        </is>
      </c>
      <c r="B19" s="281" t="n"/>
      <c r="C19" s="93">
        <f>C18</f>
        <v/>
      </c>
      <c r="D19" s="36" t="n"/>
      <c r="E19" s="163">
        <f>IF(D19="", "",
 IF(D19=TIME(0,0,0), 0,
 IF(AND(D19&gt;=TIME(0,0,1), D19&lt;=TIME(2,0,0)), TIME(7,0,0),
 IF(AND(D19&gt;=TIME(6,0,0), D19&lt;=TIME(8,0,0)), TIME(12,0,0),
 IF(AND(D19&gt;TIME(8,0,0), D19&lt;=TIME(13,59,0)), TIME(15,0,0),
 IF(AND(D19&gt;=TIME(14,0,0), D19&lt;=TIME(17,59,0)), TIME(21,0,0),
 IF(AND(D19&gt;=TIME(18,0,0), D19&lt;=TIME(21,59,0)), TIME(0,0,0),
 IF(AND(D19&gt;=TIME(22,0,0), D19&lt;=TIME(23,59,59)), TIME(7,0,0), ""))))))))</f>
        <v/>
      </c>
      <c r="F19" s="164" t="n"/>
      <c r="G19" s="163">
        <f>IF(AND(D19&gt;=TIME(6,0,0),D19&lt;=TIME(8,0,0)),E19,"")</f>
        <v/>
      </c>
      <c r="H19" s="36" t="n"/>
      <c r="I19" s="37">
        <f>ROUND(IF(OR(D19="",E19="",E19=0),0,IF(H19="",MOD(E19-D19,1)*24,MOD(H19-D19,1)*24)),2)</f>
        <v/>
      </c>
      <c r="J19" s="162" t="n"/>
      <c r="K19" s="282" t="n"/>
      <c r="L19" s="271" t="n"/>
      <c r="M19" s="283">
        <f>MAX(0,V19-W19)</f>
        <v/>
      </c>
      <c r="N19" s="38">
        <f>(IF(OR($C19="",$D19=""),0,
 IF(OR($A18="Holiday",$A19="Holiday"),
    IF(ISNUMBER(MATCH(TRIM($B19),{"Phagwah","Good Friday","Easter Monday","Labour Day","Christmas","Eid ul Azha","Romans-2","Globe-12","Neptune P1"},0)),0,$I19),
 IF(AND(NOT(OR($A18="Annual Leave",$A19="Annual Leave")),$A19="Off day"),$I19,
  MAX(0,$I19-$V19)
  ))))+W19</f>
        <v/>
      </c>
      <c r="O19" s="38">
        <f>IF(AND(OR($A18="Holiday",$A19="Holiday"),
        ISNUMBER(MATCH(TRIM($B19),{"Phagwah","Good Friday","Easter Monday","Labour Day","Christmas","Eid ul Azha","Romans-2","Globe-12","Neptune P1"},0))),
   $I19,0)</f>
        <v/>
      </c>
      <c r="P19" s="38">
        <f>IF(OR($O$7="Canteen",$O$7="Head Office"),0,IF($I19&lt;=0,0,IF(AND($I18&lt;=0,OR(TRIM($J19)="Hebrews",TRIM($J19)="Romans",TRIM($J19)="Romans-2",TRIM($J19)="Globe",TRIM($J19)="Globe-12",TRIM($J19)="Neptune P1")),1,0)))</f>
        <v/>
      </c>
      <c r="Q19" s="39" t="n"/>
      <c r="R19" s="38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IF(AND($I18=0,$I19&gt;0),1,0),
      0
   ),
0))</f>
        <v/>
      </c>
      <c r="S19" s="38">
        <f>IF(OR($A18="Annual Leave",$A19="Annual Leave"),IF(AND($A18&lt;&gt;"Annual Leave",$A19="Annual Leave"),8,0),0)</f>
        <v/>
      </c>
      <c r="T19" s="40" t="n"/>
      <c r="U19" s="144">
        <f>MAX(0,40-Y19)</f>
        <v/>
      </c>
      <c r="V19" s="351">
        <f>IF(OR($C19="",$D19=""),0,
 IF(OR($A18="Holiday",$A19="Holiday"),0,
 IF(AND(NOT(OR($A18="Annual Leave",$A19="Annual Leave")),$A19="Off day"),0,
  IF($I18+$I19&gt;=8,IF($I18&gt;=8,0,8-$I18),$I19)
  )))</f>
        <v/>
      </c>
      <c r="W19" s="351">
        <f>MAX(0,V19-U19)</f>
        <v/>
      </c>
      <c r="X19" s="351">
        <f>IF(C19="","",C19-WEEKDAY(C19,1)+1)</f>
        <v/>
      </c>
      <c r="Y19" s="351">
        <f>SUMPRODUCT(($X$14:$X18=X19)*(($V$14:$V18)+($O$14:$O18)))+IF(X19=X14,$L$11,0)</f>
        <v/>
      </c>
      <c r="Z19" s="351" t="n"/>
      <c r="AA19" s="351" t="n"/>
      <c r="AB19" s="351" t="n"/>
      <c r="AC19" s="351" t="n"/>
      <c r="AD19" s="351" t="n"/>
      <c r="AE19" s="351" t="n"/>
      <c r="AF19" s="351" t="n"/>
    </row>
    <row r="20" ht="24" customHeight="1" s="348" thickBot="1">
      <c r="A20" s="165" t="inlineStr">
        <is>
          <t>On Day</t>
        </is>
      </c>
      <c r="B20" s="284" t="n"/>
      <c r="C20" s="94">
        <f>C18+1</f>
        <v/>
      </c>
      <c r="D20" s="41" t="n"/>
      <c r="E20" s="166">
        <f>IF(D20="", "",
 IF(D20=TIME(0,0,0), 0,
 IF(AND(D20&gt;=TIME(0,0,1), D20&lt;=TIME(2,0,0)), TIME(7,0,0),
 IF(AND(D20&gt;=TIME(6,0,0), D20&lt;=TIME(8,0,0)), TIME(12,0,0),
 IF(AND(D20&gt;TIME(8,0,0), D20&lt;=TIME(13,59,0)), TIME(15,0,0),
 IF(AND(D20&gt;=TIME(14,0,0), D20&lt;=TIME(17,59,0)), TIME(21,0,0),
 IF(AND(D20&gt;=TIME(18,0,0), D20&lt;=TIME(21,59,0)), TIME(0,0,0),
 IF(AND(D20&gt;=TIME(22,0,0), D20&lt;=TIME(23,59,59)), TIME(7,0,0), ""))))))))</f>
        <v/>
      </c>
      <c r="F20" s="167" t="n"/>
      <c r="G20" s="166">
        <f>IF(AND(D20&gt;=TIME(6,0,0),D20&lt;=TIME(8,0,0)),E20,"")</f>
        <v/>
      </c>
      <c r="H20" s="41" t="n"/>
      <c r="I20" s="95">
        <f>ROUND(IF(OR(D20="",E20="",E20=0),0,IF(H20="",MOD(E20-D20,1)*24,MOD(H20-D20,1)*24)),2)</f>
        <v/>
      </c>
      <c r="J20" s="168" t="n"/>
      <c r="K20" s="285" t="n"/>
      <c r="L20" s="271" t="n"/>
      <c r="M20" s="286">
        <f>MAX(0,V20-W20)</f>
        <v/>
      </c>
      <c r="N20" s="42">
        <f>(IF(OR($C20="",$D20=""),0,
 IF(OR($A20="Holiday",$A21="Holiday"),
    IF(ISNUMBER(MATCH(TRIM($B20),{"Phagwah","Good Friday","Easter Monday","Labour Day","Christmas","Eid ul Azha","Romans-2","Globe-12","Neptune P1"},0)),0,$I20),
 IF(AND(NOT(OR($A20="Annual Leave",$A21="Annual Leave")),$A20="Off day"),$I20,
  MAX(0,$I20-$V20)
  ))))+W20</f>
        <v/>
      </c>
      <c r="O20" s="42">
        <f>IF(AND(OR($A20="Holiday",$A21="Holiday"),
        ISNUMBER(MATCH(TRIM($B20),{"Phagwah","Good Friday","Easter Monday","Labour Day","Christmas","Eid ul Azha","Romans-2","Globe-12","Neptune P1"},0))),
   $I20,0)</f>
        <v/>
      </c>
      <c r="P20" s="42">
        <f>IF(OR($O$7="Canteen",$O$7="Head Office"),0,IF($I20&lt;=0,0,IF(OR(OR(TRIM($J20)="Hebrews",TRIM($J20)="Romans",TRIM($J20)="Romans-2",TRIM($J20)="Globe",TRIM($J20)="Globe-12",TRIM($J20)="Neptune P1"),AND($I21&gt;0,OR(TRIM($J21)="Hebrews",TRIM($J21)="Romans",TRIM($J21)="Romans-2",TRIM($J21)="Globe",TRIM($J21)="Globe-12",TRIM($J21)="Neptune P1"))),1,0)))</f>
        <v/>
      </c>
      <c r="Q20" s="43" t="n"/>
      <c r="R20" s="42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IF($I20&gt;0,1,0),
      0
   ),
0))</f>
        <v/>
      </c>
      <c r="S20" s="42">
        <f>IF(OR($A20="Annual Leave",$A21="Annual Leave"),IF($A20="Annual Leave",8,0),0)</f>
        <v/>
      </c>
      <c r="T20" s="96" t="n"/>
      <c r="U20" s="144">
        <f>MAX(0,40-Y20)</f>
        <v/>
      </c>
      <c r="V20" s="351">
        <f>IF(OR($C20="",$D20=""),0,
 IF(OR($A20="Holiday",$A21="Holiday"),0,
 IF(AND(NOT(OR($A20="Annual Leave",$A21="Annual Leave")),$A20="Off day"),0,
  IF($I20+$I21&gt;=8,IF($I20&gt;=8,8,$I20),$I20)
  )))</f>
        <v/>
      </c>
      <c r="W20" s="351">
        <f>MAX(0,V20-U20)</f>
        <v/>
      </c>
      <c r="X20" s="351">
        <f>IF(C20="","",C20-WEEKDAY(C20,1)+1)</f>
        <v/>
      </c>
      <c r="Y20" s="351">
        <f>SUMPRODUCT(($X$14:$X19=X20)*(($V$14:$V19)+($O$14:$O19)))+IF(X20=X14,$L$11,0)</f>
        <v/>
      </c>
      <c r="Z20" s="351" t="n"/>
      <c r="AA20" s="351" t="n"/>
      <c r="AB20" s="351" t="n"/>
      <c r="AC20" s="351" t="n"/>
      <c r="AD20" s="351" t="n"/>
      <c r="AE20" s="351" t="n"/>
      <c r="AF20" s="351" t="n"/>
    </row>
    <row r="21" ht="24" customHeight="1" s="348" thickBot="1">
      <c r="A21" s="165" t="inlineStr">
        <is>
          <t>On Day</t>
        </is>
      </c>
      <c r="B21" s="284" t="n"/>
      <c r="C21" s="94">
        <f>C20</f>
        <v/>
      </c>
      <c r="D21" s="287" t="n"/>
      <c r="E21" s="288">
        <f>IF(D21="", "",
 IF(D21=TIME(0,0,0), 0,
 IF(AND(D21&gt;=TIME(0,0,1), D21&lt;=TIME(2,0,0)), TIME(7,0,0),
 IF(AND(D21&gt;=TIME(6,0,0), D21&lt;=TIME(8,0,0)), TIME(12,0,0),
 IF(AND(D21&gt;TIME(8,0,0), D21&lt;=TIME(13,59,0)), TIME(15,0,0),
 IF(AND(D21&gt;=TIME(14,0,0), D21&lt;=TIME(17,59,0)), TIME(21,0,0),
 IF(AND(D21&gt;=TIME(18,0,0), D21&lt;=TIME(21,59,0)), TIME(0,0,0),
 IF(AND(D21&gt;=TIME(22,0,0), D21&lt;=TIME(23,59,59)), TIME(7,0,0), ""))))))))</f>
        <v/>
      </c>
      <c r="F21" s="167" t="n"/>
      <c r="G21" s="288">
        <f>IF(AND(D21&gt;=TIME(6,0,0),D21&lt;=TIME(8,0,0)),E21,"")</f>
        <v/>
      </c>
      <c r="H21" s="287" t="n"/>
      <c r="I21" s="95">
        <f>ROUND(IF(OR(D21="",E21="",E21=0),0,IF(H21="",MOD(E21-D21,1)*24,MOD(H21-D21,1)*24)),2)</f>
        <v/>
      </c>
      <c r="J21" s="169" t="n"/>
      <c r="K21" s="285" t="n"/>
      <c r="L21" s="271" t="n"/>
      <c r="M21" s="286">
        <f>MAX(0,V21-W21)</f>
        <v/>
      </c>
      <c r="N21" s="289">
        <f>(IF(OR($C21="",$D21=""),0,
 IF(OR($A20="Holiday",$A21="Holiday"),
    IF(ISNUMBER(MATCH(TRIM($B21),{"Phagwah","Good Friday","Easter Monday","Labour Day","Christmas","Eid ul Azha","Romans-2","Globe-12","Neptune P1"},0)),0,$I21),
 IF(AND(NOT(OR($A20="Annual Leave",$A21="Annual Leave")),$A21="Off day"),$I21,
  MAX(0,$I21-$V21)
  ))))+W21</f>
        <v/>
      </c>
      <c r="O21" s="289">
        <f>IF(AND(OR($A20="Holiday",$A21="Holiday"),
        ISNUMBER(MATCH(TRIM($B21),{"Phagwah","Good Friday","Easter Monday","Labour Day","Christmas","Eid ul Azha","Romans-2","Globe-12","Neptune P1"},0))),
   $I21,0)</f>
        <v/>
      </c>
      <c r="P21" s="289">
        <f>IF(OR($O$7="Canteen",$O$7="Head Office"),0,IF($I21&lt;=0,0,IF(AND($I20&lt;=0,OR(TRIM($J21)="Hebrews",TRIM($J21)="Romans",TRIM($J21)="Romans-2",TRIM($J21)="Globe",TRIM($J21)="Globe-12",TRIM($J21)="Neptune P1")),1,0)))</f>
        <v/>
      </c>
      <c r="Q21" s="290" t="n"/>
      <c r="R21" s="289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IF(AND($I20=0,$I21&gt;0),1,0),
      0
   ),
0))</f>
        <v/>
      </c>
      <c r="S21" s="289">
        <f>IF(OR($A20="Annual Leave",$A21="Annual Leave"),IF(AND($A20&lt;&gt;"Annual Leave",$A21="Annual Leave"),8,0),0)</f>
        <v/>
      </c>
      <c r="T21" s="291" t="n"/>
      <c r="U21" s="144">
        <f>MAX(0,40-Y21)</f>
        <v/>
      </c>
      <c r="V21" s="351">
        <f>IF(OR($C21="",$D21=""),0,
 IF(OR($A20="Holiday",$A21="Holiday"),0,
 IF(AND(NOT(OR($A20="Annual Leave",$A21="Annual Leave")),$A21="Off day"),0,
  IF($I20+$I21&gt;=8,IF($I20&gt;=8,0,8-$I20),$I21)
  )))</f>
        <v/>
      </c>
      <c r="W21" s="351">
        <f>MAX(0,V21-U21)</f>
        <v/>
      </c>
      <c r="X21" s="351">
        <f>IF(C21="","",C21-WEEKDAY(C21,1)+1)</f>
        <v/>
      </c>
      <c r="Y21" s="351">
        <f>SUMPRODUCT(($X$14:$X20=X21)*(($V$14:$V20)+($O$14:$O20)))+IF(X21=X14,$L$11,0)</f>
        <v/>
      </c>
      <c r="Z21" s="351" t="n"/>
      <c r="AA21" s="351" t="n"/>
      <c r="AB21" s="351" t="n"/>
      <c r="AC21" s="351" t="n"/>
      <c r="AD21" s="351" t="n"/>
      <c r="AE21" s="351" t="n"/>
      <c r="AF21" s="351" t="n"/>
    </row>
    <row r="22" ht="24" customHeight="1" s="348" thickBot="1">
      <c r="A22" s="170" t="inlineStr">
        <is>
          <t>On Day</t>
        </is>
      </c>
      <c r="B22" s="292" t="n"/>
      <c r="C22" s="97">
        <f>C20+1</f>
        <v/>
      </c>
      <c r="D22" s="44" t="n"/>
      <c r="E22" s="171">
        <f>IF(D22="", "",
 IF(D22=TIME(0,0,0), 0,
 IF(AND(D22&gt;=TIME(0,0,1), D22&lt;=TIME(2,0,0)), TIME(7,0,0),
 IF(AND(D22&gt;=TIME(6,0,0), D22&lt;=TIME(8,0,0)), TIME(12,0,0),
 IF(AND(D22&gt;TIME(8,0,0), D22&lt;=TIME(13,59,0)), TIME(15,0,0),
 IF(AND(D22&gt;=TIME(14,0,0), D22&lt;=TIME(17,59,0)), TIME(21,0,0),
 IF(AND(D22&gt;=TIME(18,0,0), D22&lt;=TIME(21,59,0)), TIME(0,0,0),
 IF(AND(D22&gt;=TIME(22,0,0), D22&lt;=TIME(23,59,59)), TIME(7,0,0), ""))))))))</f>
        <v/>
      </c>
      <c r="F22" s="172" t="n"/>
      <c r="G22" s="171">
        <f>IF(AND(D22&gt;=TIME(6,0,0),D22&lt;=TIME(8,0,0)),E22,"")</f>
        <v/>
      </c>
      <c r="H22" s="44" t="n"/>
      <c r="I22" s="45">
        <f>ROUND(IF(OR(D22="",E22="",E22=0),0,IF(H22="",MOD(E22-D22,1)*24,MOD(H22-D22,1)*24)),2)</f>
        <v/>
      </c>
      <c r="J22" s="173" t="n"/>
      <c r="K22" s="293" t="n"/>
      <c r="L22" s="271" t="n"/>
      <c r="M22" s="294">
        <f>MAX(0,V22-W22)</f>
        <v/>
      </c>
      <c r="N22" s="46">
        <f>(IF(OR($C22="",$D22=""),0,
 IF(OR($A22="Holiday",$A23="Holiday"),
    IF(ISNUMBER(MATCH(TRIM($B22),{"Phagwah","Good Friday","Easter Monday","Labour Day","Christmas","Eid ul Azha","Romans-2","Globe-12","Neptune P1"},0)),0,$I22),
 IF(AND(NOT(OR($A22="Annual Leave",$A23="Annual Leave")),$A22="Off day"),$I22,
  MAX(0,$I22-$V22)
  ))))+W22</f>
        <v/>
      </c>
      <c r="O22" s="46">
        <f>IF(AND(OR($A22="Holiday",$A23="Holiday"),
        ISNUMBER(MATCH(TRIM($B22),{"Phagwah","Good Friday","Easter Monday","Labour Day","Christmas","Eid ul Azha","Romans-2","Globe-12","Neptune P1"},0))),
   $I22,0)</f>
        <v/>
      </c>
      <c r="P22" s="46">
        <f>IF(OR($O$7="Canteen",$O$7="Head Office"),0,IF($I22&lt;=0,0,IF(OR(OR(TRIM($J22)="Hebrews",TRIM($J22)="Romans",TRIM($J22)="Romans-2",TRIM($J22)="Globe",TRIM($J22)="Globe-12",TRIM($J22)="Neptune P1"),AND($I23&gt;0,OR(TRIM($J23)="Hebrews",TRIM($J23)="Romans",TRIM($J23)="Romans-2",TRIM($J23)="Globe",TRIM($J23)="Globe-12",TRIM($J23)="Neptune P1"))),1,0)))</f>
        <v/>
      </c>
      <c r="Q22" s="47" t="n"/>
      <c r="R22" s="46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IF($I22&gt;0,1,0),
      0
   ),
0))</f>
        <v/>
      </c>
      <c r="S22" s="46">
        <f>IF(OR($A22="Annual Leave",$A23="Annual Leave"),IF($A22="Annual Leave",8,0),0)</f>
        <v/>
      </c>
      <c r="T22" s="48" t="n"/>
      <c r="U22" s="144">
        <f>MAX(0,40-Y22)</f>
        <v/>
      </c>
      <c r="V22" s="351">
        <f>IF(OR($C22="",$D22=""),0,
 IF(OR($A22="Holiday",$A23="Holiday"),0,
 IF(AND(NOT(OR($A22="Annual Leave",$A23="Annual Leave")),$A22="Off day"),0,
  IF($I22+$I23&gt;=8,IF($I22&gt;=8,8,$I22),$I22)
  )))</f>
        <v/>
      </c>
      <c r="W22" s="351">
        <f>MAX(0,V22-U22)</f>
        <v/>
      </c>
      <c r="X22" s="351">
        <f>IF(C22="","",C22-WEEKDAY(C22,1)+1)</f>
        <v/>
      </c>
      <c r="Y22" s="351">
        <f>SUMPRODUCT(($X$14:$X21=X22)*(($V$14:$V21)+($O$14:$O21)))+IF(X22=X14,$L$11,0)</f>
        <v/>
      </c>
      <c r="Z22" s="351" t="n"/>
      <c r="AA22" s="351" t="n"/>
      <c r="AB22" s="351" t="n"/>
      <c r="AC22" s="351" t="n"/>
      <c r="AD22" s="351" t="n"/>
      <c r="AE22" s="351" t="n"/>
      <c r="AF22" s="351" t="n"/>
    </row>
    <row r="23" ht="24" customHeight="1" s="348" thickBot="1">
      <c r="A23" s="170" t="inlineStr">
        <is>
          <t>On Day</t>
        </is>
      </c>
      <c r="B23" s="292" t="n"/>
      <c r="C23" s="98">
        <f>C22</f>
        <v/>
      </c>
      <c r="D23" s="49" t="n"/>
      <c r="E23" s="174">
        <f>IF(D23="", "",
 IF(D23=TIME(0,0,0), 0,
 IF(AND(D23&gt;=TIME(0,0,1), D23&lt;=TIME(2,0,0)), TIME(7,0,0),
 IF(AND(D23&gt;=TIME(6,0,0), D23&lt;=TIME(8,0,0)), TIME(12,0,0),
 IF(AND(D23&gt;TIME(8,0,0), D23&lt;=TIME(13,59,0)), TIME(15,0,0),
 IF(AND(D23&gt;=TIME(14,0,0), D23&lt;=TIME(17,59,0)), TIME(21,0,0),
 IF(AND(D23&gt;=TIME(18,0,0), D23&lt;=TIME(21,59,0)), TIME(0,0,0),
 IF(AND(D23&gt;=TIME(22,0,0), D23&lt;=TIME(23,59,59)), TIME(7,0,0), ""))))))))</f>
        <v/>
      </c>
      <c r="F23" s="175" t="n"/>
      <c r="G23" s="174">
        <f>IF(AND(D23&gt;=TIME(6,0,0),D23&lt;=TIME(8,0,0)),E23,"")</f>
        <v/>
      </c>
      <c r="H23" s="49" t="n"/>
      <c r="I23" s="50">
        <f>ROUND(IF(OR(D23="",E23="",E23=0),0,IF(H23="",MOD(E23-D23,1)*24,MOD(H23-D23,1)*24)),2)</f>
        <v/>
      </c>
      <c r="J23" s="173" t="n"/>
      <c r="K23" s="293" t="n"/>
      <c r="L23" s="271" t="n"/>
      <c r="M23" s="294">
        <f>MAX(0,V23-W23)</f>
        <v/>
      </c>
      <c r="N23" s="51">
        <f>(IF(OR($C23="",$D23=""),0,
 IF(OR($A22="Holiday",$A23="Holiday"),
    IF(ISNUMBER(MATCH(TRIM($B23),{"Phagwah","Good Friday","Easter Monday","Labour Day","Christmas","Eid ul Azha","Romans-2","Globe-12","Neptune P1"},0)),0,$I23),
 IF(AND(NOT(OR($A22="Annual Leave",$A23="Annual Leave")),$A23="Off day"),$I23,
  MAX(0,$I23-$V23)
  ))))+W23</f>
        <v/>
      </c>
      <c r="O23" s="51">
        <f>IF(AND(OR($A22="Holiday",$A23="Holiday"),
        ISNUMBER(MATCH(TRIM($B23),{"Phagwah","Good Friday","Easter Monday","Labour Day","Christmas","Eid ul Azha","Romans-2","Globe-12","Neptune P1"},0))),
   $I23,0)</f>
        <v/>
      </c>
      <c r="P23" s="51">
        <f>IF(OR($O$7="Canteen",$O$7="Head Office"),0,IF($I23&lt;=0,0,IF(AND($I22&lt;=0,OR(TRIM($J23)="Hebrews",TRIM($J23)="Romans",TRIM($J23)="Romans-2",TRIM($J23)="Globe",TRIM($J23)="Globe-12",TRIM($J23)="Neptune P1")),1,0)))</f>
        <v/>
      </c>
      <c r="Q23" s="52" t="n"/>
      <c r="R23" s="51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IF(AND($I22=0,$I23&gt;0),1,0),
      0
   ),
0))</f>
        <v/>
      </c>
      <c r="S23" s="51">
        <f>IF(OR($A22="Annual Leave",$A23="Annual Leave"),IF(AND($A22&lt;&gt;"Annual Leave",$A23="Annual Leave"),8,0),0)</f>
        <v/>
      </c>
      <c r="T23" s="53" t="n"/>
      <c r="U23" s="144">
        <f>MAX(0,40-Y23)</f>
        <v/>
      </c>
      <c r="V23" s="351">
        <f>IF(OR($C23="",$D23=""),0,
 IF(OR($A22="Holiday",$A23="Holiday"),0,
 IF(AND(NOT(OR($A22="Annual Leave",$A23="Annual Leave")),$A23="Off day"),0,
  IF($I22+$I23&gt;=8,IF($I22&gt;=8,0,8-$I22),$I23)
  )))</f>
        <v/>
      </c>
      <c r="W23" s="351">
        <f>MAX(0,V23-U23)</f>
        <v/>
      </c>
      <c r="X23" s="351">
        <f>IF(C23="","",C23-WEEKDAY(C23,1)+1)</f>
        <v/>
      </c>
      <c r="Y23" s="351">
        <f>SUMPRODUCT(($X$14:$X22=X23)*(($V$14:$V22)+($O$14:$O22)))+IF(X23=X14,$L$11,0)</f>
        <v/>
      </c>
      <c r="Z23" s="351" t="n"/>
      <c r="AA23" s="351" t="n"/>
      <c r="AB23" s="351" t="n"/>
      <c r="AC23" s="351" t="n"/>
      <c r="AD23" s="351" t="n"/>
      <c r="AE23" s="351" t="n"/>
      <c r="AF23" s="351" t="n"/>
    </row>
    <row r="24" ht="24" customHeight="1" s="348" thickBot="1">
      <c r="A24" s="154" t="inlineStr">
        <is>
          <t>On Day</t>
        </is>
      </c>
      <c r="B24" s="273" t="n"/>
      <c r="C24" s="90">
        <f>C22+1</f>
        <v/>
      </c>
      <c r="D24" s="8" t="n"/>
      <c r="E24" s="155">
        <f>IF(D24="", "",
 IF(D24=TIME(0,0,0), 0,
 IF(AND(D24&gt;=TIME(0,0,1), D24&lt;=TIME(2,0,0)), TIME(7,0,0),
 IF(AND(D24&gt;=TIME(6,0,0), D24&lt;=TIME(8,0,0)), TIME(12,0,0),
 IF(AND(D24&gt;TIME(8,0,0), D24&lt;=TIME(13,59,0)), TIME(15,0,0),
 IF(AND(D24&gt;=TIME(14,0,0), D24&lt;=TIME(17,59,0)), TIME(21,0,0),
 IF(AND(D24&gt;=TIME(18,0,0), D24&lt;=TIME(21,59,0)), TIME(0,0,0),
 IF(AND(D24&gt;=TIME(22,0,0), D24&lt;=TIME(23,59,59)), TIME(7,0,0), ""))))))))</f>
        <v/>
      </c>
      <c r="F24" s="156" t="n"/>
      <c r="G24" s="155">
        <f>IF(AND(D24&gt;=TIME(6,0,0),D24&lt;=TIME(8,0,0)),E24,"")</f>
        <v/>
      </c>
      <c r="H24" s="8" t="n"/>
      <c r="I24" s="30">
        <f>ROUND(IF(OR(D24="",E24="",E24=0),0,IF(H24="",MOD(E24-D24,1)*24,MOD(H24-D24,1)*24)),2)</f>
        <v/>
      </c>
      <c r="J24" s="157" t="n"/>
      <c r="K24" s="274" t="n"/>
      <c r="L24" s="271" t="n"/>
      <c r="M24" s="275">
        <f>MAX(0,V24-W24)</f>
        <v/>
      </c>
      <c r="N24" s="9">
        <f>(IF(OR($C24="",$D24=""),0,
 IF(OR($A24="Holiday",$A25="Holiday"),
    IF(ISNUMBER(MATCH(TRIM($B24),{"Phagwah","Good Friday","Easter Monday","Labour Day","Christmas","Eid ul Azha","Romans-2","Globe-12","Neptune P1"},0)),0,$I24),
 IF(AND(NOT(OR($A24="Annual Leave",$A25="Annual Leave")),$A24="Off day"),$I24,
  MAX(0,$I24-$V24)
  ))))+W24</f>
        <v/>
      </c>
      <c r="O24" s="9">
        <f>IF(AND(OR($A24="Holiday",$A25="Holiday"),
        ISNUMBER(MATCH(TRIM($B24),{"Phagwah","Good Friday","Easter Monday","Labour Day","Christmas","Eid ul Azha","Romans-2","Globe-12","Neptune P1"},0))),
   $I24,0)</f>
        <v/>
      </c>
      <c r="P24" s="9">
        <f>IF(OR($O$7="Canteen",$O$7="Head Office"),0,IF($I24&lt;=0,0,IF(OR(OR(TRIM($J24)="Hebrews",TRIM($J24)="Romans",TRIM($J24)="Romans-2",TRIM($J24)="Globe",TRIM($J24)="Globe-12",TRIM($J24)="Neptune P1"),AND($I25&gt;0,OR(TRIM($J25)="Hebrews",TRIM($J25)="Romans",TRIM($J25)="Romans-2",TRIM($J25)="Globe",TRIM($J25)="Globe-12",TRIM($J25)="Neptune P1"))),1,0)))</f>
        <v/>
      </c>
      <c r="Q24" s="10" t="n"/>
      <c r="R24" s="9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IF($I24&gt;0,1,0),
      0
   ),
0))</f>
        <v/>
      </c>
      <c r="S24" s="9">
        <f>IF(OR($A24="Annual Leave",$A25="Annual Leave"),IF($A24="Annual Leave",8,0),0)</f>
        <v/>
      </c>
      <c r="T24" s="91" t="n"/>
      <c r="U24" s="144">
        <f>MAX(0,40-Y24)</f>
        <v/>
      </c>
      <c r="V24" s="351">
        <f>IF(OR($C24="",$D24=""),0,
 IF(OR($A24="Holiday",$A25="Holiday"),0,
 IF(AND(NOT(OR($A24="Annual Leave",$A25="Annual Leave")),$A24="Off day"),0,
  IF($I24+$I25&gt;=8,IF($I24&gt;=8,8,$I24),$I24)
  )))</f>
        <v/>
      </c>
      <c r="W24" s="351">
        <f>MAX(0,V24-U24)</f>
        <v/>
      </c>
      <c r="X24" s="351">
        <f>IF(C24="","",C24-WEEKDAY(C24,1)+1)</f>
        <v/>
      </c>
      <c r="Y24" s="351">
        <f>SUMPRODUCT(($X$14:$X23=X24)*(($V$14:$V23)+($O$14:$O23)))+IF(X24=X14,$L$11,0)</f>
        <v/>
      </c>
      <c r="Z24" s="351" t="n"/>
      <c r="AA24" s="351" t="n"/>
      <c r="AB24" s="351" t="n"/>
      <c r="AC24" s="351" t="n"/>
      <c r="AD24" s="351" t="n"/>
      <c r="AE24" s="351" t="n"/>
      <c r="AF24" s="351" t="n"/>
    </row>
    <row r="25" ht="24" customHeight="1" s="348" thickBot="1">
      <c r="A25" s="154" t="inlineStr">
        <is>
          <t>On Day</t>
        </is>
      </c>
      <c r="B25" s="273" t="n"/>
      <c r="C25" s="90">
        <f>C24</f>
        <v/>
      </c>
      <c r="D25" s="276" t="n"/>
      <c r="E25" s="277">
        <f>IF(D25="", "",
 IF(D25=TIME(0,0,0), 0,
 IF(AND(D25&gt;=TIME(0,0,1), D25&lt;=TIME(2,0,0)), TIME(7,0,0),
 IF(AND(D25&gt;=TIME(6,0,0), D25&lt;=TIME(8,0,0)), TIME(12,0,0),
 IF(AND(D25&gt;TIME(8,0,0), D25&lt;=TIME(13,59,0)), TIME(15,0,0),
 IF(AND(D25&gt;=TIME(14,0,0), D25&lt;=TIME(17,59,0)), TIME(21,0,0),
 IF(AND(D25&gt;=TIME(18,0,0), D25&lt;=TIME(21,59,0)), TIME(0,0,0),
 IF(AND(D25&gt;=TIME(22,0,0), D25&lt;=TIME(23,59,59)), TIME(7,0,0), ""))))))))</f>
        <v/>
      </c>
      <c r="F25" s="156" t="n"/>
      <c r="G25" s="277">
        <f>IF(AND(D25&gt;=TIME(6,0,0),D25&lt;=TIME(8,0,0)),E25,"")</f>
        <v/>
      </c>
      <c r="H25" s="276" t="n"/>
      <c r="I25" s="30">
        <f>ROUND(IF(OR(D25="",E25="",E25=0),0,IF(H25="",MOD(E25-D25,1)*24,MOD(H25-D25,1)*24)),2)</f>
        <v/>
      </c>
      <c r="J25" s="158" t="n"/>
      <c r="K25" s="274" t="n"/>
      <c r="L25" s="271" t="n"/>
      <c r="M25" s="275">
        <f>MAX(0,V25-W25)</f>
        <v/>
      </c>
      <c r="N25" s="278">
        <f>(IF(OR($C25="",$D25=""),0,
 IF(OR($A24="Holiday",$A25="Holiday"),
    IF(ISNUMBER(MATCH(TRIM($B25),{"Phagwah","Good Friday","Easter Monday","Labour Day","Christmas","Eid ul Azha","Romans-2","Globe-12","Neptune P1"},0)),0,$I25),
 IF(AND(NOT(OR($A24="Annual Leave",$A25="Annual Leave")),$A25="Off day"),$I25,
  MAX(0,$I25-$V25)
  ))))+W25</f>
        <v/>
      </c>
      <c r="O25" s="278">
        <f>IF(AND(OR($A24="Holiday",$A25="Holiday"),
        ISNUMBER(MATCH(TRIM($B25),{"Phagwah","Good Friday","Easter Monday","Labour Day","Christmas","Eid ul Azha","Romans-2","Globe-12","Neptune P1"},0))),
   $I25,0)</f>
        <v/>
      </c>
      <c r="P25" s="278">
        <f>IF(OR($O$7="Canteen",$O$7="Head Office"),0,IF($I25&lt;=0,0,IF(AND($I24&lt;=0,OR(TRIM($J25)="Hebrews",TRIM($J25)="Romans",TRIM($J25)="Romans-2",TRIM($J25)="Globe",TRIM($J25)="Globe-12",TRIM($J25)="Neptune P1")),1,0)))</f>
        <v/>
      </c>
      <c r="Q25" s="279" t="n"/>
      <c r="R25" s="278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IF(AND($I24=0,$I25&gt;0),1,0),
      0
   ),
0))</f>
        <v/>
      </c>
      <c r="S25" s="278">
        <f>IF(OR($A24="Annual Leave",$A25="Annual Leave"),IF(AND($A24&lt;&gt;"Annual Leave",$A25="Annual Leave"),8,0),0)</f>
        <v/>
      </c>
      <c r="T25" s="280" t="n"/>
      <c r="U25" s="144">
        <f>MAX(0,40-Y25)</f>
        <v/>
      </c>
      <c r="V25" s="351">
        <f>IF(OR($C25="",$D25=""),0,
 IF(OR($A24="Holiday",$A25="Holiday"),0,
 IF(AND(NOT(OR($A24="Annual Leave",$A25="Annual Leave")),$A25="Off day"),0,
  IF($I24+$I25&gt;=8,IF($I24&gt;=8,0,8-$I24),$I25)
  )))</f>
        <v/>
      </c>
      <c r="W25" s="351">
        <f>MAX(0,V25-U25)</f>
        <v/>
      </c>
      <c r="X25" s="351">
        <f>IF(C25="","",C25-WEEKDAY(C25,1)+1)</f>
        <v/>
      </c>
      <c r="Y25" s="351">
        <f>SUMPRODUCT(($X$14:$X24=X25)*(($V$14:$V24)+($O$14:$O24)))+IF(X25=X14,$L$11,0)</f>
        <v/>
      </c>
      <c r="Z25" s="351" t="n"/>
      <c r="AA25" s="351" t="n"/>
      <c r="AB25" s="351" t="n"/>
      <c r="AC25" s="351" t="n"/>
      <c r="AD25" s="351" t="n"/>
      <c r="AE25" s="351" t="n"/>
      <c r="AF25" s="351" t="n"/>
    </row>
    <row r="26" ht="24" customHeight="1" s="348" thickBot="1">
      <c r="A26" s="159" t="inlineStr">
        <is>
          <t>On Day</t>
        </is>
      </c>
      <c r="B26" s="281" t="n"/>
      <c r="C26" s="92">
        <f>C24+1</f>
        <v/>
      </c>
      <c r="D26" s="31" t="n"/>
      <c r="E26" s="160">
        <f>IF(D26="", "",
 IF(D26=TIME(0,0,0), 0,
 IF(AND(D26&gt;=TIME(0,0,1), D26&lt;=TIME(2,0,0)), TIME(7,0,0),
 IF(AND(D26&gt;=TIME(6,0,0), D26&lt;=TIME(8,0,0)), TIME(12,0,0),
 IF(AND(D26&gt;TIME(8,0,0), D26&lt;=TIME(13,59,0)), TIME(15,0,0),
 IF(AND(D26&gt;=TIME(14,0,0), D26&lt;=TIME(17,59,0)), TIME(21,0,0),
 IF(AND(D26&gt;=TIME(18,0,0), D26&lt;=TIME(21,59,0)), TIME(0,0,0),
 IF(AND(D26&gt;=TIME(22,0,0), D26&lt;=TIME(23,59,59)), TIME(7,0,0), ""))))))))</f>
        <v/>
      </c>
      <c r="F26" s="161" t="n"/>
      <c r="G26" s="160">
        <f>IF(AND(D26&gt;=TIME(6,0,0),D26&lt;=TIME(8,0,0)),E26,"")</f>
        <v/>
      </c>
      <c r="H26" s="31" t="n"/>
      <c r="I26" s="32">
        <f>ROUND(IF(OR(D26="",E26="",E26=0),0,IF(H26="",MOD(E26-D26,1)*24,MOD(H26-D26,1)*24)),2)</f>
        <v/>
      </c>
      <c r="J26" s="162" t="n"/>
      <c r="K26" s="282" t="n"/>
      <c r="L26" s="271" t="n"/>
      <c r="M26" s="283">
        <f>MAX(0,V26-W26)</f>
        <v/>
      </c>
      <c r="N26" s="33">
        <f>(IF(OR($C26="",$D26=""),0,
 IF(OR($A26="Holiday",$A27="Holiday"),
    IF(ISNUMBER(MATCH(TRIM($B26),{"Phagwah","Good Friday","Easter Monday","Labour Day","Christmas","Eid ul Azha","Romans-2","Globe-12","Neptune P1"},0)),0,$I26),
 IF(AND(NOT(OR($A26="Annual Leave",$A27="Annual Leave")),$A26="Off day"),$I26,
  MAX(0,$I26-$V26)
  ))))+W26</f>
        <v/>
      </c>
      <c r="O26" s="33">
        <f>IF(AND(OR($A26="Holiday",$A27="Holiday"),
        ISNUMBER(MATCH(TRIM($B26),{"Phagwah","Good Friday","Easter Monday","Labour Day","Christmas","Eid ul Azha","Romans-2","Globe-12","Neptune P1"},0))),
   $I26,0)</f>
        <v/>
      </c>
      <c r="P26" s="33">
        <f>IF(OR($O$7="Canteen",$O$7="Head Office"),0,IF($I26&lt;=0,0,IF(OR(OR(TRIM($J26)="Hebrews",TRIM($J26)="Romans",TRIM($J26)="Romans-2",TRIM($J26)="Globe",TRIM($J26)="Globe-12",TRIM($J26)="Neptune P1"),AND($I27&gt;0,OR(TRIM($J27)="Hebrews",TRIM($J27)="Romans",TRIM($J27)="Romans-2",TRIM($J27)="Globe",TRIM($J27)="Globe-12",TRIM($J27)="Neptune P1"))),1,0)))</f>
        <v/>
      </c>
      <c r="Q26" s="34" t="n"/>
      <c r="R26" s="33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IF($I26&gt;0,1,0),
      0
   ),
0))</f>
        <v/>
      </c>
      <c r="S26" s="33">
        <f>IF(OR($A26="Annual Leave",$A27="Annual Leave"),IF($A26="Annual Leave",8,0),0)</f>
        <v/>
      </c>
      <c r="T26" s="35" t="n"/>
      <c r="U26" s="144">
        <f>MAX(0,40-Y26)</f>
        <v/>
      </c>
      <c r="V26" s="351">
        <f>IF(OR($C26="",$D26=""),0,
 IF(OR($A26="Holiday",$A27="Holiday"),0,
 IF(AND(NOT(OR($A26="Annual Leave",$A27="Annual Leave")),$A26="Off day"),0,
  IF($I26+$I27&gt;=8,IF($I26&gt;=8,8,$I26),$I26)
  )))</f>
        <v/>
      </c>
      <c r="W26" s="351">
        <f>MAX(0,V26-U26)</f>
        <v/>
      </c>
      <c r="X26" s="351">
        <f>IF(C26="","",C26-WEEKDAY(C26,1)+1)</f>
        <v/>
      </c>
      <c r="Y26" s="351">
        <f>SUMPRODUCT(($X$14:$X25=X26)*(($V$14:$V25)+($O$14:$O25)))+IF(X26=X14,$L$11,0)</f>
        <v/>
      </c>
      <c r="Z26" s="351" t="n"/>
      <c r="AA26" s="351" t="n"/>
      <c r="AB26" s="351" t="n"/>
      <c r="AC26" s="351" t="n"/>
      <c r="AD26" s="351" t="n"/>
      <c r="AE26" s="351" t="n"/>
      <c r="AF26" s="351" t="n"/>
    </row>
    <row r="27" ht="24" customHeight="1" s="348" thickBot="1">
      <c r="A27" s="159" t="inlineStr">
        <is>
          <t>On Day</t>
        </is>
      </c>
      <c r="B27" s="281" t="n"/>
      <c r="C27" s="93">
        <f>C26</f>
        <v/>
      </c>
      <c r="D27" s="36" t="n"/>
      <c r="E27" s="163">
        <f>IF(D27="", "",
 IF(D27=TIME(0,0,0), 0,
 IF(AND(D27&gt;=TIME(0,0,1), D27&lt;=TIME(2,0,0)), TIME(7,0,0),
 IF(AND(D27&gt;=TIME(6,0,0), D27&lt;=TIME(8,0,0)), TIME(12,0,0),
 IF(AND(D27&gt;TIME(8,0,0), D27&lt;=TIME(13,59,0)), TIME(15,0,0),
 IF(AND(D27&gt;=TIME(14,0,0), D27&lt;=TIME(17,59,0)), TIME(21,0,0),
 IF(AND(D27&gt;=TIME(18,0,0), D27&lt;=TIME(21,59,0)), TIME(0,0,0),
 IF(AND(D27&gt;=TIME(22,0,0), D27&lt;=TIME(23,59,59)), TIME(7,0,0), ""))))))))</f>
        <v/>
      </c>
      <c r="F27" s="164" t="n"/>
      <c r="G27" s="163">
        <f>IF(AND(D27&gt;=TIME(6,0,0),D27&lt;=TIME(8,0,0)),E27,"")</f>
        <v/>
      </c>
      <c r="H27" s="36" t="n"/>
      <c r="I27" s="37">
        <f>ROUND(IF(OR(D27="",E27="",E27=0),0,IF(H27="",MOD(E27-D27,1)*24,MOD(H27-D27,1)*24)),2)</f>
        <v/>
      </c>
      <c r="J27" s="162" t="n"/>
      <c r="K27" s="282" t="n"/>
      <c r="L27" s="271" t="n"/>
      <c r="M27" s="283">
        <f>MAX(0,V27-W27)</f>
        <v/>
      </c>
      <c r="N27" s="38">
        <f>(IF(OR($C27="",$D27=""),0,
 IF(OR($A26="Holiday",$A27="Holiday"),
    IF(ISNUMBER(MATCH(TRIM($B27),{"Phagwah","Good Friday","Easter Monday","Labour Day","Christmas","Eid ul Azha","Romans-2","Globe-12","Neptune P1"},0)),0,$I27),
 IF(AND(NOT(OR($A26="Annual Leave",$A27="Annual Leave")),$A27="Off day"),$I27,
  MAX(0,$I27-$V27)
  ))))+W27</f>
        <v/>
      </c>
      <c r="O27" s="38">
        <f>IF(AND(OR($A26="Holiday",$A27="Holiday"),
        ISNUMBER(MATCH(TRIM($B27),{"Phagwah","Good Friday","Easter Monday","Labour Day","Christmas","Eid ul Azha","Romans-2","Globe-12","Neptune P1"},0))),
   $I27,0)</f>
        <v/>
      </c>
      <c r="P27" s="38">
        <f>IF(OR($O$7="Canteen",$O$7="Head Office"),0,IF($I27&lt;=0,0,IF(AND($I26&lt;=0,OR(TRIM($J27)="Hebrews",TRIM($J27)="Romans",TRIM($J27)="Romans-2",TRIM($J27)="Globe",TRIM($J27)="Globe-12",TRIM($J27)="Neptune P1")),1,0)))</f>
        <v/>
      </c>
      <c r="Q27" s="39" t="n"/>
      <c r="R27" s="38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IF(AND($I26=0,$I27&gt;0),1,0),
      0
   ),
0))</f>
        <v/>
      </c>
      <c r="S27" s="38">
        <f>IF(OR($A26="Annual Leave",$A27="Annual Leave"),IF(AND($A26&lt;&gt;"Annual Leave",$A27="Annual Leave"),8,0),0)</f>
        <v/>
      </c>
      <c r="T27" s="40" t="n"/>
      <c r="U27" s="144">
        <f>MAX(0,40-Y27)</f>
        <v/>
      </c>
      <c r="V27" s="351">
        <f>IF(OR($C27="",$D27=""),0,
 IF(OR($A26="Holiday",$A27="Holiday"),0,
 IF(AND(NOT(OR($A26="Annual Leave",$A27="Annual Leave")),$A27="Off day"),0,
  IF($I26+$I27&gt;=8,IF($I26&gt;=8,0,8-$I26),$I27)
  )))</f>
        <v/>
      </c>
      <c r="W27" s="351">
        <f>MAX(0,V27-U27)</f>
        <v/>
      </c>
      <c r="X27" s="351">
        <f>IF(C27="","",C27-WEEKDAY(C27,1)+1)</f>
        <v/>
      </c>
      <c r="Y27" s="351">
        <f>SUMPRODUCT(($X$14:$X26=X27)*(($V$14:$V26)+($O$14:$O26)))+IF(X27=X14,$L$11,0)</f>
        <v/>
      </c>
      <c r="Z27" s="351" t="n"/>
      <c r="AA27" s="351" t="n"/>
      <c r="AB27" s="351" t="n"/>
      <c r="AC27" s="351" t="n"/>
      <c r="AD27" s="351" t="n"/>
      <c r="AE27" s="351" t="n"/>
      <c r="AF27" s="351" t="n"/>
    </row>
    <row r="28" ht="24" customHeight="1" s="348" thickBot="1">
      <c r="A28" s="176" t="n"/>
      <c r="B28" s="176" t="n"/>
      <c r="C28" s="145" t="n"/>
      <c r="D28" s="6" t="n"/>
      <c r="E28" s="14" t="n"/>
      <c r="F28" s="6" t="n"/>
      <c r="G28" s="6" t="n"/>
      <c r="H28" s="336" t="n"/>
      <c r="I28" s="351" t="n"/>
      <c r="J28" s="336" t="n"/>
      <c r="K28" s="336" t="n"/>
      <c r="L28" s="336" t="n"/>
      <c r="M28" s="99">
        <f>MAX(0,V28-W28)</f>
        <v/>
      </c>
      <c r="N28" s="99">
        <f>(IF(OR($C28="",$D28=""),0,
 IF(OR($A28="Holiday",$A29="Holiday"),
    IF(ISNUMBER(MATCH(TRIM($B28),{"Phagwah","Good Friday","Easter Monday","Labour Day","Christmas","Eid ul Azha","Romans-2","Globe-12","Neptune P1"},0)),0,$I28),
 IF(AND(NOT(OR($A28="Annual Leave",$A29="Annual Leave")),$A28="Off day"),$I28,
  MAX(0,$I28-$V28)
  ))))+W28</f>
        <v/>
      </c>
      <c r="O28" s="99">
        <f>IF(AND(OR($A28="Holiday",$A29="Holiday"),
        ISNUMBER(MATCH(TRIM($B28),{"Phagwah","Good Friday","Easter Monday","Labour Day","Christmas","Eid ul Azha","Romans-2","Globe-12","Neptune P1"},0))),
   $I28,0)</f>
        <v/>
      </c>
      <c r="P28" s="99">
        <f>IF(OR($O$7="Canteen",$O$7="Head Office"),0,IF($I28&lt;=0,0,IF(OR(OR(TRIM($J28)="Hebrews",TRIM($J28)="Romans",TRIM($J28)="Romans-2",TRIM($J28)="Globe",TRIM($J28)="Globe-12",TRIM($J28)="Neptune P1"),AND($I29&gt;0,OR(TRIM($J29)="Hebrews",TRIM($J29)="Romans",TRIM($J29)="Romans-2",TRIM($J29)="Globe",TRIM($J29)="Globe-12",TRIM($J29)="Neptune P1"))),1,0)))</f>
        <v/>
      </c>
      <c r="Q28" s="178" t="n"/>
      <c r="R28" s="15" t="n"/>
      <c r="S28" s="99">
        <f>IF(OR($A28="Annual Leave",$A29="Annual Leave"),IF($A28="Annual Leave",8,0),0)</f>
        <v/>
      </c>
      <c r="T28" s="100">
        <f>SUM(T14:T27)</f>
        <v/>
      </c>
      <c r="U28" s="144">
        <f>MAX(0,40-Y28)</f>
        <v/>
      </c>
      <c r="V28" s="351">
        <f>IF(OR($C28="",$D28=""),0,
 IF(OR($A28="Holiday",$A29="Holiday"),0,
 IF(AND(NOT(OR($A28="Annual Leave",$A29="Annual Leave")),$A28="Off day"),0,
  IF($I28+$I29&gt;=8,IF($I28&gt;=8,8,$I28),$I28)
  )))</f>
        <v/>
      </c>
      <c r="W28" s="351">
        <f>MAX(0,V28-U28)</f>
        <v/>
      </c>
      <c r="X28" s="351">
        <f>IF(C28="","",C28-WEEKDAY(C28,1)+1)</f>
        <v/>
      </c>
      <c r="Y28" s="351">
        <f>SUMPRODUCT(($X$14:$X27=X28)*(($V$14:$V27)+($O$14:$O27)))+IF(X28=X14,$L$11,0)</f>
        <v/>
      </c>
      <c r="Z28" s="351" t="n"/>
      <c r="AA28" s="351" t="n"/>
      <c r="AB28" s="351" t="n"/>
      <c r="AC28" s="351" t="n"/>
      <c r="AD28" s="351" t="n"/>
      <c r="AE28" s="351" t="n"/>
      <c r="AF28" s="351" t="n"/>
    </row>
    <row r="29" hidden="1" ht="15.75" customHeight="1" s="348" thickBot="1">
      <c r="A29" s="179" t="n"/>
      <c r="B29" s="176" t="n"/>
      <c r="C29" s="145" t="n"/>
      <c r="D29" s="6" t="n"/>
      <c r="E29" s="295">
        <f>IF(D29="", "",
 IF(D29=TIME(0,0,0), 0,
 IF(AND(D29&gt;=TIME(0,0,1), D29&lt;=TIME(2,0,0)), TIME(7,0,0),
 IF(AND(D29&gt;=TIME(6,0,0), D29&lt;=TIME(8,0,0)), TIME(12,0,0),
 IF(AND(D29&gt;TIME(8,0,0), D29&lt;=TIME(13,59,0)), TIME(15,0,0),
 IF(AND(D29&gt;=TIME(14,0,0), D29&lt;=TIME(17,59,0)), TIME(21,0,0),
 IF(AND(D29&gt;=TIME(18,0,0), D29&lt;=TIME(21,59,0)), TIME(0,0,0),
 IF(AND(D29&gt;=TIME(22,0,0), D29&lt;=TIME(23,59,59)), TIME(7,0,0), ""))))))))</f>
        <v/>
      </c>
      <c r="F29" s="6" t="n"/>
      <c r="G29" s="6" t="n"/>
      <c r="H29" s="6" t="n"/>
      <c r="I29" s="6" t="n"/>
      <c r="J29" s="6" t="n"/>
      <c r="K29" s="6" t="n"/>
      <c r="L29" s="6" t="n"/>
      <c r="M29" s="4">
        <f>MAX(0,V29-W29)</f>
        <v/>
      </c>
      <c r="N29" s="4">
        <f>(IF(OR($C29="",$D29=""),0,
 IF(OR($A28="Holiday",$A29="Holiday"),
    IF(ISNUMBER(MATCH(TRIM($B29),{"Phagwah","Good Friday","Easter Monday","Labour Day","Christmas","Eid ul Azha","Romans-2","Globe-12","Neptune P1"},0)),0,$I29),
 IF(AND(NOT(OR($A28="Annual Leave",$A29="Annual Leave")),$A29="Off day"),$I29,
  MAX(0,$I29-$V29)
  ))))+W29</f>
        <v/>
      </c>
      <c r="O29" s="4">
        <f>IF(AND(OR($A28="Holiday",$A29="Holiday"),
        ISNUMBER(MATCH(TRIM($B29),{"Phagwah","Good Friday","Easter Monday","Labour Day","Christmas","Eid ul Azha","Romans-2","Globe-12","Neptune P1"},0))),
   $I29,0)</f>
        <v/>
      </c>
      <c r="P29" s="4">
        <f>IF(OR($O$7="Canteen",$O$7="Head Office"),0,IF($I29&lt;=0,0,IF(AND($I28&lt;=0,OR(TRIM($J29)="Hebrews",TRIM($J29)="Romans",TRIM($J29)="Romans-2",TRIM($J29)="Globe",TRIM($J29)="Globe-12",TRIM($J29)="Neptune P1")),1,0)))</f>
        <v/>
      </c>
      <c r="Q29" s="6" t="n"/>
      <c r="R29" s="296">
        <f>IF(OR($O$7="Canteen",$O$7="Head Office"),0,IF(
  AND(
    SUMIFS(I:I, C:C, C29) &gt;= 8,
    COUNTIFS(C$14:C29, C29)=1,
    OR(
      TEXT(D29,"hh:mm:ss")="07:00:00",
      TEXT(D29,"hh:mm:ss")="15:00:00",
      TEXT(D29,"hh:mm:ss")="23:00:00",
      TEXT(D30,"hh:mm:ss")="07:00:00",
      TEXT(D30,"hh:mm:ss")="15:00:00",
      TEXT(D30,"hh:mm:ss")="23:00:00"
    )
  ),
  1,
  0
))</f>
        <v/>
      </c>
      <c r="S29" s="4">
        <f>IF(OR($A28="Annual Leave",$A29="Annual Leave"),IF(AND($A28&lt;&gt;"Annual Leave",$A29="Annual Leave"),8,0),0)</f>
        <v/>
      </c>
      <c r="T29" s="146" t="n"/>
      <c r="U29" s="351">
        <f>MAX(0,40-Y29)</f>
        <v/>
      </c>
      <c r="V29" s="351">
        <f>IF(OR($C29="",$D29=""),0,
 IF(OR($A28="Holiday",$A29="Holiday"),0,
 IF(AND(NOT(OR($A28="Annual Leave",$A29="Annual Leave")),$A29="Off day"),0,
  IF($I28+$I29&gt;=8,IF($I28&gt;=8,0,8-$I28),$I29)
  )))</f>
        <v/>
      </c>
      <c r="W29" s="351">
        <f>MAX(0,V29-U29)</f>
        <v/>
      </c>
      <c r="X29" s="351">
        <f>IF(C29="","",C29-WEEKDAY(C29,1)+1)</f>
        <v/>
      </c>
      <c r="Y29" s="351">
        <f>SUMPRODUCT(($X$14:$X28=X29)*(($V$14:$V28)+($O$14:$O28)))+IF(X29=X14,$L$11,0)</f>
        <v/>
      </c>
      <c r="Z29" s="351" t="n"/>
      <c r="AA29" s="351" t="n"/>
      <c r="AB29" s="351" t="n"/>
      <c r="AC29" s="351" t="n"/>
      <c r="AD29" s="351" t="n"/>
      <c r="AE29" s="351" t="n"/>
      <c r="AF29" s="351" t="n"/>
    </row>
    <row r="30" ht="24" customHeight="1" s="348" thickBot="1">
      <c r="A30" s="147" t="inlineStr">
        <is>
          <t>On Day</t>
        </is>
      </c>
      <c r="B30" s="180" t="n"/>
      <c r="C30" s="88">
        <f>C27+1</f>
        <v/>
      </c>
      <c r="D30" s="54" t="n"/>
      <c r="E30" s="148">
        <f>IF(D30="", "",
 IF(D30=TIME(0,0,0), 0,
 IF(AND(D30&gt;=TIME(0,0,1), D30&lt;=TIME(2,0,0)), TIME(7,0,0),
 IF(AND(D30&gt;=TIME(6,0,0), D30&lt;=TIME(8,0,0)), TIME(12,0,0),
 IF(AND(D30&gt;TIME(8,0,0), D30&lt;=TIME(13,59,0)), TIME(15,0,0),
 IF(AND(D30&gt;=TIME(14,0,0), D30&lt;=TIME(17,59,0)), TIME(21,0,0),
 IF(AND(D30&gt;=TIME(18,0,0), D30&lt;=TIME(21,59,0)), TIME(0,0,0),
 IF(AND(D30&gt;=TIME(22,0,0), D30&lt;=TIME(23,59,59)), TIME(7,0,0), ""))))))))</f>
        <v/>
      </c>
      <c r="F30" s="149" t="n"/>
      <c r="G30" s="148">
        <f>IF(AND(D30&gt;=TIME(6,0,0),D30&lt;=TIME(8,0,0)),E30,"")</f>
        <v/>
      </c>
      <c r="H30" s="54" t="n"/>
      <c r="I30" s="55">
        <f>ROUND(IF(OR(D30="",E30="",E30=0),0,IF(H30="",MOD(E30-D30,1)*24,MOD(H30-D30,1)*24)),2)</f>
        <v/>
      </c>
      <c r="J30" s="150" t="n"/>
      <c r="K30" s="270" t="n"/>
      <c r="L30" s="181" t="n"/>
      <c r="M30" s="272">
        <f>MAX(0,V30-W30)</f>
        <v/>
      </c>
      <c r="N30" s="56">
        <f>(IF(OR($C30="",$D30=""),0,
 IF(OR($A30="Holiday",$A31="Holiday"),
    IF(ISNUMBER(MATCH(TRIM($B30),{"Phagwah","Good Friday","Easter Monday","Labour Day","Christmas","Eid ul Azha","Romans-2","Globe-12","Neptune P1"},0)),0,$I30),
 IF(AND(NOT(OR($A30="Annual Leave",$A31="Annual Leave")),$A30="Off day"),$I30,
  MAX(0,$I30-$V30)
  ))))+W30</f>
        <v/>
      </c>
      <c r="O30" s="56">
        <f>IF(AND(OR($A30="Holiday",$A31="Holiday"),
        ISNUMBER(MATCH(TRIM($B30),{"Phagwah","Good Friday","Easter Monday","Labour Day","Christmas","Eid ul Azha","Romans-2","Globe-12","Neptune P1"},0))),
   $I30,0)</f>
        <v/>
      </c>
      <c r="P30" s="56">
        <f>IF(OR($O$7="Canteen",$O$7="Head Office"),0,IF($I30&lt;=0,0,IF(OR(OR(TRIM($J30)="Hebrews",TRIM($J30)="Romans",TRIM($J30)="Romans-2",TRIM($J30)="Globe",TRIM($J30)="Globe-12",TRIM($J30)="Neptune P1"),AND($I31&gt;0,OR(TRIM($J31)="Hebrews",TRIM($J31)="Romans",TRIM($J31)="Romans-2",TRIM($J31)="Globe",TRIM($J31)="Globe-12",TRIM($J31)="Neptune P1"))),1,0)))</f>
        <v/>
      </c>
      <c r="Q30" s="57" t="n"/>
      <c r="R30" s="56">
        <f>IF(OR($O$7="Canteen",$O$7="Head Office"),0,IF(
  AND(
    SUMIFS(I:I, C:C, C30) &gt;= 8,
    COUNTIFS(C$14:C30, C30)=1,
    OR(
      TEXT(D30,"hh:mm:ss")="07:00:00",
      TEXT(D30,"hh:mm:ss")="15:00:00",
      TEXT(D30,"hh:mm:ss")="23:00:00",
      TEXT(D31,"hh:mm:ss")="07:00:00",
      TEXT(D31,"hh:mm:ss")="15:00:00",
      TEXT(D31,"hh:mm:ss")="23:00:00"
    )
  ),
  1,
  0
))</f>
        <v/>
      </c>
      <c r="S30" s="56">
        <f>IF(OR($A30="Annual Leave",$A31="Annual Leave"),IF($A30="Annual Leave",8,0),0)</f>
        <v/>
      </c>
      <c r="T30" s="58" t="n"/>
      <c r="U30" s="144">
        <f>MAX(0,40-Y30)</f>
        <v/>
      </c>
      <c r="V30" s="151">
        <f>IF(OR($C30="",$D30=""),0,
 IF(OR($A30="Holiday",$A31="Holiday"),0,
 IF(AND(NOT(OR($A30="Annual Leave",$A31="Annual Leave")),$A30="Off day"),0,
  IF($I30+$I31&gt;=8,IF($I30&gt;=8,8,$I30),$I30)
  )))</f>
        <v/>
      </c>
      <c r="W30" s="151">
        <f>MAX(0,V30-U30)</f>
        <v/>
      </c>
      <c r="X30" s="151">
        <f>IF(C30="","",C30-WEEKDAY(C30,1)+1)</f>
        <v/>
      </c>
      <c r="Y30" s="151">
        <f>SUMPRODUCT(($X$14:$X29=X30)*(($V$14:$V29)+($O$14:$O29)))+IF(X30=X14,$L$11,0)</f>
        <v/>
      </c>
      <c r="Z30" s="151" t="n"/>
      <c r="AA30" s="151" t="n"/>
      <c r="AB30" s="151" t="n"/>
      <c r="AC30" s="351" t="n"/>
      <c r="AD30" s="351" t="n"/>
      <c r="AE30" s="351" t="n"/>
      <c r="AF30" s="351" t="n"/>
    </row>
    <row r="31" ht="24" customHeight="1" s="348" thickBot="1">
      <c r="A31" s="147" t="inlineStr">
        <is>
          <t>On Day</t>
        </is>
      </c>
      <c r="B31" s="182" t="n"/>
      <c r="C31" s="89">
        <f>C30</f>
        <v/>
      </c>
      <c r="D31" s="59" t="n"/>
      <c r="E31" s="152">
        <f>IF(D31="", "",
 IF(D31=TIME(0,0,0), 0,
 IF(AND(D31&gt;=TIME(0,0,1), D31&lt;=TIME(2,0,0)), TIME(7,0,0),
 IF(AND(D31&gt;=TIME(6,0,0), D31&lt;=TIME(8,0,0)), TIME(12,0,0),
 IF(AND(D31&gt;TIME(8,0,0), D31&lt;=TIME(13,59,0)), TIME(15,0,0),
 IF(AND(D31&gt;=TIME(14,0,0), D31&lt;=TIME(17,59,0)), TIME(21,0,0),
 IF(AND(D31&gt;=TIME(18,0,0), D31&lt;=TIME(21,59,0)), TIME(0,0,0),
 IF(AND(D31&gt;=TIME(22,0,0), D31&lt;=TIME(23,59,59)), TIME(7,0,0), ""))))))))</f>
        <v/>
      </c>
      <c r="F31" s="153" t="n"/>
      <c r="G31" s="152">
        <f>IF(AND(D31&gt;=TIME(6,0,0),D31&lt;=TIME(8,0,0)),E31,"")</f>
        <v/>
      </c>
      <c r="H31" s="59" t="n"/>
      <c r="I31" s="60">
        <f>ROUND(IF(OR(D31="",E31="",E31=0),0,IF(H31="",MOD(E31-D31,1)*24,MOD(H31-D31,1)*24)),2)</f>
        <v/>
      </c>
      <c r="J31" s="150" t="n"/>
      <c r="K31" s="270" t="n"/>
      <c r="L31" s="183" t="n"/>
      <c r="M31" s="272">
        <f>MAX(0,V31-W31)</f>
        <v/>
      </c>
      <c r="N31" s="61">
        <f>(IF(OR($C31="",$D31=""),0,
 IF(OR($A30="Holiday",$A31="Holiday"),
    IF(ISNUMBER(MATCH(TRIM($B31),{"Phagwah","Good Friday","Easter Monday","Labour Day","Christmas","Eid ul Azha","Romans-2","Globe-12","Neptune P1"},0)),0,$I31),
 IF(AND(NOT(OR($A30="Annual Leave",$A31="Annual Leave")),$A31="Off day"),$I31,
  MAX(0,$I31-$V31)
  ))))+W31</f>
        <v/>
      </c>
      <c r="O31" s="61">
        <f>IF(AND(OR($A30="Holiday",$A31="Holiday"),
        ISNUMBER(MATCH(TRIM($B31),{"Phagwah","Good Friday","Easter Monday","Labour Day","Christmas","Eid ul Azha","Romans-2","Globe-12","Neptune P1"},0))),
   $I31,0)</f>
        <v/>
      </c>
      <c r="P31" s="61">
        <f>IF(OR($O$7="Canteen",$O$7="Head Office"),0,IF($I31&lt;=0,0,IF(AND($I30&lt;=0,OR(TRIM($J31)="Hebrews",TRIM($J31)="Romans",TRIM($J31)="Romans-2",TRIM($J31)="Globe",TRIM($J31)="Globe-12",TRIM($J31)="Neptune P1")),1,0)))</f>
        <v/>
      </c>
      <c r="Q31" s="62" t="n"/>
      <c r="R31" s="61">
        <f>IF(OR($O$7="Canteen",$O$7="Head Office"),0,IF(
  AND(
    SUMIFS(I:I, C:C, C31) &gt;= 8,
    COUNTIFS(C$14:C31, C31)=1,
    OR(
      TEXT(D31,"hh:mm:ss")="07:00:00",
      TEXT(D31,"hh:mm:ss")="15:00:00",
      TEXT(D31,"hh:mm:ss")="23:00:00",
      TEXT(D32,"hh:mm:ss")="07:00:00",
      TEXT(D32,"hh:mm:ss")="15:00:00",
      TEXT(D32,"hh:mm:ss")="23:00:00"
    )
  ),
  1,
  0
))</f>
        <v/>
      </c>
      <c r="S31" s="61">
        <f>IF(OR($A30="Annual Leave",$A31="Annual Leave"),IF(AND($A30&lt;&gt;"Annual Leave",$A31="Annual Leave"),8,0),0)</f>
        <v/>
      </c>
      <c r="T31" s="63" t="n"/>
      <c r="U31" s="144">
        <f>MAX(0,40-Y31)</f>
        <v/>
      </c>
      <c r="V31" s="151">
        <f>IF(OR($C31="",$D31=""),0,
 IF(OR($A30="Holiday",$A31="Holiday"),0,
 IF(AND(NOT(OR($A30="Annual Leave",$A31="Annual Leave")),$A31="Off day"),0,
  IF($I30+$I31&gt;=8,IF($I30&gt;=8,0,8-$I30),$I31)
  )))</f>
        <v/>
      </c>
      <c r="W31" s="151">
        <f>MAX(0,V31-U31)</f>
        <v/>
      </c>
      <c r="X31" s="151">
        <f>IF(C31="","",C31-WEEKDAY(C31,1)+1)</f>
        <v/>
      </c>
      <c r="Y31" s="151">
        <f>SUMPRODUCT(($X$14:$X30=X31)*(($V$14:$V30)+($O$14:$O30)))+IF(X31=X14,$L$11,0)</f>
        <v/>
      </c>
      <c r="Z31" s="151" t="n"/>
      <c r="AA31" s="151" t="n"/>
      <c r="AB31" s="151" t="n"/>
      <c r="AC31" s="351" t="n"/>
      <c r="AD31" s="351" t="n"/>
      <c r="AE31" s="351" t="n"/>
      <c r="AF31" s="351" t="n"/>
    </row>
    <row r="32" ht="24" customHeight="1" s="348" thickBot="1">
      <c r="A32" s="184" t="inlineStr">
        <is>
          <t>On Day</t>
        </is>
      </c>
      <c r="B32" s="185" t="n"/>
      <c r="C32" s="101">
        <f>C30+1</f>
        <v/>
      </c>
      <c r="D32" s="11" t="n"/>
      <c r="E32" s="186">
        <f>IF(D32="", "",
 IF(D32=TIME(0,0,0), 0,
 IF(AND(D32&gt;=TIME(0,0,1), D32&lt;=TIME(2,0,0)), TIME(7,0,0),
 IF(AND(D32&gt;=TIME(6,0,0), D32&lt;=TIME(8,0,0)), TIME(12,0,0),
 IF(AND(D32&gt;TIME(8,0,0), D32&lt;=TIME(13,59,0)), TIME(15,0,0),
 IF(AND(D32&gt;=TIME(14,0,0), D32&lt;=TIME(17,59,0)), TIME(21,0,0),
 IF(AND(D32&gt;=TIME(18,0,0), D32&lt;=TIME(21,59,0)), TIME(0,0,0),
 IF(AND(D32&gt;=TIME(22,0,0), D32&lt;=TIME(23,59,59)), TIME(7,0,0), ""))))))))</f>
        <v/>
      </c>
      <c r="F32" s="187" t="n"/>
      <c r="G32" s="186">
        <f>IF(AND(D32&gt;=TIME(6,0,0),D32&lt;=TIME(8,0,0)),E32,"")</f>
        <v/>
      </c>
      <c r="H32" s="11" t="n"/>
      <c r="I32" s="87">
        <f>ROUND(IF(OR(D32="",E32="",E32=0),0,IF(H32="",MOD(E32-D32,1)*24,MOD(H32-D32,1)*24)),2)</f>
        <v/>
      </c>
      <c r="J32" s="188" t="n"/>
      <c r="K32" s="297" t="n"/>
      <c r="L32" s="189" t="n"/>
      <c r="M32" s="298">
        <f>MAX(0,V32-W32)</f>
        <v/>
      </c>
      <c r="N32" s="12">
        <f>(IF(OR($C32="",$D32=""),0,
 IF(OR($A32="Holiday",$A33="Holiday"),
    IF(ISNUMBER(MATCH(TRIM($B32),{"Phagwah","Good Friday","Easter Monday","Labour Day","Christmas","Eid ul Azha","Romans-2","Globe-12","Neptune P1"},0)),0,$I32),
 IF(AND(NOT(OR($A32="Annual Leave",$A33="Annual Leave")),$A32="Off day"),$I32,
  MAX(0,$I32-$V32)
  ))))+W32</f>
        <v/>
      </c>
      <c r="O32" s="12">
        <f>IF(AND(OR($A32="Holiday",$A33="Holiday"),
        ISNUMBER(MATCH(TRIM($B32),{"Phagwah","Good Friday","Easter Monday","Labour Day","Christmas","Eid ul Azha","Romans-2","Globe-12","Neptune P1"},0))),
   $I32,0)</f>
        <v/>
      </c>
      <c r="P32" s="12">
        <f>IF(OR($O$7="Canteen",$O$7="Head Office"),0,IF($I32&lt;=0,0,IF(OR(OR(TRIM($J32)="Hebrews",TRIM($J32)="Romans",TRIM($J32)="Romans-2",TRIM($J32)="Globe",TRIM($J32)="Globe-12",TRIM($J32)="Neptune P1"),AND($I33&gt;0,OR(TRIM($J33)="Hebrews",TRIM($J33)="Romans",TRIM($J33)="Romans-2",TRIM($J33)="Globe",TRIM($J33)="Globe-12",TRIM($J33)="Neptune P1"))),1,0)))</f>
        <v/>
      </c>
      <c r="Q32" s="13" t="n"/>
      <c r="R32" s="12">
        <f>IF(OR($O$7="Canteen",$O$7="Head Office"),0,IF(
  AND(
    SUMIFS(I:I, C:C, C32) &gt;= 8,
    COUNTIFS(C$14:C32, C32)=1,
    OR(
      TEXT(D32,"hh:mm:ss")="07:00:00",
      TEXT(D32,"hh:mm:ss")="15:00:00",
      TEXT(D32,"hh:mm:ss")="23:00:00",
      TEXT(D33,"hh:mm:ss")="07:00:00",
      TEXT(D33,"hh:mm:ss")="15:00:00",
      TEXT(D33,"hh:mm:ss")="23:00:00"
    )
  ),
  1,
  0
))</f>
        <v/>
      </c>
      <c r="S32" s="12">
        <f>IF(OR($A32="Annual Leave",$A33="Annual Leave"),IF($A32="Annual Leave",8,0),0)</f>
        <v/>
      </c>
      <c r="T32" s="102" t="n"/>
      <c r="U32" s="144">
        <f>MAX(0,40-Y32)</f>
        <v/>
      </c>
      <c r="V32" s="351">
        <f>IF(OR($C32="",$D32=""),0,
 IF(OR($A32="Holiday",$A33="Holiday"),0,
 IF(AND(NOT(OR($A32="Annual Leave",$A33="Annual Leave")),$A32="Off day"),0,
  IF($I32+$I33&gt;=8,IF($I32&gt;=8,8,$I32),$I32)
  )))</f>
        <v/>
      </c>
      <c r="W32" s="351">
        <f>MAX(0,V32-U32)</f>
        <v/>
      </c>
      <c r="X32" s="351">
        <f>IF(C32="","",C32-WEEKDAY(C32,1)+1)</f>
        <v/>
      </c>
      <c r="Y32" s="351">
        <f>SUMPRODUCT(($X$14:$X31=X32)*(($V$14:$V31)+($O$14:$O31)))+IF(X32=X14,$L$11,0)</f>
        <v/>
      </c>
      <c r="Z32" s="351" t="n"/>
      <c r="AA32" s="351" t="n"/>
      <c r="AB32" s="351" t="n"/>
      <c r="AC32" s="351" t="n"/>
      <c r="AD32" s="351" t="n"/>
      <c r="AE32" s="351" t="n"/>
      <c r="AF32" s="351" t="n"/>
    </row>
    <row r="33" ht="24" customHeight="1" s="348" thickBot="1">
      <c r="A33" s="184" t="inlineStr">
        <is>
          <t>On Day</t>
        </is>
      </c>
      <c r="B33" s="299" t="n"/>
      <c r="C33" s="101">
        <f>C32</f>
        <v/>
      </c>
      <c r="D33" s="300" t="n"/>
      <c r="E33" s="301">
        <f>IF(D33="", "",
 IF(D33=TIME(0,0,0), 0,
 IF(AND(D33&gt;=TIME(0,0,1), D33&lt;=TIME(2,0,0)), TIME(7,0,0),
 IF(AND(D33&gt;=TIME(6,0,0), D33&lt;=TIME(8,0,0)), TIME(12,0,0),
 IF(AND(D33&gt;TIME(8,0,0), D33&lt;=TIME(13,59,0)), TIME(15,0,0),
 IF(AND(D33&gt;=TIME(14,0,0), D33&lt;=TIME(17,59,0)), TIME(21,0,0),
 IF(AND(D33&gt;=TIME(18,0,0), D33&lt;=TIME(21,59,0)), TIME(0,0,0),
 IF(AND(D33&gt;=TIME(22,0,0), D33&lt;=TIME(23,59,59)), TIME(7,0,0), ""))))))))</f>
        <v/>
      </c>
      <c r="F33" s="187" t="n"/>
      <c r="G33" s="301">
        <f>IF(AND(D33&gt;=TIME(6,0,0),D33&lt;=TIME(8,0,0)),E33,"")</f>
        <v/>
      </c>
      <c r="H33" s="300" t="n"/>
      <c r="I33" s="87">
        <f>ROUND(IF(OR(D33="",E33="",E33=0),0,IF(H33="",MOD(E33-D33,1)*24,MOD(H33-D33,1)*24)),2)</f>
        <v/>
      </c>
      <c r="J33" s="190" t="n"/>
      <c r="K33" s="297" t="n"/>
      <c r="L33" s="189" t="n"/>
      <c r="M33" s="298">
        <f>MAX(0,V33-W33)</f>
        <v/>
      </c>
      <c r="N33" s="302">
        <f>(IF(OR($C33="",$D33=""),0,
 IF(OR($A32="Holiday",$A33="Holiday"),
    IF(ISNUMBER(MATCH(TRIM($B33),{"Phagwah","Good Friday","Easter Monday","Labour Day","Christmas","Eid ul Azha","Romans-2","Globe-12","Neptune P1"},0)),0,$I33),
 IF(AND(NOT(OR($A32="Annual Leave",$A33="Annual Leave")),$A33="Off day"),$I33,
  MAX(0,$I33-$V33)
  ))))+W33</f>
        <v/>
      </c>
      <c r="O33" s="302">
        <f>IF(AND(OR($A32="Holiday",$A33="Holiday"),
        ISNUMBER(MATCH(TRIM($B33),{"Phagwah","Good Friday","Easter Monday","Labour Day","Christmas","Eid ul Azha","Romans-2","Globe-12","Neptune P1"},0))),
   $I33,0)</f>
        <v/>
      </c>
      <c r="P33" s="302">
        <f>IF(OR($O$7="Canteen",$O$7="Head Office"),0,IF($I33&lt;=0,0,IF(AND($I32&lt;=0,OR(TRIM($J33)="Hebrews",TRIM($J33)="Romans",TRIM($J33)="Romans-2",TRIM($J33)="Globe",TRIM($J33)="Globe-12",TRIM($J33)="Neptune P1")),1,0)))</f>
        <v/>
      </c>
      <c r="Q33" s="303" t="n"/>
      <c r="R33" s="302">
        <f>IF(OR($O$7="Canteen",$O$7="Head Office"),0,IF(
  AND(
    SUMIFS(I:I, C:C, C33) &gt;= 8,
    COUNTIFS(C$14:C33, C33)=1,
    OR(
      TEXT(D33,"hh:mm:ss")="07:00:00",
      TEXT(D33,"hh:mm:ss")="15:00:00",
      TEXT(D33,"hh:mm:ss")="23:00:00",
      TEXT(D34,"hh:mm:ss")="07:00:00",
      TEXT(D34,"hh:mm:ss")="15:00:00",
      TEXT(D34,"hh:mm:ss")="23:00:00"
    )
  ),
  1,
  0
))</f>
        <v/>
      </c>
      <c r="S33" s="302">
        <f>IF(OR($A32="Annual Leave",$A33="Annual Leave"),IF(AND($A32&lt;&gt;"Annual Leave",$A33="Annual Leave"),8,0),0)</f>
        <v/>
      </c>
      <c r="T33" s="304" t="n"/>
      <c r="U33" s="144">
        <f>MAX(0,40-Y33)</f>
        <v/>
      </c>
      <c r="V33" s="351">
        <f>IF(OR($C33="",$D33=""),0,
 IF(OR($A32="Holiday",$A33="Holiday"),0,
 IF(AND(NOT(OR($A32="Annual Leave",$A33="Annual Leave")),$A33="Off day"),0,
  IF($I32+$I33&gt;=8,IF($I32&gt;=8,0,8-$I32),$I33)
  )))</f>
        <v/>
      </c>
      <c r="W33" s="351">
        <f>MAX(0,V33-U33)</f>
        <v/>
      </c>
      <c r="X33" s="351">
        <f>IF(C33="","",C33-WEEKDAY(C33,1)+1)</f>
        <v/>
      </c>
      <c r="Y33" s="351">
        <f>SUMPRODUCT(($X$14:$X32=X33)*(($V$14:$V32)+($O$14:$O32)))+IF(X33=X14,$L$11,0)</f>
        <v/>
      </c>
      <c r="Z33" s="351" t="n"/>
      <c r="AA33" s="351" t="n"/>
      <c r="AB33" s="351" t="n"/>
      <c r="AC33" s="351" t="n"/>
      <c r="AD33" s="351" t="n"/>
      <c r="AE33" s="351" t="n"/>
      <c r="AF33" s="351" t="n"/>
    </row>
    <row r="34" ht="24" customHeight="1" s="348" thickBot="1">
      <c r="A34" s="159" t="inlineStr">
        <is>
          <t>On Day</t>
        </is>
      </c>
      <c r="B34" s="191" t="n"/>
      <c r="C34" s="92">
        <f>C32+1</f>
        <v/>
      </c>
      <c r="D34" s="31" t="n"/>
      <c r="E34" s="160">
        <f>IF(D34="", "",
 IF(D34=TIME(0,0,0), 0,
 IF(AND(D34&gt;=TIME(0,0,1), D34&lt;=TIME(2,0,0)), TIME(7,0,0),
 IF(AND(D34&gt;=TIME(6,0,0), D34&lt;=TIME(8,0,0)), TIME(12,0,0),
 IF(AND(D34&gt;TIME(8,0,0), D34&lt;=TIME(13,59,0)), TIME(15,0,0),
 IF(AND(D34&gt;=TIME(14,0,0), D34&lt;=TIME(17,59,0)), TIME(21,0,0),
 IF(AND(D34&gt;=TIME(18,0,0), D34&lt;=TIME(21,59,0)), TIME(0,0,0),
 IF(AND(D34&gt;=TIME(22,0,0), D34&lt;=TIME(23,59,59)), TIME(7,0,0), ""))))))))</f>
        <v/>
      </c>
      <c r="F34" s="161" t="n"/>
      <c r="G34" s="160">
        <f>IF(AND(D34&gt;=TIME(6,0,0),D34&lt;=TIME(8,0,0)),E34,"")</f>
        <v/>
      </c>
      <c r="H34" s="31" t="n"/>
      <c r="I34" s="32">
        <f>ROUND(IF(OR(D34="",E34="",E34=0),0,IF(H34="",MOD(E34-D34,1)*24,MOD(H34-D34,1)*24)),2)</f>
        <v/>
      </c>
      <c r="J34" s="162" t="n"/>
      <c r="K34" s="282" t="n"/>
      <c r="L34" s="181" t="n"/>
      <c r="M34" s="283">
        <f>MAX(0,V34-W34)</f>
        <v/>
      </c>
      <c r="N34" s="33">
        <f>(IF(OR($C34="",$D34=""),0,
 IF(OR($A34="Holiday",$A35="Holiday"),
    IF(ISNUMBER(MATCH(TRIM($B34),{"Phagwah","Good Friday","Easter Monday","Labour Day","Christmas","Eid ul Azha","Romans-2","Globe-12","Neptune P1"},0)),0,$I34),
 IF(AND(NOT(OR($A34="Annual Leave",$A35="Annual Leave")),$A34="Off day"),$I34,
  MAX(0,$I34-$V34)
  ))))+W34</f>
        <v/>
      </c>
      <c r="O34" s="33">
        <f>IF(AND(OR($A34="Holiday",$A35="Holiday"),
        ISNUMBER(MATCH(TRIM($B34),{"Phagwah","Good Friday","Easter Monday","Labour Day","Christmas","Eid ul Azha","Romans-2","Globe-12","Neptune P1"},0))),
   $I34,0)</f>
        <v/>
      </c>
      <c r="P34" s="33">
        <f>IF(OR($O$7="Canteen",$O$7="Head Office"),0,IF($I34&lt;=0,0,IF(OR(OR(TRIM($J34)="Hebrews",TRIM($J34)="Romans",TRIM($J34)="Romans-2",TRIM($J34)="Globe",TRIM($J34)="Globe-12",TRIM($J34)="Neptune P1"),AND($I35&gt;0,OR(TRIM($J35)="Hebrews",TRIM($J35)="Romans",TRIM($J35)="Romans-2",TRIM($J35)="Globe",TRIM($J35)="Globe-12",TRIM($J35)="Neptune P1"))),1,0)))</f>
        <v/>
      </c>
      <c r="Q34" s="34" t="n"/>
      <c r="R34" s="33">
        <f>IF(OR($O$7="Canteen",$O$7="Head Office"),0,IF(
  AND(
    SUMIFS(I:I, C:C, C34) &gt;= 8,
    COUNTIFS(C$14:C34, C34)=1,
    OR(
      TEXT(D34,"hh:mm:ss")="07:00:00",
      TEXT(D34,"hh:mm:ss")="15:00:00",
      TEXT(D34,"hh:mm:ss")="23:00:00",
      TEXT(D35,"hh:mm:ss")="07:00:00",
      TEXT(D35,"hh:mm:ss")="15:00:00",
      TEXT(D35,"hh:mm:ss")="23:00:00"
    )
  ),
  1,
  0
))</f>
        <v/>
      </c>
      <c r="S34" s="33">
        <f>IF(OR($A34="Annual Leave",$A35="Annual Leave"),IF($A34="Annual Leave",8,0),0)</f>
        <v/>
      </c>
      <c r="T34" s="35" t="n"/>
      <c r="U34" s="144">
        <f>MAX(0,40-Y34)</f>
        <v/>
      </c>
      <c r="V34" s="351">
        <f>IF(OR($C34="",$D34=""),0,
 IF(OR($A34="Holiday",$A35="Holiday"),0,
 IF(AND(NOT(OR($A34="Annual Leave",$A35="Annual Leave")),$A34="Off day"),0,
  IF($I34+$I35&gt;=8,IF($I34&gt;=8,8,$I34),$I34)
  )))</f>
        <v/>
      </c>
      <c r="W34" s="351">
        <f>MAX(0,V34-U34)</f>
        <v/>
      </c>
      <c r="X34" s="351">
        <f>IF(C34="","",C34-WEEKDAY(C34,1)+1)</f>
        <v/>
      </c>
      <c r="Y34" s="351">
        <f>SUMPRODUCT(($X$14:$X33=X34)*(($V$14:$V33)+($O$14:$O33)))+IF(X34=X14,$L$11,0)</f>
        <v/>
      </c>
      <c r="Z34" s="351" t="n"/>
      <c r="AA34" s="351" t="n"/>
      <c r="AB34" s="351" t="n"/>
      <c r="AC34" s="351" t="n"/>
      <c r="AD34" s="351" t="n"/>
      <c r="AE34" s="351" t="n"/>
      <c r="AF34" s="351" t="n"/>
    </row>
    <row r="35" ht="24" customHeight="1" s="348" thickBot="1">
      <c r="A35" s="159" t="inlineStr">
        <is>
          <t>On Day</t>
        </is>
      </c>
      <c r="B35" s="192" t="n"/>
      <c r="C35" s="93">
        <f>C34</f>
        <v/>
      </c>
      <c r="D35" s="36" t="n"/>
      <c r="E35" s="163">
        <f>IF(D35="", "",
 IF(D35=TIME(0,0,0), 0,
 IF(AND(D35&gt;=TIME(0,0,1), D35&lt;=TIME(2,0,0)), TIME(7,0,0),
 IF(AND(D35&gt;=TIME(6,0,0), D35&lt;=TIME(8,0,0)), TIME(12,0,0),
 IF(AND(D35&gt;TIME(8,0,0), D35&lt;=TIME(13,59,0)), TIME(15,0,0),
 IF(AND(D35&gt;=TIME(14,0,0), D35&lt;=TIME(17,59,0)), TIME(21,0,0),
 IF(AND(D35&gt;=TIME(18,0,0), D35&lt;=TIME(21,59,0)), TIME(0,0,0),
 IF(AND(D35&gt;=TIME(22,0,0), D35&lt;=TIME(23,59,59)), TIME(7,0,0), ""))))))))</f>
        <v/>
      </c>
      <c r="F35" s="164" t="n"/>
      <c r="G35" s="163">
        <f>IF(AND(D35&gt;=TIME(6,0,0),D35&lt;=TIME(8,0,0)),E35,"")</f>
        <v/>
      </c>
      <c r="H35" s="36" t="n"/>
      <c r="I35" s="37">
        <f>ROUND(IF(OR(D35="",E35="",E35=0),0,IF(H35="",MOD(E35-D35,1)*24,MOD(H35-D35,1)*24)),2)</f>
        <v/>
      </c>
      <c r="J35" s="162" t="n"/>
      <c r="K35" s="282" t="n"/>
      <c r="L35" s="183" t="n"/>
      <c r="M35" s="283">
        <f>MAX(0,V35-W35)</f>
        <v/>
      </c>
      <c r="N35" s="38">
        <f>(IF(OR($C35="",$D35=""),0,
 IF(OR($A34="Holiday",$A35="Holiday"),
    IF(ISNUMBER(MATCH(TRIM($B35),{"Phagwah","Good Friday","Easter Monday","Labour Day","Christmas","Eid ul Azha","Romans-2","Globe-12","Neptune P1"},0)),0,$I35),
 IF(AND(NOT(OR($A34="Annual Leave",$A35="Annual Leave")),$A35="Off day"),$I35,
  MAX(0,$I35-$V35)
  ))))+W35</f>
        <v/>
      </c>
      <c r="O35" s="38">
        <f>IF(AND(OR($A34="Holiday",$A35="Holiday"),
        ISNUMBER(MATCH(TRIM($B35),{"Phagwah","Good Friday","Easter Monday","Labour Day","Christmas","Eid ul Azha","Romans-2","Globe-12","Neptune P1"},0))),
   $I35,0)</f>
        <v/>
      </c>
      <c r="P35" s="38">
        <f>IF(OR($O$7="Canteen",$O$7="Head Office"),0,IF($I35&lt;=0,0,IF(AND($I34&lt;=0,OR(TRIM($J35)="Hebrews",TRIM($J35)="Romans",TRIM($J35)="Romans-2",TRIM($J35)="Globe",TRIM($J35)="Globe-12",TRIM($J35)="Neptune P1")),1,0)))</f>
        <v/>
      </c>
      <c r="Q35" s="39" t="n"/>
      <c r="R35" s="38">
        <f>IF(OR($O$7="Canteen",$O$7="Head Office"),0,IF(
  AND(
    SUMIFS(I:I, C:C, C35) &gt;= 8,
    COUNTIFS(C$14:C35, C35)=1,
    OR(
      TEXT(D35,"hh:mm:ss")="07:00:00",
      TEXT(D35,"hh:mm:ss")="15:00:00",
      TEXT(D35,"hh:mm:ss")="23:00:00",
      TEXT(D36,"hh:mm:ss")="07:00:00",
      TEXT(D36,"hh:mm:ss")="15:00:00",
      TEXT(D36,"hh:mm:ss")="23:00:00"
    )
  ),
  1,
  0
))</f>
        <v/>
      </c>
      <c r="S35" s="38">
        <f>IF(OR($A34="Annual Leave",$A35="Annual Leave"),IF(AND($A34&lt;&gt;"Annual Leave",$A35="Annual Leave"),8,0),0)</f>
        <v/>
      </c>
      <c r="T35" s="40" t="n"/>
      <c r="U35" s="144">
        <f>MAX(0,40-Y35)</f>
        <v/>
      </c>
      <c r="V35" s="351">
        <f>IF(OR($C35="",$D35=""),0,
 IF(OR($A34="Holiday",$A35="Holiday"),0,
 IF(AND(NOT(OR($A34="Annual Leave",$A35="Annual Leave")),$A35="Off day"),0,
  IF($I34+$I35&gt;=8,IF($I34&gt;=8,0,8-$I34),$I35)
  )))</f>
        <v/>
      </c>
      <c r="W35" s="351">
        <f>MAX(0,V35-U35)</f>
        <v/>
      </c>
      <c r="X35" s="351">
        <f>IF(C35="","",C35-WEEKDAY(C35,1)+1)</f>
        <v/>
      </c>
      <c r="Y35" s="351">
        <f>SUMPRODUCT(($X$14:$X34=X35)*(($V$14:$V34)+($O$14:$O34)))+IF(X35=X14,$L$11,0)</f>
        <v/>
      </c>
      <c r="Z35" s="351" t="n"/>
      <c r="AA35" s="351" t="n"/>
      <c r="AB35" s="351" t="n"/>
      <c r="AC35" s="351" t="n"/>
      <c r="AD35" s="351" t="n"/>
      <c r="AE35" s="351" t="n"/>
      <c r="AF35" s="351" t="n"/>
    </row>
    <row r="36" ht="24" customHeight="1" s="348" thickBot="1">
      <c r="A36" s="154" t="inlineStr">
        <is>
          <t>On Day</t>
        </is>
      </c>
      <c r="B36" s="193" t="n"/>
      <c r="C36" s="90">
        <f>C34+1</f>
        <v/>
      </c>
      <c r="D36" s="8" t="n"/>
      <c r="E36" s="155">
        <f>IF(D36="", "",
 IF(D36=TIME(0,0,0), 0,
 IF(AND(D36&gt;=TIME(0,0,1), D36&lt;=TIME(2,0,0)), TIME(7,0,0),
 IF(AND(D36&gt;=TIME(6,0,0), D36&lt;=TIME(8,0,0)), TIME(12,0,0),
 IF(AND(D36&gt;TIME(8,0,0), D36&lt;=TIME(13,59,0)), TIME(15,0,0),
 IF(AND(D36&gt;=TIME(14,0,0), D36&lt;=TIME(17,59,0)), TIME(21,0,0),
 IF(AND(D36&gt;=TIME(18,0,0), D36&lt;=TIME(21,59,0)), TIME(0,0,0),
 IF(AND(D36&gt;=TIME(22,0,0), D36&lt;=TIME(23,59,59)), TIME(7,0,0), ""))))))))</f>
        <v/>
      </c>
      <c r="F36" s="156" t="n"/>
      <c r="G36" s="155">
        <f>IF(AND(D36&gt;=TIME(6,0,0),D36&lt;=TIME(8,0,0)),E36,"")</f>
        <v/>
      </c>
      <c r="H36" s="8" t="n"/>
      <c r="I36" s="30">
        <f>ROUND(IF(OR(D36="",E36="",E36=0),0,IF(H36="",MOD(E36-D36,1)*24,MOD(H36-D36,1)*24)),2)</f>
        <v/>
      </c>
      <c r="J36" s="157" t="n"/>
      <c r="K36" s="274" t="n"/>
      <c r="L36" s="189" t="n"/>
      <c r="M36" s="275">
        <f>MAX(0,V36-W36)</f>
        <v/>
      </c>
      <c r="N36" s="9">
        <f>(IF(OR($C36="",$D36=""),0,
 IF(OR($A36="Holiday",$A37="Holiday"),
    IF(ISNUMBER(MATCH(TRIM($B36),{"Phagwah","Good Friday","Easter Monday","Labour Day","Christmas","Eid ul Azha","Romans-2","Globe-12","Neptune P1"},0)),0,$I36),
 IF(AND(NOT(OR($A36="Annual Leave",$A37="Annual Leave")),$A36="Off day"),$I36,
  MAX(0,$I36-$V36)
  ))))+W36</f>
        <v/>
      </c>
      <c r="O36" s="9">
        <f>IF(AND(OR($A36="Holiday",$A37="Holiday"),
        ISNUMBER(MATCH(TRIM($B36),{"Phagwah","Good Friday","Easter Monday","Labour Day","Christmas","Eid ul Azha","Romans-2","Globe-12","Neptune P1"},0))),
   $I36,0)</f>
        <v/>
      </c>
      <c r="P36" s="9">
        <f>IF(OR($O$7="Canteen",$O$7="Head Office"),0,IF($I36&lt;=0,0,IF(OR(OR(TRIM($J36)="Hebrews",TRIM($J36)="Romans",TRIM($J36)="Romans-2",TRIM($J36)="Globe",TRIM($J36)="Globe-12",TRIM($J36)="Neptune P1"),AND($I37&gt;0,OR(TRIM($J37)="Hebrews",TRIM($J37)="Romans",TRIM($J37)="Romans-2",TRIM($J37)="Globe",TRIM($J37)="Globe-12",TRIM($J37)="Neptune P1"))),1,0)))</f>
        <v/>
      </c>
      <c r="Q36" s="10" t="n"/>
      <c r="R36" s="9">
        <f>IF(OR($O$7="Canteen",$O$7="Head Office"),0,IF(
  AND(
    SUMIFS(I:I, C:C, C36) &gt;= 8,
    COUNTIFS(C$14:C36, C36)=1,
    OR(
      TEXT(D36,"hh:mm:ss")="07:00:00",
      TEXT(D36,"hh:mm:ss")="15:00:00",
      TEXT(D36,"hh:mm:ss")="23:00:00",
      TEXT(D37,"hh:mm:ss")="07:00:00",
      TEXT(D37,"hh:mm:ss")="15:00:00",
      TEXT(D37,"hh:mm:ss")="23:00:00"
    )
  ),
  1,
  0
))</f>
        <v/>
      </c>
      <c r="S36" s="9">
        <f>IF(OR($A36="Annual Leave",$A37="Annual Leave"),IF($A36="Annual Leave",8,0),0)</f>
        <v/>
      </c>
      <c r="T36" s="91" t="n"/>
      <c r="U36" s="144">
        <f>MAX(0,40-Y36)</f>
        <v/>
      </c>
      <c r="V36" s="351">
        <f>IF(OR($C36="",$D36=""),0,
 IF(OR($A36="Holiday",$A37="Holiday"),0,
 IF(AND(NOT(OR($A36="Annual Leave",$A37="Annual Leave")),$A36="Off day"),0,
  IF($I36+$I37&gt;=8,IF($I36&gt;=8,8,$I36),$I36)
  )))</f>
        <v/>
      </c>
      <c r="W36" s="351">
        <f>MAX(0,V36-U36)</f>
        <v/>
      </c>
      <c r="X36" s="351">
        <f>IF(C36="","",C36-WEEKDAY(C36,1)+1)</f>
        <v/>
      </c>
      <c r="Y36" s="351">
        <f>SUMPRODUCT(($X$14:$X35=X36)*(($V$14:$V35)+($O$14:$O35)))+IF(X36=X14,$L$11,0)</f>
        <v/>
      </c>
      <c r="Z36" s="351" t="n"/>
      <c r="AA36" s="351" t="n"/>
      <c r="AB36" s="351" t="n"/>
      <c r="AC36" s="351" t="n"/>
      <c r="AD36" s="351" t="n"/>
      <c r="AE36" s="351" t="n"/>
      <c r="AF36" s="351" t="n"/>
    </row>
    <row r="37" ht="24" customHeight="1" s="348" thickBot="1">
      <c r="A37" s="154" t="inlineStr">
        <is>
          <t>On Day</t>
        </is>
      </c>
      <c r="B37" s="305" t="n"/>
      <c r="C37" s="90">
        <f>C36</f>
        <v/>
      </c>
      <c r="D37" s="276" t="n"/>
      <c r="E37" s="277">
        <f>IF(D37="", "",
 IF(D37=TIME(0,0,0), 0,
 IF(AND(D37&gt;=TIME(0,0,1), D37&lt;=TIME(2,0,0)), TIME(7,0,0),
 IF(AND(D37&gt;=TIME(6,0,0), D37&lt;=TIME(8,0,0)), TIME(12,0,0),
 IF(AND(D37&gt;TIME(8,0,0), D37&lt;=TIME(13,59,0)), TIME(15,0,0),
 IF(AND(D37&gt;=TIME(14,0,0), D37&lt;=TIME(17,59,0)), TIME(21,0,0),
 IF(AND(D37&gt;=TIME(18,0,0), D37&lt;=TIME(21,59,0)), TIME(0,0,0),
 IF(AND(D37&gt;=TIME(22,0,0), D37&lt;=TIME(23,59,59)), TIME(7,0,0), ""))))))))</f>
        <v/>
      </c>
      <c r="F37" s="156" t="n"/>
      <c r="G37" s="277">
        <f>IF(AND(D37&gt;=TIME(6,0,0),D37&lt;=TIME(8,0,0)),E37,"")</f>
        <v/>
      </c>
      <c r="H37" s="276" t="n"/>
      <c r="I37" s="30">
        <f>ROUND(IF(OR(D37="",E37="",E37=0),0,IF(H37="",MOD(E37-D37,1)*24,MOD(H37-D37,1)*24)),2)</f>
        <v/>
      </c>
      <c r="J37" s="158" t="n"/>
      <c r="K37" s="274" t="n"/>
      <c r="L37" s="189" t="n"/>
      <c r="M37" s="275">
        <f>MAX(0,V37-W37)</f>
        <v/>
      </c>
      <c r="N37" s="278">
        <f>(IF(OR($C37="",$D37=""),0,
 IF(OR($A36="Holiday",$A37="Holiday"),
    IF(ISNUMBER(MATCH(TRIM($B37),{"Phagwah","Good Friday","Easter Monday","Labour Day","Christmas","Eid ul Azha","Romans-2","Globe-12","Neptune P1"},0)),0,$I37),
 IF(AND(NOT(OR($A36="Annual Leave",$A37="Annual Leave")),$A37="Off day"),$I37,
  MAX(0,$I37-$V37)
  ))))+W37</f>
        <v/>
      </c>
      <c r="O37" s="278">
        <f>IF(AND(OR($A36="Holiday",$A37="Holiday"),
        ISNUMBER(MATCH(TRIM($B37),{"Phagwah","Good Friday","Easter Monday","Labour Day","Christmas","Eid ul Azha","Romans-2","Globe-12","Neptune P1"},0))),
   $I37,0)</f>
        <v/>
      </c>
      <c r="P37" s="278">
        <f>IF(OR($O$7="Canteen",$O$7="Head Office"),0,IF($I37&lt;=0,0,IF(AND($I36&lt;=0,OR(TRIM($J37)="Hebrews",TRIM($J37)="Romans",TRIM($J37)="Romans-2",TRIM($J37)="Globe",TRIM($J37)="Globe-12",TRIM($J37)="Neptune P1")),1,0)))</f>
        <v/>
      </c>
      <c r="Q37" s="279" t="n"/>
      <c r="R37" s="278">
        <f>IF(OR($O$7="Canteen",$O$7="Head Office"),0,IF(
  AND(
    SUMIFS(I:I, C:C, C37) &gt;= 8,
    COUNTIFS(C$14:C37, C37)=1,
    OR(
      TEXT(D37,"hh:mm:ss")="07:00:00",
      TEXT(D37,"hh:mm:ss")="15:00:00",
      TEXT(D37,"hh:mm:ss")="23:00:00",
      TEXT(D38,"hh:mm:ss")="07:00:00",
      TEXT(D38,"hh:mm:ss")="15:00:00",
      TEXT(D38,"hh:mm:ss")="23:00:00"
    )
  ),
  1,
  0
))</f>
        <v/>
      </c>
      <c r="S37" s="278">
        <f>IF(OR($A36="Annual Leave",$A37="Annual Leave"),IF(AND($A36&lt;&gt;"Annual Leave",$A37="Annual Leave"),8,0),0)</f>
        <v/>
      </c>
      <c r="T37" s="280" t="n"/>
      <c r="U37" s="144">
        <f>MAX(0,40-Y37)</f>
        <v/>
      </c>
      <c r="V37" s="351">
        <f>IF(OR($C37="",$D37=""),0,
 IF(OR($A36="Holiday",$A37="Holiday"),0,
 IF(AND(NOT(OR($A36="Annual Leave",$A37="Annual Leave")),$A37="Off day"),0,
  IF($I36+$I37&gt;=8,IF($I36&gt;=8,0,8-$I36),$I37)
  )))</f>
        <v/>
      </c>
      <c r="W37" s="351">
        <f>MAX(0,V37-U37)</f>
        <v/>
      </c>
      <c r="X37" s="351">
        <f>IF(C37="","",C37-WEEKDAY(C37,1)+1)</f>
        <v/>
      </c>
      <c r="Y37" s="351">
        <f>SUMPRODUCT(($X$14:$X36=X37)*(($V$14:$V36)+($O$14:$O36)))+IF(X37=X14,$L$11,0)</f>
        <v/>
      </c>
      <c r="Z37" s="351" t="n"/>
      <c r="AA37" s="351" t="n"/>
      <c r="AB37" s="351" t="n"/>
      <c r="AC37" s="351" t="n"/>
      <c r="AD37" s="351" t="n"/>
      <c r="AE37" s="351" t="n"/>
      <c r="AF37" s="351" t="n"/>
    </row>
    <row r="38" ht="24" customHeight="1" s="348" thickBot="1">
      <c r="A38" s="194" t="inlineStr">
        <is>
          <t>On Day</t>
        </is>
      </c>
      <c r="B38" s="195" t="n"/>
      <c r="C38" s="103">
        <f>C36+1</f>
        <v/>
      </c>
      <c r="D38" s="64" t="n"/>
      <c r="E38" s="196">
        <f>IF(D38="", "",
 IF(D38=TIME(0,0,0), 0,
 IF(AND(D38&gt;=TIME(0,0,1), D38&lt;=TIME(2,0,0)), TIME(7,0,0),
 IF(AND(D38&gt;=TIME(6,0,0), D38&lt;=TIME(8,0,0)), TIME(12,0,0),
 IF(AND(D38&gt;TIME(8,0,0), D38&lt;=TIME(13,59,0)), TIME(15,0,0),
 IF(AND(D38&gt;=TIME(14,0,0), D38&lt;=TIME(17,59,0)), TIME(21,0,0),
 IF(AND(D38&gt;=TIME(18,0,0), D38&lt;=TIME(21,59,0)), TIME(0,0,0),
 IF(AND(D38&gt;=TIME(22,0,0), D38&lt;=TIME(23,59,59)), TIME(7,0,0), ""))))))))</f>
        <v/>
      </c>
      <c r="F38" s="197" t="n"/>
      <c r="G38" s="196">
        <f>IF(AND(D38&gt;=TIME(6,0,0),D38&lt;=TIME(8,0,0)),E38,"")</f>
        <v/>
      </c>
      <c r="H38" s="64" t="n"/>
      <c r="I38" s="65">
        <f>ROUND(IF(OR(D38="",E38="",E38=0),0,IF(H38="",MOD(E38-D38,1)*24,MOD(H38-D38,1)*24)),2)</f>
        <v/>
      </c>
      <c r="J38" s="198" t="n"/>
      <c r="K38" s="306" t="n"/>
      <c r="L38" s="181" t="n"/>
      <c r="M38" s="307">
        <f>MAX(0,V38-W38)</f>
        <v/>
      </c>
      <c r="N38" s="66">
        <f>(IF(OR($C38="",$D38=""),0,
 IF(OR($A38="Holiday",$A39="Holiday"),
    IF(ISNUMBER(MATCH(TRIM($B38),{"Phagwah","Good Friday","Easter Monday","Labour Day","Christmas","Eid ul Azha","Romans-2","Globe-12","Neptune P1"},0)),0,$I38),
 IF(AND(NOT(OR($A38="Annual Leave",$A39="Annual Leave")),$A38="Off day"),$I38,
  MAX(0,$I38-$V38)
  ))))+W38</f>
        <v/>
      </c>
      <c r="O38" s="66">
        <f>IF(AND(OR($A38="Holiday",$A39="Holiday"),
        ISNUMBER(MATCH(TRIM($B38),{"Phagwah","Good Friday","Easter Monday","Labour Day","Christmas","Eid ul Azha","Romans-2","Globe-12","Neptune P1"},0))),
   $I38,0)</f>
        <v/>
      </c>
      <c r="P38" s="66">
        <f>IF(OR($O$7="Canteen",$O$7="Head Office"),0,IF($I38&lt;=0,0,IF(OR(OR(TRIM($J38)="Hebrews",TRIM($J38)="Romans",TRIM($J38)="Romans-2",TRIM($J38)="Globe",TRIM($J38)="Globe-12",TRIM($J38)="Neptune P1"),AND($I39&gt;0,OR(TRIM($J39)="Hebrews",TRIM($J39)="Romans",TRIM($J39)="Romans-2",TRIM($J39)="Globe",TRIM($J39)="Globe-12",TRIM($J39)="Neptune P1"))),1,0)))</f>
        <v/>
      </c>
      <c r="Q38" s="67" t="n"/>
      <c r="R38" s="66">
        <f>IF(OR($O$7="Canteen",$O$7="Head Office"),0,IF(
  AND(
    SUMIFS(I:I, C:C, C38) &gt;= 8,
    COUNTIFS(C$14:C38, C38)=1,
    OR(
      TEXT(D38,"hh:mm:ss")="07:00:00",
      TEXT(D38,"hh:mm:ss")="15:00:00",
      TEXT(D38,"hh:mm:ss")="23:00:00",
      TEXT(D39,"hh:mm:ss")="07:00:00",
      TEXT(D39,"hh:mm:ss")="15:00:00",
      TEXT(D39,"hh:mm:ss")="23:00:00"
    )
  ),
  1,
  0
))</f>
        <v/>
      </c>
      <c r="S38" s="66">
        <f>IF(OR($A38="Annual Leave",$A39="Annual Leave"),IF($A38="Annual Leave",8,0),0)</f>
        <v/>
      </c>
      <c r="T38" s="68" t="n"/>
      <c r="U38" s="144">
        <f>MAX(0,40-Y38)</f>
        <v/>
      </c>
      <c r="V38" s="351">
        <f>IF(OR($C38="",$D38=""),0,
 IF(OR($A38="Holiday",$A39="Holiday"),0,
 IF(AND(NOT(OR($A38="Annual Leave",$A39="Annual Leave")),$A38="Off day"),0,
  IF($I38+$I39&gt;=8,IF($I38&gt;=8,8,$I38),$I38)
  )))</f>
        <v/>
      </c>
      <c r="W38" s="351">
        <f>MAX(0,V38-U38)</f>
        <v/>
      </c>
      <c r="X38" s="351">
        <f>IF(C38="","",C38-WEEKDAY(C38,1)+1)</f>
        <v/>
      </c>
      <c r="Y38" s="351">
        <f>SUMPRODUCT(($X$14:$X37=X38)*(($V$14:$V37)+($O$14:$O37)))+IF(X38=X14,$L$11,0)</f>
        <v/>
      </c>
      <c r="Z38" s="351" t="n"/>
      <c r="AA38" s="351" t="n"/>
      <c r="AB38" s="351" t="n"/>
      <c r="AC38" s="351" t="n"/>
      <c r="AD38" s="351" t="n"/>
      <c r="AE38" s="351" t="n"/>
      <c r="AF38" s="351" t="n"/>
    </row>
    <row r="39" ht="24" customHeight="1" s="348" thickBot="1">
      <c r="A39" s="194" t="inlineStr">
        <is>
          <t>On Day</t>
        </is>
      </c>
      <c r="B39" s="199" t="n"/>
      <c r="C39" s="104">
        <f>C38</f>
        <v/>
      </c>
      <c r="D39" s="69" t="n"/>
      <c r="E39" s="200">
        <f>IF(D39="", "",
 IF(D39=TIME(0,0,0), 0,
 IF(AND(D39&gt;=TIME(0,0,1), D39&lt;=TIME(2,0,0)), TIME(7,0,0),
 IF(AND(D39&gt;=TIME(6,0,0), D39&lt;=TIME(8,0,0)), TIME(12,0,0),
 IF(AND(D39&gt;TIME(8,0,0), D39&lt;=TIME(13,59,0)), TIME(15,0,0),
 IF(AND(D39&gt;=TIME(14,0,0), D39&lt;=TIME(17,59,0)), TIME(21,0,0),
 IF(AND(D39&gt;=TIME(18,0,0), D39&lt;=TIME(21,59,0)), TIME(0,0,0),
 IF(AND(D39&gt;=TIME(22,0,0), D39&lt;=TIME(23,59,59)), TIME(7,0,0), ""))))))))</f>
        <v/>
      </c>
      <c r="F39" s="201" t="n"/>
      <c r="G39" s="200">
        <f>IF(AND(D39&gt;=TIME(6,0,0),D39&lt;=TIME(8,0,0)),E39,"")</f>
        <v/>
      </c>
      <c r="H39" s="69" t="n"/>
      <c r="I39" s="70">
        <f>ROUND(IF(OR(D39="",E39="",E39=0),0,IF(H39="",MOD(E39-D39,1)*24,MOD(H39-D39,1)*24)),2)</f>
        <v/>
      </c>
      <c r="J39" s="198" t="n"/>
      <c r="K39" s="306" t="n"/>
      <c r="L39" s="183" t="n"/>
      <c r="M39" s="307">
        <f>MAX(0,V39-W39)</f>
        <v/>
      </c>
      <c r="N39" s="71">
        <f>(IF(OR($C39="",$D39=""),0,
 IF(OR($A38="Holiday",$A39="Holiday"),
    IF(ISNUMBER(MATCH(TRIM($B39),{"Phagwah","Good Friday","Easter Monday","Labour Day","Christmas","Eid ul Azha","Romans-2","Globe-12","Neptune P1"},0)),0,$I39),
 IF(AND(NOT(OR($A38="Annual Leave",$A39="Annual Leave")),$A39="Off day"),$I39,
  MAX(0,$I39-$V39)
  ))))+W39</f>
        <v/>
      </c>
      <c r="O39" s="71">
        <f>IF(AND(OR($A38="Holiday",$A39="Holiday"),
        ISNUMBER(MATCH(TRIM($B39),{"Phagwah","Good Friday","Easter Monday","Labour Day","Christmas","Eid ul Azha","Romans-2","Globe-12","Neptune P1"},0))),
   $I39,0)</f>
        <v/>
      </c>
      <c r="P39" s="71">
        <f>IF(OR($O$7="Canteen",$O$7="Head Office"),0,IF($I39&lt;=0,0,IF(AND($I38&lt;=0,OR(TRIM($J39)="Hebrews",TRIM($J39)="Romans",TRIM($J39)="Romans-2",TRIM($J39)="Globe",TRIM($J39)="Globe-12",TRIM($J39)="Neptune P1")),1,0)))</f>
        <v/>
      </c>
      <c r="Q39" s="72" t="n"/>
      <c r="R39" s="71">
        <f>IF(OR($O$7="Canteen",$O$7="Head Office"),0,IF(
  AND(
    SUMIFS(I:I, C:C, C39) &gt;= 8,
    COUNTIFS(C$14:C39, C39)=1,
    OR(
      TEXT(D39,"hh:mm:ss")="07:00:00",
      TEXT(D39,"hh:mm:ss")="15:00:00",
      TEXT(D39,"hh:mm:ss")="23:00:00",
      TEXT(D40,"hh:mm:ss")="07:00:00",
      TEXT(D40,"hh:mm:ss")="15:00:00",
      TEXT(D40,"hh:mm:ss")="23:00:00"
    )
  ),
  1,
  0
))</f>
        <v/>
      </c>
      <c r="S39" s="71">
        <f>IF(OR($A38="Annual Leave",$A39="Annual Leave"),IF(AND($A38&lt;&gt;"Annual Leave",$A39="Annual Leave"),8,0),0)</f>
        <v/>
      </c>
      <c r="T39" s="73" t="n"/>
      <c r="U39" s="144">
        <f>MAX(0,40-Y39)</f>
        <v/>
      </c>
      <c r="V39" s="351">
        <f>IF(OR($C39="",$D39=""),0,
 IF(OR($A38="Holiday",$A39="Holiday"),0,
 IF(AND(NOT(OR($A38="Annual Leave",$A39="Annual Leave")),$A39="Off day"),0,
  IF($I38+$I39&gt;=8,IF($I38&gt;=8,0,8-$I38),$I39)
  )))</f>
        <v/>
      </c>
      <c r="W39" s="351">
        <f>MAX(0,V39-U39)</f>
        <v/>
      </c>
      <c r="X39" s="351">
        <f>IF(C39="","",C39-WEEKDAY(C39,1)+1)</f>
        <v/>
      </c>
      <c r="Y39" s="351">
        <f>SUMPRODUCT(($X$14:$X38=X39)*(($V$14:$V38)+($O$14:$O38)))+IF(X39=X14,$L$11,0)</f>
        <v/>
      </c>
      <c r="Z39" s="351" t="n"/>
      <c r="AA39" s="351" t="n"/>
      <c r="AB39" s="351" t="n"/>
      <c r="AC39" s="351" t="n"/>
      <c r="AD39" s="351" t="n"/>
      <c r="AE39" s="351" t="n"/>
      <c r="AF39" s="351" t="n"/>
    </row>
    <row r="40" ht="24" customHeight="1" s="348" thickBot="1">
      <c r="A40" s="202" t="inlineStr">
        <is>
          <t>On Day</t>
        </is>
      </c>
      <c r="B40" s="203" t="n"/>
      <c r="C40" s="105">
        <f>C38+1</f>
        <v/>
      </c>
      <c r="D40" s="74" t="n"/>
      <c r="E40" s="204">
        <f>IF(D40="", "",
 IF(D40=TIME(0,0,0), 0,
 IF(AND(D40&gt;=TIME(0,0,1), D40&lt;=TIME(2,0,0)), TIME(7,0,0),
 IF(AND(D40&gt;=TIME(6,0,0), D40&lt;=TIME(8,0,0)), TIME(12,0,0),
 IF(AND(D40&gt;TIME(8,0,0), D40&lt;=TIME(13,59,0)), TIME(15,0,0),
 IF(AND(D40&gt;=TIME(14,0,0), D40&lt;=TIME(17,59,0)), TIME(21,0,0),
 IF(AND(D40&gt;=TIME(18,0,0), D40&lt;=TIME(21,59,0)), TIME(0,0,0),
 IF(AND(D40&gt;=TIME(22,0,0), D40&lt;=TIME(23,59,59)), TIME(7,0,0), ""))))))))</f>
        <v/>
      </c>
      <c r="F40" s="205" t="n"/>
      <c r="G40" s="204">
        <f>IF(AND(D40&gt;=TIME(6,0,0),D40&lt;=TIME(8,0,0)),E40,"")</f>
        <v/>
      </c>
      <c r="H40" s="74" t="n"/>
      <c r="I40" s="106">
        <f>ROUND(IF(OR(D40="",E40="",E40=0),0,IF(H40="",MOD(E40-D40,1)*24,MOD(H40-D40,1)*24)),2)</f>
        <v/>
      </c>
      <c r="J40" s="206" t="n"/>
      <c r="K40" s="308" t="n"/>
      <c r="L40" s="189" t="n"/>
      <c r="M40" s="309">
        <f>MAX(0,V40-W40)</f>
        <v/>
      </c>
      <c r="N40" s="75">
        <f>(IF(OR($C40="",$D40=""),0,
 IF(OR($A40="Holiday",$A41="Holiday"),
    IF(ISNUMBER(MATCH(TRIM($B40),{"Phagwah","Good Friday","Easter Monday","Labour Day","Christmas","Eid ul Azha","Romans-2","Globe-12","Neptune P1"},0)),0,$I40),
 IF(AND(NOT(OR($A40="Annual Leave",$A41="Annual Leave")),$A40="Off day"),$I40,
  MAX(0,$I40-$V40)
  ))))+W40</f>
        <v/>
      </c>
      <c r="O40" s="75">
        <f>IF(AND(OR($A40="Holiday",$A41="Holiday"),
        ISNUMBER(MATCH(TRIM($B40),{"Phagwah","Good Friday","Easter Monday","Labour Day","Christmas","Eid ul Azha","Romans-2","Globe-12","Neptune P1"},0))),
   $I40,0)</f>
        <v/>
      </c>
      <c r="P40" s="75">
        <f>IF(OR($O$7="Canteen",$O$7="Head Office"),0,IF($I40&lt;=0,0,IF(OR(OR(TRIM($J40)="Hebrews",TRIM($J40)="Romans",TRIM($J40)="Romans-2",TRIM($J40)="Globe",TRIM($J40)="Globe-12",TRIM($J40)="Neptune P1"),AND($I41&gt;0,OR(TRIM($J41)="Hebrews",TRIM($J41)="Romans",TRIM($J41)="Romans-2",TRIM($J41)="Globe",TRIM($J41)="Globe-12",TRIM($J41)="Neptune P1"))),1,0)))</f>
        <v/>
      </c>
      <c r="Q40" s="76" t="n"/>
      <c r="R40" s="75">
        <f>IF(OR($O$7="Canteen",$O$7="Head Office"),0,IF(
  AND(
    SUMIFS(I:I, C:C, C40) &gt;= 8,
    COUNTIFS(C$14:C40, C40)=1,
    OR(
      TEXT(D40,"hh:mm:ss")="07:00:00",
      TEXT(D40,"hh:mm:ss")="15:00:00",
      TEXT(D40,"hh:mm:ss")="23:00:00",
      TEXT(D41,"hh:mm:ss")="07:00:00",
      TEXT(D41,"hh:mm:ss")="15:00:00",
      TEXT(D41,"hh:mm:ss")="23:00:00"
    )
  ),
  1,
  0
))</f>
        <v/>
      </c>
      <c r="S40" s="75">
        <f>IF(OR($A40="Annual Leave",$A41="Annual Leave"),IF($A40="Annual Leave",8,0),0)</f>
        <v/>
      </c>
      <c r="T40" s="107" t="n"/>
      <c r="U40" s="144">
        <f>MAX(0,40-Y40)</f>
        <v/>
      </c>
      <c r="V40" s="351">
        <f>IF(OR($C40="",$D40=""),0,
 IF(OR($A40="Holiday",$A41="Holiday"),0,
 IF(AND(NOT(OR($A40="Annual Leave",$A41="Annual Leave")),$A40="Off day"),0,
  IF($I40+$I41&gt;=8,IF($I40&gt;=8,8,$I40),$I40)
  )))</f>
        <v/>
      </c>
      <c r="W40" s="351">
        <f>MAX(0,V40-U40)</f>
        <v/>
      </c>
      <c r="X40" s="351">
        <f>IF(C40="","",C40-WEEKDAY(C40,1)+1)</f>
        <v/>
      </c>
      <c r="Y40" s="351">
        <f>SUMPRODUCT(($X$14:$X39=X40)*(($V$14:$V39)+($O$14:$O39)))+IF(X40=X14,$L$11,0)</f>
        <v/>
      </c>
      <c r="Z40" s="351" t="n"/>
      <c r="AA40" s="351" t="n"/>
      <c r="AB40" s="351" t="n"/>
      <c r="AC40" s="351" t="n"/>
      <c r="AD40" s="351" t="n"/>
      <c r="AE40" s="351" t="n"/>
      <c r="AF40" s="351" t="n"/>
    </row>
    <row r="41" ht="24" customHeight="1" s="348" thickBot="1">
      <c r="A41" s="202" t="inlineStr">
        <is>
          <t>On Day</t>
        </is>
      </c>
      <c r="B41" s="310" t="n"/>
      <c r="C41" s="105">
        <f>C40</f>
        <v/>
      </c>
      <c r="D41" s="311" t="n"/>
      <c r="E41" s="312">
        <f>IF(D41="", "",
 IF(D41=TIME(0,0,0), 0,
 IF(AND(D41&gt;=TIME(0,0,1), D41&lt;=TIME(2,0,0)), TIME(7,0,0),
 IF(AND(D41&gt;=TIME(6,0,0), D41&lt;=TIME(8,0,0)), TIME(12,0,0),
 IF(AND(D41&gt;TIME(8,0,0), D41&lt;=TIME(13,59,0)), TIME(15,0,0),
 IF(AND(D41&gt;=TIME(14,0,0), D41&lt;=TIME(17,59,0)), TIME(21,0,0),
 IF(AND(D41&gt;=TIME(18,0,0), D41&lt;=TIME(21,59,0)), TIME(0,0,0),
 IF(AND(D41&gt;=TIME(22,0,0), D41&lt;=TIME(23,59,59)), TIME(7,0,0), ""))))))))</f>
        <v/>
      </c>
      <c r="F41" s="205" t="n"/>
      <c r="G41" s="312">
        <f>IF(AND(D41&gt;=TIME(6,0,0),D41&lt;=TIME(8,0,0)),E41,"")</f>
        <v/>
      </c>
      <c r="H41" s="311" t="n"/>
      <c r="I41" s="106">
        <f>ROUND(IF(OR(D41="",E41="",E41=0),0,IF(H41="",MOD(E41-D41,1)*24,MOD(H41-D41,1)*24)),2)</f>
        <v/>
      </c>
      <c r="J41" s="207" t="n"/>
      <c r="K41" s="308" t="n"/>
      <c r="L41" s="189" t="n"/>
      <c r="M41" s="309">
        <f>MAX(0,V41-W41)</f>
        <v/>
      </c>
      <c r="N41" s="313">
        <f>(IF(OR($C41="",$D41=""),0,
 IF(OR($A40="Holiday",$A41="Holiday"),
    IF(ISNUMBER(MATCH(TRIM($B41),{"Phagwah","Good Friday","Easter Monday","Labour Day","Christmas","Eid ul Azha","Romans-2","Globe-12","Neptune P1"},0)),0,$I41),
 IF(AND(NOT(OR($A40="Annual Leave",$A41="Annual Leave")),$A41="Off day"),$I41,
  MAX(0,$I41-$V41)
  ))))+W41</f>
        <v/>
      </c>
      <c r="O41" s="313">
        <f>IF(AND(OR($A40="Holiday",$A41="Holiday"),
        ISNUMBER(MATCH(TRIM($B41),{"Phagwah","Good Friday","Easter Monday","Labour Day","Christmas","Eid ul Azha","Romans-2","Globe-12","Neptune P1"},0))),
   $I41,0)</f>
        <v/>
      </c>
      <c r="P41" s="313">
        <f>IF(OR($O$7="Canteen",$O$7="Head Office"),0,IF($I41&lt;=0,0,IF(AND($I40&lt;=0,OR(TRIM($J41)="Hebrews",TRIM($J41)="Romans",TRIM($J41)="Romans-2",TRIM($J41)="Globe",TRIM($J41)="Globe-12",TRIM($J41)="Neptune P1")),1,0)))</f>
        <v/>
      </c>
      <c r="Q41" s="314" t="n"/>
      <c r="R41" s="313">
        <f>IF(OR($O$7="Canteen",$O$7="Head Office"),0,IF(
  AND(
    SUMIFS(I:I, C:C, C41) &gt;= 8,
    COUNTIFS(C$14:C41, C41)=1,
    OR(
      TEXT(D41,"hh:mm:ss")="07:00:00",
      TEXT(D41,"hh:mm:ss")="15:00:00",
      TEXT(D41,"hh:mm:ss")="23:00:00",
      TEXT(D42,"hh:mm:ss")="07:00:00",
      TEXT(D42,"hh:mm:ss")="15:00:00",
      TEXT(D42,"hh:mm:ss")="23:00:00"
    )
  ),
  1,
  0
))</f>
        <v/>
      </c>
      <c r="S41" s="313">
        <f>IF(OR($A40="Annual Leave",$A41="Annual Leave"),IF(AND($A40&lt;&gt;"Annual Leave",$A41="Annual Leave"),8,0),0)</f>
        <v/>
      </c>
      <c r="T41" s="315" t="n"/>
      <c r="U41" s="144">
        <f>MAX(0,40-Y41)</f>
        <v/>
      </c>
      <c r="V41" s="351">
        <f>IF(OR($C41="",$D41=""),0,
 IF(OR($A40="Holiday",$A41="Holiday"),0,
 IF(AND(NOT(OR($A40="Annual Leave",$A41="Annual Leave")),$A41="Off day"),0,
  IF($I40+$I41&gt;=8,IF($I40&gt;=8,0,8-$I40),$I41)
  )))</f>
        <v/>
      </c>
      <c r="W41" s="351">
        <f>MAX(0,V41-U41)</f>
        <v/>
      </c>
      <c r="X41" s="351">
        <f>IF(C41="","",C41-WEEKDAY(C41,1)+1)</f>
        <v/>
      </c>
      <c r="Y41" s="351">
        <f>SUMPRODUCT(($X$14:$X40=X41)*(($V$14:$V40)+($O$14:$O40)))+IF(X41=X14,$L$11,0)</f>
        <v/>
      </c>
      <c r="Z41" s="351" t="n"/>
      <c r="AA41" s="351" t="n"/>
      <c r="AB41" s="351" t="n"/>
      <c r="AC41" s="351" t="n"/>
      <c r="AD41" s="351" t="n"/>
      <c r="AE41" s="351" t="n"/>
      <c r="AF41" s="351" t="n"/>
    </row>
    <row r="42" ht="24" customHeight="1" s="348" thickBot="1">
      <c r="A42" s="208" t="inlineStr">
        <is>
          <t>On Day</t>
        </is>
      </c>
      <c r="B42" s="209" t="n"/>
      <c r="C42" s="108">
        <f>C40+1</f>
        <v/>
      </c>
      <c r="D42" s="77" t="n"/>
      <c r="E42" s="210">
        <f>IF(D42="", "",
 IF(D42=TIME(0,0,0), 0,
 IF(AND(D42&gt;=TIME(0,0,1), D42&lt;=TIME(2,0,0)), TIME(7,0,0),
 IF(AND(D42&gt;=TIME(6,0,0), D42&lt;=TIME(8,0,0)), TIME(12,0,0),
 IF(AND(D42&gt;TIME(8,0,0), D42&lt;=TIME(13,59,0)), TIME(15,0,0),
 IF(AND(D42&gt;=TIME(14,0,0), D42&lt;=TIME(17,59,0)), TIME(21,0,0),
 IF(AND(D42&gt;=TIME(18,0,0), D42&lt;=TIME(21,59,0)), TIME(0,0,0),
 IF(AND(D42&gt;=TIME(22,0,0), D42&lt;=TIME(23,59,59)), TIME(7,0,0), ""))))))))</f>
        <v/>
      </c>
      <c r="F42" s="211" t="n"/>
      <c r="G42" s="210">
        <f>IF(AND(D42&gt;=TIME(6,0,0),D42&lt;=TIME(8,0,0)),E42,"")</f>
        <v/>
      </c>
      <c r="H42" s="77" t="n"/>
      <c r="I42" s="16">
        <f>ROUND(IF(OR(D42="",E42="",E42=0),0,IF(H42="",MOD(E42-D42,1)*24,MOD(H42-D42,1)*24)),2)</f>
        <v/>
      </c>
      <c r="J42" s="212" t="n"/>
      <c r="K42" s="316" t="n"/>
      <c r="L42" s="181" t="n"/>
      <c r="M42" s="317">
        <f>MAX(0,V42-W42)</f>
        <v/>
      </c>
      <c r="N42" s="17">
        <f>(IF(OR($C42="",$D42=""),0,
 IF(OR($A42="Holiday",$A43="Holiday"),
    IF(ISNUMBER(MATCH(TRIM($B42),{"Phagwah","Good Friday","Easter Monday","Labour Day","Christmas","Eid ul Azha","Romans-2","Globe-12","Neptune P1"},0)),0,$I42),
 IF(AND(NOT(OR($A42="Annual Leave",$A43="Annual Leave")),$A42="Off day"),$I42,
  MAX(0,$I42-$V42)
  ))))+W42</f>
        <v/>
      </c>
      <c r="O42" s="213">
        <f>IF(AND(OR($A42="Holiday",$A43="Holiday"),
        ISNUMBER(MATCH(TRIM($B42),{"Phagwah","Good Friday","Easter Monday","Labour Day","Christmas","Eid ul Azha","Romans-2","Globe-12","Neptune P1"},0))),
   $I42,0)</f>
        <v/>
      </c>
      <c r="P42" s="17">
        <f>IF(OR($O$7="Canteen",$O$7="Head Office"),0,IF($I42&lt;=0,0,IF(OR(OR(TRIM($J42)="Hebrews",TRIM($J42)="Romans",TRIM($J42)="Romans-2",TRIM($J42)="Globe",TRIM($J42)="Globe-12",TRIM($J42)="Neptune P1"),AND($I43&gt;0,OR(TRIM($J43)="Hebrews",TRIM($J43)="Romans",TRIM($J43)="Romans-2",TRIM($J43)="Globe",TRIM($J43)="Globe-12",TRIM($J43)="Neptune P1"))),1,0)))</f>
        <v/>
      </c>
      <c r="Q42" s="78" t="n"/>
      <c r="R42" s="213">
        <f>IF(OR($O$7="Canteen",$O$7="Head Office"),0,IF(
  AND(
    SUMIFS(I:I, C:C, C42) &gt;= 8,
    COUNTIFS(C$14:C42, C42)=1,
    OR(
      TEXT(D42,"hh:mm:ss")="07:00:00",
      TEXT(D42,"hh:mm:ss")="15:00:00",
      TEXT(D42,"hh:mm:ss")="23:00:00",
      TEXT(D43,"hh:mm:ss")="07:00:00",
      TEXT(D43,"hh:mm:ss")="15:00:00",
      TEXT(D43,"hh:mm:ss")="23:00:00"
    )
  ),
  1,
  0
))</f>
        <v/>
      </c>
      <c r="S42" s="213">
        <f>IF(OR($A42="Annual Leave",$A43="Annual Leave"),IF($A42="Annual Leave",8,0),0)</f>
        <v/>
      </c>
      <c r="T42" s="79" t="n"/>
      <c r="U42" s="144">
        <f>MAX(0,40-Y42)</f>
        <v/>
      </c>
      <c r="V42" s="351">
        <f>IF(OR($C42="",$D42=""),0,
 IF(OR($A42="Holiday",$A43="Holiday"),0,
 IF(AND(NOT(OR($A42="Annual Leave",$A43="Annual Leave")),$A42="Off day"),0,
  IF($I42+$I43&gt;=8,IF($I42&gt;=8,8,$I42),$I42)
  )))</f>
        <v/>
      </c>
      <c r="W42" s="351">
        <f>MAX(0,V42-U42)</f>
        <v/>
      </c>
      <c r="X42" s="351">
        <f>IF(C42="","",C42-WEEKDAY(C42,1)+1)</f>
        <v/>
      </c>
      <c r="Y42" s="351">
        <f>SUMPRODUCT(($X$14:$X41=X42)*(($V$14:$V41)+($O$14:$O41)))+IF(X42=X14,$L$11,0)</f>
        <v/>
      </c>
      <c r="Z42" s="351" t="n"/>
      <c r="AA42" s="351" t="n"/>
      <c r="AB42" s="351" t="n"/>
      <c r="AC42" s="351" t="n"/>
      <c r="AD42" s="351" t="n"/>
      <c r="AE42" s="351" t="n"/>
      <c r="AF42" s="351" t="n"/>
    </row>
    <row r="43" ht="24" customHeight="1" s="348" thickBot="1">
      <c r="A43" s="208" t="inlineStr">
        <is>
          <t>On Day</t>
        </is>
      </c>
      <c r="B43" s="214" t="n"/>
      <c r="C43" s="109">
        <f>C42</f>
        <v/>
      </c>
      <c r="D43" s="18" t="n"/>
      <c r="E43" s="215">
        <f>IF(D43="", "",
 IF(D43=TIME(0,0,0), 0,
 IF(AND(D43&gt;=TIME(0,0,1), D43&lt;=TIME(2,0,0)), TIME(7,0,0),
 IF(AND(D43&gt;=TIME(6,0,0), D43&lt;=TIME(8,0,0)), TIME(12,0,0),
 IF(AND(D43&gt;TIME(8,0,0), D43&lt;=TIME(13,59,0)), TIME(15,0,0),
 IF(AND(D43&gt;=TIME(14,0,0), D43&lt;=TIME(17,59,0)), TIME(21,0,0),
 IF(AND(D43&gt;=TIME(18,0,0), D43&lt;=TIME(21,59,0)), TIME(0,0,0),
 IF(AND(D43&gt;=TIME(22,0,0), D43&lt;=TIME(23,59,59)), TIME(7,0,0), ""))))))))</f>
        <v/>
      </c>
      <c r="F43" s="216" t="n"/>
      <c r="G43" s="215">
        <f>IF(AND(D43&gt;=TIME(6,0,0),D43&lt;=TIME(8,0,0)),E43,"")</f>
        <v/>
      </c>
      <c r="H43" s="18" t="n"/>
      <c r="I43" s="19">
        <f>ROUND(IF(OR(D43="",E43="",E43=0),0,IF(H43="",MOD(E43-D43,1)*24,MOD(H43-D43,1)*24)),2)</f>
        <v/>
      </c>
      <c r="J43" s="212" t="n"/>
      <c r="K43" s="316" t="n"/>
      <c r="L43" s="183" t="n"/>
      <c r="M43" s="317">
        <f>MAX(0,V43-W43)</f>
        <v/>
      </c>
      <c r="N43" s="20">
        <f>(IF(OR($C43="",$D43=""),0,
 IF(OR($A42="Holiday",$A43="Holiday"),
    IF(ISNUMBER(MATCH(TRIM($B43),{"Phagwah","Good Friday","Easter Monday","Labour Day","Christmas","Eid ul Azha","Romans-2","Globe-12","Neptune P1"},0)),0,$I43),
 IF(AND(NOT(OR($A42="Annual Leave",$A43="Annual Leave")),$A43="Off day"),$I43,
  MAX(0,$I43-$V43)
  ))))+W43</f>
        <v/>
      </c>
      <c r="O43" s="20">
        <f>IF(AND(OR($A42="Holiday",$A43="Holiday"),
        ISNUMBER(MATCH(TRIM($B43),{"Phagwah","Good Friday","Easter Monday","Labour Day","Christmas","Eid ul Azha","Romans-2","Globe-12","Neptune P1"},0))),
   $I43,0)</f>
        <v/>
      </c>
      <c r="P43" s="20">
        <f>IF(OR($O$7="Canteen",$O$7="Head Office"),0,IF($I43&lt;=0,0,IF(AND($I42&lt;=0,OR(TRIM($J43)="Hebrews",TRIM($J43)="Romans",TRIM($J43)="Romans-2",TRIM($J43)="Globe",TRIM($J43)="Globe-12",TRIM($J43)="Neptune P1")),1,0)))</f>
        <v/>
      </c>
      <c r="Q43" s="21" t="n"/>
      <c r="R43" s="20">
        <f>IF(OR($O$7="Canteen",$O$7="Head Office"),0,IF(
  AND(
    SUMIFS(I:I, C:C, C43) &gt;= 8,
    COUNTIFS(C$14:C43, C43)=1,
    OR(
      TEXT(D43,"hh:mm:ss")="07:00:00",
      TEXT(D43,"hh:mm:ss")="15:00:00",
      TEXT(D43,"hh:mm:ss")="23:00:00",
      TEXT(D49,"hh:mm:ss")="07:00:00",
      TEXT(D49,"hh:mm:ss")="15:00:00",
      TEXT(D49,"hh:mm:ss")="23:00:00"
    )
  ),
  1,
  0
))</f>
        <v/>
      </c>
      <c r="S43" s="20">
        <f>IF(OR($A42="Annual Leave",$A43="Annual Leave"),IF(AND($A42&lt;&gt;"Annual Leave",$A43="Annual Leave"),8,0),0)</f>
        <v/>
      </c>
      <c r="T43" s="22" t="n"/>
      <c r="U43" s="144">
        <f>MAX(0,40-Y43)</f>
        <v/>
      </c>
      <c r="V43" s="351">
        <f>IF(OR($C43="",$D43=""),0,
 IF(OR($A42="Holiday",$A43="Holiday"),0,
 IF(AND(NOT(OR($A42="Annual Leave",$A43="Annual Leave")),$A43="Off day"),0,
  IF($I42+$I43&gt;=8,IF($I42&gt;=8,0,8-$I42),$I43)
  )))</f>
        <v/>
      </c>
      <c r="W43" s="351">
        <f>MAX(0,V43-U43)</f>
        <v/>
      </c>
      <c r="X43" s="351">
        <f>IF(C43="","",C43-WEEKDAY(C43,1)+1)</f>
        <v/>
      </c>
      <c r="Y43" s="351">
        <f>SUMPRODUCT(($X$14:$X42=X43)*(($V$14:$V42)+($O$14:$O42)))+IF(X43=X14,$L$11,0)</f>
        <v/>
      </c>
      <c r="Z43" s="351" t="n"/>
      <c r="AA43" s="351" t="n"/>
      <c r="AB43" s="351" t="n"/>
      <c r="AC43" s="351" t="n"/>
      <c r="AD43" s="351" t="n"/>
      <c r="AE43" s="351" t="n"/>
      <c r="AF43" s="351" t="n"/>
    </row>
    <row r="44" ht="24" customHeight="1" s="348" thickBot="1">
      <c r="A44" s="176" t="n"/>
      <c r="B44" s="176" t="n"/>
      <c r="C44" s="217" t="n"/>
      <c r="D44" s="110" t="n"/>
      <c r="E44" s="110" t="n"/>
      <c r="F44" s="218" t="n"/>
      <c r="G44" s="110" t="n"/>
      <c r="H44" s="110" t="n"/>
      <c r="I44" s="219" t="n"/>
      <c r="J44" s="219" t="n"/>
      <c r="K44" s="219" t="n"/>
      <c r="L44" s="219" t="n"/>
      <c r="M44" s="111">
        <f>MAX(0,V44-W44)</f>
        <v/>
      </c>
      <c r="N44" s="112">
        <f>(IF(OR($C44="",$D44=""),0,
 IF(OR($A44="Holiday",$A45="Holiday"),
    IF(ISNUMBER(MATCH(TRIM($B44),{"Phagwah","Good Friday","Easter Monday","Labour Day","Christmas","Eid ul Azha","Romans-2","Globe-12","Neptune P1"},0)),0,$I44),
 IF(AND(NOT(OR($A44="Annual Leave",$A45="Annual Leave")),$A44="Off day"),$I44,
  MAX(0,$I44-$V44)
  ))))+W44</f>
        <v/>
      </c>
      <c r="O44" s="112">
        <f>IF(AND(OR($A44="Holiday",$A45="Holiday"),
        ISNUMBER(MATCH(TRIM($B44),{"Phagwah","Good Friday","Easter Monday","Labour Day","Christmas","Eid ul Azha","Romans-2","Globe-12","Neptune P1"},0))),
   $I44,0)</f>
        <v/>
      </c>
      <c r="P44" s="112">
        <f>IF(OR($O$7="Canteen",$O$7="Head Office"),0,IF($I44&lt;=0,0,IF(OR(OR(TRIM($J44)="Hebrews",TRIM($J44)="Romans",TRIM($J44)="Romans-2",TRIM($J44)="Globe",TRIM($J44)="Globe-12",TRIM($J44)="Neptune P1"),AND($I45&gt;0,OR(TRIM($J45)="Hebrews",TRIM($J45)="Romans",TRIM($J45)="Romans-2",TRIM($J45)="Globe",TRIM($J45)="Globe-12",TRIM($J45)="Neptune P1"))),1,0)))</f>
        <v/>
      </c>
      <c r="Q44" s="113" t="n"/>
      <c r="R44" s="113" t="n"/>
      <c r="S44" s="112">
        <f>IF(OR($A44="Annual Leave",$A45="Annual Leave"),IF($A44="Annual Leave",8,0),0)</f>
        <v/>
      </c>
      <c r="T44" s="114" t="n"/>
      <c r="U44" s="144">
        <f>MAX(0,40-Y44)</f>
        <v/>
      </c>
      <c r="V44" s="351">
        <f>IF(OR($C44="",$D44=""),0,
 IF(OR($A44="Holiday",$A45="Holiday"),0,
 IF(AND(NOT(OR($A44="Annual Leave",$A45="Annual Leave")),$A44="Off day"),0,
  IF($I44+$I45&gt;=8,IF($I44&gt;=8,8,$I44),$I44)
  )))</f>
        <v/>
      </c>
      <c r="W44" s="351">
        <f>MAX(0,V44-U44)</f>
        <v/>
      </c>
      <c r="X44" s="351">
        <f>IF(C44="","",C44-WEEKDAY(C44,1)+1)</f>
        <v/>
      </c>
      <c r="Y44" s="351">
        <f>SUMPRODUCT(($X$14:$X43=X44)*(($V$14:$V43)+($O$14:$O43)))+IF(X44=X14,$L$11,0)</f>
        <v/>
      </c>
      <c r="Z44" s="351" t="n"/>
      <c r="AA44" s="351" t="n"/>
      <c r="AB44" s="351" t="n"/>
      <c r="AC44" s="351" t="n"/>
      <c r="AD44" s="351" t="n"/>
      <c r="AE44" s="351" t="n"/>
      <c r="AF44" s="351" t="n"/>
    </row>
    <row r="45" ht="24" customHeight="1" s="348" thickBot="1">
      <c r="A45" s="154" t="inlineStr">
        <is>
          <t>On Day</t>
        </is>
      </c>
      <c r="B45" s="318" t="n"/>
      <c r="C45" s="115">
        <f>C42+1</f>
        <v/>
      </c>
      <c r="D45" s="319" t="n"/>
      <c r="E45" s="320">
        <f>IF(D45="", "",
 IF(D45=TIME(0,0,0), 0,
 IF(AND(D45&gt;=TIME(0,0,1), D45&lt;=TIME(2,0,0)), TIME(7,0,0),
 IF(AND(D45&gt;=TIME(6,0,0), D45&lt;=TIME(8,0,0)), TIME(12,0,0),
 IF(AND(D45&gt;TIME(8,0,0), D45&lt;=TIME(13,59,0)), TIME(15,0,0),
 IF(AND(D45&gt;=TIME(14,0,0), D45&lt;=TIME(17,59,0)), TIME(21,0,0),
 IF(AND(D45&gt;=TIME(18,0,0), D45&lt;=TIME(21,59,0)), TIME(0,0,0),
 IF(AND(D45&gt;=TIME(22,0,0), D45&lt;=TIME(23,59,59)), TIME(7,0,0), ""))))))))</f>
        <v/>
      </c>
      <c r="F45" s="321" t="n"/>
      <c r="G45" s="320">
        <f>IF(AND(D45&gt;=TIME(6,0,0),D45&lt;=TIME(8,0,0)),E45,"")</f>
        <v/>
      </c>
      <c r="H45" s="319" t="n"/>
      <c r="I45" s="30">
        <f>ROUND(IF(OR(D45="",E45="",E45=0),0,IF(H45="",MOD(E45-D45,1)*24,MOD(H45-D45,1)*24)),2)</f>
        <v/>
      </c>
      <c r="J45" s="220" t="n"/>
      <c r="K45" s="274" t="n"/>
      <c r="L45" s="181" t="n"/>
      <c r="M45" s="275">
        <f>MAX(0,V45-W45)</f>
        <v/>
      </c>
      <c r="N45" s="322">
        <f>(IF(OR($C45="",$D45=""),0,
 IF(OR($A44="Holiday",$A45="Holiday"),
    IF(ISNUMBER(MATCH(TRIM($B45),{"Phagwah","Good Friday","Easter Monday","Labour Day","Christmas","Eid ul Azha","Romans-2","Globe-12","Neptune P1"},0)),0,$I45),
 IF(AND(NOT(OR($A44="Annual Leave",$A45="Annual Leave")),$A45="Off day"),$I45,
  MAX(0,$I45-$V45)
  ))))+W45</f>
        <v/>
      </c>
      <c r="O45" s="322">
        <f>IF(AND(OR($A44="Holiday",$A45="Holiday"),
        ISNUMBER(MATCH(TRIM($B45),{"Phagwah","Good Friday","Easter Monday","Labour Day","Christmas","Eid ul Azha","Romans-2","Globe-12","Neptune P1"},0))),
   $I45,0)</f>
        <v/>
      </c>
      <c r="P45" s="322">
        <f>IF(OR($O$7="Canteen",$O$7="Head Office"),0,IF($I45&lt;=0,0,IF(AND($I44&lt;=0,OR(TRIM($J45)="Hebrews",TRIM($J45)="Romans",TRIM($J45)="Romans-2",TRIM($J45)="Globe",TRIM($J45)="Globe-12",TRIM($J45)="Neptune P1")),1,0)))</f>
        <v/>
      </c>
      <c r="Q45" s="323" t="n"/>
      <c r="R45" s="322">
        <f>IF(OR($O$7="Canteen",$O$7="Head Office"),0,IF(
  AND(
    SUMIFS(I:I, C:C, C45) &gt;= 8,
    COUNTIFS(C$14:C45, C45)=1,
    OR(
      TEXT(D45,"hh:mm:ss")="07:00:00",
      TEXT(D45,"hh:mm:ss")="15:00:00",
      TEXT(D45,"hh:mm:ss")="23:00:00",
      TEXT(D46,"hh:mm:ss")="07:00:00",
      TEXT(D46,"hh:mm:ss")="15:00:00",
      TEXT(D46,"hh:mm:ss")="23:00:00"
    )
  ),
  1,
  0
))</f>
        <v/>
      </c>
      <c r="S45" s="322">
        <f>IF(OR($A44="Annual Leave",$A45="Annual Leave"),IF(AND($A44&lt;&gt;"Annual Leave",$A45="Annual Leave"),8,0),0)</f>
        <v/>
      </c>
      <c r="T45" s="116" t="n"/>
      <c r="U45" s="144">
        <f>MAX(0,40-Y45)</f>
        <v/>
      </c>
      <c r="V45" s="351">
        <f>IF(OR($C45="",$D45=""),0,
 IF(OR($A44="Holiday",$A45="Holiday"),0,
 IF(AND(NOT(OR($A44="Annual Leave",$A45="Annual Leave")),$A45="Off day"),0,
  IF($I44+$I45&gt;=8,IF($I44&gt;=8,0,8-$I44),$I45)
  )))</f>
        <v/>
      </c>
      <c r="W45" s="351">
        <f>MAX(0,V45-U45)</f>
        <v/>
      </c>
      <c r="X45" s="351">
        <f>IF(C45="","",C45-WEEKDAY(C45,1)+1)</f>
        <v/>
      </c>
      <c r="Y45" s="351">
        <f>SUMPRODUCT(($X$14:$X44=X45)*(($V$14:$V44)+($O$14:$O44)))+IF(X45=X14,$L$11,0)</f>
        <v/>
      </c>
      <c r="Z45" s="351" t="n"/>
      <c r="AA45" s="351" t="n"/>
      <c r="AB45" s="351" t="n"/>
      <c r="AC45" s="351" t="n"/>
      <c r="AD45" s="351" t="n"/>
      <c r="AE45" s="351" t="n"/>
      <c r="AF45" s="351" t="n"/>
    </row>
    <row r="46" ht="24" customHeight="1" s="348" thickBot="1">
      <c r="A46" s="154" t="inlineStr">
        <is>
          <t>On Day</t>
        </is>
      </c>
      <c r="B46" s="305" t="n"/>
      <c r="C46" s="90">
        <f>C45</f>
        <v/>
      </c>
      <c r="D46" s="80" t="n"/>
      <c r="E46" s="221">
        <f>IF(D46="", "",
 IF(D46=TIME(0,0,0), 0,
 IF(AND(D46&gt;=TIME(0,0,1), D46&lt;=TIME(2,0,0)), TIME(7,0,0),
 IF(AND(D46&gt;=TIME(6,0,0), D46&lt;=TIME(8,0,0)), TIME(12,0,0),
 IF(AND(D46&gt;TIME(8,0,0), D46&lt;=TIME(13,59,0)), TIME(15,0,0),
 IF(AND(D46&gt;=TIME(14,0,0), D46&lt;=TIME(17,59,0)), TIME(21,0,0),
 IF(AND(D46&gt;=TIME(18,0,0), D46&lt;=TIME(21,59,0)), TIME(0,0,0),
 IF(AND(D46&gt;=TIME(22,0,0), D46&lt;=TIME(23,59,59)), TIME(7,0,0), ""))))))))</f>
        <v/>
      </c>
      <c r="F46" s="156" t="n"/>
      <c r="G46" s="221">
        <f>IF(AND(D46&gt;=TIME(6,0,0),D46&lt;=TIME(8,0,0)),E46,"")</f>
        <v/>
      </c>
      <c r="H46" s="80" t="n"/>
      <c r="I46" s="30">
        <f>ROUND(IF(OR(D46="",E46="",E46=0),0,IF(H46="",MOD(E46-D46,1)*24,MOD(H46-D46,1)*24)),2)</f>
        <v/>
      </c>
      <c r="J46" s="158" t="n"/>
      <c r="K46" s="274" t="n"/>
      <c r="L46" s="189" t="n"/>
      <c r="M46" s="275">
        <f>MAX(0,V46-W46)</f>
        <v/>
      </c>
      <c r="N46" s="81">
        <f>(IF(OR($C46="",$D46=""),0,
 IF(OR($A46="Holiday",$A47="Holiday"),
    IF(ISNUMBER(MATCH(TRIM($B46),{"Phagwah","Good Friday","Easter Monday","Labour Day","Christmas","Eid ul Azha","Romans-2","Globe-12","Neptune P1"},0)),0,$I46),
 IF(AND(NOT(OR($A46="Annual Leave",$A47="Annual Leave")),$A46="Off day"),$I46,
  MAX(0,$I46-$V46)
  ))))+W46</f>
        <v/>
      </c>
      <c r="O46" s="81">
        <f>IF(AND(OR($A46="Holiday",$A47="Holiday"),
        ISNUMBER(MATCH(TRIM($B46),{"Phagwah","Good Friday","Easter Monday","Labour Day","Christmas","Eid ul Azha","Romans-2","Globe-12","Neptune P1"},0))),
   $I46,0)</f>
        <v/>
      </c>
      <c r="P46" s="81">
        <f>IF(OR($O$7="Canteen",$O$7="Head Office"),0,IF($I46&lt;=0,0,IF(OR(OR(TRIM($J46)="Hebrews",TRIM($J46)="Romans",TRIM($J46)="Romans-2",TRIM($J46)="Globe",TRIM($J46)="Globe-12",TRIM($J46)="Neptune P1"),AND($I47&gt;0,OR(TRIM($J47)="Hebrews",TRIM($J47)="Romans",TRIM($J47)="Romans-2",TRIM($J47)="Globe",TRIM($J47)="Globe-12",TRIM($J47)="Neptune P1"))),1,0)))</f>
        <v/>
      </c>
      <c r="Q46" s="82" t="n"/>
      <c r="R46" s="81">
        <f>IF(OR($O$7="Canteen",$O$7="Head Office"),0,IF(
  AND(
    SUMIFS(I:I, C:C, C46) &gt;= 8,
    COUNTIFS(C$14:C46, C46)=1,
    OR(
      TEXT(D46,"hh:mm:ss")="07:00:00",
      TEXT(D46,"hh:mm:ss")="15:00:00",
      TEXT(D46,"hh:mm:ss")="23:00:00",
      TEXT(D51,"hh:mm:ss")="07:00:00",
      TEXT(D51,"hh:mm:ss")="15:00:00",
      TEXT(D51,"hh:mm:ss")="23:00:00"
    )
  ),
  1,
  0
))</f>
        <v/>
      </c>
      <c r="S46" s="81">
        <f>IF(OR($A46="Annual Leave",$A47="Annual Leave"),IF($A46="Annual Leave",8,0),0)</f>
        <v/>
      </c>
      <c r="T46" s="117" t="n"/>
      <c r="U46" s="144">
        <f>MAX(0,40-Y46)</f>
        <v/>
      </c>
      <c r="V46" s="351">
        <f>IF(OR($C46="",$D46=""),0,
 IF(OR($A46="Holiday",$A47="Holiday"),0,
 IF(AND(NOT(OR($A46="Annual Leave",$A47="Annual Leave")),$A46="Off day"),0,
  IF($I46+$I47&gt;=8,IF($I46&gt;=8,8,$I46),$I46)
  )))</f>
        <v/>
      </c>
      <c r="W46" s="351">
        <f>MAX(0,V46-U46)</f>
        <v/>
      </c>
      <c r="X46" s="351">
        <f>IF(C46="","",C46-WEEKDAY(C46,1)+1)</f>
        <v/>
      </c>
      <c r="Y46" s="351">
        <f>SUMPRODUCT(($X$14:$X45=X46)*(($V$14:$V45)+($O$14:$O45)))+IF(X46=X14,$L$11,0)</f>
        <v/>
      </c>
      <c r="Z46" s="351" t="n"/>
      <c r="AA46" s="351" t="n"/>
      <c r="AB46" s="351" t="n"/>
      <c r="AC46" s="351" t="n"/>
      <c r="AD46" s="351" t="n"/>
      <c r="AE46" s="351" t="n"/>
      <c r="AF46" s="351" t="n"/>
    </row>
    <row r="47" ht="24" customHeight="1" s="348" thickBot="1">
      <c r="A47" s="184" t="inlineStr">
        <is>
          <t>On Day</t>
        </is>
      </c>
      <c r="B47" s="222" t="n"/>
      <c r="C47" s="118">
        <f>C45+1</f>
        <v/>
      </c>
      <c r="D47" s="83" t="n"/>
      <c r="E47" s="223">
        <f>IF(D47="", "",
 IF(D47=TIME(0,0,0), 0,
 IF(AND(D47&gt;=TIME(0,0,1), D47&lt;=TIME(2,0,0)), TIME(7,0,0),
 IF(AND(D47&gt;=TIME(6,0,0), D47&lt;=TIME(8,0,0)), TIME(12,0,0),
 IF(AND(D47&gt;TIME(8,0,0), D47&lt;=TIME(13,59,0)), TIME(15,0,0),
 IF(AND(D47&gt;=TIME(14,0,0), D47&lt;=TIME(17,59,0)), TIME(21,0,0),
 IF(AND(D47&gt;=TIME(18,0,0), D47&lt;=TIME(21,59,0)), TIME(0,0,0),
 IF(AND(D47&gt;=TIME(22,0,0), D47&lt;=TIME(23,59,59)), TIME(7,0,0), ""))))))))</f>
        <v/>
      </c>
      <c r="F47" s="224" t="n"/>
      <c r="G47" s="223">
        <f>IF(AND(D47&gt;=TIME(6,0,0),D47&lt;=TIME(8,0,0)),E47,"")</f>
        <v/>
      </c>
      <c r="H47" s="83" t="n"/>
      <c r="I47" s="23">
        <f>ROUND(IF(OR(D47="",E47="",E47=0),0,IF(H47="",MOD(E47-D47,1)*24,MOD(H47-D47,1)*24)),2)</f>
        <v/>
      </c>
      <c r="J47" s="225" t="n"/>
      <c r="K47" s="297" t="n"/>
      <c r="L47" s="181" t="n"/>
      <c r="M47" s="298">
        <f>MAX(0,V47-W47)</f>
        <v/>
      </c>
      <c r="N47" s="84">
        <f>(IF(OR($C47="",$D47=""),0,
 IF(OR($A46="Holiday",$A47="Holiday"),
    IF(ISNUMBER(MATCH(TRIM($B47),{"Phagwah","Good Friday","Easter Monday","Labour Day","Christmas","Eid ul Azha","Romans-2","Globe-12","Neptune P1"},0)),0,$I47),
 IF(AND(NOT(OR($A46="Annual Leave",$A47="Annual Leave")),$A47="Off day"),$I47,
  MAX(0,$I47-$V47)
  ))))+W47</f>
        <v/>
      </c>
      <c r="O47" s="84">
        <f>IF(AND(OR($A46="Holiday",$A47="Holiday"),
        ISNUMBER(MATCH(TRIM($B47),{"Phagwah","Good Friday","Easter Monday","Labour Day","Christmas","Eid ul Azha","Romans-2","Globe-12","Neptune P1"},0))),
   $I47,0)</f>
        <v/>
      </c>
      <c r="P47" s="84">
        <f>IF(OR($O$7="Canteen",$O$7="Head Office"),0,IF($I47&lt;=0,0,IF(AND($I46&lt;=0,OR(TRIM($J47)="Hebrews",TRIM($J47)="Romans",TRIM($J47)="Romans-2",TRIM($J47)="Globe",TRIM($J47)="Globe-12",TRIM($J47)="Neptune P1")),1,0)))</f>
        <v/>
      </c>
      <c r="Q47" s="85" t="n"/>
      <c r="R47" s="84">
        <f>IF(OR($O$7="Canteen",$O$7="Head Office"),0,IF(
  AND(
    SUMIFS(I:I, C:C, C47) &gt;= 8,
    COUNTIFS(C$14:C47, C47)=1,
    OR(
      TEXT(D47,"hh:mm:ss")="07:00:00",
      TEXT(D47,"hh:mm:ss")="15:00:00",
      TEXT(D47,"hh:mm:ss")="23:00:00",
      TEXT(D48,"hh:mm:ss")="07:00:00",
      TEXT(D48,"hh:mm:ss")="15:00:00",
      TEXT(D48,"hh:mm:ss")="23:00:00"
    )
  ),
  1,
  0
))</f>
        <v/>
      </c>
      <c r="S47" s="84">
        <f>IF(OR($A46="Annual Leave",$A47="Annual Leave"),IF(AND($A46&lt;&gt;"Annual Leave",$A47="Annual Leave"),8,0),0)</f>
        <v/>
      </c>
      <c r="T47" s="86" t="n"/>
      <c r="U47" s="144">
        <f>MAX(0,40-Y47)</f>
        <v/>
      </c>
      <c r="V47" s="351">
        <f>IF(OR($C47="",$D47=""),0,
 IF(OR($A46="Holiday",$A47="Holiday"),0,
 IF(AND(NOT(OR($A46="Annual Leave",$A47="Annual Leave")),$A47="Off day"),0,
  IF($I46+$I47&gt;=8,IF($I46&gt;=8,0,8-$I46),$I47)
  )))</f>
        <v/>
      </c>
      <c r="W47" s="351">
        <f>MAX(0,V47-U47)</f>
        <v/>
      </c>
      <c r="X47" s="351">
        <f>IF(C47="","",C47-WEEKDAY(C47,1)+1)</f>
        <v/>
      </c>
      <c r="Y47" s="351">
        <f>SUMPRODUCT(($X$14:$X46=X47)*(($V$14:$V46)+($O$14:$O46)))+IF(X47=X14,$L$11,0)</f>
        <v/>
      </c>
      <c r="Z47" s="351" t="n"/>
      <c r="AA47" s="351" t="n"/>
      <c r="AB47" s="351" t="n"/>
      <c r="AC47" s="351" t="n"/>
      <c r="AD47" s="351" t="n"/>
      <c r="AE47" s="351" t="n"/>
      <c r="AF47" s="351" t="n"/>
    </row>
    <row r="48" ht="24" customHeight="1" s="348" thickBot="1">
      <c r="A48" s="226" t="inlineStr">
        <is>
          <t>On Day</t>
        </is>
      </c>
      <c r="B48" s="299" t="n"/>
      <c r="C48" s="119">
        <f>C47</f>
        <v/>
      </c>
      <c r="D48" s="24" t="n"/>
      <c r="E48" s="227">
        <f>IF(D48="", "",
 IF(D48=TIME(0,0,0), 0,
 IF(AND(D48&gt;=TIME(0,0,1), D48&lt;=TIME(2,0,0)), TIME(7,0,0),
 IF(AND(D48&gt;=TIME(6,0,0), D48&lt;=TIME(8,0,0)), TIME(12,0,0),
 IF(AND(D48&gt;TIME(8,0,0), D48&lt;=TIME(13,59,0)), TIME(15,0,0),
 IF(AND(D48&gt;=TIME(14,0,0), D48&lt;=TIME(17,59,0)), TIME(21,0,0),
 IF(AND(D48&gt;=TIME(18,0,0), D48&lt;=TIME(21,59,0)), TIME(0,0,0),
 IF(AND(D48&gt;=TIME(22,0,0), D48&lt;=TIME(23,59,59)), TIME(7,0,0), ""))))))))</f>
        <v/>
      </c>
      <c r="F48" s="228" t="n"/>
      <c r="G48" s="227">
        <f>IF(AND(D48&gt;=TIME(6,0,0),D48&lt;=TIME(8,0,0)),E48,"")</f>
        <v/>
      </c>
      <c r="H48" s="300" t="n"/>
      <c r="I48" s="87">
        <f>ROUND(IF(OR(D48="",E48="",E48=0),0,IF(H48="",MOD(E48-D48,1)*24,MOD(H48-D48,1)*24)),2)</f>
        <v/>
      </c>
      <c r="J48" s="190" t="n"/>
      <c r="K48" s="297" t="n"/>
      <c r="L48" s="183" t="n"/>
      <c r="M48" s="324">
        <f>MAX(0,V48-W48)</f>
        <v/>
      </c>
      <c r="N48" s="302">
        <f>(IF(OR($C48="",$D48=""),0,
 IF(OR($A48="Holiday",$A49="Holiday"),
    IF(ISNUMBER(MATCH(TRIM($B48),{"Phagwah","Good Friday","Easter Monday","Labour Day","Christmas","Eid ul Azha","Romans-2","Globe-12","Neptune P1"},0)),0,$I48),
 IF(AND(NOT(OR($A48="Annual Leave",$A49="Annual Leave")),$A48="Off day"),$I48,
  MAX(0,$I48-$V48)
  ))))+W48</f>
        <v/>
      </c>
      <c r="O48" s="303" t="n"/>
      <c r="P48" s="229">
        <f>IF(OR($O$7="Canteen",$O$7="Head Office"),0,IF($I48&lt;=0,0,IF(OR(OR(TRIM($J48)="Hebrews",TRIM($J48)="Romans",TRIM($J48)="Romans-2",TRIM($J48)="Globe",TRIM($J48)="Globe-12",TRIM($J48)="Neptune P1"),AND($I49&gt;0,OR(TRIM($J49)="Hebrews",TRIM($J49)="Romans",TRIM($J49)="Romans-2",TRIM($J49)="Globe",TRIM($J49)="Globe-12",TRIM($J49)="Neptune P1"))),1,0)))</f>
        <v/>
      </c>
      <c r="Q48" s="303" t="n"/>
      <c r="R48" s="302">
        <f>IF(OR($O$7="Canteen",$O$7="Head Office"),0,IF(
  AND(
    SUMIFS(I:I, C:C, C48) &gt;= 8,
    COUNTIFS(C$14:C48, C48)=1,
    OR(
      TEXT(D48,"hh:mm:ss")="07:00:00",
      TEXT(D48,"hh:mm:ss")="15:00:00",
      TEXT(D48,"hh:mm:ss")="23:00:00",
      TEXT(D53,"hh:mm:ss")="07:00:00",
      TEXT(D53,"hh:mm:ss")="15:00:00",
      TEXT(D53,"hh:mm:ss")="23:00:00"
    )
  ),
  1,
  0
))</f>
        <v/>
      </c>
      <c r="S48" s="303" t="n"/>
      <c r="T48" s="304" t="n"/>
      <c r="U48" s="144">
        <f>MAX(0,40-Y48)</f>
        <v/>
      </c>
      <c r="V48" s="351">
        <f>IF(OR($C48="",$D48=""),0,
 IF(OR($A48="Holiday",$A49="Holiday"),0,
 IF(AND(NOT(OR($A48="Annual Leave",$A49="Annual Leave")),$A48="Off day"),0,
  IF($I48+$I49&gt;=8,IF($I48&gt;=8,8,$I48),$I48)
  )))</f>
        <v/>
      </c>
      <c r="W48" s="351">
        <f>MAX(0,V48-U48)</f>
        <v/>
      </c>
      <c r="X48" s="351">
        <f>IF(C48="","",C48-WEEKDAY(C48,1)+1)</f>
        <v/>
      </c>
      <c r="Y48" s="351">
        <f>SUMPRODUCT(($X$14:$X47=X48)*(($V$14:$V47)+($O$14:$O47)))+IF(X48=X14,$L$11,0)</f>
        <v/>
      </c>
      <c r="Z48" s="351" t="n"/>
      <c r="AA48" s="351" t="n"/>
      <c r="AB48" s="351" t="n"/>
      <c r="AC48" s="351" t="n"/>
      <c r="AD48" s="351" t="n"/>
      <c r="AE48" s="351" t="n"/>
      <c r="AF48" s="351" t="n"/>
    </row>
    <row r="49" ht="24" customHeight="1" s="348" thickBot="1">
      <c r="A49" s="230" t="n"/>
      <c r="B49" s="355" t="n"/>
      <c r="C49" s="231" t="n"/>
      <c r="D49" s="232" t="n"/>
      <c r="E49" s="232" t="n"/>
      <c r="F49" s="232" t="n"/>
      <c r="G49" s="232" t="n"/>
      <c r="H49" s="233" t="inlineStr">
        <is>
          <t>Total Hrs:</t>
        </is>
      </c>
      <c r="I49" s="122">
        <f>SUM(I14:I48)</f>
        <v/>
      </c>
      <c r="J49" s="234" t="n"/>
      <c r="K49" s="234" t="n"/>
      <c r="L49" s="235" t="n"/>
      <c r="M49" s="120">
        <f>SUM(M14:M48)</f>
        <v/>
      </c>
      <c r="N49" s="120">
        <f>SUM(N14:N48)</f>
        <v/>
      </c>
      <c r="O49" s="120">
        <f>SUM(O14:O48)</f>
        <v/>
      </c>
      <c r="P49" s="120">
        <f>SUM(P14:P48)</f>
        <v/>
      </c>
      <c r="Q49" s="120">
        <f>IF($O$6&lt;&gt;"Armed",0,LOOKUP($Q$50,{0,1,2,3,4,5,6,7,8,9,10,11,12,13,14},{0,384,769,1153,1153,1538,1923,2307,2692,3076,3461,3846,4239,4615,5000}))</f>
        <v/>
      </c>
      <c r="R49" s="120">
        <f>SUM(R14:R48)</f>
        <v/>
      </c>
      <c r="S49" s="120">
        <f>SUM(S14:S48)</f>
        <v/>
      </c>
      <c r="T49" s="121">
        <f>SUM(T30:T43)</f>
        <v/>
      </c>
      <c r="U49" s="144">
        <f>MIN(U48,0)</f>
        <v/>
      </c>
      <c r="V49" s="351">
        <f>SUM(V14:V48)</f>
        <v/>
      </c>
      <c r="W49" s="351">
        <f>SUM(W14:W48)</f>
        <v/>
      </c>
      <c r="X49" s="351" t="n"/>
      <c r="Y49" s="351" t="n"/>
      <c r="Z49" s="351" t="n"/>
      <c r="AA49" s="351" t="n"/>
      <c r="AB49" s="351" t="n"/>
      <c r="AC49" s="351" t="n"/>
      <c r="AD49" s="351" t="n"/>
      <c r="AE49" s="351" t="n"/>
      <c r="AF49" s="351" t="n"/>
    </row>
    <row r="50" ht="24" customHeight="1" s="348">
      <c r="A50" s="351" t="n"/>
      <c r="B50" s="351" t="n"/>
      <c r="C50" s="6" t="n"/>
      <c r="D50" s="6" t="n"/>
      <c r="E50" s="6" t="n"/>
      <c r="F50" s="6" t="n"/>
      <c r="G50" s="6" t="n"/>
      <c r="H50" s="336" t="n"/>
      <c r="I50" s="351" t="n"/>
      <c r="J50" s="336" t="n"/>
      <c r="K50" s="336" t="n"/>
      <c r="L50" s="336" t="n"/>
      <c r="M50" s="28" t="n"/>
      <c r="N50" s="28" t="n"/>
      <c r="O50" s="28" t="n"/>
      <c r="P50" s="241" t="inlineStr">
        <is>
          <t>Days Worked</t>
        </is>
      </c>
      <c r="Q50" s="29">
        <f>SUM(--(SUM(I14:I15)&gt;0),--(SUM(I16:I17)&gt;0),--(SUM(I18:I19)&gt;0),--(SUM(I20:I21)&gt;0),--(SUM(I22:I23)&gt;0),--(SUM(I24:I25)&gt;0),--(SUM(I26:I27)&gt;0),--(SUM(I30:I31)&gt;0),--(SUM(I32:I33)&gt;0),--(SUM(I34:I35)&gt;0),--(SUM(I36:I37)&gt;0),--(SUM(I38:I39)&gt;0),--(SUM(I40:I41)&gt;0),--(SUM(I42:I43)&gt;0),--(SUM(I45:I46)&gt;0),--(SUM(I47:I48)&gt;0))</f>
        <v/>
      </c>
      <c r="R50" s="28" t="n"/>
      <c r="S50" s="28" t="n"/>
      <c r="T50" s="28" t="n"/>
      <c r="U50" s="144" t="n"/>
      <c r="V50" s="351" t="n"/>
      <c r="W50" s="351" t="n"/>
      <c r="X50" s="351" t="n"/>
      <c r="Y50" s="351" t="n"/>
      <c r="Z50" s="351" t="n"/>
      <c r="AA50" s="351" t="n"/>
      <c r="AB50" s="351" t="n"/>
      <c r="AC50" s="351" t="n"/>
      <c r="AD50" s="351" t="n"/>
      <c r="AE50" s="351" t="n"/>
      <c r="AF50" s="351" t="n"/>
    </row>
    <row r="51" ht="24" customHeight="1" s="348">
      <c r="A51" s="351" t="n"/>
      <c r="B51" s="351" t="n"/>
      <c r="C51" s="345" t="n"/>
      <c r="D51" s="362" t="n"/>
      <c r="E51" s="362" t="n"/>
      <c r="F51" s="334" t="n"/>
      <c r="G51" s="362" t="n"/>
      <c r="H51" s="336" t="n"/>
      <c r="I51" s="351" t="n"/>
      <c r="J51" s="336" t="n"/>
      <c r="K51" s="336" t="n"/>
      <c r="L51" s="336" t="n"/>
      <c r="M51" s="236" t="n"/>
      <c r="N51" s="236" t="n"/>
      <c r="O51" s="236" t="n"/>
      <c r="P51" s="236" t="n"/>
      <c r="Q51" s="236" t="n"/>
      <c r="R51" s="236" t="n"/>
      <c r="S51" s="236" t="n"/>
      <c r="T51" s="236" t="n"/>
      <c r="U51" s="144" t="n"/>
      <c r="V51" s="351" t="n"/>
      <c r="W51" s="351" t="n"/>
      <c r="X51" s="351" t="n"/>
      <c r="Y51" s="351" t="n"/>
      <c r="Z51" s="351" t="n"/>
      <c r="AA51" s="351" t="n"/>
      <c r="AB51" s="351" t="n"/>
      <c r="AC51" s="351" t="n"/>
      <c r="AD51" s="351" t="n"/>
      <c r="AE51" s="351" t="n"/>
      <c r="AF51" s="351" t="n"/>
    </row>
    <row r="52">
      <c r="A52" s="351" t="n"/>
      <c r="B52" s="351" t="n"/>
      <c r="C52" s="329" t="inlineStr">
        <is>
          <t>Supervisor Signature</t>
        </is>
      </c>
      <c r="D52" s="363" t="n"/>
      <c r="E52" s="363" t="n"/>
      <c r="F52" s="329" t="inlineStr">
        <is>
          <t>Date</t>
        </is>
      </c>
      <c r="G52" s="363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351" t="n"/>
      <c r="V52" s="351" t="n"/>
      <c r="W52" s="351" t="n"/>
      <c r="X52" s="351" t="n"/>
      <c r="Y52" s="351" t="n"/>
      <c r="Z52" s="351" t="n"/>
      <c r="AA52" s="351" t="n"/>
      <c r="AB52" s="351" t="n"/>
      <c r="AC52" s="351" t="n"/>
      <c r="AD52" s="351" t="n"/>
      <c r="AE52" s="351" t="n"/>
      <c r="AF52" s="351" t="n"/>
    </row>
    <row r="53" ht="26.25" customHeight="1" s="348">
      <c r="A53" s="351" t="n"/>
      <c r="B53" s="351" t="n"/>
      <c r="C53" s="345" t="n"/>
      <c r="D53" s="362" t="n"/>
      <c r="E53" s="362" t="n"/>
      <c r="F53" s="331" t="n"/>
      <c r="G53" s="362" t="n"/>
      <c r="H53" s="6" t="n"/>
      <c r="I53" s="6" t="n"/>
      <c r="J53" s="6" t="n"/>
      <c r="K53" s="6" t="n"/>
      <c r="L53" s="6" t="n"/>
      <c r="M53" s="6" t="n"/>
      <c r="N53" s="237" t="n"/>
      <c r="O53" s="238" t="n"/>
      <c r="P53" s="346" t="n"/>
      <c r="Q53" s="351" t="n"/>
      <c r="R53" s="351" t="n"/>
      <c r="S53" s="351" t="n"/>
      <c r="T53" s="351" t="n"/>
      <c r="U53" s="351" t="n"/>
      <c r="V53" s="351" t="n"/>
      <c r="W53" s="351" t="n"/>
      <c r="X53" s="351" t="n"/>
      <c r="Y53" s="351" t="n"/>
      <c r="Z53" s="351" t="n"/>
      <c r="AA53" s="351" t="n"/>
      <c r="AB53" s="351" t="n"/>
      <c r="AC53" s="351" t="n"/>
      <c r="AD53" s="351" t="n"/>
      <c r="AE53" s="351" t="n"/>
      <c r="AF53" s="351" t="n"/>
    </row>
    <row r="54">
      <c r="A54" s="351" t="n"/>
      <c r="B54" s="351" t="n"/>
      <c r="C54" s="329" t="inlineStr">
        <is>
          <t>Manager Signature</t>
        </is>
      </c>
      <c r="D54" s="363" t="n"/>
      <c r="E54" s="363" t="n"/>
      <c r="F54" s="329" t="inlineStr">
        <is>
          <t>Date</t>
        </is>
      </c>
      <c r="G54" s="363" t="n"/>
      <c r="H54" s="6" t="n"/>
      <c r="I54" s="239" t="inlineStr">
        <is>
          <t>{42}</t>
        </is>
      </c>
      <c r="J54" s="239" t="n"/>
      <c r="K54" s="239" t="n"/>
      <c r="L54" s="239" t="n"/>
      <c r="M54" s="6" t="n"/>
      <c r="N54" s="6" t="n"/>
      <c r="O54" s="6" t="n"/>
      <c r="P54" s="6" t="n"/>
      <c r="Q54" s="6" t="n"/>
      <c r="R54" s="6" t="n"/>
      <c r="S54" s="6" t="n"/>
      <c r="T54" s="6" t="n"/>
      <c r="U54" s="351" t="n"/>
      <c r="V54" s="351" t="n"/>
      <c r="W54" s="351" t="n"/>
      <c r="X54" s="351" t="n"/>
      <c r="Y54" s="351" t="n"/>
      <c r="Z54" s="351" t="n"/>
      <c r="AA54" s="351" t="n"/>
      <c r="AB54" s="351" t="n"/>
      <c r="AC54" s="351" t="n"/>
      <c r="AD54" s="351" t="n"/>
      <c r="AE54" s="351" t="n"/>
      <c r="AF54" s="351" t="n"/>
    </row>
    <row r="55">
      <c r="A55" s="351" t="n"/>
      <c r="B55" s="351" t="n"/>
      <c r="C55" s="240" t="n"/>
      <c r="D55" s="240" t="n"/>
      <c r="E55" s="240" t="n"/>
      <c r="F55" s="240" t="n"/>
      <c r="G55" s="240" t="n"/>
      <c r="H55" s="240" t="n"/>
      <c r="I55" s="240" t="n"/>
      <c r="J55" s="240" t="n"/>
      <c r="K55" s="240" t="n"/>
      <c r="L55" s="240" t="n"/>
      <c r="M55" s="240" t="n"/>
      <c r="N55" s="240" t="n"/>
      <c r="O55" s="240" t="n"/>
      <c r="P55" s="240" t="n"/>
      <c r="Q55" s="240" t="n"/>
      <c r="R55" s="240" t="n"/>
      <c r="S55" s="240" t="n"/>
      <c r="T55" s="240" t="n"/>
      <c r="U55" s="351" t="n"/>
      <c r="V55" s="351" t="n"/>
      <c r="W55" s="351" t="n"/>
      <c r="X55" s="351" t="n"/>
      <c r="Y55" s="351" t="n"/>
      <c r="Z55" s="351" t="n"/>
      <c r="AA55" s="351" t="n"/>
      <c r="AB55" s="351" t="n"/>
      <c r="AC55" s="351" t="n"/>
      <c r="AD55" s="351" t="n"/>
      <c r="AE55" s="351" t="n"/>
      <c r="AF55" s="35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45"/>
  <mergeCells count="33">
    <mergeCell ref="C54:E54"/>
    <mergeCell ref="V2:W2"/>
    <mergeCell ref="C8:F8"/>
    <mergeCell ref="F54:G54"/>
    <mergeCell ref="H10:I10"/>
    <mergeCell ref="C7:F7"/>
    <mergeCell ref="K5:L5"/>
    <mergeCell ref="M5:N5"/>
    <mergeCell ref="H50:I50"/>
    <mergeCell ref="C51:E51"/>
    <mergeCell ref="A1:T1"/>
    <mergeCell ref="C52:E52"/>
    <mergeCell ref="V3:AB3"/>
    <mergeCell ref="F51:G51"/>
    <mergeCell ref="M10:N10"/>
    <mergeCell ref="H51:I51"/>
    <mergeCell ref="C6:F6"/>
    <mergeCell ref="C5:F5"/>
    <mergeCell ref="M7:N7"/>
    <mergeCell ref="M6:N6"/>
    <mergeCell ref="C53:E53"/>
    <mergeCell ref="H7:I7"/>
    <mergeCell ref="H28:I28"/>
    <mergeCell ref="C10:F10"/>
    <mergeCell ref="M8:N8"/>
    <mergeCell ref="F52:G52"/>
    <mergeCell ref="P53:T53"/>
    <mergeCell ref="AA2:AB2"/>
    <mergeCell ref="K10:L10"/>
    <mergeCell ref="H5:I5"/>
    <mergeCell ref="K4:L4"/>
    <mergeCell ref="M4:N4"/>
    <mergeCell ref="F53:G53"/>
  </mergeCells>
  <dataValidations count="5">
    <dataValidation sqref="A14:A48" showDropDown="0" showInputMessage="0" showErrorMessage="0" allowBlank="1" type="list">
      <formula1>"On Day,Off Day,Sick,Absent,Holiday,Annual Leave"</formula1>
    </dataValidation>
    <dataValidation sqref="B14:B48" showDropDown="0" showInputMessage="0" showErrorMessage="0" allowBlank="1" type="list">
      <formula1>"Holiday Double,Phagwah,Good Friday,Easter Monday,Labour Day,Christmas,Eid ul Azha"</formula1>
    </dataValidation>
    <dataValidation sqref="J14:J48" showDropDown="0" showInputMessage="0" showErrorMessage="0" allowBlank="1" type="list">
      <formula1>_xlfn._LONGTEXT("Unico,Unico-2,Unico-42,Unico-44,Unico-46,Unico-47,Unico-48,Unico-49,Globe,Globe-12,Hebrews,Romans-2,Beacon,Numbers,Zebra-24,Sunrise,Sunrise-1,Sunflower 6,Sunset 12,Ripple,Neptune P1,Neptune P2,Neptune P3,Neptune P4,Neptune P5,Neptune P6,Neptune P7,Rainbow"," 1,Rainbow 2,Citadel,Sunset 11,Autumn,Autumn-2,Miracle,Miracle 1,Canteen,Guard Hut")</formula1>
    </dataValidation>
    <dataValidation sqref="O7" showDropDown="0" showInputMessage="0" showErrorMessage="0" allowBlank="1" type="list">
      <formula1>"Caricom,EU,UN,DMC,ARU,Head Office,Canteen"</formula1>
    </dataValidation>
    <dataValidation sqref="O6" showDropDown="0" showInputMessage="0" showErrorMessage="0" allowBlank="1" type="list">
      <formula1>"Unarmed,Armed"</formula1>
    </dataValidation>
  </dataValidations>
  <printOptions horizontalCentered="1"/>
  <pageMargins left="0.5" right="0.5" top="0.5" bottom="1" header="0.5" footer="0.5"/>
  <pageSetup orientation="portrait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AL55"/>
  <sheetViews>
    <sheetView topLeftCell="A42" workbookViewId="0">
      <selection activeCell="H52" sqref="H52"/>
    </sheetView>
  </sheetViews>
  <sheetFormatPr baseColWidth="8" defaultRowHeight="13.5"/>
  <cols>
    <col width="12.28515625" customWidth="1" style="348" min="1" max="1"/>
    <col width="15.140625" customWidth="1" style="348" min="2" max="2"/>
    <col width="12.42578125" customWidth="1" style="348" min="3" max="3"/>
    <col width="9.28515625" customWidth="1" style="348" min="4" max="4"/>
    <col hidden="1" width="9.28515625" customWidth="1" style="348" min="5" max="5"/>
    <col hidden="1" width="2" customWidth="1" style="348" min="6" max="6"/>
    <col hidden="1" width="12.5703125" customWidth="1" style="348" min="7" max="7"/>
    <col width="9.28515625" customWidth="1" style="348" min="8" max="8"/>
    <col width="6.5703125" customWidth="1" style="348" min="9" max="9"/>
    <col width="10.140625" customWidth="1" style="348" min="10" max="10"/>
    <col width="15.28515625" customWidth="1" style="348" min="11" max="11"/>
    <col width="10.5703125" customWidth="1" style="348" min="12" max="12"/>
    <col width="11" customWidth="1" style="348" min="13" max="13"/>
    <col width="9.85546875" customWidth="1" style="348" min="14" max="14"/>
    <col width="11.140625" customWidth="1" style="348" min="15" max="15"/>
    <col width="9.85546875" customWidth="1" style="348" min="16" max="16"/>
    <col width="10.28515625" customWidth="1" style="348" min="17" max="17"/>
    <col width="8.85546875" customWidth="1" style="348" min="18" max="19"/>
    <col width="45.28515625" customWidth="1" style="348" min="20" max="20"/>
    <col width="9.140625" customWidth="1" style="348" min="21" max="21"/>
    <col width="3.140625" customWidth="1" style="348" min="22" max="29"/>
    <col width="10.28515625" customWidth="1" style="348" min="30" max="30"/>
  </cols>
  <sheetData>
    <row r="1" ht="32.25" customFormat="1" customHeight="1" s="1" thickBot="1">
      <c r="A1" s="332" t="n"/>
      <c r="B1" s="354" t="n"/>
      <c r="C1" s="354" t="n"/>
      <c r="D1" s="354" t="n"/>
      <c r="E1" s="354" t="n"/>
      <c r="F1" s="354" t="n"/>
      <c r="G1" s="354" t="n"/>
      <c r="H1" s="354" t="n"/>
      <c r="I1" s="354" t="n"/>
      <c r="J1" s="354" t="n"/>
      <c r="K1" s="354" t="n"/>
      <c r="L1" s="354" t="n"/>
      <c r="M1" s="354" t="n"/>
      <c r="N1" s="354" t="n"/>
      <c r="O1" s="354" t="n"/>
      <c r="P1" s="354" t="n"/>
      <c r="Q1" s="354" t="n"/>
      <c r="R1" s="354" t="n"/>
      <c r="S1" s="354" t="n"/>
      <c r="T1" s="355" t="n"/>
      <c r="U1" s="351" t="n"/>
      <c r="V1" s="351" t="n"/>
      <c r="W1" s="351" t="n"/>
      <c r="X1" s="351" t="n"/>
      <c r="Y1" s="351" t="n"/>
      <c r="Z1" s="351" t="n"/>
      <c r="AA1" s="351" t="n"/>
      <c r="AB1" s="351" t="n"/>
      <c r="AC1" s="351" t="n"/>
      <c r="AD1" s="126" t="n"/>
      <c r="AE1" s="351" t="n"/>
      <c r="AF1" s="351" t="n"/>
    </row>
    <row r="2" ht="15" customFormat="1" customHeight="1" s="1">
      <c r="A2" s="351" t="n"/>
      <c r="B2" s="351" t="n"/>
      <c r="C2" s="127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128" t="n"/>
      <c r="U2" s="351" t="n"/>
      <c r="V2" s="343" t="n">
        <v>2025</v>
      </c>
      <c r="W2" s="356" t="n"/>
      <c r="X2" s="351" t="n"/>
      <c r="Y2" s="351" t="n"/>
      <c r="Z2" s="129" t="inlineStr">
        <is>
          <t>Month:</t>
        </is>
      </c>
      <c r="AA2" s="343" t="n">
        <v>3</v>
      </c>
      <c r="AB2" s="356" t="n"/>
      <c r="AC2" s="351" t="n"/>
      <c r="AD2" s="351" t="n"/>
      <c r="AE2" s="351" t="n"/>
      <c r="AF2" s="351" t="n"/>
    </row>
    <row r="3" ht="15.6" customHeight="1" s="348" thickBot="1">
      <c r="A3" s="351" t="n"/>
      <c r="B3" s="351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351" t="n"/>
      <c r="V3" s="333">
        <f>DATE(V2,AA2,1)</f>
        <v/>
      </c>
      <c r="W3" s="357" t="n"/>
      <c r="X3" s="357" t="n"/>
      <c r="Y3" s="357" t="n"/>
      <c r="Z3" s="357" t="n"/>
      <c r="AA3" s="357" t="n"/>
      <c r="AB3" s="358" t="n"/>
      <c r="AC3" s="351" t="n"/>
      <c r="AD3" s="351" t="n"/>
      <c r="AE3" s="351" t="n"/>
      <c r="AF3" s="249" t="n"/>
    </row>
    <row r="4" ht="21" customHeight="1" s="348" thickBot="1">
      <c r="A4" s="351" t="n"/>
      <c r="B4" s="351" t="n"/>
      <c r="C4" s="25" t="inlineStr">
        <is>
          <t>Federal Manangement Systems</t>
        </is>
      </c>
      <c r="D4" s="25" t="n"/>
      <c r="E4" s="25" t="n"/>
      <c r="F4" s="25" t="n"/>
      <c r="G4" s="25" t="n"/>
      <c r="H4" s="6" t="n"/>
      <c r="I4" s="6" t="n"/>
      <c r="J4" s="6" t="n"/>
      <c r="K4" s="330" t="inlineStr">
        <is>
          <t>Employee Number:</t>
        </is>
      </c>
      <c r="L4" s="351" t="n"/>
      <c r="M4" s="342" t="inlineStr">
        <is>
          <t>5135</t>
        </is>
      </c>
      <c r="N4" s="355" t="n"/>
      <c r="O4" s="6" t="n"/>
      <c r="P4" s="6" t="n"/>
      <c r="Q4" s="6" t="n"/>
      <c r="R4" s="6" t="n"/>
      <c r="S4" s="6" t="n"/>
      <c r="T4" s="6" t="n"/>
      <c r="U4" s="351" t="n"/>
      <c r="V4" s="130" t="inlineStr">
        <is>
          <t>Su</t>
        </is>
      </c>
      <c r="W4" s="131" t="inlineStr">
        <is>
          <t>M</t>
        </is>
      </c>
      <c r="X4" s="131" t="inlineStr">
        <is>
          <t>Tu</t>
        </is>
      </c>
      <c r="Y4" s="131" t="inlineStr">
        <is>
          <t>W</t>
        </is>
      </c>
      <c r="Z4" s="131" t="inlineStr">
        <is>
          <t>Th</t>
        </is>
      </c>
      <c r="AA4" s="131" t="inlineStr">
        <is>
          <t>F</t>
        </is>
      </c>
      <c r="AB4" s="132" t="inlineStr">
        <is>
          <t>Sa</t>
        </is>
      </c>
      <c r="AC4" s="351" t="n"/>
      <c r="AD4" s="133" t="inlineStr">
        <is>
          <t>Overtime Options</t>
        </is>
      </c>
      <c r="AE4" s="351" t="n"/>
      <c r="AF4" s="351" t="n"/>
      <c r="AJ4" s="257" t="n"/>
    </row>
    <row r="5" ht="14.1" customHeight="1" s="348" thickBot="1">
      <c r="A5" s="351" t="n"/>
      <c r="B5" s="351" t="n"/>
      <c r="C5" s="337" t="n"/>
      <c r="D5" s="351" t="n"/>
      <c r="E5" s="351" t="n"/>
      <c r="F5" s="351" t="n"/>
      <c r="G5" s="6" t="n"/>
      <c r="H5" s="340" t="n"/>
      <c r="I5" s="351" t="n"/>
      <c r="J5" s="340" t="n"/>
      <c r="K5" s="344" t="inlineStr">
        <is>
          <t>Employee Name:</t>
        </is>
      </c>
      <c r="L5" s="359" t="n"/>
      <c r="M5" s="342" t="inlineStr">
        <is>
          <t>Richmond, Fitz Grant</t>
        </is>
      </c>
      <c r="N5" s="355" t="n"/>
      <c r="O5" s="337" t="n"/>
      <c r="P5" s="337" t="n"/>
      <c r="Q5" s="337" t="n"/>
      <c r="R5" s="337" t="n"/>
      <c r="S5" s="337" t="n"/>
      <c r="T5" s="337" t="n"/>
      <c r="U5" s="351" t="n"/>
      <c r="V5" s="263">
        <f>IF(MONTH($V$3)&lt;&gt;MONTH($V$3-WEEKDAY($V$3,1)+(ROW(V5)-ROW($V$5))*7+(COLUMN(V5)-COLUMN($V$5)+1)),"",$V$3-WEEKDAY($V$3,1)+(ROW(V5)-ROW($V$5))*7+(COLUMN(V5)-COLUMN($V$5)+1))</f>
        <v/>
      </c>
      <c r="W5" s="263">
        <f>IF(MONTH($V$3)&lt;&gt;MONTH($V$3-WEEKDAY($V$3,1)+(ROW(W5)-ROW($V$5))*7+(COLUMN(W5)-COLUMN($V$5)+1)),"",$V$3-WEEKDAY($V$3,1)+(ROW(W5)-ROW($V$5))*7+(COLUMN(W5)-COLUMN($V$5)+1))</f>
        <v/>
      </c>
      <c r="X5" s="263">
        <f>IF(MONTH($V$3)&lt;&gt;MONTH($V$3-WEEKDAY($V$3,1)+(ROW(X5)-ROW($V$5))*7+(COLUMN(X5)-COLUMN($V$5)+1)),"",$V$3-WEEKDAY($V$3,1)+(ROW(X5)-ROW($V$5))*7+(COLUMN(X5)-COLUMN($V$5)+1))</f>
        <v/>
      </c>
      <c r="Y5" s="263">
        <f>IF(MONTH($V$3)&lt;&gt;MONTH($V$3-WEEKDAY($V$3,1)+(ROW(Y5)-ROW($V$5))*7+(COLUMN(Y5)-COLUMN($V$5)+1)),"",$V$3-WEEKDAY($V$3,1)+(ROW(Y5)-ROW($V$5))*7+(COLUMN(Y5)-COLUMN($V$5)+1))</f>
        <v/>
      </c>
      <c r="Z5" s="263">
        <f>IF(MONTH($V$3)&lt;&gt;MONTH($V$3-WEEKDAY($V$3,1)+(ROW(Z5)-ROW($V$5))*7+(COLUMN(Z5)-COLUMN($V$5)+1)),"",$V$3-WEEKDAY($V$3,1)+(ROW(Z5)-ROW($V$5))*7+(COLUMN(Z5)-COLUMN($V$5)+1))</f>
        <v/>
      </c>
      <c r="AA5" s="263">
        <f>IF(MONTH($V$3)&lt;&gt;MONTH($V$3-WEEKDAY($V$3,1)+(ROW(AA5)-ROW($V$5))*7+(COLUMN(AA5)-COLUMN($V$5)+1)),"",$V$3-WEEKDAY($V$3,1)+(ROW(AA5)-ROW($V$5))*7+(COLUMN(AA5)-COLUMN($V$5)+1))</f>
        <v/>
      </c>
      <c r="AB5" s="263">
        <f>IF(MONTH($V$3)&lt;&gt;MONTH($V$3-WEEKDAY($V$3,1)+(ROW(AB5)-ROW($V$5))*7+(COLUMN(AB5)-COLUMN($V$5)+1)),"",$V$3-WEEKDAY($V$3,1)+(ROW(AB5)-ROW($V$5))*7+(COLUMN(AB5)-COLUMN($V$5)+1))</f>
        <v/>
      </c>
      <c r="AC5" s="351" t="n"/>
      <c r="AD5" s="351" t="n"/>
      <c r="AE5" s="3" t="b">
        <v>1</v>
      </c>
      <c r="AF5" s="258" t="n"/>
      <c r="AJ5" s="350" t="n"/>
      <c r="AK5" s="350" t="n"/>
      <c r="AL5" s="350" t="n"/>
    </row>
    <row r="6" ht="14.1" customHeight="1" s="348" thickBot="1">
      <c r="A6" s="351" t="n"/>
      <c r="B6" s="351" t="n"/>
      <c r="C6" s="337" t="inlineStr">
        <is>
          <t xml:space="preserve">120 Peter Rose St </t>
        </is>
      </c>
      <c r="D6" s="351" t="n"/>
      <c r="E6" s="351" t="n"/>
      <c r="F6" s="351" t="n"/>
      <c r="G6" s="6" t="n"/>
      <c r="H6" s="6" t="n"/>
      <c r="I6" s="6" t="n"/>
      <c r="J6" s="6" t="n"/>
      <c r="K6" s="6" t="n"/>
      <c r="L6" s="6" t="n"/>
      <c r="M6" s="339" t="inlineStr">
        <is>
          <t>Armed or unarmed</t>
        </is>
      </c>
      <c r="N6" s="360" t="n"/>
      <c r="O6" s="135" t="inlineStr">
        <is>
          <t>Unarmed</t>
        </is>
      </c>
      <c r="P6" s="6" t="n"/>
      <c r="Q6" s="6" t="n"/>
      <c r="R6" s="6" t="n"/>
      <c r="S6" s="6" t="n"/>
      <c r="T6" s="6" t="n"/>
      <c r="U6" s="351" t="n"/>
      <c r="V6" s="263">
        <f>IF(MONTH($V$3)&lt;&gt;MONTH($V$3-WEEKDAY($V$3,1)+(ROW(V6)-ROW($V$5))*7+(COLUMN(V6)-COLUMN($V$5)+1)),"",$V$3-WEEKDAY($V$3,1)+(ROW(V6)-ROW($V$5))*7+(COLUMN(V6)-COLUMN($V$5)+1))</f>
        <v/>
      </c>
      <c r="W6" s="263">
        <f>IF(MONTH($V$3)&lt;&gt;MONTH($V$3-WEEKDAY($V$3,1)+(ROW(W6)-ROW($V$5))*7+(COLUMN(W6)-COLUMN($V$5)+1)),"",$V$3-WEEKDAY($V$3,1)+(ROW(W6)-ROW($V$5))*7+(COLUMN(W6)-COLUMN($V$5)+1))</f>
        <v/>
      </c>
      <c r="X6" s="263">
        <f>IF(MONTH($V$3)&lt;&gt;MONTH($V$3-WEEKDAY($V$3,1)+(ROW(X6)-ROW($V$5))*7+(COLUMN(X6)-COLUMN($V$5)+1)),"",$V$3-WEEKDAY($V$3,1)+(ROW(X6)-ROW($V$5))*7+(COLUMN(X6)-COLUMN($V$5)+1))</f>
        <v/>
      </c>
      <c r="Y6" s="263">
        <f>IF(MONTH($V$3)&lt;&gt;MONTH($V$3-WEEKDAY($V$3,1)+(ROW(Y6)-ROW($V$5))*7+(COLUMN(Y6)-COLUMN($V$5)+1)),"",$V$3-WEEKDAY($V$3,1)+(ROW(Y6)-ROW($V$5))*7+(COLUMN(Y6)-COLUMN($V$5)+1))</f>
        <v/>
      </c>
      <c r="Z6" s="263">
        <f>IF(MONTH($V$3)&lt;&gt;MONTH($V$3-WEEKDAY($V$3,1)+(ROW(Z6)-ROW($V$5))*7+(COLUMN(Z6)-COLUMN($V$5)+1)),"",$V$3-WEEKDAY($V$3,1)+(ROW(Z6)-ROW($V$5))*7+(COLUMN(Z6)-COLUMN($V$5)+1))</f>
        <v/>
      </c>
      <c r="AA6" s="263">
        <f>IF(MONTH($V$3)&lt;&gt;MONTH($V$3-WEEKDAY($V$3,1)+(ROW(AA6)-ROW($V$5))*7+(COLUMN(AA6)-COLUMN($V$5)+1)),"",$V$3-WEEKDAY($V$3,1)+(ROW(AA6)-ROW($V$5))*7+(COLUMN(AA6)-COLUMN($V$5)+1))</f>
        <v/>
      </c>
      <c r="AB6" s="263">
        <f>IF(MONTH($V$3)&lt;&gt;MONTH($V$3-WEEKDAY($V$3,1)+(ROW(AB6)-ROW($V$5))*7+(COLUMN(AB6)-COLUMN($V$5)+1)),"",$V$3-WEEKDAY($V$3,1)+(ROW(AB6)-ROW($V$5))*7+(COLUMN(AB6)-COLUMN($V$5)+1))</f>
        <v/>
      </c>
      <c r="AC6" s="351" t="n"/>
      <c r="AD6" s="136" t="inlineStr">
        <is>
          <t>After:</t>
        </is>
      </c>
      <c r="AE6" s="264" t="n">
        <v>8</v>
      </c>
      <c r="AF6" s="258" t="n"/>
      <c r="AJ6" s="350" t="n"/>
      <c r="AL6" s="251" t="n"/>
    </row>
    <row r="7" ht="14.1" customHeight="1" s="348" thickBot="1">
      <c r="A7" s="351" t="n"/>
      <c r="B7" s="351" t="n"/>
      <c r="C7" s="337" t="inlineStr">
        <is>
          <t>Queenstown</t>
        </is>
      </c>
      <c r="D7" s="351" t="n"/>
      <c r="E7" s="351" t="n"/>
      <c r="F7" s="351" t="n"/>
      <c r="G7" s="6" t="n"/>
      <c r="H7" s="340" t="n"/>
      <c r="I7" s="351" t="n"/>
      <c r="J7" s="340" t="n"/>
      <c r="K7" s="340" t="n"/>
      <c r="L7" s="340" t="n"/>
      <c r="M7" s="338" t="inlineStr">
        <is>
          <t>Agency</t>
        </is>
      </c>
      <c r="N7" s="361" t="n"/>
      <c r="O7" s="7" t="inlineStr">
        <is>
          <t>Caricom</t>
        </is>
      </c>
      <c r="P7" s="6" t="n"/>
      <c r="Q7" s="6" t="n"/>
      <c r="R7" s="6" t="n"/>
      <c r="S7" s="6" t="n"/>
      <c r="T7" s="6" t="n"/>
      <c r="U7" s="351" t="n"/>
      <c r="V7" s="263">
        <f>IF(MONTH($V$3)&lt;&gt;MONTH($V$3-WEEKDAY($V$3,1)+(ROW(V7)-ROW($V$5))*7+(COLUMN(V7)-COLUMN($V$5)+1)),"",$V$3-WEEKDAY($V$3,1)+(ROW(V7)-ROW($V$5))*7+(COLUMN(V7)-COLUMN($V$5)+1))</f>
        <v/>
      </c>
      <c r="W7" s="263">
        <f>IF(MONTH($V$3)&lt;&gt;MONTH($V$3-WEEKDAY($V$3,1)+(ROW(W7)-ROW($V$5))*7+(COLUMN(W7)-COLUMN($V$5)+1)),"",$V$3-WEEKDAY($V$3,1)+(ROW(W7)-ROW($V$5))*7+(COLUMN(W7)-COLUMN($V$5)+1))</f>
        <v/>
      </c>
      <c r="X7" s="263">
        <f>IF(MONTH($V$3)&lt;&gt;MONTH($V$3-WEEKDAY($V$3,1)+(ROW(X7)-ROW($V$5))*7+(COLUMN(X7)-COLUMN($V$5)+1)),"",$V$3-WEEKDAY($V$3,1)+(ROW(X7)-ROW($V$5))*7+(COLUMN(X7)-COLUMN($V$5)+1))</f>
        <v/>
      </c>
      <c r="Y7" s="263">
        <f>IF(MONTH($V$3)&lt;&gt;MONTH($V$3-WEEKDAY($V$3,1)+(ROW(Y7)-ROW($V$5))*7+(COLUMN(Y7)-COLUMN($V$5)+1)),"",$V$3-WEEKDAY($V$3,1)+(ROW(Y7)-ROW($V$5))*7+(COLUMN(Y7)-COLUMN($V$5)+1))</f>
        <v/>
      </c>
      <c r="Z7" s="263">
        <f>IF(MONTH($V$3)&lt;&gt;MONTH($V$3-WEEKDAY($V$3,1)+(ROW(Z7)-ROW($V$5))*7+(COLUMN(Z7)-COLUMN($V$5)+1)),"",$V$3-WEEKDAY($V$3,1)+(ROW(Z7)-ROW($V$5))*7+(COLUMN(Z7)-COLUMN($V$5)+1))</f>
        <v/>
      </c>
      <c r="AA7" s="263">
        <f>IF(MONTH($V$3)&lt;&gt;MONTH($V$3-WEEKDAY($V$3,1)+(ROW(AA7)-ROW($V$5))*7+(COLUMN(AA7)-COLUMN($V$5)+1)),"",$V$3-WEEKDAY($V$3,1)+(ROW(AA7)-ROW($V$5))*7+(COLUMN(AA7)-COLUMN($V$5)+1))</f>
        <v/>
      </c>
      <c r="AB7" s="263">
        <f>IF(MONTH($V$3)&lt;&gt;MONTH($V$3-WEEKDAY($V$3,1)+(ROW(AB7)-ROW($V$5))*7+(COLUMN(AB7)-COLUMN($V$5)+1)),"",$V$3-WEEKDAY($V$3,1)+(ROW(AB7)-ROW($V$5))*7+(COLUMN(AB7)-COLUMN($V$5)+1))</f>
        <v/>
      </c>
      <c r="AC7" s="351" t="n"/>
      <c r="AD7" s="351" t="n"/>
      <c r="AE7" s="351" t="n"/>
      <c r="AF7" s="258" t="n"/>
      <c r="AJ7" s="350" t="n"/>
      <c r="AL7" s="251" t="n"/>
    </row>
    <row r="8">
      <c r="A8" s="351" t="n"/>
      <c r="B8" s="351" t="n"/>
      <c r="C8" s="337" t="inlineStr">
        <is>
          <t>Georgetown, Guyana</t>
        </is>
      </c>
      <c r="D8" s="351" t="n"/>
      <c r="E8" s="351" t="n"/>
      <c r="F8" s="351" t="n"/>
      <c r="G8" s="6" t="n"/>
      <c r="H8" s="6" t="n"/>
      <c r="I8" s="6" t="n"/>
      <c r="J8" s="6" t="n"/>
      <c r="K8" s="6" t="n"/>
      <c r="L8" s="6" t="n"/>
      <c r="M8" s="341" t="n"/>
      <c r="N8" s="351" t="n"/>
      <c r="O8" s="351" t="n"/>
      <c r="P8" s="6" t="n"/>
      <c r="Q8" s="6" t="n"/>
      <c r="R8" s="6" t="n"/>
      <c r="S8" s="6" t="n"/>
      <c r="T8" s="6" t="n"/>
      <c r="U8" s="351" t="n"/>
      <c r="V8" s="263">
        <f>IF(MONTH($V$3)&lt;&gt;MONTH($V$3-WEEKDAY($V$3,1)+(ROW(V8)-ROW($V$5))*7+(COLUMN(V8)-COLUMN($V$5)+1)),"",$V$3-WEEKDAY($V$3,1)+(ROW(V8)-ROW($V$5))*7+(COLUMN(V8)-COLUMN($V$5)+1))</f>
        <v/>
      </c>
      <c r="W8" s="263">
        <f>IF(MONTH($V$3)&lt;&gt;MONTH($V$3-WEEKDAY($V$3,1)+(ROW(W8)-ROW($V$5))*7+(COLUMN(W8)-COLUMN($V$5)+1)),"",$V$3-WEEKDAY($V$3,1)+(ROW(W8)-ROW($V$5))*7+(COLUMN(W8)-COLUMN($V$5)+1))</f>
        <v/>
      </c>
      <c r="X8" s="263">
        <f>IF(MONTH($V$3)&lt;&gt;MONTH($V$3-WEEKDAY($V$3,1)+(ROW(X8)-ROW($V$5))*7+(COLUMN(X8)-COLUMN($V$5)+1)),"",$V$3-WEEKDAY($V$3,1)+(ROW(X8)-ROW($V$5))*7+(COLUMN(X8)-COLUMN($V$5)+1))</f>
        <v/>
      </c>
      <c r="Y8" s="263">
        <f>IF(MONTH($V$3)&lt;&gt;MONTH($V$3-WEEKDAY($V$3,1)+(ROW(Y8)-ROW($V$5))*7+(COLUMN(Y8)-COLUMN($V$5)+1)),"",$V$3-WEEKDAY($V$3,1)+(ROW(Y8)-ROW($V$5))*7+(COLUMN(Y8)-COLUMN($V$5)+1))</f>
        <v/>
      </c>
      <c r="Z8" s="263">
        <f>IF(MONTH($V$3)&lt;&gt;MONTH($V$3-WEEKDAY($V$3,1)+(ROW(Z8)-ROW($V$5))*7+(COLUMN(Z8)-COLUMN($V$5)+1)),"",$V$3-WEEKDAY($V$3,1)+(ROW(Z8)-ROW($V$5))*7+(COLUMN(Z8)-COLUMN($V$5)+1))</f>
        <v/>
      </c>
      <c r="AA8" s="263">
        <f>IF(MONTH($V$3)&lt;&gt;MONTH($V$3-WEEKDAY($V$3,1)+(ROW(AA8)-ROW($V$5))*7+(COLUMN(AA8)-COLUMN($V$5)+1)),"",$V$3-WEEKDAY($V$3,1)+(ROW(AA8)-ROW($V$5))*7+(COLUMN(AA8)-COLUMN($V$5)+1))</f>
        <v/>
      </c>
      <c r="AB8" s="263">
        <f>IF(MONTH($V$3)&lt;&gt;MONTH($V$3-WEEKDAY($V$3,1)+(ROW(AB8)-ROW($V$5))*7+(COLUMN(AB8)-COLUMN($V$5)+1)),"",$V$3-WEEKDAY($V$3,1)+(ROW(AB8)-ROW($V$5))*7+(COLUMN(AB8)-COLUMN($V$5)+1))</f>
        <v/>
      </c>
      <c r="AC8" s="351" t="n"/>
      <c r="AD8" s="351" t="n"/>
      <c r="AE8" s="3" t="b">
        <v>1</v>
      </c>
      <c r="AF8" s="258" t="n"/>
      <c r="AJ8" s="350" t="n"/>
      <c r="AL8" s="251" t="n"/>
    </row>
    <row r="9">
      <c r="A9" s="351" t="n"/>
      <c r="B9" s="351" t="n"/>
      <c r="C9" s="337" t="n"/>
      <c r="D9" s="337" t="n"/>
      <c r="E9" s="337" t="n"/>
      <c r="F9" s="337" t="n"/>
      <c r="G9" s="6" t="n"/>
      <c r="H9" s="6" t="n"/>
      <c r="I9" s="6" t="n"/>
      <c r="J9" s="6" t="n"/>
      <c r="K9" s="6" t="n"/>
      <c r="L9" s="6" t="n"/>
      <c r="M9" s="137" t="n"/>
      <c r="N9" s="137" t="n"/>
      <c r="O9" s="6" t="n"/>
      <c r="P9" s="6" t="n"/>
      <c r="Q9" s="6" t="n"/>
      <c r="R9" s="6" t="n"/>
      <c r="S9" s="6" t="n"/>
      <c r="T9" s="6" t="n"/>
      <c r="U9" s="351" t="n"/>
      <c r="V9" s="265" t="n"/>
      <c r="W9" s="265" t="n"/>
      <c r="X9" s="265" t="n"/>
      <c r="Y9" s="265" t="n"/>
      <c r="Z9" s="265" t="n"/>
      <c r="AA9" s="265" t="n"/>
      <c r="AB9" s="265" t="n"/>
      <c r="AC9" s="351" t="n"/>
      <c r="AD9" s="351" t="n"/>
      <c r="AE9" s="3" t="n"/>
      <c r="AF9" s="351" t="n"/>
      <c r="AJ9" s="350" t="n"/>
      <c r="AL9" s="251" t="n"/>
    </row>
    <row r="10">
      <c r="A10" s="351" t="n"/>
      <c r="B10" s="351" t="n"/>
      <c r="C10" s="337" t="inlineStr">
        <is>
          <t>592-223-7560</t>
        </is>
      </c>
      <c r="D10" s="351" t="n"/>
      <c r="E10" s="351" t="n"/>
      <c r="F10" s="351" t="n"/>
      <c r="G10" s="6" t="n"/>
      <c r="H10" s="340" t="n"/>
      <c r="I10" s="351" t="n"/>
      <c r="J10" s="340" t="n"/>
      <c r="K10" s="330" t="inlineStr">
        <is>
          <t>Week Starting:</t>
        </is>
      </c>
      <c r="L10" s="351" t="n"/>
      <c r="M10" s="335" t="n">
        <v>45977</v>
      </c>
      <c r="N10" s="362" t="n"/>
      <c r="O10" s="6" t="n"/>
      <c r="P10" s="6" t="n"/>
      <c r="Q10" s="6" t="n"/>
      <c r="R10" s="6" t="n"/>
      <c r="S10" s="6" t="n"/>
      <c r="T10" s="138" t="inlineStr">
        <is>
          <t>[42]</t>
        </is>
      </c>
      <c r="U10" s="351" t="n"/>
      <c r="V10" s="263">
        <f>IF(MONTH($V$3)&lt;&gt;MONTH($V$3-WEEKDAY($V$3,1)+(ROW(V10)-ROW($V$5))*7+(COLUMN(V10)-COLUMN($V$5)+1)),"",$V$3-WEEKDAY($V$3,1)+(ROW(V10)-ROW($V$5))*7+(COLUMN(V10)-COLUMN($V$5)+1))</f>
        <v/>
      </c>
      <c r="W10" s="263">
        <f>IF(MONTH($V$3)&lt;&gt;MONTH($V$3-WEEKDAY($V$3,1)+(ROW(W10)-ROW($V$5))*7+(COLUMN(W10)-COLUMN($V$5)+1)),"",$V$3-WEEKDAY($V$3,1)+(ROW(W10)-ROW($V$5))*7+(COLUMN(W10)-COLUMN($V$5)+1))</f>
        <v/>
      </c>
      <c r="X10" s="263">
        <f>IF(MONTH($V$3)&lt;&gt;MONTH($V$3-WEEKDAY($V$3,1)+(ROW(X10)-ROW($V$5))*7+(COLUMN(X10)-COLUMN($V$5)+1)),"",$V$3-WEEKDAY($V$3,1)+(ROW(X10)-ROW($V$5))*7+(COLUMN(X10)-COLUMN($V$5)+1))</f>
        <v/>
      </c>
      <c r="Y10" s="263">
        <f>IF(MONTH($V$3)&lt;&gt;MONTH($V$3-WEEKDAY($V$3,1)+(ROW(Y10)-ROW($V$5))*7+(COLUMN(Y10)-COLUMN($V$5)+1)),"",$V$3-WEEKDAY($V$3,1)+(ROW(Y10)-ROW($V$5))*7+(COLUMN(Y10)-COLUMN($V$5)+1))</f>
        <v/>
      </c>
      <c r="Z10" s="263">
        <f>IF(MONTH($V$3)&lt;&gt;MONTH($V$3-WEEKDAY($V$3,1)+(ROW(Z10)-ROW($V$5))*7+(COLUMN(Z10)-COLUMN($V$5)+1)),"",$V$3-WEEKDAY($V$3,1)+(ROW(Z10)-ROW($V$5))*7+(COLUMN(Z10)-COLUMN($V$5)+1))</f>
        <v/>
      </c>
      <c r="AA10" s="263">
        <f>IF(MONTH($V$3)&lt;&gt;MONTH($V$3-WEEKDAY($V$3,1)+(ROW(AA10)-ROW($V$5))*7+(COLUMN(AA10)-COLUMN($V$5)+1)),"",$V$3-WEEKDAY($V$3,1)+(ROW(AA10)-ROW($V$5))*7+(COLUMN(AA10)-COLUMN($V$5)+1))</f>
        <v/>
      </c>
      <c r="AB10" s="263">
        <f>IF(MONTH($V$3)&lt;&gt;MONTH($V$3-WEEKDAY($V$3,1)+(ROW(AB10)-ROW($V$5))*7+(COLUMN(AB10)-COLUMN($V$5)+1)),"",$V$3-WEEKDAY($V$3,1)+(ROW(AB10)-ROW($V$5))*7+(COLUMN(AB10)-COLUMN($V$5)+1))</f>
        <v/>
      </c>
      <c r="AC10" s="351" t="n"/>
      <c r="AD10" s="136" t="inlineStr">
        <is>
          <t>After:</t>
        </is>
      </c>
      <c r="AE10" s="264" t="n">
        <v>40</v>
      </c>
      <c r="AF10" s="250" t="n"/>
    </row>
    <row r="11" ht="15.75" customHeight="1" s="348" thickBot="1">
      <c r="A11" s="351" t="n"/>
      <c r="B11" s="351" t="n"/>
      <c r="C11" s="6" t="n"/>
      <c r="D11" s="6" t="n"/>
      <c r="E11" s="6" t="n"/>
      <c r="F11" s="6" t="n"/>
      <c r="G11" s="6" t="n"/>
      <c r="H11" s="6" t="n"/>
      <c r="I11" s="6" t="n"/>
      <c r="J11" s="6" t="n"/>
      <c r="K11" s="259" t="inlineStr">
        <is>
          <t>Carry Forward Hrs:</t>
        </is>
      </c>
      <c r="L11" s="248" t="n">
        <v>32</v>
      </c>
      <c r="M11" s="6" t="n"/>
      <c r="N11" s="6" t="n"/>
      <c r="O11" s="6" t="n"/>
      <c r="P11" s="6" t="n"/>
      <c r="Q11" s="6" t="n"/>
      <c r="R11" s="6" t="n"/>
      <c r="S11" s="6" t="n"/>
      <c r="T11" s="6" t="n"/>
      <c r="U11" s="351" t="n"/>
      <c r="V11" s="263">
        <f>IF(MONTH($V$3)&lt;&gt;MONTH($V$3-WEEKDAY($V$3,1)+(ROW(V11)-ROW($V$5))*7+(COLUMN(V11)-COLUMN($V$5)+1)),"",$V$3-WEEKDAY($V$3,1)+(ROW(V11)-ROW($V$5))*7+(COLUMN(V11)-COLUMN($V$5)+1))</f>
        <v/>
      </c>
      <c r="W11" s="263">
        <f>IF(MONTH($V$3)&lt;&gt;MONTH($V$3-WEEKDAY($V$3,1)+(ROW(W11)-ROW($V$5))*7+(COLUMN(W11)-COLUMN($V$5)+1)),"",$V$3-WEEKDAY($V$3,1)+(ROW(W11)-ROW($V$5))*7+(COLUMN(W11)-COLUMN($V$5)+1))</f>
        <v/>
      </c>
      <c r="X11" s="263">
        <f>IF(MONTH($V$3)&lt;&gt;MONTH($V$3-WEEKDAY($V$3,1)+(ROW(X11)-ROW($V$5))*7+(COLUMN(X11)-COLUMN($V$5)+1)),"",$V$3-WEEKDAY($V$3,1)+(ROW(X11)-ROW($V$5))*7+(COLUMN(X11)-COLUMN($V$5)+1))</f>
        <v/>
      </c>
      <c r="Y11" s="263">
        <f>IF(MONTH($V$3)&lt;&gt;MONTH($V$3-WEEKDAY($V$3,1)+(ROW(Y11)-ROW($V$5))*7+(COLUMN(Y11)-COLUMN($V$5)+1)),"",$V$3-WEEKDAY($V$3,1)+(ROW(Y11)-ROW($V$5))*7+(COLUMN(Y11)-COLUMN($V$5)+1))</f>
        <v/>
      </c>
      <c r="Z11" s="263">
        <f>IF(MONTH($V$3)&lt;&gt;MONTH($V$3-WEEKDAY($V$3,1)+(ROW(Z11)-ROW($V$5))*7+(COLUMN(Z11)-COLUMN($V$5)+1)),"",$V$3-WEEKDAY($V$3,1)+(ROW(Z11)-ROW($V$5))*7+(COLUMN(Z11)-COLUMN($V$5)+1))</f>
        <v/>
      </c>
      <c r="AA11" s="263">
        <f>IF(MONTH($V$3)&lt;&gt;MONTH($V$3-WEEKDAY($V$3,1)+(ROW(AA11)-ROW($V$5))*7+(COLUMN(AA11)-COLUMN($V$5)+1)),"",$V$3-WEEKDAY($V$3,1)+(ROW(AA11)-ROW($V$5))*7+(COLUMN(AA11)-COLUMN($V$5)+1))</f>
        <v/>
      </c>
      <c r="AB11" s="263">
        <f>IF(MONTH($V$3)&lt;&gt;MONTH($V$3-WEEKDAY($V$3,1)+(ROW(AB11)-ROW($V$5))*7+(COLUMN(AB11)-COLUMN($V$5)+1)),"",$V$3-WEEKDAY($V$3,1)+(ROW(AB11)-ROW($V$5))*7+(COLUMN(AB11)-COLUMN($V$5)+1))</f>
        <v/>
      </c>
      <c r="AC11" s="351" t="n"/>
      <c r="AD11" s="351" t="n"/>
      <c r="AE11" s="351" t="n"/>
      <c r="AF11" s="258" t="n"/>
      <c r="AJ11" s="252" t="n"/>
      <c r="AK11" s="252" t="n"/>
    </row>
    <row r="12" ht="27.75" customFormat="1" customHeight="1" s="2" thickBot="1">
      <c r="A12" s="266" t="inlineStr">
        <is>
          <t>Day Off</t>
        </is>
      </c>
      <c r="B12" s="267" t="inlineStr">
        <is>
          <t>Holiday Double</t>
        </is>
      </c>
      <c r="C12" s="139" t="inlineStr">
        <is>
          <t>Day of Week</t>
        </is>
      </c>
      <c r="D12" s="140" t="inlineStr">
        <is>
          <t>Time
In</t>
        </is>
      </c>
      <c r="E12" s="140" t="inlineStr">
        <is>
          <t>Time
Out</t>
        </is>
      </c>
      <c r="F12" s="141" t="n"/>
      <c r="G12" s="140" t="inlineStr">
        <is>
          <t>Time
In</t>
        </is>
      </c>
      <c r="H12" s="140" t="inlineStr">
        <is>
          <t>Time
Out</t>
        </is>
      </c>
      <c r="I12" s="142" t="inlineStr">
        <is>
          <t>Total
Hrs</t>
        </is>
      </c>
      <c r="J12" s="142" t="inlineStr">
        <is>
          <t>Location</t>
        </is>
      </c>
      <c r="K12" s="142" t="inlineStr">
        <is>
          <t>Supervisor</t>
        </is>
      </c>
      <c r="L12" s="142" t="inlineStr">
        <is>
          <t>Supervisor Approval</t>
        </is>
      </c>
      <c r="M12" s="140" t="inlineStr">
        <is>
          <t>Regular
Hrs</t>
        </is>
      </c>
      <c r="N12" s="140" t="inlineStr">
        <is>
          <t>Overtime
Hrs</t>
        </is>
      </c>
      <c r="O12" s="140" t="inlineStr">
        <is>
          <t>Hol Hrs</t>
        </is>
      </c>
      <c r="P12" s="140" t="inlineStr">
        <is>
          <t>Responsibilities</t>
        </is>
      </c>
      <c r="Q12" s="140" t="inlineStr">
        <is>
          <t>Risk</t>
        </is>
      </c>
      <c r="R12" s="140" t="inlineStr">
        <is>
          <t>Meals</t>
        </is>
      </c>
      <c r="S12" s="140" t="inlineStr">
        <is>
          <t>Vac Hrs</t>
        </is>
      </c>
      <c r="T12" s="143" t="inlineStr">
        <is>
          <t>Reason for Overtime</t>
        </is>
      </c>
      <c r="U12" s="144" t="inlineStr">
        <is>
          <t>Wkly Reg Avail</t>
        </is>
      </c>
      <c r="V12" s="351" t="inlineStr">
        <is>
          <t>Orig Reg</t>
        </is>
      </c>
      <c r="W12" s="351" t="inlineStr">
        <is>
          <t>Wkly OT Adj</t>
        </is>
      </c>
      <c r="X12" s="351" t="inlineStr">
        <is>
          <t>Week Start</t>
        </is>
      </c>
      <c r="Y12" s="351" t="inlineStr">
        <is>
          <t>Wk Hrs Before</t>
        </is>
      </c>
      <c r="Z12" s="351" t="n"/>
      <c r="AA12" s="351" t="n"/>
      <c r="AB12" s="351" t="n"/>
      <c r="AC12" s="351" t="n"/>
      <c r="AD12" s="351" t="n"/>
      <c r="AE12" s="351" t="n"/>
      <c r="AF12" s="351" t="n"/>
      <c r="AJ12" s="252" t="n"/>
      <c r="AK12" s="252" t="n"/>
    </row>
    <row r="13" hidden="1" ht="15.75" customHeight="1" s="348" thickBot="1">
      <c r="A13" s="268" t="n"/>
      <c r="B13" s="351" t="n"/>
      <c r="C13" s="145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146" t="n"/>
      <c r="U13" s="351" t="n"/>
      <c r="V13" s="351" t="n"/>
      <c r="W13" s="351" t="n"/>
      <c r="X13" s="351" t="n"/>
      <c r="Y13" s="351" t="n"/>
      <c r="Z13" s="351" t="n"/>
      <c r="AA13" s="351" t="n"/>
      <c r="AB13" s="351" t="n"/>
      <c r="AC13" s="351" t="n"/>
      <c r="AD13" s="351" t="n"/>
      <c r="AE13" s="351" t="n"/>
      <c r="AF13" s="351" t="n"/>
    </row>
    <row r="14" ht="24" customHeight="1" s="348" thickBot="1">
      <c r="A14" s="147" t="inlineStr">
        <is>
          <t>On Day</t>
        </is>
      </c>
      <c r="B14" s="269" t="n"/>
      <c r="C14" s="88">
        <f>M10</f>
        <v/>
      </c>
      <c r="D14" s="54" t="n"/>
      <c r="E14" s="148">
        <f>IF(D14="", "",
 IF(D14=TIME(0,0,0), 0,
 IF(AND(D14&gt;=TIME(0,0,1), D14&lt;=TIME(2,0,0)), TIME(7,0,0),
 IF(AND(D14&gt;=TIME(6,0,0), D14&lt;=TIME(8,0,0)), TIME(12,0,0),
 IF(AND(D14&gt;TIME(8,0,0), D14&lt;=TIME(13,59,0)), TIME(15,0,0),
 IF(AND(D14&gt;=TIME(14,0,0), D14&lt;=TIME(17,59,0)), TIME(21,0,0),
 IF(AND(D14&gt;=TIME(18,0,0), D14&lt;=TIME(21,59,0)), TIME(0,0,0),
 IF(AND(D14&gt;=TIME(22,0,0), D14&lt;=TIME(23,59,59)), TIME(7,0,0), ""))))))))</f>
        <v/>
      </c>
      <c r="F14" s="149" t="n"/>
      <c r="G14" s="148">
        <f>IF(AND(D14&gt;=TIME(6,0,0),D14&lt;=TIME(8,0,0)),E14,"")</f>
        <v/>
      </c>
      <c r="H14" s="54" t="n"/>
      <c r="I14" s="55">
        <f>ROUND(IF(OR(D14="",E14="",E14=0),0,IF(H14="",MOD(E14-D14,1)*24,MOD(H14-D14,1)*24)),2)</f>
        <v/>
      </c>
      <c r="J14" s="150" t="n"/>
      <c r="K14" s="270" t="n"/>
      <c r="L14" s="271" t="n"/>
      <c r="M14" s="272">
        <f>MAX(0,V14-W14)</f>
        <v/>
      </c>
      <c r="N14" s="56">
        <f>(IF(OR($C14="",$D14=""),0,
 IF(OR($A14="Holiday",$A15="Holiday"),
    IF(ISNUMBER(MATCH(TRIM($B14),{"Phagwah","Good Friday","Easter Monday","Labour Day","Christmas","Eid ul Azha","Romans-2","Globe-12","Neptune P1"},0)),0,$I14),
 IF(AND(NOT(OR($A14="Annual Leave",$A15="Annual Leave")),$A14="Off day"),$I14,
  MAX(0,$I14-$V14)
  ))))+W14</f>
        <v/>
      </c>
      <c r="O14" s="56">
        <f>IF(AND(OR($A14="Holiday",$A15="Holiday"),
        ISNUMBER(MATCH(TRIM($B14),{"Phagwah","Good Friday","Easter Monday","Labour Day","Christmas","Eid ul Azha","Romans-2","Globe-12","Neptune P1"},0))),
   $I14,0)</f>
        <v/>
      </c>
      <c r="P14" s="56">
        <f>IF(OR($O$7="Canteen",$O$7="Head Office"),0,IF($I14&lt;=0,0,IF(OR(OR(TRIM($J14)="Hebrews",TRIM($J14)="Romans",TRIM($J14)="Romans-2",TRIM($J14)="Globe",TRIM($J14)="Globe-12",TRIM($J14)="Neptune P1"),AND($I15&gt;0,OR(TRIM($J15)="Hebrews",TRIM($J15)="Romans",TRIM($J15)="Romans-2",TRIM($J15)="Globe",TRIM($J15)="Globe-12",TRIM($J15)="Neptune P1"))),1,0)))</f>
        <v/>
      </c>
      <c r="Q14" s="57" t="n"/>
      <c r="R14" s="56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IF($I14&gt;0,1,0),
      0
   ),
0))</f>
        <v/>
      </c>
      <c r="S14" s="56">
        <f>IF(OR($A14="Annual Leave",$A15="Annual Leave"),IF($A14="Annual Leave",8,0),0)</f>
        <v/>
      </c>
      <c r="T14" s="58" t="n"/>
      <c r="U14" s="144">
        <f>MAX(0,40-Y14)</f>
        <v/>
      </c>
      <c r="V14" s="151">
        <f>IF(OR($C14="",$D14=""),0,
 IF(OR($A14="Holiday",$A15="Holiday"),0,
 IF(AND(NOT(OR($A14="Annual Leave",$A15="Annual Leave")),$A14="Off day"),0,
  IF($I14+$I15&gt;=8,IF($I14&gt;=8,8,$I14),$I14)
  )))</f>
        <v/>
      </c>
      <c r="W14" s="151">
        <f>MAX(0,V14-U14)</f>
        <v/>
      </c>
      <c r="X14" s="151">
        <f>IF(C14="","",C14-WEEKDAY(C14,1)+1)</f>
        <v/>
      </c>
      <c r="Y14" s="151">
        <f>IF(X14=X14,$L$11,0)</f>
        <v/>
      </c>
      <c r="Z14" s="151" t="n"/>
      <c r="AA14" s="151" t="n"/>
      <c r="AB14" s="151" t="n"/>
      <c r="AC14" s="351" t="n"/>
      <c r="AD14" s="351" t="n"/>
      <c r="AE14" s="351" t="n"/>
      <c r="AF14" s="351" t="n"/>
    </row>
    <row r="15" ht="24" customHeight="1" s="348" thickBot="1">
      <c r="A15" s="147" t="inlineStr">
        <is>
          <t>On Day</t>
        </is>
      </c>
      <c r="B15" s="269" t="n"/>
      <c r="C15" s="89">
        <f>C14</f>
        <v/>
      </c>
      <c r="D15" s="59" t="n"/>
      <c r="E15" s="152">
        <f>IF(D15="", "",
 IF(D15=TIME(0,0,0), 0,
 IF(AND(D15&gt;=TIME(0,0,1), D15&lt;=TIME(2,0,0)), TIME(7,0,0),
 IF(AND(D15&gt;=TIME(6,0,0), D15&lt;=TIME(8,0,0)), TIME(12,0,0),
 IF(AND(D15&gt;TIME(8,0,0), D15&lt;=TIME(13,59,0)), TIME(15,0,0),
 IF(AND(D15&gt;=TIME(14,0,0), D15&lt;=TIME(17,59,0)), TIME(21,0,0),
 IF(AND(D15&gt;=TIME(18,0,0), D15&lt;=TIME(21,59,0)), TIME(0,0,0),
 IF(AND(D15&gt;=TIME(22,0,0), D15&lt;=TIME(23,59,59)), TIME(7,0,0), ""))))))))</f>
        <v/>
      </c>
      <c r="F15" s="153" t="n"/>
      <c r="G15" s="152">
        <f>IF(AND(D15&gt;=TIME(6,0,0),D15&lt;=TIME(8,0,0)),E15,"")</f>
        <v/>
      </c>
      <c r="H15" s="59" t="n"/>
      <c r="I15" s="60">
        <f>ROUND(IF(OR(D15="",E15="",E15=0),0,IF(H15="",MOD(E15-D15,1)*24,MOD(H15-D15,1)*24)),2)</f>
        <v/>
      </c>
      <c r="J15" s="150" t="n"/>
      <c r="K15" s="270" t="n"/>
      <c r="L15" s="271" t="n"/>
      <c r="M15" s="272">
        <f>MAX(0,V15-W15)</f>
        <v/>
      </c>
      <c r="N15" s="61">
        <f>(IF(OR($C15="",$D15=""),0,
 IF(OR($A14="Holiday",$A15="Holiday"),
    IF(ISNUMBER(MATCH(TRIM($B15),{"Phagwah","Good Friday","Easter Monday","Labour Day","Christmas","Eid ul Azha","Romans-2","Globe-12","Neptune P1"},0)),0,$I15),
 IF(AND(NOT(OR($A14="Annual Leave",$A15="Annual Leave")),$A15="Off day"),$I15,
  MAX(0,$I15-$V15)
  ))))+W15</f>
        <v/>
      </c>
      <c r="O15" s="61">
        <f>IF(AND(OR($A14="Holiday",$A15="Holiday"),
        ISNUMBER(MATCH(TRIM($B15),{"Phagwah","Good Friday","Easter Monday","Labour Day","Christmas","Eid ul Azha","Romans-2","Globe-12","Neptune P1"},0))),
   $I15,0)</f>
        <v/>
      </c>
      <c r="P15" s="61">
        <f>IF(OR($O$7="Canteen",$O$7="Head Office"),0,IF($I15&lt;=0,0,IF(AND($I14&lt;=0,OR(TRIM($J15)="Hebrews",TRIM($J15)="Romans",TRIM($J15)="Romans-2",TRIM($J15)="Globe",TRIM($J15)="Globe-12",TRIM($J15)="Neptune P1")),1,0)))</f>
        <v/>
      </c>
      <c r="Q15" s="62" t="n"/>
      <c r="R15" s="61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IF(AND($I14=0,$I15&gt;0),1,0),
      0
   ),
0))</f>
        <v/>
      </c>
      <c r="S15" s="61">
        <f>IF(OR($A14="Annual Leave",$A15="Annual Leave"),IF(AND($A14&lt;&gt;"Annual Leave",$A15="Annual Leave"),8,0),0)</f>
        <v/>
      </c>
      <c r="T15" s="63" t="n"/>
      <c r="U15" s="144">
        <f>MAX(0,40-Y15)</f>
        <v/>
      </c>
      <c r="V15" s="151">
        <f>IF(OR($C15="",$D15=""),0,
 IF(OR($A14="Holiday",$A15="Holiday"),0,
 IF(AND(NOT(OR($A14="Annual Leave",$A15="Annual Leave")),$A15="Off day"),0,
  IF($I14+$I15&gt;=8,IF($I14&gt;=8,0,8-$I14),$I15)
  )))</f>
        <v/>
      </c>
      <c r="W15" s="151">
        <f>MAX(0,V15-U15)</f>
        <v/>
      </c>
      <c r="X15" s="151">
        <f>IF(C15="","",C15-WEEKDAY(C15,1)+1)</f>
        <v/>
      </c>
      <c r="Y15" s="151">
        <f>SUMPRODUCT(($X$14:$X14=X15)*(($V$14:$V14)+($O$14:$O14)))+IF(X15=X14,$L$11,0)</f>
        <v/>
      </c>
      <c r="Z15" s="151" t="n"/>
      <c r="AA15" s="151" t="n"/>
      <c r="AB15" s="151" t="n"/>
      <c r="AC15" s="351" t="n"/>
      <c r="AD15" s="351" t="n"/>
      <c r="AE15" s="351" t="n"/>
      <c r="AF15" s="351" t="n"/>
    </row>
    <row r="16" ht="24" customHeight="1" s="348" thickBot="1">
      <c r="A16" s="154" t="inlineStr">
        <is>
          <t>On Day</t>
        </is>
      </c>
      <c r="B16" s="273" t="n"/>
      <c r="C16" s="90">
        <f>C14+1</f>
        <v/>
      </c>
      <c r="D16" s="8" t="n"/>
      <c r="E16" s="155">
        <f>IF(D16="", "",
 IF(D16=TIME(0,0,0), 0,
 IF(AND(D16&gt;=TIME(0,0,1), D16&lt;=TIME(2,0,0)), TIME(7,0,0),
 IF(AND(D16&gt;=TIME(6,0,0), D16&lt;=TIME(8,0,0)), TIME(12,0,0),
 IF(AND(D16&gt;TIME(8,0,0), D16&lt;=TIME(13,59,0)), TIME(15,0,0),
 IF(AND(D16&gt;=TIME(14,0,0), D16&lt;=TIME(17,59,0)), TIME(21,0,0),
 IF(AND(D16&gt;=TIME(18,0,0), D16&lt;=TIME(21,59,0)), TIME(0,0,0),
 IF(AND(D16&gt;=TIME(22,0,0), D16&lt;=TIME(23,59,59)), TIME(7,0,0), ""))))))))</f>
        <v/>
      </c>
      <c r="F16" s="156" t="n"/>
      <c r="G16" s="155">
        <f>IF(AND(D16&gt;=TIME(6,0,0),D16&lt;=TIME(8,0,0)),E16,"")</f>
        <v/>
      </c>
      <c r="H16" s="8" t="n"/>
      <c r="I16" s="30">
        <f>ROUND(IF(OR(D16="",E16="",E16=0),0,IF(H16="",MOD(E16-D16,1)*24,MOD(H16-D16,1)*24)),2)</f>
        <v/>
      </c>
      <c r="J16" s="157" t="n"/>
      <c r="K16" s="274" t="n"/>
      <c r="L16" s="271" t="n"/>
      <c r="M16" s="275">
        <f>MAX(0,V16-W16)</f>
        <v/>
      </c>
      <c r="N16" s="9">
        <f>(IF(OR($C16="",$D16=""),0,
 IF(OR($A16="Holiday",$A17="Holiday"),
    IF(ISNUMBER(MATCH(TRIM($B16),{"Phagwah","Good Friday","Easter Monday","Labour Day","Christmas","Eid ul Azha","Romans-2","Globe-12","Neptune P1"},0)),0,$I16),
 IF(AND(NOT(OR($A16="Annual Leave",$A17="Annual Leave")),$A16="Off day"),$I16,
  MAX(0,$I16-$V16)
  ))))+W16</f>
        <v/>
      </c>
      <c r="O16" s="9">
        <f>IF(AND(OR($A16="Holiday",$A17="Holiday"),
        ISNUMBER(MATCH(TRIM($B16),{"Phagwah","Good Friday","Easter Monday","Labour Day","Christmas","Eid ul Azha","Romans-2","Globe-12","Neptune P1"},0))),
   $I16,0)</f>
        <v/>
      </c>
      <c r="P16" s="9">
        <f>IF(OR($O$7="Canteen",$O$7="Head Office"),0,IF($I16&lt;=0,0,IF(OR(OR(TRIM($J16)="Hebrews",TRIM($J16)="Romans",TRIM($J16)="Romans-2",TRIM($J16)="Globe",TRIM($J16)="Globe-12",TRIM($J16)="Neptune P1"),AND($I17&gt;0,OR(TRIM($J17)="Hebrews",TRIM($J17)="Romans",TRIM($J17)="Romans-2",TRIM($J17)="Globe",TRIM($J17)="Globe-12",TRIM($J17)="Neptune P1"))),1,0)))</f>
        <v/>
      </c>
      <c r="Q16" s="10" t="n"/>
      <c r="R16" s="9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IF($I16&gt;0,1,0),
      0
   ),
0))</f>
        <v/>
      </c>
      <c r="S16" s="9">
        <f>IF(OR($A16="Annual Leave",$A17="Annual Leave"),IF($A16="Annual Leave",8,0),0)</f>
        <v/>
      </c>
      <c r="T16" s="91" t="n"/>
      <c r="U16" s="144">
        <f>MAX(0,40-Y16)</f>
        <v/>
      </c>
      <c r="V16" s="351">
        <f>IF(OR($C16="",$D16=""),0,
 IF(OR($A16="Holiday",$A17="Holiday"),0,
 IF(AND(NOT(OR($A16="Annual Leave",$A17="Annual Leave")),$A16="Off day"),0,
  IF($I16+$I17&gt;=8,IF($I16&gt;=8,8,$I16),$I16)
  )))</f>
        <v/>
      </c>
      <c r="W16" s="351">
        <f>MAX(0,V16-U16)</f>
        <v/>
      </c>
      <c r="X16" s="351">
        <f>IF(C16="","",C16-WEEKDAY(C16,1)+1)</f>
        <v/>
      </c>
      <c r="Y16" s="351">
        <f>SUMPRODUCT(($X$14:$X15=X16)*(($V$14:$V15)+($O$14:$O15)))+IF(X16=X14,$L$11,0)</f>
        <v/>
      </c>
      <c r="Z16" s="351" t="n"/>
      <c r="AA16" s="351" t="n"/>
      <c r="AB16" s="351" t="n"/>
      <c r="AC16" s="351" t="n"/>
      <c r="AD16" s="351" t="n"/>
      <c r="AE16" s="351" t="n"/>
      <c r="AF16" s="351" t="n"/>
    </row>
    <row r="17" ht="24" customHeight="1" s="348" thickBot="1">
      <c r="A17" s="154" t="inlineStr">
        <is>
          <t>On Day</t>
        </is>
      </c>
      <c r="B17" s="273" t="n"/>
      <c r="C17" s="90">
        <f>C16</f>
        <v/>
      </c>
      <c r="D17" s="276" t="n"/>
      <c r="E17" s="277">
        <f>IF(D17="", "",
 IF(D17=TIME(0,0,0), 0,
 IF(AND(D17&gt;=TIME(0,0,1), D17&lt;=TIME(2,0,0)), TIME(7,0,0),
 IF(AND(D17&gt;=TIME(6,0,0), D17&lt;=TIME(8,0,0)), TIME(12,0,0),
 IF(AND(D17&gt;TIME(8,0,0), D17&lt;=TIME(13,59,0)), TIME(15,0,0),
 IF(AND(D17&gt;=TIME(14,0,0), D17&lt;=TIME(17,59,0)), TIME(21,0,0),
 IF(AND(D17&gt;=TIME(18,0,0), D17&lt;=TIME(21,59,0)), TIME(0,0,0),
 IF(AND(D17&gt;=TIME(22,0,0), D17&lt;=TIME(23,59,59)), TIME(7,0,0), ""))))))))</f>
        <v/>
      </c>
      <c r="F17" s="156" t="n"/>
      <c r="G17" s="277">
        <f>IF(AND(D17&gt;=TIME(6,0,0),D17&lt;=TIME(8,0,0)),E17,"")</f>
        <v/>
      </c>
      <c r="H17" s="276" t="n"/>
      <c r="I17" s="30">
        <f>ROUND(IF(OR(D17="",E17="",E17=0),0,IF(H17="",MOD(E17-D17,1)*24,MOD(H17-D17,1)*24)),2)</f>
        <v/>
      </c>
      <c r="J17" s="158" t="n"/>
      <c r="K17" s="274" t="n"/>
      <c r="L17" s="271" t="n"/>
      <c r="M17" s="275">
        <f>MAX(0,V17-W17)</f>
        <v/>
      </c>
      <c r="N17" s="278">
        <f>(IF(OR($C17="",$D17=""),0,
 IF(OR($A16="Holiday",$A17="Holiday"),
    IF(ISNUMBER(MATCH(TRIM($B17),{"Phagwah","Good Friday","Easter Monday","Labour Day","Christmas","Eid ul Azha","Romans-2","Globe-12","Neptune P1"},0)),0,$I17),
 IF(AND(NOT(OR($A16="Annual Leave",$A17="Annual Leave")),$A17="Off day"),$I17,
  MAX(0,$I17-$V17)
  ))))+W17</f>
        <v/>
      </c>
      <c r="O17" s="278">
        <f>IF(AND(OR($A16="Holiday",$A17="Holiday"),
        ISNUMBER(MATCH(TRIM($B17),{"Phagwah","Good Friday","Easter Monday","Labour Day","Christmas","Eid ul Azha","Romans-2","Globe-12","Neptune P1"},0))),
   $I17,0)</f>
        <v/>
      </c>
      <c r="P17" s="278">
        <f>IF(OR($O$7="Canteen",$O$7="Head Office"),0,IF($I17&lt;=0,0,IF(AND($I16&lt;=0,OR(TRIM($J17)="Hebrews",TRIM($J17)="Romans",TRIM($J17)="Romans-2",TRIM($J17)="Globe",TRIM($J17)="Globe-12",TRIM($J17)="Neptune P1")),1,0)))</f>
        <v/>
      </c>
      <c r="Q17" s="279" t="n"/>
      <c r="R17" s="278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IF(AND($I16=0,$I17&gt;0),1,0),
      0
   ),
0))</f>
        <v/>
      </c>
      <c r="S17" s="278">
        <f>IF(OR($A16="Annual Leave",$A17="Annual Leave"),IF(AND($A16&lt;&gt;"Annual Leave",$A17="Annual Leave"),8,0),0)</f>
        <v/>
      </c>
      <c r="T17" s="280" t="n"/>
      <c r="U17" s="144">
        <f>MAX(0,40-Y17)</f>
        <v/>
      </c>
      <c r="V17" s="351">
        <f>IF(OR($C17="",$D17=""),0,
 IF(OR($A16="Holiday",$A17="Holiday"),0,
 IF(AND(NOT(OR($A16="Annual Leave",$A17="Annual Leave")),$A17="Off day"),0,
  IF($I16+$I17&gt;=8,IF($I16&gt;=8,0,8-$I16),$I17)
  )))</f>
        <v/>
      </c>
      <c r="W17" s="351">
        <f>MAX(0,V17-U17)</f>
        <v/>
      </c>
      <c r="X17" s="351">
        <f>IF(C17="","",C17-WEEKDAY(C17,1)+1)</f>
        <v/>
      </c>
      <c r="Y17" s="351">
        <f>SUMPRODUCT(($X$14:$X16=X17)*(($V$14:$V16)+($O$14:$O16)))+IF(X17=X14,$L$11,0)</f>
        <v/>
      </c>
      <c r="Z17" s="351" t="n"/>
      <c r="AA17" s="351" t="n"/>
      <c r="AB17" s="351" t="n"/>
      <c r="AC17" s="351" t="n"/>
      <c r="AD17" s="351" t="n"/>
      <c r="AE17" s="351" t="n"/>
      <c r="AF17" s="351" t="n"/>
    </row>
    <row r="18" ht="24" customHeight="1" s="348" thickBot="1">
      <c r="A18" s="159" t="inlineStr">
        <is>
          <t>On Day</t>
        </is>
      </c>
      <c r="B18" s="281" t="n"/>
      <c r="C18" s="92">
        <f>C16+1</f>
        <v/>
      </c>
      <c r="D18" s="31" t="n"/>
      <c r="E18" s="160">
        <f>IF(D18="", "",
 IF(D18=TIME(0,0,0), 0,
 IF(AND(D18&gt;=TIME(0,0,1), D18&lt;=TIME(2,0,0)), TIME(7,0,0),
 IF(AND(D18&gt;=TIME(6,0,0), D18&lt;=TIME(8,0,0)), TIME(12,0,0),
 IF(AND(D18&gt;TIME(8,0,0), D18&lt;=TIME(13,59,0)), TIME(15,0,0),
 IF(AND(D18&gt;=TIME(14,0,0), D18&lt;=TIME(17,59,0)), TIME(21,0,0),
 IF(AND(D18&gt;=TIME(18,0,0), D18&lt;=TIME(21,59,0)), TIME(0,0,0),
 IF(AND(D18&gt;=TIME(22,0,0), D18&lt;=TIME(23,59,59)), TIME(7,0,0), ""))))))))</f>
        <v/>
      </c>
      <c r="F18" s="161" t="n"/>
      <c r="G18" s="160">
        <f>IF(AND(D18&gt;=TIME(6,0,0),D18&lt;=TIME(8,0,0)),E18,"")</f>
        <v/>
      </c>
      <c r="H18" s="31" t="n"/>
      <c r="I18" s="32">
        <f>ROUND(IF(OR(D18="",E18="",E18=0),0,IF(H18="",MOD(E18-D18,1)*24,MOD(H18-D18,1)*24)),2)</f>
        <v/>
      </c>
      <c r="J18" s="162" t="n"/>
      <c r="K18" s="282" t="n"/>
      <c r="L18" s="271" t="n"/>
      <c r="M18" s="283">
        <f>MAX(0,V18-W18)</f>
        <v/>
      </c>
      <c r="N18" s="33">
        <f>(IF(OR($C18="",$D18=""),0,
 IF(OR($A18="Holiday",$A19="Holiday"),
    IF(ISNUMBER(MATCH(TRIM($B18),{"Phagwah","Good Friday","Easter Monday","Labour Day","Christmas","Eid ul Azha","Romans-2","Globe-12","Neptune P1"},0)),0,$I18),
 IF(AND(NOT(OR($A18="Annual Leave",$A19="Annual Leave")),$A18="Off day"),$I18,
  MAX(0,$I18-$V18)
  ))))+W18</f>
        <v/>
      </c>
      <c r="O18" s="33">
        <f>IF(AND(OR($A18="Holiday",$A19="Holiday"),
        ISNUMBER(MATCH(TRIM($B18),{"Phagwah","Good Friday","Easter Monday","Labour Day","Christmas","Eid ul Azha","Romans-2","Globe-12","Neptune P1"},0))),
   $I18,0)</f>
        <v/>
      </c>
      <c r="P18" s="33">
        <f>IF(OR($O$7="Canteen",$O$7="Head Office"),0,IF($I18&lt;=0,0,IF(OR(OR(TRIM($J18)="Hebrews",TRIM($J18)="Romans",TRIM($J18)="Romans-2",TRIM($J18)="Globe",TRIM($J18)="Globe-12",TRIM($J18)="Neptune P1"),AND($I19&gt;0,OR(TRIM($J19)="Hebrews",TRIM($J19)="Romans",TRIM($J19)="Romans-2",TRIM($J19)="Globe",TRIM($J19)="Globe-12",TRIM($J19)="Neptune P1"))),1,0)))</f>
        <v/>
      </c>
      <c r="Q18" s="34" t="n"/>
      <c r="R18" s="33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IF($I18&gt;0,1,0),
      0
   ),
0))</f>
        <v/>
      </c>
      <c r="S18" s="33">
        <f>IF(OR($A18="Annual Leave",$A19="Annual Leave"),IF($A18="Annual Leave",8,0),0)</f>
        <v/>
      </c>
      <c r="T18" s="35" t="n"/>
      <c r="U18" s="144">
        <f>MAX(0,40-Y18)</f>
        <v/>
      </c>
      <c r="V18" s="351">
        <f>IF(OR($C18="",$D18=""),0,
 IF(OR($A18="Holiday",$A19="Holiday"),0,
 IF(AND(NOT(OR($A18="Annual Leave",$A19="Annual Leave")),$A18="Off day"),0,
  IF($I18+$I19&gt;=8,IF($I18&gt;=8,8,$I18),$I18)
  )))</f>
        <v/>
      </c>
      <c r="W18" s="351">
        <f>MAX(0,V18-U18)</f>
        <v/>
      </c>
      <c r="X18" s="351">
        <f>IF(C18="","",C18-WEEKDAY(C18,1)+1)</f>
        <v/>
      </c>
      <c r="Y18" s="351">
        <f>SUMPRODUCT(($X$14:$X17=X18)*(($V$14:$V17)+($O$14:$O17)))+IF(X18=X14,$L$11,0)</f>
        <v/>
      </c>
      <c r="Z18" s="351" t="n"/>
      <c r="AA18" s="351" t="n"/>
      <c r="AB18" s="351" t="n"/>
      <c r="AC18" s="351" t="n"/>
      <c r="AD18" s="351" t="n"/>
      <c r="AE18" s="351" t="n"/>
      <c r="AF18" s="351" t="n"/>
    </row>
    <row r="19" ht="24" customHeight="1" s="348" thickBot="1">
      <c r="A19" s="159" t="inlineStr">
        <is>
          <t>On Day</t>
        </is>
      </c>
      <c r="B19" s="281" t="n"/>
      <c r="C19" s="93">
        <f>C18</f>
        <v/>
      </c>
      <c r="D19" s="36" t="n"/>
      <c r="E19" s="163">
        <f>IF(D19="", "",
 IF(D19=TIME(0,0,0), 0,
 IF(AND(D19&gt;=TIME(0,0,1), D19&lt;=TIME(2,0,0)), TIME(7,0,0),
 IF(AND(D19&gt;=TIME(6,0,0), D19&lt;=TIME(8,0,0)), TIME(12,0,0),
 IF(AND(D19&gt;TIME(8,0,0), D19&lt;=TIME(13,59,0)), TIME(15,0,0),
 IF(AND(D19&gt;=TIME(14,0,0), D19&lt;=TIME(17,59,0)), TIME(21,0,0),
 IF(AND(D19&gt;=TIME(18,0,0), D19&lt;=TIME(21,59,0)), TIME(0,0,0),
 IF(AND(D19&gt;=TIME(22,0,0), D19&lt;=TIME(23,59,59)), TIME(7,0,0), ""))))))))</f>
        <v/>
      </c>
      <c r="F19" s="164" t="n"/>
      <c r="G19" s="163">
        <f>IF(AND(D19&gt;=TIME(6,0,0),D19&lt;=TIME(8,0,0)),E19,"")</f>
        <v/>
      </c>
      <c r="H19" s="36" t="n"/>
      <c r="I19" s="37">
        <f>ROUND(IF(OR(D19="",E19="",E19=0),0,IF(H19="",MOD(E19-D19,1)*24,MOD(H19-D19,1)*24)),2)</f>
        <v/>
      </c>
      <c r="J19" s="162" t="n"/>
      <c r="K19" s="282" t="n"/>
      <c r="L19" s="271" t="n"/>
      <c r="M19" s="283">
        <f>MAX(0,V19-W19)</f>
        <v/>
      </c>
      <c r="N19" s="38">
        <f>(IF(OR($C19="",$D19=""),0,
 IF(OR($A18="Holiday",$A19="Holiday"),
    IF(ISNUMBER(MATCH(TRIM($B19),{"Phagwah","Good Friday","Easter Monday","Labour Day","Christmas","Eid ul Azha","Romans-2","Globe-12","Neptune P1"},0)),0,$I19),
 IF(AND(NOT(OR($A18="Annual Leave",$A19="Annual Leave")),$A19="Off day"),$I19,
  MAX(0,$I19-$V19)
  ))))+W19</f>
        <v/>
      </c>
      <c r="O19" s="38">
        <f>IF(AND(OR($A18="Holiday",$A19="Holiday"),
        ISNUMBER(MATCH(TRIM($B19),{"Phagwah","Good Friday","Easter Monday","Labour Day","Christmas","Eid ul Azha","Romans-2","Globe-12","Neptune P1"},0))),
   $I19,0)</f>
        <v/>
      </c>
      <c r="P19" s="38">
        <f>IF(OR($O$7="Canteen",$O$7="Head Office"),0,IF($I19&lt;=0,0,IF(AND($I18&lt;=0,OR(TRIM($J19)="Hebrews",TRIM($J19)="Romans",TRIM($J19)="Romans-2",TRIM($J19)="Globe",TRIM($J19)="Globe-12",TRIM($J19)="Neptune P1")),1,0)))</f>
        <v/>
      </c>
      <c r="Q19" s="39" t="n"/>
      <c r="R19" s="38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IF(AND($I18=0,$I19&gt;0),1,0),
      0
   ),
0))</f>
        <v/>
      </c>
      <c r="S19" s="38">
        <f>IF(OR($A18="Annual Leave",$A19="Annual Leave"),IF(AND($A18&lt;&gt;"Annual Leave",$A19="Annual Leave"),8,0),0)</f>
        <v/>
      </c>
      <c r="T19" s="40" t="n"/>
      <c r="U19" s="144">
        <f>MAX(0,40-Y19)</f>
        <v/>
      </c>
      <c r="V19" s="351">
        <f>IF(OR($C19="",$D19=""),0,
 IF(OR($A18="Holiday",$A19="Holiday"),0,
 IF(AND(NOT(OR($A18="Annual Leave",$A19="Annual Leave")),$A19="Off day"),0,
  IF($I18+$I19&gt;=8,IF($I18&gt;=8,0,8-$I18),$I19)
  )))</f>
        <v/>
      </c>
      <c r="W19" s="351">
        <f>MAX(0,V19-U19)</f>
        <v/>
      </c>
      <c r="X19" s="351">
        <f>IF(C19="","",C19-WEEKDAY(C19,1)+1)</f>
        <v/>
      </c>
      <c r="Y19" s="351">
        <f>SUMPRODUCT(($X$14:$X18=X19)*(($V$14:$V18)+($O$14:$O18)))+IF(X19=X14,$L$11,0)</f>
        <v/>
      </c>
      <c r="Z19" s="351" t="n"/>
      <c r="AA19" s="351" t="n"/>
      <c r="AB19" s="351" t="n"/>
      <c r="AC19" s="351" t="n"/>
      <c r="AD19" s="351" t="n"/>
      <c r="AE19" s="351" t="n"/>
      <c r="AF19" s="351" t="n"/>
    </row>
    <row r="20" ht="24" customHeight="1" s="348" thickBot="1">
      <c r="A20" s="165" t="inlineStr">
        <is>
          <t>On Day</t>
        </is>
      </c>
      <c r="B20" s="284" t="n"/>
      <c r="C20" s="94">
        <f>C18+1</f>
        <v/>
      </c>
      <c r="D20" s="41" t="n"/>
      <c r="E20" s="166">
        <f>IF(D20="", "",
 IF(D20=TIME(0,0,0), 0,
 IF(AND(D20&gt;=TIME(0,0,1), D20&lt;=TIME(2,0,0)), TIME(7,0,0),
 IF(AND(D20&gt;=TIME(6,0,0), D20&lt;=TIME(8,0,0)), TIME(12,0,0),
 IF(AND(D20&gt;TIME(8,0,0), D20&lt;=TIME(13,59,0)), TIME(15,0,0),
 IF(AND(D20&gt;=TIME(14,0,0), D20&lt;=TIME(17,59,0)), TIME(21,0,0),
 IF(AND(D20&gt;=TIME(18,0,0), D20&lt;=TIME(21,59,0)), TIME(0,0,0),
 IF(AND(D20&gt;=TIME(22,0,0), D20&lt;=TIME(23,59,59)), TIME(7,0,0), ""))))))))</f>
        <v/>
      </c>
      <c r="F20" s="167" t="n"/>
      <c r="G20" s="166">
        <f>IF(AND(D20&gt;=TIME(6,0,0),D20&lt;=TIME(8,0,0)),E20,"")</f>
        <v/>
      </c>
      <c r="H20" s="41" t="n"/>
      <c r="I20" s="95">
        <f>ROUND(IF(OR(D20="",E20="",E20=0),0,IF(H20="",MOD(E20-D20,1)*24,MOD(H20-D20,1)*24)),2)</f>
        <v/>
      </c>
      <c r="J20" s="168" t="n"/>
      <c r="K20" s="285" t="n"/>
      <c r="L20" s="271" t="n"/>
      <c r="M20" s="286">
        <f>MAX(0,V20-W20)</f>
        <v/>
      </c>
      <c r="N20" s="42">
        <f>(IF(OR($C20="",$D20=""),0,
 IF(OR($A20="Holiday",$A21="Holiday"),
    IF(ISNUMBER(MATCH(TRIM($B20),{"Phagwah","Good Friday","Easter Monday","Labour Day","Christmas","Eid ul Azha","Romans-2","Globe-12","Neptune P1"},0)),0,$I20),
 IF(AND(NOT(OR($A20="Annual Leave",$A21="Annual Leave")),$A20="Off day"),$I20,
  MAX(0,$I20-$V20)
  ))))+W20</f>
        <v/>
      </c>
      <c r="O20" s="42">
        <f>IF(AND(OR($A20="Holiday",$A21="Holiday"),
        ISNUMBER(MATCH(TRIM($B20),{"Phagwah","Good Friday","Easter Monday","Labour Day","Christmas","Eid ul Azha","Romans-2","Globe-12","Neptune P1"},0))),
   $I20,0)</f>
        <v/>
      </c>
      <c r="P20" s="42">
        <f>IF(OR($O$7="Canteen",$O$7="Head Office"),0,IF($I20&lt;=0,0,IF(OR(OR(TRIM($J20)="Hebrews",TRIM($J20)="Romans",TRIM($J20)="Romans-2",TRIM($J20)="Globe",TRIM($J20)="Globe-12",TRIM($J20)="Neptune P1"),AND($I21&gt;0,OR(TRIM($J21)="Hebrews",TRIM($J21)="Romans",TRIM($J21)="Romans-2",TRIM($J21)="Globe",TRIM($J21)="Globe-12",TRIM($J21)="Neptune P1"))),1,0)))</f>
        <v/>
      </c>
      <c r="Q20" s="43" t="n"/>
      <c r="R20" s="42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IF($I20&gt;0,1,0),
      0
   ),
0))</f>
        <v/>
      </c>
      <c r="S20" s="42">
        <f>IF(OR($A20="Annual Leave",$A21="Annual Leave"),IF($A20="Annual Leave",8,0),0)</f>
        <v/>
      </c>
      <c r="T20" s="96" t="n"/>
      <c r="U20" s="144">
        <f>MAX(0,40-Y20)</f>
        <v/>
      </c>
      <c r="V20" s="351">
        <f>IF(OR($C20="",$D20=""),0,
 IF(OR($A20="Holiday",$A21="Holiday"),0,
 IF(AND(NOT(OR($A20="Annual Leave",$A21="Annual Leave")),$A20="Off day"),0,
  IF($I20+$I21&gt;=8,IF($I20&gt;=8,8,$I20),$I20)
  )))</f>
        <v/>
      </c>
      <c r="W20" s="351">
        <f>MAX(0,V20-U20)</f>
        <v/>
      </c>
      <c r="X20" s="351">
        <f>IF(C20="","",C20-WEEKDAY(C20,1)+1)</f>
        <v/>
      </c>
      <c r="Y20" s="351">
        <f>SUMPRODUCT(($X$14:$X19=X20)*(($V$14:$V19)+($O$14:$O19)))+IF(X20=X14,$L$11,0)</f>
        <v/>
      </c>
      <c r="Z20" s="351" t="n"/>
      <c r="AA20" s="351" t="n"/>
      <c r="AB20" s="351" t="n"/>
      <c r="AC20" s="351" t="n"/>
      <c r="AD20" s="351" t="n"/>
      <c r="AE20" s="351" t="n"/>
      <c r="AF20" s="351" t="n"/>
    </row>
    <row r="21" ht="24" customHeight="1" s="348" thickBot="1">
      <c r="A21" s="165" t="inlineStr">
        <is>
          <t>On Day</t>
        </is>
      </c>
      <c r="B21" s="284" t="n"/>
      <c r="C21" s="94">
        <f>C20</f>
        <v/>
      </c>
      <c r="D21" s="287" t="n"/>
      <c r="E21" s="288">
        <f>IF(D21="", "",
 IF(D21=TIME(0,0,0), 0,
 IF(AND(D21&gt;=TIME(0,0,1), D21&lt;=TIME(2,0,0)), TIME(7,0,0),
 IF(AND(D21&gt;=TIME(6,0,0), D21&lt;=TIME(8,0,0)), TIME(12,0,0),
 IF(AND(D21&gt;TIME(8,0,0), D21&lt;=TIME(13,59,0)), TIME(15,0,0),
 IF(AND(D21&gt;=TIME(14,0,0), D21&lt;=TIME(17,59,0)), TIME(21,0,0),
 IF(AND(D21&gt;=TIME(18,0,0), D21&lt;=TIME(21,59,0)), TIME(0,0,0),
 IF(AND(D21&gt;=TIME(22,0,0), D21&lt;=TIME(23,59,59)), TIME(7,0,0), ""))))))))</f>
        <v/>
      </c>
      <c r="F21" s="167" t="n"/>
      <c r="G21" s="288">
        <f>IF(AND(D21&gt;=TIME(6,0,0),D21&lt;=TIME(8,0,0)),E21,"")</f>
        <v/>
      </c>
      <c r="H21" s="287" t="n"/>
      <c r="I21" s="95">
        <f>ROUND(IF(OR(D21="",E21="",E21=0),0,IF(H21="",MOD(E21-D21,1)*24,MOD(H21-D21,1)*24)),2)</f>
        <v/>
      </c>
      <c r="J21" s="169" t="n"/>
      <c r="K21" s="285" t="n"/>
      <c r="L21" s="271" t="n"/>
      <c r="M21" s="286">
        <f>MAX(0,V21-W21)</f>
        <v/>
      </c>
      <c r="N21" s="289">
        <f>(IF(OR($C21="",$D21=""),0,
 IF(OR($A20="Holiday",$A21="Holiday"),
    IF(ISNUMBER(MATCH(TRIM($B21),{"Phagwah","Good Friday","Easter Monday","Labour Day","Christmas","Eid ul Azha","Romans-2","Globe-12","Neptune P1"},0)),0,$I21),
 IF(AND(NOT(OR($A20="Annual Leave",$A21="Annual Leave")),$A21="Off day"),$I21,
  MAX(0,$I21-$V21)
  ))))+W21</f>
        <v/>
      </c>
      <c r="O21" s="289">
        <f>IF(AND(OR($A20="Holiday",$A21="Holiday"),
        ISNUMBER(MATCH(TRIM($B21),{"Phagwah","Good Friday","Easter Monday","Labour Day","Christmas","Eid ul Azha","Romans-2","Globe-12","Neptune P1"},0))),
   $I21,0)</f>
        <v/>
      </c>
      <c r="P21" s="289">
        <f>IF(OR($O$7="Canteen",$O$7="Head Office"),0,IF($I21&lt;=0,0,IF(AND($I20&lt;=0,OR(TRIM($J21)="Hebrews",TRIM($J21)="Romans",TRIM($J21)="Romans-2",TRIM($J21)="Globe",TRIM($J21)="Globe-12",TRIM($J21)="Neptune P1")),1,0)))</f>
        <v/>
      </c>
      <c r="Q21" s="290" t="n"/>
      <c r="R21" s="289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IF(AND($I20=0,$I21&gt;0),1,0),
      0
   ),
0))</f>
        <v/>
      </c>
      <c r="S21" s="289">
        <f>IF(OR($A20="Annual Leave",$A21="Annual Leave"),IF(AND($A20&lt;&gt;"Annual Leave",$A21="Annual Leave"),8,0),0)</f>
        <v/>
      </c>
      <c r="T21" s="291" t="n"/>
      <c r="U21" s="144">
        <f>MAX(0,40-Y21)</f>
        <v/>
      </c>
      <c r="V21" s="351">
        <f>IF(OR($C21="",$D21=""),0,
 IF(OR($A20="Holiday",$A21="Holiday"),0,
 IF(AND(NOT(OR($A20="Annual Leave",$A21="Annual Leave")),$A21="Off day"),0,
  IF($I20+$I21&gt;=8,IF($I20&gt;=8,0,8-$I20),$I21)
  )))</f>
        <v/>
      </c>
      <c r="W21" s="351">
        <f>MAX(0,V21-U21)</f>
        <v/>
      </c>
      <c r="X21" s="351">
        <f>IF(C21="","",C21-WEEKDAY(C21,1)+1)</f>
        <v/>
      </c>
      <c r="Y21" s="351">
        <f>SUMPRODUCT(($X$14:$X20=X21)*(($V$14:$V20)+($O$14:$O20)))+IF(X21=X14,$L$11,0)</f>
        <v/>
      </c>
      <c r="Z21" s="351" t="n"/>
      <c r="AA21" s="351" t="n"/>
      <c r="AB21" s="351" t="n"/>
      <c r="AC21" s="351" t="n"/>
      <c r="AD21" s="351" t="n"/>
      <c r="AE21" s="351" t="n"/>
      <c r="AF21" s="351" t="n"/>
    </row>
    <row r="22" ht="24" customHeight="1" s="348" thickBot="1">
      <c r="A22" s="170" t="inlineStr">
        <is>
          <t>On Day</t>
        </is>
      </c>
      <c r="B22" s="292" t="n"/>
      <c r="C22" s="97">
        <f>C20+1</f>
        <v/>
      </c>
      <c r="D22" s="44" t="n"/>
      <c r="E22" s="171">
        <f>IF(D22="", "",
 IF(D22=TIME(0,0,0), 0,
 IF(AND(D22&gt;=TIME(0,0,1), D22&lt;=TIME(2,0,0)), TIME(7,0,0),
 IF(AND(D22&gt;=TIME(6,0,0), D22&lt;=TIME(8,0,0)), TIME(12,0,0),
 IF(AND(D22&gt;TIME(8,0,0), D22&lt;=TIME(13,59,0)), TIME(15,0,0),
 IF(AND(D22&gt;=TIME(14,0,0), D22&lt;=TIME(17,59,0)), TIME(21,0,0),
 IF(AND(D22&gt;=TIME(18,0,0), D22&lt;=TIME(21,59,0)), TIME(0,0,0),
 IF(AND(D22&gt;=TIME(22,0,0), D22&lt;=TIME(23,59,59)), TIME(7,0,0), ""))))))))</f>
        <v/>
      </c>
      <c r="F22" s="172" t="n"/>
      <c r="G22" s="171">
        <f>IF(AND(D22&gt;=TIME(6,0,0),D22&lt;=TIME(8,0,0)),E22,"")</f>
        <v/>
      </c>
      <c r="H22" s="44" t="n"/>
      <c r="I22" s="45">
        <f>ROUND(IF(OR(D22="",E22="",E22=0),0,IF(H22="",MOD(E22-D22,1)*24,MOD(H22-D22,1)*24)),2)</f>
        <v/>
      </c>
      <c r="J22" s="173" t="n"/>
      <c r="K22" s="293" t="n"/>
      <c r="L22" s="271" t="n"/>
      <c r="M22" s="294">
        <f>MAX(0,V22-W22)</f>
        <v/>
      </c>
      <c r="N22" s="46">
        <f>(IF(OR($C22="",$D22=""),0,
 IF(OR($A22="Holiday",$A23="Holiday"),
    IF(ISNUMBER(MATCH(TRIM($B22),{"Phagwah","Good Friday","Easter Monday","Labour Day","Christmas","Eid ul Azha","Romans-2","Globe-12","Neptune P1"},0)),0,$I22),
 IF(AND(NOT(OR($A22="Annual Leave",$A23="Annual Leave")),$A22="Off day"),$I22,
  MAX(0,$I22-$V22)
  ))))+W22</f>
        <v/>
      </c>
      <c r="O22" s="46">
        <f>IF(AND(OR($A22="Holiday",$A23="Holiday"),
        ISNUMBER(MATCH(TRIM($B22),{"Phagwah","Good Friday","Easter Monday","Labour Day","Christmas","Eid ul Azha","Romans-2","Globe-12","Neptune P1"},0))),
   $I22,0)</f>
        <v/>
      </c>
      <c r="P22" s="46">
        <f>IF(OR($O$7="Canteen",$O$7="Head Office"),0,IF($I22&lt;=0,0,IF(OR(OR(TRIM($J22)="Hebrews",TRIM($J22)="Romans",TRIM($J22)="Romans-2",TRIM($J22)="Globe",TRIM($J22)="Globe-12",TRIM($J22)="Neptune P1"),AND($I23&gt;0,OR(TRIM($J23)="Hebrews",TRIM($J23)="Romans",TRIM($J23)="Romans-2",TRIM($J23)="Globe",TRIM($J23)="Globe-12",TRIM($J23)="Neptune P1"))),1,0)))</f>
        <v/>
      </c>
      <c r="Q22" s="47" t="n"/>
      <c r="R22" s="46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IF($I22&gt;0,1,0),
      0
   ),
0))</f>
        <v/>
      </c>
      <c r="S22" s="46">
        <f>IF(OR($A22="Annual Leave",$A23="Annual Leave"),IF($A22="Annual Leave",8,0),0)</f>
        <v/>
      </c>
      <c r="T22" s="48" t="n"/>
      <c r="U22" s="144">
        <f>MAX(0,40-Y22)</f>
        <v/>
      </c>
      <c r="V22" s="351">
        <f>IF(OR($C22="",$D22=""),0,
 IF(OR($A22="Holiday",$A23="Holiday"),0,
 IF(AND(NOT(OR($A22="Annual Leave",$A23="Annual Leave")),$A22="Off day"),0,
  IF($I22+$I23&gt;=8,IF($I22&gt;=8,8,$I22),$I22)
  )))</f>
        <v/>
      </c>
      <c r="W22" s="351">
        <f>MAX(0,V22-U22)</f>
        <v/>
      </c>
      <c r="X22" s="351">
        <f>IF(C22="","",C22-WEEKDAY(C22,1)+1)</f>
        <v/>
      </c>
      <c r="Y22" s="351">
        <f>SUMPRODUCT(($X$14:$X21=X22)*(($V$14:$V21)+($O$14:$O21)))+IF(X22=X14,$L$11,0)</f>
        <v/>
      </c>
      <c r="Z22" s="351" t="n"/>
      <c r="AA22" s="351" t="n"/>
      <c r="AB22" s="351" t="n"/>
      <c r="AC22" s="351" t="n"/>
      <c r="AD22" s="351" t="n"/>
      <c r="AE22" s="351" t="n"/>
      <c r="AF22" s="351" t="n"/>
    </row>
    <row r="23" ht="24" customHeight="1" s="348" thickBot="1">
      <c r="A23" s="170" t="inlineStr">
        <is>
          <t>On Day</t>
        </is>
      </c>
      <c r="B23" s="292" t="n"/>
      <c r="C23" s="98">
        <f>C22</f>
        <v/>
      </c>
      <c r="D23" s="49" t="n"/>
      <c r="E23" s="174">
        <f>IF(D23="", "",
 IF(D23=TIME(0,0,0), 0,
 IF(AND(D23&gt;=TIME(0,0,1), D23&lt;=TIME(2,0,0)), TIME(7,0,0),
 IF(AND(D23&gt;=TIME(6,0,0), D23&lt;=TIME(8,0,0)), TIME(12,0,0),
 IF(AND(D23&gt;TIME(8,0,0), D23&lt;=TIME(13,59,0)), TIME(15,0,0),
 IF(AND(D23&gt;=TIME(14,0,0), D23&lt;=TIME(17,59,0)), TIME(21,0,0),
 IF(AND(D23&gt;=TIME(18,0,0), D23&lt;=TIME(21,59,0)), TIME(0,0,0),
 IF(AND(D23&gt;=TIME(22,0,0), D23&lt;=TIME(23,59,59)), TIME(7,0,0), ""))))))))</f>
        <v/>
      </c>
      <c r="F23" s="175" t="n"/>
      <c r="G23" s="174">
        <f>IF(AND(D23&gt;=TIME(6,0,0),D23&lt;=TIME(8,0,0)),E23,"")</f>
        <v/>
      </c>
      <c r="H23" s="49" t="n"/>
      <c r="I23" s="50">
        <f>ROUND(IF(OR(D23="",E23="",E23=0),0,IF(H23="",MOD(E23-D23,1)*24,MOD(H23-D23,1)*24)),2)</f>
        <v/>
      </c>
      <c r="J23" s="173" t="n"/>
      <c r="K23" s="293" t="n"/>
      <c r="L23" s="271" t="n"/>
      <c r="M23" s="294">
        <f>MAX(0,V23-W23)</f>
        <v/>
      </c>
      <c r="N23" s="51">
        <f>(IF(OR($C23="",$D23=""),0,
 IF(OR($A22="Holiday",$A23="Holiday"),
    IF(ISNUMBER(MATCH(TRIM($B23),{"Phagwah","Good Friday","Easter Monday","Labour Day","Christmas","Eid ul Azha","Romans-2","Globe-12","Neptune P1"},0)),0,$I23),
 IF(AND(NOT(OR($A22="Annual Leave",$A23="Annual Leave")),$A23="Off day"),$I23,
  MAX(0,$I23-$V23)
  ))))+W23</f>
        <v/>
      </c>
      <c r="O23" s="51">
        <f>IF(AND(OR($A22="Holiday",$A23="Holiday"),
        ISNUMBER(MATCH(TRIM($B23),{"Phagwah","Good Friday","Easter Monday","Labour Day","Christmas","Eid ul Azha","Romans-2","Globe-12","Neptune P1"},0))),
   $I23,0)</f>
        <v/>
      </c>
      <c r="P23" s="51">
        <f>IF(OR($O$7="Canteen",$O$7="Head Office"),0,IF($I23&lt;=0,0,IF(AND($I22&lt;=0,OR(TRIM($J23)="Hebrews",TRIM($J23)="Romans",TRIM($J23)="Romans-2",TRIM($J23)="Globe",TRIM($J23)="Globe-12",TRIM($J23)="Neptune P1")),1,0)))</f>
        <v/>
      </c>
      <c r="Q23" s="52" t="n"/>
      <c r="R23" s="51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IF(AND($I22=0,$I23&gt;0),1,0),
      0
   ),
0))</f>
        <v/>
      </c>
      <c r="S23" s="51">
        <f>IF(OR($A22="Annual Leave",$A23="Annual Leave"),IF(AND($A22&lt;&gt;"Annual Leave",$A23="Annual Leave"),8,0),0)</f>
        <v/>
      </c>
      <c r="T23" s="53" t="n"/>
      <c r="U23" s="144">
        <f>MAX(0,40-Y23)</f>
        <v/>
      </c>
      <c r="V23" s="351">
        <f>IF(OR($C23="",$D23=""),0,
 IF(OR($A22="Holiday",$A23="Holiday"),0,
 IF(AND(NOT(OR($A22="Annual Leave",$A23="Annual Leave")),$A23="Off day"),0,
  IF($I22+$I23&gt;=8,IF($I22&gt;=8,0,8-$I22),$I23)
  )))</f>
        <v/>
      </c>
      <c r="W23" s="351">
        <f>MAX(0,V23-U23)</f>
        <v/>
      </c>
      <c r="X23" s="351">
        <f>IF(C23="","",C23-WEEKDAY(C23,1)+1)</f>
        <v/>
      </c>
      <c r="Y23" s="351">
        <f>SUMPRODUCT(($X$14:$X22=X23)*(($V$14:$V22)+($O$14:$O22)))+IF(X23=X14,$L$11,0)</f>
        <v/>
      </c>
      <c r="Z23" s="351" t="n"/>
      <c r="AA23" s="351" t="n"/>
      <c r="AB23" s="351" t="n"/>
      <c r="AC23" s="351" t="n"/>
      <c r="AD23" s="351" t="n"/>
      <c r="AE23" s="351" t="n"/>
      <c r="AF23" s="351" t="n"/>
    </row>
    <row r="24" ht="24" customHeight="1" s="348" thickBot="1">
      <c r="A24" s="154" t="inlineStr">
        <is>
          <t>On Day</t>
        </is>
      </c>
      <c r="B24" s="273" t="n"/>
      <c r="C24" s="90">
        <f>C22+1</f>
        <v/>
      </c>
      <c r="D24" s="8" t="n"/>
      <c r="E24" s="155">
        <f>IF(D24="", "",
 IF(D24=TIME(0,0,0), 0,
 IF(AND(D24&gt;=TIME(0,0,1), D24&lt;=TIME(2,0,0)), TIME(7,0,0),
 IF(AND(D24&gt;=TIME(6,0,0), D24&lt;=TIME(8,0,0)), TIME(12,0,0),
 IF(AND(D24&gt;TIME(8,0,0), D24&lt;=TIME(13,59,0)), TIME(15,0,0),
 IF(AND(D24&gt;=TIME(14,0,0), D24&lt;=TIME(17,59,0)), TIME(21,0,0),
 IF(AND(D24&gt;=TIME(18,0,0), D24&lt;=TIME(21,59,0)), TIME(0,0,0),
 IF(AND(D24&gt;=TIME(22,0,0), D24&lt;=TIME(23,59,59)), TIME(7,0,0), ""))))))))</f>
        <v/>
      </c>
      <c r="F24" s="156" t="n"/>
      <c r="G24" s="155">
        <f>IF(AND(D24&gt;=TIME(6,0,0),D24&lt;=TIME(8,0,0)),E24,"")</f>
        <v/>
      </c>
      <c r="H24" s="8" t="n"/>
      <c r="I24" s="30">
        <f>ROUND(IF(OR(D24="",E24="",E24=0),0,IF(H24="",MOD(E24-D24,1)*24,MOD(H24-D24,1)*24)),2)</f>
        <v/>
      </c>
      <c r="J24" s="157" t="n"/>
      <c r="K24" s="274" t="n"/>
      <c r="L24" s="271" t="n"/>
      <c r="M24" s="275">
        <f>MAX(0,V24-W24)</f>
        <v/>
      </c>
      <c r="N24" s="9">
        <f>(IF(OR($C24="",$D24=""),0,
 IF(OR($A24="Holiday",$A25="Holiday"),
    IF(ISNUMBER(MATCH(TRIM($B24),{"Phagwah","Good Friday","Easter Monday","Labour Day","Christmas","Eid ul Azha","Romans-2","Globe-12","Neptune P1"},0)),0,$I24),
 IF(AND(NOT(OR($A24="Annual Leave",$A25="Annual Leave")),$A24="Off day"),$I24,
  MAX(0,$I24-$V24)
  ))))+W24</f>
        <v/>
      </c>
      <c r="O24" s="9">
        <f>IF(AND(OR($A24="Holiday",$A25="Holiday"),
        ISNUMBER(MATCH(TRIM($B24),{"Phagwah","Good Friday","Easter Monday","Labour Day","Christmas","Eid ul Azha","Romans-2","Globe-12","Neptune P1"},0))),
   $I24,0)</f>
        <v/>
      </c>
      <c r="P24" s="9">
        <f>IF(OR($O$7="Canteen",$O$7="Head Office"),0,IF($I24&lt;=0,0,IF(OR(OR(TRIM($J24)="Hebrews",TRIM($J24)="Romans",TRIM($J24)="Romans-2",TRIM($J24)="Globe",TRIM($J24)="Globe-12",TRIM($J24)="Neptune P1"),AND($I25&gt;0,OR(TRIM($J25)="Hebrews",TRIM($J25)="Romans",TRIM($J25)="Romans-2",TRIM($J25)="Globe",TRIM($J25)="Globe-12",TRIM($J25)="Neptune P1"))),1,0)))</f>
        <v/>
      </c>
      <c r="Q24" s="10" t="n"/>
      <c r="R24" s="9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IF($I24&gt;0,1,0),
      0
   ),
0))</f>
        <v/>
      </c>
      <c r="S24" s="9">
        <f>IF(OR($A24="Annual Leave",$A25="Annual Leave"),IF($A24="Annual Leave",8,0),0)</f>
        <v/>
      </c>
      <c r="T24" s="91" t="n"/>
      <c r="U24" s="144">
        <f>MAX(0,40-Y24)</f>
        <v/>
      </c>
      <c r="V24" s="351">
        <f>IF(OR($C24="",$D24=""),0,
 IF(OR($A24="Holiday",$A25="Holiday"),0,
 IF(AND(NOT(OR($A24="Annual Leave",$A25="Annual Leave")),$A24="Off day"),0,
  IF($I24+$I25&gt;=8,IF($I24&gt;=8,8,$I24),$I24)
  )))</f>
        <v/>
      </c>
      <c r="W24" s="351">
        <f>MAX(0,V24-U24)</f>
        <v/>
      </c>
      <c r="X24" s="351">
        <f>IF(C24="","",C24-WEEKDAY(C24,1)+1)</f>
        <v/>
      </c>
      <c r="Y24" s="351">
        <f>SUMPRODUCT(($X$14:$X23=X24)*(($V$14:$V23)+($O$14:$O23)))+IF(X24=X14,$L$11,0)</f>
        <v/>
      </c>
      <c r="Z24" s="351" t="n"/>
      <c r="AA24" s="351" t="n"/>
      <c r="AB24" s="351" t="n"/>
      <c r="AC24" s="351" t="n"/>
      <c r="AD24" s="351" t="n"/>
      <c r="AE24" s="351" t="n"/>
      <c r="AF24" s="351" t="n"/>
    </row>
    <row r="25" ht="24" customHeight="1" s="348" thickBot="1">
      <c r="A25" s="154" t="inlineStr">
        <is>
          <t>On Day</t>
        </is>
      </c>
      <c r="B25" s="273" t="n"/>
      <c r="C25" s="90">
        <f>C24</f>
        <v/>
      </c>
      <c r="D25" s="276" t="n"/>
      <c r="E25" s="277">
        <f>IF(D25="", "",
 IF(D25=TIME(0,0,0), 0,
 IF(AND(D25&gt;=TIME(0,0,1), D25&lt;=TIME(2,0,0)), TIME(7,0,0),
 IF(AND(D25&gt;=TIME(6,0,0), D25&lt;=TIME(8,0,0)), TIME(12,0,0),
 IF(AND(D25&gt;TIME(8,0,0), D25&lt;=TIME(13,59,0)), TIME(15,0,0),
 IF(AND(D25&gt;=TIME(14,0,0), D25&lt;=TIME(17,59,0)), TIME(21,0,0),
 IF(AND(D25&gt;=TIME(18,0,0), D25&lt;=TIME(21,59,0)), TIME(0,0,0),
 IF(AND(D25&gt;=TIME(22,0,0), D25&lt;=TIME(23,59,59)), TIME(7,0,0), ""))))))))</f>
        <v/>
      </c>
      <c r="F25" s="156" t="n"/>
      <c r="G25" s="277">
        <f>IF(AND(D25&gt;=TIME(6,0,0),D25&lt;=TIME(8,0,0)),E25,"")</f>
        <v/>
      </c>
      <c r="H25" s="276" t="n"/>
      <c r="I25" s="30">
        <f>ROUND(IF(OR(D25="",E25="",E25=0),0,IF(H25="",MOD(E25-D25,1)*24,MOD(H25-D25,1)*24)),2)</f>
        <v/>
      </c>
      <c r="J25" s="158" t="n"/>
      <c r="K25" s="274" t="n"/>
      <c r="L25" s="271" t="n"/>
      <c r="M25" s="275">
        <f>MAX(0,V25-W25)</f>
        <v/>
      </c>
      <c r="N25" s="278">
        <f>(IF(OR($C25="",$D25=""),0,
 IF(OR($A24="Holiday",$A25="Holiday"),
    IF(ISNUMBER(MATCH(TRIM($B25),{"Phagwah","Good Friday","Easter Monday","Labour Day","Christmas","Eid ul Azha","Romans-2","Globe-12","Neptune P1"},0)),0,$I25),
 IF(AND(NOT(OR($A24="Annual Leave",$A25="Annual Leave")),$A25="Off day"),$I25,
  MAX(0,$I25-$V25)
  ))))+W25</f>
        <v/>
      </c>
      <c r="O25" s="278">
        <f>IF(AND(OR($A24="Holiday",$A25="Holiday"),
        ISNUMBER(MATCH(TRIM($B25),{"Phagwah","Good Friday","Easter Monday","Labour Day","Christmas","Eid ul Azha","Romans-2","Globe-12","Neptune P1"},0))),
   $I25,0)</f>
        <v/>
      </c>
      <c r="P25" s="278">
        <f>IF(OR($O$7="Canteen",$O$7="Head Office"),0,IF($I25&lt;=0,0,IF(AND($I24&lt;=0,OR(TRIM($J25)="Hebrews",TRIM($J25)="Romans",TRIM($J25)="Romans-2",TRIM($J25)="Globe",TRIM($J25)="Globe-12",TRIM($J25)="Neptune P1")),1,0)))</f>
        <v/>
      </c>
      <c r="Q25" s="279" t="n"/>
      <c r="R25" s="278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IF(AND($I24=0,$I25&gt;0),1,0),
      0
   ),
0))</f>
        <v/>
      </c>
      <c r="S25" s="278">
        <f>IF(OR($A24="Annual Leave",$A25="Annual Leave"),IF(AND($A24&lt;&gt;"Annual Leave",$A25="Annual Leave"),8,0),0)</f>
        <v/>
      </c>
      <c r="T25" s="280" t="n"/>
      <c r="U25" s="144">
        <f>MAX(0,40-Y25)</f>
        <v/>
      </c>
      <c r="V25" s="351">
        <f>IF(OR($C25="",$D25=""),0,
 IF(OR($A24="Holiday",$A25="Holiday"),0,
 IF(AND(NOT(OR($A24="Annual Leave",$A25="Annual Leave")),$A25="Off day"),0,
  IF($I24+$I25&gt;=8,IF($I24&gt;=8,0,8-$I24),$I25)
  )))</f>
        <v/>
      </c>
      <c r="W25" s="351">
        <f>MAX(0,V25-U25)</f>
        <v/>
      </c>
      <c r="X25" s="351">
        <f>IF(C25="","",C25-WEEKDAY(C25,1)+1)</f>
        <v/>
      </c>
      <c r="Y25" s="351">
        <f>SUMPRODUCT(($X$14:$X24=X25)*(($V$14:$V24)+($O$14:$O24)))+IF(X25=X14,$L$11,0)</f>
        <v/>
      </c>
      <c r="Z25" s="351" t="n"/>
      <c r="AA25" s="351" t="n"/>
      <c r="AB25" s="351" t="n"/>
      <c r="AC25" s="351" t="n"/>
      <c r="AD25" s="351" t="n"/>
      <c r="AE25" s="351" t="n"/>
      <c r="AF25" s="351" t="n"/>
    </row>
    <row r="26" ht="24" customHeight="1" s="348" thickBot="1">
      <c r="A26" s="159" t="inlineStr">
        <is>
          <t>On Day</t>
        </is>
      </c>
      <c r="B26" s="281" t="n"/>
      <c r="C26" s="92">
        <f>C24+1</f>
        <v/>
      </c>
      <c r="D26" s="31" t="n"/>
      <c r="E26" s="160">
        <f>IF(D26="", "",
 IF(D26=TIME(0,0,0), 0,
 IF(AND(D26&gt;=TIME(0,0,1), D26&lt;=TIME(2,0,0)), TIME(7,0,0),
 IF(AND(D26&gt;=TIME(6,0,0), D26&lt;=TIME(8,0,0)), TIME(12,0,0),
 IF(AND(D26&gt;TIME(8,0,0), D26&lt;=TIME(13,59,0)), TIME(15,0,0),
 IF(AND(D26&gt;=TIME(14,0,0), D26&lt;=TIME(17,59,0)), TIME(21,0,0),
 IF(AND(D26&gt;=TIME(18,0,0), D26&lt;=TIME(21,59,0)), TIME(0,0,0),
 IF(AND(D26&gt;=TIME(22,0,0), D26&lt;=TIME(23,59,59)), TIME(7,0,0), ""))))))))</f>
        <v/>
      </c>
      <c r="F26" s="161" t="n"/>
      <c r="G26" s="160">
        <f>IF(AND(D26&gt;=TIME(6,0,0),D26&lt;=TIME(8,0,0)),E26,"")</f>
        <v/>
      </c>
      <c r="H26" s="31" t="n"/>
      <c r="I26" s="32">
        <f>ROUND(IF(OR(D26="",E26="",E26=0),0,IF(H26="",MOD(E26-D26,1)*24,MOD(H26-D26,1)*24)),2)</f>
        <v/>
      </c>
      <c r="J26" s="162" t="n"/>
      <c r="K26" s="282" t="n"/>
      <c r="L26" s="271" t="n"/>
      <c r="M26" s="283">
        <f>MAX(0,V26-W26)</f>
        <v/>
      </c>
      <c r="N26" s="33">
        <f>(IF(OR($C26="",$D26=""),0,
 IF(OR($A26="Holiday",$A27="Holiday"),
    IF(ISNUMBER(MATCH(TRIM($B26),{"Phagwah","Good Friday","Easter Monday","Labour Day","Christmas","Eid ul Azha","Romans-2","Globe-12","Neptune P1"},0)),0,$I26),
 IF(AND(NOT(OR($A26="Annual Leave",$A27="Annual Leave")),$A26="Off day"),$I26,
  MAX(0,$I26-$V26)
  ))))+W26</f>
        <v/>
      </c>
      <c r="O26" s="33">
        <f>IF(AND(OR($A26="Holiday",$A27="Holiday"),
        ISNUMBER(MATCH(TRIM($B26),{"Phagwah","Good Friday","Easter Monday","Labour Day","Christmas","Eid ul Azha","Romans-2","Globe-12","Neptune P1"},0))),
   $I26,0)</f>
        <v/>
      </c>
      <c r="P26" s="33">
        <f>IF(OR($O$7="Canteen",$O$7="Head Office"),0,IF($I26&lt;=0,0,IF(OR(OR(TRIM($J26)="Hebrews",TRIM($J26)="Romans",TRIM($J26)="Romans-2",TRIM($J26)="Globe",TRIM($J26)="Globe-12",TRIM($J26)="Neptune P1"),AND($I27&gt;0,OR(TRIM($J27)="Hebrews",TRIM($J27)="Romans",TRIM($J27)="Romans-2",TRIM($J27)="Globe",TRIM($J27)="Globe-12",TRIM($J27)="Neptune P1"))),1,0)))</f>
        <v/>
      </c>
      <c r="Q26" s="34" t="n"/>
      <c r="R26" s="33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IF($I26&gt;0,1,0),
      0
   ),
0))</f>
        <v/>
      </c>
      <c r="S26" s="33">
        <f>IF(OR($A26="Annual Leave",$A27="Annual Leave"),IF($A26="Annual Leave",8,0),0)</f>
        <v/>
      </c>
      <c r="T26" s="35" t="n"/>
      <c r="U26" s="144">
        <f>MAX(0,40-Y26)</f>
        <v/>
      </c>
      <c r="V26" s="351">
        <f>IF(OR($C26="",$D26=""),0,
 IF(OR($A26="Holiday",$A27="Holiday"),0,
 IF(AND(NOT(OR($A26="Annual Leave",$A27="Annual Leave")),$A26="Off day"),0,
  IF($I26+$I27&gt;=8,IF($I26&gt;=8,8,$I26),$I26)
  )))</f>
        <v/>
      </c>
      <c r="W26" s="351">
        <f>MAX(0,V26-U26)</f>
        <v/>
      </c>
      <c r="X26" s="351">
        <f>IF(C26="","",C26-WEEKDAY(C26,1)+1)</f>
        <v/>
      </c>
      <c r="Y26" s="351">
        <f>SUMPRODUCT(($X$14:$X25=X26)*(($V$14:$V25)+($O$14:$O25)))+IF(X26=X14,$L$11,0)</f>
        <v/>
      </c>
      <c r="Z26" s="351" t="n"/>
      <c r="AA26" s="351" t="n"/>
      <c r="AB26" s="351" t="n"/>
      <c r="AC26" s="351" t="n"/>
      <c r="AD26" s="351" t="n"/>
      <c r="AE26" s="351" t="n"/>
      <c r="AF26" s="351" t="n"/>
    </row>
    <row r="27" ht="24" customHeight="1" s="348" thickBot="1">
      <c r="A27" s="159" t="inlineStr">
        <is>
          <t>On Day</t>
        </is>
      </c>
      <c r="B27" s="281" t="n"/>
      <c r="C27" s="93">
        <f>C26</f>
        <v/>
      </c>
      <c r="D27" s="36" t="n"/>
      <c r="E27" s="163">
        <f>IF(D27="", "",
 IF(D27=TIME(0,0,0), 0,
 IF(AND(D27&gt;=TIME(0,0,1), D27&lt;=TIME(2,0,0)), TIME(7,0,0),
 IF(AND(D27&gt;=TIME(6,0,0), D27&lt;=TIME(8,0,0)), TIME(12,0,0),
 IF(AND(D27&gt;TIME(8,0,0), D27&lt;=TIME(13,59,0)), TIME(15,0,0),
 IF(AND(D27&gt;=TIME(14,0,0), D27&lt;=TIME(17,59,0)), TIME(21,0,0),
 IF(AND(D27&gt;=TIME(18,0,0), D27&lt;=TIME(21,59,0)), TIME(0,0,0),
 IF(AND(D27&gt;=TIME(22,0,0), D27&lt;=TIME(23,59,59)), TIME(7,0,0), ""))))))))</f>
        <v/>
      </c>
      <c r="F27" s="164" t="n"/>
      <c r="G27" s="163">
        <f>IF(AND(D27&gt;=TIME(6,0,0),D27&lt;=TIME(8,0,0)),E27,"")</f>
        <v/>
      </c>
      <c r="H27" s="36" t="n"/>
      <c r="I27" s="37">
        <f>ROUND(IF(OR(D27="",E27="",E27=0),0,IF(H27="",MOD(E27-D27,1)*24,MOD(H27-D27,1)*24)),2)</f>
        <v/>
      </c>
      <c r="J27" s="162" t="n"/>
      <c r="K27" s="282" t="n"/>
      <c r="L27" s="271" t="n"/>
      <c r="M27" s="283">
        <f>MAX(0,V27-W27)</f>
        <v/>
      </c>
      <c r="N27" s="38">
        <f>(IF(OR($C27="",$D27=""),0,
 IF(OR($A26="Holiday",$A27="Holiday"),
    IF(ISNUMBER(MATCH(TRIM($B27),{"Phagwah","Good Friday","Easter Monday","Labour Day","Christmas","Eid ul Azha","Romans-2","Globe-12","Neptune P1"},0)),0,$I27),
 IF(AND(NOT(OR($A26="Annual Leave",$A27="Annual Leave")),$A27="Off day"),$I27,
  MAX(0,$I27-$V27)
  ))))+W27</f>
        <v/>
      </c>
      <c r="O27" s="38">
        <f>IF(AND(OR($A26="Holiday",$A27="Holiday"),
        ISNUMBER(MATCH(TRIM($B27),{"Phagwah","Good Friday","Easter Monday","Labour Day","Christmas","Eid ul Azha","Romans-2","Globe-12","Neptune P1"},0))),
   $I27,0)</f>
        <v/>
      </c>
      <c r="P27" s="38">
        <f>IF(OR($O$7="Canteen",$O$7="Head Office"),0,IF($I27&lt;=0,0,IF(AND($I26&lt;=0,OR(TRIM($J27)="Hebrews",TRIM($J27)="Romans",TRIM($J27)="Romans-2",TRIM($J27)="Globe",TRIM($J27)="Globe-12",TRIM($J27)="Neptune P1")),1,0)))</f>
        <v/>
      </c>
      <c r="Q27" s="39" t="n"/>
      <c r="R27" s="38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IF(AND($I26=0,$I27&gt;0),1,0),
      0
   ),
0))</f>
        <v/>
      </c>
      <c r="S27" s="38">
        <f>IF(OR($A26="Annual Leave",$A27="Annual Leave"),IF(AND($A26&lt;&gt;"Annual Leave",$A27="Annual Leave"),8,0),0)</f>
        <v/>
      </c>
      <c r="T27" s="40" t="n"/>
      <c r="U27" s="144">
        <f>MAX(0,40-Y27)</f>
        <v/>
      </c>
      <c r="V27" s="351">
        <f>IF(OR($C27="",$D27=""),0,
 IF(OR($A26="Holiday",$A27="Holiday"),0,
 IF(AND(NOT(OR($A26="Annual Leave",$A27="Annual Leave")),$A27="Off day"),0,
  IF($I26+$I27&gt;=8,IF($I26&gt;=8,0,8-$I26),$I27)
  )))</f>
        <v/>
      </c>
      <c r="W27" s="351">
        <f>MAX(0,V27-U27)</f>
        <v/>
      </c>
      <c r="X27" s="351">
        <f>IF(C27="","",C27-WEEKDAY(C27,1)+1)</f>
        <v/>
      </c>
      <c r="Y27" s="351">
        <f>SUMPRODUCT(($X$14:$X26=X27)*(($V$14:$V26)+($O$14:$O26)))+IF(X27=X14,$L$11,0)</f>
        <v/>
      </c>
      <c r="Z27" s="351" t="n"/>
      <c r="AA27" s="351" t="n"/>
      <c r="AB27" s="351" t="n"/>
      <c r="AC27" s="351" t="n"/>
      <c r="AD27" s="351" t="n"/>
      <c r="AE27" s="351" t="n"/>
      <c r="AF27" s="351" t="n"/>
    </row>
    <row r="28" ht="24" customHeight="1" s="348" thickBot="1">
      <c r="A28" s="176" t="n"/>
      <c r="B28" s="176" t="n"/>
      <c r="C28" s="145" t="n"/>
      <c r="D28" s="6" t="n"/>
      <c r="E28" s="14" t="n"/>
      <c r="F28" s="6" t="n"/>
      <c r="G28" s="6" t="n"/>
      <c r="H28" s="336" t="n"/>
      <c r="I28" s="351" t="n"/>
      <c r="J28" s="336" t="n"/>
      <c r="K28" s="336" t="n"/>
      <c r="L28" s="336" t="n"/>
      <c r="M28" s="99">
        <f>MAX(0,V28-W28)</f>
        <v/>
      </c>
      <c r="N28" s="99">
        <f>(IF(OR($C28="",$D28=""),0,
 IF(OR($A28="Holiday",$A29="Holiday"),
    IF(ISNUMBER(MATCH(TRIM($B28),{"Phagwah","Good Friday","Easter Monday","Labour Day","Christmas","Eid ul Azha","Romans-2","Globe-12","Neptune P1"},0)),0,$I28),
 IF(AND(NOT(OR($A28="Annual Leave",$A29="Annual Leave")),$A28="Off day"),$I28,
  MAX(0,$I28-$V28)
  ))))+W28</f>
        <v/>
      </c>
      <c r="O28" s="99">
        <f>IF(AND(OR($A28="Holiday",$A29="Holiday"),
        ISNUMBER(MATCH(TRIM($B28),{"Phagwah","Good Friday","Easter Monday","Labour Day","Christmas","Eid ul Azha","Romans-2","Globe-12","Neptune P1"},0))),
   $I28,0)</f>
        <v/>
      </c>
      <c r="P28" s="99">
        <f>IF(OR($O$7="Canteen",$O$7="Head Office"),0,IF($I28&lt;=0,0,IF(OR(OR(TRIM($J28)="Hebrews",TRIM($J28)="Romans",TRIM($J28)="Romans-2",TRIM($J28)="Globe",TRIM($J28)="Globe-12",TRIM($J28)="Neptune P1"),AND($I29&gt;0,OR(TRIM($J29)="Hebrews",TRIM($J29)="Romans",TRIM($J29)="Romans-2",TRIM($J29)="Globe",TRIM($J29)="Globe-12",TRIM($J29)="Neptune P1"))),1,0)))</f>
        <v/>
      </c>
      <c r="Q28" s="178" t="n"/>
      <c r="R28" s="15" t="n"/>
      <c r="S28" s="99">
        <f>IF(OR($A28="Annual Leave",$A29="Annual Leave"),IF($A28="Annual Leave",8,0),0)</f>
        <v/>
      </c>
      <c r="T28" s="100">
        <f>SUM(T14:T27)</f>
        <v/>
      </c>
      <c r="U28" s="144">
        <f>MAX(0,40-Y28)</f>
        <v/>
      </c>
      <c r="V28" s="351">
        <f>IF(OR($C28="",$D28=""),0,
 IF(OR($A28="Holiday",$A29="Holiday"),0,
 IF(AND(NOT(OR($A28="Annual Leave",$A29="Annual Leave")),$A28="Off day"),0,
  IF($I28+$I29&gt;=8,IF($I28&gt;=8,8,$I28),$I28)
  )))</f>
        <v/>
      </c>
      <c r="W28" s="351">
        <f>MAX(0,V28-U28)</f>
        <v/>
      </c>
      <c r="X28" s="351">
        <f>IF(C28="","",C28-WEEKDAY(C28,1)+1)</f>
        <v/>
      </c>
      <c r="Y28" s="351">
        <f>SUMPRODUCT(($X$14:$X27=X28)*(($V$14:$V27)+($O$14:$O27)))+IF(X28=X14,$L$11,0)</f>
        <v/>
      </c>
      <c r="Z28" s="351" t="n"/>
      <c r="AA28" s="351" t="n"/>
      <c r="AB28" s="351" t="n"/>
      <c r="AC28" s="351" t="n"/>
      <c r="AD28" s="351" t="n"/>
      <c r="AE28" s="351" t="n"/>
      <c r="AF28" s="351" t="n"/>
    </row>
    <row r="29" hidden="1" ht="15.75" customHeight="1" s="348" thickBot="1">
      <c r="A29" s="179" t="n"/>
      <c r="B29" s="176" t="n"/>
      <c r="C29" s="145" t="n"/>
      <c r="D29" s="6" t="n"/>
      <c r="E29" s="295">
        <f>IF(D29="", "",
 IF(D29=TIME(0,0,0), 0,
 IF(AND(D29&gt;=TIME(0,0,1), D29&lt;=TIME(2,0,0)), TIME(7,0,0),
 IF(AND(D29&gt;=TIME(6,0,0), D29&lt;=TIME(8,0,0)), TIME(12,0,0),
 IF(AND(D29&gt;TIME(8,0,0), D29&lt;=TIME(13,59,0)), TIME(15,0,0),
 IF(AND(D29&gt;=TIME(14,0,0), D29&lt;=TIME(17,59,0)), TIME(21,0,0),
 IF(AND(D29&gt;=TIME(18,0,0), D29&lt;=TIME(21,59,0)), TIME(0,0,0),
 IF(AND(D29&gt;=TIME(22,0,0), D29&lt;=TIME(23,59,59)), TIME(7,0,0), ""))))))))</f>
        <v/>
      </c>
      <c r="F29" s="6" t="n"/>
      <c r="G29" s="6" t="n"/>
      <c r="H29" s="6" t="n"/>
      <c r="I29" s="6" t="n"/>
      <c r="J29" s="6" t="n"/>
      <c r="K29" s="6" t="n"/>
      <c r="L29" s="6" t="n"/>
      <c r="M29" s="4">
        <f>MAX(0,V29-W29)</f>
        <v/>
      </c>
      <c r="N29" s="4">
        <f>(IF(OR($C29="",$D29=""),0,
 IF(OR($A28="Holiday",$A29="Holiday"),
    IF(ISNUMBER(MATCH(TRIM($B29),{"Phagwah","Good Friday","Easter Monday","Labour Day","Christmas","Eid ul Azha","Romans-2","Globe-12","Neptune P1"},0)),0,$I29),
 IF(AND(NOT(OR($A28="Annual Leave",$A29="Annual Leave")),$A29="Off day"),$I29,
  MAX(0,$I29-$V29)
  ))))+W29</f>
        <v/>
      </c>
      <c r="O29" s="4">
        <f>IF(AND(OR($A28="Holiday",$A29="Holiday"),
        ISNUMBER(MATCH(TRIM($B29),{"Phagwah","Good Friday","Easter Monday","Labour Day","Christmas","Eid ul Azha","Romans-2","Globe-12","Neptune P1"},0))),
   $I29,0)</f>
        <v/>
      </c>
      <c r="P29" s="4">
        <f>IF(OR($O$7="Canteen",$O$7="Head Office"),0,IF($I29&lt;=0,0,IF(AND($I28&lt;=0,OR(TRIM($J29)="Hebrews",TRIM($J29)="Romans",TRIM($J29)="Romans-2",TRIM($J29)="Globe",TRIM($J29)="Globe-12",TRIM($J29)="Neptune P1")),1,0)))</f>
        <v/>
      </c>
      <c r="Q29" s="6" t="n"/>
      <c r="R29" s="296">
        <f>IF(OR($O$7="Canteen",$O$7="Head Office"),0,IF(
  AND(
    SUMIFS(I:I, C:C, C29) &gt;= 8,
    COUNTIFS(C$14:C29, C29)=1,
    OR(
      TEXT(D29,"hh:mm:ss")="07:00:00",
      TEXT(D29,"hh:mm:ss")="15:00:00",
      TEXT(D29,"hh:mm:ss")="23:00:00",
      TEXT(D30,"hh:mm:ss")="07:00:00",
      TEXT(D30,"hh:mm:ss")="15:00:00",
      TEXT(D30,"hh:mm:ss")="23:00:00"
    )
  ),
  1,
  0
))</f>
        <v/>
      </c>
      <c r="S29" s="4">
        <f>IF(OR($A28="Annual Leave",$A29="Annual Leave"),IF(AND($A28&lt;&gt;"Annual Leave",$A29="Annual Leave"),8,0),0)</f>
        <v/>
      </c>
      <c r="T29" s="146" t="n"/>
      <c r="U29" s="351">
        <f>MAX(0,40-Y29)</f>
        <v/>
      </c>
      <c r="V29" s="351">
        <f>IF(OR($C29="",$D29=""),0,
 IF(OR($A28="Holiday",$A29="Holiday"),0,
 IF(AND(NOT(OR($A28="Annual Leave",$A29="Annual Leave")),$A29="Off day"),0,
  IF($I28+$I29&gt;=8,IF($I28&gt;=8,0,8-$I28),$I29)
  )))</f>
        <v/>
      </c>
      <c r="W29" s="351">
        <f>MAX(0,V29-U29)</f>
        <v/>
      </c>
      <c r="X29" s="351">
        <f>IF(C29="","",C29-WEEKDAY(C29,1)+1)</f>
        <v/>
      </c>
      <c r="Y29" s="351">
        <f>SUMPRODUCT(($X$14:$X28=X29)*(($V$14:$V28)+($O$14:$O28)))+IF(X29=X14,$L$11,0)</f>
        <v/>
      </c>
      <c r="Z29" s="351" t="n"/>
      <c r="AA29" s="351" t="n"/>
      <c r="AB29" s="351" t="n"/>
      <c r="AC29" s="351" t="n"/>
      <c r="AD29" s="351" t="n"/>
      <c r="AE29" s="351" t="n"/>
      <c r="AF29" s="351" t="n"/>
    </row>
    <row r="30" ht="24" customHeight="1" s="348" thickBot="1">
      <c r="A30" s="147" t="inlineStr">
        <is>
          <t>On Day</t>
        </is>
      </c>
      <c r="B30" s="180" t="n"/>
      <c r="C30" s="88">
        <f>C27+1</f>
        <v/>
      </c>
      <c r="D30" s="54" t="n"/>
      <c r="E30" s="148">
        <f>IF(D30="", "",
 IF(D30=TIME(0,0,0), 0,
 IF(AND(D30&gt;=TIME(0,0,1), D30&lt;=TIME(2,0,0)), TIME(7,0,0),
 IF(AND(D30&gt;=TIME(6,0,0), D30&lt;=TIME(8,0,0)), TIME(12,0,0),
 IF(AND(D30&gt;TIME(8,0,0), D30&lt;=TIME(13,59,0)), TIME(15,0,0),
 IF(AND(D30&gt;=TIME(14,0,0), D30&lt;=TIME(17,59,0)), TIME(21,0,0),
 IF(AND(D30&gt;=TIME(18,0,0), D30&lt;=TIME(21,59,0)), TIME(0,0,0),
 IF(AND(D30&gt;=TIME(22,0,0), D30&lt;=TIME(23,59,59)), TIME(7,0,0), ""))))))))</f>
        <v/>
      </c>
      <c r="F30" s="149" t="n"/>
      <c r="G30" s="148">
        <f>IF(AND(D30&gt;=TIME(6,0,0),D30&lt;=TIME(8,0,0)),E30,"")</f>
        <v/>
      </c>
      <c r="H30" s="54" t="n"/>
      <c r="I30" s="55">
        <f>ROUND(IF(OR(D30="",E30="",E30=0),0,IF(H30="",MOD(E30-D30,1)*24,MOD(H30-D30,1)*24)),2)</f>
        <v/>
      </c>
      <c r="J30" s="150" t="n"/>
      <c r="K30" s="270" t="n"/>
      <c r="L30" s="181" t="n"/>
      <c r="M30" s="272">
        <f>MAX(0,V30-W30)</f>
        <v/>
      </c>
      <c r="N30" s="56">
        <f>(IF(OR($C30="",$D30=""),0,
 IF(OR($A30="Holiday",$A31="Holiday"),
    IF(ISNUMBER(MATCH(TRIM($B30),{"Phagwah","Good Friday","Easter Monday","Labour Day","Christmas","Eid ul Azha","Romans-2","Globe-12","Neptune P1"},0)),0,$I30),
 IF(AND(NOT(OR($A30="Annual Leave",$A31="Annual Leave")),$A30="Off day"),$I30,
  MAX(0,$I30-$V30)
  ))))+W30</f>
        <v/>
      </c>
      <c r="O30" s="56">
        <f>IF(AND(OR($A30="Holiday",$A31="Holiday"),
        ISNUMBER(MATCH(TRIM($B30),{"Phagwah","Good Friday","Easter Monday","Labour Day","Christmas","Eid ul Azha","Romans-2","Globe-12","Neptune P1"},0))),
   $I30,0)</f>
        <v/>
      </c>
      <c r="P30" s="56">
        <f>IF(OR($O$7="Canteen",$O$7="Head Office"),0,IF($I30&lt;=0,0,IF(OR(OR(TRIM($J30)="Hebrews",TRIM($J30)="Romans",TRIM($J30)="Romans-2",TRIM($J30)="Globe",TRIM($J30)="Globe-12",TRIM($J30)="Neptune P1"),AND($I31&gt;0,OR(TRIM($J31)="Hebrews",TRIM($J31)="Romans",TRIM($J31)="Romans-2",TRIM($J31)="Globe",TRIM($J31)="Globe-12",TRIM($J31)="Neptune P1"))),1,0)))</f>
        <v/>
      </c>
      <c r="Q30" s="57" t="n"/>
      <c r="R30" s="56">
        <f>IF(OR($O$7="Canteen",$O$7="Head Office"),0,IF(
  AND(
    SUMIFS(I:I, C:C, C30) &gt;= 8,
    COUNTIFS(C$14:C30, C30)=1,
    OR(
      TEXT(D30,"hh:mm:ss")="07:00:00",
      TEXT(D30,"hh:mm:ss")="15:00:00",
      TEXT(D30,"hh:mm:ss")="23:00:00",
      TEXT(D31,"hh:mm:ss")="07:00:00",
      TEXT(D31,"hh:mm:ss")="15:00:00",
      TEXT(D31,"hh:mm:ss")="23:00:00"
    )
  ),
  1,
  0
))</f>
        <v/>
      </c>
      <c r="S30" s="56">
        <f>IF(OR($A30="Annual Leave",$A31="Annual Leave"),IF($A30="Annual Leave",8,0),0)</f>
        <v/>
      </c>
      <c r="T30" s="58" t="n"/>
      <c r="U30" s="144">
        <f>MAX(0,40-Y30)</f>
        <v/>
      </c>
      <c r="V30" s="151">
        <f>IF(OR($C30="",$D30=""),0,
 IF(OR($A30="Holiday",$A31="Holiday"),0,
 IF(AND(NOT(OR($A30="Annual Leave",$A31="Annual Leave")),$A30="Off day"),0,
  IF($I30+$I31&gt;=8,IF($I30&gt;=8,8,$I30),$I30)
  )))</f>
        <v/>
      </c>
      <c r="W30" s="151">
        <f>MAX(0,V30-U30)</f>
        <v/>
      </c>
      <c r="X30" s="151">
        <f>IF(C30="","",C30-WEEKDAY(C30,1)+1)</f>
        <v/>
      </c>
      <c r="Y30" s="151">
        <f>SUMPRODUCT(($X$14:$X29=X30)*(($V$14:$V29)+($O$14:$O29)))+IF(X30=X14,$L$11,0)</f>
        <v/>
      </c>
      <c r="Z30" s="151" t="n"/>
      <c r="AA30" s="151" t="n"/>
      <c r="AB30" s="151" t="n"/>
      <c r="AC30" s="351" t="n"/>
      <c r="AD30" s="351" t="n"/>
      <c r="AE30" s="351" t="n"/>
      <c r="AF30" s="351" t="n"/>
    </row>
    <row r="31" ht="24" customHeight="1" s="348" thickBot="1">
      <c r="A31" s="147" t="inlineStr">
        <is>
          <t>On Day</t>
        </is>
      </c>
      <c r="B31" s="182" t="n"/>
      <c r="C31" s="89">
        <f>C30</f>
        <v/>
      </c>
      <c r="D31" s="59" t="n"/>
      <c r="E31" s="152">
        <f>IF(D31="", "",
 IF(D31=TIME(0,0,0), 0,
 IF(AND(D31&gt;=TIME(0,0,1), D31&lt;=TIME(2,0,0)), TIME(7,0,0),
 IF(AND(D31&gt;=TIME(6,0,0), D31&lt;=TIME(8,0,0)), TIME(12,0,0),
 IF(AND(D31&gt;TIME(8,0,0), D31&lt;=TIME(13,59,0)), TIME(15,0,0),
 IF(AND(D31&gt;=TIME(14,0,0), D31&lt;=TIME(17,59,0)), TIME(21,0,0),
 IF(AND(D31&gt;=TIME(18,0,0), D31&lt;=TIME(21,59,0)), TIME(0,0,0),
 IF(AND(D31&gt;=TIME(22,0,0), D31&lt;=TIME(23,59,59)), TIME(7,0,0), ""))))))))</f>
        <v/>
      </c>
      <c r="F31" s="153" t="n"/>
      <c r="G31" s="152">
        <f>IF(AND(D31&gt;=TIME(6,0,0),D31&lt;=TIME(8,0,0)),E31,"")</f>
        <v/>
      </c>
      <c r="H31" s="59" t="n"/>
      <c r="I31" s="60">
        <f>ROUND(IF(OR(D31="",E31="",E31=0),0,IF(H31="",MOD(E31-D31,1)*24,MOD(H31-D31,1)*24)),2)</f>
        <v/>
      </c>
      <c r="J31" s="150" t="n"/>
      <c r="K31" s="270" t="n"/>
      <c r="L31" s="183" t="n"/>
      <c r="M31" s="272">
        <f>MAX(0,V31-W31)</f>
        <v/>
      </c>
      <c r="N31" s="61">
        <f>(IF(OR($C31="",$D31=""),0,
 IF(OR($A30="Holiday",$A31="Holiday"),
    IF(ISNUMBER(MATCH(TRIM($B31),{"Phagwah","Good Friday","Easter Monday","Labour Day","Christmas","Eid ul Azha","Romans-2","Globe-12","Neptune P1"},0)),0,$I31),
 IF(AND(NOT(OR($A30="Annual Leave",$A31="Annual Leave")),$A31="Off day"),$I31,
  MAX(0,$I31-$V31)
  ))))+W31</f>
        <v/>
      </c>
      <c r="O31" s="61">
        <f>IF(AND(OR($A30="Holiday",$A31="Holiday"),
        ISNUMBER(MATCH(TRIM($B31),{"Phagwah","Good Friday","Easter Monday","Labour Day","Christmas","Eid ul Azha","Romans-2","Globe-12","Neptune P1"},0))),
   $I31,0)</f>
        <v/>
      </c>
      <c r="P31" s="61">
        <f>IF(OR($O$7="Canteen",$O$7="Head Office"),0,IF($I31&lt;=0,0,IF(AND($I30&lt;=0,OR(TRIM($J31)="Hebrews",TRIM($J31)="Romans",TRIM($J31)="Romans-2",TRIM($J31)="Globe",TRIM($J31)="Globe-12",TRIM($J31)="Neptune P1")),1,0)))</f>
        <v/>
      </c>
      <c r="Q31" s="62" t="n"/>
      <c r="R31" s="61">
        <f>IF(OR($O$7="Canteen",$O$7="Head Office"),0,IF(
  AND(
    SUMIFS(I:I, C:C, C31) &gt;= 8,
    COUNTIFS(C$14:C31, C31)=1,
    OR(
      TEXT(D31,"hh:mm:ss")="07:00:00",
      TEXT(D31,"hh:mm:ss")="15:00:00",
      TEXT(D31,"hh:mm:ss")="23:00:00",
      TEXT(D32,"hh:mm:ss")="07:00:00",
      TEXT(D32,"hh:mm:ss")="15:00:00",
      TEXT(D32,"hh:mm:ss")="23:00:00"
    )
  ),
  1,
  0
))</f>
        <v/>
      </c>
      <c r="S31" s="61">
        <f>IF(OR($A30="Annual Leave",$A31="Annual Leave"),IF(AND($A30&lt;&gt;"Annual Leave",$A31="Annual Leave"),8,0),0)</f>
        <v/>
      </c>
      <c r="T31" s="63" t="n"/>
      <c r="U31" s="144">
        <f>MAX(0,40-Y31)</f>
        <v/>
      </c>
      <c r="V31" s="151">
        <f>IF(OR($C31="",$D31=""),0,
 IF(OR($A30="Holiday",$A31="Holiday"),0,
 IF(AND(NOT(OR($A30="Annual Leave",$A31="Annual Leave")),$A31="Off day"),0,
  IF($I30+$I31&gt;=8,IF($I30&gt;=8,0,8-$I30),$I31)
  )))</f>
        <v/>
      </c>
      <c r="W31" s="151">
        <f>MAX(0,V31-U31)</f>
        <v/>
      </c>
      <c r="X31" s="151">
        <f>IF(C31="","",C31-WEEKDAY(C31,1)+1)</f>
        <v/>
      </c>
      <c r="Y31" s="151">
        <f>SUMPRODUCT(($X$14:$X30=X31)*(($V$14:$V30)+($O$14:$O30)))+IF(X31=X14,$L$11,0)</f>
        <v/>
      </c>
      <c r="Z31" s="151" t="n"/>
      <c r="AA31" s="151" t="n"/>
      <c r="AB31" s="151" t="n"/>
      <c r="AC31" s="351" t="n"/>
      <c r="AD31" s="351" t="n"/>
      <c r="AE31" s="351" t="n"/>
      <c r="AF31" s="351" t="n"/>
    </row>
    <row r="32" ht="24" customHeight="1" s="348" thickBot="1">
      <c r="A32" s="184" t="inlineStr">
        <is>
          <t>On Day</t>
        </is>
      </c>
      <c r="B32" s="185" t="n"/>
      <c r="C32" s="101">
        <f>C30+1</f>
        <v/>
      </c>
      <c r="D32" s="11" t="n"/>
      <c r="E32" s="186">
        <f>IF(D32="", "",
 IF(D32=TIME(0,0,0), 0,
 IF(AND(D32&gt;=TIME(0,0,1), D32&lt;=TIME(2,0,0)), TIME(7,0,0),
 IF(AND(D32&gt;=TIME(6,0,0), D32&lt;=TIME(8,0,0)), TIME(12,0,0),
 IF(AND(D32&gt;TIME(8,0,0), D32&lt;=TIME(13,59,0)), TIME(15,0,0),
 IF(AND(D32&gt;=TIME(14,0,0), D32&lt;=TIME(17,59,0)), TIME(21,0,0),
 IF(AND(D32&gt;=TIME(18,0,0), D32&lt;=TIME(21,59,0)), TIME(0,0,0),
 IF(AND(D32&gt;=TIME(22,0,0), D32&lt;=TIME(23,59,59)), TIME(7,0,0), ""))))))))</f>
        <v/>
      </c>
      <c r="F32" s="187" t="n"/>
      <c r="G32" s="186">
        <f>IF(AND(D32&gt;=TIME(6,0,0),D32&lt;=TIME(8,0,0)),E32,"")</f>
        <v/>
      </c>
      <c r="H32" s="11" t="n"/>
      <c r="I32" s="87">
        <f>ROUND(IF(OR(D32="",E32="",E32=0),0,IF(H32="",MOD(E32-D32,1)*24,MOD(H32-D32,1)*24)),2)</f>
        <v/>
      </c>
      <c r="J32" s="188" t="n"/>
      <c r="K32" s="297" t="n"/>
      <c r="L32" s="189" t="n"/>
      <c r="M32" s="298">
        <f>MAX(0,V32-W32)</f>
        <v/>
      </c>
      <c r="N32" s="12">
        <f>(IF(OR($C32="",$D32=""),0,
 IF(OR($A32="Holiday",$A33="Holiday"),
    IF(ISNUMBER(MATCH(TRIM($B32),{"Phagwah","Good Friday","Easter Monday","Labour Day","Christmas","Eid ul Azha","Romans-2","Globe-12","Neptune P1"},0)),0,$I32),
 IF(AND(NOT(OR($A32="Annual Leave",$A33="Annual Leave")),$A32="Off day"),$I32,
  MAX(0,$I32-$V32)
  ))))+W32</f>
        <v/>
      </c>
      <c r="O32" s="12">
        <f>IF(AND(OR($A32="Holiday",$A33="Holiday"),
        ISNUMBER(MATCH(TRIM($B32),{"Phagwah","Good Friday","Easter Monday","Labour Day","Christmas","Eid ul Azha","Romans-2","Globe-12","Neptune P1"},0))),
   $I32,0)</f>
        <v/>
      </c>
      <c r="P32" s="12">
        <f>IF(OR($O$7="Canteen",$O$7="Head Office"),0,IF($I32&lt;=0,0,IF(OR(OR(TRIM($J32)="Hebrews",TRIM($J32)="Romans",TRIM($J32)="Romans-2",TRIM($J32)="Globe",TRIM($J32)="Globe-12",TRIM($J32)="Neptune P1"),AND($I33&gt;0,OR(TRIM($J33)="Hebrews",TRIM($J33)="Romans",TRIM($J33)="Romans-2",TRIM($J33)="Globe",TRIM($J33)="Globe-12",TRIM($J33)="Neptune P1"))),1,0)))</f>
        <v/>
      </c>
      <c r="Q32" s="13" t="n"/>
      <c r="R32" s="12">
        <f>IF(OR($O$7="Canteen",$O$7="Head Office"),0,IF(
  AND(
    SUMIFS(I:I, C:C, C32) &gt;= 8,
    COUNTIFS(C$14:C32, C32)=1,
    OR(
      TEXT(D32,"hh:mm:ss")="07:00:00",
      TEXT(D32,"hh:mm:ss")="15:00:00",
      TEXT(D32,"hh:mm:ss")="23:00:00",
      TEXT(D33,"hh:mm:ss")="07:00:00",
      TEXT(D33,"hh:mm:ss")="15:00:00",
      TEXT(D33,"hh:mm:ss")="23:00:00"
    )
  ),
  1,
  0
))</f>
        <v/>
      </c>
      <c r="S32" s="12">
        <f>IF(OR($A32="Annual Leave",$A33="Annual Leave"),IF($A32="Annual Leave",8,0),0)</f>
        <v/>
      </c>
      <c r="T32" s="102" t="n"/>
      <c r="U32" s="144">
        <f>MAX(0,40-Y32)</f>
        <v/>
      </c>
      <c r="V32" s="351">
        <f>IF(OR($C32="",$D32=""),0,
 IF(OR($A32="Holiday",$A33="Holiday"),0,
 IF(AND(NOT(OR($A32="Annual Leave",$A33="Annual Leave")),$A32="Off day"),0,
  IF($I32+$I33&gt;=8,IF($I32&gt;=8,8,$I32),$I32)
  )))</f>
        <v/>
      </c>
      <c r="W32" s="351">
        <f>MAX(0,V32-U32)</f>
        <v/>
      </c>
      <c r="X32" s="351">
        <f>IF(C32="","",C32-WEEKDAY(C32,1)+1)</f>
        <v/>
      </c>
      <c r="Y32" s="351">
        <f>SUMPRODUCT(($X$14:$X31=X32)*(($V$14:$V31)+($O$14:$O31)))+IF(X32=X14,$L$11,0)</f>
        <v/>
      </c>
      <c r="Z32" s="351" t="n"/>
      <c r="AA32" s="351" t="n"/>
      <c r="AB32" s="351" t="n"/>
      <c r="AC32" s="351" t="n"/>
      <c r="AD32" s="351" t="n"/>
      <c r="AE32" s="351" t="n"/>
      <c r="AF32" s="351" t="n"/>
    </row>
    <row r="33" ht="24" customHeight="1" s="348" thickBot="1">
      <c r="A33" s="184" t="inlineStr">
        <is>
          <t>On Day</t>
        </is>
      </c>
      <c r="B33" s="299" t="n"/>
      <c r="C33" s="101">
        <f>C32</f>
        <v/>
      </c>
      <c r="D33" s="300" t="n"/>
      <c r="E33" s="301">
        <f>IF(D33="", "",
 IF(D33=TIME(0,0,0), 0,
 IF(AND(D33&gt;=TIME(0,0,1), D33&lt;=TIME(2,0,0)), TIME(7,0,0),
 IF(AND(D33&gt;=TIME(6,0,0), D33&lt;=TIME(8,0,0)), TIME(12,0,0),
 IF(AND(D33&gt;TIME(8,0,0), D33&lt;=TIME(13,59,0)), TIME(15,0,0),
 IF(AND(D33&gt;=TIME(14,0,0), D33&lt;=TIME(17,59,0)), TIME(21,0,0),
 IF(AND(D33&gt;=TIME(18,0,0), D33&lt;=TIME(21,59,0)), TIME(0,0,0),
 IF(AND(D33&gt;=TIME(22,0,0), D33&lt;=TIME(23,59,59)), TIME(7,0,0), ""))))))))</f>
        <v/>
      </c>
      <c r="F33" s="187" t="n"/>
      <c r="G33" s="301">
        <f>IF(AND(D33&gt;=TIME(6,0,0),D33&lt;=TIME(8,0,0)),E33,"")</f>
        <v/>
      </c>
      <c r="H33" s="300" t="n"/>
      <c r="I33" s="87">
        <f>ROUND(IF(OR(D33="",E33="",E33=0),0,IF(H33="",MOD(E33-D33,1)*24,MOD(H33-D33,1)*24)),2)</f>
        <v/>
      </c>
      <c r="J33" s="190" t="n"/>
      <c r="K33" s="297" t="n"/>
      <c r="L33" s="189" t="n"/>
      <c r="M33" s="298">
        <f>MAX(0,V33-W33)</f>
        <v/>
      </c>
      <c r="N33" s="302">
        <f>(IF(OR($C33="",$D33=""),0,
 IF(OR($A32="Holiday",$A33="Holiday"),
    IF(ISNUMBER(MATCH(TRIM($B33),{"Phagwah","Good Friday","Easter Monday","Labour Day","Christmas","Eid ul Azha","Romans-2","Globe-12","Neptune P1"},0)),0,$I33),
 IF(AND(NOT(OR($A32="Annual Leave",$A33="Annual Leave")),$A33="Off day"),$I33,
  MAX(0,$I33-$V33)
  ))))+W33</f>
        <v/>
      </c>
      <c r="O33" s="302">
        <f>IF(AND(OR($A32="Holiday",$A33="Holiday"),
        ISNUMBER(MATCH(TRIM($B33),{"Phagwah","Good Friday","Easter Monday","Labour Day","Christmas","Eid ul Azha","Romans-2","Globe-12","Neptune P1"},0))),
   $I33,0)</f>
        <v/>
      </c>
      <c r="P33" s="302">
        <f>IF(OR($O$7="Canteen",$O$7="Head Office"),0,IF($I33&lt;=0,0,IF(AND($I32&lt;=0,OR(TRIM($J33)="Hebrews",TRIM($J33)="Romans",TRIM($J33)="Romans-2",TRIM($J33)="Globe",TRIM($J33)="Globe-12",TRIM($J33)="Neptune P1")),1,0)))</f>
        <v/>
      </c>
      <c r="Q33" s="303" t="n"/>
      <c r="R33" s="302">
        <f>IF(OR($O$7="Canteen",$O$7="Head Office"),0,IF(
  AND(
    SUMIFS(I:I, C:C, C33) &gt;= 8,
    COUNTIFS(C$14:C33, C33)=1,
    OR(
      TEXT(D33,"hh:mm:ss")="07:00:00",
      TEXT(D33,"hh:mm:ss")="15:00:00",
      TEXT(D33,"hh:mm:ss")="23:00:00",
      TEXT(D34,"hh:mm:ss")="07:00:00",
      TEXT(D34,"hh:mm:ss")="15:00:00",
      TEXT(D34,"hh:mm:ss")="23:00:00"
    )
  ),
  1,
  0
))</f>
        <v/>
      </c>
      <c r="S33" s="302">
        <f>IF(OR($A32="Annual Leave",$A33="Annual Leave"),IF(AND($A32&lt;&gt;"Annual Leave",$A33="Annual Leave"),8,0),0)</f>
        <v/>
      </c>
      <c r="T33" s="304" t="n"/>
      <c r="U33" s="144">
        <f>MAX(0,40-Y33)</f>
        <v/>
      </c>
      <c r="V33" s="351">
        <f>IF(OR($C33="",$D33=""),0,
 IF(OR($A32="Holiday",$A33="Holiday"),0,
 IF(AND(NOT(OR($A32="Annual Leave",$A33="Annual Leave")),$A33="Off day"),0,
  IF($I32+$I33&gt;=8,IF($I32&gt;=8,0,8-$I32),$I33)
  )))</f>
        <v/>
      </c>
      <c r="W33" s="351">
        <f>MAX(0,V33-U33)</f>
        <v/>
      </c>
      <c r="X33" s="351">
        <f>IF(C33="","",C33-WEEKDAY(C33,1)+1)</f>
        <v/>
      </c>
      <c r="Y33" s="351">
        <f>SUMPRODUCT(($X$14:$X32=X33)*(($V$14:$V32)+($O$14:$O32)))+IF(X33=X14,$L$11,0)</f>
        <v/>
      </c>
      <c r="Z33" s="351" t="n"/>
      <c r="AA33" s="351" t="n"/>
      <c r="AB33" s="351" t="n"/>
      <c r="AC33" s="351" t="n"/>
      <c r="AD33" s="351" t="n"/>
      <c r="AE33" s="351" t="n"/>
      <c r="AF33" s="351" t="n"/>
    </row>
    <row r="34" ht="24" customHeight="1" s="348" thickBot="1">
      <c r="A34" s="159" t="inlineStr">
        <is>
          <t>On Day</t>
        </is>
      </c>
      <c r="B34" s="191" t="n"/>
      <c r="C34" s="92">
        <f>C32+1</f>
        <v/>
      </c>
      <c r="D34" s="31" t="n"/>
      <c r="E34" s="160">
        <f>IF(D34="", "",
 IF(D34=TIME(0,0,0), 0,
 IF(AND(D34&gt;=TIME(0,0,1), D34&lt;=TIME(2,0,0)), TIME(7,0,0),
 IF(AND(D34&gt;=TIME(6,0,0), D34&lt;=TIME(8,0,0)), TIME(12,0,0),
 IF(AND(D34&gt;TIME(8,0,0), D34&lt;=TIME(13,59,0)), TIME(15,0,0),
 IF(AND(D34&gt;=TIME(14,0,0), D34&lt;=TIME(17,59,0)), TIME(21,0,0),
 IF(AND(D34&gt;=TIME(18,0,0), D34&lt;=TIME(21,59,0)), TIME(0,0,0),
 IF(AND(D34&gt;=TIME(22,0,0), D34&lt;=TIME(23,59,59)), TIME(7,0,0), ""))))))))</f>
        <v/>
      </c>
      <c r="F34" s="161" t="n"/>
      <c r="G34" s="160">
        <f>IF(AND(D34&gt;=TIME(6,0,0),D34&lt;=TIME(8,0,0)),E34,"")</f>
        <v/>
      </c>
      <c r="H34" s="31" t="n"/>
      <c r="I34" s="32">
        <f>ROUND(IF(OR(D34="",E34="",E34=0),0,IF(H34="",MOD(E34-D34,1)*24,MOD(H34-D34,1)*24)),2)</f>
        <v/>
      </c>
      <c r="J34" s="162" t="n"/>
      <c r="K34" s="282" t="n"/>
      <c r="L34" s="181" t="n"/>
      <c r="M34" s="283">
        <f>MAX(0,V34-W34)</f>
        <v/>
      </c>
      <c r="N34" s="33">
        <f>(IF(OR($C34="",$D34=""),0,
 IF(OR($A34="Holiday",$A35="Holiday"),
    IF(ISNUMBER(MATCH(TRIM($B34),{"Phagwah","Good Friday","Easter Monday","Labour Day","Christmas","Eid ul Azha","Romans-2","Globe-12","Neptune P1"},0)),0,$I34),
 IF(AND(NOT(OR($A34="Annual Leave",$A35="Annual Leave")),$A34="Off day"),$I34,
  MAX(0,$I34-$V34)
  ))))+W34</f>
        <v/>
      </c>
      <c r="O34" s="33">
        <f>IF(AND(OR($A34="Holiday",$A35="Holiday"),
        ISNUMBER(MATCH(TRIM($B34),{"Phagwah","Good Friday","Easter Monday","Labour Day","Christmas","Eid ul Azha","Romans-2","Globe-12","Neptune P1"},0))),
   $I34,0)</f>
        <v/>
      </c>
      <c r="P34" s="33">
        <f>IF(OR($O$7="Canteen",$O$7="Head Office"),0,IF($I34&lt;=0,0,IF(OR(OR(TRIM($J34)="Hebrews",TRIM($J34)="Romans",TRIM($J34)="Romans-2",TRIM($J34)="Globe",TRIM($J34)="Globe-12",TRIM($J34)="Neptune P1"),AND($I35&gt;0,OR(TRIM($J35)="Hebrews",TRIM($J35)="Romans",TRIM($J35)="Romans-2",TRIM($J35)="Globe",TRIM($J35)="Globe-12",TRIM($J35)="Neptune P1"))),1,0)))</f>
        <v/>
      </c>
      <c r="Q34" s="34" t="n"/>
      <c r="R34" s="33">
        <f>IF(OR($O$7="Canteen",$O$7="Head Office"),0,IF(
  AND(
    SUMIFS(I:I, C:C, C34) &gt;= 8,
    COUNTIFS(C$14:C34, C34)=1,
    OR(
      TEXT(D34,"hh:mm:ss")="07:00:00",
      TEXT(D34,"hh:mm:ss")="15:00:00",
      TEXT(D34,"hh:mm:ss")="23:00:00",
      TEXT(D35,"hh:mm:ss")="07:00:00",
      TEXT(D35,"hh:mm:ss")="15:00:00",
      TEXT(D35,"hh:mm:ss")="23:00:00"
    )
  ),
  1,
  0
))</f>
        <v/>
      </c>
      <c r="S34" s="33">
        <f>IF(OR($A34="Annual Leave",$A35="Annual Leave"),IF($A34="Annual Leave",8,0),0)</f>
        <v/>
      </c>
      <c r="T34" s="35" t="n"/>
      <c r="U34" s="144">
        <f>MAX(0,40-Y34)</f>
        <v/>
      </c>
      <c r="V34" s="351">
        <f>IF(OR($C34="",$D34=""),0,
 IF(OR($A34="Holiday",$A35="Holiday"),0,
 IF(AND(NOT(OR($A34="Annual Leave",$A35="Annual Leave")),$A34="Off day"),0,
  IF($I34+$I35&gt;=8,IF($I34&gt;=8,8,$I34),$I34)
  )))</f>
        <v/>
      </c>
      <c r="W34" s="351">
        <f>MAX(0,V34-U34)</f>
        <v/>
      </c>
      <c r="X34" s="351">
        <f>IF(C34="","",C34-WEEKDAY(C34,1)+1)</f>
        <v/>
      </c>
      <c r="Y34" s="351">
        <f>SUMPRODUCT(($X$14:$X33=X34)*(($V$14:$V33)+($O$14:$O33)))+IF(X34=X14,$L$11,0)</f>
        <v/>
      </c>
      <c r="Z34" s="351" t="n"/>
      <c r="AA34" s="351" t="n"/>
      <c r="AB34" s="351" t="n"/>
      <c r="AC34" s="351" t="n"/>
      <c r="AD34" s="351" t="n"/>
      <c r="AE34" s="351" t="n"/>
      <c r="AF34" s="351" t="n"/>
    </row>
    <row r="35" ht="24" customHeight="1" s="348" thickBot="1">
      <c r="A35" s="159" t="inlineStr">
        <is>
          <t>On Day</t>
        </is>
      </c>
      <c r="B35" s="192" t="n"/>
      <c r="C35" s="93">
        <f>C34</f>
        <v/>
      </c>
      <c r="D35" s="36" t="n"/>
      <c r="E35" s="163">
        <f>IF(D35="", "",
 IF(D35=TIME(0,0,0), 0,
 IF(AND(D35&gt;=TIME(0,0,1), D35&lt;=TIME(2,0,0)), TIME(7,0,0),
 IF(AND(D35&gt;=TIME(6,0,0), D35&lt;=TIME(8,0,0)), TIME(12,0,0),
 IF(AND(D35&gt;TIME(8,0,0), D35&lt;=TIME(13,59,0)), TIME(15,0,0),
 IF(AND(D35&gt;=TIME(14,0,0), D35&lt;=TIME(17,59,0)), TIME(21,0,0),
 IF(AND(D35&gt;=TIME(18,0,0), D35&lt;=TIME(21,59,0)), TIME(0,0,0),
 IF(AND(D35&gt;=TIME(22,0,0), D35&lt;=TIME(23,59,59)), TIME(7,0,0), ""))))))))</f>
        <v/>
      </c>
      <c r="F35" s="164" t="n"/>
      <c r="G35" s="163">
        <f>IF(AND(D35&gt;=TIME(6,0,0),D35&lt;=TIME(8,0,0)),E35,"")</f>
        <v/>
      </c>
      <c r="H35" s="36" t="n"/>
      <c r="I35" s="37">
        <f>ROUND(IF(OR(D35="",E35="",E35=0),0,IF(H35="",MOD(E35-D35,1)*24,MOD(H35-D35,1)*24)),2)</f>
        <v/>
      </c>
      <c r="J35" s="162" t="n"/>
      <c r="K35" s="282" t="n"/>
      <c r="L35" s="183" t="n"/>
      <c r="M35" s="283">
        <f>MAX(0,V35-W35)</f>
        <v/>
      </c>
      <c r="N35" s="38">
        <f>(IF(OR($C35="",$D35=""),0,
 IF(OR($A34="Holiday",$A35="Holiday"),
    IF(ISNUMBER(MATCH(TRIM($B35),{"Phagwah","Good Friday","Easter Monday","Labour Day","Christmas","Eid ul Azha","Romans-2","Globe-12","Neptune P1"},0)),0,$I35),
 IF(AND(NOT(OR($A34="Annual Leave",$A35="Annual Leave")),$A35="Off day"),$I35,
  MAX(0,$I35-$V35)
  ))))+W35</f>
        <v/>
      </c>
      <c r="O35" s="38">
        <f>IF(AND(OR($A34="Holiday",$A35="Holiday"),
        ISNUMBER(MATCH(TRIM($B35),{"Phagwah","Good Friday","Easter Monday","Labour Day","Christmas","Eid ul Azha","Romans-2","Globe-12","Neptune P1"},0))),
   $I35,0)</f>
        <v/>
      </c>
      <c r="P35" s="38">
        <f>IF(OR($O$7="Canteen",$O$7="Head Office"),0,IF($I35&lt;=0,0,IF(AND($I34&lt;=0,OR(TRIM($J35)="Hebrews",TRIM($J35)="Romans",TRIM($J35)="Romans-2",TRIM($J35)="Globe",TRIM($J35)="Globe-12",TRIM($J35)="Neptune P1")),1,0)))</f>
        <v/>
      </c>
      <c r="Q35" s="39" t="n"/>
      <c r="R35" s="38">
        <f>IF(OR($O$7="Canteen",$O$7="Head Office"),0,IF(
  AND(
    SUMIFS(I:I, C:C, C35) &gt;= 8,
    COUNTIFS(C$14:C35, C35)=1,
    OR(
      TEXT(D35,"hh:mm:ss")="07:00:00",
      TEXT(D35,"hh:mm:ss")="15:00:00",
      TEXT(D35,"hh:mm:ss")="23:00:00",
      TEXT(D36,"hh:mm:ss")="07:00:00",
      TEXT(D36,"hh:mm:ss")="15:00:00",
      TEXT(D36,"hh:mm:ss")="23:00:00"
    )
  ),
  1,
  0
))</f>
        <v/>
      </c>
      <c r="S35" s="38">
        <f>IF(OR($A34="Annual Leave",$A35="Annual Leave"),IF(AND($A34&lt;&gt;"Annual Leave",$A35="Annual Leave"),8,0),0)</f>
        <v/>
      </c>
      <c r="T35" s="40" t="n"/>
      <c r="U35" s="144">
        <f>MAX(0,40-Y35)</f>
        <v/>
      </c>
      <c r="V35" s="351">
        <f>IF(OR($C35="",$D35=""),0,
 IF(OR($A34="Holiday",$A35="Holiday"),0,
 IF(AND(NOT(OR($A34="Annual Leave",$A35="Annual Leave")),$A35="Off day"),0,
  IF($I34+$I35&gt;=8,IF($I34&gt;=8,0,8-$I34),$I35)
  )))</f>
        <v/>
      </c>
      <c r="W35" s="351">
        <f>MAX(0,V35-U35)</f>
        <v/>
      </c>
      <c r="X35" s="351">
        <f>IF(C35="","",C35-WEEKDAY(C35,1)+1)</f>
        <v/>
      </c>
      <c r="Y35" s="351">
        <f>SUMPRODUCT(($X$14:$X34=X35)*(($V$14:$V34)+($O$14:$O34)))+IF(X35=X14,$L$11,0)</f>
        <v/>
      </c>
      <c r="Z35" s="351" t="n"/>
      <c r="AA35" s="351" t="n"/>
      <c r="AB35" s="351" t="n"/>
      <c r="AC35" s="351" t="n"/>
      <c r="AD35" s="351" t="n"/>
      <c r="AE35" s="351" t="n"/>
      <c r="AF35" s="351" t="n"/>
    </row>
    <row r="36" ht="24" customHeight="1" s="348" thickBot="1">
      <c r="A36" s="154" t="inlineStr">
        <is>
          <t>On Day</t>
        </is>
      </c>
      <c r="B36" s="193" t="n"/>
      <c r="C36" s="90">
        <f>C34+1</f>
        <v/>
      </c>
      <c r="D36" s="8" t="n"/>
      <c r="E36" s="155">
        <f>IF(D36="", "",
 IF(D36=TIME(0,0,0), 0,
 IF(AND(D36&gt;=TIME(0,0,1), D36&lt;=TIME(2,0,0)), TIME(7,0,0),
 IF(AND(D36&gt;=TIME(6,0,0), D36&lt;=TIME(8,0,0)), TIME(12,0,0),
 IF(AND(D36&gt;TIME(8,0,0), D36&lt;=TIME(13,59,0)), TIME(15,0,0),
 IF(AND(D36&gt;=TIME(14,0,0), D36&lt;=TIME(17,59,0)), TIME(21,0,0),
 IF(AND(D36&gt;=TIME(18,0,0), D36&lt;=TIME(21,59,0)), TIME(0,0,0),
 IF(AND(D36&gt;=TIME(22,0,0), D36&lt;=TIME(23,59,59)), TIME(7,0,0), ""))))))))</f>
        <v/>
      </c>
      <c r="F36" s="156" t="n"/>
      <c r="G36" s="155">
        <f>IF(AND(D36&gt;=TIME(6,0,0),D36&lt;=TIME(8,0,0)),E36,"")</f>
        <v/>
      </c>
      <c r="H36" s="8" t="n"/>
      <c r="I36" s="30">
        <f>ROUND(IF(OR(D36="",E36="",E36=0),0,IF(H36="",MOD(E36-D36,1)*24,MOD(H36-D36,1)*24)),2)</f>
        <v/>
      </c>
      <c r="J36" s="157" t="n"/>
      <c r="K36" s="274" t="n"/>
      <c r="L36" s="189" t="n"/>
      <c r="M36" s="275">
        <f>MAX(0,V36-W36)</f>
        <v/>
      </c>
      <c r="N36" s="9">
        <f>(IF(OR($C36="",$D36=""),0,
 IF(OR($A36="Holiday",$A37="Holiday"),
    IF(ISNUMBER(MATCH(TRIM($B36),{"Phagwah","Good Friday","Easter Monday","Labour Day","Christmas","Eid ul Azha","Romans-2","Globe-12","Neptune P1"},0)),0,$I36),
 IF(AND(NOT(OR($A36="Annual Leave",$A37="Annual Leave")),$A36="Off day"),$I36,
  MAX(0,$I36-$V36)
  ))))+W36</f>
        <v/>
      </c>
      <c r="O36" s="9">
        <f>IF(AND(OR($A36="Holiday",$A37="Holiday"),
        ISNUMBER(MATCH(TRIM($B36),{"Phagwah","Good Friday","Easter Monday","Labour Day","Christmas","Eid ul Azha","Romans-2","Globe-12","Neptune P1"},0))),
   $I36,0)</f>
        <v/>
      </c>
      <c r="P36" s="9">
        <f>IF(OR($O$7="Canteen",$O$7="Head Office"),0,IF($I36&lt;=0,0,IF(OR(OR(TRIM($J36)="Hebrews",TRIM($J36)="Romans",TRIM($J36)="Romans-2",TRIM($J36)="Globe",TRIM($J36)="Globe-12",TRIM($J36)="Neptune P1"),AND($I37&gt;0,OR(TRIM($J37)="Hebrews",TRIM($J37)="Romans",TRIM($J37)="Romans-2",TRIM($J37)="Globe",TRIM($J37)="Globe-12",TRIM($J37)="Neptune P1"))),1,0)))</f>
        <v/>
      </c>
      <c r="Q36" s="10" t="n"/>
      <c r="R36" s="9">
        <f>IF(OR($O$7="Canteen",$O$7="Head Office"),0,IF(
  AND(
    SUMIFS(I:I, C:C, C36) &gt;= 8,
    COUNTIFS(C$14:C36, C36)=1,
    OR(
      TEXT(D36,"hh:mm:ss")="07:00:00",
      TEXT(D36,"hh:mm:ss")="15:00:00",
      TEXT(D36,"hh:mm:ss")="23:00:00",
      TEXT(D37,"hh:mm:ss")="07:00:00",
      TEXT(D37,"hh:mm:ss")="15:00:00",
      TEXT(D37,"hh:mm:ss")="23:00:00"
    )
  ),
  1,
  0
))</f>
        <v/>
      </c>
      <c r="S36" s="9">
        <f>IF(OR($A36="Annual Leave",$A37="Annual Leave"),IF($A36="Annual Leave",8,0),0)</f>
        <v/>
      </c>
      <c r="T36" s="91" t="n"/>
      <c r="U36" s="144">
        <f>MAX(0,40-Y36)</f>
        <v/>
      </c>
      <c r="V36" s="351">
        <f>IF(OR($C36="",$D36=""),0,
 IF(OR($A36="Holiday",$A37="Holiday"),0,
 IF(AND(NOT(OR($A36="Annual Leave",$A37="Annual Leave")),$A36="Off day"),0,
  IF($I36+$I37&gt;=8,IF($I36&gt;=8,8,$I36),$I36)
  )))</f>
        <v/>
      </c>
      <c r="W36" s="351">
        <f>MAX(0,V36-U36)</f>
        <v/>
      </c>
      <c r="X36" s="351">
        <f>IF(C36="","",C36-WEEKDAY(C36,1)+1)</f>
        <v/>
      </c>
      <c r="Y36" s="351">
        <f>SUMPRODUCT(($X$14:$X35=X36)*(($V$14:$V35)+($O$14:$O35)))+IF(X36=X14,$L$11,0)</f>
        <v/>
      </c>
      <c r="Z36" s="351" t="n"/>
      <c r="AA36" s="351" t="n"/>
      <c r="AB36" s="351" t="n"/>
      <c r="AC36" s="351" t="n"/>
      <c r="AD36" s="351" t="n"/>
      <c r="AE36" s="351" t="n"/>
      <c r="AF36" s="351" t="n"/>
    </row>
    <row r="37" ht="24" customHeight="1" s="348" thickBot="1">
      <c r="A37" s="154" t="inlineStr">
        <is>
          <t>On Day</t>
        </is>
      </c>
      <c r="B37" s="305" t="n"/>
      <c r="C37" s="90">
        <f>C36</f>
        <v/>
      </c>
      <c r="D37" s="276" t="n"/>
      <c r="E37" s="277">
        <f>IF(D37="", "",
 IF(D37=TIME(0,0,0), 0,
 IF(AND(D37&gt;=TIME(0,0,1), D37&lt;=TIME(2,0,0)), TIME(7,0,0),
 IF(AND(D37&gt;=TIME(6,0,0), D37&lt;=TIME(8,0,0)), TIME(12,0,0),
 IF(AND(D37&gt;TIME(8,0,0), D37&lt;=TIME(13,59,0)), TIME(15,0,0),
 IF(AND(D37&gt;=TIME(14,0,0), D37&lt;=TIME(17,59,0)), TIME(21,0,0),
 IF(AND(D37&gt;=TIME(18,0,0), D37&lt;=TIME(21,59,0)), TIME(0,0,0),
 IF(AND(D37&gt;=TIME(22,0,0), D37&lt;=TIME(23,59,59)), TIME(7,0,0), ""))))))))</f>
        <v/>
      </c>
      <c r="F37" s="156" t="n"/>
      <c r="G37" s="277">
        <f>IF(AND(D37&gt;=TIME(6,0,0),D37&lt;=TIME(8,0,0)),E37,"")</f>
        <v/>
      </c>
      <c r="H37" s="276" t="n"/>
      <c r="I37" s="30">
        <f>ROUND(IF(OR(D37="",E37="",E37=0),0,IF(H37="",MOD(E37-D37,1)*24,MOD(H37-D37,1)*24)),2)</f>
        <v/>
      </c>
      <c r="J37" s="158" t="n"/>
      <c r="K37" s="274" t="n"/>
      <c r="L37" s="189" t="n"/>
      <c r="M37" s="275">
        <f>MAX(0,V37-W37)</f>
        <v/>
      </c>
      <c r="N37" s="278">
        <f>(IF(OR($C37="",$D37=""),0,
 IF(OR($A36="Holiday",$A37="Holiday"),
    IF(ISNUMBER(MATCH(TRIM($B37),{"Phagwah","Good Friday","Easter Monday","Labour Day","Christmas","Eid ul Azha","Romans-2","Globe-12","Neptune P1"},0)),0,$I37),
 IF(AND(NOT(OR($A36="Annual Leave",$A37="Annual Leave")),$A37="Off day"),$I37,
  MAX(0,$I37-$V37)
  ))))+W37</f>
        <v/>
      </c>
      <c r="O37" s="278">
        <f>IF(AND(OR($A36="Holiday",$A37="Holiday"),
        ISNUMBER(MATCH(TRIM($B37),{"Phagwah","Good Friday","Easter Monday","Labour Day","Christmas","Eid ul Azha","Romans-2","Globe-12","Neptune P1"},0))),
   $I37,0)</f>
        <v/>
      </c>
      <c r="P37" s="278">
        <f>IF(OR($O$7="Canteen",$O$7="Head Office"),0,IF($I37&lt;=0,0,IF(AND($I36&lt;=0,OR(TRIM($J37)="Hebrews",TRIM($J37)="Romans",TRIM($J37)="Romans-2",TRIM($J37)="Globe",TRIM($J37)="Globe-12",TRIM($J37)="Neptune P1")),1,0)))</f>
        <v/>
      </c>
      <c r="Q37" s="279" t="n"/>
      <c r="R37" s="278">
        <f>IF(OR($O$7="Canteen",$O$7="Head Office"),0,IF(
  AND(
    SUMIFS(I:I, C:C, C37) &gt;= 8,
    COUNTIFS(C$14:C37, C37)=1,
    OR(
      TEXT(D37,"hh:mm:ss")="07:00:00",
      TEXT(D37,"hh:mm:ss")="15:00:00",
      TEXT(D37,"hh:mm:ss")="23:00:00",
      TEXT(D38,"hh:mm:ss")="07:00:00",
      TEXT(D38,"hh:mm:ss")="15:00:00",
      TEXT(D38,"hh:mm:ss")="23:00:00"
    )
  ),
  1,
  0
))</f>
        <v/>
      </c>
      <c r="S37" s="278">
        <f>IF(OR($A36="Annual Leave",$A37="Annual Leave"),IF(AND($A36&lt;&gt;"Annual Leave",$A37="Annual Leave"),8,0),0)</f>
        <v/>
      </c>
      <c r="T37" s="280" t="n"/>
      <c r="U37" s="144">
        <f>MAX(0,40-Y37)</f>
        <v/>
      </c>
      <c r="V37" s="351">
        <f>IF(OR($C37="",$D37=""),0,
 IF(OR($A36="Holiday",$A37="Holiday"),0,
 IF(AND(NOT(OR($A36="Annual Leave",$A37="Annual Leave")),$A37="Off day"),0,
  IF($I36+$I37&gt;=8,IF($I36&gt;=8,0,8-$I36),$I37)
  )))</f>
        <v/>
      </c>
      <c r="W37" s="351">
        <f>MAX(0,V37-U37)</f>
        <v/>
      </c>
      <c r="X37" s="351">
        <f>IF(C37="","",C37-WEEKDAY(C37,1)+1)</f>
        <v/>
      </c>
      <c r="Y37" s="351">
        <f>SUMPRODUCT(($X$14:$X36=X37)*(($V$14:$V36)+($O$14:$O36)))+IF(X37=X14,$L$11,0)</f>
        <v/>
      </c>
      <c r="Z37" s="351" t="n"/>
      <c r="AA37" s="351" t="n"/>
      <c r="AB37" s="351" t="n"/>
      <c r="AC37" s="351" t="n"/>
      <c r="AD37" s="351" t="n"/>
      <c r="AE37" s="351" t="n"/>
      <c r="AF37" s="351" t="n"/>
    </row>
    <row r="38" ht="24" customHeight="1" s="348" thickBot="1">
      <c r="A38" s="194" t="inlineStr">
        <is>
          <t>On Day</t>
        </is>
      </c>
      <c r="B38" s="195" t="n"/>
      <c r="C38" s="103">
        <f>C36+1</f>
        <v/>
      </c>
      <c r="D38" s="64" t="n"/>
      <c r="E38" s="196">
        <f>IF(D38="", "",
 IF(D38=TIME(0,0,0), 0,
 IF(AND(D38&gt;=TIME(0,0,1), D38&lt;=TIME(2,0,0)), TIME(7,0,0),
 IF(AND(D38&gt;=TIME(6,0,0), D38&lt;=TIME(8,0,0)), TIME(12,0,0),
 IF(AND(D38&gt;TIME(8,0,0), D38&lt;=TIME(13,59,0)), TIME(15,0,0),
 IF(AND(D38&gt;=TIME(14,0,0), D38&lt;=TIME(17,59,0)), TIME(21,0,0),
 IF(AND(D38&gt;=TIME(18,0,0), D38&lt;=TIME(21,59,0)), TIME(0,0,0),
 IF(AND(D38&gt;=TIME(22,0,0), D38&lt;=TIME(23,59,59)), TIME(7,0,0), ""))))))))</f>
        <v/>
      </c>
      <c r="F38" s="197" t="n"/>
      <c r="G38" s="196">
        <f>IF(AND(D38&gt;=TIME(6,0,0),D38&lt;=TIME(8,0,0)),E38,"")</f>
        <v/>
      </c>
      <c r="H38" s="64" t="n"/>
      <c r="I38" s="65">
        <f>ROUND(IF(OR(D38="",E38="",E38=0),0,IF(H38="",MOD(E38-D38,1)*24,MOD(H38-D38,1)*24)),2)</f>
        <v/>
      </c>
      <c r="J38" s="198" t="n"/>
      <c r="K38" s="306" t="n"/>
      <c r="L38" s="181" t="n"/>
      <c r="M38" s="307">
        <f>MAX(0,V38-W38)</f>
        <v/>
      </c>
      <c r="N38" s="66">
        <f>(IF(OR($C38="",$D38=""),0,
 IF(OR($A38="Holiday",$A39="Holiday"),
    IF(ISNUMBER(MATCH(TRIM($B38),{"Phagwah","Good Friday","Easter Monday","Labour Day","Christmas","Eid ul Azha","Romans-2","Globe-12","Neptune P1"},0)),0,$I38),
 IF(AND(NOT(OR($A38="Annual Leave",$A39="Annual Leave")),$A38="Off day"),$I38,
  MAX(0,$I38-$V38)
  ))))+W38</f>
        <v/>
      </c>
      <c r="O38" s="66">
        <f>IF(AND(OR($A38="Holiday",$A39="Holiday"),
        ISNUMBER(MATCH(TRIM($B38),{"Phagwah","Good Friday","Easter Monday","Labour Day","Christmas","Eid ul Azha","Romans-2","Globe-12","Neptune P1"},0))),
   $I38,0)</f>
        <v/>
      </c>
      <c r="P38" s="66">
        <f>IF(OR($O$7="Canteen",$O$7="Head Office"),0,IF($I38&lt;=0,0,IF(OR(OR(TRIM($J38)="Hebrews",TRIM($J38)="Romans",TRIM($J38)="Romans-2",TRIM($J38)="Globe",TRIM($J38)="Globe-12",TRIM($J38)="Neptune P1"),AND($I39&gt;0,OR(TRIM($J39)="Hebrews",TRIM($J39)="Romans",TRIM($J39)="Romans-2",TRIM($J39)="Globe",TRIM($J39)="Globe-12",TRIM($J39)="Neptune P1"))),1,0)))</f>
        <v/>
      </c>
      <c r="Q38" s="67" t="n"/>
      <c r="R38" s="66">
        <f>IF(OR($O$7="Canteen",$O$7="Head Office"),0,IF(
  AND(
    SUMIFS(I:I, C:C, C38) &gt;= 8,
    COUNTIFS(C$14:C38, C38)=1,
    OR(
      TEXT(D38,"hh:mm:ss")="07:00:00",
      TEXT(D38,"hh:mm:ss")="15:00:00",
      TEXT(D38,"hh:mm:ss")="23:00:00",
      TEXT(D39,"hh:mm:ss")="07:00:00",
      TEXT(D39,"hh:mm:ss")="15:00:00",
      TEXT(D39,"hh:mm:ss")="23:00:00"
    )
  ),
  1,
  0
))</f>
        <v/>
      </c>
      <c r="S38" s="66">
        <f>IF(OR($A38="Annual Leave",$A39="Annual Leave"),IF($A38="Annual Leave",8,0),0)</f>
        <v/>
      </c>
      <c r="T38" s="68" t="n"/>
      <c r="U38" s="144">
        <f>MAX(0,40-Y38)</f>
        <v/>
      </c>
      <c r="V38" s="351">
        <f>IF(OR($C38="",$D38=""),0,
 IF(OR($A38="Holiday",$A39="Holiday"),0,
 IF(AND(NOT(OR($A38="Annual Leave",$A39="Annual Leave")),$A38="Off day"),0,
  IF($I38+$I39&gt;=8,IF($I38&gt;=8,8,$I38),$I38)
  )))</f>
        <v/>
      </c>
      <c r="W38" s="351">
        <f>MAX(0,V38-U38)</f>
        <v/>
      </c>
      <c r="X38" s="351">
        <f>IF(C38="","",C38-WEEKDAY(C38,1)+1)</f>
        <v/>
      </c>
      <c r="Y38" s="351">
        <f>SUMPRODUCT(($X$14:$X37=X38)*(($V$14:$V37)+($O$14:$O37)))+IF(X38=X14,$L$11,0)</f>
        <v/>
      </c>
      <c r="Z38" s="351" t="n"/>
      <c r="AA38" s="351" t="n"/>
      <c r="AB38" s="351" t="n"/>
      <c r="AC38" s="351" t="n"/>
      <c r="AD38" s="351" t="n"/>
      <c r="AE38" s="351" t="n"/>
      <c r="AF38" s="351" t="n"/>
    </row>
    <row r="39" ht="24" customHeight="1" s="348" thickBot="1">
      <c r="A39" s="194" t="inlineStr">
        <is>
          <t>On Day</t>
        </is>
      </c>
      <c r="B39" s="199" t="n"/>
      <c r="C39" s="104">
        <f>C38</f>
        <v/>
      </c>
      <c r="D39" s="69" t="n"/>
      <c r="E39" s="200">
        <f>IF(D39="", "",
 IF(D39=TIME(0,0,0), 0,
 IF(AND(D39&gt;=TIME(0,0,1), D39&lt;=TIME(2,0,0)), TIME(7,0,0),
 IF(AND(D39&gt;=TIME(6,0,0), D39&lt;=TIME(8,0,0)), TIME(12,0,0),
 IF(AND(D39&gt;TIME(8,0,0), D39&lt;=TIME(13,59,0)), TIME(15,0,0),
 IF(AND(D39&gt;=TIME(14,0,0), D39&lt;=TIME(17,59,0)), TIME(21,0,0),
 IF(AND(D39&gt;=TIME(18,0,0), D39&lt;=TIME(21,59,0)), TIME(0,0,0),
 IF(AND(D39&gt;=TIME(22,0,0), D39&lt;=TIME(23,59,59)), TIME(7,0,0), ""))))))))</f>
        <v/>
      </c>
      <c r="F39" s="201" t="n"/>
      <c r="G39" s="200">
        <f>IF(AND(D39&gt;=TIME(6,0,0),D39&lt;=TIME(8,0,0)),E39,"")</f>
        <v/>
      </c>
      <c r="H39" s="69" t="n"/>
      <c r="I39" s="70">
        <f>ROUND(IF(OR(D39="",E39="",E39=0),0,IF(H39="",MOD(E39-D39,1)*24,MOD(H39-D39,1)*24)),2)</f>
        <v/>
      </c>
      <c r="J39" s="198" t="n"/>
      <c r="K39" s="306" t="n"/>
      <c r="L39" s="183" t="n"/>
      <c r="M39" s="307">
        <f>MAX(0,V39-W39)</f>
        <v/>
      </c>
      <c r="N39" s="71">
        <f>(IF(OR($C39="",$D39=""),0,
 IF(OR($A38="Holiday",$A39="Holiday"),
    IF(ISNUMBER(MATCH(TRIM($B39),{"Phagwah","Good Friday","Easter Monday","Labour Day","Christmas","Eid ul Azha","Romans-2","Globe-12","Neptune P1"},0)),0,$I39),
 IF(AND(NOT(OR($A38="Annual Leave",$A39="Annual Leave")),$A39="Off day"),$I39,
  MAX(0,$I39-$V39)
  ))))+W39</f>
        <v/>
      </c>
      <c r="O39" s="71">
        <f>IF(AND(OR($A38="Holiday",$A39="Holiday"),
        ISNUMBER(MATCH(TRIM($B39),{"Phagwah","Good Friday","Easter Monday","Labour Day","Christmas","Eid ul Azha","Romans-2","Globe-12","Neptune P1"},0))),
   $I39,0)</f>
        <v/>
      </c>
      <c r="P39" s="71">
        <f>IF(OR($O$7="Canteen",$O$7="Head Office"),0,IF($I39&lt;=0,0,IF(AND($I38&lt;=0,OR(TRIM($J39)="Hebrews",TRIM($J39)="Romans",TRIM($J39)="Romans-2",TRIM($J39)="Globe",TRIM($J39)="Globe-12",TRIM($J39)="Neptune P1")),1,0)))</f>
        <v/>
      </c>
      <c r="Q39" s="72" t="n"/>
      <c r="R39" s="71">
        <f>IF(OR($O$7="Canteen",$O$7="Head Office"),0,IF(
  AND(
    SUMIFS(I:I, C:C, C39) &gt;= 8,
    COUNTIFS(C$14:C39, C39)=1,
    OR(
      TEXT(D39,"hh:mm:ss")="07:00:00",
      TEXT(D39,"hh:mm:ss")="15:00:00",
      TEXT(D39,"hh:mm:ss")="23:00:00",
      TEXT(D40,"hh:mm:ss")="07:00:00",
      TEXT(D40,"hh:mm:ss")="15:00:00",
      TEXT(D40,"hh:mm:ss")="23:00:00"
    )
  ),
  1,
  0
))</f>
        <v/>
      </c>
      <c r="S39" s="71">
        <f>IF(OR($A38="Annual Leave",$A39="Annual Leave"),IF(AND($A38&lt;&gt;"Annual Leave",$A39="Annual Leave"),8,0),0)</f>
        <v/>
      </c>
      <c r="T39" s="73" t="n"/>
      <c r="U39" s="144">
        <f>MAX(0,40-Y39)</f>
        <v/>
      </c>
      <c r="V39" s="351">
        <f>IF(OR($C39="",$D39=""),0,
 IF(OR($A38="Holiday",$A39="Holiday"),0,
 IF(AND(NOT(OR($A38="Annual Leave",$A39="Annual Leave")),$A39="Off day"),0,
  IF($I38+$I39&gt;=8,IF($I38&gt;=8,0,8-$I38),$I39)
  )))</f>
        <v/>
      </c>
      <c r="W39" s="351">
        <f>MAX(0,V39-U39)</f>
        <v/>
      </c>
      <c r="X39" s="351">
        <f>IF(C39="","",C39-WEEKDAY(C39,1)+1)</f>
        <v/>
      </c>
      <c r="Y39" s="351">
        <f>SUMPRODUCT(($X$14:$X38=X39)*(($V$14:$V38)+($O$14:$O38)))+IF(X39=X14,$L$11,0)</f>
        <v/>
      </c>
      <c r="Z39" s="351" t="n"/>
      <c r="AA39" s="351" t="n"/>
      <c r="AB39" s="351" t="n"/>
      <c r="AC39" s="351" t="n"/>
      <c r="AD39" s="351" t="n"/>
      <c r="AE39" s="351" t="n"/>
      <c r="AF39" s="351" t="n"/>
    </row>
    <row r="40" ht="24" customHeight="1" s="348" thickBot="1">
      <c r="A40" s="202" t="inlineStr">
        <is>
          <t>On Day</t>
        </is>
      </c>
      <c r="B40" s="203" t="n"/>
      <c r="C40" s="105">
        <f>C38+1</f>
        <v/>
      </c>
      <c r="D40" s="74" t="n"/>
      <c r="E40" s="204">
        <f>IF(D40="", "",
 IF(D40=TIME(0,0,0), 0,
 IF(AND(D40&gt;=TIME(0,0,1), D40&lt;=TIME(2,0,0)), TIME(7,0,0),
 IF(AND(D40&gt;=TIME(6,0,0), D40&lt;=TIME(8,0,0)), TIME(12,0,0),
 IF(AND(D40&gt;TIME(8,0,0), D40&lt;=TIME(13,59,0)), TIME(15,0,0),
 IF(AND(D40&gt;=TIME(14,0,0), D40&lt;=TIME(17,59,0)), TIME(21,0,0),
 IF(AND(D40&gt;=TIME(18,0,0), D40&lt;=TIME(21,59,0)), TIME(0,0,0),
 IF(AND(D40&gt;=TIME(22,0,0), D40&lt;=TIME(23,59,59)), TIME(7,0,0), ""))))))))</f>
        <v/>
      </c>
      <c r="F40" s="205" t="n"/>
      <c r="G40" s="204">
        <f>IF(AND(D40&gt;=TIME(6,0,0),D40&lt;=TIME(8,0,0)),E40,"")</f>
        <v/>
      </c>
      <c r="H40" s="74" t="n"/>
      <c r="I40" s="106">
        <f>ROUND(IF(OR(D40="",E40="",E40=0),0,IF(H40="",MOD(E40-D40,1)*24,MOD(H40-D40,1)*24)),2)</f>
        <v/>
      </c>
      <c r="J40" s="206" t="n"/>
      <c r="K40" s="308" t="n"/>
      <c r="L40" s="189" t="n"/>
      <c r="M40" s="309">
        <f>MAX(0,V40-W40)</f>
        <v/>
      </c>
      <c r="N40" s="75">
        <f>(IF(OR($C40="",$D40=""),0,
 IF(OR($A40="Holiday",$A41="Holiday"),
    IF(ISNUMBER(MATCH(TRIM($B40),{"Phagwah","Good Friday","Easter Monday","Labour Day","Christmas","Eid ul Azha","Romans-2","Globe-12","Neptune P1"},0)),0,$I40),
 IF(AND(NOT(OR($A40="Annual Leave",$A41="Annual Leave")),$A40="Off day"),$I40,
  MAX(0,$I40-$V40)
  ))))+W40</f>
        <v/>
      </c>
      <c r="O40" s="75">
        <f>IF(AND(OR($A40="Holiday",$A41="Holiday"),
        ISNUMBER(MATCH(TRIM($B40),{"Phagwah","Good Friday","Easter Monday","Labour Day","Christmas","Eid ul Azha","Romans-2","Globe-12","Neptune P1"},0))),
   $I40,0)</f>
        <v/>
      </c>
      <c r="P40" s="75">
        <f>IF(OR($O$7="Canteen",$O$7="Head Office"),0,IF($I40&lt;=0,0,IF(OR(OR(TRIM($J40)="Hebrews",TRIM($J40)="Romans",TRIM($J40)="Romans-2",TRIM($J40)="Globe",TRIM($J40)="Globe-12",TRIM($J40)="Neptune P1"),AND($I41&gt;0,OR(TRIM($J41)="Hebrews",TRIM($J41)="Romans",TRIM($J41)="Romans-2",TRIM($J41)="Globe",TRIM($J41)="Globe-12",TRIM($J41)="Neptune P1"))),1,0)))</f>
        <v/>
      </c>
      <c r="Q40" s="76" t="n"/>
      <c r="R40" s="75">
        <f>IF(OR($O$7="Canteen",$O$7="Head Office"),0,IF(
  AND(
    SUMIFS(I:I, C:C, C40) &gt;= 8,
    COUNTIFS(C$14:C40, C40)=1,
    OR(
      TEXT(D40,"hh:mm:ss")="07:00:00",
      TEXT(D40,"hh:mm:ss")="15:00:00",
      TEXT(D40,"hh:mm:ss")="23:00:00",
      TEXT(D41,"hh:mm:ss")="07:00:00",
      TEXT(D41,"hh:mm:ss")="15:00:00",
      TEXT(D41,"hh:mm:ss")="23:00:00"
    )
  ),
  1,
  0
))</f>
        <v/>
      </c>
      <c r="S40" s="75">
        <f>IF(OR($A40="Annual Leave",$A41="Annual Leave"),IF($A40="Annual Leave",8,0),0)</f>
        <v/>
      </c>
      <c r="T40" s="107" t="n"/>
      <c r="U40" s="144">
        <f>MAX(0,40-Y40)</f>
        <v/>
      </c>
      <c r="V40" s="351">
        <f>IF(OR($C40="",$D40=""),0,
 IF(OR($A40="Holiday",$A41="Holiday"),0,
 IF(AND(NOT(OR($A40="Annual Leave",$A41="Annual Leave")),$A40="Off day"),0,
  IF($I40+$I41&gt;=8,IF($I40&gt;=8,8,$I40),$I40)
  )))</f>
        <v/>
      </c>
      <c r="W40" s="351">
        <f>MAX(0,V40-U40)</f>
        <v/>
      </c>
      <c r="X40" s="351">
        <f>IF(C40="","",C40-WEEKDAY(C40,1)+1)</f>
        <v/>
      </c>
      <c r="Y40" s="351">
        <f>SUMPRODUCT(($X$14:$X39=X40)*(($V$14:$V39)+($O$14:$O39)))+IF(X40=X14,$L$11,0)</f>
        <v/>
      </c>
      <c r="Z40" s="351" t="n"/>
      <c r="AA40" s="351" t="n"/>
      <c r="AB40" s="351" t="n"/>
      <c r="AC40" s="351" t="n"/>
      <c r="AD40" s="351" t="n"/>
      <c r="AE40" s="351" t="n"/>
      <c r="AF40" s="351" t="n"/>
    </row>
    <row r="41" ht="24" customHeight="1" s="348" thickBot="1">
      <c r="A41" s="202" t="inlineStr">
        <is>
          <t>On Day</t>
        </is>
      </c>
      <c r="B41" s="310" t="n"/>
      <c r="C41" s="105">
        <f>C40</f>
        <v/>
      </c>
      <c r="D41" s="311" t="n"/>
      <c r="E41" s="312">
        <f>IF(D41="", "",
 IF(D41=TIME(0,0,0), 0,
 IF(AND(D41&gt;=TIME(0,0,1), D41&lt;=TIME(2,0,0)), TIME(7,0,0),
 IF(AND(D41&gt;=TIME(6,0,0), D41&lt;=TIME(8,0,0)), TIME(12,0,0),
 IF(AND(D41&gt;TIME(8,0,0), D41&lt;=TIME(13,59,0)), TIME(15,0,0),
 IF(AND(D41&gt;=TIME(14,0,0), D41&lt;=TIME(17,59,0)), TIME(21,0,0),
 IF(AND(D41&gt;=TIME(18,0,0), D41&lt;=TIME(21,59,0)), TIME(0,0,0),
 IF(AND(D41&gt;=TIME(22,0,0), D41&lt;=TIME(23,59,59)), TIME(7,0,0), ""))))))))</f>
        <v/>
      </c>
      <c r="F41" s="205" t="n"/>
      <c r="G41" s="312">
        <f>IF(AND(D41&gt;=TIME(6,0,0),D41&lt;=TIME(8,0,0)),E41,"")</f>
        <v/>
      </c>
      <c r="H41" s="311" t="n"/>
      <c r="I41" s="106">
        <f>ROUND(IF(OR(D41="",E41="",E41=0),0,IF(H41="",MOD(E41-D41,1)*24,MOD(H41-D41,1)*24)),2)</f>
        <v/>
      </c>
      <c r="J41" s="207" t="n"/>
      <c r="K41" s="308" t="n"/>
      <c r="L41" s="189" t="n"/>
      <c r="M41" s="309">
        <f>MAX(0,V41-W41)</f>
        <v/>
      </c>
      <c r="N41" s="313">
        <f>(IF(OR($C41="",$D41=""),0,
 IF(OR($A40="Holiday",$A41="Holiday"),
    IF(ISNUMBER(MATCH(TRIM($B41),{"Phagwah","Good Friday","Easter Monday","Labour Day","Christmas","Eid ul Azha","Romans-2","Globe-12","Neptune P1"},0)),0,$I41),
 IF(AND(NOT(OR($A40="Annual Leave",$A41="Annual Leave")),$A41="Off day"),$I41,
  MAX(0,$I41-$V41)
  ))))+W41</f>
        <v/>
      </c>
      <c r="O41" s="313">
        <f>IF(AND(OR($A40="Holiday",$A41="Holiday"),
        ISNUMBER(MATCH(TRIM($B41),{"Phagwah","Good Friday","Easter Monday","Labour Day","Christmas","Eid ul Azha","Romans-2","Globe-12","Neptune P1"},0))),
   $I41,0)</f>
        <v/>
      </c>
      <c r="P41" s="313">
        <f>IF(OR($O$7="Canteen",$O$7="Head Office"),0,IF($I41&lt;=0,0,IF(AND($I40&lt;=0,OR(TRIM($J41)="Hebrews",TRIM($J41)="Romans",TRIM($J41)="Romans-2",TRIM($J41)="Globe",TRIM($J41)="Globe-12",TRIM($J41)="Neptune P1")),1,0)))</f>
        <v/>
      </c>
      <c r="Q41" s="314" t="n"/>
      <c r="R41" s="313">
        <f>IF(OR($O$7="Canteen",$O$7="Head Office"),0,IF(
  AND(
    SUMIFS(I:I, C:C, C41) &gt;= 8,
    COUNTIFS(C$14:C41, C41)=1,
    OR(
      TEXT(D41,"hh:mm:ss")="07:00:00",
      TEXT(D41,"hh:mm:ss")="15:00:00",
      TEXT(D41,"hh:mm:ss")="23:00:00",
      TEXT(D42,"hh:mm:ss")="07:00:00",
      TEXT(D42,"hh:mm:ss")="15:00:00",
      TEXT(D42,"hh:mm:ss")="23:00:00"
    )
  ),
  1,
  0
))</f>
        <v/>
      </c>
      <c r="S41" s="313">
        <f>IF(OR($A40="Annual Leave",$A41="Annual Leave"),IF(AND($A40&lt;&gt;"Annual Leave",$A41="Annual Leave"),8,0),0)</f>
        <v/>
      </c>
      <c r="T41" s="315" t="n"/>
      <c r="U41" s="144">
        <f>MAX(0,40-Y41)</f>
        <v/>
      </c>
      <c r="V41" s="351">
        <f>IF(OR($C41="",$D41=""),0,
 IF(OR($A40="Holiday",$A41="Holiday"),0,
 IF(AND(NOT(OR($A40="Annual Leave",$A41="Annual Leave")),$A41="Off day"),0,
  IF($I40+$I41&gt;=8,IF($I40&gt;=8,0,8-$I40),$I41)
  )))</f>
        <v/>
      </c>
      <c r="W41" s="351">
        <f>MAX(0,V41-U41)</f>
        <v/>
      </c>
      <c r="X41" s="351">
        <f>IF(C41="","",C41-WEEKDAY(C41,1)+1)</f>
        <v/>
      </c>
      <c r="Y41" s="351">
        <f>SUMPRODUCT(($X$14:$X40=X41)*(($V$14:$V40)+($O$14:$O40)))+IF(X41=X14,$L$11,0)</f>
        <v/>
      </c>
      <c r="Z41" s="351" t="n"/>
      <c r="AA41" s="351" t="n"/>
      <c r="AB41" s="351" t="n"/>
      <c r="AC41" s="351" t="n"/>
      <c r="AD41" s="351" t="n"/>
      <c r="AE41" s="351" t="n"/>
      <c r="AF41" s="351" t="n"/>
    </row>
    <row r="42" ht="24" customHeight="1" s="348" thickBot="1">
      <c r="A42" s="208" t="inlineStr">
        <is>
          <t>On Day</t>
        </is>
      </c>
      <c r="B42" s="209" t="n"/>
      <c r="C42" s="108">
        <f>C40+1</f>
        <v/>
      </c>
      <c r="D42" s="77" t="n"/>
      <c r="E42" s="210">
        <f>IF(D42="", "",
 IF(D42=TIME(0,0,0), 0,
 IF(AND(D42&gt;=TIME(0,0,1), D42&lt;=TIME(2,0,0)), TIME(7,0,0),
 IF(AND(D42&gt;=TIME(6,0,0), D42&lt;=TIME(8,0,0)), TIME(12,0,0),
 IF(AND(D42&gt;TIME(8,0,0), D42&lt;=TIME(13,59,0)), TIME(15,0,0),
 IF(AND(D42&gt;=TIME(14,0,0), D42&lt;=TIME(17,59,0)), TIME(21,0,0),
 IF(AND(D42&gt;=TIME(18,0,0), D42&lt;=TIME(21,59,0)), TIME(0,0,0),
 IF(AND(D42&gt;=TIME(22,0,0), D42&lt;=TIME(23,59,59)), TIME(7,0,0), ""))))))))</f>
        <v/>
      </c>
      <c r="F42" s="211" t="n"/>
      <c r="G42" s="210">
        <f>IF(AND(D42&gt;=TIME(6,0,0),D42&lt;=TIME(8,0,0)),E42,"")</f>
        <v/>
      </c>
      <c r="H42" s="77" t="n"/>
      <c r="I42" s="16">
        <f>ROUND(IF(OR(D42="",E42="",E42=0),0,IF(H42="",MOD(E42-D42,1)*24,MOD(H42-D42,1)*24)),2)</f>
        <v/>
      </c>
      <c r="J42" s="212" t="n"/>
      <c r="K42" s="316" t="n"/>
      <c r="L42" s="181" t="n"/>
      <c r="M42" s="317">
        <f>MAX(0,V42-W42)</f>
        <v/>
      </c>
      <c r="N42" s="17">
        <f>(IF(OR($C42="",$D42=""),0,
 IF(OR($A42="Holiday",$A43="Holiday"),
    IF(ISNUMBER(MATCH(TRIM($B42),{"Phagwah","Good Friday","Easter Monday","Labour Day","Christmas","Eid ul Azha","Romans-2","Globe-12","Neptune P1"},0)),0,$I42),
 IF(AND(NOT(OR($A42="Annual Leave",$A43="Annual Leave")),$A42="Off day"),$I42,
  MAX(0,$I42-$V42)
  ))))+W42</f>
        <v/>
      </c>
      <c r="O42" s="213">
        <f>IF(AND(OR($A42="Holiday",$A43="Holiday"),
        ISNUMBER(MATCH(TRIM($B42),{"Phagwah","Good Friday","Easter Monday","Labour Day","Christmas","Eid ul Azha","Romans-2","Globe-12","Neptune P1"},0))),
   $I42,0)</f>
        <v/>
      </c>
      <c r="P42" s="17">
        <f>IF(OR($O$7="Canteen",$O$7="Head Office"),0,IF($I42&lt;=0,0,IF(OR(OR(TRIM($J42)="Hebrews",TRIM($J42)="Romans",TRIM($J42)="Romans-2",TRIM($J42)="Globe",TRIM($J42)="Globe-12",TRIM($J42)="Neptune P1"),AND($I43&gt;0,OR(TRIM($J43)="Hebrews",TRIM($J43)="Romans",TRIM($J43)="Romans-2",TRIM($J43)="Globe",TRIM($J43)="Globe-12",TRIM($J43)="Neptune P1"))),1,0)))</f>
        <v/>
      </c>
      <c r="Q42" s="78" t="n"/>
      <c r="R42" s="213">
        <f>IF(OR($O$7="Canteen",$O$7="Head Office"),0,IF(
  AND(
    SUMIFS(I:I, C:C, C42) &gt;= 8,
    COUNTIFS(C$14:C42, C42)=1,
    OR(
      TEXT(D42,"hh:mm:ss")="07:00:00",
      TEXT(D42,"hh:mm:ss")="15:00:00",
      TEXT(D42,"hh:mm:ss")="23:00:00",
      TEXT(D43,"hh:mm:ss")="07:00:00",
      TEXT(D43,"hh:mm:ss")="15:00:00",
      TEXT(D43,"hh:mm:ss")="23:00:00"
    )
  ),
  1,
  0
))</f>
        <v/>
      </c>
      <c r="S42" s="213">
        <f>IF(OR($A42="Annual Leave",$A43="Annual Leave"),IF($A42="Annual Leave",8,0),0)</f>
        <v/>
      </c>
      <c r="T42" s="79" t="n"/>
      <c r="U42" s="144">
        <f>MAX(0,40-Y42)</f>
        <v/>
      </c>
      <c r="V42" s="351">
        <f>IF(OR($C42="",$D42=""),0,
 IF(OR($A42="Holiday",$A43="Holiday"),0,
 IF(AND(NOT(OR($A42="Annual Leave",$A43="Annual Leave")),$A42="Off day"),0,
  IF($I42+$I43&gt;=8,IF($I42&gt;=8,8,$I42),$I42)
  )))</f>
        <v/>
      </c>
      <c r="W42" s="351">
        <f>MAX(0,V42-U42)</f>
        <v/>
      </c>
      <c r="X42" s="351">
        <f>IF(C42="","",C42-WEEKDAY(C42,1)+1)</f>
        <v/>
      </c>
      <c r="Y42" s="351">
        <f>SUMPRODUCT(($X$14:$X41=X42)*(($V$14:$V41)+($O$14:$O41)))+IF(X42=X14,$L$11,0)</f>
        <v/>
      </c>
      <c r="Z42" s="351" t="n"/>
      <c r="AA42" s="351" t="n"/>
      <c r="AB42" s="351" t="n"/>
      <c r="AC42" s="351" t="n"/>
      <c r="AD42" s="351" t="n"/>
      <c r="AE42" s="351" t="n"/>
      <c r="AF42" s="351" t="n"/>
    </row>
    <row r="43" ht="24" customHeight="1" s="348" thickBot="1">
      <c r="A43" s="208" t="inlineStr">
        <is>
          <t>On Day</t>
        </is>
      </c>
      <c r="B43" s="214" t="n"/>
      <c r="C43" s="109">
        <f>C42</f>
        <v/>
      </c>
      <c r="D43" s="18" t="n"/>
      <c r="E43" s="215">
        <f>IF(D43="", "",
 IF(D43=TIME(0,0,0), 0,
 IF(AND(D43&gt;=TIME(0,0,1), D43&lt;=TIME(2,0,0)), TIME(7,0,0),
 IF(AND(D43&gt;=TIME(6,0,0), D43&lt;=TIME(8,0,0)), TIME(12,0,0),
 IF(AND(D43&gt;TIME(8,0,0), D43&lt;=TIME(13,59,0)), TIME(15,0,0),
 IF(AND(D43&gt;=TIME(14,0,0), D43&lt;=TIME(17,59,0)), TIME(21,0,0),
 IF(AND(D43&gt;=TIME(18,0,0), D43&lt;=TIME(21,59,0)), TIME(0,0,0),
 IF(AND(D43&gt;=TIME(22,0,0), D43&lt;=TIME(23,59,59)), TIME(7,0,0), ""))))))))</f>
        <v/>
      </c>
      <c r="F43" s="216" t="n"/>
      <c r="G43" s="215">
        <f>IF(AND(D43&gt;=TIME(6,0,0),D43&lt;=TIME(8,0,0)),E43,"")</f>
        <v/>
      </c>
      <c r="H43" s="18" t="n"/>
      <c r="I43" s="19">
        <f>ROUND(IF(OR(D43="",E43="",E43=0),0,IF(H43="",MOD(E43-D43,1)*24,MOD(H43-D43,1)*24)),2)</f>
        <v/>
      </c>
      <c r="J43" s="212" t="n"/>
      <c r="K43" s="316" t="n"/>
      <c r="L43" s="183" t="n"/>
      <c r="M43" s="317">
        <f>MAX(0,V43-W43)</f>
        <v/>
      </c>
      <c r="N43" s="20">
        <f>(IF(OR($C43="",$D43=""),0,
 IF(OR($A42="Holiday",$A43="Holiday"),
    IF(ISNUMBER(MATCH(TRIM($B43),{"Phagwah","Good Friday","Easter Monday","Labour Day","Christmas","Eid ul Azha","Romans-2","Globe-12","Neptune P1"},0)),0,$I43),
 IF(AND(NOT(OR($A42="Annual Leave",$A43="Annual Leave")),$A43="Off day"),$I43,
  MAX(0,$I43-$V43)
  ))))+W43</f>
        <v/>
      </c>
      <c r="O43" s="20">
        <f>IF(AND(OR($A42="Holiday",$A43="Holiday"),
        ISNUMBER(MATCH(TRIM($B43),{"Phagwah","Good Friday","Easter Monday","Labour Day","Christmas","Eid ul Azha","Romans-2","Globe-12","Neptune P1"},0))),
   $I43,0)</f>
        <v/>
      </c>
      <c r="P43" s="20">
        <f>IF(OR($O$7="Canteen",$O$7="Head Office"),0,IF($I43&lt;=0,0,IF(AND($I42&lt;=0,OR(TRIM($J43)="Hebrews",TRIM($J43)="Romans",TRIM($J43)="Romans-2",TRIM($J43)="Globe",TRIM($J43)="Globe-12",TRIM($J43)="Neptune P1")),1,0)))</f>
        <v/>
      </c>
      <c r="Q43" s="21" t="n"/>
      <c r="R43" s="20">
        <f>IF(OR($O$7="Canteen",$O$7="Head Office"),0,IF(
  AND(
    SUMIFS(I:I, C:C, C43) &gt;= 8,
    COUNTIFS(C$14:C43, C43)=1,
    OR(
      TEXT(D43,"hh:mm:ss")="07:00:00",
      TEXT(D43,"hh:mm:ss")="15:00:00",
      TEXT(D43,"hh:mm:ss")="23:00:00",
      TEXT(D49,"hh:mm:ss")="07:00:00",
      TEXT(D49,"hh:mm:ss")="15:00:00",
      TEXT(D49,"hh:mm:ss")="23:00:00"
    )
  ),
  1,
  0
))</f>
        <v/>
      </c>
      <c r="S43" s="20">
        <f>IF(OR($A42="Annual Leave",$A43="Annual Leave"),IF(AND($A42&lt;&gt;"Annual Leave",$A43="Annual Leave"),8,0),0)</f>
        <v/>
      </c>
      <c r="T43" s="22" t="n"/>
      <c r="U43" s="144">
        <f>MAX(0,40-Y43)</f>
        <v/>
      </c>
      <c r="V43" s="351">
        <f>IF(OR($C43="",$D43=""),0,
 IF(OR($A42="Holiday",$A43="Holiday"),0,
 IF(AND(NOT(OR($A42="Annual Leave",$A43="Annual Leave")),$A43="Off day"),0,
  IF($I42+$I43&gt;=8,IF($I42&gt;=8,0,8-$I42),$I43)
  )))</f>
        <v/>
      </c>
      <c r="W43" s="351">
        <f>MAX(0,V43-U43)</f>
        <v/>
      </c>
      <c r="X43" s="351">
        <f>IF(C43="","",C43-WEEKDAY(C43,1)+1)</f>
        <v/>
      </c>
      <c r="Y43" s="351">
        <f>SUMPRODUCT(($X$14:$X42=X43)*(($V$14:$V42)+($O$14:$O42)))+IF(X43=X14,$L$11,0)</f>
        <v/>
      </c>
      <c r="Z43" s="351" t="n"/>
      <c r="AA43" s="351" t="n"/>
      <c r="AB43" s="351" t="n"/>
      <c r="AC43" s="351" t="n"/>
      <c r="AD43" s="351" t="n"/>
      <c r="AE43" s="351" t="n"/>
      <c r="AF43" s="351" t="n"/>
    </row>
    <row r="44" ht="24" customHeight="1" s="348" thickBot="1">
      <c r="A44" s="176" t="n"/>
      <c r="B44" s="176" t="n"/>
      <c r="C44" s="217" t="n"/>
      <c r="D44" s="110" t="n"/>
      <c r="E44" s="110" t="n"/>
      <c r="F44" s="218" t="n"/>
      <c r="G44" s="110" t="n"/>
      <c r="H44" s="110" t="n"/>
      <c r="I44" s="219" t="n"/>
      <c r="J44" s="219" t="n"/>
      <c r="K44" s="219" t="n"/>
      <c r="L44" s="219" t="n"/>
      <c r="M44" s="111">
        <f>MAX(0,V44-W44)</f>
        <v/>
      </c>
      <c r="N44" s="112">
        <f>(IF(OR($C44="",$D44=""),0,
 IF(OR($A44="Holiday",$A45="Holiday"),
    IF(ISNUMBER(MATCH(TRIM($B44),{"Phagwah","Good Friday","Easter Monday","Labour Day","Christmas","Eid ul Azha","Romans-2","Globe-12","Neptune P1"},0)),0,$I44),
 IF(AND(NOT(OR($A44="Annual Leave",$A45="Annual Leave")),$A44="Off day"),$I44,
  MAX(0,$I44-$V44)
  ))))+W44</f>
        <v/>
      </c>
      <c r="O44" s="112">
        <f>IF(AND(OR($A44="Holiday",$A45="Holiday"),
        ISNUMBER(MATCH(TRIM($B44),{"Phagwah","Good Friday","Easter Monday","Labour Day","Christmas","Eid ul Azha","Romans-2","Globe-12","Neptune P1"},0))),
   $I44,0)</f>
        <v/>
      </c>
      <c r="P44" s="112">
        <f>IF(OR($O$7="Canteen",$O$7="Head Office"),0,IF($I44&lt;=0,0,IF(OR(OR(TRIM($J44)="Hebrews",TRIM($J44)="Romans",TRIM($J44)="Romans-2",TRIM($J44)="Globe",TRIM($J44)="Globe-12",TRIM($J44)="Neptune P1"),AND($I45&gt;0,OR(TRIM($J45)="Hebrews",TRIM($J45)="Romans",TRIM($J45)="Romans-2",TRIM($J45)="Globe",TRIM($J45)="Globe-12",TRIM($J45)="Neptune P1"))),1,0)))</f>
        <v/>
      </c>
      <c r="Q44" s="113" t="n"/>
      <c r="R44" s="113" t="n"/>
      <c r="S44" s="112">
        <f>IF(OR($A44="Annual Leave",$A45="Annual Leave"),IF($A44="Annual Leave",8,0),0)</f>
        <v/>
      </c>
      <c r="T44" s="114" t="n"/>
      <c r="U44" s="144">
        <f>MAX(0,40-Y44)</f>
        <v/>
      </c>
      <c r="V44" s="351">
        <f>IF(OR($C44="",$D44=""),0,
 IF(OR($A44="Holiday",$A45="Holiday"),0,
 IF(AND(NOT(OR($A44="Annual Leave",$A45="Annual Leave")),$A44="Off day"),0,
  IF($I44+$I45&gt;=8,IF($I44&gt;=8,8,$I44),$I44)
  )))</f>
        <v/>
      </c>
      <c r="W44" s="351">
        <f>MAX(0,V44-U44)</f>
        <v/>
      </c>
      <c r="X44" s="351">
        <f>IF(C44="","",C44-WEEKDAY(C44,1)+1)</f>
        <v/>
      </c>
      <c r="Y44" s="351">
        <f>SUMPRODUCT(($X$14:$X43=X44)*(($V$14:$V43)+($O$14:$O43)))+IF(X44=X14,$L$11,0)</f>
        <v/>
      </c>
      <c r="Z44" s="351" t="n"/>
      <c r="AA44" s="351" t="n"/>
      <c r="AB44" s="351" t="n"/>
      <c r="AC44" s="351" t="n"/>
      <c r="AD44" s="351" t="n"/>
      <c r="AE44" s="351" t="n"/>
      <c r="AF44" s="351" t="n"/>
    </row>
    <row r="45" ht="24" customHeight="1" s="348" thickBot="1">
      <c r="A45" s="154" t="inlineStr">
        <is>
          <t>On Day</t>
        </is>
      </c>
      <c r="B45" s="318" t="n"/>
      <c r="C45" s="115">
        <f>C42+1</f>
        <v/>
      </c>
      <c r="D45" s="319" t="n"/>
      <c r="E45" s="320">
        <f>IF(D45="", "",
 IF(D45=TIME(0,0,0), 0,
 IF(AND(D45&gt;=TIME(0,0,1), D45&lt;=TIME(2,0,0)), TIME(7,0,0),
 IF(AND(D45&gt;=TIME(6,0,0), D45&lt;=TIME(8,0,0)), TIME(12,0,0),
 IF(AND(D45&gt;TIME(8,0,0), D45&lt;=TIME(13,59,0)), TIME(15,0,0),
 IF(AND(D45&gt;=TIME(14,0,0), D45&lt;=TIME(17,59,0)), TIME(21,0,0),
 IF(AND(D45&gt;=TIME(18,0,0), D45&lt;=TIME(21,59,0)), TIME(0,0,0),
 IF(AND(D45&gt;=TIME(22,0,0), D45&lt;=TIME(23,59,59)), TIME(7,0,0), ""))))))))</f>
        <v/>
      </c>
      <c r="F45" s="321" t="n"/>
      <c r="G45" s="320">
        <f>IF(AND(D45&gt;=TIME(6,0,0),D45&lt;=TIME(8,0,0)),E45,"")</f>
        <v/>
      </c>
      <c r="H45" s="319" t="n"/>
      <c r="I45" s="30">
        <f>ROUND(IF(OR(D45="",E45="",E45=0),0,IF(H45="",MOD(E45-D45,1)*24,MOD(H45-D45,1)*24)),2)</f>
        <v/>
      </c>
      <c r="J45" s="220" t="n"/>
      <c r="K45" s="274" t="n"/>
      <c r="L45" s="181" t="n"/>
      <c r="M45" s="275">
        <f>MAX(0,V45-W45)</f>
        <v/>
      </c>
      <c r="N45" s="322">
        <f>(IF(OR($C45="",$D45=""),0,
 IF(OR($A44="Holiday",$A45="Holiday"),
    IF(ISNUMBER(MATCH(TRIM($B45),{"Phagwah","Good Friday","Easter Monday","Labour Day","Christmas","Eid ul Azha","Romans-2","Globe-12","Neptune P1"},0)),0,$I45),
 IF(AND(NOT(OR($A44="Annual Leave",$A45="Annual Leave")),$A45="Off day"),$I45,
  MAX(0,$I45-$V45)
  ))))+W45</f>
        <v/>
      </c>
      <c r="O45" s="322">
        <f>IF(AND(OR($A44="Holiday",$A45="Holiday"),
        ISNUMBER(MATCH(TRIM($B45),{"Phagwah","Good Friday","Easter Monday","Labour Day","Christmas","Eid ul Azha","Romans-2","Globe-12","Neptune P1"},0))),
   $I45,0)</f>
        <v/>
      </c>
      <c r="P45" s="322">
        <f>IF(OR($O$7="Canteen",$O$7="Head Office"),0,IF($I45&lt;=0,0,IF(AND($I44&lt;=0,OR(TRIM($J45)="Hebrews",TRIM($J45)="Romans",TRIM($J45)="Romans-2",TRIM($J45)="Globe",TRIM($J45)="Globe-12",TRIM($J45)="Neptune P1")),1,0)))</f>
        <v/>
      </c>
      <c r="Q45" s="323" t="n"/>
      <c r="R45" s="322">
        <f>IF(OR($O$7="Canteen",$O$7="Head Office"),0,IF(
  AND(
    SUMIFS(I:I, C:C, C45) &gt;= 8,
    COUNTIFS(C$14:C45, C45)=1,
    OR(
      TEXT(D45,"hh:mm:ss")="07:00:00",
      TEXT(D45,"hh:mm:ss")="15:00:00",
      TEXT(D45,"hh:mm:ss")="23:00:00",
      TEXT(D46,"hh:mm:ss")="07:00:00",
      TEXT(D46,"hh:mm:ss")="15:00:00",
      TEXT(D46,"hh:mm:ss")="23:00:00"
    )
  ),
  1,
  0
))</f>
        <v/>
      </c>
      <c r="S45" s="322">
        <f>IF(OR($A44="Annual Leave",$A45="Annual Leave"),IF(AND($A44&lt;&gt;"Annual Leave",$A45="Annual Leave"),8,0),0)</f>
        <v/>
      </c>
      <c r="T45" s="116" t="n"/>
      <c r="U45" s="144">
        <f>MAX(0,40-Y45)</f>
        <v/>
      </c>
      <c r="V45" s="351">
        <f>IF(OR($C45="",$D45=""),0,
 IF(OR($A44="Holiday",$A45="Holiday"),0,
 IF(AND(NOT(OR($A44="Annual Leave",$A45="Annual Leave")),$A45="Off day"),0,
  IF($I44+$I45&gt;=8,IF($I44&gt;=8,0,8-$I44),$I45)
  )))</f>
        <v/>
      </c>
      <c r="W45" s="351">
        <f>MAX(0,V45-U45)</f>
        <v/>
      </c>
      <c r="X45" s="351">
        <f>IF(C45="","",C45-WEEKDAY(C45,1)+1)</f>
        <v/>
      </c>
      <c r="Y45" s="351">
        <f>SUMPRODUCT(($X$14:$X44=X45)*(($V$14:$V44)+($O$14:$O44)))+IF(X45=X14,$L$11,0)</f>
        <v/>
      </c>
      <c r="Z45" s="351" t="n"/>
      <c r="AA45" s="351" t="n"/>
      <c r="AB45" s="351" t="n"/>
      <c r="AC45" s="351" t="n"/>
      <c r="AD45" s="351" t="n"/>
      <c r="AE45" s="351" t="n"/>
      <c r="AF45" s="351" t="n"/>
    </row>
    <row r="46" ht="24" customHeight="1" s="348" thickBot="1">
      <c r="A46" s="154" t="inlineStr">
        <is>
          <t>On Day</t>
        </is>
      </c>
      <c r="B46" s="305" t="n"/>
      <c r="C46" s="90">
        <f>C45</f>
        <v/>
      </c>
      <c r="D46" s="80" t="n"/>
      <c r="E46" s="221">
        <f>IF(D46="", "",
 IF(D46=TIME(0,0,0), 0,
 IF(AND(D46&gt;=TIME(0,0,1), D46&lt;=TIME(2,0,0)), TIME(7,0,0),
 IF(AND(D46&gt;=TIME(6,0,0), D46&lt;=TIME(8,0,0)), TIME(12,0,0),
 IF(AND(D46&gt;TIME(8,0,0), D46&lt;=TIME(13,59,0)), TIME(15,0,0),
 IF(AND(D46&gt;=TIME(14,0,0), D46&lt;=TIME(17,59,0)), TIME(21,0,0),
 IF(AND(D46&gt;=TIME(18,0,0), D46&lt;=TIME(21,59,0)), TIME(0,0,0),
 IF(AND(D46&gt;=TIME(22,0,0), D46&lt;=TIME(23,59,59)), TIME(7,0,0), ""))))))))</f>
        <v/>
      </c>
      <c r="F46" s="156" t="n"/>
      <c r="G46" s="221">
        <f>IF(AND(D46&gt;=TIME(6,0,0),D46&lt;=TIME(8,0,0)),E46,"")</f>
        <v/>
      </c>
      <c r="H46" s="80" t="n"/>
      <c r="I46" s="30">
        <f>ROUND(IF(OR(D46="",E46="",E46=0),0,IF(H46="",MOD(E46-D46,1)*24,MOD(H46-D46,1)*24)),2)</f>
        <v/>
      </c>
      <c r="J46" s="158" t="n"/>
      <c r="K46" s="274" t="n"/>
      <c r="L46" s="189" t="n"/>
      <c r="M46" s="275">
        <f>MAX(0,V46-W46)</f>
        <v/>
      </c>
      <c r="N46" s="81">
        <f>(IF(OR($C46="",$D46=""),0,
 IF(OR($A46="Holiday",$A47="Holiday"),
    IF(ISNUMBER(MATCH(TRIM($B46),{"Phagwah","Good Friday","Easter Monday","Labour Day","Christmas","Eid ul Azha","Romans-2","Globe-12","Neptune P1"},0)),0,$I46),
 IF(AND(NOT(OR($A46="Annual Leave",$A47="Annual Leave")),$A46="Off day"),$I46,
  MAX(0,$I46-$V46)
  ))))+W46</f>
        <v/>
      </c>
      <c r="O46" s="81">
        <f>IF(AND(OR($A46="Holiday",$A47="Holiday"),
        ISNUMBER(MATCH(TRIM($B46),{"Phagwah","Good Friday","Easter Monday","Labour Day","Christmas","Eid ul Azha","Romans-2","Globe-12","Neptune P1"},0))),
   $I46,0)</f>
        <v/>
      </c>
      <c r="P46" s="81">
        <f>IF(OR($O$7="Canteen",$O$7="Head Office"),0,IF($I46&lt;=0,0,IF(OR(OR(TRIM($J46)="Hebrews",TRIM($J46)="Romans",TRIM($J46)="Romans-2",TRIM($J46)="Globe",TRIM($J46)="Globe-12",TRIM($J46)="Neptune P1"),AND($I47&gt;0,OR(TRIM($J47)="Hebrews",TRIM($J47)="Romans",TRIM($J47)="Romans-2",TRIM($J47)="Globe",TRIM($J47)="Globe-12",TRIM($J47)="Neptune P1"))),1,0)))</f>
        <v/>
      </c>
      <c r="Q46" s="82" t="n"/>
      <c r="R46" s="81">
        <f>IF(OR($O$7="Canteen",$O$7="Head Office"),0,IF(
  AND(
    SUMIFS(I:I, C:C, C46) &gt;= 8,
    COUNTIFS(C$14:C46, C46)=1,
    OR(
      TEXT(D46,"hh:mm:ss")="07:00:00",
      TEXT(D46,"hh:mm:ss")="15:00:00",
      TEXT(D46,"hh:mm:ss")="23:00:00",
      TEXT(D51,"hh:mm:ss")="07:00:00",
      TEXT(D51,"hh:mm:ss")="15:00:00",
      TEXT(D51,"hh:mm:ss")="23:00:00"
    )
  ),
  1,
  0
))</f>
        <v/>
      </c>
      <c r="S46" s="81">
        <f>IF(OR($A46="Annual Leave",$A47="Annual Leave"),IF($A46="Annual Leave",8,0),0)</f>
        <v/>
      </c>
      <c r="T46" s="117" t="n"/>
      <c r="U46" s="144">
        <f>MAX(0,40-Y46)</f>
        <v/>
      </c>
      <c r="V46" s="351">
        <f>IF(OR($C46="",$D46=""),0,
 IF(OR($A46="Holiday",$A47="Holiday"),0,
 IF(AND(NOT(OR($A46="Annual Leave",$A47="Annual Leave")),$A46="Off day"),0,
  IF($I46+$I47&gt;=8,IF($I46&gt;=8,8,$I46),$I46)
  )))</f>
        <v/>
      </c>
      <c r="W46" s="351">
        <f>MAX(0,V46-U46)</f>
        <v/>
      </c>
      <c r="X46" s="351">
        <f>IF(C46="","",C46-WEEKDAY(C46,1)+1)</f>
        <v/>
      </c>
      <c r="Y46" s="351">
        <f>SUMPRODUCT(($X$14:$X45=X46)*(($V$14:$V45)+($O$14:$O45)))+IF(X46=X14,$L$11,0)</f>
        <v/>
      </c>
      <c r="Z46" s="351" t="n"/>
      <c r="AA46" s="351" t="n"/>
      <c r="AB46" s="351" t="n"/>
      <c r="AC46" s="351" t="n"/>
      <c r="AD46" s="351" t="n"/>
      <c r="AE46" s="351" t="n"/>
      <c r="AF46" s="351" t="n"/>
    </row>
    <row r="47" ht="24" customHeight="1" s="348" thickBot="1">
      <c r="A47" s="184" t="inlineStr">
        <is>
          <t>On Day</t>
        </is>
      </c>
      <c r="B47" s="222" t="n"/>
      <c r="C47" s="118">
        <f>C45+1</f>
        <v/>
      </c>
      <c r="D47" s="83" t="n"/>
      <c r="E47" s="223">
        <f>IF(D47="", "",
 IF(D47=TIME(0,0,0), 0,
 IF(AND(D47&gt;=TIME(0,0,1), D47&lt;=TIME(2,0,0)), TIME(7,0,0),
 IF(AND(D47&gt;=TIME(6,0,0), D47&lt;=TIME(8,0,0)), TIME(12,0,0),
 IF(AND(D47&gt;TIME(8,0,0), D47&lt;=TIME(13,59,0)), TIME(15,0,0),
 IF(AND(D47&gt;=TIME(14,0,0), D47&lt;=TIME(17,59,0)), TIME(21,0,0),
 IF(AND(D47&gt;=TIME(18,0,0), D47&lt;=TIME(21,59,0)), TIME(0,0,0),
 IF(AND(D47&gt;=TIME(22,0,0), D47&lt;=TIME(23,59,59)), TIME(7,0,0), ""))))))))</f>
        <v/>
      </c>
      <c r="F47" s="224" t="n"/>
      <c r="G47" s="223">
        <f>IF(AND(D47&gt;=TIME(6,0,0),D47&lt;=TIME(8,0,0)),E47,"")</f>
        <v/>
      </c>
      <c r="H47" s="83" t="n"/>
      <c r="I47" s="23">
        <f>ROUND(IF(OR(D47="",E47="",E47=0),0,IF(H47="",MOD(E47-D47,1)*24,MOD(H47-D47,1)*24)),2)</f>
        <v/>
      </c>
      <c r="J47" s="225" t="n"/>
      <c r="K47" s="297" t="n"/>
      <c r="L47" s="181" t="n"/>
      <c r="M47" s="298">
        <f>MAX(0,V47-W47)</f>
        <v/>
      </c>
      <c r="N47" s="84">
        <f>(IF(OR($C47="",$D47=""),0,
 IF(OR($A46="Holiday",$A47="Holiday"),
    IF(ISNUMBER(MATCH(TRIM($B47),{"Phagwah","Good Friday","Easter Monday","Labour Day","Christmas","Eid ul Azha","Romans-2","Globe-12","Neptune P1"},0)),0,$I47),
 IF(AND(NOT(OR($A46="Annual Leave",$A47="Annual Leave")),$A47="Off day"),$I47,
  MAX(0,$I47-$V47)
  ))))+W47</f>
        <v/>
      </c>
      <c r="O47" s="84">
        <f>IF(AND(OR($A46="Holiday",$A47="Holiday"),
        ISNUMBER(MATCH(TRIM($B47),{"Phagwah","Good Friday","Easter Monday","Labour Day","Christmas","Eid ul Azha","Romans-2","Globe-12","Neptune P1"},0))),
   $I47,0)</f>
        <v/>
      </c>
      <c r="P47" s="84">
        <f>IF(OR($O$7="Canteen",$O$7="Head Office"),0,IF($I47&lt;=0,0,IF(AND($I46&lt;=0,OR(TRIM($J47)="Hebrews",TRIM($J47)="Romans",TRIM($J47)="Romans-2",TRIM($J47)="Globe",TRIM($J47)="Globe-12",TRIM($J47)="Neptune P1")),1,0)))</f>
        <v/>
      </c>
      <c r="Q47" s="85" t="n"/>
      <c r="R47" s="84">
        <f>IF(OR($O$7="Canteen",$O$7="Head Office"),0,IF(
  AND(
    SUMIFS(I:I, C:C, C47) &gt;= 8,
    COUNTIFS(C$14:C47, C47)=1,
    OR(
      TEXT(D47,"hh:mm:ss")="07:00:00",
      TEXT(D47,"hh:mm:ss")="15:00:00",
      TEXT(D47,"hh:mm:ss")="23:00:00",
      TEXT(D48,"hh:mm:ss")="07:00:00",
      TEXT(D48,"hh:mm:ss")="15:00:00",
      TEXT(D48,"hh:mm:ss")="23:00:00"
    )
  ),
  1,
  0
))</f>
        <v/>
      </c>
      <c r="S47" s="84">
        <f>IF(OR($A46="Annual Leave",$A47="Annual Leave"),IF(AND($A46&lt;&gt;"Annual Leave",$A47="Annual Leave"),8,0),0)</f>
        <v/>
      </c>
      <c r="T47" s="86" t="n"/>
      <c r="U47" s="144">
        <f>MAX(0,40-Y47)</f>
        <v/>
      </c>
      <c r="V47" s="351">
        <f>IF(OR($C47="",$D47=""),0,
 IF(OR($A46="Holiday",$A47="Holiday"),0,
 IF(AND(NOT(OR($A46="Annual Leave",$A47="Annual Leave")),$A47="Off day"),0,
  IF($I46+$I47&gt;=8,IF($I46&gt;=8,0,8-$I46),$I47)
  )))</f>
        <v/>
      </c>
      <c r="W47" s="351">
        <f>MAX(0,V47-U47)</f>
        <v/>
      </c>
      <c r="X47" s="351">
        <f>IF(C47="","",C47-WEEKDAY(C47,1)+1)</f>
        <v/>
      </c>
      <c r="Y47" s="351">
        <f>SUMPRODUCT(($X$14:$X46=X47)*(($V$14:$V46)+($O$14:$O46)))+IF(X47=X14,$L$11,0)</f>
        <v/>
      </c>
      <c r="Z47" s="351" t="n"/>
      <c r="AA47" s="351" t="n"/>
      <c r="AB47" s="351" t="n"/>
      <c r="AC47" s="351" t="n"/>
      <c r="AD47" s="351" t="n"/>
      <c r="AE47" s="351" t="n"/>
      <c r="AF47" s="351" t="n"/>
    </row>
    <row r="48" ht="24" customHeight="1" s="348" thickBot="1">
      <c r="A48" s="226" t="inlineStr">
        <is>
          <t>On Day</t>
        </is>
      </c>
      <c r="B48" s="299" t="n"/>
      <c r="C48" s="119">
        <f>C47</f>
        <v/>
      </c>
      <c r="D48" s="24" t="n"/>
      <c r="E48" s="227">
        <f>IF(D48="", "",
 IF(D48=TIME(0,0,0), 0,
 IF(AND(D48&gt;=TIME(0,0,1), D48&lt;=TIME(2,0,0)), TIME(7,0,0),
 IF(AND(D48&gt;=TIME(6,0,0), D48&lt;=TIME(8,0,0)), TIME(12,0,0),
 IF(AND(D48&gt;TIME(8,0,0), D48&lt;=TIME(13,59,0)), TIME(15,0,0),
 IF(AND(D48&gt;=TIME(14,0,0), D48&lt;=TIME(17,59,0)), TIME(21,0,0),
 IF(AND(D48&gt;=TIME(18,0,0), D48&lt;=TIME(21,59,0)), TIME(0,0,0),
 IF(AND(D48&gt;=TIME(22,0,0), D48&lt;=TIME(23,59,59)), TIME(7,0,0), ""))))))))</f>
        <v/>
      </c>
      <c r="F48" s="228" t="n"/>
      <c r="G48" s="227">
        <f>IF(AND(D48&gt;=TIME(6,0,0),D48&lt;=TIME(8,0,0)),E48,"")</f>
        <v/>
      </c>
      <c r="H48" s="300" t="n"/>
      <c r="I48" s="87">
        <f>ROUND(IF(OR(D48="",E48="",E48=0),0,IF(H48="",MOD(E48-D48,1)*24,MOD(H48-D48,1)*24)),2)</f>
        <v/>
      </c>
      <c r="J48" s="190" t="n"/>
      <c r="K48" s="297" t="n"/>
      <c r="L48" s="183" t="n"/>
      <c r="M48" s="324">
        <f>MAX(0,V48-W48)</f>
        <v/>
      </c>
      <c r="N48" s="302">
        <f>(IF(OR($C48="",$D48=""),0,
 IF(OR($A48="Holiday",$A49="Holiday"),
    IF(ISNUMBER(MATCH(TRIM($B48),{"Phagwah","Good Friday","Easter Monday","Labour Day","Christmas","Eid ul Azha","Romans-2","Globe-12","Neptune P1"},0)),0,$I48),
 IF(AND(NOT(OR($A48="Annual Leave",$A49="Annual Leave")),$A48="Off day"),$I48,
  MAX(0,$I48-$V48)
  ))))+W48</f>
        <v/>
      </c>
      <c r="O48" s="303" t="n"/>
      <c r="P48" s="229">
        <f>IF(OR($O$7="Canteen",$O$7="Head Office"),0,IF($I48&lt;=0,0,IF(OR(OR(TRIM($J48)="Hebrews",TRIM($J48)="Romans",TRIM($J48)="Romans-2",TRIM($J48)="Globe",TRIM($J48)="Globe-12",TRIM($J48)="Neptune P1"),AND($I49&gt;0,OR(TRIM($J49)="Hebrews",TRIM($J49)="Romans",TRIM($J49)="Romans-2",TRIM($J49)="Globe",TRIM($J49)="Globe-12",TRIM($J49)="Neptune P1"))),1,0)))</f>
        <v/>
      </c>
      <c r="Q48" s="303" t="n"/>
      <c r="R48" s="302">
        <f>IF(OR($O$7="Canteen",$O$7="Head Office"),0,IF(
  AND(
    SUMIFS(I:I, C:C, C48) &gt;= 8,
    COUNTIFS(C$14:C48, C48)=1,
    OR(
      TEXT(D48,"hh:mm:ss")="07:00:00",
      TEXT(D48,"hh:mm:ss")="15:00:00",
      TEXT(D48,"hh:mm:ss")="23:00:00",
      TEXT(D53,"hh:mm:ss")="07:00:00",
      TEXT(D53,"hh:mm:ss")="15:00:00",
      TEXT(D53,"hh:mm:ss")="23:00:00"
    )
  ),
  1,
  0
))</f>
        <v/>
      </c>
      <c r="S48" s="303" t="n"/>
      <c r="T48" s="304" t="n"/>
      <c r="U48" s="144">
        <f>MAX(0,40-Y48)</f>
        <v/>
      </c>
      <c r="V48" s="351">
        <f>IF(OR($C48="",$D48=""),0,
 IF(OR($A48="Holiday",$A49="Holiday"),0,
 IF(AND(NOT(OR($A48="Annual Leave",$A49="Annual Leave")),$A48="Off day"),0,
  IF($I48+$I49&gt;=8,IF($I48&gt;=8,8,$I48),$I48)
  )))</f>
        <v/>
      </c>
      <c r="W48" s="351">
        <f>MAX(0,V48-U48)</f>
        <v/>
      </c>
      <c r="X48" s="351">
        <f>IF(C48="","",C48-WEEKDAY(C48,1)+1)</f>
        <v/>
      </c>
      <c r="Y48" s="351">
        <f>SUMPRODUCT(($X$14:$X47=X48)*(($V$14:$V47)+($O$14:$O47)))+IF(X48=X14,$L$11,0)</f>
        <v/>
      </c>
      <c r="Z48" s="351" t="n"/>
      <c r="AA48" s="351" t="n"/>
      <c r="AB48" s="351" t="n"/>
      <c r="AC48" s="351" t="n"/>
      <c r="AD48" s="351" t="n"/>
      <c r="AE48" s="351" t="n"/>
      <c r="AF48" s="351" t="n"/>
    </row>
    <row r="49" ht="24" customHeight="1" s="348" thickBot="1">
      <c r="A49" s="230" t="n"/>
      <c r="B49" s="355" t="n"/>
      <c r="C49" s="231" t="n"/>
      <c r="D49" s="232" t="n"/>
      <c r="E49" s="232" t="n"/>
      <c r="F49" s="232" t="n"/>
      <c r="G49" s="232" t="n"/>
      <c r="H49" s="233" t="inlineStr">
        <is>
          <t>Total Hrs:</t>
        </is>
      </c>
      <c r="I49" s="122">
        <f>SUM(I14:I48)</f>
        <v/>
      </c>
      <c r="J49" s="234" t="n"/>
      <c r="K49" s="234" t="n"/>
      <c r="L49" s="235" t="n"/>
      <c r="M49" s="120">
        <f>SUM(M14:M48)</f>
        <v/>
      </c>
      <c r="N49" s="120">
        <f>SUM(N14:N48)</f>
        <v/>
      </c>
      <c r="O49" s="120">
        <f>SUM(O14:O48)</f>
        <v/>
      </c>
      <c r="P49" s="120">
        <f>SUM(P14:P48)</f>
        <v/>
      </c>
      <c r="Q49" s="120">
        <f>IF($O$6&lt;&gt;"Armed",0,LOOKUP($Q$50,{0,1,2,3,4,5,6,7,8,9,10,11,12,13,14},{0,384,769,1153,1153,1538,1923,2307,2692,3076,3461,3846,4239,4615,5000}))</f>
        <v/>
      </c>
      <c r="R49" s="120">
        <f>SUM(R14:R48)</f>
        <v/>
      </c>
      <c r="S49" s="120">
        <f>SUM(S14:S48)</f>
        <v/>
      </c>
      <c r="T49" s="121">
        <f>SUM(T30:T43)</f>
        <v/>
      </c>
      <c r="U49" s="144">
        <f>MIN(U48,0)</f>
        <v/>
      </c>
      <c r="V49" s="351">
        <f>SUM(V14:V48)</f>
        <v/>
      </c>
      <c r="W49" s="351">
        <f>SUM(W14:W48)</f>
        <v/>
      </c>
      <c r="X49" s="351" t="n"/>
      <c r="Y49" s="351" t="n"/>
      <c r="Z49" s="351" t="n"/>
      <c r="AA49" s="351" t="n"/>
      <c r="AB49" s="351" t="n"/>
      <c r="AC49" s="351" t="n"/>
      <c r="AD49" s="351" t="n"/>
      <c r="AE49" s="351" t="n"/>
      <c r="AF49" s="351" t="n"/>
    </row>
    <row r="50" ht="24" customHeight="1" s="348">
      <c r="A50" s="351" t="n"/>
      <c r="B50" s="351" t="n"/>
      <c r="C50" s="6" t="n"/>
      <c r="D50" s="6" t="n"/>
      <c r="E50" s="6" t="n"/>
      <c r="F50" s="6" t="n"/>
      <c r="G50" s="6" t="n"/>
      <c r="H50" s="336" t="n"/>
      <c r="I50" s="351" t="n"/>
      <c r="J50" s="336" t="n"/>
      <c r="K50" s="336" t="n"/>
      <c r="L50" s="336" t="n"/>
      <c r="M50" s="28" t="n"/>
      <c r="N50" s="28" t="n"/>
      <c r="O50" s="28" t="n"/>
      <c r="P50" s="241" t="inlineStr">
        <is>
          <t>Days Worked</t>
        </is>
      </c>
      <c r="Q50" s="29">
        <f>SUM(--(SUM(I14:I15)&gt;0),--(SUM(I16:I17)&gt;0),--(SUM(I18:I19)&gt;0),--(SUM(I20:I21)&gt;0),--(SUM(I22:I23)&gt;0),--(SUM(I24:I25)&gt;0),--(SUM(I26:I27)&gt;0),--(SUM(I30:I31)&gt;0),--(SUM(I32:I33)&gt;0),--(SUM(I34:I35)&gt;0),--(SUM(I36:I37)&gt;0),--(SUM(I38:I39)&gt;0),--(SUM(I40:I41)&gt;0),--(SUM(I42:I43)&gt;0),--(SUM(I45:I46)&gt;0),--(SUM(I47:I48)&gt;0))</f>
        <v/>
      </c>
      <c r="R50" s="28" t="n"/>
      <c r="S50" s="28" t="n"/>
      <c r="T50" s="28" t="n"/>
      <c r="U50" s="144" t="n"/>
      <c r="V50" s="351" t="n"/>
      <c r="W50" s="351" t="n"/>
      <c r="X50" s="351" t="n"/>
      <c r="Y50" s="351" t="n"/>
      <c r="Z50" s="351" t="n"/>
      <c r="AA50" s="351" t="n"/>
      <c r="AB50" s="351" t="n"/>
      <c r="AC50" s="351" t="n"/>
      <c r="AD50" s="351" t="n"/>
      <c r="AE50" s="351" t="n"/>
      <c r="AF50" s="351" t="n"/>
    </row>
    <row r="51" ht="24" customHeight="1" s="348">
      <c r="A51" s="351" t="n"/>
      <c r="B51" s="351" t="n"/>
      <c r="C51" s="345" t="n"/>
      <c r="D51" s="362" t="n"/>
      <c r="E51" s="362" t="n"/>
      <c r="F51" s="334" t="n"/>
      <c r="G51" s="362" t="n"/>
      <c r="H51" s="336" t="n"/>
      <c r="I51" s="351" t="n"/>
      <c r="J51" s="336" t="n"/>
      <c r="K51" s="336" t="n"/>
      <c r="L51" s="336" t="n"/>
      <c r="M51" s="236" t="n"/>
      <c r="N51" s="236" t="n"/>
      <c r="O51" s="236" t="n"/>
      <c r="P51" s="236" t="n"/>
      <c r="Q51" s="236" t="n"/>
      <c r="R51" s="236" t="n"/>
      <c r="S51" s="236" t="n"/>
      <c r="T51" s="236" t="n"/>
      <c r="U51" s="144" t="n"/>
      <c r="V51" s="351" t="n"/>
      <c r="W51" s="351" t="n"/>
      <c r="X51" s="351" t="n"/>
      <c r="Y51" s="351" t="n"/>
      <c r="Z51" s="351" t="n"/>
      <c r="AA51" s="351" t="n"/>
      <c r="AB51" s="351" t="n"/>
      <c r="AC51" s="351" t="n"/>
      <c r="AD51" s="351" t="n"/>
      <c r="AE51" s="351" t="n"/>
      <c r="AF51" s="351" t="n"/>
    </row>
    <row r="52">
      <c r="A52" s="351" t="n"/>
      <c r="B52" s="351" t="n"/>
      <c r="C52" s="329" t="inlineStr">
        <is>
          <t>Supervisor Signature</t>
        </is>
      </c>
      <c r="D52" s="363" t="n"/>
      <c r="E52" s="363" t="n"/>
      <c r="F52" s="329" t="inlineStr">
        <is>
          <t>Date</t>
        </is>
      </c>
      <c r="G52" s="363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351" t="n"/>
      <c r="V52" s="351" t="n"/>
      <c r="W52" s="351" t="n"/>
      <c r="X52" s="351" t="n"/>
      <c r="Y52" s="351" t="n"/>
      <c r="Z52" s="351" t="n"/>
      <c r="AA52" s="351" t="n"/>
      <c r="AB52" s="351" t="n"/>
      <c r="AC52" s="351" t="n"/>
      <c r="AD52" s="351" t="n"/>
      <c r="AE52" s="351" t="n"/>
      <c r="AF52" s="351" t="n"/>
    </row>
    <row r="53" ht="26.25" customHeight="1" s="348">
      <c r="A53" s="351" t="n"/>
      <c r="B53" s="351" t="n"/>
      <c r="C53" s="345" t="n"/>
      <c r="D53" s="362" t="n"/>
      <c r="E53" s="362" t="n"/>
      <c r="F53" s="331" t="n"/>
      <c r="G53" s="362" t="n"/>
      <c r="H53" s="6" t="n"/>
      <c r="I53" s="6" t="n"/>
      <c r="J53" s="6" t="n"/>
      <c r="K53" s="6" t="n"/>
      <c r="L53" s="6" t="n"/>
      <c r="M53" s="6" t="n"/>
      <c r="N53" s="237" t="n"/>
      <c r="O53" s="238" t="n"/>
      <c r="P53" s="346" t="n"/>
      <c r="Q53" s="351" t="n"/>
      <c r="R53" s="351" t="n"/>
      <c r="S53" s="351" t="n"/>
      <c r="T53" s="351" t="n"/>
      <c r="U53" s="351" t="n"/>
      <c r="V53" s="351" t="n"/>
      <c r="W53" s="351" t="n"/>
      <c r="X53" s="351" t="n"/>
      <c r="Y53" s="351" t="n"/>
      <c r="Z53" s="351" t="n"/>
      <c r="AA53" s="351" t="n"/>
      <c r="AB53" s="351" t="n"/>
      <c r="AC53" s="351" t="n"/>
      <c r="AD53" s="351" t="n"/>
      <c r="AE53" s="351" t="n"/>
      <c r="AF53" s="351" t="n"/>
    </row>
    <row r="54">
      <c r="A54" s="351" t="n"/>
      <c r="B54" s="351" t="n"/>
      <c r="C54" s="329" t="inlineStr">
        <is>
          <t>Manager Signature</t>
        </is>
      </c>
      <c r="D54" s="363" t="n"/>
      <c r="E54" s="363" t="n"/>
      <c r="F54" s="329" t="inlineStr">
        <is>
          <t>Date</t>
        </is>
      </c>
      <c r="G54" s="363" t="n"/>
      <c r="H54" s="6" t="n"/>
      <c r="I54" s="239" t="inlineStr">
        <is>
          <t>{42}</t>
        </is>
      </c>
      <c r="J54" s="239" t="n"/>
      <c r="K54" s="239" t="n"/>
      <c r="L54" s="239" t="n"/>
      <c r="M54" s="6" t="n"/>
      <c r="N54" s="6" t="n"/>
      <c r="O54" s="6" t="n"/>
      <c r="P54" s="6" t="n"/>
      <c r="Q54" s="6" t="n"/>
      <c r="R54" s="6" t="n"/>
      <c r="S54" s="6" t="n"/>
      <c r="T54" s="6" t="n"/>
      <c r="U54" s="351" t="n"/>
      <c r="V54" s="351" t="n"/>
      <c r="W54" s="351" t="n"/>
      <c r="X54" s="351" t="n"/>
      <c r="Y54" s="351" t="n"/>
      <c r="Z54" s="351" t="n"/>
      <c r="AA54" s="351" t="n"/>
      <c r="AB54" s="351" t="n"/>
      <c r="AC54" s="351" t="n"/>
      <c r="AD54" s="351" t="n"/>
      <c r="AE54" s="351" t="n"/>
      <c r="AF54" s="351" t="n"/>
    </row>
    <row r="55">
      <c r="A55" s="351" t="n"/>
      <c r="B55" s="351" t="n"/>
      <c r="C55" s="240" t="n"/>
      <c r="D55" s="240" t="n"/>
      <c r="E55" s="240" t="n"/>
      <c r="F55" s="240" t="n"/>
      <c r="G55" s="240" t="n"/>
      <c r="H55" s="240" t="n"/>
      <c r="I55" s="240" t="n"/>
      <c r="J55" s="240" t="n"/>
      <c r="K55" s="240" t="n"/>
      <c r="L55" s="240" t="n"/>
      <c r="M55" s="240" t="n"/>
      <c r="N55" s="240" t="n"/>
      <c r="O55" s="240" t="n"/>
      <c r="P55" s="240" t="n"/>
      <c r="Q55" s="240" t="n"/>
      <c r="R55" s="240" t="n"/>
      <c r="S55" s="240" t="n"/>
      <c r="T55" s="240" t="n"/>
      <c r="U55" s="351" t="n"/>
      <c r="V55" s="351" t="n"/>
      <c r="W55" s="351" t="n"/>
      <c r="X55" s="351" t="n"/>
      <c r="Y55" s="351" t="n"/>
      <c r="Z55" s="351" t="n"/>
      <c r="AA55" s="351" t="n"/>
      <c r="AB55" s="351" t="n"/>
      <c r="AC55" s="351" t="n"/>
      <c r="AD55" s="351" t="n"/>
      <c r="AE55" s="351" t="n"/>
      <c r="AF55" s="35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45"/>
  <mergeCells count="33">
    <mergeCell ref="C54:E54"/>
    <mergeCell ref="V2:W2"/>
    <mergeCell ref="C8:F8"/>
    <mergeCell ref="F54:G54"/>
    <mergeCell ref="H10:I10"/>
    <mergeCell ref="C7:F7"/>
    <mergeCell ref="K5:L5"/>
    <mergeCell ref="M5:N5"/>
    <mergeCell ref="H50:I50"/>
    <mergeCell ref="C51:E51"/>
    <mergeCell ref="A1:T1"/>
    <mergeCell ref="C52:E52"/>
    <mergeCell ref="V3:AB3"/>
    <mergeCell ref="F51:G51"/>
    <mergeCell ref="M10:N10"/>
    <mergeCell ref="H51:I51"/>
    <mergeCell ref="C6:F6"/>
    <mergeCell ref="C5:F5"/>
    <mergeCell ref="M7:N7"/>
    <mergeCell ref="M6:N6"/>
    <mergeCell ref="C53:E53"/>
    <mergeCell ref="H7:I7"/>
    <mergeCell ref="H28:I28"/>
    <mergeCell ref="C10:F10"/>
    <mergeCell ref="M8:N8"/>
    <mergeCell ref="F52:G52"/>
    <mergeCell ref="P53:T53"/>
    <mergeCell ref="AA2:AB2"/>
    <mergeCell ref="K10:L10"/>
    <mergeCell ref="H5:I5"/>
    <mergeCell ref="K4:L4"/>
    <mergeCell ref="M4:N4"/>
    <mergeCell ref="F53:G53"/>
  </mergeCells>
  <dataValidations count="5">
    <dataValidation sqref="A14:A48" showDropDown="0" showInputMessage="0" showErrorMessage="0" allowBlank="1" type="list">
      <formula1>"On Day,Off Day,Sick,Absent,Holiday,Annual Leave"</formula1>
    </dataValidation>
    <dataValidation sqref="B14:B48" showDropDown="0" showInputMessage="0" showErrorMessage="0" allowBlank="1" type="list">
      <formula1>"Holiday Double,Phagwah,Good Friday,Easter Monday,Labour Day,Christmas,Eid ul Azha"</formula1>
    </dataValidation>
    <dataValidation sqref="J14:J48" showDropDown="0" showInputMessage="0" showErrorMessage="0" allowBlank="1" type="list">
      <formula1>_xlfn._LONGTEXT("Unico,Unico-2,Unico-42,Unico-44,Unico-46,Unico-47,Unico-48,Unico-49,Globe,Globe-12,Hebrews,Romans-2,Beacon,Numbers,Zebra-24,Sunrise,Sunrise-1,Sunflower 6,Sunset 12,Ripple,Neptune P1,Neptune P2,Neptune P3,Neptune P4,Neptune P5,Neptune P6,Neptune P7,Rainbow"," 1,Rainbow 2,Citadel,Sunset 11,Autumn,Autumn-2,Miracle,Miracle 1,Canteen,Guard Hut")</formula1>
    </dataValidation>
    <dataValidation sqref="O7" showDropDown="0" showInputMessage="0" showErrorMessage="0" allowBlank="1" type="list">
      <formula1>"Caricom,EU,UN,DMC,ARU,Head Office,Canteen"</formula1>
    </dataValidation>
    <dataValidation sqref="O6" showDropDown="0" showInputMessage="0" showErrorMessage="0" allowBlank="1" type="list">
      <formula1>"Unarmed,Armed"</formula1>
    </dataValidation>
  </dataValidations>
  <printOptions horizontalCentered="1"/>
  <pageMargins left="0.5" right="0.5" top="0.5" bottom="1" header="0.5" footer="0.5"/>
  <pageSetup orientation="portrait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AL55"/>
  <sheetViews>
    <sheetView topLeftCell="A43" workbookViewId="0">
      <selection activeCell="I54" sqref="I54"/>
    </sheetView>
  </sheetViews>
  <sheetFormatPr baseColWidth="8" defaultRowHeight="13.5"/>
  <cols>
    <col width="12.28515625" customWidth="1" style="348" min="1" max="1"/>
    <col width="15.140625" customWidth="1" style="348" min="2" max="2"/>
    <col width="12.42578125" customWidth="1" style="348" min="3" max="3"/>
    <col width="9.28515625" customWidth="1" style="348" min="4" max="4"/>
    <col hidden="1" width="9.28515625" customWidth="1" style="348" min="5" max="5"/>
    <col hidden="1" width="2" customWidth="1" style="348" min="6" max="6"/>
    <col hidden="1" width="12.5703125" customWidth="1" style="348" min="7" max="7"/>
    <col width="9.28515625" customWidth="1" style="348" min="8" max="8"/>
    <col width="6.5703125" customWidth="1" style="348" min="9" max="9"/>
    <col width="10.140625" customWidth="1" style="348" min="10" max="10"/>
    <col width="15.28515625" customWidth="1" style="348" min="11" max="11"/>
    <col width="10.5703125" customWidth="1" style="348" min="12" max="12"/>
    <col width="11" customWidth="1" style="348" min="13" max="13"/>
    <col width="9.85546875" customWidth="1" style="348" min="14" max="14"/>
    <col width="11.140625" customWidth="1" style="348" min="15" max="15"/>
    <col width="9.85546875" customWidth="1" style="348" min="16" max="16"/>
    <col width="10.28515625" customWidth="1" style="348" min="17" max="17"/>
    <col width="8.85546875" customWidth="1" style="348" min="18" max="19"/>
    <col width="45.28515625" customWidth="1" style="348" min="20" max="20"/>
    <col width="9.140625" customWidth="1" style="348" min="21" max="21"/>
    <col width="3.140625" customWidth="1" style="348" min="22" max="29"/>
    <col width="10.28515625" customWidth="1" style="348" min="30" max="30"/>
  </cols>
  <sheetData>
    <row r="1" ht="32.25" customFormat="1" customHeight="1" s="1" thickBot="1">
      <c r="A1" s="332" t="n"/>
      <c r="B1" s="354" t="n"/>
      <c r="C1" s="354" t="n"/>
      <c r="D1" s="354" t="n"/>
      <c r="E1" s="354" t="n"/>
      <c r="F1" s="354" t="n"/>
      <c r="G1" s="354" t="n"/>
      <c r="H1" s="354" t="n"/>
      <c r="I1" s="354" t="n"/>
      <c r="J1" s="354" t="n"/>
      <c r="K1" s="354" t="n"/>
      <c r="L1" s="354" t="n"/>
      <c r="M1" s="354" t="n"/>
      <c r="N1" s="354" t="n"/>
      <c r="O1" s="354" t="n"/>
      <c r="P1" s="354" t="n"/>
      <c r="Q1" s="354" t="n"/>
      <c r="R1" s="354" t="n"/>
      <c r="S1" s="354" t="n"/>
      <c r="T1" s="355" t="n"/>
      <c r="U1" s="351" t="n"/>
      <c r="V1" s="351" t="n"/>
      <c r="W1" s="351" t="n"/>
      <c r="X1" s="351" t="n"/>
      <c r="Y1" s="351" t="n"/>
      <c r="Z1" s="351" t="n"/>
      <c r="AA1" s="351" t="n"/>
      <c r="AB1" s="351" t="n"/>
      <c r="AC1" s="351" t="n"/>
      <c r="AD1" s="126" t="n"/>
      <c r="AE1" s="351" t="n"/>
      <c r="AF1" s="351" t="n"/>
    </row>
    <row r="2" ht="15" customFormat="1" customHeight="1" s="1">
      <c r="A2" s="351" t="n"/>
      <c r="B2" s="351" t="n"/>
      <c r="C2" s="127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128" t="n"/>
      <c r="U2" s="351" t="n"/>
      <c r="V2" s="343" t="n">
        <v>2025</v>
      </c>
      <c r="W2" s="356" t="n"/>
      <c r="X2" s="351" t="n"/>
      <c r="Y2" s="351" t="n"/>
      <c r="Z2" s="129" t="inlineStr">
        <is>
          <t>Month:</t>
        </is>
      </c>
      <c r="AA2" s="343" t="n">
        <v>3</v>
      </c>
      <c r="AB2" s="356" t="n"/>
      <c r="AC2" s="351" t="n"/>
      <c r="AD2" s="351" t="n"/>
      <c r="AE2" s="351" t="n"/>
      <c r="AF2" s="351" t="n"/>
    </row>
    <row r="3" ht="15.6" customHeight="1" s="348" thickBot="1">
      <c r="A3" s="351" t="n"/>
      <c r="B3" s="351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351" t="n"/>
      <c r="V3" s="333">
        <f>DATE(V2,AA2,1)</f>
        <v/>
      </c>
      <c r="W3" s="357" t="n"/>
      <c r="X3" s="357" t="n"/>
      <c r="Y3" s="357" t="n"/>
      <c r="Z3" s="357" t="n"/>
      <c r="AA3" s="357" t="n"/>
      <c r="AB3" s="358" t="n"/>
      <c r="AC3" s="351" t="n"/>
      <c r="AD3" s="351" t="n"/>
      <c r="AE3" s="351" t="n"/>
      <c r="AF3" s="249" t="n"/>
    </row>
    <row r="4" ht="21" customHeight="1" s="348" thickBot="1">
      <c r="A4" s="351" t="n"/>
      <c r="B4" s="351" t="n"/>
      <c r="C4" s="25" t="inlineStr">
        <is>
          <t>Federal Manangement Systems</t>
        </is>
      </c>
      <c r="D4" s="25" t="n"/>
      <c r="E4" s="25" t="n"/>
      <c r="F4" s="25" t="n"/>
      <c r="G4" s="25" t="n"/>
      <c r="H4" s="6" t="n"/>
      <c r="I4" s="6" t="n"/>
      <c r="J4" s="6" t="n"/>
      <c r="K4" s="330" t="inlineStr">
        <is>
          <t>Employee Number:</t>
        </is>
      </c>
      <c r="L4" s="351" t="n"/>
      <c r="M4" s="342" t="inlineStr">
        <is>
          <t>5414</t>
        </is>
      </c>
      <c r="N4" s="355" t="n"/>
      <c r="O4" s="6" t="n"/>
      <c r="P4" s="6" t="n"/>
      <c r="Q4" s="6" t="n"/>
      <c r="R4" s="6" t="n"/>
      <c r="S4" s="6" t="n"/>
      <c r="T4" s="6" t="n"/>
      <c r="U4" s="351" t="n"/>
      <c r="V4" s="130" t="inlineStr">
        <is>
          <t>Su</t>
        </is>
      </c>
      <c r="W4" s="131" t="inlineStr">
        <is>
          <t>M</t>
        </is>
      </c>
      <c r="X4" s="131" t="inlineStr">
        <is>
          <t>Tu</t>
        </is>
      </c>
      <c r="Y4" s="131" t="inlineStr">
        <is>
          <t>W</t>
        </is>
      </c>
      <c r="Z4" s="131" t="inlineStr">
        <is>
          <t>Th</t>
        </is>
      </c>
      <c r="AA4" s="131" t="inlineStr">
        <is>
          <t>F</t>
        </is>
      </c>
      <c r="AB4" s="132" t="inlineStr">
        <is>
          <t>Sa</t>
        </is>
      </c>
      <c r="AC4" s="351" t="n"/>
      <c r="AD4" s="133" t="inlineStr">
        <is>
          <t>Overtime Options</t>
        </is>
      </c>
      <c r="AE4" s="351" t="n"/>
      <c r="AF4" s="351" t="n"/>
      <c r="AJ4" s="257" t="n"/>
    </row>
    <row r="5" ht="14.1" customHeight="1" s="348" thickBot="1">
      <c r="A5" s="351" t="n"/>
      <c r="B5" s="351" t="n"/>
      <c r="C5" s="337" t="n"/>
      <c r="D5" s="351" t="n"/>
      <c r="E5" s="351" t="n"/>
      <c r="F5" s="351" t="n"/>
      <c r="G5" s="6" t="n"/>
      <c r="H5" s="340" t="n"/>
      <c r="I5" s="351" t="n"/>
      <c r="J5" s="340" t="n"/>
      <c r="K5" s="344" t="inlineStr">
        <is>
          <t>Employee Name:</t>
        </is>
      </c>
      <c r="L5" s="359" t="n"/>
      <c r="M5" s="342" t="inlineStr">
        <is>
          <t>Robinson, Lesley</t>
        </is>
      </c>
      <c r="N5" s="355" t="n"/>
      <c r="O5" s="337" t="n"/>
      <c r="P5" s="337" t="n"/>
      <c r="Q5" s="337" t="n"/>
      <c r="R5" s="337" t="n"/>
      <c r="S5" s="337" t="n"/>
      <c r="T5" s="337" t="n"/>
      <c r="U5" s="351" t="n"/>
      <c r="V5" s="263">
        <f>IF(MONTH($V$3)&lt;&gt;MONTH($V$3-WEEKDAY($V$3,1)+(ROW(V5)-ROW($V$5))*7+(COLUMN(V5)-COLUMN($V$5)+1)),"",$V$3-WEEKDAY($V$3,1)+(ROW(V5)-ROW($V$5))*7+(COLUMN(V5)-COLUMN($V$5)+1))</f>
        <v/>
      </c>
      <c r="W5" s="263">
        <f>IF(MONTH($V$3)&lt;&gt;MONTH($V$3-WEEKDAY($V$3,1)+(ROW(W5)-ROW($V$5))*7+(COLUMN(W5)-COLUMN($V$5)+1)),"",$V$3-WEEKDAY($V$3,1)+(ROW(W5)-ROW($V$5))*7+(COLUMN(W5)-COLUMN($V$5)+1))</f>
        <v/>
      </c>
      <c r="X5" s="263">
        <f>IF(MONTH($V$3)&lt;&gt;MONTH($V$3-WEEKDAY($V$3,1)+(ROW(X5)-ROW($V$5))*7+(COLUMN(X5)-COLUMN($V$5)+1)),"",$V$3-WEEKDAY($V$3,1)+(ROW(X5)-ROW($V$5))*7+(COLUMN(X5)-COLUMN($V$5)+1))</f>
        <v/>
      </c>
      <c r="Y5" s="263">
        <f>IF(MONTH($V$3)&lt;&gt;MONTH($V$3-WEEKDAY($V$3,1)+(ROW(Y5)-ROW($V$5))*7+(COLUMN(Y5)-COLUMN($V$5)+1)),"",$V$3-WEEKDAY($V$3,1)+(ROW(Y5)-ROW($V$5))*7+(COLUMN(Y5)-COLUMN($V$5)+1))</f>
        <v/>
      </c>
      <c r="Z5" s="263">
        <f>IF(MONTH($V$3)&lt;&gt;MONTH($V$3-WEEKDAY($V$3,1)+(ROW(Z5)-ROW($V$5))*7+(COLUMN(Z5)-COLUMN($V$5)+1)),"",$V$3-WEEKDAY($V$3,1)+(ROW(Z5)-ROW($V$5))*7+(COLUMN(Z5)-COLUMN($V$5)+1))</f>
        <v/>
      </c>
      <c r="AA5" s="263">
        <f>IF(MONTH($V$3)&lt;&gt;MONTH($V$3-WEEKDAY($V$3,1)+(ROW(AA5)-ROW($V$5))*7+(COLUMN(AA5)-COLUMN($V$5)+1)),"",$V$3-WEEKDAY($V$3,1)+(ROW(AA5)-ROW($V$5))*7+(COLUMN(AA5)-COLUMN($V$5)+1))</f>
        <v/>
      </c>
      <c r="AB5" s="263">
        <f>IF(MONTH($V$3)&lt;&gt;MONTH($V$3-WEEKDAY($V$3,1)+(ROW(AB5)-ROW($V$5))*7+(COLUMN(AB5)-COLUMN($V$5)+1)),"",$V$3-WEEKDAY($V$3,1)+(ROW(AB5)-ROW($V$5))*7+(COLUMN(AB5)-COLUMN($V$5)+1))</f>
        <v/>
      </c>
      <c r="AC5" s="351" t="n"/>
      <c r="AD5" s="351" t="n"/>
      <c r="AE5" s="3" t="b">
        <v>1</v>
      </c>
      <c r="AF5" s="258" t="n"/>
      <c r="AJ5" s="350" t="n"/>
      <c r="AK5" s="350" t="n"/>
      <c r="AL5" s="350" t="n"/>
    </row>
    <row r="6" ht="14.1" customHeight="1" s="348" thickBot="1">
      <c r="A6" s="351" t="n"/>
      <c r="B6" s="351" t="n"/>
      <c r="C6" s="337" t="inlineStr">
        <is>
          <t xml:space="preserve">120 Peter Rose St </t>
        </is>
      </c>
      <c r="D6" s="351" t="n"/>
      <c r="E6" s="351" t="n"/>
      <c r="F6" s="351" t="n"/>
      <c r="G6" s="6" t="n"/>
      <c r="H6" s="6" t="n"/>
      <c r="I6" s="6" t="n"/>
      <c r="J6" s="6" t="n"/>
      <c r="K6" s="6" t="n"/>
      <c r="L6" s="6" t="n"/>
      <c r="M6" s="339" t="inlineStr">
        <is>
          <t>Armed or unarmed</t>
        </is>
      </c>
      <c r="N6" s="360" t="n"/>
      <c r="O6" s="135" t="inlineStr">
        <is>
          <t>Unarmed</t>
        </is>
      </c>
      <c r="P6" s="6" t="n"/>
      <c r="Q6" s="6" t="n"/>
      <c r="R6" s="6" t="n"/>
      <c r="S6" s="6" t="n"/>
      <c r="T6" s="6" t="n"/>
      <c r="U6" s="351" t="n"/>
      <c r="V6" s="263">
        <f>IF(MONTH($V$3)&lt;&gt;MONTH($V$3-WEEKDAY($V$3,1)+(ROW(V6)-ROW($V$5))*7+(COLUMN(V6)-COLUMN($V$5)+1)),"",$V$3-WEEKDAY($V$3,1)+(ROW(V6)-ROW($V$5))*7+(COLUMN(V6)-COLUMN($V$5)+1))</f>
        <v/>
      </c>
      <c r="W6" s="263">
        <f>IF(MONTH($V$3)&lt;&gt;MONTH($V$3-WEEKDAY($V$3,1)+(ROW(W6)-ROW($V$5))*7+(COLUMN(W6)-COLUMN($V$5)+1)),"",$V$3-WEEKDAY($V$3,1)+(ROW(W6)-ROW($V$5))*7+(COLUMN(W6)-COLUMN($V$5)+1))</f>
        <v/>
      </c>
      <c r="X6" s="263">
        <f>IF(MONTH($V$3)&lt;&gt;MONTH($V$3-WEEKDAY($V$3,1)+(ROW(X6)-ROW($V$5))*7+(COLUMN(X6)-COLUMN($V$5)+1)),"",$V$3-WEEKDAY($V$3,1)+(ROW(X6)-ROW($V$5))*7+(COLUMN(X6)-COLUMN($V$5)+1))</f>
        <v/>
      </c>
      <c r="Y6" s="263">
        <f>IF(MONTH($V$3)&lt;&gt;MONTH($V$3-WEEKDAY($V$3,1)+(ROW(Y6)-ROW($V$5))*7+(COLUMN(Y6)-COLUMN($V$5)+1)),"",$V$3-WEEKDAY($V$3,1)+(ROW(Y6)-ROW($V$5))*7+(COLUMN(Y6)-COLUMN($V$5)+1))</f>
        <v/>
      </c>
      <c r="Z6" s="263">
        <f>IF(MONTH($V$3)&lt;&gt;MONTH($V$3-WEEKDAY($V$3,1)+(ROW(Z6)-ROW($V$5))*7+(COLUMN(Z6)-COLUMN($V$5)+1)),"",$V$3-WEEKDAY($V$3,1)+(ROW(Z6)-ROW($V$5))*7+(COLUMN(Z6)-COLUMN($V$5)+1))</f>
        <v/>
      </c>
      <c r="AA6" s="263">
        <f>IF(MONTH($V$3)&lt;&gt;MONTH($V$3-WEEKDAY($V$3,1)+(ROW(AA6)-ROW($V$5))*7+(COLUMN(AA6)-COLUMN($V$5)+1)),"",$V$3-WEEKDAY($V$3,1)+(ROW(AA6)-ROW($V$5))*7+(COLUMN(AA6)-COLUMN($V$5)+1))</f>
        <v/>
      </c>
      <c r="AB6" s="263">
        <f>IF(MONTH($V$3)&lt;&gt;MONTH($V$3-WEEKDAY($V$3,1)+(ROW(AB6)-ROW($V$5))*7+(COLUMN(AB6)-COLUMN($V$5)+1)),"",$V$3-WEEKDAY($V$3,1)+(ROW(AB6)-ROW($V$5))*7+(COLUMN(AB6)-COLUMN($V$5)+1))</f>
        <v/>
      </c>
      <c r="AC6" s="351" t="n"/>
      <c r="AD6" s="136" t="inlineStr">
        <is>
          <t>After:</t>
        </is>
      </c>
      <c r="AE6" s="264" t="n">
        <v>8</v>
      </c>
      <c r="AF6" s="258" t="n"/>
      <c r="AJ6" s="350" t="n"/>
      <c r="AL6" s="251" t="n"/>
    </row>
    <row r="7" ht="14.1" customHeight="1" s="348" thickBot="1">
      <c r="A7" s="351" t="n"/>
      <c r="B7" s="351" t="n"/>
      <c r="C7" s="337" t="inlineStr">
        <is>
          <t>Queenstown</t>
        </is>
      </c>
      <c r="D7" s="351" t="n"/>
      <c r="E7" s="351" t="n"/>
      <c r="F7" s="351" t="n"/>
      <c r="G7" s="6" t="n"/>
      <c r="H7" s="340" t="n"/>
      <c r="I7" s="351" t="n"/>
      <c r="J7" s="340" t="n"/>
      <c r="K7" s="340" t="n"/>
      <c r="L7" s="340" t="n"/>
      <c r="M7" s="338" t="inlineStr">
        <is>
          <t>Agency</t>
        </is>
      </c>
      <c r="N7" s="361" t="n"/>
      <c r="O7" s="7" t="inlineStr">
        <is>
          <t>Caricom</t>
        </is>
      </c>
      <c r="P7" s="6" t="n"/>
      <c r="Q7" s="6" t="n"/>
      <c r="R7" s="6" t="n"/>
      <c r="S7" s="6" t="n"/>
      <c r="T7" s="6" t="n"/>
      <c r="U7" s="351" t="n"/>
      <c r="V7" s="263">
        <f>IF(MONTH($V$3)&lt;&gt;MONTH($V$3-WEEKDAY($V$3,1)+(ROW(V7)-ROW($V$5))*7+(COLUMN(V7)-COLUMN($V$5)+1)),"",$V$3-WEEKDAY($V$3,1)+(ROW(V7)-ROW($V$5))*7+(COLUMN(V7)-COLUMN($V$5)+1))</f>
        <v/>
      </c>
      <c r="W7" s="263">
        <f>IF(MONTH($V$3)&lt;&gt;MONTH($V$3-WEEKDAY($V$3,1)+(ROW(W7)-ROW($V$5))*7+(COLUMN(W7)-COLUMN($V$5)+1)),"",$V$3-WEEKDAY($V$3,1)+(ROW(W7)-ROW($V$5))*7+(COLUMN(W7)-COLUMN($V$5)+1))</f>
        <v/>
      </c>
      <c r="X7" s="263">
        <f>IF(MONTH($V$3)&lt;&gt;MONTH($V$3-WEEKDAY($V$3,1)+(ROW(X7)-ROW($V$5))*7+(COLUMN(X7)-COLUMN($V$5)+1)),"",$V$3-WEEKDAY($V$3,1)+(ROW(X7)-ROW($V$5))*7+(COLUMN(X7)-COLUMN($V$5)+1))</f>
        <v/>
      </c>
      <c r="Y7" s="263">
        <f>IF(MONTH($V$3)&lt;&gt;MONTH($V$3-WEEKDAY($V$3,1)+(ROW(Y7)-ROW($V$5))*7+(COLUMN(Y7)-COLUMN($V$5)+1)),"",$V$3-WEEKDAY($V$3,1)+(ROW(Y7)-ROW($V$5))*7+(COLUMN(Y7)-COLUMN($V$5)+1))</f>
        <v/>
      </c>
      <c r="Z7" s="263">
        <f>IF(MONTH($V$3)&lt;&gt;MONTH($V$3-WEEKDAY($V$3,1)+(ROW(Z7)-ROW($V$5))*7+(COLUMN(Z7)-COLUMN($V$5)+1)),"",$V$3-WEEKDAY($V$3,1)+(ROW(Z7)-ROW($V$5))*7+(COLUMN(Z7)-COLUMN($V$5)+1))</f>
        <v/>
      </c>
      <c r="AA7" s="263">
        <f>IF(MONTH($V$3)&lt;&gt;MONTH($V$3-WEEKDAY($V$3,1)+(ROW(AA7)-ROW($V$5))*7+(COLUMN(AA7)-COLUMN($V$5)+1)),"",$V$3-WEEKDAY($V$3,1)+(ROW(AA7)-ROW($V$5))*7+(COLUMN(AA7)-COLUMN($V$5)+1))</f>
        <v/>
      </c>
      <c r="AB7" s="263">
        <f>IF(MONTH($V$3)&lt;&gt;MONTH($V$3-WEEKDAY($V$3,1)+(ROW(AB7)-ROW($V$5))*7+(COLUMN(AB7)-COLUMN($V$5)+1)),"",$V$3-WEEKDAY($V$3,1)+(ROW(AB7)-ROW($V$5))*7+(COLUMN(AB7)-COLUMN($V$5)+1))</f>
        <v/>
      </c>
      <c r="AC7" s="351" t="n"/>
      <c r="AD7" s="351" t="n"/>
      <c r="AE7" s="351" t="n"/>
      <c r="AF7" s="258" t="n"/>
      <c r="AJ7" s="350" t="n"/>
      <c r="AL7" s="251" t="n"/>
    </row>
    <row r="8">
      <c r="A8" s="351" t="n"/>
      <c r="B8" s="351" t="n"/>
      <c r="C8" s="337" t="inlineStr">
        <is>
          <t>Georgetown, Guyana</t>
        </is>
      </c>
      <c r="D8" s="351" t="n"/>
      <c r="E8" s="351" t="n"/>
      <c r="F8" s="351" t="n"/>
      <c r="G8" s="6" t="n"/>
      <c r="H8" s="6" t="n"/>
      <c r="I8" s="6" t="n"/>
      <c r="J8" s="6" t="n"/>
      <c r="K8" s="6" t="n"/>
      <c r="L8" s="6" t="n"/>
      <c r="M8" s="341" t="n"/>
      <c r="N8" s="351" t="n"/>
      <c r="O8" s="351" t="n"/>
      <c r="P8" s="6" t="n"/>
      <c r="Q8" s="6" t="n"/>
      <c r="R8" s="6" t="n"/>
      <c r="S8" s="6" t="n"/>
      <c r="T8" s="6" t="n"/>
      <c r="U8" s="351" t="n"/>
      <c r="V8" s="263">
        <f>IF(MONTH($V$3)&lt;&gt;MONTH($V$3-WEEKDAY($V$3,1)+(ROW(V8)-ROW($V$5))*7+(COLUMN(V8)-COLUMN($V$5)+1)),"",$V$3-WEEKDAY($V$3,1)+(ROW(V8)-ROW($V$5))*7+(COLUMN(V8)-COLUMN($V$5)+1))</f>
        <v/>
      </c>
      <c r="W8" s="263">
        <f>IF(MONTH($V$3)&lt;&gt;MONTH($V$3-WEEKDAY($V$3,1)+(ROW(W8)-ROW($V$5))*7+(COLUMN(W8)-COLUMN($V$5)+1)),"",$V$3-WEEKDAY($V$3,1)+(ROW(W8)-ROW($V$5))*7+(COLUMN(W8)-COLUMN($V$5)+1))</f>
        <v/>
      </c>
      <c r="X8" s="263">
        <f>IF(MONTH($V$3)&lt;&gt;MONTH($V$3-WEEKDAY($V$3,1)+(ROW(X8)-ROW($V$5))*7+(COLUMN(X8)-COLUMN($V$5)+1)),"",$V$3-WEEKDAY($V$3,1)+(ROW(X8)-ROW($V$5))*7+(COLUMN(X8)-COLUMN($V$5)+1))</f>
        <v/>
      </c>
      <c r="Y8" s="263">
        <f>IF(MONTH($V$3)&lt;&gt;MONTH($V$3-WEEKDAY($V$3,1)+(ROW(Y8)-ROW($V$5))*7+(COLUMN(Y8)-COLUMN($V$5)+1)),"",$V$3-WEEKDAY($V$3,1)+(ROW(Y8)-ROW($V$5))*7+(COLUMN(Y8)-COLUMN($V$5)+1))</f>
        <v/>
      </c>
      <c r="Z8" s="263">
        <f>IF(MONTH($V$3)&lt;&gt;MONTH($V$3-WEEKDAY($V$3,1)+(ROW(Z8)-ROW($V$5))*7+(COLUMN(Z8)-COLUMN($V$5)+1)),"",$V$3-WEEKDAY($V$3,1)+(ROW(Z8)-ROW($V$5))*7+(COLUMN(Z8)-COLUMN($V$5)+1))</f>
        <v/>
      </c>
      <c r="AA8" s="263">
        <f>IF(MONTH($V$3)&lt;&gt;MONTH($V$3-WEEKDAY($V$3,1)+(ROW(AA8)-ROW($V$5))*7+(COLUMN(AA8)-COLUMN($V$5)+1)),"",$V$3-WEEKDAY($V$3,1)+(ROW(AA8)-ROW($V$5))*7+(COLUMN(AA8)-COLUMN($V$5)+1))</f>
        <v/>
      </c>
      <c r="AB8" s="263">
        <f>IF(MONTH($V$3)&lt;&gt;MONTH($V$3-WEEKDAY($V$3,1)+(ROW(AB8)-ROW($V$5))*7+(COLUMN(AB8)-COLUMN($V$5)+1)),"",$V$3-WEEKDAY($V$3,1)+(ROW(AB8)-ROW($V$5))*7+(COLUMN(AB8)-COLUMN($V$5)+1))</f>
        <v/>
      </c>
      <c r="AC8" s="351" t="n"/>
      <c r="AD8" s="351" t="n"/>
      <c r="AE8" s="3" t="b">
        <v>1</v>
      </c>
      <c r="AF8" s="258" t="n"/>
      <c r="AJ8" s="350" t="n"/>
      <c r="AL8" s="251" t="n"/>
    </row>
    <row r="9">
      <c r="A9" s="351" t="n"/>
      <c r="B9" s="351" t="n"/>
      <c r="C9" s="337" t="n"/>
      <c r="D9" s="337" t="n"/>
      <c r="E9" s="337" t="n"/>
      <c r="F9" s="337" t="n"/>
      <c r="G9" s="6" t="n"/>
      <c r="H9" s="6" t="n"/>
      <c r="I9" s="6" t="n"/>
      <c r="J9" s="6" t="n"/>
      <c r="K9" s="6" t="n"/>
      <c r="L9" s="6" t="n"/>
      <c r="M9" s="137" t="n"/>
      <c r="N9" s="137" t="n"/>
      <c r="O9" s="6" t="n"/>
      <c r="P9" s="6" t="n"/>
      <c r="Q9" s="6" t="n"/>
      <c r="R9" s="6" t="n"/>
      <c r="S9" s="6" t="n"/>
      <c r="T9" s="6" t="n"/>
      <c r="U9" s="351" t="n"/>
      <c r="V9" s="265" t="n"/>
      <c r="W9" s="265" t="n"/>
      <c r="X9" s="265" t="n"/>
      <c r="Y9" s="265" t="n"/>
      <c r="Z9" s="265" t="n"/>
      <c r="AA9" s="265" t="n"/>
      <c r="AB9" s="265" t="n"/>
      <c r="AC9" s="351" t="n"/>
      <c r="AD9" s="351" t="n"/>
      <c r="AE9" s="3" t="n"/>
      <c r="AF9" s="351" t="n"/>
      <c r="AJ9" s="350" t="n"/>
      <c r="AL9" s="251" t="n"/>
    </row>
    <row r="10">
      <c r="A10" s="351" t="n"/>
      <c r="B10" s="351" t="n"/>
      <c r="C10" s="337" t="inlineStr">
        <is>
          <t>592-223-7560</t>
        </is>
      </c>
      <c r="D10" s="351" t="n"/>
      <c r="E10" s="351" t="n"/>
      <c r="F10" s="351" t="n"/>
      <c r="G10" s="6" t="n"/>
      <c r="H10" s="340" t="n"/>
      <c r="I10" s="351" t="n"/>
      <c r="J10" s="340" t="n"/>
      <c r="K10" s="330" t="inlineStr">
        <is>
          <t>Week Starting:</t>
        </is>
      </c>
      <c r="L10" s="351" t="n"/>
      <c r="M10" s="335" t="n">
        <v>45977</v>
      </c>
      <c r="N10" s="362" t="n"/>
      <c r="O10" s="6" t="n"/>
      <c r="P10" s="6" t="n"/>
      <c r="Q10" s="6" t="n"/>
      <c r="R10" s="6" t="n"/>
      <c r="S10" s="6" t="n"/>
      <c r="T10" s="138" t="inlineStr">
        <is>
          <t>[42]</t>
        </is>
      </c>
      <c r="U10" s="351" t="n"/>
      <c r="V10" s="263">
        <f>IF(MONTH($V$3)&lt;&gt;MONTH($V$3-WEEKDAY($V$3,1)+(ROW(V10)-ROW($V$5))*7+(COLUMN(V10)-COLUMN($V$5)+1)),"",$V$3-WEEKDAY($V$3,1)+(ROW(V10)-ROW($V$5))*7+(COLUMN(V10)-COLUMN($V$5)+1))</f>
        <v/>
      </c>
      <c r="W10" s="263">
        <f>IF(MONTH($V$3)&lt;&gt;MONTH($V$3-WEEKDAY($V$3,1)+(ROW(W10)-ROW($V$5))*7+(COLUMN(W10)-COLUMN($V$5)+1)),"",$V$3-WEEKDAY($V$3,1)+(ROW(W10)-ROW($V$5))*7+(COLUMN(W10)-COLUMN($V$5)+1))</f>
        <v/>
      </c>
      <c r="X10" s="263">
        <f>IF(MONTH($V$3)&lt;&gt;MONTH($V$3-WEEKDAY($V$3,1)+(ROW(X10)-ROW($V$5))*7+(COLUMN(X10)-COLUMN($V$5)+1)),"",$V$3-WEEKDAY($V$3,1)+(ROW(X10)-ROW($V$5))*7+(COLUMN(X10)-COLUMN($V$5)+1))</f>
        <v/>
      </c>
      <c r="Y10" s="263">
        <f>IF(MONTH($V$3)&lt;&gt;MONTH($V$3-WEEKDAY($V$3,1)+(ROW(Y10)-ROW($V$5))*7+(COLUMN(Y10)-COLUMN($V$5)+1)),"",$V$3-WEEKDAY($V$3,1)+(ROW(Y10)-ROW($V$5))*7+(COLUMN(Y10)-COLUMN($V$5)+1))</f>
        <v/>
      </c>
      <c r="Z10" s="263">
        <f>IF(MONTH($V$3)&lt;&gt;MONTH($V$3-WEEKDAY($V$3,1)+(ROW(Z10)-ROW($V$5))*7+(COLUMN(Z10)-COLUMN($V$5)+1)),"",$V$3-WEEKDAY($V$3,1)+(ROW(Z10)-ROW($V$5))*7+(COLUMN(Z10)-COLUMN($V$5)+1))</f>
        <v/>
      </c>
      <c r="AA10" s="263">
        <f>IF(MONTH($V$3)&lt;&gt;MONTH($V$3-WEEKDAY($V$3,1)+(ROW(AA10)-ROW($V$5))*7+(COLUMN(AA10)-COLUMN($V$5)+1)),"",$V$3-WEEKDAY($V$3,1)+(ROW(AA10)-ROW($V$5))*7+(COLUMN(AA10)-COLUMN($V$5)+1))</f>
        <v/>
      </c>
      <c r="AB10" s="263">
        <f>IF(MONTH($V$3)&lt;&gt;MONTH($V$3-WEEKDAY($V$3,1)+(ROW(AB10)-ROW($V$5))*7+(COLUMN(AB10)-COLUMN($V$5)+1)),"",$V$3-WEEKDAY($V$3,1)+(ROW(AB10)-ROW($V$5))*7+(COLUMN(AB10)-COLUMN($V$5)+1))</f>
        <v/>
      </c>
      <c r="AC10" s="351" t="n"/>
      <c r="AD10" s="136" t="inlineStr">
        <is>
          <t>After:</t>
        </is>
      </c>
      <c r="AE10" s="264" t="n">
        <v>40</v>
      </c>
      <c r="AF10" s="250" t="n"/>
    </row>
    <row r="11" ht="15.75" customHeight="1" s="348" thickBot="1">
      <c r="A11" s="351" t="n"/>
      <c r="B11" s="351" t="n"/>
      <c r="C11" s="6" t="n"/>
      <c r="D11" s="6" t="n"/>
      <c r="E11" s="6" t="n"/>
      <c r="F11" s="6" t="n"/>
      <c r="G11" s="6" t="n"/>
      <c r="H11" s="6" t="n"/>
      <c r="I11" s="6" t="n"/>
      <c r="J11" s="6" t="n"/>
      <c r="K11" s="259" t="inlineStr">
        <is>
          <t>Carry Forward Hrs:</t>
        </is>
      </c>
      <c r="L11" s="248" t="n">
        <v>24</v>
      </c>
      <c r="M11" s="6" t="n"/>
      <c r="N11" s="6" t="n"/>
      <c r="O11" s="6" t="n"/>
      <c r="P11" s="6" t="n"/>
      <c r="Q11" s="6" t="n"/>
      <c r="R11" s="6" t="n"/>
      <c r="S11" s="6" t="n"/>
      <c r="T11" s="6" t="n"/>
      <c r="U11" s="351" t="n"/>
      <c r="V11" s="263">
        <f>IF(MONTH($V$3)&lt;&gt;MONTH($V$3-WEEKDAY($V$3,1)+(ROW(V11)-ROW($V$5))*7+(COLUMN(V11)-COLUMN($V$5)+1)),"",$V$3-WEEKDAY($V$3,1)+(ROW(V11)-ROW($V$5))*7+(COLUMN(V11)-COLUMN($V$5)+1))</f>
        <v/>
      </c>
      <c r="W11" s="263">
        <f>IF(MONTH($V$3)&lt;&gt;MONTH($V$3-WEEKDAY($V$3,1)+(ROW(W11)-ROW($V$5))*7+(COLUMN(W11)-COLUMN($V$5)+1)),"",$V$3-WEEKDAY($V$3,1)+(ROW(W11)-ROW($V$5))*7+(COLUMN(W11)-COLUMN($V$5)+1))</f>
        <v/>
      </c>
      <c r="X11" s="263">
        <f>IF(MONTH($V$3)&lt;&gt;MONTH($V$3-WEEKDAY($V$3,1)+(ROW(X11)-ROW($V$5))*7+(COLUMN(X11)-COLUMN($V$5)+1)),"",$V$3-WEEKDAY($V$3,1)+(ROW(X11)-ROW($V$5))*7+(COLUMN(X11)-COLUMN($V$5)+1))</f>
        <v/>
      </c>
      <c r="Y11" s="263">
        <f>IF(MONTH($V$3)&lt;&gt;MONTH($V$3-WEEKDAY($V$3,1)+(ROW(Y11)-ROW($V$5))*7+(COLUMN(Y11)-COLUMN($V$5)+1)),"",$V$3-WEEKDAY($V$3,1)+(ROW(Y11)-ROW($V$5))*7+(COLUMN(Y11)-COLUMN($V$5)+1))</f>
        <v/>
      </c>
      <c r="Z11" s="263">
        <f>IF(MONTH($V$3)&lt;&gt;MONTH($V$3-WEEKDAY($V$3,1)+(ROW(Z11)-ROW($V$5))*7+(COLUMN(Z11)-COLUMN($V$5)+1)),"",$V$3-WEEKDAY($V$3,1)+(ROW(Z11)-ROW($V$5))*7+(COLUMN(Z11)-COLUMN($V$5)+1))</f>
        <v/>
      </c>
      <c r="AA11" s="263">
        <f>IF(MONTH($V$3)&lt;&gt;MONTH($V$3-WEEKDAY($V$3,1)+(ROW(AA11)-ROW($V$5))*7+(COLUMN(AA11)-COLUMN($V$5)+1)),"",$V$3-WEEKDAY($V$3,1)+(ROW(AA11)-ROW($V$5))*7+(COLUMN(AA11)-COLUMN($V$5)+1))</f>
        <v/>
      </c>
      <c r="AB11" s="263">
        <f>IF(MONTH($V$3)&lt;&gt;MONTH($V$3-WEEKDAY($V$3,1)+(ROW(AB11)-ROW($V$5))*7+(COLUMN(AB11)-COLUMN($V$5)+1)),"",$V$3-WEEKDAY($V$3,1)+(ROW(AB11)-ROW($V$5))*7+(COLUMN(AB11)-COLUMN($V$5)+1))</f>
        <v/>
      </c>
      <c r="AC11" s="351" t="n"/>
      <c r="AD11" s="351" t="n"/>
      <c r="AE11" s="351" t="n"/>
      <c r="AF11" s="258" t="n"/>
      <c r="AJ11" s="252" t="n"/>
      <c r="AK11" s="252" t="n"/>
    </row>
    <row r="12" ht="27.75" customFormat="1" customHeight="1" s="2" thickBot="1">
      <c r="A12" s="266" t="inlineStr">
        <is>
          <t>Day Off</t>
        </is>
      </c>
      <c r="B12" s="267" t="inlineStr">
        <is>
          <t>Holiday Double</t>
        </is>
      </c>
      <c r="C12" s="139" t="inlineStr">
        <is>
          <t>Day of Week</t>
        </is>
      </c>
      <c r="D12" s="140" t="inlineStr">
        <is>
          <t>Time
In</t>
        </is>
      </c>
      <c r="E12" s="140" t="inlineStr">
        <is>
          <t>Time
Out</t>
        </is>
      </c>
      <c r="F12" s="141" t="n"/>
      <c r="G12" s="140" t="inlineStr">
        <is>
          <t>Time
In</t>
        </is>
      </c>
      <c r="H12" s="140" t="inlineStr">
        <is>
          <t>Time
Out</t>
        </is>
      </c>
      <c r="I12" s="142" t="inlineStr">
        <is>
          <t>Total
Hrs</t>
        </is>
      </c>
      <c r="J12" s="142" t="inlineStr">
        <is>
          <t>Location</t>
        </is>
      </c>
      <c r="K12" s="142" t="inlineStr">
        <is>
          <t>Supervisor</t>
        </is>
      </c>
      <c r="L12" s="142" t="inlineStr">
        <is>
          <t>Supervisor Approval</t>
        </is>
      </c>
      <c r="M12" s="140" t="inlineStr">
        <is>
          <t>Regular
Hrs</t>
        </is>
      </c>
      <c r="N12" s="140" t="inlineStr">
        <is>
          <t>Overtime
Hrs</t>
        </is>
      </c>
      <c r="O12" s="140" t="inlineStr">
        <is>
          <t>Hol Hrs</t>
        </is>
      </c>
      <c r="P12" s="140" t="inlineStr">
        <is>
          <t>Responsibilities</t>
        </is>
      </c>
      <c r="Q12" s="140" t="inlineStr">
        <is>
          <t>Risk</t>
        </is>
      </c>
      <c r="R12" s="140" t="inlineStr">
        <is>
          <t>Meals</t>
        </is>
      </c>
      <c r="S12" s="140" t="inlineStr">
        <is>
          <t>Vac Hrs</t>
        </is>
      </c>
      <c r="T12" s="143" t="inlineStr">
        <is>
          <t>Reason for Overtime</t>
        </is>
      </c>
      <c r="U12" s="144" t="inlineStr">
        <is>
          <t>Wkly Reg Avail</t>
        </is>
      </c>
      <c r="V12" s="351" t="inlineStr">
        <is>
          <t>Orig Reg</t>
        </is>
      </c>
      <c r="W12" s="351" t="inlineStr">
        <is>
          <t>Wkly OT Adj</t>
        </is>
      </c>
      <c r="X12" s="351" t="inlineStr">
        <is>
          <t>Week Start</t>
        </is>
      </c>
      <c r="Y12" s="351" t="inlineStr">
        <is>
          <t>Wk Hrs Before</t>
        </is>
      </c>
      <c r="Z12" s="351" t="n"/>
      <c r="AA12" s="351" t="n"/>
      <c r="AB12" s="351" t="n"/>
      <c r="AC12" s="351" t="n"/>
      <c r="AD12" s="351" t="n"/>
      <c r="AE12" s="351" t="n"/>
      <c r="AF12" s="351" t="n"/>
      <c r="AJ12" s="252" t="n"/>
      <c r="AK12" s="252" t="n"/>
    </row>
    <row r="13" hidden="1" ht="15.75" customHeight="1" s="348" thickBot="1">
      <c r="A13" s="268" t="n"/>
      <c r="B13" s="351" t="n"/>
      <c r="C13" s="145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146" t="n"/>
      <c r="U13" s="351" t="n"/>
      <c r="V13" s="351" t="n"/>
      <c r="W13" s="351" t="n"/>
      <c r="X13" s="351" t="n"/>
      <c r="Y13" s="351" t="n"/>
      <c r="Z13" s="351" t="n"/>
      <c r="AA13" s="351" t="n"/>
      <c r="AB13" s="351" t="n"/>
      <c r="AC13" s="351" t="n"/>
      <c r="AD13" s="351" t="n"/>
      <c r="AE13" s="351" t="n"/>
      <c r="AF13" s="351" t="n"/>
    </row>
    <row r="14" ht="24" customHeight="1" s="348" thickBot="1">
      <c r="A14" s="147" t="inlineStr">
        <is>
          <t>On Day</t>
        </is>
      </c>
      <c r="B14" s="269" t="n"/>
      <c r="C14" s="88">
        <f>M10</f>
        <v/>
      </c>
      <c r="D14" s="54" t="n"/>
      <c r="E14" s="148">
        <f>IF(D14="", "",
 IF(D14=TIME(0,0,0), 0,
 IF(AND(D14&gt;=TIME(0,0,1), D14&lt;=TIME(2,0,0)), TIME(7,0,0),
 IF(AND(D14&gt;=TIME(6,0,0), D14&lt;=TIME(8,0,0)), TIME(12,0,0),
 IF(AND(D14&gt;TIME(8,0,0), D14&lt;=TIME(13,59,0)), TIME(15,0,0),
 IF(AND(D14&gt;=TIME(14,0,0), D14&lt;=TIME(17,59,0)), TIME(21,0,0),
 IF(AND(D14&gt;=TIME(18,0,0), D14&lt;=TIME(21,59,0)), TIME(0,0,0),
 IF(AND(D14&gt;=TIME(22,0,0), D14&lt;=TIME(23,59,59)), TIME(7,0,0), ""))))))))</f>
        <v/>
      </c>
      <c r="F14" s="149" t="n"/>
      <c r="G14" s="148">
        <f>IF(AND(D14&gt;=TIME(6,0,0),D14&lt;=TIME(8,0,0)),E14,"")</f>
        <v/>
      </c>
      <c r="H14" s="54" t="n"/>
      <c r="I14" s="55">
        <f>ROUND(IF(OR(D14="",E14="",E14=0),0,IF(H14="",MOD(E14-D14,1)*24,MOD(H14-D14,1)*24)),2)</f>
        <v/>
      </c>
      <c r="J14" s="150" t="n"/>
      <c r="K14" s="270" t="n"/>
      <c r="L14" s="271" t="n"/>
      <c r="M14" s="272">
        <f>MAX(0,V14-W14)</f>
        <v/>
      </c>
      <c r="N14" s="56">
        <f>(IF(OR($C14="",$D14=""),0,
 IF(OR($A14="Holiday",$A15="Holiday"),
    IF(ISNUMBER(MATCH(TRIM($B14),{"Phagwah","Good Friday","Easter Monday","Labour Day","Christmas","Eid ul Azha","Romans-2","Globe-12","Neptune P1"},0)),0,$I14),
 IF(AND(NOT(OR($A14="Annual Leave",$A15="Annual Leave")),$A14="Off day"),$I14,
  MAX(0,$I14-$V14)
  ))))+W14</f>
        <v/>
      </c>
      <c r="O14" s="56">
        <f>IF(AND(OR($A14="Holiday",$A15="Holiday"),
        ISNUMBER(MATCH(TRIM($B14),{"Phagwah","Good Friday","Easter Monday","Labour Day","Christmas","Eid ul Azha","Romans-2","Globe-12","Neptune P1"},0))),
   $I14,0)</f>
        <v/>
      </c>
      <c r="P14" s="56">
        <f>IF(OR($O$7="Canteen",$O$7="Head Office"),0,IF($I14&lt;=0,0,IF(OR(OR(TRIM($J14)="Hebrews",TRIM($J14)="Romans",TRIM($J14)="Romans-2",TRIM($J14)="Globe",TRIM($J14)="Globe-12",TRIM($J14)="Neptune P1"),AND($I15&gt;0,OR(TRIM($J15)="Hebrews",TRIM($J15)="Romans",TRIM($J15)="Romans-2",TRIM($J15)="Globe",TRIM($J15)="Globe-12",TRIM($J15)="Neptune P1"))),1,0)))</f>
        <v/>
      </c>
      <c r="Q14" s="57" t="n"/>
      <c r="R14" s="56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IF($I14&gt;0,1,0),
      0
   ),
0))</f>
        <v/>
      </c>
      <c r="S14" s="56">
        <f>IF(OR($A14="Annual Leave",$A15="Annual Leave"),IF($A14="Annual Leave",8,0),0)</f>
        <v/>
      </c>
      <c r="T14" s="58" t="n"/>
      <c r="U14" s="144">
        <f>MAX(0,40-Y14)</f>
        <v/>
      </c>
      <c r="V14" s="151">
        <f>IF(OR($C14="",$D14=""),0,
 IF(OR($A14="Holiday",$A15="Holiday"),0,
 IF(AND(NOT(OR($A14="Annual Leave",$A15="Annual Leave")),$A14="Off day"),0,
  IF($I14+$I15&gt;=8,IF($I14&gt;=8,8,$I14),$I14)
  )))</f>
        <v/>
      </c>
      <c r="W14" s="151">
        <f>MAX(0,V14-U14)</f>
        <v/>
      </c>
      <c r="X14" s="151">
        <f>IF(C14="","",C14-WEEKDAY(C14,1)+1)</f>
        <v/>
      </c>
      <c r="Y14" s="151">
        <f>IF(X14=X14,$L$11,0)</f>
        <v/>
      </c>
      <c r="Z14" s="151" t="n"/>
      <c r="AA14" s="151" t="n"/>
      <c r="AB14" s="151" t="n"/>
      <c r="AC14" s="351" t="n"/>
      <c r="AD14" s="351" t="n"/>
      <c r="AE14" s="351" t="n"/>
      <c r="AF14" s="351" t="n"/>
    </row>
    <row r="15" ht="24" customHeight="1" s="348" thickBot="1">
      <c r="A15" s="147" t="inlineStr">
        <is>
          <t>On Day</t>
        </is>
      </c>
      <c r="B15" s="269" t="n"/>
      <c r="C15" s="89">
        <f>C14</f>
        <v/>
      </c>
      <c r="D15" s="59" t="n"/>
      <c r="E15" s="152">
        <f>IF(D15="", "",
 IF(D15=TIME(0,0,0), 0,
 IF(AND(D15&gt;=TIME(0,0,1), D15&lt;=TIME(2,0,0)), TIME(7,0,0),
 IF(AND(D15&gt;=TIME(6,0,0), D15&lt;=TIME(8,0,0)), TIME(12,0,0),
 IF(AND(D15&gt;TIME(8,0,0), D15&lt;=TIME(13,59,0)), TIME(15,0,0),
 IF(AND(D15&gt;=TIME(14,0,0), D15&lt;=TIME(17,59,0)), TIME(21,0,0),
 IF(AND(D15&gt;=TIME(18,0,0), D15&lt;=TIME(21,59,0)), TIME(0,0,0),
 IF(AND(D15&gt;=TIME(22,0,0), D15&lt;=TIME(23,59,59)), TIME(7,0,0), ""))))))))</f>
        <v/>
      </c>
      <c r="F15" s="153" t="n"/>
      <c r="G15" s="152">
        <f>IF(AND(D15&gt;=TIME(6,0,0),D15&lt;=TIME(8,0,0)),E15,"")</f>
        <v/>
      </c>
      <c r="H15" s="59" t="n"/>
      <c r="I15" s="60">
        <f>ROUND(IF(OR(D15="",E15="",E15=0),0,IF(H15="",MOD(E15-D15,1)*24,MOD(H15-D15,1)*24)),2)</f>
        <v/>
      </c>
      <c r="J15" s="150" t="n"/>
      <c r="K15" s="270" t="n"/>
      <c r="L15" s="271" t="n"/>
      <c r="M15" s="272">
        <f>MAX(0,V15-W15)</f>
        <v/>
      </c>
      <c r="N15" s="61">
        <f>(IF(OR($C15="",$D15=""),0,
 IF(OR($A14="Holiday",$A15="Holiday"),
    IF(ISNUMBER(MATCH(TRIM($B15),{"Phagwah","Good Friday","Easter Monday","Labour Day","Christmas","Eid ul Azha","Romans-2","Globe-12","Neptune P1"},0)),0,$I15),
 IF(AND(NOT(OR($A14="Annual Leave",$A15="Annual Leave")),$A15="Off day"),$I15,
  MAX(0,$I15-$V15)
  ))))+W15</f>
        <v/>
      </c>
      <c r="O15" s="61">
        <f>IF(AND(OR($A14="Holiday",$A15="Holiday"),
        ISNUMBER(MATCH(TRIM($B15),{"Phagwah","Good Friday","Easter Monday","Labour Day","Christmas","Eid ul Azha","Romans-2","Globe-12","Neptune P1"},0))),
   $I15,0)</f>
        <v/>
      </c>
      <c r="P15" s="61">
        <f>IF(OR($O$7="Canteen",$O$7="Head Office"),0,IF($I15&lt;=0,0,IF(AND($I14&lt;=0,OR(TRIM($J15)="Hebrews",TRIM($J15)="Romans",TRIM($J15)="Romans-2",TRIM($J15)="Globe",TRIM($J15)="Globe-12",TRIM($J15)="Neptune P1")),1,0)))</f>
        <v/>
      </c>
      <c r="Q15" s="62" t="n"/>
      <c r="R15" s="61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IF(AND($I14=0,$I15&gt;0),1,0),
      0
   ),
0))</f>
        <v/>
      </c>
      <c r="S15" s="61">
        <f>IF(OR($A14="Annual Leave",$A15="Annual Leave"),IF(AND($A14&lt;&gt;"Annual Leave",$A15="Annual Leave"),8,0),0)</f>
        <v/>
      </c>
      <c r="T15" s="63" t="n"/>
      <c r="U15" s="144">
        <f>MAX(0,40-Y15)</f>
        <v/>
      </c>
      <c r="V15" s="151">
        <f>IF(OR($C15="",$D15=""),0,
 IF(OR($A14="Holiday",$A15="Holiday"),0,
 IF(AND(NOT(OR($A14="Annual Leave",$A15="Annual Leave")),$A15="Off day"),0,
  IF($I14+$I15&gt;=8,IF($I14&gt;=8,0,8-$I14),$I15)
  )))</f>
        <v/>
      </c>
      <c r="W15" s="151">
        <f>MAX(0,V15-U15)</f>
        <v/>
      </c>
      <c r="X15" s="151">
        <f>IF(C15="","",C15-WEEKDAY(C15,1)+1)</f>
        <v/>
      </c>
      <c r="Y15" s="151">
        <f>SUMPRODUCT(($X$14:$X14=X15)*(($V$14:$V14)+($O$14:$O14)))+IF(X15=X14,$L$11,0)</f>
        <v/>
      </c>
      <c r="Z15" s="151" t="n"/>
      <c r="AA15" s="151" t="n"/>
      <c r="AB15" s="151" t="n"/>
      <c r="AC15" s="351" t="n"/>
      <c r="AD15" s="351" t="n"/>
      <c r="AE15" s="351" t="n"/>
      <c r="AF15" s="351" t="n"/>
    </row>
    <row r="16" ht="24" customHeight="1" s="348" thickBot="1">
      <c r="A16" s="154" t="inlineStr">
        <is>
          <t>On Day</t>
        </is>
      </c>
      <c r="B16" s="273" t="n"/>
      <c r="C16" s="90">
        <f>C14+1</f>
        <v/>
      </c>
      <c r="D16" s="8" t="n"/>
      <c r="E16" s="155">
        <f>IF(D16="", "",
 IF(D16=TIME(0,0,0), 0,
 IF(AND(D16&gt;=TIME(0,0,1), D16&lt;=TIME(2,0,0)), TIME(7,0,0),
 IF(AND(D16&gt;=TIME(6,0,0), D16&lt;=TIME(8,0,0)), TIME(12,0,0),
 IF(AND(D16&gt;TIME(8,0,0), D16&lt;=TIME(13,59,0)), TIME(15,0,0),
 IF(AND(D16&gt;=TIME(14,0,0), D16&lt;=TIME(17,59,0)), TIME(21,0,0),
 IF(AND(D16&gt;=TIME(18,0,0), D16&lt;=TIME(21,59,0)), TIME(0,0,0),
 IF(AND(D16&gt;=TIME(22,0,0), D16&lt;=TIME(23,59,59)), TIME(7,0,0), ""))))))))</f>
        <v/>
      </c>
      <c r="F16" s="156" t="n"/>
      <c r="G16" s="155">
        <f>IF(AND(D16&gt;=TIME(6,0,0),D16&lt;=TIME(8,0,0)),E16,"")</f>
        <v/>
      </c>
      <c r="H16" s="8" t="n"/>
      <c r="I16" s="30">
        <f>ROUND(IF(OR(D16="",E16="",E16=0),0,IF(H16="",MOD(E16-D16,1)*24,MOD(H16-D16,1)*24)),2)</f>
        <v/>
      </c>
      <c r="J16" s="157" t="n"/>
      <c r="K16" s="274" t="n"/>
      <c r="L16" s="271" t="n"/>
      <c r="M16" s="275">
        <f>MAX(0,V16-W16)</f>
        <v/>
      </c>
      <c r="N16" s="9">
        <f>(IF(OR($C16="",$D16=""),0,
 IF(OR($A16="Holiday",$A17="Holiday"),
    IF(ISNUMBER(MATCH(TRIM($B16),{"Phagwah","Good Friday","Easter Monday","Labour Day","Christmas","Eid ul Azha","Romans-2","Globe-12","Neptune P1"},0)),0,$I16),
 IF(AND(NOT(OR($A16="Annual Leave",$A17="Annual Leave")),$A16="Off day"),$I16,
  MAX(0,$I16-$V16)
  ))))+W16</f>
        <v/>
      </c>
      <c r="O16" s="9">
        <f>IF(AND(OR($A16="Holiday",$A17="Holiday"),
        ISNUMBER(MATCH(TRIM($B16),{"Phagwah","Good Friday","Easter Monday","Labour Day","Christmas","Eid ul Azha","Romans-2","Globe-12","Neptune P1"},0))),
   $I16,0)</f>
        <v/>
      </c>
      <c r="P16" s="9">
        <f>IF(OR($O$7="Canteen",$O$7="Head Office"),0,IF($I16&lt;=0,0,IF(OR(OR(TRIM($J16)="Hebrews",TRIM($J16)="Romans",TRIM($J16)="Romans-2",TRIM($J16)="Globe",TRIM($J16)="Globe-12",TRIM($J16)="Neptune P1"),AND($I17&gt;0,OR(TRIM($J17)="Hebrews",TRIM($J17)="Romans",TRIM($J17)="Romans-2",TRIM($J17)="Globe",TRIM($J17)="Globe-12",TRIM($J17)="Neptune P1"))),1,0)))</f>
        <v/>
      </c>
      <c r="Q16" s="10" t="n"/>
      <c r="R16" s="9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IF($I16&gt;0,1,0),
      0
   ),
0))</f>
        <v/>
      </c>
      <c r="S16" s="9">
        <f>IF(OR($A16="Annual Leave",$A17="Annual Leave"),IF($A16="Annual Leave",8,0),0)</f>
        <v/>
      </c>
      <c r="T16" s="91" t="n"/>
      <c r="U16" s="144">
        <f>MAX(0,40-Y16)</f>
        <v/>
      </c>
      <c r="V16" s="351">
        <f>IF(OR($C16="",$D16=""),0,
 IF(OR($A16="Holiday",$A17="Holiday"),0,
 IF(AND(NOT(OR($A16="Annual Leave",$A17="Annual Leave")),$A16="Off day"),0,
  IF($I16+$I17&gt;=8,IF($I16&gt;=8,8,$I16),$I16)
  )))</f>
        <v/>
      </c>
      <c r="W16" s="351">
        <f>MAX(0,V16-U16)</f>
        <v/>
      </c>
      <c r="X16" s="351">
        <f>IF(C16="","",C16-WEEKDAY(C16,1)+1)</f>
        <v/>
      </c>
      <c r="Y16" s="351">
        <f>SUMPRODUCT(($X$14:$X15=X16)*(($V$14:$V15)+($O$14:$O15)))+IF(X16=X14,$L$11,0)</f>
        <v/>
      </c>
      <c r="Z16" s="351" t="n"/>
      <c r="AA16" s="351" t="n"/>
      <c r="AB16" s="351" t="n"/>
      <c r="AC16" s="351" t="n"/>
      <c r="AD16" s="351" t="n"/>
      <c r="AE16" s="351" t="n"/>
      <c r="AF16" s="351" t="n"/>
    </row>
    <row r="17" ht="24" customHeight="1" s="348" thickBot="1">
      <c r="A17" s="154" t="inlineStr">
        <is>
          <t>On Day</t>
        </is>
      </c>
      <c r="B17" s="273" t="n"/>
      <c r="C17" s="90">
        <f>C16</f>
        <v/>
      </c>
      <c r="D17" s="276" t="n"/>
      <c r="E17" s="277">
        <f>IF(D17="", "",
 IF(D17=TIME(0,0,0), 0,
 IF(AND(D17&gt;=TIME(0,0,1), D17&lt;=TIME(2,0,0)), TIME(7,0,0),
 IF(AND(D17&gt;=TIME(6,0,0), D17&lt;=TIME(8,0,0)), TIME(12,0,0),
 IF(AND(D17&gt;TIME(8,0,0), D17&lt;=TIME(13,59,0)), TIME(15,0,0),
 IF(AND(D17&gt;=TIME(14,0,0), D17&lt;=TIME(17,59,0)), TIME(21,0,0),
 IF(AND(D17&gt;=TIME(18,0,0), D17&lt;=TIME(21,59,0)), TIME(0,0,0),
 IF(AND(D17&gt;=TIME(22,0,0), D17&lt;=TIME(23,59,59)), TIME(7,0,0), ""))))))))</f>
        <v/>
      </c>
      <c r="F17" s="156" t="n"/>
      <c r="G17" s="277">
        <f>IF(AND(D17&gt;=TIME(6,0,0),D17&lt;=TIME(8,0,0)),E17,"")</f>
        <v/>
      </c>
      <c r="H17" s="276" t="n"/>
      <c r="I17" s="30">
        <f>ROUND(IF(OR(D17="",E17="",E17=0),0,IF(H17="",MOD(E17-D17,1)*24,MOD(H17-D17,1)*24)),2)</f>
        <v/>
      </c>
      <c r="J17" s="158" t="n"/>
      <c r="K17" s="274" t="n"/>
      <c r="L17" s="271" t="n"/>
      <c r="M17" s="275">
        <f>MAX(0,V17-W17)</f>
        <v/>
      </c>
      <c r="N17" s="278">
        <f>(IF(OR($C17="",$D17=""),0,
 IF(OR($A16="Holiday",$A17="Holiday"),
    IF(ISNUMBER(MATCH(TRIM($B17),{"Phagwah","Good Friday","Easter Monday","Labour Day","Christmas","Eid ul Azha","Romans-2","Globe-12","Neptune P1"},0)),0,$I17),
 IF(AND(NOT(OR($A16="Annual Leave",$A17="Annual Leave")),$A17="Off day"),$I17,
  MAX(0,$I17-$V17)
  ))))+W17</f>
        <v/>
      </c>
      <c r="O17" s="278">
        <f>IF(AND(OR($A16="Holiday",$A17="Holiday"),
        ISNUMBER(MATCH(TRIM($B17),{"Phagwah","Good Friday","Easter Monday","Labour Day","Christmas","Eid ul Azha","Romans-2","Globe-12","Neptune P1"},0))),
   $I17,0)</f>
        <v/>
      </c>
      <c r="P17" s="278">
        <f>IF(OR($O$7="Canteen",$O$7="Head Office"),0,IF($I17&lt;=0,0,IF(AND($I16&lt;=0,OR(TRIM($J17)="Hebrews",TRIM($J17)="Romans",TRIM($J17)="Romans-2",TRIM($J17)="Globe",TRIM($J17)="Globe-12",TRIM($J17)="Neptune P1")),1,0)))</f>
        <v/>
      </c>
      <c r="Q17" s="279" t="n"/>
      <c r="R17" s="278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IF(AND($I16=0,$I17&gt;0),1,0),
      0
   ),
0))</f>
        <v/>
      </c>
      <c r="S17" s="278">
        <f>IF(OR($A16="Annual Leave",$A17="Annual Leave"),IF(AND($A16&lt;&gt;"Annual Leave",$A17="Annual Leave"),8,0),0)</f>
        <v/>
      </c>
      <c r="T17" s="280" t="n"/>
      <c r="U17" s="144">
        <f>MAX(0,40-Y17)</f>
        <v/>
      </c>
      <c r="V17" s="351">
        <f>IF(OR($C17="",$D17=""),0,
 IF(OR($A16="Holiday",$A17="Holiday"),0,
 IF(AND(NOT(OR($A16="Annual Leave",$A17="Annual Leave")),$A17="Off day"),0,
  IF($I16+$I17&gt;=8,IF($I16&gt;=8,0,8-$I16),$I17)
  )))</f>
        <v/>
      </c>
      <c r="W17" s="351">
        <f>MAX(0,V17-U17)</f>
        <v/>
      </c>
      <c r="X17" s="351">
        <f>IF(C17="","",C17-WEEKDAY(C17,1)+1)</f>
        <v/>
      </c>
      <c r="Y17" s="351">
        <f>SUMPRODUCT(($X$14:$X16=X17)*(($V$14:$V16)+($O$14:$O16)))+IF(X17=X14,$L$11,0)</f>
        <v/>
      </c>
      <c r="Z17" s="351" t="n"/>
      <c r="AA17" s="351" t="n"/>
      <c r="AB17" s="351" t="n"/>
      <c r="AC17" s="351" t="n"/>
      <c r="AD17" s="351" t="n"/>
      <c r="AE17" s="351" t="n"/>
      <c r="AF17" s="351" t="n"/>
    </row>
    <row r="18" ht="24" customHeight="1" s="348" thickBot="1">
      <c r="A18" s="159" t="inlineStr">
        <is>
          <t>On Day</t>
        </is>
      </c>
      <c r="B18" s="281" t="n"/>
      <c r="C18" s="92">
        <f>C16+1</f>
        <v/>
      </c>
      <c r="D18" s="31" t="n"/>
      <c r="E18" s="160">
        <f>IF(D18="", "",
 IF(D18=TIME(0,0,0), 0,
 IF(AND(D18&gt;=TIME(0,0,1), D18&lt;=TIME(2,0,0)), TIME(7,0,0),
 IF(AND(D18&gt;=TIME(6,0,0), D18&lt;=TIME(8,0,0)), TIME(12,0,0),
 IF(AND(D18&gt;TIME(8,0,0), D18&lt;=TIME(13,59,0)), TIME(15,0,0),
 IF(AND(D18&gt;=TIME(14,0,0), D18&lt;=TIME(17,59,0)), TIME(21,0,0),
 IF(AND(D18&gt;=TIME(18,0,0), D18&lt;=TIME(21,59,0)), TIME(0,0,0),
 IF(AND(D18&gt;=TIME(22,0,0), D18&lt;=TIME(23,59,59)), TIME(7,0,0), ""))))))))</f>
        <v/>
      </c>
      <c r="F18" s="161" t="n"/>
      <c r="G18" s="160">
        <f>IF(AND(D18&gt;=TIME(6,0,0),D18&lt;=TIME(8,0,0)),E18,"")</f>
        <v/>
      </c>
      <c r="H18" s="31" t="n"/>
      <c r="I18" s="32">
        <f>ROUND(IF(OR(D18="",E18="",E18=0),0,IF(H18="",MOD(E18-D18,1)*24,MOD(H18-D18,1)*24)),2)</f>
        <v/>
      </c>
      <c r="J18" s="162" t="n"/>
      <c r="K18" s="282" t="n"/>
      <c r="L18" s="271" t="n"/>
      <c r="M18" s="283">
        <f>MAX(0,V18-W18)</f>
        <v/>
      </c>
      <c r="N18" s="33">
        <f>(IF(OR($C18="",$D18=""),0,
 IF(OR($A18="Holiday",$A19="Holiday"),
    IF(ISNUMBER(MATCH(TRIM($B18),{"Phagwah","Good Friday","Easter Monday","Labour Day","Christmas","Eid ul Azha","Romans-2","Globe-12","Neptune P1"},0)),0,$I18),
 IF(AND(NOT(OR($A18="Annual Leave",$A19="Annual Leave")),$A18="Off day"),$I18,
  MAX(0,$I18-$V18)
  ))))+W18</f>
        <v/>
      </c>
      <c r="O18" s="33">
        <f>IF(AND(OR($A18="Holiday",$A19="Holiday"),
        ISNUMBER(MATCH(TRIM($B18),{"Phagwah","Good Friday","Easter Monday","Labour Day","Christmas","Eid ul Azha","Romans-2","Globe-12","Neptune P1"},0))),
   $I18,0)</f>
        <v/>
      </c>
      <c r="P18" s="33">
        <f>IF(OR($O$7="Canteen",$O$7="Head Office"),0,IF($I18&lt;=0,0,IF(OR(OR(TRIM($J18)="Hebrews",TRIM($J18)="Romans",TRIM($J18)="Romans-2",TRIM($J18)="Globe",TRIM($J18)="Globe-12",TRIM($J18)="Neptune P1"),AND($I19&gt;0,OR(TRIM($J19)="Hebrews",TRIM($J19)="Romans",TRIM($J19)="Romans-2",TRIM($J19)="Globe",TRIM($J19)="Globe-12",TRIM($J19)="Neptune P1"))),1,0)))</f>
        <v/>
      </c>
      <c r="Q18" s="34" t="n"/>
      <c r="R18" s="33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IF($I18&gt;0,1,0),
      0
   ),
0))</f>
        <v/>
      </c>
      <c r="S18" s="33">
        <f>IF(OR($A18="Annual Leave",$A19="Annual Leave"),IF($A18="Annual Leave",8,0),0)</f>
        <v/>
      </c>
      <c r="T18" s="35" t="n"/>
      <c r="U18" s="144">
        <f>MAX(0,40-Y18)</f>
        <v/>
      </c>
      <c r="V18" s="351">
        <f>IF(OR($C18="",$D18=""),0,
 IF(OR($A18="Holiday",$A19="Holiday"),0,
 IF(AND(NOT(OR($A18="Annual Leave",$A19="Annual Leave")),$A18="Off day"),0,
  IF($I18+$I19&gt;=8,IF($I18&gt;=8,8,$I18),$I18)
  )))</f>
        <v/>
      </c>
      <c r="W18" s="351">
        <f>MAX(0,V18-U18)</f>
        <v/>
      </c>
      <c r="X18" s="351">
        <f>IF(C18="","",C18-WEEKDAY(C18,1)+1)</f>
        <v/>
      </c>
      <c r="Y18" s="351">
        <f>SUMPRODUCT(($X$14:$X17=X18)*(($V$14:$V17)+($O$14:$O17)))+IF(X18=X14,$L$11,0)</f>
        <v/>
      </c>
      <c r="Z18" s="351" t="n"/>
      <c r="AA18" s="351" t="n"/>
      <c r="AB18" s="351" t="n"/>
      <c r="AC18" s="351" t="n"/>
      <c r="AD18" s="351" t="n"/>
      <c r="AE18" s="351" t="n"/>
      <c r="AF18" s="351" t="n"/>
    </row>
    <row r="19" ht="24" customHeight="1" s="348" thickBot="1">
      <c r="A19" s="159" t="inlineStr">
        <is>
          <t>On Day</t>
        </is>
      </c>
      <c r="B19" s="281" t="n"/>
      <c r="C19" s="93">
        <f>C18</f>
        <v/>
      </c>
      <c r="D19" s="36" t="n"/>
      <c r="E19" s="163">
        <f>IF(D19="", "",
 IF(D19=TIME(0,0,0), 0,
 IF(AND(D19&gt;=TIME(0,0,1), D19&lt;=TIME(2,0,0)), TIME(7,0,0),
 IF(AND(D19&gt;=TIME(6,0,0), D19&lt;=TIME(8,0,0)), TIME(12,0,0),
 IF(AND(D19&gt;TIME(8,0,0), D19&lt;=TIME(13,59,0)), TIME(15,0,0),
 IF(AND(D19&gt;=TIME(14,0,0), D19&lt;=TIME(17,59,0)), TIME(21,0,0),
 IF(AND(D19&gt;=TIME(18,0,0), D19&lt;=TIME(21,59,0)), TIME(0,0,0),
 IF(AND(D19&gt;=TIME(22,0,0), D19&lt;=TIME(23,59,59)), TIME(7,0,0), ""))))))))</f>
        <v/>
      </c>
      <c r="F19" s="164" t="n"/>
      <c r="G19" s="163">
        <f>IF(AND(D19&gt;=TIME(6,0,0),D19&lt;=TIME(8,0,0)),E19,"")</f>
        <v/>
      </c>
      <c r="H19" s="36" t="n"/>
      <c r="I19" s="37">
        <f>ROUND(IF(OR(D19="",E19="",E19=0),0,IF(H19="",MOD(E19-D19,1)*24,MOD(H19-D19,1)*24)),2)</f>
        <v/>
      </c>
      <c r="J19" s="162" t="n"/>
      <c r="K19" s="282" t="n"/>
      <c r="L19" s="271" t="n"/>
      <c r="M19" s="283">
        <f>MAX(0,V19-W19)</f>
        <v/>
      </c>
      <c r="N19" s="38">
        <f>(IF(OR($C19="",$D19=""),0,
 IF(OR($A18="Holiday",$A19="Holiday"),
    IF(ISNUMBER(MATCH(TRIM($B19),{"Phagwah","Good Friday","Easter Monday","Labour Day","Christmas","Eid ul Azha","Romans-2","Globe-12","Neptune P1"},0)),0,$I19),
 IF(AND(NOT(OR($A18="Annual Leave",$A19="Annual Leave")),$A19="Off day"),$I19,
  MAX(0,$I19-$V19)
  ))))+W19</f>
        <v/>
      </c>
      <c r="O19" s="38">
        <f>IF(AND(OR($A18="Holiday",$A19="Holiday"),
        ISNUMBER(MATCH(TRIM($B19),{"Phagwah","Good Friday","Easter Monday","Labour Day","Christmas","Eid ul Azha","Romans-2","Globe-12","Neptune P1"},0))),
   $I19,0)</f>
        <v/>
      </c>
      <c r="P19" s="38">
        <f>IF(OR($O$7="Canteen",$O$7="Head Office"),0,IF($I19&lt;=0,0,IF(AND($I18&lt;=0,OR(TRIM($J19)="Hebrews",TRIM($J19)="Romans",TRIM($J19)="Romans-2",TRIM($J19)="Globe",TRIM($J19)="Globe-12",TRIM($J19)="Neptune P1")),1,0)))</f>
        <v/>
      </c>
      <c r="Q19" s="39" t="n"/>
      <c r="R19" s="38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IF(AND($I18=0,$I19&gt;0),1,0),
      0
   ),
0))</f>
        <v/>
      </c>
      <c r="S19" s="38">
        <f>IF(OR($A18="Annual Leave",$A19="Annual Leave"),IF(AND($A18&lt;&gt;"Annual Leave",$A19="Annual Leave"),8,0),0)</f>
        <v/>
      </c>
      <c r="T19" s="40" t="n"/>
      <c r="U19" s="144">
        <f>MAX(0,40-Y19)</f>
        <v/>
      </c>
      <c r="V19" s="351">
        <f>IF(OR($C19="",$D19=""),0,
 IF(OR($A18="Holiday",$A19="Holiday"),0,
 IF(AND(NOT(OR($A18="Annual Leave",$A19="Annual Leave")),$A19="Off day"),0,
  IF($I18+$I19&gt;=8,IF($I18&gt;=8,0,8-$I18),$I19)
  )))</f>
        <v/>
      </c>
      <c r="W19" s="351">
        <f>MAX(0,V19-U19)</f>
        <v/>
      </c>
      <c r="X19" s="351">
        <f>IF(C19="","",C19-WEEKDAY(C19,1)+1)</f>
        <v/>
      </c>
      <c r="Y19" s="351">
        <f>SUMPRODUCT(($X$14:$X18=X19)*(($V$14:$V18)+($O$14:$O18)))+IF(X19=X14,$L$11,0)</f>
        <v/>
      </c>
      <c r="Z19" s="351" t="n"/>
      <c r="AA19" s="351" t="n"/>
      <c r="AB19" s="351" t="n"/>
      <c r="AC19" s="351" t="n"/>
      <c r="AD19" s="351" t="n"/>
      <c r="AE19" s="351" t="n"/>
      <c r="AF19" s="351" t="n"/>
    </row>
    <row r="20" ht="24" customHeight="1" s="348" thickBot="1">
      <c r="A20" s="165" t="inlineStr">
        <is>
          <t>On Day</t>
        </is>
      </c>
      <c r="B20" s="284" t="n"/>
      <c r="C20" s="94">
        <f>C18+1</f>
        <v/>
      </c>
      <c r="D20" s="41" t="n"/>
      <c r="E20" s="166">
        <f>IF(D20="", "",
 IF(D20=TIME(0,0,0), 0,
 IF(AND(D20&gt;=TIME(0,0,1), D20&lt;=TIME(2,0,0)), TIME(7,0,0),
 IF(AND(D20&gt;=TIME(6,0,0), D20&lt;=TIME(8,0,0)), TIME(12,0,0),
 IF(AND(D20&gt;TIME(8,0,0), D20&lt;=TIME(13,59,0)), TIME(15,0,0),
 IF(AND(D20&gt;=TIME(14,0,0), D20&lt;=TIME(17,59,0)), TIME(21,0,0),
 IF(AND(D20&gt;=TIME(18,0,0), D20&lt;=TIME(21,59,0)), TIME(0,0,0),
 IF(AND(D20&gt;=TIME(22,0,0), D20&lt;=TIME(23,59,59)), TIME(7,0,0), ""))))))))</f>
        <v/>
      </c>
      <c r="F20" s="167" t="n"/>
      <c r="G20" s="166">
        <f>IF(AND(D20&gt;=TIME(6,0,0),D20&lt;=TIME(8,0,0)),E20,"")</f>
        <v/>
      </c>
      <c r="H20" s="41" t="n"/>
      <c r="I20" s="95">
        <f>ROUND(IF(OR(D20="",E20="",E20=0),0,IF(H20="",MOD(E20-D20,1)*24,MOD(H20-D20,1)*24)),2)</f>
        <v/>
      </c>
      <c r="J20" s="168" t="n"/>
      <c r="K20" s="285" t="n"/>
      <c r="L20" s="271" t="n"/>
      <c r="M20" s="286">
        <f>MAX(0,V20-W20)</f>
        <v/>
      </c>
      <c r="N20" s="42">
        <f>(IF(OR($C20="",$D20=""),0,
 IF(OR($A20="Holiday",$A21="Holiday"),
    IF(ISNUMBER(MATCH(TRIM($B20),{"Phagwah","Good Friday","Easter Monday","Labour Day","Christmas","Eid ul Azha","Romans-2","Globe-12","Neptune P1"},0)),0,$I20),
 IF(AND(NOT(OR($A20="Annual Leave",$A21="Annual Leave")),$A20="Off day"),$I20,
  MAX(0,$I20-$V20)
  ))))+W20</f>
        <v/>
      </c>
      <c r="O20" s="42">
        <f>IF(AND(OR($A20="Holiday",$A21="Holiday"),
        ISNUMBER(MATCH(TRIM($B20),{"Phagwah","Good Friday","Easter Monday","Labour Day","Christmas","Eid ul Azha","Romans-2","Globe-12","Neptune P1"},0))),
   $I20,0)</f>
        <v/>
      </c>
      <c r="P20" s="42">
        <f>IF(OR($O$7="Canteen",$O$7="Head Office"),0,IF($I20&lt;=0,0,IF(OR(OR(TRIM($J20)="Hebrews",TRIM($J20)="Romans",TRIM($J20)="Romans-2",TRIM($J20)="Globe",TRIM($J20)="Globe-12",TRIM($J20)="Neptune P1"),AND($I21&gt;0,OR(TRIM($J21)="Hebrews",TRIM($J21)="Romans",TRIM($J21)="Romans-2",TRIM($J21)="Globe",TRIM($J21)="Globe-12",TRIM($J21)="Neptune P1"))),1,0)))</f>
        <v/>
      </c>
      <c r="Q20" s="43" t="n"/>
      <c r="R20" s="42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IF($I20&gt;0,1,0),
      0
   ),
0))</f>
        <v/>
      </c>
      <c r="S20" s="42">
        <f>IF(OR($A20="Annual Leave",$A21="Annual Leave"),IF($A20="Annual Leave",8,0),0)</f>
        <v/>
      </c>
      <c r="T20" s="96" t="n"/>
      <c r="U20" s="144">
        <f>MAX(0,40-Y20)</f>
        <v/>
      </c>
      <c r="V20" s="351">
        <f>IF(OR($C20="",$D20=""),0,
 IF(OR($A20="Holiday",$A21="Holiday"),0,
 IF(AND(NOT(OR($A20="Annual Leave",$A21="Annual Leave")),$A20="Off day"),0,
  IF($I20+$I21&gt;=8,IF($I20&gt;=8,8,$I20),$I20)
  )))</f>
        <v/>
      </c>
      <c r="W20" s="351">
        <f>MAX(0,V20-U20)</f>
        <v/>
      </c>
      <c r="X20" s="351">
        <f>IF(C20="","",C20-WEEKDAY(C20,1)+1)</f>
        <v/>
      </c>
      <c r="Y20" s="351">
        <f>SUMPRODUCT(($X$14:$X19=X20)*(($V$14:$V19)+($O$14:$O19)))+IF(X20=X14,$L$11,0)</f>
        <v/>
      </c>
      <c r="Z20" s="351" t="n"/>
      <c r="AA20" s="351" t="n"/>
      <c r="AB20" s="351" t="n"/>
      <c r="AC20" s="351" t="n"/>
      <c r="AD20" s="351" t="n"/>
      <c r="AE20" s="351" t="n"/>
      <c r="AF20" s="351" t="n"/>
    </row>
    <row r="21" ht="24" customHeight="1" s="348" thickBot="1">
      <c r="A21" s="165" t="inlineStr">
        <is>
          <t>On Day</t>
        </is>
      </c>
      <c r="B21" s="284" t="n"/>
      <c r="C21" s="94">
        <f>C20</f>
        <v/>
      </c>
      <c r="D21" s="287" t="n"/>
      <c r="E21" s="288">
        <f>IF(D21="", "",
 IF(D21=TIME(0,0,0), 0,
 IF(AND(D21&gt;=TIME(0,0,1), D21&lt;=TIME(2,0,0)), TIME(7,0,0),
 IF(AND(D21&gt;=TIME(6,0,0), D21&lt;=TIME(8,0,0)), TIME(12,0,0),
 IF(AND(D21&gt;TIME(8,0,0), D21&lt;=TIME(13,59,0)), TIME(15,0,0),
 IF(AND(D21&gt;=TIME(14,0,0), D21&lt;=TIME(17,59,0)), TIME(21,0,0),
 IF(AND(D21&gt;=TIME(18,0,0), D21&lt;=TIME(21,59,0)), TIME(0,0,0),
 IF(AND(D21&gt;=TIME(22,0,0), D21&lt;=TIME(23,59,59)), TIME(7,0,0), ""))))))))</f>
        <v/>
      </c>
      <c r="F21" s="167" t="n"/>
      <c r="G21" s="288">
        <f>IF(AND(D21&gt;=TIME(6,0,0),D21&lt;=TIME(8,0,0)),E21,"")</f>
        <v/>
      </c>
      <c r="H21" s="287" t="n"/>
      <c r="I21" s="95">
        <f>ROUND(IF(OR(D21="",E21="",E21=0),0,IF(H21="",MOD(E21-D21,1)*24,MOD(H21-D21,1)*24)),2)</f>
        <v/>
      </c>
      <c r="J21" s="169" t="n"/>
      <c r="K21" s="285" t="n"/>
      <c r="L21" s="271" t="n"/>
      <c r="M21" s="286">
        <f>MAX(0,V21-W21)</f>
        <v/>
      </c>
      <c r="N21" s="289">
        <f>(IF(OR($C21="",$D21=""),0,
 IF(OR($A20="Holiday",$A21="Holiday"),
    IF(ISNUMBER(MATCH(TRIM($B21),{"Phagwah","Good Friday","Easter Monday","Labour Day","Christmas","Eid ul Azha","Romans-2","Globe-12","Neptune P1"},0)),0,$I21),
 IF(AND(NOT(OR($A20="Annual Leave",$A21="Annual Leave")),$A21="Off day"),$I21,
  MAX(0,$I21-$V21)
  ))))+W21</f>
        <v/>
      </c>
      <c r="O21" s="289">
        <f>IF(AND(OR($A20="Holiday",$A21="Holiday"),
        ISNUMBER(MATCH(TRIM($B21),{"Phagwah","Good Friday","Easter Monday","Labour Day","Christmas","Eid ul Azha","Romans-2","Globe-12","Neptune P1"},0))),
   $I21,0)</f>
        <v/>
      </c>
      <c r="P21" s="289">
        <f>IF(OR($O$7="Canteen",$O$7="Head Office"),0,IF($I21&lt;=0,0,IF(AND($I20&lt;=0,OR(TRIM($J21)="Hebrews",TRIM($J21)="Romans",TRIM($J21)="Romans-2",TRIM($J21)="Globe",TRIM($J21)="Globe-12",TRIM($J21)="Neptune P1")),1,0)))</f>
        <v/>
      </c>
      <c r="Q21" s="290" t="n"/>
      <c r="R21" s="289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IF(AND($I20=0,$I21&gt;0),1,0),
      0
   ),
0))</f>
        <v/>
      </c>
      <c r="S21" s="289">
        <f>IF(OR($A20="Annual Leave",$A21="Annual Leave"),IF(AND($A20&lt;&gt;"Annual Leave",$A21="Annual Leave"),8,0),0)</f>
        <v/>
      </c>
      <c r="T21" s="291" t="n"/>
      <c r="U21" s="144">
        <f>MAX(0,40-Y21)</f>
        <v/>
      </c>
      <c r="V21" s="351">
        <f>IF(OR($C21="",$D21=""),0,
 IF(OR($A20="Holiday",$A21="Holiday"),0,
 IF(AND(NOT(OR($A20="Annual Leave",$A21="Annual Leave")),$A21="Off day"),0,
  IF($I20+$I21&gt;=8,IF($I20&gt;=8,0,8-$I20),$I21)
  )))</f>
        <v/>
      </c>
      <c r="W21" s="351">
        <f>MAX(0,V21-U21)</f>
        <v/>
      </c>
      <c r="X21" s="351">
        <f>IF(C21="","",C21-WEEKDAY(C21,1)+1)</f>
        <v/>
      </c>
      <c r="Y21" s="351">
        <f>SUMPRODUCT(($X$14:$X20=X21)*(($V$14:$V20)+($O$14:$O20)))+IF(X21=X14,$L$11,0)</f>
        <v/>
      </c>
      <c r="Z21" s="351" t="n"/>
      <c r="AA21" s="351" t="n"/>
      <c r="AB21" s="351" t="n"/>
      <c r="AC21" s="351" t="n"/>
      <c r="AD21" s="351" t="n"/>
      <c r="AE21" s="351" t="n"/>
      <c r="AF21" s="351" t="n"/>
    </row>
    <row r="22" ht="24" customHeight="1" s="348" thickBot="1">
      <c r="A22" s="170" t="inlineStr">
        <is>
          <t>On Day</t>
        </is>
      </c>
      <c r="B22" s="292" t="n"/>
      <c r="C22" s="97">
        <f>C20+1</f>
        <v/>
      </c>
      <c r="D22" s="44" t="n"/>
      <c r="E22" s="171">
        <f>IF(D22="", "",
 IF(D22=TIME(0,0,0), 0,
 IF(AND(D22&gt;=TIME(0,0,1), D22&lt;=TIME(2,0,0)), TIME(7,0,0),
 IF(AND(D22&gt;=TIME(6,0,0), D22&lt;=TIME(8,0,0)), TIME(12,0,0),
 IF(AND(D22&gt;TIME(8,0,0), D22&lt;=TIME(13,59,0)), TIME(15,0,0),
 IF(AND(D22&gt;=TIME(14,0,0), D22&lt;=TIME(17,59,0)), TIME(21,0,0),
 IF(AND(D22&gt;=TIME(18,0,0), D22&lt;=TIME(21,59,0)), TIME(0,0,0),
 IF(AND(D22&gt;=TIME(22,0,0), D22&lt;=TIME(23,59,59)), TIME(7,0,0), ""))))))))</f>
        <v/>
      </c>
      <c r="F22" s="172" t="n"/>
      <c r="G22" s="171">
        <f>IF(AND(D22&gt;=TIME(6,0,0),D22&lt;=TIME(8,0,0)),E22,"")</f>
        <v/>
      </c>
      <c r="H22" s="44" t="n"/>
      <c r="I22" s="45">
        <f>ROUND(IF(OR(D22="",E22="",E22=0),0,IF(H22="",MOD(E22-D22,1)*24,MOD(H22-D22,1)*24)),2)</f>
        <v/>
      </c>
      <c r="J22" s="173" t="n"/>
      <c r="K22" s="293" t="n"/>
      <c r="L22" s="271" t="n"/>
      <c r="M22" s="294">
        <f>MAX(0,V22-W22)</f>
        <v/>
      </c>
      <c r="N22" s="46">
        <f>(IF(OR($C22="",$D22=""),0,
 IF(OR($A22="Holiday",$A23="Holiday"),
    IF(ISNUMBER(MATCH(TRIM($B22),{"Phagwah","Good Friday","Easter Monday","Labour Day","Christmas","Eid ul Azha","Romans-2","Globe-12","Neptune P1"},0)),0,$I22),
 IF(AND(NOT(OR($A22="Annual Leave",$A23="Annual Leave")),$A22="Off day"),$I22,
  MAX(0,$I22-$V22)
  ))))+W22</f>
        <v/>
      </c>
      <c r="O22" s="46">
        <f>IF(AND(OR($A22="Holiday",$A23="Holiday"),
        ISNUMBER(MATCH(TRIM($B22),{"Phagwah","Good Friday","Easter Monday","Labour Day","Christmas","Eid ul Azha","Romans-2","Globe-12","Neptune P1"},0))),
   $I22,0)</f>
        <v/>
      </c>
      <c r="P22" s="46">
        <f>IF(OR($O$7="Canteen",$O$7="Head Office"),0,IF($I22&lt;=0,0,IF(OR(OR(TRIM($J22)="Hebrews",TRIM($J22)="Romans",TRIM($J22)="Romans-2",TRIM($J22)="Globe",TRIM($J22)="Globe-12",TRIM($J22)="Neptune P1"),AND($I23&gt;0,OR(TRIM($J23)="Hebrews",TRIM($J23)="Romans",TRIM($J23)="Romans-2",TRIM($J23)="Globe",TRIM($J23)="Globe-12",TRIM($J23)="Neptune P1"))),1,0)))</f>
        <v/>
      </c>
      <c r="Q22" s="47" t="n"/>
      <c r="R22" s="46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IF($I22&gt;0,1,0),
      0
   ),
0))</f>
        <v/>
      </c>
      <c r="S22" s="46">
        <f>IF(OR($A22="Annual Leave",$A23="Annual Leave"),IF($A22="Annual Leave",8,0),0)</f>
        <v/>
      </c>
      <c r="T22" s="48" t="n"/>
      <c r="U22" s="144">
        <f>MAX(0,40-Y22)</f>
        <v/>
      </c>
      <c r="V22" s="351">
        <f>IF(OR($C22="",$D22=""),0,
 IF(OR($A22="Holiday",$A23="Holiday"),0,
 IF(AND(NOT(OR($A22="Annual Leave",$A23="Annual Leave")),$A22="Off day"),0,
  IF($I22+$I23&gt;=8,IF($I22&gt;=8,8,$I22),$I22)
  )))</f>
        <v/>
      </c>
      <c r="W22" s="351">
        <f>MAX(0,V22-U22)</f>
        <v/>
      </c>
      <c r="X22" s="351">
        <f>IF(C22="","",C22-WEEKDAY(C22,1)+1)</f>
        <v/>
      </c>
      <c r="Y22" s="351">
        <f>SUMPRODUCT(($X$14:$X21=X22)*(($V$14:$V21)+($O$14:$O21)))+IF(X22=X14,$L$11,0)</f>
        <v/>
      </c>
      <c r="Z22" s="351" t="n"/>
      <c r="AA22" s="351" t="n"/>
      <c r="AB22" s="351" t="n"/>
      <c r="AC22" s="351" t="n"/>
      <c r="AD22" s="351" t="n"/>
      <c r="AE22" s="351" t="n"/>
      <c r="AF22" s="351" t="n"/>
    </row>
    <row r="23" ht="24" customHeight="1" s="348" thickBot="1">
      <c r="A23" s="170" t="inlineStr">
        <is>
          <t>On Day</t>
        </is>
      </c>
      <c r="B23" s="292" t="n"/>
      <c r="C23" s="98">
        <f>C22</f>
        <v/>
      </c>
      <c r="D23" s="49" t="n"/>
      <c r="E23" s="174">
        <f>IF(D23="", "",
 IF(D23=TIME(0,0,0), 0,
 IF(AND(D23&gt;=TIME(0,0,1), D23&lt;=TIME(2,0,0)), TIME(7,0,0),
 IF(AND(D23&gt;=TIME(6,0,0), D23&lt;=TIME(8,0,0)), TIME(12,0,0),
 IF(AND(D23&gt;TIME(8,0,0), D23&lt;=TIME(13,59,0)), TIME(15,0,0),
 IF(AND(D23&gt;=TIME(14,0,0), D23&lt;=TIME(17,59,0)), TIME(21,0,0),
 IF(AND(D23&gt;=TIME(18,0,0), D23&lt;=TIME(21,59,0)), TIME(0,0,0),
 IF(AND(D23&gt;=TIME(22,0,0), D23&lt;=TIME(23,59,59)), TIME(7,0,0), ""))))))))</f>
        <v/>
      </c>
      <c r="F23" s="175" t="n"/>
      <c r="G23" s="174">
        <f>IF(AND(D23&gt;=TIME(6,0,0),D23&lt;=TIME(8,0,0)),E23,"")</f>
        <v/>
      </c>
      <c r="H23" s="49" t="n"/>
      <c r="I23" s="50">
        <f>ROUND(IF(OR(D23="",E23="",E23=0),0,IF(H23="",MOD(E23-D23,1)*24,MOD(H23-D23,1)*24)),2)</f>
        <v/>
      </c>
      <c r="J23" s="173" t="n"/>
      <c r="K23" s="293" t="n"/>
      <c r="L23" s="271" t="n"/>
      <c r="M23" s="294">
        <f>MAX(0,V23-W23)</f>
        <v/>
      </c>
      <c r="N23" s="51">
        <f>(IF(OR($C23="",$D23=""),0,
 IF(OR($A22="Holiday",$A23="Holiday"),
    IF(ISNUMBER(MATCH(TRIM($B23),{"Phagwah","Good Friday","Easter Monday","Labour Day","Christmas","Eid ul Azha","Romans-2","Globe-12","Neptune P1"},0)),0,$I23),
 IF(AND(NOT(OR($A22="Annual Leave",$A23="Annual Leave")),$A23="Off day"),$I23,
  MAX(0,$I23-$V23)
  ))))+W23</f>
        <v/>
      </c>
      <c r="O23" s="51">
        <f>IF(AND(OR($A22="Holiday",$A23="Holiday"),
        ISNUMBER(MATCH(TRIM($B23),{"Phagwah","Good Friday","Easter Monday","Labour Day","Christmas","Eid ul Azha","Romans-2","Globe-12","Neptune P1"},0))),
   $I23,0)</f>
        <v/>
      </c>
      <c r="P23" s="51">
        <f>IF(OR($O$7="Canteen",$O$7="Head Office"),0,IF($I23&lt;=0,0,IF(AND($I22&lt;=0,OR(TRIM($J23)="Hebrews",TRIM($J23)="Romans",TRIM($J23)="Romans-2",TRIM($J23)="Globe",TRIM($J23)="Globe-12",TRIM($J23)="Neptune P1")),1,0)))</f>
        <v/>
      </c>
      <c r="Q23" s="52" t="n"/>
      <c r="R23" s="51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IF(AND($I22=0,$I23&gt;0),1,0),
      0
   ),
0))</f>
        <v/>
      </c>
      <c r="S23" s="51">
        <f>IF(OR($A22="Annual Leave",$A23="Annual Leave"),IF(AND($A22&lt;&gt;"Annual Leave",$A23="Annual Leave"),8,0),0)</f>
        <v/>
      </c>
      <c r="T23" s="53" t="n"/>
      <c r="U23" s="144">
        <f>MAX(0,40-Y23)</f>
        <v/>
      </c>
      <c r="V23" s="351">
        <f>IF(OR($C23="",$D23=""),0,
 IF(OR($A22="Holiday",$A23="Holiday"),0,
 IF(AND(NOT(OR($A22="Annual Leave",$A23="Annual Leave")),$A23="Off day"),0,
  IF($I22+$I23&gt;=8,IF($I22&gt;=8,0,8-$I22),$I23)
  )))</f>
        <v/>
      </c>
      <c r="W23" s="351">
        <f>MAX(0,V23-U23)</f>
        <v/>
      </c>
      <c r="X23" s="351">
        <f>IF(C23="","",C23-WEEKDAY(C23,1)+1)</f>
        <v/>
      </c>
      <c r="Y23" s="351">
        <f>SUMPRODUCT(($X$14:$X22=X23)*(($V$14:$V22)+($O$14:$O22)))+IF(X23=X14,$L$11,0)</f>
        <v/>
      </c>
      <c r="Z23" s="351" t="n"/>
      <c r="AA23" s="351" t="n"/>
      <c r="AB23" s="351" t="n"/>
      <c r="AC23" s="351" t="n"/>
      <c r="AD23" s="351" t="n"/>
      <c r="AE23" s="351" t="n"/>
      <c r="AF23" s="351" t="n"/>
    </row>
    <row r="24" ht="24" customHeight="1" s="348" thickBot="1">
      <c r="A24" s="154" t="inlineStr">
        <is>
          <t>On Day</t>
        </is>
      </c>
      <c r="B24" s="273" t="n"/>
      <c r="C24" s="90">
        <f>C22+1</f>
        <v/>
      </c>
      <c r="D24" s="8" t="n"/>
      <c r="E24" s="155">
        <f>IF(D24="", "",
 IF(D24=TIME(0,0,0), 0,
 IF(AND(D24&gt;=TIME(0,0,1), D24&lt;=TIME(2,0,0)), TIME(7,0,0),
 IF(AND(D24&gt;=TIME(6,0,0), D24&lt;=TIME(8,0,0)), TIME(12,0,0),
 IF(AND(D24&gt;TIME(8,0,0), D24&lt;=TIME(13,59,0)), TIME(15,0,0),
 IF(AND(D24&gt;=TIME(14,0,0), D24&lt;=TIME(17,59,0)), TIME(21,0,0),
 IF(AND(D24&gt;=TIME(18,0,0), D24&lt;=TIME(21,59,0)), TIME(0,0,0),
 IF(AND(D24&gt;=TIME(22,0,0), D24&lt;=TIME(23,59,59)), TIME(7,0,0), ""))))))))</f>
        <v/>
      </c>
      <c r="F24" s="156" t="n"/>
      <c r="G24" s="155">
        <f>IF(AND(D24&gt;=TIME(6,0,0),D24&lt;=TIME(8,0,0)),E24,"")</f>
        <v/>
      </c>
      <c r="H24" s="8" t="n"/>
      <c r="I24" s="30">
        <f>ROUND(IF(OR(D24="",E24="",E24=0),0,IF(H24="",MOD(E24-D24,1)*24,MOD(H24-D24,1)*24)),2)</f>
        <v/>
      </c>
      <c r="J24" s="157" t="n"/>
      <c r="K24" s="274" t="n"/>
      <c r="L24" s="271" t="n"/>
      <c r="M24" s="275">
        <f>MAX(0,V24-W24)</f>
        <v/>
      </c>
      <c r="N24" s="9">
        <f>(IF(OR($C24="",$D24=""),0,
 IF(OR($A24="Holiday",$A25="Holiday"),
    IF(ISNUMBER(MATCH(TRIM($B24),{"Phagwah","Good Friday","Easter Monday","Labour Day","Christmas","Eid ul Azha","Romans-2","Globe-12","Neptune P1"},0)),0,$I24),
 IF(AND(NOT(OR($A24="Annual Leave",$A25="Annual Leave")),$A24="Off day"),$I24,
  MAX(0,$I24-$V24)
  ))))+W24</f>
        <v/>
      </c>
      <c r="O24" s="9">
        <f>IF(AND(OR($A24="Holiday",$A25="Holiday"),
        ISNUMBER(MATCH(TRIM($B24),{"Phagwah","Good Friday","Easter Monday","Labour Day","Christmas","Eid ul Azha","Romans-2","Globe-12","Neptune P1"},0))),
   $I24,0)</f>
        <v/>
      </c>
      <c r="P24" s="9">
        <f>IF(OR($O$7="Canteen",$O$7="Head Office"),0,IF($I24&lt;=0,0,IF(OR(OR(TRIM($J24)="Hebrews",TRIM($J24)="Romans",TRIM($J24)="Romans-2",TRIM($J24)="Globe",TRIM($J24)="Globe-12",TRIM($J24)="Neptune P1"),AND($I25&gt;0,OR(TRIM($J25)="Hebrews",TRIM($J25)="Romans",TRIM($J25)="Romans-2",TRIM($J25)="Globe",TRIM($J25)="Globe-12",TRIM($J25)="Neptune P1"))),1,0)))</f>
        <v/>
      </c>
      <c r="Q24" s="10" t="n"/>
      <c r="R24" s="9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IF($I24&gt;0,1,0),
      0
   ),
0))</f>
        <v/>
      </c>
      <c r="S24" s="9">
        <f>IF(OR($A24="Annual Leave",$A25="Annual Leave"),IF($A24="Annual Leave",8,0),0)</f>
        <v/>
      </c>
      <c r="T24" s="91" t="n"/>
      <c r="U24" s="144">
        <f>MAX(0,40-Y24)</f>
        <v/>
      </c>
      <c r="V24" s="351">
        <f>IF(OR($C24="",$D24=""),0,
 IF(OR($A24="Holiday",$A25="Holiday"),0,
 IF(AND(NOT(OR($A24="Annual Leave",$A25="Annual Leave")),$A24="Off day"),0,
  IF($I24+$I25&gt;=8,IF($I24&gt;=8,8,$I24),$I24)
  )))</f>
        <v/>
      </c>
      <c r="W24" s="351">
        <f>MAX(0,V24-U24)</f>
        <v/>
      </c>
      <c r="X24" s="351">
        <f>IF(C24="","",C24-WEEKDAY(C24,1)+1)</f>
        <v/>
      </c>
      <c r="Y24" s="351">
        <f>SUMPRODUCT(($X$14:$X23=X24)*(($V$14:$V23)+($O$14:$O23)))+IF(X24=X14,$L$11,0)</f>
        <v/>
      </c>
      <c r="Z24" s="351" t="n"/>
      <c r="AA24" s="351" t="n"/>
      <c r="AB24" s="351" t="n"/>
      <c r="AC24" s="351" t="n"/>
      <c r="AD24" s="351" t="n"/>
      <c r="AE24" s="351" t="n"/>
      <c r="AF24" s="351" t="n"/>
    </row>
    <row r="25" ht="24" customHeight="1" s="348" thickBot="1">
      <c r="A25" s="154" t="inlineStr">
        <is>
          <t>On Day</t>
        </is>
      </c>
      <c r="B25" s="273" t="n"/>
      <c r="C25" s="90">
        <f>C24</f>
        <v/>
      </c>
      <c r="D25" s="276" t="n"/>
      <c r="E25" s="277">
        <f>IF(D25="", "",
 IF(D25=TIME(0,0,0), 0,
 IF(AND(D25&gt;=TIME(0,0,1), D25&lt;=TIME(2,0,0)), TIME(7,0,0),
 IF(AND(D25&gt;=TIME(6,0,0), D25&lt;=TIME(8,0,0)), TIME(12,0,0),
 IF(AND(D25&gt;TIME(8,0,0), D25&lt;=TIME(13,59,0)), TIME(15,0,0),
 IF(AND(D25&gt;=TIME(14,0,0), D25&lt;=TIME(17,59,0)), TIME(21,0,0),
 IF(AND(D25&gt;=TIME(18,0,0), D25&lt;=TIME(21,59,0)), TIME(0,0,0),
 IF(AND(D25&gt;=TIME(22,0,0), D25&lt;=TIME(23,59,59)), TIME(7,0,0), ""))))))))</f>
        <v/>
      </c>
      <c r="F25" s="156" t="n"/>
      <c r="G25" s="277">
        <f>IF(AND(D25&gt;=TIME(6,0,0),D25&lt;=TIME(8,0,0)),E25,"")</f>
        <v/>
      </c>
      <c r="H25" s="276" t="n"/>
      <c r="I25" s="30">
        <f>ROUND(IF(OR(D25="",E25="",E25=0),0,IF(H25="",MOD(E25-D25,1)*24,MOD(H25-D25,1)*24)),2)</f>
        <v/>
      </c>
      <c r="J25" s="158" t="n"/>
      <c r="K25" s="274" t="n"/>
      <c r="L25" s="271" t="n"/>
      <c r="M25" s="275">
        <f>MAX(0,V25-W25)</f>
        <v/>
      </c>
      <c r="N25" s="278">
        <f>(IF(OR($C25="",$D25=""),0,
 IF(OR($A24="Holiday",$A25="Holiday"),
    IF(ISNUMBER(MATCH(TRIM($B25),{"Phagwah","Good Friday","Easter Monday","Labour Day","Christmas","Eid ul Azha","Romans-2","Globe-12","Neptune P1"},0)),0,$I25),
 IF(AND(NOT(OR($A24="Annual Leave",$A25="Annual Leave")),$A25="Off day"),$I25,
  MAX(0,$I25-$V25)
  ))))+W25</f>
        <v/>
      </c>
      <c r="O25" s="278">
        <f>IF(AND(OR($A24="Holiday",$A25="Holiday"),
        ISNUMBER(MATCH(TRIM($B25),{"Phagwah","Good Friday","Easter Monday","Labour Day","Christmas","Eid ul Azha","Romans-2","Globe-12","Neptune P1"},0))),
   $I25,0)</f>
        <v/>
      </c>
      <c r="P25" s="278">
        <f>IF(OR($O$7="Canteen",$O$7="Head Office"),0,IF($I25&lt;=0,0,IF(AND($I24&lt;=0,OR(TRIM($J25)="Hebrews",TRIM($J25)="Romans",TRIM($J25)="Romans-2",TRIM($J25)="Globe",TRIM($J25)="Globe-12",TRIM($J25)="Neptune P1")),1,0)))</f>
        <v/>
      </c>
      <c r="Q25" s="279" t="n"/>
      <c r="R25" s="278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IF(AND($I24=0,$I25&gt;0),1,0),
      0
   ),
0))</f>
        <v/>
      </c>
      <c r="S25" s="278">
        <f>IF(OR($A24="Annual Leave",$A25="Annual Leave"),IF(AND($A24&lt;&gt;"Annual Leave",$A25="Annual Leave"),8,0),0)</f>
        <v/>
      </c>
      <c r="T25" s="280" t="n"/>
      <c r="U25" s="144">
        <f>MAX(0,40-Y25)</f>
        <v/>
      </c>
      <c r="V25" s="351">
        <f>IF(OR($C25="",$D25=""),0,
 IF(OR($A24="Holiday",$A25="Holiday"),0,
 IF(AND(NOT(OR($A24="Annual Leave",$A25="Annual Leave")),$A25="Off day"),0,
  IF($I24+$I25&gt;=8,IF($I24&gt;=8,0,8-$I24),$I25)
  )))</f>
        <v/>
      </c>
      <c r="W25" s="351">
        <f>MAX(0,V25-U25)</f>
        <v/>
      </c>
      <c r="X25" s="351">
        <f>IF(C25="","",C25-WEEKDAY(C25,1)+1)</f>
        <v/>
      </c>
      <c r="Y25" s="351">
        <f>SUMPRODUCT(($X$14:$X24=X25)*(($V$14:$V24)+($O$14:$O24)))+IF(X25=X14,$L$11,0)</f>
        <v/>
      </c>
      <c r="Z25" s="351" t="n"/>
      <c r="AA25" s="351" t="n"/>
      <c r="AB25" s="351" t="n"/>
      <c r="AC25" s="351" t="n"/>
      <c r="AD25" s="351" t="n"/>
      <c r="AE25" s="351" t="n"/>
      <c r="AF25" s="351" t="n"/>
    </row>
    <row r="26" ht="24" customHeight="1" s="348" thickBot="1">
      <c r="A26" s="159" t="inlineStr">
        <is>
          <t>On Day</t>
        </is>
      </c>
      <c r="B26" s="281" t="n"/>
      <c r="C26" s="92">
        <f>C24+1</f>
        <v/>
      </c>
      <c r="D26" s="31" t="n"/>
      <c r="E26" s="160">
        <f>IF(D26="", "",
 IF(D26=TIME(0,0,0), 0,
 IF(AND(D26&gt;=TIME(0,0,1), D26&lt;=TIME(2,0,0)), TIME(7,0,0),
 IF(AND(D26&gt;=TIME(6,0,0), D26&lt;=TIME(8,0,0)), TIME(12,0,0),
 IF(AND(D26&gt;TIME(8,0,0), D26&lt;=TIME(13,59,0)), TIME(15,0,0),
 IF(AND(D26&gt;=TIME(14,0,0), D26&lt;=TIME(17,59,0)), TIME(21,0,0),
 IF(AND(D26&gt;=TIME(18,0,0), D26&lt;=TIME(21,59,0)), TIME(0,0,0),
 IF(AND(D26&gt;=TIME(22,0,0), D26&lt;=TIME(23,59,59)), TIME(7,0,0), ""))))))))</f>
        <v/>
      </c>
      <c r="F26" s="161" t="n"/>
      <c r="G26" s="160">
        <f>IF(AND(D26&gt;=TIME(6,0,0),D26&lt;=TIME(8,0,0)),E26,"")</f>
        <v/>
      </c>
      <c r="H26" s="31" t="n"/>
      <c r="I26" s="32">
        <f>ROUND(IF(OR(D26="",E26="",E26=0),0,IF(H26="",MOD(E26-D26,1)*24,MOD(H26-D26,1)*24)),2)</f>
        <v/>
      </c>
      <c r="J26" s="162" t="n"/>
      <c r="K26" s="282" t="n"/>
      <c r="L26" s="271" t="n"/>
      <c r="M26" s="283">
        <f>MAX(0,V26-W26)</f>
        <v/>
      </c>
      <c r="N26" s="33">
        <f>(IF(OR($C26="",$D26=""),0,
 IF(OR($A26="Holiday",$A27="Holiday"),
    IF(ISNUMBER(MATCH(TRIM($B26),{"Phagwah","Good Friday","Easter Monday","Labour Day","Christmas","Eid ul Azha","Romans-2","Globe-12","Neptune P1"},0)),0,$I26),
 IF(AND(NOT(OR($A26="Annual Leave",$A27="Annual Leave")),$A26="Off day"),$I26,
  MAX(0,$I26-$V26)
  ))))+W26</f>
        <v/>
      </c>
      <c r="O26" s="33">
        <f>IF(AND(OR($A26="Holiday",$A27="Holiday"),
        ISNUMBER(MATCH(TRIM($B26),{"Phagwah","Good Friday","Easter Monday","Labour Day","Christmas","Eid ul Azha","Romans-2","Globe-12","Neptune P1"},0))),
   $I26,0)</f>
        <v/>
      </c>
      <c r="P26" s="33">
        <f>IF(OR($O$7="Canteen",$O$7="Head Office"),0,IF($I26&lt;=0,0,IF(OR(OR(TRIM($J26)="Hebrews",TRIM($J26)="Romans",TRIM($J26)="Romans-2",TRIM($J26)="Globe",TRIM($J26)="Globe-12",TRIM($J26)="Neptune P1"),AND($I27&gt;0,OR(TRIM($J27)="Hebrews",TRIM($J27)="Romans",TRIM($J27)="Romans-2",TRIM($J27)="Globe",TRIM($J27)="Globe-12",TRIM($J27)="Neptune P1"))),1,0)))</f>
        <v/>
      </c>
      <c r="Q26" s="34" t="n"/>
      <c r="R26" s="33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IF($I26&gt;0,1,0),
      0
   ),
0))</f>
        <v/>
      </c>
      <c r="S26" s="33">
        <f>IF(OR($A26="Annual Leave",$A27="Annual Leave"),IF($A26="Annual Leave",8,0),0)</f>
        <v/>
      </c>
      <c r="T26" s="35" t="n"/>
      <c r="U26" s="144">
        <f>MAX(0,40-Y26)</f>
        <v/>
      </c>
      <c r="V26" s="351">
        <f>IF(OR($C26="",$D26=""),0,
 IF(OR($A26="Holiday",$A27="Holiday"),0,
 IF(AND(NOT(OR($A26="Annual Leave",$A27="Annual Leave")),$A26="Off day"),0,
  IF($I26+$I27&gt;=8,IF($I26&gt;=8,8,$I26),$I26)
  )))</f>
        <v/>
      </c>
      <c r="W26" s="351">
        <f>MAX(0,V26-U26)</f>
        <v/>
      </c>
      <c r="X26" s="351">
        <f>IF(C26="","",C26-WEEKDAY(C26,1)+1)</f>
        <v/>
      </c>
      <c r="Y26" s="351">
        <f>SUMPRODUCT(($X$14:$X25=X26)*(($V$14:$V25)+($O$14:$O25)))+IF(X26=X14,$L$11,0)</f>
        <v/>
      </c>
      <c r="Z26" s="351" t="n"/>
      <c r="AA26" s="351" t="n"/>
      <c r="AB26" s="351" t="n"/>
      <c r="AC26" s="351" t="n"/>
      <c r="AD26" s="351" t="n"/>
      <c r="AE26" s="351" t="n"/>
      <c r="AF26" s="351" t="n"/>
    </row>
    <row r="27" ht="24" customHeight="1" s="348" thickBot="1">
      <c r="A27" s="159" t="inlineStr">
        <is>
          <t>On Day</t>
        </is>
      </c>
      <c r="B27" s="281" t="n"/>
      <c r="C27" s="93">
        <f>C26</f>
        <v/>
      </c>
      <c r="D27" s="36" t="n"/>
      <c r="E27" s="163">
        <f>IF(D27="", "",
 IF(D27=TIME(0,0,0), 0,
 IF(AND(D27&gt;=TIME(0,0,1), D27&lt;=TIME(2,0,0)), TIME(7,0,0),
 IF(AND(D27&gt;=TIME(6,0,0), D27&lt;=TIME(8,0,0)), TIME(12,0,0),
 IF(AND(D27&gt;TIME(8,0,0), D27&lt;=TIME(13,59,0)), TIME(15,0,0),
 IF(AND(D27&gt;=TIME(14,0,0), D27&lt;=TIME(17,59,0)), TIME(21,0,0),
 IF(AND(D27&gt;=TIME(18,0,0), D27&lt;=TIME(21,59,0)), TIME(0,0,0),
 IF(AND(D27&gt;=TIME(22,0,0), D27&lt;=TIME(23,59,59)), TIME(7,0,0), ""))))))))</f>
        <v/>
      </c>
      <c r="F27" s="164" t="n"/>
      <c r="G27" s="163">
        <f>IF(AND(D27&gt;=TIME(6,0,0),D27&lt;=TIME(8,0,0)),E27,"")</f>
        <v/>
      </c>
      <c r="H27" s="36" t="n"/>
      <c r="I27" s="37">
        <f>ROUND(IF(OR(D27="",E27="",E27=0),0,IF(H27="",MOD(E27-D27,1)*24,MOD(H27-D27,1)*24)),2)</f>
        <v/>
      </c>
      <c r="J27" s="162" t="n"/>
      <c r="K27" s="282" t="n"/>
      <c r="L27" s="271" t="n"/>
      <c r="M27" s="283">
        <f>MAX(0,V27-W27)</f>
        <v/>
      </c>
      <c r="N27" s="38">
        <f>(IF(OR($C27="",$D27=""),0,
 IF(OR($A26="Holiday",$A27="Holiday"),
    IF(ISNUMBER(MATCH(TRIM($B27),{"Phagwah","Good Friday","Easter Monday","Labour Day","Christmas","Eid ul Azha","Romans-2","Globe-12","Neptune P1"},0)),0,$I27),
 IF(AND(NOT(OR($A26="Annual Leave",$A27="Annual Leave")),$A27="Off day"),$I27,
  MAX(0,$I27-$V27)
  ))))+W27</f>
        <v/>
      </c>
      <c r="O27" s="38">
        <f>IF(AND(OR($A26="Holiday",$A27="Holiday"),
        ISNUMBER(MATCH(TRIM($B27),{"Phagwah","Good Friday","Easter Monday","Labour Day","Christmas","Eid ul Azha","Romans-2","Globe-12","Neptune P1"},0))),
   $I27,0)</f>
        <v/>
      </c>
      <c r="P27" s="38">
        <f>IF(OR($O$7="Canteen",$O$7="Head Office"),0,IF($I27&lt;=0,0,IF(AND($I26&lt;=0,OR(TRIM($J27)="Hebrews",TRIM($J27)="Romans",TRIM($J27)="Romans-2",TRIM($J27)="Globe",TRIM($J27)="Globe-12",TRIM($J27)="Neptune P1")),1,0)))</f>
        <v/>
      </c>
      <c r="Q27" s="39" t="n"/>
      <c r="R27" s="38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IF(AND($I26=0,$I27&gt;0),1,0),
      0
   ),
0))</f>
        <v/>
      </c>
      <c r="S27" s="38">
        <f>IF(OR($A26="Annual Leave",$A27="Annual Leave"),IF(AND($A26&lt;&gt;"Annual Leave",$A27="Annual Leave"),8,0),0)</f>
        <v/>
      </c>
      <c r="T27" s="40" t="n"/>
      <c r="U27" s="144">
        <f>MAX(0,40-Y27)</f>
        <v/>
      </c>
      <c r="V27" s="351">
        <f>IF(OR($C27="",$D27=""),0,
 IF(OR($A26="Holiday",$A27="Holiday"),0,
 IF(AND(NOT(OR($A26="Annual Leave",$A27="Annual Leave")),$A27="Off day"),0,
  IF($I26+$I27&gt;=8,IF($I26&gt;=8,0,8-$I26),$I27)
  )))</f>
        <v/>
      </c>
      <c r="W27" s="351">
        <f>MAX(0,V27-U27)</f>
        <v/>
      </c>
      <c r="X27" s="351">
        <f>IF(C27="","",C27-WEEKDAY(C27,1)+1)</f>
        <v/>
      </c>
      <c r="Y27" s="351">
        <f>SUMPRODUCT(($X$14:$X26=X27)*(($V$14:$V26)+($O$14:$O26)))+IF(X27=X14,$L$11,0)</f>
        <v/>
      </c>
      <c r="Z27" s="351" t="n"/>
      <c r="AA27" s="351" t="n"/>
      <c r="AB27" s="351" t="n"/>
      <c r="AC27" s="351" t="n"/>
      <c r="AD27" s="351" t="n"/>
      <c r="AE27" s="351" t="n"/>
      <c r="AF27" s="351" t="n"/>
    </row>
    <row r="28" ht="24" customHeight="1" s="348" thickBot="1">
      <c r="A28" s="176" t="n"/>
      <c r="B28" s="176" t="n"/>
      <c r="C28" s="145" t="n"/>
      <c r="D28" s="6" t="n"/>
      <c r="E28" s="14" t="n"/>
      <c r="F28" s="6" t="n"/>
      <c r="G28" s="6" t="n"/>
      <c r="H28" s="336" t="n"/>
      <c r="I28" s="351" t="n"/>
      <c r="J28" s="336" t="n"/>
      <c r="K28" s="336" t="n"/>
      <c r="L28" s="336" t="n"/>
      <c r="M28" s="99">
        <f>MAX(0,V28-W28)</f>
        <v/>
      </c>
      <c r="N28" s="99">
        <f>(IF(OR($C28="",$D28=""),0,
 IF(OR($A28="Holiday",$A29="Holiday"),
    IF(ISNUMBER(MATCH(TRIM($B28),{"Phagwah","Good Friday","Easter Monday","Labour Day","Christmas","Eid ul Azha","Romans-2","Globe-12","Neptune P1"},0)),0,$I28),
 IF(AND(NOT(OR($A28="Annual Leave",$A29="Annual Leave")),$A28="Off day"),$I28,
  MAX(0,$I28-$V28)
  ))))+W28</f>
        <v/>
      </c>
      <c r="O28" s="99">
        <f>IF(AND(OR($A28="Holiday",$A29="Holiday"),
        ISNUMBER(MATCH(TRIM($B28),{"Phagwah","Good Friday","Easter Monday","Labour Day","Christmas","Eid ul Azha","Romans-2","Globe-12","Neptune P1"},0))),
   $I28,0)</f>
        <v/>
      </c>
      <c r="P28" s="99">
        <f>IF(OR($O$7="Canteen",$O$7="Head Office"),0,IF($I28&lt;=0,0,IF(OR(OR(TRIM($J28)="Hebrews",TRIM($J28)="Romans",TRIM($J28)="Romans-2",TRIM($J28)="Globe",TRIM($J28)="Globe-12",TRIM($J28)="Neptune P1"),AND($I29&gt;0,OR(TRIM($J29)="Hebrews",TRIM($J29)="Romans",TRIM($J29)="Romans-2",TRIM($J29)="Globe",TRIM($J29)="Globe-12",TRIM($J29)="Neptune P1"))),1,0)))</f>
        <v/>
      </c>
      <c r="Q28" s="178" t="n"/>
      <c r="R28" s="15" t="n"/>
      <c r="S28" s="99">
        <f>IF(OR($A28="Annual Leave",$A29="Annual Leave"),IF($A28="Annual Leave",8,0),0)</f>
        <v/>
      </c>
      <c r="T28" s="100">
        <f>SUM(T14:T27)</f>
        <v/>
      </c>
      <c r="U28" s="144">
        <f>MAX(0,40-Y28)</f>
        <v/>
      </c>
      <c r="V28" s="351">
        <f>IF(OR($C28="",$D28=""),0,
 IF(OR($A28="Holiday",$A29="Holiday"),0,
 IF(AND(NOT(OR($A28="Annual Leave",$A29="Annual Leave")),$A28="Off day"),0,
  IF($I28+$I29&gt;=8,IF($I28&gt;=8,8,$I28),$I28)
  )))</f>
        <v/>
      </c>
      <c r="W28" s="351">
        <f>MAX(0,V28-U28)</f>
        <v/>
      </c>
      <c r="X28" s="351">
        <f>IF(C28="","",C28-WEEKDAY(C28,1)+1)</f>
        <v/>
      </c>
      <c r="Y28" s="351">
        <f>SUMPRODUCT(($X$14:$X27=X28)*(($V$14:$V27)+($O$14:$O27)))+IF(X28=X14,$L$11,0)</f>
        <v/>
      </c>
      <c r="Z28" s="351" t="n"/>
      <c r="AA28" s="351" t="n"/>
      <c r="AB28" s="351" t="n"/>
      <c r="AC28" s="351" t="n"/>
      <c r="AD28" s="351" t="n"/>
      <c r="AE28" s="351" t="n"/>
      <c r="AF28" s="351" t="n"/>
    </row>
    <row r="29" hidden="1" ht="15.75" customHeight="1" s="348" thickBot="1">
      <c r="A29" s="179" t="n"/>
      <c r="B29" s="176" t="n"/>
      <c r="C29" s="145" t="n"/>
      <c r="D29" s="6" t="n"/>
      <c r="E29" s="295">
        <f>IF(D29="", "",
 IF(D29=TIME(0,0,0), 0,
 IF(AND(D29&gt;=TIME(0,0,1), D29&lt;=TIME(2,0,0)), TIME(7,0,0),
 IF(AND(D29&gt;=TIME(6,0,0), D29&lt;=TIME(8,0,0)), TIME(12,0,0),
 IF(AND(D29&gt;TIME(8,0,0), D29&lt;=TIME(13,59,0)), TIME(15,0,0),
 IF(AND(D29&gt;=TIME(14,0,0), D29&lt;=TIME(17,59,0)), TIME(21,0,0),
 IF(AND(D29&gt;=TIME(18,0,0), D29&lt;=TIME(21,59,0)), TIME(0,0,0),
 IF(AND(D29&gt;=TIME(22,0,0), D29&lt;=TIME(23,59,59)), TIME(7,0,0), ""))))))))</f>
        <v/>
      </c>
      <c r="F29" s="6" t="n"/>
      <c r="G29" s="6" t="n"/>
      <c r="H29" s="6" t="n"/>
      <c r="I29" s="6" t="n"/>
      <c r="J29" s="6" t="n"/>
      <c r="K29" s="6" t="n"/>
      <c r="L29" s="6" t="n"/>
      <c r="M29" s="4">
        <f>MAX(0,V29-W29)</f>
        <v/>
      </c>
      <c r="N29" s="4">
        <f>(IF(OR($C29="",$D29=""),0,
 IF(OR($A28="Holiday",$A29="Holiday"),
    IF(ISNUMBER(MATCH(TRIM($B29),{"Phagwah","Good Friday","Easter Monday","Labour Day","Christmas","Eid ul Azha","Romans-2","Globe-12","Neptune P1"},0)),0,$I29),
 IF(AND(NOT(OR($A28="Annual Leave",$A29="Annual Leave")),$A29="Off day"),$I29,
  MAX(0,$I29-$V29)
  ))))+W29</f>
        <v/>
      </c>
      <c r="O29" s="4">
        <f>IF(AND(OR($A28="Holiday",$A29="Holiday"),
        ISNUMBER(MATCH(TRIM($B29),{"Phagwah","Good Friday","Easter Monday","Labour Day","Christmas","Eid ul Azha","Romans-2","Globe-12","Neptune P1"},0))),
   $I29,0)</f>
        <v/>
      </c>
      <c r="P29" s="4">
        <f>IF(OR($O$7="Canteen",$O$7="Head Office"),0,IF($I29&lt;=0,0,IF(AND($I28&lt;=0,OR(TRIM($J29)="Hebrews",TRIM($J29)="Romans",TRIM($J29)="Romans-2",TRIM($J29)="Globe",TRIM($J29)="Globe-12",TRIM($J29)="Neptune P1")),1,0)))</f>
        <v/>
      </c>
      <c r="Q29" s="6" t="n"/>
      <c r="R29" s="296">
        <f>IF(OR($O$7="Canteen",$O$7="Head Office"),0,IF(
  AND(
    SUMIFS(I:I, C:C, C29) &gt;= 8,
    COUNTIFS(C$14:C29, C29)=1,
    OR(
      TEXT(D29,"hh:mm:ss")="07:00:00",
      TEXT(D29,"hh:mm:ss")="15:00:00",
      TEXT(D29,"hh:mm:ss")="23:00:00",
      TEXT(D30,"hh:mm:ss")="07:00:00",
      TEXT(D30,"hh:mm:ss")="15:00:00",
      TEXT(D30,"hh:mm:ss")="23:00:00"
    )
  ),
  1,
  0
))</f>
        <v/>
      </c>
      <c r="S29" s="4">
        <f>IF(OR($A28="Annual Leave",$A29="Annual Leave"),IF(AND($A28&lt;&gt;"Annual Leave",$A29="Annual Leave"),8,0),0)</f>
        <v/>
      </c>
      <c r="T29" s="146" t="n"/>
      <c r="U29" s="351">
        <f>MAX(0,40-Y29)</f>
        <v/>
      </c>
      <c r="V29" s="351">
        <f>IF(OR($C29="",$D29=""),0,
 IF(OR($A28="Holiday",$A29="Holiday"),0,
 IF(AND(NOT(OR($A28="Annual Leave",$A29="Annual Leave")),$A29="Off day"),0,
  IF($I28+$I29&gt;=8,IF($I28&gt;=8,0,8-$I28),$I29)
  )))</f>
        <v/>
      </c>
      <c r="W29" s="351">
        <f>MAX(0,V29-U29)</f>
        <v/>
      </c>
      <c r="X29" s="351">
        <f>IF(C29="","",C29-WEEKDAY(C29,1)+1)</f>
        <v/>
      </c>
      <c r="Y29" s="351">
        <f>SUMPRODUCT(($X$14:$X28=X29)*(($V$14:$V28)+($O$14:$O28)))+IF(X29=X14,$L$11,0)</f>
        <v/>
      </c>
      <c r="Z29" s="351" t="n"/>
      <c r="AA29" s="351" t="n"/>
      <c r="AB29" s="351" t="n"/>
      <c r="AC29" s="351" t="n"/>
      <c r="AD29" s="351" t="n"/>
      <c r="AE29" s="351" t="n"/>
      <c r="AF29" s="351" t="n"/>
    </row>
    <row r="30" ht="24" customHeight="1" s="348" thickBot="1">
      <c r="A30" s="147" t="inlineStr">
        <is>
          <t>On Day</t>
        </is>
      </c>
      <c r="B30" s="180" t="n"/>
      <c r="C30" s="88">
        <f>C27+1</f>
        <v/>
      </c>
      <c r="D30" s="54" t="n"/>
      <c r="E30" s="148">
        <f>IF(D30="", "",
 IF(D30=TIME(0,0,0), 0,
 IF(AND(D30&gt;=TIME(0,0,1), D30&lt;=TIME(2,0,0)), TIME(7,0,0),
 IF(AND(D30&gt;=TIME(6,0,0), D30&lt;=TIME(8,0,0)), TIME(12,0,0),
 IF(AND(D30&gt;TIME(8,0,0), D30&lt;=TIME(13,59,0)), TIME(15,0,0),
 IF(AND(D30&gt;=TIME(14,0,0), D30&lt;=TIME(17,59,0)), TIME(21,0,0),
 IF(AND(D30&gt;=TIME(18,0,0), D30&lt;=TIME(21,59,0)), TIME(0,0,0),
 IF(AND(D30&gt;=TIME(22,0,0), D30&lt;=TIME(23,59,59)), TIME(7,0,0), ""))))))))</f>
        <v/>
      </c>
      <c r="F30" s="149" t="n"/>
      <c r="G30" s="148">
        <f>IF(AND(D30&gt;=TIME(6,0,0),D30&lt;=TIME(8,0,0)),E30,"")</f>
        <v/>
      </c>
      <c r="H30" s="54" t="n"/>
      <c r="I30" s="55">
        <f>ROUND(IF(OR(D30="",E30="",E30=0),0,IF(H30="",MOD(E30-D30,1)*24,MOD(H30-D30,1)*24)),2)</f>
        <v/>
      </c>
      <c r="J30" s="150" t="n"/>
      <c r="K30" s="270" t="n"/>
      <c r="L30" s="181" t="n"/>
      <c r="M30" s="272">
        <f>MAX(0,V30-W30)</f>
        <v/>
      </c>
      <c r="N30" s="56">
        <f>(IF(OR($C30="",$D30=""),0,
 IF(OR($A30="Holiday",$A31="Holiday"),
    IF(ISNUMBER(MATCH(TRIM($B30),{"Phagwah","Good Friday","Easter Monday","Labour Day","Christmas","Eid ul Azha","Romans-2","Globe-12","Neptune P1"},0)),0,$I30),
 IF(AND(NOT(OR($A30="Annual Leave",$A31="Annual Leave")),$A30="Off day"),$I30,
  MAX(0,$I30-$V30)
  ))))+W30</f>
        <v/>
      </c>
      <c r="O30" s="56">
        <f>IF(AND(OR($A30="Holiday",$A31="Holiday"),
        ISNUMBER(MATCH(TRIM($B30),{"Phagwah","Good Friday","Easter Monday","Labour Day","Christmas","Eid ul Azha","Romans-2","Globe-12","Neptune P1"},0))),
   $I30,0)</f>
        <v/>
      </c>
      <c r="P30" s="56">
        <f>IF(OR($O$7="Canteen",$O$7="Head Office"),0,IF($I30&lt;=0,0,IF(OR(OR(TRIM($J30)="Hebrews",TRIM($J30)="Romans",TRIM($J30)="Romans-2",TRIM($J30)="Globe",TRIM($J30)="Globe-12",TRIM($J30)="Neptune P1"),AND($I31&gt;0,OR(TRIM($J31)="Hebrews",TRIM($J31)="Romans",TRIM($J31)="Romans-2",TRIM($J31)="Globe",TRIM($J31)="Globe-12",TRIM($J31)="Neptune P1"))),1,0)))</f>
        <v/>
      </c>
      <c r="Q30" s="57" t="n"/>
      <c r="R30" s="56">
        <f>IF(OR($O$7="Canteen",$O$7="Head Office"),0,IF(
  AND(
    SUMIFS(I:I, C:C, C30) &gt;= 8,
    COUNTIFS(C$14:C30, C30)=1,
    OR(
      TEXT(D30,"hh:mm:ss")="07:00:00",
      TEXT(D30,"hh:mm:ss")="15:00:00",
      TEXT(D30,"hh:mm:ss")="23:00:00",
      TEXT(D31,"hh:mm:ss")="07:00:00",
      TEXT(D31,"hh:mm:ss")="15:00:00",
      TEXT(D31,"hh:mm:ss")="23:00:00"
    )
  ),
  1,
  0
))</f>
        <v/>
      </c>
      <c r="S30" s="56">
        <f>IF(OR($A30="Annual Leave",$A31="Annual Leave"),IF($A30="Annual Leave",8,0),0)</f>
        <v/>
      </c>
      <c r="T30" s="58" t="n"/>
      <c r="U30" s="144">
        <f>MAX(0,40-Y30)</f>
        <v/>
      </c>
      <c r="V30" s="151">
        <f>IF(OR($C30="",$D30=""),0,
 IF(OR($A30="Holiday",$A31="Holiday"),0,
 IF(AND(NOT(OR($A30="Annual Leave",$A31="Annual Leave")),$A30="Off day"),0,
  IF($I30+$I31&gt;=8,IF($I30&gt;=8,8,$I30),$I30)
  )))</f>
        <v/>
      </c>
      <c r="W30" s="151">
        <f>MAX(0,V30-U30)</f>
        <v/>
      </c>
      <c r="X30" s="151">
        <f>IF(C30="","",C30-WEEKDAY(C30,1)+1)</f>
        <v/>
      </c>
      <c r="Y30" s="151">
        <f>SUMPRODUCT(($X$14:$X29=X30)*(($V$14:$V29)+($O$14:$O29)))+IF(X30=X14,$L$11,0)</f>
        <v/>
      </c>
      <c r="Z30" s="151" t="n"/>
      <c r="AA30" s="151" t="n"/>
      <c r="AB30" s="151" t="n"/>
      <c r="AC30" s="351" t="n"/>
      <c r="AD30" s="351" t="n"/>
      <c r="AE30" s="351" t="n"/>
      <c r="AF30" s="351" t="n"/>
    </row>
    <row r="31" ht="24" customHeight="1" s="348" thickBot="1">
      <c r="A31" s="147" t="inlineStr">
        <is>
          <t>On Day</t>
        </is>
      </c>
      <c r="B31" s="182" t="n"/>
      <c r="C31" s="89">
        <f>C30</f>
        <v/>
      </c>
      <c r="D31" s="59" t="n"/>
      <c r="E31" s="152">
        <f>IF(D31="", "",
 IF(D31=TIME(0,0,0), 0,
 IF(AND(D31&gt;=TIME(0,0,1), D31&lt;=TIME(2,0,0)), TIME(7,0,0),
 IF(AND(D31&gt;=TIME(6,0,0), D31&lt;=TIME(8,0,0)), TIME(12,0,0),
 IF(AND(D31&gt;TIME(8,0,0), D31&lt;=TIME(13,59,0)), TIME(15,0,0),
 IF(AND(D31&gt;=TIME(14,0,0), D31&lt;=TIME(17,59,0)), TIME(21,0,0),
 IF(AND(D31&gt;=TIME(18,0,0), D31&lt;=TIME(21,59,0)), TIME(0,0,0),
 IF(AND(D31&gt;=TIME(22,0,0), D31&lt;=TIME(23,59,59)), TIME(7,0,0), ""))))))))</f>
        <v/>
      </c>
      <c r="F31" s="153" t="n"/>
      <c r="G31" s="152">
        <f>IF(AND(D31&gt;=TIME(6,0,0),D31&lt;=TIME(8,0,0)),E31,"")</f>
        <v/>
      </c>
      <c r="H31" s="59" t="n"/>
      <c r="I31" s="60">
        <f>ROUND(IF(OR(D31="",E31="",E31=0),0,IF(H31="",MOD(E31-D31,1)*24,MOD(H31-D31,1)*24)),2)</f>
        <v/>
      </c>
      <c r="J31" s="150" t="n"/>
      <c r="K31" s="270" t="n"/>
      <c r="L31" s="183" t="n"/>
      <c r="M31" s="272">
        <f>MAX(0,V31-W31)</f>
        <v/>
      </c>
      <c r="N31" s="61">
        <f>(IF(OR($C31="",$D31=""),0,
 IF(OR($A30="Holiday",$A31="Holiday"),
    IF(ISNUMBER(MATCH(TRIM($B31),{"Phagwah","Good Friday","Easter Monday","Labour Day","Christmas","Eid ul Azha","Romans-2","Globe-12","Neptune P1"},0)),0,$I31),
 IF(AND(NOT(OR($A30="Annual Leave",$A31="Annual Leave")),$A31="Off day"),$I31,
  MAX(0,$I31-$V31)
  ))))+W31</f>
        <v/>
      </c>
      <c r="O31" s="61">
        <f>IF(AND(OR($A30="Holiday",$A31="Holiday"),
        ISNUMBER(MATCH(TRIM($B31),{"Phagwah","Good Friday","Easter Monday","Labour Day","Christmas","Eid ul Azha","Romans-2","Globe-12","Neptune P1"},0))),
   $I31,0)</f>
        <v/>
      </c>
      <c r="P31" s="61">
        <f>IF(OR($O$7="Canteen",$O$7="Head Office"),0,IF($I31&lt;=0,0,IF(AND($I30&lt;=0,OR(TRIM($J31)="Hebrews",TRIM($J31)="Romans",TRIM($J31)="Romans-2",TRIM($J31)="Globe",TRIM($J31)="Globe-12",TRIM($J31)="Neptune P1")),1,0)))</f>
        <v/>
      </c>
      <c r="Q31" s="62" t="n"/>
      <c r="R31" s="61">
        <f>IF(OR($O$7="Canteen",$O$7="Head Office"),0,IF(
  AND(
    SUMIFS(I:I, C:C, C31) &gt;= 8,
    COUNTIFS(C$14:C31, C31)=1,
    OR(
      TEXT(D31,"hh:mm:ss")="07:00:00",
      TEXT(D31,"hh:mm:ss")="15:00:00",
      TEXT(D31,"hh:mm:ss")="23:00:00",
      TEXT(D32,"hh:mm:ss")="07:00:00",
      TEXT(D32,"hh:mm:ss")="15:00:00",
      TEXT(D32,"hh:mm:ss")="23:00:00"
    )
  ),
  1,
  0
))</f>
        <v/>
      </c>
      <c r="S31" s="61">
        <f>IF(OR($A30="Annual Leave",$A31="Annual Leave"),IF(AND($A30&lt;&gt;"Annual Leave",$A31="Annual Leave"),8,0),0)</f>
        <v/>
      </c>
      <c r="T31" s="63" t="n"/>
      <c r="U31" s="144">
        <f>MAX(0,40-Y31)</f>
        <v/>
      </c>
      <c r="V31" s="151">
        <f>IF(OR($C31="",$D31=""),0,
 IF(OR($A30="Holiday",$A31="Holiday"),0,
 IF(AND(NOT(OR($A30="Annual Leave",$A31="Annual Leave")),$A31="Off day"),0,
  IF($I30+$I31&gt;=8,IF($I30&gt;=8,0,8-$I30),$I31)
  )))</f>
        <v/>
      </c>
      <c r="W31" s="151">
        <f>MAX(0,V31-U31)</f>
        <v/>
      </c>
      <c r="X31" s="151">
        <f>IF(C31="","",C31-WEEKDAY(C31,1)+1)</f>
        <v/>
      </c>
      <c r="Y31" s="151">
        <f>SUMPRODUCT(($X$14:$X30=X31)*(($V$14:$V30)+($O$14:$O30)))+IF(X31=X14,$L$11,0)</f>
        <v/>
      </c>
      <c r="Z31" s="151" t="n"/>
      <c r="AA31" s="151" t="n"/>
      <c r="AB31" s="151" t="n"/>
      <c r="AC31" s="351" t="n"/>
      <c r="AD31" s="351" t="n"/>
      <c r="AE31" s="351" t="n"/>
      <c r="AF31" s="351" t="n"/>
    </row>
    <row r="32" ht="24" customHeight="1" s="348" thickBot="1">
      <c r="A32" s="184" t="inlineStr">
        <is>
          <t>On Day</t>
        </is>
      </c>
      <c r="B32" s="185" t="n"/>
      <c r="C32" s="101">
        <f>C30+1</f>
        <v/>
      </c>
      <c r="D32" s="11" t="n"/>
      <c r="E32" s="186">
        <f>IF(D32="", "",
 IF(D32=TIME(0,0,0), 0,
 IF(AND(D32&gt;=TIME(0,0,1), D32&lt;=TIME(2,0,0)), TIME(7,0,0),
 IF(AND(D32&gt;=TIME(6,0,0), D32&lt;=TIME(8,0,0)), TIME(12,0,0),
 IF(AND(D32&gt;TIME(8,0,0), D32&lt;=TIME(13,59,0)), TIME(15,0,0),
 IF(AND(D32&gt;=TIME(14,0,0), D32&lt;=TIME(17,59,0)), TIME(21,0,0),
 IF(AND(D32&gt;=TIME(18,0,0), D32&lt;=TIME(21,59,0)), TIME(0,0,0),
 IF(AND(D32&gt;=TIME(22,0,0), D32&lt;=TIME(23,59,59)), TIME(7,0,0), ""))))))))</f>
        <v/>
      </c>
      <c r="F32" s="187" t="n"/>
      <c r="G32" s="186">
        <f>IF(AND(D32&gt;=TIME(6,0,0),D32&lt;=TIME(8,0,0)),E32,"")</f>
        <v/>
      </c>
      <c r="H32" s="11" t="n"/>
      <c r="I32" s="87">
        <f>ROUND(IF(OR(D32="",E32="",E32=0),0,IF(H32="",MOD(E32-D32,1)*24,MOD(H32-D32,1)*24)),2)</f>
        <v/>
      </c>
      <c r="J32" s="188" t="n"/>
      <c r="K32" s="297" t="n"/>
      <c r="L32" s="189" t="n"/>
      <c r="M32" s="298">
        <f>MAX(0,V32-W32)</f>
        <v/>
      </c>
      <c r="N32" s="12">
        <f>(IF(OR($C32="",$D32=""),0,
 IF(OR($A32="Holiday",$A33="Holiday"),
    IF(ISNUMBER(MATCH(TRIM($B32),{"Phagwah","Good Friday","Easter Monday","Labour Day","Christmas","Eid ul Azha","Romans-2","Globe-12","Neptune P1"},0)),0,$I32),
 IF(AND(NOT(OR($A32="Annual Leave",$A33="Annual Leave")),$A32="Off day"),$I32,
  MAX(0,$I32-$V32)
  ))))+W32</f>
        <v/>
      </c>
      <c r="O32" s="12">
        <f>IF(AND(OR($A32="Holiday",$A33="Holiday"),
        ISNUMBER(MATCH(TRIM($B32),{"Phagwah","Good Friday","Easter Monday","Labour Day","Christmas","Eid ul Azha","Romans-2","Globe-12","Neptune P1"},0))),
   $I32,0)</f>
        <v/>
      </c>
      <c r="P32" s="12">
        <f>IF(OR($O$7="Canteen",$O$7="Head Office"),0,IF($I32&lt;=0,0,IF(OR(OR(TRIM($J32)="Hebrews",TRIM($J32)="Romans",TRIM($J32)="Romans-2",TRIM($J32)="Globe",TRIM($J32)="Globe-12",TRIM($J32)="Neptune P1"),AND($I33&gt;0,OR(TRIM($J33)="Hebrews",TRIM($J33)="Romans",TRIM($J33)="Romans-2",TRIM($J33)="Globe",TRIM($J33)="Globe-12",TRIM($J33)="Neptune P1"))),1,0)))</f>
        <v/>
      </c>
      <c r="Q32" s="13" t="n"/>
      <c r="R32" s="12">
        <f>IF(OR($O$7="Canteen",$O$7="Head Office"),0,IF(
  AND(
    SUMIFS(I:I, C:C, C32) &gt;= 8,
    COUNTIFS(C$14:C32, C32)=1,
    OR(
      TEXT(D32,"hh:mm:ss")="07:00:00",
      TEXT(D32,"hh:mm:ss")="15:00:00",
      TEXT(D32,"hh:mm:ss")="23:00:00",
      TEXT(D33,"hh:mm:ss")="07:00:00",
      TEXT(D33,"hh:mm:ss")="15:00:00",
      TEXT(D33,"hh:mm:ss")="23:00:00"
    )
  ),
  1,
  0
))</f>
        <v/>
      </c>
      <c r="S32" s="12">
        <f>IF(OR($A32="Annual Leave",$A33="Annual Leave"),IF($A32="Annual Leave",8,0),0)</f>
        <v/>
      </c>
      <c r="T32" s="102" t="n"/>
      <c r="U32" s="144">
        <f>MAX(0,40-Y32)</f>
        <v/>
      </c>
      <c r="V32" s="351">
        <f>IF(OR($C32="",$D32=""),0,
 IF(OR($A32="Holiday",$A33="Holiday"),0,
 IF(AND(NOT(OR($A32="Annual Leave",$A33="Annual Leave")),$A32="Off day"),0,
  IF($I32+$I33&gt;=8,IF($I32&gt;=8,8,$I32),$I32)
  )))</f>
        <v/>
      </c>
      <c r="W32" s="351">
        <f>MAX(0,V32-U32)</f>
        <v/>
      </c>
      <c r="X32" s="351">
        <f>IF(C32="","",C32-WEEKDAY(C32,1)+1)</f>
        <v/>
      </c>
      <c r="Y32" s="351">
        <f>SUMPRODUCT(($X$14:$X31=X32)*(($V$14:$V31)+($O$14:$O31)))+IF(X32=X14,$L$11,0)</f>
        <v/>
      </c>
      <c r="Z32" s="351" t="n"/>
      <c r="AA32" s="351" t="n"/>
      <c r="AB32" s="351" t="n"/>
      <c r="AC32" s="351" t="n"/>
      <c r="AD32" s="351" t="n"/>
      <c r="AE32" s="351" t="n"/>
      <c r="AF32" s="351" t="n"/>
    </row>
    <row r="33" ht="24" customHeight="1" s="348" thickBot="1">
      <c r="A33" s="184" t="inlineStr">
        <is>
          <t>On Day</t>
        </is>
      </c>
      <c r="B33" s="299" t="n"/>
      <c r="C33" s="101">
        <f>C32</f>
        <v/>
      </c>
      <c r="D33" s="300" t="n"/>
      <c r="E33" s="301">
        <f>IF(D33="", "",
 IF(D33=TIME(0,0,0), 0,
 IF(AND(D33&gt;=TIME(0,0,1), D33&lt;=TIME(2,0,0)), TIME(7,0,0),
 IF(AND(D33&gt;=TIME(6,0,0), D33&lt;=TIME(8,0,0)), TIME(12,0,0),
 IF(AND(D33&gt;TIME(8,0,0), D33&lt;=TIME(13,59,0)), TIME(15,0,0),
 IF(AND(D33&gt;=TIME(14,0,0), D33&lt;=TIME(17,59,0)), TIME(21,0,0),
 IF(AND(D33&gt;=TIME(18,0,0), D33&lt;=TIME(21,59,0)), TIME(0,0,0),
 IF(AND(D33&gt;=TIME(22,0,0), D33&lt;=TIME(23,59,59)), TIME(7,0,0), ""))))))))</f>
        <v/>
      </c>
      <c r="F33" s="187" t="n"/>
      <c r="G33" s="301">
        <f>IF(AND(D33&gt;=TIME(6,0,0),D33&lt;=TIME(8,0,0)),E33,"")</f>
        <v/>
      </c>
      <c r="H33" s="300" t="n"/>
      <c r="I33" s="87">
        <f>ROUND(IF(OR(D33="",E33="",E33=0),0,IF(H33="",MOD(E33-D33,1)*24,MOD(H33-D33,1)*24)),2)</f>
        <v/>
      </c>
      <c r="J33" s="190" t="n"/>
      <c r="K33" s="297" t="n"/>
      <c r="L33" s="189" t="n"/>
      <c r="M33" s="298">
        <f>MAX(0,V33-W33)</f>
        <v/>
      </c>
      <c r="N33" s="302">
        <f>(IF(OR($C33="",$D33=""),0,
 IF(OR($A32="Holiday",$A33="Holiday"),
    IF(ISNUMBER(MATCH(TRIM($B33),{"Phagwah","Good Friday","Easter Monday","Labour Day","Christmas","Eid ul Azha","Romans-2","Globe-12","Neptune P1"},0)),0,$I33),
 IF(AND(NOT(OR($A32="Annual Leave",$A33="Annual Leave")),$A33="Off day"),$I33,
  MAX(0,$I33-$V33)
  ))))+W33</f>
        <v/>
      </c>
      <c r="O33" s="302">
        <f>IF(AND(OR($A32="Holiday",$A33="Holiday"),
        ISNUMBER(MATCH(TRIM($B33),{"Phagwah","Good Friday","Easter Monday","Labour Day","Christmas","Eid ul Azha","Romans-2","Globe-12","Neptune P1"},0))),
   $I33,0)</f>
        <v/>
      </c>
      <c r="P33" s="302">
        <f>IF(OR($O$7="Canteen",$O$7="Head Office"),0,IF($I33&lt;=0,0,IF(AND($I32&lt;=0,OR(TRIM($J33)="Hebrews",TRIM($J33)="Romans",TRIM($J33)="Romans-2",TRIM($J33)="Globe",TRIM($J33)="Globe-12",TRIM($J33)="Neptune P1")),1,0)))</f>
        <v/>
      </c>
      <c r="Q33" s="303" t="n"/>
      <c r="R33" s="302">
        <f>IF(OR($O$7="Canteen",$O$7="Head Office"),0,IF(
  AND(
    SUMIFS(I:I, C:C, C33) &gt;= 8,
    COUNTIFS(C$14:C33, C33)=1,
    OR(
      TEXT(D33,"hh:mm:ss")="07:00:00",
      TEXT(D33,"hh:mm:ss")="15:00:00",
      TEXT(D33,"hh:mm:ss")="23:00:00",
      TEXT(D34,"hh:mm:ss")="07:00:00",
      TEXT(D34,"hh:mm:ss")="15:00:00",
      TEXT(D34,"hh:mm:ss")="23:00:00"
    )
  ),
  1,
  0
))</f>
        <v/>
      </c>
      <c r="S33" s="302">
        <f>IF(OR($A32="Annual Leave",$A33="Annual Leave"),IF(AND($A32&lt;&gt;"Annual Leave",$A33="Annual Leave"),8,0),0)</f>
        <v/>
      </c>
      <c r="T33" s="304" t="n"/>
      <c r="U33" s="144">
        <f>MAX(0,40-Y33)</f>
        <v/>
      </c>
      <c r="V33" s="351">
        <f>IF(OR($C33="",$D33=""),0,
 IF(OR($A32="Holiday",$A33="Holiday"),0,
 IF(AND(NOT(OR($A32="Annual Leave",$A33="Annual Leave")),$A33="Off day"),0,
  IF($I32+$I33&gt;=8,IF($I32&gt;=8,0,8-$I32),$I33)
  )))</f>
        <v/>
      </c>
      <c r="W33" s="351">
        <f>MAX(0,V33-U33)</f>
        <v/>
      </c>
      <c r="X33" s="351">
        <f>IF(C33="","",C33-WEEKDAY(C33,1)+1)</f>
        <v/>
      </c>
      <c r="Y33" s="351">
        <f>SUMPRODUCT(($X$14:$X32=X33)*(($V$14:$V32)+($O$14:$O32)))+IF(X33=X14,$L$11,0)</f>
        <v/>
      </c>
      <c r="Z33" s="351" t="n"/>
      <c r="AA33" s="351" t="n"/>
      <c r="AB33" s="351" t="n"/>
      <c r="AC33" s="351" t="n"/>
      <c r="AD33" s="351" t="n"/>
      <c r="AE33" s="351" t="n"/>
      <c r="AF33" s="351" t="n"/>
    </row>
    <row r="34" ht="24" customHeight="1" s="348" thickBot="1">
      <c r="A34" s="159" t="inlineStr">
        <is>
          <t>On Day</t>
        </is>
      </c>
      <c r="B34" s="191" t="n"/>
      <c r="C34" s="92">
        <f>C32+1</f>
        <v/>
      </c>
      <c r="D34" s="31" t="n"/>
      <c r="E34" s="160">
        <f>IF(D34="", "",
 IF(D34=TIME(0,0,0), 0,
 IF(AND(D34&gt;=TIME(0,0,1), D34&lt;=TIME(2,0,0)), TIME(7,0,0),
 IF(AND(D34&gt;=TIME(6,0,0), D34&lt;=TIME(8,0,0)), TIME(12,0,0),
 IF(AND(D34&gt;TIME(8,0,0), D34&lt;=TIME(13,59,0)), TIME(15,0,0),
 IF(AND(D34&gt;=TIME(14,0,0), D34&lt;=TIME(17,59,0)), TIME(21,0,0),
 IF(AND(D34&gt;=TIME(18,0,0), D34&lt;=TIME(21,59,0)), TIME(0,0,0),
 IF(AND(D34&gt;=TIME(22,0,0), D34&lt;=TIME(23,59,59)), TIME(7,0,0), ""))))))))</f>
        <v/>
      </c>
      <c r="F34" s="161" t="n"/>
      <c r="G34" s="160">
        <f>IF(AND(D34&gt;=TIME(6,0,0),D34&lt;=TIME(8,0,0)),E34,"")</f>
        <v/>
      </c>
      <c r="H34" s="31" t="n"/>
      <c r="I34" s="32">
        <f>ROUND(IF(OR(D34="",E34="",E34=0),0,IF(H34="",MOD(E34-D34,1)*24,MOD(H34-D34,1)*24)),2)</f>
        <v/>
      </c>
      <c r="J34" s="162" t="n"/>
      <c r="K34" s="282" t="n"/>
      <c r="L34" s="181" t="n"/>
      <c r="M34" s="283">
        <f>MAX(0,V34-W34)</f>
        <v/>
      </c>
      <c r="N34" s="33">
        <f>(IF(OR($C34="",$D34=""),0,
 IF(OR($A34="Holiday",$A35="Holiday"),
    IF(ISNUMBER(MATCH(TRIM($B34),{"Phagwah","Good Friday","Easter Monday","Labour Day","Christmas","Eid ul Azha","Romans-2","Globe-12","Neptune P1"},0)),0,$I34),
 IF(AND(NOT(OR($A34="Annual Leave",$A35="Annual Leave")),$A34="Off day"),$I34,
  MAX(0,$I34-$V34)
  ))))+W34</f>
        <v/>
      </c>
      <c r="O34" s="33">
        <f>IF(AND(OR($A34="Holiday",$A35="Holiday"),
        ISNUMBER(MATCH(TRIM($B34),{"Phagwah","Good Friday","Easter Monday","Labour Day","Christmas","Eid ul Azha","Romans-2","Globe-12","Neptune P1"},0))),
   $I34,0)</f>
        <v/>
      </c>
      <c r="P34" s="33">
        <f>IF(OR($O$7="Canteen",$O$7="Head Office"),0,IF($I34&lt;=0,0,IF(OR(OR(TRIM($J34)="Hebrews",TRIM($J34)="Romans",TRIM($J34)="Romans-2",TRIM($J34)="Globe",TRIM($J34)="Globe-12",TRIM($J34)="Neptune P1"),AND($I35&gt;0,OR(TRIM($J35)="Hebrews",TRIM($J35)="Romans",TRIM($J35)="Romans-2",TRIM($J35)="Globe",TRIM($J35)="Globe-12",TRIM($J35)="Neptune P1"))),1,0)))</f>
        <v/>
      </c>
      <c r="Q34" s="34" t="n"/>
      <c r="R34" s="33">
        <f>IF(OR($O$7="Canteen",$O$7="Head Office"),0,IF(
  AND(
    SUMIFS(I:I, C:C, C34) &gt;= 8,
    COUNTIFS(C$14:C34, C34)=1,
    OR(
      TEXT(D34,"hh:mm:ss")="07:00:00",
      TEXT(D34,"hh:mm:ss")="15:00:00",
      TEXT(D34,"hh:mm:ss")="23:00:00",
      TEXT(D35,"hh:mm:ss")="07:00:00",
      TEXT(D35,"hh:mm:ss")="15:00:00",
      TEXT(D35,"hh:mm:ss")="23:00:00"
    )
  ),
  1,
  0
))</f>
        <v/>
      </c>
      <c r="S34" s="33">
        <f>IF(OR($A34="Annual Leave",$A35="Annual Leave"),IF($A34="Annual Leave",8,0),0)</f>
        <v/>
      </c>
      <c r="T34" s="35" t="n"/>
      <c r="U34" s="144">
        <f>MAX(0,40-Y34)</f>
        <v/>
      </c>
      <c r="V34" s="351">
        <f>IF(OR($C34="",$D34=""),0,
 IF(OR($A34="Holiday",$A35="Holiday"),0,
 IF(AND(NOT(OR($A34="Annual Leave",$A35="Annual Leave")),$A34="Off day"),0,
  IF($I34+$I35&gt;=8,IF($I34&gt;=8,8,$I34),$I34)
  )))</f>
        <v/>
      </c>
      <c r="W34" s="351">
        <f>MAX(0,V34-U34)</f>
        <v/>
      </c>
      <c r="X34" s="351">
        <f>IF(C34="","",C34-WEEKDAY(C34,1)+1)</f>
        <v/>
      </c>
      <c r="Y34" s="351">
        <f>SUMPRODUCT(($X$14:$X33=X34)*(($V$14:$V33)+($O$14:$O33)))+IF(X34=X14,$L$11,0)</f>
        <v/>
      </c>
      <c r="Z34" s="351" t="n"/>
      <c r="AA34" s="351" t="n"/>
      <c r="AB34" s="351" t="n"/>
      <c r="AC34" s="351" t="n"/>
      <c r="AD34" s="351" t="n"/>
      <c r="AE34" s="351" t="n"/>
      <c r="AF34" s="351" t="n"/>
    </row>
    <row r="35" ht="24" customHeight="1" s="348" thickBot="1">
      <c r="A35" s="159" t="inlineStr">
        <is>
          <t>On Day</t>
        </is>
      </c>
      <c r="B35" s="192" t="n"/>
      <c r="C35" s="93">
        <f>C34</f>
        <v/>
      </c>
      <c r="D35" s="36" t="n"/>
      <c r="E35" s="163">
        <f>IF(D35="", "",
 IF(D35=TIME(0,0,0), 0,
 IF(AND(D35&gt;=TIME(0,0,1), D35&lt;=TIME(2,0,0)), TIME(7,0,0),
 IF(AND(D35&gt;=TIME(6,0,0), D35&lt;=TIME(8,0,0)), TIME(12,0,0),
 IF(AND(D35&gt;TIME(8,0,0), D35&lt;=TIME(13,59,0)), TIME(15,0,0),
 IF(AND(D35&gt;=TIME(14,0,0), D35&lt;=TIME(17,59,0)), TIME(21,0,0),
 IF(AND(D35&gt;=TIME(18,0,0), D35&lt;=TIME(21,59,0)), TIME(0,0,0),
 IF(AND(D35&gt;=TIME(22,0,0), D35&lt;=TIME(23,59,59)), TIME(7,0,0), ""))))))))</f>
        <v/>
      </c>
      <c r="F35" s="164" t="n"/>
      <c r="G35" s="163">
        <f>IF(AND(D35&gt;=TIME(6,0,0),D35&lt;=TIME(8,0,0)),E35,"")</f>
        <v/>
      </c>
      <c r="H35" s="36" t="n"/>
      <c r="I35" s="37">
        <f>ROUND(IF(OR(D35="",E35="",E35=0),0,IF(H35="",MOD(E35-D35,1)*24,MOD(H35-D35,1)*24)),2)</f>
        <v/>
      </c>
      <c r="J35" s="162" t="n"/>
      <c r="K35" s="282" t="n"/>
      <c r="L35" s="183" t="n"/>
      <c r="M35" s="283">
        <f>MAX(0,V35-W35)</f>
        <v/>
      </c>
      <c r="N35" s="38">
        <f>(IF(OR($C35="",$D35=""),0,
 IF(OR($A34="Holiday",$A35="Holiday"),
    IF(ISNUMBER(MATCH(TRIM($B35),{"Phagwah","Good Friday","Easter Monday","Labour Day","Christmas","Eid ul Azha","Romans-2","Globe-12","Neptune P1"},0)),0,$I35),
 IF(AND(NOT(OR($A34="Annual Leave",$A35="Annual Leave")),$A35="Off day"),$I35,
  MAX(0,$I35-$V35)
  ))))+W35</f>
        <v/>
      </c>
      <c r="O35" s="38">
        <f>IF(AND(OR($A34="Holiday",$A35="Holiday"),
        ISNUMBER(MATCH(TRIM($B35),{"Phagwah","Good Friday","Easter Monday","Labour Day","Christmas","Eid ul Azha","Romans-2","Globe-12","Neptune P1"},0))),
   $I35,0)</f>
        <v/>
      </c>
      <c r="P35" s="38">
        <f>IF(OR($O$7="Canteen",$O$7="Head Office"),0,IF($I35&lt;=0,0,IF(AND($I34&lt;=0,OR(TRIM($J35)="Hebrews",TRIM($J35)="Romans",TRIM($J35)="Romans-2",TRIM($J35)="Globe",TRIM($J35)="Globe-12",TRIM($J35)="Neptune P1")),1,0)))</f>
        <v/>
      </c>
      <c r="Q35" s="39" t="n"/>
      <c r="R35" s="38">
        <f>IF(OR($O$7="Canteen",$O$7="Head Office"),0,IF(
  AND(
    SUMIFS(I:I, C:C, C35) &gt;= 8,
    COUNTIFS(C$14:C35, C35)=1,
    OR(
      TEXT(D35,"hh:mm:ss")="07:00:00",
      TEXT(D35,"hh:mm:ss")="15:00:00",
      TEXT(D35,"hh:mm:ss")="23:00:00",
      TEXT(D36,"hh:mm:ss")="07:00:00",
      TEXT(D36,"hh:mm:ss")="15:00:00",
      TEXT(D36,"hh:mm:ss")="23:00:00"
    )
  ),
  1,
  0
))</f>
        <v/>
      </c>
      <c r="S35" s="38">
        <f>IF(OR($A34="Annual Leave",$A35="Annual Leave"),IF(AND($A34&lt;&gt;"Annual Leave",$A35="Annual Leave"),8,0),0)</f>
        <v/>
      </c>
      <c r="T35" s="40" t="n"/>
      <c r="U35" s="144">
        <f>MAX(0,40-Y35)</f>
        <v/>
      </c>
      <c r="V35" s="351">
        <f>IF(OR($C35="",$D35=""),0,
 IF(OR($A34="Holiday",$A35="Holiday"),0,
 IF(AND(NOT(OR($A34="Annual Leave",$A35="Annual Leave")),$A35="Off day"),0,
  IF($I34+$I35&gt;=8,IF($I34&gt;=8,0,8-$I34),$I35)
  )))</f>
        <v/>
      </c>
      <c r="W35" s="351">
        <f>MAX(0,V35-U35)</f>
        <v/>
      </c>
      <c r="X35" s="351">
        <f>IF(C35="","",C35-WEEKDAY(C35,1)+1)</f>
        <v/>
      </c>
      <c r="Y35" s="351">
        <f>SUMPRODUCT(($X$14:$X34=X35)*(($V$14:$V34)+($O$14:$O34)))+IF(X35=X14,$L$11,0)</f>
        <v/>
      </c>
      <c r="Z35" s="351" t="n"/>
      <c r="AA35" s="351" t="n"/>
      <c r="AB35" s="351" t="n"/>
      <c r="AC35" s="351" t="n"/>
      <c r="AD35" s="351" t="n"/>
      <c r="AE35" s="351" t="n"/>
      <c r="AF35" s="351" t="n"/>
    </row>
    <row r="36" ht="24" customHeight="1" s="348" thickBot="1">
      <c r="A36" s="154" t="inlineStr">
        <is>
          <t>On Day</t>
        </is>
      </c>
      <c r="B36" s="193" t="n"/>
      <c r="C36" s="90">
        <f>C34+1</f>
        <v/>
      </c>
      <c r="D36" s="8" t="n"/>
      <c r="E36" s="155">
        <f>IF(D36="", "",
 IF(D36=TIME(0,0,0), 0,
 IF(AND(D36&gt;=TIME(0,0,1), D36&lt;=TIME(2,0,0)), TIME(7,0,0),
 IF(AND(D36&gt;=TIME(6,0,0), D36&lt;=TIME(8,0,0)), TIME(12,0,0),
 IF(AND(D36&gt;TIME(8,0,0), D36&lt;=TIME(13,59,0)), TIME(15,0,0),
 IF(AND(D36&gt;=TIME(14,0,0), D36&lt;=TIME(17,59,0)), TIME(21,0,0),
 IF(AND(D36&gt;=TIME(18,0,0), D36&lt;=TIME(21,59,0)), TIME(0,0,0),
 IF(AND(D36&gt;=TIME(22,0,0), D36&lt;=TIME(23,59,59)), TIME(7,0,0), ""))))))))</f>
        <v/>
      </c>
      <c r="F36" s="156" t="n"/>
      <c r="G36" s="155">
        <f>IF(AND(D36&gt;=TIME(6,0,0),D36&lt;=TIME(8,0,0)),E36,"")</f>
        <v/>
      </c>
      <c r="H36" s="8" t="n"/>
      <c r="I36" s="30">
        <f>ROUND(IF(OR(D36="",E36="",E36=0),0,IF(H36="",MOD(E36-D36,1)*24,MOD(H36-D36,1)*24)),2)</f>
        <v/>
      </c>
      <c r="J36" s="157" t="n"/>
      <c r="K36" s="274" t="n"/>
      <c r="L36" s="189" t="n"/>
      <c r="M36" s="275">
        <f>MAX(0,V36-W36)</f>
        <v/>
      </c>
      <c r="N36" s="9">
        <f>(IF(OR($C36="",$D36=""),0,
 IF(OR($A36="Holiday",$A37="Holiday"),
    IF(ISNUMBER(MATCH(TRIM($B36),{"Phagwah","Good Friday","Easter Monday","Labour Day","Christmas","Eid ul Azha","Romans-2","Globe-12","Neptune P1"},0)),0,$I36),
 IF(AND(NOT(OR($A36="Annual Leave",$A37="Annual Leave")),$A36="Off day"),$I36,
  MAX(0,$I36-$V36)
  ))))+W36</f>
        <v/>
      </c>
      <c r="O36" s="9">
        <f>IF(AND(OR($A36="Holiday",$A37="Holiday"),
        ISNUMBER(MATCH(TRIM($B36),{"Phagwah","Good Friday","Easter Monday","Labour Day","Christmas","Eid ul Azha","Romans-2","Globe-12","Neptune P1"},0))),
   $I36,0)</f>
        <v/>
      </c>
      <c r="P36" s="9">
        <f>IF(OR($O$7="Canteen",$O$7="Head Office"),0,IF($I36&lt;=0,0,IF(OR(OR(TRIM($J36)="Hebrews",TRIM($J36)="Romans",TRIM($J36)="Romans-2",TRIM($J36)="Globe",TRIM($J36)="Globe-12",TRIM($J36)="Neptune P1"),AND($I37&gt;0,OR(TRIM($J37)="Hebrews",TRIM($J37)="Romans",TRIM($J37)="Romans-2",TRIM($J37)="Globe",TRIM($J37)="Globe-12",TRIM($J37)="Neptune P1"))),1,0)))</f>
        <v/>
      </c>
      <c r="Q36" s="10" t="n"/>
      <c r="R36" s="9">
        <f>IF(OR($O$7="Canteen",$O$7="Head Office"),0,IF(
  AND(
    SUMIFS(I:I, C:C, C36) &gt;= 8,
    COUNTIFS(C$14:C36, C36)=1,
    OR(
      TEXT(D36,"hh:mm:ss")="07:00:00",
      TEXT(D36,"hh:mm:ss")="15:00:00",
      TEXT(D36,"hh:mm:ss")="23:00:00",
      TEXT(D37,"hh:mm:ss")="07:00:00",
      TEXT(D37,"hh:mm:ss")="15:00:00",
      TEXT(D37,"hh:mm:ss")="23:00:00"
    )
  ),
  1,
  0
))</f>
        <v/>
      </c>
      <c r="S36" s="9">
        <f>IF(OR($A36="Annual Leave",$A37="Annual Leave"),IF($A36="Annual Leave",8,0),0)</f>
        <v/>
      </c>
      <c r="T36" s="91" t="n"/>
      <c r="U36" s="144">
        <f>MAX(0,40-Y36)</f>
        <v/>
      </c>
      <c r="V36" s="351">
        <f>IF(OR($C36="",$D36=""),0,
 IF(OR($A36="Holiday",$A37="Holiday"),0,
 IF(AND(NOT(OR($A36="Annual Leave",$A37="Annual Leave")),$A36="Off day"),0,
  IF($I36+$I37&gt;=8,IF($I36&gt;=8,8,$I36),$I36)
  )))</f>
        <v/>
      </c>
      <c r="W36" s="351">
        <f>MAX(0,V36-U36)</f>
        <v/>
      </c>
      <c r="X36" s="351">
        <f>IF(C36="","",C36-WEEKDAY(C36,1)+1)</f>
        <v/>
      </c>
      <c r="Y36" s="351">
        <f>SUMPRODUCT(($X$14:$X35=X36)*(($V$14:$V35)+($O$14:$O35)))+IF(X36=X14,$L$11,0)</f>
        <v/>
      </c>
      <c r="Z36" s="351" t="n"/>
      <c r="AA36" s="351" t="n"/>
      <c r="AB36" s="351" t="n"/>
      <c r="AC36" s="351" t="n"/>
      <c r="AD36" s="351" t="n"/>
      <c r="AE36" s="351" t="n"/>
      <c r="AF36" s="351" t="n"/>
    </row>
    <row r="37" ht="24" customHeight="1" s="348" thickBot="1">
      <c r="A37" s="154" t="inlineStr">
        <is>
          <t>On Day</t>
        </is>
      </c>
      <c r="B37" s="305" t="n"/>
      <c r="C37" s="90">
        <f>C36</f>
        <v/>
      </c>
      <c r="D37" s="276" t="n"/>
      <c r="E37" s="277">
        <f>IF(D37="", "",
 IF(D37=TIME(0,0,0), 0,
 IF(AND(D37&gt;=TIME(0,0,1), D37&lt;=TIME(2,0,0)), TIME(7,0,0),
 IF(AND(D37&gt;=TIME(6,0,0), D37&lt;=TIME(8,0,0)), TIME(12,0,0),
 IF(AND(D37&gt;TIME(8,0,0), D37&lt;=TIME(13,59,0)), TIME(15,0,0),
 IF(AND(D37&gt;=TIME(14,0,0), D37&lt;=TIME(17,59,0)), TIME(21,0,0),
 IF(AND(D37&gt;=TIME(18,0,0), D37&lt;=TIME(21,59,0)), TIME(0,0,0),
 IF(AND(D37&gt;=TIME(22,0,0), D37&lt;=TIME(23,59,59)), TIME(7,0,0), ""))))))))</f>
        <v/>
      </c>
      <c r="F37" s="156" t="n"/>
      <c r="G37" s="277">
        <f>IF(AND(D37&gt;=TIME(6,0,0),D37&lt;=TIME(8,0,0)),E37,"")</f>
        <v/>
      </c>
      <c r="H37" s="276" t="n"/>
      <c r="I37" s="30">
        <f>ROUND(IF(OR(D37="",E37="",E37=0),0,IF(H37="",MOD(E37-D37,1)*24,MOD(H37-D37,1)*24)),2)</f>
        <v/>
      </c>
      <c r="J37" s="158" t="n"/>
      <c r="K37" s="274" t="n"/>
      <c r="L37" s="189" t="n"/>
      <c r="M37" s="275">
        <f>MAX(0,V37-W37)</f>
        <v/>
      </c>
      <c r="N37" s="278">
        <f>(IF(OR($C37="",$D37=""),0,
 IF(OR($A36="Holiday",$A37="Holiday"),
    IF(ISNUMBER(MATCH(TRIM($B37),{"Phagwah","Good Friday","Easter Monday","Labour Day","Christmas","Eid ul Azha","Romans-2","Globe-12","Neptune P1"},0)),0,$I37),
 IF(AND(NOT(OR($A36="Annual Leave",$A37="Annual Leave")),$A37="Off day"),$I37,
  MAX(0,$I37-$V37)
  ))))+W37</f>
        <v/>
      </c>
      <c r="O37" s="278">
        <f>IF(AND(OR($A36="Holiday",$A37="Holiday"),
        ISNUMBER(MATCH(TRIM($B37),{"Phagwah","Good Friday","Easter Monday","Labour Day","Christmas","Eid ul Azha","Romans-2","Globe-12","Neptune P1"},0))),
   $I37,0)</f>
        <v/>
      </c>
      <c r="P37" s="278">
        <f>IF(OR($O$7="Canteen",$O$7="Head Office"),0,IF($I37&lt;=0,0,IF(AND($I36&lt;=0,OR(TRIM($J37)="Hebrews",TRIM($J37)="Romans",TRIM($J37)="Romans-2",TRIM($J37)="Globe",TRIM($J37)="Globe-12",TRIM($J37)="Neptune P1")),1,0)))</f>
        <v/>
      </c>
      <c r="Q37" s="279" t="n"/>
      <c r="R37" s="278">
        <f>IF(OR($O$7="Canteen",$O$7="Head Office"),0,IF(
  AND(
    SUMIFS(I:I, C:C, C37) &gt;= 8,
    COUNTIFS(C$14:C37, C37)=1,
    OR(
      TEXT(D37,"hh:mm:ss")="07:00:00",
      TEXT(D37,"hh:mm:ss")="15:00:00",
      TEXT(D37,"hh:mm:ss")="23:00:00",
      TEXT(D38,"hh:mm:ss")="07:00:00",
      TEXT(D38,"hh:mm:ss")="15:00:00",
      TEXT(D38,"hh:mm:ss")="23:00:00"
    )
  ),
  1,
  0
))</f>
        <v/>
      </c>
      <c r="S37" s="278">
        <f>IF(OR($A36="Annual Leave",$A37="Annual Leave"),IF(AND($A36&lt;&gt;"Annual Leave",$A37="Annual Leave"),8,0),0)</f>
        <v/>
      </c>
      <c r="T37" s="280" t="n"/>
      <c r="U37" s="144">
        <f>MAX(0,40-Y37)</f>
        <v/>
      </c>
      <c r="V37" s="351">
        <f>IF(OR($C37="",$D37=""),0,
 IF(OR($A36="Holiday",$A37="Holiday"),0,
 IF(AND(NOT(OR($A36="Annual Leave",$A37="Annual Leave")),$A37="Off day"),0,
  IF($I36+$I37&gt;=8,IF($I36&gt;=8,0,8-$I36),$I37)
  )))</f>
        <v/>
      </c>
      <c r="W37" s="351">
        <f>MAX(0,V37-U37)</f>
        <v/>
      </c>
      <c r="X37" s="351">
        <f>IF(C37="","",C37-WEEKDAY(C37,1)+1)</f>
        <v/>
      </c>
      <c r="Y37" s="351">
        <f>SUMPRODUCT(($X$14:$X36=X37)*(($V$14:$V36)+($O$14:$O36)))+IF(X37=X14,$L$11,0)</f>
        <v/>
      </c>
      <c r="Z37" s="351" t="n"/>
      <c r="AA37" s="351" t="n"/>
      <c r="AB37" s="351" t="n"/>
      <c r="AC37" s="351" t="n"/>
      <c r="AD37" s="351" t="n"/>
      <c r="AE37" s="351" t="n"/>
      <c r="AF37" s="351" t="n"/>
    </row>
    <row r="38" ht="24" customHeight="1" s="348" thickBot="1">
      <c r="A38" s="194" t="inlineStr">
        <is>
          <t>On Day</t>
        </is>
      </c>
      <c r="B38" s="195" t="n"/>
      <c r="C38" s="103">
        <f>C36+1</f>
        <v/>
      </c>
      <c r="D38" s="64" t="n"/>
      <c r="E38" s="196">
        <f>IF(D38="", "",
 IF(D38=TIME(0,0,0), 0,
 IF(AND(D38&gt;=TIME(0,0,1), D38&lt;=TIME(2,0,0)), TIME(7,0,0),
 IF(AND(D38&gt;=TIME(6,0,0), D38&lt;=TIME(8,0,0)), TIME(12,0,0),
 IF(AND(D38&gt;TIME(8,0,0), D38&lt;=TIME(13,59,0)), TIME(15,0,0),
 IF(AND(D38&gt;=TIME(14,0,0), D38&lt;=TIME(17,59,0)), TIME(21,0,0),
 IF(AND(D38&gt;=TIME(18,0,0), D38&lt;=TIME(21,59,0)), TIME(0,0,0),
 IF(AND(D38&gt;=TIME(22,0,0), D38&lt;=TIME(23,59,59)), TIME(7,0,0), ""))))))))</f>
        <v/>
      </c>
      <c r="F38" s="197" t="n"/>
      <c r="G38" s="196">
        <f>IF(AND(D38&gt;=TIME(6,0,0),D38&lt;=TIME(8,0,0)),E38,"")</f>
        <v/>
      </c>
      <c r="H38" s="64" t="n"/>
      <c r="I38" s="65">
        <f>ROUND(IF(OR(D38="",E38="",E38=0),0,IF(H38="",MOD(E38-D38,1)*24,MOD(H38-D38,1)*24)),2)</f>
        <v/>
      </c>
      <c r="J38" s="198" t="n"/>
      <c r="K38" s="306" t="n"/>
      <c r="L38" s="181" t="n"/>
      <c r="M38" s="307">
        <f>MAX(0,V38-W38)</f>
        <v/>
      </c>
      <c r="N38" s="66">
        <f>(IF(OR($C38="",$D38=""),0,
 IF(OR($A38="Holiday",$A39="Holiday"),
    IF(ISNUMBER(MATCH(TRIM($B38),{"Phagwah","Good Friday","Easter Monday","Labour Day","Christmas","Eid ul Azha","Romans-2","Globe-12","Neptune P1"},0)),0,$I38),
 IF(AND(NOT(OR($A38="Annual Leave",$A39="Annual Leave")),$A38="Off day"),$I38,
  MAX(0,$I38-$V38)
  ))))+W38</f>
        <v/>
      </c>
      <c r="O38" s="66">
        <f>IF(AND(OR($A38="Holiday",$A39="Holiday"),
        ISNUMBER(MATCH(TRIM($B38),{"Phagwah","Good Friday","Easter Monday","Labour Day","Christmas","Eid ul Azha","Romans-2","Globe-12","Neptune P1"},0))),
   $I38,0)</f>
        <v/>
      </c>
      <c r="P38" s="66">
        <f>IF(OR($O$7="Canteen",$O$7="Head Office"),0,IF($I38&lt;=0,0,IF(OR(OR(TRIM($J38)="Hebrews",TRIM($J38)="Romans",TRIM($J38)="Romans-2",TRIM($J38)="Globe",TRIM($J38)="Globe-12",TRIM($J38)="Neptune P1"),AND($I39&gt;0,OR(TRIM($J39)="Hebrews",TRIM($J39)="Romans",TRIM($J39)="Romans-2",TRIM($J39)="Globe",TRIM($J39)="Globe-12",TRIM($J39)="Neptune P1"))),1,0)))</f>
        <v/>
      </c>
      <c r="Q38" s="67" t="n"/>
      <c r="R38" s="66">
        <f>IF(OR($O$7="Canteen",$O$7="Head Office"),0,IF(
  AND(
    SUMIFS(I:I, C:C, C38) &gt;= 8,
    COUNTIFS(C$14:C38, C38)=1,
    OR(
      TEXT(D38,"hh:mm:ss")="07:00:00",
      TEXT(D38,"hh:mm:ss")="15:00:00",
      TEXT(D38,"hh:mm:ss")="23:00:00",
      TEXT(D39,"hh:mm:ss")="07:00:00",
      TEXT(D39,"hh:mm:ss")="15:00:00",
      TEXT(D39,"hh:mm:ss")="23:00:00"
    )
  ),
  1,
  0
))</f>
        <v/>
      </c>
      <c r="S38" s="66">
        <f>IF(OR($A38="Annual Leave",$A39="Annual Leave"),IF($A38="Annual Leave",8,0),0)</f>
        <v/>
      </c>
      <c r="T38" s="68" t="n"/>
      <c r="U38" s="144">
        <f>MAX(0,40-Y38)</f>
        <v/>
      </c>
      <c r="V38" s="351">
        <f>IF(OR($C38="",$D38=""),0,
 IF(OR($A38="Holiday",$A39="Holiday"),0,
 IF(AND(NOT(OR($A38="Annual Leave",$A39="Annual Leave")),$A38="Off day"),0,
  IF($I38+$I39&gt;=8,IF($I38&gt;=8,8,$I38),$I38)
  )))</f>
        <v/>
      </c>
      <c r="W38" s="351">
        <f>MAX(0,V38-U38)</f>
        <v/>
      </c>
      <c r="X38" s="351">
        <f>IF(C38="","",C38-WEEKDAY(C38,1)+1)</f>
        <v/>
      </c>
      <c r="Y38" s="351">
        <f>SUMPRODUCT(($X$14:$X37=X38)*(($V$14:$V37)+($O$14:$O37)))+IF(X38=X14,$L$11,0)</f>
        <v/>
      </c>
      <c r="Z38" s="351" t="n"/>
      <c r="AA38" s="351" t="n"/>
      <c r="AB38" s="351" t="n"/>
      <c r="AC38" s="351" t="n"/>
      <c r="AD38" s="351" t="n"/>
      <c r="AE38" s="351" t="n"/>
      <c r="AF38" s="351" t="n"/>
    </row>
    <row r="39" ht="24" customHeight="1" s="348" thickBot="1">
      <c r="A39" s="194" t="inlineStr">
        <is>
          <t>On Day</t>
        </is>
      </c>
      <c r="B39" s="199" t="n"/>
      <c r="C39" s="104">
        <f>C38</f>
        <v/>
      </c>
      <c r="D39" s="69" t="n"/>
      <c r="E39" s="200">
        <f>IF(D39="", "",
 IF(D39=TIME(0,0,0), 0,
 IF(AND(D39&gt;=TIME(0,0,1), D39&lt;=TIME(2,0,0)), TIME(7,0,0),
 IF(AND(D39&gt;=TIME(6,0,0), D39&lt;=TIME(8,0,0)), TIME(12,0,0),
 IF(AND(D39&gt;TIME(8,0,0), D39&lt;=TIME(13,59,0)), TIME(15,0,0),
 IF(AND(D39&gt;=TIME(14,0,0), D39&lt;=TIME(17,59,0)), TIME(21,0,0),
 IF(AND(D39&gt;=TIME(18,0,0), D39&lt;=TIME(21,59,0)), TIME(0,0,0),
 IF(AND(D39&gt;=TIME(22,0,0), D39&lt;=TIME(23,59,59)), TIME(7,0,0), ""))))))))</f>
        <v/>
      </c>
      <c r="F39" s="201" t="n"/>
      <c r="G39" s="200">
        <f>IF(AND(D39&gt;=TIME(6,0,0),D39&lt;=TIME(8,0,0)),E39,"")</f>
        <v/>
      </c>
      <c r="H39" s="69" t="n"/>
      <c r="I39" s="70">
        <f>ROUND(IF(OR(D39="",E39="",E39=0),0,IF(H39="",MOD(E39-D39,1)*24,MOD(H39-D39,1)*24)),2)</f>
        <v/>
      </c>
      <c r="J39" s="198" t="n"/>
      <c r="K39" s="306" t="n"/>
      <c r="L39" s="183" t="n"/>
      <c r="M39" s="307">
        <f>MAX(0,V39-W39)</f>
        <v/>
      </c>
      <c r="N39" s="71">
        <f>(IF(OR($C39="",$D39=""),0,
 IF(OR($A38="Holiday",$A39="Holiday"),
    IF(ISNUMBER(MATCH(TRIM($B39),{"Phagwah","Good Friday","Easter Monday","Labour Day","Christmas","Eid ul Azha","Romans-2","Globe-12","Neptune P1"},0)),0,$I39),
 IF(AND(NOT(OR($A38="Annual Leave",$A39="Annual Leave")),$A39="Off day"),$I39,
  MAX(0,$I39-$V39)
  ))))+W39</f>
        <v/>
      </c>
      <c r="O39" s="71">
        <f>IF(AND(OR($A38="Holiday",$A39="Holiday"),
        ISNUMBER(MATCH(TRIM($B39),{"Phagwah","Good Friday","Easter Monday","Labour Day","Christmas","Eid ul Azha","Romans-2","Globe-12","Neptune P1"},0))),
   $I39,0)</f>
        <v/>
      </c>
      <c r="P39" s="71">
        <f>IF(OR($O$7="Canteen",$O$7="Head Office"),0,IF($I39&lt;=0,0,IF(AND($I38&lt;=0,OR(TRIM($J39)="Hebrews",TRIM($J39)="Romans",TRIM($J39)="Romans-2",TRIM($J39)="Globe",TRIM($J39)="Globe-12",TRIM($J39)="Neptune P1")),1,0)))</f>
        <v/>
      </c>
      <c r="Q39" s="72" t="n"/>
      <c r="R39" s="71">
        <f>IF(OR($O$7="Canteen",$O$7="Head Office"),0,IF(
  AND(
    SUMIFS(I:I, C:C, C39) &gt;= 8,
    COUNTIFS(C$14:C39, C39)=1,
    OR(
      TEXT(D39,"hh:mm:ss")="07:00:00",
      TEXT(D39,"hh:mm:ss")="15:00:00",
      TEXT(D39,"hh:mm:ss")="23:00:00",
      TEXT(D40,"hh:mm:ss")="07:00:00",
      TEXT(D40,"hh:mm:ss")="15:00:00",
      TEXT(D40,"hh:mm:ss")="23:00:00"
    )
  ),
  1,
  0
))</f>
        <v/>
      </c>
      <c r="S39" s="71">
        <f>IF(OR($A38="Annual Leave",$A39="Annual Leave"),IF(AND($A38&lt;&gt;"Annual Leave",$A39="Annual Leave"),8,0),0)</f>
        <v/>
      </c>
      <c r="T39" s="73" t="n"/>
      <c r="U39" s="144">
        <f>MAX(0,40-Y39)</f>
        <v/>
      </c>
      <c r="V39" s="351">
        <f>IF(OR($C39="",$D39=""),0,
 IF(OR($A38="Holiday",$A39="Holiday"),0,
 IF(AND(NOT(OR($A38="Annual Leave",$A39="Annual Leave")),$A39="Off day"),0,
  IF($I38+$I39&gt;=8,IF($I38&gt;=8,0,8-$I38),$I39)
  )))</f>
        <v/>
      </c>
      <c r="W39" s="351">
        <f>MAX(0,V39-U39)</f>
        <v/>
      </c>
      <c r="X39" s="351">
        <f>IF(C39="","",C39-WEEKDAY(C39,1)+1)</f>
        <v/>
      </c>
      <c r="Y39" s="351">
        <f>SUMPRODUCT(($X$14:$X38=X39)*(($V$14:$V38)+($O$14:$O38)))+IF(X39=X14,$L$11,0)</f>
        <v/>
      </c>
      <c r="Z39" s="351" t="n"/>
      <c r="AA39" s="351" t="n"/>
      <c r="AB39" s="351" t="n"/>
      <c r="AC39" s="351" t="n"/>
      <c r="AD39" s="351" t="n"/>
      <c r="AE39" s="351" t="n"/>
      <c r="AF39" s="351" t="n"/>
    </row>
    <row r="40" ht="24" customHeight="1" s="348" thickBot="1">
      <c r="A40" s="202" t="inlineStr">
        <is>
          <t>On Day</t>
        </is>
      </c>
      <c r="B40" s="203" t="n"/>
      <c r="C40" s="105">
        <f>C38+1</f>
        <v/>
      </c>
      <c r="D40" s="74" t="n"/>
      <c r="E40" s="204">
        <f>IF(D40="", "",
 IF(D40=TIME(0,0,0), 0,
 IF(AND(D40&gt;=TIME(0,0,1), D40&lt;=TIME(2,0,0)), TIME(7,0,0),
 IF(AND(D40&gt;=TIME(6,0,0), D40&lt;=TIME(8,0,0)), TIME(12,0,0),
 IF(AND(D40&gt;TIME(8,0,0), D40&lt;=TIME(13,59,0)), TIME(15,0,0),
 IF(AND(D40&gt;=TIME(14,0,0), D40&lt;=TIME(17,59,0)), TIME(21,0,0),
 IF(AND(D40&gt;=TIME(18,0,0), D40&lt;=TIME(21,59,0)), TIME(0,0,0),
 IF(AND(D40&gt;=TIME(22,0,0), D40&lt;=TIME(23,59,59)), TIME(7,0,0), ""))))))))</f>
        <v/>
      </c>
      <c r="F40" s="205" t="n"/>
      <c r="G40" s="204">
        <f>IF(AND(D40&gt;=TIME(6,0,0),D40&lt;=TIME(8,0,0)),E40,"")</f>
        <v/>
      </c>
      <c r="H40" s="74" t="n"/>
      <c r="I40" s="106">
        <f>ROUND(IF(OR(D40="",E40="",E40=0),0,IF(H40="",MOD(E40-D40,1)*24,MOD(H40-D40,1)*24)),2)</f>
        <v/>
      </c>
      <c r="J40" s="206" t="n"/>
      <c r="K40" s="308" t="n"/>
      <c r="L40" s="189" t="n"/>
      <c r="M40" s="309">
        <f>MAX(0,V40-W40)</f>
        <v/>
      </c>
      <c r="N40" s="75">
        <f>(IF(OR($C40="",$D40=""),0,
 IF(OR($A40="Holiday",$A41="Holiday"),
    IF(ISNUMBER(MATCH(TRIM($B40),{"Phagwah","Good Friday","Easter Monday","Labour Day","Christmas","Eid ul Azha","Romans-2","Globe-12","Neptune P1"},0)),0,$I40),
 IF(AND(NOT(OR($A40="Annual Leave",$A41="Annual Leave")),$A40="Off day"),$I40,
  MAX(0,$I40-$V40)
  ))))+W40</f>
        <v/>
      </c>
      <c r="O40" s="75">
        <f>IF(AND(OR($A40="Holiday",$A41="Holiday"),
        ISNUMBER(MATCH(TRIM($B40),{"Phagwah","Good Friday","Easter Monday","Labour Day","Christmas","Eid ul Azha","Romans-2","Globe-12","Neptune P1"},0))),
   $I40,0)</f>
        <v/>
      </c>
      <c r="P40" s="75">
        <f>IF(OR($O$7="Canteen",$O$7="Head Office"),0,IF($I40&lt;=0,0,IF(OR(OR(TRIM($J40)="Hebrews",TRIM($J40)="Romans",TRIM($J40)="Romans-2",TRIM($J40)="Globe",TRIM($J40)="Globe-12",TRIM($J40)="Neptune P1"),AND($I41&gt;0,OR(TRIM($J41)="Hebrews",TRIM($J41)="Romans",TRIM($J41)="Romans-2",TRIM($J41)="Globe",TRIM($J41)="Globe-12",TRIM($J41)="Neptune P1"))),1,0)))</f>
        <v/>
      </c>
      <c r="Q40" s="76" t="n"/>
      <c r="R40" s="75">
        <f>IF(OR($O$7="Canteen",$O$7="Head Office"),0,IF(
  AND(
    SUMIFS(I:I, C:C, C40) &gt;= 8,
    COUNTIFS(C$14:C40, C40)=1,
    OR(
      TEXT(D40,"hh:mm:ss")="07:00:00",
      TEXT(D40,"hh:mm:ss")="15:00:00",
      TEXT(D40,"hh:mm:ss")="23:00:00",
      TEXT(D41,"hh:mm:ss")="07:00:00",
      TEXT(D41,"hh:mm:ss")="15:00:00",
      TEXT(D41,"hh:mm:ss")="23:00:00"
    )
  ),
  1,
  0
))</f>
        <v/>
      </c>
      <c r="S40" s="75">
        <f>IF(OR($A40="Annual Leave",$A41="Annual Leave"),IF($A40="Annual Leave",8,0),0)</f>
        <v/>
      </c>
      <c r="T40" s="107" t="n"/>
      <c r="U40" s="144">
        <f>MAX(0,40-Y40)</f>
        <v/>
      </c>
      <c r="V40" s="351">
        <f>IF(OR($C40="",$D40=""),0,
 IF(OR($A40="Holiday",$A41="Holiday"),0,
 IF(AND(NOT(OR($A40="Annual Leave",$A41="Annual Leave")),$A40="Off day"),0,
  IF($I40+$I41&gt;=8,IF($I40&gt;=8,8,$I40),$I40)
  )))</f>
        <v/>
      </c>
      <c r="W40" s="351">
        <f>MAX(0,V40-U40)</f>
        <v/>
      </c>
      <c r="X40" s="351">
        <f>IF(C40="","",C40-WEEKDAY(C40,1)+1)</f>
        <v/>
      </c>
      <c r="Y40" s="351">
        <f>SUMPRODUCT(($X$14:$X39=X40)*(($V$14:$V39)+($O$14:$O39)))+IF(X40=X14,$L$11,0)</f>
        <v/>
      </c>
      <c r="Z40" s="351" t="n"/>
      <c r="AA40" s="351" t="n"/>
      <c r="AB40" s="351" t="n"/>
      <c r="AC40" s="351" t="n"/>
      <c r="AD40" s="351" t="n"/>
      <c r="AE40" s="351" t="n"/>
      <c r="AF40" s="351" t="n"/>
    </row>
    <row r="41" ht="24" customHeight="1" s="348" thickBot="1">
      <c r="A41" s="202" t="inlineStr">
        <is>
          <t>On Day</t>
        </is>
      </c>
      <c r="B41" s="310" t="n"/>
      <c r="C41" s="105">
        <f>C40</f>
        <v/>
      </c>
      <c r="D41" s="311" t="n"/>
      <c r="E41" s="312">
        <f>IF(D41="", "",
 IF(D41=TIME(0,0,0), 0,
 IF(AND(D41&gt;=TIME(0,0,1), D41&lt;=TIME(2,0,0)), TIME(7,0,0),
 IF(AND(D41&gt;=TIME(6,0,0), D41&lt;=TIME(8,0,0)), TIME(12,0,0),
 IF(AND(D41&gt;TIME(8,0,0), D41&lt;=TIME(13,59,0)), TIME(15,0,0),
 IF(AND(D41&gt;=TIME(14,0,0), D41&lt;=TIME(17,59,0)), TIME(21,0,0),
 IF(AND(D41&gt;=TIME(18,0,0), D41&lt;=TIME(21,59,0)), TIME(0,0,0),
 IF(AND(D41&gt;=TIME(22,0,0), D41&lt;=TIME(23,59,59)), TIME(7,0,0), ""))))))))</f>
        <v/>
      </c>
      <c r="F41" s="205" t="n"/>
      <c r="G41" s="312">
        <f>IF(AND(D41&gt;=TIME(6,0,0),D41&lt;=TIME(8,0,0)),E41,"")</f>
        <v/>
      </c>
      <c r="H41" s="311" t="n"/>
      <c r="I41" s="106">
        <f>ROUND(IF(OR(D41="",E41="",E41=0),0,IF(H41="",MOD(E41-D41,1)*24,MOD(H41-D41,1)*24)),2)</f>
        <v/>
      </c>
      <c r="J41" s="207" t="n"/>
      <c r="K41" s="308" t="n"/>
      <c r="L41" s="189" t="n"/>
      <c r="M41" s="309">
        <f>MAX(0,V41-W41)</f>
        <v/>
      </c>
      <c r="N41" s="313">
        <f>(IF(OR($C41="",$D41=""),0,
 IF(OR($A40="Holiday",$A41="Holiday"),
    IF(ISNUMBER(MATCH(TRIM($B41),{"Phagwah","Good Friday","Easter Monday","Labour Day","Christmas","Eid ul Azha","Romans-2","Globe-12","Neptune P1"},0)),0,$I41),
 IF(AND(NOT(OR($A40="Annual Leave",$A41="Annual Leave")),$A41="Off day"),$I41,
  MAX(0,$I41-$V41)
  ))))+W41</f>
        <v/>
      </c>
      <c r="O41" s="313">
        <f>IF(AND(OR($A40="Holiday",$A41="Holiday"),
        ISNUMBER(MATCH(TRIM($B41),{"Phagwah","Good Friday","Easter Monday","Labour Day","Christmas","Eid ul Azha","Romans-2","Globe-12","Neptune P1"},0))),
   $I41,0)</f>
        <v/>
      </c>
      <c r="P41" s="313">
        <f>IF(OR($O$7="Canteen",$O$7="Head Office"),0,IF($I41&lt;=0,0,IF(AND($I40&lt;=0,OR(TRIM($J41)="Hebrews",TRIM($J41)="Romans",TRIM($J41)="Romans-2",TRIM($J41)="Globe",TRIM($J41)="Globe-12",TRIM($J41)="Neptune P1")),1,0)))</f>
        <v/>
      </c>
      <c r="Q41" s="314" t="n"/>
      <c r="R41" s="313">
        <f>IF(OR($O$7="Canteen",$O$7="Head Office"),0,IF(
  AND(
    SUMIFS(I:I, C:C, C41) &gt;= 8,
    COUNTIFS(C$14:C41, C41)=1,
    OR(
      TEXT(D41,"hh:mm:ss")="07:00:00",
      TEXT(D41,"hh:mm:ss")="15:00:00",
      TEXT(D41,"hh:mm:ss")="23:00:00",
      TEXT(D42,"hh:mm:ss")="07:00:00",
      TEXT(D42,"hh:mm:ss")="15:00:00",
      TEXT(D42,"hh:mm:ss")="23:00:00"
    )
  ),
  1,
  0
))</f>
        <v/>
      </c>
      <c r="S41" s="313">
        <f>IF(OR($A40="Annual Leave",$A41="Annual Leave"),IF(AND($A40&lt;&gt;"Annual Leave",$A41="Annual Leave"),8,0),0)</f>
        <v/>
      </c>
      <c r="T41" s="315" t="n"/>
      <c r="U41" s="144">
        <f>MAX(0,40-Y41)</f>
        <v/>
      </c>
      <c r="V41" s="351">
        <f>IF(OR($C41="",$D41=""),0,
 IF(OR($A40="Holiday",$A41="Holiday"),0,
 IF(AND(NOT(OR($A40="Annual Leave",$A41="Annual Leave")),$A41="Off day"),0,
  IF($I40+$I41&gt;=8,IF($I40&gt;=8,0,8-$I40),$I41)
  )))</f>
        <v/>
      </c>
      <c r="W41" s="351">
        <f>MAX(0,V41-U41)</f>
        <v/>
      </c>
      <c r="X41" s="351">
        <f>IF(C41="","",C41-WEEKDAY(C41,1)+1)</f>
        <v/>
      </c>
      <c r="Y41" s="351">
        <f>SUMPRODUCT(($X$14:$X40=X41)*(($V$14:$V40)+($O$14:$O40)))+IF(X41=X14,$L$11,0)</f>
        <v/>
      </c>
      <c r="Z41" s="351" t="n"/>
      <c r="AA41" s="351" t="n"/>
      <c r="AB41" s="351" t="n"/>
      <c r="AC41" s="351" t="n"/>
      <c r="AD41" s="351" t="n"/>
      <c r="AE41" s="351" t="n"/>
      <c r="AF41" s="351" t="n"/>
    </row>
    <row r="42" ht="24" customHeight="1" s="348" thickBot="1">
      <c r="A42" s="208" t="inlineStr">
        <is>
          <t>On Day</t>
        </is>
      </c>
      <c r="B42" s="209" t="n"/>
      <c r="C42" s="108">
        <f>C40+1</f>
        <v/>
      </c>
      <c r="D42" s="77" t="n"/>
      <c r="E42" s="210">
        <f>IF(D42="", "",
 IF(D42=TIME(0,0,0), 0,
 IF(AND(D42&gt;=TIME(0,0,1), D42&lt;=TIME(2,0,0)), TIME(7,0,0),
 IF(AND(D42&gt;=TIME(6,0,0), D42&lt;=TIME(8,0,0)), TIME(12,0,0),
 IF(AND(D42&gt;TIME(8,0,0), D42&lt;=TIME(13,59,0)), TIME(15,0,0),
 IF(AND(D42&gt;=TIME(14,0,0), D42&lt;=TIME(17,59,0)), TIME(21,0,0),
 IF(AND(D42&gt;=TIME(18,0,0), D42&lt;=TIME(21,59,0)), TIME(0,0,0),
 IF(AND(D42&gt;=TIME(22,0,0), D42&lt;=TIME(23,59,59)), TIME(7,0,0), ""))))))))</f>
        <v/>
      </c>
      <c r="F42" s="211" t="n"/>
      <c r="G42" s="210">
        <f>IF(AND(D42&gt;=TIME(6,0,0),D42&lt;=TIME(8,0,0)),E42,"")</f>
        <v/>
      </c>
      <c r="H42" s="77" t="n"/>
      <c r="I42" s="16">
        <f>ROUND(IF(OR(D42="",E42="",E42=0),0,IF(H42="",MOD(E42-D42,1)*24,MOD(H42-D42,1)*24)),2)</f>
        <v/>
      </c>
      <c r="J42" s="212" t="n"/>
      <c r="K42" s="316" t="n"/>
      <c r="L42" s="181" t="n"/>
      <c r="M42" s="317">
        <f>MAX(0,V42-W42)</f>
        <v/>
      </c>
      <c r="N42" s="17">
        <f>(IF(OR($C42="",$D42=""),0,
 IF(OR($A42="Holiday",$A43="Holiday"),
    IF(ISNUMBER(MATCH(TRIM($B42),{"Phagwah","Good Friday","Easter Monday","Labour Day","Christmas","Eid ul Azha","Romans-2","Globe-12","Neptune P1"},0)),0,$I42),
 IF(AND(NOT(OR($A42="Annual Leave",$A43="Annual Leave")),$A42="Off day"),$I42,
  MAX(0,$I42-$V42)
  ))))+W42</f>
        <v/>
      </c>
      <c r="O42" s="213">
        <f>IF(AND(OR($A42="Holiday",$A43="Holiday"),
        ISNUMBER(MATCH(TRIM($B42),{"Phagwah","Good Friday","Easter Monday","Labour Day","Christmas","Eid ul Azha","Romans-2","Globe-12","Neptune P1"},0))),
   $I42,0)</f>
        <v/>
      </c>
      <c r="P42" s="17">
        <f>IF(OR($O$7="Canteen",$O$7="Head Office"),0,IF($I42&lt;=0,0,IF(OR(OR(TRIM($J42)="Hebrews",TRIM($J42)="Romans",TRIM($J42)="Romans-2",TRIM($J42)="Globe",TRIM($J42)="Globe-12",TRIM($J42)="Neptune P1"),AND($I43&gt;0,OR(TRIM($J43)="Hebrews",TRIM($J43)="Romans",TRIM($J43)="Romans-2",TRIM($J43)="Globe",TRIM($J43)="Globe-12",TRIM($J43)="Neptune P1"))),1,0)))</f>
        <v/>
      </c>
      <c r="Q42" s="78" t="n"/>
      <c r="R42" s="213">
        <f>IF(OR($O$7="Canteen",$O$7="Head Office"),0,IF(
  AND(
    SUMIFS(I:I, C:C, C42) &gt;= 8,
    COUNTIFS(C$14:C42, C42)=1,
    OR(
      TEXT(D42,"hh:mm:ss")="07:00:00",
      TEXT(D42,"hh:mm:ss")="15:00:00",
      TEXT(D42,"hh:mm:ss")="23:00:00",
      TEXT(D43,"hh:mm:ss")="07:00:00",
      TEXT(D43,"hh:mm:ss")="15:00:00",
      TEXT(D43,"hh:mm:ss")="23:00:00"
    )
  ),
  1,
  0
))</f>
        <v/>
      </c>
      <c r="S42" s="213">
        <f>IF(OR($A42="Annual Leave",$A43="Annual Leave"),IF($A42="Annual Leave",8,0),0)</f>
        <v/>
      </c>
      <c r="T42" s="79" t="n"/>
      <c r="U42" s="144">
        <f>MAX(0,40-Y42)</f>
        <v/>
      </c>
      <c r="V42" s="351">
        <f>IF(OR($C42="",$D42=""),0,
 IF(OR($A42="Holiday",$A43="Holiday"),0,
 IF(AND(NOT(OR($A42="Annual Leave",$A43="Annual Leave")),$A42="Off day"),0,
  IF($I42+$I43&gt;=8,IF($I42&gt;=8,8,$I42),$I42)
  )))</f>
        <v/>
      </c>
      <c r="W42" s="351">
        <f>MAX(0,V42-U42)</f>
        <v/>
      </c>
      <c r="X42" s="351">
        <f>IF(C42="","",C42-WEEKDAY(C42,1)+1)</f>
        <v/>
      </c>
      <c r="Y42" s="351">
        <f>SUMPRODUCT(($X$14:$X41=X42)*(($V$14:$V41)+($O$14:$O41)))+IF(X42=X14,$L$11,0)</f>
        <v/>
      </c>
      <c r="Z42" s="351" t="n"/>
      <c r="AA42" s="351" t="n"/>
      <c r="AB42" s="351" t="n"/>
      <c r="AC42" s="351" t="n"/>
      <c r="AD42" s="351" t="n"/>
      <c r="AE42" s="351" t="n"/>
      <c r="AF42" s="351" t="n"/>
    </row>
    <row r="43" ht="24" customHeight="1" s="348" thickBot="1">
      <c r="A43" s="208" t="inlineStr">
        <is>
          <t>On Day</t>
        </is>
      </c>
      <c r="B43" s="214" t="n"/>
      <c r="C43" s="109">
        <f>C42</f>
        <v/>
      </c>
      <c r="D43" s="18" t="n"/>
      <c r="E43" s="215">
        <f>IF(D43="", "",
 IF(D43=TIME(0,0,0), 0,
 IF(AND(D43&gt;=TIME(0,0,1), D43&lt;=TIME(2,0,0)), TIME(7,0,0),
 IF(AND(D43&gt;=TIME(6,0,0), D43&lt;=TIME(8,0,0)), TIME(12,0,0),
 IF(AND(D43&gt;TIME(8,0,0), D43&lt;=TIME(13,59,0)), TIME(15,0,0),
 IF(AND(D43&gt;=TIME(14,0,0), D43&lt;=TIME(17,59,0)), TIME(21,0,0),
 IF(AND(D43&gt;=TIME(18,0,0), D43&lt;=TIME(21,59,0)), TIME(0,0,0),
 IF(AND(D43&gt;=TIME(22,0,0), D43&lt;=TIME(23,59,59)), TIME(7,0,0), ""))))))))</f>
        <v/>
      </c>
      <c r="F43" s="216" t="n"/>
      <c r="G43" s="215">
        <f>IF(AND(D43&gt;=TIME(6,0,0),D43&lt;=TIME(8,0,0)),E43,"")</f>
        <v/>
      </c>
      <c r="H43" s="18" t="n"/>
      <c r="I43" s="19">
        <f>ROUND(IF(OR(D43="",E43="",E43=0),0,IF(H43="",MOD(E43-D43,1)*24,MOD(H43-D43,1)*24)),2)</f>
        <v/>
      </c>
      <c r="J43" s="212" t="n"/>
      <c r="K43" s="316" t="n"/>
      <c r="L43" s="183" t="n"/>
      <c r="M43" s="317">
        <f>MAX(0,V43-W43)</f>
        <v/>
      </c>
      <c r="N43" s="20">
        <f>(IF(OR($C43="",$D43=""),0,
 IF(OR($A42="Holiday",$A43="Holiday"),
    IF(ISNUMBER(MATCH(TRIM($B43),{"Phagwah","Good Friday","Easter Monday","Labour Day","Christmas","Eid ul Azha","Romans-2","Globe-12","Neptune P1"},0)),0,$I43),
 IF(AND(NOT(OR($A42="Annual Leave",$A43="Annual Leave")),$A43="Off day"),$I43,
  MAX(0,$I43-$V43)
  ))))+W43</f>
        <v/>
      </c>
      <c r="O43" s="20">
        <f>IF(AND(OR($A42="Holiday",$A43="Holiday"),
        ISNUMBER(MATCH(TRIM($B43),{"Phagwah","Good Friday","Easter Monday","Labour Day","Christmas","Eid ul Azha","Romans-2","Globe-12","Neptune P1"},0))),
   $I43,0)</f>
        <v/>
      </c>
      <c r="P43" s="20">
        <f>IF(OR($O$7="Canteen",$O$7="Head Office"),0,IF($I43&lt;=0,0,IF(AND($I42&lt;=0,OR(TRIM($J43)="Hebrews",TRIM($J43)="Romans",TRIM($J43)="Romans-2",TRIM($J43)="Globe",TRIM($J43)="Globe-12",TRIM($J43)="Neptune P1")),1,0)))</f>
        <v/>
      </c>
      <c r="Q43" s="21" t="n"/>
      <c r="R43" s="20">
        <f>IF(OR($O$7="Canteen",$O$7="Head Office"),0,IF(
  AND(
    SUMIFS(I:I, C:C, C43) &gt;= 8,
    COUNTIFS(C$14:C43, C43)=1,
    OR(
      TEXT(D43,"hh:mm:ss")="07:00:00",
      TEXT(D43,"hh:mm:ss")="15:00:00",
      TEXT(D43,"hh:mm:ss")="23:00:00",
      TEXT(D49,"hh:mm:ss")="07:00:00",
      TEXT(D49,"hh:mm:ss")="15:00:00",
      TEXT(D49,"hh:mm:ss")="23:00:00"
    )
  ),
  1,
  0
))</f>
        <v/>
      </c>
      <c r="S43" s="20">
        <f>IF(OR($A42="Annual Leave",$A43="Annual Leave"),IF(AND($A42&lt;&gt;"Annual Leave",$A43="Annual Leave"),8,0),0)</f>
        <v/>
      </c>
      <c r="T43" s="22" t="n"/>
      <c r="U43" s="144">
        <f>MAX(0,40-Y43)</f>
        <v/>
      </c>
      <c r="V43" s="351">
        <f>IF(OR($C43="",$D43=""),0,
 IF(OR($A42="Holiday",$A43="Holiday"),0,
 IF(AND(NOT(OR($A42="Annual Leave",$A43="Annual Leave")),$A43="Off day"),0,
  IF($I42+$I43&gt;=8,IF($I42&gt;=8,0,8-$I42),$I43)
  )))</f>
        <v/>
      </c>
      <c r="W43" s="351">
        <f>MAX(0,V43-U43)</f>
        <v/>
      </c>
      <c r="X43" s="351">
        <f>IF(C43="","",C43-WEEKDAY(C43,1)+1)</f>
        <v/>
      </c>
      <c r="Y43" s="351">
        <f>SUMPRODUCT(($X$14:$X42=X43)*(($V$14:$V42)+($O$14:$O42)))+IF(X43=X14,$L$11,0)</f>
        <v/>
      </c>
      <c r="Z43" s="351" t="n"/>
      <c r="AA43" s="351" t="n"/>
      <c r="AB43" s="351" t="n"/>
      <c r="AC43" s="351" t="n"/>
      <c r="AD43" s="351" t="n"/>
      <c r="AE43" s="351" t="n"/>
      <c r="AF43" s="351" t="n"/>
    </row>
    <row r="44" ht="24" customHeight="1" s="348" thickBot="1">
      <c r="A44" s="176" t="n"/>
      <c r="B44" s="176" t="n"/>
      <c r="C44" s="217" t="n"/>
      <c r="D44" s="110" t="n"/>
      <c r="E44" s="110" t="n"/>
      <c r="F44" s="218" t="n"/>
      <c r="G44" s="110" t="n"/>
      <c r="H44" s="110" t="n"/>
      <c r="I44" s="219" t="n"/>
      <c r="J44" s="219" t="n"/>
      <c r="K44" s="219" t="n"/>
      <c r="L44" s="219" t="n"/>
      <c r="M44" s="111">
        <f>MAX(0,V44-W44)</f>
        <v/>
      </c>
      <c r="N44" s="112">
        <f>(IF(OR($C44="",$D44=""),0,
 IF(OR($A44="Holiday",$A45="Holiday"),
    IF(ISNUMBER(MATCH(TRIM($B44),{"Phagwah","Good Friday","Easter Monday","Labour Day","Christmas","Eid ul Azha","Romans-2","Globe-12","Neptune P1"},0)),0,$I44),
 IF(AND(NOT(OR($A44="Annual Leave",$A45="Annual Leave")),$A44="Off day"),$I44,
  MAX(0,$I44-$V44)
  ))))+W44</f>
        <v/>
      </c>
      <c r="O44" s="112">
        <f>IF(AND(OR($A44="Holiday",$A45="Holiday"),
        ISNUMBER(MATCH(TRIM($B44),{"Phagwah","Good Friday","Easter Monday","Labour Day","Christmas","Eid ul Azha","Romans-2","Globe-12","Neptune P1"},0))),
   $I44,0)</f>
        <v/>
      </c>
      <c r="P44" s="112">
        <f>IF(OR($O$7="Canteen",$O$7="Head Office"),0,IF($I44&lt;=0,0,IF(OR(OR(TRIM($J44)="Hebrews",TRIM($J44)="Romans",TRIM($J44)="Romans-2",TRIM($J44)="Globe",TRIM($J44)="Globe-12",TRIM($J44)="Neptune P1"),AND($I45&gt;0,OR(TRIM($J45)="Hebrews",TRIM($J45)="Romans",TRIM($J45)="Romans-2",TRIM($J45)="Globe",TRIM($J45)="Globe-12",TRIM($J45)="Neptune P1"))),1,0)))</f>
        <v/>
      </c>
      <c r="Q44" s="113" t="n"/>
      <c r="R44" s="113" t="n"/>
      <c r="S44" s="112">
        <f>IF(OR($A44="Annual Leave",$A45="Annual Leave"),IF($A44="Annual Leave",8,0),0)</f>
        <v/>
      </c>
      <c r="T44" s="114" t="n"/>
      <c r="U44" s="144">
        <f>MAX(0,40-Y44)</f>
        <v/>
      </c>
      <c r="V44" s="351">
        <f>IF(OR($C44="",$D44=""),0,
 IF(OR($A44="Holiday",$A45="Holiday"),0,
 IF(AND(NOT(OR($A44="Annual Leave",$A45="Annual Leave")),$A44="Off day"),0,
  IF($I44+$I45&gt;=8,IF($I44&gt;=8,8,$I44),$I44)
  )))</f>
        <v/>
      </c>
      <c r="W44" s="351">
        <f>MAX(0,V44-U44)</f>
        <v/>
      </c>
      <c r="X44" s="351">
        <f>IF(C44="","",C44-WEEKDAY(C44,1)+1)</f>
        <v/>
      </c>
      <c r="Y44" s="351">
        <f>SUMPRODUCT(($X$14:$X43=X44)*(($V$14:$V43)+($O$14:$O43)))+IF(X44=X14,$L$11,0)</f>
        <v/>
      </c>
      <c r="Z44" s="351" t="n"/>
      <c r="AA44" s="351" t="n"/>
      <c r="AB44" s="351" t="n"/>
      <c r="AC44" s="351" t="n"/>
      <c r="AD44" s="351" t="n"/>
      <c r="AE44" s="351" t="n"/>
      <c r="AF44" s="351" t="n"/>
    </row>
    <row r="45" ht="24" customHeight="1" s="348" thickBot="1">
      <c r="A45" s="154" t="inlineStr">
        <is>
          <t>On Day</t>
        </is>
      </c>
      <c r="B45" s="318" t="n"/>
      <c r="C45" s="115">
        <f>C42+1</f>
        <v/>
      </c>
      <c r="D45" s="319" t="n"/>
      <c r="E45" s="320">
        <f>IF(D45="", "",
 IF(D45=TIME(0,0,0), 0,
 IF(AND(D45&gt;=TIME(0,0,1), D45&lt;=TIME(2,0,0)), TIME(7,0,0),
 IF(AND(D45&gt;=TIME(6,0,0), D45&lt;=TIME(8,0,0)), TIME(12,0,0),
 IF(AND(D45&gt;TIME(8,0,0), D45&lt;=TIME(13,59,0)), TIME(15,0,0),
 IF(AND(D45&gt;=TIME(14,0,0), D45&lt;=TIME(17,59,0)), TIME(21,0,0),
 IF(AND(D45&gt;=TIME(18,0,0), D45&lt;=TIME(21,59,0)), TIME(0,0,0),
 IF(AND(D45&gt;=TIME(22,0,0), D45&lt;=TIME(23,59,59)), TIME(7,0,0), ""))))))))</f>
        <v/>
      </c>
      <c r="F45" s="321" t="n"/>
      <c r="G45" s="320">
        <f>IF(AND(D45&gt;=TIME(6,0,0),D45&lt;=TIME(8,0,0)),E45,"")</f>
        <v/>
      </c>
      <c r="H45" s="319" t="n"/>
      <c r="I45" s="30">
        <f>ROUND(IF(OR(D45="",E45="",E45=0),0,IF(H45="",MOD(E45-D45,1)*24,MOD(H45-D45,1)*24)),2)</f>
        <v/>
      </c>
      <c r="J45" s="220" t="n"/>
      <c r="K45" s="274" t="n"/>
      <c r="L45" s="181" t="n"/>
      <c r="M45" s="275">
        <f>MAX(0,V45-W45)</f>
        <v/>
      </c>
      <c r="N45" s="322">
        <f>(IF(OR($C45="",$D45=""),0,
 IF(OR($A44="Holiday",$A45="Holiday"),
    IF(ISNUMBER(MATCH(TRIM($B45),{"Phagwah","Good Friday","Easter Monday","Labour Day","Christmas","Eid ul Azha","Romans-2","Globe-12","Neptune P1"},0)),0,$I45),
 IF(AND(NOT(OR($A44="Annual Leave",$A45="Annual Leave")),$A45="Off day"),$I45,
  MAX(0,$I45-$V45)
  ))))+W45</f>
        <v/>
      </c>
      <c r="O45" s="322">
        <f>IF(AND(OR($A44="Holiday",$A45="Holiday"),
        ISNUMBER(MATCH(TRIM($B45),{"Phagwah","Good Friday","Easter Monday","Labour Day","Christmas","Eid ul Azha","Romans-2","Globe-12","Neptune P1"},0))),
   $I45,0)</f>
        <v/>
      </c>
      <c r="P45" s="322">
        <f>IF(OR($O$7="Canteen",$O$7="Head Office"),0,IF($I45&lt;=0,0,IF(AND($I44&lt;=0,OR(TRIM($J45)="Hebrews",TRIM($J45)="Romans",TRIM($J45)="Romans-2",TRIM($J45)="Globe",TRIM($J45)="Globe-12",TRIM($J45)="Neptune P1")),1,0)))</f>
        <v/>
      </c>
      <c r="Q45" s="323" t="n"/>
      <c r="R45" s="322">
        <f>IF(OR($O$7="Canteen",$O$7="Head Office"),0,IF(
  AND(
    SUMIFS(I:I, C:C, C45) &gt;= 8,
    COUNTIFS(C$14:C45, C45)=1,
    OR(
      TEXT(D45,"hh:mm:ss")="07:00:00",
      TEXT(D45,"hh:mm:ss")="15:00:00",
      TEXT(D45,"hh:mm:ss")="23:00:00",
      TEXT(D46,"hh:mm:ss")="07:00:00",
      TEXT(D46,"hh:mm:ss")="15:00:00",
      TEXT(D46,"hh:mm:ss")="23:00:00"
    )
  ),
  1,
  0
))</f>
        <v/>
      </c>
      <c r="S45" s="322">
        <f>IF(OR($A44="Annual Leave",$A45="Annual Leave"),IF(AND($A44&lt;&gt;"Annual Leave",$A45="Annual Leave"),8,0),0)</f>
        <v/>
      </c>
      <c r="T45" s="116" t="n"/>
      <c r="U45" s="144">
        <f>MAX(0,40-Y45)</f>
        <v/>
      </c>
      <c r="V45" s="351">
        <f>IF(OR($C45="",$D45=""),0,
 IF(OR($A44="Holiday",$A45="Holiday"),0,
 IF(AND(NOT(OR($A44="Annual Leave",$A45="Annual Leave")),$A45="Off day"),0,
  IF($I44+$I45&gt;=8,IF($I44&gt;=8,0,8-$I44),$I45)
  )))</f>
        <v/>
      </c>
      <c r="W45" s="351">
        <f>MAX(0,V45-U45)</f>
        <v/>
      </c>
      <c r="X45" s="351">
        <f>IF(C45="","",C45-WEEKDAY(C45,1)+1)</f>
        <v/>
      </c>
      <c r="Y45" s="351">
        <f>SUMPRODUCT(($X$14:$X44=X45)*(($V$14:$V44)+($O$14:$O44)))+IF(X45=X14,$L$11,0)</f>
        <v/>
      </c>
      <c r="Z45" s="351" t="n"/>
      <c r="AA45" s="351" t="n"/>
      <c r="AB45" s="351" t="n"/>
      <c r="AC45" s="351" t="n"/>
      <c r="AD45" s="351" t="n"/>
      <c r="AE45" s="351" t="n"/>
      <c r="AF45" s="351" t="n"/>
    </row>
    <row r="46" ht="24" customHeight="1" s="348" thickBot="1">
      <c r="A46" s="154" t="inlineStr">
        <is>
          <t>On Day</t>
        </is>
      </c>
      <c r="B46" s="305" t="n"/>
      <c r="C46" s="90">
        <f>C45</f>
        <v/>
      </c>
      <c r="D46" s="80" t="n"/>
      <c r="E46" s="221">
        <f>IF(D46="", "",
 IF(D46=TIME(0,0,0), 0,
 IF(AND(D46&gt;=TIME(0,0,1), D46&lt;=TIME(2,0,0)), TIME(7,0,0),
 IF(AND(D46&gt;=TIME(6,0,0), D46&lt;=TIME(8,0,0)), TIME(12,0,0),
 IF(AND(D46&gt;TIME(8,0,0), D46&lt;=TIME(13,59,0)), TIME(15,0,0),
 IF(AND(D46&gt;=TIME(14,0,0), D46&lt;=TIME(17,59,0)), TIME(21,0,0),
 IF(AND(D46&gt;=TIME(18,0,0), D46&lt;=TIME(21,59,0)), TIME(0,0,0),
 IF(AND(D46&gt;=TIME(22,0,0), D46&lt;=TIME(23,59,59)), TIME(7,0,0), ""))))))))</f>
        <v/>
      </c>
      <c r="F46" s="156" t="n"/>
      <c r="G46" s="221">
        <f>IF(AND(D46&gt;=TIME(6,0,0),D46&lt;=TIME(8,0,0)),E46,"")</f>
        <v/>
      </c>
      <c r="H46" s="80" t="n"/>
      <c r="I46" s="30">
        <f>ROUND(IF(OR(D46="",E46="",E46=0),0,IF(H46="",MOD(E46-D46,1)*24,MOD(H46-D46,1)*24)),2)</f>
        <v/>
      </c>
      <c r="J46" s="158" t="n"/>
      <c r="K46" s="274" t="n"/>
      <c r="L46" s="189" t="n"/>
      <c r="M46" s="275">
        <f>MAX(0,V46-W46)</f>
        <v/>
      </c>
      <c r="N46" s="81">
        <f>(IF(OR($C46="",$D46=""),0,
 IF(OR($A46="Holiday",$A47="Holiday"),
    IF(ISNUMBER(MATCH(TRIM($B46),{"Phagwah","Good Friday","Easter Monday","Labour Day","Christmas","Eid ul Azha","Romans-2","Globe-12","Neptune P1"},0)),0,$I46),
 IF(AND(NOT(OR($A46="Annual Leave",$A47="Annual Leave")),$A46="Off day"),$I46,
  MAX(0,$I46-$V46)
  ))))+W46</f>
        <v/>
      </c>
      <c r="O46" s="81">
        <f>IF(AND(OR($A46="Holiday",$A47="Holiday"),
        ISNUMBER(MATCH(TRIM($B46),{"Phagwah","Good Friday","Easter Monday","Labour Day","Christmas","Eid ul Azha","Romans-2","Globe-12","Neptune P1"},0))),
   $I46,0)</f>
        <v/>
      </c>
      <c r="P46" s="81">
        <f>IF(OR($O$7="Canteen",$O$7="Head Office"),0,IF($I46&lt;=0,0,IF(OR(OR(TRIM($J46)="Hebrews",TRIM($J46)="Romans",TRIM($J46)="Romans-2",TRIM($J46)="Globe",TRIM($J46)="Globe-12",TRIM($J46)="Neptune P1"),AND($I47&gt;0,OR(TRIM($J47)="Hebrews",TRIM($J47)="Romans",TRIM($J47)="Romans-2",TRIM($J47)="Globe",TRIM($J47)="Globe-12",TRIM($J47)="Neptune P1"))),1,0)))</f>
        <v/>
      </c>
      <c r="Q46" s="82" t="n"/>
      <c r="R46" s="81">
        <f>IF(OR($O$7="Canteen",$O$7="Head Office"),0,IF(
  AND(
    SUMIFS(I:I, C:C, C46) &gt;= 8,
    COUNTIFS(C$14:C46, C46)=1,
    OR(
      TEXT(D46,"hh:mm:ss")="07:00:00",
      TEXT(D46,"hh:mm:ss")="15:00:00",
      TEXT(D46,"hh:mm:ss")="23:00:00",
      TEXT(D51,"hh:mm:ss")="07:00:00",
      TEXT(D51,"hh:mm:ss")="15:00:00",
      TEXT(D51,"hh:mm:ss")="23:00:00"
    )
  ),
  1,
  0
))</f>
        <v/>
      </c>
      <c r="S46" s="81">
        <f>IF(OR($A46="Annual Leave",$A47="Annual Leave"),IF($A46="Annual Leave",8,0),0)</f>
        <v/>
      </c>
      <c r="T46" s="117" t="n"/>
      <c r="U46" s="144">
        <f>MAX(0,40-Y46)</f>
        <v/>
      </c>
      <c r="V46" s="351">
        <f>IF(OR($C46="",$D46=""),0,
 IF(OR($A46="Holiday",$A47="Holiday"),0,
 IF(AND(NOT(OR($A46="Annual Leave",$A47="Annual Leave")),$A46="Off day"),0,
  IF($I46+$I47&gt;=8,IF($I46&gt;=8,8,$I46),$I46)
  )))</f>
        <v/>
      </c>
      <c r="W46" s="351">
        <f>MAX(0,V46-U46)</f>
        <v/>
      </c>
      <c r="X46" s="351">
        <f>IF(C46="","",C46-WEEKDAY(C46,1)+1)</f>
        <v/>
      </c>
      <c r="Y46" s="351">
        <f>SUMPRODUCT(($X$14:$X45=X46)*(($V$14:$V45)+($O$14:$O45)))+IF(X46=X14,$L$11,0)</f>
        <v/>
      </c>
      <c r="Z46" s="351" t="n"/>
      <c r="AA46" s="351" t="n"/>
      <c r="AB46" s="351" t="n"/>
      <c r="AC46" s="351" t="n"/>
      <c r="AD46" s="351" t="n"/>
      <c r="AE46" s="351" t="n"/>
      <c r="AF46" s="351" t="n"/>
    </row>
    <row r="47" ht="24" customHeight="1" s="348" thickBot="1">
      <c r="A47" s="184" t="inlineStr">
        <is>
          <t>On Day</t>
        </is>
      </c>
      <c r="B47" s="222" t="n"/>
      <c r="C47" s="118">
        <f>C45+1</f>
        <v/>
      </c>
      <c r="D47" s="83" t="n"/>
      <c r="E47" s="223">
        <f>IF(D47="", "",
 IF(D47=TIME(0,0,0), 0,
 IF(AND(D47&gt;=TIME(0,0,1), D47&lt;=TIME(2,0,0)), TIME(7,0,0),
 IF(AND(D47&gt;=TIME(6,0,0), D47&lt;=TIME(8,0,0)), TIME(12,0,0),
 IF(AND(D47&gt;TIME(8,0,0), D47&lt;=TIME(13,59,0)), TIME(15,0,0),
 IF(AND(D47&gt;=TIME(14,0,0), D47&lt;=TIME(17,59,0)), TIME(21,0,0),
 IF(AND(D47&gt;=TIME(18,0,0), D47&lt;=TIME(21,59,0)), TIME(0,0,0),
 IF(AND(D47&gt;=TIME(22,0,0), D47&lt;=TIME(23,59,59)), TIME(7,0,0), ""))))))))</f>
        <v/>
      </c>
      <c r="F47" s="224" t="n"/>
      <c r="G47" s="223">
        <f>IF(AND(D47&gt;=TIME(6,0,0),D47&lt;=TIME(8,0,0)),E47,"")</f>
        <v/>
      </c>
      <c r="H47" s="83" t="n"/>
      <c r="I47" s="23">
        <f>ROUND(IF(OR(D47="",E47="",E47=0),0,IF(H47="",MOD(E47-D47,1)*24,MOD(H47-D47,1)*24)),2)</f>
        <v/>
      </c>
      <c r="J47" s="225" t="n"/>
      <c r="K47" s="297" t="n"/>
      <c r="L47" s="181" t="n"/>
      <c r="M47" s="298">
        <f>MAX(0,V47-W47)</f>
        <v/>
      </c>
      <c r="N47" s="84">
        <f>(IF(OR($C47="",$D47=""),0,
 IF(OR($A46="Holiday",$A47="Holiday"),
    IF(ISNUMBER(MATCH(TRIM($B47),{"Phagwah","Good Friday","Easter Monday","Labour Day","Christmas","Eid ul Azha","Romans-2","Globe-12","Neptune P1"},0)),0,$I47),
 IF(AND(NOT(OR($A46="Annual Leave",$A47="Annual Leave")),$A47="Off day"),$I47,
  MAX(0,$I47-$V47)
  ))))+W47</f>
        <v/>
      </c>
      <c r="O47" s="84">
        <f>IF(AND(OR($A46="Holiday",$A47="Holiday"),
        ISNUMBER(MATCH(TRIM($B47),{"Phagwah","Good Friday","Easter Monday","Labour Day","Christmas","Eid ul Azha","Romans-2","Globe-12","Neptune P1"},0))),
   $I47,0)</f>
        <v/>
      </c>
      <c r="P47" s="84">
        <f>IF(OR($O$7="Canteen",$O$7="Head Office"),0,IF($I47&lt;=0,0,IF(AND($I46&lt;=0,OR(TRIM($J47)="Hebrews",TRIM($J47)="Romans",TRIM($J47)="Romans-2",TRIM($J47)="Globe",TRIM($J47)="Globe-12",TRIM($J47)="Neptune P1")),1,0)))</f>
        <v/>
      </c>
      <c r="Q47" s="85" t="n"/>
      <c r="R47" s="84">
        <f>IF(OR($O$7="Canteen",$O$7="Head Office"),0,IF(
  AND(
    SUMIFS(I:I, C:C, C47) &gt;= 8,
    COUNTIFS(C$14:C47, C47)=1,
    OR(
      TEXT(D47,"hh:mm:ss")="07:00:00",
      TEXT(D47,"hh:mm:ss")="15:00:00",
      TEXT(D47,"hh:mm:ss")="23:00:00",
      TEXT(D48,"hh:mm:ss")="07:00:00",
      TEXT(D48,"hh:mm:ss")="15:00:00",
      TEXT(D48,"hh:mm:ss")="23:00:00"
    )
  ),
  1,
  0
))</f>
        <v/>
      </c>
      <c r="S47" s="84">
        <f>IF(OR($A46="Annual Leave",$A47="Annual Leave"),IF(AND($A46&lt;&gt;"Annual Leave",$A47="Annual Leave"),8,0),0)</f>
        <v/>
      </c>
      <c r="T47" s="86" t="n"/>
      <c r="U47" s="144">
        <f>MAX(0,40-Y47)</f>
        <v/>
      </c>
      <c r="V47" s="351">
        <f>IF(OR($C47="",$D47=""),0,
 IF(OR($A46="Holiday",$A47="Holiday"),0,
 IF(AND(NOT(OR($A46="Annual Leave",$A47="Annual Leave")),$A47="Off day"),0,
  IF($I46+$I47&gt;=8,IF($I46&gt;=8,0,8-$I46),$I47)
  )))</f>
        <v/>
      </c>
      <c r="W47" s="351">
        <f>MAX(0,V47-U47)</f>
        <v/>
      </c>
      <c r="X47" s="351">
        <f>IF(C47="","",C47-WEEKDAY(C47,1)+1)</f>
        <v/>
      </c>
      <c r="Y47" s="351">
        <f>SUMPRODUCT(($X$14:$X46=X47)*(($V$14:$V46)+($O$14:$O46)))+IF(X47=X14,$L$11,0)</f>
        <v/>
      </c>
      <c r="Z47" s="351" t="n"/>
      <c r="AA47" s="351" t="n"/>
      <c r="AB47" s="351" t="n"/>
      <c r="AC47" s="351" t="n"/>
      <c r="AD47" s="351" t="n"/>
      <c r="AE47" s="351" t="n"/>
      <c r="AF47" s="351" t="n"/>
    </row>
    <row r="48" ht="24" customHeight="1" s="348" thickBot="1">
      <c r="A48" s="226" t="inlineStr">
        <is>
          <t>On Day</t>
        </is>
      </c>
      <c r="B48" s="299" t="n"/>
      <c r="C48" s="119">
        <f>C47</f>
        <v/>
      </c>
      <c r="D48" s="24" t="n"/>
      <c r="E48" s="227">
        <f>IF(D48="", "",
 IF(D48=TIME(0,0,0), 0,
 IF(AND(D48&gt;=TIME(0,0,1), D48&lt;=TIME(2,0,0)), TIME(7,0,0),
 IF(AND(D48&gt;=TIME(6,0,0), D48&lt;=TIME(8,0,0)), TIME(12,0,0),
 IF(AND(D48&gt;TIME(8,0,0), D48&lt;=TIME(13,59,0)), TIME(15,0,0),
 IF(AND(D48&gt;=TIME(14,0,0), D48&lt;=TIME(17,59,0)), TIME(21,0,0),
 IF(AND(D48&gt;=TIME(18,0,0), D48&lt;=TIME(21,59,0)), TIME(0,0,0),
 IF(AND(D48&gt;=TIME(22,0,0), D48&lt;=TIME(23,59,59)), TIME(7,0,0), ""))))))))</f>
        <v/>
      </c>
      <c r="F48" s="228" t="n"/>
      <c r="G48" s="227">
        <f>IF(AND(D48&gt;=TIME(6,0,0),D48&lt;=TIME(8,0,0)),E48,"")</f>
        <v/>
      </c>
      <c r="H48" s="300" t="n"/>
      <c r="I48" s="87">
        <f>ROUND(IF(OR(D48="",E48="",E48=0),0,IF(H48="",MOD(E48-D48,1)*24,MOD(H48-D48,1)*24)),2)</f>
        <v/>
      </c>
      <c r="J48" s="190" t="n"/>
      <c r="K48" s="297" t="n"/>
      <c r="L48" s="183" t="n"/>
      <c r="M48" s="324">
        <f>MAX(0,V48-W48)</f>
        <v/>
      </c>
      <c r="N48" s="302">
        <f>(IF(OR($C48="",$D48=""),0,
 IF(OR($A48="Holiday",$A49="Holiday"),
    IF(ISNUMBER(MATCH(TRIM($B48),{"Phagwah","Good Friday","Easter Monday","Labour Day","Christmas","Eid ul Azha","Romans-2","Globe-12","Neptune P1"},0)),0,$I48),
 IF(AND(NOT(OR($A48="Annual Leave",$A49="Annual Leave")),$A48="Off day"),$I48,
  MAX(0,$I48-$V48)
  ))))+W48</f>
        <v/>
      </c>
      <c r="O48" s="303" t="n"/>
      <c r="P48" s="229">
        <f>IF(OR($O$7="Canteen",$O$7="Head Office"),0,IF($I48&lt;=0,0,IF(OR(OR(TRIM($J48)="Hebrews",TRIM($J48)="Romans",TRIM($J48)="Romans-2",TRIM($J48)="Globe",TRIM($J48)="Globe-12",TRIM($J48)="Neptune P1"),AND($I49&gt;0,OR(TRIM($J49)="Hebrews",TRIM($J49)="Romans",TRIM($J49)="Romans-2",TRIM($J49)="Globe",TRIM($J49)="Globe-12",TRIM($J49)="Neptune P1"))),1,0)))</f>
        <v/>
      </c>
      <c r="Q48" s="303" t="n"/>
      <c r="R48" s="302">
        <f>IF(OR($O$7="Canteen",$O$7="Head Office"),0,IF(
  AND(
    SUMIFS(I:I, C:C, C48) &gt;= 8,
    COUNTIFS(C$14:C48, C48)=1,
    OR(
      TEXT(D48,"hh:mm:ss")="07:00:00",
      TEXT(D48,"hh:mm:ss")="15:00:00",
      TEXT(D48,"hh:mm:ss")="23:00:00",
      TEXT(D53,"hh:mm:ss")="07:00:00",
      TEXT(D53,"hh:mm:ss")="15:00:00",
      TEXT(D53,"hh:mm:ss")="23:00:00"
    )
  ),
  1,
  0
))</f>
        <v/>
      </c>
      <c r="S48" s="303" t="n"/>
      <c r="T48" s="304" t="n"/>
      <c r="U48" s="144">
        <f>MAX(0,40-Y48)</f>
        <v/>
      </c>
      <c r="V48" s="351">
        <f>IF(OR($C48="",$D48=""),0,
 IF(OR($A48="Holiday",$A49="Holiday"),0,
 IF(AND(NOT(OR($A48="Annual Leave",$A49="Annual Leave")),$A48="Off day"),0,
  IF($I48+$I49&gt;=8,IF($I48&gt;=8,8,$I48),$I48)
  )))</f>
        <v/>
      </c>
      <c r="W48" s="351">
        <f>MAX(0,V48-U48)</f>
        <v/>
      </c>
      <c r="X48" s="351">
        <f>IF(C48="","",C48-WEEKDAY(C48,1)+1)</f>
        <v/>
      </c>
      <c r="Y48" s="351">
        <f>SUMPRODUCT(($X$14:$X47=X48)*(($V$14:$V47)+($O$14:$O47)))+IF(X48=X14,$L$11,0)</f>
        <v/>
      </c>
      <c r="Z48" s="351" t="n"/>
      <c r="AA48" s="351" t="n"/>
      <c r="AB48" s="351" t="n"/>
      <c r="AC48" s="351" t="n"/>
      <c r="AD48" s="351" t="n"/>
      <c r="AE48" s="351" t="n"/>
      <c r="AF48" s="351" t="n"/>
    </row>
    <row r="49" ht="24" customHeight="1" s="348" thickBot="1">
      <c r="A49" s="230" t="n"/>
      <c r="B49" s="355" t="n"/>
      <c r="C49" s="231" t="n"/>
      <c r="D49" s="232" t="n"/>
      <c r="E49" s="232" t="n"/>
      <c r="F49" s="232" t="n"/>
      <c r="G49" s="232" t="n"/>
      <c r="H49" s="233" t="inlineStr">
        <is>
          <t>Total Hrs:</t>
        </is>
      </c>
      <c r="I49" s="122">
        <f>SUM(I14:I48)</f>
        <v/>
      </c>
      <c r="J49" s="234" t="n"/>
      <c r="K49" s="234" t="n"/>
      <c r="L49" s="235" t="n"/>
      <c r="M49" s="120">
        <f>SUM(M14:M48)</f>
        <v/>
      </c>
      <c r="N49" s="120">
        <f>SUM(N14:N48)</f>
        <v/>
      </c>
      <c r="O49" s="120">
        <f>SUM(O14:O48)</f>
        <v/>
      </c>
      <c r="P49" s="120">
        <f>SUM(P14:P48)</f>
        <v/>
      </c>
      <c r="Q49" s="120">
        <f>IF($O$6&lt;&gt;"Armed",0,LOOKUP($Q$50,{0,1,2,3,4,5,6,7,8,9,10,11,12,13,14},{0,384,769,1153,1153,1538,1923,2307,2692,3076,3461,3846,4239,4615,5000}))</f>
        <v/>
      </c>
      <c r="R49" s="120">
        <f>SUM(R14:R48)</f>
        <v/>
      </c>
      <c r="S49" s="120">
        <f>SUM(S14:S48)</f>
        <v/>
      </c>
      <c r="T49" s="121">
        <f>SUM(T30:T43)</f>
        <v/>
      </c>
      <c r="U49" s="144">
        <f>MIN(U48,0)</f>
        <v/>
      </c>
      <c r="V49" s="351">
        <f>SUM(V14:V48)</f>
        <v/>
      </c>
      <c r="W49" s="351">
        <f>SUM(W14:W48)</f>
        <v/>
      </c>
      <c r="X49" s="351" t="n"/>
      <c r="Y49" s="351" t="n"/>
      <c r="Z49" s="351" t="n"/>
      <c r="AA49" s="351" t="n"/>
      <c r="AB49" s="351" t="n"/>
      <c r="AC49" s="351" t="n"/>
      <c r="AD49" s="351" t="n"/>
      <c r="AE49" s="351" t="n"/>
      <c r="AF49" s="351" t="n"/>
    </row>
    <row r="50" ht="24" customHeight="1" s="348">
      <c r="A50" s="351" t="n"/>
      <c r="B50" s="351" t="n"/>
      <c r="C50" s="6" t="n"/>
      <c r="D50" s="6" t="n"/>
      <c r="E50" s="6" t="n"/>
      <c r="F50" s="6" t="n"/>
      <c r="G50" s="6" t="n"/>
      <c r="H50" s="336" t="n"/>
      <c r="I50" s="351" t="n"/>
      <c r="J50" s="336" t="n"/>
      <c r="K50" s="336" t="n"/>
      <c r="L50" s="336" t="n"/>
      <c r="M50" s="28" t="n"/>
      <c r="N50" s="28" t="n"/>
      <c r="O50" s="28" t="n"/>
      <c r="P50" s="241" t="inlineStr">
        <is>
          <t>Days Worked</t>
        </is>
      </c>
      <c r="Q50" s="29">
        <f>SUM(--(SUM(I14:I15)&gt;0),--(SUM(I16:I17)&gt;0),--(SUM(I18:I19)&gt;0),--(SUM(I20:I21)&gt;0),--(SUM(I22:I23)&gt;0),--(SUM(I24:I25)&gt;0),--(SUM(I26:I27)&gt;0),--(SUM(I30:I31)&gt;0),--(SUM(I32:I33)&gt;0),--(SUM(I34:I35)&gt;0),--(SUM(I36:I37)&gt;0),--(SUM(I38:I39)&gt;0),--(SUM(I40:I41)&gt;0),--(SUM(I42:I43)&gt;0),--(SUM(I45:I46)&gt;0),--(SUM(I47:I48)&gt;0))</f>
        <v/>
      </c>
      <c r="R50" s="28" t="n"/>
      <c r="S50" s="28" t="n"/>
      <c r="T50" s="28" t="n"/>
      <c r="U50" s="144" t="n"/>
      <c r="V50" s="351" t="n"/>
      <c r="W50" s="351" t="n"/>
      <c r="X50" s="351" t="n"/>
      <c r="Y50" s="351" t="n"/>
      <c r="Z50" s="351" t="n"/>
      <c r="AA50" s="351" t="n"/>
      <c r="AB50" s="351" t="n"/>
      <c r="AC50" s="351" t="n"/>
      <c r="AD50" s="351" t="n"/>
      <c r="AE50" s="351" t="n"/>
      <c r="AF50" s="351" t="n"/>
    </row>
    <row r="51" ht="24" customHeight="1" s="348">
      <c r="A51" s="351" t="n"/>
      <c r="B51" s="351" t="n"/>
      <c r="C51" s="345" t="n"/>
      <c r="D51" s="362" t="n"/>
      <c r="E51" s="362" t="n"/>
      <c r="F51" s="334" t="n"/>
      <c r="G51" s="362" t="n"/>
      <c r="H51" s="336" t="n"/>
      <c r="I51" s="351" t="n"/>
      <c r="J51" s="336" t="n"/>
      <c r="K51" s="336" t="n"/>
      <c r="L51" s="336" t="n"/>
      <c r="M51" s="236" t="n"/>
      <c r="N51" s="236" t="n"/>
      <c r="O51" s="236" t="n"/>
      <c r="P51" s="236" t="n"/>
      <c r="Q51" s="236" t="n"/>
      <c r="R51" s="236" t="n"/>
      <c r="S51" s="236" t="n"/>
      <c r="T51" s="236" t="n"/>
      <c r="U51" s="144" t="n"/>
      <c r="V51" s="351" t="n"/>
      <c r="W51" s="351" t="n"/>
      <c r="X51" s="351" t="n"/>
      <c r="Y51" s="351" t="n"/>
      <c r="Z51" s="351" t="n"/>
      <c r="AA51" s="351" t="n"/>
      <c r="AB51" s="351" t="n"/>
      <c r="AC51" s="351" t="n"/>
      <c r="AD51" s="351" t="n"/>
      <c r="AE51" s="351" t="n"/>
      <c r="AF51" s="351" t="n"/>
    </row>
    <row r="52">
      <c r="A52" s="351" t="n"/>
      <c r="B52" s="351" t="n"/>
      <c r="C52" s="329" t="inlineStr">
        <is>
          <t>Supervisor Signature</t>
        </is>
      </c>
      <c r="D52" s="363" t="n"/>
      <c r="E52" s="363" t="n"/>
      <c r="F52" s="329" t="inlineStr">
        <is>
          <t>Date</t>
        </is>
      </c>
      <c r="G52" s="363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351" t="n"/>
      <c r="V52" s="351" t="n"/>
      <c r="W52" s="351" t="n"/>
      <c r="X52" s="351" t="n"/>
      <c r="Y52" s="351" t="n"/>
      <c r="Z52" s="351" t="n"/>
      <c r="AA52" s="351" t="n"/>
      <c r="AB52" s="351" t="n"/>
      <c r="AC52" s="351" t="n"/>
      <c r="AD52" s="351" t="n"/>
      <c r="AE52" s="351" t="n"/>
      <c r="AF52" s="351" t="n"/>
    </row>
    <row r="53" ht="26.25" customHeight="1" s="348">
      <c r="A53" s="351" t="n"/>
      <c r="B53" s="351" t="n"/>
      <c r="C53" s="345" t="n"/>
      <c r="D53" s="362" t="n"/>
      <c r="E53" s="362" t="n"/>
      <c r="F53" s="331" t="n"/>
      <c r="G53" s="362" t="n"/>
      <c r="H53" s="6" t="n"/>
      <c r="I53" s="6" t="n"/>
      <c r="J53" s="6" t="n"/>
      <c r="K53" s="6" t="n"/>
      <c r="L53" s="6" t="n"/>
      <c r="M53" s="6" t="n"/>
      <c r="N53" s="237" t="n"/>
      <c r="O53" s="238" t="n"/>
      <c r="P53" s="346" t="n"/>
      <c r="Q53" s="351" t="n"/>
      <c r="R53" s="351" t="n"/>
      <c r="S53" s="351" t="n"/>
      <c r="T53" s="351" t="n"/>
      <c r="U53" s="351" t="n"/>
      <c r="V53" s="351" t="n"/>
      <c r="W53" s="351" t="n"/>
      <c r="X53" s="351" t="n"/>
      <c r="Y53" s="351" t="n"/>
      <c r="Z53" s="351" t="n"/>
      <c r="AA53" s="351" t="n"/>
      <c r="AB53" s="351" t="n"/>
      <c r="AC53" s="351" t="n"/>
      <c r="AD53" s="351" t="n"/>
      <c r="AE53" s="351" t="n"/>
      <c r="AF53" s="351" t="n"/>
    </row>
    <row r="54">
      <c r="A54" s="351" t="n"/>
      <c r="B54" s="351" t="n"/>
      <c r="C54" s="329" t="inlineStr">
        <is>
          <t>Manager Signature</t>
        </is>
      </c>
      <c r="D54" s="363" t="n"/>
      <c r="E54" s="363" t="n"/>
      <c r="F54" s="329" t="inlineStr">
        <is>
          <t>Date</t>
        </is>
      </c>
      <c r="G54" s="363" t="n"/>
      <c r="H54" s="6" t="n"/>
      <c r="I54" s="239" t="inlineStr">
        <is>
          <t>{42}</t>
        </is>
      </c>
      <c r="J54" s="239" t="n"/>
      <c r="K54" s="239" t="n"/>
      <c r="L54" s="239" t="n"/>
      <c r="M54" s="6" t="n"/>
      <c r="N54" s="6" t="n"/>
      <c r="O54" s="6" t="n"/>
      <c r="P54" s="6" t="n"/>
      <c r="Q54" s="6" t="n"/>
      <c r="R54" s="6" t="n"/>
      <c r="S54" s="6" t="n"/>
      <c r="T54" s="6" t="n"/>
      <c r="U54" s="351" t="n"/>
      <c r="V54" s="351" t="n"/>
      <c r="W54" s="351" t="n"/>
      <c r="X54" s="351" t="n"/>
      <c r="Y54" s="351" t="n"/>
      <c r="Z54" s="351" t="n"/>
      <c r="AA54" s="351" t="n"/>
      <c r="AB54" s="351" t="n"/>
      <c r="AC54" s="351" t="n"/>
      <c r="AD54" s="351" t="n"/>
      <c r="AE54" s="351" t="n"/>
      <c r="AF54" s="351" t="n"/>
    </row>
    <row r="55">
      <c r="A55" s="351" t="n"/>
      <c r="B55" s="351" t="n"/>
      <c r="C55" s="240" t="n"/>
      <c r="D55" s="240" t="n"/>
      <c r="E55" s="240" t="n"/>
      <c r="F55" s="240" t="n"/>
      <c r="G55" s="240" t="n"/>
      <c r="H55" s="240" t="n"/>
      <c r="I55" s="240" t="n"/>
      <c r="J55" s="240" t="n"/>
      <c r="K55" s="240" t="n"/>
      <c r="L55" s="240" t="n"/>
      <c r="M55" s="240" t="n"/>
      <c r="N55" s="240" t="n"/>
      <c r="O55" s="240" t="n"/>
      <c r="P55" s="240" t="n"/>
      <c r="Q55" s="240" t="n"/>
      <c r="R55" s="240" t="n"/>
      <c r="S55" s="240" t="n"/>
      <c r="T55" s="240" t="n"/>
      <c r="U55" s="351" t="n"/>
      <c r="V55" s="351" t="n"/>
      <c r="W55" s="351" t="n"/>
      <c r="X55" s="351" t="n"/>
      <c r="Y55" s="351" t="n"/>
      <c r="Z55" s="351" t="n"/>
      <c r="AA55" s="351" t="n"/>
      <c r="AB55" s="351" t="n"/>
      <c r="AC55" s="351" t="n"/>
      <c r="AD55" s="351" t="n"/>
      <c r="AE55" s="351" t="n"/>
      <c r="AF55" s="35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45"/>
  <mergeCells count="33">
    <mergeCell ref="C54:E54"/>
    <mergeCell ref="V2:W2"/>
    <mergeCell ref="C8:F8"/>
    <mergeCell ref="F54:G54"/>
    <mergeCell ref="H10:I10"/>
    <mergeCell ref="C7:F7"/>
    <mergeCell ref="K5:L5"/>
    <mergeCell ref="M5:N5"/>
    <mergeCell ref="H50:I50"/>
    <mergeCell ref="C51:E51"/>
    <mergeCell ref="A1:T1"/>
    <mergeCell ref="C52:E52"/>
    <mergeCell ref="V3:AB3"/>
    <mergeCell ref="F51:G51"/>
    <mergeCell ref="M10:N10"/>
    <mergeCell ref="H51:I51"/>
    <mergeCell ref="C6:F6"/>
    <mergeCell ref="C5:F5"/>
    <mergeCell ref="M7:N7"/>
    <mergeCell ref="M6:N6"/>
    <mergeCell ref="C53:E53"/>
    <mergeCell ref="H7:I7"/>
    <mergeCell ref="H28:I28"/>
    <mergeCell ref="C10:F10"/>
    <mergeCell ref="M8:N8"/>
    <mergeCell ref="F52:G52"/>
    <mergeCell ref="P53:T53"/>
    <mergeCell ref="AA2:AB2"/>
    <mergeCell ref="K10:L10"/>
    <mergeCell ref="H5:I5"/>
    <mergeCell ref="K4:L4"/>
    <mergeCell ref="M4:N4"/>
    <mergeCell ref="F53:G53"/>
  </mergeCells>
  <dataValidations count="5">
    <dataValidation sqref="A14:A48" showDropDown="0" showInputMessage="0" showErrorMessage="0" allowBlank="1" type="list">
      <formula1>"On Day,Off Day,Sick,Absent,Holiday,Annual Leave"</formula1>
    </dataValidation>
    <dataValidation sqref="B14:B48" showDropDown="0" showInputMessage="0" showErrorMessage="0" allowBlank="1" type="list">
      <formula1>"Holiday Double,Phagwah,Good Friday,Easter Monday,Labour Day,Christmas,Eid ul Azha"</formula1>
    </dataValidation>
    <dataValidation sqref="J14:J48" showDropDown="0" showInputMessage="0" showErrorMessage="0" allowBlank="1" type="list">
      <formula1>_xlfn._LONGTEXT("Unico,Unico-2,Unico-42,Unico-44,Unico-46,Unico-47,Unico-48,Unico-49,Globe,Globe-12,Hebrews,Romans-2,Beacon,Numbers,Zebra-24,Sunrise,Sunrise-1,Sunflower 6,Sunset 12,Ripple,Neptune P1,Neptune P2,Neptune P3,Neptune P4,Neptune P5,Neptune P6,Neptune P7,Rainbow"," 1,Rainbow 2,Citadel,Sunset 11,Autumn,Autumn-2,Miracle,Miracle 1,Canteen,Guard Hut")</formula1>
    </dataValidation>
    <dataValidation sqref="O7" showDropDown="0" showInputMessage="0" showErrorMessage="0" allowBlank="1" type="list">
      <formula1>"Caricom,EU,UN,DMC,ARU,Head Office,Canteen"</formula1>
    </dataValidation>
    <dataValidation sqref="O6" showDropDown="0" showInputMessage="0" showErrorMessage="0" allowBlank="1" type="list">
      <formula1>"Unarmed,Armed"</formula1>
    </dataValidation>
  </dataValidations>
  <printOptions horizontalCentered="1"/>
  <pageMargins left="0.5" right="0.5" top="0.5" bottom="1" header="0.5" footer="0.5"/>
  <pageSetup orientation="portrait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AL55"/>
  <sheetViews>
    <sheetView topLeftCell="A28" workbookViewId="0">
      <selection activeCell="J56" sqref="J56"/>
    </sheetView>
  </sheetViews>
  <sheetFormatPr baseColWidth="8" defaultRowHeight="13.5"/>
  <cols>
    <col width="12.28515625" customWidth="1" style="348" min="1" max="1"/>
    <col width="15.140625" customWidth="1" style="348" min="2" max="2"/>
    <col width="12.42578125" customWidth="1" style="348" min="3" max="3"/>
    <col width="9.28515625" customWidth="1" style="348" min="4" max="4"/>
    <col hidden="1" width="9.28515625" customWidth="1" style="348" min="5" max="5"/>
    <col hidden="1" width="2" customWidth="1" style="348" min="6" max="6"/>
    <col hidden="1" width="12.5703125" customWidth="1" style="348" min="7" max="7"/>
    <col width="9.28515625" customWidth="1" style="348" min="8" max="8"/>
    <col width="6.5703125" customWidth="1" style="348" min="9" max="9"/>
    <col width="10.140625" customWidth="1" style="348" min="10" max="10"/>
    <col width="15.28515625" customWidth="1" style="348" min="11" max="11"/>
    <col width="10.5703125" customWidth="1" style="348" min="12" max="12"/>
    <col width="11" customWidth="1" style="348" min="13" max="13"/>
    <col width="9.85546875" customWidth="1" style="348" min="14" max="14"/>
    <col width="11.140625" customWidth="1" style="348" min="15" max="15"/>
    <col width="9.85546875" customWidth="1" style="348" min="16" max="16"/>
    <col width="10.28515625" customWidth="1" style="348" min="17" max="17"/>
    <col width="8.85546875" customWidth="1" style="348" min="18" max="19"/>
    <col width="45.28515625" customWidth="1" style="348" min="20" max="20"/>
    <col width="9.140625" customWidth="1" style="348" min="21" max="21"/>
    <col width="3.140625" customWidth="1" style="348" min="22" max="29"/>
    <col width="10.28515625" customWidth="1" style="348" min="30" max="30"/>
  </cols>
  <sheetData>
    <row r="1" ht="32.25" customFormat="1" customHeight="1" s="1" thickBot="1">
      <c r="A1" s="332" t="n"/>
      <c r="B1" s="354" t="n"/>
      <c r="C1" s="354" t="n"/>
      <c r="D1" s="354" t="n"/>
      <c r="E1" s="354" t="n"/>
      <c r="F1" s="354" t="n"/>
      <c r="G1" s="354" t="n"/>
      <c r="H1" s="354" t="n"/>
      <c r="I1" s="354" t="n"/>
      <c r="J1" s="354" t="n"/>
      <c r="K1" s="354" t="n"/>
      <c r="L1" s="354" t="n"/>
      <c r="M1" s="354" t="n"/>
      <c r="N1" s="354" t="n"/>
      <c r="O1" s="354" t="n"/>
      <c r="P1" s="354" t="n"/>
      <c r="Q1" s="354" t="n"/>
      <c r="R1" s="354" t="n"/>
      <c r="S1" s="354" t="n"/>
      <c r="T1" s="355" t="n"/>
      <c r="U1" s="351" t="n"/>
      <c r="V1" s="351" t="n"/>
      <c r="W1" s="351" t="n"/>
      <c r="X1" s="351" t="n"/>
      <c r="Y1" s="351" t="n"/>
      <c r="Z1" s="351" t="n"/>
      <c r="AA1" s="351" t="n"/>
      <c r="AB1" s="351" t="n"/>
      <c r="AC1" s="351" t="n"/>
      <c r="AD1" s="126" t="n"/>
      <c r="AE1" s="351" t="n"/>
      <c r="AF1" s="351" t="n"/>
    </row>
    <row r="2" ht="15" customFormat="1" customHeight="1" s="1">
      <c r="A2" s="351" t="n"/>
      <c r="B2" s="351" t="n"/>
      <c r="C2" s="127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128" t="n"/>
      <c r="U2" s="351" t="n"/>
      <c r="V2" s="343" t="n">
        <v>2025</v>
      </c>
      <c r="W2" s="356" t="n"/>
      <c r="X2" s="351" t="n"/>
      <c r="Y2" s="351" t="n"/>
      <c r="Z2" s="129" t="inlineStr">
        <is>
          <t>Month:</t>
        </is>
      </c>
      <c r="AA2" s="343" t="n">
        <v>3</v>
      </c>
      <c r="AB2" s="356" t="n"/>
      <c r="AC2" s="351" t="n"/>
      <c r="AD2" s="351" t="n"/>
      <c r="AE2" s="351" t="n"/>
      <c r="AF2" s="351" t="n"/>
    </row>
    <row r="3" ht="15.6" customHeight="1" s="348" thickBot="1">
      <c r="A3" s="351" t="n"/>
      <c r="B3" s="351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351" t="n"/>
      <c r="V3" s="333">
        <f>DATE(V2,AA2,1)</f>
        <v/>
      </c>
      <c r="W3" s="357" t="n"/>
      <c r="X3" s="357" t="n"/>
      <c r="Y3" s="357" t="n"/>
      <c r="Z3" s="357" t="n"/>
      <c r="AA3" s="357" t="n"/>
      <c r="AB3" s="358" t="n"/>
      <c r="AC3" s="351" t="n"/>
      <c r="AD3" s="351" t="n"/>
      <c r="AE3" s="351" t="n"/>
      <c r="AF3" s="249" t="n"/>
    </row>
    <row r="4" ht="21" customHeight="1" s="348" thickBot="1">
      <c r="A4" s="351" t="n"/>
      <c r="B4" s="351" t="n"/>
      <c r="C4" s="25" t="inlineStr">
        <is>
          <t>Federal Manangement Systems</t>
        </is>
      </c>
      <c r="D4" s="25" t="n"/>
      <c r="E4" s="25" t="n"/>
      <c r="F4" s="25" t="n"/>
      <c r="G4" s="25" t="n"/>
      <c r="H4" s="6" t="n"/>
      <c r="I4" s="6" t="n"/>
      <c r="J4" s="6" t="n"/>
      <c r="K4" s="330" t="inlineStr">
        <is>
          <t>Employee Number:</t>
        </is>
      </c>
      <c r="L4" s="351" t="n"/>
      <c r="M4" s="342" t="inlineStr">
        <is>
          <t>3841</t>
        </is>
      </c>
      <c r="N4" s="355" t="n"/>
      <c r="O4" s="6" t="n"/>
      <c r="P4" s="6" t="n"/>
      <c r="Q4" s="6" t="n"/>
      <c r="R4" s="6" t="n"/>
      <c r="S4" s="6" t="n"/>
      <c r="T4" s="6" t="n"/>
      <c r="U4" s="351" t="n"/>
      <c r="V4" s="130" t="inlineStr">
        <is>
          <t>Su</t>
        </is>
      </c>
      <c r="W4" s="131" t="inlineStr">
        <is>
          <t>M</t>
        </is>
      </c>
      <c r="X4" s="131" t="inlineStr">
        <is>
          <t>Tu</t>
        </is>
      </c>
      <c r="Y4" s="131" t="inlineStr">
        <is>
          <t>W</t>
        </is>
      </c>
      <c r="Z4" s="131" t="inlineStr">
        <is>
          <t>Th</t>
        </is>
      </c>
      <c r="AA4" s="131" t="inlineStr">
        <is>
          <t>F</t>
        </is>
      </c>
      <c r="AB4" s="132" t="inlineStr">
        <is>
          <t>Sa</t>
        </is>
      </c>
      <c r="AC4" s="351" t="n"/>
      <c r="AD4" s="133" t="inlineStr">
        <is>
          <t>Overtime Options</t>
        </is>
      </c>
      <c r="AE4" s="351" t="n"/>
      <c r="AF4" s="351" t="n"/>
      <c r="AJ4" s="257" t="n"/>
    </row>
    <row r="5" ht="14.1" customHeight="1" s="348" thickBot="1">
      <c r="A5" s="351" t="n"/>
      <c r="B5" s="351" t="n"/>
      <c r="C5" s="337" t="n"/>
      <c r="D5" s="351" t="n"/>
      <c r="E5" s="351" t="n"/>
      <c r="F5" s="351" t="n"/>
      <c r="G5" s="6" t="n"/>
      <c r="H5" s="340" t="n"/>
      <c r="I5" s="351" t="n"/>
      <c r="J5" s="340" t="n"/>
      <c r="K5" s="344" t="inlineStr">
        <is>
          <t>Employee Name:</t>
        </is>
      </c>
      <c r="L5" s="359" t="n"/>
      <c r="M5" s="342" t="inlineStr">
        <is>
          <t>Rowland, Troy Anthony</t>
        </is>
      </c>
      <c r="N5" s="355" t="n"/>
      <c r="O5" s="337" t="n"/>
      <c r="P5" s="337" t="n"/>
      <c r="Q5" s="337" t="n"/>
      <c r="R5" s="337" t="n"/>
      <c r="S5" s="337" t="n"/>
      <c r="T5" s="337" t="n"/>
      <c r="U5" s="351" t="n"/>
      <c r="V5" s="263">
        <f>IF(MONTH($V$3)&lt;&gt;MONTH($V$3-WEEKDAY($V$3,1)+(ROW(V5)-ROW($V$5))*7+(COLUMN(V5)-COLUMN($V$5)+1)),"",$V$3-WEEKDAY($V$3,1)+(ROW(V5)-ROW($V$5))*7+(COLUMN(V5)-COLUMN($V$5)+1))</f>
        <v/>
      </c>
      <c r="W5" s="263">
        <f>IF(MONTH($V$3)&lt;&gt;MONTH($V$3-WEEKDAY($V$3,1)+(ROW(W5)-ROW($V$5))*7+(COLUMN(W5)-COLUMN($V$5)+1)),"",$V$3-WEEKDAY($V$3,1)+(ROW(W5)-ROW($V$5))*7+(COLUMN(W5)-COLUMN($V$5)+1))</f>
        <v/>
      </c>
      <c r="X5" s="263">
        <f>IF(MONTH($V$3)&lt;&gt;MONTH($V$3-WEEKDAY($V$3,1)+(ROW(X5)-ROW($V$5))*7+(COLUMN(X5)-COLUMN($V$5)+1)),"",$V$3-WEEKDAY($V$3,1)+(ROW(X5)-ROW($V$5))*7+(COLUMN(X5)-COLUMN($V$5)+1))</f>
        <v/>
      </c>
      <c r="Y5" s="263">
        <f>IF(MONTH($V$3)&lt;&gt;MONTH($V$3-WEEKDAY($V$3,1)+(ROW(Y5)-ROW($V$5))*7+(COLUMN(Y5)-COLUMN($V$5)+1)),"",$V$3-WEEKDAY($V$3,1)+(ROW(Y5)-ROW($V$5))*7+(COLUMN(Y5)-COLUMN($V$5)+1))</f>
        <v/>
      </c>
      <c r="Z5" s="263">
        <f>IF(MONTH($V$3)&lt;&gt;MONTH($V$3-WEEKDAY($V$3,1)+(ROW(Z5)-ROW($V$5))*7+(COLUMN(Z5)-COLUMN($V$5)+1)),"",$V$3-WEEKDAY($V$3,1)+(ROW(Z5)-ROW($V$5))*7+(COLUMN(Z5)-COLUMN($V$5)+1))</f>
        <v/>
      </c>
      <c r="AA5" s="263">
        <f>IF(MONTH($V$3)&lt;&gt;MONTH($V$3-WEEKDAY($V$3,1)+(ROW(AA5)-ROW($V$5))*7+(COLUMN(AA5)-COLUMN($V$5)+1)),"",$V$3-WEEKDAY($V$3,1)+(ROW(AA5)-ROW($V$5))*7+(COLUMN(AA5)-COLUMN($V$5)+1))</f>
        <v/>
      </c>
      <c r="AB5" s="263">
        <f>IF(MONTH($V$3)&lt;&gt;MONTH($V$3-WEEKDAY($V$3,1)+(ROW(AB5)-ROW($V$5))*7+(COLUMN(AB5)-COLUMN($V$5)+1)),"",$V$3-WEEKDAY($V$3,1)+(ROW(AB5)-ROW($V$5))*7+(COLUMN(AB5)-COLUMN($V$5)+1))</f>
        <v/>
      </c>
      <c r="AC5" s="351" t="n"/>
      <c r="AD5" s="351" t="n"/>
      <c r="AE5" s="3" t="b">
        <v>1</v>
      </c>
      <c r="AF5" s="258" t="n"/>
      <c r="AJ5" s="350" t="n"/>
      <c r="AK5" s="350" t="n"/>
      <c r="AL5" s="350" t="n"/>
    </row>
    <row r="6" ht="14.1" customHeight="1" s="348" thickBot="1">
      <c r="A6" s="351" t="n"/>
      <c r="B6" s="351" t="n"/>
      <c r="C6" s="337" t="inlineStr">
        <is>
          <t xml:space="preserve">120 Peter Rose St </t>
        </is>
      </c>
      <c r="D6" s="351" t="n"/>
      <c r="E6" s="351" t="n"/>
      <c r="F6" s="351" t="n"/>
      <c r="G6" s="6" t="n"/>
      <c r="H6" s="6" t="n"/>
      <c r="I6" s="6" t="n"/>
      <c r="J6" s="6" t="n"/>
      <c r="K6" s="6" t="n"/>
      <c r="L6" s="6" t="n"/>
      <c r="M6" s="339" t="inlineStr">
        <is>
          <t>Armed or unarmed</t>
        </is>
      </c>
      <c r="N6" s="360" t="n"/>
      <c r="O6" s="135" t="inlineStr">
        <is>
          <t>Unarmed</t>
        </is>
      </c>
      <c r="P6" s="6" t="n"/>
      <c r="Q6" s="6" t="n"/>
      <c r="R6" s="6" t="n"/>
      <c r="S6" s="6" t="n"/>
      <c r="T6" s="6" t="n"/>
      <c r="U6" s="351" t="n"/>
      <c r="V6" s="263">
        <f>IF(MONTH($V$3)&lt;&gt;MONTH($V$3-WEEKDAY($V$3,1)+(ROW(V6)-ROW($V$5))*7+(COLUMN(V6)-COLUMN($V$5)+1)),"",$V$3-WEEKDAY($V$3,1)+(ROW(V6)-ROW($V$5))*7+(COLUMN(V6)-COLUMN($V$5)+1))</f>
        <v/>
      </c>
      <c r="W6" s="263">
        <f>IF(MONTH($V$3)&lt;&gt;MONTH($V$3-WEEKDAY($V$3,1)+(ROW(W6)-ROW($V$5))*7+(COLUMN(W6)-COLUMN($V$5)+1)),"",$V$3-WEEKDAY($V$3,1)+(ROW(W6)-ROW($V$5))*7+(COLUMN(W6)-COLUMN($V$5)+1))</f>
        <v/>
      </c>
      <c r="X6" s="263">
        <f>IF(MONTH($V$3)&lt;&gt;MONTH($V$3-WEEKDAY($V$3,1)+(ROW(X6)-ROW($V$5))*7+(COLUMN(X6)-COLUMN($V$5)+1)),"",$V$3-WEEKDAY($V$3,1)+(ROW(X6)-ROW($V$5))*7+(COLUMN(X6)-COLUMN($V$5)+1))</f>
        <v/>
      </c>
      <c r="Y6" s="263">
        <f>IF(MONTH($V$3)&lt;&gt;MONTH($V$3-WEEKDAY($V$3,1)+(ROW(Y6)-ROW($V$5))*7+(COLUMN(Y6)-COLUMN($V$5)+1)),"",$V$3-WEEKDAY($V$3,1)+(ROW(Y6)-ROW($V$5))*7+(COLUMN(Y6)-COLUMN($V$5)+1))</f>
        <v/>
      </c>
      <c r="Z6" s="263">
        <f>IF(MONTH($V$3)&lt;&gt;MONTH($V$3-WEEKDAY($V$3,1)+(ROW(Z6)-ROW($V$5))*7+(COLUMN(Z6)-COLUMN($V$5)+1)),"",$V$3-WEEKDAY($V$3,1)+(ROW(Z6)-ROW($V$5))*7+(COLUMN(Z6)-COLUMN($V$5)+1))</f>
        <v/>
      </c>
      <c r="AA6" s="263">
        <f>IF(MONTH($V$3)&lt;&gt;MONTH($V$3-WEEKDAY($V$3,1)+(ROW(AA6)-ROW($V$5))*7+(COLUMN(AA6)-COLUMN($V$5)+1)),"",$V$3-WEEKDAY($V$3,1)+(ROW(AA6)-ROW($V$5))*7+(COLUMN(AA6)-COLUMN($V$5)+1))</f>
        <v/>
      </c>
      <c r="AB6" s="263">
        <f>IF(MONTH($V$3)&lt;&gt;MONTH($V$3-WEEKDAY($V$3,1)+(ROW(AB6)-ROW($V$5))*7+(COLUMN(AB6)-COLUMN($V$5)+1)),"",$V$3-WEEKDAY($V$3,1)+(ROW(AB6)-ROW($V$5))*7+(COLUMN(AB6)-COLUMN($V$5)+1))</f>
        <v/>
      </c>
      <c r="AC6" s="351" t="n"/>
      <c r="AD6" s="136" t="inlineStr">
        <is>
          <t>After:</t>
        </is>
      </c>
      <c r="AE6" s="264" t="n">
        <v>8</v>
      </c>
      <c r="AF6" s="258" t="n"/>
      <c r="AJ6" s="350" t="n"/>
      <c r="AL6" s="251" t="n"/>
    </row>
    <row r="7" ht="14.1" customHeight="1" s="348" thickBot="1">
      <c r="A7" s="351" t="n"/>
      <c r="B7" s="351" t="n"/>
      <c r="C7" s="337" t="inlineStr">
        <is>
          <t>Queenstown</t>
        </is>
      </c>
      <c r="D7" s="351" t="n"/>
      <c r="E7" s="351" t="n"/>
      <c r="F7" s="351" t="n"/>
      <c r="G7" s="6" t="n"/>
      <c r="H7" s="340" t="n"/>
      <c r="I7" s="351" t="n"/>
      <c r="J7" s="340" t="n"/>
      <c r="K7" s="340" t="n"/>
      <c r="L7" s="340" t="n"/>
      <c r="M7" s="338" t="inlineStr">
        <is>
          <t>Agency</t>
        </is>
      </c>
      <c r="N7" s="361" t="n"/>
      <c r="O7" s="7" t="inlineStr">
        <is>
          <t>Caricom</t>
        </is>
      </c>
      <c r="P7" s="6" t="n"/>
      <c r="Q7" s="6" t="n"/>
      <c r="R7" s="6" t="n"/>
      <c r="S7" s="6" t="n"/>
      <c r="T7" s="6" t="n"/>
      <c r="U7" s="351" t="n"/>
      <c r="V7" s="263">
        <f>IF(MONTH($V$3)&lt;&gt;MONTH($V$3-WEEKDAY($V$3,1)+(ROW(V7)-ROW($V$5))*7+(COLUMN(V7)-COLUMN($V$5)+1)),"",$V$3-WEEKDAY($V$3,1)+(ROW(V7)-ROW($V$5))*7+(COLUMN(V7)-COLUMN($V$5)+1))</f>
        <v/>
      </c>
      <c r="W7" s="263">
        <f>IF(MONTH($V$3)&lt;&gt;MONTH($V$3-WEEKDAY($V$3,1)+(ROW(W7)-ROW($V$5))*7+(COLUMN(W7)-COLUMN($V$5)+1)),"",$V$3-WEEKDAY($V$3,1)+(ROW(W7)-ROW($V$5))*7+(COLUMN(W7)-COLUMN($V$5)+1))</f>
        <v/>
      </c>
      <c r="X7" s="263">
        <f>IF(MONTH($V$3)&lt;&gt;MONTH($V$3-WEEKDAY($V$3,1)+(ROW(X7)-ROW($V$5))*7+(COLUMN(X7)-COLUMN($V$5)+1)),"",$V$3-WEEKDAY($V$3,1)+(ROW(X7)-ROW($V$5))*7+(COLUMN(X7)-COLUMN($V$5)+1))</f>
        <v/>
      </c>
      <c r="Y7" s="263">
        <f>IF(MONTH($V$3)&lt;&gt;MONTH($V$3-WEEKDAY($V$3,1)+(ROW(Y7)-ROW($V$5))*7+(COLUMN(Y7)-COLUMN($V$5)+1)),"",$V$3-WEEKDAY($V$3,1)+(ROW(Y7)-ROW($V$5))*7+(COLUMN(Y7)-COLUMN($V$5)+1))</f>
        <v/>
      </c>
      <c r="Z7" s="263">
        <f>IF(MONTH($V$3)&lt;&gt;MONTH($V$3-WEEKDAY($V$3,1)+(ROW(Z7)-ROW($V$5))*7+(COLUMN(Z7)-COLUMN($V$5)+1)),"",$V$3-WEEKDAY($V$3,1)+(ROW(Z7)-ROW($V$5))*7+(COLUMN(Z7)-COLUMN($V$5)+1))</f>
        <v/>
      </c>
      <c r="AA7" s="263">
        <f>IF(MONTH($V$3)&lt;&gt;MONTH($V$3-WEEKDAY($V$3,1)+(ROW(AA7)-ROW($V$5))*7+(COLUMN(AA7)-COLUMN($V$5)+1)),"",$V$3-WEEKDAY($V$3,1)+(ROW(AA7)-ROW($V$5))*7+(COLUMN(AA7)-COLUMN($V$5)+1))</f>
        <v/>
      </c>
      <c r="AB7" s="263">
        <f>IF(MONTH($V$3)&lt;&gt;MONTH($V$3-WEEKDAY($V$3,1)+(ROW(AB7)-ROW($V$5))*7+(COLUMN(AB7)-COLUMN($V$5)+1)),"",$V$3-WEEKDAY($V$3,1)+(ROW(AB7)-ROW($V$5))*7+(COLUMN(AB7)-COLUMN($V$5)+1))</f>
        <v/>
      </c>
      <c r="AC7" s="351" t="n"/>
      <c r="AD7" s="351" t="n"/>
      <c r="AE7" s="351" t="n"/>
      <c r="AF7" s="258" t="n"/>
      <c r="AJ7" s="350" t="n"/>
      <c r="AL7" s="251" t="n"/>
    </row>
    <row r="8">
      <c r="A8" s="351" t="n"/>
      <c r="B8" s="351" t="n"/>
      <c r="C8" s="337" t="inlineStr">
        <is>
          <t>Georgetown, Guyana</t>
        </is>
      </c>
      <c r="D8" s="351" t="n"/>
      <c r="E8" s="351" t="n"/>
      <c r="F8" s="351" t="n"/>
      <c r="G8" s="6" t="n"/>
      <c r="H8" s="6" t="n"/>
      <c r="I8" s="6" t="n"/>
      <c r="J8" s="6" t="n"/>
      <c r="K8" s="6" t="n"/>
      <c r="L8" s="6" t="n"/>
      <c r="M8" s="341" t="n"/>
      <c r="N8" s="351" t="n"/>
      <c r="O8" s="351" t="n"/>
      <c r="P8" s="6" t="n"/>
      <c r="Q8" s="6" t="n"/>
      <c r="R8" s="6" t="n"/>
      <c r="S8" s="6" t="n"/>
      <c r="T8" s="6" t="n"/>
      <c r="U8" s="351" t="n"/>
      <c r="V8" s="263">
        <f>IF(MONTH($V$3)&lt;&gt;MONTH($V$3-WEEKDAY($V$3,1)+(ROW(V8)-ROW($V$5))*7+(COLUMN(V8)-COLUMN($V$5)+1)),"",$V$3-WEEKDAY($V$3,1)+(ROW(V8)-ROW($V$5))*7+(COLUMN(V8)-COLUMN($V$5)+1))</f>
        <v/>
      </c>
      <c r="W8" s="263">
        <f>IF(MONTH($V$3)&lt;&gt;MONTH($V$3-WEEKDAY($V$3,1)+(ROW(W8)-ROW($V$5))*7+(COLUMN(W8)-COLUMN($V$5)+1)),"",$V$3-WEEKDAY($V$3,1)+(ROW(W8)-ROW($V$5))*7+(COLUMN(W8)-COLUMN($V$5)+1))</f>
        <v/>
      </c>
      <c r="X8" s="263">
        <f>IF(MONTH($V$3)&lt;&gt;MONTH($V$3-WEEKDAY($V$3,1)+(ROW(X8)-ROW($V$5))*7+(COLUMN(X8)-COLUMN($V$5)+1)),"",$V$3-WEEKDAY($V$3,1)+(ROW(X8)-ROW($V$5))*7+(COLUMN(X8)-COLUMN($V$5)+1))</f>
        <v/>
      </c>
      <c r="Y8" s="263">
        <f>IF(MONTH($V$3)&lt;&gt;MONTH($V$3-WEEKDAY($V$3,1)+(ROW(Y8)-ROW($V$5))*7+(COLUMN(Y8)-COLUMN($V$5)+1)),"",$V$3-WEEKDAY($V$3,1)+(ROW(Y8)-ROW($V$5))*7+(COLUMN(Y8)-COLUMN($V$5)+1))</f>
        <v/>
      </c>
      <c r="Z8" s="263">
        <f>IF(MONTH($V$3)&lt;&gt;MONTH($V$3-WEEKDAY($V$3,1)+(ROW(Z8)-ROW($V$5))*7+(COLUMN(Z8)-COLUMN($V$5)+1)),"",$V$3-WEEKDAY($V$3,1)+(ROW(Z8)-ROW($V$5))*7+(COLUMN(Z8)-COLUMN($V$5)+1))</f>
        <v/>
      </c>
      <c r="AA8" s="263">
        <f>IF(MONTH($V$3)&lt;&gt;MONTH($V$3-WEEKDAY($V$3,1)+(ROW(AA8)-ROW($V$5))*7+(COLUMN(AA8)-COLUMN($V$5)+1)),"",$V$3-WEEKDAY($V$3,1)+(ROW(AA8)-ROW($V$5))*7+(COLUMN(AA8)-COLUMN($V$5)+1))</f>
        <v/>
      </c>
      <c r="AB8" s="263">
        <f>IF(MONTH($V$3)&lt;&gt;MONTH($V$3-WEEKDAY($V$3,1)+(ROW(AB8)-ROW($V$5))*7+(COLUMN(AB8)-COLUMN($V$5)+1)),"",$V$3-WEEKDAY($V$3,1)+(ROW(AB8)-ROW($V$5))*7+(COLUMN(AB8)-COLUMN($V$5)+1))</f>
        <v/>
      </c>
      <c r="AC8" s="351" t="n"/>
      <c r="AD8" s="351" t="n"/>
      <c r="AE8" s="3" t="b">
        <v>1</v>
      </c>
      <c r="AF8" s="258" t="n"/>
      <c r="AJ8" s="350" t="n"/>
      <c r="AL8" s="251" t="n"/>
    </row>
    <row r="9">
      <c r="A9" s="351" t="n"/>
      <c r="B9" s="351" t="n"/>
      <c r="C9" s="337" t="n"/>
      <c r="D9" s="337" t="n"/>
      <c r="E9" s="337" t="n"/>
      <c r="F9" s="337" t="n"/>
      <c r="G9" s="6" t="n"/>
      <c r="H9" s="6" t="n"/>
      <c r="I9" s="6" t="n"/>
      <c r="J9" s="6" t="n"/>
      <c r="K9" s="6" t="n"/>
      <c r="L9" s="6" t="n"/>
      <c r="M9" s="137" t="n"/>
      <c r="N9" s="137" t="n"/>
      <c r="O9" s="6" t="n"/>
      <c r="P9" s="6" t="n"/>
      <c r="Q9" s="6" t="n"/>
      <c r="R9" s="6" t="n"/>
      <c r="S9" s="6" t="n"/>
      <c r="T9" s="6" t="n"/>
      <c r="U9" s="351" t="n"/>
      <c r="V9" s="265" t="n"/>
      <c r="W9" s="265" t="n"/>
      <c r="X9" s="265" t="n"/>
      <c r="Y9" s="265" t="n"/>
      <c r="Z9" s="265" t="n"/>
      <c r="AA9" s="265" t="n"/>
      <c r="AB9" s="265" t="n"/>
      <c r="AC9" s="351" t="n"/>
      <c r="AD9" s="351" t="n"/>
      <c r="AE9" s="3" t="n"/>
      <c r="AF9" s="351" t="n"/>
      <c r="AJ9" s="350" t="n"/>
      <c r="AL9" s="251" t="n"/>
    </row>
    <row r="10">
      <c r="A10" s="351" t="n"/>
      <c r="B10" s="351" t="n"/>
      <c r="C10" s="337" t="inlineStr">
        <is>
          <t>592-223-7560</t>
        </is>
      </c>
      <c r="D10" s="351" t="n"/>
      <c r="E10" s="351" t="n"/>
      <c r="F10" s="351" t="n"/>
      <c r="G10" s="6" t="n"/>
      <c r="H10" s="340" t="n"/>
      <c r="I10" s="351" t="n"/>
      <c r="J10" s="340" t="n"/>
      <c r="K10" s="330" t="inlineStr">
        <is>
          <t>Week Starting:</t>
        </is>
      </c>
      <c r="L10" s="351" t="n"/>
      <c r="M10" s="335" t="n">
        <v>45977</v>
      </c>
      <c r="N10" s="362" t="n"/>
      <c r="O10" s="6" t="n"/>
      <c r="P10" s="6" t="n"/>
      <c r="Q10" s="6" t="n"/>
      <c r="R10" s="6" t="n"/>
      <c r="S10" s="6" t="n"/>
      <c r="T10" s="138" t="inlineStr">
        <is>
          <t>[42]</t>
        </is>
      </c>
      <c r="U10" s="351" t="n"/>
      <c r="V10" s="263">
        <f>IF(MONTH($V$3)&lt;&gt;MONTH($V$3-WEEKDAY($V$3,1)+(ROW(V10)-ROW($V$5))*7+(COLUMN(V10)-COLUMN($V$5)+1)),"",$V$3-WEEKDAY($V$3,1)+(ROW(V10)-ROW($V$5))*7+(COLUMN(V10)-COLUMN($V$5)+1))</f>
        <v/>
      </c>
      <c r="W10" s="263">
        <f>IF(MONTH($V$3)&lt;&gt;MONTH($V$3-WEEKDAY($V$3,1)+(ROW(W10)-ROW($V$5))*7+(COLUMN(W10)-COLUMN($V$5)+1)),"",$V$3-WEEKDAY($V$3,1)+(ROW(W10)-ROW($V$5))*7+(COLUMN(W10)-COLUMN($V$5)+1))</f>
        <v/>
      </c>
      <c r="X10" s="263">
        <f>IF(MONTH($V$3)&lt;&gt;MONTH($V$3-WEEKDAY($V$3,1)+(ROW(X10)-ROW($V$5))*7+(COLUMN(X10)-COLUMN($V$5)+1)),"",$V$3-WEEKDAY($V$3,1)+(ROW(X10)-ROW($V$5))*7+(COLUMN(X10)-COLUMN($V$5)+1))</f>
        <v/>
      </c>
      <c r="Y10" s="263">
        <f>IF(MONTH($V$3)&lt;&gt;MONTH($V$3-WEEKDAY($V$3,1)+(ROW(Y10)-ROW($V$5))*7+(COLUMN(Y10)-COLUMN($V$5)+1)),"",$V$3-WEEKDAY($V$3,1)+(ROW(Y10)-ROW($V$5))*7+(COLUMN(Y10)-COLUMN($V$5)+1))</f>
        <v/>
      </c>
      <c r="Z10" s="263">
        <f>IF(MONTH($V$3)&lt;&gt;MONTH($V$3-WEEKDAY($V$3,1)+(ROW(Z10)-ROW($V$5))*7+(COLUMN(Z10)-COLUMN($V$5)+1)),"",$V$3-WEEKDAY($V$3,1)+(ROW(Z10)-ROW($V$5))*7+(COLUMN(Z10)-COLUMN($V$5)+1))</f>
        <v/>
      </c>
      <c r="AA10" s="263">
        <f>IF(MONTH($V$3)&lt;&gt;MONTH($V$3-WEEKDAY($V$3,1)+(ROW(AA10)-ROW($V$5))*7+(COLUMN(AA10)-COLUMN($V$5)+1)),"",$V$3-WEEKDAY($V$3,1)+(ROW(AA10)-ROW($V$5))*7+(COLUMN(AA10)-COLUMN($V$5)+1))</f>
        <v/>
      </c>
      <c r="AB10" s="263">
        <f>IF(MONTH($V$3)&lt;&gt;MONTH($V$3-WEEKDAY($V$3,1)+(ROW(AB10)-ROW($V$5))*7+(COLUMN(AB10)-COLUMN($V$5)+1)),"",$V$3-WEEKDAY($V$3,1)+(ROW(AB10)-ROW($V$5))*7+(COLUMN(AB10)-COLUMN($V$5)+1))</f>
        <v/>
      </c>
      <c r="AC10" s="351" t="n"/>
      <c r="AD10" s="136" t="inlineStr">
        <is>
          <t>After:</t>
        </is>
      </c>
      <c r="AE10" s="264" t="n">
        <v>40</v>
      </c>
      <c r="AF10" s="250" t="n"/>
    </row>
    <row r="11" ht="15.75" customHeight="1" s="348" thickBot="1">
      <c r="A11" s="351" t="n"/>
      <c r="B11" s="351" t="n"/>
      <c r="C11" s="6" t="n"/>
      <c r="D11" s="6" t="n"/>
      <c r="E11" s="6" t="n"/>
      <c r="F11" s="6" t="n"/>
      <c r="G11" s="6" t="n"/>
      <c r="H11" s="6" t="n"/>
      <c r="I11" s="6" t="n"/>
      <c r="J11" s="6" t="n"/>
      <c r="K11" s="259" t="inlineStr">
        <is>
          <t>Carry Forward Hrs:</t>
        </is>
      </c>
      <c r="L11" s="248" t="n">
        <v>32</v>
      </c>
      <c r="M11" s="6" t="n"/>
      <c r="N11" s="6" t="n"/>
      <c r="O11" s="6" t="n"/>
      <c r="P11" s="6" t="n"/>
      <c r="Q11" s="6" t="n"/>
      <c r="R11" s="6" t="n"/>
      <c r="S11" s="6" t="n"/>
      <c r="T11" s="6" t="n"/>
      <c r="U11" s="351" t="n"/>
      <c r="V11" s="263">
        <f>IF(MONTH($V$3)&lt;&gt;MONTH($V$3-WEEKDAY($V$3,1)+(ROW(V11)-ROW($V$5))*7+(COLUMN(V11)-COLUMN($V$5)+1)),"",$V$3-WEEKDAY($V$3,1)+(ROW(V11)-ROW($V$5))*7+(COLUMN(V11)-COLUMN($V$5)+1))</f>
        <v/>
      </c>
      <c r="W11" s="263">
        <f>IF(MONTH($V$3)&lt;&gt;MONTH($V$3-WEEKDAY($V$3,1)+(ROW(W11)-ROW($V$5))*7+(COLUMN(W11)-COLUMN($V$5)+1)),"",$V$3-WEEKDAY($V$3,1)+(ROW(W11)-ROW($V$5))*7+(COLUMN(W11)-COLUMN($V$5)+1))</f>
        <v/>
      </c>
      <c r="X11" s="263">
        <f>IF(MONTH($V$3)&lt;&gt;MONTH($V$3-WEEKDAY($V$3,1)+(ROW(X11)-ROW($V$5))*7+(COLUMN(X11)-COLUMN($V$5)+1)),"",$V$3-WEEKDAY($V$3,1)+(ROW(X11)-ROW($V$5))*7+(COLUMN(X11)-COLUMN($V$5)+1))</f>
        <v/>
      </c>
      <c r="Y11" s="263">
        <f>IF(MONTH($V$3)&lt;&gt;MONTH($V$3-WEEKDAY($V$3,1)+(ROW(Y11)-ROW($V$5))*7+(COLUMN(Y11)-COLUMN($V$5)+1)),"",$V$3-WEEKDAY($V$3,1)+(ROW(Y11)-ROW($V$5))*7+(COLUMN(Y11)-COLUMN($V$5)+1))</f>
        <v/>
      </c>
      <c r="Z11" s="263">
        <f>IF(MONTH($V$3)&lt;&gt;MONTH($V$3-WEEKDAY($V$3,1)+(ROW(Z11)-ROW($V$5))*7+(COLUMN(Z11)-COLUMN($V$5)+1)),"",$V$3-WEEKDAY($V$3,1)+(ROW(Z11)-ROW($V$5))*7+(COLUMN(Z11)-COLUMN($V$5)+1))</f>
        <v/>
      </c>
      <c r="AA11" s="263">
        <f>IF(MONTH($V$3)&lt;&gt;MONTH($V$3-WEEKDAY($V$3,1)+(ROW(AA11)-ROW($V$5))*7+(COLUMN(AA11)-COLUMN($V$5)+1)),"",$V$3-WEEKDAY($V$3,1)+(ROW(AA11)-ROW($V$5))*7+(COLUMN(AA11)-COLUMN($V$5)+1))</f>
        <v/>
      </c>
      <c r="AB11" s="263">
        <f>IF(MONTH($V$3)&lt;&gt;MONTH($V$3-WEEKDAY($V$3,1)+(ROW(AB11)-ROW($V$5))*7+(COLUMN(AB11)-COLUMN($V$5)+1)),"",$V$3-WEEKDAY($V$3,1)+(ROW(AB11)-ROW($V$5))*7+(COLUMN(AB11)-COLUMN($V$5)+1))</f>
        <v/>
      </c>
      <c r="AC11" s="351" t="n"/>
      <c r="AD11" s="351" t="n"/>
      <c r="AE11" s="351" t="n"/>
      <c r="AF11" s="258" t="n"/>
      <c r="AJ11" s="252" t="n"/>
      <c r="AK11" s="252" t="n"/>
    </row>
    <row r="12" ht="27.75" customFormat="1" customHeight="1" s="2" thickBot="1">
      <c r="A12" s="266" t="inlineStr">
        <is>
          <t>Day Off</t>
        </is>
      </c>
      <c r="B12" s="267" t="inlineStr">
        <is>
          <t>Holiday Double</t>
        </is>
      </c>
      <c r="C12" s="139" t="inlineStr">
        <is>
          <t>Day of Week</t>
        </is>
      </c>
      <c r="D12" s="140" t="inlineStr">
        <is>
          <t>Time
In</t>
        </is>
      </c>
      <c r="E12" s="140" t="inlineStr">
        <is>
          <t>Time
Out</t>
        </is>
      </c>
      <c r="F12" s="141" t="n"/>
      <c r="G12" s="140" t="inlineStr">
        <is>
          <t>Time
In</t>
        </is>
      </c>
      <c r="H12" s="140" t="inlineStr">
        <is>
          <t>Time
Out</t>
        </is>
      </c>
      <c r="I12" s="142" t="inlineStr">
        <is>
          <t>Total
Hrs</t>
        </is>
      </c>
      <c r="J12" s="142" t="inlineStr">
        <is>
          <t>Location</t>
        </is>
      </c>
      <c r="K12" s="142" t="inlineStr">
        <is>
          <t>Supervisor</t>
        </is>
      </c>
      <c r="L12" s="142" t="inlineStr">
        <is>
          <t>Supervisor Approval</t>
        </is>
      </c>
      <c r="M12" s="140" t="inlineStr">
        <is>
          <t>Regular
Hrs</t>
        </is>
      </c>
      <c r="N12" s="140" t="inlineStr">
        <is>
          <t>Overtime
Hrs</t>
        </is>
      </c>
      <c r="O12" s="140" t="inlineStr">
        <is>
          <t>Hol Hrs</t>
        </is>
      </c>
      <c r="P12" s="140" t="inlineStr">
        <is>
          <t>Responsibilities</t>
        </is>
      </c>
      <c r="Q12" s="140" t="inlineStr">
        <is>
          <t>Risk</t>
        </is>
      </c>
      <c r="R12" s="140" t="inlineStr">
        <is>
          <t>Meals</t>
        </is>
      </c>
      <c r="S12" s="140" t="inlineStr">
        <is>
          <t>Vac Hrs</t>
        </is>
      </c>
      <c r="T12" s="143" t="inlineStr">
        <is>
          <t>Reason for Overtime</t>
        </is>
      </c>
      <c r="U12" s="144" t="inlineStr">
        <is>
          <t>Wkly Reg Avail</t>
        </is>
      </c>
      <c r="V12" s="351" t="inlineStr">
        <is>
          <t>Orig Reg</t>
        </is>
      </c>
      <c r="W12" s="351" t="inlineStr">
        <is>
          <t>Wkly OT Adj</t>
        </is>
      </c>
      <c r="X12" s="351" t="inlineStr">
        <is>
          <t>Week Start</t>
        </is>
      </c>
      <c r="Y12" s="351" t="inlineStr">
        <is>
          <t>Wk Hrs Before</t>
        </is>
      </c>
      <c r="Z12" s="351" t="n"/>
      <c r="AA12" s="351" t="n"/>
      <c r="AB12" s="351" t="n"/>
      <c r="AC12" s="351" t="n"/>
      <c r="AD12" s="351" t="n"/>
      <c r="AE12" s="351" t="n"/>
      <c r="AF12" s="351" t="n"/>
      <c r="AJ12" s="252" t="n"/>
      <c r="AK12" s="252" t="n"/>
    </row>
    <row r="13" hidden="1" ht="15.75" customHeight="1" s="348" thickBot="1">
      <c r="A13" s="268" t="n"/>
      <c r="B13" s="351" t="n"/>
      <c r="C13" s="145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146" t="n"/>
      <c r="U13" s="351" t="n"/>
      <c r="V13" s="351" t="n"/>
      <c r="W13" s="351" t="n"/>
      <c r="X13" s="351" t="n"/>
      <c r="Y13" s="351" t="n"/>
      <c r="Z13" s="351" t="n"/>
      <c r="AA13" s="351" t="n"/>
      <c r="AB13" s="351" t="n"/>
      <c r="AC13" s="351" t="n"/>
      <c r="AD13" s="351" t="n"/>
      <c r="AE13" s="351" t="n"/>
      <c r="AF13" s="351" t="n"/>
    </row>
    <row r="14" ht="24" customHeight="1" s="348" thickBot="1">
      <c r="A14" s="147" t="inlineStr">
        <is>
          <t>On Day</t>
        </is>
      </c>
      <c r="B14" s="269" t="n"/>
      <c r="C14" s="88">
        <f>M10</f>
        <v/>
      </c>
      <c r="D14" s="54" t="n"/>
      <c r="E14" s="148">
        <f>IF(D14="", "",
 IF(D14=TIME(0,0,0), 0,
 IF(AND(D14&gt;=TIME(0,0,1), D14&lt;=TIME(2,0,0)), TIME(7,0,0),
 IF(AND(D14&gt;=TIME(6,0,0), D14&lt;=TIME(8,0,0)), TIME(12,0,0),
 IF(AND(D14&gt;TIME(8,0,0), D14&lt;=TIME(13,59,0)), TIME(15,0,0),
 IF(AND(D14&gt;=TIME(14,0,0), D14&lt;=TIME(17,59,0)), TIME(21,0,0),
 IF(AND(D14&gt;=TIME(18,0,0), D14&lt;=TIME(21,59,0)), TIME(0,0,0),
 IF(AND(D14&gt;=TIME(22,0,0), D14&lt;=TIME(23,59,59)), TIME(7,0,0), ""))))))))</f>
        <v/>
      </c>
      <c r="F14" s="149" t="n"/>
      <c r="G14" s="148">
        <f>IF(AND(D14&gt;=TIME(6,0,0),D14&lt;=TIME(8,0,0)),E14,"")</f>
        <v/>
      </c>
      <c r="H14" s="54" t="n"/>
      <c r="I14" s="55">
        <f>ROUND(IF(OR(D14="",E14="",E14=0),0,IF(H14="",MOD(E14-D14,1)*24,MOD(H14-D14,1)*24)),2)</f>
        <v/>
      </c>
      <c r="J14" s="150" t="n"/>
      <c r="K14" s="270" t="n"/>
      <c r="L14" s="271" t="n"/>
      <c r="M14" s="272">
        <f>MAX(0,V14-W14)</f>
        <v/>
      </c>
      <c r="N14" s="56">
        <f>(IF(OR($C14="",$D14=""),0,
 IF(OR($A14="Holiday",$A15="Holiday"),
    IF(ISNUMBER(MATCH(TRIM($B14),{"Phagwah","Good Friday","Easter Monday","Labour Day","Christmas","Eid ul Azha","Romans-2","Globe-12","Neptune P1"},0)),0,$I14),
 IF(AND(NOT(OR($A14="Annual Leave",$A15="Annual Leave")),$A14="Off day"),$I14,
  MAX(0,$I14-$V14)
  ))))+W14</f>
        <v/>
      </c>
      <c r="O14" s="56">
        <f>IF(AND(OR($A14="Holiday",$A15="Holiday"),
        ISNUMBER(MATCH(TRIM($B14),{"Phagwah","Good Friday","Easter Monday","Labour Day","Christmas","Eid ul Azha","Romans-2","Globe-12","Neptune P1"},0))),
   $I14,0)</f>
        <v/>
      </c>
      <c r="P14" s="56">
        <f>IF(OR($O$7="Canteen",$O$7="Head Office"),0,IF($I14&lt;=0,0,IF(OR(OR(TRIM($J14)="Hebrews",TRIM($J14)="Romans",TRIM($J14)="Romans-2",TRIM($J14)="Globe",TRIM($J14)="Globe-12",TRIM($J14)="Neptune P1"),AND($I15&gt;0,OR(TRIM($J15)="Hebrews",TRIM($J15)="Romans",TRIM($J15)="Romans-2",TRIM($J15)="Globe",TRIM($J15)="Globe-12",TRIM($J15)="Neptune P1"))),1,0)))</f>
        <v/>
      </c>
      <c r="Q14" s="57" t="n"/>
      <c r="R14" s="56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IF($I14&gt;0,1,0),
      0
   ),
0))</f>
        <v/>
      </c>
      <c r="S14" s="56">
        <f>IF(OR($A14="Annual Leave",$A15="Annual Leave"),IF($A14="Annual Leave",8,0),0)</f>
        <v/>
      </c>
      <c r="T14" s="58" t="n"/>
      <c r="U14" s="144">
        <f>MAX(0,40-Y14)</f>
        <v/>
      </c>
      <c r="V14" s="151">
        <f>IF(OR($C14="",$D14=""),0,
 IF(OR($A14="Holiday",$A15="Holiday"),0,
 IF(AND(NOT(OR($A14="Annual Leave",$A15="Annual Leave")),$A14="Off day"),0,
  IF($I14+$I15&gt;=8,IF($I14&gt;=8,8,$I14),$I14)
  )))</f>
        <v/>
      </c>
      <c r="W14" s="151">
        <f>MAX(0,V14-U14)</f>
        <v/>
      </c>
      <c r="X14" s="151">
        <f>IF(C14="","",C14-WEEKDAY(C14,1)+1)</f>
        <v/>
      </c>
      <c r="Y14" s="151">
        <f>IF(X14=X14,$L$11,0)</f>
        <v/>
      </c>
      <c r="Z14" s="151" t="n"/>
      <c r="AA14" s="151" t="n"/>
      <c r="AB14" s="151" t="n"/>
      <c r="AC14" s="351" t="n"/>
      <c r="AD14" s="351" t="n"/>
      <c r="AE14" s="351" t="n"/>
      <c r="AF14" s="351" t="n"/>
    </row>
    <row r="15" ht="24" customHeight="1" s="348" thickBot="1">
      <c r="A15" s="147" t="inlineStr">
        <is>
          <t>On Day</t>
        </is>
      </c>
      <c r="B15" s="269" t="n"/>
      <c r="C15" s="89">
        <f>C14</f>
        <v/>
      </c>
      <c r="D15" s="59" t="n"/>
      <c r="E15" s="152">
        <f>IF(D15="", "",
 IF(D15=TIME(0,0,0), 0,
 IF(AND(D15&gt;=TIME(0,0,1), D15&lt;=TIME(2,0,0)), TIME(7,0,0),
 IF(AND(D15&gt;=TIME(6,0,0), D15&lt;=TIME(8,0,0)), TIME(12,0,0),
 IF(AND(D15&gt;TIME(8,0,0), D15&lt;=TIME(13,59,0)), TIME(15,0,0),
 IF(AND(D15&gt;=TIME(14,0,0), D15&lt;=TIME(17,59,0)), TIME(21,0,0),
 IF(AND(D15&gt;=TIME(18,0,0), D15&lt;=TIME(21,59,0)), TIME(0,0,0),
 IF(AND(D15&gt;=TIME(22,0,0), D15&lt;=TIME(23,59,59)), TIME(7,0,0), ""))))))))</f>
        <v/>
      </c>
      <c r="F15" s="153" t="n"/>
      <c r="G15" s="152">
        <f>IF(AND(D15&gt;=TIME(6,0,0),D15&lt;=TIME(8,0,0)),E15,"")</f>
        <v/>
      </c>
      <c r="H15" s="59" t="n"/>
      <c r="I15" s="60">
        <f>ROUND(IF(OR(D15="",E15="",E15=0),0,IF(H15="",MOD(E15-D15,1)*24,MOD(H15-D15,1)*24)),2)</f>
        <v/>
      </c>
      <c r="J15" s="150" t="n"/>
      <c r="K15" s="270" t="n"/>
      <c r="L15" s="271" t="n"/>
      <c r="M15" s="272">
        <f>MAX(0,V15-W15)</f>
        <v/>
      </c>
      <c r="N15" s="61">
        <f>(IF(OR($C15="",$D15=""),0,
 IF(OR($A14="Holiday",$A15="Holiday"),
    IF(ISNUMBER(MATCH(TRIM($B15),{"Phagwah","Good Friday","Easter Monday","Labour Day","Christmas","Eid ul Azha","Romans-2","Globe-12","Neptune P1"},0)),0,$I15),
 IF(AND(NOT(OR($A14="Annual Leave",$A15="Annual Leave")),$A15="Off day"),$I15,
  MAX(0,$I15-$V15)
  ))))+W15</f>
        <v/>
      </c>
      <c r="O15" s="61">
        <f>IF(AND(OR($A14="Holiday",$A15="Holiday"),
        ISNUMBER(MATCH(TRIM($B15),{"Phagwah","Good Friday","Easter Monday","Labour Day","Christmas","Eid ul Azha","Romans-2","Globe-12","Neptune P1"},0))),
   $I15,0)</f>
        <v/>
      </c>
      <c r="P15" s="61">
        <f>IF(OR($O$7="Canteen",$O$7="Head Office"),0,IF($I15&lt;=0,0,IF(AND($I14&lt;=0,OR(TRIM($J15)="Hebrews",TRIM($J15)="Romans",TRIM($J15)="Romans-2",TRIM($J15)="Globe",TRIM($J15)="Globe-12",TRIM($J15)="Neptune P1")),1,0)))</f>
        <v/>
      </c>
      <c r="Q15" s="62" t="n"/>
      <c r="R15" s="61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IF(AND($I14=0,$I15&gt;0),1,0),
      0
   ),
0))</f>
        <v/>
      </c>
      <c r="S15" s="61">
        <f>IF(OR($A14="Annual Leave",$A15="Annual Leave"),IF(AND($A14&lt;&gt;"Annual Leave",$A15="Annual Leave"),8,0),0)</f>
        <v/>
      </c>
      <c r="T15" s="63" t="n"/>
      <c r="U15" s="144">
        <f>MAX(0,40-Y15)</f>
        <v/>
      </c>
      <c r="V15" s="151">
        <f>IF(OR($C15="",$D15=""),0,
 IF(OR($A14="Holiday",$A15="Holiday"),0,
 IF(AND(NOT(OR($A14="Annual Leave",$A15="Annual Leave")),$A15="Off day"),0,
  IF($I14+$I15&gt;=8,IF($I14&gt;=8,0,8-$I14),$I15)
  )))</f>
        <v/>
      </c>
      <c r="W15" s="151">
        <f>MAX(0,V15-U15)</f>
        <v/>
      </c>
      <c r="X15" s="151">
        <f>IF(C15="","",C15-WEEKDAY(C15,1)+1)</f>
        <v/>
      </c>
      <c r="Y15" s="151">
        <f>SUMPRODUCT(($X$14:$X14=X15)*(($V$14:$V14)+($O$14:$O14)))+IF(X15=X14,$L$11,0)</f>
        <v/>
      </c>
      <c r="Z15" s="151" t="n"/>
      <c r="AA15" s="151" t="n"/>
      <c r="AB15" s="151" t="n"/>
      <c r="AC15" s="351" t="n"/>
      <c r="AD15" s="351" t="n"/>
      <c r="AE15" s="351" t="n"/>
      <c r="AF15" s="351" t="n"/>
    </row>
    <row r="16" ht="24" customHeight="1" s="348" thickBot="1">
      <c r="A16" s="154" t="inlineStr">
        <is>
          <t>On Day</t>
        </is>
      </c>
      <c r="B16" s="273" t="n"/>
      <c r="C16" s="90">
        <f>C14+1</f>
        <v/>
      </c>
      <c r="D16" s="8" t="n"/>
      <c r="E16" s="155">
        <f>IF(D16="", "",
 IF(D16=TIME(0,0,0), 0,
 IF(AND(D16&gt;=TIME(0,0,1), D16&lt;=TIME(2,0,0)), TIME(7,0,0),
 IF(AND(D16&gt;=TIME(6,0,0), D16&lt;=TIME(8,0,0)), TIME(12,0,0),
 IF(AND(D16&gt;TIME(8,0,0), D16&lt;=TIME(13,59,0)), TIME(15,0,0),
 IF(AND(D16&gt;=TIME(14,0,0), D16&lt;=TIME(17,59,0)), TIME(21,0,0),
 IF(AND(D16&gt;=TIME(18,0,0), D16&lt;=TIME(21,59,0)), TIME(0,0,0),
 IF(AND(D16&gt;=TIME(22,0,0), D16&lt;=TIME(23,59,59)), TIME(7,0,0), ""))))))))</f>
        <v/>
      </c>
      <c r="F16" s="156" t="n"/>
      <c r="G16" s="155">
        <f>IF(AND(D16&gt;=TIME(6,0,0),D16&lt;=TIME(8,0,0)),E16,"")</f>
        <v/>
      </c>
      <c r="H16" s="8" t="n"/>
      <c r="I16" s="30">
        <f>ROUND(IF(OR(D16="",E16="",E16=0),0,IF(H16="",MOD(E16-D16,1)*24,MOD(H16-D16,1)*24)),2)</f>
        <v/>
      </c>
      <c r="J16" s="157" t="n"/>
      <c r="K16" s="274" t="n"/>
      <c r="L16" s="271" t="n"/>
      <c r="M16" s="275">
        <f>MAX(0,V16-W16)</f>
        <v/>
      </c>
      <c r="N16" s="9">
        <f>(IF(OR($C16="",$D16=""),0,
 IF(OR($A16="Holiday",$A17="Holiday"),
    IF(ISNUMBER(MATCH(TRIM($B16),{"Phagwah","Good Friday","Easter Monday","Labour Day","Christmas","Eid ul Azha","Romans-2","Globe-12","Neptune P1"},0)),0,$I16),
 IF(AND(NOT(OR($A16="Annual Leave",$A17="Annual Leave")),$A16="Off day"),$I16,
  MAX(0,$I16-$V16)
  ))))+W16</f>
        <v/>
      </c>
      <c r="O16" s="9">
        <f>IF(AND(OR($A16="Holiday",$A17="Holiday"),
        ISNUMBER(MATCH(TRIM($B16),{"Phagwah","Good Friday","Easter Monday","Labour Day","Christmas","Eid ul Azha","Romans-2","Globe-12","Neptune P1"},0))),
   $I16,0)</f>
        <v/>
      </c>
      <c r="P16" s="9">
        <f>IF(OR($O$7="Canteen",$O$7="Head Office"),0,IF($I16&lt;=0,0,IF(OR(OR(TRIM($J16)="Hebrews",TRIM($J16)="Romans",TRIM($J16)="Romans-2",TRIM($J16)="Globe",TRIM($J16)="Globe-12",TRIM($J16)="Neptune P1"),AND($I17&gt;0,OR(TRIM($J17)="Hebrews",TRIM($J17)="Romans",TRIM($J17)="Romans-2",TRIM($J17)="Globe",TRIM($J17)="Globe-12",TRIM($J17)="Neptune P1"))),1,0)))</f>
        <v/>
      </c>
      <c r="Q16" s="10" t="n"/>
      <c r="R16" s="9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IF($I16&gt;0,1,0),
      0
   ),
0))</f>
        <v/>
      </c>
      <c r="S16" s="9">
        <f>IF(OR($A16="Annual Leave",$A17="Annual Leave"),IF($A16="Annual Leave",8,0),0)</f>
        <v/>
      </c>
      <c r="T16" s="91" t="n"/>
      <c r="U16" s="144">
        <f>MAX(0,40-Y16)</f>
        <v/>
      </c>
      <c r="V16" s="351">
        <f>IF(OR($C16="",$D16=""),0,
 IF(OR($A16="Holiday",$A17="Holiday"),0,
 IF(AND(NOT(OR($A16="Annual Leave",$A17="Annual Leave")),$A16="Off day"),0,
  IF($I16+$I17&gt;=8,IF($I16&gt;=8,8,$I16),$I16)
  )))</f>
        <v/>
      </c>
      <c r="W16" s="351">
        <f>MAX(0,V16-U16)</f>
        <v/>
      </c>
      <c r="X16" s="351">
        <f>IF(C16="","",C16-WEEKDAY(C16,1)+1)</f>
        <v/>
      </c>
      <c r="Y16" s="351">
        <f>SUMPRODUCT(($X$14:$X15=X16)*(($V$14:$V15)+($O$14:$O15)))+IF(X16=X14,$L$11,0)</f>
        <v/>
      </c>
      <c r="Z16" s="351" t="n"/>
      <c r="AA16" s="351" t="n"/>
      <c r="AB16" s="351" t="n"/>
      <c r="AC16" s="351" t="n"/>
      <c r="AD16" s="351" t="n"/>
      <c r="AE16" s="351" t="n"/>
      <c r="AF16" s="351" t="n"/>
    </row>
    <row r="17" ht="24" customHeight="1" s="348" thickBot="1">
      <c r="A17" s="154" t="inlineStr">
        <is>
          <t>On Day</t>
        </is>
      </c>
      <c r="B17" s="273" t="n"/>
      <c r="C17" s="90">
        <f>C16</f>
        <v/>
      </c>
      <c r="D17" s="276" t="n"/>
      <c r="E17" s="277">
        <f>IF(D17="", "",
 IF(D17=TIME(0,0,0), 0,
 IF(AND(D17&gt;=TIME(0,0,1), D17&lt;=TIME(2,0,0)), TIME(7,0,0),
 IF(AND(D17&gt;=TIME(6,0,0), D17&lt;=TIME(8,0,0)), TIME(12,0,0),
 IF(AND(D17&gt;TIME(8,0,0), D17&lt;=TIME(13,59,0)), TIME(15,0,0),
 IF(AND(D17&gt;=TIME(14,0,0), D17&lt;=TIME(17,59,0)), TIME(21,0,0),
 IF(AND(D17&gt;=TIME(18,0,0), D17&lt;=TIME(21,59,0)), TIME(0,0,0),
 IF(AND(D17&gt;=TIME(22,0,0), D17&lt;=TIME(23,59,59)), TIME(7,0,0), ""))))))))</f>
        <v/>
      </c>
      <c r="F17" s="156" t="n"/>
      <c r="G17" s="277">
        <f>IF(AND(D17&gt;=TIME(6,0,0),D17&lt;=TIME(8,0,0)),E17,"")</f>
        <v/>
      </c>
      <c r="H17" s="276" t="n"/>
      <c r="I17" s="30">
        <f>ROUND(IF(OR(D17="",E17="",E17=0),0,IF(H17="",MOD(E17-D17,1)*24,MOD(H17-D17,1)*24)),2)</f>
        <v/>
      </c>
      <c r="J17" s="158" t="n"/>
      <c r="K17" s="274" t="n"/>
      <c r="L17" s="271" t="n"/>
      <c r="M17" s="275">
        <f>MAX(0,V17-W17)</f>
        <v/>
      </c>
      <c r="N17" s="278">
        <f>(IF(OR($C17="",$D17=""),0,
 IF(OR($A16="Holiday",$A17="Holiday"),
    IF(ISNUMBER(MATCH(TRIM($B17),{"Phagwah","Good Friday","Easter Monday","Labour Day","Christmas","Eid ul Azha","Romans-2","Globe-12","Neptune P1"},0)),0,$I17),
 IF(AND(NOT(OR($A16="Annual Leave",$A17="Annual Leave")),$A17="Off day"),$I17,
  MAX(0,$I17-$V17)
  ))))+W17</f>
        <v/>
      </c>
      <c r="O17" s="278">
        <f>IF(AND(OR($A16="Holiday",$A17="Holiday"),
        ISNUMBER(MATCH(TRIM($B17),{"Phagwah","Good Friday","Easter Monday","Labour Day","Christmas","Eid ul Azha","Romans-2","Globe-12","Neptune P1"},0))),
   $I17,0)</f>
        <v/>
      </c>
      <c r="P17" s="278">
        <f>IF(OR($O$7="Canteen",$O$7="Head Office"),0,IF($I17&lt;=0,0,IF(AND($I16&lt;=0,OR(TRIM($J17)="Hebrews",TRIM($J17)="Romans",TRIM($J17)="Romans-2",TRIM($J17)="Globe",TRIM($J17)="Globe-12",TRIM($J17)="Neptune P1")),1,0)))</f>
        <v/>
      </c>
      <c r="Q17" s="279" t="n"/>
      <c r="R17" s="278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IF(AND($I16=0,$I17&gt;0),1,0),
      0
   ),
0))</f>
        <v/>
      </c>
      <c r="S17" s="278">
        <f>IF(OR($A16="Annual Leave",$A17="Annual Leave"),IF(AND($A16&lt;&gt;"Annual Leave",$A17="Annual Leave"),8,0),0)</f>
        <v/>
      </c>
      <c r="T17" s="280" t="n"/>
      <c r="U17" s="144">
        <f>MAX(0,40-Y17)</f>
        <v/>
      </c>
      <c r="V17" s="351">
        <f>IF(OR($C17="",$D17=""),0,
 IF(OR($A16="Holiday",$A17="Holiday"),0,
 IF(AND(NOT(OR($A16="Annual Leave",$A17="Annual Leave")),$A17="Off day"),0,
  IF($I16+$I17&gt;=8,IF($I16&gt;=8,0,8-$I16),$I17)
  )))</f>
        <v/>
      </c>
      <c r="W17" s="351">
        <f>MAX(0,V17-U17)</f>
        <v/>
      </c>
      <c r="X17" s="351">
        <f>IF(C17="","",C17-WEEKDAY(C17,1)+1)</f>
        <v/>
      </c>
      <c r="Y17" s="351">
        <f>SUMPRODUCT(($X$14:$X16=X17)*(($V$14:$V16)+($O$14:$O16)))+IF(X17=X14,$L$11,0)</f>
        <v/>
      </c>
      <c r="Z17" s="351" t="n"/>
      <c r="AA17" s="351" t="n"/>
      <c r="AB17" s="351" t="n"/>
      <c r="AC17" s="351" t="n"/>
      <c r="AD17" s="351" t="n"/>
      <c r="AE17" s="351" t="n"/>
      <c r="AF17" s="351" t="n"/>
    </row>
    <row r="18" ht="24" customHeight="1" s="348" thickBot="1">
      <c r="A18" s="159" t="inlineStr">
        <is>
          <t>On Day</t>
        </is>
      </c>
      <c r="B18" s="281" t="n"/>
      <c r="C18" s="92">
        <f>C16+1</f>
        <v/>
      </c>
      <c r="D18" s="31" t="n"/>
      <c r="E18" s="160">
        <f>IF(D18="", "",
 IF(D18=TIME(0,0,0), 0,
 IF(AND(D18&gt;=TIME(0,0,1), D18&lt;=TIME(2,0,0)), TIME(7,0,0),
 IF(AND(D18&gt;=TIME(6,0,0), D18&lt;=TIME(8,0,0)), TIME(12,0,0),
 IF(AND(D18&gt;TIME(8,0,0), D18&lt;=TIME(13,59,0)), TIME(15,0,0),
 IF(AND(D18&gt;=TIME(14,0,0), D18&lt;=TIME(17,59,0)), TIME(21,0,0),
 IF(AND(D18&gt;=TIME(18,0,0), D18&lt;=TIME(21,59,0)), TIME(0,0,0),
 IF(AND(D18&gt;=TIME(22,0,0), D18&lt;=TIME(23,59,59)), TIME(7,0,0), ""))))))))</f>
        <v/>
      </c>
      <c r="F18" s="161" t="n"/>
      <c r="G18" s="160">
        <f>IF(AND(D18&gt;=TIME(6,0,0),D18&lt;=TIME(8,0,0)),E18,"")</f>
        <v/>
      </c>
      <c r="H18" s="31" t="n"/>
      <c r="I18" s="32">
        <f>ROUND(IF(OR(D18="",E18="",E18=0),0,IF(H18="",MOD(E18-D18,1)*24,MOD(H18-D18,1)*24)),2)</f>
        <v/>
      </c>
      <c r="J18" s="162" t="n"/>
      <c r="K18" s="282" t="n"/>
      <c r="L18" s="271" t="n"/>
      <c r="M18" s="283">
        <f>MAX(0,V18-W18)</f>
        <v/>
      </c>
      <c r="N18" s="33">
        <f>(IF(OR($C18="",$D18=""),0,
 IF(OR($A18="Holiday",$A19="Holiday"),
    IF(ISNUMBER(MATCH(TRIM($B18),{"Phagwah","Good Friday","Easter Monday","Labour Day","Christmas","Eid ul Azha","Romans-2","Globe-12","Neptune P1"},0)),0,$I18),
 IF(AND(NOT(OR($A18="Annual Leave",$A19="Annual Leave")),$A18="Off day"),$I18,
  MAX(0,$I18-$V18)
  ))))+W18</f>
        <v/>
      </c>
      <c r="O18" s="33">
        <f>IF(AND(OR($A18="Holiday",$A19="Holiday"),
        ISNUMBER(MATCH(TRIM($B18),{"Phagwah","Good Friday","Easter Monday","Labour Day","Christmas","Eid ul Azha","Romans-2","Globe-12","Neptune P1"},0))),
   $I18,0)</f>
        <v/>
      </c>
      <c r="P18" s="33">
        <f>IF(OR($O$7="Canteen",$O$7="Head Office"),0,IF($I18&lt;=0,0,IF(OR(OR(TRIM($J18)="Hebrews",TRIM($J18)="Romans",TRIM($J18)="Romans-2",TRIM($J18)="Globe",TRIM($J18)="Globe-12",TRIM($J18)="Neptune P1"),AND($I19&gt;0,OR(TRIM($J19)="Hebrews",TRIM($J19)="Romans",TRIM($J19)="Romans-2",TRIM($J19)="Globe",TRIM($J19)="Globe-12",TRIM($J19)="Neptune P1"))),1,0)))</f>
        <v/>
      </c>
      <c r="Q18" s="34" t="n"/>
      <c r="R18" s="33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IF($I18&gt;0,1,0),
      0
   ),
0))</f>
        <v/>
      </c>
      <c r="S18" s="33">
        <f>IF(OR($A18="Annual Leave",$A19="Annual Leave"),IF($A18="Annual Leave",8,0),0)</f>
        <v/>
      </c>
      <c r="T18" s="35" t="n"/>
      <c r="U18" s="144">
        <f>MAX(0,40-Y18)</f>
        <v/>
      </c>
      <c r="V18" s="351">
        <f>IF(OR($C18="",$D18=""),0,
 IF(OR($A18="Holiday",$A19="Holiday"),0,
 IF(AND(NOT(OR($A18="Annual Leave",$A19="Annual Leave")),$A18="Off day"),0,
  IF($I18+$I19&gt;=8,IF($I18&gt;=8,8,$I18),$I18)
  )))</f>
        <v/>
      </c>
      <c r="W18" s="351">
        <f>MAX(0,V18-U18)</f>
        <v/>
      </c>
      <c r="X18" s="351">
        <f>IF(C18="","",C18-WEEKDAY(C18,1)+1)</f>
        <v/>
      </c>
      <c r="Y18" s="351">
        <f>SUMPRODUCT(($X$14:$X17=X18)*(($V$14:$V17)+($O$14:$O17)))+IF(X18=X14,$L$11,0)</f>
        <v/>
      </c>
      <c r="Z18" s="351" t="n"/>
      <c r="AA18" s="351" t="n"/>
      <c r="AB18" s="351" t="n"/>
      <c r="AC18" s="351" t="n"/>
      <c r="AD18" s="351" t="n"/>
      <c r="AE18" s="351" t="n"/>
      <c r="AF18" s="351" t="n"/>
    </row>
    <row r="19" ht="24" customHeight="1" s="348" thickBot="1">
      <c r="A19" s="159" t="inlineStr">
        <is>
          <t>On Day</t>
        </is>
      </c>
      <c r="B19" s="281" t="n"/>
      <c r="C19" s="93">
        <f>C18</f>
        <v/>
      </c>
      <c r="D19" s="36" t="n"/>
      <c r="E19" s="163">
        <f>IF(D19="", "",
 IF(D19=TIME(0,0,0), 0,
 IF(AND(D19&gt;=TIME(0,0,1), D19&lt;=TIME(2,0,0)), TIME(7,0,0),
 IF(AND(D19&gt;=TIME(6,0,0), D19&lt;=TIME(8,0,0)), TIME(12,0,0),
 IF(AND(D19&gt;TIME(8,0,0), D19&lt;=TIME(13,59,0)), TIME(15,0,0),
 IF(AND(D19&gt;=TIME(14,0,0), D19&lt;=TIME(17,59,0)), TIME(21,0,0),
 IF(AND(D19&gt;=TIME(18,0,0), D19&lt;=TIME(21,59,0)), TIME(0,0,0),
 IF(AND(D19&gt;=TIME(22,0,0), D19&lt;=TIME(23,59,59)), TIME(7,0,0), ""))))))))</f>
        <v/>
      </c>
      <c r="F19" s="164" t="n"/>
      <c r="G19" s="163">
        <f>IF(AND(D19&gt;=TIME(6,0,0),D19&lt;=TIME(8,0,0)),E19,"")</f>
        <v/>
      </c>
      <c r="H19" s="36" t="n"/>
      <c r="I19" s="37">
        <f>ROUND(IF(OR(D19="",E19="",E19=0),0,IF(H19="",MOD(E19-D19,1)*24,MOD(H19-D19,1)*24)),2)</f>
        <v/>
      </c>
      <c r="J19" s="162" t="n"/>
      <c r="K19" s="282" t="n"/>
      <c r="L19" s="271" t="n"/>
      <c r="M19" s="283">
        <f>MAX(0,V19-W19)</f>
        <v/>
      </c>
      <c r="N19" s="38">
        <f>(IF(OR($C19="",$D19=""),0,
 IF(OR($A18="Holiday",$A19="Holiday"),
    IF(ISNUMBER(MATCH(TRIM($B19),{"Phagwah","Good Friday","Easter Monday","Labour Day","Christmas","Eid ul Azha","Romans-2","Globe-12","Neptune P1"},0)),0,$I19),
 IF(AND(NOT(OR($A18="Annual Leave",$A19="Annual Leave")),$A19="Off day"),$I19,
  MAX(0,$I19-$V19)
  ))))+W19</f>
        <v/>
      </c>
      <c r="O19" s="38">
        <f>IF(AND(OR($A18="Holiday",$A19="Holiday"),
        ISNUMBER(MATCH(TRIM($B19),{"Phagwah","Good Friday","Easter Monday","Labour Day","Christmas","Eid ul Azha","Romans-2","Globe-12","Neptune P1"},0))),
   $I19,0)</f>
        <v/>
      </c>
      <c r="P19" s="38">
        <f>IF(OR($O$7="Canteen",$O$7="Head Office"),0,IF($I19&lt;=0,0,IF(AND($I18&lt;=0,OR(TRIM($J19)="Hebrews",TRIM($J19)="Romans",TRIM($J19)="Romans-2",TRIM($J19)="Globe",TRIM($J19)="Globe-12",TRIM($J19)="Neptune P1")),1,0)))</f>
        <v/>
      </c>
      <c r="Q19" s="39" t="n"/>
      <c r="R19" s="38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IF(AND($I18=0,$I19&gt;0),1,0),
      0
   ),
0))</f>
        <v/>
      </c>
      <c r="S19" s="38">
        <f>IF(OR($A18="Annual Leave",$A19="Annual Leave"),IF(AND($A18&lt;&gt;"Annual Leave",$A19="Annual Leave"),8,0),0)</f>
        <v/>
      </c>
      <c r="T19" s="40" t="n"/>
      <c r="U19" s="144">
        <f>MAX(0,40-Y19)</f>
        <v/>
      </c>
      <c r="V19" s="351">
        <f>IF(OR($C19="",$D19=""),0,
 IF(OR($A18="Holiday",$A19="Holiday"),0,
 IF(AND(NOT(OR($A18="Annual Leave",$A19="Annual Leave")),$A19="Off day"),0,
  IF($I18+$I19&gt;=8,IF($I18&gt;=8,0,8-$I18),$I19)
  )))</f>
        <v/>
      </c>
      <c r="W19" s="351">
        <f>MAX(0,V19-U19)</f>
        <v/>
      </c>
      <c r="X19" s="351">
        <f>IF(C19="","",C19-WEEKDAY(C19,1)+1)</f>
        <v/>
      </c>
      <c r="Y19" s="351">
        <f>SUMPRODUCT(($X$14:$X18=X19)*(($V$14:$V18)+($O$14:$O18)))+IF(X19=X14,$L$11,0)</f>
        <v/>
      </c>
      <c r="Z19" s="351" t="n"/>
      <c r="AA19" s="351" t="n"/>
      <c r="AB19" s="351" t="n"/>
      <c r="AC19" s="351" t="n"/>
      <c r="AD19" s="351" t="n"/>
      <c r="AE19" s="351" t="n"/>
      <c r="AF19" s="351" t="n"/>
    </row>
    <row r="20" ht="24" customHeight="1" s="348" thickBot="1">
      <c r="A20" s="165" t="inlineStr">
        <is>
          <t>On Day</t>
        </is>
      </c>
      <c r="B20" s="284" t="n"/>
      <c r="C20" s="94">
        <f>C18+1</f>
        <v/>
      </c>
      <c r="D20" s="41" t="n"/>
      <c r="E20" s="166">
        <f>IF(D20="", "",
 IF(D20=TIME(0,0,0), 0,
 IF(AND(D20&gt;=TIME(0,0,1), D20&lt;=TIME(2,0,0)), TIME(7,0,0),
 IF(AND(D20&gt;=TIME(6,0,0), D20&lt;=TIME(8,0,0)), TIME(12,0,0),
 IF(AND(D20&gt;TIME(8,0,0), D20&lt;=TIME(13,59,0)), TIME(15,0,0),
 IF(AND(D20&gt;=TIME(14,0,0), D20&lt;=TIME(17,59,0)), TIME(21,0,0),
 IF(AND(D20&gt;=TIME(18,0,0), D20&lt;=TIME(21,59,0)), TIME(0,0,0),
 IF(AND(D20&gt;=TIME(22,0,0), D20&lt;=TIME(23,59,59)), TIME(7,0,0), ""))))))))</f>
        <v/>
      </c>
      <c r="F20" s="167" t="n"/>
      <c r="G20" s="166">
        <f>IF(AND(D20&gt;=TIME(6,0,0),D20&lt;=TIME(8,0,0)),E20,"")</f>
        <v/>
      </c>
      <c r="H20" s="41" t="n"/>
      <c r="I20" s="95">
        <f>ROUND(IF(OR(D20="",E20="",E20=0),0,IF(H20="",MOD(E20-D20,1)*24,MOD(H20-D20,1)*24)),2)</f>
        <v/>
      </c>
      <c r="J20" s="168" t="n"/>
      <c r="K20" s="285" t="n"/>
      <c r="L20" s="271" t="n"/>
      <c r="M20" s="286">
        <f>MAX(0,V20-W20)</f>
        <v/>
      </c>
      <c r="N20" s="42">
        <f>(IF(OR($C20="",$D20=""),0,
 IF(OR($A20="Holiday",$A21="Holiday"),
    IF(ISNUMBER(MATCH(TRIM($B20),{"Phagwah","Good Friday","Easter Monday","Labour Day","Christmas","Eid ul Azha","Romans-2","Globe-12","Neptune P1"},0)),0,$I20),
 IF(AND(NOT(OR($A20="Annual Leave",$A21="Annual Leave")),$A20="Off day"),$I20,
  MAX(0,$I20-$V20)
  ))))+W20</f>
        <v/>
      </c>
      <c r="O20" s="42">
        <f>IF(AND(OR($A20="Holiday",$A21="Holiday"),
        ISNUMBER(MATCH(TRIM($B20),{"Phagwah","Good Friday","Easter Monday","Labour Day","Christmas","Eid ul Azha","Romans-2","Globe-12","Neptune P1"},0))),
   $I20,0)</f>
        <v/>
      </c>
      <c r="P20" s="42">
        <f>IF(OR($O$7="Canteen",$O$7="Head Office"),0,IF($I20&lt;=0,0,IF(OR(OR(TRIM($J20)="Hebrews",TRIM($J20)="Romans",TRIM($J20)="Romans-2",TRIM($J20)="Globe",TRIM($J20)="Globe-12",TRIM($J20)="Neptune P1"),AND($I21&gt;0,OR(TRIM($J21)="Hebrews",TRIM($J21)="Romans",TRIM($J21)="Romans-2",TRIM($J21)="Globe",TRIM($J21)="Globe-12",TRIM($J21)="Neptune P1"))),1,0)))</f>
        <v/>
      </c>
      <c r="Q20" s="43" t="n"/>
      <c r="R20" s="42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IF($I20&gt;0,1,0),
      0
   ),
0))</f>
        <v/>
      </c>
      <c r="S20" s="42">
        <f>IF(OR($A20="Annual Leave",$A21="Annual Leave"),IF($A20="Annual Leave",8,0),0)</f>
        <v/>
      </c>
      <c r="T20" s="96" t="n"/>
      <c r="U20" s="144">
        <f>MAX(0,40-Y20)</f>
        <v/>
      </c>
      <c r="V20" s="351">
        <f>IF(OR($C20="",$D20=""),0,
 IF(OR($A20="Holiday",$A21="Holiday"),0,
 IF(AND(NOT(OR($A20="Annual Leave",$A21="Annual Leave")),$A20="Off day"),0,
  IF($I20+$I21&gt;=8,IF($I20&gt;=8,8,$I20),$I20)
  )))</f>
        <v/>
      </c>
      <c r="W20" s="351">
        <f>MAX(0,V20-U20)</f>
        <v/>
      </c>
      <c r="X20" s="351">
        <f>IF(C20="","",C20-WEEKDAY(C20,1)+1)</f>
        <v/>
      </c>
      <c r="Y20" s="351">
        <f>SUMPRODUCT(($X$14:$X19=X20)*(($V$14:$V19)+($O$14:$O19)))+IF(X20=X14,$L$11,0)</f>
        <v/>
      </c>
      <c r="Z20" s="351" t="n"/>
      <c r="AA20" s="351" t="n"/>
      <c r="AB20" s="351" t="n"/>
      <c r="AC20" s="351" t="n"/>
      <c r="AD20" s="351" t="n"/>
      <c r="AE20" s="351" t="n"/>
      <c r="AF20" s="351" t="n"/>
    </row>
    <row r="21" ht="24" customHeight="1" s="348" thickBot="1">
      <c r="A21" s="165" t="inlineStr">
        <is>
          <t>On Day</t>
        </is>
      </c>
      <c r="B21" s="284" t="n"/>
      <c r="C21" s="94">
        <f>C20</f>
        <v/>
      </c>
      <c r="D21" s="287" t="n"/>
      <c r="E21" s="288">
        <f>IF(D21="", "",
 IF(D21=TIME(0,0,0), 0,
 IF(AND(D21&gt;=TIME(0,0,1), D21&lt;=TIME(2,0,0)), TIME(7,0,0),
 IF(AND(D21&gt;=TIME(6,0,0), D21&lt;=TIME(8,0,0)), TIME(12,0,0),
 IF(AND(D21&gt;TIME(8,0,0), D21&lt;=TIME(13,59,0)), TIME(15,0,0),
 IF(AND(D21&gt;=TIME(14,0,0), D21&lt;=TIME(17,59,0)), TIME(21,0,0),
 IF(AND(D21&gt;=TIME(18,0,0), D21&lt;=TIME(21,59,0)), TIME(0,0,0),
 IF(AND(D21&gt;=TIME(22,0,0), D21&lt;=TIME(23,59,59)), TIME(7,0,0), ""))))))))</f>
        <v/>
      </c>
      <c r="F21" s="167" t="n"/>
      <c r="G21" s="288">
        <f>IF(AND(D21&gt;=TIME(6,0,0),D21&lt;=TIME(8,0,0)),E21,"")</f>
        <v/>
      </c>
      <c r="H21" s="287" t="n"/>
      <c r="I21" s="95">
        <f>ROUND(IF(OR(D21="",E21="",E21=0),0,IF(H21="",MOD(E21-D21,1)*24,MOD(H21-D21,1)*24)),2)</f>
        <v/>
      </c>
      <c r="J21" s="169" t="n"/>
      <c r="K21" s="285" t="n"/>
      <c r="L21" s="271" t="n"/>
      <c r="M21" s="286">
        <f>MAX(0,V21-W21)</f>
        <v/>
      </c>
      <c r="N21" s="289">
        <f>(IF(OR($C21="",$D21=""),0,
 IF(OR($A20="Holiday",$A21="Holiday"),
    IF(ISNUMBER(MATCH(TRIM($B21),{"Phagwah","Good Friday","Easter Monday","Labour Day","Christmas","Eid ul Azha","Romans-2","Globe-12","Neptune P1"},0)),0,$I21),
 IF(AND(NOT(OR($A20="Annual Leave",$A21="Annual Leave")),$A21="Off day"),$I21,
  MAX(0,$I21-$V21)
  ))))+W21</f>
        <v/>
      </c>
      <c r="O21" s="289">
        <f>IF(AND(OR($A20="Holiday",$A21="Holiday"),
        ISNUMBER(MATCH(TRIM($B21),{"Phagwah","Good Friday","Easter Monday","Labour Day","Christmas","Eid ul Azha","Romans-2","Globe-12","Neptune P1"},0))),
   $I21,0)</f>
        <v/>
      </c>
      <c r="P21" s="289">
        <f>IF(OR($O$7="Canteen",$O$7="Head Office"),0,IF($I21&lt;=0,0,IF(AND($I20&lt;=0,OR(TRIM($J21)="Hebrews",TRIM($J21)="Romans",TRIM($J21)="Romans-2",TRIM($J21)="Globe",TRIM($J21)="Globe-12",TRIM($J21)="Neptune P1")),1,0)))</f>
        <v/>
      </c>
      <c r="Q21" s="290" t="n"/>
      <c r="R21" s="289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IF(AND($I20=0,$I21&gt;0),1,0),
      0
   ),
0))</f>
        <v/>
      </c>
      <c r="S21" s="289">
        <f>IF(OR($A20="Annual Leave",$A21="Annual Leave"),IF(AND($A20&lt;&gt;"Annual Leave",$A21="Annual Leave"),8,0),0)</f>
        <v/>
      </c>
      <c r="T21" s="291" t="n"/>
      <c r="U21" s="144">
        <f>MAX(0,40-Y21)</f>
        <v/>
      </c>
      <c r="V21" s="351">
        <f>IF(OR($C21="",$D21=""),0,
 IF(OR($A20="Holiday",$A21="Holiday"),0,
 IF(AND(NOT(OR($A20="Annual Leave",$A21="Annual Leave")),$A21="Off day"),0,
  IF($I20+$I21&gt;=8,IF($I20&gt;=8,0,8-$I20),$I21)
  )))</f>
        <v/>
      </c>
      <c r="W21" s="351">
        <f>MAX(0,V21-U21)</f>
        <v/>
      </c>
      <c r="X21" s="351">
        <f>IF(C21="","",C21-WEEKDAY(C21,1)+1)</f>
        <v/>
      </c>
      <c r="Y21" s="351">
        <f>SUMPRODUCT(($X$14:$X20=X21)*(($V$14:$V20)+($O$14:$O20)))+IF(X21=X14,$L$11,0)</f>
        <v/>
      </c>
      <c r="Z21" s="351" t="n"/>
      <c r="AA21" s="351" t="n"/>
      <c r="AB21" s="351" t="n"/>
      <c r="AC21" s="351" t="n"/>
      <c r="AD21" s="351" t="n"/>
      <c r="AE21" s="351" t="n"/>
      <c r="AF21" s="351" t="n"/>
    </row>
    <row r="22" ht="24" customHeight="1" s="348" thickBot="1">
      <c r="A22" s="170" t="inlineStr">
        <is>
          <t>On Day</t>
        </is>
      </c>
      <c r="B22" s="292" t="n"/>
      <c r="C22" s="97">
        <f>C20+1</f>
        <v/>
      </c>
      <c r="D22" s="44" t="n"/>
      <c r="E22" s="171">
        <f>IF(D22="", "",
 IF(D22=TIME(0,0,0), 0,
 IF(AND(D22&gt;=TIME(0,0,1), D22&lt;=TIME(2,0,0)), TIME(7,0,0),
 IF(AND(D22&gt;=TIME(6,0,0), D22&lt;=TIME(8,0,0)), TIME(12,0,0),
 IF(AND(D22&gt;TIME(8,0,0), D22&lt;=TIME(13,59,0)), TIME(15,0,0),
 IF(AND(D22&gt;=TIME(14,0,0), D22&lt;=TIME(17,59,0)), TIME(21,0,0),
 IF(AND(D22&gt;=TIME(18,0,0), D22&lt;=TIME(21,59,0)), TIME(0,0,0),
 IF(AND(D22&gt;=TIME(22,0,0), D22&lt;=TIME(23,59,59)), TIME(7,0,0), ""))))))))</f>
        <v/>
      </c>
      <c r="F22" s="172" t="n"/>
      <c r="G22" s="171">
        <f>IF(AND(D22&gt;=TIME(6,0,0),D22&lt;=TIME(8,0,0)),E22,"")</f>
        <v/>
      </c>
      <c r="H22" s="44" t="n"/>
      <c r="I22" s="45">
        <f>ROUND(IF(OR(D22="",E22="",E22=0),0,IF(H22="",MOD(E22-D22,1)*24,MOD(H22-D22,1)*24)),2)</f>
        <v/>
      </c>
      <c r="J22" s="173" t="n"/>
      <c r="K22" s="293" t="n"/>
      <c r="L22" s="271" t="n"/>
      <c r="M22" s="294">
        <f>MAX(0,V22-W22)</f>
        <v/>
      </c>
      <c r="N22" s="46">
        <f>(IF(OR($C22="",$D22=""),0,
 IF(OR($A22="Holiday",$A23="Holiday"),
    IF(ISNUMBER(MATCH(TRIM($B22),{"Phagwah","Good Friday","Easter Monday","Labour Day","Christmas","Eid ul Azha","Romans-2","Globe-12","Neptune P1"},0)),0,$I22),
 IF(AND(NOT(OR($A22="Annual Leave",$A23="Annual Leave")),$A22="Off day"),$I22,
  MAX(0,$I22-$V22)
  ))))+W22</f>
        <v/>
      </c>
      <c r="O22" s="46">
        <f>IF(AND(OR($A22="Holiday",$A23="Holiday"),
        ISNUMBER(MATCH(TRIM($B22),{"Phagwah","Good Friday","Easter Monday","Labour Day","Christmas","Eid ul Azha","Romans-2","Globe-12","Neptune P1"},0))),
   $I22,0)</f>
        <v/>
      </c>
      <c r="P22" s="46">
        <f>IF(OR($O$7="Canteen",$O$7="Head Office"),0,IF($I22&lt;=0,0,IF(OR(OR(TRIM($J22)="Hebrews",TRIM($J22)="Romans",TRIM($J22)="Romans-2",TRIM($J22)="Globe",TRIM($J22)="Globe-12",TRIM($J22)="Neptune P1"),AND($I23&gt;0,OR(TRIM($J23)="Hebrews",TRIM($J23)="Romans",TRIM($J23)="Romans-2",TRIM($J23)="Globe",TRIM($J23)="Globe-12",TRIM($J23)="Neptune P1"))),1,0)))</f>
        <v/>
      </c>
      <c r="Q22" s="47" t="n"/>
      <c r="R22" s="46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IF($I22&gt;0,1,0),
      0
   ),
0))</f>
        <v/>
      </c>
      <c r="S22" s="46">
        <f>IF(OR($A22="Annual Leave",$A23="Annual Leave"),IF($A22="Annual Leave",8,0),0)</f>
        <v/>
      </c>
      <c r="T22" s="48" t="n"/>
      <c r="U22" s="144">
        <f>MAX(0,40-Y22)</f>
        <v/>
      </c>
      <c r="V22" s="351">
        <f>IF(OR($C22="",$D22=""),0,
 IF(OR($A22="Holiday",$A23="Holiday"),0,
 IF(AND(NOT(OR($A22="Annual Leave",$A23="Annual Leave")),$A22="Off day"),0,
  IF($I22+$I23&gt;=8,IF($I22&gt;=8,8,$I22),$I22)
  )))</f>
        <v/>
      </c>
      <c r="W22" s="351">
        <f>MAX(0,V22-U22)</f>
        <v/>
      </c>
      <c r="X22" s="351">
        <f>IF(C22="","",C22-WEEKDAY(C22,1)+1)</f>
        <v/>
      </c>
      <c r="Y22" s="351">
        <f>SUMPRODUCT(($X$14:$X21=X22)*(($V$14:$V21)+($O$14:$O21)))+IF(X22=X14,$L$11,0)</f>
        <v/>
      </c>
      <c r="Z22" s="351" t="n"/>
      <c r="AA22" s="351" t="n"/>
      <c r="AB22" s="351" t="n"/>
      <c r="AC22" s="351" t="n"/>
      <c r="AD22" s="351" t="n"/>
      <c r="AE22" s="351" t="n"/>
      <c r="AF22" s="351" t="n"/>
    </row>
    <row r="23" ht="24" customHeight="1" s="348" thickBot="1">
      <c r="A23" s="170" t="inlineStr">
        <is>
          <t>On Day</t>
        </is>
      </c>
      <c r="B23" s="292" t="n"/>
      <c r="C23" s="98">
        <f>C22</f>
        <v/>
      </c>
      <c r="D23" s="49" t="n"/>
      <c r="E23" s="174">
        <f>IF(D23="", "",
 IF(D23=TIME(0,0,0), 0,
 IF(AND(D23&gt;=TIME(0,0,1), D23&lt;=TIME(2,0,0)), TIME(7,0,0),
 IF(AND(D23&gt;=TIME(6,0,0), D23&lt;=TIME(8,0,0)), TIME(12,0,0),
 IF(AND(D23&gt;TIME(8,0,0), D23&lt;=TIME(13,59,0)), TIME(15,0,0),
 IF(AND(D23&gt;=TIME(14,0,0), D23&lt;=TIME(17,59,0)), TIME(21,0,0),
 IF(AND(D23&gt;=TIME(18,0,0), D23&lt;=TIME(21,59,0)), TIME(0,0,0),
 IF(AND(D23&gt;=TIME(22,0,0), D23&lt;=TIME(23,59,59)), TIME(7,0,0), ""))))))))</f>
        <v/>
      </c>
      <c r="F23" s="175" t="n"/>
      <c r="G23" s="174">
        <f>IF(AND(D23&gt;=TIME(6,0,0),D23&lt;=TIME(8,0,0)),E23,"")</f>
        <v/>
      </c>
      <c r="H23" s="49" t="n"/>
      <c r="I23" s="50">
        <f>ROUND(IF(OR(D23="",E23="",E23=0),0,IF(H23="",MOD(E23-D23,1)*24,MOD(H23-D23,1)*24)),2)</f>
        <v/>
      </c>
      <c r="J23" s="173" t="n"/>
      <c r="K23" s="293" t="n"/>
      <c r="L23" s="271" t="n"/>
      <c r="M23" s="294">
        <f>MAX(0,V23-W23)</f>
        <v/>
      </c>
      <c r="N23" s="51">
        <f>(IF(OR($C23="",$D23=""),0,
 IF(OR($A22="Holiday",$A23="Holiday"),
    IF(ISNUMBER(MATCH(TRIM($B23),{"Phagwah","Good Friday","Easter Monday","Labour Day","Christmas","Eid ul Azha","Romans-2","Globe-12","Neptune P1"},0)),0,$I23),
 IF(AND(NOT(OR($A22="Annual Leave",$A23="Annual Leave")),$A23="Off day"),$I23,
  MAX(0,$I23-$V23)
  ))))+W23</f>
        <v/>
      </c>
      <c r="O23" s="51">
        <f>IF(AND(OR($A22="Holiday",$A23="Holiday"),
        ISNUMBER(MATCH(TRIM($B23),{"Phagwah","Good Friday","Easter Monday","Labour Day","Christmas","Eid ul Azha","Romans-2","Globe-12","Neptune P1"},0))),
   $I23,0)</f>
        <v/>
      </c>
      <c r="P23" s="51">
        <f>IF(OR($O$7="Canteen",$O$7="Head Office"),0,IF($I23&lt;=0,0,IF(AND($I22&lt;=0,OR(TRIM($J23)="Hebrews",TRIM($J23)="Romans",TRIM($J23)="Romans-2",TRIM($J23)="Globe",TRIM($J23)="Globe-12",TRIM($J23)="Neptune P1")),1,0)))</f>
        <v/>
      </c>
      <c r="Q23" s="52" t="n"/>
      <c r="R23" s="51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IF(AND($I22=0,$I23&gt;0),1,0),
      0
   ),
0))</f>
        <v/>
      </c>
      <c r="S23" s="51">
        <f>IF(OR($A22="Annual Leave",$A23="Annual Leave"),IF(AND($A22&lt;&gt;"Annual Leave",$A23="Annual Leave"),8,0),0)</f>
        <v/>
      </c>
      <c r="T23" s="53" t="n"/>
      <c r="U23" s="144">
        <f>MAX(0,40-Y23)</f>
        <v/>
      </c>
      <c r="V23" s="351">
        <f>IF(OR($C23="",$D23=""),0,
 IF(OR($A22="Holiday",$A23="Holiday"),0,
 IF(AND(NOT(OR($A22="Annual Leave",$A23="Annual Leave")),$A23="Off day"),0,
  IF($I22+$I23&gt;=8,IF($I22&gt;=8,0,8-$I22),$I23)
  )))</f>
        <v/>
      </c>
      <c r="W23" s="351">
        <f>MAX(0,V23-U23)</f>
        <v/>
      </c>
      <c r="X23" s="351">
        <f>IF(C23="","",C23-WEEKDAY(C23,1)+1)</f>
        <v/>
      </c>
      <c r="Y23" s="351">
        <f>SUMPRODUCT(($X$14:$X22=X23)*(($V$14:$V22)+($O$14:$O22)))+IF(X23=X14,$L$11,0)</f>
        <v/>
      </c>
      <c r="Z23" s="351" t="n"/>
      <c r="AA23" s="351" t="n"/>
      <c r="AB23" s="351" t="n"/>
      <c r="AC23" s="351" t="n"/>
      <c r="AD23" s="351" t="n"/>
      <c r="AE23" s="351" t="n"/>
      <c r="AF23" s="351" t="n"/>
    </row>
    <row r="24" ht="24" customHeight="1" s="348" thickBot="1">
      <c r="A24" s="154" t="inlineStr">
        <is>
          <t>On Day</t>
        </is>
      </c>
      <c r="B24" s="273" t="n"/>
      <c r="C24" s="90">
        <f>C22+1</f>
        <v/>
      </c>
      <c r="D24" s="8" t="n"/>
      <c r="E24" s="155">
        <f>IF(D24="", "",
 IF(D24=TIME(0,0,0), 0,
 IF(AND(D24&gt;=TIME(0,0,1), D24&lt;=TIME(2,0,0)), TIME(7,0,0),
 IF(AND(D24&gt;=TIME(6,0,0), D24&lt;=TIME(8,0,0)), TIME(12,0,0),
 IF(AND(D24&gt;TIME(8,0,0), D24&lt;=TIME(13,59,0)), TIME(15,0,0),
 IF(AND(D24&gt;=TIME(14,0,0), D24&lt;=TIME(17,59,0)), TIME(21,0,0),
 IF(AND(D24&gt;=TIME(18,0,0), D24&lt;=TIME(21,59,0)), TIME(0,0,0),
 IF(AND(D24&gt;=TIME(22,0,0), D24&lt;=TIME(23,59,59)), TIME(7,0,0), ""))))))))</f>
        <v/>
      </c>
      <c r="F24" s="156" t="n"/>
      <c r="G24" s="155">
        <f>IF(AND(D24&gt;=TIME(6,0,0),D24&lt;=TIME(8,0,0)),E24,"")</f>
        <v/>
      </c>
      <c r="H24" s="8" t="n"/>
      <c r="I24" s="30">
        <f>ROUND(IF(OR(D24="",E24="",E24=0),0,IF(H24="",MOD(E24-D24,1)*24,MOD(H24-D24,1)*24)),2)</f>
        <v/>
      </c>
      <c r="J24" s="157" t="n"/>
      <c r="K24" s="274" t="n"/>
      <c r="L24" s="271" t="n"/>
      <c r="M24" s="275">
        <f>MAX(0,V24-W24)</f>
        <v/>
      </c>
      <c r="N24" s="9">
        <f>(IF(OR($C24="",$D24=""),0,
 IF(OR($A24="Holiday",$A25="Holiday"),
    IF(ISNUMBER(MATCH(TRIM($B24),{"Phagwah","Good Friday","Easter Monday","Labour Day","Christmas","Eid ul Azha","Romans-2","Globe-12","Neptune P1"},0)),0,$I24),
 IF(AND(NOT(OR($A24="Annual Leave",$A25="Annual Leave")),$A24="Off day"),$I24,
  MAX(0,$I24-$V24)
  ))))+W24</f>
        <v/>
      </c>
      <c r="O24" s="9">
        <f>IF(AND(OR($A24="Holiday",$A25="Holiday"),
        ISNUMBER(MATCH(TRIM($B24),{"Phagwah","Good Friday","Easter Monday","Labour Day","Christmas","Eid ul Azha","Romans-2","Globe-12","Neptune P1"},0))),
   $I24,0)</f>
        <v/>
      </c>
      <c r="P24" s="9">
        <f>IF(OR($O$7="Canteen",$O$7="Head Office"),0,IF($I24&lt;=0,0,IF(OR(OR(TRIM($J24)="Hebrews",TRIM($J24)="Romans",TRIM($J24)="Romans-2",TRIM($J24)="Globe",TRIM($J24)="Globe-12",TRIM($J24)="Neptune P1"),AND($I25&gt;0,OR(TRIM($J25)="Hebrews",TRIM($J25)="Romans",TRIM($J25)="Romans-2",TRIM($J25)="Globe",TRIM($J25)="Globe-12",TRIM($J25)="Neptune P1"))),1,0)))</f>
        <v/>
      </c>
      <c r="Q24" s="10" t="n"/>
      <c r="R24" s="9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IF($I24&gt;0,1,0),
      0
   ),
0))</f>
        <v/>
      </c>
      <c r="S24" s="9">
        <f>IF(OR($A24="Annual Leave",$A25="Annual Leave"),IF($A24="Annual Leave",8,0),0)</f>
        <v/>
      </c>
      <c r="T24" s="91" t="n"/>
      <c r="U24" s="144">
        <f>MAX(0,40-Y24)</f>
        <v/>
      </c>
      <c r="V24" s="351">
        <f>IF(OR($C24="",$D24=""),0,
 IF(OR($A24="Holiday",$A25="Holiday"),0,
 IF(AND(NOT(OR($A24="Annual Leave",$A25="Annual Leave")),$A24="Off day"),0,
  IF($I24+$I25&gt;=8,IF($I24&gt;=8,8,$I24),$I24)
  )))</f>
        <v/>
      </c>
      <c r="W24" s="351">
        <f>MAX(0,V24-U24)</f>
        <v/>
      </c>
      <c r="X24" s="351">
        <f>IF(C24="","",C24-WEEKDAY(C24,1)+1)</f>
        <v/>
      </c>
      <c r="Y24" s="351">
        <f>SUMPRODUCT(($X$14:$X23=X24)*(($V$14:$V23)+($O$14:$O23)))+IF(X24=X14,$L$11,0)</f>
        <v/>
      </c>
      <c r="Z24" s="351" t="n"/>
      <c r="AA24" s="351" t="n"/>
      <c r="AB24" s="351" t="n"/>
      <c r="AC24" s="351" t="n"/>
      <c r="AD24" s="351" t="n"/>
      <c r="AE24" s="351" t="n"/>
      <c r="AF24" s="351" t="n"/>
    </row>
    <row r="25" ht="24" customHeight="1" s="348" thickBot="1">
      <c r="A25" s="154" t="inlineStr">
        <is>
          <t>On Day</t>
        </is>
      </c>
      <c r="B25" s="273" t="n"/>
      <c r="C25" s="90">
        <f>C24</f>
        <v/>
      </c>
      <c r="D25" s="276" t="n"/>
      <c r="E25" s="277">
        <f>IF(D25="", "",
 IF(D25=TIME(0,0,0), 0,
 IF(AND(D25&gt;=TIME(0,0,1), D25&lt;=TIME(2,0,0)), TIME(7,0,0),
 IF(AND(D25&gt;=TIME(6,0,0), D25&lt;=TIME(8,0,0)), TIME(12,0,0),
 IF(AND(D25&gt;TIME(8,0,0), D25&lt;=TIME(13,59,0)), TIME(15,0,0),
 IF(AND(D25&gt;=TIME(14,0,0), D25&lt;=TIME(17,59,0)), TIME(21,0,0),
 IF(AND(D25&gt;=TIME(18,0,0), D25&lt;=TIME(21,59,0)), TIME(0,0,0),
 IF(AND(D25&gt;=TIME(22,0,0), D25&lt;=TIME(23,59,59)), TIME(7,0,0), ""))))))))</f>
        <v/>
      </c>
      <c r="F25" s="156" t="n"/>
      <c r="G25" s="277">
        <f>IF(AND(D25&gt;=TIME(6,0,0),D25&lt;=TIME(8,0,0)),E25,"")</f>
        <v/>
      </c>
      <c r="H25" s="276" t="n"/>
      <c r="I25" s="30">
        <f>ROUND(IF(OR(D25="",E25="",E25=0),0,IF(H25="",MOD(E25-D25,1)*24,MOD(H25-D25,1)*24)),2)</f>
        <v/>
      </c>
      <c r="J25" s="158" t="n"/>
      <c r="K25" s="274" t="n"/>
      <c r="L25" s="271" t="n"/>
      <c r="M25" s="275">
        <f>MAX(0,V25-W25)</f>
        <v/>
      </c>
      <c r="N25" s="278">
        <f>(IF(OR($C25="",$D25=""),0,
 IF(OR($A24="Holiday",$A25="Holiday"),
    IF(ISNUMBER(MATCH(TRIM($B25),{"Phagwah","Good Friday","Easter Monday","Labour Day","Christmas","Eid ul Azha","Romans-2","Globe-12","Neptune P1"},0)),0,$I25),
 IF(AND(NOT(OR($A24="Annual Leave",$A25="Annual Leave")),$A25="Off day"),$I25,
  MAX(0,$I25-$V25)
  ))))+W25</f>
        <v/>
      </c>
      <c r="O25" s="278">
        <f>IF(AND(OR($A24="Holiday",$A25="Holiday"),
        ISNUMBER(MATCH(TRIM($B25),{"Phagwah","Good Friday","Easter Monday","Labour Day","Christmas","Eid ul Azha","Romans-2","Globe-12","Neptune P1"},0))),
   $I25,0)</f>
        <v/>
      </c>
      <c r="P25" s="278">
        <f>IF(OR($O$7="Canteen",$O$7="Head Office"),0,IF($I25&lt;=0,0,IF(AND($I24&lt;=0,OR(TRIM($J25)="Hebrews",TRIM($J25)="Romans",TRIM($J25)="Romans-2",TRIM($J25)="Globe",TRIM($J25)="Globe-12",TRIM($J25)="Neptune P1")),1,0)))</f>
        <v/>
      </c>
      <c r="Q25" s="279" t="n"/>
      <c r="R25" s="278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IF(AND($I24=0,$I25&gt;0),1,0),
      0
   ),
0))</f>
        <v/>
      </c>
      <c r="S25" s="278">
        <f>IF(OR($A24="Annual Leave",$A25="Annual Leave"),IF(AND($A24&lt;&gt;"Annual Leave",$A25="Annual Leave"),8,0),0)</f>
        <v/>
      </c>
      <c r="T25" s="280" t="n"/>
      <c r="U25" s="144">
        <f>MAX(0,40-Y25)</f>
        <v/>
      </c>
      <c r="V25" s="351">
        <f>IF(OR($C25="",$D25=""),0,
 IF(OR($A24="Holiday",$A25="Holiday"),0,
 IF(AND(NOT(OR($A24="Annual Leave",$A25="Annual Leave")),$A25="Off day"),0,
  IF($I24+$I25&gt;=8,IF($I24&gt;=8,0,8-$I24),$I25)
  )))</f>
        <v/>
      </c>
      <c r="W25" s="351">
        <f>MAX(0,V25-U25)</f>
        <v/>
      </c>
      <c r="X25" s="351">
        <f>IF(C25="","",C25-WEEKDAY(C25,1)+1)</f>
        <v/>
      </c>
      <c r="Y25" s="351">
        <f>SUMPRODUCT(($X$14:$X24=X25)*(($V$14:$V24)+($O$14:$O24)))+IF(X25=X14,$L$11,0)</f>
        <v/>
      </c>
      <c r="Z25" s="351" t="n"/>
      <c r="AA25" s="351" t="n"/>
      <c r="AB25" s="351" t="n"/>
      <c r="AC25" s="351" t="n"/>
      <c r="AD25" s="351" t="n"/>
      <c r="AE25" s="351" t="n"/>
      <c r="AF25" s="351" t="n"/>
    </row>
    <row r="26" ht="24" customHeight="1" s="348" thickBot="1">
      <c r="A26" s="159" t="inlineStr">
        <is>
          <t>On Day</t>
        </is>
      </c>
      <c r="B26" s="281" t="n"/>
      <c r="C26" s="92">
        <f>C24+1</f>
        <v/>
      </c>
      <c r="D26" s="31" t="n"/>
      <c r="E26" s="160">
        <f>IF(D26="", "",
 IF(D26=TIME(0,0,0), 0,
 IF(AND(D26&gt;=TIME(0,0,1), D26&lt;=TIME(2,0,0)), TIME(7,0,0),
 IF(AND(D26&gt;=TIME(6,0,0), D26&lt;=TIME(8,0,0)), TIME(12,0,0),
 IF(AND(D26&gt;TIME(8,0,0), D26&lt;=TIME(13,59,0)), TIME(15,0,0),
 IF(AND(D26&gt;=TIME(14,0,0), D26&lt;=TIME(17,59,0)), TIME(21,0,0),
 IF(AND(D26&gt;=TIME(18,0,0), D26&lt;=TIME(21,59,0)), TIME(0,0,0),
 IF(AND(D26&gt;=TIME(22,0,0), D26&lt;=TIME(23,59,59)), TIME(7,0,0), ""))))))))</f>
        <v/>
      </c>
      <c r="F26" s="161" t="n"/>
      <c r="G26" s="160">
        <f>IF(AND(D26&gt;=TIME(6,0,0),D26&lt;=TIME(8,0,0)),E26,"")</f>
        <v/>
      </c>
      <c r="H26" s="31" t="n"/>
      <c r="I26" s="32">
        <f>ROUND(IF(OR(D26="",E26="",E26=0),0,IF(H26="",MOD(E26-D26,1)*24,MOD(H26-D26,1)*24)),2)</f>
        <v/>
      </c>
      <c r="J26" s="162" t="n"/>
      <c r="K26" s="282" t="n"/>
      <c r="L26" s="271" t="n"/>
      <c r="M26" s="283">
        <f>MAX(0,V26-W26)</f>
        <v/>
      </c>
      <c r="N26" s="33">
        <f>(IF(OR($C26="",$D26=""),0,
 IF(OR($A26="Holiday",$A27="Holiday"),
    IF(ISNUMBER(MATCH(TRIM($B26),{"Phagwah","Good Friday","Easter Monday","Labour Day","Christmas","Eid ul Azha","Romans-2","Globe-12","Neptune P1"},0)),0,$I26),
 IF(AND(NOT(OR($A26="Annual Leave",$A27="Annual Leave")),$A26="Off day"),$I26,
  MAX(0,$I26-$V26)
  ))))+W26</f>
        <v/>
      </c>
      <c r="O26" s="33">
        <f>IF(AND(OR($A26="Holiday",$A27="Holiday"),
        ISNUMBER(MATCH(TRIM($B26),{"Phagwah","Good Friday","Easter Monday","Labour Day","Christmas","Eid ul Azha","Romans-2","Globe-12","Neptune P1"},0))),
   $I26,0)</f>
        <v/>
      </c>
      <c r="P26" s="33">
        <f>IF(OR($O$7="Canteen",$O$7="Head Office"),0,IF($I26&lt;=0,0,IF(OR(OR(TRIM($J26)="Hebrews",TRIM($J26)="Romans",TRIM($J26)="Romans-2",TRIM($J26)="Globe",TRIM($J26)="Globe-12",TRIM($J26)="Neptune P1"),AND($I27&gt;0,OR(TRIM($J27)="Hebrews",TRIM($J27)="Romans",TRIM($J27)="Romans-2",TRIM($J27)="Globe",TRIM($J27)="Globe-12",TRIM($J27)="Neptune P1"))),1,0)))</f>
        <v/>
      </c>
      <c r="Q26" s="34" t="n"/>
      <c r="R26" s="33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IF($I26&gt;0,1,0),
      0
   ),
0))</f>
        <v/>
      </c>
      <c r="S26" s="33">
        <f>IF(OR($A26="Annual Leave",$A27="Annual Leave"),IF($A26="Annual Leave",8,0),0)</f>
        <v/>
      </c>
      <c r="T26" s="35" t="n"/>
      <c r="U26" s="144">
        <f>MAX(0,40-Y26)</f>
        <v/>
      </c>
      <c r="V26" s="351">
        <f>IF(OR($C26="",$D26=""),0,
 IF(OR($A26="Holiday",$A27="Holiday"),0,
 IF(AND(NOT(OR($A26="Annual Leave",$A27="Annual Leave")),$A26="Off day"),0,
  IF($I26+$I27&gt;=8,IF($I26&gt;=8,8,$I26),$I26)
  )))</f>
        <v/>
      </c>
      <c r="W26" s="351">
        <f>MAX(0,V26-U26)</f>
        <v/>
      </c>
      <c r="X26" s="351">
        <f>IF(C26="","",C26-WEEKDAY(C26,1)+1)</f>
        <v/>
      </c>
      <c r="Y26" s="351">
        <f>SUMPRODUCT(($X$14:$X25=X26)*(($V$14:$V25)+($O$14:$O25)))+IF(X26=X14,$L$11,0)</f>
        <v/>
      </c>
      <c r="Z26" s="351" t="n"/>
      <c r="AA26" s="351" t="n"/>
      <c r="AB26" s="351" t="n"/>
      <c r="AC26" s="351" t="n"/>
      <c r="AD26" s="351" t="n"/>
      <c r="AE26" s="351" t="n"/>
      <c r="AF26" s="351" t="n"/>
    </row>
    <row r="27" ht="24" customHeight="1" s="348" thickBot="1">
      <c r="A27" s="159" t="inlineStr">
        <is>
          <t>On Day</t>
        </is>
      </c>
      <c r="B27" s="281" t="n"/>
      <c r="C27" s="93">
        <f>C26</f>
        <v/>
      </c>
      <c r="D27" s="36" t="n"/>
      <c r="E27" s="163">
        <f>IF(D27="", "",
 IF(D27=TIME(0,0,0), 0,
 IF(AND(D27&gt;=TIME(0,0,1), D27&lt;=TIME(2,0,0)), TIME(7,0,0),
 IF(AND(D27&gt;=TIME(6,0,0), D27&lt;=TIME(8,0,0)), TIME(12,0,0),
 IF(AND(D27&gt;TIME(8,0,0), D27&lt;=TIME(13,59,0)), TIME(15,0,0),
 IF(AND(D27&gt;=TIME(14,0,0), D27&lt;=TIME(17,59,0)), TIME(21,0,0),
 IF(AND(D27&gt;=TIME(18,0,0), D27&lt;=TIME(21,59,0)), TIME(0,0,0),
 IF(AND(D27&gt;=TIME(22,0,0), D27&lt;=TIME(23,59,59)), TIME(7,0,0), ""))))))))</f>
        <v/>
      </c>
      <c r="F27" s="164" t="n"/>
      <c r="G27" s="163">
        <f>IF(AND(D27&gt;=TIME(6,0,0),D27&lt;=TIME(8,0,0)),E27,"")</f>
        <v/>
      </c>
      <c r="H27" s="36" t="n"/>
      <c r="I27" s="37">
        <f>ROUND(IF(OR(D27="",E27="",E27=0),0,IF(H27="",MOD(E27-D27,1)*24,MOD(H27-D27,1)*24)),2)</f>
        <v/>
      </c>
      <c r="J27" s="162" t="n"/>
      <c r="K27" s="282" t="n"/>
      <c r="L27" s="271" t="n"/>
      <c r="M27" s="283">
        <f>MAX(0,V27-W27)</f>
        <v/>
      </c>
      <c r="N27" s="38">
        <f>(IF(OR($C27="",$D27=""),0,
 IF(OR($A26="Holiday",$A27="Holiday"),
    IF(ISNUMBER(MATCH(TRIM($B27),{"Phagwah","Good Friday","Easter Monday","Labour Day","Christmas","Eid ul Azha","Romans-2","Globe-12","Neptune P1"},0)),0,$I27),
 IF(AND(NOT(OR($A26="Annual Leave",$A27="Annual Leave")),$A27="Off day"),$I27,
  MAX(0,$I27-$V27)
  ))))+W27</f>
        <v/>
      </c>
      <c r="O27" s="38">
        <f>IF(AND(OR($A26="Holiday",$A27="Holiday"),
        ISNUMBER(MATCH(TRIM($B27),{"Phagwah","Good Friday","Easter Monday","Labour Day","Christmas","Eid ul Azha","Romans-2","Globe-12","Neptune P1"},0))),
   $I27,0)</f>
        <v/>
      </c>
      <c r="P27" s="38">
        <f>IF(OR($O$7="Canteen",$O$7="Head Office"),0,IF($I27&lt;=0,0,IF(AND($I26&lt;=0,OR(TRIM($J27)="Hebrews",TRIM($J27)="Romans",TRIM($J27)="Romans-2",TRIM($J27)="Globe",TRIM($J27)="Globe-12",TRIM($J27)="Neptune P1")),1,0)))</f>
        <v/>
      </c>
      <c r="Q27" s="39" t="n"/>
      <c r="R27" s="38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IF(AND($I26=0,$I27&gt;0),1,0),
      0
   ),
0))</f>
        <v/>
      </c>
      <c r="S27" s="38">
        <f>IF(OR($A26="Annual Leave",$A27="Annual Leave"),IF(AND($A26&lt;&gt;"Annual Leave",$A27="Annual Leave"),8,0),0)</f>
        <v/>
      </c>
      <c r="T27" s="40" t="n"/>
      <c r="U27" s="144">
        <f>MAX(0,40-Y27)</f>
        <v/>
      </c>
      <c r="V27" s="351">
        <f>IF(OR($C27="",$D27=""),0,
 IF(OR($A26="Holiday",$A27="Holiday"),0,
 IF(AND(NOT(OR($A26="Annual Leave",$A27="Annual Leave")),$A27="Off day"),0,
  IF($I26+$I27&gt;=8,IF($I26&gt;=8,0,8-$I26),$I27)
  )))</f>
        <v/>
      </c>
      <c r="W27" s="351">
        <f>MAX(0,V27-U27)</f>
        <v/>
      </c>
      <c r="X27" s="351">
        <f>IF(C27="","",C27-WEEKDAY(C27,1)+1)</f>
        <v/>
      </c>
      <c r="Y27" s="351">
        <f>SUMPRODUCT(($X$14:$X26=X27)*(($V$14:$V26)+($O$14:$O26)))+IF(X27=X14,$L$11,0)</f>
        <v/>
      </c>
      <c r="Z27" s="351" t="n"/>
      <c r="AA27" s="351" t="n"/>
      <c r="AB27" s="351" t="n"/>
      <c r="AC27" s="351" t="n"/>
      <c r="AD27" s="351" t="n"/>
      <c r="AE27" s="351" t="n"/>
      <c r="AF27" s="351" t="n"/>
    </row>
    <row r="28" ht="24" customHeight="1" s="348" thickBot="1">
      <c r="A28" s="176" t="n"/>
      <c r="B28" s="176" t="n"/>
      <c r="C28" s="145" t="n"/>
      <c r="D28" s="6" t="n"/>
      <c r="E28" s="14" t="n"/>
      <c r="F28" s="6" t="n"/>
      <c r="G28" s="6" t="n"/>
      <c r="H28" s="336" t="n"/>
      <c r="I28" s="351" t="n"/>
      <c r="J28" s="336" t="n"/>
      <c r="K28" s="336" t="n"/>
      <c r="L28" s="336" t="n"/>
      <c r="M28" s="99">
        <f>MAX(0,V28-W28)</f>
        <v/>
      </c>
      <c r="N28" s="99">
        <f>(IF(OR($C28="",$D28=""),0,
 IF(OR($A28="Holiday",$A29="Holiday"),
    IF(ISNUMBER(MATCH(TRIM($B28),{"Phagwah","Good Friday","Easter Monday","Labour Day","Christmas","Eid ul Azha","Romans-2","Globe-12","Neptune P1"},0)),0,$I28),
 IF(AND(NOT(OR($A28="Annual Leave",$A29="Annual Leave")),$A28="Off day"),$I28,
  MAX(0,$I28-$V28)
  ))))+W28</f>
        <v/>
      </c>
      <c r="O28" s="99">
        <f>IF(AND(OR($A28="Holiday",$A29="Holiday"),
        ISNUMBER(MATCH(TRIM($B28),{"Phagwah","Good Friday","Easter Monday","Labour Day","Christmas","Eid ul Azha","Romans-2","Globe-12","Neptune P1"},0))),
   $I28,0)</f>
        <v/>
      </c>
      <c r="P28" s="99">
        <f>IF(OR($O$7="Canteen",$O$7="Head Office"),0,IF($I28&lt;=0,0,IF(OR(OR(TRIM($J28)="Hebrews",TRIM($J28)="Romans",TRIM($J28)="Romans-2",TRIM($J28)="Globe",TRIM($J28)="Globe-12",TRIM($J28)="Neptune P1"),AND($I29&gt;0,OR(TRIM($J29)="Hebrews",TRIM($J29)="Romans",TRIM($J29)="Romans-2",TRIM($J29)="Globe",TRIM($J29)="Globe-12",TRIM($J29)="Neptune P1"))),1,0)))</f>
        <v/>
      </c>
      <c r="Q28" s="178" t="n"/>
      <c r="R28" s="15" t="n"/>
      <c r="S28" s="99">
        <f>IF(OR($A28="Annual Leave",$A29="Annual Leave"),IF($A28="Annual Leave",8,0),0)</f>
        <v/>
      </c>
      <c r="T28" s="100">
        <f>SUM(T14:T27)</f>
        <v/>
      </c>
      <c r="U28" s="144">
        <f>MAX(0,40-Y28)</f>
        <v/>
      </c>
      <c r="V28" s="351">
        <f>IF(OR($C28="",$D28=""),0,
 IF(OR($A28="Holiday",$A29="Holiday"),0,
 IF(AND(NOT(OR($A28="Annual Leave",$A29="Annual Leave")),$A28="Off day"),0,
  IF($I28+$I29&gt;=8,IF($I28&gt;=8,8,$I28),$I28)
  )))</f>
        <v/>
      </c>
      <c r="W28" s="351">
        <f>MAX(0,V28-U28)</f>
        <v/>
      </c>
      <c r="X28" s="351">
        <f>IF(C28="","",C28-WEEKDAY(C28,1)+1)</f>
        <v/>
      </c>
      <c r="Y28" s="351">
        <f>SUMPRODUCT(($X$14:$X27=X28)*(($V$14:$V27)+($O$14:$O27)))+IF(X28=X14,$L$11,0)</f>
        <v/>
      </c>
      <c r="Z28" s="351" t="n"/>
      <c r="AA28" s="351" t="n"/>
      <c r="AB28" s="351" t="n"/>
      <c r="AC28" s="351" t="n"/>
      <c r="AD28" s="351" t="n"/>
      <c r="AE28" s="351" t="n"/>
      <c r="AF28" s="351" t="n"/>
    </row>
    <row r="29" hidden="1" ht="15.75" customHeight="1" s="348" thickBot="1">
      <c r="A29" s="179" t="n"/>
      <c r="B29" s="176" t="n"/>
      <c r="C29" s="145" t="n"/>
      <c r="D29" s="6" t="n"/>
      <c r="E29" s="295">
        <f>IF(D29="", "",
 IF(D29=TIME(0,0,0), 0,
 IF(AND(D29&gt;=TIME(0,0,1), D29&lt;=TIME(2,0,0)), TIME(7,0,0),
 IF(AND(D29&gt;=TIME(6,0,0), D29&lt;=TIME(8,0,0)), TIME(12,0,0),
 IF(AND(D29&gt;TIME(8,0,0), D29&lt;=TIME(13,59,0)), TIME(15,0,0),
 IF(AND(D29&gt;=TIME(14,0,0), D29&lt;=TIME(17,59,0)), TIME(21,0,0),
 IF(AND(D29&gt;=TIME(18,0,0), D29&lt;=TIME(21,59,0)), TIME(0,0,0),
 IF(AND(D29&gt;=TIME(22,0,0), D29&lt;=TIME(23,59,59)), TIME(7,0,0), ""))))))))</f>
        <v/>
      </c>
      <c r="F29" s="6" t="n"/>
      <c r="G29" s="6" t="n"/>
      <c r="H29" s="6" t="n"/>
      <c r="I29" s="6" t="n"/>
      <c r="J29" s="6" t="n"/>
      <c r="K29" s="6" t="n"/>
      <c r="L29" s="6" t="n"/>
      <c r="M29" s="4">
        <f>MAX(0,V29-W29)</f>
        <v/>
      </c>
      <c r="N29" s="4">
        <f>(IF(OR($C29="",$D29=""),0,
 IF(OR($A28="Holiday",$A29="Holiday"),
    IF(ISNUMBER(MATCH(TRIM($B29),{"Phagwah","Good Friday","Easter Monday","Labour Day","Christmas","Eid ul Azha","Romans-2","Globe-12","Neptune P1"},0)),0,$I29),
 IF(AND(NOT(OR($A28="Annual Leave",$A29="Annual Leave")),$A29="Off day"),$I29,
  MAX(0,$I29-$V29)
  ))))+W29</f>
        <v/>
      </c>
      <c r="O29" s="4">
        <f>IF(AND(OR($A28="Holiday",$A29="Holiday"),
        ISNUMBER(MATCH(TRIM($B29),{"Phagwah","Good Friday","Easter Monday","Labour Day","Christmas","Eid ul Azha","Romans-2","Globe-12","Neptune P1"},0))),
   $I29,0)</f>
        <v/>
      </c>
      <c r="P29" s="4">
        <f>IF(OR($O$7="Canteen",$O$7="Head Office"),0,IF($I29&lt;=0,0,IF(AND($I28&lt;=0,OR(TRIM($J29)="Hebrews",TRIM($J29)="Romans",TRIM($J29)="Romans-2",TRIM($J29)="Globe",TRIM($J29)="Globe-12",TRIM($J29)="Neptune P1")),1,0)))</f>
        <v/>
      </c>
      <c r="Q29" s="6" t="n"/>
      <c r="R29" s="296">
        <f>IF(OR($O$7="Canteen",$O$7="Head Office"),0,IF(
  AND(
    SUMIFS(I:I, C:C, C29) &gt;= 8,
    COUNTIFS(C$14:C29, C29)=1,
    OR(
      TEXT(D29,"hh:mm:ss")="07:00:00",
      TEXT(D29,"hh:mm:ss")="15:00:00",
      TEXT(D29,"hh:mm:ss")="23:00:00",
      TEXT(D30,"hh:mm:ss")="07:00:00",
      TEXT(D30,"hh:mm:ss")="15:00:00",
      TEXT(D30,"hh:mm:ss")="23:00:00"
    )
  ),
  1,
  0
))</f>
        <v/>
      </c>
      <c r="S29" s="4">
        <f>IF(OR($A28="Annual Leave",$A29="Annual Leave"),IF(AND($A28&lt;&gt;"Annual Leave",$A29="Annual Leave"),8,0),0)</f>
        <v/>
      </c>
      <c r="T29" s="146" t="n"/>
      <c r="U29" s="351">
        <f>MAX(0,40-Y29)</f>
        <v/>
      </c>
      <c r="V29" s="351">
        <f>IF(OR($C29="",$D29=""),0,
 IF(OR($A28="Holiday",$A29="Holiday"),0,
 IF(AND(NOT(OR($A28="Annual Leave",$A29="Annual Leave")),$A29="Off day"),0,
  IF($I28+$I29&gt;=8,IF($I28&gt;=8,0,8-$I28),$I29)
  )))</f>
        <v/>
      </c>
      <c r="W29" s="351">
        <f>MAX(0,V29-U29)</f>
        <v/>
      </c>
      <c r="X29" s="351">
        <f>IF(C29="","",C29-WEEKDAY(C29,1)+1)</f>
        <v/>
      </c>
      <c r="Y29" s="351">
        <f>SUMPRODUCT(($X$14:$X28=X29)*(($V$14:$V28)+($O$14:$O28)))+IF(X29=X14,$L$11,0)</f>
        <v/>
      </c>
      <c r="Z29" s="351" t="n"/>
      <c r="AA29" s="351" t="n"/>
      <c r="AB29" s="351" t="n"/>
      <c r="AC29" s="351" t="n"/>
      <c r="AD29" s="351" t="n"/>
      <c r="AE29" s="351" t="n"/>
      <c r="AF29" s="351" t="n"/>
    </row>
    <row r="30" ht="24" customHeight="1" s="348" thickBot="1">
      <c r="A30" s="147" t="inlineStr">
        <is>
          <t>On Day</t>
        </is>
      </c>
      <c r="B30" s="180" t="n"/>
      <c r="C30" s="88">
        <f>C27+1</f>
        <v/>
      </c>
      <c r="D30" s="54" t="n"/>
      <c r="E30" s="148">
        <f>IF(D30="", "",
 IF(D30=TIME(0,0,0), 0,
 IF(AND(D30&gt;=TIME(0,0,1), D30&lt;=TIME(2,0,0)), TIME(7,0,0),
 IF(AND(D30&gt;=TIME(6,0,0), D30&lt;=TIME(8,0,0)), TIME(12,0,0),
 IF(AND(D30&gt;TIME(8,0,0), D30&lt;=TIME(13,59,0)), TIME(15,0,0),
 IF(AND(D30&gt;=TIME(14,0,0), D30&lt;=TIME(17,59,0)), TIME(21,0,0),
 IF(AND(D30&gt;=TIME(18,0,0), D30&lt;=TIME(21,59,0)), TIME(0,0,0),
 IF(AND(D30&gt;=TIME(22,0,0), D30&lt;=TIME(23,59,59)), TIME(7,0,0), ""))))))))</f>
        <v/>
      </c>
      <c r="F30" s="149" t="n"/>
      <c r="G30" s="148">
        <f>IF(AND(D30&gt;=TIME(6,0,0),D30&lt;=TIME(8,0,0)),E30,"")</f>
        <v/>
      </c>
      <c r="H30" s="54" t="n"/>
      <c r="I30" s="55">
        <f>ROUND(IF(OR(D30="",E30="",E30=0),0,IF(H30="",MOD(E30-D30,1)*24,MOD(H30-D30,1)*24)),2)</f>
        <v/>
      </c>
      <c r="J30" s="150" t="n"/>
      <c r="K30" s="270" t="n"/>
      <c r="L30" s="181" t="n"/>
      <c r="M30" s="272">
        <f>MAX(0,V30-W30)</f>
        <v/>
      </c>
      <c r="N30" s="56">
        <f>(IF(OR($C30="",$D30=""),0,
 IF(OR($A30="Holiday",$A31="Holiday"),
    IF(ISNUMBER(MATCH(TRIM($B30),{"Phagwah","Good Friday","Easter Monday","Labour Day","Christmas","Eid ul Azha","Romans-2","Globe-12","Neptune P1"},0)),0,$I30),
 IF(AND(NOT(OR($A30="Annual Leave",$A31="Annual Leave")),$A30="Off day"),$I30,
  MAX(0,$I30-$V30)
  ))))+W30</f>
        <v/>
      </c>
      <c r="O30" s="56">
        <f>IF(AND(OR($A30="Holiday",$A31="Holiday"),
        ISNUMBER(MATCH(TRIM($B30),{"Phagwah","Good Friday","Easter Monday","Labour Day","Christmas","Eid ul Azha","Romans-2","Globe-12","Neptune P1"},0))),
   $I30,0)</f>
        <v/>
      </c>
      <c r="P30" s="56">
        <f>IF(OR($O$7="Canteen",$O$7="Head Office"),0,IF($I30&lt;=0,0,IF(OR(OR(TRIM($J30)="Hebrews",TRIM($J30)="Romans",TRIM($J30)="Romans-2",TRIM($J30)="Globe",TRIM($J30)="Globe-12",TRIM($J30)="Neptune P1"),AND($I31&gt;0,OR(TRIM($J31)="Hebrews",TRIM($J31)="Romans",TRIM($J31)="Romans-2",TRIM($J31)="Globe",TRIM($J31)="Globe-12",TRIM($J31)="Neptune P1"))),1,0)))</f>
        <v/>
      </c>
      <c r="Q30" s="57" t="n"/>
      <c r="R30" s="56">
        <f>IF(OR($O$7="Canteen",$O$7="Head Office"),0,IF(
  AND(
    SUMIFS(I:I, C:C, C30) &gt;= 8,
    COUNTIFS(C$14:C30, C30)=1,
    OR(
      TEXT(D30,"hh:mm:ss")="07:00:00",
      TEXT(D30,"hh:mm:ss")="15:00:00",
      TEXT(D30,"hh:mm:ss")="23:00:00",
      TEXT(D31,"hh:mm:ss")="07:00:00",
      TEXT(D31,"hh:mm:ss")="15:00:00",
      TEXT(D31,"hh:mm:ss")="23:00:00"
    )
  ),
  1,
  0
))</f>
        <v/>
      </c>
      <c r="S30" s="56">
        <f>IF(OR($A30="Annual Leave",$A31="Annual Leave"),IF($A30="Annual Leave",8,0),0)</f>
        <v/>
      </c>
      <c r="T30" s="58" t="n"/>
      <c r="U30" s="144">
        <f>MAX(0,40-Y30)</f>
        <v/>
      </c>
      <c r="V30" s="151">
        <f>IF(OR($C30="",$D30=""),0,
 IF(OR($A30="Holiday",$A31="Holiday"),0,
 IF(AND(NOT(OR($A30="Annual Leave",$A31="Annual Leave")),$A30="Off day"),0,
  IF($I30+$I31&gt;=8,IF($I30&gt;=8,8,$I30),$I30)
  )))</f>
        <v/>
      </c>
      <c r="W30" s="151">
        <f>MAX(0,V30-U30)</f>
        <v/>
      </c>
      <c r="X30" s="151">
        <f>IF(C30="","",C30-WEEKDAY(C30,1)+1)</f>
        <v/>
      </c>
      <c r="Y30" s="151">
        <f>SUMPRODUCT(($X$14:$X29=X30)*(($V$14:$V29)+($O$14:$O29)))+IF(X30=X14,$L$11,0)</f>
        <v/>
      </c>
      <c r="Z30" s="151" t="n"/>
      <c r="AA30" s="151" t="n"/>
      <c r="AB30" s="151" t="n"/>
      <c r="AC30" s="351" t="n"/>
      <c r="AD30" s="351" t="n"/>
      <c r="AE30" s="351" t="n"/>
      <c r="AF30" s="351" t="n"/>
    </row>
    <row r="31" ht="24" customHeight="1" s="348" thickBot="1">
      <c r="A31" s="147" t="inlineStr">
        <is>
          <t>On Day</t>
        </is>
      </c>
      <c r="B31" s="182" t="n"/>
      <c r="C31" s="89">
        <f>C30</f>
        <v/>
      </c>
      <c r="D31" s="59" t="n"/>
      <c r="E31" s="152">
        <f>IF(D31="", "",
 IF(D31=TIME(0,0,0), 0,
 IF(AND(D31&gt;=TIME(0,0,1), D31&lt;=TIME(2,0,0)), TIME(7,0,0),
 IF(AND(D31&gt;=TIME(6,0,0), D31&lt;=TIME(8,0,0)), TIME(12,0,0),
 IF(AND(D31&gt;TIME(8,0,0), D31&lt;=TIME(13,59,0)), TIME(15,0,0),
 IF(AND(D31&gt;=TIME(14,0,0), D31&lt;=TIME(17,59,0)), TIME(21,0,0),
 IF(AND(D31&gt;=TIME(18,0,0), D31&lt;=TIME(21,59,0)), TIME(0,0,0),
 IF(AND(D31&gt;=TIME(22,0,0), D31&lt;=TIME(23,59,59)), TIME(7,0,0), ""))))))))</f>
        <v/>
      </c>
      <c r="F31" s="153" t="n"/>
      <c r="G31" s="152">
        <f>IF(AND(D31&gt;=TIME(6,0,0),D31&lt;=TIME(8,0,0)),E31,"")</f>
        <v/>
      </c>
      <c r="H31" s="59" t="n"/>
      <c r="I31" s="60">
        <f>ROUND(IF(OR(D31="",E31="",E31=0),0,IF(H31="",MOD(E31-D31,1)*24,MOD(H31-D31,1)*24)),2)</f>
        <v/>
      </c>
      <c r="J31" s="150" t="n"/>
      <c r="K31" s="270" t="n"/>
      <c r="L31" s="183" t="n"/>
      <c r="M31" s="272">
        <f>MAX(0,V31-W31)</f>
        <v/>
      </c>
      <c r="N31" s="61">
        <f>(IF(OR($C31="",$D31=""),0,
 IF(OR($A30="Holiday",$A31="Holiday"),
    IF(ISNUMBER(MATCH(TRIM($B31),{"Phagwah","Good Friday","Easter Monday","Labour Day","Christmas","Eid ul Azha","Romans-2","Globe-12","Neptune P1"},0)),0,$I31),
 IF(AND(NOT(OR($A30="Annual Leave",$A31="Annual Leave")),$A31="Off day"),$I31,
  MAX(0,$I31-$V31)
  ))))+W31</f>
        <v/>
      </c>
      <c r="O31" s="61">
        <f>IF(AND(OR($A30="Holiday",$A31="Holiday"),
        ISNUMBER(MATCH(TRIM($B31),{"Phagwah","Good Friday","Easter Monday","Labour Day","Christmas","Eid ul Azha","Romans-2","Globe-12","Neptune P1"},0))),
   $I31,0)</f>
        <v/>
      </c>
      <c r="P31" s="61">
        <f>IF(OR($O$7="Canteen",$O$7="Head Office"),0,IF($I31&lt;=0,0,IF(AND($I30&lt;=0,OR(TRIM($J31)="Hebrews",TRIM($J31)="Romans",TRIM($J31)="Romans-2",TRIM($J31)="Globe",TRIM($J31)="Globe-12",TRIM($J31)="Neptune P1")),1,0)))</f>
        <v/>
      </c>
      <c r="Q31" s="62" t="n"/>
      <c r="R31" s="61">
        <f>IF(OR($O$7="Canteen",$O$7="Head Office"),0,IF(
  AND(
    SUMIFS(I:I, C:C, C31) &gt;= 8,
    COUNTIFS(C$14:C31, C31)=1,
    OR(
      TEXT(D31,"hh:mm:ss")="07:00:00",
      TEXT(D31,"hh:mm:ss")="15:00:00",
      TEXT(D31,"hh:mm:ss")="23:00:00",
      TEXT(D32,"hh:mm:ss")="07:00:00",
      TEXT(D32,"hh:mm:ss")="15:00:00",
      TEXT(D32,"hh:mm:ss")="23:00:00"
    )
  ),
  1,
  0
))</f>
        <v/>
      </c>
      <c r="S31" s="61">
        <f>IF(OR($A30="Annual Leave",$A31="Annual Leave"),IF(AND($A30&lt;&gt;"Annual Leave",$A31="Annual Leave"),8,0),0)</f>
        <v/>
      </c>
      <c r="T31" s="63" t="n"/>
      <c r="U31" s="144">
        <f>MAX(0,40-Y31)</f>
        <v/>
      </c>
      <c r="V31" s="151">
        <f>IF(OR($C31="",$D31=""),0,
 IF(OR($A30="Holiday",$A31="Holiday"),0,
 IF(AND(NOT(OR($A30="Annual Leave",$A31="Annual Leave")),$A31="Off day"),0,
  IF($I30+$I31&gt;=8,IF($I30&gt;=8,0,8-$I30),$I31)
  )))</f>
        <v/>
      </c>
      <c r="W31" s="151">
        <f>MAX(0,V31-U31)</f>
        <v/>
      </c>
      <c r="X31" s="151">
        <f>IF(C31="","",C31-WEEKDAY(C31,1)+1)</f>
        <v/>
      </c>
      <c r="Y31" s="151">
        <f>SUMPRODUCT(($X$14:$X30=X31)*(($V$14:$V30)+($O$14:$O30)))+IF(X31=X14,$L$11,0)</f>
        <v/>
      </c>
      <c r="Z31" s="151" t="n"/>
      <c r="AA31" s="151" t="n"/>
      <c r="AB31" s="151" t="n"/>
      <c r="AC31" s="351" t="n"/>
      <c r="AD31" s="351" t="n"/>
      <c r="AE31" s="351" t="n"/>
      <c r="AF31" s="351" t="n"/>
    </row>
    <row r="32" ht="24" customHeight="1" s="348" thickBot="1">
      <c r="A32" s="184" t="inlineStr">
        <is>
          <t>On Day</t>
        </is>
      </c>
      <c r="B32" s="185" t="n"/>
      <c r="C32" s="101">
        <f>C30+1</f>
        <v/>
      </c>
      <c r="D32" s="11" t="n"/>
      <c r="E32" s="186">
        <f>IF(D32="", "",
 IF(D32=TIME(0,0,0), 0,
 IF(AND(D32&gt;=TIME(0,0,1), D32&lt;=TIME(2,0,0)), TIME(7,0,0),
 IF(AND(D32&gt;=TIME(6,0,0), D32&lt;=TIME(8,0,0)), TIME(12,0,0),
 IF(AND(D32&gt;TIME(8,0,0), D32&lt;=TIME(13,59,0)), TIME(15,0,0),
 IF(AND(D32&gt;=TIME(14,0,0), D32&lt;=TIME(17,59,0)), TIME(21,0,0),
 IF(AND(D32&gt;=TIME(18,0,0), D32&lt;=TIME(21,59,0)), TIME(0,0,0),
 IF(AND(D32&gt;=TIME(22,0,0), D32&lt;=TIME(23,59,59)), TIME(7,0,0), ""))))))))</f>
        <v/>
      </c>
      <c r="F32" s="187" t="n"/>
      <c r="G32" s="186">
        <f>IF(AND(D32&gt;=TIME(6,0,0),D32&lt;=TIME(8,0,0)),E32,"")</f>
        <v/>
      </c>
      <c r="H32" s="11" t="n"/>
      <c r="I32" s="87">
        <f>ROUND(IF(OR(D32="",E32="",E32=0),0,IF(H32="",MOD(E32-D32,1)*24,MOD(H32-D32,1)*24)),2)</f>
        <v/>
      </c>
      <c r="J32" s="188" t="n"/>
      <c r="K32" s="297" t="n"/>
      <c r="L32" s="189" t="n"/>
      <c r="M32" s="298">
        <f>MAX(0,V32-W32)</f>
        <v/>
      </c>
      <c r="N32" s="12">
        <f>(IF(OR($C32="",$D32=""),0,
 IF(OR($A32="Holiday",$A33="Holiday"),
    IF(ISNUMBER(MATCH(TRIM($B32),{"Phagwah","Good Friday","Easter Monday","Labour Day","Christmas","Eid ul Azha","Romans-2","Globe-12","Neptune P1"},0)),0,$I32),
 IF(AND(NOT(OR($A32="Annual Leave",$A33="Annual Leave")),$A32="Off day"),$I32,
  MAX(0,$I32-$V32)
  ))))+W32</f>
        <v/>
      </c>
      <c r="O32" s="12">
        <f>IF(AND(OR($A32="Holiday",$A33="Holiday"),
        ISNUMBER(MATCH(TRIM($B32),{"Phagwah","Good Friday","Easter Monday","Labour Day","Christmas","Eid ul Azha","Romans-2","Globe-12","Neptune P1"},0))),
   $I32,0)</f>
        <v/>
      </c>
      <c r="P32" s="12">
        <f>IF(OR($O$7="Canteen",$O$7="Head Office"),0,IF($I32&lt;=0,0,IF(OR(OR(TRIM($J32)="Hebrews",TRIM($J32)="Romans",TRIM($J32)="Romans-2",TRIM($J32)="Globe",TRIM($J32)="Globe-12",TRIM($J32)="Neptune P1"),AND($I33&gt;0,OR(TRIM($J33)="Hebrews",TRIM($J33)="Romans",TRIM($J33)="Romans-2",TRIM($J33)="Globe",TRIM($J33)="Globe-12",TRIM($J33)="Neptune P1"))),1,0)))</f>
        <v/>
      </c>
      <c r="Q32" s="13" t="n"/>
      <c r="R32" s="12">
        <f>IF(OR($O$7="Canteen",$O$7="Head Office"),0,IF(
  AND(
    SUMIFS(I:I, C:C, C32) &gt;= 8,
    COUNTIFS(C$14:C32, C32)=1,
    OR(
      TEXT(D32,"hh:mm:ss")="07:00:00",
      TEXT(D32,"hh:mm:ss")="15:00:00",
      TEXT(D32,"hh:mm:ss")="23:00:00",
      TEXT(D33,"hh:mm:ss")="07:00:00",
      TEXT(D33,"hh:mm:ss")="15:00:00",
      TEXT(D33,"hh:mm:ss")="23:00:00"
    )
  ),
  1,
  0
))</f>
        <v/>
      </c>
      <c r="S32" s="12">
        <f>IF(OR($A32="Annual Leave",$A33="Annual Leave"),IF($A32="Annual Leave",8,0),0)</f>
        <v/>
      </c>
      <c r="T32" s="102" t="n"/>
      <c r="U32" s="144">
        <f>MAX(0,40-Y32)</f>
        <v/>
      </c>
      <c r="V32" s="351">
        <f>IF(OR($C32="",$D32=""),0,
 IF(OR($A32="Holiday",$A33="Holiday"),0,
 IF(AND(NOT(OR($A32="Annual Leave",$A33="Annual Leave")),$A32="Off day"),0,
  IF($I32+$I33&gt;=8,IF($I32&gt;=8,8,$I32),$I32)
  )))</f>
        <v/>
      </c>
      <c r="W32" s="351">
        <f>MAX(0,V32-U32)</f>
        <v/>
      </c>
      <c r="X32" s="351">
        <f>IF(C32="","",C32-WEEKDAY(C32,1)+1)</f>
        <v/>
      </c>
      <c r="Y32" s="351">
        <f>SUMPRODUCT(($X$14:$X31=X32)*(($V$14:$V31)+($O$14:$O31)))+IF(X32=X14,$L$11,0)</f>
        <v/>
      </c>
      <c r="Z32" s="351" t="n"/>
      <c r="AA32" s="351" t="n"/>
      <c r="AB32" s="351" t="n"/>
      <c r="AC32" s="351" t="n"/>
      <c r="AD32" s="351" t="n"/>
      <c r="AE32" s="351" t="n"/>
      <c r="AF32" s="351" t="n"/>
    </row>
    <row r="33" ht="24" customHeight="1" s="348" thickBot="1">
      <c r="A33" s="184" t="inlineStr">
        <is>
          <t>On Day</t>
        </is>
      </c>
      <c r="B33" s="299" t="n"/>
      <c r="C33" s="101">
        <f>C32</f>
        <v/>
      </c>
      <c r="D33" s="300" t="n"/>
      <c r="E33" s="301">
        <f>IF(D33="", "",
 IF(D33=TIME(0,0,0), 0,
 IF(AND(D33&gt;=TIME(0,0,1), D33&lt;=TIME(2,0,0)), TIME(7,0,0),
 IF(AND(D33&gt;=TIME(6,0,0), D33&lt;=TIME(8,0,0)), TIME(12,0,0),
 IF(AND(D33&gt;TIME(8,0,0), D33&lt;=TIME(13,59,0)), TIME(15,0,0),
 IF(AND(D33&gt;=TIME(14,0,0), D33&lt;=TIME(17,59,0)), TIME(21,0,0),
 IF(AND(D33&gt;=TIME(18,0,0), D33&lt;=TIME(21,59,0)), TIME(0,0,0),
 IF(AND(D33&gt;=TIME(22,0,0), D33&lt;=TIME(23,59,59)), TIME(7,0,0), ""))))))))</f>
        <v/>
      </c>
      <c r="F33" s="187" t="n"/>
      <c r="G33" s="301">
        <f>IF(AND(D33&gt;=TIME(6,0,0),D33&lt;=TIME(8,0,0)),E33,"")</f>
        <v/>
      </c>
      <c r="H33" s="300" t="n"/>
      <c r="I33" s="87">
        <f>ROUND(IF(OR(D33="",E33="",E33=0),0,IF(H33="",MOD(E33-D33,1)*24,MOD(H33-D33,1)*24)),2)</f>
        <v/>
      </c>
      <c r="J33" s="190" t="n"/>
      <c r="K33" s="297" t="n"/>
      <c r="L33" s="189" t="n"/>
      <c r="M33" s="298">
        <f>MAX(0,V33-W33)</f>
        <v/>
      </c>
      <c r="N33" s="302">
        <f>(IF(OR($C33="",$D33=""),0,
 IF(OR($A32="Holiday",$A33="Holiday"),
    IF(ISNUMBER(MATCH(TRIM($B33),{"Phagwah","Good Friday","Easter Monday","Labour Day","Christmas","Eid ul Azha","Romans-2","Globe-12","Neptune P1"},0)),0,$I33),
 IF(AND(NOT(OR($A32="Annual Leave",$A33="Annual Leave")),$A33="Off day"),$I33,
  MAX(0,$I33-$V33)
  ))))+W33</f>
        <v/>
      </c>
      <c r="O33" s="302">
        <f>IF(AND(OR($A32="Holiday",$A33="Holiday"),
        ISNUMBER(MATCH(TRIM($B33),{"Phagwah","Good Friday","Easter Monday","Labour Day","Christmas","Eid ul Azha","Romans-2","Globe-12","Neptune P1"},0))),
   $I33,0)</f>
        <v/>
      </c>
      <c r="P33" s="302">
        <f>IF(OR($O$7="Canteen",$O$7="Head Office"),0,IF($I33&lt;=0,0,IF(AND($I32&lt;=0,OR(TRIM($J33)="Hebrews",TRIM($J33)="Romans",TRIM($J33)="Romans-2",TRIM($J33)="Globe",TRIM($J33)="Globe-12",TRIM($J33)="Neptune P1")),1,0)))</f>
        <v/>
      </c>
      <c r="Q33" s="303" t="n"/>
      <c r="R33" s="302">
        <f>IF(OR($O$7="Canteen",$O$7="Head Office"),0,IF(
  AND(
    SUMIFS(I:I, C:C, C33) &gt;= 8,
    COUNTIFS(C$14:C33, C33)=1,
    OR(
      TEXT(D33,"hh:mm:ss")="07:00:00",
      TEXT(D33,"hh:mm:ss")="15:00:00",
      TEXT(D33,"hh:mm:ss")="23:00:00",
      TEXT(D34,"hh:mm:ss")="07:00:00",
      TEXT(D34,"hh:mm:ss")="15:00:00",
      TEXT(D34,"hh:mm:ss")="23:00:00"
    )
  ),
  1,
  0
))</f>
        <v/>
      </c>
      <c r="S33" s="302">
        <f>IF(OR($A32="Annual Leave",$A33="Annual Leave"),IF(AND($A32&lt;&gt;"Annual Leave",$A33="Annual Leave"),8,0),0)</f>
        <v/>
      </c>
      <c r="T33" s="304" t="n"/>
      <c r="U33" s="144">
        <f>MAX(0,40-Y33)</f>
        <v/>
      </c>
      <c r="V33" s="351">
        <f>IF(OR($C33="",$D33=""),0,
 IF(OR($A32="Holiday",$A33="Holiday"),0,
 IF(AND(NOT(OR($A32="Annual Leave",$A33="Annual Leave")),$A33="Off day"),0,
  IF($I32+$I33&gt;=8,IF($I32&gt;=8,0,8-$I32),$I33)
  )))</f>
        <v/>
      </c>
      <c r="W33" s="351">
        <f>MAX(0,V33-U33)</f>
        <v/>
      </c>
      <c r="X33" s="351">
        <f>IF(C33="","",C33-WEEKDAY(C33,1)+1)</f>
        <v/>
      </c>
      <c r="Y33" s="351">
        <f>SUMPRODUCT(($X$14:$X32=X33)*(($V$14:$V32)+($O$14:$O32)))+IF(X33=X14,$L$11,0)</f>
        <v/>
      </c>
      <c r="Z33" s="351" t="n"/>
      <c r="AA33" s="351" t="n"/>
      <c r="AB33" s="351" t="n"/>
      <c r="AC33" s="351" t="n"/>
      <c r="AD33" s="351" t="n"/>
      <c r="AE33" s="351" t="n"/>
      <c r="AF33" s="351" t="n"/>
    </row>
    <row r="34" ht="24" customHeight="1" s="348" thickBot="1">
      <c r="A34" s="159" t="inlineStr">
        <is>
          <t>On Day</t>
        </is>
      </c>
      <c r="B34" s="191" t="n"/>
      <c r="C34" s="92">
        <f>C32+1</f>
        <v/>
      </c>
      <c r="D34" s="31" t="n"/>
      <c r="E34" s="160">
        <f>IF(D34="", "",
 IF(D34=TIME(0,0,0), 0,
 IF(AND(D34&gt;=TIME(0,0,1), D34&lt;=TIME(2,0,0)), TIME(7,0,0),
 IF(AND(D34&gt;=TIME(6,0,0), D34&lt;=TIME(8,0,0)), TIME(12,0,0),
 IF(AND(D34&gt;TIME(8,0,0), D34&lt;=TIME(13,59,0)), TIME(15,0,0),
 IF(AND(D34&gt;=TIME(14,0,0), D34&lt;=TIME(17,59,0)), TIME(21,0,0),
 IF(AND(D34&gt;=TIME(18,0,0), D34&lt;=TIME(21,59,0)), TIME(0,0,0),
 IF(AND(D34&gt;=TIME(22,0,0), D34&lt;=TIME(23,59,59)), TIME(7,0,0), ""))))))))</f>
        <v/>
      </c>
      <c r="F34" s="161" t="n"/>
      <c r="G34" s="160">
        <f>IF(AND(D34&gt;=TIME(6,0,0),D34&lt;=TIME(8,0,0)),E34,"")</f>
        <v/>
      </c>
      <c r="H34" s="31" t="n"/>
      <c r="I34" s="32">
        <f>ROUND(IF(OR(D34="",E34="",E34=0),0,IF(H34="",MOD(E34-D34,1)*24,MOD(H34-D34,1)*24)),2)</f>
        <v/>
      </c>
      <c r="J34" s="162" t="n"/>
      <c r="K34" s="282" t="n"/>
      <c r="L34" s="181" t="n"/>
      <c r="M34" s="283">
        <f>MAX(0,V34-W34)</f>
        <v/>
      </c>
      <c r="N34" s="33">
        <f>(IF(OR($C34="",$D34=""),0,
 IF(OR($A34="Holiday",$A35="Holiday"),
    IF(ISNUMBER(MATCH(TRIM($B34),{"Phagwah","Good Friday","Easter Monday","Labour Day","Christmas","Eid ul Azha","Romans-2","Globe-12","Neptune P1"},0)),0,$I34),
 IF(AND(NOT(OR($A34="Annual Leave",$A35="Annual Leave")),$A34="Off day"),$I34,
  MAX(0,$I34-$V34)
  ))))+W34</f>
        <v/>
      </c>
      <c r="O34" s="33">
        <f>IF(AND(OR($A34="Holiday",$A35="Holiday"),
        ISNUMBER(MATCH(TRIM($B34),{"Phagwah","Good Friday","Easter Monday","Labour Day","Christmas","Eid ul Azha","Romans-2","Globe-12","Neptune P1"},0))),
   $I34,0)</f>
        <v/>
      </c>
      <c r="P34" s="33">
        <f>IF(OR($O$7="Canteen",$O$7="Head Office"),0,IF($I34&lt;=0,0,IF(OR(OR(TRIM($J34)="Hebrews",TRIM($J34)="Romans",TRIM($J34)="Romans-2",TRIM($J34)="Globe",TRIM($J34)="Globe-12",TRIM($J34)="Neptune P1"),AND($I35&gt;0,OR(TRIM($J35)="Hebrews",TRIM($J35)="Romans",TRIM($J35)="Romans-2",TRIM($J35)="Globe",TRIM($J35)="Globe-12",TRIM($J35)="Neptune P1"))),1,0)))</f>
        <v/>
      </c>
      <c r="Q34" s="34" t="n"/>
      <c r="R34" s="33">
        <f>IF(OR($O$7="Canteen",$O$7="Head Office"),0,IF(
  AND(
    SUMIFS(I:I, C:C, C34) &gt;= 8,
    COUNTIFS(C$14:C34, C34)=1,
    OR(
      TEXT(D34,"hh:mm:ss")="07:00:00",
      TEXT(D34,"hh:mm:ss")="15:00:00",
      TEXT(D34,"hh:mm:ss")="23:00:00",
      TEXT(D35,"hh:mm:ss")="07:00:00",
      TEXT(D35,"hh:mm:ss")="15:00:00",
      TEXT(D35,"hh:mm:ss")="23:00:00"
    )
  ),
  1,
  0
))</f>
        <v/>
      </c>
      <c r="S34" s="33">
        <f>IF(OR($A34="Annual Leave",$A35="Annual Leave"),IF($A34="Annual Leave",8,0),0)</f>
        <v/>
      </c>
      <c r="T34" s="35" t="n"/>
      <c r="U34" s="144">
        <f>MAX(0,40-Y34)</f>
        <v/>
      </c>
      <c r="V34" s="351">
        <f>IF(OR($C34="",$D34=""),0,
 IF(OR($A34="Holiday",$A35="Holiday"),0,
 IF(AND(NOT(OR($A34="Annual Leave",$A35="Annual Leave")),$A34="Off day"),0,
  IF($I34+$I35&gt;=8,IF($I34&gt;=8,8,$I34),$I34)
  )))</f>
        <v/>
      </c>
      <c r="W34" s="351">
        <f>MAX(0,V34-U34)</f>
        <v/>
      </c>
      <c r="X34" s="351">
        <f>IF(C34="","",C34-WEEKDAY(C34,1)+1)</f>
        <v/>
      </c>
      <c r="Y34" s="351">
        <f>SUMPRODUCT(($X$14:$X33=X34)*(($V$14:$V33)+($O$14:$O33)))+IF(X34=X14,$L$11,0)</f>
        <v/>
      </c>
      <c r="Z34" s="351" t="n"/>
      <c r="AA34" s="351" t="n"/>
      <c r="AB34" s="351" t="n"/>
      <c r="AC34" s="351" t="n"/>
      <c r="AD34" s="351" t="n"/>
      <c r="AE34" s="351" t="n"/>
      <c r="AF34" s="351" t="n"/>
    </row>
    <row r="35" ht="24" customHeight="1" s="348" thickBot="1">
      <c r="A35" s="159" t="inlineStr">
        <is>
          <t>On Day</t>
        </is>
      </c>
      <c r="B35" s="192" t="n"/>
      <c r="C35" s="93">
        <f>C34</f>
        <v/>
      </c>
      <c r="D35" s="36" t="n"/>
      <c r="E35" s="163">
        <f>IF(D35="", "",
 IF(D35=TIME(0,0,0), 0,
 IF(AND(D35&gt;=TIME(0,0,1), D35&lt;=TIME(2,0,0)), TIME(7,0,0),
 IF(AND(D35&gt;=TIME(6,0,0), D35&lt;=TIME(8,0,0)), TIME(12,0,0),
 IF(AND(D35&gt;TIME(8,0,0), D35&lt;=TIME(13,59,0)), TIME(15,0,0),
 IF(AND(D35&gt;=TIME(14,0,0), D35&lt;=TIME(17,59,0)), TIME(21,0,0),
 IF(AND(D35&gt;=TIME(18,0,0), D35&lt;=TIME(21,59,0)), TIME(0,0,0),
 IF(AND(D35&gt;=TIME(22,0,0), D35&lt;=TIME(23,59,59)), TIME(7,0,0), ""))))))))</f>
        <v/>
      </c>
      <c r="F35" s="164" t="n"/>
      <c r="G35" s="163">
        <f>IF(AND(D35&gt;=TIME(6,0,0),D35&lt;=TIME(8,0,0)),E35,"")</f>
        <v/>
      </c>
      <c r="H35" s="36" t="n"/>
      <c r="I35" s="37">
        <f>ROUND(IF(OR(D35="",E35="",E35=0),0,IF(H35="",MOD(E35-D35,1)*24,MOD(H35-D35,1)*24)),2)</f>
        <v/>
      </c>
      <c r="J35" s="162" t="n"/>
      <c r="K35" s="282" t="n"/>
      <c r="L35" s="183" t="n"/>
      <c r="M35" s="283">
        <f>MAX(0,V35-W35)</f>
        <v/>
      </c>
      <c r="N35" s="38">
        <f>(IF(OR($C35="",$D35=""),0,
 IF(OR($A34="Holiday",$A35="Holiday"),
    IF(ISNUMBER(MATCH(TRIM($B35),{"Phagwah","Good Friday","Easter Monday","Labour Day","Christmas","Eid ul Azha","Romans-2","Globe-12","Neptune P1"},0)),0,$I35),
 IF(AND(NOT(OR($A34="Annual Leave",$A35="Annual Leave")),$A35="Off day"),$I35,
  MAX(0,$I35-$V35)
  ))))+W35</f>
        <v/>
      </c>
      <c r="O35" s="38">
        <f>IF(AND(OR($A34="Holiday",$A35="Holiday"),
        ISNUMBER(MATCH(TRIM($B35),{"Phagwah","Good Friday","Easter Monday","Labour Day","Christmas","Eid ul Azha","Romans-2","Globe-12","Neptune P1"},0))),
   $I35,0)</f>
        <v/>
      </c>
      <c r="P35" s="38">
        <f>IF(OR($O$7="Canteen",$O$7="Head Office"),0,IF($I35&lt;=0,0,IF(AND($I34&lt;=0,OR(TRIM($J35)="Hebrews",TRIM($J35)="Romans",TRIM($J35)="Romans-2",TRIM($J35)="Globe",TRIM($J35)="Globe-12",TRIM($J35)="Neptune P1")),1,0)))</f>
        <v/>
      </c>
      <c r="Q35" s="39" t="n"/>
      <c r="R35" s="38">
        <f>IF(OR($O$7="Canteen",$O$7="Head Office"),0,IF(
  AND(
    SUMIFS(I:I, C:C, C35) &gt;= 8,
    COUNTIFS(C$14:C35, C35)=1,
    OR(
      TEXT(D35,"hh:mm:ss")="07:00:00",
      TEXT(D35,"hh:mm:ss")="15:00:00",
      TEXT(D35,"hh:mm:ss")="23:00:00",
      TEXT(D36,"hh:mm:ss")="07:00:00",
      TEXT(D36,"hh:mm:ss")="15:00:00",
      TEXT(D36,"hh:mm:ss")="23:00:00"
    )
  ),
  1,
  0
))</f>
        <v/>
      </c>
      <c r="S35" s="38">
        <f>IF(OR($A34="Annual Leave",$A35="Annual Leave"),IF(AND($A34&lt;&gt;"Annual Leave",$A35="Annual Leave"),8,0),0)</f>
        <v/>
      </c>
      <c r="T35" s="40" t="n"/>
      <c r="U35" s="144">
        <f>MAX(0,40-Y35)</f>
        <v/>
      </c>
      <c r="V35" s="351">
        <f>IF(OR($C35="",$D35=""),0,
 IF(OR($A34="Holiday",$A35="Holiday"),0,
 IF(AND(NOT(OR($A34="Annual Leave",$A35="Annual Leave")),$A35="Off day"),0,
  IF($I34+$I35&gt;=8,IF($I34&gt;=8,0,8-$I34),$I35)
  )))</f>
        <v/>
      </c>
      <c r="W35" s="351">
        <f>MAX(0,V35-U35)</f>
        <v/>
      </c>
      <c r="X35" s="351">
        <f>IF(C35="","",C35-WEEKDAY(C35,1)+1)</f>
        <v/>
      </c>
      <c r="Y35" s="351">
        <f>SUMPRODUCT(($X$14:$X34=X35)*(($V$14:$V34)+($O$14:$O34)))+IF(X35=X14,$L$11,0)</f>
        <v/>
      </c>
      <c r="Z35" s="351" t="n"/>
      <c r="AA35" s="351" t="n"/>
      <c r="AB35" s="351" t="n"/>
      <c r="AC35" s="351" t="n"/>
      <c r="AD35" s="351" t="n"/>
      <c r="AE35" s="351" t="n"/>
      <c r="AF35" s="351" t="n"/>
    </row>
    <row r="36" ht="24" customHeight="1" s="348" thickBot="1">
      <c r="A36" s="154" t="inlineStr">
        <is>
          <t>On Day</t>
        </is>
      </c>
      <c r="B36" s="193" t="n"/>
      <c r="C36" s="90">
        <f>C34+1</f>
        <v/>
      </c>
      <c r="D36" s="8" t="n"/>
      <c r="E36" s="155">
        <f>IF(D36="", "",
 IF(D36=TIME(0,0,0), 0,
 IF(AND(D36&gt;=TIME(0,0,1), D36&lt;=TIME(2,0,0)), TIME(7,0,0),
 IF(AND(D36&gt;=TIME(6,0,0), D36&lt;=TIME(8,0,0)), TIME(12,0,0),
 IF(AND(D36&gt;TIME(8,0,0), D36&lt;=TIME(13,59,0)), TIME(15,0,0),
 IF(AND(D36&gt;=TIME(14,0,0), D36&lt;=TIME(17,59,0)), TIME(21,0,0),
 IF(AND(D36&gt;=TIME(18,0,0), D36&lt;=TIME(21,59,0)), TIME(0,0,0),
 IF(AND(D36&gt;=TIME(22,0,0), D36&lt;=TIME(23,59,59)), TIME(7,0,0), ""))))))))</f>
        <v/>
      </c>
      <c r="F36" s="156" t="n"/>
      <c r="G36" s="155">
        <f>IF(AND(D36&gt;=TIME(6,0,0),D36&lt;=TIME(8,0,0)),E36,"")</f>
        <v/>
      </c>
      <c r="H36" s="8" t="n"/>
      <c r="I36" s="30">
        <f>ROUND(IF(OR(D36="",E36="",E36=0),0,IF(H36="",MOD(E36-D36,1)*24,MOD(H36-D36,1)*24)),2)</f>
        <v/>
      </c>
      <c r="J36" s="157" t="n"/>
      <c r="K36" s="274" t="n"/>
      <c r="L36" s="189" t="n"/>
      <c r="M36" s="275">
        <f>MAX(0,V36-W36)</f>
        <v/>
      </c>
      <c r="N36" s="9">
        <f>(IF(OR($C36="",$D36=""),0,
 IF(OR($A36="Holiday",$A37="Holiday"),
    IF(ISNUMBER(MATCH(TRIM($B36),{"Phagwah","Good Friday","Easter Monday","Labour Day","Christmas","Eid ul Azha","Romans-2","Globe-12","Neptune P1"},0)),0,$I36),
 IF(AND(NOT(OR($A36="Annual Leave",$A37="Annual Leave")),$A36="Off day"),$I36,
  MAX(0,$I36-$V36)
  ))))+W36</f>
        <v/>
      </c>
      <c r="O36" s="9">
        <f>IF(AND(OR($A36="Holiday",$A37="Holiday"),
        ISNUMBER(MATCH(TRIM($B36),{"Phagwah","Good Friday","Easter Monday","Labour Day","Christmas","Eid ul Azha","Romans-2","Globe-12","Neptune P1"},0))),
   $I36,0)</f>
        <v/>
      </c>
      <c r="P36" s="9">
        <f>IF(OR($O$7="Canteen",$O$7="Head Office"),0,IF($I36&lt;=0,0,IF(OR(OR(TRIM($J36)="Hebrews",TRIM($J36)="Romans",TRIM($J36)="Romans-2",TRIM($J36)="Globe",TRIM($J36)="Globe-12",TRIM($J36)="Neptune P1"),AND($I37&gt;0,OR(TRIM($J37)="Hebrews",TRIM($J37)="Romans",TRIM($J37)="Romans-2",TRIM($J37)="Globe",TRIM($J37)="Globe-12",TRIM($J37)="Neptune P1"))),1,0)))</f>
        <v/>
      </c>
      <c r="Q36" s="10" t="n"/>
      <c r="R36" s="9">
        <f>IF(OR($O$7="Canteen",$O$7="Head Office"),0,IF(
  AND(
    SUMIFS(I:I, C:C, C36) &gt;= 8,
    COUNTIFS(C$14:C36, C36)=1,
    OR(
      TEXT(D36,"hh:mm:ss")="07:00:00",
      TEXT(D36,"hh:mm:ss")="15:00:00",
      TEXT(D36,"hh:mm:ss")="23:00:00",
      TEXT(D37,"hh:mm:ss")="07:00:00",
      TEXT(D37,"hh:mm:ss")="15:00:00",
      TEXT(D37,"hh:mm:ss")="23:00:00"
    )
  ),
  1,
  0
))</f>
        <v/>
      </c>
      <c r="S36" s="9">
        <f>IF(OR($A36="Annual Leave",$A37="Annual Leave"),IF($A36="Annual Leave",8,0),0)</f>
        <v/>
      </c>
      <c r="T36" s="91" t="n"/>
      <c r="U36" s="144">
        <f>MAX(0,40-Y36)</f>
        <v/>
      </c>
      <c r="V36" s="351">
        <f>IF(OR($C36="",$D36=""),0,
 IF(OR($A36="Holiday",$A37="Holiday"),0,
 IF(AND(NOT(OR($A36="Annual Leave",$A37="Annual Leave")),$A36="Off day"),0,
  IF($I36+$I37&gt;=8,IF($I36&gt;=8,8,$I36),$I36)
  )))</f>
        <v/>
      </c>
      <c r="W36" s="351">
        <f>MAX(0,V36-U36)</f>
        <v/>
      </c>
      <c r="X36" s="351">
        <f>IF(C36="","",C36-WEEKDAY(C36,1)+1)</f>
        <v/>
      </c>
      <c r="Y36" s="351">
        <f>SUMPRODUCT(($X$14:$X35=X36)*(($V$14:$V35)+($O$14:$O35)))+IF(X36=X14,$L$11,0)</f>
        <v/>
      </c>
      <c r="Z36" s="351" t="n"/>
      <c r="AA36" s="351" t="n"/>
      <c r="AB36" s="351" t="n"/>
      <c r="AC36" s="351" t="n"/>
      <c r="AD36" s="351" t="n"/>
      <c r="AE36" s="351" t="n"/>
      <c r="AF36" s="351" t="n"/>
    </row>
    <row r="37" ht="24" customHeight="1" s="348" thickBot="1">
      <c r="A37" s="154" t="inlineStr">
        <is>
          <t>On Day</t>
        </is>
      </c>
      <c r="B37" s="305" t="n"/>
      <c r="C37" s="90">
        <f>C36</f>
        <v/>
      </c>
      <c r="D37" s="276" t="n"/>
      <c r="E37" s="277">
        <f>IF(D37="", "",
 IF(D37=TIME(0,0,0), 0,
 IF(AND(D37&gt;=TIME(0,0,1), D37&lt;=TIME(2,0,0)), TIME(7,0,0),
 IF(AND(D37&gt;=TIME(6,0,0), D37&lt;=TIME(8,0,0)), TIME(12,0,0),
 IF(AND(D37&gt;TIME(8,0,0), D37&lt;=TIME(13,59,0)), TIME(15,0,0),
 IF(AND(D37&gt;=TIME(14,0,0), D37&lt;=TIME(17,59,0)), TIME(21,0,0),
 IF(AND(D37&gt;=TIME(18,0,0), D37&lt;=TIME(21,59,0)), TIME(0,0,0),
 IF(AND(D37&gt;=TIME(22,0,0), D37&lt;=TIME(23,59,59)), TIME(7,0,0), ""))))))))</f>
        <v/>
      </c>
      <c r="F37" s="156" t="n"/>
      <c r="G37" s="277">
        <f>IF(AND(D37&gt;=TIME(6,0,0),D37&lt;=TIME(8,0,0)),E37,"")</f>
        <v/>
      </c>
      <c r="H37" s="276" t="n"/>
      <c r="I37" s="30">
        <f>ROUND(IF(OR(D37="",E37="",E37=0),0,IF(H37="",MOD(E37-D37,1)*24,MOD(H37-D37,1)*24)),2)</f>
        <v/>
      </c>
      <c r="J37" s="158" t="n"/>
      <c r="K37" s="274" t="n"/>
      <c r="L37" s="189" t="n"/>
      <c r="M37" s="275">
        <f>MAX(0,V37-W37)</f>
        <v/>
      </c>
      <c r="N37" s="278">
        <f>(IF(OR($C37="",$D37=""),0,
 IF(OR($A36="Holiday",$A37="Holiday"),
    IF(ISNUMBER(MATCH(TRIM($B37),{"Phagwah","Good Friday","Easter Monday","Labour Day","Christmas","Eid ul Azha","Romans-2","Globe-12","Neptune P1"},0)),0,$I37),
 IF(AND(NOT(OR($A36="Annual Leave",$A37="Annual Leave")),$A37="Off day"),$I37,
  MAX(0,$I37-$V37)
  ))))+W37</f>
        <v/>
      </c>
      <c r="O37" s="278">
        <f>IF(AND(OR($A36="Holiday",$A37="Holiday"),
        ISNUMBER(MATCH(TRIM($B37),{"Phagwah","Good Friday","Easter Monday","Labour Day","Christmas","Eid ul Azha","Romans-2","Globe-12","Neptune P1"},0))),
   $I37,0)</f>
        <v/>
      </c>
      <c r="P37" s="278">
        <f>IF(OR($O$7="Canteen",$O$7="Head Office"),0,IF($I37&lt;=0,0,IF(AND($I36&lt;=0,OR(TRIM($J37)="Hebrews",TRIM($J37)="Romans",TRIM($J37)="Romans-2",TRIM($J37)="Globe",TRIM($J37)="Globe-12",TRIM($J37)="Neptune P1")),1,0)))</f>
        <v/>
      </c>
      <c r="Q37" s="279" t="n"/>
      <c r="R37" s="278">
        <f>IF(OR($O$7="Canteen",$O$7="Head Office"),0,IF(
  AND(
    SUMIFS(I:I, C:C, C37) &gt;= 8,
    COUNTIFS(C$14:C37, C37)=1,
    OR(
      TEXT(D37,"hh:mm:ss")="07:00:00",
      TEXT(D37,"hh:mm:ss")="15:00:00",
      TEXT(D37,"hh:mm:ss")="23:00:00",
      TEXT(D38,"hh:mm:ss")="07:00:00",
      TEXT(D38,"hh:mm:ss")="15:00:00",
      TEXT(D38,"hh:mm:ss")="23:00:00"
    )
  ),
  1,
  0
))</f>
        <v/>
      </c>
      <c r="S37" s="278">
        <f>IF(OR($A36="Annual Leave",$A37="Annual Leave"),IF(AND($A36&lt;&gt;"Annual Leave",$A37="Annual Leave"),8,0),0)</f>
        <v/>
      </c>
      <c r="T37" s="280" t="n"/>
      <c r="U37" s="144">
        <f>MAX(0,40-Y37)</f>
        <v/>
      </c>
      <c r="V37" s="351">
        <f>IF(OR($C37="",$D37=""),0,
 IF(OR($A36="Holiday",$A37="Holiday"),0,
 IF(AND(NOT(OR($A36="Annual Leave",$A37="Annual Leave")),$A37="Off day"),0,
  IF($I36+$I37&gt;=8,IF($I36&gt;=8,0,8-$I36),$I37)
  )))</f>
        <v/>
      </c>
      <c r="W37" s="351">
        <f>MAX(0,V37-U37)</f>
        <v/>
      </c>
      <c r="X37" s="351">
        <f>IF(C37="","",C37-WEEKDAY(C37,1)+1)</f>
        <v/>
      </c>
      <c r="Y37" s="351">
        <f>SUMPRODUCT(($X$14:$X36=X37)*(($V$14:$V36)+($O$14:$O36)))+IF(X37=X14,$L$11,0)</f>
        <v/>
      </c>
      <c r="Z37" s="351" t="n"/>
      <c r="AA37" s="351" t="n"/>
      <c r="AB37" s="351" t="n"/>
      <c r="AC37" s="351" t="n"/>
      <c r="AD37" s="351" t="n"/>
      <c r="AE37" s="351" t="n"/>
      <c r="AF37" s="351" t="n"/>
    </row>
    <row r="38" ht="24" customHeight="1" s="348" thickBot="1">
      <c r="A38" s="194" t="inlineStr">
        <is>
          <t>On Day</t>
        </is>
      </c>
      <c r="B38" s="195" t="n"/>
      <c r="C38" s="103">
        <f>C36+1</f>
        <v/>
      </c>
      <c r="D38" s="64" t="n"/>
      <c r="E38" s="196">
        <f>IF(D38="", "",
 IF(D38=TIME(0,0,0), 0,
 IF(AND(D38&gt;=TIME(0,0,1), D38&lt;=TIME(2,0,0)), TIME(7,0,0),
 IF(AND(D38&gt;=TIME(6,0,0), D38&lt;=TIME(8,0,0)), TIME(12,0,0),
 IF(AND(D38&gt;TIME(8,0,0), D38&lt;=TIME(13,59,0)), TIME(15,0,0),
 IF(AND(D38&gt;=TIME(14,0,0), D38&lt;=TIME(17,59,0)), TIME(21,0,0),
 IF(AND(D38&gt;=TIME(18,0,0), D38&lt;=TIME(21,59,0)), TIME(0,0,0),
 IF(AND(D38&gt;=TIME(22,0,0), D38&lt;=TIME(23,59,59)), TIME(7,0,0), ""))))))))</f>
        <v/>
      </c>
      <c r="F38" s="197" t="n"/>
      <c r="G38" s="196">
        <f>IF(AND(D38&gt;=TIME(6,0,0),D38&lt;=TIME(8,0,0)),E38,"")</f>
        <v/>
      </c>
      <c r="H38" s="64" t="n"/>
      <c r="I38" s="65">
        <f>ROUND(IF(OR(D38="",E38="",E38=0),0,IF(H38="",MOD(E38-D38,1)*24,MOD(H38-D38,1)*24)),2)</f>
        <v/>
      </c>
      <c r="J38" s="198" t="n"/>
      <c r="K38" s="306" t="n"/>
      <c r="L38" s="181" t="n"/>
      <c r="M38" s="307">
        <f>MAX(0,V38-W38)</f>
        <v/>
      </c>
      <c r="N38" s="66">
        <f>(IF(OR($C38="",$D38=""),0,
 IF(OR($A38="Holiday",$A39="Holiday"),
    IF(ISNUMBER(MATCH(TRIM($B38),{"Phagwah","Good Friday","Easter Monday","Labour Day","Christmas","Eid ul Azha","Romans-2","Globe-12","Neptune P1"},0)),0,$I38),
 IF(AND(NOT(OR($A38="Annual Leave",$A39="Annual Leave")),$A38="Off day"),$I38,
  MAX(0,$I38-$V38)
  ))))+W38</f>
        <v/>
      </c>
      <c r="O38" s="66">
        <f>IF(AND(OR($A38="Holiday",$A39="Holiday"),
        ISNUMBER(MATCH(TRIM($B38),{"Phagwah","Good Friday","Easter Monday","Labour Day","Christmas","Eid ul Azha","Romans-2","Globe-12","Neptune P1"},0))),
   $I38,0)</f>
        <v/>
      </c>
      <c r="P38" s="66">
        <f>IF(OR($O$7="Canteen",$O$7="Head Office"),0,IF($I38&lt;=0,0,IF(OR(OR(TRIM($J38)="Hebrews",TRIM($J38)="Romans",TRIM($J38)="Romans-2",TRIM($J38)="Globe",TRIM($J38)="Globe-12",TRIM($J38)="Neptune P1"),AND($I39&gt;0,OR(TRIM($J39)="Hebrews",TRIM($J39)="Romans",TRIM($J39)="Romans-2",TRIM($J39)="Globe",TRIM($J39)="Globe-12",TRIM($J39)="Neptune P1"))),1,0)))</f>
        <v/>
      </c>
      <c r="Q38" s="67" t="n"/>
      <c r="R38" s="66">
        <f>IF(OR($O$7="Canteen",$O$7="Head Office"),0,IF(
  AND(
    SUMIFS(I:I, C:C, C38) &gt;= 8,
    COUNTIFS(C$14:C38, C38)=1,
    OR(
      TEXT(D38,"hh:mm:ss")="07:00:00",
      TEXT(D38,"hh:mm:ss")="15:00:00",
      TEXT(D38,"hh:mm:ss")="23:00:00",
      TEXT(D39,"hh:mm:ss")="07:00:00",
      TEXT(D39,"hh:mm:ss")="15:00:00",
      TEXT(D39,"hh:mm:ss")="23:00:00"
    )
  ),
  1,
  0
))</f>
        <v/>
      </c>
      <c r="S38" s="66">
        <f>IF(OR($A38="Annual Leave",$A39="Annual Leave"),IF($A38="Annual Leave",8,0),0)</f>
        <v/>
      </c>
      <c r="T38" s="68" t="n"/>
      <c r="U38" s="144">
        <f>MAX(0,40-Y38)</f>
        <v/>
      </c>
      <c r="V38" s="351">
        <f>IF(OR($C38="",$D38=""),0,
 IF(OR($A38="Holiday",$A39="Holiday"),0,
 IF(AND(NOT(OR($A38="Annual Leave",$A39="Annual Leave")),$A38="Off day"),0,
  IF($I38+$I39&gt;=8,IF($I38&gt;=8,8,$I38),$I38)
  )))</f>
        <v/>
      </c>
      <c r="W38" s="351">
        <f>MAX(0,V38-U38)</f>
        <v/>
      </c>
      <c r="X38" s="351">
        <f>IF(C38="","",C38-WEEKDAY(C38,1)+1)</f>
        <v/>
      </c>
      <c r="Y38" s="351">
        <f>SUMPRODUCT(($X$14:$X37=X38)*(($V$14:$V37)+($O$14:$O37)))+IF(X38=X14,$L$11,0)</f>
        <v/>
      </c>
      <c r="Z38" s="351" t="n"/>
      <c r="AA38" s="351" t="n"/>
      <c r="AB38" s="351" t="n"/>
      <c r="AC38" s="351" t="n"/>
      <c r="AD38" s="351" t="n"/>
      <c r="AE38" s="351" t="n"/>
      <c r="AF38" s="351" t="n"/>
    </row>
    <row r="39" ht="24" customHeight="1" s="348" thickBot="1">
      <c r="A39" s="194" t="inlineStr">
        <is>
          <t>On Day</t>
        </is>
      </c>
      <c r="B39" s="199" t="n"/>
      <c r="C39" s="104">
        <f>C38</f>
        <v/>
      </c>
      <c r="D39" s="69" t="n"/>
      <c r="E39" s="200">
        <f>IF(D39="", "",
 IF(D39=TIME(0,0,0), 0,
 IF(AND(D39&gt;=TIME(0,0,1), D39&lt;=TIME(2,0,0)), TIME(7,0,0),
 IF(AND(D39&gt;=TIME(6,0,0), D39&lt;=TIME(8,0,0)), TIME(12,0,0),
 IF(AND(D39&gt;TIME(8,0,0), D39&lt;=TIME(13,59,0)), TIME(15,0,0),
 IF(AND(D39&gt;=TIME(14,0,0), D39&lt;=TIME(17,59,0)), TIME(21,0,0),
 IF(AND(D39&gt;=TIME(18,0,0), D39&lt;=TIME(21,59,0)), TIME(0,0,0),
 IF(AND(D39&gt;=TIME(22,0,0), D39&lt;=TIME(23,59,59)), TIME(7,0,0), ""))))))))</f>
        <v/>
      </c>
      <c r="F39" s="201" t="n"/>
      <c r="G39" s="200">
        <f>IF(AND(D39&gt;=TIME(6,0,0),D39&lt;=TIME(8,0,0)),E39,"")</f>
        <v/>
      </c>
      <c r="H39" s="69" t="n"/>
      <c r="I39" s="70">
        <f>ROUND(IF(OR(D39="",E39="",E39=0),0,IF(H39="",MOD(E39-D39,1)*24,MOD(H39-D39,1)*24)),2)</f>
        <v/>
      </c>
      <c r="J39" s="198" t="n"/>
      <c r="K39" s="306" t="n"/>
      <c r="L39" s="183" t="n"/>
      <c r="M39" s="307">
        <f>MAX(0,V39-W39)</f>
        <v/>
      </c>
      <c r="N39" s="71">
        <f>(IF(OR($C39="",$D39=""),0,
 IF(OR($A38="Holiday",$A39="Holiday"),
    IF(ISNUMBER(MATCH(TRIM($B39),{"Phagwah","Good Friday","Easter Monday","Labour Day","Christmas","Eid ul Azha","Romans-2","Globe-12","Neptune P1"},0)),0,$I39),
 IF(AND(NOT(OR($A38="Annual Leave",$A39="Annual Leave")),$A39="Off day"),$I39,
  MAX(0,$I39-$V39)
  ))))+W39</f>
        <v/>
      </c>
      <c r="O39" s="71">
        <f>IF(AND(OR($A38="Holiday",$A39="Holiday"),
        ISNUMBER(MATCH(TRIM($B39),{"Phagwah","Good Friday","Easter Monday","Labour Day","Christmas","Eid ul Azha","Romans-2","Globe-12","Neptune P1"},0))),
   $I39,0)</f>
        <v/>
      </c>
      <c r="P39" s="71">
        <f>IF(OR($O$7="Canteen",$O$7="Head Office"),0,IF($I39&lt;=0,0,IF(AND($I38&lt;=0,OR(TRIM($J39)="Hebrews",TRIM($J39)="Romans",TRIM($J39)="Romans-2",TRIM($J39)="Globe",TRIM($J39)="Globe-12",TRIM($J39)="Neptune P1")),1,0)))</f>
        <v/>
      </c>
      <c r="Q39" s="72" t="n"/>
      <c r="R39" s="71">
        <f>IF(OR($O$7="Canteen",$O$7="Head Office"),0,IF(
  AND(
    SUMIFS(I:I, C:C, C39) &gt;= 8,
    COUNTIFS(C$14:C39, C39)=1,
    OR(
      TEXT(D39,"hh:mm:ss")="07:00:00",
      TEXT(D39,"hh:mm:ss")="15:00:00",
      TEXT(D39,"hh:mm:ss")="23:00:00",
      TEXT(D40,"hh:mm:ss")="07:00:00",
      TEXT(D40,"hh:mm:ss")="15:00:00",
      TEXT(D40,"hh:mm:ss")="23:00:00"
    )
  ),
  1,
  0
))</f>
        <v/>
      </c>
      <c r="S39" s="71">
        <f>IF(OR($A38="Annual Leave",$A39="Annual Leave"),IF(AND($A38&lt;&gt;"Annual Leave",$A39="Annual Leave"),8,0),0)</f>
        <v/>
      </c>
      <c r="T39" s="73" t="n"/>
      <c r="U39" s="144">
        <f>MAX(0,40-Y39)</f>
        <v/>
      </c>
      <c r="V39" s="351">
        <f>IF(OR($C39="",$D39=""),0,
 IF(OR($A38="Holiday",$A39="Holiday"),0,
 IF(AND(NOT(OR($A38="Annual Leave",$A39="Annual Leave")),$A39="Off day"),0,
  IF($I38+$I39&gt;=8,IF($I38&gt;=8,0,8-$I38),$I39)
  )))</f>
        <v/>
      </c>
      <c r="W39" s="351">
        <f>MAX(0,V39-U39)</f>
        <v/>
      </c>
      <c r="X39" s="351">
        <f>IF(C39="","",C39-WEEKDAY(C39,1)+1)</f>
        <v/>
      </c>
      <c r="Y39" s="351">
        <f>SUMPRODUCT(($X$14:$X38=X39)*(($V$14:$V38)+($O$14:$O38)))+IF(X39=X14,$L$11,0)</f>
        <v/>
      </c>
      <c r="Z39" s="351" t="n"/>
      <c r="AA39" s="351" t="n"/>
      <c r="AB39" s="351" t="n"/>
      <c r="AC39" s="351" t="n"/>
      <c r="AD39" s="351" t="n"/>
      <c r="AE39" s="351" t="n"/>
      <c r="AF39" s="351" t="n"/>
    </row>
    <row r="40" ht="24" customHeight="1" s="348" thickBot="1">
      <c r="A40" s="202" t="inlineStr">
        <is>
          <t>On Day</t>
        </is>
      </c>
      <c r="B40" s="203" t="n"/>
      <c r="C40" s="105">
        <f>C38+1</f>
        <v/>
      </c>
      <c r="D40" s="74" t="n"/>
      <c r="E40" s="204">
        <f>IF(D40="", "",
 IF(D40=TIME(0,0,0), 0,
 IF(AND(D40&gt;=TIME(0,0,1), D40&lt;=TIME(2,0,0)), TIME(7,0,0),
 IF(AND(D40&gt;=TIME(6,0,0), D40&lt;=TIME(8,0,0)), TIME(12,0,0),
 IF(AND(D40&gt;TIME(8,0,0), D40&lt;=TIME(13,59,0)), TIME(15,0,0),
 IF(AND(D40&gt;=TIME(14,0,0), D40&lt;=TIME(17,59,0)), TIME(21,0,0),
 IF(AND(D40&gt;=TIME(18,0,0), D40&lt;=TIME(21,59,0)), TIME(0,0,0),
 IF(AND(D40&gt;=TIME(22,0,0), D40&lt;=TIME(23,59,59)), TIME(7,0,0), ""))))))))</f>
        <v/>
      </c>
      <c r="F40" s="205" t="n"/>
      <c r="G40" s="204">
        <f>IF(AND(D40&gt;=TIME(6,0,0),D40&lt;=TIME(8,0,0)),E40,"")</f>
        <v/>
      </c>
      <c r="H40" s="74" t="n"/>
      <c r="I40" s="106">
        <f>ROUND(IF(OR(D40="",E40="",E40=0),0,IF(H40="",MOD(E40-D40,1)*24,MOD(H40-D40,1)*24)),2)</f>
        <v/>
      </c>
      <c r="J40" s="206" t="n"/>
      <c r="K40" s="308" t="n"/>
      <c r="L40" s="189" t="n"/>
      <c r="M40" s="309">
        <f>MAX(0,V40-W40)</f>
        <v/>
      </c>
      <c r="N40" s="75">
        <f>(IF(OR($C40="",$D40=""),0,
 IF(OR($A40="Holiday",$A41="Holiday"),
    IF(ISNUMBER(MATCH(TRIM($B40),{"Phagwah","Good Friday","Easter Monday","Labour Day","Christmas","Eid ul Azha","Romans-2","Globe-12","Neptune P1"},0)),0,$I40),
 IF(AND(NOT(OR($A40="Annual Leave",$A41="Annual Leave")),$A40="Off day"),$I40,
  MAX(0,$I40-$V40)
  ))))+W40</f>
        <v/>
      </c>
      <c r="O40" s="75">
        <f>IF(AND(OR($A40="Holiday",$A41="Holiday"),
        ISNUMBER(MATCH(TRIM($B40),{"Phagwah","Good Friday","Easter Monday","Labour Day","Christmas","Eid ul Azha","Romans-2","Globe-12","Neptune P1"},0))),
   $I40,0)</f>
        <v/>
      </c>
      <c r="P40" s="75">
        <f>IF(OR($O$7="Canteen",$O$7="Head Office"),0,IF($I40&lt;=0,0,IF(OR(OR(TRIM($J40)="Hebrews",TRIM($J40)="Romans",TRIM($J40)="Romans-2",TRIM($J40)="Globe",TRIM($J40)="Globe-12",TRIM($J40)="Neptune P1"),AND($I41&gt;0,OR(TRIM($J41)="Hebrews",TRIM($J41)="Romans",TRIM($J41)="Romans-2",TRIM($J41)="Globe",TRIM($J41)="Globe-12",TRIM($J41)="Neptune P1"))),1,0)))</f>
        <v/>
      </c>
      <c r="Q40" s="76" t="n"/>
      <c r="R40" s="75">
        <f>IF(OR($O$7="Canteen",$O$7="Head Office"),0,IF(
  AND(
    SUMIFS(I:I, C:C, C40) &gt;= 8,
    COUNTIFS(C$14:C40, C40)=1,
    OR(
      TEXT(D40,"hh:mm:ss")="07:00:00",
      TEXT(D40,"hh:mm:ss")="15:00:00",
      TEXT(D40,"hh:mm:ss")="23:00:00",
      TEXT(D41,"hh:mm:ss")="07:00:00",
      TEXT(D41,"hh:mm:ss")="15:00:00",
      TEXT(D41,"hh:mm:ss")="23:00:00"
    )
  ),
  1,
  0
))</f>
        <v/>
      </c>
      <c r="S40" s="75">
        <f>IF(OR($A40="Annual Leave",$A41="Annual Leave"),IF($A40="Annual Leave",8,0),0)</f>
        <v/>
      </c>
      <c r="T40" s="107" t="n"/>
      <c r="U40" s="144">
        <f>MAX(0,40-Y40)</f>
        <v/>
      </c>
      <c r="V40" s="351">
        <f>IF(OR($C40="",$D40=""),0,
 IF(OR($A40="Holiday",$A41="Holiday"),0,
 IF(AND(NOT(OR($A40="Annual Leave",$A41="Annual Leave")),$A40="Off day"),0,
  IF($I40+$I41&gt;=8,IF($I40&gt;=8,8,$I40),$I40)
  )))</f>
        <v/>
      </c>
      <c r="W40" s="351">
        <f>MAX(0,V40-U40)</f>
        <v/>
      </c>
      <c r="X40" s="351">
        <f>IF(C40="","",C40-WEEKDAY(C40,1)+1)</f>
        <v/>
      </c>
      <c r="Y40" s="351">
        <f>SUMPRODUCT(($X$14:$X39=X40)*(($V$14:$V39)+($O$14:$O39)))+IF(X40=X14,$L$11,0)</f>
        <v/>
      </c>
      <c r="Z40" s="351" t="n"/>
      <c r="AA40" s="351" t="n"/>
      <c r="AB40" s="351" t="n"/>
      <c r="AC40" s="351" t="n"/>
      <c r="AD40" s="351" t="n"/>
      <c r="AE40" s="351" t="n"/>
      <c r="AF40" s="351" t="n"/>
    </row>
    <row r="41" ht="24" customHeight="1" s="348" thickBot="1">
      <c r="A41" s="202" t="inlineStr">
        <is>
          <t>On Day</t>
        </is>
      </c>
      <c r="B41" s="310" t="n"/>
      <c r="C41" s="105">
        <f>C40</f>
        <v/>
      </c>
      <c r="D41" s="311" t="n"/>
      <c r="E41" s="312">
        <f>IF(D41="", "",
 IF(D41=TIME(0,0,0), 0,
 IF(AND(D41&gt;=TIME(0,0,1), D41&lt;=TIME(2,0,0)), TIME(7,0,0),
 IF(AND(D41&gt;=TIME(6,0,0), D41&lt;=TIME(8,0,0)), TIME(12,0,0),
 IF(AND(D41&gt;TIME(8,0,0), D41&lt;=TIME(13,59,0)), TIME(15,0,0),
 IF(AND(D41&gt;=TIME(14,0,0), D41&lt;=TIME(17,59,0)), TIME(21,0,0),
 IF(AND(D41&gt;=TIME(18,0,0), D41&lt;=TIME(21,59,0)), TIME(0,0,0),
 IF(AND(D41&gt;=TIME(22,0,0), D41&lt;=TIME(23,59,59)), TIME(7,0,0), ""))))))))</f>
        <v/>
      </c>
      <c r="F41" s="205" t="n"/>
      <c r="G41" s="312">
        <f>IF(AND(D41&gt;=TIME(6,0,0),D41&lt;=TIME(8,0,0)),E41,"")</f>
        <v/>
      </c>
      <c r="H41" s="311" t="n"/>
      <c r="I41" s="106">
        <f>ROUND(IF(OR(D41="",E41="",E41=0),0,IF(H41="",MOD(E41-D41,1)*24,MOD(H41-D41,1)*24)),2)</f>
        <v/>
      </c>
      <c r="J41" s="207" t="n"/>
      <c r="K41" s="308" t="n"/>
      <c r="L41" s="189" t="n"/>
      <c r="M41" s="309">
        <f>MAX(0,V41-W41)</f>
        <v/>
      </c>
      <c r="N41" s="313">
        <f>(IF(OR($C41="",$D41=""),0,
 IF(OR($A40="Holiday",$A41="Holiday"),
    IF(ISNUMBER(MATCH(TRIM($B41),{"Phagwah","Good Friday","Easter Monday","Labour Day","Christmas","Eid ul Azha","Romans-2","Globe-12","Neptune P1"},0)),0,$I41),
 IF(AND(NOT(OR($A40="Annual Leave",$A41="Annual Leave")),$A41="Off day"),$I41,
  MAX(0,$I41-$V41)
  ))))+W41</f>
        <v/>
      </c>
      <c r="O41" s="313">
        <f>IF(AND(OR($A40="Holiday",$A41="Holiday"),
        ISNUMBER(MATCH(TRIM($B41),{"Phagwah","Good Friday","Easter Monday","Labour Day","Christmas","Eid ul Azha","Romans-2","Globe-12","Neptune P1"},0))),
   $I41,0)</f>
        <v/>
      </c>
      <c r="P41" s="313">
        <f>IF(OR($O$7="Canteen",$O$7="Head Office"),0,IF($I41&lt;=0,0,IF(AND($I40&lt;=0,OR(TRIM($J41)="Hebrews",TRIM($J41)="Romans",TRIM($J41)="Romans-2",TRIM($J41)="Globe",TRIM($J41)="Globe-12",TRIM($J41)="Neptune P1")),1,0)))</f>
        <v/>
      </c>
      <c r="Q41" s="314" t="n"/>
      <c r="R41" s="313">
        <f>IF(OR($O$7="Canteen",$O$7="Head Office"),0,IF(
  AND(
    SUMIFS(I:I, C:C, C41) &gt;= 8,
    COUNTIFS(C$14:C41, C41)=1,
    OR(
      TEXT(D41,"hh:mm:ss")="07:00:00",
      TEXT(D41,"hh:mm:ss")="15:00:00",
      TEXT(D41,"hh:mm:ss")="23:00:00",
      TEXT(D42,"hh:mm:ss")="07:00:00",
      TEXT(D42,"hh:mm:ss")="15:00:00",
      TEXT(D42,"hh:mm:ss")="23:00:00"
    )
  ),
  1,
  0
))</f>
        <v/>
      </c>
      <c r="S41" s="313">
        <f>IF(OR($A40="Annual Leave",$A41="Annual Leave"),IF(AND($A40&lt;&gt;"Annual Leave",$A41="Annual Leave"),8,0),0)</f>
        <v/>
      </c>
      <c r="T41" s="315" t="n"/>
      <c r="U41" s="144">
        <f>MAX(0,40-Y41)</f>
        <v/>
      </c>
      <c r="V41" s="351">
        <f>IF(OR($C41="",$D41=""),0,
 IF(OR($A40="Holiday",$A41="Holiday"),0,
 IF(AND(NOT(OR($A40="Annual Leave",$A41="Annual Leave")),$A41="Off day"),0,
  IF($I40+$I41&gt;=8,IF($I40&gt;=8,0,8-$I40),$I41)
  )))</f>
        <v/>
      </c>
      <c r="W41" s="351">
        <f>MAX(0,V41-U41)</f>
        <v/>
      </c>
      <c r="X41" s="351">
        <f>IF(C41="","",C41-WEEKDAY(C41,1)+1)</f>
        <v/>
      </c>
      <c r="Y41" s="351">
        <f>SUMPRODUCT(($X$14:$X40=X41)*(($V$14:$V40)+($O$14:$O40)))+IF(X41=X14,$L$11,0)</f>
        <v/>
      </c>
      <c r="Z41" s="351" t="n"/>
      <c r="AA41" s="351" t="n"/>
      <c r="AB41" s="351" t="n"/>
      <c r="AC41" s="351" t="n"/>
      <c r="AD41" s="351" t="n"/>
      <c r="AE41" s="351" t="n"/>
      <c r="AF41" s="351" t="n"/>
    </row>
    <row r="42" ht="24" customHeight="1" s="348" thickBot="1">
      <c r="A42" s="208" t="inlineStr">
        <is>
          <t>On Day</t>
        </is>
      </c>
      <c r="B42" s="209" t="n"/>
      <c r="C42" s="108">
        <f>C40+1</f>
        <v/>
      </c>
      <c r="D42" s="77" t="n"/>
      <c r="E42" s="210">
        <f>IF(D42="", "",
 IF(D42=TIME(0,0,0), 0,
 IF(AND(D42&gt;=TIME(0,0,1), D42&lt;=TIME(2,0,0)), TIME(7,0,0),
 IF(AND(D42&gt;=TIME(6,0,0), D42&lt;=TIME(8,0,0)), TIME(12,0,0),
 IF(AND(D42&gt;TIME(8,0,0), D42&lt;=TIME(13,59,0)), TIME(15,0,0),
 IF(AND(D42&gt;=TIME(14,0,0), D42&lt;=TIME(17,59,0)), TIME(21,0,0),
 IF(AND(D42&gt;=TIME(18,0,0), D42&lt;=TIME(21,59,0)), TIME(0,0,0),
 IF(AND(D42&gt;=TIME(22,0,0), D42&lt;=TIME(23,59,59)), TIME(7,0,0), ""))))))))</f>
        <v/>
      </c>
      <c r="F42" s="211" t="n"/>
      <c r="G42" s="210">
        <f>IF(AND(D42&gt;=TIME(6,0,0),D42&lt;=TIME(8,0,0)),E42,"")</f>
        <v/>
      </c>
      <c r="H42" s="77" t="n"/>
      <c r="I42" s="16">
        <f>ROUND(IF(OR(D42="",E42="",E42=0),0,IF(H42="",MOD(E42-D42,1)*24,MOD(H42-D42,1)*24)),2)</f>
        <v/>
      </c>
      <c r="J42" s="212" t="n"/>
      <c r="K42" s="316" t="n"/>
      <c r="L42" s="181" t="n"/>
      <c r="M42" s="317">
        <f>MAX(0,V42-W42)</f>
        <v/>
      </c>
      <c r="N42" s="17">
        <f>(IF(OR($C42="",$D42=""),0,
 IF(OR($A42="Holiday",$A43="Holiday"),
    IF(ISNUMBER(MATCH(TRIM($B42),{"Phagwah","Good Friday","Easter Monday","Labour Day","Christmas","Eid ul Azha","Romans-2","Globe-12","Neptune P1"},0)),0,$I42),
 IF(AND(NOT(OR($A42="Annual Leave",$A43="Annual Leave")),$A42="Off day"),$I42,
  MAX(0,$I42-$V42)
  ))))+W42</f>
        <v/>
      </c>
      <c r="O42" s="213">
        <f>IF(AND(OR($A42="Holiday",$A43="Holiday"),
        ISNUMBER(MATCH(TRIM($B42),{"Phagwah","Good Friday","Easter Monday","Labour Day","Christmas","Eid ul Azha","Romans-2","Globe-12","Neptune P1"},0))),
   $I42,0)</f>
        <v/>
      </c>
      <c r="P42" s="17">
        <f>IF(OR($O$7="Canteen",$O$7="Head Office"),0,IF($I42&lt;=0,0,IF(OR(OR(TRIM($J42)="Hebrews",TRIM($J42)="Romans",TRIM($J42)="Romans-2",TRIM($J42)="Globe",TRIM($J42)="Globe-12",TRIM($J42)="Neptune P1"),AND($I43&gt;0,OR(TRIM($J43)="Hebrews",TRIM($J43)="Romans",TRIM($J43)="Romans-2",TRIM($J43)="Globe",TRIM($J43)="Globe-12",TRIM($J43)="Neptune P1"))),1,0)))</f>
        <v/>
      </c>
      <c r="Q42" s="78" t="n"/>
      <c r="R42" s="213">
        <f>IF(OR($O$7="Canteen",$O$7="Head Office"),0,IF(
  AND(
    SUMIFS(I:I, C:C, C42) &gt;= 8,
    COUNTIFS(C$14:C42, C42)=1,
    OR(
      TEXT(D42,"hh:mm:ss")="07:00:00",
      TEXT(D42,"hh:mm:ss")="15:00:00",
      TEXT(D42,"hh:mm:ss")="23:00:00",
      TEXT(D43,"hh:mm:ss")="07:00:00",
      TEXT(D43,"hh:mm:ss")="15:00:00",
      TEXT(D43,"hh:mm:ss")="23:00:00"
    )
  ),
  1,
  0
))</f>
        <v/>
      </c>
      <c r="S42" s="213">
        <f>IF(OR($A42="Annual Leave",$A43="Annual Leave"),IF($A42="Annual Leave",8,0),0)</f>
        <v/>
      </c>
      <c r="T42" s="79" t="n"/>
      <c r="U42" s="144">
        <f>MAX(0,40-Y42)</f>
        <v/>
      </c>
      <c r="V42" s="351">
        <f>IF(OR($C42="",$D42=""),0,
 IF(OR($A42="Holiday",$A43="Holiday"),0,
 IF(AND(NOT(OR($A42="Annual Leave",$A43="Annual Leave")),$A42="Off day"),0,
  IF($I42+$I43&gt;=8,IF($I42&gt;=8,8,$I42),$I42)
  )))</f>
        <v/>
      </c>
      <c r="W42" s="351">
        <f>MAX(0,V42-U42)</f>
        <v/>
      </c>
      <c r="X42" s="351">
        <f>IF(C42="","",C42-WEEKDAY(C42,1)+1)</f>
        <v/>
      </c>
      <c r="Y42" s="351">
        <f>SUMPRODUCT(($X$14:$X41=X42)*(($V$14:$V41)+($O$14:$O41)))+IF(X42=X14,$L$11,0)</f>
        <v/>
      </c>
      <c r="Z42" s="351" t="n"/>
      <c r="AA42" s="351" t="n"/>
      <c r="AB42" s="351" t="n"/>
      <c r="AC42" s="351" t="n"/>
      <c r="AD42" s="351" t="n"/>
      <c r="AE42" s="351" t="n"/>
      <c r="AF42" s="351" t="n"/>
    </row>
    <row r="43" ht="24" customHeight="1" s="348" thickBot="1">
      <c r="A43" s="208" t="inlineStr">
        <is>
          <t>On Day</t>
        </is>
      </c>
      <c r="B43" s="214" t="n"/>
      <c r="C43" s="109">
        <f>C42</f>
        <v/>
      </c>
      <c r="D43" s="18" t="n"/>
      <c r="E43" s="215">
        <f>IF(D43="", "",
 IF(D43=TIME(0,0,0), 0,
 IF(AND(D43&gt;=TIME(0,0,1), D43&lt;=TIME(2,0,0)), TIME(7,0,0),
 IF(AND(D43&gt;=TIME(6,0,0), D43&lt;=TIME(8,0,0)), TIME(12,0,0),
 IF(AND(D43&gt;TIME(8,0,0), D43&lt;=TIME(13,59,0)), TIME(15,0,0),
 IF(AND(D43&gt;=TIME(14,0,0), D43&lt;=TIME(17,59,0)), TIME(21,0,0),
 IF(AND(D43&gt;=TIME(18,0,0), D43&lt;=TIME(21,59,0)), TIME(0,0,0),
 IF(AND(D43&gt;=TIME(22,0,0), D43&lt;=TIME(23,59,59)), TIME(7,0,0), ""))))))))</f>
        <v/>
      </c>
      <c r="F43" s="216" t="n"/>
      <c r="G43" s="215">
        <f>IF(AND(D43&gt;=TIME(6,0,0),D43&lt;=TIME(8,0,0)),E43,"")</f>
        <v/>
      </c>
      <c r="H43" s="18" t="n"/>
      <c r="I43" s="19">
        <f>ROUND(IF(OR(D43="",E43="",E43=0),0,IF(H43="",MOD(E43-D43,1)*24,MOD(H43-D43,1)*24)),2)</f>
        <v/>
      </c>
      <c r="J43" s="212" t="n"/>
      <c r="K43" s="316" t="n"/>
      <c r="L43" s="183" t="n"/>
      <c r="M43" s="317">
        <f>MAX(0,V43-W43)</f>
        <v/>
      </c>
      <c r="N43" s="20">
        <f>(IF(OR($C43="",$D43=""),0,
 IF(OR($A42="Holiday",$A43="Holiday"),
    IF(ISNUMBER(MATCH(TRIM($B43),{"Phagwah","Good Friday","Easter Monday","Labour Day","Christmas","Eid ul Azha","Romans-2","Globe-12","Neptune P1"},0)),0,$I43),
 IF(AND(NOT(OR($A42="Annual Leave",$A43="Annual Leave")),$A43="Off day"),$I43,
  MAX(0,$I43-$V43)
  ))))+W43</f>
        <v/>
      </c>
      <c r="O43" s="20">
        <f>IF(AND(OR($A42="Holiday",$A43="Holiday"),
        ISNUMBER(MATCH(TRIM($B43),{"Phagwah","Good Friday","Easter Monday","Labour Day","Christmas","Eid ul Azha","Romans-2","Globe-12","Neptune P1"},0))),
   $I43,0)</f>
        <v/>
      </c>
      <c r="P43" s="20">
        <f>IF(OR($O$7="Canteen",$O$7="Head Office"),0,IF($I43&lt;=0,0,IF(AND($I42&lt;=0,OR(TRIM($J43)="Hebrews",TRIM($J43)="Romans",TRIM($J43)="Romans-2",TRIM($J43)="Globe",TRIM($J43)="Globe-12",TRIM($J43)="Neptune P1")),1,0)))</f>
        <v/>
      </c>
      <c r="Q43" s="21" t="n"/>
      <c r="R43" s="20">
        <f>IF(OR($O$7="Canteen",$O$7="Head Office"),0,IF(
  AND(
    SUMIFS(I:I, C:C, C43) &gt;= 8,
    COUNTIFS(C$14:C43, C43)=1,
    OR(
      TEXT(D43,"hh:mm:ss")="07:00:00",
      TEXT(D43,"hh:mm:ss")="15:00:00",
      TEXT(D43,"hh:mm:ss")="23:00:00",
      TEXT(D49,"hh:mm:ss")="07:00:00",
      TEXT(D49,"hh:mm:ss")="15:00:00",
      TEXT(D49,"hh:mm:ss")="23:00:00"
    )
  ),
  1,
  0
))</f>
        <v/>
      </c>
      <c r="S43" s="20">
        <f>IF(OR($A42="Annual Leave",$A43="Annual Leave"),IF(AND($A42&lt;&gt;"Annual Leave",$A43="Annual Leave"),8,0),0)</f>
        <v/>
      </c>
      <c r="T43" s="22" t="n"/>
      <c r="U43" s="144">
        <f>MAX(0,40-Y43)</f>
        <v/>
      </c>
      <c r="V43" s="351">
        <f>IF(OR($C43="",$D43=""),0,
 IF(OR($A42="Holiday",$A43="Holiday"),0,
 IF(AND(NOT(OR($A42="Annual Leave",$A43="Annual Leave")),$A43="Off day"),0,
  IF($I42+$I43&gt;=8,IF($I42&gt;=8,0,8-$I42),$I43)
  )))</f>
        <v/>
      </c>
      <c r="W43" s="351">
        <f>MAX(0,V43-U43)</f>
        <v/>
      </c>
      <c r="X43" s="351">
        <f>IF(C43="","",C43-WEEKDAY(C43,1)+1)</f>
        <v/>
      </c>
      <c r="Y43" s="351">
        <f>SUMPRODUCT(($X$14:$X42=X43)*(($V$14:$V42)+($O$14:$O42)))+IF(X43=X14,$L$11,0)</f>
        <v/>
      </c>
      <c r="Z43" s="351" t="n"/>
      <c r="AA43" s="351" t="n"/>
      <c r="AB43" s="351" t="n"/>
      <c r="AC43" s="351" t="n"/>
      <c r="AD43" s="351" t="n"/>
      <c r="AE43" s="351" t="n"/>
      <c r="AF43" s="351" t="n"/>
    </row>
    <row r="44" ht="24" customHeight="1" s="348" thickBot="1">
      <c r="A44" s="176" t="n"/>
      <c r="B44" s="176" t="n"/>
      <c r="C44" s="217" t="n"/>
      <c r="D44" s="110" t="n"/>
      <c r="E44" s="110" t="n"/>
      <c r="F44" s="218" t="n"/>
      <c r="G44" s="110" t="n"/>
      <c r="H44" s="110" t="n"/>
      <c r="I44" s="219" t="n"/>
      <c r="J44" s="219" t="n"/>
      <c r="K44" s="219" t="n"/>
      <c r="L44" s="219" t="n"/>
      <c r="M44" s="111">
        <f>MAX(0,V44-W44)</f>
        <v/>
      </c>
      <c r="N44" s="112">
        <f>(IF(OR($C44="",$D44=""),0,
 IF(OR($A44="Holiday",$A45="Holiday"),
    IF(ISNUMBER(MATCH(TRIM($B44),{"Phagwah","Good Friday","Easter Monday","Labour Day","Christmas","Eid ul Azha","Romans-2","Globe-12","Neptune P1"},0)),0,$I44),
 IF(AND(NOT(OR($A44="Annual Leave",$A45="Annual Leave")),$A44="Off day"),$I44,
  MAX(0,$I44-$V44)
  ))))+W44</f>
        <v/>
      </c>
      <c r="O44" s="112">
        <f>IF(AND(OR($A44="Holiday",$A45="Holiday"),
        ISNUMBER(MATCH(TRIM($B44),{"Phagwah","Good Friday","Easter Monday","Labour Day","Christmas","Eid ul Azha","Romans-2","Globe-12","Neptune P1"},0))),
   $I44,0)</f>
        <v/>
      </c>
      <c r="P44" s="112">
        <f>IF(OR($O$7="Canteen",$O$7="Head Office"),0,IF($I44&lt;=0,0,IF(OR(OR(TRIM($J44)="Hebrews",TRIM($J44)="Romans",TRIM($J44)="Romans-2",TRIM($J44)="Globe",TRIM($J44)="Globe-12",TRIM($J44)="Neptune P1"),AND($I45&gt;0,OR(TRIM($J45)="Hebrews",TRIM($J45)="Romans",TRIM($J45)="Romans-2",TRIM($J45)="Globe",TRIM($J45)="Globe-12",TRIM($J45)="Neptune P1"))),1,0)))</f>
        <v/>
      </c>
      <c r="Q44" s="113" t="n"/>
      <c r="R44" s="113" t="n"/>
      <c r="S44" s="112">
        <f>IF(OR($A44="Annual Leave",$A45="Annual Leave"),IF($A44="Annual Leave",8,0),0)</f>
        <v/>
      </c>
      <c r="T44" s="114" t="n"/>
      <c r="U44" s="144">
        <f>MAX(0,40-Y44)</f>
        <v/>
      </c>
      <c r="V44" s="351">
        <f>IF(OR($C44="",$D44=""),0,
 IF(OR($A44="Holiday",$A45="Holiday"),0,
 IF(AND(NOT(OR($A44="Annual Leave",$A45="Annual Leave")),$A44="Off day"),0,
  IF($I44+$I45&gt;=8,IF($I44&gt;=8,8,$I44),$I44)
  )))</f>
        <v/>
      </c>
      <c r="W44" s="351">
        <f>MAX(0,V44-U44)</f>
        <v/>
      </c>
      <c r="X44" s="351">
        <f>IF(C44="","",C44-WEEKDAY(C44,1)+1)</f>
        <v/>
      </c>
      <c r="Y44" s="351">
        <f>SUMPRODUCT(($X$14:$X43=X44)*(($V$14:$V43)+($O$14:$O43)))+IF(X44=X14,$L$11,0)</f>
        <v/>
      </c>
      <c r="Z44" s="351" t="n"/>
      <c r="AA44" s="351" t="n"/>
      <c r="AB44" s="351" t="n"/>
      <c r="AC44" s="351" t="n"/>
      <c r="AD44" s="351" t="n"/>
      <c r="AE44" s="351" t="n"/>
      <c r="AF44" s="351" t="n"/>
    </row>
    <row r="45" ht="24" customHeight="1" s="348" thickBot="1">
      <c r="A45" s="154" t="inlineStr">
        <is>
          <t>On Day</t>
        </is>
      </c>
      <c r="B45" s="318" t="n"/>
      <c r="C45" s="115">
        <f>C42+1</f>
        <v/>
      </c>
      <c r="D45" s="319" t="n"/>
      <c r="E45" s="320">
        <f>IF(D45="", "",
 IF(D45=TIME(0,0,0), 0,
 IF(AND(D45&gt;=TIME(0,0,1), D45&lt;=TIME(2,0,0)), TIME(7,0,0),
 IF(AND(D45&gt;=TIME(6,0,0), D45&lt;=TIME(8,0,0)), TIME(12,0,0),
 IF(AND(D45&gt;TIME(8,0,0), D45&lt;=TIME(13,59,0)), TIME(15,0,0),
 IF(AND(D45&gt;=TIME(14,0,0), D45&lt;=TIME(17,59,0)), TIME(21,0,0),
 IF(AND(D45&gt;=TIME(18,0,0), D45&lt;=TIME(21,59,0)), TIME(0,0,0),
 IF(AND(D45&gt;=TIME(22,0,0), D45&lt;=TIME(23,59,59)), TIME(7,0,0), ""))))))))</f>
        <v/>
      </c>
      <c r="F45" s="321" t="n"/>
      <c r="G45" s="320">
        <f>IF(AND(D45&gt;=TIME(6,0,0),D45&lt;=TIME(8,0,0)),E45,"")</f>
        <v/>
      </c>
      <c r="H45" s="319" t="n"/>
      <c r="I45" s="30">
        <f>ROUND(IF(OR(D45="",E45="",E45=0),0,IF(H45="",MOD(E45-D45,1)*24,MOD(H45-D45,1)*24)),2)</f>
        <v/>
      </c>
      <c r="J45" s="220" t="n"/>
      <c r="K45" s="274" t="n"/>
      <c r="L45" s="181" t="n"/>
      <c r="M45" s="275">
        <f>MAX(0,V45-W45)</f>
        <v/>
      </c>
      <c r="N45" s="322">
        <f>(IF(OR($C45="",$D45=""),0,
 IF(OR($A44="Holiday",$A45="Holiday"),
    IF(ISNUMBER(MATCH(TRIM($B45),{"Phagwah","Good Friday","Easter Monday","Labour Day","Christmas","Eid ul Azha","Romans-2","Globe-12","Neptune P1"},0)),0,$I45),
 IF(AND(NOT(OR($A44="Annual Leave",$A45="Annual Leave")),$A45="Off day"),$I45,
  MAX(0,$I45-$V45)
  ))))+W45</f>
        <v/>
      </c>
      <c r="O45" s="322">
        <f>IF(AND(OR($A44="Holiday",$A45="Holiday"),
        ISNUMBER(MATCH(TRIM($B45),{"Phagwah","Good Friday","Easter Monday","Labour Day","Christmas","Eid ul Azha","Romans-2","Globe-12","Neptune P1"},0))),
   $I45,0)</f>
        <v/>
      </c>
      <c r="P45" s="322">
        <f>IF(OR($O$7="Canteen",$O$7="Head Office"),0,IF($I45&lt;=0,0,IF(AND($I44&lt;=0,OR(TRIM($J45)="Hebrews",TRIM($J45)="Romans",TRIM($J45)="Romans-2",TRIM($J45)="Globe",TRIM($J45)="Globe-12",TRIM($J45)="Neptune P1")),1,0)))</f>
        <v/>
      </c>
      <c r="Q45" s="323" t="n"/>
      <c r="R45" s="322">
        <f>IF(OR($O$7="Canteen",$O$7="Head Office"),0,IF(
  AND(
    SUMIFS(I:I, C:C, C45) &gt;= 8,
    COUNTIFS(C$14:C45, C45)=1,
    OR(
      TEXT(D45,"hh:mm:ss")="07:00:00",
      TEXT(D45,"hh:mm:ss")="15:00:00",
      TEXT(D45,"hh:mm:ss")="23:00:00",
      TEXT(D46,"hh:mm:ss")="07:00:00",
      TEXT(D46,"hh:mm:ss")="15:00:00",
      TEXT(D46,"hh:mm:ss")="23:00:00"
    )
  ),
  1,
  0
))</f>
        <v/>
      </c>
      <c r="S45" s="322">
        <f>IF(OR($A44="Annual Leave",$A45="Annual Leave"),IF(AND($A44&lt;&gt;"Annual Leave",$A45="Annual Leave"),8,0),0)</f>
        <v/>
      </c>
      <c r="T45" s="116" t="n"/>
      <c r="U45" s="144">
        <f>MAX(0,40-Y45)</f>
        <v/>
      </c>
      <c r="V45" s="351">
        <f>IF(OR($C45="",$D45=""),0,
 IF(OR($A44="Holiday",$A45="Holiday"),0,
 IF(AND(NOT(OR($A44="Annual Leave",$A45="Annual Leave")),$A45="Off day"),0,
  IF($I44+$I45&gt;=8,IF($I44&gt;=8,0,8-$I44),$I45)
  )))</f>
        <v/>
      </c>
      <c r="W45" s="351">
        <f>MAX(0,V45-U45)</f>
        <v/>
      </c>
      <c r="X45" s="351">
        <f>IF(C45="","",C45-WEEKDAY(C45,1)+1)</f>
        <v/>
      </c>
      <c r="Y45" s="351">
        <f>SUMPRODUCT(($X$14:$X44=X45)*(($V$14:$V44)+($O$14:$O44)))+IF(X45=X14,$L$11,0)</f>
        <v/>
      </c>
      <c r="Z45" s="351" t="n"/>
      <c r="AA45" s="351" t="n"/>
      <c r="AB45" s="351" t="n"/>
      <c r="AC45" s="351" t="n"/>
      <c r="AD45" s="351" t="n"/>
      <c r="AE45" s="351" t="n"/>
      <c r="AF45" s="351" t="n"/>
    </row>
    <row r="46" ht="24" customHeight="1" s="348" thickBot="1">
      <c r="A46" s="154" t="inlineStr">
        <is>
          <t>On Day</t>
        </is>
      </c>
      <c r="B46" s="305" t="n"/>
      <c r="C46" s="90">
        <f>C45</f>
        <v/>
      </c>
      <c r="D46" s="80" t="n"/>
      <c r="E46" s="221">
        <f>IF(D46="", "",
 IF(D46=TIME(0,0,0), 0,
 IF(AND(D46&gt;=TIME(0,0,1), D46&lt;=TIME(2,0,0)), TIME(7,0,0),
 IF(AND(D46&gt;=TIME(6,0,0), D46&lt;=TIME(8,0,0)), TIME(12,0,0),
 IF(AND(D46&gt;TIME(8,0,0), D46&lt;=TIME(13,59,0)), TIME(15,0,0),
 IF(AND(D46&gt;=TIME(14,0,0), D46&lt;=TIME(17,59,0)), TIME(21,0,0),
 IF(AND(D46&gt;=TIME(18,0,0), D46&lt;=TIME(21,59,0)), TIME(0,0,0),
 IF(AND(D46&gt;=TIME(22,0,0), D46&lt;=TIME(23,59,59)), TIME(7,0,0), ""))))))))</f>
        <v/>
      </c>
      <c r="F46" s="156" t="n"/>
      <c r="G46" s="221">
        <f>IF(AND(D46&gt;=TIME(6,0,0),D46&lt;=TIME(8,0,0)),E46,"")</f>
        <v/>
      </c>
      <c r="H46" s="80" t="n"/>
      <c r="I46" s="30">
        <f>ROUND(IF(OR(D46="",E46="",E46=0),0,IF(H46="",MOD(E46-D46,1)*24,MOD(H46-D46,1)*24)),2)</f>
        <v/>
      </c>
      <c r="J46" s="158" t="n"/>
      <c r="K46" s="274" t="n"/>
      <c r="L46" s="189" t="n"/>
      <c r="M46" s="275">
        <f>MAX(0,V46-W46)</f>
        <v/>
      </c>
      <c r="N46" s="81">
        <f>(IF(OR($C46="",$D46=""),0,
 IF(OR($A46="Holiday",$A47="Holiday"),
    IF(ISNUMBER(MATCH(TRIM($B46),{"Phagwah","Good Friday","Easter Monday","Labour Day","Christmas","Eid ul Azha","Romans-2","Globe-12","Neptune P1"},0)),0,$I46),
 IF(AND(NOT(OR($A46="Annual Leave",$A47="Annual Leave")),$A46="Off day"),$I46,
  MAX(0,$I46-$V46)
  ))))+W46</f>
        <v/>
      </c>
      <c r="O46" s="81">
        <f>IF(AND(OR($A46="Holiday",$A47="Holiday"),
        ISNUMBER(MATCH(TRIM($B46),{"Phagwah","Good Friday","Easter Monday","Labour Day","Christmas","Eid ul Azha","Romans-2","Globe-12","Neptune P1"},0))),
   $I46,0)</f>
        <v/>
      </c>
      <c r="P46" s="81">
        <f>IF(OR($O$7="Canteen",$O$7="Head Office"),0,IF($I46&lt;=0,0,IF(OR(OR(TRIM($J46)="Hebrews",TRIM($J46)="Romans",TRIM($J46)="Romans-2",TRIM($J46)="Globe",TRIM($J46)="Globe-12",TRIM($J46)="Neptune P1"),AND($I47&gt;0,OR(TRIM($J47)="Hebrews",TRIM($J47)="Romans",TRIM($J47)="Romans-2",TRIM($J47)="Globe",TRIM($J47)="Globe-12",TRIM($J47)="Neptune P1"))),1,0)))</f>
        <v/>
      </c>
      <c r="Q46" s="82" t="n"/>
      <c r="R46" s="81">
        <f>IF(OR($O$7="Canteen",$O$7="Head Office"),0,IF(
  AND(
    SUMIFS(I:I, C:C, C46) &gt;= 8,
    COUNTIFS(C$14:C46, C46)=1,
    OR(
      TEXT(D46,"hh:mm:ss")="07:00:00",
      TEXT(D46,"hh:mm:ss")="15:00:00",
      TEXT(D46,"hh:mm:ss")="23:00:00",
      TEXT(D51,"hh:mm:ss")="07:00:00",
      TEXT(D51,"hh:mm:ss")="15:00:00",
      TEXT(D51,"hh:mm:ss")="23:00:00"
    )
  ),
  1,
  0
))</f>
        <v/>
      </c>
      <c r="S46" s="81">
        <f>IF(OR($A46="Annual Leave",$A47="Annual Leave"),IF($A46="Annual Leave",8,0),0)</f>
        <v/>
      </c>
      <c r="T46" s="117" t="n"/>
      <c r="U46" s="144">
        <f>MAX(0,40-Y46)</f>
        <v/>
      </c>
      <c r="V46" s="351">
        <f>IF(OR($C46="",$D46=""),0,
 IF(OR($A46="Holiday",$A47="Holiday"),0,
 IF(AND(NOT(OR($A46="Annual Leave",$A47="Annual Leave")),$A46="Off day"),0,
  IF($I46+$I47&gt;=8,IF($I46&gt;=8,8,$I46),$I46)
  )))</f>
        <v/>
      </c>
      <c r="W46" s="351">
        <f>MAX(0,V46-U46)</f>
        <v/>
      </c>
      <c r="X46" s="351">
        <f>IF(C46="","",C46-WEEKDAY(C46,1)+1)</f>
        <v/>
      </c>
      <c r="Y46" s="351">
        <f>SUMPRODUCT(($X$14:$X45=X46)*(($V$14:$V45)+($O$14:$O45)))+IF(X46=X14,$L$11,0)</f>
        <v/>
      </c>
      <c r="Z46" s="351" t="n"/>
      <c r="AA46" s="351" t="n"/>
      <c r="AB46" s="351" t="n"/>
      <c r="AC46" s="351" t="n"/>
      <c r="AD46" s="351" t="n"/>
      <c r="AE46" s="351" t="n"/>
      <c r="AF46" s="351" t="n"/>
    </row>
    <row r="47" ht="24" customHeight="1" s="348" thickBot="1">
      <c r="A47" s="184" t="inlineStr">
        <is>
          <t>On Day</t>
        </is>
      </c>
      <c r="B47" s="222" t="n"/>
      <c r="C47" s="118">
        <f>C45+1</f>
        <v/>
      </c>
      <c r="D47" s="83" t="n"/>
      <c r="E47" s="223">
        <f>IF(D47="", "",
 IF(D47=TIME(0,0,0), 0,
 IF(AND(D47&gt;=TIME(0,0,1), D47&lt;=TIME(2,0,0)), TIME(7,0,0),
 IF(AND(D47&gt;=TIME(6,0,0), D47&lt;=TIME(8,0,0)), TIME(12,0,0),
 IF(AND(D47&gt;TIME(8,0,0), D47&lt;=TIME(13,59,0)), TIME(15,0,0),
 IF(AND(D47&gt;=TIME(14,0,0), D47&lt;=TIME(17,59,0)), TIME(21,0,0),
 IF(AND(D47&gt;=TIME(18,0,0), D47&lt;=TIME(21,59,0)), TIME(0,0,0),
 IF(AND(D47&gt;=TIME(22,0,0), D47&lt;=TIME(23,59,59)), TIME(7,0,0), ""))))))))</f>
        <v/>
      </c>
      <c r="F47" s="224" t="n"/>
      <c r="G47" s="223">
        <f>IF(AND(D47&gt;=TIME(6,0,0),D47&lt;=TIME(8,0,0)),E47,"")</f>
        <v/>
      </c>
      <c r="H47" s="83" t="n"/>
      <c r="I47" s="23">
        <f>ROUND(IF(OR(D47="",E47="",E47=0),0,IF(H47="",MOD(E47-D47,1)*24,MOD(H47-D47,1)*24)),2)</f>
        <v/>
      </c>
      <c r="J47" s="225" t="n"/>
      <c r="K47" s="297" t="n"/>
      <c r="L47" s="181" t="n"/>
      <c r="M47" s="298">
        <f>MAX(0,V47-W47)</f>
        <v/>
      </c>
      <c r="N47" s="84">
        <f>(IF(OR($C47="",$D47=""),0,
 IF(OR($A46="Holiday",$A47="Holiday"),
    IF(ISNUMBER(MATCH(TRIM($B47),{"Phagwah","Good Friday","Easter Monday","Labour Day","Christmas","Eid ul Azha","Romans-2","Globe-12","Neptune P1"},0)),0,$I47),
 IF(AND(NOT(OR($A46="Annual Leave",$A47="Annual Leave")),$A47="Off day"),$I47,
  MAX(0,$I47-$V47)
  ))))+W47</f>
        <v/>
      </c>
      <c r="O47" s="84">
        <f>IF(AND(OR($A46="Holiday",$A47="Holiday"),
        ISNUMBER(MATCH(TRIM($B47),{"Phagwah","Good Friday","Easter Monday","Labour Day","Christmas","Eid ul Azha","Romans-2","Globe-12","Neptune P1"},0))),
   $I47,0)</f>
        <v/>
      </c>
      <c r="P47" s="84">
        <f>IF(OR($O$7="Canteen",$O$7="Head Office"),0,IF($I47&lt;=0,0,IF(AND($I46&lt;=0,OR(TRIM($J47)="Hebrews",TRIM($J47)="Romans",TRIM($J47)="Romans-2",TRIM($J47)="Globe",TRIM($J47)="Globe-12",TRIM($J47)="Neptune P1")),1,0)))</f>
        <v/>
      </c>
      <c r="Q47" s="85" t="n"/>
      <c r="R47" s="84">
        <f>IF(OR($O$7="Canteen",$O$7="Head Office"),0,IF(
  AND(
    SUMIFS(I:I, C:C, C47) &gt;= 8,
    COUNTIFS(C$14:C47, C47)=1,
    OR(
      TEXT(D47,"hh:mm:ss")="07:00:00",
      TEXT(D47,"hh:mm:ss")="15:00:00",
      TEXT(D47,"hh:mm:ss")="23:00:00",
      TEXT(D48,"hh:mm:ss")="07:00:00",
      TEXT(D48,"hh:mm:ss")="15:00:00",
      TEXT(D48,"hh:mm:ss")="23:00:00"
    )
  ),
  1,
  0
))</f>
        <v/>
      </c>
      <c r="S47" s="84">
        <f>IF(OR($A46="Annual Leave",$A47="Annual Leave"),IF(AND($A46&lt;&gt;"Annual Leave",$A47="Annual Leave"),8,0),0)</f>
        <v/>
      </c>
      <c r="T47" s="86" t="n"/>
      <c r="U47" s="144">
        <f>MAX(0,40-Y47)</f>
        <v/>
      </c>
      <c r="V47" s="351">
        <f>IF(OR($C47="",$D47=""),0,
 IF(OR($A46="Holiday",$A47="Holiday"),0,
 IF(AND(NOT(OR($A46="Annual Leave",$A47="Annual Leave")),$A47="Off day"),0,
  IF($I46+$I47&gt;=8,IF($I46&gt;=8,0,8-$I46),$I47)
  )))</f>
        <v/>
      </c>
      <c r="W47" s="351">
        <f>MAX(0,V47-U47)</f>
        <v/>
      </c>
      <c r="X47" s="351">
        <f>IF(C47="","",C47-WEEKDAY(C47,1)+1)</f>
        <v/>
      </c>
      <c r="Y47" s="351">
        <f>SUMPRODUCT(($X$14:$X46=X47)*(($V$14:$V46)+($O$14:$O46)))+IF(X47=X14,$L$11,0)</f>
        <v/>
      </c>
      <c r="Z47" s="351" t="n"/>
      <c r="AA47" s="351" t="n"/>
      <c r="AB47" s="351" t="n"/>
      <c r="AC47" s="351" t="n"/>
      <c r="AD47" s="351" t="n"/>
      <c r="AE47" s="351" t="n"/>
      <c r="AF47" s="351" t="n"/>
    </row>
    <row r="48" ht="24" customHeight="1" s="348" thickBot="1">
      <c r="A48" s="226" t="inlineStr">
        <is>
          <t>On Day</t>
        </is>
      </c>
      <c r="B48" s="299" t="n"/>
      <c r="C48" s="119">
        <f>C47</f>
        <v/>
      </c>
      <c r="D48" s="24" t="n"/>
      <c r="E48" s="227">
        <f>IF(D48="", "",
 IF(D48=TIME(0,0,0), 0,
 IF(AND(D48&gt;=TIME(0,0,1), D48&lt;=TIME(2,0,0)), TIME(7,0,0),
 IF(AND(D48&gt;=TIME(6,0,0), D48&lt;=TIME(8,0,0)), TIME(12,0,0),
 IF(AND(D48&gt;TIME(8,0,0), D48&lt;=TIME(13,59,0)), TIME(15,0,0),
 IF(AND(D48&gt;=TIME(14,0,0), D48&lt;=TIME(17,59,0)), TIME(21,0,0),
 IF(AND(D48&gt;=TIME(18,0,0), D48&lt;=TIME(21,59,0)), TIME(0,0,0),
 IF(AND(D48&gt;=TIME(22,0,0), D48&lt;=TIME(23,59,59)), TIME(7,0,0), ""))))))))</f>
        <v/>
      </c>
      <c r="F48" s="228" t="n"/>
      <c r="G48" s="227">
        <f>IF(AND(D48&gt;=TIME(6,0,0),D48&lt;=TIME(8,0,0)),E48,"")</f>
        <v/>
      </c>
      <c r="H48" s="300" t="n"/>
      <c r="I48" s="87">
        <f>ROUND(IF(OR(D48="",E48="",E48=0),0,IF(H48="",MOD(E48-D48,1)*24,MOD(H48-D48,1)*24)),2)</f>
        <v/>
      </c>
      <c r="J48" s="190" t="n"/>
      <c r="K48" s="297" t="n"/>
      <c r="L48" s="183" t="n"/>
      <c r="M48" s="324">
        <f>MAX(0,V48-W48)</f>
        <v/>
      </c>
      <c r="N48" s="302">
        <f>(IF(OR($C48="",$D48=""),0,
 IF(OR($A48="Holiday",$A49="Holiday"),
    IF(ISNUMBER(MATCH(TRIM($B48),{"Phagwah","Good Friday","Easter Monday","Labour Day","Christmas","Eid ul Azha","Romans-2","Globe-12","Neptune P1"},0)),0,$I48),
 IF(AND(NOT(OR($A48="Annual Leave",$A49="Annual Leave")),$A48="Off day"),$I48,
  MAX(0,$I48-$V48)
  ))))+W48</f>
        <v/>
      </c>
      <c r="O48" s="303" t="n"/>
      <c r="P48" s="229">
        <f>IF(OR($O$7="Canteen",$O$7="Head Office"),0,IF($I48&lt;=0,0,IF(OR(OR(TRIM($J48)="Hebrews",TRIM($J48)="Romans",TRIM($J48)="Romans-2",TRIM($J48)="Globe",TRIM($J48)="Globe-12",TRIM($J48)="Neptune P1"),AND($I49&gt;0,OR(TRIM($J49)="Hebrews",TRIM($J49)="Romans",TRIM($J49)="Romans-2",TRIM($J49)="Globe",TRIM($J49)="Globe-12",TRIM($J49)="Neptune P1"))),1,0)))</f>
        <v/>
      </c>
      <c r="Q48" s="303" t="n"/>
      <c r="R48" s="302">
        <f>IF(OR($O$7="Canteen",$O$7="Head Office"),0,IF(
  AND(
    SUMIFS(I:I, C:C, C48) &gt;= 8,
    COUNTIFS(C$14:C48, C48)=1,
    OR(
      TEXT(D48,"hh:mm:ss")="07:00:00",
      TEXT(D48,"hh:mm:ss")="15:00:00",
      TEXT(D48,"hh:mm:ss")="23:00:00",
      TEXT(D53,"hh:mm:ss")="07:00:00",
      TEXT(D53,"hh:mm:ss")="15:00:00",
      TEXT(D53,"hh:mm:ss")="23:00:00"
    )
  ),
  1,
  0
))</f>
        <v/>
      </c>
      <c r="S48" s="303" t="n"/>
      <c r="T48" s="304" t="n"/>
      <c r="U48" s="144">
        <f>MAX(0,40-Y48)</f>
        <v/>
      </c>
      <c r="V48" s="351">
        <f>IF(OR($C48="",$D48=""),0,
 IF(OR($A48="Holiday",$A49="Holiday"),0,
 IF(AND(NOT(OR($A48="Annual Leave",$A49="Annual Leave")),$A48="Off day"),0,
  IF($I48+$I49&gt;=8,IF($I48&gt;=8,8,$I48),$I48)
  )))</f>
        <v/>
      </c>
      <c r="W48" s="351">
        <f>MAX(0,V48-U48)</f>
        <v/>
      </c>
      <c r="X48" s="351">
        <f>IF(C48="","",C48-WEEKDAY(C48,1)+1)</f>
        <v/>
      </c>
      <c r="Y48" s="351">
        <f>SUMPRODUCT(($X$14:$X47=X48)*(($V$14:$V47)+($O$14:$O47)))+IF(X48=X14,$L$11,0)</f>
        <v/>
      </c>
      <c r="Z48" s="351" t="n"/>
      <c r="AA48" s="351" t="n"/>
      <c r="AB48" s="351" t="n"/>
      <c r="AC48" s="351" t="n"/>
      <c r="AD48" s="351" t="n"/>
      <c r="AE48" s="351" t="n"/>
      <c r="AF48" s="351" t="n"/>
    </row>
    <row r="49" ht="24" customHeight="1" s="348" thickBot="1">
      <c r="A49" s="230" t="n"/>
      <c r="B49" s="355" t="n"/>
      <c r="C49" s="231" t="n"/>
      <c r="D49" s="232" t="n"/>
      <c r="E49" s="232" t="n"/>
      <c r="F49" s="232" t="n"/>
      <c r="G49" s="232" t="n"/>
      <c r="H49" s="233" t="inlineStr">
        <is>
          <t>Total Hrs:</t>
        </is>
      </c>
      <c r="I49" s="122">
        <f>SUM(I14:I48)</f>
        <v/>
      </c>
      <c r="J49" s="234" t="n"/>
      <c r="K49" s="234" t="n"/>
      <c r="L49" s="235" t="n"/>
      <c r="M49" s="120">
        <f>SUM(M14:M48)</f>
        <v/>
      </c>
      <c r="N49" s="120">
        <f>SUM(N14:N48)</f>
        <v/>
      </c>
      <c r="O49" s="120">
        <f>SUM(O14:O48)</f>
        <v/>
      </c>
      <c r="P49" s="120">
        <f>SUM(P14:P48)</f>
        <v/>
      </c>
      <c r="Q49" s="120">
        <f>IF($O$6&lt;&gt;"Armed",0,LOOKUP($Q$50,{0,1,2,3,4,5,6,7,8,9,10,11,12,13,14},{0,384,769,1153,1153,1538,1923,2307,2692,3076,3461,3846,4239,4615,5000}))</f>
        <v/>
      </c>
      <c r="R49" s="120">
        <f>SUM(R14:R48)</f>
        <v/>
      </c>
      <c r="S49" s="120">
        <f>SUM(S14:S48)</f>
        <v/>
      </c>
      <c r="T49" s="121">
        <f>SUM(T30:T43)</f>
        <v/>
      </c>
      <c r="U49" s="144">
        <f>MIN(U48,0)</f>
        <v/>
      </c>
      <c r="V49" s="351">
        <f>SUM(V14:V48)</f>
        <v/>
      </c>
      <c r="W49" s="351">
        <f>SUM(W14:W48)</f>
        <v/>
      </c>
      <c r="X49" s="351" t="n"/>
      <c r="Y49" s="351" t="n"/>
      <c r="Z49" s="351" t="n"/>
      <c r="AA49" s="351" t="n"/>
      <c r="AB49" s="351" t="n"/>
      <c r="AC49" s="351" t="n"/>
      <c r="AD49" s="351" t="n"/>
      <c r="AE49" s="351" t="n"/>
      <c r="AF49" s="351" t="n"/>
    </row>
    <row r="50" ht="24" customHeight="1" s="348">
      <c r="A50" s="351" t="n"/>
      <c r="B50" s="351" t="n"/>
      <c r="C50" s="6" t="n"/>
      <c r="D50" s="6" t="n"/>
      <c r="E50" s="6" t="n"/>
      <c r="F50" s="6" t="n"/>
      <c r="G50" s="6" t="n"/>
      <c r="H50" s="336" t="n"/>
      <c r="I50" s="351" t="n"/>
      <c r="J50" s="336" t="n"/>
      <c r="K50" s="336" t="n"/>
      <c r="L50" s="336" t="n"/>
      <c r="M50" s="28" t="n"/>
      <c r="N50" s="28" t="n"/>
      <c r="O50" s="28" t="n"/>
      <c r="P50" s="241" t="inlineStr">
        <is>
          <t>Days Worked</t>
        </is>
      </c>
      <c r="Q50" s="29">
        <f>SUM(--(SUM(I14:I15)&gt;0),--(SUM(I16:I17)&gt;0),--(SUM(I18:I19)&gt;0),--(SUM(I20:I21)&gt;0),--(SUM(I22:I23)&gt;0),--(SUM(I24:I25)&gt;0),--(SUM(I26:I27)&gt;0),--(SUM(I30:I31)&gt;0),--(SUM(I32:I33)&gt;0),--(SUM(I34:I35)&gt;0),--(SUM(I36:I37)&gt;0),--(SUM(I38:I39)&gt;0),--(SUM(I40:I41)&gt;0),--(SUM(I42:I43)&gt;0),--(SUM(I45:I46)&gt;0),--(SUM(I47:I48)&gt;0))</f>
        <v/>
      </c>
      <c r="R50" s="28" t="n"/>
      <c r="S50" s="28" t="n"/>
      <c r="T50" s="28" t="n"/>
      <c r="U50" s="144" t="n"/>
      <c r="V50" s="351" t="n"/>
      <c r="W50" s="351" t="n"/>
      <c r="X50" s="351" t="n"/>
      <c r="Y50" s="351" t="n"/>
      <c r="Z50" s="351" t="n"/>
      <c r="AA50" s="351" t="n"/>
      <c r="AB50" s="351" t="n"/>
      <c r="AC50" s="351" t="n"/>
      <c r="AD50" s="351" t="n"/>
      <c r="AE50" s="351" t="n"/>
      <c r="AF50" s="351" t="n"/>
    </row>
    <row r="51" ht="24" customHeight="1" s="348">
      <c r="A51" s="351" t="n"/>
      <c r="B51" s="351" t="n"/>
      <c r="C51" s="345" t="n"/>
      <c r="D51" s="362" t="n"/>
      <c r="E51" s="362" t="n"/>
      <c r="F51" s="334" t="n"/>
      <c r="G51" s="362" t="n"/>
      <c r="H51" s="336" t="n"/>
      <c r="I51" s="351" t="n"/>
      <c r="J51" s="336" t="n"/>
      <c r="K51" s="336" t="n"/>
      <c r="L51" s="336" t="n"/>
      <c r="M51" s="236" t="n"/>
      <c r="N51" s="236" t="n"/>
      <c r="O51" s="236" t="n"/>
      <c r="P51" s="236" t="n"/>
      <c r="Q51" s="236" t="n"/>
      <c r="R51" s="236" t="n"/>
      <c r="S51" s="236" t="n"/>
      <c r="T51" s="236" t="n"/>
      <c r="U51" s="144" t="n"/>
      <c r="V51" s="351" t="n"/>
      <c r="W51" s="351" t="n"/>
      <c r="X51" s="351" t="n"/>
      <c r="Y51" s="351" t="n"/>
      <c r="Z51" s="351" t="n"/>
      <c r="AA51" s="351" t="n"/>
      <c r="AB51" s="351" t="n"/>
      <c r="AC51" s="351" t="n"/>
      <c r="AD51" s="351" t="n"/>
      <c r="AE51" s="351" t="n"/>
      <c r="AF51" s="351" t="n"/>
    </row>
    <row r="52">
      <c r="A52" s="351" t="n"/>
      <c r="B52" s="351" t="n"/>
      <c r="C52" s="329" t="inlineStr">
        <is>
          <t>Supervisor Signature</t>
        </is>
      </c>
      <c r="D52" s="363" t="n"/>
      <c r="E52" s="363" t="n"/>
      <c r="F52" s="329" t="inlineStr">
        <is>
          <t>Date</t>
        </is>
      </c>
      <c r="G52" s="363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351" t="n"/>
      <c r="V52" s="351" t="n"/>
      <c r="W52" s="351" t="n"/>
      <c r="X52" s="351" t="n"/>
      <c r="Y52" s="351" t="n"/>
      <c r="Z52" s="351" t="n"/>
      <c r="AA52" s="351" t="n"/>
      <c r="AB52" s="351" t="n"/>
      <c r="AC52" s="351" t="n"/>
      <c r="AD52" s="351" t="n"/>
      <c r="AE52" s="351" t="n"/>
      <c r="AF52" s="351" t="n"/>
    </row>
    <row r="53" ht="26.25" customHeight="1" s="348">
      <c r="A53" s="351" t="n"/>
      <c r="B53" s="351" t="n"/>
      <c r="C53" s="345" t="n"/>
      <c r="D53" s="362" t="n"/>
      <c r="E53" s="362" t="n"/>
      <c r="F53" s="331" t="n"/>
      <c r="G53" s="362" t="n"/>
      <c r="H53" s="6" t="n"/>
      <c r="I53" s="6" t="n"/>
      <c r="J53" s="6" t="n"/>
      <c r="K53" s="6" t="n"/>
      <c r="L53" s="6" t="n"/>
      <c r="M53" s="6" t="n"/>
      <c r="N53" s="237" t="n"/>
      <c r="O53" s="238" t="n"/>
      <c r="P53" s="346" t="n"/>
      <c r="Q53" s="351" t="n"/>
      <c r="R53" s="351" t="n"/>
      <c r="S53" s="351" t="n"/>
      <c r="T53" s="351" t="n"/>
      <c r="U53" s="351" t="n"/>
      <c r="V53" s="351" t="n"/>
      <c r="W53" s="351" t="n"/>
      <c r="X53" s="351" t="n"/>
      <c r="Y53" s="351" t="n"/>
      <c r="Z53" s="351" t="n"/>
      <c r="AA53" s="351" t="n"/>
      <c r="AB53" s="351" t="n"/>
      <c r="AC53" s="351" t="n"/>
      <c r="AD53" s="351" t="n"/>
      <c r="AE53" s="351" t="n"/>
      <c r="AF53" s="351" t="n"/>
    </row>
    <row r="54">
      <c r="A54" s="351" t="n"/>
      <c r="B54" s="351" t="n"/>
      <c r="C54" s="329" t="inlineStr">
        <is>
          <t>Manager Signature</t>
        </is>
      </c>
      <c r="D54" s="363" t="n"/>
      <c r="E54" s="363" t="n"/>
      <c r="F54" s="329" t="inlineStr">
        <is>
          <t>Date</t>
        </is>
      </c>
      <c r="G54" s="363" t="n"/>
      <c r="H54" s="6" t="n"/>
      <c r="I54" s="239" t="inlineStr">
        <is>
          <t>{42}</t>
        </is>
      </c>
      <c r="J54" s="239" t="n"/>
      <c r="K54" s="239" t="n"/>
      <c r="L54" s="239" t="n"/>
      <c r="M54" s="6" t="n"/>
      <c r="N54" s="6" t="n"/>
      <c r="O54" s="6" t="n"/>
      <c r="P54" s="6" t="n"/>
      <c r="Q54" s="6" t="n"/>
      <c r="R54" s="6" t="n"/>
      <c r="S54" s="6" t="n"/>
      <c r="T54" s="6" t="n"/>
      <c r="U54" s="351" t="n"/>
      <c r="V54" s="351" t="n"/>
      <c r="W54" s="351" t="n"/>
      <c r="X54" s="351" t="n"/>
      <c r="Y54" s="351" t="n"/>
      <c r="Z54" s="351" t="n"/>
      <c r="AA54" s="351" t="n"/>
      <c r="AB54" s="351" t="n"/>
      <c r="AC54" s="351" t="n"/>
      <c r="AD54" s="351" t="n"/>
      <c r="AE54" s="351" t="n"/>
      <c r="AF54" s="351" t="n"/>
    </row>
    <row r="55">
      <c r="A55" s="351" t="n"/>
      <c r="B55" s="351" t="n"/>
      <c r="C55" s="240" t="n"/>
      <c r="D55" s="240" t="n"/>
      <c r="E55" s="240" t="n"/>
      <c r="F55" s="240" t="n"/>
      <c r="G55" s="240" t="n"/>
      <c r="H55" s="240" t="n"/>
      <c r="I55" s="240" t="n"/>
      <c r="J55" s="240" t="n"/>
      <c r="K55" s="240" t="n"/>
      <c r="L55" s="240" t="n"/>
      <c r="M55" s="240" t="n"/>
      <c r="N55" s="240" t="n"/>
      <c r="O55" s="240" t="n"/>
      <c r="P55" s="240" t="n"/>
      <c r="Q55" s="240" t="n"/>
      <c r="R55" s="240" t="n"/>
      <c r="S55" s="240" t="n"/>
      <c r="T55" s="240" t="n"/>
      <c r="U55" s="351" t="n"/>
      <c r="V55" s="351" t="n"/>
      <c r="W55" s="351" t="n"/>
      <c r="X55" s="351" t="n"/>
      <c r="Y55" s="351" t="n"/>
      <c r="Z55" s="351" t="n"/>
      <c r="AA55" s="351" t="n"/>
      <c r="AB55" s="351" t="n"/>
      <c r="AC55" s="351" t="n"/>
      <c r="AD55" s="351" t="n"/>
      <c r="AE55" s="351" t="n"/>
      <c r="AF55" s="35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45"/>
  <mergeCells count="33">
    <mergeCell ref="C54:E54"/>
    <mergeCell ref="V2:W2"/>
    <mergeCell ref="C8:F8"/>
    <mergeCell ref="F54:G54"/>
    <mergeCell ref="H10:I10"/>
    <mergeCell ref="C7:F7"/>
    <mergeCell ref="K5:L5"/>
    <mergeCell ref="M5:N5"/>
    <mergeCell ref="H50:I50"/>
    <mergeCell ref="C51:E51"/>
    <mergeCell ref="A1:T1"/>
    <mergeCell ref="C52:E52"/>
    <mergeCell ref="V3:AB3"/>
    <mergeCell ref="F51:G51"/>
    <mergeCell ref="M10:N10"/>
    <mergeCell ref="H51:I51"/>
    <mergeCell ref="C6:F6"/>
    <mergeCell ref="C5:F5"/>
    <mergeCell ref="M7:N7"/>
    <mergeCell ref="M6:N6"/>
    <mergeCell ref="C53:E53"/>
    <mergeCell ref="H7:I7"/>
    <mergeCell ref="H28:I28"/>
    <mergeCell ref="C10:F10"/>
    <mergeCell ref="M8:N8"/>
    <mergeCell ref="F52:G52"/>
    <mergeCell ref="P53:T53"/>
    <mergeCell ref="AA2:AB2"/>
    <mergeCell ref="K10:L10"/>
    <mergeCell ref="H5:I5"/>
    <mergeCell ref="K4:L4"/>
    <mergeCell ref="M4:N4"/>
    <mergeCell ref="F53:G53"/>
  </mergeCells>
  <dataValidations count="5">
    <dataValidation sqref="A14:A48" showDropDown="0" showInputMessage="0" showErrorMessage="0" allowBlank="1" type="list">
      <formula1>"On Day,Off Day,Sick,Absent,Holiday,Annual Leave"</formula1>
    </dataValidation>
    <dataValidation sqref="B14:B48" showDropDown="0" showInputMessage="0" showErrorMessage="0" allowBlank="1" type="list">
      <formula1>"Holiday Double,Phagwah,Good Friday,Easter Monday,Labour Day,Christmas,Eid ul Azha"</formula1>
    </dataValidation>
    <dataValidation sqref="J14:J48" showDropDown="0" showInputMessage="0" showErrorMessage="0" allowBlank="1" type="list">
      <formula1>_xlfn._LONGTEXT("Unico,Unico-2,Unico-42,Unico-44,Unico-46,Unico-47,Unico-48,Unico-49,Globe,Globe-12,Hebrews,Romans-2,Beacon,Numbers,Zebra-24,Sunrise,Sunrise-1,Sunflower 6,Sunset 12,Ripple,Neptune P1,Neptune P2,Neptune P3,Neptune P4,Neptune P5,Neptune P6,Neptune P7,Rainbow"," 1,Rainbow 2,Citadel,Sunset 11,Autumn,Autumn-2,Miracle,Miracle 1,Canteen,Guard Hut")</formula1>
    </dataValidation>
    <dataValidation sqref="O7" showDropDown="0" showInputMessage="0" showErrorMessage="0" allowBlank="1" type="list">
      <formula1>"Caricom,EU,UN,DMC,ARU,Head Office,Canteen"</formula1>
    </dataValidation>
    <dataValidation sqref="O6" showDropDown="0" showInputMessage="0" showErrorMessage="0" allowBlank="1" type="list">
      <formula1>"Unarmed,Armed"</formula1>
    </dataValidation>
  </dataValidations>
  <printOptions horizontalCentered="1"/>
  <pageMargins left="0.5" right="0.5" top="0.5" bottom="1" header="0.5" footer="0.5"/>
  <pageSetup orientation="portrait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AL55"/>
  <sheetViews>
    <sheetView topLeftCell="A43" workbookViewId="0">
      <selection activeCell="C52" sqref="C52:E52"/>
    </sheetView>
  </sheetViews>
  <sheetFormatPr baseColWidth="8" defaultRowHeight="13.5"/>
  <cols>
    <col width="12.28515625" customWidth="1" style="348" min="1" max="1"/>
    <col width="15.140625" customWidth="1" style="348" min="2" max="2"/>
    <col width="12.42578125" customWidth="1" style="348" min="3" max="3"/>
    <col width="9.28515625" customWidth="1" style="348" min="4" max="4"/>
    <col hidden="1" width="9.28515625" customWidth="1" style="348" min="5" max="5"/>
    <col hidden="1" width="2" customWidth="1" style="348" min="6" max="6"/>
    <col hidden="1" width="12.5703125" customWidth="1" style="348" min="7" max="7"/>
    <col width="9.28515625" customWidth="1" style="348" min="8" max="8"/>
    <col width="6.5703125" customWidth="1" style="348" min="9" max="9"/>
    <col width="10.140625" customWidth="1" style="348" min="10" max="10"/>
    <col width="15.28515625" customWidth="1" style="348" min="11" max="11"/>
    <col width="10.5703125" customWidth="1" style="348" min="12" max="12"/>
    <col width="11" customWidth="1" style="348" min="13" max="13"/>
    <col width="9.85546875" customWidth="1" style="348" min="14" max="14"/>
    <col width="11.140625" customWidth="1" style="348" min="15" max="15"/>
    <col width="9.85546875" customWidth="1" style="348" min="16" max="16"/>
    <col width="10.28515625" customWidth="1" style="348" min="17" max="17"/>
    <col width="8.85546875" customWidth="1" style="348" min="18" max="19"/>
    <col width="45.28515625" customWidth="1" style="348" min="20" max="20"/>
    <col width="9.140625" customWidth="1" style="348" min="21" max="21"/>
    <col width="3.140625" customWidth="1" style="348" min="22" max="29"/>
    <col width="10.28515625" customWidth="1" style="348" min="30" max="30"/>
  </cols>
  <sheetData>
    <row r="1" ht="32.25" customFormat="1" customHeight="1" s="1" thickBot="1">
      <c r="A1" s="332" t="n"/>
      <c r="B1" s="354" t="n"/>
      <c r="C1" s="354" t="n"/>
      <c r="D1" s="354" t="n"/>
      <c r="E1" s="354" t="n"/>
      <c r="F1" s="354" t="n"/>
      <c r="G1" s="354" t="n"/>
      <c r="H1" s="354" t="n"/>
      <c r="I1" s="354" t="n"/>
      <c r="J1" s="354" t="n"/>
      <c r="K1" s="354" t="n"/>
      <c r="L1" s="354" t="n"/>
      <c r="M1" s="354" t="n"/>
      <c r="N1" s="354" t="n"/>
      <c r="O1" s="354" t="n"/>
      <c r="P1" s="354" t="n"/>
      <c r="Q1" s="354" t="n"/>
      <c r="R1" s="354" t="n"/>
      <c r="S1" s="354" t="n"/>
      <c r="T1" s="355" t="n"/>
      <c r="U1" s="351" t="n"/>
      <c r="V1" s="351" t="n"/>
      <c r="W1" s="351" t="n"/>
      <c r="X1" s="351" t="n"/>
      <c r="Y1" s="351" t="n"/>
      <c r="Z1" s="351" t="n"/>
      <c r="AA1" s="351" t="n"/>
      <c r="AB1" s="351" t="n"/>
      <c r="AC1" s="351" t="n"/>
      <c r="AD1" s="126" t="n"/>
      <c r="AE1" s="351" t="n"/>
      <c r="AF1" s="351" t="n"/>
    </row>
    <row r="2" ht="15" customFormat="1" customHeight="1" s="1">
      <c r="A2" s="351" t="n"/>
      <c r="B2" s="351" t="n"/>
      <c r="C2" s="127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128" t="n"/>
      <c r="U2" s="351" t="n"/>
      <c r="V2" s="343" t="n">
        <v>2025</v>
      </c>
      <c r="W2" s="356" t="n"/>
      <c r="X2" s="351" t="n"/>
      <c r="Y2" s="351" t="n"/>
      <c r="Z2" s="129" t="inlineStr">
        <is>
          <t>Month:</t>
        </is>
      </c>
      <c r="AA2" s="343" t="n">
        <v>3</v>
      </c>
      <c r="AB2" s="356" t="n"/>
      <c r="AC2" s="351" t="n"/>
      <c r="AD2" s="351" t="n"/>
      <c r="AE2" s="351" t="n"/>
      <c r="AF2" s="351" t="n"/>
    </row>
    <row r="3" ht="15.6" customHeight="1" s="348" thickBot="1">
      <c r="A3" s="351" t="n"/>
      <c r="B3" s="351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351" t="n"/>
      <c r="V3" s="333">
        <f>DATE(V2,AA2,1)</f>
        <v/>
      </c>
      <c r="W3" s="357" t="n"/>
      <c r="X3" s="357" t="n"/>
      <c r="Y3" s="357" t="n"/>
      <c r="Z3" s="357" t="n"/>
      <c r="AA3" s="357" t="n"/>
      <c r="AB3" s="358" t="n"/>
      <c r="AC3" s="351" t="n"/>
      <c r="AD3" s="351" t="n"/>
      <c r="AE3" s="351" t="n"/>
      <c r="AF3" s="249" t="n"/>
    </row>
    <row r="4" ht="21" customHeight="1" s="348" thickBot="1">
      <c r="A4" s="351" t="n"/>
      <c r="B4" s="351" t="n"/>
      <c r="C4" s="25" t="inlineStr">
        <is>
          <t>Federal Manangement Systems</t>
        </is>
      </c>
      <c r="D4" s="25" t="n"/>
      <c r="E4" s="25" t="n"/>
      <c r="F4" s="25" t="n"/>
      <c r="G4" s="25" t="n"/>
      <c r="H4" s="6" t="n"/>
      <c r="I4" s="6" t="n"/>
      <c r="J4" s="6" t="n"/>
      <c r="K4" s="330" t="inlineStr">
        <is>
          <t>Employee Number:</t>
        </is>
      </c>
      <c r="L4" s="351" t="n"/>
      <c r="M4" s="342" t="inlineStr">
        <is>
          <t>4225</t>
        </is>
      </c>
      <c r="N4" s="355" t="n"/>
      <c r="O4" s="6" t="n"/>
      <c r="P4" s="6" t="n"/>
      <c r="Q4" s="6" t="n"/>
      <c r="R4" s="6" t="n"/>
      <c r="S4" s="6" t="n"/>
      <c r="T4" s="6" t="n"/>
      <c r="U4" s="351" t="n"/>
      <c r="V4" s="130" t="inlineStr">
        <is>
          <t>Su</t>
        </is>
      </c>
      <c r="W4" s="131" t="inlineStr">
        <is>
          <t>M</t>
        </is>
      </c>
      <c r="X4" s="131" t="inlineStr">
        <is>
          <t>Tu</t>
        </is>
      </c>
      <c r="Y4" s="131" t="inlineStr">
        <is>
          <t>W</t>
        </is>
      </c>
      <c r="Z4" s="131" t="inlineStr">
        <is>
          <t>Th</t>
        </is>
      </c>
      <c r="AA4" s="131" t="inlineStr">
        <is>
          <t>F</t>
        </is>
      </c>
      <c r="AB4" s="132" t="inlineStr">
        <is>
          <t>Sa</t>
        </is>
      </c>
      <c r="AC4" s="351" t="n"/>
      <c r="AD4" s="133" t="inlineStr">
        <is>
          <t>Overtime Options</t>
        </is>
      </c>
      <c r="AE4" s="351" t="n"/>
      <c r="AF4" s="351" t="n"/>
      <c r="AJ4" s="257" t="n"/>
    </row>
    <row r="5" ht="14.1" customHeight="1" s="348" thickBot="1">
      <c r="A5" s="351" t="n"/>
      <c r="B5" s="351" t="n"/>
      <c r="C5" s="337" t="n"/>
      <c r="D5" s="351" t="n"/>
      <c r="E5" s="351" t="n"/>
      <c r="F5" s="351" t="n"/>
      <c r="G5" s="6" t="n"/>
      <c r="H5" s="340" t="n"/>
      <c r="I5" s="351" t="n"/>
      <c r="J5" s="340" t="n"/>
      <c r="K5" s="344" t="inlineStr">
        <is>
          <t>Employee Name:</t>
        </is>
      </c>
      <c r="L5" s="359" t="n"/>
      <c r="M5" s="342" t="inlineStr">
        <is>
          <t>Smith, Onessa Evelyn Melini</t>
        </is>
      </c>
      <c r="N5" s="355" t="n"/>
      <c r="O5" s="337" t="n"/>
      <c r="P5" s="337" t="n"/>
      <c r="Q5" s="337" t="n"/>
      <c r="R5" s="337" t="n"/>
      <c r="S5" s="337" t="n"/>
      <c r="T5" s="337" t="n"/>
      <c r="U5" s="351" t="n"/>
      <c r="V5" s="263">
        <f>IF(MONTH($V$3)&lt;&gt;MONTH($V$3-WEEKDAY($V$3,1)+(ROW(V5)-ROW($V$5))*7+(COLUMN(V5)-COLUMN($V$5)+1)),"",$V$3-WEEKDAY($V$3,1)+(ROW(V5)-ROW($V$5))*7+(COLUMN(V5)-COLUMN($V$5)+1))</f>
        <v/>
      </c>
      <c r="W5" s="263">
        <f>IF(MONTH($V$3)&lt;&gt;MONTH($V$3-WEEKDAY($V$3,1)+(ROW(W5)-ROW($V$5))*7+(COLUMN(W5)-COLUMN($V$5)+1)),"",$V$3-WEEKDAY($V$3,1)+(ROW(W5)-ROW($V$5))*7+(COLUMN(W5)-COLUMN($V$5)+1))</f>
        <v/>
      </c>
      <c r="X5" s="263">
        <f>IF(MONTH($V$3)&lt;&gt;MONTH($V$3-WEEKDAY($V$3,1)+(ROW(X5)-ROW($V$5))*7+(COLUMN(X5)-COLUMN($V$5)+1)),"",$V$3-WEEKDAY($V$3,1)+(ROW(X5)-ROW($V$5))*7+(COLUMN(X5)-COLUMN($V$5)+1))</f>
        <v/>
      </c>
      <c r="Y5" s="263">
        <f>IF(MONTH($V$3)&lt;&gt;MONTH($V$3-WEEKDAY($V$3,1)+(ROW(Y5)-ROW($V$5))*7+(COLUMN(Y5)-COLUMN($V$5)+1)),"",$V$3-WEEKDAY($V$3,1)+(ROW(Y5)-ROW($V$5))*7+(COLUMN(Y5)-COLUMN($V$5)+1))</f>
        <v/>
      </c>
      <c r="Z5" s="263">
        <f>IF(MONTH($V$3)&lt;&gt;MONTH($V$3-WEEKDAY($V$3,1)+(ROW(Z5)-ROW($V$5))*7+(COLUMN(Z5)-COLUMN($V$5)+1)),"",$V$3-WEEKDAY($V$3,1)+(ROW(Z5)-ROW($V$5))*7+(COLUMN(Z5)-COLUMN($V$5)+1))</f>
        <v/>
      </c>
      <c r="AA5" s="263">
        <f>IF(MONTH($V$3)&lt;&gt;MONTH($V$3-WEEKDAY($V$3,1)+(ROW(AA5)-ROW($V$5))*7+(COLUMN(AA5)-COLUMN($V$5)+1)),"",$V$3-WEEKDAY($V$3,1)+(ROW(AA5)-ROW($V$5))*7+(COLUMN(AA5)-COLUMN($V$5)+1))</f>
        <v/>
      </c>
      <c r="AB5" s="263">
        <f>IF(MONTH($V$3)&lt;&gt;MONTH($V$3-WEEKDAY($V$3,1)+(ROW(AB5)-ROW($V$5))*7+(COLUMN(AB5)-COLUMN($V$5)+1)),"",$V$3-WEEKDAY($V$3,1)+(ROW(AB5)-ROW($V$5))*7+(COLUMN(AB5)-COLUMN($V$5)+1))</f>
        <v/>
      </c>
      <c r="AC5" s="351" t="n"/>
      <c r="AD5" s="351" t="n"/>
      <c r="AE5" s="3" t="b">
        <v>1</v>
      </c>
      <c r="AF5" s="258" t="n"/>
      <c r="AJ5" s="350" t="n"/>
      <c r="AK5" s="350" t="n"/>
      <c r="AL5" s="350" t="n"/>
    </row>
    <row r="6" ht="14.1" customHeight="1" s="348" thickBot="1">
      <c r="A6" s="351" t="n"/>
      <c r="B6" s="351" t="n"/>
      <c r="C6" s="337" t="inlineStr">
        <is>
          <t xml:space="preserve">120 Peter Rose St </t>
        </is>
      </c>
      <c r="D6" s="351" t="n"/>
      <c r="E6" s="351" t="n"/>
      <c r="F6" s="351" t="n"/>
      <c r="G6" s="6" t="n"/>
      <c r="H6" s="6" t="n"/>
      <c r="I6" s="6" t="n"/>
      <c r="J6" s="6" t="n"/>
      <c r="K6" s="6" t="n"/>
      <c r="L6" s="6" t="n"/>
      <c r="M6" s="339" t="inlineStr">
        <is>
          <t>Armed or unarmed</t>
        </is>
      </c>
      <c r="N6" s="360" t="n"/>
      <c r="O6" s="135" t="inlineStr">
        <is>
          <t>Unarmed</t>
        </is>
      </c>
      <c r="P6" s="6" t="n"/>
      <c r="Q6" s="6" t="n"/>
      <c r="R6" s="6" t="n"/>
      <c r="S6" s="6" t="n"/>
      <c r="T6" s="6" t="n"/>
      <c r="U6" s="351" t="n"/>
      <c r="V6" s="263">
        <f>IF(MONTH($V$3)&lt;&gt;MONTH($V$3-WEEKDAY($V$3,1)+(ROW(V6)-ROW($V$5))*7+(COLUMN(V6)-COLUMN($V$5)+1)),"",$V$3-WEEKDAY($V$3,1)+(ROW(V6)-ROW($V$5))*7+(COLUMN(V6)-COLUMN($V$5)+1))</f>
        <v/>
      </c>
      <c r="W6" s="263">
        <f>IF(MONTH($V$3)&lt;&gt;MONTH($V$3-WEEKDAY($V$3,1)+(ROW(W6)-ROW($V$5))*7+(COLUMN(W6)-COLUMN($V$5)+1)),"",$V$3-WEEKDAY($V$3,1)+(ROW(W6)-ROW($V$5))*7+(COLUMN(W6)-COLUMN($V$5)+1))</f>
        <v/>
      </c>
      <c r="X6" s="263">
        <f>IF(MONTH($V$3)&lt;&gt;MONTH($V$3-WEEKDAY($V$3,1)+(ROW(X6)-ROW($V$5))*7+(COLUMN(X6)-COLUMN($V$5)+1)),"",$V$3-WEEKDAY($V$3,1)+(ROW(X6)-ROW($V$5))*7+(COLUMN(X6)-COLUMN($V$5)+1))</f>
        <v/>
      </c>
      <c r="Y6" s="263">
        <f>IF(MONTH($V$3)&lt;&gt;MONTH($V$3-WEEKDAY($V$3,1)+(ROW(Y6)-ROW($V$5))*7+(COLUMN(Y6)-COLUMN($V$5)+1)),"",$V$3-WEEKDAY($V$3,1)+(ROW(Y6)-ROW($V$5))*7+(COLUMN(Y6)-COLUMN($V$5)+1))</f>
        <v/>
      </c>
      <c r="Z6" s="263">
        <f>IF(MONTH($V$3)&lt;&gt;MONTH($V$3-WEEKDAY($V$3,1)+(ROW(Z6)-ROW($V$5))*7+(COLUMN(Z6)-COLUMN($V$5)+1)),"",$V$3-WEEKDAY($V$3,1)+(ROW(Z6)-ROW($V$5))*7+(COLUMN(Z6)-COLUMN($V$5)+1))</f>
        <v/>
      </c>
      <c r="AA6" s="263">
        <f>IF(MONTH($V$3)&lt;&gt;MONTH($V$3-WEEKDAY($V$3,1)+(ROW(AA6)-ROW($V$5))*7+(COLUMN(AA6)-COLUMN($V$5)+1)),"",$V$3-WEEKDAY($V$3,1)+(ROW(AA6)-ROW($V$5))*7+(COLUMN(AA6)-COLUMN($V$5)+1))</f>
        <v/>
      </c>
      <c r="AB6" s="263">
        <f>IF(MONTH($V$3)&lt;&gt;MONTH($V$3-WEEKDAY($V$3,1)+(ROW(AB6)-ROW($V$5))*7+(COLUMN(AB6)-COLUMN($V$5)+1)),"",$V$3-WEEKDAY($V$3,1)+(ROW(AB6)-ROW($V$5))*7+(COLUMN(AB6)-COLUMN($V$5)+1))</f>
        <v/>
      </c>
      <c r="AC6" s="351" t="n"/>
      <c r="AD6" s="136" t="inlineStr">
        <is>
          <t>After:</t>
        </is>
      </c>
      <c r="AE6" s="264" t="n">
        <v>8</v>
      </c>
      <c r="AF6" s="258" t="n"/>
      <c r="AJ6" s="350" t="n"/>
      <c r="AL6" s="251" t="n"/>
    </row>
    <row r="7" ht="14.1" customHeight="1" s="348" thickBot="1">
      <c r="A7" s="351" t="n"/>
      <c r="B7" s="351" t="n"/>
      <c r="C7" s="337" t="inlineStr">
        <is>
          <t>Queenstown</t>
        </is>
      </c>
      <c r="D7" s="351" t="n"/>
      <c r="E7" s="351" t="n"/>
      <c r="F7" s="351" t="n"/>
      <c r="G7" s="6" t="n"/>
      <c r="H7" s="340" t="n"/>
      <c r="I7" s="351" t="n"/>
      <c r="J7" s="340" t="n"/>
      <c r="K7" s="340" t="n"/>
      <c r="L7" s="340" t="n"/>
      <c r="M7" s="338" t="inlineStr">
        <is>
          <t>Agency</t>
        </is>
      </c>
      <c r="N7" s="361" t="n"/>
      <c r="O7" s="7" t="inlineStr">
        <is>
          <t>Caricom</t>
        </is>
      </c>
      <c r="P7" s="6" t="n"/>
      <c r="Q7" s="6" t="n"/>
      <c r="R7" s="6" t="n"/>
      <c r="S7" s="6" t="n"/>
      <c r="T7" s="6" t="n"/>
      <c r="U7" s="351" t="n"/>
      <c r="V7" s="263">
        <f>IF(MONTH($V$3)&lt;&gt;MONTH($V$3-WEEKDAY($V$3,1)+(ROW(V7)-ROW($V$5))*7+(COLUMN(V7)-COLUMN($V$5)+1)),"",$V$3-WEEKDAY($V$3,1)+(ROW(V7)-ROW($V$5))*7+(COLUMN(V7)-COLUMN($V$5)+1))</f>
        <v/>
      </c>
      <c r="W7" s="263">
        <f>IF(MONTH($V$3)&lt;&gt;MONTH($V$3-WEEKDAY($V$3,1)+(ROW(W7)-ROW($V$5))*7+(COLUMN(W7)-COLUMN($V$5)+1)),"",$V$3-WEEKDAY($V$3,1)+(ROW(W7)-ROW($V$5))*7+(COLUMN(W7)-COLUMN($V$5)+1))</f>
        <v/>
      </c>
      <c r="X7" s="263">
        <f>IF(MONTH($V$3)&lt;&gt;MONTH($V$3-WEEKDAY($V$3,1)+(ROW(X7)-ROW($V$5))*7+(COLUMN(X7)-COLUMN($V$5)+1)),"",$V$3-WEEKDAY($V$3,1)+(ROW(X7)-ROW($V$5))*7+(COLUMN(X7)-COLUMN($V$5)+1))</f>
        <v/>
      </c>
      <c r="Y7" s="263">
        <f>IF(MONTH($V$3)&lt;&gt;MONTH($V$3-WEEKDAY($V$3,1)+(ROW(Y7)-ROW($V$5))*7+(COLUMN(Y7)-COLUMN($V$5)+1)),"",$V$3-WEEKDAY($V$3,1)+(ROW(Y7)-ROW($V$5))*7+(COLUMN(Y7)-COLUMN($V$5)+1))</f>
        <v/>
      </c>
      <c r="Z7" s="263">
        <f>IF(MONTH($V$3)&lt;&gt;MONTH($V$3-WEEKDAY($V$3,1)+(ROW(Z7)-ROW($V$5))*7+(COLUMN(Z7)-COLUMN($V$5)+1)),"",$V$3-WEEKDAY($V$3,1)+(ROW(Z7)-ROW($V$5))*7+(COLUMN(Z7)-COLUMN($V$5)+1))</f>
        <v/>
      </c>
      <c r="AA7" s="263">
        <f>IF(MONTH($V$3)&lt;&gt;MONTH($V$3-WEEKDAY($V$3,1)+(ROW(AA7)-ROW($V$5))*7+(COLUMN(AA7)-COLUMN($V$5)+1)),"",$V$3-WEEKDAY($V$3,1)+(ROW(AA7)-ROW($V$5))*7+(COLUMN(AA7)-COLUMN($V$5)+1))</f>
        <v/>
      </c>
      <c r="AB7" s="263">
        <f>IF(MONTH($V$3)&lt;&gt;MONTH($V$3-WEEKDAY($V$3,1)+(ROW(AB7)-ROW($V$5))*7+(COLUMN(AB7)-COLUMN($V$5)+1)),"",$V$3-WEEKDAY($V$3,1)+(ROW(AB7)-ROW($V$5))*7+(COLUMN(AB7)-COLUMN($V$5)+1))</f>
        <v/>
      </c>
      <c r="AC7" s="351" t="n"/>
      <c r="AD7" s="351" t="n"/>
      <c r="AE7" s="351" t="n"/>
      <c r="AF7" s="258" t="n"/>
      <c r="AJ7" s="350" t="n"/>
      <c r="AL7" s="251" t="n"/>
    </row>
    <row r="8">
      <c r="A8" s="351" t="n"/>
      <c r="B8" s="351" t="n"/>
      <c r="C8" s="337" t="inlineStr">
        <is>
          <t>Georgetown, Guyana</t>
        </is>
      </c>
      <c r="D8" s="351" t="n"/>
      <c r="E8" s="351" t="n"/>
      <c r="F8" s="351" t="n"/>
      <c r="G8" s="6" t="n"/>
      <c r="H8" s="6" t="n"/>
      <c r="I8" s="6" t="n"/>
      <c r="J8" s="6" t="n"/>
      <c r="K8" s="6" t="n"/>
      <c r="L8" s="6" t="n"/>
      <c r="M8" s="341" t="n"/>
      <c r="N8" s="351" t="n"/>
      <c r="O8" s="351" t="n"/>
      <c r="P8" s="6" t="n"/>
      <c r="Q8" s="6" t="n"/>
      <c r="R8" s="6" t="n"/>
      <c r="S8" s="6" t="n"/>
      <c r="T8" s="6" t="n"/>
      <c r="U8" s="351" t="n"/>
      <c r="V8" s="263">
        <f>IF(MONTH($V$3)&lt;&gt;MONTH($V$3-WEEKDAY($V$3,1)+(ROW(V8)-ROW($V$5))*7+(COLUMN(V8)-COLUMN($V$5)+1)),"",$V$3-WEEKDAY($V$3,1)+(ROW(V8)-ROW($V$5))*7+(COLUMN(V8)-COLUMN($V$5)+1))</f>
        <v/>
      </c>
      <c r="W8" s="263">
        <f>IF(MONTH($V$3)&lt;&gt;MONTH($V$3-WEEKDAY($V$3,1)+(ROW(W8)-ROW($V$5))*7+(COLUMN(W8)-COLUMN($V$5)+1)),"",$V$3-WEEKDAY($V$3,1)+(ROW(W8)-ROW($V$5))*7+(COLUMN(W8)-COLUMN($V$5)+1))</f>
        <v/>
      </c>
      <c r="X8" s="263">
        <f>IF(MONTH($V$3)&lt;&gt;MONTH($V$3-WEEKDAY($V$3,1)+(ROW(X8)-ROW($V$5))*7+(COLUMN(X8)-COLUMN($V$5)+1)),"",$V$3-WEEKDAY($V$3,1)+(ROW(X8)-ROW($V$5))*7+(COLUMN(X8)-COLUMN($V$5)+1))</f>
        <v/>
      </c>
      <c r="Y8" s="263">
        <f>IF(MONTH($V$3)&lt;&gt;MONTH($V$3-WEEKDAY($V$3,1)+(ROW(Y8)-ROW($V$5))*7+(COLUMN(Y8)-COLUMN($V$5)+1)),"",$V$3-WEEKDAY($V$3,1)+(ROW(Y8)-ROW($V$5))*7+(COLUMN(Y8)-COLUMN($V$5)+1))</f>
        <v/>
      </c>
      <c r="Z8" s="263">
        <f>IF(MONTH($V$3)&lt;&gt;MONTH($V$3-WEEKDAY($V$3,1)+(ROW(Z8)-ROW($V$5))*7+(COLUMN(Z8)-COLUMN($V$5)+1)),"",$V$3-WEEKDAY($V$3,1)+(ROW(Z8)-ROW($V$5))*7+(COLUMN(Z8)-COLUMN($V$5)+1))</f>
        <v/>
      </c>
      <c r="AA8" s="263">
        <f>IF(MONTH($V$3)&lt;&gt;MONTH($V$3-WEEKDAY($V$3,1)+(ROW(AA8)-ROW($V$5))*7+(COLUMN(AA8)-COLUMN($V$5)+1)),"",$V$3-WEEKDAY($V$3,1)+(ROW(AA8)-ROW($V$5))*7+(COLUMN(AA8)-COLUMN($V$5)+1))</f>
        <v/>
      </c>
      <c r="AB8" s="263">
        <f>IF(MONTH($V$3)&lt;&gt;MONTH($V$3-WEEKDAY($V$3,1)+(ROW(AB8)-ROW($V$5))*7+(COLUMN(AB8)-COLUMN($V$5)+1)),"",$V$3-WEEKDAY($V$3,1)+(ROW(AB8)-ROW($V$5))*7+(COLUMN(AB8)-COLUMN($V$5)+1))</f>
        <v/>
      </c>
      <c r="AC8" s="351" t="n"/>
      <c r="AD8" s="351" t="n"/>
      <c r="AE8" s="3" t="b">
        <v>1</v>
      </c>
      <c r="AF8" s="258" t="n"/>
      <c r="AJ8" s="350" t="n"/>
      <c r="AL8" s="251" t="n"/>
    </row>
    <row r="9">
      <c r="A9" s="351" t="n"/>
      <c r="B9" s="351" t="n"/>
      <c r="C9" s="337" t="n"/>
      <c r="D9" s="337" t="n"/>
      <c r="E9" s="337" t="n"/>
      <c r="F9" s="337" t="n"/>
      <c r="G9" s="6" t="n"/>
      <c r="H9" s="6" t="n"/>
      <c r="I9" s="6" t="n"/>
      <c r="J9" s="6" t="n"/>
      <c r="K9" s="6" t="n"/>
      <c r="L9" s="6" t="n"/>
      <c r="M9" s="137" t="n"/>
      <c r="N9" s="137" t="n"/>
      <c r="O9" s="6" t="n"/>
      <c r="P9" s="6" t="n"/>
      <c r="Q9" s="6" t="n"/>
      <c r="R9" s="6" t="n"/>
      <c r="S9" s="6" t="n"/>
      <c r="T9" s="6" t="n"/>
      <c r="U9" s="351" t="n"/>
      <c r="V9" s="265" t="n"/>
      <c r="W9" s="265" t="n"/>
      <c r="X9" s="265" t="n"/>
      <c r="Y9" s="265" t="n"/>
      <c r="Z9" s="265" t="n"/>
      <c r="AA9" s="265" t="n"/>
      <c r="AB9" s="265" t="n"/>
      <c r="AC9" s="351" t="n"/>
      <c r="AD9" s="351" t="n"/>
      <c r="AE9" s="3" t="n"/>
      <c r="AF9" s="351" t="n"/>
      <c r="AJ9" s="350" t="n"/>
      <c r="AL9" s="251" t="n"/>
    </row>
    <row r="10">
      <c r="A10" s="351" t="n"/>
      <c r="B10" s="351" t="n"/>
      <c r="C10" s="337" t="inlineStr">
        <is>
          <t>592-223-7560</t>
        </is>
      </c>
      <c r="D10" s="351" t="n"/>
      <c r="E10" s="351" t="n"/>
      <c r="F10" s="351" t="n"/>
      <c r="G10" s="6" t="n"/>
      <c r="H10" s="340" t="n"/>
      <c r="I10" s="351" t="n"/>
      <c r="J10" s="340" t="n"/>
      <c r="K10" s="330" t="inlineStr">
        <is>
          <t>Week Starting:</t>
        </is>
      </c>
      <c r="L10" s="351" t="n"/>
      <c r="M10" s="335" t="n">
        <v>45977</v>
      </c>
      <c r="N10" s="362" t="n"/>
      <c r="O10" s="6" t="n"/>
      <c r="P10" s="6" t="n"/>
      <c r="Q10" s="6" t="n"/>
      <c r="R10" s="6" t="n"/>
      <c r="S10" s="6" t="n"/>
      <c r="T10" s="138" t="inlineStr">
        <is>
          <t>[42]</t>
        </is>
      </c>
      <c r="U10" s="351" t="n"/>
      <c r="V10" s="263">
        <f>IF(MONTH($V$3)&lt;&gt;MONTH($V$3-WEEKDAY($V$3,1)+(ROW(V10)-ROW($V$5))*7+(COLUMN(V10)-COLUMN($V$5)+1)),"",$V$3-WEEKDAY($V$3,1)+(ROW(V10)-ROW($V$5))*7+(COLUMN(V10)-COLUMN($V$5)+1))</f>
        <v/>
      </c>
      <c r="W10" s="263">
        <f>IF(MONTH($V$3)&lt;&gt;MONTH($V$3-WEEKDAY($V$3,1)+(ROW(W10)-ROW($V$5))*7+(COLUMN(W10)-COLUMN($V$5)+1)),"",$V$3-WEEKDAY($V$3,1)+(ROW(W10)-ROW($V$5))*7+(COLUMN(W10)-COLUMN($V$5)+1))</f>
        <v/>
      </c>
      <c r="X10" s="263">
        <f>IF(MONTH($V$3)&lt;&gt;MONTH($V$3-WEEKDAY($V$3,1)+(ROW(X10)-ROW($V$5))*7+(COLUMN(X10)-COLUMN($V$5)+1)),"",$V$3-WEEKDAY($V$3,1)+(ROW(X10)-ROW($V$5))*7+(COLUMN(X10)-COLUMN($V$5)+1))</f>
        <v/>
      </c>
      <c r="Y10" s="263">
        <f>IF(MONTH($V$3)&lt;&gt;MONTH($V$3-WEEKDAY($V$3,1)+(ROW(Y10)-ROW($V$5))*7+(COLUMN(Y10)-COLUMN($V$5)+1)),"",$V$3-WEEKDAY($V$3,1)+(ROW(Y10)-ROW($V$5))*7+(COLUMN(Y10)-COLUMN($V$5)+1))</f>
        <v/>
      </c>
      <c r="Z10" s="263">
        <f>IF(MONTH($V$3)&lt;&gt;MONTH($V$3-WEEKDAY($V$3,1)+(ROW(Z10)-ROW($V$5))*7+(COLUMN(Z10)-COLUMN($V$5)+1)),"",$V$3-WEEKDAY($V$3,1)+(ROW(Z10)-ROW($V$5))*7+(COLUMN(Z10)-COLUMN($V$5)+1))</f>
        <v/>
      </c>
      <c r="AA10" s="263">
        <f>IF(MONTH($V$3)&lt;&gt;MONTH($V$3-WEEKDAY($V$3,1)+(ROW(AA10)-ROW($V$5))*7+(COLUMN(AA10)-COLUMN($V$5)+1)),"",$V$3-WEEKDAY($V$3,1)+(ROW(AA10)-ROW($V$5))*7+(COLUMN(AA10)-COLUMN($V$5)+1))</f>
        <v/>
      </c>
      <c r="AB10" s="263">
        <f>IF(MONTH($V$3)&lt;&gt;MONTH($V$3-WEEKDAY($V$3,1)+(ROW(AB10)-ROW($V$5))*7+(COLUMN(AB10)-COLUMN($V$5)+1)),"",$V$3-WEEKDAY($V$3,1)+(ROW(AB10)-ROW($V$5))*7+(COLUMN(AB10)-COLUMN($V$5)+1))</f>
        <v/>
      </c>
      <c r="AC10" s="351" t="n"/>
      <c r="AD10" s="136" t="inlineStr">
        <is>
          <t>After:</t>
        </is>
      </c>
      <c r="AE10" s="264" t="n">
        <v>40</v>
      </c>
      <c r="AF10" s="250" t="n"/>
    </row>
    <row r="11" ht="15.75" customHeight="1" s="348" thickBot="1">
      <c r="A11" s="351" t="n"/>
      <c r="B11" s="351" t="n"/>
      <c r="C11" s="6" t="n"/>
      <c r="D11" s="6" t="n"/>
      <c r="E11" s="6" t="n"/>
      <c r="F11" s="6" t="n"/>
      <c r="G11" s="6" t="n"/>
      <c r="H11" s="6" t="n"/>
      <c r="I11" s="6" t="n"/>
      <c r="J11" s="6" t="n"/>
      <c r="K11" s="259" t="inlineStr">
        <is>
          <t>Carry Forward Hrs:</t>
        </is>
      </c>
      <c r="L11" s="248" t="n">
        <v>40</v>
      </c>
      <c r="M11" s="6" t="n"/>
      <c r="N11" s="6" t="n"/>
      <c r="O11" s="6" t="n"/>
      <c r="P11" s="6" t="n"/>
      <c r="Q11" s="6" t="n"/>
      <c r="R11" s="6" t="n"/>
      <c r="S11" s="6" t="n"/>
      <c r="T11" s="6" t="n"/>
      <c r="U11" s="351" t="n"/>
      <c r="V11" s="263">
        <f>IF(MONTH($V$3)&lt;&gt;MONTH($V$3-WEEKDAY($V$3,1)+(ROW(V11)-ROW($V$5))*7+(COLUMN(V11)-COLUMN($V$5)+1)),"",$V$3-WEEKDAY($V$3,1)+(ROW(V11)-ROW($V$5))*7+(COLUMN(V11)-COLUMN($V$5)+1))</f>
        <v/>
      </c>
      <c r="W11" s="263">
        <f>IF(MONTH($V$3)&lt;&gt;MONTH($V$3-WEEKDAY($V$3,1)+(ROW(W11)-ROW($V$5))*7+(COLUMN(W11)-COLUMN($V$5)+1)),"",$V$3-WEEKDAY($V$3,1)+(ROW(W11)-ROW($V$5))*7+(COLUMN(W11)-COLUMN($V$5)+1))</f>
        <v/>
      </c>
      <c r="X11" s="263">
        <f>IF(MONTH($V$3)&lt;&gt;MONTH($V$3-WEEKDAY($V$3,1)+(ROW(X11)-ROW($V$5))*7+(COLUMN(X11)-COLUMN($V$5)+1)),"",$V$3-WEEKDAY($V$3,1)+(ROW(X11)-ROW($V$5))*7+(COLUMN(X11)-COLUMN($V$5)+1))</f>
        <v/>
      </c>
      <c r="Y11" s="263">
        <f>IF(MONTH($V$3)&lt;&gt;MONTH($V$3-WEEKDAY($V$3,1)+(ROW(Y11)-ROW($V$5))*7+(COLUMN(Y11)-COLUMN($V$5)+1)),"",$V$3-WEEKDAY($V$3,1)+(ROW(Y11)-ROW($V$5))*7+(COLUMN(Y11)-COLUMN($V$5)+1))</f>
        <v/>
      </c>
      <c r="Z11" s="263">
        <f>IF(MONTH($V$3)&lt;&gt;MONTH($V$3-WEEKDAY($V$3,1)+(ROW(Z11)-ROW($V$5))*7+(COLUMN(Z11)-COLUMN($V$5)+1)),"",$V$3-WEEKDAY($V$3,1)+(ROW(Z11)-ROW($V$5))*7+(COLUMN(Z11)-COLUMN($V$5)+1))</f>
        <v/>
      </c>
      <c r="AA11" s="263">
        <f>IF(MONTH($V$3)&lt;&gt;MONTH($V$3-WEEKDAY($V$3,1)+(ROW(AA11)-ROW($V$5))*7+(COLUMN(AA11)-COLUMN($V$5)+1)),"",$V$3-WEEKDAY($V$3,1)+(ROW(AA11)-ROW($V$5))*7+(COLUMN(AA11)-COLUMN($V$5)+1))</f>
        <v/>
      </c>
      <c r="AB11" s="263">
        <f>IF(MONTH($V$3)&lt;&gt;MONTH($V$3-WEEKDAY($V$3,1)+(ROW(AB11)-ROW($V$5))*7+(COLUMN(AB11)-COLUMN($V$5)+1)),"",$V$3-WEEKDAY($V$3,1)+(ROW(AB11)-ROW($V$5))*7+(COLUMN(AB11)-COLUMN($V$5)+1))</f>
        <v/>
      </c>
      <c r="AC11" s="351" t="n"/>
      <c r="AD11" s="351" t="n"/>
      <c r="AE11" s="351" t="n"/>
      <c r="AF11" s="258" t="n"/>
      <c r="AJ11" s="252" t="n"/>
      <c r="AK11" s="252" t="n"/>
    </row>
    <row r="12" ht="27.75" customFormat="1" customHeight="1" s="2" thickBot="1">
      <c r="A12" s="266" t="inlineStr">
        <is>
          <t>Day Off</t>
        </is>
      </c>
      <c r="B12" s="267" t="inlineStr">
        <is>
          <t>Holiday Double</t>
        </is>
      </c>
      <c r="C12" s="139" t="inlineStr">
        <is>
          <t>Day of Week</t>
        </is>
      </c>
      <c r="D12" s="140" t="inlineStr">
        <is>
          <t>Time
In</t>
        </is>
      </c>
      <c r="E12" s="140" t="inlineStr">
        <is>
          <t>Time
Out</t>
        </is>
      </c>
      <c r="F12" s="141" t="n"/>
      <c r="G12" s="140" t="inlineStr">
        <is>
          <t>Time
In</t>
        </is>
      </c>
      <c r="H12" s="140" t="inlineStr">
        <is>
          <t>Time
Out</t>
        </is>
      </c>
      <c r="I12" s="142" t="inlineStr">
        <is>
          <t>Total
Hrs</t>
        </is>
      </c>
      <c r="J12" s="142" t="inlineStr">
        <is>
          <t>Location</t>
        </is>
      </c>
      <c r="K12" s="142" t="inlineStr">
        <is>
          <t>Supervisor</t>
        </is>
      </c>
      <c r="L12" s="142" t="inlineStr">
        <is>
          <t>Supervisor Approval</t>
        </is>
      </c>
      <c r="M12" s="140" t="inlineStr">
        <is>
          <t>Regular
Hrs</t>
        </is>
      </c>
      <c r="N12" s="140" t="inlineStr">
        <is>
          <t>Overtime
Hrs</t>
        </is>
      </c>
      <c r="O12" s="140" t="inlineStr">
        <is>
          <t>Hol Hrs</t>
        </is>
      </c>
      <c r="P12" s="140" t="inlineStr">
        <is>
          <t>Responsibilities</t>
        </is>
      </c>
      <c r="Q12" s="140" t="inlineStr">
        <is>
          <t>Risk</t>
        </is>
      </c>
      <c r="R12" s="140" t="inlineStr">
        <is>
          <t>Meals</t>
        </is>
      </c>
      <c r="S12" s="140" t="inlineStr">
        <is>
          <t>Vac Hrs</t>
        </is>
      </c>
      <c r="T12" s="143" t="inlineStr">
        <is>
          <t>Reason for Overtime</t>
        </is>
      </c>
      <c r="U12" s="144" t="inlineStr">
        <is>
          <t>Wkly Reg Avail</t>
        </is>
      </c>
      <c r="V12" s="351" t="inlineStr">
        <is>
          <t>Orig Reg</t>
        </is>
      </c>
      <c r="W12" s="351" t="inlineStr">
        <is>
          <t>Wkly OT Adj</t>
        </is>
      </c>
      <c r="X12" s="351" t="inlineStr">
        <is>
          <t>Week Start</t>
        </is>
      </c>
      <c r="Y12" s="351" t="inlineStr">
        <is>
          <t>Wk Hrs Before</t>
        </is>
      </c>
      <c r="Z12" s="351" t="n"/>
      <c r="AA12" s="351" t="n"/>
      <c r="AB12" s="351" t="n"/>
      <c r="AC12" s="351" t="n"/>
      <c r="AD12" s="351" t="n"/>
      <c r="AE12" s="351" t="n"/>
      <c r="AF12" s="351" t="n"/>
      <c r="AJ12" s="252" t="n"/>
      <c r="AK12" s="252" t="n"/>
    </row>
    <row r="13" hidden="1" ht="15.75" customHeight="1" s="348" thickBot="1">
      <c r="A13" s="268" t="n"/>
      <c r="B13" s="351" t="n"/>
      <c r="C13" s="145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146" t="n"/>
      <c r="U13" s="351" t="n"/>
      <c r="V13" s="351" t="n"/>
      <c r="W13" s="351" t="n"/>
      <c r="X13" s="351" t="n"/>
      <c r="Y13" s="351" t="n"/>
      <c r="Z13" s="351" t="n"/>
      <c r="AA13" s="351" t="n"/>
      <c r="AB13" s="351" t="n"/>
      <c r="AC13" s="351" t="n"/>
      <c r="AD13" s="351" t="n"/>
      <c r="AE13" s="351" t="n"/>
      <c r="AF13" s="351" t="n"/>
    </row>
    <row r="14" ht="24" customHeight="1" s="348" thickBot="1">
      <c r="A14" s="147" t="inlineStr">
        <is>
          <t>On Day</t>
        </is>
      </c>
      <c r="B14" s="269" t="n"/>
      <c r="C14" s="88">
        <f>M10</f>
        <v/>
      </c>
      <c r="D14" s="54" t="n"/>
      <c r="E14" s="148">
        <f>IF(D14="", "",
 IF(D14=TIME(0,0,0), 0,
 IF(AND(D14&gt;=TIME(0,0,1), D14&lt;=TIME(2,0,0)), TIME(7,0,0),
 IF(AND(D14&gt;=TIME(6,0,0), D14&lt;=TIME(8,0,0)), TIME(12,0,0),
 IF(AND(D14&gt;TIME(8,0,0), D14&lt;=TIME(13,59,0)), TIME(15,0,0),
 IF(AND(D14&gt;=TIME(14,0,0), D14&lt;=TIME(17,59,0)), TIME(21,0,0),
 IF(AND(D14&gt;=TIME(18,0,0), D14&lt;=TIME(21,59,0)), TIME(0,0,0),
 IF(AND(D14&gt;=TIME(22,0,0), D14&lt;=TIME(23,59,59)), TIME(7,0,0), ""))))))))</f>
        <v/>
      </c>
      <c r="F14" s="149" t="n"/>
      <c r="G14" s="148">
        <f>IF(AND(D14&gt;=TIME(6,0,0),D14&lt;=TIME(8,0,0)),E14,"")</f>
        <v/>
      </c>
      <c r="H14" s="54" t="n"/>
      <c r="I14" s="55">
        <f>ROUND(IF(OR(D14="",E14="",E14=0),0,IF(H14="",MOD(E14-D14,1)*24,MOD(H14-D14,1)*24)),2)</f>
        <v/>
      </c>
      <c r="J14" s="150" t="n"/>
      <c r="K14" s="270" t="n"/>
      <c r="L14" s="271" t="n"/>
      <c r="M14" s="272">
        <f>MAX(0,V14-W14)</f>
        <v/>
      </c>
      <c r="N14" s="56">
        <f>(IF(OR($C14="",$D14=""),0,
 IF(OR($A14="Holiday",$A15="Holiday"),
    IF(ISNUMBER(MATCH(TRIM($B14),{"Phagwah","Good Friday","Easter Monday","Labour Day","Christmas","Eid ul Azha","Romans-2","Globe-12","Neptune P1"},0)),0,$I14),
 IF(AND(NOT(OR($A14="Annual Leave",$A15="Annual Leave")),$A14="Off day"),$I14,
  MAX(0,$I14-$V14)
  ))))+W14</f>
        <v/>
      </c>
      <c r="O14" s="56">
        <f>IF(AND(OR($A14="Holiday",$A15="Holiday"),
        ISNUMBER(MATCH(TRIM($B14),{"Phagwah","Good Friday","Easter Monday","Labour Day","Christmas","Eid ul Azha","Romans-2","Globe-12","Neptune P1"},0))),
   $I14,0)</f>
        <v/>
      </c>
      <c r="P14" s="56">
        <f>IF(OR($O$7="Canteen",$O$7="Head Office"),0,IF($I14&lt;=0,0,IF(OR(OR(TRIM($J14)="Hebrews",TRIM($J14)="Romans",TRIM($J14)="Romans-2",TRIM($J14)="Globe",TRIM($J14)="Globe-12",TRIM($J14)="Neptune P1"),AND($I15&gt;0,OR(TRIM($J15)="Hebrews",TRIM($J15)="Romans",TRIM($J15)="Romans-2",TRIM($J15)="Globe",TRIM($J15)="Globe-12",TRIM($J15)="Neptune P1"))),1,0)))</f>
        <v/>
      </c>
      <c r="Q14" s="57" t="n"/>
      <c r="R14" s="56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IF($I14&gt;0,1,0),
      0
   ),
0))</f>
        <v/>
      </c>
      <c r="S14" s="56">
        <f>IF(OR($A14="Annual Leave",$A15="Annual Leave"),IF($A14="Annual Leave",8,0),0)</f>
        <v/>
      </c>
      <c r="T14" s="58" t="n"/>
      <c r="U14" s="144">
        <f>MAX(0,40-Y14)</f>
        <v/>
      </c>
      <c r="V14" s="151">
        <f>IF(OR($C14="",$D14=""),0,
 IF(OR($A14="Holiday",$A15="Holiday"),0,
 IF(AND(NOT(OR($A14="Annual Leave",$A15="Annual Leave")),$A14="Off day"),0,
  IF($I14+$I15&gt;=8,IF($I14&gt;=8,8,$I14),$I14)
  )))</f>
        <v/>
      </c>
      <c r="W14" s="151">
        <f>MAX(0,V14-U14)</f>
        <v/>
      </c>
      <c r="X14" s="151">
        <f>IF(C14="","",C14-WEEKDAY(C14,1)+1)</f>
        <v/>
      </c>
      <c r="Y14" s="151">
        <f>IF(X14=X14,$L$11,0)</f>
        <v/>
      </c>
      <c r="Z14" s="151" t="n"/>
      <c r="AA14" s="151" t="n"/>
      <c r="AB14" s="151" t="n"/>
      <c r="AC14" s="351" t="n"/>
      <c r="AD14" s="351" t="n"/>
      <c r="AE14" s="351" t="n"/>
      <c r="AF14" s="351" t="n"/>
    </row>
    <row r="15" ht="24" customHeight="1" s="348" thickBot="1">
      <c r="A15" s="147" t="inlineStr">
        <is>
          <t>On Day</t>
        </is>
      </c>
      <c r="B15" s="269" t="n"/>
      <c r="C15" s="89">
        <f>C14</f>
        <v/>
      </c>
      <c r="D15" s="59" t="n"/>
      <c r="E15" s="152">
        <f>IF(D15="", "",
 IF(D15=TIME(0,0,0), 0,
 IF(AND(D15&gt;=TIME(0,0,1), D15&lt;=TIME(2,0,0)), TIME(7,0,0),
 IF(AND(D15&gt;=TIME(6,0,0), D15&lt;=TIME(8,0,0)), TIME(12,0,0),
 IF(AND(D15&gt;TIME(8,0,0), D15&lt;=TIME(13,59,0)), TIME(15,0,0),
 IF(AND(D15&gt;=TIME(14,0,0), D15&lt;=TIME(17,59,0)), TIME(21,0,0),
 IF(AND(D15&gt;=TIME(18,0,0), D15&lt;=TIME(21,59,0)), TIME(0,0,0),
 IF(AND(D15&gt;=TIME(22,0,0), D15&lt;=TIME(23,59,59)), TIME(7,0,0), ""))))))))</f>
        <v/>
      </c>
      <c r="F15" s="153" t="n"/>
      <c r="G15" s="152">
        <f>IF(AND(D15&gt;=TIME(6,0,0),D15&lt;=TIME(8,0,0)),E15,"")</f>
        <v/>
      </c>
      <c r="H15" s="59" t="n"/>
      <c r="I15" s="60">
        <f>ROUND(IF(OR(D15="",E15="",E15=0),0,IF(H15="",MOD(E15-D15,1)*24,MOD(H15-D15,1)*24)),2)</f>
        <v/>
      </c>
      <c r="J15" s="150" t="n"/>
      <c r="K15" s="270" t="n"/>
      <c r="L15" s="271" t="n"/>
      <c r="M15" s="272">
        <f>MAX(0,V15-W15)</f>
        <v/>
      </c>
      <c r="N15" s="61">
        <f>(IF(OR($C15="",$D15=""),0,
 IF(OR($A14="Holiday",$A15="Holiday"),
    IF(ISNUMBER(MATCH(TRIM($B15),{"Phagwah","Good Friday","Easter Monday","Labour Day","Christmas","Eid ul Azha","Romans-2","Globe-12","Neptune P1"},0)),0,$I15),
 IF(AND(NOT(OR($A14="Annual Leave",$A15="Annual Leave")),$A15="Off day"),$I15,
  MAX(0,$I15-$V15)
  ))))+W15</f>
        <v/>
      </c>
      <c r="O15" s="61">
        <f>IF(AND(OR($A14="Holiday",$A15="Holiday"),
        ISNUMBER(MATCH(TRIM($B15),{"Phagwah","Good Friday","Easter Monday","Labour Day","Christmas","Eid ul Azha","Romans-2","Globe-12","Neptune P1"},0))),
   $I15,0)</f>
        <v/>
      </c>
      <c r="P15" s="61">
        <f>IF(OR($O$7="Canteen",$O$7="Head Office"),0,IF($I15&lt;=0,0,IF(AND($I14&lt;=0,OR(TRIM($J15)="Hebrews",TRIM($J15)="Romans",TRIM($J15)="Romans-2",TRIM($J15)="Globe",TRIM($J15)="Globe-12",TRIM($J15)="Neptune P1")),1,0)))</f>
        <v/>
      </c>
      <c r="Q15" s="62" t="n"/>
      <c r="R15" s="61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IF(AND($I14=0,$I15&gt;0),1,0),
      0
   ),
0))</f>
        <v/>
      </c>
      <c r="S15" s="61">
        <f>IF(OR($A14="Annual Leave",$A15="Annual Leave"),IF(AND($A14&lt;&gt;"Annual Leave",$A15="Annual Leave"),8,0),0)</f>
        <v/>
      </c>
      <c r="T15" s="63" t="n"/>
      <c r="U15" s="144">
        <f>MAX(0,40-Y15)</f>
        <v/>
      </c>
      <c r="V15" s="151">
        <f>IF(OR($C15="",$D15=""),0,
 IF(OR($A14="Holiday",$A15="Holiday"),0,
 IF(AND(NOT(OR($A14="Annual Leave",$A15="Annual Leave")),$A15="Off day"),0,
  IF($I14+$I15&gt;=8,IF($I14&gt;=8,0,8-$I14),$I15)
  )))</f>
        <v/>
      </c>
      <c r="W15" s="151">
        <f>MAX(0,V15-U15)</f>
        <v/>
      </c>
      <c r="X15" s="151">
        <f>IF(C15="","",C15-WEEKDAY(C15,1)+1)</f>
        <v/>
      </c>
      <c r="Y15" s="151">
        <f>SUMPRODUCT(($X$14:$X14=X15)*(($V$14:$V14)+($O$14:$O14)))+IF(X15=X14,$L$11,0)</f>
        <v/>
      </c>
      <c r="Z15" s="151" t="n"/>
      <c r="AA15" s="151" t="n"/>
      <c r="AB15" s="151" t="n"/>
      <c r="AC15" s="351" t="n"/>
      <c r="AD15" s="351" t="n"/>
      <c r="AE15" s="351" t="n"/>
      <c r="AF15" s="351" t="n"/>
    </row>
    <row r="16" ht="24" customHeight="1" s="348" thickBot="1">
      <c r="A16" s="154" t="inlineStr">
        <is>
          <t>On Day</t>
        </is>
      </c>
      <c r="B16" s="273" t="n"/>
      <c r="C16" s="90">
        <f>C14+1</f>
        <v/>
      </c>
      <c r="D16" s="8" t="n"/>
      <c r="E16" s="155">
        <f>IF(D16="", "",
 IF(D16=TIME(0,0,0), 0,
 IF(AND(D16&gt;=TIME(0,0,1), D16&lt;=TIME(2,0,0)), TIME(7,0,0),
 IF(AND(D16&gt;=TIME(6,0,0), D16&lt;=TIME(8,0,0)), TIME(12,0,0),
 IF(AND(D16&gt;TIME(8,0,0), D16&lt;=TIME(13,59,0)), TIME(15,0,0),
 IF(AND(D16&gt;=TIME(14,0,0), D16&lt;=TIME(17,59,0)), TIME(21,0,0),
 IF(AND(D16&gt;=TIME(18,0,0), D16&lt;=TIME(21,59,0)), TIME(0,0,0),
 IF(AND(D16&gt;=TIME(22,0,0), D16&lt;=TIME(23,59,59)), TIME(7,0,0), ""))))))))</f>
        <v/>
      </c>
      <c r="F16" s="156" t="n"/>
      <c r="G16" s="155">
        <f>IF(AND(D16&gt;=TIME(6,0,0),D16&lt;=TIME(8,0,0)),E16,"")</f>
        <v/>
      </c>
      <c r="H16" s="8" t="n"/>
      <c r="I16" s="30">
        <f>ROUND(IF(OR(D16="",E16="",E16=0),0,IF(H16="",MOD(E16-D16,1)*24,MOD(H16-D16,1)*24)),2)</f>
        <v/>
      </c>
      <c r="J16" s="157" t="n"/>
      <c r="K16" s="274" t="n"/>
      <c r="L16" s="271" t="n"/>
      <c r="M16" s="275">
        <f>MAX(0,V16-W16)</f>
        <v/>
      </c>
      <c r="N16" s="9">
        <f>(IF(OR($C16="",$D16=""),0,
 IF(OR($A16="Holiday",$A17="Holiday"),
    IF(ISNUMBER(MATCH(TRIM($B16),{"Phagwah","Good Friday","Easter Monday","Labour Day","Christmas","Eid ul Azha","Romans-2","Globe-12","Neptune P1"},0)),0,$I16),
 IF(AND(NOT(OR($A16="Annual Leave",$A17="Annual Leave")),$A16="Off day"),$I16,
  MAX(0,$I16-$V16)
  ))))+W16</f>
        <v/>
      </c>
      <c r="O16" s="9">
        <f>IF(AND(OR($A16="Holiday",$A17="Holiday"),
        ISNUMBER(MATCH(TRIM($B16),{"Phagwah","Good Friday","Easter Monday","Labour Day","Christmas","Eid ul Azha","Romans-2","Globe-12","Neptune P1"},0))),
   $I16,0)</f>
        <v/>
      </c>
      <c r="P16" s="9">
        <f>IF(OR($O$7="Canteen",$O$7="Head Office"),0,IF($I16&lt;=0,0,IF(OR(OR(TRIM($J16)="Hebrews",TRIM($J16)="Romans",TRIM($J16)="Romans-2",TRIM($J16)="Globe",TRIM($J16)="Globe-12",TRIM($J16)="Neptune P1"),AND($I17&gt;0,OR(TRIM($J17)="Hebrews",TRIM($J17)="Romans",TRIM($J17)="Romans-2",TRIM($J17)="Globe",TRIM($J17)="Globe-12",TRIM($J17)="Neptune P1"))),1,0)))</f>
        <v/>
      </c>
      <c r="Q16" s="10" t="n"/>
      <c r="R16" s="9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IF($I16&gt;0,1,0),
      0
   ),
0))</f>
        <v/>
      </c>
      <c r="S16" s="9">
        <f>IF(OR($A16="Annual Leave",$A17="Annual Leave"),IF($A16="Annual Leave",8,0),0)</f>
        <v/>
      </c>
      <c r="T16" s="91" t="n"/>
      <c r="U16" s="144">
        <f>MAX(0,40-Y16)</f>
        <v/>
      </c>
      <c r="V16" s="351">
        <f>IF(OR($C16="",$D16=""),0,
 IF(OR($A16="Holiday",$A17="Holiday"),0,
 IF(AND(NOT(OR($A16="Annual Leave",$A17="Annual Leave")),$A16="Off day"),0,
  IF($I16+$I17&gt;=8,IF($I16&gt;=8,8,$I16),$I16)
  )))</f>
        <v/>
      </c>
      <c r="W16" s="351">
        <f>MAX(0,V16-U16)</f>
        <v/>
      </c>
      <c r="X16" s="351">
        <f>IF(C16="","",C16-WEEKDAY(C16,1)+1)</f>
        <v/>
      </c>
      <c r="Y16" s="351">
        <f>SUMPRODUCT(($X$14:$X15=X16)*(($V$14:$V15)+($O$14:$O15)))+IF(X16=X14,$L$11,0)</f>
        <v/>
      </c>
      <c r="Z16" s="351" t="n"/>
      <c r="AA16" s="351" t="n"/>
      <c r="AB16" s="351" t="n"/>
      <c r="AC16" s="351" t="n"/>
      <c r="AD16" s="351" t="n"/>
      <c r="AE16" s="351" t="n"/>
      <c r="AF16" s="351" t="n"/>
    </row>
    <row r="17" ht="24" customHeight="1" s="348" thickBot="1">
      <c r="A17" s="154" t="inlineStr">
        <is>
          <t>On Day</t>
        </is>
      </c>
      <c r="B17" s="273" t="n"/>
      <c r="C17" s="90">
        <f>C16</f>
        <v/>
      </c>
      <c r="D17" s="276" t="n"/>
      <c r="E17" s="277">
        <f>IF(D17="", "",
 IF(D17=TIME(0,0,0), 0,
 IF(AND(D17&gt;=TIME(0,0,1), D17&lt;=TIME(2,0,0)), TIME(7,0,0),
 IF(AND(D17&gt;=TIME(6,0,0), D17&lt;=TIME(8,0,0)), TIME(12,0,0),
 IF(AND(D17&gt;TIME(8,0,0), D17&lt;=TIME(13,59,0)), TIME(15,0,0),
 IF(AND(D17&gt;=TIME(14,0,0), D17&lt;=TIME(17,59,0)), TIME(21,0,0),
 IF(AND(D17&gt;=TIME(18,0,0), D17&lt;=TIME(21,59,0)), TIME(0,0,0),
 IF(AND(D17&gt;=TIME(22,0,0), D17&lt;=TIME(23,59,59)), TIME(7,0,0), ""))))))))</f>
        <v/>
      </c>
      <c r="F17" s="156" t="n"/>
      <c r="G17" s="277">
        <f>IF(AND(D17&gt;=TIME(6,0,0),D17&lt;=TIME(8,0,0)),E17,"")</f>
        <v/>
      </c>
      <c r="H17" s="276" t="n"/>
      <c r="I17" s="30">
        <f>ROUND(IF(OR(D17="",E17="",E17=0),0,IF(H17="",MOD(E17-D17,1)*24,MOD(H17-D17,1)*24)),2)</f>
        <v/>
      </c>
      <c r="J17" s="158" t="n"/>
      <c r="K17" s="274" t="n"/>
      <c r="L17" s="271" t="n"/>
      <c r="M17" s="275">
        <f>MAX(0,V17-W17)</f>
        <v/>
      </c>
      <c r="N17" s="278">
        <f>(IF(OR($C17="",$D17=""),0,
 IF(OR($A16="Holiday",$A17="Holiday"),
    IF(ISNUMBER(MATCH(TRIM($B17),{"Phagwah","Good Friday","Easter Monday","Labour Day","Christmas","Eid ul Azha","Romans-2","Globe-12","Neptune P1"},0)),0,$I17),
 IF(AND(NOT(OR($A16="Annual Leave",$A17="Annual Leave")),$A17="Off day"),$I17,
  MAX(0,$I17-$V17)
  ))))+W17</f>
        <v/>
      </c>
      <c r="O17" s="278">
        <f>IF(AND(OR($A16="Holiday",$A17="Holiday"),
        ISNUMBER(MATCH(TRIM($B17),{"Phagwah","Good Friday","Easter Monday","Labour Day","Christmas","Eid ul Azha","Romans-2","Globe-12","Neptune P1"},0))),
   $I17,0)</f>
        <v/>
      </c>
      <c r="P17" s="278">
        <f>IF(OR($O$7="Canteen",$O$7="Head Office"),0,IF($I17&lt;=0,0,IF(AND($I16&lt;=0,OR(TRIM($J17)="Hebrews",TRIM($J17)="Romans",TRIM($J17)="Romans-2",TRIM($J17)="Globe",TRIM($J17)="Globe-12",TRIM($J17)="Neptune P1")),1,0)))</f>
        <v/>
      </c>
      <c r="Q17" s="279" t="n"/>
      <c r="R17" s="278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IF(AND($I16=0,$I17&gt;0),1,0),
      0
   ),
0))</f>
        <v/>
      </c>
      <c r="S17" s="278">
        <f>IF(OR($A16="Annual Leave",$A17="Annual Leave"),IF(AND($A16&lt;&gt;"Annual Leave",$A17="Annual Leave"),8,0),0)</f>
        <v/>
      </c>
      <c r="T17" s="280" t="n"/>
      <c r="U17" s="144">
        <f>MAX(0,40-Y17)</f>
        <v/>
      </c>
      <c r="V17" s="351">
        <f>IF(OR($C17="",$D17=""),0,
 IF(OR($A16="Holiday",$A17="Holiday"),0,
 IF(AND(NOT(OR($A16="Annual Leave",$A17="Annual Leave")),$A17="Off day"),0,
  IF($I16+$I17&gt;=8,IF($I16&gt;=8,0,8-$I16),$I17)
  )))</f>
        <v/>
      </c>
      <c r="W17" s="351">
        <f>MAX(0,V17-U17)</f>
        <v/>
      </c>
      <c r="X17" s="351">
        <f>IF(C17="","",C17-WEEKDAY(C17,1)+1)</f>
        <v/>
      </c>
      <c r="Y17" s="351">
        <f>SUMPRODUCT(($X$14:$X16=X17)*(($V$14:$V16)+($O$14:$O16)))+IF(X17=X14,$L$11,0)</f>
        <v/>
      </c>
      <c r="Z17" s="351" t="n"/>
      <c r="AA17" s="351" t="n"/>
      <c r="AB17" s="351" t="n"/>
      <c r="AC17" s="351" t="n"/>
      <c r="AD17" s="351" t="n"/>
      <c r="AE17" s="351" t="n"/>
      <c r="AF17" s="351" t="n"/>
    </row>
    <row r="18" ht="24" customHeight="1" s="348" thickBot="1">
      <c r="A18" s="159" t="inlineStr">
        <is>
          <t>On Day</t>
        </is>
      </c>
      <c r="B18" s="281" t="n"/>
      <c r="C18" s="92">
        <f>C16+1</f>
        <v/>
      </c>
      <c r="D18" s="31" t="n"/>
      <c r="E18" s="160">
        <f>IF(D18="", "",
 IF(D18=TIME(0,0,0), 0,
 IF(AND(D18&gt;=TIME(0,0,1), D18&lt;=TIME(2,0,0)), TIME(7,0,0),
 IF(AND(D18&gt;=TIME(6,0,0), D18&lt;=TIME(8,0,0)), TIME(12,0,0),
 IF(AND(D18&gt;TIME(8,0,0), D18&lt;=TIME(13,59,0)), TIME(15,0,0),
 IF(AND(D18&gt;=TIME(14,0,0), D18&lt;=TIME(17,59,0)), TIME(21,0,0),
 IF(AND(D18&gt;=TIME(18,0,0), D18&lt;=TIME(21,59,0)), TIME(0,0,0),
 IF(AND(D18&gt;=TIME(22,0,0), D18&lt;=TIME(23,59,59)), TIME(7,0,0), ""))))))))</f>
        <v/>
      </c>
      <c r="F18" s="161" t="n"/>
      <c r="G18" s="160">
        <f>IF(AND(D18&gt;=TIME(6,0,0),D18&lt;=TIME(8,0,0)),E18,"")</f>
        <v/>
      </c>
      <c r="H18" s="31" t="n"/>
      <c r="I18" s="32">
        <f>ROUND(IF(OR(D18="",E18="",E18=0),0,IF(H18="",MOD(E18-D18,1)*24,MOD(H18-D18,1)*24)),2)</f>
        <v/>
      </c>
      <c r="J18" s="162" t="n"/>
      <c r="K18" s="282" t="n"/>
      <c r="L18" s="271" t="n"/>
      <c r="M18" s="283">
        <f>MAX(0,V18-W18)</f>
        <v/>
      </c>
      <c r="N18" s="33">
        <f>(IF(OR($C18="",$D18=""),0,
 IF(OR($A18="Holiday",$A19="Holiday"),
    IF(ISNUMBER(MATCH(TRIM($B18),{"Phagwah","Good Friday","Easter Monday","Labour Day","Christmas","Eid ul Azha","Romans-2","Globe-12","Neptune P1"},0)),0,$I18),
 IF(AND(NOT(OR($A18="Annual Leave",$A19="Annual Leave")),$A18="Off day"),$I18,
  MAX(0,$I18-$V18)
  ))))+W18</f>
        <v/>
      </c>
      <c r="O18" s="33">
        <f>IF(AND(OR($A18="Holiday",$A19="Holiday"),
        ISNUMBER(MATCH(TRIM($B18),{"Phagwah","Good Friday","Easter Monday","Labour Day","Christmas","Eid ul Azha","Romans-2","Globe-12","Neptune P1"},0))),
   $I18,0)</f>
        <v/>
      </c>
      <c r="P18" s="33">
        <f>IF(OR($O$7="Canteen",$O$7="Head Office"),0,IF($I18&lt;=0,0,IF(OR(OR(TRIM($J18)="Hebrews",TRIM($J18)="Romans",TRIM($J18)="Romans-2",TRIM($J18)="Globe",TRIM($J18)="Globe-12",TRIM($J18)="Neptune P1"),AND($I19&gt;0,OR(TRIM($J19)="Hebrews",TRIM($J19)="Romans",TRIM($J19)="Romans-2",TRIM($J19)="Globe",TRIM($J19)="Globe-12",TRIM($J19)="Neptune P1"))),1,0)))</f>
        <v/>
      </c>
      <c r="Q18" s="34" t="n"/>
      <c r="R18" s="33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IF($I18&gt;0,1,0),
      0
   ),
0))</f>
        <v/>
      </c>
      <c r="S18" s="33">
        <f>IF(OR($A18="Annual Leave",$A19="Annual Leave"),IF($A18="Annual Leave",8,0),0)</f>
        <v/>
      </c>
      <c r="T18" s="35" t="n"/>
      <c r="U18" s="144">
        <f>MAX(0,40-Y18)</f>
        <v/>
      </c>
      <c r="V18" s="351">
        <f>IF(OR($C18="",$D18=""),0,
 IF(OR($A18="Holiday",$A19="Holiday"),0,
 IF(AND(NOT(OR($A18="Annual Leave",$A19="Annual Leave")),$A18="Off day"),0,
  IF($I18+$I19&gt;=8,IF($I18&gt;=8,8,$I18),$I18)
  )))</f>
        <v/>
      </c>
      <c r="W18" s="351">
        <f>MAX(0,V18-U18)</f>
        <v/>
      </c>
      <c r="X18" s="351">
        <f>IF(C18="","",C18-WEEKDAY(C18,1)+1)</f>
        <v/>
      </c>
      <c r="Y18" s="351">
        <f>SUMPRODUCT(($X$14:$X17=X18)*(($V$14:$V17)+($O$14:$O17)))+IF(X18=X14,$L$11,0)</f>
        <v/>
      </c>
      <c r="Z18" s="351" t="n"/>
      <c r="AA18" s="351" t="n"/>
      <c r="AB18" s="351" t="n"/>
      <c r="AC18" s="351" t="n"/>
      <c r="AD18" s="351" t="n"/>
      <c r="AE18" s="351" t="n"/>
      <c r="AF18" s="351" t="n"/>
    </row>
    <row r="19" ht="24" customHeight="1" s="348" thickBot="1">
      <c r="A19" s="159" t="inlineStr">
        <is>
          <t>On Day</t>
        </is>
      </c>
      <c r="B19" s="281" t="n"/>
      <c r="C19" s="93">
        <f>C18</f>
        <v/>
      </c>
      <c r="D19" s="36" t="n"/>
      <c r="E19" s="163">
        <f>IF(D19="", "",
 IF(D19=TIME(0,0,0), 0,
 IF(AND(D19&gt;=TIME(0,0,1), D19&lt;=TIME(2,0,0)), TIME(7,0,0),
 IF(AND(D19&gt;=TIME(6,0,0), D19&lt;=TIME(8,0,0)), TIME(12,0,0),
 IF(AND(D19&gt;TIME(8,0,0), D19&lt;=TIME(13,59,0)), TIME(15,0,0),
 IF(AND(D19&gt;=TIME(14,0,0), D19&lt;=TIME(17,59,0)), TIME(21,0,0),
 IF(AND(D19&gt;=TIME(18,0,0), D19&lt;=TIME(21,59,0)), TIME(0,0,0),
 IF(AND(D19&gt;=TIME(22,0,0), D19&lt;=TIME(23,59,59)), TIME(7,0,0), ""))))))))</f>
        <v/>
      </c>
      <c r="F19" s="164" t="n"/>
      <c r="G19" s="163">
        <f>IF(AND(D19&gt;=TIME(6,0,0),D19&lt;=TIME(8,0,0)),E19,"")</f>
        <v/>
      </c>
      <c r="H19" s="36" t="n"/>
      <c r="I19" s="37">
        <f>ROUND(IF(OR(D19="",E19="",E19=0),0,IF(H19="",MOD(E19-D19,1)*24,MOD(H19-D19,1)*24)),2)</f>
        <v/>
      </c>
      <c r="J19" s="162" t="n"/>
      <c r="K19" s="282" t="n"/>
      <c r="L19" s="271" t="n"/>
      <c r="M19" s="283">
        <f>MAX(0,V19-W19)</f>
        <v/>
      </c>
      <c r="N19" s="38">
        <f>(IF(OR($C19="",$D19=""),0,
 IF(OR($A18="Holiday",$A19="Holiday"),
    IF(ISNUMBER(MATCH(TRIM($B19),{"Phagwah","Good Friday","Easter Monday","Labour Day","Christmas","Eid ul Azha","Romans-2","Globe-12","Neptune P1"},0)),0,$I19),
 IF(AND(NOT(OR($A18="Annual Leave",$A19="Annual Leave")),$A19="Off day"),$I19,
  MAX(0,$I19-$V19)
  ))))+W19</f>
        <v/>
      </c>
      <c r="O19" s="38">
        <f>IF(AND(OR($A18="Holiday",$A19="Holiday"),
        ISNUMBER(MATCH(TRIM($B19),{"Phagwah","Good Friday","Easter Monday","Labour Day","Christmas","Eid ul Azha","Romans-2","Globe-12","Neptune P1"},0))),
   $I19,0)</f>
        <v/>
      </c>
      <c r="P19" s="38">
        <f>IF(OR($O$7="Canteen",$O$7="Head Office"),0,IF($I19&lt;=0,0,IF(AND($I18&lt;=0,OR(TRIM($J19)="Hebrews",TRIM($J19)="Romans",TRIM($J19)="Romans-2",TRIM($J19)="Globe",TRIM($J19)="Globe-12",TRIM($J19)="Neptune P1")),1,0)))</f>
        <v/>
      </c>
      <c r="Q19" s="39" t="n"/>
      <c r="R19" s="38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IF(AND($I18=0,$I19&gt;0),1,0),
      0
   ),
0))</f>
        <v/>
      </c>
      <c r="S19" s="38">
        <f>IF(OR($A18="Annual Leave",$A19="Annual Leave"),IF(AND($A18&lt;&gt;"Annual Leave",$A19="Annual Leave"),8,0),0)</f>
        <v/>
      </c>
      <c r="T19" s="40" t="n"/>
      <c r="U19" s="144">
        <f>MAX(0,40-Y19)</f>
        <v/>
      </c>
      <c r="V19" s="351">
        <f>IF(OR($C19="",$D19=""),0,
 IF(OR($A18="Holiday",$A19="Holiday"),0,
 IF(AND(NOT(OR($A18="Annual Leave",$A19="Annual Leave")),$A19="Off day"),0,
  IF($I18+$I19&gt;=8,IF($I18&gt;=8,0,8-$I18),$I19)
  )))</f>
        <v/>
      </c>
      <c r="W19" s="351">
        <f>MAX(0,V19-U19)</f>
        <v/>
      </c>
      <c r="X19" s="351">
        <f>IF(C19="","",C19-WEEKDAY(C19,1)+1)</f>
        <v/>
      </c>
      <c r="Y19" s="351">
        <f>SUMPRODUCT(($X$14:$X18=X19)*(($V$14:$V18)+($O$14:$O18)))+IF(X19=X14,$L$11,0)</f>
        <v/>
      </c>
      <c r="Z19" s="351" t="n"/>
      <c r="AA19" s="351" t="n"/>
      <c r="AB19" s="351" t="n"/>
      <c r="AC19" s="351" t="n"/>
      <c r="AD19" s="351" t="n"/>
      <c r="AE19" s="351" t="n"/>
      <c r="AF19" s="351" t="n"/>
    </row>
    <row r="20" ht="24" customHeight="1" s="348" thickBot="1">
      <c r="A20" s="165" t="inlineStr">
        <is>
          <t>On Day</t>
        </is>
      </c>
      <c r="B20" s="284" t="n"/>
      <c r="C20" s="94">
        <f>C18+1</f>
        <v/>
      </c>
      <c r="D20" s="41" t="n"/>
      <c r="E20" s="166">
        <f>IF(D20="", "",
 IF(D20=TIME(0,0,0), 0,
 IF(AND(D20&gt;=TIME(0,0,1), D20&lt;=TIME(2,0,0)), TIME(7,0,0),
 IF(AND(D20&gt;=TIME(6,0,0), D20&lt;=TIME(8,0,0)), TIME(12,0,0),
 IF(AND(D20&gt;TIME(8,0,0), D20&lt;=TIME(13,59,0)), TIME(15,0,0),
 IF(AND(D20&gt;=TIME(14,0,0), D20&lt;=TIME(17,59,0)), TIME(21,0,0),
 IF(AND(D20&gt;=TIME(18,0,0), D20&lt;=TIME(21,59,0)), TIME(0,0,0),
 IF(AND(D20&gt;=TIME(22,0,0), D20&lt;=TIME(23,59,59)), TIME(7,0,0), ""))))))))</f>
        <v/>
      </c>
      <c r="F20" s="167" t="n"/>
      <c r="G20" s="166">
        <f>IF(AND(D20&gt;=TIME(6,0,0),D20&lt;=TIME(8,0,0)),E20,"")</f>
        <v/>
      </c>
      <c r="H20" s="41" t="n"/>
      <c r="I20" s="95">
        <f>ROUND(IF(OR(D20="",E20="",E20=0),0,IF(H20="",MOD(E20-D20,1)*24,MOD(H20-D20,1)*24)),2)</f>
        <v/>
      </c>
      <c r="J20" s="168" t="n"/>
      <c r="K20" s="285" t="n"/>
      <c r="L20" s="271" t="n"/>
      <c r="M20" s="286">
        <f>MAX(0,V20-W20)</f>
        <v/>
      </c>
      <c r="N20" s="42">
        <f>(IF(OR($C20="",$D20=""),0,
 IF(OR($A20="Holiday",$A21="Holiday"),
    IF(ISNUMBER(MATCH(TRIM($B20),{"Phagwah","Good Friday","Easter Monday","Labour Day","Christmas","Eid ul Azha","Romans-2","Globe-12","Neptune P1"},0)),0,$I20),
 IF(AND(NOT(OR($A20="Annual Leave",$A21="Annual Leave")),$A20="Off day"),$I20,
  MAX(0,$I20-$V20)
  ))))+W20</f>
        <v/>
      </c>
      <c r="O20" s="42">
        <f>IF(AND(OR($A20="Holiday",$A21="Holiday"),
        ISNUMBER(MATCH(TRIM($B20),{"Phagwah","Good Friday","Easter Monday","Labour Day","Christmas","Eid ul Azha","Romans-2","Globe-12","Neptune P1"},0))),
   $I20,0)</f>
        <v/>
      </c>
      <c r="P20" s="42">
        <f>IF(OR($O$7="Canteen",$O$7="Head Office"),0,IF($I20&lt;=0,0,IF(OR(OR(TRIM($J20)="Hebrews",TRIM($J20)="Romans",TRIM($J20)="Romans-2",TRIM($J20)="Globe",TRIM($J20)="Globe-12",TRIM($J20)="Neptune P1"),AND($I21&gt;0,OR(TRIM($J21)="Hebrews",TRIM($J21)="Romans",TRIM($J21)="Romans-2",TRIM($J21)="Globe",TRIM($J21)="Globe-12",TRIM($J21)="Neptune P1"))),1,0)))</f>
        <v/>
      </c>
      <c r="Q20" s="43" t="n"/>
      <c r="R20" s="42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IF($I20&gt;0,1,0),
      0
   ),
0))</f>
        <v/>
      </c>
      <c r="S20" s="42">
        <f>IF(OR($A20="Annual Leave",$A21="Annual Leave"),IF($A20="Annual Leave",8,0),0)</f>
        <v/>
      </c>
      <c r="T20" s="96" t="n"/>
      <c r="U20" s="144">
        <f>MAX(0,40-Y20)</f>
        <v/>
      </c>
      <c r="V20" s="351">
        <f>IF(OR($C20="",$D20=""),0,
 IF(OR($A20="Holiday",$A21="Holiday"),0,
 IF(AND(NOT(OR($A20="Annual Leave",$A21="Annual Leave")),$A20="Off day"),0,
  IF($I20+$I21&gt;=8,IF($I20&gt;=8,8,$I20),$I20)
  )))</f>
        <v/>
      </c>
      <c r="W20" s="351">
        <f>MAX(0,V20-U20)</f>
        <v/>
      </c>
      <c r="X20" s="351">
        <f>IF(C20="","",C20-WEEKDAY(C20,1)+1)</f>
        <v/>
      </c>
      <c r="Y20" s="351">
        <f>SUMPRODUCT(($X$14:$X19=X20)*(($V$14:$V19)+($O$14:$O19)))+IF(X20=X14,$L$11,0)</f>
        <v/>
      </c>
      <c r="Z20" s="351" t="n"/>
      <c r="AA20" s="351" t="n"/>
      <c r="AB20" s="351" t="n"/>
      <c r="AC20" s="351" t="n"/>
      <c r="AD20" s="351" t="n"/>
      <c r="AE20" s="351" t="n"/>
      <c r="AF20" s="351" t="n"/>
    </row>
    <row r="21" ht="24" customHeight="1" s="348" thickBot="1">
      <c r="A21" s="165" t="inlineStr">
        <is>
          <t>On Day</t>
        </is>
      </c>
      <c r="B21" s="284" t="n"/>
      <c r="C21" s="94">
        <f>C20</f>
        <v/>
      </c>
      <c r="D21" s="287" t="n"/>
      <c r="E21" s="288">
        <f>IF(D21="", "",
 IF(D21=TIME(0,0,0), 0,
 IF(AND(D21&gt;=TIME(0,0,1), D21&lt;=TIME(2,0,0)), TIME(7,0,0),
 IF(AND(D21&gt;=TIME(6,0,0), D21&lt;=TIME(8,0,0)), TIME(12,0,0),
 IF(AND(D21&gt;TIME(8,0,0), D21&lt;=TIME(13,59,0)), TIME(15,0,0),
 IF(AND(D21&gt;=TIME(14,0,0), D21&lt;=TIME(17,59,0)), TIME(21,0,0),
 IF(AND(D21&gt;=TIME(18,0,0), D21&lt;=TIME(21,59,0)), TIME(0,0,0),
 IF(AND(D21&gt;=TIME(22,0,0), D21&lt;=TIME(23,59,59)), TIME(7,0,0), ""))))))))</f>
        <v/>
      </c>
      <c r="F21" s="167" t="n"/>
      <c r="G21" s="288">
        <f>IF(AND(D21&gt;=TIME(6,0,0),D21&lt;=TIME(8,0,0)),E21,"")</f>
        <v/>
      </c>
      <c r="H21" s="287" t="n"/>
      <c r="I21" s="95">
        <f>ROUND(IF(OR(D21="",E21="",E21=0),0,IF(H21="",MOD(E21-D21,1)*24,MOD(H21-D21,1)*24)),2)</f>
        <v/>
      </c>
      <c r="J21" s="169" t="n"/>
      <c r="K21" s="285" t="n"/>
      <c r="L21" s="271" t="n"/>
      <c r="M21" s="286">
        <f>MAX(0,V21-W21)</f>
        <v/>
      </c>
      <c r="N21" s="289">
        <f>(IF(OR($C21="",$D21=""),0,
 IF(OR($A20="Holiday",$A21="Holiday"),
    IF(ISNUMBER(MATCH(TRIM($B21),{"Phagwah","Good Friday","Easter Monday","Labour Day","Christmas","Eid ul Azha","Romans-2","Globe-12","Neptune P1"},0)),0,$I21),
 IF(AND(NOT(OR($A20="Annual Leave",$A21="Annual Leave")),$A21="Off day"),$I21,
  MAX(0,$I21-$V21)
  ))))+W21</f>
        <v/>
      </c>
      <c r="O21" s="289">
        <f>IF(AND(OR($A20="Holiday",$A21="Holiday"),
        ISNUMBER(MATCH(TRIM($B21),{"Phagwah","Good Friday","Easter Monday","Labour Day","Christmas","Eid ul Azha","Romans-2","Globe-12","Neptune P1"},0))),
   $I21,0)</f>
        <v/>
      </c>
      <c r="P21" s="289">
        <f>IF(OR($O$7="Canteen",$O$7="Head Office"),0,IF($I21&lt;=0,0,IF(AND($I20&lt;=0,OR(TRIM($J21)="Hebrews",TRIM($J21)="Romans",TRIM($J21)="Romans-2",TRIM($J21)="Globe",TRIM($J21)="Globe-12",TRIM($J21)="Neptune P1")),1,0)))</f>
        <v/>
      </c>
      <c r="Q21" s="290" t="n"/>
      <c r="R21" s="289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IF(AND($I20=0,$I21&gt;0),1,0),
      0
   ),
0))</f>
        <v/>
      </c>
      <c r="S21" s="289">
        <f>IF(OR($A20="Annual Leave",$A21="Annual Leave"),IF(AND($A20&lt;&gt;"Annual Leave",$A21="Annual Leave"),8,0),0)</f>
        <v/>
      </c>
      <c r="T21" s="291" t="n"/>
      <c r="U21" s="144">
        <f>MAX(0,40-Y21)</f>
        <v/>
      </c>
      <c r="V21" s="351">
        <f>IF(OR($C21="",$D21=""),0,
 IF(OR($A20="Holiday",$A21="Holiday"),0,
 IF(AND(NOT(OR($A20="Annual Leave",$A21="Annual Leave")),$A21="Off day"),0,
  IF($I20+$I21&gt;=8,IF($I20&gt;=8,0,8-$I20),$I21)
  )))</f>
        <v/>
      </c>
      <c r="W21" s="351">
        <f>MAX(0,V21-U21)</f>
        <v/>
      </c>
      <c r="X21" s="351">
        <f>IF(C21="","",C21-WEEKDAY(C21,1)+1)</f>
        <v/>
      </c>
      <c r="Y21" s="351">
        <f>SUMPRODUCT(($X$14:$X20=X21)*(($V$14:$V20)+($O$14:$O20)))+IF(X21=X14,$L$11,0)</f>
        <v/>
      </c>
      <c r="Z21" s="351" t="n"/>
      <c r="AA21" s="351" t="n"/>
      <c r="AB21" s="351" t="n"/>
      <c r="AC21" s="351" t="n"/>
      <c r="AD21" s="351" t="n"/>
      <c r="AE21" s="351" t="n"/>
      <c r="AF21" s="351" t="n"/>
    </row>
    <row r="22" ht="24" customHeight="1" s="348" thickBot="1">
      <c r="A22" s="170" t="inlineStr">
        <is>
          <t>On Day</t>
        </is>
      </c>
      <c r="B22" s="292" t="n"/>
      <c r="C22" s="97">
        <f>C20+1</f>
        <v/>
      </c>
      <c r="D22" s="44" t="n"/>
      <c r="E22" s="171">
        <f>IF(D22="", "",
 IF(D22=TIME(0,0,0), 0,
 IF(AND(D22&gt;=TIME(0,0,1), D22&lt;=TIME(2,0,0)), TIME(7,0,0),
 IF(AND(D22&gt;=TIME(6,0,0), D22&lt;=TIME(8,0,0)), TIME(12,0,0),
 IF(AND(D22&gt;TIME(8,0,0), D22&lt;=TIME(13,59,0)), TIME(15,0,0),
 IF(AND(D22&gt;=TIME(14,0,0), D22&lt;=TIME(17,59,0)), TIME(21,0,0),
 IF(AND(D22&gt;=TIME(18,0,0), D22&lt;=TIME(21,59,0)), TIME(0,0,0),
 IF(AND(D22&gt;=TIME(22,0,0), D22&lt;=TIME(23,59,59)), TIME(7,0,0), ""))))))))</f>
        <v/>
      </c>
      <c r="F22" s="172" t="n"/>
      <c r="G22" s="171">
        <f>IF(AND(D22&gt;=TIME(6,0,0),D22&lt;=TIME(8,0,0)),E22,"")</f>
        <v/>
      </c>
      <c r="H22" s="44" t="n"/>
      <c r="I22" s="45">
        <f>ROUND(IF(OR(D22="",E22="",E22=0),0,IF(H22="",MOD(E22-D22,1)*24,MOD(H22-D22,1)*24)),2)</f>
        <v/>
      </c>
      <c r="J22" s="173" t="n"/>
      <c r="K22" s="293" t="n"/>
      <c r="L22" s="271" t="n"/>
      <c r="M22" s="294">
        <f>MAX(0,V22-W22)</f>
        <v/>
      </c>
      <c r="N22" s="46">
        <f>(IF(OR($C22="",$D22=""),0,
 IF(OR($A22="Holiday",$A23="Holiday"),
    IF(ISNUMBER(MATCH(TRIM($B22),{"Phagwah","Good Friday","Easter Monday","Labour Day","Christmas","Eid ul Azha","Romans-2","Globe-12","Neptune P1"},0)),0,$I22),
 IF(AND(NOT(OR($A22="Annual Leave",$A23="Annual Leave")),$A22="Off day"),$I22,
  MAX(0,$I22-$V22)
  ))))+W22</f>
        <v/>
      </c>
      <c r="O22" s="46">
        <f>IF(AND(OR($A22="Holiday",$A23="Holiday"),
        ISNUMBER(MATCH(TRIM($B22),{"Phagwah","Good Friday","Easter Monday","Labour Day","Christmas","Eid ul Azha","Romans-2","Globe-12","Neptune P1"},0))),
   $I22,0)</f>
        <v/>
      </c>
      <c r="P22" s="46">
        <f>IF(OR($O$7="Canteen",$O$7="Head Office"),0,IF($I22&lt;=0,0,IF(OR(OR(TRIM($J22)="Hebrews",TRIM($J22)="Romans",TRIM($J22)="Romans-2",TRIM($J22)="Globe",TRIM($J22)="Globe-12",TRIM($J22)="Neptune P1"),AND($I23&gt;0,OR(TRIM($J23)="Hebrews",TRIM($J23)="Romans",TRIM($J23)="Romans-2",TRIM($J23)="Globe",TRIM($J23)="Globe-12",TRIM($J23)="Neptune P1"))),1,0)))</f>
        <v/>
      </c>
      <c r="Q22" s="47" t="n"/>
      <c r="R22" s="46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IF($I22&gt;0,1,0),
      0
   ),
0))</f>
        <v/>
      </c>
      <c r="S22" s="46">
        <f>IF(OR($A22="Annual Leave",$A23="Annual Leave"),IF($A22="Annual Leave",8,0),0)</f>
        <v/>
      </c>
      <c r="T22" s="48" t="n"/>
      <c r="U22" s="144">
        <f>MAX(0,40-Y22)</f>
        <v/>
      </c>
      <c r="V22" s="351">
        <f>IF(OR($C22="",$D22=""),0,
 IF(OR($A22="Holiday",$A23="Holiday"),0,
 IF(AND(NOT(OR($A22="Annual Leave",$A23="Annual Leave")),$A22="Off day"),0,
  IF($I22+$I23&gt;=8,IF($I22&gt;=8,8,$I22),$I22)
  )))</f>
        <v/>
      </c>
      <c r="W22" s="351">
        <f>MAX(0,V22-U22)</f>
        <v/>
      </c>
      <c r="X22" s="351">
        <f>IF(C22="","",C22-WEEKDAY(C22,1)+1)</f>
        <v/>
      </c>
      <c r="Y22" s="351">
        <f>SUMPRODUCT(($X$14:$X21=X22)*(($V$14:$V21)+($O$14:$O21)))+IF(X22=X14,$L$11,0)</f>
        <v/>
      </c>
      <c r="Z22" s="351" t="n"/>
      <c r="AA22" s="351" t="n"/>
      <c r="AB22" s="351" t="n"/>
      <c r="AC22" s="351" t="n"/>
      <c r="AD22" s="351" t="n"/>
      <c r="AE22" s="351" t="n"/>
      <c r="AF22" s="351" t="n"/>
    </row>
    <row r="23" ht="24" customHeight="1" s="348" thickBot="1">
      <c r="A23" s="170" t="inlineStr">
        <is>
          <t>On Day</t>
        </is>
      </c>
      <c r="B23" s="292" t="n"/>
      <c r="C23" s="98">
        <f>C22</f>
        <v/>
      </c>
      <c r="D23" s="49" t="n"/>
      <c r="E23" s="174">
        <f>IF(D23="", "",
 IF(D23=TIME(0,0,0), 0,
 IF(AND(D23&gt;=TIME(0,0,1), D23&lt;=TIME(2,0,0)), TIME(7,0,0),
 IF(AND(D23&gt;=TIME(6,0,0), D23&lt;=TIME(8,0,0)), TIME(12,0,0),
 IF(AND(D23&gt;TIME(8,0,0), D23&lt;=TIME(13,59,0)), TIME(15,0,0),
 IF(AND(D23&gt;=TIME(14,0,0), D23&lt;=TIME(17,59,0)), TIME(21,0,0),
 IF(AND(D23&gt;=TIME(18,0,0), D23&lt;=TIME(21,59,0)), TIME(0,0,0),
 IF(AND(D23&gt;=TIME(22,0,0), D23&lt;=TIME(23,59,59)), TIME(7,0,0), ""))))))))</f>
        <v/>
      </c>
      <c r="F23" s="175" t="n"/>
      <c r="G23" s="174">
        <f>IF(AND(D23&gt;=TIME(6,0,0),D23&lt;=TIME(8,0,0)),E23,"")</f>
        <v/>
      </c>
      <c r="H23" s="49" t="n"/>
      <c r="I23" s="50">
        <f>ROUND(IF(OR(D23="",E23="",E23=0),0,IF(H23="",MOD(E23-D23,1)*24,MOD(H23-D23,1)*24)),2)</f>
        <v/>
      </c>
      <c r="J23" s="173" t="n"/>
      <c r="K23" s="293" t="n"/>
      <c r="L23" s="271" t="n"/>
      <c r="M23" s="294">
        <f>MAX(0,V23-W23)</f>
        <v/>
      </c>
      <c r="N23" s="51">
        <f>(IF(OR($C23="",$D23=""),0,
 IF(OR($A22="Holiday",$A23="Holiday"),
    IF(ISNUMBER(MATCH(TRIM($B23),{"Phagwah","Good Friday","Easter Monday","Labour Day","Christmas","Eid ul Azha","Romans-2","Globe-12","Neptune P1"},0)),0,$I23),
 IF(AND(NOT(OR($A22="Annual Leave",$A23="Annual Leave")),$A23="Off day"),$I23,
  MAX(0,$I23-$V23)
  ))))+W23</f>
        <v/>
      </c>
      <c r="O23" s="51">
        <f>IF(AND(OR($A22="Holiday",$A23="Holiday"),
        ISNUMBER(MATCH(TRIM($B23),{"Phagwah","Good Friday","Easter Monday","Labour Day","Christmas","Eid ul Azha","Romans-2","Globe-12","Neptune P1"},0))),
   $I23,0)</f>
        <v/>
      </c>
      <c r="P23" s="51">
        <f>IF(OR($O$7="Canteen",$O$7="Head Office"),0,IF($I23&lt;=0,0,IF(AND($I22&lt;=0,OR(TRIM($J23)="Hebrews",TRIM($J23)="Romans",TRIM($J23)="Romans-2",TRIM($J23)="Globe",TRIM($J23)="Globe-12",TRIM($J23)="Neptune P1")),1,0)))</f>
        <v/>
      </c>
      <c r="Q23" s="52" t="n"/>
      <c r="R23" s="51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IF(AND($I22=0,$I23&gt;0),1,0),
      0
   ),
0))</f>
        <v/>
      </c>
      <c r="S23" s="51">
        <f>IF(OR($A22="Annual Leave",$A23="Annual Leave"),IF(AND($A22&lt;&gt;"Annual Leave",$A23="Annual Leave"),8,0),0)</f>
        <v/>
      </c>
      <c r="T23" s="53" t="n"/>
      <c r="U23" s="144">
        <f>MAX(0,40-Y23)</f>
        <v/>
      </c>
      <c r="V23" s="351">
        <f>IF(OR($C23="",$D23=""),0,
 IF(OR($A22="Holiday",$A23="Holiday"),0,
 IF(AND(NOT(OR($A22="Annual Leave",$A23="Annual Leave")),$A23="Off day"),0,
  IF($I22+$I23&gt;=8,IF($I22&gt;=8,0,8-$I22),$I23)
  )))</f>
        <v/>
      </c>
      <c r="W23" s="351">
        <f>MAX(0,V23-U23)</f>
        <v/>
      </c>
      <c r="X23" s="351">
        <f>IF(C23="","",C23-WEEKDAY(C23,1)+1)</f>
        <v/>
      </c>
      <c r="Y23" s="351">
        <f>SUMPRODUCT(($X$14:$X22=X23)*(($V$14:$V22)+($O$14:$O22)))+IF(X23=X14,$L$11,0)</f>
        <v/>
      </c>
      <c r="Z23" s="351" t="n"/>
      <c r="AA23" s="351" t="n"/>
      <c r="AB23" s="351" t="n"/>
      <c r="AC23" s="351" t="n"/>
      <c r="AD23" s="351" t="n"/>
      <c r="AE23" s="351" t="n"/>
      <c r="AF23" s="351" t="n"/>
    </row>
    <row r="24" ht="24" customHeight="1" s="348" thickBot="1">
      <c r="A24" s="154" t="inlineStr">
        <is>
          <t>On Day</t>
        </is>
      </c>
      <c r="B24" s="273" t="n"/>
      <c r="C24" s="90">
        <f>C22+1</f>
        <v/>
      </c>
      <c r="D24" s="8" t="n"/>
      <c r="E24" s="155">
        <f>IF(D24="", "",
 IF(D24=TIME(0,0,0), 0,
 IF(AND(D24&gt;=TIME(0,0,1), D24&lt;=TIME(2,0,0)), TIME(7,0,0),
 IF(AND(D24&gt;=TIME(6,0,0), D24&lt;=TIME(8,0,0)), TIME(12,0,0),
 IF(AND(D24&gt;TIME(8,0,0), D24&lt;=TIME(13,59,0)), TIME(15,0,0),
 IF(AND(D24&gt;=TIME(14,0,0), D24&lt;=TIME(17,59,0)), TIME(21,0,0),
 IF(AND(D24&gt;=TIME(18,0,0), D24&lt;=TIME(21,59,0)), TIME(0,0,0),
 IF(AND(D24&gt;=TIME(22,0,0), D24&lt;=TIME(23,59,59)), TIME(7,0,0), ""))))))))</f>
        <v/>
      </c>
      <c r="F24" s="156" t="n"/>
      <c r="G24" s="155">
        <f>IF(AND(D24&gt;=TIME(6,0,0),D24&lt;=TIME(8,0,0)),E24,"")</f>
        <v/>
      </c>
      <c r="H24" s="8" t="n"/>
      <c r="I24" s="30">
        <f>ROUND(IF(OR(D24="",E24="",E24=0),0,IF(H24="",MOD(E24-D24,1)*24,MOD(H24-D24,1)*24)),2)</f>
        <v/>
      </c>
      <c r="J24" s="157" t="n"/>
      <c r="K24" s="274" t="n"/>
      <c r="L24" s="271" t="n"/>
      <c r="M24" s="275">
        <f>MAX(0,V24-W24)</f>
        <v/>
      </c>
      <c r="N24" s="9">
        <f>(IF(OR($C24="",$D24=""),0,
 IF(OR($A24="Holiday",$A25="Holiday"),
    IF(ISNUMBER(MATCH(TRIM($B24),{"Phagwah","Good Friday","Easter Monday","Labour Day","Christmas","Eid ul Azha","Romans-2","Globe-12","Neptune P1"},0)),0,$I24),
 IF(AND(NOT(OR($A24="Annual Leave",$A25="Annual Leave")),$A24="Off day"),$I24,
  MAX(0,$I24-$V24)
  ))))+W24</f>
        <v/>
      </c>
      <c r="O24" s="9">
        <f>IF(AND(OR($A24="Holiday",$A25="Holiday"),
        ISNUMBER(MATCH(TRIM($B24),{"Phagwah","Good Friday","Easter Monday","Labour Day","Christmas","Eid ul Azha","Romans-2","Globe-12","Neptune P1"},0))),
   $I24,0)</f>
        <v/>
      </c>
      <c r="P24" s="9">
        <f>IF(OR($O$7="Canteen",$O$7="Head Office"),0,IF($I24&lt;=0,0,IF(OR(OR(TRIM($J24)="Hebrews",TRIM($J24)="Romans",TRIM($J24)="Romans-2",TRIM($J24)="Globe",TRIM($J24)="Globe-12",TRIM($J24)="Neptune P1"),AND($I25&gt;0,OR(TRIM($J25)="Hebrews",TRIM($J25)="Romans",TRIM($J25)="Romans-2",TRIM($J25)="Globe",TRIM($J25)="Globe-12",TRIM($J25)="Neptune P1"))),1,0)))</f>
        <v/>
      </c>
      <c r="Q24" s="10" t="n"/>
      <c r="R24" s="9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IF($I24&gt;0,1,0),
      0
   ),
0))</f>
        <v/>
      </c>
      <c r="S24" s="9">
        <f>IF(OR($A24="Annual Leave",$A25="Annual Leave"),IF($A24="Annual Leave",8,0),0)</f>
        <v/>
      </c>
      <c r="T24" s="91" t="n"/>
      <c r="U24" s="144">
        <f>MAX(0,40-Y24)</f>
        <v/>
      </c>
      <c r="V24" s="351">
        <f>IF(OR($C24="",$D24=""),0,
 IF(OR($A24="Holiday",$A25="Holiday"),0,
 IF(AND(NOT(OR($A24="Annual Leave",$A25="Annual Leave")),$A24="Off day"),0,
  IF($I24+$I25&gt;=8,IF($I24&gt;=8,8,$I24),$I24)
  )))</f>
        <v/>
      </c>
      <c r="W24" s="351">
        <f>MAX(0,V24-U24)</f>
        <v/>
      </c>
      <c r="X24" s="351">
        <f>IF(C24="","",C24-WEEKDAY(C24,1)+1)</f>
        <v/>
      </c>
      <c r="Y24" s="351">
        <f>SUMPRODUCT(($X$14:$X23=X24)*(($V$14:$V23)+($O$14:$O23)))+IF(X24=X14,$L$11,0)</f>
        <v/>
      </c>
      <c r="Z24" s="351" t="n"/>
      <c r="AA24" s="351" t="n"/>
      <c r="AB24" s="351" t="n"/>
      <c r="AC24" s="351" t="n"/>
      <c r="AD24" s="351" t="n"/>
      <c r="AE24" s="351" t="n"/>
      <c r="AF24" s="351" t="n"/>
    </row>
    <row r="25" ht="24" customHeight="1" s="348" thickBot="1">
      <c r="A25" s="154" t="inlineStr">
        <is>
          <t>On Day</t>
        </is>
      </c>
      <c r="B25" s="273" t="n"/>
      <c r="C25" s="90">
        <f>C24</f>
        <v/>
      </c>
      <c r="D25" s="276" t="n"/>
      <c r="E25" s="277">
        <f>IF(D25="", "",
 IF(D25=TIME(0,0,0), 0,
 IF(AND(D25&gt;=TIME(0,0,1), D25&lt;=TIME(2,0,0)), TIME(7,0,0),
 IF(AND(D25&gt;=TIME(6,0,0), D25&lt;=TIME(8,0,0)), TIME(12,0,0),
 IF(AND(D25&gt;TIME(8,0,0), D25&lt;=TIME(13,59,0)), TIME(15,0,0),
 IF(AND(D25&gt;=TIME(14,0,0), D25&lt;=TIME(17,59,0)), TIME(21,0,0),
 IF(AND(D25&gt;=TIME(18,0,0), D25&lt;=TIME(21,59,0)), TIME(0,0,0),
 IF(AND(D25&gt;=TIME(22,0,0), D25&lt;=TIME(23,59,59)), TIME(7,0,0), ""))))))))</f>
        <v/>
      </c>
      <c r="F25" s="156" t="n"/>
      <c r="G25" s="277">
        <f>IF(AND(D25&gt;=TIME(6,0,0),D25&lt;=TIME(8,0,0)),E25,"")</f>
        <v/>
      </c>
      <c r="H25" s="276" t="n"/>
      <c r="I25" s="30">
        <f>ROUND(IF(OR(D25="",E25="",E25=0),0,IF(H25="",MOD(E25-D25,1)*24,MOD(H25-D25,1)*24)),2)</f>
        <v/>
      </c>
      <c r="J25" s="158" t="n"/>
      <c r="K25" s="274" t="n"/>
      <c r="L25" s="271" t="n"/>
      <c r="M25" s="275">
        <f>MAX(0,V25-W25)</f>
        <v/>
      </c>
      <c r="N25" s="278">
        <f>(IF(OR($C25="",$D25=""),0,
 IF(OR($A24="Holiday",$A25="Holiday"),
    IF(ISNUMBER(MATCH(TRIM($B25),{"Phagwah","Good Friday","Easter Monday","Labour Day","Christmas","Eid ul Azha","Romans-2","Globe-12","Neptune P1"},0)),0,$I25),
 IF(AND(NOT(OR($A24="Annual Leave",$A25="Annual Leave")),$A25="Off day"),$I25,
  MAX(0,$I25-$V25)
  ))))+W25</f>
        <v/>
      </c>
      <c r="O25" s="278">
        <f>IF(AND(OR($A24="Holiday",$A25="Holiday"),
        ISNUMBER(MATCH(TRIM($B25),{"Phagwah","Good Friday","Easter Monday","Labour Day","Christmas","Eid ul Azha","Romans-2","Globe-12","Neptune P1"},0))),
   $I25,0)</f>
        <v/>
      </c>
      <c r="P25" s="278">
        <f>IF(OR($O$7="Canteen",$O$7="Head Office"),0,IF($I25&lt;=0,0,IF(AND($I24&lt;=0,OR(TRIM($J25)="Hebrews",TRIM($J25)="Romans",TRIM($J25)="Romans-2",TRIM($J25)="Globe",TRIM($J25)="Globe-12",TRIM($J25)="Neptune P1")),1,0)))</f>
        <v/>
      </c>
      <c r="Q25" s="279" t="n"/>
      <c r="R25" s="278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IF(AND($I24=0,$I25&gt;0),1,0),
      0
   ),
0))</f>
        <v/>
      </c>
      <c r="S25" s="278">
        <f>IF(OR($A24="Annual Leave",$A25="Annual Leave"),IF(AND($A24&lt;&gt;"Annual Leave",$A25="Annual Leave"),8,0),0)</f>
        <v/>
      </c>
      <c r="T25" s="280" t="n"/>
      <c r="U25" s="144">
        <f>MAX(0,40-Y25)</f>
        <v/>
      </c>
      <c r="V25" s="351">
        <f>IF(OR($C25="",$D25=""),0,
 IF(OR($A24="Holiday",$A25="Holiday"),0,
 IF(AND(NOT(OR($A24="Annual Leave",$A25="Annual Leave")),$A25="Off day"),0,
  IF($I24+$I25&gt;=8,IF($I24&gt;=8,0,8-$I24),$I25)
  )))</f>
        <v/>
      </c>
      <c r="W25" s="351">
        <f>MAX(0,V25-U25)</f>
        <v/>
      </c>
      <c r="X25" s="351">
        <f>IF(C25="","",C25-WEEKDAY(C25,1)+1)</f>
        <v/>
      </c>
      <c r="Y25" s="351">
        <f>SUMPRODUCT(($X$14:$X24=X25)*(($V$14:$V24)+($O$14:$O24)))+IF(X25=X14,$L$11,0)</f>
        <v/>
      </c>
      <c r="Z25" s="351" t="n"/>
      <c r="AA25" s="351" t="n"/>
      <c r="AB25" s="351" t="n"/>
      <c r="AC25" s="351" t="n"/>
      <c r="AD25" s="351" t="n"/>
      <c r="AE25" s="351" t="n"/>
      <c r="AF25" s="351" t="n"/>
    </row>
    <row r="26" ht="24" customHeight="1" s="348" thickBot="1">
      <c r="A26" s="159" t="inlineStr">
        <is>
          <t>On Day</t>
        </is>
      </c>
      <c r="B26" s="281" t="n"/>
      <c r="C26" s="92">
        <f>C24+1</f>
        <v/>
      </c>
      <c r="D26" s="31" t="n"/>
      <c r="E26" s="160">
        <f>IF(D26="", "",
 IF(D26=TIME(0,0,0), 0,
 IF(AND(D26&gt;=TIME(0,0,1), D26&lt;=TIME(2,0,0)), TIME(7,0,0),
 IF(AND(D26&gt;=TIME(6,0,0), D26&lt;=TIME(8,0,0)), TIME(12,0,0),
 IF(AND(D26&gt;TIME(8,0,0), D26&lt;=TIME(13,59,0)), TIME(15,0,0),
 IF(AND(D26&gt;=TIME(14,0,0), D26&lt;=TIME(17,59,0)), TIME(21,0,0),
 IF(AND(D26&gt;=TIME(18,0,0), D26&lt;=TIME(21,59,0)), TIME(0,0,0),
 IF(AND(D26&gt;=TIME(22,0,0), D26&lt;=TIME(23,59,59)), TIME(7,0,0), ""))))))))</f>
        <v/>
      </c>
      <c r="F26" s="161" t="n"/>
      <c r="G26" s="160">
        <f>IF(AND(D26&gt;=TIME(6,0,0),D26&lt;=TIME(8,0,0)),E26,"")</f>
        <v/>
      </c>
      <c r="H26" s="31" t="n"/>
      <c r="I26" s="32">
        <f>ROUND(IF(OR(D26="",E26="",E26=0),0,IF(H26="",MOD(E26-D26,1)*24,MOD(H26-D26,1)*24)),2)</f>
        <v/>
      </c>
      <c r="J26" s="162" t="n"/>
      <c r="K26" s="282" t="n"/>
      <c r="L26" s="271" t="n"/>
      <c r="M26" s="283">
        <f>MAX(0,V26-W26)</f>
        <v/>
      </c>
      <c r="N26" s="33">
        <f>(IF(OR($C26="",$D26=""),0,
 IF(OR($A26="Holiday",$A27="Holiday"),
    IF(ISNUMBER(MATCH(TRIM($B26),{"Phagwah","Good Friday","Easter Monday","Labour Day","Christmas","Eid ul Azha","Romans-2","Globe-12","Neptune P1"},0)),0,$I26),
 IF(AND(NOT(OR($A26="Annual Leave",$A27="Annual Leave")),$A26="Off day"),$I26,
  MAX(0,$I26-$V26)
  ))))+W26</f>
        <v/>
      </c>
      <c r="O26" s="33">
        <f>IF(AND(OR($A26="Holiday",$A27="Holiday"),
        ISNUMBER(MATCH(TRIM($B26),{"Phagwah","Good Friday","Easter Monday","Labour Day","Christmas","Eid ul Azha","Romans-2","Globe-12","Neptune P1"},0))),
   $I26,0)</f>
        <v/>
      </c>
      <c r="P26" s="33">
        <f>IF(OR($O$7="Canteen",$O$7="Head Office"),0,IF($I26&lt;=0,0,IF(OR(OR(TRIM($J26)="Hebrews",TRIM($J26)="Romans",TRIM($J26)="Romans-2",TRIM($J26)="Globe",TRIM($J26)="Globe-12",TRIM($J26)="Neptune P1"),AND($I27&gt;0,OR(TRIM($J27)="Hebrews",TRIM($J27)="Romans",TRIM($J27)="Romans-2",TRIM($J27)="Globe",TRIM($J27)="Globe-12",TRIM($J27)="Neptune P1"))),1,0)))</f>
        <v/>
      </c>
      <c r="Q26" s="34" t="n"/>
      <c r="R26" s="33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IF($I26&gt;0,1,0),
      0
   ),
0))</f>
        <v/>
      </c>
      <c r="S26" s="33">
        <f>IF(OR($A26="Annual Leave",$A27="Annual Leave"),IF($A26="Annual Leave",8,0),0)</f>
        <v/>
      </c>
      <c r="T26" s="35" t="n"/>
      <c r="U26" s="144">
        <f>MAX(0,40-Y26)</f>
        <v/>
      </c>
      <c r="V26" s="351">
        <f>IF(OR($C26="",$D26=""),0,
 IF(OR($A26="Holiday",$A27="Holiday"),0,
 IF(AND(NOT(OR($A26="Annual Leave",$A27="Annual Leave")),$A26="Off day"),0,
  IF($I26+$I27&gt;=8,IF($I26&gt;=8,8,$I26),$I26)
  )))</f>
        <v/>
      </c>
      <c r="W26" s="351">
        <f>MAX(0,V26-U26)</f>
        <v/>
      </c>
      <c r="X26" s="351">
        <f>IF(C26="","",C26-WEEKDAY(C26,1)+1)</f>
        <v/>
      </c>
      <c r="Y26" s="351">
        <f>SUMPRODUCT(($X$14:$X25=X26)*(($V$14:$V25)+($O$14:$O25)))+IF(X26=X14,$L$11,0)</f>
        <v/>
      </c>
      <c r="Z26" s="351" t="n"/>
      <c r="AA26" s="351" t="n"/>
      <c r="AB26" s="351" t="n"/>
      <c r="AC26" s="351" t="n"/>
      <c r="AD26" s="351" t="n"/>
      <c r="AE26" s="351" t="n"/>
      <c r="AF26" s="351" t="n"/>
    </row>
    <row r="27" ht="24" customHeight="1" s="348" thickBot="1">
      <c r="A27" s="159" t="inlineStr">
        <is>
          <t>On Day</t>
        </is>
      </c>
      <c r="B27" s="281" t="n"/>
      <c r="C27" s="93">
        <f>C26</f>
        <v/>
      </c>
      <c r="D27" s="36" t="n"/>
      <c r="E27" s="163">
        <f>IF(D27="", "",
 IF(D27=TIME(0,0,0), 0,
 IF(AND(D27&gt;=TIME(0,0,1), D27&lt;=TIME(2,0,0)), TIME(7,0,0),
 IF(AND(D27&gt;=TIME(6,0,0), D27&lt;=TIME(8,0,0)), TIME(12,0,0),
 IF(AND(D27&gt;TIME(8,0,0), D27&lt;=TIME(13,59,0)), TIME(15,0,0),
 IF(AND(D27&gt;=TIME(14,0,0), D27&lt;=TIME(17,59,0)), TIME(21,0,0),
 IF(AND(D27&gt;=TIME(18,0,0), D27&lt;=TIME(21,59,0)), TIME(0,0,0),
 IF(AND(D27&gt;=TIME(22,0,0), D27&lt;=TIME(23,59,59)), TIME(7,0,0), ""))))))))</f>
        <v/>
      </c>
      <c r="F27" s="164" t="n"/>
      <c r="G27" s="163">
        <f>IF(AND(D27&gt;=TIME(6,0,0),D27&lt;=TIME(8,0,0)),E27,"")</f>
        <v/>
      </c>
      <c r="H27" s="36" t="n"/>
      <c r="I27" s="37">
        <f>ROUND(IF(OR(D27="",E27="",E27=0),0,IF(H27="",MOD(E27-D27,1)*24,MOD(H27-D27,1)*24)),2)</f>
        <v/>
      </c>
      <c r="J27" s="162" t="n"/>
      <c r="K27" s="282" t="n"/>
      <c r="L27" s="271" t="n"/>
      <c r="M27" s="283">
        <f>MAX(0,V27-W27)</f>
        <v/>
      </c>
      <c r="N27" s="38">
        <f>(IF(OR($C27="",$D27=""),0,
 IF(OR($A26="Holiday",$A27="Holiday"),
    IF(ISNUMBER(MATCH(TRIM($B27),{"Phagwah","Good Friday","Easter Monday","Labour Day","Christmas","Eid ul Azha","Romans-2","Globe-12","Neptune P1"},0)),0,$I27),
 IF(AND(NOT(OR($A26="Annual Leave",$A27="Annual Leave")),$A27="Off day"),$I27,
  MAX(0,$I27-$V27)
  ))))+W27</f>
        <v/>
      </c>
      <c r="O27" s="38">
        <f>IF(AND(OR($A26="Holiday",$A27="Holiday"),
        ISNUMBER(MATCH(TRIM($B27),{"Phagwah","Good Friday","Easter Monday","Labour Day","Christmas","Eid ul Azha","Romans-2","Globe-12","Neptune P1"},0))),
   $I27,0)</f>
        <v/>
      </c>
      <c r="P27" s="38">
        <f>IF(OR($O$7="Canteen",$O$7="Head Office"),0,IF($I27&lt;=0,0,IF(AND($I26&lt;=0,OR(TRIM($J27)="Hebrews",TRIM($J27)="Romans",TRIM($J27)="Romans-2",TRIM($J27)="Globe",TRIM($J27)="Globe-12",TRIM($J27)="Neptune P1")),1,0)))</f>
        <v/>
      </c>
      <c r="Q27" s="39" t="n"/>
      <c r="R27" s="38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IF(AND($I26=0,$I27&gt;0),1,0),
      0
   ),
0))</f>
        <v/>
      </c>
      <c r="S27" s="38">
        <f>IF(OR($A26="Annual Leave",$A27="Annual Leave"),IF(AND($A26&lt;&gt;"Annual Leave",$A27="Annual Leave"),8,0),0)</f>
        <v/>
      </c>
      <c r="T27" s="40" t="n"/>
      <c r="U27" s="144">
        <f>MAX(0,40-Y27)</f>
        <v/>
      </c>
      <c r="V27" s="351">
        <f>IF(OR($C27="",$D27=""),0,
 IF(OR($A26="Holiday",$A27="Holiday"),0,
 IF(AND(NOT(OR($A26="Annual Leave",$A27="Annual Leave")),$A27="Off day"),0,
  IF($I26+$I27&gt;=8,IF($I26&gt;=8,0,8-$I26),$I27)
  )))</f>
        <v/>
      </c>
      <c r="W27" s="351">
        <f>MAX(0,V27-U27)</f>
        <v/>
      </c>
      <c r="X27" s="351">
        <f>IF(C27="","",C27-WEEKDAY(C27,1)+1)</f>
        <v/>
      </c>
      <c r="Y27" s="351">
        <f>SUMPRODUCT(($X$14:$X26=X27)*(($V$14:$V26)+($O$14:$O26)))+IF(X27=X14,$L$11,0)</f>
        <v/>
      </c>
      <c r="Z27" s="351" t="n"/>
      <c r="AA27" s="351" t="n"/>
      <c r="AB27" s="351" t="n"/>
      <c r="AC27" s="351" t="n"/>
      <c r="AD27" s="351" t="n"/>
      <c r="AE27" s="351" t="n"/>
      <c r="AF27" s="351" t="n"/>
    </row>
    <row r="28" ht="24" customHeight="1" s="348" thickBot="1">
      <c r="A28" s="176" t="n"/>
      <c r="B28" s="176" t="n"/>
      <c r="C28" s="145" t="n"/>
      <c r="D28" s="6" t="n"/>
      <c r="E28" s="14" t="n"/>
      <c r="F28" s="6" t="n"/>
      <c r="G28" s="6" t="n"/>
      <c r="H28" s="336" t="n"/>
      <c r="I28" s="351" t="n"/>
      <c r="J28" s="336" t="n"/>
      <c r="K28" s="336" t="n"/>
      <c r="L28" s="336" t="n"/>
      <c r="M28" s="99">
        <f>MAX(0,V28-W28)</f>
        <v/>
      </c>
      <c r="N28" s="99">
        <f>(IF(OR($C28="",$D28=""),0,
 IF(OR($A28="Holiday",$A29="Holiday"),
    IF(ISNUMBER(MATCH(TRIM($B28),{"Phagwah","Good Friday","Easter Monday","Labour Day","Christmas","Eid ul Azha","Romans-2","Globe-12","Neptune P1"},0)),0,$I28),
 IF(AND(NOT(OR($A28="Annual Leave",$A29="Annual Leave")),$A28="Off day"),$I28,
  MAX(0,$I28-$V28)
  ))))+W28</f>
        <v/>
      </c>
      <c r="O28" s="99">
        <f>IF(AND(OR($A28="Holiday",$A29="Holiday"),
        ISNUMBER(MATCH(TRIM($B28),{"Phagwah","Good Friday","Easter Monday","Labour Day","Christmas","Eid ul Azha","Romans-2","Globe-12","Neptune P1"},0))),
   $I28,0)</f>
        <v/>
      </c>
      <c r="P28" s="99">
        <f>IF(OR($O$7="Canteen",$O$7="Head Office"),0,IF($I28&lt;=0,0,IF(OR(OR(TRIM($J28)="Hebrews",TRIM($J28)="Romans",TRIM($J28)="Romans-2",TRIM($J28)="Globe",TRIM($J28)="Globe-12",TRIM($J28)="Neptune P1"),AND($I29&gt;0,OR(TRIM($J29)="Hebrews",TRIM($J29)="Romans",TRIM($J29)="Romans-2",TRIM($J29)="Globe",TRIM($J29)="Globe-12",TRIM($J29)="Neptune P1"))),1,0)))</f>
        <v/>
      </c>
      <c r="Q28" s="178" t="n"/>
      <c r="R28" s="15" t="n"/>
      <c r="S28" s="99">
        <f>IF(OR($A28="Annual Leave",$A29="Annual Leave"),IF($A28="Annual Leave",8,0),0)</f>
        <v/>
      </c>
      <c r="T28" s="100">
        <f>SUM(T14:T27)</f>
        <v/>
      </c>
      <c r="U28" s="144">
        <f>MAX(0,40-Y28)</f>
        <v/>
      </c>
      <c r="V28" s="351">
        <f>IF(OR($C28="",$D28=""),0,
 IF(OR($A28="Holiday",$A29="Holiday"),0,
 IF(AND(NOT(OR($A28="Annual Leave",$A29="Annual Leave")),$A28="Off day"),0,
  IF($I28+$I29&gt;=8,IF($I28&gt;=8,8,$I28),$I28)
  )))</f>
        <v/>
      </c>
      <c r="W28" s="351">
        <f>MAX(0,V28-U28)</f>
        <v/>
      </c>
      <c r="X28" s="351">
        <f>IF(C28="","",C28-WEEKDAY(C28,1)+1)</f>
        <v/>
      </c>
      <c r="Y28" s="351">
        <f>SUMPRODUCT(($X$14:$X27=X28)*(($V$14:$V27)+($O$14:$O27)))+IF(X28=X14,$L$11,0)</f>
        <v/>
      </c>
      <c r="Z28" s="351" t="n"/>
      <c r="AA28" s="351" t="n"/>
      <c r="AB28" s="351" t="n"/>
      <c r="AC28" s="351" t="n"/>
      <c r="AD28" s="351" t="n"/>
      <c r="AE28" s="351" t="n"/>
      <c r="AF28" s="351" t="n"/>
    </row>
    <row r="29" hidden="1" ht="15.75" customHeight="1" s="348" thickBot="1">
      <c r="A29" s="179" t="n"/>
      <c r="B29" s="176" t="n"/>
      <c r="C29" s="145" t="n"/>
      <c r="D29" s="6" t="n"/>
      <c r="E29" s="295">
        <f>IF(D29="", "",
 IF(D29=TIME(0,0,0), 0,
 IF(AND(D29&gt;=TIME(0,0,1), D29&lt;=TIME(2,0,0)), TIME(7,0,0),
 IF(AND(D29&gt;=TIME(6,0,0), D29&lt;=TIME(8,0,0)), TIME(12,0,0),
 IF(AND(D29&gt;TIME(8,0,0), D29&lt;=TIME(13,59,0)), TIME(15,0,0),
 IF(AND(D29&gt;=TIME(14,0,0), D29&lt;=TIME(17,59,0)), TIME(21,0,0),
 IF(AND(D29&gt;=TIME(18,0,0), D29&lt;=TIME(21,59,0)), TIME(0,0,0),
 IF(AND(D29&gt;=TIME(22,0,0), D29&lt;=TIME(23,59,59)), TIME(7,0,0), ""))))))))</f>
        <v/>
      </c>
      <c r="F29" s="6" t="n"/>
      <c r="G29" s="6" t="n"/>
      <c r="H29" s="6" t="n"/>
      <c r="I29" s="6" t="n"/>
      <c r="J29" s="6" t="n"/>
      <c r="K29" s="6" t="n"/>
      <c r="L29" s="6" t="n"/>
      <c r="M29" s="4">
        <f>MAX(0,V29-W29)</f>
        <v/>
      </c>
      <c r="N29" s="4">
        <f>(IF(OR($C29="",$D29=""),0,
 IF(OR($A28="Holiday",$A29="Holiday"),
    IF(ISNUMBER(MATCH(TRIM($B29),{"Phagwah","Good Friday","Easter Monday","Labour Day","Christmas","Eid ul Azha","Romans-2","Globe-12","Neptune P1"},0)),0,$I29),
 IF(AND(NOT(OR($A28="Annual Leave",$A29="Annual Leave")),$A29="Off day"),$I29,
  MAX(0,$I29-$V29)
  ))))+W29</f>
        <v/>
      </c>
      <c r="O29" s="4">
        <f>IF(AND(OR($A28="Holiday",$A29="Holiday"),
        ISNUMBER(MATCH(TRIM($B29),{"Phagwah","Good Friday","Easter Monday","Labour Day","Christmas","Eid ul Azha","Romans-2","Globe-12","Neptune P1"},0))),
   $I29,0)</f>
        <v/>
      </c>
      <c r="P29" s="4">
        <f>IF(OR($O$7="Canteen",$O$7="Head Office"),0,IF($I29&lt;=0,0,IF(AND($I28&lt;=0,OR(TRIM($J29)="Hebrews",TRIM($J29)="Romans",TRIM($J29)="Romans-2",TRIM($J29)="Globe",TRIM($J29)="Globe-12",TRIM($J29)="Neptune P1")),1,0)))</f>
        <v/>
      </c>
      <c r="Q29" s="6" t="n"/>
      <c r="R29" s="296">
        <f>IF(OR($O$7="Canteen",$O$7="Head Office"),0,IF(
  AND(
    SUMIFS(I:I, C:C, C29) &gt;= 8,
    COUNTIFS(C$14:C29, C29)=1,
    OR(
      TEXT(D29,"hh:mm:ss")="07:00:00",
      TEXT(D29,"hh:mm:ss")="15:00:00",
      TEXT(D29,"hh:mm:ss")="23:00:00",
      TEXT(D30,"hh:mm:ss")="07:00:00",
      TEXT(D30,"hh:mm:ss")="15:00:00",
      TEXT(D30,"hh:mm:ss")="23:00:00"
    )
  ),
  1,
  0
))</f>
        <v/>
      </c>
      <c r="S29" s="4">
        <f>IF(OR($A28="Annual Leave",$A29="Annual Leave"),IF(AND($A28&lt;&gt;"Annual Leave",$A29="Annual Leave"),8,0),0)</f>
        <v/>
      </c>
      <c r="T29" s="146" t="n"/>
      <c r="U29" s="351">
        <f>MAX(0,40-Y29)</f>
        <v/>
      </c>
      <c r="V29" s="351">
        <f>IF(OR($C29="",$D29=""),0,
 IF(OR($A28="Holiday",$A29="Holiday"),0,
 IF(AND(NOT(OR($A28="Annual Leave",$A29="Annual Leave")),$A29="Off day"),0,
  IF($I28+$I29&gt;=8,IF($I28&gt;=8,0,8-$I28),$I29)
  )))</f>
        <v/>
      </c>
      <c r="W29" s="351">
        <f>MAX(0,V29-U29)</f>
        <v/>
      </c>
      <c r="X29" s="351">
        <f>IF(C29="","",C29-WEEKDAY(C29,1)+1)</f>
        <v/>
      </c>
      <c r="Y29" s="351">
        <f>SUMPRODUCT(($X$14:$X28=X29)*(($V$14:$V28)+($O$14:$O28)))+IF(X29=X14,$L$11,0)</f>
        <v/>
      </c>
      <c r="Z29" s="351" t="n"/>
      <c r="AA29" s="351" t="n"/>
      <c r="AB29" s="351" t="n"/>
      <c r="AC29" s="351" t="n"/>
      <c r="AD29" s="351" t="n"/>
      <c r="AE29" s="351" t="n"/>
      <c r="AF29" s="351" t="n"/>
    </row>
    <row r="30" ht="24" customHeight="1" s="348" thickBot="1">
      <c r="A30" s="147" t="inlineStr">
        <is>
          <t>On Day</t>
        </is>
      </c>
      <c r="B30" s="180" t="n"/>
      <c r="C30" s="88">
        <f>C27+1</f>
        <v/>
      </c>
      <c r="D30" s="54" t="n"/>
      <c r="E30" s="148">
        <f>IF(D30="", "",
 IF(D30=TIME(0,0,0), 0,
 IF(AND(D30&gt;=TIME(0,0,1), D30&lt;=TIME(2,0,0)), TIME(7,0,0),
 IF(AND(D30&gt;=TIME(6,0,0), D30&lt;=TIME(8,0,0)), TIME(12,0,0),
 IF(AND(D30&gt;TIME(8,0,0), D30&lt;=TIME(13,59,0)), TIME(15,0,0),
 IF(AND(D30&gt;=TIME(14,0,0), D30&lt;=TIME(17,59,0)), TIME(21,0,0),
 IF(AND(D30&gt;=TIME(18,0,0), D30&lt;=TIME(21,59,0)), TIME(0,0,0),
 IF(AND(D30&gt;=TIME(22,0,0), D30&lt;=TIME(23,59,59)), TIME(7,0,0), ""))))))))</f>
        <v/>
      </c>
      <c r="F30" s="149" t="n"/>
      <c r="G30" s="148">
        <f>IF(AND(D30&gt;=TIME(6,0,0),D30&lt;=TIME(8,0,0)),E30,"")</f>
        <v/>
      </c>
      <c r="H30" s="54" t="n"/>
      <c r="I30" s="55">
        <f>ROUND(IF(OR(D30="",E30="",E30=0),0,IF(H30="",MOD(E30-D30,1)*24,MOD(H30-D30,1)*24)),2)</f>
        <v/>
      </c>
      <c r="J30" s="150" t="n"/>
      <c r="K30" s="270" t="n"/>
      <c r="L30" s="181" t="n"/>
      <c r="M30" s="272">
        <f>MAX(0,V30-W30)</f>
        <v/>
      </c>
      <c r="N30" s="56">
        <f>(IF(OR($C30="",$D30=""),0,
 IF(OR($A30="Holiday",$A31="Holiday"),
    IF(ISNUMBER(MATCH(TRIM($B30),{"Phagwah","Good Friday","Easter Monday","Labour Day","Christmas","Eid ul Azha","Romans-2","Globe-12","Neptune P1"},0)),0,$I30),
 IF(AND(NOT(OR($A30="Annual Leave",$A31="Annual Leave")),$A30="Off day"),$I30,
  MAX(0,$I30-$V30)
  ))))+W30</f>
        <v/>
      </c>
      <c r="O30" s="56">
        <f>IF(AND(OR($A30="Holiday",$A31="Holiday"),
        ISNUMBER(MATCH(TRIM($B30),{"Phagwah","Good Friday","Easter Monday","Labour Day","Christmas","Eid ul Azha","Romans-2","Globe-12","Neptune P1"},0))),
   $I30,0)</f>
        <v/>
      </c>
      <c r="P30" s="56">
        <f>IF(OR($O$7="Canteen",$O$7="Head Office"),0,IF($I30&lt;=0,0,IF(OR(OR(TRIM($J30)="Hebrews",TRIM($J30)="Romans",TRIM($J30)="Romans-2",TRIM($J30)="Globe",TRIM($J30)="Globe-12",TRIM($J30)="Neptune P1"),AND($I31&gt;0,OR(TRIM($J31)="Hebrews",TRIM($J31)="Romans",TRIM($J31)="Romans-2",TRIM($J31)="Globe",TRIM($J31)="Globe-12",TRIM($J31)="Neptune P1"))),1,0)))</f>
        <v/>
      </c>
      <c r="Q30" s="57" t="n"/>
      <c r="R30" s="56">
        <f>IF(OR($O$7="Canteen",$O$7="Head Office"),0,IF(
  AND(
    SUMIFS(I:I, C:C, C30) &gt;= 8,
    COUNTIFS(C$14:C30, C30)=1,
    OR(
      TEXT(D30,"hh:mm:ss")="07:00:00",
      TEXT(D30,"hh:mm:ss")="15:00:00",
      TEXT(D30,"hh:mm:ss")="23:00:00",
      TEXT(D31,"hh:mm:ss")="07:00:00",
      TEXT(D31,"hh:mm:ss")="15:00:00",
      TEXT(D31,"hh:mm:ss")="23:00:00"
    )
  ),
  1,
  0
))</f>
        <v/>
      </c>
      <c r="S30" s="56">
        <f>IF(OR($A30="Annual Leave",$A31="Annual Leave"),IF($A30="Annual Leave",8,0),0)</f>
        <v/>
      </c>
      <c r="T30" s="58" t="n"/>
      <c r="U30" s="144">
        <f>MAX(0,40-Y30)</f>
        <v/>
      </c>
      <c r="V30" s="151">
        <f>IF(OR($C30="",$D30=""),0,
 IF(OR($A30="Holiday",$A31="Holiday"),0,
 IF(AND(NOT(OR($A30="Annual Leave",$A31="Annual Leave")),$A30="Off day"),0,
  IF($I30+$I31&gt;=8,IF($I30&gt;=8,8,$I30),$I30)
  )))</f>
        <v/>
      </c>
      <c r="W30" s="151">
        <f>MAX(0,V30-U30)</f>
        <v/>
      </c>
      <c r="X30" s="151">
        <f>IF(C30="","",C30-WEEKDAY(C30,1)+1)</f>
        <v/>
      </c>
      <c r="Y30" s="151">
        <f>SUMPRODUCT(($X$14:$X29=X30)*(($V$14:$V29)+($O$14:$O29)))+IF(X30=X14,$L$11,0)</f>
        <v/>
      </c>
      <c r="Z30" s="151" t="n"/>
      <c r="AA30" s="151" t="n"/>
      <c r="AB30" s="151" t="n"/>
      <c r="AC30" s="351" t="n"/>
      <c r="AD30" s="351" t="n"/>
      <c r="AE30" s="351" t="n"/>
      <c r="AF30" s="351" t="n"/>
    </row>
    <row r="31" ht="24" customHeight="1" s="348" thickBot="1">
      <c r="A31" s="147" t="inlineStr">
        <is>
          <t>On Day</t>
        </is>
      </c>
      <c r="B31" s="182" t="n"/>
      <c r="C31" s="89">
        <f>C30</f>
        <v/>
      </c>
      <c r="D31" s="59" t="n"/>
      <c r="E31" s="152">
        <f>IF(D31="", "",
 IF(D31=TIME(0,0,0), 0,
 IF(AND(D31&gt;=TIME(0,0,1), D31&lt;=TIME(2,0,0)), TIME(7,0,0),
 IF(AND(D31&gt;=TIME(6,0,0), D31&lt;=TIME(8,0,0)), TIME(12,0,0),
 IF(AND(D31&gt;TIME(8,0,0), D31&lt;=TIME(13,59,0)), TIME(15,0,0),
 IF(AND(D31&gt;=TIME(14,0,0), D31&lt;=TIME(17,59,0)), TIME(21,0,0),
 IF(AND(D31&gt;=TIME(18,0,0), D31&lt;=TIME(21,59,0)), TIME(0,0,0),
 IF(AND(D31&gt;=TIME(22,0,0), D31&lt;=TIME(23,59,59)), TIME(7,0,0), ""))))))))</f>
        <v/>
      </c>
      <c r="F31" s="153" t="n"/>
      <c r="G31" s="152">
        <f>IF(AND(D31&gt;=TIME(6,0,0),D31&lt;=TIME(8,0,0)),E31,"")</f>
        <v/>
      </c>
      <c r="H31" s="59" t="n"/>
      <c r="I31" s="60">
        <f>ROUND(IF(OR(D31="",E31="",E31=0),0,IF(H31="",MOD(E31-D31,1)*24,MOD(H31-D31,1)*24)),2)</f>
        <v/>
      </c>
      <c r="J31" s="150" t="n"/>
      <c r="K31" s="270" t="n"/>
      <c r="L31" s="183" t="n"/>
      <c r="M31" s="272">
        <f>MAX(0,V31-W31)</f>
        <v/>
      </c>
      <c r="N31" s="61">
        <f>(IF(OR($C31="",$D31=""),0,
 IF(OR($A30="Holiday",$A31="Holiday"),
    IF(ISNUMBER(MATCH(TRIM($B31),{"Phagwah","Good Friday","Easter Monday","Labour Day","Christmas","Eid ul Azha","Romans-2","Globe-12","Neptune P1"},0)),0,$I31),
 IF(AND(NOT(OR($A30="Annual Leave",$A31="Annual Leave")),$A31="Off day"),$I31,
  MAX(0,$I31-$V31)
  ))))+W31</f>
        <v/>
      </c>
      <c r="O31" s="61">
        <f>IF(AND(OR($A30="Holiday",$A31="Holiday"),
        ISNUMBER(MATCH(TRIM($B31),{"Phagwah","Good Friday","Easter Monday","Labour Day","Christmas","Eid ul Azha","Romans-2","Globe-12","Neptune P1"},0))),
   $I31,0)</f>
        <v/>
      </c>
      <c r="P31" s="61">
        <f>IF(OR($O$7="Canteen",$O$7="Head Office"),0,IF($I31&lt;=0,0,IF(AND($I30&lt;=0,OR(TRIM($J31)="Hebrews",TRIM($J31)="Romans",TRIM($J31)="Romans-2",TRIM($J31)="Globe",TRIM($J31)="Globe-12",TRIM($J31)="Neptune P1")),1,0)))</f>
        <v/>
      </c>
      <c r="Q31" s="62" t="n"/>
      <c r="R31" s="61">
        <f>IF(OR($O$7="Canteen",$O$7="Head Office"),0,IF(
  AND(
    SUMIFS(I:I, C:C, C31) &gt;= 8,
    COUNTIFS(C$14:C31, C31)=1,
    OR(
      TEXT(D31,"hh:mm:ss")="07:00:00",
      TEXT(D31,"hh:mm:ss")="15:00:00",
      TEXT(D31,"hh:mm:ss")="23:00:00",
      TEXT(D32,"hh:mm:ss")="07:00:00",
      TEXT(D32,"hh:mm:ss")="15:00:00",
      TEXT(D32,"hh:mm:ss")="23:00:00"
    )
  ),
  1,
  0
))</f>
        <v/>
      </c>
      <c r="S31" s="61">
        <f>IF(OR($A30="Annual Leave",$A31="Annual Leave"),IF(AND($A30&lt;&gt;"Annual Leave",$A31="Annual Leave"),8,0),0)</f>
        <v/>
      </c>
      <c r="T31" s="63" t="n"/>
      <c r="U31" s="144">
        <f>MAX(0,40-Y31)</f>
        <v/>
      </c>
      <c r="V31" s="151">
        <f>IF(OR($C31="",$D31=""),0,
 IF(OR($A30="Holiday",$A31="Holiday"),0,
 IF(AND(NOT(OR($A30="Annual Leave",$A31="Annual Leave")),$A31="Off day"),0,
  IF($I30+$I31&gt;=8,IF($I30&gt;=8,0,8-$I30),$I31)
  )))</f>
        <v/>
      </c>
      <c r="W31" s="151">
        <f>MAX(0,V31-U31)</f>
        <v/>
      </c>
      <c r="X31" s="151">
        <f>IF(C31="","",C31-WEEKDAY(C31,1)+1)</f>
        <v/>
      </c>
      <c r="Y31" s="151">
        <f>SUMPRODUCT(($X$14:$X30=X31)*(($V$14:$V30)+($O$14:$O30)))+IF(X31=X14,$L$11,0)</f>
        <v/>
      </c>
      <c r="Z31" s="151" t="n"/>
      <c r="AA31" s="151" t="n"/>
      <c r="AB31" s="151" t="n"/>
      <c r="AC31" s="351" t="n"/>
      <c r="AD31" s="351" t="n"/>
      <c r="AE31" s="351" t="n"/>
      <c r="AF31" s="351" t="n"/>
    </row>
    <row r="32" ht="24" customHeight="1" s="348" thickBot="1">
      <c r="A32" s="184" t="inlineStr">
        <is>
          <t>On Day</t>
        </is>
      </c>
      <c r="B32" s="185" t="n"/>
      <c r="C32" s="101">
        <f>C30+1</f>
        <v/>
      </c>
      <c r="D32" s="11" t="n"/>
      <c r="E32" s="186">
        <f>IF(D32="", "",
 IF(D32=TIME(0,0,0), 0,
 IF(AND(D32&gt;=TIME(0,0,1), D32&lt;=TIME(2,0,0)), TIME(7,0,0),
 IF(AND(D32&gt;=TIME(6,0,0), D32&lt;=TIME(8,0,0)), TIME(12,0,0),
 IF(AND(D32&gt;TIME(8,0,0), D32&lt;=TIME(13,59,0)), TIME(15,0,0),
 IF(AND(D32&gt;=TIME(14,0,0), D32&lt;=TIME(17,59,0)), TIME(21,0,0),
 IF(AND(D32&gt;=TIME(18,0,0), D32&lt;=TIME(21,59,0)), TIME(0,0,0),
 IF(AND(D32&gt;=TIME(22,0,0), D32&lt;=TIME(23,59,59)), TIME(7,0,0), ""))))))))</f>
        <v/>
      </c>
      <c r="F32" s="187" t="n"/>
      <c r="G32" s="186">
        <f>IF(AND(D32&gt;=TIME(6,0,0),D32&lt;=TIME(8,0,0)),E32,"")</f>
        <v/>
      </c>
      <c r="H32" s="11" t="n"/>
      <c r="I32" s="87">
        <f>ROUND(IF(OR(D32="",E32="",E32=0),0,IF(H32="",MOD(E32-D32,1)*24,MOD(H32-D32,1)*24)),2)</f>
        <v/>
      </c>
      <c r="J32" s="188" t="n"/>
      <c r="K32" s="297" t="n"/>
      <c r="L32" s="189" t="n"/>
      <c r="M32" s="298">
        <f>MAX(0,V32-W32)</f>
        <v/>
      </c>
      <c r="N32" s="12">
        <f>(IF(OR($C32="",$D32=""),0,
 IF(OR($A32="Holiday",$A33="Holiday"),
    IF(ISNUMBER(MATCH(TRIM($B32),{"Phagwah","Good Friday","Easter Monday","Labour Day","Christmas","Eid ul Azha","Romans-2","Globe-12","Neptune P1"},0)),0,$I32),
 IF(AND(NOT(OR($A32="Annual Leave",$A33="Annual Leave")),$A32="Off day"),$I32,
  MAX(0,$I32-$V32)
  ))))+W32</f>
        <v/>
      </c>
      <c r="O32" s="12">
        <f>IF(AND(OR($A32="Holiday",$A33="Holiday"),
        ISNUMBER(MATCH(TRIM($B32),{"Phagwah","Good Friday","Easter Monday","Labour Day","Christmas","Eid ul Azha","Romans-2","Globe-12","Neptune P1"},0))),
   $I32,0)</f>
        <v/>
      </c>
      <c r="P32" s="12">
        <f>IF(OR($O$7="Canteen",$O$7="Head Office"),0,IF($I32&lt;=0,0,IF(OR(OR(TRIM($J32)="Hebrews",TRIM($J32)="Romans",TRIM($J32)="Romans-2",TRIM($J32)="Globe",TRIM($J32)="Globe-12",TRIM($J32)="Neptune P1"),AND($I33&gt;0,OR(TRIM($J33)="Hebrews",TRIM($J33)="Romans",TRIM($J33)="Romans-2",TRIM($J33)="Globe",TRIM($J33)="Globe-12",TRIM($J33)="Neptune P1"))),1,0)))</f>
        <v/>
      </c>
      <c r="Q32" s="13" t="n"/>
      <c r="R32" s="12">
        <f>IF(OR($O$7="Canteen",$O$7="Head Office"),0,IF(
  AND(
    SUMIFS(I:I, C:C, C32) &gt;= 8,
    COUNTIFS(C$14:C32, C32)=1,
    OR(
      TEXT(D32,"hh:mm:ss")="07:00:00",
      TEXT(D32,"hh:mm:ss")="15:00:00",
      TEXT(D32,"hh:mm:ss")="23:00:00",
      TEXT(D33,"hh:mm:ss")="07:00:00",
      TEXT(D33,"hh:mm:ss")="15:00:00",
      TEXT(D33,"hh:mm:ss")="23:00:00"
    )
  ),
  1,
  0
))</f>
        <v/>
      </c>
      <c r="S32" s="12">
        <f>IF(OR($A32="Annual Leave",$A33="Annual Leave"),IF($A32="Annual Leave",8,0),0)</f>
        <v/>
      </c>
      <c r="T32" s="102" t="n"/>
      <c r="U32" s="144">
        <f>MAX(0,40-Y32)</f>
        <v/>
      </c>
      <c r="V32" s="351">
        <f>IF(OR($C32="",$D32=""),0,
 IF(OR($A32="Holiday",$A33="Holiday"),0,
 IF(AND(NOT(OR($A32="Annual Leave",$A33="Annual Leave")),$A32="Off day"),0,
  IF($I32+$I33&gt;=8,IF($I32&gt;=8,8,$I32),$I32)
  )))</f>
        <v/>
      </c>
      <c r="W32" s="351">
        <f>MAX(0,V32-U32)</f>
        <v/>
      </c>
      <c r="X32" s="351">
        <f>IF(C32="","",C32-WEEKDAY(C32,1)+1)</f>
        <v/>
      </c>
      <c r="Y32" s="351">
        <f>SUMPRODUCT(($X$14:$X31=X32)*(($V$14:$V31)+($O$14:$O31)))+IF(X32=X14,$L$11,0)</f>
        <v/>
      </c>
      <c r="Z32" s="351" t="n"/>
      <c r="AA32" s="351" t="n"/>
      <c r="AB32" s="351" t="n"/>
      <c r="AC32" s="351" t="n"/>
      <c r="AD32" s="351" t="n"/>
      <c r="AE32" s="351" t="n"/>
      <c r="AF32" s="351" t="n"/>
    </row>
    <row r="33" ht="24" customHeight="1" s="348" thickBot="1">
      <c r="A33" s="184" t="inlineStr">
        <is>
          <t>On Day</t>
        </is>
      </c>
      <c r="B33" s="299" t="n"/>
      <c r="C33" s="101">
        <f>C32</f>
        <v/>
      </c>
      <c r="D33" s="300" t="n"/>
      <c r="E33" s="301">
        <f>IF(D33="", "",
 IF(D33=TIME(0,0,0), 0,
 IF(AND(D33&gt;=TIME(0,0,1), D33&lt;=TIME(2,0,0)), TIME(7,0,0),
 IF(AND(D33&gt;=TIME(6,0,0), D33&lt;=TIME(8,0,0)), TIME(12,0,0),
 IF(AND(D33&gt;TIME(8,0,0), D33&lt;=TIME(13,59,0)), TIME(15,0,0),
 IF(AND(D33&gt;=TIME(14,0,0), D33&lt;=TIME(17,59,0)), TIME(21,0,0),
 IF(AND(D33&gt;=TIME(18,0,0), D33&lt;=TIME(21,59,0)), TIME(0,0,0),
 IF(AND(D33&gt;=TIME(22,0,0), D33&lt;=TIME(23,59,59)), TIME(7,0,0), ""))))))))</f>
        <v/>
      </c>
      <c r="F33" s="187" t="n"/>
      <c r="G33" s="301">
        <f>IF(AND(D33&gt;=TIME(6,0,0),D33&lt;=TIME(8,0,0)),E33,"")</f>
        <v/>
      </c>
      <c r="H33" s="300" t="n"/>
      <c r="I33" s="87">
        <f>ROUND(IF(OR(D33="",E33="",E33=0),0,IF(H33="",MOD(E33-D33,1)*24,MOD(H33-D33,1)*24)),2)</f>
        <v/>
      </c>
      <c r="J33" s="190" t="n"/>
      <c r="K33" s="297" t="n"/>
      <c r="L33" s="189" t="n"/>
      <c r="M33" s="298">
        <f>MAX(0,V33-W33)</f>
        <v/>
      </c>
      <c r="N33" s="302">
        <f>(IF(OR($C33="",$D33=""),0,
 IF(OR($A32="Holiday",$A33="Holiday"),
    IF(ISNUMBER(MATCH(TRIM($B33),{"Phagwah","Good Friday","Easter Monday","Labour Day","Christmas","Eid ul Azha","Romans-2","Globe-12","Neptune P1"},0)),0,$I33),
 IF(AND(NOT(OR($A32="Annual Leave",$A33="Annual Leave")),$A33="Off day"),$I33,
  MAX(0,$I33-$V33)
  ))))+W33</f>
        <v/>
      </c>
      <c r="O33" s="302">
        <f>IF(AND(OR($A32="Holiday",$A33="Holiday"),
        ISNUMBER(MATCH(TRIM($B33),{"Phagwah","Good Friday","Easter Monday","Labour Day","Christmas","Eid ul Azha","Romans-2","Globe-12","Neptune P1"},0))),
   $I33,0)</f>
        <v/>
      </c>
      <c r="P33" s="302">
        <f>IF(OR($O$7="Canteen",$O$7="Head Office"),0,IF($I33&lt;=0,0,IF(AND($I32&lt;=0,OR(TRIM($J33)="Hebrews",TRIM($J33)="Romans",TRIM($J33)="Romans-2",TRIM($J33)="Globe",TRIM($J33)="Globe-12",TRIM($J33)="Neptune P1")),1,0)))</f>
        <v/>
      </c>
      <c r="Q33" s="303" t="n"/>
      <c r="R33" s="302">
        <f>IF(OR($O$7="Canteen",$O$7="Head Office"),0,IF(
  AND(
    SUMIFS(I:I, C:C, C33) &gt;= 8,
    COUNTIFS(C$14:C33, C33)=1,
    OR(
      TEXT(D33,"hh:mm:ss")="07:00:00",
      TEXT(D33,"hh:mm:ss")="15:00:00",
      TEXT(D33,"hh:mm:ss")="23:00:00",
      TEXT(D34,"hh:mm:ss")="07:00:00",
      TEXT(D34,"hh:mm:ss")="15:00:00",
      TEXT(D34,"hh:mm:ss")="23:00:00"
    )
  ),
  1,
  0
))</f>
        <v/>
      </c>
      <c r="S33" s="302">
        <f>IF(OR($A32="Annual Leave",$A33="Annual Leave"),IF(AND($A32&lt;&gt;"Annual Leave",$A33="Annual Leave"),8,0),0)</f>
        <v/>
      </c>
      <c r="T33" s="304" t="n"/>
      <c r="U33" s="144">
        <f>MAX(0,40-Y33)</f>
        <v/>
      </c>
      <c r="V33" s="351">
        <f>IF(OR($C33="",$D33=""),0,
 IF(OR($A32="Holiday",$A33="Holiday"),0,
 IF(AND(NOT(OR($A32="Annual Leave",$A33="Annual Leave")),$A33="Off day"),0,
  IF($I32+$I33&gt;=8,IF($I32&gt;=8,0,8-$I32),$I33)
  )))</f>
        <v/>
      </c>
      <c r="W33" s="351">
        <f>MAX(0,V33-U33)</f>
        <v/>
      </c>
      <c r="X33" s="351">
        <f>IF(C33="","",C33-WEEKDAY(C33,1)+1)</f>
        <v/>
      </c>
      <c r="Y33" s="351">
        <f>SUMPRODUCT(($X$14:$X32=X33)*(($V$14:$V32)+($O$14:$O32)))+IF(X33=X14,$L$11,0)</f>
        <v/>
      </c>
      <c r="Z33" s="351" t="n"/>
      <c r="AA33" s="351" t="n"/>
      <c r="AB33" s="351" t="n"/>
      <c r="AC33" s="351" t="n"/>
      <c r="AD33" s="351" t="n"/>
      <c r="AE33" s="351" t="n"/>
      <c r="AF33" s="351" t="n"/>
    </row>
    <row r="34" ht="24" customHeight="1" s="348" thickBot="1">
      <c r="A34" s="159" t="inlineStr">
        <is>
          <t>On Day</t>
        </is>
      </c>
      <c r="B34" s="191" t="n"/>
      <c r="C34" s="92">
        <f>C32+1</f>
        <v/>
      </c>
      <c r="D34" s="31" t="n"/>
      <c r="E34" s="160">
        <f>IF(D34="", "",
 IF(D34=TIME(0,0,0), 0,
 IF(AND(D34&gt;=TIME(0,0,1), D34&lt;=TIME(2,0,0)), TIME(7,0,0),
 IF(AND(D34&gt;=TIME(6,0,0), D34&lt;=TIME(8,0,0)), TIME(12,0,0),
 IF(AND(D34&gt;TIME(8,0,0), D34&lt;=TIME(13,59,0)), TIME(15,0,0),
 IF(AND(D34&gt;=TIME(14,0,0), D34&lt;=TIME(17,59,0)), TIME(21,0,0),
 IF(AND(D34&gt;=TIME(18,0,0), D34&lt;=TIME(21,59,0)), TIME(0,0,0),
 IF(AND(D34&gt;=TIME(22,0,0), D34&lt;=TIME(23,59,59)), TIME(7,0,0), ""))))))))</f>
        <v/>
      </c>
      <c r="F34" s="161" t="n"/>
      <c r="G34" s="160">
        <f>IF(AND(D34&gt;=TIME(6,0,0),D34&lt;=TIME(8,0,0)),E34,"")</f>
        <v/>
      </c>
      <c r="H34" s="31" t="n"/>
      <c r="I34" s="32">
        <f>ROUND(IF(OR(D34="",E34="",E34=0),0,IF(H34="",MOD(E34-D34,1)*24,MOD(H34-D34,1)*24)),2)</f>
        <v/>
      </c>
      <c r="J34" s="162" t="n"/>
      <c r="K34" s="282" t="n"/>
      <c r="L34" s="181" t="n"/>
      <c r="M34" s="283">
        <f>MAX(0,V34-W34)</f>
        <v/>
      </c>
      <c r="N34" s="33">
        <f>(IF(OR($C34="",$D34=""),0,
 IF(OR($A34="Holiday",$A35="Holiday"),
    IF(ISNUMBER(MATCH(TRIM($B34),{"Phagwah","Good Friday","Easter Monday","Labour Day","Christmas","Eid ul Azha","Romans-2","Globe-12","Neptune P1"},0)),0,$I34),
 IF(AND(NOT(OR($A34="Annual Leave",$A35="Annual Leave")),$A34="Off day"),$I34,
  MAX(0,$I34-$V34)
  ))))+W34</f>
        <v/>
      </c>
      <c r="O34" s="33">
        <f>IF(AND(OR($A34="Holiday",$A35="Holiday"),
        ISNUMBER(MATCH(TRIM($B34),{"Phagwah","Good Friday","Easter Monday","Labour Day","Christmas","Eid ul Azha","Romans-2","Globe-12","Neptune P1"},0))),
   $I34,0)</f>
        <v/>
      </c>
      <c r="P34" s="33">
        <f>IF(OR($O$7="Canteen",$O$7="Head Office"),0,IF($I34&lt;=0,0,IF(OR(OR(TRIM($J34)="Hebrews",TRIM($J34)="Romans",TRIM($J34)="Romans-2",TRIM($J34)="Globe",TRIM($J34)="Globe-12",TRIM($J34)="Neptune P1"),AND($I35&gt;0,OR(TRIM($J35)="Hebrews",TRIM($J35)="Romans",TRIM($J35)="Romans-2",TRIM($J35)="Globe",TRIM($J35)="Globe-12",TRIM($J35)="Neptune P1"))),1,0)))</f>
        <v/>
      </c>
      <c r="Q34" s="34" t="n"/>
      <c r="R34" s="33">
        <f>IF(OR($O$7="Canteen",$O$7="Head Office"),0,IF(
  AND(
    SUMIFS(I:I, C:C, C34) &gt;= 8,
    COUNTIFS(C$14:C34, C34)=1,
    OR(
      TEXT(D34,"hh:mm:ss")="07:00:00",
      TEXT(D34,"hh:mm:ss")="15:00:00",
      TEXT(D34,"hh:mm:ss")="23:00:00",
      TEXT(D35,"hh:mm:ss")="07:00:00",
      TEXT(D35,"hh:mm:ss")="15:00:00",
      TEXT(D35,"hh:mm:ss")="23:00:00"
    )
  ),
  1,
  0
))</f>
        <v/>
      </c>
      <c r="S34" s="33">
        <f>IF(OR($A34="Annual Leave",$A35="Annual Leave"),IF($A34="Annual Leave",8,0),0)</f>
        <v/>
      </c>
      <c r="T34" s="35" t="n"/>
      <c r="U34" s="144">
        <f>MAX(0,40-Y34)</f>
        <v/>
      </c>
      <c r="V34" s="351">
        <f>IF(OR($C34="",$D34=""),0,
 IF(OR($A34="Holiday",$A35="Holiday"),0,
 IF(AND(NOT(OR($A34="Annual Leave",$A35="Annual Leave")),$A34="Off day"),0,
  IF($I34+$I35&gt;=8,IF($I34&gt;=8,8,$I34),$I34)
  )))</f>
        <v/>
      </c>
      <c r="W34" s="351">
        <f>MAX(0,V34-U34)</f>
        <v/>
      </c>
      <c r="X34" s="351">
        <f>IF(C34="","",C34-WEEKDAY(C34,1)+1)</f>
        <v/>
      </c>
      <c r="Y34" s="351">
        <f>SUMPRODUCT(($X$14:$X33=X34)*(($V$14:$V33)+($O$14:$O33)))+IF(X34=X14,$L$11,0)</f>
        <v/>
      </c>
      <c r="Z34" s="351" t="n"/>
      <c r="AA34" s="351" t="n"/>
      <c r="AB34" s="351" t="n"/>
      <c r="AC34" s="351" t="n"/>
      <c r="AD34" s="351" t="n"/>
      <c r="AE34" s="351" t="n"/>
      <c r="AF34" s="351" t="n"/>
    </row>
    <row r="35" ht="24" customHeight="1" s="348" thickBot="1">
      <c r="A35" s="159" t="inlineStr">
        <is>
          <t>On Day</t>
        </is>
      </c>
      <c r="B35" s="192" t="n"/>
      <c r="C35" s="93">
        <f>C34</f>
        <v/>
      </c>
      <c r="D35" s="36" t="n"/>
      <c r="E35" s="163">
        <f>IF(D35="", "",
 IF(D35=TIME(0,0,0), 0,
 IF(AND(D35&gt;=TIME(0,0,1), D35&lt;=TIME(2,0,0)), TIME(7,0,0),
 IF(AND(D35&gt;=TIME(6,0,0), D35&lt;=TIME(8,0,0)), TIME(12,0,0),
 IF(AND(D35&gt;TIME(8,0,0), D35&lt;=TIME(13,59,0)), TIME(15,0,0),
 IF(AND(D35&gt;=TIME(14,0,0), D35&lt;=TIME(17,59,0)), TIME(21,0,0),
 IF(AND(D35&gt;=TIME(18,0,0), D35&lt;=TIME(21,59,0)), TIME(0,0,0),
 IF(AND(D35&gt;=TIME(22,0,0), D35&lt;=TIME(23,59,59)), TIME(7,0,0), ""))))))))</f>
        <v/>
      </c>
      <c r="F35" s="164" t="n"/>
      <c r="G35" s="163">
        <f>IF(AND(D35&gt;=TIME(6,0,0),D35&lt;=TIME(8,0,0)),E35,"")</f>
        <v/>
      </c>
      <c r="H35" s="36" t="n"/>
      <c r="I35" s="37">
        <f>ROUND(IF(OR(D35="",E35="",E35=0),0,IF(H35="",MOD(E35-D35,1)*24,MOD(H35-D35,1)*24)),2)</f>
        <v/>
      </c>
      <c r="J35" s="162" t="n"/>
      <c r="K35" s="282" t="n"/>
      <c r="L35" s="183" t="n"/>
      <c r="M35" s="283">
        <f>MAX(0,V35-W35)</f>
        <v/>
      </c>
      <c r="N35" s="38">
        <f>(IF(OR($C35="",$D35=""),0,
 IF(OR($A34="Holiday",$A35="Holiday"),
    IF(ISNUMBER(MATCH(TRIM($B35),{"Phagwah","Good Friday","Easter Monday","Labour Day","Christmas","Eid ul Azha","Romans-2","Globe-12","Neptune P1"},0)),0,$I35),
 IF(AND(NOT(OR($A34="Annual Leave",$A35="Annual Leave")),$A35="Off day"),$I35,
  MAX(0,$I35-$V35)
  ))))+W35</f>
        <v/>
      </c>
      <c r="O35" s="38">
        <f>IF(AND(OR($A34="Holiday",$A35="Holiday"),
        ISNUMBER(MATCH(TRIM($B35),{"Phagwah","Good Friday","Easter Monday","Labour Day","Christmas","Eid ul Azha","Romans-2","Globe-12","Neptune P1"},0))),
   $I35,0)</f>
        <v/>
      </c>
      <c r="P35" s="38">
        <f>IF(OR($O$7="Canteen",$O$7="Head Office"),0,IF($I35&lt;=0,0,IF(AND($I34&lt;=0,OR(TRIM($J35)="Hebrews",TRIM($J35)="Romans",TRIM($J35)="Romans-2",TRIM($J35)="Globe",TRIM($J35)="Globe-12",TRIM($J35)="Neptune P1")),1,0)))</f>
        <v/>
      </c>
      <c r="Q35" s="39" t="n"/>
      <c r="R35" s="38">
        <f>IF(OR($O$7="Canteen",$O$7="Head Office"),0,IF(
  AND(
    SUMIFS(I:I, C:C, C35) &gt;= 8,
    COUNTIFS(C$14:C35, C35)=1,
    OR(
      TEXT(D35,"hh:mm:ss")="07:00:00",
      TEXT(D35,"hh:mm:ss")="15:00:00",
      TEXT(D35,"hh:mm:ss")="23:00:00",
      TEXT(D36,"hh:mm:ss")="07:00:00",
      TEXT(D36,"hh:mm:ss")="15:00:00",
      TEXT(D36,"hh:mm:ss")="23:00:00"
    )
  ),
  1,
  0
))</f>
        <v/>
      </c>
      <c r="S35" s="38">
        <f>IF(OR($A34="Annual Leave",$A35="Annual Leave"),IF(AND($A34&lt;&gt;"Annual Leave",$A35="Annual Leave"),8,0),0)</f>
        <v/>
      </c>
      <c r="T35" s="40" t="n"/>
      <c r="U35" s="144">
        <f>MAX(0,40-Y35)</f>
        <v/>
      </c>
      <c r="V35" s="351">
        <f>IF(OR($C35="",$D35=""),0,
 IF(OR($A34="Holiday",$A35="Holiday"),0,
 IF(AND(NOT(OR($A34="Annual Leave",$A35="Annual Leave")),$A35="Off day"),0,
  IF($I34+$I35&gt;=8,IF($I34&gt;=8,0,8-$I34),$I35)
  )))</f>
        <v/>
      </c>
      <c r="W35" s="351">
        <f>MAX(0,V35-U35)</f>
        <v/>
      </c>
      <c r="X35" s="351">
        <f>IF(C35="","",C35-WEEKDAY(C35,1)+1)</f>
        <v/>
      </c>
      <c r="Y35" s="351">
        <f>SUMPRODUCT(($X$14:$X34=X35)*(($V$14:$V34)+($O$14:$O34)))+IF(X35=X14,$L$11,0)</f>
        <v/>
      </c>
      <c r="Z35" s="351" t="n"/>
      <c r="AA35" s="351" t="n"/>
      <c r="AB35" s="351" t="n"/>
      <c r="AC35" s="351" t="n"/>
      <c r="AD35" s="351" t="n"/>
      <c r="AE35" s="351" t="n"/>
      <c r="AF35" s="351" t="n"/>
    </row>
    <row r="36" ht="24" customHeight="1" s="348" thickBot="1">
      <c r="A36" s="154" t="inlineStr">
        <is>
          <t>On Day</t>
        </is>
      </c>
      <c r="B36" s="193" t="n"/>
      <c r="C36" s="90">
        <f>C34+1</f>
        <v/>
      </c>
      <c r="D36" s="8" t="n"/>
      <c r="E36" s="155">
        <f>IF(D36="", "",
 IF(D36=TIME(0,0,0), 0,
 IF(AND(D36&gt;=TIME(0,0,1), D36&lt;=TIME(2,0,0)), TIME(7,0,0),
 IF(AND(D36&gt;=TIME(6,0,0), D36&lt;=TIME(8,0,0)), TIME(12,0,0),
 IF(AND(D36&gt;TIME(8,0,0), D36&lt;=TIME(13,59,0)), TIME(15,0,0),
 IF(AND(D36&gt;=TIME(14,0,0), D36&lt;=TIME(17,59,0)), TIME(21,0,0),
 IF(AND(D36&gt;=TIME(18,0,0), D36&lt;=TIME(21,59,0)), TIME(0,0,0),
 IF(AND(D36&gt;=TIME(22,0,0), D36&lt;=TIME(23,59,59)), TIME(7,0,0), ""))))))))</f>
        <v/>
      </c>
      <c r="F36" s="156" t="n"/>
      <c r="G36" s="155">
        <f>IF(AND(D36&gt;=TIME(6,0,0),D36&lt;=TIME(8,0,0)),E36,"")</f>
        <v/>
      </c>
      <c r="H36" s="8" t="n"/>
      <c r="I36" s="30">
        <f>ROUND(IF(OR(D36="",E36="",E36=0),0,IF(H36="",MOD(E36-D36,1)*24,MOD(H36-D36,1)*24)),2)</f>
        <v/>
      </c>
      <c r="J36" s="157" t="n"/>
      <c r="K36" s="274" t="n"/>
      <c r="L36" s="189" t="n"/>
      <c r="M36" s="275">
        <f>MAX(0,V36-W36)</f>
        <v/>
      </c>
      <c r="N36" s="9">
        <f>(IF(OR($C36="",$D36=""),0,
 IF(OR($A36="Holiday",$A37="Holiday"),
    IF(ISNUMBER(MATCH(TRIM($B36),{"Phagwah","Good Friday","Easter Monday","Labour Day","Christmas","Eid ul Azha","Romans-2","Globe-12","Neptune P1"},0)),0,$I36),
 IF(AND(NOT(OR($A36="Annual Leave",$A37="Annual Leave")),$A36="Off day"),$I36,
  MAX(0,$I36-$V36)
  ))))+W36</f>
        <v/>
      </c>
      <c r="O36" s="9">
        <f>IF(AND(OR($A36="Holiday",$A37="Holiday"),
        ISNUMBER(MATCH(TRIM($B36),{"Phagwah","Good Friday","Easter Monday","Labour Day","Christmas","Eid ul Azha","Romans-2","Globe-12","Neptune P1"},0))),
   $I36,0)</f>
        <v/>
      </c>
      <c r="P36" s="9">
        <f>IF(OR($O$7="Canteen",$O$7="Head Office"),0,IF($I36&lt;=0,0,IF(OR(OR(TRIM($J36)="Hebrews",TRIM($J36)="Romans",TRIM($J36)="Romans-2",TRIM($J36)="Globe",TRIM($J36)="Globe-12",TRIM($J36)="Neptune P1"),AND($I37&gt;0,OR(TRIM($J37)="Hebrews",TRIM($J37)="Romans",TRIM($J37)="Romans-2",TRIM($J37)="Globe",TRIM($J37)="Globe-12",TRIM($J37)="Neptune P1"))),1,0)))</f>
        <v/>
      </c>
      <c r="Q36" s="10" t="n"/>
      <c r="R36" s="9">
        <f>IF(OR($O$7="Canteen",$O$7="Head Office"),0,IF(
  AND(
    SUMIFS(I:I, C:C, C36) &gt;= 8,
    COUNTIFS(C$14:C36, C36)=1,
    OR(
      TEXT(D36,"hh:mm:ss")="07:00:00",
      TEXT(D36,"hh:mm:ss")="15:00:00",
      TEXT(D36,"hh:mm:ss")="23:00:00",
      TEXT(D37,"hh:mm:ss")="07:00:00",
      TEXT(D37,"hh:mm:ss")="15:00:00",
      TEXT(D37,"hh:mm:ss")="23:00:00"
    )
  ),
  1,
  0
))</f>
        <v/>
      </c>
      <c r="S36" s="9">
        <f>IF(OR($A36="Annual Leave",$A37="Annual Leave"),IF($A36="Annual Leave",8,0),0)</f>
        <v/>
      </c>
      <c r="T36" s="91" t="n"/>
      <c r="U36" s="144">
        <f>MAX(0,40-Y36)</f>
        <v/>
      </c>
      <c r="V36" s="351">
        <f>IF(OR($C36="",$D36=""),0,
 IF(OR($A36="Holiday",$A37="Holiday"),0,
 IF(AND(NOT(OR($A36="Annual Leave",$A37="Annual Leave")),$A36="Off day"),0,
  IF($I36+$I37&gt;=8,IF($I36&gt;=8,8,$I36),$I36)
  )))</f>
        <v/>
      </c>
      <c r="W36" s="351">
        <f>MAX(0,V36-U36)</f>
        <v/>
      </c>
      <c r="X36" s="351">
        <f>IF(C36="","",C36-WEEKDAY(C36,1)+1)</f>
        <v/>
      </c>
      <c r="Y36" s="351">
        <f>SUMPRODUCT(($X$14:$X35=X36)*(($V$14:$V35)+($O$14:$O35)))+IF(X36=X14,$L$11,0)</f>
        <v/>
      </c>
      <c r="Z36" s="351" t="n"/>
      <c r="AA36" s="351" t="n"/>
      <c r="AB36" s="351" t="n"/>
      <c r="AC36" s="351" t="n"/>
      <c r="AD36" s="351" t="n"/>
      <c r="AE36" s="351" t="n"/>
      <c r="AF36" s="351" t="n"/>
    </row>
    <row r="37" ht="24" customHeight="1" s="348" thickBot="1">
      <c r="A37" s="154" t="inlineStr">
        <is>
          <t>On Day</t>
        </is>
      </c>
      <c r="B37" s="305" t="n"/>
      <c r="C37" s="90">
        <f>C36</f>
        <v/>
      </c>
      <c r="D37" s="276" t="n"/>
      <c r="E37" s="277">
        <f>IF(D37="", "",
 IF(D37=TIME(0,0,0), 0,
 IF(AND(D37&gt;=TIME(0,0,1), D37&lt;=TIME(2,0,0)), TIME(7,0,0),
 IF(AND(D37&gt;=TIME(6,0,0), D37&lt;=TIME(8,0,0)), TIME(12,0,0),
 IF(AND(D37&gt;TIME(8,0,0), D37&lt;=TIME(13,59,0)), TIME(15,0,0),
 IF(AND(D37&gt;=TIME(14,0,0), D37&lt;=TIME(17,59,0)), TIME(21,0,0),
 IF(AND(D37&gt;=TIME(18,0,0), D37&lt;=TIME(21,59,0)), TIME(0,0,0),
 IF(AND(D37&gt;=TIME(22,0,0), D37&lt;=TIME(23,59,59)), TIME(7,0,0), ""))))))))</f>
        <v/>
      </c>
      <c r="F37" s="156" t="n"/>
      <c r="G37" s="277">
        <f>IF(AND(D37&gt;=TIME(6,0,0),D37&lt;=TIME(8,0,0)),E37,"")</f>
        <v/>
      </c>
      <c r="H37" s="276" t="n"/>
      <c r="I37" s="30">
        <f>ROUND(IF(OR(D37="",E37="",E37=0),0,IF(H37="",MOD(E37-D37,1)*24,MOD(H37-D37,1)*24)),2)</f>
        <v/>
      </c>
      <c r="J37" s="158" t="n"/>
      <c r="K37" s="274" t="n"/>
      <c r="L37" s="189" t="n"/>
      <c r="M37" s="275">
        <f>MAX(0,V37-W37)</f>
        <v/>
      </c>
      <c r="N37" s="278">
        <f>(IF(OR($C37="",$D37=""),0,
 IF(OR($A36="Holiday",$A37="Holiday"),
    IF(ISNUMBER(MATCH(TRIM($B37),{"Phagwah","Good Friday","Easter Monday","Labour Day","Christmas","Eid ul Azha","Romans-2","Globe-12","Neptune P1"},0)),0,$I37),
 IF(AND(NOT(OR($A36="Annual Leave",$A37="Annual Leave")),$A37="Off day"),$I37,
  MAX(0,$I37-$V37)
  ))))+W37</f>
        <v/>
      </c>
      <c r="O37" s="278">
        <f>IF(AND(OR($A36="Holiday",$A37="Holiday"),
        ISNUMBER(MATCH(TRIM($B37),{"Phagwah","Good Friday","Easter Monday","Labour Day","Christmas","Eid ul Azha","Romans-2","Globe-12","Neptune P1"},0))),
   $I37,0)</f>
        <v/>
      </c>
      <c r="P37" s="278">
        <f>IF(OR($O$7="Canteen",$O$7="Head Office"),0,IF($I37&lt;=0,0,IF(AND($I36&lt;=0,OR(TRIM($J37)="Hebrews",TRIM($J37)="Romans",TRIM($J37)="Romans-2",TRIM($J37)="Globe",TRIM($J37)="Globe-12",TRIM($J37)="Neptune P1")),1,0)))</f>
        <v/>
      </c>
      <c r="Q37" s="279" t="n"/>
      <c r="R37" s="278">
        <f>IF(OR($O$7="Canteen",$O$7="Head Office"),0,IF(
  AND(
    SUMIFS(I:I, C:C, C37) &gt;= 8,
    COUNTIFS(C$14:C37, C37)=1,
    OR(
      TEXT(D37,"hh:mm:ss")="07:00:00",
      TEXT(D37,"hh:mm:ss")="15:00:00",
      TEXT(D37,"hh:mm:ss")="23:00:00",
      TEXT(D38,"hh:mm:ss")="07:00:00",
      TEXT(D38,"hh:mm:ss")="15:00:00",
      TEXT(D38,"hh:mm:ss")="23:00:00"
    )
  ),
  1,
  0
))</f>
        <v/>
      </c>
      <c r="S37" s="278">
        <f>IF(OR($A36="Annual Leave",$A37="Annual Leave"),IF(AND($A36&lt;&gt;"Annual Leave",$A37="Annual Leave"),8,0),0)</f>
        <v/>
      </c>
      <c r="T37" s="280" t="n"/>
      <c r="U37" s="144">
        <f>MAX(0,40-Y37)</f>
        <v/>
      </c>
      <c r="V37" s="351">
        <f>IF(OR($C37="",$D37=""),0,
 IF(OR($A36="Holiday",$A37="Holiday"),0,
 IF(AND(NOT(OR($A36="Annual Leave",$A37="Annual Leave")),$A37="Off day"),0,
  IF($I36+$I37&gt;=8,IF($I36&gt;=8,0,8-$I36),$I37)
  )))</f>
        <v/>
      </c>
      <c r="W37" s="351">
        <f>MAX(0,V37-U37)</f>
        <v/>
      </c>
      <c r="X37" s="351">
        <f>IF(C37="","",C37-WEEKDAY(C37,1)+1)</f>
        <v/>
      </c>
      <c r="Y37" s="351">
        <f>SUMPRODUCT(($X$14:$X36=X37)*(($V$14:$V36)+($O$14:$O36)))+IF(X37=X14,$L$11,0)</f>
        <v/>
      </c>
      <c r="Z37" s="351" t="n"/>
      <c r="AA37" s="351" t="n"/>
      <c r="AB37" s="351" t="n"/>
      <c r="AC37" s="351" t="n"/>
      <c r="AD37" s="351" t="n"/>
      <c r="AE37" s="351" t="n"/>
      <c r="AF37" s="351" t="n"/>
    </row>
    <row r="38" ht="24" customHeight="1" s="348" thickBot="1">
      <c r="A38" s="194" t="inlineStr">
        <is>
          <t>On Day</t>
        </is>
      </c>
      <c r="B38" s="195" t="n"/>
      <c r="C38" s="103">
        <f>C36+1</f>
        <v/>
      </c>
      <c r="D38" s="64" t="n"/>
      <c r="E38" s="196">
        <f>IF(D38="", "",
 IF(D38=TIME(0,0,0), 0,
 IF(AND(D38&gt;=TIME(0,0,1), D38&lt;=TIME(2,0,0)), TIME(7,0,0),
 IF(AND(D38&gt;=TIME(6,0,0), D38&lt;=TIME(8,0,0)), TIME(12,0,0),
 IF(AND(D38&gt;TIME(8,0,0), D38&lt;=TIME(13,59,0)), TIME(15,0,0),
 IF(AND(D38&gt;=TIME(14,0,0), D38&lt;=TIME(17,59,0)), TIME(21,0,0),
 IF(AND(D38&gt;=TIME(18,0,0), D38&lt;=TIME(21,59,0)), TIME(0,0,0),
 IF(AND(D38&gt;=TIME(22,0,0), D38&lt;=TIME(23,59,59)), TIME(7,0,0), ""))))))))</f>
        <v/>
      </c>
      <c r="F38" s="197" t="n"/>
      <c r="G38" s="196">
        <f>IF(AND(D38&gt;=TIME(6,0,0),D38&lt;=TIME(8,0,0)),E38,"")</f>
        <v/>
      </c>
      <c r="H38" s="64" t="n"/>
      <c r="I38" s="65">
        <f>ROUND(IF(OR(D38="",E38="",E38=0),0,IF(H38="",MOD(E38-D38,1)*24,MOD(H38-D38,1)*24)),2)</f>
        <v/>
      </c>
      <c r="J38" s="198" t="n"/>
      <c r="K38" s="306" t="n"/>
      <c r="L38" s="181" t="n"/>
      <c r="M38" s="307">
        <f>MAX(0,V38-W38)</f>
        <v/>
      </c>
      <c r="N38" s="66">
        <f>(IF(OR($C38="",$D38=""),0,
 IF(OR($A38="Holiday",$A39="Holiday"),
    IF(ISNUMBER(MATCH(TRIM($B38),{"Phagwah","Good Friday","Easter Monday","Labour Day","Christmas","Eid ul Azha","Romans-2","Globe-12","Neptune P1"},0)),0,$I38),
 IF(AND(NOT(OR($A38="Annual Leave",$A39="Annual Leave")),$A38="Off day"),$I38,
  MAX(0,$I38-$V38)
  ))))+W38</f>
        <v/>
      </c>
      <c r="O38" s="66">
        <f>IF(AND(OR($A38="Holiday",$A39="Holiday"),
        ISNUMBER(MATCH(TRIM($B38),{"Phagwah","Good Friday","Easter Monday","Labour Day","Christmas","Eid ul Azha","Romans-2","Globe-12","Neptune P1"},0))),
   $I38,0)</f>
        <v/>
      </c>
      <c r="P38" s="66">
        <f>IF(OR($O$7="Canteen",$O$7="Head Office"),0,IF($I38&lt;=0,0,IF(OR(OR(TRIM($J38)="Hebrews",TRIM($J38)="Romans",TRIM($J38)="Romans-2",TRIM($J38)="Globe",TRIM($J38)="Globe-12",TRIM($J38)="Neptune P1"),AND($I39&gt;0,OR(TRIM($J39)="Hebrews",TRIM($J39)="Romans",TRIM($J39)="Romans-2",TRIM($J39)="Globe",TRIM($J39)="Globe-12",TRIM($J39)="Neptune P1"))),1,0)))</f>
        <v/>
      </c>
      <c r="Q38" s="67" t="n"/>
      <c r="R38" s="66">
        <f>IF(OR($O$7="Canteen",$O$7="Head Office"),0,IF(
  AND(
    SUMIFS(I:I, C:C, C38) &gt;= 8,
    COUNTIFS(C$14:C38, C38)=1,
    OR(
      TEXT(D38,"hh:mm:ss")="07:00:00",
      TEXT(D38,"hh:mm:ss")="15:00:00",
      TEXT(D38,"hh:mm:ss")="23:00:00",
      TEXT(D39,"hh:mm:ss")="07:00:00",
      TEXT(D39,"hh:mm:ss")="15:00:00",
      TEXT(D39,"hh:mm:ss")="23:00:00"
    )
  ),
  1,
  0
))</f>
        <v/>
      </c>
      <c r="S38" s="66">
        <f>IF(OR($A38="Annual Leave",$A39="Annual Leave"),IF($A38="Annual Leave",8,0),0)</f>
        <v/>
      </c>
      <c r="T38" s="68" t="n"/>
      <c r="U38" s="144">
        <f>MAX(0,40-Y38)</f>
        <v/>
      </c>
      <c r="V38" s="351">
        <f>IF(OR($C38="",$D38=""),0,
 IF(OR($A38="Holiday",$A39="Holiday"),0,
 IF(AND(NOT(OR($A38="Annual Leave",$A39="Annual Leave")),$A38="Off day"),0,
  IF($I38+$I39&gt;=8,IF($I38&gt;=8,8,$I38),$I38)
  )))</f>
        <v/>
      </c>
      <c r="W38" s="351">
        <f>MAX(0,V38-U38)</f>
        <v/>
      </c>
      <c r="X38" s="351">
        <f>IF(C38="","",C38-WEEKDAY(C38,1)+1)</f>
        <v/>
      </c>
      <c r="Y38" s="351">
        <f>SUMPRODUCT(($X$14:$X37=X38)*(($V$14:$V37)+($O$14:$O37)))+IF(X38=X14,$L$11,0)</f>
        <v/>
      </c>
      <c r="Z38" s="351" t="n"/>
      <c r="AA38" s="351" t="n"/>
      <c r="AB38" s="351" t="n"/>
      <c r="AC38" s="351" t="n"/>
      <c r="AD38" s="351" t="n"/>
      <c r="AE38" s="351" t="n"/>
      <c r="AF38" s="351" t="n"/>
    </row>
    <row r="39" ht="24" customHeight="1" s="348" thickBot="1">
      <c r="A39" s="194" t="inlineStr">
        <is>
          <t>On Day</t>
        </is>
      </c>
      <c r="B39" s="199" t="n"/>
      <c r="C39" s="104">
        <f>C38</f>
        <v/>
      </c>
      <c r="D39" s="69" t="n"/>
      <c r="E39" s="200">
        <f>IF(D39="", "",
 IF(D39=TIME(0,0,0), 0,
 IF(AND(D39&gt;=TIME(0,0,1), D39&lt;=TIME(2,0,0)), TIME(7,0,0),
 IF(AND(D39&gt;=TIME(6,0,0), D39&lt;=TIME(8,0,0)), TIME(12,0,0),
 IF(AND(D39&gt;TIME(8,0,0), D39&lt;=TIME(13,59,0)), TIME(15,0,0),
 IF(AND(D39&gt;=TIME(14,0,0), D39&lt;=TIME(17,59,0)), TIME(21,0,0),
 IF(AND(D39&gt;=TIME(18,0,0), D39&lt;=TIME(21,59,0)), TIME(0,0,0),
 IF(AND(D39&gt;=TIME(22,0,0), D39&lt;=TIME(23,59,59)), TIME(7,0,0), ""))))))))</f>
        <v/>
      </c>
      <c r="F39" s="201" t="n"/>
      <c r="G39" s="200">
        <f>IF(AND(D39&gt;=TIME(6,0,0),D39&lt;=TIME(8,0,0)),E39,"")</f>
        <v/>
      </c>
      <c r="H39" s="69" t="n"/>
      <c r="I39" s="70">
        <f>ROUND(IF(OR(D39="",E39="",E39=0),0,IF(H39="",MOD(E39-D39,1)*24,MOD(H39-D39,1)*24)),2)</f>
        <v/>
      </c>
      <c r="J39" s="198" t="n"/>
      <c r="K39" s="306" t="n"/>
      <c r="L39" s="183" t="n"/>
      <c r="M39" s="307">
        <f>MAX(0,V39-W39)</f>
        <v/>
      </c>
      <c r="N39" s="71">
        <f>(IF(OR($C39="",$D39=""),0,
 IF(OR($A38="Holiday",$A39="Holiday"),
    IF(ISNUMBER(MATCH(TRIM($B39),{"Phagwah","Good Friday","Easter Monday","Labour Day","Christmas","Eid ul Azha","Romans-2","Globe-12","Neptune P1"},0)),0,$I39),
 IF(AND(NOT(OR($A38="Annual Leave",$A39="Annual Leave")),$A39="Off day"),$I39,
  MAX(0,$I39-$V39)
  ))))+W39</f>
        <v/>
      </c>
      <c r="O39" s="71">
        <f>IF(AND(OR($A38="Holiday",$A39="Holiday"),
        ISNUMBER(MATCH(TRIM($B39),{"Phagwah","Good Friday","Easter Monday","Labour Day","Christmas","Eid ul Azha","Romans-2","Globe-12","Neptune P1"},0))),
   $I39,0)</f>
        <v/>
      </c>
      <c r="P39" s="71">
        <f>IF(OR($O$7="Canteen",$O$7="Head Office"),0,IF($I39&lt;=0,0,IF(AND($I38&lt;=0,OR(TRIM($J39)="Hebrews",TRIM($J39)="Romans",TRIM($J39)="Romans-2",TRIM($J39)="Globe",TRIM($J39)="Globe-12",TRIM($J39)="Neptune P1")),1,0)))</f>
        <v/>
      </c>
      <c r="Q39" s="72" t="n"/>
      <c r="R39" s="71">
        <f>IF(OR($O$7="Canteen",$O$7="Head Office"),0,IF(
  AND(
    SUMIFS(I:I, C:C, C39) &gt;= 8,
    COUNTIFS(C$14:C39, C39)=1,
    OR(
      TEXT(D39,"hh:mm:ss")="07:00:00",
      TEXT(D39,"hh:mm:ss")="15:00:00",
      TEXT(D39,"hh:mm:ss")="23:00:00",
      TEXT(D40,"hh:mm:ss")="07:00:00",
      TEXT(D40,"hh:mm:ss")="15:00:00",
      TEXT(D40,"hh:mm:ss")="23:00:00"
    )
  ),
  1,
  0
))</f>
        <v/>
      </c>
      <c r="S39" s="71">
        <f>IF(OR($A38="Annual Leave",$A39="Annual Leave"),IF(AND($A38&lt;&gt;"Annual Leave",$A39="Annual Leave"),8,0),0)</f>
        <v/>
      </c>
      <c r="T39" s="73" t="n"/>
      <c r="U39" s="144">
        <f>MAX(0,40-Y39)</f>
        <v/>
      </c>
      <c r="V39" s="351">
        <f>IF(OR($C39="",$D39=""),0,
 IF(OR($A38="Holiday",$A39="Holiday"),0,
 IF(AND(NOT(OR($A38="Annual Leave",$A39="Annual Leave")),$A39="Off day"),0,
  IF($I38+$I39&gt;=8,IF($I38&gt;=8,0,8-$I38),$I39)
  )))</f>
        <v/>
      </c>
      <c r="W39" s="351">
        <f>MAX(0,V39-U39)</f>
        <v/>
      </c>
      <c r="X39" s="351">
        <f>IF(C39="","",C39-WEEKDAY(C39,1)+1)</f>
        <v/>
      </c>
      <c r="Y39" s="351">
        <f>SUMPRODUCT(($X$14:$X38=X39)*(($V$14:$V38)+($O$14:$O38)))+IF(X39=X14,$L$11,0)</f>
        <v/>
      </c>
      <c r="Z39" s="351" t="n"/>
      <c r="AA39" s="351" t="n"/>
      <c r="AB39" s="351" t="n"/>
      <c r="AC39" s="351" t="n"/>
      <c r="AD39" s="351" t="n"/>
      <c r="AE39" s="351" t="n"/>
      <c r="AF39" s="351" t="n"/>
    </row>
    <row r="40" ht="24" customHeight="1" s="348" thickBot="1">
      <c r="A40" s="202" t="inlineStr">
        <is>
          <t>On Day</t>
        </is>
      </c>
      <c r="B40" s="203" t="n"/>
      <c r="C40" s="105">
        <f>C38+1</f>
        <v/>
      </c>
      <c r="D40" s="74" t="n"/>
      <c r="E40" s="204">
        <f>IF(D40="", "",
 IF(D40=TIME(0,0,0), 0,
 IF(AND(D40&gt;=TIME(0,0,1), D40&lt;=TIME(2,0,0)), TIME(7,0,0),
 IF(AND(D40&gt;=TIME(6,0,0), D40&lt;=TIME(8,0,0)), TIME(12,0,0),
 IF(AND(D40&gt;TIME(8,0,0), D40&lt;=TIME(13,59,0)), TIME(15,0,0),
 IF(AND(D40&gt;=TIME(14,0,0), D40&lt;=TIME(17,59,0)), TIME(21,0,0),
 IF(AND(D40&gt;=TIME(18,0,0), D40&lt;=TIME(21,59,0)), TIME(0,0,0),
 IF(AND(D40&gt;=TIME(22,0,0), D40&lt;=TIME(23,59,59)), TIME(7,0,0), ""))))))))</f>
        <v/>
      </c>
      <c r="F40" s="205" t="n"/>
      <c r="G40" s="204">
        <f>IF(AND(D40&gt;=TIME(6,0,0),D40&lt;=TIME(8,0,0)),E40,"")</f>
        <v/>
      </c>
      <c r="H40" s="74" t="n"/>
      <c r="I40" s="106">
        <f>ROUND(IF(OR(D40="",E40="",E40=0),0,IF(H40="",MOD(E40-D40,1)*24,MOD(H40-D40,1)*24)),2)</f>
        <v/>
      </c>
      <c r="J40" s="206" t="n"/>
      <c r="K40" s="308" t="n"/>
      <c r="L40" s="189" t="n"/>
      <c r="M40" s="309">
        <f>MAX(0,V40-W40)</f>
        <v/>
      </c>
      <c r="N40" s="75">
        <f>(IF(OR($C40="",$D40=""),0,
 IF(OR($A40="Holiday",$A41="Holiday"),
    IF(ISNUMBER(MATCH(TRIM($B40),{"Phagwah","Good Friday","Easter Monday","Labour Day","Christmas","Eid ul Azha","Romans-2","Globe-12","Neptune P1"},0)),0,$I40),
 IF(AND(NOT(OR($A40="Annual Leave",$A41="Annual Leave")),$A40="Off day"),$I40,
  MAX(0,$I40-$V40)
  ))))+W40</f>
        <v/>
      </c>
      <c r="O40" s="75">
        <f>IF(AND(OR($A40="Holiday",$A41="Holiday"),
        ISNUMBER(MATCH(TRIM($B40),{"Phagwah","Good Friday","Easter Monday","Labour Day","Christmas","Eid ul Azha","Romans-2","Globe-12","Neptune P1"},0))),
   $I40,0)</f>
        <v/>
      </c>
      <c r="P40" s="75">
        <f>IF(OR($O$7="Canteen",$O$7="Head Office"),0,IF($I40&lt;=0,0,IF(OR(OR(TRIM($J40)="Hebrews",TRIM($J40)="Romans",TRIM($J40)="Romans-2",TRIM($J40)="Globe",TRIM($J40)="Globe-12",TRIM($J40)="Neptune P1"),AND($I41&gt;0,OR(TRIM($J41)="Hebrews",TRIM($J41)="Romans",TRIM($J41)="Romans-2",TRIM($J41)="Globe",TRIM($J41)="Globe-12",TRIM($J41)="Neptune P1"))),1,0)))</f>
        <v/>
      </c>
      <c r="Q40" s="76" t="n"/>
      <c r="R40" s="75">
        <f>IF(OR($O$7="Canteen",$O$7="Head Office"),0,IF(
  AND(
    SUMIFS(I:I, C:C, C40) &gt;= 8,
    COUNTIFS(C$14:C40, C40)=1,
    OR(
      TEXT(D40,"hh:mm:ss")="07:00:00",
      TEXT(D40,"hh:mm:ss")="15:00:00",
      TEXT(D40,"hh:mm:ss")="23:00:00",
      TEXT(D41,"hh:mm:ss")="07:00:00",
      TEXT(D41,"hh:mm:ss")="15:00:00",
      TEXT(D41,"hh:mm:ss")="23:00:00"
    )
  ),
  1,
  0
))</f>
        <v/>
      </c>
      <c r="S40" s="75">
        <f>IF(OR($A40="Annual Leave",$A41="Annual Leave"),IF($A40="Annual Leave",8,0),0)</f>
        <v/>
      </c>
      <c r="T40" s="107" t="n"/>
      <c r="U40" s="144">
        <f>MAX(0,40-Y40)</f>
        <v/>
      </c>
      <c r="V40" s="351">
        <f>IF(OR($C40="",$D40=""),0,
 IF(OR($A40="Holiday",$A41="Holiday"),0,
 IF(AND(NOT(OR($A40="Annual Leave",$A41="Annual Leave")),$A40="Off day"),0,
  IF($I40+$I41&gt;=8,IF($I40&gt;=8,8,$I40),$I40)
  )))</f>
        <v/>
      </c>
      <c r="W40" s="351">
        <f>MAX(0,V40-U40)</f>
        <v/>
      </c>
      <c r="X40" s="351">
        <f>IF(C40="","",C40-WEEKDAY(C40,1)+1)</f>
        <v/>
      </c>
      <c r="Y40" s="351">
        <f>SUMPRODUCT(($X$14:$X39=X40)*(($V$14:$V39)+($O$14:$O39)))+IF(X40=X14,$L$11,0)</f>
        <v/>
      </c>
      <c r="Z40" s="351" t="n"/>
      <c r="AA40" s="351" t="n"/>
      <c r="AB40" s="351" t="n"/>
      <c r="AC40" s="351" t="n"/>
      <c r="AD40" s="351" t="n"/>
      <c r="AE40" s="351" t="n"/>
      <c r="AF40" s="351" t="n"/>
    </row>
    <row r="41" ht="24" customHeight="1" s="348" thickBot="1">
      <c r="A41" s="202" t="inlineStr">
        <is>
          <t>On Day</t>
        </is>
      </c>
      <c r="B41" s="310" t="n"/>
      <c r="C41" s="105">
        <f>C40</f>
        <v/>
      </c>
      <c r="D41" s="311" t="n"/>
      <c r="E41" s="312">
        <f>IF(D41="", "",
 IF(D41=TIME(0,0,0), 0,
 IF(AND(D41&gt;=TIME(0,0,1), D41&lt;=TIME(2,0,0)), TIME(7,0,0),
 IF(AND(D41&gt;=TIME(6,0,0), D41&lt;=TIME(8,0,0)), TIME(12,0,0),
 IF(AND(D41&gt;TIME(8,0,0), D41&lt;=TIME(13,59,0)), TIME(15,0,0),
 IF(AND(D41&gt;=TIME(14,0,0), D41&lt;=TIME(17,59,0)), TIME(21,0,0),
 IF(AND(D41&gt;=TIME(18,0,0), D41&lt;=TIME(21,59,0)), TIME(0,0,0),
 IF(AND(D41&gt;=TIME(22,0,0), D41&lt;=TIME(23,59,59)), TIME(7,0,0), ""))))))))</f>
        <v/>
      </c>
      <c r="F41" s="205" t="n"/>
      <c r="G41" s="312">
        <f>IF(AND(D41&gt;=TIME(6,0,0),D41&lt;=TIME(8,0,0)),E41,"")</f>
        <v/>
      </c>
      <c r="H41" s="311" t="n"/>
      <c r="I41" s="106">
        <f>ROUND(IF(OR(D41="",E41="",E41=0),0,IF(H41="",MOD(E41-D41,1)*24,MOD(H41-D41,1)*24)),2)</f>
        <v/>
      </c>
      <c r="J41" s="207" t="n"/>
      <c r="K41" s="308" t="n"/>
      <c r="L41" s="189" t="n"/>
      <c r="M41" s="309">
        <f>MAX(0,V41-W41)</f>
        <v/>
      </c>
      <c r="N41" s="313">
        <f>(IF(OR($C41="",$D41=""),0,
 IF(OR($A40="Holiday",$A41="Holiday"),
    IF(ISNUMBER(MATCH(TRIM($B41),{"Phagwah","Good Friday","Easter Monday","Labour Day","Christmas","Eid ul Azha","Romans-2","Globe-12","Neptune P1"},0)),0,$I41),
 IF(AND(NOT(OR($A40="Annual Leave",$A41="Annual Leave")),$A41="Off day"),$I41,
  MAX(0,$I41-$V41)
  ))))+W41</f>
        <v/>
      </c>
      <c r="O41" s="313">
        <f>IF(AND(OR($A40="Holiday",$A41="Holiday"),
        ISNUMBER(MATCH(TRIM($B41),{"Phagwah","Good Friday","Easter Monday","Labour Day","Christmas","Eid ul Azha","Romans-2","Globe-12","Neptune P1"},0))),
   $I41,0)</f>
        <v/>
      </c>
      <c r="P41" s="313">
        <f>IF(OR($O$7="Canteen",$O$7="Head Office"),0,IF($I41&lt;=0,0,IF(AND($I40&lt;=0,OR(TRIM($J41)="Hebrews",TRIM($J41)="Romans",TRIM($J41)="Romans-2",TRIM($J41)="Globe",TRIM($J41)="Globe-12",TRIM($J41)="Neptune P1")),1,0)))</f>
        <v/>
      </c>
      <c r="Q41" s="314" t="n"/>
      <c r="R41" s="313">
        <f>IF(OR($O$7="Canteen",$O$7="Head Office"),0,IF(
  AND(
    SUMIFS(I:I, C:C, C41) &gt;= 8,
    COUNTIFS(C$14:C41, C41)=1,
    OR(
      TEXT(D41,"hh:mm:ss")="07:00:00",
      TEXT(D41,"hh:mm:ss")="15:00:00",
      TEXT(D41,"hh:mm:ss")="23:00:00",
      TEXT(D42,"hh:mm:ss")="07:00:00",
      TEXT(D42,"hh:mm:ss")="15:00:00",
      TEXT(D42,"hh:mm:ss")="23:00:00"
    )
  ),
  1,
  0
))</f>
        <v/>
      </c>
      <c r="S41" s="313">
        <f>IF(OR($A40="Annual Leave",$A41="Annual Leave"),IF(AND($A40&lt;&gt;"Annual Leave",$A41="Annual Leave"),8,0),0)</f>
        <v/>
      </c>
      <c r="T41" s="315" t="n"/>
      <c r="U41" s="144">
        <f>MAX(0,40-Y41)</f>
        <v/>
      </c>
      <c r="V41" s="351">
        <f>IF(OR($C41="",$D41=""),0,
 IF(OR($A40="Holiday",$A41="Holiday"),0,
 IF(AND(NOT(OR($A40="Annual Leave",$A41="Annual Leave")),$A41="Off day"),0,
  IF($I40+$I41&gt;=8,IF($I40&gt;=8,0,8-$I40),$I41)
  )))</f>
        <v/>
      </c>
      <c r="W41" s="351">
        <f>MAX(0,V41-U41)</f>
        <v/>
      </c>
      <c r="X41" s="351">
        <f>IF(C41="","",C41-WEEKDAY(C41,1)+1)</f>
        <v/>
      </c>
      <c r="Y41" s="351">
        <f>SUMPRODUCT(($X$14:$X40=X41)*(($V$14:$V40)+($O$14:$O40)))+IF(X41=X14,$L$11,0)</f>
        <v/>
      </c>
      <c r="Z41" s="351" t="n"/>
      <c r="AA41" s="351" t="n"/>
      <c r="AB41" s="351" t="n"/>
      <c r="AC41" s="351" t="n"/>
      <c r="AD41" s="351" t="n"/>
      <c r="AE41" s="351" t="n"/>
      <c r="AF41" s="351" t="n"/>
    </row>
    <row r="42" ht="24" customHeight="1" s="348" thickBot="1">
      <c r="A42" s="208" t="inlineStr">
        <is>
          <t>On Day</t>
        </is>
      </c>
      <c r="B42" s="209" t="n"/>
      <c r="C42" s="108">
        <f>C40+1</f>
        <v/>
      </c>
      <c r="D42" s="77" t="n"/>
      <c r="E42" s="210">
        <f>IF(D42="", "",
 IF(D42=TIME(0,0,0), 0,
 IF(AND(D42&gt;=TIME(0,0,1), D42&lt;=TIME(2,0,0)), TIME(7,0,0),
 IF(AND(D42&gt;=TIME(6,0,0), D42&lt;=TIME(8,0,0)), TIME(12,0,0),
 IF(AND(D42&gt;TIME(8,0,0), D42&lt;=TIME(13,59,0)), TIME(15,0,0),
 IF(AND(D42&gt;=TIME(14,0,0), D42&lt;=TIME(17,59,0)), TIME(21,0,0),
 IF(AND(D42&gt;=TIME(18,0,0), D42&lt;=TIME(21,59,0)), TIME(0,0,0),
 IF(AND(D42&gt;=TIME(22,0,0), D42&lt;=TIME(23,59,59)), TIME(7,0,0), ""))))))))</f>
        <v/>
      </c>
      <c r="F42" s="211" t="n"/>
      <c r="G42" s="210">
        <f>IF(AND(D42&gt;=TIME(6,0,0),D42&lt;=TIME(8,0,0)),E42,"")</f>
        <v/>
      </c>
      <c r="H42" s="77" t="n"/>
      <c r="I42" s="16">
        <f>ROUND(IF(OR(D42="",E42="",E42=0),0,IF(H42="",MOD(E42-D42,1)*24,MOD(H42-D42,1)*24)),2)</f>
        <v/>
      </c>
      <c r="J42" s="212" t="n"/>
      <c r="K42" s="316" t="n"/>
      <c r="L42" s="181" t="n"/>
      <c r="M42" s="317">
        <f>MAX(0,V42-W42)</f>
        <v/>
      </c>
      <c r="N42" s="17">
        <f>(IF(OR($C42="",$D42=""),0,
 IF(OR($A42="Holiday",$A43="Holiday"),
    IF(ISNUMBER(MATCH(TRIM($B42),{"Phagwah","Good Friday","Easter Monday","Labour Day","Christmas","Eid ul Azha","Romans-2","Globe-12","Neptune P1"},0)),0,$I42),
 IF(AND(NOT(OR($A42="Annual Leave",$A43="Annual Leave")),$A42="Off day"),$I42,
  MAX(0,$I42-$V42)
  ))))+W42</f>
        <v/>
      </c>
      <c r="O42" s="213">
        <f>IF(AND(OR($A42="Holiday",$A43="Holiday"),
        ISNUMBER(MATCH(TRIM($B42),{"Phagwah","Good Friday","Easter Monday","Labour Day","Christmas","Eid ul Azha","Romans-2","Globe-12","Neptune P1"},0))),
   $I42,0)</f>
        <v/>
      </c>
      <c r="P42" s="17">
        <f>IF(OR($O$7="Canteen",$O$7="Head Office"),0,IF($I42&lt;=0,0,IF(OR(OR(TRIM($J42)="Hebrews",TRIM($J42)="Romans",TRIM($J42)="Romans-2",TRIM($J42)="Globe",TRIM($J42)="Globe-12",TRIM($J42)="Neptune P1"),AND($I43&gt;0,OR(TRIM($J43)="Hebrews",TRIM($J43)="Romans",TRIM($J43)="Romans-2",TRIM($J43)="Globe",TRIM($J43)="Globe-12",TRIM($J43)="Neptune P1"))),1,0)))</f>
        <v/>
      </c>
      <c r="Q42" s="78" t="n"/>
      <c r="R42" s="213">
        <f>IF(OR($O$7="Canteen",$O$7="Head Office"),0,IF(
  AND(
    SUMIFS(I:I, C:C, C42) &gt;= 8,
    COUNTIFS(C$14:C42, C42)=1,
    OR(
      TEXT(D42,"hh:mm:ss")="07:00:00",
      TEXT(D42,"hh:mm:ss")="15:00:00",
      TEXT(D42,"hh:mm:ss")="23:00:00",
      TEXT(D43,"hh:mm:ss")="07:00:00",
      TEXT(D43,"hh:mm:ss")="15:00:00",
      TEXT(D43,"hh:mm:ss")="23:00:00"
    )
  ),
  1,
  0
))</f>
        <v/>
      </c>
      <c r="S42" s="213">
        <f>IF(OR($A42="Annual Leave",$A43="Annual Leave"),IF($A42="Annual Leave",8,0),0)</f>
        <v/>
      </c>
      <c r="T42" s="79" t="n"/>
      <c r="U42" s="144">
        <f>MAX(0,40-Y42)</f>
        <v/>
      </c>
      <c r="V42" s="351">
        <f>IF(OR($C42="",$D42=""),0,
 IF(OR($A42="Holiday",$A43="Holiday"),0,
 IF(AND(NOT(OR($A42="Annual Leave",$A43="Annual Leave")),$A42="Off day"),0,
  IF($I42+$I43&gt;=8,IF($I42&gt;=8,8,$I42),$I42)
  )))</f>
        <v/>
      </c>
      <c r="W42" s="351">
        <f>MAX(0,V42-U42)</f>
        <v/>
      </c>
      <c r="X42" s="351">
        <f>IF(C42="","",C42-WEEKDAY(C42,1)+1)</f>
        <v/>
      </c>
      <c r="Y42" s="351">
        <f>SUMPRODUCT(($X$14:$X41=X42)*(($V$14:$V41)+($O$14:$O41)))+IF(X42=X14,$L$11,0)</f>
        <v/>
      </c>
      <c r="Z42" s="351" t="n"/>
      <c r="AA42" s="351" t="n"/>
      <c r="AB42" s="351" t="n"/>
      <c r="AC42" s="351" t="n"/>
      <c r="AD42" s="351" t="n"/>
      <c r="AE42" s="351" t="n"/>
      <c r="AF42" s="351" t="n"/>
    </row>
    <row r="43" ht="24" customHeight="1" s="348" thickBot="1">
      <c r="A43" s="208" t="inlineStr">
        <is>
          <t>On Day</t>
        </is>
      </c>
      <c r="B43" s="214" t="n"/>
      <c r="C43" s="109">
        <f>C42</f>
        <v/>
      </c>
      <c r="D43" s="18" t="n"/>
      <c r="E43" s="215">
        <f>IF(D43="", "",
 IF(D43=TIME(0,0,0), 0,
 IF(AND(D43&gt;=TIME(0,0,1), D43&lt;=TIME(2,0,0)), TIME(7,0,0),
 IF(AND(D43&gt;=TIME(6,0,0), D43&lt;=TIME(8,0,0)), TIME(12,0,0),
 IF(AND(D43&gt;TIME(8,0,0), D43&lt;=TIME(13,59,0)), TIME(15,0,0),
 IF(AND(D43&gt;=TIME(14,0,0), D43&lt;=TIME(17,59,0)), TIME(21,0,0),
 IF(AND(D43&gt;=TIME(18,0,0), D43&lt;=TIME(21,59,0)), TIME(0,0,0),
 IF(AND(D43&gt;=TIME(22,0,0), D43&lt;=TIME(23,59,59)), TIME(7,0,0), ""))))))))</f>
        <v/>
      </c>
      <c r="F43" s="216" t="n"/>
      <c r="G43" s="215">
        <f>IF(AND(D43&gt;=TIME(6,0,0),D43&lt;=TIME(8,0,0)),E43,"")</f>
        <v/>
      </c>
      <c r="H43" s="18" t="n"/>
      <c r="I43" s="19">
        <f>ROUND(IF(OR(D43="",E43="",E43=0),0,IF(H43="",MOD(E43-D43,1)*24,MOD(H43-D43,1)*24)),2)</f>
        <v/>
      </c>
      <c r="J43" s="212" t="n"/>
      <c r="K43" s="316" t="n"/>
      <c r="L43" s="183" t="n"/>
      <c r="M43" s="317">
        <f>MAX(0,V43-W43)</f>
        <v/>
      </c>
      <c r="N43" s="20">
        <f>(IF(OR($C43="",$D43=""),0,
 IF(OR($A42="Holiday",$A43="Holiday"),
    IF(ISNUMBER(MATCH(TRIM($B43),{"Phagwah","Good Friday","Easter Monday","Labour Day","Christmas","Eid ul Azha","Romans-2","Globe-12","Neptune P1"},0)),0,$I43),
 IF(AND(NOT(OR($A42="Annual Leave",$A43="Annual Leave")),$A43="Off day"),$I43,
  MAX(0,$I43-$V43)
  ))))+W43</f>
        <v/>
      </c>
      <c r="O43" s="20">
        <f>IF(AND(OR($A42="Holiday",$A43="Holiday"),
        ISNUMBER(MATCH(TRIM($B43),{"Phagwah","Good Friday","Easter Monday","Labour Day","Christmas","Eid ul Azha","Romans-2","Globe-12","Neptune P1"},0))),
   $I43,0)</f>
        <v/>
      </c>
      <c r="P43" s="20">
        <f>IF(OR($O$7="Canteen",$O$7="Head Office"),0,IF($I43&lt;=0,0,IF(AND($I42&lt;=0,OR(TRIM($J43)="Hebrews",TRIM($J43)="Romans",TRIM($J43)="Romans-2",TRIM($J43)="Globe",TRIM($J43)="Globe-12",TRIM($J43)="Neptune P1")),1,0)))</f>
        <v/>
      </c>
      <c r="Q43" s="21" t="n"/>
      <c r="R43" s="20">
        <f>IF(OR($O$7="Canteen",$O$7="Head Office"),0,IF(
  AND(
    SUMIFS(I:I, C:C, C43) &gt;= 8,
    COUNTIFS(C$14:C43, C43)=1,
    OR(
      TEXT(D43,"hh:mm:ss")="07:00:00",
      TEXT(D43,"hh:mm:ss")="15:00:00",
      TEXT(D43,"hh:mm:ss")="23:00:00",
      TEXT(D49,"hh:mm:ss")="07:00:00",
      TEXT(D49,"hh:mm:ss")="15:00:00",
      TEXT(D49,"hh:mm:ss")="23:00:00"
    )
  ),
  1,
  0
))</f>
        <v/>
      </c>
      <c r="S43" s="20">
        <f>IF(OR($A42="Annual Leave",$A43="Annual Leave"),IF(AND($A42&lt;&gt;"Annual Leave",$A43="Annual Leave"),8,0),0)</f>
        <v/>
      </c>
      <c r="T43" s="22" t="n"/>
      <c r="U43" s="144">
        <f>MAX(0,40-Y43)</f>
        <v/>
      </c>
      <c r="V43" s="351">
        <f>IF(OR($C43="",$D43=""),0,
 IF(OR($A42="Holiday",$A43="Holiday"),0,
 IF(AND(NOT(OR($A42="Annual Leave",$A43="Annual Leave")),$A43="Off day"),0,
  IF($I42+$I43&gt;=8,IF($I42&gt;=8,0,8-$I42),$I43)
  )))</f>
        <v/>
      </c>
      <c r="W43" s="351">
        <f>MAX(0,V43-U43)</f>
        <v/>
      </c>
      <c r="X43" s="351">
        <f>IF(C43="","",C43-WEEKDAY(C43,1)+1)</f>
        <v/>
      </c>
      <c r="Y43" s="351">
        <f>SUMPRODUCT(($X$14:$X42=X43)*(($V$14:$V42)+($O$14:$O42)))+IF(X43=X14,$L$11,0)</f>
        <v/>
      </c>
      <c r="Z43" s="351" t="n"/>
      <c r="AA43" s="351" t="n"/>
      <c r="AB43" s="351" t="n"/>
      <c r="AC43" s="351" t="n"/>
      <c r="AD43" s="351" t="n"/>
      <c r="AE43" s="351" t="n"/>
      <c r="AF43" s="351" t="n"/>
    </row>
    <row r="44" ht="24" customHeight="1" s="348" thickBot="1">
      <c r="A44" s="176" t="n"/>
      <c r="B44" s="176" t="n"/>
      <c r="C44" s="217" t="n"/>
      <c r="D44" s="110" t="n"/>
      <c r="E44" s="110" t="n"/>
      <c r="F44" s="218" t="n"/>
      <c r="G44" s="110" t="n"/>
      <c r="H44" s="110" t="n"/>
      <c r="I44" s="219" t="n"/>
      <c r="J44" s="219" t="n"/>
      <c r="K44" s="219" t="n"/>
      <c r="L44" s="219" t="n"/>
      <c r="M44" s="111">
        <f>MAX(0,V44-W44)</f>
        <v/>
      </c>
      <c r="N44" s="112">
        <f>(IF(OR($C44="",$D44=""),0,
 IF(OR($A44="Holiday",$A45="Holiday"),
    IF(ISNUMBER(MATCH(TRIM($B44),{"Phagwah","Good Friday","Easter Monday","Labour Day","Christmas","Eid ul Azha","Romans-2","Globe-12","Neptune P1"},0)),0,$I44),
 IF(AND(NOT(OR($A44="Annual Leave",$A45="Annual Leave")),$A44="Off day"),$I44,
  MAX(0,$I44-$V44)
  ))))+W44</f>
        <v/>
      </c>
      <c r="O44" s="112">
        <f>IF(AND(OR($A44="Holiday",$A45="Holiday"),
        ISNUMBER(MATCH(TRIM($B44),{"Phagwah","Good Friday","Easter Monday","Labour Day","Christmas","Eid ul Azha","Romans-2","Globe-12","Neptune P1"},0))),
   $I44,0)</f>
        <v/>
      </c>
      <c r="P44" s="112">
        <f>IF(OR($O$7="Canteen",$O$7="Head Office"),0,IF($I44&lt;=0,0,IF(OR(OR(TRIM($J44)="Hebrews",TRIM($J44)="Romans",TRIM($J44)="Romans-2",TRIM($J44)="Globe",TRIM($J44)="Globe-12",TRIM($J44)="Neptune P1"),AND($I45&gt;0,OR(TRIM($J45)="Hebrews",TRIM($J45)="Romans",TRIM($J45)="Romans-2",TRIM($J45)="Globe",TRIM($J45)="Globe-12",TRIM($J45)="Neptune P1"))),1,0)))</f>
        <v/>
      </c>
      <c r="Q44" s="113" t="n"/>
      <c r="R44" s="113" t="n"/>
      <c r="S44" s="112">
        <f>IF(OR($A44="Annual Leave",$A45="Annual Leave"),IF($A44="Annual Leave",8,0),0)</f>
        <v/>
      </c>
      <c r="T44" s="114" t="n"/>
      <c r="U44" s="144">
        <f>MAX(0,40-Y44)</f>
        <v/>
      </c>
      <c r="V44" s="351">
        <f>IF(OR($C44="",$D44=""),0,
 IF(OR($A44="Holiday",$A45="Holiday"),0,
 IF(AND(NOT(OR($A44="Annual Leave",$A45="Annual Leave")),$A44="Off day"),0,
  IF($I44+$I45&gt;=8,IF($I44&gt;=8,8,$I44),$I44)
  )))</f>
        <v/>
      </c>
      <c r="W44" s="351">
        <f>MAX(0,V44-U44)</f>
        <v/>
      </c>
      <c r="X44" s="351">
        <f>IF(C44="","",C44-WEEKDAY(C44,1)+1)</f>
        <v/>
      </c>
      <c r="Y44" s="351">
        <f>SUMPRODUCT(($X$14:$X43=X44)*(($V$14:$V43)+($O$14:$O43)))+IF(X44=X14,$L$11,0)</f>
        <v/>
      </c>
      <c r="Z44" s="351" t="n"/>
      <c r="AA44" s="351" t="n"/>
      <c r="AB44" s="351" t="n"/>
      <c r="AC44" s="351" t="n"/>
      <c r="AD44" s="351" t="n"/>
      <c r="AE44" s="351" t="n"/>
      <c r="AF44" s="351" t="n"/>
    </row>
    <row r="45" ht="24" customHeight="1" s="348" thickBot="1">
      <c r="A45" s="154" t="inlineStr">
        <is>
          <t>On Day</t>
        </is>
      </c>
      <c r="B45" s="318" t="n"/>
      <c r="C45" s="115">
        <f>C42+1</f>
        <v/>
      </c>
      <c r="D45" s="319" t="n"/>
      <c r="E45" s="320">
        <f>IF(D45="", "",
 IF(D45=TIME(0,0,0), 0,
 IF(AND(D45&gt;=TIME(0,0,1), D45&lt;=TIME(2,0,0)), TIME(7,0,0),
 IF(AND(D45&gt;=TIME(6,0,0), D45&lt;=TIME(8,0,0)), TIME(12,0,0),
 IF(AND(D45&gt;TIME(8,0,0), D45&lt;=TIME(13,59,0)), TIME(15,0,0),
 IF(AND(D45&gt;=TIME(14,0,0), D45&lt;=TIME(17,59,0)), TIME(21,0,0),
 IF(AND(D45&gt;=TIME(18,0,0), D45&lt;=TIME(21,59,0)), TIME(0,0,0),
 IF(AND(D45&gt;=TIME(22,0,0), D45&lt;=TIME(23,59,59)), TIME(7,0,0), ""))))))))</f>
        <v/>
      </c>
      <c r="F45" s="321" t="n"/>
      <c r="G45" s="320">
        <f>IF(AND(D45&gt;=TIME(6,0,0),D45&lt;=TIME(8,0,0)),E45,"")</f>
        <v/>
      </c>
      <c r="H45" s="319" t="n"/>
      <c r="I45" s="30">
        <f>ROUND(IF(OR(D45="",E45="",E45=0),0,IF(H45="",MOD(E45-D45,1)*24,MOD(H45-D45,1)*24)),2)</f>
        <v/>
      </c>
      <c r="J45" s="220" t="n"/>
      <c r="K45" s="274" t="n"/>
      <c r="L45" s="181" t="n"/>
      <c r="M45" s="275">
        <f>MAX(0,V45-W45)</f>
        <v/>
      </c>
      <c r="N45" s="322">
        <f>(IF(OR($C45="",$D45=""),0,
 IF(OR($A44="Holiday",$A45="Holiday"),
    IF(ISNUMBER(MATCH(TRIM($B45),{"Phagwah","Good Friday","Easter Monday","Labour Day","Christmas","Eid ul Azha","Romans-2","Globe-12","Neptune P1"},0)),0,$I45),
 IF(AND(NOT(OR($A44="Annual Leave",$A45="Annual Leave")),$A45="Off day"),$I45,
  MAX(0,$I45-$V45)
  ))))+W45</f>
        <v/>
      </c>
      <c r="O45" s="322">
        <f>IF(AND(OR($A44="Holiday",$A45="Holiday"),
        ISNUMBER(MATCH(TRIM($B45),{"Phagwah","Good Friday","Easter Monday","Labour Day","Christmas","Eid ul Azha","Romans-2","Globe-12","Neptune P1"},0))),
   $I45,0)</f>
        <v/>
      </c>
      <c r="P45" s="322">
        <f>IF(OR($O$7="Canteen",$O$7="Head Office"),0,IF($I45&lt;=0,0,IF(AND($I44&lt;=0,OR(TRIM($J45)="Hebrews",TRIM($J45)="Romans",TRIM($J45)="Romans-2",TRIM($J45)="Globe",TRIM($J45)="Globe-12",TRIM($J45)="Neptune P1")),1,0)))</f>
        <v/>
      </c>
      <c r="Q45" s="323" t="n"/>
      <c r="R45" s="322">
        <f>IF(OR($O$7="Canteen",$O$7="Head Office"),0,IF(
  AND(
    SUMIFS(I:I, C:C, C45) &gt;= 8,
    COUNTIFS(C$14:C45, C45)=1,
    OR(
      TEXT(D45,"hh:mm:ss")="07:00:00",
      TEXT(D45,"hh:mm:ss")="15:00:00",
      TEXT(D45,"hh:mm:ss")="23:00:00",
      TEXT(D46,"hh:mm:ss")="07:00:00",
      TEXT(D46,"hh:mm:ss")="15:00:00",
      TEXT(D46,"hh:mm:ss")="23:00:00"
    )
  ),
  1,
  0
))</f>
        <v/>
      </c>
      <c r="S45" s="322">
        <f>IF(OR($A44="Annual Leave",$A45="Annual Leave"),IF(AND($A44&lt;&gt;"Annual Leave",$A45="Annual Leave"),8,0),0)</f>
        <v/>
      </c>
      <c r="T45" s="116" t="n"/>
      <c r="U45" s="144">
        <f>MAX(0,40-Y45)</f>
        <v/>
      </c>
      <c r="V45" s="351">
        <f>IF(OR($C45="",$D45=""),0,
 IF(OR($A44="Holiday",$A45="Holiday"),0,
 IF(AND(NOT(OR($A44="Annual Leave",$A45="Annual Leave")),$A45="Off day"),0,
  IF($I44+$I45&gt;=8,IF($I44&gt;=8,0,8-$I44),$I45)
  )))</f>
        <v/>
      </c>
      <c r="W45" s="351">
        <f>MAX(0,V45-U45)</f>
        <v/>
      </c>
      <c r="X45" s="351">
        <f>IF(C45="","",C45-WEEKDAY(C45,1)+1)</f>
        <v/>
      </c>
      <c r="Y45" s="351">
        <f>SUMPRODUCT(($X$14:$X44=X45)*(($V$14:$V44)+($O$14:$O44)))+IF(X45=X14,$L$11,0)</f>
        <v/>
      </c>
      <c r="Z45" s="351" t="n"/>
      <c r="AA45" s="351" t="n"/>
      <c r="AB45" s="351" t="n"/>
      <c r="AC45" s="351" t="n"/>
      <c r="AD45" s="351" t="n"/>
      <c r="AE45" s="351" t="n"/>
      <c r="AF45" s="351" t="n"/>
    </row>
    <row r="46" ht="24" customHeight="1" s="348" thickBot="1">
      <c r="A46" s="154" t="inlineStr">
        <is>
          <t>On Day</t>
        </is>
      </c>
      <c r="B46" s="305" t="n"/>
      <c r="C46" s="90">
        <f>C45</f>
        <v/>
      </c>
      <c r="D46" s="80" t="n"/>
      <c r="E46" s="221">
        <f>IF(D46="", "",
 IF(D46=TIME(0,0,0), 0,
 IF(AND(D46&gt;=TIME(0,0,1), D46&lt;=TIME(2,0,0)), TIME(7,0,0),
 IF(AND(D46&gt;=TIME(6,0,0), D46&lt;=TIME(8,0,0)), TIME(12,0,0),
 IF(AND(D46&gt;TIME(8,0,0), D46&lt;=TIME(13,59,0)), TIME(15,0,0),
 IF(AND(D46&gt;=TIME(14,0,0), D46&lt;=TIME(17,59,0)), TIME(21,0,0),
 IF(AND(D46&gt;=TIME(18,0,0), D46&lt;=TIME(21,59,0)), TIME(0,0,0),
 IF(AND(D46&gt;=TIME(22,0,0), D46&lt;=TIME(23,59,59)), TIME(7,0,0), ""))))))))</f>
        <v/>
      </c>
      <c r="F46" s="156" t="n"/>
      <c r="G46" s="221">
        <f>IF(AND(D46&gt;=TIME(6,0,0),D46&lt;=TIME(8,0,0)),E46,"")</f>
        <v/>
      </c>
      <c r="H46" s="80" t="n"/>
      <c r="I46" s="30">
        <f>ROUND(IF(OR(D46="",E46="",E46=0),0,IF(H46="",MOD(E46-D46,1)*24,MOD(H46-D46,1)*24)),2)</f>
        <v/>
      </c>
      <c r="J46" s="158" t="n"/>
      <c r="K46" s="274" t="n"/>
      <c r="L46" s="189" t="n"/>
      <c r="M46" s="275">
        <f>MAX(0,V46-W46)</f>
        <v/>
      </c>
      <c r="N46" s="81">
        <f>(IF(OR($C46="",$D46=""),0,
 IF(OR($A46="Holiday",$A47="Holiday"),
    IF(ISNUMBER(MATCH(TRIM($B46),{"Phagwah","Good Friday","Easter Monday","Labour Day","Christmas","Eid ul Azha","Romans-2","Globe-12","Neptune P1"},0)),0,$I46),
 IF(AND(NOT(OR($A46="Annual Leave",$A47="Annual Leave")),$A46="Off day"),$I46,
  MAX(0,$I46-$V46)
  ))))+W46</f>
        <v/>
      </c>
      <c r="O46" s="81">
        <f>IF(AND(OR($A46="Holiday",$A47="Holiday"),
        ISNUMBER(MATCH(TRIM($B46),{"Phagwah","Good Friday","Easter Monday","Labour Day","Christmas","Eid ul Azha","Romans-2","Globe-12","Neptune P1"},0))),
   $I46,0)</f>
        <v/>
      </c>
      <c r="P46" s="81">
        <f>IF(OR($O$7="Canteen",$O$7="Head Office"),0,IF($I46&lt;=0,0,IF(OR(OR(TRIM($J46)="Hebrews",TRIM($J46)="Romans",TRIM($J46)="Romans-2",TRIM($J46)="Globe",TRIM($J46)="Globe-12",TRIM($J46)="Neptune P1"),AND($I47&gt;0,OR(TRIM($J47)="Hebrews",TRIM($J47)="Romans",TRIM($J47)="Romans-2",TRIM($J47)="Globe",TRIM($J47)="Globe-12",TRIM($J47)="Neptune P1"))),1,0)))</f>
        <v/>
      </c>
      <c r="Q46" s="82" t="n"/>
      <c r="R46" s="81">
        <f>IF(OR($O$7="Canteen",$O$7="Head Office"),0,IF(
  AND(
    SUMIFS(I:I, C:C, C46) &gt;= 8,
    COUNTIFS(C$14:C46, C46)=1,
    OR(
      TEXT(D46,"hh:mm:ss")="07:00:00",
      TEXT(D46,"hh:mm:ss")="15:00:00",
      TEXT(D46,"hh:mm:ss")="23:00:00",
      TEXT(D51,"hh:mm:ss")="07:00:00",
      TEXT(D51,"hh:mm:ss")="15:00:00",
      TEXT(D51,"hh:mm:ss")="23:00:00"
    )
  ),
  1,
  0
))</f>
        <v/>
      </c>
      <c r="S46" s="81">
        <f>IF(OR($A46="Annual Leave",$A47="Annual Leave"),IF($A46="Annual Leave",8,0),0)</f>
        <v/>
      </c>
      <c r="T46" s="117" t="n"/>
      <c r="U46" s="144">
        <f>MAX(0,40-Y46)</f>
        <v/>
      </c>
      <c r="V46" s="351">
        <f>IF(OR($C46="",$D46=""),0,
 IF(OR($A46="Holiday",$A47="Holiday"),0,
 IF(AND(NOT(OR($A46="Annual Leave",$A47="Annual Leave")),$A46="Off day"),0,
  IF($I46+$I47&gt;=8,IF($I46&gt;=8,8,$I46),$I46)
  )))</f>
        <v/>
      </c>
      <c r="W46" s="351">
        <f>MAX(0,V46-U46)</f>
        <v/>
      </c>
      <c r="X46" s="351">
        <f>IF(C46="","",C46-WEEKDAY(C46,1)+1)</f>
        <v/>
      </c>
      <c r="Y46" s="351">
        <f>SUMPRODUCT(($X$14:$X45=X46)*(($V$14:$V45)+($O$14:$O45)))+IF(X46=X14,$L$11,0)</f>
        <v/>
      </c>
      <c r="Z46" s="351" t="n"/>
      <c r="AA46" s="351" t="n"/>
      <c r="AB46" s="351" t="n"/>
      <c r="AC46" s="351" t="n"/>
      <c r="AD46" s="351" t="n"/>
      <c r="AE46" s="351" t="n"/>
      <c r="AF46" s="351" t="n"/>
    </row>
    <row r="47" ht="24" customHeight="1" s="348" thickBot="1">
      <c r="A47" s="184" t="inlineStr">
        <is>
          <t>On Day</t>
        </is>
      </c>
      <c r="B47" s="222" t="n"/>
      <c r="C47" s="118">
        <f>C45+1</f>
        <v/>
      </c>
      <c r="D47" s="83" t="n"/>
      <c r="E47" s="223">
        <f>IF(D47="", "",
 IF(D47=TIME(0,0,0), 0,
 IF(AND(D47&gt;=TIME(0,0,1), D47&lt;=TIME(2,0,0)), TIME(7,0,0),
 IF(AND(D47&gt;=TIME(6,0,0), D47&lt;=TIME(8,0,0)), TIME(12,0,0),
 IF(AND(D47&gt;TIME(8,0,0), D47&lt;=TIME(13,59,0)), TIME(15,0,0),
 IF(AND(D47&gt;=TIME(14,0,0), D47&lt;=TIME(17,59,0)), TIME(21,0,0),
 IF(AND(D47&gt;=TIME(18,0,0), D47&lt;=TIME(21,59,0)), TIME(0,0,0),
 IF(AND(D47&gt;=TIME(22,0,0), D47&lt;=TIME(23,59,59)), TIME(7,0,0), ""))))))))</f>
        <v/>
      </c>
      <c r="F47" s="224" t="n"/>
      <c r="G47" s="223">
        <f>IF(AND(D47&gt;=TIME(6,0,0),D47&lt;=TIME(8,0,0)),E47,"")</f>
        <v/>
      </c>
      <c r="H47" s="83" t="n"/>
      <c r="I47" s="23">
        <f>ROUND(IF(OR(D47="",E47="",E47=0),0,IF(H47="",MOD(E47-D47,1)*24,MOD(H47-D47,1)*24)),2)</f>
        <v/>
      </c>
      <c r="J47" s="225" t="n"/>
      <c r="K47" s="297" t="n"/>
      <c r="L47" s="181" t="n"/>
      <c r="M47" s="298">
        <f>MAX(0,V47-W47)</f>
        <v/>
      </c>
      <c r="N47" s="84">
        <f>(IF(OR($C47="",$D47=""),0,
 IF(OR($A46="Holiday",$A47="Holiday"),
    IF(ISNUMBER(MATCH(TRIM($B47),{"Phagwah","Good Friday","Easter Monday","Labour Day","Christmas","Eid ul Azha","Romans-2","Globe-12","Neptune P1"},0)),0,$I47),
 IF(AND(NOT(OR($A46="Annual Leave",$A47="Annual Leave")),$A47="Off day"),$I47,
  MAX(0,$I47-$V47)
  ))))+W47</f>
        <v/>
      </c>
      <c r="O47" s="84">
        <f>IF(AND(OR($A46="Holiday",$A47="Holiday"),
        ISNUMBER(MATCH(TRIM($B47),{"Phagwah","Good Friday","Easter Monday","Labour Day","Christmas","Eid ul Azha","Romans-2","Globe-12","Neptune P1"},0))),
   $I47,0)</f>
        <v/>
      </c>
      <c r="P47" s="84">
        <f>IF(OR($O$7="Canteen",$O$7="Head Office"),0,IF($I47&lt;=0,0,IF(AND($I46&lt;=0,OR(TRIM($J47)="Hebrews",TRIM($J47)="Romans",TRIM($J47)="Romans-2",TRIM($J47)="Globe",TRIM($J47)="Globe-12",TRIM($J47)="Neptune P1")),1,0)))</f>
        <v/>
      </c>
      <c r="Q47" s="85" t="n"/>
      <c r="R47" s="84">
        <f>IF(OR($O$7="Canteen",$O$7="Head Office"),0,IF(
  AND(
    SUMIFS(I:I, C:C, C47) &gt;= 8,
    COUNTIFS(C$14:C47, C47)=1,
    OR(
      TEXT(D47,"hh:mm:ss")="07:00:00",
      TEXT(D47,"hh:mm:ss")="15:00:00",
      TEXT(D47,"hh:mm:ss")="23:00:00",
      TEXT(D48,"hh:mm:ss")="07:00:00",
      TEXT(D48,"hh:mm:ss")="15:00:00",
      TEXT(D48,"hh:mm:ss")="23:00:00"
    )
  ),
  1,
  0
))</f>
        <v/>
      </c>
      <c r="S47" s="84">
        <f>IF(OR($A46="Annual Leave",$A47="Annual Leave"),IF(AND($A46&lt;&gt;"Annual Leave",$A47="Annual Leave"),8,0),0)</f>
        <v/>
      </c>
      <c r="T47" s="86" t="n"/>
      <c r="U47" s="144">
        <f>MAX(0,40-Y47)</f>
        <v/>
      </c>
      <c r="V47" s="351">
        <f>IF(OR($C47="",$D47=""),0,
 IF(OR($A46="Holiday",$A47="Holiday"),0,
 IF(AND(NOT(OR($A46="Annual Leave",$A47="Annual Leave")),$A47="Off day"),0,
  IF($I46+$I47&gt;=8,IF($I46&gt;=8,0,8-$I46),$I47)
  )))</f>
        <v/>
      </c>
      <c r="W47" s="351">
        <f>MAX(0,V47-U47)</f>
        <v/>
      </c>
      <c r="X47" s="351">
        <f>IF(C47="","",C47-WEEKDAY(C47,1)+1)</f>
        <v/>
      </c>
      <c r="Y47" s="351">
        <f>SUMPRODUCT(($X$14:$X46=X47)*(($V$14:$V46)+($O$14:$O46)))+IF(X47=X14,$L$11,0)</f>
        <v/>
      </c>
      <c r="Z47" s="351" t="n"/>
      <c r="AA47" s="351" t="n"/>
      <c r="AB47" s="351" t="n"/>
      <c r="AC47" s="351" t="n"/>
      <c r="AD47" s="351" t="n"/>
      <c r="AE47" s="351" t="n"/>
      <c r="AF47" s="351" t="n"/>
    </row>
    <row r="48" ht="24" customHeight="1" s="348" thickBot="1">
      <c r="A48" s="226" t="inlineStr">
        <is>
          <t>On Day</t>
        </is>
      </c>
      <c r="B48" s="299" t="n"/>
      <c r="C48" s="119">
        <f>C47</f>
        <v/>
      </c>
      <c r="D48" s="24" t="n"/>
      <c r="E48" s="227">
        <f>IF(D48="", "",
 IF(D48=TIME(0,0,0), 0,
 IF(AND(D48&gt;=TIME(0,0,1), D48&lt;=TIME(2,0,0)), TIME(7,0,0),
 IF(AND(D48&gt;=TIME(6,0,0), D48&lt;=TIME(8,0,0)), TIME(12,0,0),
 IF(AND(D48&gt;TIME(8,0,0), D48&lt;=TIME(13,59,0)), TIME(15,0,0),
 IF(AND(D48&gt;=TIME(14,0,0), D48&lt;=TIME(17,59,0)), TIME(21,0,0),
 IF(AND(D48&gt;=TIME(18,0,0), D48&lt;=TIME(21,59,0)), TIME(0,0,0),
 IF(AND(D48&gt;=TIME(22,0,0), D48&lt;=TIME(23,59,59)), TIME(7,0,0), ""))))))))</f>
        <v/>
      </c>
      <c r="F48" s="228" t="n"/>
      <c r="G48" s="227">
        <f>IF(AND(D48&gt;=TIME(6,0,0),D48&lt;=TIME(8,0,0)),E48,"")</f>
        <v/>
      </c>
      <c r="H48" s="300" t="n"/>
      <c r="I48" s="87">
        <f>ROUND(IF(OR(D48="",E48="",E48=0),0,IF(H48="",MOD(E48-D48,1)*24,MOD(H48-D48,1)*24)),2)</f>
        <v/>
      </c>
      <c r="J48" s="190" t="n"/>
      <c r="K48" s="297" t="n"/>
      <c r="L48" s="183" t="n"/>
      <c r="M48" s="324">
        <f>MAX(0,V48-W48)</f>
        <v/>
      </c>
      <c r="N48" s="302">
        <f>(IF(OR($C48="",$D48=""),0,
 IF(OR($A48="Holiday",$A49="Holiday"),
    IF(ISNUMBER(MATCH(TRIM($B48),{"Phagwah","Good Friday","Easter Monday","Labour Day","Christmas","Eid ul Azha","Romans-2","Globe-12","Neptune P1"},0)),0,$I48),
 IF(AND(NOT(OR($A48="Annual Leave",$A49="Annual Leave")),$A48="Off day"),$I48,
  MAX(0,$I48-$V48)
  ))))+W48</f>
        <v/>
      </c>
      <c r="O48" s="303" t="n"/>
      <c r="P48" s="229">
        <f>IF(OR($O$7="Canteen",$O$7="Head Office"),0,IF($I48&lt;=0,0,IF(OR(OR(TRIM($J48)="Hebrews",TRIM($J48)="Romans",TRIM($J48)="Romans-2",TRIM($J48)="Globe",TRIM($J48)="Globe-12",TRIM($J48)="Neptune P1"),AND($I49&gt;0,OR(TRIM($J49)="Hebrews",TRIM($J49)="Romans",TRIM($J49)="Romans-2",TRIM($J49)="Globe",TRIM($J49)="Globe-12",TRIM($J49)="Neptune P1"))),1,0)))</f>
        <v/>
      </c>
      <c r="Q48" s="303" t="n"/>
      <c r="R48" s="302">
        <f>IF(OR($O$7="Canteen",$O$7="Head Office"),0,IF(
  AND(
    SUMIFS(I:I, C:C, C48) &gt;= 8,
    COUNTIFS(C$14:C48, C48)=1,
    OR(
      TEXT(D48,"hh:mm:ss")="07:00:00",
      TEXT(D48,"hh:mm:ss")="15:00:00",
      TEXT(D48,"hh:mm:ss")="23:00:00",
      TEXT(D53,"hh:mm:ss")="07:00:00",
      TEXT(D53,"hh:mm:ss")="15:00:00",
      TEXT(D53,"hh:mm:ss")="23:00:00"
    )
  ),
  1,
  0
))</f>
        <v/>
      </c>
      <c r="S48" s="303" t="n"/>
      <c r="T48" s="304" t="n"/>
      <c r="U48" s="144">
        <f>MAX(0,40-Y48)</f>
        <v/>
      </c>
      <c r="V48" s="351">
        <f>IF(OR($C48="",$D48=""),0,
 IF(OR($A48="Holiday",$A49="Holiday"),0,
 IF(AND(NOT(OR($A48="Annual Leave",$A49="Annual Leave")),$A48="Off day"),0,
  IF($I48+$I49&gt;=8,IF($I48&gt;=8,8,$I48),$I48)
  )))</f>
        <v/>
      </c>
      <c r="W48" s="351">
        <f>MAX(0,V48-U48)</f>
        <v/>
      </c>
      <c r="X48" s="351">
        <f>IF(C48="","",C48-WEEKDAY(C48,1)+1)</f>
        <v/>
      </c>
      <c r="Y48" s="351">
        <f>SUMPRODUCT(($X$14:$X47=X48)*(($V$14:$V47)+($O$14:$O47)))+IF(X48=X14,$L$11,0)</f>
        <v/>
      </c>
      <c r="Z48" s="351" t="n"/>
      <c r="AA48" s="351" t="n"/>
      <c r="AB48" s="351" t="n"/>
      <c r="AC48" s="351" t="n"/>
      <c r="AD48" s="351" t="n"/>
      <c r="AE48" s="351" t="n"/>
      <c r="AF48" s="351" t="n"/>
    </row>
    <row r="49" ht="24" customHeight="1" s="348" thickBot="1">
      <c r="A49" s="230" t="n"/>
      <c r="B49" s="355" t="n"/>
      <c r="C49" s="231" t="n"/>
      <c r="D49" s="232" t="n"/>
      <c r="E49" s="232" t="n"/>
      <c r="F49" s="232" t="n"/>
      <c r="G49" s="232" t="n"/>
      <c r="H49" s="233" t="inlineStr">
        <is>
          <t>Total Hrs:</t>
        </is>
      </c>
      <c r="I49" s="122">
        <f>SUM(I14:I48)</f>
        <v/>
      </c>
      <c r="J49" s="234" t="n"/>
      <c r="K49" s="234" t="n"/>
      <c r="L49" s="235" t="n"/>
      <c r="M49" s="120">
        <f>SUM(M14:M48)</f>
        <v/>
      </c>
      <c r="N49" s="120">
        <f>SUM(N14:N48)</f>
        <v/>
      </c>
      <c r="O49" s="120">
        <f>SUM(O14:O48)</f>
        <v/>
      </c>
      <c r="P49" s="120">
        <f>SUM(P14:P48)</f>
        <v/>
      </c>
      <c r="Q49" s="120">
        <f>IF($O$6&lt;&gt;"Armed",0,LOOKUP($Q$50,{0,1,2,3,4,5,6,7,8,9,10,11,12,13,14},{0,384,769,1153,1153,1538,1923,2307,2692,3076,3461,3846,4239,4615,5000}))</f>
        <v/>
      </c>
      <c r="R49" s="120">
        <f>SUM(R14:R48)</f>
        <v/>
      </c>
      <c r="S49" s="120">
        <f>SUM(S14:S48)</f>
        <v/>
      </c>
      <c r="T49" s="121">
        <f>SUM(T30:T43)</f>
        <v/>
      </c>
      <c r="U49" s="144">
        <f>MIN(U48,0)</f>
        <v/>
      </c>
      <c r="V49" s="351">
        <f>SUM(V14:V48)</f>
        <v/>
      </c>
      <c r="W49" s="351">
        <f>SUM(W14:W48)</f>
        <v/>
      </c>
      <c r="X49" s="351" t="n"/>
      <c r="Y49" s="351" t="n"/>
      <c r="Z49" s="351" t="n"/>
      <c r="AA49" s="351" t="n"/>
      <c r="AB49" s="351" t="n"/>
      <c r="AC49" s="351" t="n"/>
      <c r="AD49" s="351" t="n"/>
      <c r="AE49" s="351" t="n"/>
      <c r="AF49" s="351" t="n"/>
    </row>
    <row r="50" ht="24" customHeight="1" s="348">
      <c r="A50" s="351" t="n"/>
      <c r="B50" s="351" t="n"/>
      <c r="C50" s="6" t="n"/>
      <c r="D50" s="6" t="n"/>
      <c r="E50" s="6" t="n"/>
      <c r="F50" s="6" t="n"/>
      <c r="G50" s="6" t="n"/>
      <c r="H50" s="336" t="n"/>
      <c r="I50" s="351" t="n"/>
      <c r="J50" s="336" t="n"/>
      <c r="K50" s="336" t="n"/>
      <c r="L50" s="336" t="n"/>
      <c r="M50" s="28" t="n"/>
      <c r="N50" s="28" t="n"/>
      <c r="O50" s="28" t="n"/>
      <c r="P50" s="241" t="inlineStr">
        <is>
          <t>Days Worked</t>
        </is>
      </c>
      <c r="Q50" s="29">
        <f>SUM(--(SUM(I14:I15)&gt;0),--(SUM(I16:I17)&gt;0),--(SUM(I18:I19)&gt;0),--(SUM(I20:I21)&gt;0),--(SUM(I22:I23)&gt;0),--(SUM(I24:I25)&gt;0),--(SUM(I26:I27)&gt;0),--(SUM(I30:I31)&gt;0),--(SUM(I32:I33)&gt;0),--(SUM(I34:I35)&gt;0),--(SUM(I36:I37)&gt;0),--(SUM(I38:I39)&gt;0),--(SUM(I40:I41)&gt;0),--(SUM(I42:I43)&gt;0),--(SUM(I45:I46)&gt;0),--(SUM(I47:I48)&gt;0))</f>
        <v/>
      </c>
      <c r="R50" s="28" t="n"/>
      <c r="S50" s="28" t="n"/>
      <c r="T50" s="28" t="n"/>
      <c r="U50" s="144" t="n"/>
      <c r="V50" s="351" t="n"/>
      <c r="W50" s="351" t="n"/>
      <c r="X50" s="351" t="n"/>
      <c r="Y50" s="351" t="n"/>
      <c r="Z50" s="351" t="n"/>
      <c r="AA50" s="351" t="n"/>
      <c r="AB50" s="351" t="n"/>
      <c r="AC50" s="351" t="n"/>
      <c r="AD50" s="351" t="n"/>
      <c r="AE50" s="351" t="n"/>
      <c r="AF50" s="351" t="n"/>
    </row>
    <row r="51" ht="24" customHeight="1" s="348">
      <c r="A51" s="351" t="n"/>
      <c r="B51" s="351" t="n"/>
      <c r="C51" s="345" t="n"/>
      <c r="D51" s="362" t="n"/>
      <c r="E51" s="362" t="n"/>
      <c r="F51" s="334" t="n"/>
      <c r="G51" s="362" t="n"/>
      <c r="H51" s="336" t="n"/>
      <c r="I51" s="351" t="n"/>
      <c r="J51" s="336" t="n"/>
      <c r="K51" s="336" t="n"/>
      <c r="L51" s="336" t="n"/>
      <c r="M51" s="236" t="n"/>
      <c r="N51" s="236" t="n"/>
      <c r="O51" s="236" t="n"/>
      <c r="P51" s="236" t="n"/>
      <c r="Q51" s="236" t="n"/>
      <c r="R51" s="236" t="n"/>
      <c r="S51" s="236" t="n"/>
      <c r="T51" s="236" t="n"/>
      <c r="U51" s="144" t="n"/>
      <c r="V51" s="351" t="n"/>
      <c r="W51" s="351" t="n"/>
      <c r="X51" s="351" t="n"/>
      <c r="Y51" s="351" t="n"/>
      <c r="Z51" s="351" t="n"/>
      <c r="AA51" s="351" t="n"/>
      <c r="AB51" s="351" t="n"/>
      <c r="AC51" s="351" t="n"/>
      <c r="AD51" s="351" t="n"/>
      <c r="AE51" s="351" t="n"/>
      <c r="AF51" s="351" t="n"/>
    </row>
    <row r="52">
      <c r="A52" s="351" t="n"/>
      <c r="B52" s="351" t="n"/>
      <c r="C52" s="329" t="inlineStr">
        <is>
          <t>Supervisor Signature</t>
        </is>
      </c>
      <c r="D52" s="363" t="n"/>
      <c r="E52" s="363" t="n"/>
      <c r="F52" s="329" t="inlineStr">
        <is>
          <t>Date</t>
        </is>
      </c>
      <c r="G52" s="363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351" t="n"/>
      <c r="V52" s="351" t="n"/>
      <c r="W52" s="351" t="n"/>
      <c r="X52" s="351" t="n"/>
      <c r="Y52" s="351" t="n"/>
      <c r="Z52" s="351" t="n"/>
      <c r="AA52" s="351" t="n"/>
      <c r="AB52" s="351" t="n"/>
      <c r="AC52" s="351" t="n"/>
      <c r="AD52" s="351" t="n"/>
      <c r="AE52" s="351" t="n"/>
      <c r="AF52" s="351" t="n"/>
    </row>
    <row r="53" ht="26.25" customHeight="1" s="348">
      <c r="A53" s="351" t="n"/>
      <c r="B53" s="351" t="n"/>
      <c r="C53" s="345" t="n"/>
      <c r="D53" s="362" t="n"/>
      <c r="E53" s="362" t="n"/>
      <c r="F53" s="331" t="n"/>
      <c r="G53" s="362" t="n"/>
      <c r="H53" s="6" t="n"/>
      <c r="I53" s="6" t="n"/>
      <c r="J53" s="6" t="n"/>
      <c r="K53" s="6" t="n"/>
      <c r="L53" s="6" t="n"/>
      <c r="M53" s="6" t="n"/>
      <c r="N53" s="237" t="n"/>
      <c r="O53" s="238" t="n"/>
      <c r="P53" s="346" t="n"/>
      <c r="Q53" s="351" t="n"/>
      <c r="R53" s="351" t="n"/>
      <c r="S53" s="351" t="n"/>
      <c r="T53" s="351" t="n"/>
      <c r="U53" s="351" t="n"/>
      <c r="V53" s="351" t="n"/>
      <c r="W53" s="351" t="n"/>
      <c r="X53" s="351" t="n"/>
      <c r="Y53" s="351" t="n"/>
      <c r="Z53" s="351" t="n"/>
      <c r="AA53" s="351" t="n"/>
      <c r="AB53" s="351" t="n"/>
      <c r="AC53" s="351" t="n"/>
      <c r="AD53" s="351" t="n"/>
      <c r="AE53" s="351" t="n"/>
      <c r="AF53" s="351" t="n"/>
    </row>
    <row r="54">
      <c r="A54" s="351" t="n"/>
      <c r="B54" s="351" t="n"/>
      <c r="C54" s="329" t="inlineStr">
        <is>
          <t>Manager Signature</t>
        </is>
      </c>
      <c r="D54" s="363" t="n"/>
      <c r="E54" s="363" t="n"/>
      <c r="F54" s="329" t="inlineStr">
        <is>
          <t>Date</t>
        </is>
      </c>
      <c r="G54" s="363" t="n"/>
      <c r="H54" s="6" t="n"/>
      <c r="I54" s="239" t="inlineStr">
        <is>
          <t>{42}</t>
        </is>
      </c>
      <c r="J54" s="239" t="n"/>
      <c r="K54" s="239" t="n"/>
      <c r="L54" s="239" t="n"/>
      <c r="M54" s="6" t="n"/>
      <c r="N54" s="6" t="n"/>
      <c r="O54" s="6" t="n"/>
      <c r="P54" s="6" t="n"/>
      <c r="Q54" s="6" t="n"/>
      <c r="R54" s="6" t="n"/>
      <c r="S54" s="6" t="n"/>
      <c r="T54" s="6" t="n"/>
      <c r="U54" s="351" t="n"/>
      <c r="V54" s="351" t="n"/>
      <c r="W54" s="351" t="n"/>
      <c r="X54" s="351" t="n"/>
      <c r="Y54" s="351" t="n"/>
      <c r="Z54" s="351" t="n"/>
      <c r="AA54" s="351" t="n"/>
      <c r="AB54" s="351" t="n"/>
      <c r="AC54" s="351" t="n"/>
      <c r="AD54" s="351" t="n"/>
      <c r="AE54" s="351" t="n"/>
      <c r="AF54" s="351" t="n"/>
    </row>
    <row r="55">
      <c r="A55" s="351" t="n"/>
      <c r="B55" s="351" t="n"/>
      <c r="C55" s="240" t="n"/>
      <c r="D55" s="240" t="n"/>
      <c r="E55" s="240" t="n"/>
      <c r="F55" s="240" t="n"/>
      <c r="G55" s="240" t="n"/>
      <c r="H55" s="240" t="n"/>
      <c r="I55" s="240" t="n"/>
      <c r="J55" s="240" t="n"/>
      <c r="K55" s="240" t="n"/>
      <c r="L55" s="240" t="n"/>
      <c r="M55" s="240" t="n"/>
      <c r="N55" s="240" t="n"/>
      <c r="O55" s="240" t="n"/>
      <c r="P55" s="240" t="n"/>
      <c r="Q55" s="240" t="n"/>
      <c r="R55" s="240" t="n"/>
      <c r="S55" s="240" t="n"/>
      <c r="T55" s="240" t="n"/>
      <c r="U55" s="351" t="n"/>
      <c r="V55" s="351" t="n"/>
      <c r="W55" s="351" t="n"/>
      <c r="X55" s="351" t="n"/>
      <c r="Y55" s="351" t="n"/>
      <c r="Z55" s="351" t="n"/>
      <c r="AA55" s="351" t="n"/>
      <c r="AB55" s="351" t="n"/>
      <c r="AC55" s="351" t="n"/>
      <c r="AD55" s="351" t="n"/>
      <c r="AE55" s="351" t="n"/>
      <c r="AF55" s="35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45"/>
  <mergeCells count="33">
    <mergeCell ref="C54:E54"/>
    <mergeCell ref="V2:W2"/>
    <mergeCell ref="C8:F8"/>
    <mergeCell ref="F54:G54"/>
    <mergeCell ref="H10:I10"/>
    <mergeCell ref="C7:F7"/>
    <mergeCell ref="K5:L5"/>
    <mergeCell ref="M5:N5"/>
    <mergeCell ref="H50:I50"/>
    <mergeCell ref="C51:E51"/>
    <mergeCell ref="A1:T1"/>
    <mergeCell ref="C52:E52"/>
    <mergeCell ref="V3:AB3"/>
    <mergeCell ref="F51:G51"/>
    <mergeCell ref="M10:N10"/>
    <mergeCell ref="H51:I51"/>
    <mergeCell ref="C6:F6"/>
    <mergeCell ref="C5:F5"/>
    <mergeCell ref="M7:N7"/>
    <mergeCell ref="M6:N6"/>
    <mergeCell ref="C53:E53"/>
    <mergeCell ref="H7:I7"/>
    <mergeCell ref="H28:I28"/>
    <mergeCell ref="C10:F10"/>
    <mergeCell ref="M8:N8"/>
    <mergeCell ref="F52:G52"/>
    <mergeCell ref="P53:T53"/>
    <mergeCell ref="AA2:AB2"/>
    <mergeCell ref="K10:L10"/>
    <mergeCell ref="H5:I5"/>
    <mergeCell ref="K4:L4"/>
    <mergeCell ref="M4:N4"/>
    <mergeCell ref="F53:G53"/>
  </mergeCells>
  <dataValidations count="5">
    <dataValidation sqref="A14:A48" showDropDown="0" showInputMessage="0" showErrorMessage="0" allowBlank="1" type="list">
      <formula1>"On Day,Off Day,Sick,Absent,Holiday,Annual Leave"</formula1>
    </dataValidation>
    <dataValidation sqref="B14:B48" showDropDown="0" showInputMessage="0" showErrorMessage="0" allowBlank="1" type="list">
      <formula1>"Holiday Double,Phagwah,Good Friday,Easter Monday,Labour Day,Christmas,Eid ul Azha"</formula1>
    </dataValidation>
    <dataValidation sqref="J14:J48" showDropDown="0" showInputMessage="0" showErrorMessage="0" allowBlank="1" type="list">
      <formula1>_xlfn._LONGTEXT("Unico,Unico-2,Unico-42,Unico-44,Unico-46,Unico-47,Unico-48,Unico-49,Globe,Globe-12,Hebrews,Romans-2,Beacon,Numbers,Zebra-24,Sunrise,Sunrise-1,Sunflower 6,Sunset 12,Ripple,Neptune P1,Neptune P2,Neptune P3,Neptune P4,Neptune P5,Neptune P6,Neptune P7,Rainbow"," 1,Rainbow 2,Citadel,Sunset 11,Autumn,Autumn-2,Miracle,Miracle 1,Canteen,Guard Hut")</formula1>
    </dataValidation>
    <dataValidation sqref="O7" showDropDown="0" showInputMessage="0" showErrorMessage="0" allowBlank="1" type="list">
      <formula1>"Caricom,EU,UN,DMC,ARU,Head Office,Canteen"</formula1>
    </dataValidation>
    <dataValidation sqref="O6" showDropDown="0" showInputMessage="0" showErrorMessage="0" allowBlank="1" type="list">
      <formula1>"Unarmed,Armed"</formula1>
    </dataValidation>
  </dataValidations>
  <printOptions horizontalCentered="1"/>
  <pageMargins left="0.5" right="0.5" top="0.5" bottom="1" header="0.5" footer="0.5"/>
  <pageSetup orientation="portrait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AL55"/>
  <sheetViews>
    <sheetView topLeftCell="A40" workbookViewId="0">
      <selection activeCell="K52" sqref="K52"/>
    </sheetView>
  </sheetViews>
  <sheetFormatPr baseColWidth="8" defaultRowHeight="13.5"/>
  <cols>
    <col width="12.28515625" customWidth="1" style="348" min="1" max="1"/>
    <col width="15.140625" customWidth="1" style="348" min="2" max="2"/>
    <col width="12.42578125" customWidth="1" style="348" min="3" max="3"/>
    <col width="9.28515625" customWidth="1" style="348" min="4" max="4"/>
    <col hidden="1" width="9.28515625" customWidth="1" style="348" min="5" max="5"/>
    <col hidden="1" width="2" customWidth="1" style="348" min="6" max="6"/>
    <col hidden="1" width="12.5703125" customWidth="1" style="348" min="7" max="7"/>
    <col width="9.28515625" customWidth="1" style="348" min="8" max="8"/>
    <col width="6.5703125" customWidth="1" style="348" min="9" max="9"/>
    <col width="10.140625" customWidth="1" style="348" min="10" max="10"/>
    <col width="15.28515625" customWidth="1" style="348" min="11" max="11"/>
    <col width="10.5703125" customWidth="1" style="348" min="12" max="12"/>
    <col width="11" customWidth="1" style="348" min="13" max="13"/>
    <col width="9.85546875" customWidth="1" style="348" min="14" max="14"/>
    <col width="11.140625" customWidth="1" style="348" min="15" max="15"/>
    <col width="9.85546875" customWidth="1" style="348" min="16" max="16"/>
    <col width="10.28515625" customWidth="1" style="348" min="17" max="17"/>
    <col width="8.85546875" customWidth="1" style="348" min="18" max="19"/>
    <col width="45.28515625" customWidth="1" style="348" min="20" max="20"/>
    <col width="9.140625" customWidth="1" style="348" min="21" max="21"/>
    <col width="3.140625" customWidth="1" style="348" min="22" max="29"/>
    <col width="10.28515625" customWidth="1" style="348" min="30" max="30"/>
  </cols>
  <sheetData>
    <row r="1" ht="32.25" customFormat="1" customHeight="1" s="1" thickBot="1">
      <c r="A1" s="332" t="n"/>
      <c r="B1" s="354" t="n"/>
      <c r="C1" s="354" t="n"/>
      <c r="D1" s="354" t="n"/>
      <c r="E1" s="354" t="n"/>
      <c r="F1" s="354" t="n"/>
      <c r="G1" s="354" t="n"/>
      <c r="H1" s="354" t="n"/>
      <c r="I1" s="354" t="n"/>
      <c r="J1" s="354" t="n"/>
      <c r="K1" s="354" t="n"/>
      <c r="L1" s="354" t="n"/>
      <c r="M1" s="354" t="n"/>
      <c r="N1" s="354" t="n"/>
      <c r="O1" s="354" t="n"/>
      <c r="P1" s="354" t="n"/>
      <c r="Q1" s="354" t="n"/>
      <c r="R1" s="354" t="n"/>
      <c r="S1" s="354" t="n"/>
      <c r="T1" s="355" t="n"/>
      <c r="U1" s="351" t="n"/>
      <c r="V1" s="351" t="n"/>
      <c r="W1" s="351" t="n"/>
      <c r="X1" s="351" t="n"/>
      <c r="Y1" s="351" t="n"/>
      <c r="Z1" s="351" t="n"/>
      <c r="AA1" s="351" t="n"/>
      <c r="AB1" s="351" t="n"/>
      <c r="AC1" s="351" t="n"/>
      <c r="AD1" s="126" t="n"/>
      <c r="AE1" s="351" t="n"/>
      <c r="AF1" s="351" t="n"/>
    </row>
    <row r="2" ht="15" customFormat="1" customHeight="1" s="1">
      <c r="A2" s="351" t="n"/>
      <c r="B2" s="351" t="n"/>
      <c r="C2" s="127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128" t="n"/>
      <c r="U2" s="351" t="n"/>
      <c r="V2" s="343" t="n">
        <v>2025</v>
      </c>
      <c r="W2" s="356" t="n"/>
      <c r="X2" s="351" t="n"/>
      <c r="Y2" s="351" t="n"/>
      <c r="Z2" s="129" t="inlineStr">
        <is>
          <t>Month:</t>
        </is>
      </c>
      <c r="AA2" s="343" t="n">
        <v>3</v>
      </c>
      <c r="AB2" s="356" t="n"/>
      <c r="AC2" s="351" t="n"/>
      <c r="AD2" s="351" t="n"/>
      <c r="AE2" s="351" t="n"/>
      <c r="AF2" s="351" t="n"/>
    </row>
    <row r="3" ht="15.6" customHeight="1" s="348" thickBot="1">
      <c r="A3" s="351" t="n"/>
      <c r="B3" s="351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351" t="n"/>
      <c r="V3" s="333">
        <f>DATE(V2,AA2,1)</f>
        <v/>
      </c>
      <c r="W3" s="357" t="n"/>
      <c r="X3" s="357" t="n"/>
      <c r="Y3" s="357" t="n"/>
      <c r="Z3" s="357" t="n"/>
      <c r="AA3" s="357" t="n"/>
      <c r="AB3" s="358" t="n"/>
      <c r="AC3" s="351" t="n"/>
      <c r="AD3" s="351" t="n"/>
      <c r="AE3" s="351" t="n"/>
      <c r="AF3" s="249" t="n"/>
    </row>
    <row r="4" ht="21" customHeight="1" s="348" thickBot="1">
      <c r="A4" s="351" t="n"/>
      <c r="B4" s="351" t="n"/>
      <c r="C4" s="25" t="inlineStr">
        <is>
          <t>Federal Manangement Systems</t>
        </is>
      </c>
      <c r="D4" s="25" t="n"/>
      <c r="E4" s="25" t="n"/>
      <c r="F4" s="25" t="n"/>
      <c r="G4" s="25" t="n"/>
      <c r="H4" s="6" t="n"/>
      <c r="I4" s="6" t="n"/>
      <c r="J4" s="6" t="n"/>
      <c r="K4" s="330" t="inlineStr">
        <is>
          <t>Employee Number:</t>
        </is>
      </c>
      <c r="L4" s="351" t="n"/>
      <c r="M4" s="342" t="inlineStr">
        <is>
          <t>4530</t>
        </is>
      </c>
      <c r="N4" s="355" t="n"/>
      <c r="O4" s="6" t="n"/>
      <c r="P4" s="6" t="n"/>
      <c r="Q4" s="6" t="n"/>
      <c r="R4" s="6" t="n"/>
      <c r="S4" s="6" t="n"/>
      <c r="T4" s="6" t="n"/>
      <c r="U4" s="351" t="n"/>
      <c r="V4" s="130" t="inlineStr">
        <is>
          <t>Su</t>
        </is>
      </c>
      <c r="W4" s="131" t="inlineStr">
        <is>
          <t>M</t>
        </is>
      </c>
      <c r="X4" s="131" t="inlineStr">
        <is>
          <t>Tu</t>
        </is>
      </c>
      <c r="Y4" s="131" t="inlineStr">
        <is>
          <t>W</t>
        </is>
      </c>
      <c r="Z4" s="131" t="inlineStr">
        <is>
          <t>Th</t>
        </is>
      </c>
      <c r="AA4" s="131" t="inlineStr">
        <is>
          <t>F</t>
        </is>
      </c>
      <c r="AB4" s="132" t="inlineStr">
        <is>
          <t>Sa</t>
        </is>
      </c>
      <c r="AC4" s="351" t="n"/>
      <c r="AD4" s="133" t="inlineStr">
        <is>
          <t>Overtime Options</t>
        </is>
      </c>
      <c r="AE4" s="351" t="n"/>
      <c r="AF4" s="351" t="n"/>
      <c r="AJ4" s="257" t="n"/>
    </row>
    <row r="5" ht="14.1" customHeight="1" s="348" thickBot="1">
      <c r="A5" s="351" t="n"/>
      <c r="B5" s="351" t="n"/>
      <c r="C5" s="337" t="n"/>
      <c r="D5" s="351" t="n"/>
      <c r="E5" s="351" t="n"/>
      <c r="F5" s="351" t="n"/>
      <c r="G5" s="6" t="n"/>
      <c r="H5" s="340" t="n"/>
      <c r="I5" s="351" t="n"/>
      <c r="J5" s="340" t="n"/>
      <c r="K5" s="344" t="inlineStr">
        <is>
          <t>Employee Name:</t>
        </is>
      </c>
      <c r="L5" s="359" t="n"/>
      <c r="M5" s="342" t="inlineStr">
        <is>
          <t>Sookhram, Evelyn</t>
        </is>
      </c>
      <c r="N5" s="355" t="n"/>
      <c r="O5" s="337" t="n"/>
      <c r="P5" s="337" t="n"/>
      <c r="Q5" s="337" t="n"/>
      <c r="R5" s="337" t="n"/>
      <c r="S5" s="337" t="n"/>
      <c r="T5" s="337" t="n"/>
      <c r="U5" s="351" t="n"/>
      <c r="V5" s="263">
        <f>IF(MONTH($V$3)&lt;&gt;MONTH($V$3-WEEKDAY($V$3,1)+(ROW(V5)-ROW($V$5))*7+(COLUMN(V5)-COLUMN($V$5)+1)),"",$V$3-WEEKDAY($V$3,1)+(ROW(V5)-ROW($V$5))*7+(COLUMN(V5)-COLUMN($V$5)+1))</f>
        <v/>
      </c>
      <c r="W5" s="263">
        <f>IF(MONTH($V$3)&lt;&gt;MONTH($V$3-WEEKDAY($V$3,1)+(ROW(W5)-ROW($V$5))*7+(COLUMN(W5)-COLUMN($V$5)+1)),"",$V$3-WEEKDAY($V$3,1)+(ROW(W5)-ROW($V$5))*7+(COLUMN(W5)-COLUMN($V$5)+1))</f>
        <v/>
      </c>
      <c r="X5" s="263">
        <f>IF(MONTH($V$3)&lt;&gt;MONTH($V$3-WEEKDAY($V$3,1)+(ROW(X5)-ROW($V$5))*7+(COLUMN(X5)-COLUMN($V$5)+1)),"",$V$3-WEEKDAY($V$3,1)+(ROW(X5)-ROW($V$5))*7+(COLUMN(X5)-COLUMN($V$5)+1))</f>
        <v/>
      </c>
      <c r="Y5" s="263">
        <f>IF(MONTH($V$3)&lt;&gt;MONTH($V$3-WEEKDAY($V$3,1)+(ROW(Y5)-ROW($V$5))*7+(COLUMN(Y5)-COLUMN($V$5)+1)),"",$V$3-WEEKDAY($V$3,1)+(ROW(Y5)-ROW($V$5))*7+(COLUMN(Y5)-COLUMN($V$5)+1))</f>
        <v/>
      </c>
      <c r="Z5" s="263">
        <f>IF(MONTH($V$3)&lt;&gt;MONTH($V$3-WEEKDAY($V$3,1)+(ROW(Z5)-ROW($V$5))*7+(COLUMN(Z5)-COLUMN($V$5)+1)),"",$V$3-WEEKDAY($V$3,1)+(ROW(Z5)-ROW($V$5))*7+(COLUMN(Z5)-COLUMN($V$5)+1))</f>
        <v/>
      </c>
      <c r="AA5" s="263">
        <f>IF(MONTH($V$3)&lt;&gt;MONTH($V$3-WEEKDAY($V$3,1)+(ROW(AA5)-ROW($V$5))*7+(COLUMN(AA5)-COLUMN($V$5)+1)),"",$V$3-WEEKDAY($V$3,1)+(ROW(AA5)-ROW($V$5))*7+(COLUMN(AA5)-COLUMN($V$5)+1))</f>
        <v/>
      </c>
      <c r="AB5" s="263">
        <f>IF(MONTH($V$3)&lt;&gt;MONTH($V$3-WEEKDAY($V$3,1)+(ROW(AB5)-ROW($V$5))*7+(COLUMN(AB5)-COLUMN($V$5)+1)),"",$V$3-WEEKDAY($V$3,1)+(ROW(AB5)-ROW($V$5))*7+(COLUMN(AB5)-COLUMN($V$5)+1))</f>
        <v/>
      </c>
      <c r="AC5" s="351" t="n"/>
      <c r="AD5" s="351" t="n"/>
      <c r="AE5" s="3" t="b">
        <v>1</v>
      </c>
      <c r="AF5" s="258" t="n"/>
      <c r="AJ5" s="350" t="n"/>
      <c r="AK5" s="350" t="n"/>
      <c r="AL5" s="350" t="n"/>
    </row>
    <row r="6" ht="14.1" customHeight="1" s="348" thickBot="1">
      <c r="A6" s="351" t="n"/>
      <c r="B6" s="351" t="n"/>
      <c r="C6" s="337" t="inlineStr">
        <is>
          <t xml:space="preserve">120 Peter Rose St </t>
        </is>
      </c>
      <c r="D6" s="351" t="n"/>
      <c r="E6" s="351" t="n"/>
      <c r="F6" s="351" t="n"/>
      <c r="G6" s="6" t="n"/>
      <c r="H6" s="6" t="n"/>
      <c r="I6" s="6" t="n"/>
      <c r="J6" s="6" t="n"/>
      <c r="K6" s="6" t="n"/>
      <c r="L6" s="6" t="n"/>
      <c r="M6" s="339" t="inlineStr">
        <is>
          <t>Armed or unarmed</t>
        </is>
      </c>
      <c r="N6" s="360" t="n"/>
      <c r="O6" s="135" t="inlineStr">
        <is>
          <t>Unarmed</t>
        </is>
      </c>
      <c r="P6" s="6" t="n"/>
      <c r="Q6" s="6" t="n"/>
      <c r="R6" s="6" t="n"/>
      <c r="S6" s="6" t="n"/>
      <c r="T6" s="6" t="n"/>
      <c r="U6" s="351" t="n"/>
      <c r="V6" s="263">
        <f>IF(MONTH($V$3)&lt;&gt;MONTH($V$3-WEEKDAY($V$3,1)+(ROW(V6)-ROW($V$5))*7+(COLUMN(V6)-COLUMN($V$5)+1)),"",$V$3-WEEKDAY($V$3,1)+(ROW(V6)-ROW($V$5))*7+(COLUMN(V6)-COLUMN($V$5)+1))</f>
        <v/>
      </c>
      <c r="W6" s="263">
        <f>IF(MONTH($V$3)&lt;&gt;MONTH($V$3-WEEKDAY($V$3,1)+(ROW(W6)-ROW($V$5))*7+(COLUMN(W6)-COLUMN($V$5)+1)),"",$V$3-WEEKDAY($V$3,1)+(ROW(W6)-ROW($V$5))*7+(COLUMN(W6)-COLUMN($V$5)+1))</f>
        <v/>
      </c>
      <c r="X6" s="263">
        <f>IF(MONTH($V$3)&lt;&gt;MONTH($V$3-WEEKDAY($V$3,1)+(ROW(X6)-ROW($V$5))*7+(COLUMN(X6)-COLUMN($V$5)+1)),"",$V$3-WEEKDAY($V$3,1)+(ROW(X6)-ROW($V$5))*7+(COLUMN(X6)-COLUMN($V$5)+1))</f>
        <v/>
      </c>
      <c r="Y6" s="263">
        <f>IF(MONTH($V$3)&lt;&gt;MONTH($V$3-WEEKDAY($V$3,1)+(ROW(Y6)-ROW($V$5))*7+(COLUMN(Y6)-COLUMN($V$5)+1)),"",$V$3-WEEKDAY($V$3,1)+(ROW(Y6)-ROW($V$5))*7+(COLUMN(Y6)-COLUMN($V$5)+1))</f>
        <v/>
      </c>
      <c r="Z6" s="263">
        <f>IF(MONTH($V$3)&lt;&gt;MONTH($V$3-WEEKDAY($V$3,1)+(ROW(Z6)-ROW($V$5))*7+(COLUMN(Z6)-COLUMN($V$5)+1)),"",$V$3-WEEKDAY($V$3,1)+(ROW(Z6)-ROW($V$5))*7+(COLUMN(Z6)-COLUMN($V$5)+1))</f>
        <v/>
      </c>
      <c r="AA6" s="263">
        <f>IF(MONTH($V$3)&lt;&gt;MONTH($V$3-WEEKDAY($V$3,1)+(ROW(AA6)-ROW($V$5))*7+(COLUMN(AA6)-COLUMN($V$5)+1)),"",$V$3-WEEKDAY($V$3,1)+(ROW(AA6)-ROW($V$5))*7+(COLUMN(AA6)-COLUMN($V$5)+1))</f>
        <v/>
      </c>
      <c r="AB6" s="263">
        <f>IF(MONTH($V$3)&lt;&gt;MONTH($V$3-WEEKDAY($V$3,1)+(ROW(AB6)-ROW($V$5))*7+(COLUMN(AB6)-COLUMN($V$5)+1)),"",$V$3-WEEKDAY($V$3,1)+(ROW(AB6)-ROW($V$5))*7+(COLUMN(AB6)-COLUMN($V$5)+1))</f>
        <v/>
      </c>
      <c r="AC6" s="351" t="n"/>
      <c r="AD6" s="136" t="inlineStr">
        <is>
          <t>After:</t>
        </is>
      </c>
      <c r="AE6" s="264" t="n">
        <v>8</v>
      </c>
      <c r="AF6" s="258" t="n"/>
      <c r="AJ6" s="350" t="n"/>
      <c r="AL6" s="251" t="n"/>
    </row>
    <row r="7" ht="14.1" customHeight="1" s="348" thickBot="1">
      <c r="A7" s="351" t="n"/>
      <c r="B7" s="351" t="n"/>
      <c r="C7" s="337" t="inlineStr">
        <is>
          <t>Queenstown</t>
        </is>
      </c>
      <c r="D7" s="351" t="n"/>
      <c r="E7" s="351" t="n"/>
      <c r="F7" s="351" t="n"/>
      <c r="G7" s="6" t="n"/>
      <c r="H7" s="340" t="n"/>
      <c r="I7" s="351" t="n"/>
      <c r="J7" s="340" t="n"/>
      <c r="K7" s="340" t="n"/>
      <c r="L7" s="340" t="n"/>
      <c r="M7" s="338" t="inlineStr">
        <is>
          <t>Agency</t>
        </is>
      </c>
      <c r="N7" s="361" t="n"/>
      <c r="O7" s="7" t="inlineStr">
        <is>
          <t>EU</t>
        </is>
      </c>
      <c r="P7" s="6" t="n"/>
      <c r="Q7" s="6" t="n"/>
      <c r="R7" s="6" t="n"/>
      <c r="S7" s="6" t="n"/>
      <c r="T7" s="6" t="n"/>
      <c r="U7" s="351" t="n"/>
      <c r="V7" s="263">
        <f>IF(MONTH($V$3)&lt;&gt;MONTH($V$3-WEEKDAY($V$3,1)+(ROW(V7)-ROW($V$5))*7+(COLUMN(V7)-COLUMN($V$5)+1)),"",$V$3-WEEKDAY($V$3,1)+(ROW(V7)-ROW($V$5))*7+(COLUMN(V7)-COLUMN($V$5)+1))</f>
        <v/>
      </c>
      <c r="W7" s="263">
        <f>IF(MONTH($V$3)&lt;&gt;MONTH($V$3-WEEKDAY($V$3,1)+(ROW(W7)-ROW($V$5))*7+(COLUMN(W7)-COLUMN($V$5)+1)),"",$V$3-WEEKDAY($V$3,1)+(ROW(W7)-ROW($V$5))*7+(COLUMN(W7)-COLUMN($V$5)+1))</f>
        <v/>
      </c>
      <c r="X7" s="263">
        <f>IF(MONTH($V$3)&lt;&gt;MONTH($V$3-WEEKDAY($V$3,1)+(ROW(X7)-ROW($V$5))*7+(COLUMN(X7)-COLUMN($V$5)+1)),"",$V$3-WEEKDAY($V$3,1)+(ROW(X7)-ROW($V$5))*7+(COLUMN(X7)-COLUMN($V$5)+1))</f>
        <v/>
      </c>
      <c r="Y7" s="263">
        <f>IF(MONTH($V$3)&lt;&gt;MONTH($V$3-WEEKDAY($V$3,1)+(ROW(Y7)-ROW($V$5))*7+(COLUMN(Y7)-COLUMN($V$5)+1)),"",$V$3-WEEKDAY($V$3,1)+(ROW(Y7)-ROW($V$5))*7+(COLUMN(Y7)-COLUMN($V$5)+1))</f>
        <v/>
      </c>
      <c r="Z7" s="263">
        <f>IF(MONTH($V$3)&lt;&gt;MONTH($V$3-WEEKDAY($V$3,1)+(ROW(Z7)-ROW($V$5))*7+(COLUMN(Z7)-COLUMN($V$5)+1)),"",$V$3-WEEKDAY($V$3,1)+(ROW(Z7)-ROW($V$5))*7+(COLUMN(Z7)-COLUMN($V$5)+1))</f>
        <v/>
      </c>
      <c r="AA7" s="263">
        <f>IF(MONTH($V$3)&lt;&gt;MONTH($V$3-WEEKDAY($V$3,1)+(ROW(AA7)-ROW($V$5))*7+(COLUMN(AA7)-COLUMN($V$5)+1)),"",$V$3-WEEKDAY($V$3,1)+(ROW(AA7)-ROW($V$5))*7+(COLUMN(AA7)-COLUMN($V$5)+1))</f>
        <v/>
      </c>
      <c r="AB7" s="263">
        <f>IF(MONTH($V$3)&lt;&gt;MONTH($V$3-WEEKDAY($V$3,1)+(ROW(AB7)-ROW($V$5))*7+(COLUMN(AB7)-COLUMN($V$5)+1)),"",$V$3-WEEKDAY($V$3,1)+(ROW(AB7)-ROW($V$5))*7+(COLUMN(AB7)-COLUMN($V$5)+1))</f>
        <v/>
      </c>
      <c r="AC7" s="351" t="n"/>
      <c r="AD7" s="351" t="n"/>
      <c r="AE7" s="351" t="n"/>
      <c r="AF7" s="258" t="n"/>
      <c r="AJ7" s="350" t="n"/>
      <c r="AL7" s="251" t="n"/>
    </row>
    <row r="8">
      <c r="A8" s="351" t="n"/>
      <c r="B8" s="351" t="n"/>
      <c r="C8" s="337" t="inlineStr">
        <is>
          <t>Georgetown, Guyana</t>
        </is>
      </c>
      <c r="D8" s="351" t="n"/>
      <c r="E8" s="351" t="n"/>
      <c r="F8" s="351" t="n"/>
      <c r="G8" s="6" t="n"/>
      <c r="H8" s="6" t="n"/>
      <c r="I8" s="6" t="n"/>
      <c r="J8" s="6" t="n"/>
      <c r="K8" s="6" t="n"/>
      <c r="L8" s="6" t="n"/>
      <c r="M8" s="341" t="n"/>
      <c r="N8" s="351" t="n"/>
      <c r="O8" s="351" t="n"/>
      <c r="P8" s="6" t="n"/>
      <c r="Q8" s="6" t="n"/>
      <c r="R8" s="6" t="n"/>
      <c r="S8" s="6" t="n"/>
      <c r="T8" s="6" t="n"/>
      <c r="U8" s="351" t="n"/>
      <c r="V8" s="263">
        <f>IF(MONTH($V$3)&lt;&gt;MONTH($V$3-WEEKDAY($V$3,1)+(ROW(V8)-ROW($V$5))*7+(COLUMN(V8)-COLUMN($V$5)+1)),"",$V$3-WEEKDAY($V$3,1)+(ROW(V8)-ROW($V$5))*7+(COLUMN(V8)-COLUMN($V$5)+1))</f>
        <v/>
      </c>
      <c r="W8" s="263">
        <f>IF(MONTH($V$3)&lt;&gt;MONTH($V$3-WEEKDAY($V$3,1)+(ROW(W8)-ROW($V$5))*7+(COLUMN(W8)-COLUMN($V$5)+1)),"",$V$3-WEEKDAY($V$3,1)+(ROW(W8)-ROW($V$5))*7+(COLUMN(W8)-COLUMN($V$5)+1))</f>
        <v/>
      </c>
      <c r="X8" s="263">
        <f>IF(MONTH($V$3)&lt;&gt;MONTH($V$3-WEEKDAY($V$3,1)+(ROW(X8)-ROW($V$5))*7+(COLUMN(X8)-COLUMN($V$5)+1)),"",$V$3-WEEKDAY($V$3,1)+(ROW(X8)-ROW($V$5))*7+(COLUMN(X8)-COLUMN($V$5)+1))</f>
        <v/>
      </c>
      <c r="Y8" s="263">
        <f>IF(MONTH($V$3)&lt;&gt;MONTH($V$3-WEEKDAY($V$3,1)+(ROW(Y8)-ROW($V$5))*7+(COLUMN(Y8)-COLUMN($V$5)+1)),"",$V$3-WEEKDAY($V$3,1)+(ROW(Y8)-ROW($V$5))*7+(COLUMN(Y8)-COLUMN($V$5)+1))</f>
        <v/>
      </c>
      <c r="Z8" s="263">
        <f>IF(MONTH($V$3)&lt;&gt;MONTH($V$3-WEEKDAY($V$3,1)+(ROW(Z8)-ROW($V$5))*7+(COLUMN(Z8)-COLUMN($V$5)+1)),"",$V$3-WEEKDAY($V$3,1)+(ROW(Z8)-ROW($V$5))*7+(COLUMN(Z8)-COLUMN($V$5)+1))</f>
        <v/>
      </c>
      <c r="AA8" s="263">
        <f>IF(MONTH($V$3)&lt;&gt;MONTH($V$3-WEEKDAY($V$3,1)+(ROW(AA8)-ROW($V$5))*7+(COLUMN(AA8)-COLUMN($V$5)+1)),"",$V$3-WEEKDAY($V$3,1)+(ROW(AA8)-ROW($V$5))*7+(COLUMN(AA8)-COLUMN($V$5)+1))</f>
        <v/>
      </c>
      <c r="AB8" s="263">
        <f>IF(MONTH($V$3)&lt;&gt;MONTH($V$3-WEEKDAY($V$3,1)+(ROW(AB8)-ROW($V$5))*7+(COLUMN(AB8)-COLUMN($V$5)+1)),"",$V$3-WEEKDAY($V$3,1)+(ROW(AB8)-ROW($V$5))*7+(COLUMN(AB8)-COLUMN($V$5)+1))</f>
        <v/>
      </c>
      <c r="AC8" s="351" t="n"/>
      <c r="AD8" s="351" t="n"/>
      <c r="AE8" s="3" t="b">
        <v>1</v>
      </c>
      <c r="AF8" s="258" t="n"/>
      <c r="AJ8" s="350" t="n"/>
      <c r="AL8" s="251" t="n"/>
    </row>
    <row r="9">
      <c r="A9" s="351" t="n"/>
      <c r="B9" s="351" t="n"/>
      <c r="C9" s="337" t="n"/>
      <c r="D9" s="337" t="n"/>
      <c r="E9" s="337" t="n"/>
      <c r="F9" s="337" t="n"/>
      <c r="G9" s="6" t="n"/>
      <c r="H9" s="6" t="n"/>
      <c r="I9" s="6" t="n"/>
      <c r="J9" s="6" t="n"/>
      <c r="K9" s="6" t="n"/>
      <c r="L9" s="6" t="n"/>
      <c r="M9" s="137" t="n"/>
      <c r="N9" s="137" t="n"/>
      <c r="O9" s="6" t="n"/>
      <c r="P9" s="6" t="n"/>
      <c r="Q9" s="6" t="n"/>
      <c r="R9" s="6" t="n"/>
      <c r="S9" s="6" t="n"/>
      <c r="T9" s="6" t="n"/>
      <c r="U9" s="351" t="n"/>
      <c r="V9" s="265" t="n"/>
      <c r="W9" s="265" t="n"/>
      <c r="X9" s="265" t="n"/>
      <c r="Y9" s="265" t="n"/>
      <c r="Z9" s="265" t="n"/>
      <c r="AA9" s="265" t="n"/>
      <c r="AB9" s="265" t="n"/>
      <c r="AC9" s="351" t="n"/>
      <c r="AD9" s="351" t="n"/>
      <c r="AE9" s="3" t="n"/>
      <c r="AF9" s="351" t="n"/>
      <c r="AJ9" s="350" t="n"/>
      <c r="AL9" s="251" t="n"/>
    </row>
    <row r="10">
      <c r="A10" s="351" t="n"/>
      <c r="B10" s="351" t="n"/>
      <c r="C10" s="337" t="inlineStr">
        <is>
          <t>592-223-7560</t>
        </is>
      </c>
      <c r="D10" s="351" t="n"/>
      <c r="E10" s="351" t="n"/>
      <c r="F10" s="351" t="n"/>
      <c r="G10" s="6" t="n"/>
      <c r="H10" s="340" t="n"/>
      <c r="I10" s="351" t="n"/>
      <c r="J10" s="340" t="n"/>
      <c r="K10" s="330" t="inlineStr">
        <is>
          <t>Week Starting:</t>
        </is>
      </c>
      <c r="L10" s="351" t="n"/>
      <c r="M10" s="335" t="n">
        <v>46038</v>
      </c>
      <c r="N10" s="362" t="n"/>
      <c r="O10" s="6" t="n"/>
      <c r="P10" s="6" t="n"/>
      <c r="Q10" s="6" t="n"/>
      <c r="R10" s="6" t="n"/>
      <c r="S10" s="6" t="n"/>
      <c r="T10" s="138" t="inlineStr">
        <is>
          <t>[42]</t>
        </is>
      </c>
      <c r="U10" s="351" t="n"/>
      <c r="V10" s="263">
        <f>IF(MONTH($V$3)&lt;&gt;MONTH($V$3-WEEKDAY($V$3,1)+(ROW(V10)-ROW($V$5))*7+(COLUMN(V10)-COLUMN($V$5)+1)),"",$V$3-WEEKDAY($V$3,1)+(ROW(V10)-ROW($V$5))*7+(COLUMN(V10)-COLUMN($V$5)+1))</f>
        <v/>
      </c>
      <c r="W10" s="263">
        <f>IF(MONTH($V$3)&lt;&gt;MONTH($V$3-WEEKDAY($V$3,1)+(ROW(W10)-ROW($V$5))*7+(COLUMN(W10)-COLUMN($V$5)+1)),"",$V$3-WEEKDAY($V$3,1)+(ROW(W10)-ROW($V$5))*7+(COLUMN(W10)-COLUMN($V$5)+1))</f>
        <v/>
      </c>
      <c r="X10" s="263">
        <f>IF(MONTH($V$3)&lt;&gt;MONTH($V$3-WEEKDAY($V$3,1)+(ROW(X10)-ROW($V$5))*7+(COLUMN(X10)-COLUMN($V$5)+1)),"",$V$3-WEEKDAY($V$3,1)+(ROW(X10)-ROW($V$5))*7+(COLUMN(X10)-COLUMN($V$5)+1))</f>
        <v/>
      </c>
      <c r="Y10" s="263">
        <f>IF(MONTH($V$3)&lt;&gt;MONTH($V$3-WEEKDAY($V$3,1)+(ROW(Y10)-ROW($V$5))*7+(COLUMN(Y10)-COLUMN($V$5)+1)),"",$V$3-WEEKDAY($V$3,1)+(ROW(Y10)-ROW($V$5))*7+(COLUMN(Y10)-COLUMN($V$5)+1))</f>
        <v/>
      </c>
      <c r="Z10" s="263">
        <f>IF(MONTH($V$3)&lt;&gt;MONTH($V$3-WEEKDAY($V$3,1)+(ROW(Z10)-ROW($V$5))*7+(COLUMN(Z10)-COLUMN($V$5)+1)),"",$V$3-WEEKDAY($V$3,1)+(ROW(Z10)-ROW($V$5))*7+(COLUMN(Z10)-COLUMN($V$5)+1))</f>
        <v/>
      </c>
      <c r="AA10" s="263">
        <f>IF(MONTH($V$3)&lt;&gt;MONTH($V$3-WEEKDAY($V$3,1)+(ROW(AA10)-ROW($V$5))*7+(COLUMN(AA10)-COLUMN($V$5)+1)),"",$V$3-WEEKDAY($V$3,1)+(ROW(AA10)-ROW($V$5))*7+(COLUMN(AA10)-COLUMN($V$5)+1))</f>
        <v/>
      </c>
      <c r="AB10" s="263">
        <f>IF(MONTH($V$3)&lt;&gt;MONTH($V$3-WEEKDAY($V$3,1)+(ROW(AB10)-ROW($V$5))*7+(COLUMN(AB10)-COLUMN($V$5)+1)),"",$V$3-WEEKDAY($V$3,1)+(ROW(AB10)-ROW($V$5))*7+(COLUMN(AB10)-COLUMN($V$5)+1))</f>
        <v/>
      </c>
      <c r="AC10" s="351" t="n"/>
      <c r="AD10" s="136" t="inlineStr">
        <is>
          <t>After:</t>
        </is>
      </c>
      <c r="AE10" s="264" t="n">
        <v>40</v>
      </c>
      <c r="AF10" s="250" t="n"/>
    </row>
    <row r="11" ht="15.75" customHeight="1" s="348" thickBot="1">
      <c r="A11" s="351" t="n"/>
      <c r="B11" s="351" t="n"/>
      <c r="C11" s="6" t="n"/>
      <c r="D11" s="6" t="n"/>
      <c r="E11" s="6" t="n"/>
      <c r="F11" s="6" t="n"/>
      <c r="G11" s="6" t="n"/>
      <c r="H11" s="6" t="n"/>
      <c r="I11" s="6" t="n"/>
      <c r="J11" s="6" t="n"/>
      <c r="K11" s="259" t="inlineStr">
        <is>
          <t>Carry Forward Hrs:</t>
        </is>
      </c>
      <c r="L11" s="248" t="n">
        <v>40</v>
      </c>
      <c r="M11" s="6" t="n"/>
      <c r="N11" s="6" t="n"/>
      <c r="O11" s="6" t="n"/>
      <c r="P11" s="6" t="n"/>
      <c r="Q11" s="6" t="n"/>
      <c r="R11" s="6" t="n"/>
      <c r="S11" s="6" t="n"/>
      <c r="T11" s="6" t="n"/>
      <c r="U11" s="351" t="n"/>
      <c r="V11" s="263">
        <f>IF(MONTH($V$3)&lt;&gt;MONTH($V$3-WEEKDAY($V$3,1)+(ROW(V11)-ROW($V$5))*7+(COLUMN(V11)-COLUMN($V$5)+1)),"",$V$3-WEEKDAY($V$3,1)+(ROW(V11)-ROW($V$5))*7+(COLUMN(V11)-COLUMN($V$5)+1))</f>
        <v/>
      </c>
      <c r="W11" s="263">
        <f>IF(MONTH($V$3)&lt;&gt;MONTH($V$3-WEEKDAY($V$3,1)+(ROW(W11)-ROW($V$5))*7+(COLUMN(W11)-COLUMN($V$5)+1)),"",$V$3-WEEKDAY($V$3,1)+(ROW(W11)-ROW($V$5))*7+(COLUMN(W11)-COLUMN($V$5)+1))</f>
        <v/>
      </c>
      <c r="X11" s="263">
        <f>IF(MONTH($V$3)&lt;&gt;MONTH($V$3-WEEKDAY($V$3,1)+(ROW(X11)-ROW($V$5))*7+(COLUMN(X11)-COLUMN($V$5)+1)),"",$V$3-WEEKDAY($V$3,1)+(ROW(X11)-ROW($V$5))*7+(COLUMN(X11)-COLUMN($V$5)+1))</f>
        <v/>
      </c>
      <c r="Y11" s="263">
        <f>IF(MONTH($V$3)&lt;&gt;MONTH($V$3-WEEKDAY($V$3,1)+(ROW(Y11)-ROW($V$5))*7+(COLUMN(Y11)-COLUMN($V$5)+1)),"",$V$3-WEEKDAY($V$3,1)+(ROW(Y11)-ROW($V$5))*7+(COLUMN(Y11)-COLUMN($V$5)+1))</f>
        <v/>
      </c>
      <c r="Z11" s="263">
        <f>IF(MONTH($V$3)&lt;&gt;MONTH($V$3-WEEKDAY($V$3,1)+(ROW(Z11)-ROW($V$5))*7+(COLUMN(Z11)-COLUMN($V$5)+1)),"",$V$3-WEEKDAY($V$3,1)+(ROW(Z11)-ROW($V$5))*7+(COLUMN(Z11)-COLUMN($V$5)+1))</f>
        <v/>
      </c>
      <c r="AA11" s="263">
        <f>IF(MONTH($V$3)&lt;&gt;MONTH($V$3-WEEKDAY($V$3,1)+(ROW(AA11)-ROW($V$5))*7+(COLUMN(AA11)-COLUMN($V$5)+1)),"",$V$3-WEEKDAY($V$3,1)+(ROW(AA11)-ROW($V$5))*7+(COLUMN(AA11)-COLUMN($V$5)+1))</f>
        <v/>
      </c>
      <c r="AB11" s="263">
        <f>IF(MONTH($V$3)&lt;&gt;MONTH($V$3-WEEKDAY($V$3,1)+(ROW(AB11)-ROW($V$5))*7+(COLUMN(AB11)-COLUMN($V$5)+1)),"",$V$3-WEEKDAY($V$3,1)+(ROW(AB11)-ROW($V$5))*7+(COLUMN(AB11)-COLUMN($V$5)+1))</f>
        <v/>
      </c>
      <c r="AC11" s="351" t="n"/>
      <c r="AD11" s="351" t="n"/>
      <c r="AE11" s="351" t="n"/>
      <c r="AF11" s="258" t="n"/>
      <c r="AJ11" s="252" t="n"/>
      <c r="AK11" s="252" t="n"/>
    </row>
    <row r="12" ht="27.75" customFormat="1" customHeight="1" s="2" thickBot="1">
      <c r="A12" s="266" t="inlineStr">
        <is>
          <t>Day Off</t>
        </is>
      </c>
      <c r="B12" s="267" t="inlineStr">
        <is>
          <t>Holiday Double</t>
        </is>
      </c>
      <c r="C12" s="139" t="inlineStr">
        <is>
          <t>Day of Week</t>
        </is>
      </c>
      <c r="D12" s="140" t="inlineStr">
        <is>
          <t>Time
In</t>
        </is>
      </c>
      <c r="E12" s="140" t="inlineStr">
        <is>
          <t>Time
Out</t>
        </is>
      </c>
      <c r="F12" s="141" t="n"/>
      <c r="G12" s="140" t="inlineStr">
        <is>
          <t>Time
In</t>
        </is>
      </c>
      <c r="H12" s="140" t="inlineStr">
        <is>
          <t>Time
Out</t>
        </is>
      </c>
      <c r="I12" s="142" t="inlineStr">
        <is>
          <t>Total
Hrs</t>
        </is>
      </c>
      <c r="J12" s="142" t="inlineStr">
        <is>
          <t>Location</t>
        </is>
      </c>
      <c r="K12" s="142" t="inlineStr">
        <is>
          <t>Supervisor</t>
        </is>
      </c>
      <c r="L12" s="142" t="inlineStr">
        <is>
          <t>Supervisor Approval</t>
        </is>
      </c>
      <c r="M12" s="140" t="inlineStr">
        <is>
          <t>Regular
Hrs</t>
        </is>
      </c>
      <c r="N12" s="140" t="inlineStr">
        <is>
          <t>Overtime
Hrs</t>
        </is>
      </c>
      <c r="O12" s="140" t="inlineStr">
        <is>
          <t>Hol Hrs</t>
        </is>
      </c>
      <c r="P12" s="140" t="inlineStr">
        <is>
          <t>Responsibilities</t>
        </is>
      </c>
      <c r="Q12" s="140" t="inlineStr">
        <is>
          <t>Risk</t>
        </is>
      </c>
      <c r="R12" s="140" t="inlineStr">
        <is>
          <t>Meals</t>
        </is>
      </c>
      <c r="S12" s="140" t="inlineStr">
        <is>
          <t>Vac Hrs</t>
        </is>
      </c>
      <c r="T12" s="143" t="inlineStr">
        <is>
          <t>Reason for Overtime</t>
        </is>
      </c>
      <c r="U12" s="144" t="inlineStr">
        <is>
          <t>Wkly Reg Avail</t>
        </is>
      </c>
      <c r="V12" s="351" t="inlineStr">
        <is>
          <t>Orig Reg</t>
        </is>
      </c>
      <c r="W12" s="351" t="inlineStr">
        <is>
          <t>Wkly OT Adj</t>
        </is>
      </c>
      <c r="X12" s="351" t="inlineStr">
        <is>
          <t>Week Start</t>
        </is>
      </c>
      <c r="Y12" s="351" t="inlineStr">
        <is>
          <t>Wk Hrs Before</t>
        </is>
      </c>
      <c r="Z12" s="351" t="n"/>
      <c r="AA12" s="351" t="n"/>
      <c r="AB12" s="351" t="n"/>
      <c r="AC12" s="351" t="n"/>
      <c r="AD12" s="351" t="n"/>
      <c r="AE12" s="351" t="n"/>
      <c r="AF12" s="351" t="n"/>
      <c r="AJ12" s="252" t="n"/>
      <c r="AK12" s="252" t="n"/>
    </row>
    <row r="13" hidden="1" ht="15.75" customHeight="1" s="348" thickBot="1">
      <c r="A13" s="268" t="n"/>
      <c r="B13" s="351" t="n"/>
      <c r="C13" s="145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146" t="n"/>
      <c r="U13" s="351" t="n"/>
      <c r="V13" s="351" t="n"/>
      <c r="W13" s="351" t="n"/>
      <c r="X13" s="351" t="n"/>
      <c r="Y13" s="351" t="n"/>
      <c r="Z13" s="351" t="n"/>
      <c r="AA13" s="351" t="n"/>
      <c r="AB13" s="351" t="n"/>
      <c r="AC13" s="351" t="n"/>
      <c r="AD13" s="351" t="n"/>
      <c r="AE13" s="351" t="n"/>
      <c r="AF13" s="351" t="n"/>
    </row>
    <row r="14" ht="24" customHeight="1" s="348" thickBot="1">
      <c r="A14" s="147" t="inlineStr">
        <is>
          <t>On Day</t>
        </is>
      </c>
      <c r="B14" s="269" t="n"/>
      <c r="C14" s="88">
        <f>M10</f>
        <v/>
      </c>
      <c r="D14" s="54" t="n">
        <v>0.9583333333333334</v>
      </c>
      <c r="E14" s="148">
        <f>IF(D14="", "",
 IF(D14=TIME(0,0,0), 0,
 IF(AND(D14&gt;=TIME(0,0,1), D14&lt;=TIME(2,0,0)), TIME(7,0,0),
 IF(AND(D14&gt;=TIME(6,0,0), D14&lt;=TIME(8,0,0)), TIME(12,0,0),
 IF(AND(D14&gt;TIME(8,0,0), D14&lt;=TIME(13,59,0)), TIME(15,0,0),
 IF(AND(D14&gt;=TIME(14,0,0), D14&lt;=TIME(17,59,0)), TIME(21,0,0),
 IF(AND(D14&gt;=TIME(18,0,0), D14&lt;=TIME(21,59,0)), TIME(0,0,0),
 IF(AND(D14&gt;=TIME(22,0,0), D14&lt;=TIME(23,59,59)), TIME(7,0,0), ""))))))))</f>
        <v/>
      </c>
      <c r="F14" s="149" t="n"/>
      <c r="G14" s="148">
        <f>IF(AND(D14&gt;=TIME(6,0,0),D14&lt;=TIME(8,0,0)),E14,"")</f>
        <v/>
      </c>
      <c r="H14" s="54" t="n">
        <v>0.2916666666666667</v>
      </c>
      <c r="I14" s="55">
        <f>ROUND(IF(OR(D14="",E14="",E14=0),0,IF(H14="",MOD(E14-D14,1)*24,MOD(H14-D14,1)*24)),2)</f>
        <v/>
      </c>
      <c r="J14" s="150" t="inlineStr">
        <is>
          <t>Unico-44</t>
        </is>
      </c>
      <c r="K14" s="270" t="n"/>
      <c r="L14" s="271" t="n"/>
      <c r="M14" s="272">
        <f>MAX(0,V14-W14)</f>
        <v/>
      </c>
      <c r="N14" s="56">
        <f>(IF(OR($C14="",$D14=""),0,
 IF(OR($A14="Holiday",$A15="Holiday"),
    IF(ISNUMBER(MATCH(TRIM($B14),{"Phagwah","Good Friday","Easter Monday","Labour Day","Christmas","Eid ul Azha","Romans-2","Globe-12","Neptune P1"},0)),0,$I14),
 IF(AND(NOT(OR($A14="Annual Leave",$A15="Annual Leave")),$A14="Off day"),$I14,
  MAX(0,$I14-$V14)
  ))))+W14</f>
        <v/>
      </c>
      <c r="O14" s="56">
        <f>IF(AND(OR($A14="Holiday",$A15="Holiday"),
        ISNUMBER(MATCH(TRIM($B14),{"Phagwah","Good Friday","Easter Monday","Labour Day","Christmas","Eid ul Azha","Romans-2","Globe-12","Neptune P1"},0))),
   $I14,0)</f>
        <v/>
      </c>
      <c r="P14" s="56">
        <f>IF(OR($O$7="Canteen",$O$7="Head Office"),0,IF($I14&lt;=0,0,IF(OR(OR(TRIM($J14)="Hebrews",TRIM($J14)="Romans",TRIM($J14)="Romans-2",TRIM($J14)="Globe",TRIM($J14)="Globe-12",TRIM($J14)="Neptune P1"),AND($I15&gt;0,OR(TRIM($J15)="Hebrews",TRIM($J15)="Romans",TRIM($J15)="Romans-2",TRIM($J15)="Globe",TRIM($J15)="Globe-12",TRIM($J15)="Neptune P1"))),1,0)))</f>
        <v/>
      </c>
      <c r="Q14" s="57" t="n"/>
      <c r="R14" s="56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IF($I14&gt;0,1,0),
      0
   ),
0))</f>
        <v/>
      </c>
      <c r="S14" s="56">
        <f>IF(OR($A14="Annual Leave",$A15="Annual Leave"),IF($A14="Annual Leave",8,0),0)</f>
        <v/>
      </c>
      <c r="T14" s="58" t="n"/>
      <c r="U14" s="144">
        <f>MAX(0,40-Y14)</f>
        <v/>
      </c>
      <c r="V14" s="151">
        <f>IF(OR($C14="",$D14=""),0,
 IF(OR($A14="Holiday",$A15="Holiday"),0,
 IF(AND(NOT(OR($A14="Annual Leave",$A15="Annual Leave")),$A14="Off day"),0,
  IF($I14+$I15&gt;=8,IF($I14&gt;=8,8,$I14),$I14)
  )))</f>
        <v/>
      </c>
      <c r="W14" s="151">
        <f>MAX(0,V14-U14)</f>
        <v/>
      </c>
      <c r="X14" s="151">
        <f>IF(C14="","",C14-WEEKDAY(C14,1)+1)</f>
        <v/>
      </c>
      <c r="Y14" s="151">
        <f>IF(X14=X14,$L$11,0)</f>
        <v/>
      </c>
      <c r="Z14" s="151" t="n"/>
      <c r="AA14" s="151" t="n"/>
      <c r="AB14" s="151" t="n"/>
      <c r="AC14" s="351" t="n"/>
      <c r="AD14" s="351" t="n"/>
      <c r="AE14" s="351" t="n"/>
      <c r="AF14" s="351" t="n"/>
    </row>
    <row r="15" ht="24" customHeight="1" s="348" thickBot="1">
      <c r="A15" s="147" t="inlineStr">
        <is>
          <t>On Day</t>
        </is>
      </c>
      <c r="B15" s="269" t="n"/>
      <c r="C15" s="89">
        <f>C14</f>
        <v/>
      </c>
      <c r="D15" s="59" t="n"/>
      <c r="E15" s="152">
        <f>IF(D15="", "",
 IF(D15=TIME(0,0,0), 0,
 IF(AND(D15&gt;=TIME(0,0,1), D15&lt;=TIME(2,0,0)), TIME(7,0,0),
 IF(AND(D15&gt;=TIME(6,0,0), D15&lt;=TIME(8,0,0)), TIME(12,0,0),
 IF(AND(D15&gt;TIME(8,0,0), D15&lt;=TIME(13,59,0)), TIME(15,0,0),
 IF(AND(D15&gt;=TIME(14,0,0), D15&lt;=TIME(17,59,0)), TIME(21,0,0),
 IF(AND(D15&gt;=TIME(18,0,0), D15&lt;=TIME(21,59,0)), TIME(0,0,0),
 IF(AND(D15&gt;=TIME(22,0,0), D15&lt;=TIME(23,59,59)), TIME(7,0,0), ""))))))))</f>
        <v/>
      </c>
      <c r="F15" s="153" t="n"/>
      <c r="G15" s="152">
        <f>IF(AND(D15&gt;=TIME(6,0,0),D15&lt;=TIME(8,0,0)),E15,"")</f>
        <v/>
      </c>
      <c r="H15" s="59" t="n"/>
      <c r="I15" s="60">
        <f>ROUND(IF(OR(D15="",E15="",E15=0),0,IF(H15="",MOD(E15-D15,1)*24,MOD(H15-D15,1)*24)),2)</f>
        <v/>
      </c>
      <c r="J15" s="150" t="n"/>
      <c r="K15" s="270" t="n"/>
      <c r="L15" s="271" t="n"/>
      <c r="M15" s="272">
        <f>MAX(0,V15-W15)</f>
        <v/>
      </c>
      <c r="N15" s="61">
        <f>(IF(OR($C15="",$D15=""),0,
 IF(OR($A14="Holiday",$A15="Holiday"),
    IF(ISNUMBER(MATCH(TRIM($B15),{"Phagwah","Good Friday","Easter Monday","Labour Day","Christmas","Eid ul Azha","Romans-2","Globe-12","Neptune P1"},0)),0,$I15),
 IF(AND(NOT(OR($A14="Annual Leave",$A15="Annual Leave")),$A15="Off day"),$I15,
  MAX(0,$I15-$V15)
  ))))+W15</f>
        <v/>
      </c>
      <c r="O15" s="61">
        <f>IF(AND(OR($A14="Holiday",$A15="Holiday"),
        ISNUMBER(MATCH(TRIM($B15),{"Phagwah","Good Friday","Easter Monday","Labour Day","Christmas","Eid ul Azha","Romans-2","Globe-12","Neptune P1"},0))),
   $I15,0)</f>
        <v/>
      </c>
      <c r="P15" s="61">
        <f>IF(OR($O$7="Canteen",$O$7="Head Office"),0,IF($I15&lt;=0,0,IF(AND($I14&lt;=0,OR(TRIM($J15)="Hebrews",TRIM($J15)="Romans",TRIM($J15)="Romans-2",TRIM($J15)="Globe",TRIM($J15)="Globe-12",TRIM($J15)="Neptune P1")),1,0)))</f>
        <v/>
      </c>
      <c r="Q15" s="62" t="n"/>
      <c r="R15" s="61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IF(AND($I14=0,$I15&gt;0),1,0),
      0
   ),
0))</f>
        <v/>
      </c>
      <c r="S15" s="61">
        <f>IF(OR($A14="Annual Leave",$A15="Annual Leave"),IF(AND($A14&lt;&gt;"Annual Leave",$A15="Annual Leave"),8,0),0)</f>
        <v/>
      </c>
      <c r="T15" s="63" t="n"/>
      <c r="U15" s="144">
        <f>MAX(0,40-Y15)</f>
        <v/>
      </c>
      <c r="V15" s="151">
        <f>IF(OR($C15="",$D15=""),0,
 IF(OR($A14="Holiday",$A15="Holiday"),0,
 IF(AND(NOT(OR($A14="Annual Leave",$A15="Annual Leave")),$A15="Off day"),0,
  IF($I14+$I15&gt;=8,IF($I14&gt;=8,0,8-$I14),$I15)
  )))</f>
        <v/>
      </c>
      <c r="W15" s="151">
        <f>MAX(0,V15-U15)</f>
        <v/>
      </c>
      <c r="X15" s="151">
        <f>IF(C15="","",C15-WEEKDAY(C15,1)+1)</f>
        <v/>
      </c>
      <c r="Y15" s="151">
        <f>SUMPRODUCT(($X$14:$X14=X15)*(($V$14:$V14)+($O$14:$O14)))+IF(X15=X14,$L$11,0)</f>
        <v/>
      </c>
      <c r="Z15" s="151" t="n"/>
      <c r="AA15" s="151" t="n"/>
      <c r="AB15" s="151" t="n"/>
      <c r="AC15" s="351" t="n"/>
      <c r="AD15" s="351" t="n"/>
      <c r="AE15" s="351" t="n"/>
      <c r="AF15" s="351" t="n"/>
    </row>
    <row r="16" ht="24" customHeight="1" s="348" thickBot="1">
      <c r="A16" s="154" t="inlineStr">
        <is>
          <t>On Day</t>
        </is>
      </c>
      <c r="B16" s="273" t="n"/>
      <c r="C16" s="90">
        <f>C14+1</f>
        <v/>
      </c>
      <c r="D16" s="8" t="n">
        <v>0.9583333333333334</v>
      </c>
      <c r="E16" s="155">
        <f>IF(D16="", "",
 IF(D16=TIME(0,0,0), 0,
 IF(AND(D16&gt;=TIME(0,0,1), D16&lt;=TIME(2,0,0)), TIME(7,0,0),
 IF(AND(D16&gt;=TIME(6,0,0), D16&lt;=TIME(8,0,0)), TIME(12,0,0),
 IF(AND(D16&gt;TIME(8,0,0), D16&lt;=TIME(13,59,0)), TIME(15,0,0),
 IF(AND(D16&gt;=TIME(14,0,0), D16&lt;=TIME(17,59,0)), TIME(21,0,0),
 IF(AND(D16&gt;=TIME(18,0,0), D16&lt;=TIME(21,59,0)), TIME(0,0,0),
 IF(AND(D16&gt;=TIME(22,0,0), D16&lt;=TIME(23,59,59)), TIME(7,0,0), ""))))))))</f>
        <v/>
      </c>
      <c r="F16" s="156" t="n"/>
      <c r="G16" s="155">
        <f>IF(AND(D16&gt;=TIME(6,0,0),D16&lt;=TIME(8,0,0)),E16,"")</f>
        <v/>
      </c>
      <c r="H16" s="8" t="n">
        <v>0.2916666666666667</v>
      </c>
      <c r="I16" s="30">
        <f>ROUND(IF(OR(D16="",E16="",E16=0),0,IF(H16="",MOD(E16-D16,1)*24,MOD(H16-D16,1)*24)),2)</f>
        <v/>
      </c>
      <c r="J16" s="157" t="inlineStr">
        <is>
          <t>Unico-44</t>
        </is>
      </c>
      <c r="K16" s="274" t="n"/>
      <c r="L16" s="271" t="n"/>
      <c r="M16" s="275">
        <f>MAX(0,V16-W16)</f>
        <v/>
      </c>
      <c r="N16" s="9">
        <f>(IF(OR($C16="",$D16=""),0,
 IF(OR($A16="Holiday",$A17="Holiday"),
    IF(ISNUMBER(MATCH(TRIM($B16),{"Phagwah","Good Friday","Easter Monday","Labour Day","Christmas","Eid ul Azha","Romans-2","Globe-12","Neptune P1"},0)),0,$I16),
 IF(AND(NOT(OR($A16="Annual Leave",$A17="Annual Leave")),$A16="Off day"),$I16,
  MAX(0,$I16-$V16)
  ))))+W16</f>
        <v/>
      </c>
      <c r="O16" s="9">
        <f>IF(AND(OR($A16="Holiday",$A17="Holiday"),
        ISNUMBER(MATCH(TRIM($B16),{"Phagwah","Good Friday","Easter Monday","Labour Day","Christmas","Eid ul Azha","Romans-2","Globe-12","Neptune P1"},0))),
   $I16,0)</f>
        <v/>
      </c>
      <c r="P16" s="9">
        <f>IF(OR($O$7="Canteen",$O$7="Head Office"),0,IF($I16&lt;=0,0,IF(OR(OR(TRIM($J16)="Hebrews",TRIM($J16)="Romans",TRIM($J16)="Romans-2",TRIM($J16)="Globe",TRIM($J16)="Globe-12",TRIM($J16)="Neptune P1"),AND($I17&gt;0,OR(TRIM($J17)="Hebrews",TRIM($J17)="Romans",TRIM($J17)="Romans-2",TRIM($J17)="Globe",TRIM($J17)="Globe-12",TRIM($J17)="Neptune P1"))),1,0)))</f>
        <v/>
      </c>
      <c r="Q16" s="10" t="n"/>
      <c r="R16" s="9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IF($I16&gt;0,1,0),
      0
   ),
0))</f>
        <v/>
      </c>
      <c r="S16" s="9">
        <f>IF(OR($A16="Annual Leave",$A17="Annual Leave"),IF($A16="Annual Leave",8,0),0)</f>
        <v/>
      </c>
      <c r="T16" s="91" t="n"/>
      <c r="U16" s="144">
        <f>MAX(0,40-Y16)</f>
        <v/>
      </c>
      <c r="V16" s="351">
        <f>IF(OR($C16="",$D16=""),0,
 IF(OR($A16="Holiday",$A17="Holiday"),0,
 IF(AND(NOT(OR($A16="Annual Leave",$A17="Annual Leave")),$A16="Off day"),0,
  IF($I16+$I17&gt;=8,IF($I16&gt;=8,8,$I16),$I16)
  )))</f>
        <v/>
      </c>
      <c r="W16" s="351">
        <f>MAX(0,V16-U16)</f>
        <v/>
      </c>
      <c r="X16" s="351">
        <f>IF(C16="","",C16-WEEKDAY(C16,1)+1)</f>
        <v/>
      </c>
      <c r="Y16" s="351">
        <f>SUMPRODUCT(($X$14:$X15=X16)*(($V$14:$V15)+($O$14:$O15)))+IF(X16=X14,$L$11,0)</f>
        <v/>
      </c>
      <c r="Z16" s="351" t="n"/>
      <c r="AA16" s="351" t="n"/>
      <c r="AB16" s="351" t="n"/>
      <c r="AC16" s="351" t="n"/>
      <c r="AD16" s="351" t="n"/>
      <c r="AE16" s="351" t="n"/>
      <c r="AF16" s="351" t="n"/>
    </row>
    <row r="17" ht="24" customHeight="1" s="348" thickBot="1">
      <c r="A17" s="154" t="inlineStr">
        <is>
          <t>On Day</t>
        </is>
      </c>
      <c r="B17" s="273" t="n"/>
      <c r="C17" s="90">
        <f>C16</f>
        <v/>
      </c>
      <c r="D17" s="276" t="n"/>
      <c r="E17" s="277">
        <f>IF(D17="", "",
 IF(D17=TIME(0,0,0), 0,
 IF(AND(D17&gt;=TIME(0,0,1), D17&lt;=TIME(2,0,0)), TIME(7,0,0),
 IF(AND(D17&gt;=TIME(6,0,0), D17&lt;=TIME(8,0,0)), TIME(12,0,0),
 IF(AND(D17&gt;TIME(8,0,0), D17&lt;=TIME(13,59,0)), TIME(15,0,0),
 IF(AND(D17&gt;=TIME(14,0,0), D17&lt;=TIME(17,59,0)), TIME(21,0,0),
 IF(AND(D17&gt;=TIME(18,0,0), D17&lt;=TIME(21,59,0)), TIME(0,0,0),
 IF(AND(D17&gt;=TIME(22,0,0), D17&lt;=TIME(23,59,59)), TIME(7,0,0), ""))))))))</f>
        <v/>
      </c>
      <c r="F17" s="156" t="n"/>
      <c r="G17" s="277">
        <f>IF(AND(D17&gt;=TIME(6,0,0),D17&lt;=TIME(8,0,0)),E17,"")</f>
        <v/>
      </c>
      <c r="H17" s="276" t="n"/>
      <c r="I17" s="30">
        <f>ROUND(IF(OR(D17="",E17="",E17=0),0,IF(H17="",MOD(E17-D17,1)*24,MOD(H17-D17,1)*24)),2)</f>
        <v/>
      </c>
      <c r="J17" s="158" t="n"/>
      <c r="K17" s="274" t="n"/>
      <c r="L17" s="271" t="n"/>
      <c r="M17" s="275">
        <f>MAX(0,V17-W17)</f>
        <v/>
      </c>
      <c r="N17" s="278">
        <f>(IF(OR($C17="",$D17=""),0,
 IF(OR($A16="Holiday",$A17="Holiday"),
    IF(ISNUMBER(MATCH(TRIM($B17),{"Phagwah","Good Friday","Easter Monday","Labour Day","Christmas","Eid ul Azha","Romans-2","Globe-12","Neptune P1"},0)),0,$I17),
 IF(AND(NOT(OR($A16="Annual Leave",$A17="Annual Leave")),$A17="Off day"),$I17,
  MAX(0,$I17-$V17)
  ))))+W17</f>
        <v/>
      </c>
      <c r="O17" s="278">
        <f>IF(AND(OR($A16="Holiday",$A17="Holiday"),
        ISNUMBER(MATCH(TRIM($B17),{"Phagwah","Good Friday","Easter Monday","Labour Day","Christmas","Eid ul Azha","Romans-2","Globe-12","Neptune P1"},0))),
   $I17,0)</f>
        <v/>
      </c>
      <c r="P17" s="278">
        <f>IF(OR($O$7="Canteen",$O$7="Head Office"),0,IF($I17&lt;=0,0,IF(AND($I16&lt;=0,OR(TRIM($J17)="Hebrews",TRIM($J17)="Romans",TRIM($J17)="Romans-2",TRIM($J17)="Globe",TRIM($J17)="Globe-12",TRIM($J17)="Neptune P1")),1,0)))</f>
        <v/>
      </c>
      <c r="Q17" s="279" t="n"/>
      <c r="R17" s="278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IF(AND($I16=0,$I17&gt;0),1,0),
      0
   ),
0))</f>
        <v/>
      </c>
      <c r="S17" s="278">
        <f>IF(OR($A16="Annual Leave",$A17="Annual Leave"),IF(AND($A16&lt;&gt;"Annual Leave",$A17="Annual Leave"),8,0),0)</f>
        <v/>
      </c>
      <c r="T17" s="280" t="n"/>
      <c r="U17" s="144">
        <f>MAX(0,40-Y17)</f>
        <v/>
      </c>
      <c r="V17" s="351">
        <f>IF(OR($C17="",$D17=""),0,
 IF(OR($A16="Holiday",$A17="Holiday"),0,
 IF(AND(NOT(OR($A16="Annual Leave",$A17="Annual Leave")),$A17="Off day"),0,
  IF($I16+$I17&gt;=8,IF($I16&gt;=8,0,8-$I16),$I17)
  )))</f>
        <v/>
      </c>
      <c r="W17" s="351">
        <f>MAX(0,V17-U17)</f>
        <v/>
      </c>
      <c r="X17" s="351">
        <f>IF(C17="","",C17-WEEKDAY(C17,1)+1)</f>
        <v/>
      </c>
      <c r="Y17" s="351">
        <f>SUMPRODUCT(($X$14:$X16=X17)*(($V$14:$V16)+($O$14:$O16)))+IF(X17=X14,$L$11,0)</f>
        <v/>
      </c>
      <c r="Z17" s="351" t="n"/>
      <c r="AA17" s="351" t="n"/>
      <c r="AB17" s="351" t="n"/>
      <c r="AC17" s="351" t="n"/>
      <c r="AD17" s="351" t="n"/>
      <c r="AE17" s="351" t="n"/>
      <c r="AF17" s="351" t="n"/>
    </row>
    <row r="18" ht="24" customHeight="1" s="348" thickBot="1">
      <c r="A18" s="159" t="inlineStr">
        <is>
          <t>On Day</t>
        </is>
      </c>
      <c r="B18" s="281" t="n"/>
      <c r="C18" s="92">
        <f>C16+1</f>
        <v/>
      </c>
      <c r="D18" s="31" t="n">
        <v>0.625</v>
      </c>
      <c r="E18" s="160">
        <f>IF(D18="", "",
 IF(D18=TIME(0,0,0), 0,
 IF(AND(D18&gt;=TIME(0,0,1), D18&lt;=TIME(2,0,0)), TIME(7,0,0),
 IF(AND(D18&gt;=TIME(6,0,0), D18&lt;=TIME(8,0,0)), TIME(12,0,0),
 IF(AND(D18&gt;TIME(8,0,0), D18&lt;=TIME(13,59,0)), TIME(15,0,0),
 IF(AND(D18&gt;=TIME(14,0,0), D18&lt;=TIME(17,59,0)), TIME(21,0,0),
 IF(AND(D18&gt;=TIME(18,0,0), D18&lt;=TIME(21,59,0)), TIME(0,0,0),
 IF(AND(D18&gt;=TIME(22,0,0), D18&lt;=TIME(23,59,59)), TIME(7,0,0), ""))))))))</f>
        <v/>
      </c>
      <c r="F18" s="161" t="n"/>
      <c r="G18" s="160">
        <f>IF(AND(D18&gt;=TIME(6,0,0),D18&lt;=TIME(8,0,0)),E18,"")</f>
        <v/>
      </c>
      <c r="H18" s="31" t="n">
        <v>0.9583333333333334</v>
      </c>
      <c r="I18" s="32">
        <f>ROUND(IF(OR(D18="",E18="",E18=0),0,IF(H18="",MOD(E18-D18,1)*24,MOD(H18-D18,1)*24)),2)</f>
        <v/>
      </c>
      <c r="J18" s="162" t="inlineStr">
        <is>
          <t>Unico-44</t>
        </is>
      </c>
      <c r="K18" s="282" t="n"/>
      <c r="L18" s="271" t="n"/>
      <c r="M18" s="283">
        <f>MAX(0,V18-W18)</f>
        <v/>
      </c>
      <c r="N18" s="33">
        <f>(IF(OR($C18="",$D18=""),0,
 IF(OR($A18="Holiday",$A19="Holiday"),
    IF(ISNUMBER(MATCH(TRIM($B18),{"Phagwah","Good Friday","Easter Monday","Labour Day","Christmas","Eid ul Azha","Romans-2","Globe-12","Neptune P1"},0)),0,$I18),
 IF(AND(NOT(OR($A18="Annual Leave",$A19="Annual Leave")),$A18="Off day"),$I18,
  MAX(0,$I18-$V18)
  ))))+W18</f>
        <v/>
      </c>
      <c r="O18" s="33">
        <f>IF(AND(OR($A18="Holiday",$A19="Holiday"),
        ISNUMBER(MATCH(TRIM($B18),{"Phagwah","Good Friday","Easter Monday","Labour Day","Christmas","Eid ul Azha","Romans-2","Globe-12","Neptune P1"},0))),
   $I18,0)</f>
        <v/>
      </c>
      <c r="P18" s="33">
        <f>IF(OR($O$7="Canteen",$O$7="Head Office"),0,IF($I18&lt;=0,0,IF(OR(OR(TRIM($J18)="Hebrews",TRIM($J18)="Romans",TRIM($J18)="Romans-2",TRIM($J18)="Globe",TRIM($J18)="Globe-12",TRIM($J18)="Neptune P1"),AND($I19&gt;0,OR(TRIM($J19)="Hebrews",TRIM($J19)="Romans",TRIM($J19)="Romans-2",TRIM($J19)="Globe",TRIM($J19)="Globe-12",TRIM($J19)="Neptune P1"))),1,0)))</f>
        <v/>
      </c>
      <c r="Q18" s="34" t="n"/>
      <c r="R18" s="33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IF($I18&gt;0,1,0),
      0
   ),
0))</f>
        <v/>
      </c>
      <c r="S18" s="33">
        <f>IF(OR($A18="Annual Leave",$A19="Annual Leave"),IF($A18="Annual Leave",8,0),0)</f>
        <v/>
      </c>
      <c r="T18" s="35" t="n"/>
      <c r="U18" s="144">
        <f>MAX(0,40-Y18)</f>
        <v/>
      </c>
      <c r="V18" s="351">
        <f>IF(OR($C18="",$D18=""),0,
 IF(OR($A18="Holiday",$A19="Holiday"),0,
 IF(AND(NOT(OR($A18="Annual Leave",$A19="Annual Leave")),$A18="Off day"),0,
  IF($I18+$I19&gt;=8,IF($I18&gt;=8,8,$I18),$I18)
  )))</f>
        <v/>
      </c>
      <c r="W18" s="351">
        <f>MAX(0,V18-U18)</f>
        <v/>
      </c>
      <c r="X18" s="351">
        <f>IF(C18="","",C18-WEEKDAY(C18,1)+1)</f>
        <v/>
      </c>
      <c r="Y18" s="351">
        <f>SUMPRODUCT(($X$14:$X17=X18)*(($V$14:$V17)+($O$14:$O17)))+IF(X18=X14,$L$11,0)</f>
        <v/>
      </c>
      <c r="Z18" s="351" t="n"/>
      <c r="AA18" s="351" t="n"/>
      <c r="AB18" s="351" t="n"/>
      <c r="AC18" s="351" t="n"/>
      <c r="AD18" s="351" t="n"/>
      <c r="AE18" s="351" t="n"/>
      <c r="AF18" s="351" t="n"/>
    </row>
    <row r="19" ht="24" customHeight="1" s="348" thickBot="1">
      <c r="A19" s="159" t="inlineStr">
        <is>
          <t>On Day</t>
        </is>
      </c>
      <c r="B19" s="281" t="n"/>
      <c r="C19" s="93">
        <f>C18</f>
        <v/>
      </c>
      <c r="D19" s="36" t="n"/>
      <c r="E19" s="163">
        <f>IF(D19="", "",
 IF(D19=TIME(0,0,0), 0,
 IF(AND(D19&gt;=TIME(0,0,1), D19&lt;=TIME(2,0,0)), TIME(7,0,0),
 IF(AND(D19&gt;=TIME(6,0,0), D19&lt;=TIME(8,0,0)), TIME(12,0,0),
 IF(AND(D19&gt;TIME(8,0,0), D19&lt;=TIME(13,59,0)), TIME(15,0,0),
 IF(AND(D19&gt;=TIME(14,0,0), D19&lt;=TIME(17,59,0)), TIME(21,0,0),
 IF(AND(D19&gt;=TIME(18,0,0), D19&lt;=TIME(21,59,0)), TIME(0,0,0),
 IF(AND(D19&gt;=TIME(22,0,0), D19&lt;=TIME(23,59,59)), TIME(7,0,0), ""))))))))</f>
        <v/>
      </c>
      <c r="F19" s="164" t="n"/>
      <c r="G19" s="163">
        <f>IF(AND(D19&gt;=TIME(6,0,0),D19&lt;=TIME(8,0,0)),E19,"")</f>
        <v/>
      </c>
      <c r="H19" s="36" t="n"/>
      <c r="I19" s="37">
        <f>ROUND(IF(OR(D19="",E19="",E19=0),0,IF(H19="",MOD(E19-D19,1)*24,MOD(H19-D19,1)*24)),2)</f>
        <v/>
      </c>
      <c r="J19" s="162" t="n"/>
      <c r="K19" s="282" t="n"/>
      <c r="L19" s="271" t="n"/>
      <c r="M19" s="283">
        <f>MAX(0,V19-W19)</f>
        <v/>
      </c>
      <c r="N19" s="38">
        <f>(IF(OR($C19="",$D19=""),0,
 IF(OR($A18="Holiday",$A19="Holiday"),
    IF(ISNUMBER(MATCH(TRIM($B19),{"Phagwah","Good Friday","Easter Monday","Labour Day","Christmas","Eid ul Azha","Romans-2","Globe-12","Neptune P1"},0)),0,$I19),
 IF(AND(NOT(OR($A18="Annual Leave",$A19="Annual Leave")),$A19="Off day"),$I19,
  MAX(0,$I19-$V19)
  ))))+W19</f>
        <v/>
      </c>
      <c r="O19" s="38">
        <f>IF(AND(OR($A18="Holiday",$A19="Holiday"),
        ISNUMBER(MATCH(TRIM($B19),{"Phagwah","Good Friday","Easter Monday","Labour Day","Christmas","Eid ul Azha","Romans-2","Globe-12","Neptune P1"},0))),
   $I19,0)</f>
        <v/>
      </c>
      <c r="P19" s="38">
        <f>IF(OR($O$7="Canteen",$O$7="Head Office"),0,IF($I19&lt;=0,0,IF(AND($I18&lt;=0,OR(TRIM($J19)="Hebrews",TRIM($J19)="Romans",TRIM($J19)="Romans-2",TRIM($J19)="Globe",TRIM($J19)="Globe-12",TRIM($J19)="Neptune P1")),1,0)))</f>
        <v/>
      </c>
      <c r="Q19" s="39" t="n"/>
      <c r="R19" s="38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IF(AND($I18=0,$I19&gt;0),1,0),
      0
   ),
0))</f>
        <v/>
      </c>
      <c r="S19" s="38">
        <f>IF(OR($A18="Annual Leave",$A19="Annual Leave"),IF(AND($A18&lt;&gt;"Annual Leave",$A19="Annual Leave"),8,0),0)</f>
        <v/>
      </c>
      <c r="T19" s="40" t="n"/>
      <c r="U19" s="144">
        <f>MAX(0,40-Y19)</f>
        <v/>
      </c>
      <c r="V19" s="351">
        <f>IF(OR($C19="",$D19=""),0,
 IF(OR($A18="Holiday",$A19="Holiday"),0,
 IF(AND(NOT(OR($A18="Annual Leave",$A19="Annual Leave")),$A19="Off day"),0,
  IF($I18+$I19&gt;=8,IF($I18&gt;=8,0,8-$I18),$I19)
  )))</f>
        <v/>
      </c>
      <c r="W19" s="351">
        <f>MAX(0,V19-U19)</f>
        <v/>
      </c>
      <c r="X19" s="351">
        <f>IF(C19="","",C19-WEEKDAY(C19,1)+1)</f>
        <v/>
      </c>
      <c r="Y19" s="351">
        <f>SUMPRODUCT(($X$14:$X18=X19)*(($V$14:$V18)+($O$14:$O18)))+IF(X19=X14,$L$11,0)</f>
        <v/>
      </c>
      <c r="Z19" s="351" t="n"/>
      <c r="AA19" s="351" t="n"/>
      <c r="AB19" s="351" t="n"/>
      <c r="AC19" s="351" t="n"/>
      <c r="AD19" s="351" t="n"/>
      <c r="AE19" s="351" t="n"/>
      <c r="AF19" s="351" t="n"/>
    </row>
    <row r="20" ht="24" customHeight="1" s="348" thickBot="1">
      <c r="A20" s="165" t="inlineStr">
        <is>
          <t>On Day</t>
        </is>
      </c>
      <c r="B20" s="284" t="n"/>
      <c r="C20" s="94">
        <f>C18+1</f>
        <v/>
      </c>
      <c r="D20" s="41" t="n">
        <v>0.2916666666666667</v>
      </c>
      <c r="E20" s="166">
        <f>IF(D20="", "",
 IF(D20=TIME(0,0,0), 0,
 IF(AND(D20&gt;=TIME(0,0,1), D20&lt;=TIME(2,0,0)), TIME(7,0,0),
 IF(AND(D20&gt;=TIME(6,0,0), D20&lt;=TIME(8,0,0)), TIME(12,0,0),
 IF(AND(D20&gt;TIME(8,0,0), D20&lt;=TIME(13,59,0)), TIME(15,0,0),
 IF(AND(D20&gt;=TIME(14,0,0), D20&lt;=TIME(17,59,0)), TIME(21,0,0),
 IF(AND(D20&gt;=TIME(18,0,0), D20&lt;=TIME(21,59,0)), TIME(0,0,0),
 IF(AND(D20&gt;=TIME(22,0,0), D20&lt;=TIME(23,59,59)), TIME(7,0,0), ""))))))))</f>
        <v/>
      </c>
      <c r="F20" s="167" t="n"/>
      <c r="G20" s="166">
        <f>IF(AND(D20&gt;=TIME(6,0,0),D20&lt;=TIME(8,0,0)),E20,"")</f>
        <v/>
      </c>
      <c r="H20" s="41" t="n">
        <v>0.625</v>
      </c>
      <c r="I20" s="95">
        <f>ROUND(IF(OR(D20="",E20="",E20=0),0,IF(H20="",MOD(E20-D20,1)*24,MOD(H20-D20,1)*24)),2)</f>
        <v/>
      </c>
      <c r="J20" s="168" t="inlineStr">
        <is>
          <t>Hebrews</t>
        </is>
      </c>
      <c r="K20" s="285" t="n"/>
      <c r="L20" s="271" t="n"/>
      <c r="M20" s="286">
        <f>MAX(0,V20-W20)</f>
        <v/>
      </c>
      <c r="N20" s="42">
        <f>(IF(OR($C20="",$D20=""),0,
 IF(OR($A20="Holiday",$A21="Holiday"),
    IF(ISNUMBER(MATCH(TRIM($B20),{"Phagwah","Good Friday","Easter Monday","Labour Day","Christmas","Eid ul Azha","Romans-2","Globe-12","Neptune P1"},0)),0,$I20),
 IF(AND(NOT(OR($A20="Annual Leave",$A21="Annual Leave")),$A20="Off day"),$I20,
  MAX(0,$I20-$V20)
  ))))+W20</f>
        <v/>
      </c>
      <c r="O20" s="42">
        <f>IF(AND(OR($A20="Holiday",$A21="Holiday"),
        ISNUMBER(MATCH(TRIM($B20),{"Phagwah","Good Friday","Easter Monday","Labour Day","Christmas","Eid ul Azha","Romans-2","Globe-12","Neptune P1"},0))),
   $I20,0)</f>
        <v/>
      </c>
      <c r="P20" s="42">
        <f>IF(OR($O$7="Canteen",$O$7="Head Office"),0,IF($I20&lt;=0,0,IF(OR(OR(TRIM($J20)="Hebrews",TRIM($J20)="Romans",TRIM($J20)="Romans-2",TRIM($J20)="Globe",TRIM($J20)="Globe-12",TRIM($J20)="Neptune P1"),AND($I21&gt;0,OR(TRIM($J21)="Hebrews",TRIM($J21)="Romans",TRIM($J21)="Romans-2",TRIM($J21)="Globe",TRIM($J21)="Globe-12",TRIM($J21)="Neptune P1"))),1,0)))</f>
        <v/>
      </c>
      <c r="Q20" s="43" t="n"/>
      <c r="R20" s="42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IF($I20&gt;0,1,0),
      0
   ),
0))</f>
        <v/>
      </c>
      <c r="S20" s="42">
        <f>IF(OR($A20="Annual Leave",$A21="Annual Leave"),IF($A20="Annual Leave",8,0),0)</f>
        <v/>
      </c>
      <c r="T20" s="96" t="n"/>
      <c r="U20" s="144">
        <f>MAX(0,40-Y20)</f>
        <v/>
      </c>
      <c r="V20" s="351">
        <f>IF(OR($C20="",$D20=""),0,
 IF(OR($A20="Holiday",$A21="Holiday"),0,
 IF(AND(NOT(OR($A20="Annual Leave",$A21="Annual Leave")),$A20="Off day"),0,
  IF($I20+$I21&gt;=8,IF($I20&gt;=8,8,$I20),$I20)
  )))</f>
        <v/>
      </c>
      <c r="W20" s="351">
        <f>MAX(0,V20-U20)</f>
        <v/>
      </c>
      <c r="X20" s="351">
        <f>IF(C20="","",C20-WEEKDAY(C20,1)+1)</f>
        <v/>
      </c>
      <c r="Y20" s="351">
        <f>SUMPRODUCT(($X$14:$X19=X20)*(($V$14:$V19)+($O$14:$O19)))+IF(X20=X14,$L$11,0)</f>
        <v/>
      </c>
      <c r="Z20" s="351" t="n"/>
      <c r="AA20" s="351" t="n"/>
      <c r="AB20" s="351" t="n"/>
      <c r="AC20" s="351" t="n"/>
      <c r="AD20" s="351" t="n"/>
      <c r="AE20" s="351" t="n"/>
      <c r="AF20" s="351" t="n"/>
    </row>
    <row r="21" ht="24" customHeight="1" s="348" thickBot="1">
      <c r="A21" s="165" t="inlineStr">
        <is>
          <t>On Day</t>
        </is>
      </c>
      <c r="B21" s="284" t="n"/>
      <c r="C21" s="94">
        <f>C20</f>
        <v/>
      </c>
      <c r="D21" s="287" t="n"/>
      <c r="E21" s="288">
        <f>IF(D21="", "",
 IF(D21=TIME(0,0,0), 0,
 IF(AND(D21&gt;=TIME(0,0,1), D21&lt;=TIME(2,0,0)), TIME(7,0,0),
 IF(AND(D21&gt;=TIME(6,0,0), D21&lt;=TIME(8,0,0)), TIME(12,0,0),
 IF(AND(D21&gt;TIME(8,0,0), D21&lt;=TIME(13,59,0)), TIME(15,0,0),
 IF(AND(D21&gt;=TIME(14,0,0), D21&lt;=TIME(17,59,0)), TIME(21,0,0),
 IF(AND(D21&gt;=TIME(18,0,0), D21&lt;=TIME(21,59,0)), TIME(0,0,0),
 IF(AND(D21&gt;=TIME(22,0,0), D21&lt;=TIME(23,59,59)), TIME(7,0,0), ""))))))))</f>
        <v/>
      </c>
      <c r="F21" s="167" t="n"/>
      <c r="G21" s="288">
        <f>IF(AND(D21&gt;=TIME(6,0,0),D21&lt;=TIME(8,0,0)),E21,"")</f>
        <v/>
      </c>
      <c r="H21" s="287" t="n"/>
      <c r="I21" s="95">
        <f>ROUND(IF(OR(D21="",E21="",E21=0),0,IF(H21="",MOD(E21-D21,1)*24,MOD(H21-D21,1)*24)),2)</f>
        <v/>
      </c>
      <c r="J21" s="169" t="n"/>
      <c r="K21" s="285" t="n"/>
      <c r="L21" s="271" t="n"/>
      <c r="M21" s="286">
        <f>MAX(0,V21-W21)</f>
        <v/>
      </c>
      <c r="N21" s="289">
        <f>(IF(OR($C21="",$D21=""),0,
 IF(OR($A20="Holiday",$A21="Holiday"),
    IF(ISNUMBER(MATCH(TRIM($B21),{"Phagwah","Good Friday","Easter Monday","Labour Day","Christmas","Eid ul Azha","Romans-2","Globe-12","Neptune P1"},0)),0,$I21),
 IF(AND(NOT(OR($A20="Annual Leave",$A21="Annual Leave")),$A21="Off day"),$I21,
  MAX(0,$I21-$V21)
  ))))+W21</f>
        <v/>
      </c>
      <c r="O21" s="289">
        <f>IF(AND(OR($A20="Holiday",$A21="Holiday"),
        ISNUMBER(MATCH(TRIM($B21),{"Phagwah","Good Friday","Easter Monday","Labour Day","Christmas","Eid ul Azha","Romans-2","Globe-12","Neptune P1"},0))),
   $I21,0)</f>
        <v/>
      </c>
      <c r="P21" s="289">
        <f>IF(OR($O$7="Canteen",$O$7="Head Office"),0,IF($I21&lt;=0,0,IF(AND($I20&lt;=0,OR(TRIM($J21)="Hebrews",TRIM($J21)="Romans",TRIM($J21)="Romans-2",TRIM($J21)="Globe",TRIM($J21)="Globe-12",TRIM($J21)="Neptune P1")),1,0)))</f>
        <v/>
      </c>
      <c r="Q21" s="290" t="n"/>
      <c r="R21" s="289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IF(AND($I20=0,$I21&gt;0),1,0),
      0
   ),
0))</f>
        <v/>
      </c>
      <c r="S21" s="289">
        <f>IF(OR($A20="Annual Leave",$A21="Annual Leave"),IF(AND($A20&lt;&gt;"Annual Leave",$A21="Annual Leave"),8,0),0)</f>
        <v/>
      </c>
      <c r="T21" s="291" t="n"/>
      <c r="U21" s="144">
        <f>MAX(0,40-Y21)</f>
        <v/>
      </c>
      <c r="V21" s="351">
        <f>IF(OR($C21="",$D21=""),0,
 IF(OR($A20="Holiday",$A21="Holiday"),0,
 IF(AND(NOT(OR($A20="Annual Leave",$A21="Annual Leave")),$A21="Off day"),0,
  IF($I20+$I21&gt;=8,IF($I20&gt;=8,0,8-$I20),$I21)
  )))</f>
        <v/>
      </c>
      <c r="W21" s="351">
        <f>MAX(0,V21-U21)</f>
        <v/>
      </c>
      <c r="X21" s="351">
        <f>IF(C21="","",C21-WEEKDAY(C21,1)+1)</f>
        <v/>
      </c>
      <c r="Y21" s="351">
        <f>SUMPRODUCT(($X$14:$X20=X21)*(($V$14:$V20)+($O$14:$O20)))+IF(X21=X14,$L$11,0)</f>
        <v/>
      </c>
      <c r="Z21" s="351" t="n"/>
      <c r="AA21" s="351" t="n"/>
      <c r="AB21" s="351" t="n"/>
      <c r="AC21" s="351" t="n"/>
      <c r="AD21" s="351" t="n"/>
      <c r="AE21" s="351" t="n"/>
      <c r="AF21" s="351" t="n"/>
    </row>
    <row r="22" ht="24" customHeight="1" s="348" thickBot="1">
      <c r="A22" s="170" t="inlineStr">
        <is>
          <t>On Day</t>
        </is>
      </c>
      <c r="B22" s="292" t="n"/>
      <c r="C22" s="97">
        <f>C20+1</f>
        <v/>
      </c>
      <c r="D22" s="44" t="n">
        <v>0.625</v>
      </c>
      <c r="E22" s="171">
        <f>IF(D22="", "",
 IF(D22=TIME(0,0,0), 0,
 IF(AND(D22&gt;=TIME(0,0,1), D22&lt;=TIME(2,0,0)), TIME(7,0,0),
 IF(AND(D22&gt;=TIME(6,0,0), D22&lt;=TIME(8,0,0)), TIME(12,0,0),
 IF(AND(D22&gt;TIME(8,0,0), D22&lt;=TIME(13,59,0)), TIME(15,0,0),
 IF(AND(D22&gt;=TIME(14,0,0), D22&lt;=TIME(17,59,0)), TIME(21,0,0),
 IF(AND(D22&gt;=TIME(18,0,0), D22&lt;=TIME(21,59,0)), TIME(0,0,0),
 IF(AND(D22&gt;=TIME(22,0,0), D22&lt;=TIME(23,59,59)), TIME(7,0,0), ""))))))))</f>
        <v/>
      </c>
      <c r="F22" s="172" t="n"/>
      <c r="G22" s="171">
        <f>IF(AND(D22&gt;=TIME(6,0,0),D22&lt;=TIME(8,0,0)),E22,"")</f>
        <v/>
      </c>
      <c r="H22" s="44" t="n">
        <v>0.9583333333333334</v>
      </c>
      <c r="I22" s="45">
        <f>ROUND(IF(OR(D22="",E22="",E22=0),0,IF(H22="",MOD(E22-D22,1)*24,MOD(H22-D22,1)*24)),2)</f>
        <v/>
      </c>
      <c r="J22" s="173" t="inlineStr">
        <is>
          <t>Unico-44</t>
        </is>
      </c>
      <c r="K22" s="293" t="n"/>
      <c r="L22" s="271" t="n"/>
      <c r="M22" s="294">
        <f>MAX(0,V22-W22)</f>
        <v/>
      </c>
      <c r="N22" s="46">
        <f>(IF(OR($C22="",$D22=""),0,
 IF(OR($A22="Holiday",$A23="Holiday"),
    IF(ISNUMBER(MATCH(TRIM($B22),{"Phagwah","Good Friday","Easter Monday","Labour Day","Christmas","Eid ul Azha","Romans-2","Globe-12","Neptune P1"},0)),0,$I22),
 IF(AND(NOT(OR($A22="Annual Leave",$A23="Annual Leave")),$A22="Off day"),$I22,
  MAX(0,$I22-$V22)
  ))))+W22</f>
        <v/>
      </c>
      <c r="O22" s="46">
        <f>IF(AND(OR($A22="Holiday",$A23="Holiday"),
        ISNUMBER(MATCH(TRIM($B22),{"Phagwah","Good Friday","Easter Monday","Labour Day","Christmas","Eid ul Azha","Romans-2","Globe-12","Neptune P1"},0))),
   $I22,0)</f>
        <v/>
      </c>
      <c r="P22" s="46">
        <f>IF(OR($O$7="Canteen",$O$7="Head Office"),0,IF($I22&lt;=0,0,IF(OR(OR(TRIM($J22)="Hebrews",TRIM($J22)="Romans",TRIM($J22)="Romans-2",TRIM($J22)="Globe",TRIM($J22)="Globe-12",TRIM($J22)="Neptune P1"),AND($I23&gt;0,OR(TRIM($J23)="Hebrews",TRIM($J23)="Romans",TRIM($J23)="Romans-2",TRIM($J23)="Globe",TRIM($J23)="Globe-12",TRIM($J23)="Neptune P1"))),1,0)))</f>
        <v/>
      </c>
      <c r="Q22" s="47" t="n"/>
      <c r="R22" s="46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IF($I22&gt;0,1,0),
      0
   ),
0))</f>
        <v/>
      </c>
      <c r="S22" s="46">
        <f>IF(OR($A22="Annual Leave",$A23="Annual Leave"),IF($A22="Annual Leave",8,0),0)</f>
        <v/>
      </c>
      <c r="T22" s="48" t="n"/>
      <c r="U22" s="144">
        <f>MAX(0,40-Y22)</f>
        <v/>
      </c>
      <c r="V22" s="351">
        <f>IF(OR($C22="",$D22=""),0,
 IF(OR($A22="Holiday",$A23="Holiday"),0,
 IF(AND(NOT(OR($A22="Annual Leave",$A23="Annual Leave")),$A22="Off day"),0,
  IF($I22+$I23&gt;=8,IF($I22&gt;=8,8,$I22),$I22)
  )))</f>
        <v/>
      </c>
      <c r="W22" s="351">
        <f>MAX(0,V22-U22)</f>
        <v/>
      </c>
      <c r="X22" s="351">
        <f>IF(C22="","",C22-WEEKDAY(C22,1)+1)</f>
        <v/>
      </c>
      <c r="Y22" s="351">
        <f>SUMPRODUCT(($X$14:$X21=X22)*(($V$14:$V21)+($O$14:$O21)))+IF(X22=X14,$L$11,0)</f>
        <v/>
      </c>
      <c r="Z22" s="351" t="n"/>
      <c r="AA22" s="351" t="n"/>
      <c r="AB22" s="351" t="n"/>
      <c r="AC22" s="351" t="n"/>
      <c r="AD22" s="351" t="n"/>
      <c r="AE22" s="351" t="n"/>
      <c r="AF22" s="351" t="n"/>
    </row>
    <row r="23" ht="24" customHeight="1" s="348" thickBot="1">
      <c r="A23" s="170" t="inlineStr">
        <is>
          <t>On Day</t>
        </is>
      </c>
      <c r="B23" s="292" t="n"/>
      <c r="C23" s="98">
        <f>C22</f>
        <v/>
      </c>
      <c r="D23" s="49" t="n"/>
      <c r="E23" s="174">
        <f>IF(D23="", "",
 IF(D23=TIME(0,0,0), 0,
 IF(AND(D23&gt;=TIME(0,0,1), D23&lt;=TIME(2,0,0)), TIME(7,0,0),
 IF(AND(D23&gt;=TIME(6,0,0), D23&lt;=TIME(8,0,0)), TIME(12,0,0),
 IF(AND(D23&gt;TIME(8,0,0), D23&lt;=TIME(13,59,0)), TIME(15,0,0),
 IF(AND(D23&gt;=TIME(14,0,0), D23&lt;=TIME(17,59,0)), TIME(21,0,0),
 IF(AND(D23&gt;=TIME(18,0,0), D23&lt;=TIME(21,59,0)), TIME(0,0,0),
 IF(AND(D23&gt;=TIME(22,0,0), D23&lt;=TIME(23,59,59)), TIME(7,0,0), ""))))))))</f>
        <v/>
      </c>
      <c r="F23" s="175" t="n"/>
      <c r="G23" s="174">
        <f>IF(AND(D23&gt;=TIME(6,0,0),D23&lt;=TIME(8,0,0)),E23,"")</f>
        <v/>
      </c>
      <c r="H23" s="49" t="n"/>
      <c r="I23" s="50">
        <f>ROUND(IF(OR(D23="",E23="",E23=0),0,IF(H23="",MOD(E23-D23,1)*24,MOD(H23-D23,1)*24)),2)</f>
        <v/>
      </c>
      <c r="J23" s="173" t="n"/>
      <c r="K23" s="293" t="n"/>
      <c r="L23" s="271" t="n"/>
      <c r="M23" s="294">
        <f>MAX(0,V23-W23)</f>
        <v/>
      </c>
      <c r="N23" s="51">
        <f>(IF(OR($C23="",$D23=""),0,
 IF(OR($A22="Holiday",$A23="Holiday"),
    IF(ISNUMBER(MATCH(TRIM($B23),{"Phagwah","Good Friday","Easter Monday","Labour Day","Christmas","Eid ul Azha","Romans-2","Globe-12","Neptune P1"},0)),0,$I23),
 IF(AND(NOT(OR($A22="Annual Leave",$A23="Annual Leave")),$A23="Off day"),$I23,
  MAX(0,$I23-$V23)
  ))))+W23</f>
        <v/>
      </c>
      <c r="O23" s="51">
        <f>IF(AND(OR($A22="Holiday",$A23="Holiday"),
        ISNUMBER(MATCH(TRIM($B23),{"Phagwah","Good Friday","Easter Monday","Labour Day","Christmas","Eid ul Azha","Romans-2","Globe-12","Neptune P1"},0))),
   $I23,0)</f>
        <v/>
      </c>
      <c r="P23" s="51">
        <f>IF(OR($O$7="Canteen",$O$7="Head Office"),0,IF($I23&lt;=0,0,IF(AND($I22&lt;=0,OR(TRIM($J23)="Hebrews",TRIM($J23)="Romans",TRIM($J23)="Romans-2",TRIM($J23)="Globe",TRIM($J23)="Globe-12",TRIM($J23)="Neptune P1")),1,0)))</f>
        <v/>
      </c>
      <c r="Q23" s="52" t="n"/>
      <c r="R23" s="51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IF(AND($I22=0,$I23&gt;0),1,0),
      0
   ),
0))</f>
        <v/>
      </c>
      <c r="S23" s="51">
        <f>IF(OR($A22="Annual Leave",$A23="Annual Leave"),IF(AND($A22&lt;&gt;"Annual Leave",$A23="Annual Leave"),8,0),0)</f>
        <v/>
      </c>
      <c r="T23" s="53" t="n"/>
      <c r="U23" s="144">
        <f>MAX(0,40-Y23)</f>
        <v/>
      </c>
      <c r="V23" s="351">
        <f>IF(OR($C23="",$D23=""),0,
 IF(OR($A22="Holiday",$A23="Holiday"),0,
 IF(AND(NOT(OR($A22="Annual Leave",$A23="Annual Leave")),$A23="Off day"),0,
  IF($I22+$I23&gt;=8,IF($I22&gt;=8,0,8-$I22),$I23)
  )))</f>
        <v/>
      </c>
      <c r="W23" s="351">
        <f>MAX(0,V23-U23)</f>
        <v/>
      </c>
      <c r="X23" s="351">
        <f>IF(C23="","",C23-WEEKDAY(C23,1)+1)</f>
        <v/>
      </c>
      <c r="Y23" s="351">
        <f>SUMPRODUCT(($X$14:$X22=X23)*(($V$14:$V22)+($O$14:$O22)))+IF(X23=X14,$L$11,0)</f>
        <v/>
      </c>
      <c r="Z23" s="351" t="n"/>
      <c r="AA23" s="351" t="n"/>
      <c r="AB23" s="351" t="n"/>
      <c r="AC23" s="351" t="n"/>
      <c r="AD23" s="351" t="n"/>
      <c r="AE23" s="351" t="n"/>
      <c r="AF23" s="351" t="n"/>
    </row>
    <row r="24" ht="24" customHeight="1" s="348" thickBot="1">
      <c r="A24" s="154" t="inlineStr">
        <is>
          <t>On Day</t>
        </is>
      </c>
      <c r="B24" s="273" t="n"/>
      <c r="C24" s="90">
        <f>C22+1</f>
        <v/>
      </c>
      <c r="D24" s="8" t="n">
        <v>0.625</v>
      </c>
      <c r="E24" s="155">
        <f>IF(D24="", "",
 IF(D24=TIME(0,0,0), 0,
 IF(AND(D24&gt;=TIME(0,0,1), D24&lt;=TIME(2,0,0)), TIME(7,0,0),
 IF(AND(D24&gt;=TIME(6,0,0), D24&lt;=TIME(8,0,0)), TIME(12,0,0),
 IF(AND(D24&gt;TIME(8,0,0), D24&lt;=TIME(13,59,0)), TIME(15,0,0),
 IF(AND(D24&gt;=TIME(14,0,0), D24&lt;=TIME(17,59,0)), TIME(21,0,0),
 IF(AND(D24&gt;=TIME(18,0,0), D24&lt;=TIME(21,59,0)), TIME(0,0,0),
 IF(AND(D24&gt;=TIME(22,0,0), D24&lt;=TIME(23,59,59)), TIME(7,0,0), ""))))))))</f>
        <v/>
      </c>
      <c r="F24" s="156" t="n"/>
      <c r="G24" s="155">
        <f>IF(AND(D24&gt;=TIME(6,0,0),D24&lt;=TIME(8,0,0)),E24,"")</f>
        <v/>
      </c>
      <c r="H24" s="8" t="n">
        <v>0.9583333333333334</v>
      </c>
      <c r="I24" s="30">
        <f>ROUND(IF(OR(D24="",E24="",E24=0),0,IF(H24="",MOD(E24-D24,1)*24,MOD(H24-D24,1)*24)),2)</f>
        <v/>
      </c>
      <c r="J24" s="157" t="inlineStr">
        <is>
          <t>Unico-44</t>
        </is>
      </c>
      <c r="K24" s="274" t="n"/>
      <c r="L24" s="271" t="n"/>
      <c r="M24" s="275">
        <f>MAX(0,V24-W24)</f>
        <v/>
      </c>
      <c r="N24" s="9">
        <f>(IF(OR($C24="",$D24=""),0,
 IF(OR($A24="Holiday",$A25="Holiday"),
    IF(ISNUMBER(MATCH(TRIM($B24),{"Phagwah","Good Friday","Easter Monday","Labour Day","Christmas","Eid ul Azha","Romans-2","Globe-12","Neptune P1"},0)),0,$I24),
 IF(AND(NOT(OR($A24="Annual Leave",$A25="Annual Leave")),$A24="Off day"),$I24,
  MAX(0,$I24-$V24)
  ))))+W24</f>
        <v/>
      </c>
      <c r="O24" s="9">
        <f>IF(AND(OR($A24="Holiday",$A25="Holiday"),
        ISNUMBER(MATCH(TRIM($B24),{"Phagwah","Good Friday","Easter Monday","Labour Day","Christmas","Eid ul Azha","Romans-2","Globe-12","Neptune P1"},0))),
   $I24,0)</f>
        <v/>
      </c>
      <c r="P24" s="9">
        <f>IF(OR($O$7="Canteen",$O$7="Head Office"),0,IF($I24&lt;=0,0,IF(OR(OR(TRIM($J24)="Hebrews",TRIM($J24)="Romans",TRIM($J24)="Romans-2",TRIM($J24)="Globe",TRIM($J24)="Globe-12",TRIM($J24)="Neptune P1"),AND($I25&gt;0,OR(TRIM($J25)="Hebrews",TRIM($J25)="Romans",TRIM($J25)="Romans-2",TRIM($J25)="Globe",TRIM($J25)="Globe-12",TRIM($J25)="Neptune P1"))),1,0)))</f>
        <v/>
      </c>
      <c r="Q24" s="10" t="n"/>
      <c r="R24" s="9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IF($I24&gt;0,1,0),
      0
   ),
0))</f>
        <v/>
      </c>
      <c r="S24" s="9">
        <f>IF(OR($A24="Annual Leave",$A25="Annual Leave"),IF($A24="Annual Leave",8,0),0)</f>
        <v/>
      </c>
      <c r="T24" s="91" t="n"/>
      <c r="U24" s="144">
        <f>MAX(0,40-Y24)</f>
        <v/>
      </c>
      <c r="V24" s="351">
        <f>IF(OR($C24="",$D24=""),0,
 IF(OR($A24="Holiday",$A25="Holiday"),0,
 IF(AND(NOT(OR($A24="Annual Leave",$A25="Annual Leave")),$A24="Off day"),0,
  IF($I24+$I25&gt;=8,IF($I24&gt;=8,8,$I24),$I24)
  )))</f>
        <v/>
      </c>
      <c r="W24" s="351">
        <f>MAX(0,V24-U24)</f>
        <v/>
      </c>
      <c r="X24" s="351">
        <f>IF(C24="","",C24-WEEKDAY(C24,1)+1)</f>
        <v/>
      </c>
      <c r="Y24" s="351">
        <f>SUMPRODUCT(($X$14:$X23=X24)*(($V$14:$V23)+($O$14:$O23)))+IF(X24=X14,$L$11,0)</f>
        <v/>
      </c>
      <c r="Z24" s="351" t="n"/>
      <c r="AA24" s="351" t="n"/>
      <c r="AB24" s="351" t="n"/>
      <c r="AC24" s="351" t="n"/>
      <c r="AD24" s="351" t="n"/>
      <c r="AE24" s="351" t="n"/>
      <c r="AF24" s="351" t="n"/>
    </row>
    <row r="25" ht="24" customHeight="1" s="348" thickBot="1">
      <c r="A25" s="154" t="inlineStr">
        <is>
          <t>On Day</t>
        </is>
      </c>
      <c r="B25" s="273" t="n"/>
      <c r="C25" s="90">
        <f>C24</f>
        <v/>
      </c>
      <c r="D25" s="276" t="n"/>
      <c r="E25" s="277">
        <f>IF(D25="", "",
 IF(D25=TIME(0,0,0), 0,
 IF(AND(D25&gt;=TIME(0,0,1), D25&lt;=TIME(2,0,0)), TIME(7,0,0),
 IF(AND(D25&gt;=TIME(6,0,0), D25&lt;=TIME(8,0,0)), TIME(12,0,0),
 IF(AND(D25&gt;TIME(8,0,0), D25&lt;=TIME(13,59,0)), TIME(15,0,0),
 IF(AND(D25&gt;=TIME(14,0,0), D25&lt;=TIME(17,59,0)), TIME(21,0,0),
 IF(AND(D25&gt;=TIME(18,0,0), D25&lt;=TIME(21,59,0)), TIME(0,0,0),
 IF(AND(D25&gt;=TIME(22,0,0), D25&lt;=TIME(23,59,59)), TIME(7,0,0), ""))))))))</f>
        <v/>
      </c>
      <c r="F25" s="156" t="n"/>
      <c r="G25" s="277">
        <f>IF(AND(D25&gt;=TIME(6,0,0),D25&lt;=TIME(8,0,0)),E25,"")</f>
        <v/>
      </c>
      <c r="H25" s="276" t="n"/>
      <c r="I25" s="30">
        <f>ROUND(IF(OR(D25="",E25="",E25=0),0,IF(H25="",MOD(E25-D25,1)*24,MOD(H25-D25,1)*24)),2)</f>
        <v/>
      </c>
      <c r="J25" s="158" t="n"/>
      <c r="K25" s="274" t="n"/>
      <c r="L25" s="271" t="n"/>
      <c r="M25" s="275">
        <f>MAX(0,V25-W25)</f>
        <v/>
      </c>
      <c r="N25" s="278">
        <f>(IF(OR($C25="",$D25=""),0,
 IF(OR($A24="Holiday",$A25="Holiday"),
    IF(ISNUMBER(MATCH(TRIM($B25),{"Phagwah","Good Friday","Easter Monday","Labour Day","Christmas","Eid ul Azha","Romans-2","Globe-12","Neptune P1"},0)),0,$I25),
 IF(AND(NOT(OR($A24="Annual Leave",$A25="Annual Leave")),$A25="Off day"),$I25,
  MAX(0,$I25-$V25)
  ))))+W25</f>
        <v/>
      </c>
      <c r="O25" s="278">
        <f>IF(AND(OR($A24="Holiday",$A25="Holiday"),
        ISNUMBER(MATCH(TRIM($B25),{"Phagwah","Good Friday","Easter Monday","Labour Day","Christmas","Eid ul Azha","Romans-2","Globe-12","Neptune P1"},0))),
   $I25,0)</f>
        <v/>
      </c>
      <c r="P25" s="278">
        <f>IF(OR($O$7="Canteen",$O$7="Head Office"),0,IF($I25&lt;=0,0,IF(AND($I24&lt;=0,OR(TRIM($J25)="Hebrews",TRIM($J25)="Romans",TRIM($J25)="Romans-2",TRIM($J25)="Globe",TRIM($J25)="Globe-12",TRIM($J25)="Neptune P1")),1,0)))</f>
        <v/>
      </c>
      <c r="Q25" s="279" t="n"/>
      <c r="R25" s="278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IF(AND($I24=0,$I25&gt;0),1,0),
      0
   ),
0))</f>
        <v/>
      </c>
      <c r="S25" s="278">
        <f>IF(OR($A24="Annual Leave",$A25="Annual Leave"),IF(AND($A24&lt;&gt;"Annual Leave",$A25="Annual Leave"),8,0),0)</f>
        <v/>
      </c>
      <c r="T25" s="280" t="n"/>
      <c r="U25" s="144">
        <f>MAX(0,40-Y25)</f>
        <v/>
      </c>
      <c r="V25" s="351">
        <f>IF(OR($C25="",$D25=""),0,
 IF(OR($A24="Holiday",$A25="Holiday"),0,
 IF(AND(NOT(OR($A24="Annual Leave",$A25="Annual Leave")),$A25="Off day"),0,
  IF($I24+$I25&gt;=8,IF($I24&gt;=8,0,8-$I24),$I25)
  )))</f>
        <v/>
      </c>
      <c r="W25" s="351">
        <f>MAX(0,V25-U25)</f>
        <v/>
      </c>
      <c r="X25" s="351">
        <f>IF(C25="","",C25-WEEKDAY(C25,1)+1)</f>
        <v/>
      </c>
      <c r="Y25" s="351">
        <f>SUMPRODUCT(($X$14:$X24=X25)*(($V$14:$V24)+($O$14:$O24)))+IF(X25=X14,$L$11,0)</f>
        <v/>
      </c>
      <c r="Z25" s="351" t="n"/>
      <c r="AA25" s="351" t="n"/>
      <c r="AB25" s="351" t="n"/>
      <c r="AC25" s="351" t="n"/>
      <c r="AD25" s="351" t="n"/>
      <c r="AE25" s="351" t="n"/>
      <c r="AF25" s="351" t="n"/>
    </row>
    <row r="26" ht="24" customHeight="1" s="348" thickBot="1">
      <c r="A26" s="159" t="inlineStr">
        <is>
          <t>On Day</t>
        </is>
      </c>
      <c r="B26" s="281" t="n"/>
      <c r="C26" s="92">
        <f>C24+1</f>
        <v/>
      </c>
      <c r="D26" s="31" t="n">
        <v>0.625</v>
      </c>
      <c r="E26" s="160">
        <f>IF(D26="", "",
 IF(D26=TIME(0,0,0), 0,
 IF(AND(D26&gt;=TIME(0,0,1), D26&lt;=TIME(2,0,0)), TIME(7,0,0),
 IF(AND(D26&gt;=TIME(6,0,0), D26&lt;=TIME(8,0,0)), TIME(12,0,0),
 IF(AND(D26&gt;TIME(8,0,0), D26&lt;=TIME(13,59,0)), TIME(15,0,0),
 IF(AND(D26&gt;=TIME(14,0,0), D26&lt;=TIME(17,59,0)), TIME(21,0,0),
 IF(AND(D26&gt;=TIME(18,0,0), D26&lt;=TIME(21,59,0)), TIME(0,0,0),
 IF(AND(D26&gt;=TIME(22,0,0), D26&lt;=TIME(23,59,59)), TIME(7,0,0), ""))))))))</f>
        <v/>
      </c>
      <c r="F26" s="161" t="n"/>
      <c r="G26" s="160">
        <f>IF(AND(D26&gt;=TIME(6,0,0),D26&lt;=TIME(8,0,0)),E26,"")</f>
        <v/>
      </c>
      <c r="H26" s="31" t="n">
        <v>0.9583333333333334</v>
      </c>
      <c r="I26" s="32">
        <f>ROUND(IF(OR(D26="",E26="",E26=0),0,IF(H26="",MOD(E26-D26,1)*24,MOD(H26-D26,1)*24)),2)</f>
        <v/>
      </c>
      <c r="J26" s="162" t="inlineStr">
        <is>
          <t>Unico-44</t>
        </is>
      </c>
      <c r="K26" s="282" t="n"/>
      <c r="L26" s="271" t="n"/>
      <c r="M26" s="283">
        <f>MAX(0,V26-W26)</f>
        <v/>
      </c>
      <c r="N26" s="33">
        <f>(IF(OR($C26="",$D26=""),0,
 IF(OR($A26="Holiday",$A27="Holiday"),
    IF(ISNUMBER(MATCH(TRIM($B26),{"Phagwah","Good Friday","Easter Monday","Labour Day","Christmas","Eid ul Azha","Romans-2","Globe-12","Neptune P1"},0)),0,$I26),
 IF(AND(NOT(OR($A26="Annual Leave",$A27="Annual Leave")),$A26="Off day"),$I26,
  MAX(0,$I26-$V26)
  ))))+W26</f>
        <v/>
      </c>
      <c r="O26" s="33">
        <f>IF(AND(OR($A26="Holiday",$A27="Holiday"),
        ISNUMBER(MATCH(TRIM($B26),{"Phagwah","Good Friday","Easter Monday","Labour Day","Christmas","Eid ul Azha","Romans-2","Globe-12","Neptune P1"},0))),
   $I26,0)</f>
        <v/>
      </c>
      <c r="P26" s="33">
        <f>IF(OR($O$7="Canteen",$O$7="Head Office"),0,IF($I26&lt;=0,0,IF(OR(OR(TRIM($J26)="Hebrews",TRIM($J26)="Romans",TRIM($J26)="Romans-2",TRIM($J26)="Globe",TRIM($J26)="Globe-12",TRIM($J26)="Neptune P1"),AND($I27&gt;0,OR(TRIM($J27)="Hebrews",TRIM($J27)="Romans",TRIM($J27)="Romans-2",TRIM($J27)="Globe",TRIM($J27)="Globe-12",TRIM($J27)="Neptune P1"))),1,0)))</f>
        <v/>
      </c>
      <c r="Q26" s="34" t="n"/>
      <c r="R26" s="33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IF($I26&gt;0,1,0),
      0
   ),
0))</f>
        <v/>
      </c>
      <c r="S26" s="33">
        <f>IF(OR($A26="Annual Leave",$A27="Annual Leave"),IF($A26="Annual Leave",8,0),0)</f>
        <v/>
      </c>
      <c r="T26" s="35" t="n"/>
      <c r="U26" s="144">
        <f>MAX(0,40-Y26)</f>
        <v/>
      </c>
      <c r="V26" s="351">
        <f>IF(OR($C26="",$D26=""),0,
 IF(OR($A26="Holiday",$A27="Holiday"),0,
 IF(AND(NOT(OR($A26="Annual Leave",$A27="Annual Leave")),$A26="Off day"),0,
  IF($I26+$I27&gt;=8,IF($I26&gt;=8,8,$I26),$I26)
  )))</f>
        <v/>
      </c>
      <c r="W26" s="351">
        <f>MAX(0,V26-U26)</f>
        <v/>
      </c>
      <c r="X26" s="351">
        <f>IF(C26="","",C26-WEEKDAY(C26,1)+1)</f>
        <v/>
      </c>
      <c r="Y26" s="351">
        <f>SUMPRODUCT(($X$14:$X25=X26)*(($V$14:$V25)+($O$14:$O25)))+IF(X26=X14,$L$11,0)</f>
        <v/>
      </c>
      <c r="Z26" s="351" t="n"/>
      <c r="AA26" s="351" t="n"/>
      <c r="AB26" s="351" t="n"/>
      <c r="AC26" s="351" t="n"/>
      <c r="AD26" s="351" t="n"/>
      <c r="AE26" s="351" t="n"/>
      <c r="AF26" s="351" t="n"/>
    </row>
    <row r="27" ht="24" customHeight="1" s="348" thickBot="1">
      <c r="A27" s="159" t="inlineStr">
        <is>
          <t>On Day</t>
        </is>
      </c>
      <c r="B27" s="281" t="n"/>
      <c r="C27" s="93">
        <f>C26</f>
        <v/>
      </c>
      <c r="D27" s="36" t="n"/>
      <c r="E27" s="163">
        <f>IF(D27="", "",
 IF(D27=TIME(0,0,0), 0,
 IF(AND(D27&gt;=TIME(0,0,1), D27&lt;=TIME(2,0,0)), TIME(7,0,0),
 IF(AND(D27&gt;=TIME(6,0,0), D27&lt;=TIME(8,0,0)), TIME(12,0,0),
 IF(AND(D27&gt;TIME(8,0,0), D27&lt;=TIME(13,59,0)), TIME(15,0,0),
 IF(AND(D27&gt;=TIME(14,0,0), D27&lt;=TIME(17,59,0)), TIME(21,0,0),
 IF(AND(D27&gt;=TIME(18,0,0), D27&lt;=TIME(21,59,0)), TIME(0,0,0),
 IF(AND(D27&gt;=TIME(22,0,0), D27&lt;=TIME(23,59,59)), TIME(7,0,0), ""))))))))</f>
        <v/>
      </c>
      <c r="F27" s="164" t="n"/>
      <c r="G27" s="163">
        <f>IF(AND(D27&gt;=TIME(6,0,0),D27&lt;=TIME(8,0,0)),E27,"")</f>
        <v/>
      </c>
      <c r="H27" s="36" t="n"/>
      <c r="I27" s="37">
        <f>ROUND(IF(OR(D27="",E27="",E27=0),0,IF(H27="",MOD(E27-D27,1)*24,MOD(H27-D27,1)*24)),2)</f>
        <v/>
      </c>
      <c r="J27" s="162" t="n"/>
      <c r="K27" s="282" t="n"/>
      <c r="L27" s="271" t="n"/>
      <c r="M27" s="283">
        <f>MAX(0,V27-W27)</f>
        <v/>
      </c>
      <c r="N27" s="38">
        <f>(IF(OR($C27="",$D27=""),0,
 IF(OR($A26="Holiday",$A27="Holiday"),
    IF(ISNUMBER(MATCH(TRIM($B27),{"Phagwah","Good Friday","Easter Monday","Labour Day","Christmas","Eid ul Azha","Romans-2","Globe-12","Neptune P1"},0)),0,$I27),
 IF(AND(NOT(OR($A26="Annual Leave",$A27="Annual Leave")),$A27="Off day"),$I27,
  MAX(0,$I27-$V27)
  ))))+W27</f>
        <v/>
      </c>
      <c r="O27" s="38">
        <f>IF(AND(OR($A26="Holiday",$A27="Holiday"),
        ISNUMBER(MATCH(TRIM($B27),{"Phagwah","Good Friday","Easter Monday","Labour Day","Christmas","Eid ul Azha","Romans-2","Globe-12","Neptune P1"},0))),
   $I27,0)</f>
        <v/>
      </c>
      <c r="P27" s="38">
        <f>IF(OR($O$7="Canteen",$O$7="Head Office"),0,IF($I27&lt;=0,0,IF(AND($I26&lt;=0,OR(TRIM($J27)="Hebrews",TRIM($J27)="Romans",TRIM($J27)="Romans-2",TRIM($J27)="Globe",TRIM($J27)="Globe-12",TRIM($J27)="Neptune P1")),1,0)))</f>
        <v/>
      </c>
      <c r="Q27" s="39" t="n"/>
      <c r="R27" s="38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IF(AND($I26=0,$I27&gt;0),1,0),
      0
   ),
0))</f>
        <v/>
      </c>
      <c r="S27" s="38">
        <f>IF(OR($A26="Annual Leave",$A27="Annual Leave"),IF(AND($A26&lt;&gt;"Annual Leave",$A27="Annual Leave"),8,0),0)</f>
        <v/>
      </c>
      <c r="T27" s="40" t="n"/>
      <c r="U27" s="144">
        <f>MAX(0,40-Y27)</f>
        <v/>
      </c>
      <c r="V27" s="351">
        <f>IF(OR($C27="",$D27=""),0,
 IF(OR($A26="Holiday",$A27="Holiday"),0,
 IF(AND(NOT(OR($A26="Annual Leave",$A27="Annual Leave")),$A27="Off day"),0,
  IF($I26+$I27&gt;=8,IF($I26&gt;=8,0,8-$I26),$I27)
  )))</f>
        <v/>
      </c>
      <c r="W27" s="351">
        <f>MAX(0,V27-U27)</f>
        <v/>
      </c>
      <c r="X27" s="351">
        <f>IF(C27="","",C27-WEEKDAY(C27,1)+1)</f>
        <v/>
      </c>
      <c r="Y27" s="351">
        <f>SUMPRODUCT(($X$14:$X26=X27)*(($V$14:$V26)+($O$14:$O26)))+IF(X27=X14,$L$11,0)</f>
        <v/>
      </c>
      <c r="Z27" s="351" t="n"/>
      <c r="AA27" s="351" t="n"/>
      <c r="AB27" s="351" t="n"/>
      <c r="AC27" s="351" t="n"/>
      <c r="AD27" s="351" t="n"/>
      <c r="AE27" s="351" t="n"/>
      <c r="AF27" s="351" t="n"/>
    </row>
    <row r="28" ht="24" customHeight="1" s="348" thickBot="1">
      <c r="A28" s="176" t="n"/>
      <c r="B28" s="176" t="n"/>
      <c r="C28" s="145" t="n"/>
      <c r="D28" s="6" t="n"/>
      <c r="E28" s="14" t="n"/>
      <c r="F28" s="6" t="n"/>
      <c r="G28" s="6" t="n"/>
      <c r="H28" s="336" t="n"/>
      <c r="I28" s="351" t="n"/>
      <c r="J28" s="336" t="n"/>
      <c r="K28" s="336" t="n"/>
      <c r="L28" s="336" t="n"/>
      <c r="M28" s="99">
        <f>MAX(0,V28-W28)</f>
        <v/>
      </c>
      <c r="N28" s="99">
        <f>(IF(OR($C28="",$D28=""),0,
 IF(OR($A28="Holiday",$A29="Holiday"),
    IF(ISNUMBER(MATCH(TRIM($B28),{"Phagwah","Good Friday","Easter Monday","Labour Day","Christmas","Eid ul Azha","Romans-2","Globe-12","Neptune P1"},0)),0,$I28),
 IF(AND(NOT(OR($A28="Annual Leave",$A29="Annual Leave")),$A28="Off day"),$I28,
  MAX(0,$I28-$V28)
  ))))+W28</f>
        <v/>
      </c>
      <c r="O28" s="99">
        <f>IF(AND(OR($A28="Holiday",$A29="Holiday"),
        ISNUMBER(MATCH(TRIM($B28),{"Phagwah","Good Friday","Easter Monday","Labour Day","Christmas","Eid ul Azha","Romans-2","Globe-12","Neptune P1"},0))),
   $I28,0)</f>
        <v/>
      </c>
      <c r="P28" s="99">
        <f>IF(OR($O$7="Canteen",$O$7="Head Office"),0,IF($I28&lt;=0,0,IF(OR(OR(TRIM($J28)="Hebrews",TRIM($J28)="Romans",TRIM($J28)="Romans-2",TRIM($J28)="Globe",TRIM($J28)="Globe-12",TRIM($J28)="Neptune P1"),AND($I29&gt;0,OR(TRIM($J29)="Hebrews",TRIM($J29)="Romans",TRIM($J29)="Romans-2",TRIM($J29)="Globe",TRIM($J29)="Globe-12",TRIM($J29)="Neptune P1"))),1,0)))</f>
        <v/>
      </c>
      <c r="Q28" s="178" t="n"/>
      <c r="R28" s="15" t="n"/>
      <c r="S28" s="99">
        <f>IF(OR($A28="Annual Leave",$A29="Annual Leave"),IF($A28="Annual Leave",8,0),0)</f>
        <v/>
      </c>
      <c r="T28" s="100">
        <f>SUM(T14:T27)</f>
        <v/>
      </c>
      <c r="U28" s="144">
        <f>MAX(0,40-Y28)</f>
        <v/>
      </c>
      <c r="V28" s="351">
        <f>IF(OR($C28="",$D28=""),0,
 IF(OR($A28="Holiday",$A29="Holiday"),0,
 IF(AND(NOT(OR($A28="Annual Leave",$A29="Annual Leave")),$A28="Off day"),0,
  IF($I28+$I29&gt;=8,IF($I28&gt;=8,8,$I28),$I28)
  )))</f>
        <v/>
      </c>
      <c r="W28" s="351">
        <f>MAX(0,V28-U28)</f>
        <v/>
      </c>
      <c r="X28" s="351">
        <f>IF(C28="","",C28-WEEKDAY(C28,1)+1)</f>
        <v/>
      </c>
      <c r="Y28" s="351">
        <f>SUMPRODUCT(($X$14:$X27=X28)*(($V$14:$V27)+($O$14:$O27)))+IF(X28=X14,$L$11,0)</f>
        <v/>
      </c>
      <c r="Z28" s="351" t="n"/>
      <c r="AA28" s="351" t="n"/>
      <c r="AB28" s="351" t="n"/>
      <c r="AC28" s="351" t="n"/>
      <c r="AD28" s="351" t="n"/>
      <c r="AE28" s="351" t="n"/>
      <c r="AF28" s="351" t="n"/>
    </row>
    <row r="29" hidden="1" ht="15.75" customHeight="1" s="348" thickBot="1">
      <c r="A29" s="179" t="n"/>
      <c r="B29" s="176" t="n"/>
      <c r="C29" s="145" t="n"/>
      <c r="D29" s="6" t="n"/>
      <c r="E29" s="295">
        <f>IF(D29="", "",
 IF(D29=TIME(0,0,0), 0,
 IF(AND(D29&gt;=TIME(0,0,1), D29&lt;=TIME(2,0,0)), TIME(7,0,0),
 IF(AND(D29&gt;=TIME(6,0,0), D29&lt;=TIME(8,0,0)), TIME(12,0,0),
 IF(AND(D29&gt;TIME(8,0,0), D29&lt;=TIME(13,59,0)), TIME(15,0,0),
 IF(AND(D29&gt;=TIME(14,0,0), D29&lt;=TIME(17,59,0)), TIME(21,0,0),
 IF(AND(D29&gt;=TIME(18,0,0), D29&lt;=TIME(21,59,0)), TIME(0,0,0),
 IF(AND(D29&gt;=TIME(22,0,0), D29&lt;=TIME(23,59,59)), TIME(7,0,0), ""))))))))</f>
        <v/>
      </c>
      <c r="F29" s="6" t="n"/>
      <c r="G29" s="6" t="n"/>
      <c r="H29" s="6" t="n"/>
      <c r="I29" s="6" t="n"/>
      <c r="J29" s="6" t="n"/>
      <c r="K29" s="6" t="n"/>
      <c r="L29" s="6" t="n"/>
      <c r="M29" s="4">
        <f>MAX(0,V29-W29)</f>
        <v/>
      </c>
      <c r="N29" s="4">
        <f>(IF(OR($C29="",$D29=""),0,
 IF(OR($A28="Holiday",$A29="Holiday"),
    IF(ISNUMBER(MATCH(TRIM($B29),{"Phagwah","Good Friday","Easter Monday","Labour Day","Christmas","Eid ul Azha","Romans-2","Globe-12","Neptune P1"},0)),0,$I29),
 IF(AND(NOT(OR($A28="Annual Leave",$A29="Annual Leave")),$A29="Off day"),$I29,
  MAX(0,$I29-$V29)
  ))))+W29</f>
        <v/>
      </c>
      <c r="O29" s="4">
        <f>IF(AND(OR($A28="Holiday",$A29="Holiday"),
        ISNUMBER(MATCH(TRIM($B29),{"Phagwah","Good Friday","Easter Monday","Labour Day","Christmas","Eid ul Azha","Romans-2","Globe-12","Neptune P1"},0))),
   $I29,0)</f>
        <v/>
      </c>
      <c r="P29" s="4">
        <f>IF(OR($O$7="Canteen",$O$7="Head Office"),0,IF($I29&lt;=0,0,IF(AND($I28&lt;=0,OR(TRIM($J29)="Hebrews",TRIM($J29)="Romans",TRIM($J29)="Romans-2",TRIM($J29)="Globe",TRIM($J29)="Globe-12",TRIM($J29)="Neptune P1")),1,0)))</f>
        <v/>
      </c>
      <c r="Q29" s="6" t="n"/>
      <c r="R29" s="296">
        <f>IF(OR($O$7="Canteen",$O$7="Head Office"),0,IF(
  AND(
    SUMIFS(I:I, C:C, C29) &gt;= 8,
    COUNTIFS(C$14:C29, C29)=1,
    OR(
      TEXT(D29,"hh:mm:ss")="07:00:00",
      TEXT(D29,"hh:mm:ss")="15:00:00",
      TEXT(D29,"hh:mm:ss")="23:00:00",
      TEXT(D30,"hh:mm:ss")="07:00:00",
      TEXT(D30,"hh:mm:ss")="15:00:00",
      TEXT(D30,"hh:mm:ss")="23:00:00"
    )
  ),
  1,
  0
))</f>
        <v/>
      </c>
      <c r="S29" s="4">
        <f>IF(OR($A28="Annual Leave",$A29="Annual Leave"),IF(AND($A28&lt;&gt;"Annual Leave",$A29="Annual Leave"),8,0),0)</f>
        <v/>
      </c>
      <c r="T29" s="146" t="n"/>
      <c r="U29" s="351">
        <f>MAX(0,40-Y29)</f>
        <v/>
      </c>
      <c r="V29" s="351">
        <f>IF(OR($C29="",$D29=""),0,
 IF(OR($A28="Holiday",$A29="Holiday"),0,
 IF(AND(NOT(OR($A28="Annual Leave",$A29="Annual Leave")),$A29="Off day"),0,
  IF($I28+$I29&gt;=8,IF($I28&gt;=8,0,8-$I28),$I29)
  )))</f>
        <v/>
      </c>
      <c r="W29" s="351">
        <f>MAX(0,V29-U29)</f>
        <v/>
      </c>
      <c r="X29" s="351">
        <f>IF(C29="","",C29-WEEKDAY(C29,1)+1)</f>
        <v/>
      </c>
      <c r="Y29" s="351">
        <f>SUMPRODUCT(($X$14:$X28=X29)*(($V$14:$V28)+($O$14:$O28)))+IF(X29=X14,$L$11,0)</f>
        <v/>
      </c>
      <c r="Z29" s="351" t="n"/>
      <c r="AA29" s="351" t="n"/>
      <c r="AB29" s="351" t="n"/>
      <c r="AC29" s="351" t="n"/>
      <c r="AD29" s="351" t="n"/>
      <c r="AE29" s="351" t="n"/>
      <c r="AF29" s="351" t="n"/>
    </row>
    <row r="30" ht="24" customHeight="1" s="348" thickBot="1">
      <c r="A30" s="147" t="inlineStr">
        <is>
          <t>On Day</t>
        </is>
      </c>
      <c r="B30" s="180" t="n"/>
      <c r="C30" s="88">
        <f>C27+1</f>
        <v/>
      </c>
      <c r="D30" s="54" t="n">
        <v>0.625</v>
      </c>
      <c r="E30" s="148">
        <f>IF(D30="", "",
 IF(D30=TIME(0,0,0), 0,
 IF(AND(D30&gt;=TIME(0,0,1), D30&lt;=TIME(2,0,0)), TIME(7,0,0),
 IF(AND(D30&gt;=TIME(6,0,0), D30&lt;=TIME(8,0,0)), TIME(12,0,0),
 IF(AND(D30&gt;TIME(8,0,0), D30&lt;=TIME(13,59,0)), TIME(15,0,0),
 IF(AND(D30&gt;=TIME(14,0,0), D30&lt;=TIME(17,59,0)), TIME(21,0,0),
 IF(AND(D30&gt;=TIME(18,0,0), D30&lt;=TIME(21,59,0)), TIME(0,0,0),
 IF(AND(D30&gt;=TIME(22,0,0), D30&lt;=TIME(23,59,59)), TIME(7,0,0), ""))))))))</f>
        <v/>
      </c>
      <c r="F30" s="149" t="n"/>
      <c r="G30" s="148">
        <f>IF(AND(D30&gt;=TIME(6,0,0),D30&lt;=TIME(8,0,0)),E30,"")</f>
        <v/>
      </c>
      <c r="H30" s="54" t="n">
        <v>0.9583333333333334</v>
      </c>
      <c r="I30" s="55">
        <f>ROUND(IF(OR(D30="",E30="",E30=0),0,IF(H30="",MOD(E30-D30,1)*24,MOD(H30-D30,1)*24)),2)</f>
        <v/>
      </c>
      <c r="J30" s="150" t="inlineStr">
        <is>
          <t>Unico-44</t>
        </is>
      </c>
      <c r="K30" s="270" t="n"/>
      <c r="L30" s="181" t="n"/>
      <c r="M30" s="272">
        <f>MAX(0,V30-W30)</f>
        <v/>
      </c>
      <c r="N30" s="56">
        <f>(IF(OR($C30="",$D30=""),0,
 IF(OR($A30="Holiday",$A31="Holiday"),
    IF(ISNUMBER(MATCH(TRIM($B30),{"Phagwah","Good Friday","Easter Monday","Labour Day","Christmas","Eid ul Azha","Romans-2","Globe-12","Neptune P1"},0)),0,$I30),
 IF(AND(NOT(OR($A30="Annual Leave",$A31="Annual Leave")),$A30="Off day"),$I30,
  MAX(0,$I30-$V30)
  ))))+W30</f>
        <v/>
      </c>
      <c r="O30" s="56">
        <f>IF(AND(OR($A30="Holiday",$A31="Holiday"),
        ISNUMBER(MATCH(TRIM($B30),{"Phagwah","Good Friday","Easter Monday","Labour Day","Christmas","Eid ul Azha","Romans-2","Globe-12","Neptune P1"},0))),
   $I30,0)</f>
        <v/>
      </c>
      <c r="P30" s="56">
        <f>IF(OR($O$7="Canteen",$O$7="Head Office"),0,IF($I30&lt;=0,0,IF(OR(OR(TRIM($J30)="Hebrews",TRIM($J30)="Romans",TRIM($J30)="Romans-2",TRIM($J30)="Globe",TRIM($J30)="Globe-12",TRIM($J30)="Neptune P1"),AND($I31&gt;0,OR(TRIM($J31)="Hebrews",TRIM($J31)="Romans",TRIM($J31)="Romans-2",TRIM($J31)="Globe",TRIM($J31)="Globe-12",TRIM($J31)="Neptune P1"))),1,0)))</f>
        <v/>
      </c>
      <c r="Q30" s="57" t="n"/>
      <c r="R30" s="56">
        <f>IF(OR($O$7="Canteen",$O$7="Head Office"),0,IF(
  AND(
    SUMIFS(I:I, C:C, C30) &gt;= 8,
    COUNTIFS(C$14:C30, C30)=1,
    OR(
      TEXT(D30,"hh:mm:ss")="07:00:00",
      TEXT(D30,"hh:mm:ss")="15:00:00",
      TEXT(D30,"hh:mm:ss")="23:00:00",
      TEXT(D31,"hh:mm:ss")="07:00:00",
      TEXT(D31,"hh:mm:ss")="15:00:00",
      TEXT(D31,"hh:mm:ss")="23:00:00"
    )
  ),
  1,
  0
))</f>
        <v/>
      </c>
      <c r="S30" s="56">
        <f>IF(OR($A30="Annual Leave",$A31="Annual Leave"),IF($A30="Annual Leave",8,0),0)</f>
        <v/>
      </c>
      <c r="T30" s="58" t="n"/>
      <c r="U30" s="144">
        <f>MAX(0,40-Y30)</f>
        <v/>
      </c>
      <c r="V30" s="151">
        <f>IF(OR($C30="",$D30=""),0,
 IF(OR($A30="Holiday",$A31="Holiday"),0,
 IF(AND(NOT(OR($A30="Annual Leave",$A31="Annual Leave")),$A30="Off day"),0,
  IF($I30+$I31&gt;=8,IF($I30&gt;=8,8,$I30),$I30)
  )))</f>
        <v/>
      </c>
      <c r="W30" s="151">
        <f>MAX(0,V30-U30)</f>
        <v/>
      </c>
      <c r="X30" s="151">
        <f>IF(C30="","",C30-WEEKDAY(C30,1)+1)</f>
        <v/>
      </c>
      <c r="Y30" s="151">
        <f>SUMPRODUCT(($X$14:$X29=X30)*(($V$14:$V29)+($O$14:$O29)))+IF(X30=X14,$L$11,0)</f>
        <v/>
      </c>
      <c r="Z30" s="151" t="n"/>
      <c r="AA30" s="151" t="n"/>
      <c r="AB30" s="151" t="n"/>
      <c r="AC30" s="351" t="n"/>
      <c r="AD30" s="351" t="n"/>
      <c r="AE30" s="351" t="n"/>
      <c r="AF30" s="351" t="n"/>
    </row>
    <row r="31" ht="24" customHeight="1" s="348" thickBot="1">
      <c r="A31" s="147" t="inlineStr">
        <is>
          <t>On Day</t>
        </is>
      </c>
      <c r="B31" s="182" t="n"/>
      <c r="C31" s="89">
        <f>C30</f>
        <v/>
      </c>
      <c r="D31" s="59" t="n"/>
      <c r="E31" s="152">
        <f>IF(D31="", "",
 IF(D31=TIME(0,0,0), 0,
 IF(AND(D31&gt;=TIME(0,0,1), D31&lt;=TIME(2,0,0)), TIME(7,0,0),
 IF(AND(D31&gt;=TIME(6,0,0), D31&lt;=TIME(8,0,0)), TIME(12,0,0),
 IF(AND(D31&gt;TIME(8,0,0), D31&lt;=TIME(13,59,0)), TIME(15,0,0),
 IF(AND(D31&gt;=TIME(14,0,0), D31&lt;=TIME(17,59,0)), TIME(21,0,0),
 IF(AND(D31&gt;=TIME(18,0,0), D31&lt;=TIME(21,59,0)), TIME(0,0,0),
 IF(AND(D31&gt;=TIME(22,0,0), D31&lt;=TIME(23,59,59)), TIME(7,0,0), ""))))))))</f>
        <v/>
      </c>
      <c r="F31" s="153" t="n"/>
      <c r="G31" s="152">
        <f>IF(AND(D31&gt;=TIME(6,0,0),D31&lt;=TIME(8,0,0)),E31,"")</f>
        <v/>
      </c>
      <c r="H31" s="59" t="n"/>
      <c r="I31" s="60">
        <f>ROUND(IF(OR(D31="",E31="",E31=0),0,IF(H31="",MOD(E31-D31,1)*24,MOD(H31-D31,1)*24)),2)</f>
        <v/>
      </c>
      <c r="J31" s="150" t="n"/>
      <c r="K31" s="270" t="n"/>
      <c r="L31" s="183" t="n"/>
      <c r="M31" s="272">
        <f>MAX(0,V31-W31)</f>
        <v/>
      </c>
      <c r="N31" s="61">
        <f>(IF(OR($C31="",$D31=""),0,
 IF(OR($A30="Holiday",$A31="Holiday"),
    IF(ISNUMBER(MATCH(TRIM($B31),{"Phagwah","Good Friday","Easter Monday","Labour Day","Christmas","Eid ul Azha","Romans-2","Globe-12","Neptune P1"},0)),0,$I31),
 IF(AND(NOT(OR($A30="Annual Leave",$A31="Annual Leave")),$A31="Off day"),$I31,
  MAX(0,$I31-$V31)
  ))))+W31</f>
        <v/>
      </c>
      <c r="O31" s="61">
        <f>IF(AND(OR($A30="Holiday",$A31="Holiday"),
        ISNUMBER(MATCH(TRIM($B31),{"Phagwah","Good Friday","Easter Monday","Labour Day","Christmas","Eid ul Azha","Romans-2","Globe-12","Neptune P1"},0))),
   $I31,0)</f>
        <v/>
      </c>
      <c r="P31" s="61">
        <f>IF(OR($O$7="Canteen",$O$7="Head Office"),0,IF($I31&lt;=0,0,IF(AND($I30&lt;=0,OR(TRIM($J31)="Hebrews",TRIM($J31)="Romans",TRIM($J31)="Romans-2",TRIM($J31)="Globe",TRIM($J31)="Globe-12",TRIM($J31)="Neptune P1")),1,0)))</f>
        <v/>
      </c>
      <c r="Q31" s="62" t="n"/>
      <c r="R31" s="61">
        <f>IF(OR($O$7="Canteen",$O$7="Head Office"),0,IF(
  AND(
    SUMIFS(I:I, C:C, C31) &gt;= 8,
    COUNTIFS(C$14:C31, C31)=1,
    OR(
      TEXT(D31,"hh:mm:ss")="07:00:00",
      TEXT(D31,"hh:mm:ss")="15:00:00",
      TEXT(D31,"hh:mm:ss")="23:00:00",
      TEXT(D32,"hh:mm:ss")="07:00:00",
      TEXT(D32,"hh:mm:ss")="15:00:00",
      TEXT(D32,"hh:mm:ss")="23:00:00"
    )
  ),
  1,
  0
))</f>
        <v/>
      </c>
      <c r="S31" s="61">
        <f>IF(OR($A30="Annual Leave",$A31="Annual Leave"),IF(AND($A30&lt;&gt;"Annual Leave",$A31="Annual Leave"),8,0),0)</f>
        <v/>
      </c>
      <c r="T31" s="63" t="n"/>
      <c r="U31" s="144">
        <f>MAX(0,40-Y31)</f>
        <v/>
      </c>
      <c r="V31" s="151">
        <f>IF(OR($C31="",$D31=""),0,
 IF(OR($A30="Holiday",$A31="Holiday"),0,
 IF(AND(NOT(OR($A30="Annual Leave",$A31="Annual Leave")),$A31="Off day"),0,
  IF($I30+$I31&gt;=8,IF($I30&gt;=8,0,8-$I30),$I31)
  )))</f>
        <v/>
      </c>
      <c r="W31" s="151">
        <f>MAX(0,V31-U31)</f>
        <v/>
      </c>
      <c r="X31" s="151">
        <f>IF(C31="","",C31-WEEKDAY(C31,1)+1)</f>
        <v/>
      </c>
      <c r="Y31" s="151">
        <f>SUMPRODUCT(($X$14:$X30=X31)*(($V$14:$V30)+($O$14:$O30)))+IF(X31=X14,$L$11,0)</f>
        <v/>
      </c>
      <c r="Z31" s="151" t="n"/>
      <c r="AA31" s="151" t="n"/>
      <c r="AB31" s="151" t="n"/>
      <c r="AC31" s="351" t="n"/>
      <c r="AD31" s="351" t="n"/>
      <c r="AE31" s="351" t="n"/>
      <c r="AF31" s="351" t="n"/>
    </row>
    <row r="32" ht="24" customHeight="1" s="348" thickBot="1">
      <c r="A32" s="184" t="inlineStr">
        <is>
          <t>On Day</t>
        </is>
      </c>
      <c r="B32" s="185" t="n"/>
      <c r="C32" s="101">
        <f>C30+1</f>
        <v/>
      </c>
      <c r="D32" s="11" t="n">
        <v>0.625</v>
      </c>
      <c r="E32" s="186">
        <f>IF(D32="", "",
 IF(D32=TIME(0,0,0), 0,
 IF(AND(D32&gt;=TIME(0,0,1), D32&lt;=TIME(2,0,0)), TIME(7,0,0),
 IF(AND(D32&gt;=TIME(6,0,0), D32&lt;=TIME(8,0,0)), TIME(12,0,0),
 IF(AND(D32&gt;TIME(8,0,0), D32&lt;=TIME(13,59,0)), TIME(15,0,0),
 IF(AND(D32&gt;=TIME(14,0,0), D32&lt;=TIME(17,59,0)), TIME(21,0,0),
 IF(AND(D32&gt;=TIME(18,0,0), D32&lt;=TIME(21,59,0)), TIME(0,0,0),
 IF(AND(D32&gt;=TIME(22,0,0), D32&lt;=TIME(23,59,59)), TIME(7,0,0), ""))))))))</f>
        <v/>
      </c>
      <c r="F32" s="187" t="n"/>
      <c r="G32" s="186">
        <f>IF(AND(D32&gt;=TIME(6,0,0),D32&lt;=TIME(8,0,0)),E32,"")</f>
        <v/>
      </c>
      <c r="H32" s="11" t="n">
        <v>0.9583333333333334</v>
      </c>
      <c r="I32" s="87">
        <f>ROUND(IF(OR(D32="",E32="",E32=0),0,IF(H32="",MOD(E32-D32,1)*24,MOD(H32-D32,1)*24)),2)</f>
        <v/>
      </c>
      <c r="J32" s="188" t="inlineStr">
        <is>
          <t>Unico-44</t>
        </is>
      </c>
      <c r="K32" s="297" t="n"/>
      <c r="L32" s="189" t="n"/>
      <c r="M32" s="298">
        <f>MAX(0,V32-W32)</f>
        <v/>
      </c>
      <c r="N32" s="12">
        <f>(IF(OR($C32="",$D32=""),0,
 IF(OR($A32="Holiday",$A33="Holiday"),
    IF(ISNUMBER(MATCH(TRIM($B32),{"Phagwah","Good Friday","Easter Monday","Labour Day","Christmas","Eid ul Azha","Romans-2","Globe-12","Neptune P1"},0)),0,$I32),
 IF(AND(NOT(OR($A32="Annual Leave",$A33="Annual Leave")),$A32="Off day"),$I32,
  MAX(0,$I32-$V32)
  ))))+W32</f>
        <v/>
      </c>
      <c r="O32" s="12">
        <f>IF(AND(OR($A32="Holiday",$A33="Holiday"),
        ISNUMBER(MATCH(TRIM($B32),{"Phagwah","Good Friday","Easter Monday","Labour Day","Christmas","Eid ul Azha","Romans-2","Globe-12","Neptune P1"},0))),
   $I32,0)</f>
        <v/>
      </c>
      <c r="P32" s="12">
        <f>IF(OR($O$7="Canteen",$O$7="Head Office"),0,IF($I32&lt;=0,0,IF(OR(OR(TRIM($J32)="Hebrews",TRIM($J32)="Romans",TRIM($J32)="Romans-2",TRIM($J32)="Globe",TRIM($J32)="Globe-12",TRIM($J32)="Neptune P1"),AND($I33&gt;0,OR(TRIM($J33)="Hebrews",TRIM($J33)="Romans",TRIM($J33)="Romans-2",TRIM($J33)="Globe",TRIM($J33)="Globe-12",TRIM($J33)="Neptune P1"))),1,0)))</f>
        <v/>
      </c>
      <c r="Q32" s="13" t="n"/>
      <c r="R32" s="12">
        <f>IF(OR($O$7="Canteen",$O$7="Head Office"),0,IF(
  AND(
    SUMIFS(I:I, C:C, C32) &gt;= 8,
    COUNTIFS(C$14:C32, C32)=1,
    OR(
      TEXT(D32,"hh:mm:ss")="07:00:00",
      TEXT(D32,"hh:mm:ss")="15:00:00",
      TEXT(D32,"hh:mm:ss")="23:00:00",
      TEXT(D33,"hh:mm:ss")="07:00:00",
      TEXT(D33,"hh:mm:ss")="15:00:00",
      TEXT(D33,"hh:mm:ss")="23:00:00"
    )
  ),
  1,
  0
))</f>
        <v/>
      </c>
      <c r="S32" s="12">
        <f>IF(OR($A32="Annual Leave",$A33="Annual Leave"),IF($A32="Annual Leave",8,0),0)</f>
        <v/>
      </c>
      <c r="T32" s="102" t="n"/>
      <c r="U32" s="144">
        <f>MAX(0,40-Y32)</f>
        <v/>
      </c>
      <c r="V32" s="351">
        <f>IF(OR($C32="",$D32=""),0,
 IF(OR($A32="Holiday",$A33="Holiday"),0,
 IF(AND(NOT(OR($A32="Annual Leave",$A33="Annual Leave")),$A32="Off day"),0,
  IF($I32+$I33&gt;=8,IF($I32&gt;=8,8,$I32),$I32)
  )))</f>
        <v/>
      </c>
      <c r="W32" s="351">
        <f>MAX(0,V32-U32)</f>
        <v/>
      </c>
      <c r="X32" s="351">
        <f>IF(C32="","",C32-WEEKDAY(C32,1)+1)</f>
        <v/>
      </c>
      <c r="Y32" s="351">
        <f>SUMPRODUCT(($X$14:$X31=X32)*(($V$14:$V31)+($O$14:$O31)))+IF(X32=X14,$L$11,0)</f>
        <v/>
      </c>
      <c r="Z32" s="351" t="n"/>
      <c r="AA32" s="351" t="n"/>
      <c r="AB32" s="351" t="n"/>
      <c r="AC32" s="351" t="n"/>
      <c r="AD32" s="351" t="n"/>
      <c r="AE32" s="351" t="n"/>
      <c r="AF32" s="351" t="n"/>
    </row>
    <row r="33" ht="24" customHeight="1" s="348" thickBot="1">
      <c r="A33" s="184" t="inlineStr">
        <is>
          <t>On Day</t>
        </is>
      </c>
      <c r="B33" s="299" t="n"/>
      <c r="C33" s="101">
        <f>C32</f>
        <v/>
      </c>
      <c r="D33" s="300" t="n"/>
      <c r="E33" s="301">
        <f>IF(D33="", "",
 IF(D33=TIME(0,0,0), 0,
 IF(AND(D33&gt;=TIME(0,0,1), D33&lt;=TIME(2,0,0)), TIME(7,0,0),
 IF(AND(D33&gt;=TIME(6,0,0), D33&lt;=TIME(8,0,0)), TIME(12,0,0),
 IF(AND(D33&gt;TIME(8,0,0), D33&lt;=TIME(13,59,0)), TIME(15,0,0),
 IF(AND(D33&gt;=TIME(14,0,0), D33&lt;=TIME(17,59,0)), TIME(21,0,0),
 IF(AND(D33&gt;=TIME(18,0,0), D33&lt;=TIME(21,59,0)), TIME(0,0,0),
 IF(AND(D33&gt;=TIME(22,0,0), D33&lt;=TIME(23,59,59)), TIME(7,0,0), ""))))))))</f>
        <v/>
      </c>
      <c r="F33" s="187" t="n"/>
      <c r="G33" s="301">
        <f>IF(AND(D33&gt;=TIME(6,0,0),D33&lt;=TIME(8,0,0)),E33,"")</f>
        <v/>
      </c>
      <c r="H33" s="300" t="n"/>
      <c r="I33" s="87">
        <f>ROUND(IF(OR(D33="",E33="",E33=0),0,IF(H33="",MOD(E33-D33,1)*24,MOD(H33-D33,1)*24)),2)</f>
        <v/>
      </c>
      <c r="J33" s="190" t="n"/>
      <c r="K33" s="297" t="n"/>
      <c r="L33" s="189" t="n"/>
      <c r="M33" s="298">
        <f>MAX(0,V33-W33)</f>
        <v/>
      </c>
      <c r="N33" s="302">
        <f>(IF(OR($C33="",$D33=""),0,
 IF(OR($A32="Holiday",$A33="Holiday"),
    IF(ISNUMBER(MATCH(TRIM($B33),{"Phagwah","Good Friday","Easter Monday","Labour Day","Christmas","Eid ul Azha","Romans-2","Globe-12","Neptune P1"},0)),0,$I33),
 IF(AND(NOT(OR($A32="Annual Leave",$A33="Annual Leave")),$A33="Off day"),$I33,
  MAX(0,$I33-$V33)
  ))))+W33</f>
        <v/>
      </c>
      <c r="O33" s="302">
        <f>IF(AND(OR($A32="Holiday",$A33="Holiday"),
        ISNUMBER(MATCH(TRIM($B33),{"Phagwah","Good Friday","Easter Monday","Labour Day","Christmas","Eid ul Azha","Romans-2","Globe-12","Neptune P1"},0))),
   $I33,0)</f>
        <v/>
      </c>
      <c r="P33" s="302">
        <f>IF(OR($O$7="Canteen",$O$7="Head Office"),0,IF($I33&lt;=0,0,IF(AND($I32&lt;=0,OR(TRIM($J33)="Hebrews",TRIM($J33)="Romans",TRIM($J33)="Romans-2",TRIM($J33)="Globe",TRIM($J33)="Globe-12",TRIM($J33)="Neptune P1")),1,0)))</f>
        <v/>
      </c>
      <c r="Q33" s="303" t="n"/>
      <c r="R33" s="302">
        <f>IF(OR($O$7="Canteen",$O$7="Head Office"),0,IF(
  AND(
    SUMIFS(I:I, C:C, C33) &gt;= 8,
    COUNTIFS(C$14:C33, C33)=1,
    OR(
      TEXT(D33,"hh:mm:ss")="07:00:00",
      TEXT(D33,"hh:mm:ss")="15:00:00",
      TEXT(D33,"hh:mm:ss")="23:00:00",
      TEXT(D34,"hh:mm:ss")="07:00:00",
      TEXT(D34,"hh:mm:ss")="15:00:00",
      TEXT(D34,"hh:mm:ss")="23:00:00"
    )
  ),
  1,
  0
))</f>
        <v/>
      </c>
      <c r="S33" s="302">
        <f>IF(OR($A32="Annual Leave",$A33="Annual Leave"),IF(AND($A32&lt;&gt;"Annual Leave",$A33="Annual Leave"),8,0),0)</f>
        <v/>
      </c>
      <c r="T33" s="304" t="n"/>
      <c r="U33" s="144">
        <f>MAX(0,40-Y33)</f>
        <v/>
      </c>
      <c r="V33" s="351">
        <f>IF(OR($C33="",$D33=""),0,
 IF(OR($A32="Holiday",$A33="Holiday"),0,
 IF(AND(NOT(OR($A32="Annual Leave",$A33="Annual Leave")),$A33="Off day"),0,
  IF($I32+$I33&gt;=8,IF($I32&gt;=8,0,8-$I32),$I33)
  )))</f>
        <v/>
      </c>
      <c r="W33" s="351">
        <f>MAX(0,V33-U33)</f>
        <v/>
      </c>
      <c r="X33" s="351">
        <f>IF(C33="","",C33-WEEKDAY(C33,1)+1)</f>
        <v/>
      </c>
      <c r="Y33" s="351">
        <f>SUMPRODUCT(($X$14:$X32=X33)*(($V$14:$V32)+($O$14:$O32)))+IF(X33=X14,$L$11,0)</f>
        <v/>
      </c>
      <c r="Z33" s="351" t="n"/>
      <c r="AA33" s="351" t="n"/>
      <c r="AB33" s="351" t="n"/>
      <c r="AC33" s="351" t="n"/>
      <c r="AD33" s="351" t="n"/>
      <c r="AE33" s="351" t="n"/>
      <c r="AF33" s="351" t="n"/>
    </row>
    <row r="34" ht="24" customHeight="1" s="348" thickBot="1">
      <c r="A34" s="159" t="inlineStr">
        <is>
          <t>On Day</t>
        </is>
      </c>
      <c r="B34" s="191" t="n"/>
      <c r="C34" s="92">
        <f>C32+1</f>
        <v/>
      </c>
      <c r="D34" s="31" t="n">
        <v>0.625</v>
      </c>
      <c r="E34" s="160">
        <f>IF(D34="", "",
 IF(D34=TIME(0,0,0), 0,
 IF(AND(D34&gt;=TIME(0,0,1), D34&lt;=TIME(2,0,0)), TIME(7,0,0),
 IF(AND(D34&gt;=TIME(6,0,0), D34&lt;=TIME(8,0,0)), TIME(12,0,0),
 IF(AND(D34&gt;TIME(8,0,0), D34&lt;=TIME(13,59,0)), TIME(15,0,0),
 IF(AND(D34&gt;=TIME(14,0,0), D34&lt;=TIME(17,59,0)), TIME(21,0,0),
 IF(AND(D34&gt;=TIME(18,0,0), D34&lt;=TIME(21,59,0)), TIME(0,0,0),
 IF(AND(D34&gt;=TIME(22,0,0), D34&lt;=TIME(23,59,59)), TIME(7,0,0), ""))))))))</f>
        <v/>
      </c>
      <c r="F34" s="161" t="n"/>
      <c r="G34" s="160">
        <f>IF(AND(D34&gt;=TIME(6,0,0),D34&lt;=TIME(8,0,0)),E34,"")</f>
        <v/>
      </c>
      <c r="H34" s="31" t="n">
        <v>0.9583333333333334</v>
      </c>
      <c r="I34" s="32">
        <f>ROUND(IF(OR(D34="",E34="",E34=0),0,IF(H34="",MOD(E34-D34,1)*24,MOD(H34-D34,1)*24)),2)</f>
        <v/>
      </c>
      <c r="J34" s="162" t="inlineStr">
        <is>
          <t>Unico-44</t>
        </is>
      </c>
      <c r="K34" s="282" t="n"/>
      <c r="L34" s="181" t="n"/>
      <c r="M34" s="283">
        <f>MAX(0,V34-W34)</f>
        <v/>
      </c>
      <c r="N34" s="33">
        <f>(IF(OR($C34="",$D34=""),0,
 IF(OR($A34="Holiday",$A35="Holiday"),
    IF(ISNUMBER(MATCH(TRIM($B34),{"Phagwah","Good Friday","Easter Monday","Labour Day","Christmas","Eid ul Azha","Romans-2","Globe-12","Neptune P1"},0)),0,$I34),
 IF(AND(NOT(OR($A34="Annual Leave",$A35="Annual Leave")),$A34="Off day"),$I34,
  MAX(0,$I34-$V34)
  ))))+W34</f>
        <v/>
      </c>
      <c r="O34" s="33">
        <f>IF(AND(OR($A34="Holiday",$A35="Holiday"),
        ISNUMBER(MATCH(TRIM($B34),{"Phagwah","Good Friday","Easter Monday","Labour Day","Christmas","Eid ul Azha","Romans-2","Globe-12","Neptune P1"},0))),
   $I34,0)</f>
        <v/>
      </c>
      <c r="P34" s="33">
        <f>IF(OR($O$7="Canteen",$O$7="Head Office"),0,IF($I34&lt;=0,0,IF(OR(OR(TRIM($J34)="Hebrews",TRIM($J34)="Romans",TRIM($J34)="Romans-2",TRIM($J34)="Globe",TRIM($J34)="Globe-12",TRIM($J34)="Neptune P1"),AND($I35&gt;0,OR(TRIM($J35)="Hebrews",TRIM($J35)="Romans",TRIM($J35)="Romans-2",TRIM($J35)="Globe",TRIM($J35)="Globe-12",TRIM($J35)="Neptune P1"))),1,0)))</f>
        <v/>
      </c>
      <c r="Q34" s="34" t="n"/>
      <c r="R34" s="33">
        <f>IF(OR($O$7="Canteen",$O$7="Head Office"),0,IF(
  AND(
    SUMIFS(I:I, C:C, C34) &gt;= 8,
    COUNTIFS(C$14:C34, C34)=1,
    OR(
      TEXT(D34,"hh:mm:ss")="07:00:00",
      TEXT(D34,"hh:mm:ss")="15:00:00",
      TEXT(D34,"hh:mm:ss")="23:00:00",
      TEXT(D35,"hh:mm:ss")="07:00:00",
      TEXT(D35,"hh:mm:ss")="15:00:00",
      TEXT(D35,"hh:mm:ss")="23:00:00"
    )
  ),
  1,
  0
))</f>
        <v/>
      </c>
      <c r="S34" s="33">
        <f>IF(OR($A34="Annual Leave",$A35="Annual Leave"),IF($A34="Annual Leave",8,0),0)</f>
        <v/>
      </c>
      <c r="T34" s="35" t="n"/>
      <c r="U34" s="144">
        <f>MAX(0,40-Y34)</f>
        <v/>
      </c>
      <c r="V34" s="351">
        <f>IF(OR($C34="",$D34=""),0,
 IF(OR($A34="Holiday",$A35="Holiday"),0,
 IF(AND(NOT(OR($A34="Annual Leave",$A35="Annual Leave")),$A34="Off day"),0,
  IF($I34+$I35&gt;=8,IF($I34&gt;=8,8,$I34),$I34)
  )))</f>
        <v/>
      </c>
      <c r="W34" s="351">
        <f>MAX(0,V34-U34)</f>
        <v/>
      </c>
      <c r="X34" s="351">
        <f>IF(C34="","",C34-WEEKDAY(C34,1)+1)</f>
        <v/>
      </c>
      <c r="Y34" s="351">
        <f>SUMPRODUCT(($X$14:$X33=X34)*(($V$14:$V33)+($O$14:$O33)))+IF(X34=X14,$L$11,0)</f>
        <v/>
      </c>
      <c r="Z34" s="351" t="n"/>
      <c r="AA34" s="351" t="n"/>
      <c r="AB34" s="351" t="n"/>
      <c r="AC34" s="351" t="n"/>
      <c r="AD34" s="351" t="n"/>
      <c r="AE34" s="351" t="n"/>
      <c r="AF34" s="351" t="n"/>
    </row>
    <row r="35" ht="24" customHeight="1" s="348" thickBot="1">
      <c r="A35" s="159" t="inlineStr">
        <is>
          <t>On Day</t>
        </is>
      </c>
      <c r="B35" s="192" t="n"/>
      <c r="C35" s="93">
        <f>C34</f>
        <v/>
      </c>
      <c r="D35" s="36" t="n"/>
      <c r="E35" s="163">
        <f>IF(D35="", "",
 IF(D35=TIME(0,0,0), 0,
 IF(AND(D35&gt;=TIME(0,0,1), D35&lt;=TIME(2,0,0)), TIME(7,0,0),
 IF(AND(D35&gt;=TIME(6,0,0), D35&lt;=TIME(8,0,0)), TIME(12,0,0),
 IF(AND(D35&gt;TIME(8,0,0), D35&lt;=TIME(13,59,0)), TIME(15,0,0),
 IF(AND(D35&gt;=TIME(14,0,0), D35&lt;=TIME(17,59,0)), TIME(21,0,0),
 IF(AND(D35&gt;=TIME(18,0,0), D35&lt;=TIME(21,59,0)), TIME(0,0,0),
 IF(AND(D35&gt;=TIME(22,0,0), D35&lt;=TIME(23,59,59)), TIME(7,0,0), ""))))))))</f>
        <v/>
      </c>
      <c r="F35" s="164" t="n"/>
      <c r="G35" s="163">
        <f>IF(AND(D35&gt;=TIME(6,0,0),D35&lt;=TIME(8,0,0)),E35,"")</f>
        <v/>
      </c>
      <c r="H35" s="36" t="n"/>
      <c r="I35" s="37">
        <f>ROUND(IF(OR(D35="",E35="",E35=0),0,IF(H35="",MOD(E35-D35,1)*24,MOD(H35-D35,1)*24)),2)</f>
        <v/>
      </c>
      <c r="J35" s="162" t="n"/>
      <c r="K35" s="282" t="n"/>
      <c r="L35" s="183" t="n"/>
      <c r="M35" s="283">
        <f>MAX(0,V35-W35)</f>
        <v/>
      </c>
      <c r="N35" s="38">
        <f>(IF(OR($C35="",$D35=""),0,
 IF(OR($A34="Holiday",$A35="Holiday"),
    IF(ISNUMBER(MATCH(TRIM($B35),{"Phagwah","Good Friday","Easter Monday","Labour Day","Christmas","Eid ul Azha","Romans-2","Globe-12","Neptune P1"},0)),0,$I35),
 IF(AND(NOT(OR($A34="Annual Leave",$A35="Annual Leave")),$A35="Off day"),$I35,
  MAX(0,$I35-$V35)
  ))))+W35</f>
        <v/>
      </c>
      <c r="O35" s="38">
        <f>IF(AND(OR($A34="Holiday",$A35="Holiday"),
        ISNUMBER(MATCH(TRIM($B35),{"Phagwah","Good Friday","Easter Monday","Labour Day","Christmas","Eid ul Azha","Romans-2","Globe-12","Neptune P1"},0))),
   $I35,0)</f>
        <v/>
      </c>
      <c r="P35" s="38">
        <f>IF(OR($O$7="Canteen",$O$7="Head Office"),0,IF($I35&lt;=0,0,IF(AND($I34&lt;=0,OR(TRIM($J35)="Hebrews",TRIM($J35)="Romans",TRIM($J35)="Romans-2",TRIM($J35)="Globe",TRIM($J35)="Globe-12",TRIM($J35)="Neptune P1")),1,0)))</f>
        <v/>
      </c>
      <c r="Q35" s="39" t="n"/>
      <c r="R35" s="38">
        <f>IF(OR($O$7="Canteen",$O$7="Head Office"),0,IF(
  AND(
    SUMIFS(I:I, C:C, C35) &gt;= 8,
    COUNTIFS(C$14:C35, C35)=1,
    OR(
      TEXT(D35,"hh:mm:ss")="07:00:00",
      TEXT(D35,"hh:mm:ss")="15:00:00",
      TEXT(D35,"hh:mm:ss")="23:00:00",
      TEXT(D36,"hh:mm:ss")="07:00:00",
      TEXT(D36,"hh:mm:ss")="15:00:00",
      TEXT(D36,"hh:mm:ss")="23:00:00"
    )
  ),
  1,
  0
))</f>
        <v/>
      </c>
      <c r="S35" s="38">
        <f>IF(OR($A34="Annual Leave",$A35="Annual Leave"),IF(AND($A34&lt;&gt;"Annual Leave",$A35="Annual Leave"),8,0),0)</f>
        <v/>
      </c>
      <c r="T35" s="40" t="n"/>
      <c r="U35" s="144">
        <f>MAX(0,40-Y35)</f>
        <v/>
      </c>
      <c r="V35" s="351">
        <f>IF(OR($C35="",$D35=""),0,
 IF(OR($A34="Holiday",$A35="Holiday"),0,
 IF(AND(NOT(OR($A34="Annual Leave",$A35="Annual Leave")),$A35="Off day"),0,
  IF($I34+$I35&gt;=8,IF($I34&gt;=8,0,8-$I34),$I35)
  )))</f>
        <v/>
      </c>
      <c r="W35" s="351">
        <f>MAX(0,V35-U35)</f>
        <v/>
      </c>
      <c r="X35" s="351">
        <f>IF(C35="","",C35-WEEKDAY(C35,1)+1)</f>
        <v/>
      </c>
      <c r="Y35" s="351">
        <f>SUMPRODUCT(($X$14:$X34=X35)*(($V$14:$V34)+($O$14:$O34)))+IF(X35=X14,$L$11,0)</f>
        <v/>
      </c>
      <c r="Z35" s="351" t="n"/>
      <c r="AA35" s="351" t="n"/>
      <c r="AB35" s="351" t="n"/>
      <c r="AC35" s="351" t="n"/>
      <c r="AD35" s="351" t="n"/>
      <c r="AE35" s="351" t="n"/>
      <c r="AF35" s="351" t="n"/>
    </row>
    <row r="36" ht="24" customHeight="1" s="348" thickBot="1">
      <c r="A36" s="154" t="inlineStr">
        <is>
          <t>On Day</t>
        </is>
      </c>
      <c r="B36" s="193" t="n"/>
      <c r="C36" s="90">
        <f>C34+1</f>
        <v/>
      </c>
      <c r="D36" s="8" t="n">
        <v>0.2916666666666667</v>
      </c>
      <c r="E36" s="155">
        <f>IF(D36="", "",
 IF(D36=TIME(0,0,0), 0,
 IF(AND(D36&gt;=TIME(0,0,1), D36&lt;=TIME(2,0,0)), TIME(7,0,0),
 IF(AND(D36&gt;=TIME(6,0,0), D36&lt;=TIME(8,0,0)), TIME(12,0,0),
 IF(AND(D36&gt;TIME(8,0,0), D36&lt;=TIME(13,59,0)), TIME(15,0,0),
 IF(AND(D36&gt;=TIME(14,0,0), D36&lt;=TIME(17,59,0)), TIME(21,0,0),
 IF(AND(D36&gt;=TIME(18,0,0), D36&lt;=TIME(21,59,0)), TIME(0,0,0),
 IF(AND(D36&gt;=TIME(22,0,0), D36&lt;=TIME(23,59,59)), TIME(7,0,0), ""))))))))</f>
        <v/>
      </c>
      <c r="F36" s="156" t="n"/>
      <c r="G36" s="155">
        <f>IF(AND(D36&gt;=TIME(6,0,0),D36&lt;=TIME(8,0,0)),E36,"")</f>
        <v/>
      </c>
      <c r="H36" s="8" t="n">
        <v>0.625</v>
      </c>
      <c r="I36" s="30">
        <f>ROUND(IF(OR(D36="",E36="",E36=0),0,IF(H36="",MOD(E36-D36,1)*24,MOD(H36-D36,1)*24)),2)</f>
        <v/>
      </c>
      <c r="J36" s="157" t="inlineStr">
        <is>
          <t>Hebrews</t>
        </is>
      </c>
      <c r="K36" s="274" t="n"/>
      <c r="L36" s="189" t="n"/>
      <c r="M36" s="275">
        <f>MAX(0,V36-W36)</f>
        <v/>
      </c>
      <c r="N36" s="9">
        <f>(IF(OR($C36="",$D36=""),0,
 IF(OR($A36="Holiday",$A37="Holiday"),
    IF(ISNUMBER(MATCH(TRIM($B36),{"Phagwah","Good Friday","Easter Monday","Labour Day","Christmas","Eid ul Azha","Romans-2","Globe-12","Neptune P1"},0)),0,$I36),
 IF(AND(NOT(OR($A36="Annual Leave",$A37="Annual Leave")),$A36="Off day"),$I36,
  MAX(0,$I36-$V36)
  ))))+W36</f>
        <v/>
      </c>
      <c r="O36" s="9">
        <f>IF(AND(OR($A36="Holiday",$A37="Holiday"),
        ISNUMBER(MATCH(TRIM($B36),{"Phagwah","Good Friday","Easter Monday","Labour Day","Christmas","Eid ul Azha","Romans-2","Globe-12","Neptune P1"},0))),
   $I36,0)</f>
        <v/>
      </c>
      <c r="P36" s="9">
        <f>IF(OR($O$7="Canteen",$O$7="Head Office"),0,IF($I36&lt;=0,0,IF(OR(OR(TRIM($J36)="Hebrews",TRIM($J36)="Romans",TRIM($J36)="Romans-2",TRIM($J36)="Globe",TRIM($J36)="Globe-12",TRIM($J36)="Neptune P1"),AND($I37&gt;0,OR(TRIM($J37)="Hebrews",TRIM($J37)="Romans",TRIM($J37)="Romans-2",TRIM($J37)="Globe",TRIM($J37)="Globe-12",TRIM($J37)="Neptune P1"))),1,0)))</f>
        <v/>
      </c>
      <c r="Q36" s="10" t="n"/>
      <c r="R36" s="9">
        <f>IF(OR($O$7="Canteen",$O$7="Head Office"),0,IF(
  AND(
    SUMIFS(I:I, C:C, C36) &gt;= 8,
    COUNTIFS(C$14:C36, C36)=1,
    OR(
      TEXT(D36,"hh:mm:ss")="07:00:00",
      TEXT(D36,"hh:mm:ss")="15:00:00",
      TEXT(D36,"hh:mm:ss")="23:00:00",
      TEXT(D37,"hh:mm:ss")="07:00:00",
      TEXT(D37,"hh:mm:ss")="15:00:00",
      TEXT(D37,"hh:mm:ss")="23:00:00"
    )
  ),
  1,
  0
))</f>
        <v/>
      </c>
      <c r="S36" s="9">
        <f>IF(OR($A36="Annual Leave",$A37="Annual Leave"),IF($A36="Annual Leave",8,0),0)</f>
        <v/>
      </c>
      <c r="T36" s="91" t="n"/>
      <c r="U36" s="144">
        <f>MAX(0,40-Y36)</f>
        <v/>
      </c>
      <c r="V36" s="351">
        <f>IF(OR($C36="",$D36=""),0,
 IF(OR($A36="Holiday",$A37="Holiday"),0,
 IF(AND(NOT(OR($A36="Annual Leave",$A37="Annual Leave")),$A36="Off day"),0,
  IF($I36+$I37&gt;=8,IF($I36&gt;=8,8,$I36),$I36)
  )))</f>
        <v/>
      </c>
      <c r="W36" s="351">
        <f>MAX(0,V36-U36)</f>
        <v/>
      </c>
      <c r="X36" s="351">
        <f>IF(C36="","",C36-WEEKDAY(C36,1)+1)</f>
        <v/>
      </c>
      <c r="Y36" s="351">
        <f>SUMPRODUCT(($X$14:$X35=X36)*(($V$14:$V35)+($O$14:$O35)))+IF(X36=X14,$L$11,0)</f>
        <v/>
      </c>
      <c r="Z36" s="351" t="n"/>
      <c r="AA36" s="351" t="n"/>
      <c r="AB36" s="351" t="n"/>
      <c r="AC36" s="351" t="n"/>
      <c r="AD36" s="351" t="n"/>
      <c r="AE36" s="351" t="n"/>
      <c r="AF36" s="351" t="n"/>
    </row>
    <row r="37" ht="24" customHeight="1" s="348" thickBot="1">
      <c r="A37" s="154" t="inlineStr">
        <is>
          <t>On Day</t>
        </is>
      </c>
      <c r="B37" s="305" t="n"/>
      <c r="C37" s="90">
        <f>C36</f>
        <v/>
      </c>
      <c r="D37" s="276" t="n"/>
      <c r="E37" s="277">
        <f>IF(D37="", "",
 IF(D37=TIME(0,0,0), 0,
 IF(AND(D37&gt;=TIME(0,0,1), D37&lt;=TIME(2,0,0)), TIME(7,0,0),
 IF(AND(D37&gt;=TIME(6,0,0), D37&lt;=TIME(8,0,0)), TIME(12,0,0),
 IF(AND(D37&gt;TIME(8,0,0), D37&lt;=TIME(13,59,0)), TIME(15,0,0),
 IF(AND(D37&gt;=TIME(14,0,0), D37&lt;=TIME(17,59,0)), TIME(21,0,0),
 IF(AND(D37&gt;=TIME(18,0,0), D37&lt;=TIME(21,59,0)), TIME(0,0,0),
 IF(AND(D37&gt;=TIME(22,0,0), D37&lt;=TIME(23,59,59)), TIME(7,0,0), ""))))))))</f>
        <v/>
      </c>
      <c r="F37" s="156" t="n"/>
      <c r="G37" s="277">
        <f>IF(AND(D37&gt;=TIME(6,0,0),D37&lt;=TIME(8,0,0)),E37,"")</f>
        <v/>
      </c>
      <c r="H37" s="276" t="n"/>
      <c r="I37" s="30">
        <f>ROUND(IF(OR(D37="",E37="",E37=0),0,IF(H37="",MOD(E37-D37,1)*24,MOD(H37-D37,1)*24)),2)</f>
        <v/>
      </c>
      <c r="J37" s="158" t="n"/>
      <c r="K37" s="274" t="n"/>
      <c r="L37" s="189" t="n"/>
      <c r="M37" s="275">
        <f>MAX(0,V37-W37)</f>
        <v/>
      </c>
      <c r="N37" s="278">
        <f>(IF(OR($C37="",$D37=""),0,
 IF(OR($A36="Holiday",$A37="Holiday"),
    IF(ISNUMBER(MATCH(TRIM($B37),{"Phagwah","Good Friday","Easter Monday","Labour Day","Christmas","Eid ul Azha","Romans-2","Globe-12","Neptune P1"},0)),0,$I37),
 IF(AND(NOT(OR($A36="Annual Leave",$A37="Annual Leave")),$A37="Off day"),$I37,
  MAX(0,$I37-$V37)
  ))))+W37</f>
        <v/>
      </c>
      <c r="O37" s="278">
        <f>IF(AND(OR($A36="Holiday",$A37="Holiday"),
        ISNUMBER(MATCH(TRIM($B37),{"Phagwah","Good Friday","Easter Monday","Labour Day","Christmas","Eid ul Azha","Romans-2","Globe-12","Neptune P1"},0))),
   $I37,0)</f>
        <v/>
      </c>
      <c r="P37" s="278">
        <f>IF(OR($O$7="Canteen",$O$7="Head Office"),0,IF($I37&lt;=0,0,IF(AND($I36&lt;=0,OR(TRIM($J37)="Hebrews",TRIM($J37)="Romans",TRIM($J37)="Romans-2",TRIM($J37)="Globe",TRIM($J37)="Globe-12",TRIM($J37)="Neptune P1")),1,0)))</f>
        <v/>
      </c>
      <c r="Q37" s="279" t="n"/>
      <c r="R37" s="278">
        <f>IF(OR($O$7="Canteen",$O$7="Head Office"),0,IF(
  AND(
    SUMIFS(I:I, C:C, C37) &gt;= 8,
    COUNTIFS(C$14:C37, C37)=1,
    OR(
      TEXT(D37,"hh:mm:ss")="07:00:00",
      TEXT(D37,"hh:mm:ss")="15:00:00",
      TEXT(D37,"hh:mm:ss")="23:00:00",
      TEXT(D38,"hh:mm:ss")="07:00:00",
      TEXT(D38,"hh:mm:ss")="15:00:00",
      TEXT(D38,"hh:mm:ss")="23:00:00"
    )
  ),
  1,
  0
))</f>
        <v/>
      </c>
      <c r="S37" s="278">
        <f>IF(OR($A36="Annual Leave",$A37="Annual Leave"),IF(AND($A36&lt;&gt;"Annual Leave",$A37="Annual Leave"),8,0),0)</f>
        <v/>
      </c>
      <c r="T37" s="280" t="n"/>
      <c r="U37" s="144">
        <f>MAX(0,40-Y37)</f>
        <v/>
      </c>
      <c r="V37" s="351">
        <f>IF(OR($C37="",$D37=""),0,
 IF(OR($A36="Holiday",$A37="Holiday"),0,
 IF(AND(NOT(OR($A36="Annual Leave",$A37="Annual Leave")),$A37="Off day"),0,
  IF($I36+$I37&gt;=8,IF($I36&gt;=8,0,8-$I36),$I37)
  )))</f>
        <v/>
      </c>
      <c r="W37" s="351">
        <f>MAX(0,V37-U37)</f>
        <v/>
      </c>
      <c r="X37" s="351">
        <f>IF(C37="","",C37-WEEKDAY(C37,1)+1)</f>
        <v/>
      </c>
      <c r="Y37" s="351">
        <f>SUMPRODUCT(($X$14:$X36=X37)*(($V$14:$V36)+($O$14:$O36)))+IF(X37=X14,$L$11,0)</f>
        <v/>
      </c>
      <c r="Z37" s="351" t="n"/>
      <c r="AA37" s="351" t="n"/>
      <c r="AB37" s="351" t="n"/>
      <c r="AC37" s="351" t="n"/>
      <c r="AD37" s="351" t="n"/>
      <c r="AE37" s="351" t="n"/>
      <c r="AF37" s="351" t="n"/>
    </row>
    <row r="38" ht="24" customHeight="1" s="348" thickBot="1">
      <c r="A38" s="194" t="inlineStr">
        <is>
          <t>On Day</t>
        </is>
      </c>
      <c r="B38" s="195" t="n"/>
      <c r="C38" s="103">
        <f>C36+1</f>
        <v/>
      </c>
      <c r="D38" s="64" t="n">
        <v>0.2916666666666667</v>
      </c>
      <c r="E38" s="196">
        <f>IF(D38="", "",
 IF(D38=TIME(0,0,0), 0,
 IF(AND(D38&gt;=TIME(0,0,1), D38&lt;=TIME(2,0,0)), TIME(7,0,0),
 IF(AND(D38&gt;=TIME(6,0,0), D38&lt;=TIME(8,0,0)), TIME(12,0,0),
 IF(AND(D38&gt;TIME(8,0,0), D38&lt;=TIME(13,59,0)), TIME(15,0,0),
 IF(AND(D38&gt;=TIME(14,0,0), D38&lt;=TIME(17,59,0)), TIME(21,0,0),
 IF(AND(D38&gt;=TIME(18,0,0), D38&lt;=TIME(21,59,0)), TIME(0,0,0),
 IF(AND(D38&gt;=TIME(22,0,0), D38&lt;=TIME(23,59,59)), TIME(7,0,0), ""))))))))</f>
        <v/>
      </c>
      <c r="F38" s="197" t="n"/>
      <c r="G38" s="196">
        <f>IF(AND(D38&gt;=TIME(6,0,0),D38&lt;=TIME(8,0,0)),E38,"")</f>
        <v/>
      </c>
      <c r="H38" s="64" t="n">
        <v>0.625</v>
      </c>
      <c r="I38" s="65">
        <f>ROUND(IF(OR(D38="",E38="",E38=0),0,IF(H38="",MOD(E38-D38,1)*24,MOD(H38-D38,1)*24)),2)</f>
        <v/>
      </c>
      <c r="J38" s="198" t="inlineStr">
        <is>
          <t>Hebrews</t>
        </is>
      </c>
      <c r="K38" s="306" t="n"/>
      <c r="L38" s="181" t="n"/>
      <c r="M38" s="307">
        <f>MAX(0,V38-W38)</f>
        <v/>
      </c>
      <c r="N38" s="66">
        <f>(IF(OR($C38="",$D38=""),0,
 IF(OR($A38="Holiday",$A39="Holiday"),
    IF(ISNUMBER(MATCH(TRIM($B38),{"Phagwah","Good Friday","Easter Monday","Labour Day","Christmas","Eid ul Azha","Romans-2","Globe-12","Neptune P1"},0)),0,$I38),
 IF(AND(NOT(OR($A38="Annual Leave",$A39="Annual Leave")),$A38="Off day"),$I38,
  MAX(0,$I38-$V38)
  ))))+W38</f>
        <v/>
      </c>
      <c r="O38" s="66">
        <f>IF(AND(OR($A38="Holiday",$A39="Holiday"),
        ISNUMBER(MATCH(TRIM($B38),{"Phagwah","Good Friday","Easter Monday","Labour Day","Christmas","Eid ul Azha","Romans-2","Globe-12","Neptune P1"},0))),
   $I38,0)</f>
        <v/>
      </c>
      <c r="P38" s="66">
        <f>IF(OR($O$7="Canteen",$O$7="Head Office"),0,IF($I38&lt;=0,0,IF(OR(OR(TRIM($J38)="Hebrews",TRIM($J38)="Romans",TRIM($J38)="Romans-2",TRIM($J38)="Globe",TRIM($J38)="Globe-12",TRIM($J38)="Neptune P1"),AND($I39&gt;0,OR(TRIM($J39)="Hebrews",TRIM($J39)="Romans",TRIM($J39)="Romans-2",TRIM($J39)="Globe",TRIM($J39)="Globe-12",TRIM($J39)="Neptune P1"))),1,0)))</f>
        <v/>
      </c>
      <c r="Q38" s="67" t="n"/>
      <c r="R38" s="66">
        <f>IF(OR($O$7="Canteen",$O$7="Head Office"),0,IF(
  AND(
    SUMIFS(I:I, C:C, C38) &gt;= 8,
    COUNTIFS(C$14:C38, C38)=1,
    OR(
      TEXT(D38,"hh:mm:ss")="07:00:00",
      TEXT(D38,"hh:mm:ss")="15:00:00",
      TEXT(D38,"hh:mm:ss")="23:00:00",
      TEXT(D39,"hh:mm:ss")="07:00:00",
      TEXT(D39,"hh:mm:ss")="15:00:00",
      TEXT(D39,"hh:mm:ss")="23:00:00"
    )
  ),
  1,
  0
))</f>
        <v/>
      </c>
      <c r="S38" s="66">
        <f>IF(OR($A38="Annual Leave",$A39="Annual Leave"),IF($A38="Annual Leave",8,0),0)</f>
        <v/>
      </c>
      <c r="T38" s="68" t="n"/>
      <c r="U38" s="144">
        <f>MAX(0,40-Y38)</f>
        <v/>
      </c>
      <c r="V38" s="351">
        <f>IF(OR($C38="",$D38=""),0,
 IF(OR($A38="Holiday",$A39="Holiday"),0,
 IF(AND(NOT(OR($A38="Annual Leave",$A39="Annual Leave")),$A38="Off day"),0,
  IF($I38+$I39&gt;=8,IF($I38&gt;=8,8,$I38),$I38)
  )))</f>
        <v/>
      </c>
      <c r="W38" s="351">
        <f>MAX(0,V38-U38)</f>
        <v/>
      </c>
      <c r="X38" s="351">
        <f>IF(C38="","",C38-WEEKDAY(C38,1)+1)</f>
        <v/>
      </c>
      <c r="Y38" s="351">
        <f>SUMPRODUCT(($X$14:$X37=X38)*(($V$14:$V37)+($O$14:$O37)))+IF(X38=X14,$L$11,0)</f>
        <v/>
      </c>
      <c r="Z38" s="351" t="n"/>
      <c r="AA38" s="351" t="n"/>
      <c r="AB38" s="351" t="n"/>
      <c r="AC38" s="351" t="n"/>
      <c r="AD38" s="351" t="n"/>
      <c r="AE38" s="351" t="n"/>
      <c r="AF38" s="351" t="n"/>
    </row>
    <row r="39" ht="24" customHeight="1" s="348" thickBot="1">
      <c r="A39" s="194" t="inlineStr">
        <is>
          <t>On Day</t>
        </is>
      </c>
      <c r="B39" s="199" t="n"/>
      <c r="C39" s="104">
        <f>C38</f>
        <v/>
      </c>
      <c r="D39" s="69" t="n"/>
      <c r="E39" s="200">
        <f>IF(D39="", "",
 IF(D39=TIME(0,0,0), 0,
 IF(AND(D39&gt;=TIME(0,0,1), D39&lt;=TIME(2,0,0)), TIME(7,0,0),
 IF(AND(D39&gt;=TIME(6,0,0), D39&lt;=TIME(8,0,0)), TIME(12,0,0),
 IF(AND(D39&gt;TIME(8,0,0), D39&lt;=TIME(13,59,0)), TIME(15,0,0),
 IF(AND(D39&gt;=TIME(14,0,0), D39&lt;=TIME(17,59,0)), TIME(21,0,0),
 IF(AND(D39&gt;=TIME(18,0,0), D39&lt;=TIME(21,59,0)), TIME(0,0,0),
 IF(AND(D39&gt;=TIME(22,0,0), D39&lt;=TIME(23,59,59)), TIME(7,0,0), ""))))))))</f>
        <v/>
      </c>
      <c r="F39" s="201" t="n"/>
      <c r="G39" s="200">
        <f>IF(AND(D39&gt;=TIME(6,0,0),D39&lt;=TIME(8,0,0)),E39,"")</f>
        <v/>
      </c>
      <c r="H39" s="69" t="n"/>
      <c r="I39" s="70">
        <f>ROUND(IF(OR(D39="",E39="",E39=0),0,IF(H39="",MOD(E39-D39,1)*24,MOD(H39-D39,1)*24)),2)</f>
        <v/>
      </c>
      <c r="J39" s="198" t="n"/>
      <c r="K39" s="306" t="n"/>
      <c r="L39" s="183" t="n"/>
      <c r="M39" s="307">
        <f>MAX(0,V39-W39)</f>
        <v/>
      </c>
      <c r="N39" s="71">
        <f>(IF(OR($C39="",$D39=""),0,
 IF(OR($A38="Holiday",$A39="Holiday"),
    IF(ISNUMBER(MATCH(TRIM($B39),{"Phagwah","Good Friday","Easter Monday","Labour Day","Christmas","Eid ul Azha","Romans-2","Globe-12","Neptune P1"},0)),0,$I39),
 IF(AND(NOT(OR($A38="Annual Leave",$A39="Annual Leave")),$A39="Off day"),$I39,
  MAX(0,$I39-$V39)
  ))))+W39</f>
        <v/>
      </c>
      <c r="O39" s="71">
        <f>IF(AND(OR($A38="Holiday",$A39="Holiday"),
        ISNUMBER(MATCH(TRIM($B39),{"Phagwah","Good Friday","Easter Monday","Labour Day","Christmas","Eid ul Azha","Romans-2","Globe-12","Neptune P1"},0))),
   $I39,0)</f>
        <v/>
      </c>
      <c r="P39" s="71">
        <f>IF(OR($O$7="Canteen",$O$7="Head Office"),0,IF($I39&lt;=0,0,IF(AND($I38&lt;=0,OR(TRIM($J39)="Hebrews",TRIM($J39)="Romans",TRIM($J39)="Romans-2",TRIM($J39)="Globe",TRIM($J39)="Globe-12",TRIM($J39)="Neptune P1")),1,0)))</f>
        <v/>
      </c>
      <c r="Q39" s="72" t="n"/>
      <c r="R39" s="71">
        <f>IF(OR($O$7="Canteen",$O$7="Head Office"),0,IF(
  AND(
    SUMIFS(I:I, C:C, C39) &gt;= 8,
    COUNTIFS(C$14:C39, C39)=1,
    OR(
      TEXT(D39,"hh:mm:ss")="07:00:00",
      TEXT(D39,"hh:mm:ss")="15:00:00",
      TEXT(D39,"hh:mm:ss")="23:00:00",
      TEXT(D40,"hh:mm:ss")="07:00:00",
      TEXT(D40,"hh:mm:ss")="15:00:00",
      TEXT(D40,"hh:mm:ss")="23:00:00"
    )
  ),
  1,
  0
))</f>
        <v/>
      </c>
      <c r="S39" s="71">
        <f>IF(OR($A38="Annual Leave",$A39="Annual Leave"),IF(AND($A38&lt;&gt;"Annual Leave",$A39="Annual Leave"),8,0),0)</f>
        <v/>
      </c>
      <c r="T39" s="73" t="n"/>
      <c r="U39" s="144">
        <f>MAX(0,40-Y39)</f>
        <v/>
      </c>
      <c r="V39" s="351">
        <f>IF(OR($C39="",$D39=""),0,
 IF(OR($A38="Holiday",$A39="Holiday"),0,
 IF(AND(NOT(OR($A38="Annual Leave",$A39="Annual Leave")),$A39="Off day"),0,
  IF($I38+$I39&gt;=8,IF($I38&gt;=8,0,8-$I38),$I39)
  )))</f>
        <v/>
      </c>
      <c r="W39" s="351">
        <f>MAX(0,V39-U39)</f>
        <v/>
      </c>
      <c r="X39" s="351">
        <f>IF(C39="","",C39-WEEKDAY(C39,1)+1)</f>
        <v/>
      </c>
      <c r="Y39" s="351">
        <f>SUMPRODUCT(($X$14:$X38=X39)*(($V$14:$V38)+($O$14:$O38)))+IF(X39=X14,$L$11,0)</f>
        <v/>
      </c>
      <c r="Z39" s="351" t="n"/>
      <c r="AA39" s="351" t="n"/>
      <c r="AB39" s="351" t="n"/>
      <c r="AC39" s="351" t="n"/>
      <c r="AD39" s="351" t="n"/>
      <c r="AE39" s="351" t="n"/>
      <c r="AF39" s="351" t="n"/>
    </row>
    <row r="40" ht="24" customHeight="1" s="348" thickBot="1">
      <c r="A40" s="202" t="inlineStr">
        <is>
          <t>On Day</t>
        </is>
      </c>
      <c r="B40" s="203" t="n"/>
      <c r="C40" s="105">
        <f>C38+1</f>
        <v/>
      </c>
      <c r="D40" s="74" t="n">
        <v>0.2916666666666667</v>
      </c>
      <c r="E40" s="204">
        <f>IF(D40="", "",
 IF(D40=TIME(0,0,0), 0,
 IF(AND(D40&gt;=TIME(0,0,1), D40&lt;=TIME(2,0,0)), TIME(7,0,0),
 IF(AND(D40&gt;=TIME(6,0,0), D40&lt;=TIME(8,0,0)), TIME(12,0,0),
 IF(AND(D40&gt;TIME(8,0,0), D40&lt;=TIME(13,59,0)), TIME(15,0,0),
 IF(AND(D40&gt;=TIME(14,0,0), D40&lt;=TIME(17,59,0)), TIME(21,0,0),
 IF(AND(D40&gt;=TIME(18,0,0), D40&lt;=TIME(21,59,0)), TIME(0,0,0),
 IF(AND(D40&gt;=TIME(22,0,0), D40&lt;=TIME(23,59,59)), TIME(7,0,0), ""))))))))</f>
        <v/>
      </c>
      <c r="F40" s="205" t="n"/>
      <c r="G40" s="204">
        <f>IF(AND(D40&gt;=TIME(6,0,0),D40&lt;=TIME(8,0,0)),E40,"")</f>
        <v/>
      </c>
      <c r="H40" s="74" t="n">
        <v>0.625</v>
      </c>
      <c r="I40" s="106">
        <f>ROUND(IF(OR(D40="",E40="",E40=0),0,IF(H40="",MOD(E40-D40,1)*24,MOD(H40-D40,1)*24)),2)</f>
        <v/>
      </c>
      <c r="J40" s="206" t="inlineStr">
        <is>
          <t>Hebrews</t>
        </is>
      </c>
      <c r="K40" s="308" t="n"/>
      <c r="L40" s="189" t="n"/>
      <c r="M40" s="309">
        <f>MAX(0,V40-W40)</f>
        <v/>
      </c>
      <c r="N40" s="75">
        <f>(IF(OR($C40="",$D40=""),0,
 IF(OR($A40="Holiday",$A41="Holiday"),
    IF(ISNUMBER(MATCH(TRIM($B40),{"Phagwah","Good Friday","Easter Monday","Labour Day","Christmas","Eid ul Azha","Romans-2","Globe-12","Neptune P1"},0)),0,$I40),
 IF(AND(NOT(OR($A40="Annual Leave",$A41="Annual Leave")),$A40="Off day"),$I40,
  MAX(0,$I40-$V40)
  ))))+W40</f>
        <v/>
      </c>
      <c r="O40" s="75">
        <f>IF(AND(OR($A40="Holiday",$A41="Holiday"),
        ISNUMBER(MATCH(TRIM($B40),{"Phagwah","Good Friday","Easter Monday","Labour Day","Christmas","Eid ul Azha","Romans-2","Globe-12","Neptune P1"},0))),
   $I40,0)</f>
        <v/>
      </c>
      <c r="P40" s="75">
        <f>IF(OR($O$7="Canteen",$O$7="Head Office"),0,IF($I40&lt;=0,0,IF(OR(OR(TRIM($J40)="Hebrews",TRIM($J40)="Romans",TRIM($J40)="Romans-2",TRIM($J40)="Globe",TRIM($J40)="Globe-12",TRIM($J40)="Neptune P1"),AND($I41&gt;0,OR(TRIM($J41)="Hebrews",TRIM($J41)="Romans",TRIM($J41)="Romans-2",TRIM($J41)="Globe",TRIM($J41)="Globe-12",TRIM($J41)="Neptune P1"))),1,0)))</f>
        <v/>
      </c>
      <c r="Q40" s="76" t="n"/>
      <c r="R40" s="75">
        <f>IF(OR($O$7="Canteen",$O$7="Head Office"),0,IF(
  AND(
    SUMIFS(I:I, C:C, C40) &gt;= 8,
    COUNTIFS(C$14:C40, C40)=1,
    OR(
      TEXT(D40,"hh:mm:ss")="07:00:00",
      TEXT(D40,"hh:mm:ss")="15:00:00",
      TEXT(D40,"hh:mm:ss")="23:00:00",
      TEXT(D41,"hh:mm:ss")="07:00:00",
      TEXT(D41,"hh:mm:ss")="15:00:00",
      TEXT(D41,"hh:mm:ss")="23:00:00"
    )
  ),
  1,
  0
))</f>
        <v/>
      </c>
      <c r="S40" s="75">
        <f>IF(OR($A40="Annual Leave",$A41="Annual Leave"),IF($A40="Annual Leave",8,0),0)</f>
        <v/>
      </c>
      <c r="T40" s="107" t="n"/>
      <c r="U40" s="144">
        <f>MAX(0,40-Y40)</f>
        <v/>
      </c>
      <c r="V40" s="351">
        <f>IF(OR($C40="",$D40=""),0,
 IF(OR($A40="Holiday",$A41="Holiday"),0,
 IF(AND(NOT(OR($A40="Annual Leave",$A41="Annual Leave")),$A40="Off day"),0,
  IF($I40+$I41&gt;=8,IF($I40&gt;=8,8,$I40),$I40)
  )))</f>
        <v/>
      </c>
      <c r="W40" s="351">
        <f>MAX(0,V40-U40)</f>
        <v/>
      </c>
      <c r="X40" s="351">
        <f>IF(C40="","",C40-WEEKDAY(C40,1)+1)</f>
        <v/>
      </c>
      <c r="Y40" s="351">
        <f>SUMPRODUCT(($X$14:$X39=X40)*(($V$14:$V39)+($O$14:$O39)))+IF(X40=X14,$L$11,0)</f>
        <v/>
      </c>
      <c r="Z40" s="351" t="n"/>
      <c r="AA40" s="351" t="n"/>
      <c r="AB40" s="351" t="n"/>
      <c r="AC40" s="351" t="n"/>
      <c r="AD40" s="351" t="n"/>
      <c r="AE40" s="351" t="n"/>
      <c r="AF40" s="351" t="n"/>
    </row>
    <row r="41" ht="24" customHeight="1" s="348" thickBot="1">
      <c r="A41" s="202" t="inlineStr">
        <is>
          <t>On Day</t>
        </is>
      </c>
      <c r="B41" s="310" t="n"/>
      <c r="C41" s="105">
        <f>C40</f>
        <v/>
      </c>
      <c r="D41" s="311" t="n"/>
      <c r="E41" s="312">
        <f>IF(D41="", "",
 IF(D41=TIME(0,0,0), 0,
 IF(AND(D41&gt;=TIME(0,0,1), D41&lt;=TIME(2,0,0)), TIME(7,0,0),
 IF(AND(D41&gt;=TIME(6,0,0), D41&lt;=TIME(8,0,0)), TIME(12,0,0),
 IF(AND(D41&gt;TIME(8,0,0), D41&lt;=TIME(13,59,0)), TIME(15,0,0),
 IF(AND(D41&gt;=TIME(14,0,0), D41&lt;=TIME(17,59,0)), TIME(21,0,0),
 IF(AND(D41&gt;=TIME(18,0,0), D41&lt;=TIME(21,59,0)), TIME(0,0,0),
 IF(AND(D41&gt;=TIME(22,0,0), D41&lt;=TIME(23,59,59)), TIME(7,0,0), ""))))))))</f>
        <v/>
      </c>
      <c r="F41" s="205" t="n"/>
      <c r="G41" s="312">
        <f>IF(AND(D41&gt;=TIME(6,0,0),D41&lt;=TIME(8,0,0)),E41,"")</f>
        <v/>
      </c>
      <c r="H41" s="311" t="n"/>
      <c r="I41" s="106">
        <f>ROUND(IF(OR(D41="",E41="",E41=0),0,IF(H41="",MOD(E41-D41,1)*24,MOD(H41-D41,1)*24)),2)</f>
        <v/>
      </c>
      <c r="J41" s="207" t="n"/>
      <c r="K41" s="308" t="n"/>
      <c r="L41" s="189" t="n"/>
      <c r="M41" s="309">
        <f>MAX(0,V41-W41)</f>
        <v/>
      </c>
      <c r="N41" s="313">
        <f>(IF(OR($C41="",$D41=""),0,
 IF(OR($A40="Holiday",$A41="Holiday"),
    IF(ISNUMBER(MATCH(TRIM($B41),{"Phagwah","Good Friday","Easter Monday","Labour Day","Christmas","Eid ul Azha","Romans-2","Globe-12","Neptune P1"},0)),0,$I41),
 IF(AND(NOT(OR($A40="Annual Leave",$A41="Annual Leave")),$A41="Off day"),$I41,
  MAX(0,$I41-$V41)
  ))))+W41</f>
        <v/>
      </c>
      <c r="O41" s="313">
        <f>IF(AND(OR($A40="Holiday",$A41="Holiday"),
        ISNUMBER(MATCH(TRIM($B41),{"Phagwah","Good Friday","Easter Monday","Labour Day","Christmas","Eid ul Azha","Romans-2","Globe-12","Neptune P1"},0))),
   $I41,0)</f>
        <v/>
      </c>
      <c r="P41" s="313">
        <f>IF(OR($O$7="Canteen",$O$7="Head Office"),0,IF($I41&lt;=0,0,IF(AND($I40&lt;=0,OR(TRIM($J41)="Hebrews",TRIM($J41)="Romans",TRIM($J41)="Romans-2",TRIM($J41)="Globe",TRIM($J41)="Globe-12",TRIM($J41)="Neptune P1")),1,0)))</f>
        <v/>
      </c>
      <c r="Q41" s="314" t="n"/>
      <c r="R41" s="313">
        <f>IF(OR($O$7="Canteen",$O$7="Head Office"),0,IF(
  AND(
    SUMIFS(I:I, C:C, C41) &gt;= 8,
    COUNTIFS(C$14:C41, C41)=1,
    OR(
      TEXT(D41,"hh:mm:ss")="07:00:00",
      TEXT(D41,"hh:mm:ss")="15:00:00",
      TEXT(D41,"hh:mm:ss")="23:00:00",
      TEXT(D42,"hh:mm:ss")="07:00:00",
      TEXT(D42,"hh:mm:ss")="15:00:00",
      TEXT(D42,"hh:mm:ss")="23:00:00"
    )
  ),
  1,
  0
))</f>
        <v/>
      </c>
      <c r="S41" s="313">
        <f>IF(OR($A40="Annual Leave",$A41="Annual Leave"),IF(AND($A40&lt;&gt;"Annual Leave",$A41="Annual Leave"),8,0),0)</f>
        <v/>
      </c>
      <c r="T41" s="315" t="n"/>
      <c r="U41" s="144">
        <f>MAX(0,40-Y41)</f>
        <v/>
      </c>
      <c r="V41" s="351">
        <f>IF(OR($C41="",$D41=""),0,
 IF(OR($A40="Holiday",$A41="Holiday"),0,
 IF(AND(NOT(OR($A40="Annual Leave",$A41="Annual Leave")),$A41="Off day"),0,
  IF($I40+$I41&gt;=8,IF($I40&gt;=8,0,8-$I40),$I41)
  )))</f>
        <v/>
      </c>
      <c r="W41" s="351">
        <f>MAX(0,V41-U41)</f>
        <v/>
      </c>
      <c r="X41" s="351">
        <f>IF(C41="","",C41-WEEKDAY(C41,1)+1)</f>
        <v/>
      </c>
      <c r="Y41" s="351">
        <f>SUMPRODUCT(($X$14:$X40=X41)*(($V$14:$V40)+($O$14:$O40)))+IF(X41=X14,$L$11,0)</f>
        <v/>
      </c>
      <c r="Z41" s="351" t="n"/>
      <c r="AA41" s="351" t="n"/>
      <c r="AB41" s="351" t="n"/>
      <c r="AC41" s="351" t="n"/>
      <c r="AD41" s="351" t="n"/>
      <c r="AE41" s="351" t="n"/>
      <c r="AF41" s="351" t="n"/>
    </row>
    <row r="42" ht="24" customHeight="1" s="348" thickBot="1">
      <c r="A42" s="208" t="inlineStr">
        <is>
          <t>On Day</t>
        </is>
      </c>
      <c r="B42" s="209" t="n"/>
      <c r="C42" s="108">
        <f>C40+1</f>
        <v/>
      </c>
      <c r="D42" s="77" t="n">
        <v>0.2916666666666667</v>
      </c>
      <c r="E42" s="210">
        <f>IF(D42="", "",
 IF(D42=TIME(0,0,0), 0,
 IF(AND(D42&gt;=TIME(0,0,1), D42&lt;=TIME(2,0,0)), TIME(7,0,0),
 IF(AND(D42&gt;=TIME(6,0,0), D42&lt;=TIME(8,0,0)), TIME(12,0,0),
 IF(AND(D42&gt;TIME(8,0,0), D42&lt;=TIME(13,59,0)), TIME(15,0,0),
 IF(AND(D42&gt;=TIME(14,0,0), D42&lt;=TIME(17,59,0)), TIME(21,0,0),
 IF(AND(D42&gt;=TIME(18,0,0), D42&lt;=TIME(21,59,0)), TIME(0,0,0),
 IF(AND(D42&gt;=TIME(22,0,0), D42&lt;=TIME(23,59,59)), TIME(7,0,0), ""))))))))</f>
        <v/>
      </c>
      <c r="F42" s="211" t="n"/>
      <c r="G42" s="210">
        <f>IF(AND(D42&gt;=TIME(6,0,0),D42&lt;=TIME(8,0,0)),E42,"")</f>
        <v/>
      </c>
      <c r="H42" s="77" t="n">
        <v>0.625</v>
      </c>
      <c r="I42" s="16">
        <f>ROUND(IF(OR(D42="",E42="",E42=0),0,IF(H42="",MOD(E42-D42,1)*24,MOD(H42-D42,1)*24)),2)</f>
        <v/>
      </c>
      <c r="J42" s="212" t="inlineStr">
        <is>
          <t>Hebrews</t>
        </is>
      </c>
      <c r="K42" s="316" t="n"/>
      <c r="L42" s="181" t="n"/>
      <c r="M42" s="317">
        <f>MAX(0,V42-W42)</f>
        <v/>
      </c>
      <c r="N42" s="17">
        <f>(IF(OR($C42="",$D42=""),0,
 IF(OR($A42="Holiday",$A43="Holiday"),
    IF(ISNUMBER(MATCH(TRIM($B42),{"Phagwah","Good Friday","Easter Monday","Labour Day","Christmas","Eid ul Azha","Romans-2","Globe-12","Neptune P1"},0)),0,$I42),
 IF(AND(NOT(OR($A42="Annual Leave",$A43="Annual Leave")),$A42="Off day"),$I42,
  MAX(0,$I42-$V42)
  ))))+W42</f>
        <v/>
      </c>
      <c r="O42" s="213">
        <f>IF(AND(OR($A42="Holiday",$A43="Holiday"),
        ISNUMBER(MATCH(TRIM($B42),{"Phagwah","Good Friday","Easter Monday","Labour Day","Christmas","Eid ul Azha","Romans-2","Globe-12","Neptune P1"},0))),
   $I42,0)</f>
        <v/>
      </c>
      <c r="P42" s="17">
        <f>IF(OR($O$7="Canteen",$O$7="Head Office"),0,IF($I42&lt;=0,0,IF(OR(OR(TRIM($J42)="Hebrews",TRIM($J42)="Romans",TRIM($J42)="Romans-2",TRIM($J42)="Globe",TRIM($J42)="Globe-12",TRIM($J42)="Neptune P1"),AND($I43&gt;0,OR(TRIM($J43)="Hebrews",TRIM($J43)="Romans",TRIM($J43)="Romans-2",TRIM($J43)="Globe",TRIM($J43)="Globe-12",TRIM($J43)="Neptune P1"))),1,0)))</f>
        <v/>
      </c>
      <c r="Q42" s="78" t="n"/>
      <c r="R42" s="213">
        <f>IF(OR($O$7="Canteen",$O$7="Head Office"),0,IF(
  AND(
    SUMIFS(I:I, C:C, C42) &gt;= 8,
    COUNTIFS(C$14:C42, C42)=1,
    OR(
      TEXT(D42,"hh:mm:ss")="07:00:00",
      TEXT(D42,"hh:mm:ss")="15:00:00",
      TEXT(D42,"hh:mm:ss")="23:00:00",
      TEXT(D43,"hh:mm:ss")="07:00:00",
      TEXT(D43,"hh:mm:ss")="15:00:00",
      TEXT(D43,"hh:mm:ss")="23:00:00"
    )
  ),
  1,
  0
))</f>
        <v/>
      </c>
      <c r="S42" s="213">
        <f>IF(OR($A42="Annual Leave",$A43="Annual Leave"),IF($A42="Annual Leave",8,0),0)</f>
        <v/>
      </c>
      <c r="T42" s="79" t="n"/>
      <c r="U42" s="144">
        <f>MAX(0,40-Y42)</f>
        <v/>
      </c>
      <c r="V42" s="351">
        <f>IF(OR($C42="",$D42=""),0,
 IF(OR($A42="Holiday",$A43="Holiday"),0,
 IF(AND(NOT(OR($A42="Annual Leave",$A43="Annual Leave")),$A42="Off day"),0,
  IF($I42+$I43&gt;=8,IF($I42&gt;=8,8,$I42),$I42)
  )))</f>
        <v/>
      </c>
      <c r="W42" s="351">
        <f>MAX(0,V42-U42)</f>
        <v/>
      </c>
      <c r="X42" s="351">
        <f>IF(C42="","",C42-WEEKDAY(C42,1)+1)</f>
        <v/>
      </c>
      <c r="Y42" s="351">
        <f>SUMPRODUCT(($X$14:$X41=X42)*(($V$14:$V41)+($O$14:$O41)))+IF(X42=X14,$L$11,0)</f>
        <v/>
      </c>
      <c r="Z42" s="351" t="n"/>
      <c r="AA42" s="351" t="n"/>
      <c r="AB42" s="351" t="n"/>
      <c r="AC42" s="351" t="n"/>
      <c r="AD42" s="351" t="n"/>
      <c r="AE42" s="351" t="n"/>
      <c r="AF42" s="351" t="n"/>
    </row>
    <row r="43" ht="24" customHeight="1" s="348" thickBot="1">
      <c r="A43" s="208" t="inlineStr">
        <is>
          <t>On Day</t>
        </is>
      </c>
      <c r="B43" s="214" t="n"/>
      <c r="C43" s="109">
        <f>C42</f>
        <v/>
      </c>
      <c r="D43" s="18" t="n"/>
      <c r="E43" s="215">
        <f>IF(D43="", "",
 IF(D43=TIME(0,0,0), 0,
 IF(AND(D43&gt;=TIME(0,0,1), D43&lt;=TIME(2,0,0)), TIME(7,0,0),
 IF(AND(D43&gt;=TIME(6,0,0), D43&lt;=TIME(8,0,0)), TIME(12,0,0),
 IF(AND(D43&gt;TIME(8,0,0), D43&lt;=TIME(13,59,0)), TIME(15,0,0),
 IF(AND(D43&gt;=TIME(14,0,0), D43&lt;=TIME(17,59,0)), TIME(21,0,0),
 IF(AND(D43&gt;=TIME(18,0,0), D43&lt;=TIME(21,59,0)), TIME(0,0,0),
 IF(AND(D43&gt;=TIME(22,0,0), D43&lt;=TIME(23,59,59)), TIME(7,0,0), ""))))))))</f>
        <v/>
      </c>
      <c r="F43" s="216" t="n"/>
      <c r="G43" s="215">
        <f>IF(AND(D43&gt;=TIME(6,0,0),D43&lt;=TIME(8,0,0)),E43,"")</f>
        <v/>
      </c>
      <c r="H43" s="18" t="n"/>
      <c r="I43" s="19">
        <f>ROUND(IF(OR(D43="",E43="",E43=0),0,IF(H43="",MOD(E43-D43,1)*24,MOD(H43-D43,1)*24)),2)</f>
        <v/>
      </c>
      <c r="J43" s="212" t="n"/>
      <c r="K43" s="316" t="n"/>
      <c r="L43" s="183" t="n"/>
      <c r="M43" s="317">
        <f>MAX(0,V43-W43)</f>
        <v/>
      </c>
      <c r="N43" s="20">
        <f>(IF(OR($C43="",$D43=""),0,
 IF(OR($A42="Holiday",$A43="Holiday"),
    IF(ISNUMBER(MATCH(TRIM($B43),{"Phagwah","Good Friday","Easter Monday","Labour Day","Christmas","Eid ul Azha","Romans-2","Globe-12","Neptune P1"},0)),0,$I43),
 IF(AND(NOT(OR($A42="Annual Leave",$A43="Annual Leave")),$A43="Off day"),$I43,
  MAX(0,$I43-$V43)
  ))))+W43</f>
        <v/>
      </c>
      <c r="O43" s="20">
        <f>IF(AND(OR($A42="Holiday",$A43="Holiday"),
        ISNUMBER(MATCH(TRIM($B43),{"Phagwah","Good Friday","Easter Monday","Labour Day","Christmas","Eid ul Azha","Romans-2","Globe-12","Neptune P1"},0))),
   $I43,0)</f>
        <v/>
      </c>
      <c r="P43" s="20">
        <f>IF(OR($O$7="Canteen",$O$7="Head Office"),0,IF($I43&lt;=0,0,IF(AND($I42&lt;=0,OR(TRIM($J43)="Hebrews",TRIM($J43)="Romans",TRIM($J43)="Romans-2",TRIM($J43)="Globe",TRIM($J43)="Globe-12",TRIM($J43)="Neptune P1")),1,0)))</f>
        <v/>
      </c>
      <c r="Q43" s="21" t="n"/>
      <c r="R43" s="20">
        <f>IF(OR($O$7="Canteen",$O$7="Head Office"),0,IF(
  AND(
    SUMIFS(I:I, C:C, C43) &gt;= 8,
    COUNTIFS(C$14:C43, C43)=1,
    OR(
      TEXT(D43,"hh:mm:ss")="07:00:00",
      TEXT(D43,"hh:mm:ss")="15:00:00",
      TEXT(D43,"hh:mm:ss")="23:00:00",
      TEXT(D49,"hh:mm:ss")="07:00:00",
      TEXT(D49,"hh:mm:ss")="15:00:00",
      TEXT(D49,"hh:mm:ss")="23:00:00"
    )
  ),
  1,
  0
))</f>
        <v/>
      </c>
      <c r="S43" s="20">
        <f>IF(OR($A42="Annual Leave",$A43="Annual Leave"),IF(AND($A42&lt;&gt;"Annual Leave",$A43="Annual Leave"),8,0),0)</f>
        <v/>
      </c>
      <c r="T43" s="22" t="n"/>
      <c r="U43" s="144">
        <f>MAX(0,40-Y43)</f>
        <v/>
      </c>
      <c r="V43" s="351">
        <f>IF(OR($C43="",$D43=""),0,
 IF(OR($A42="Holiday",$A43="Holiday"),0,
 IF(AND(NOT(OR($A42="Annual Leave",$A43="Annual Leave")),$A43="Off day"),0,
  IF($I42+$I43&gt;=8,IF($I42&gt;=8,0,8-$I42),$I43)
  )))</f>
        <v/>
      </c>
      <c r="W43" s="351">
        <f>MAX(0,V43-U43)</f>
        <v/>
      </c>
      <c r="X43" s="351">
        <f>IF(C43="","",C43-WEEKDAY(C43,1)+1)</f>
        <v/>
      </c>
      <c r="Y43" s="351">
        <f>SUMPRODUCT(($X$14:$X42=X43)*(($V$14:$V42)+($O$14:$O42)))+IF(X43=X14,$L$11,0)</f>
        <v/>
      </c>
      <c r="Z43" s="351" t="n"/>
      <c r="AA43" s="351" t="n"/>
      <c r="AB43" s="351" t="n"/>
      <c r="AC43" s="351" t="n"/>
      <c r="AD43" s="351" t="n"/>
      <c r="AE43" s="351" t="n"/>
      <c r="AF43" s="351" t="n"/>
    </row>
    <row r="44" ht="24" customHeight="1" s="348" thickBot="1">
      <c r="A44" s="176" t="n"/>
      <c r="B44" s="176" t="n"/>
      <c r="C44" s="217" t="n"/>
      <c r="D44" s="110" t="n"/>
      <c r="E44" s="110" t="n"/>
      <c r="F44" s="218" t="n"/>
      <c r="G44" s="110" t="n"/>
      <c r="H44" s="110" t="n"/>
      <c r="I44" s="219" t="n"/>
      <c r="J44" s="219" t="n"/>
      <c r="K44" s="219" t="n"/>
      <c r="L44" s="219" t="n"/>
      <c r="M44" s="111">
        <f>MAX(0,V44-W44)</f>
        <v/>
      </c>
      <c r="N44" s="112">
        <f>(IF(OR($C44="",$D44=""),0,
 IF(OR($A44="Holiday",$A45="Holiday"),
    IF(ISNUMBER(MATCH(TRIM($B44),{"Phagwah","Good Friday","Easter Monday","Labour Day","Christmas","Eid ul Azha","Romans-2","Globe-12","Neptune P1"},0)),0,$I44),
 IF(AND(NOT(OR($A44="Annual Leave",$A45="Annual Leave")),$A44="Off day"),$I44,
  MAX(0,$I44-$V44)
  ))))+W44</f>
        <v/>
      </c>
      <c r="O44" s="112">
        <f>IF(AND(OR($A44="Holiday",$A45="Holiday"),
        ISNUMBER(MATCH(TRIM($B44),{"Phagwah","Good Friday","Easter Monday","Labour Day","Christmas","Eid ul Azha","Romans-2","Globe-12","Neptune P1"},0))),
   $I44,0)</f>
        <v/>
      </c>
      <c r="P44" s="112">
        <f>IF(OR($O$7="Canteen",$O$7="Head Office"),0,IF($I44&lt;=0,0,IF(OR(OR(TRIM($J44)="Hebrews",TRIM($J44)="Romans",TRIM($J44)="Romans-2",TRIM($J44)="Globe",TRIM($J44)="Globe-12",TRIM($J44)="Neptune P1"),AND($I45&gt;0,OR(TRIM($J45)="Hebrews",TRIM($J45)="Romans",TRIM($J45)="Romans-2",TRIM($J45)="Globe",TRIM($J45)="Globe-12",TRIM($J45)="Neptune P1"))),1,0)))</f>
        <v/>
      </c>
      <c r="Q44" s="113" t="n"/>
      <c r="R44" s="113" t="n"/>
      <c r="S44" s="112">
        <f>IF(OR($A44="Annual Leave",$A45="Annual Leave"),IF($A44="Annual Leave",8,0),0)</f>
        <v/>
      </c>
      <c r="T44" s="114" t="n"/>
      <c r="U44" s="144">
        <f>MAX(0,40-Y44)</f>
        <v/>
      </c>
      <c r="V44" s="351">
        <f>IF(OR($C44="",$D44=""),0,
 IF(OR($A44="Holiday",$A45="Holiday"),0,
 IF(AND(NOT(OR($A44="Annual Leave",$A45="Annual Leave")),$A44="Off day"),0,
  IF($I44+$I45&gt;=8,IF($I44&gt;=8,8,$I44),$I44)
  )))</f>
        <v/>
      </c>
      <c r="W44" s="351">
        <f>MAX(0,V44-U44)</f>
        <v/>
      </c>
      <c r="X44" s="351">
        <f>IF(C44="","",C44-WEEKDAY(C44,1)+1)</f>
        <v/>
      </c>
      <c r="Y44" s="351">
        <f>SUMPRODUCT(($X$14:$X43=X44)*(($V$14:$V43)+($O$14:$O43)))+IF(X44=X14,$L$11,0)</f>
        <v/>
      </c>
      <c r="Z44" s="351" t="n"/>
      <c r="AA44" s="351" t="n"/>
      <c r="AB44" s="351" t="n"/>
      <c r="AC44" s="351" t="n"/>
      <c r="AD44" s="351" t="n"/>
      <c r="AE44" s="351" t="n"/>
      <c r="AF44" s="351" t="n"/>
    </row>
    <row r="45" ht="24" customHeight="1" s="348" thickBot="1">
      <c r="A45" s="154" t="inlineStr">
        <is>
          <t>On Day</t>
        </is>
      </c>
      <c r="B45" s="318" t="n"/>
      <c r="C45" s="115">
        <f>C42+1</f>
        <v/>
      </c>
      <c r="D45" s="319" t="n">
        <v>0.2916666666666667</v>
      </c>
      <c r="E45" s="320">
        <f>IF(D45="", "",
 IF(D45=TIME(0,0,0), 0,
 IF(AND(D45&gt;=TIME(0,0,1), D45&lt;=TIME(2,0,0)), TIME(7,0,0),
 IF(AND(D45&gt;=TIME(6,0,0), D45&lt;=TIME(8,0,0)), TIME(12,0,0),
 IF(AND(D45&gt;TIME(8,0,0), D45&lt;=TIME(13,59,0)), TIME(15,0,0),
 IF(AND(D45&gt;=TIME(14,0,0), D45&lt;=TIME(17,59,0)), TIME(21,0,0),
 IF(AND(D45&gt;=TIME(18,0,0), D45&lt;=TIME(21,59,0)), TIME(0,0,0),
 IF(AND(D45&gt;=TIME(22,0,0), D45&lt;=TIME(23,59,59)), TIME(7,0,0), ""))))))))</f>
        <v/>
      </c>
      <c r="F45" s="321" t="n"/>
      <c r="G45" s="320">
        <f>IF(AND(D45&gt;=TIME(6,0,0),D45&lt;=TIME(8,0,0)),E45,"")</f>
        <v/>
      </c>
      <c r="H45" s="319" t="n">
        <v>0.625</v>
      </c>
      <c r="I45" s="30">
        <f>ROUND(IF(OR(D45="",E45="",E45=0),0,IF(H45="",MOD(E45-D45,1)*24,MOD(H45-D45,1)*24)),2)</f>
        <v/>
      </c>
      <c r="J45" s="220" t="inlineStr">
        <is>
          <t>Hebrews</t>
        </is>
      </c>
      <c r="K45" s="274" t="n"/>
      <c r="L45" s="181" t="n"/>
      <c r="M45" s="275">
        <f>MAX(0,V45-W45)</f>
        <v/>
      </c>
      <c r="N45" s="322">
        <f>(IF(OR($C45="",$D45=""),0,
 IF(OR($A44="Holiday",$A45="Holiday"),
    IF(ISNUMBER(MATCH(TRIM($B45),{"Phagwah","Good Friday","Easter Monday","Labour Day","Christmas","Eid ul Azha","Romans-2","Globe-12","Neptune P1"},0)),0,$I45),
 IF(AND(NOT(OR($A44="Annual Leave",$A45="Annual Leave")),$A45="Off day"),$I45,
  MAX(0,$I45-$V45)
  ))))+W45</f>
        <v/>
      </c>
      <c r="O45" s="322">
        <f>IF(AND(OR($A44="Holiday",$A45="Holiday"),
        ISNUMBER(MATCH(TRIM($B45),{"Phagwah","Good Friday","Easter Monday","Labour Day","Christmas","Eid ul Azha","Romans-2","Globe-12","Neptune P1"},0))),
   $I45,0)</f>
        <v/>
      </c>
      <c r="P45" s="322">
        <f>IF(OR($O$7="Canteen",$O$7="Head Office"),0,IF($I45&lt;=0,0,IF(AND($I44&lt;=0,OR(TRIM($J45)="Hebrews",TRIM($J45)="Romans",TRIM($J45)="Romans-2",TRIM($J45)="Globe",TRIM($J45)="Globe-12",TRIM($J45)="Neptune P1")),1,0)))</f>
        <v/>
      </c>
      <c r="Q45" s="323" t="n"/>
      <c r="R45" s="322">
        <f>IF(OR($O$7="Canteen",$O$7="Head Office"),0,IF(
  AND(
    SUMIFS(I:I, C:C, C45) &gt;= 8,
    COUNTIFS(C$14:C45, C45)=1,
    OR(
      TEXT(D45,"hh:mm:ss")="07:00:00",
      TEXT(D45,"hh:mm:ss")="15:00:00",
      TEXT(D45,"hh:mm:ss")="23:00:00",
      TEXT(D46,"hh:mm:ss")="07:00:00",
      TEXT(D46,"hh:mm:ss")="15:00:00",
      TEXT(D46,"hh:mm:ss")="23:00:00"
    )
  ),
  1,
  0
))</f>
        <v/>
      </c>
      <c r="S45" s="322">
        <f>IF(OR($A44="Annual Leave",$A45="Annual Leave"),IF(AND($A44&lt;&gt;"Annual Leave",$A45="Annual Leave"),8,0),0)</f>
        <v/>
      </c>
      <c r="T45" s="116" t="n"/>
      <c r="U45" s="144">
        <f>MAX(0,40-Y45)</f>
        <v/>
      </c>
      <c r="V45" s="351">
        <f>IF(OR($C45="",$D45=""),0,
 IF(OR($A44="Holiday",$A45="Holiday"),0,
 IF(AND(NOT(OR($A44="Annual Leave",$A45="Annual Leave")),$A45="Off day"),0,
  IF($I44+$I45&gt;=8,IF($I44&gt;=8,0,8-$I44),$I45)
  )))</f>
        <v/>
      </c>
      <c r="W45" s="351">
        <f>MAX(0,V45-U45)</f>
        <v/>
      </c>
      <c r="X45" s="351">
        <f>IF(C45="","",C45-WEEKDAY(C45,1)+1)</f>
        <v/>
      </c>
      <c r="Y45" s="351">
        <f>SUMPRODUCT(($X$14:$X44=X45)*(($V$14:$V44)+($O$14:$O44)))+IF(X45=X14,$L$11,0)</f>
        <v/>
      </c>
      <c r="Z45" s="351" t="n"/>
      <c r="AA45" s="351" t="n"/>
      <c r="AB45" s="351" t="n"/>
      <c r="AC45" s="351" t="n"/>
      <c r="AD45" s="351" t="n"/>
      <c r="AE45" s="351" t="n"/>
      <c r="AF45" s="351" t="n"/>
    </row>
    <row r="46" ht="24" customHeight="1" s="348" thickBot="1">
      <c r="A46" s="154" t="inlineStr">
        <is>
          <t>On Day</t>
        </is>
      </c>
      <c r="B46" s="305" t="n"/>
      <c r="C46" s="90">
        <f>C45</f>
        <v/>
      </c>
      <c r="D46" s="80" t="n"/>
      <c r="E46" s="221">
        <f>IF(D46="", "",
 IF(D46=TIME(0,0,0), 0,
 IF(AND(D46&gt;=TIME(0,0,1), D46&lt;=TIME(2,0,0)), TIME(7,0,0),
 IF(AND(D46&gt;=TIME(6,0,0), D46&lt;=TIME(8,0,0)), TIME(12,0,0),
 IF(AND(D46&gt;TIME(8,0,0), D46&lt;=TIME(13,59,0)), TIME(15,0,0),
 IF(AND(D46&gt;=TIME(14,0,0), D46&lt;=TIME(17,59,0)), TIME(21,0,0),
 IF(AND(D46&gt;=TIME(18,0,0), D46&lt;=TIME(21,59,0)), TIME(0,0,0),
 IF(AND(D46&gt;=TIME(22,0,0), D46&lt;=TIME(23,59,59)), TIME(7,0,0), ""))))))))</f>
        <v/>
      </c>
      <c r="F46" s="156" t="n"/>
      <c r="G46" s="221">
        <f>IF(AND(D46&gt;=TIME(6,0,0),D46&lt;=TIME(8,0,0)),E46,"")</f>
        <v/>
      </c>
      <c r="H46" s="80" t="n"/>
      <c r="I46" s="30">
        <f>ROUND(IF(OR(D46="",E46="",E46=0),0,IF(H46="",MOD(E46-D46,1)*24,MOD(H46-D46,1)*24)),2)</f>
        <v/>
      </c>
      <c r="J46" s="158" t="n"/>
      <c r="K46" s="274" t="n"/>
      <c r="L46" s="189" t="n"/>
      <c r="M46" s="275">
        <f>MAX(0,V46-W46)</f>
        <v/>
      </c>
      <c r="N46" s="81">
        <f>(IF(OR($C46="",$D46=""),0,
 IF(OR($A46="Holiday",$A47="Holiday"),
    IF(ISNUMBER(MATCH(TRIM($B46),{"Phagwah","Good Friday","Easter Monday","Labour Day","Christmas","Eid ul Azha","Romans-2","Globe-12","Neptune P1"},0)),0,$I46),
 IF(AND(NOT(OR($A46="Annual Leave",$A47="Annual Leave")),$A46="Off day"),$I46,
  MAX(0,$I46-$V46)
  ))))+W46</f>
        <v/>
      </c>
      <c r="O46" s="81">
        <f>IF(AND(OR($A46="Holiday",$A47="Holiday"),
        ISNUMBER(MATCH(TRIM($B46),{"Phagwah","Good Friday","Easter Monday","Labour Day","Christmas","Eid ul Azha","Romans-2","Globe-12","Neptune P1"},0))),
   $I46,0)</f>
        <v/>
      </c>
      <c r="P46" s="81">
        <f>IF(OR($O$7="Canteen",$O$7="Head Office"),0,IF($I46&lt;=0,0,IF(OR(OR(TRIM($J46)="Hebrews",TRIM($J46)="Romans",TRIM($J46)="Romans-2",TRIM($J46)="Globe",TRIM($J46)="Globe-12",TRIM($J46)="Neptune P1"),AND($I47&gt;0,OR(TRIM($J47)="Hebrews",TRIM($J47)="Romans",TRIM($J47)="Romans-2",TRIM($J47)="Globe",TRIM($J47)="Globe-12",TRIM($J47)="Neptune P1"))),1,0)))</f>
        <v/>
      </c>
      <c r="Q46" s="82" t="n"/>
      <c r="R46" s="81">
        <f>IF(OR($O$7="Canteen",$O$7="Head Office"),0,IF(
  AND(
    SUMIFS(I:I, C:C, C46) &gt;= 8,
    COUNTIFS(C$14:C46, C46)=1,
    OR(
      TEXT(D46,"hh:mm:ss")="07:00:00",
      TEXT(D46,"hh:mm:ss")="15:00:00",
      TEXT(D46,"hh:mm:ss")="23:00:00",
      TEXT(D51,"hh:mm:ss")="07:00:00",
      TEXT(D51,"hh:mm:ss")="15:00:00",
      TEXT(D51,"hh:mm:ss")="23:00:00"
    )
  ),
  1,
  0
))</f>
        <v/>
      </c>
      <c r="S46" s="81">
        <f>IF(OR($A46="Annual Leave",$A47="Annual Leave"),IF($A46="Annual Leave",8,0),0)</f>
        <v/>
      </c>
      <c r="T46" s="117" t="n"/>
      <c r="U46" s="144">
        <f>MAX(0,40-Y46)</f>
        <v/>
      </c>
      <c r="V46" s="351">
        <f>IF(OR($C46="",$D46=""),0,
 IF(OR($A46="Holiday",$A47="Holiday"),0,
 IF(AND(NOT(OR($A46="Annual Leave",$A47="Annual Leave")),$A46="Off day"),0,
  IF($I46+$I47&gt;=8,IF($I46&gt;=8,8,$I46),$I46)
  )))</f>
        <v/>
      </c>
      <c r="W46" s="351">
        <f>MAX(0,V46-U46)</f>
        <v/>
      </c>
      <c r="X46" s="351">
        <f>IF(C46="","",C46-WEEKDAY(C46,1)+1)</f>
        <v/>
      </c>
      <c r="Y46" s="351">
        <f>SUMPRODUCT(($X$14:$X45=X46)*(($V$14:$V45)+($O$14:$O45)))+IF(X46=X14,$L$11,0)</f>
        <v/>
      </c>
      <c r="Z46" s="351" t="n"/>
      <c r="AA46" s="351" t="n"/>
      <c r="AB46" s="351" t="n"/>
      <c r="AC46" s="351" t="n"/>
      <c r="AD46" s="351" t="n"/>
      <c r="AE46" s="351" t="n"/>
      <c r="AF46" s="351" t="n"/>
    </row>
    <row r="47" ht="24" customHeight="1" s="348" thickBot="1">
      <c r="A47" s="184" t="inlineStr">
        <is>
          <t>On Day</t>
        </is>
      </c>
      <c r="B47" s="222" t="n"/>
      <c r="C47" s="118">
        <f>C45+1</f>
        <v/>
      </c>
      <c r="D47" s="83" t="n">
        <v>0.2916666666666667</v>
      </c>
      <c r="E47" s="223">
        <f>IF(D47="", "",
 IF(D47=TIME(0,0,0), 0,
 IF(AND(D47&gt;=TIME(0,0,1), D47&lt;=TIME(2,0,0)), TIME(7,0,0),
 IF(AND(D47&gt;=TIME(6,0,0), D47&lt;=TIME(8,0,0)), TIME(12,0,0),
 IF(AND(D47&gt;TIME(8,0,0), D47&lt;=TIME(13,59,0)), TIME(15,0,0),
 IF(AND(D47&gt;=TIME(14,0,0), D47&lt;=TIME(17,59,0)), TIME(21,0,0),
 IF(AND(D47&gt;=TIME(18,0,0), D47&lt;=TIME(21,59,0)), TIME(0,0,0),
 IF(AND(D47&gt;=TIME(22,0,0), D47&lt;=TIME(23,59,59)), TIME(7,0,0), ""))))))))</f>
        <v/>
      </c>
      <c r="F47" s="224" t="n"/>
      <c r="G47" s="223">
        <f>IF(AND(D47&gt;=TIME(6,0,0),D47&lt;=TIME(8,0,0)),E47,"")</f>
        <v/>
      </c>
      <c r="H47" s="83" t="n">
        <v>0.625</v>
      </c>
      <c r="I47" s="23">
        <f>ROUND(IF(OR(D47="",E47="",E47=0),0,IF(H47="",MOD(E47-D47,1)*24,MOD(H47-D47,1)*24)),2)</f>
        <v/>
      </c>
      <c r="J47" s="225" t="inlineStr">
        <is>
          <t>Hebrews</t>
        </is>
      </c>
      <c r="K47" s="297" t="n"/>
      <c r="L47" s="181" t="n"/>
      <c r="M47" s="298">
        <f>MAX(0,V47-W47)</f>
        <v/>
      </c>
      <c r="N47" s="84">
        <f>(IF(OR($C47="",$D47=""),0,
 IF(OR($A46="Holiday",$A47="Holiday"),
    IF(ISNUMBER(MATCH(TRIM($B47),{"Phagwah","Good Friday","Easter Monday","Labour Day","Christmas","Eid ul Azha","Romans-2","Globe-12","Neptune P1"},0)),0,$I47),
 IF(AND(NOT(OR($A46="Annual Leave",$A47="Annual Leave")),$A47="Off day"),$I47,
  MAX(0,$I47-$V47)
  ))))+W47</f>
        <v/>
      </c>
      <c r="O47" s="84">
        <f>IF(AND(OR($A46="Holiday",$A47="Holiday"),
        ISNUMBER(MATCH(TRIM($B47),{"Phagwah","Good Friday","Easter Monday","Labour Day","Christmas","Eid ul Azha","Romans-2","Globe-12","Neptune P1"},0))),
   $I47,0)</f>
        <v/>
      </c>
      <c r="P47" s="84">
        <f>IF(OR($O$7="Canteen",$O$7="Head Office"),0,IF($I47&lt;=0,0,IF(AND($I46&lt;=0,OR(TRIM($J47)="Hebrews",TRIM($J47)="Romans",TRIM($J47)="Romans-2",TRIM($J47)="Globe",TRIM($J47)="Globe-12",TRIM($J47)="Neptune P1")),1,0)))</f>
        <v/>
      </c>
      <c r="Q47" s="85" t="n"/>
      <c r="R47" s="84">
        <f>IF(OR($O$7="Canteen",$O$7="Head Office"),0,IF(
  AND(
    SUMIFS(I:I, C:C, C47) &gt;= 8,
    COUNTIFS(C$14:C47, C47)=1,
    OR(
      TEXT(D47,"hh:mm:ss")="07:00:00",
      TEXT(D47,"hh:mm:ss")="15:00:00",
      TEXT(D47,"hh:mm:ss")="23:00:00",
      TEXT(D48,"hh:mm:ss")="07:00:00",
      TEXT(D48,"hh:mm:ss")="15:00:00",
      TEXT(D48,"hh:mm:ss")="23:00:00"
    )
  ),
  1,
  0
))</f>
        <v/>
      </c>
      <c r="S47" s="84">
        <f>IF(OR($A46="Annual Leave",$A47="Annual Leave"),IF(AND($A46&lt;&gt;"Annual Leave",$A47="Annual Leave"),8,0),0)</f>
        <v/>
      </c>
      <c r="T47" s="86" t="n"/>
      <c r="U47" s="144">
        <f>MAX(0,40-Y47)</f>
        <v/>
      </c>
      <c r="V47" s="351">
        <f>IF(OR($C47="",$D47=""),0,
 IF(OR($A46="Holiday",$A47="Holiday"),0,
 IF(AND(NOT(OR($A46="Annual Leave",$A47="Annual Leave")),$A47="Off day"),0,
  IF($I46+$I47&gt;=8,IF($I46&gt;=8,0,8-$I46),$I47)
  )))</f>
        <v/>
      </c>
      <c r="W47" s="351">
        <f>MAX(0,V47-U47)</f>
        <v/>
      </c>
      <c r="X47" s="351">
        <f>IF(C47="","",C47-WEEKDAY(C47,1)+1)</f>
        <v/>
      </c>
      <c r="Y47" s="351">
        <f>SUMPRODUCT(($X$14:$X46=X47)*(($V$14:$V46)+($O$14:$O46)))+IF(X47=X14,$L$11,0)</f>
        <v/>
      </c>
      <c r="Z47" s="351" t="n"/>
      <c r="AA47" s="351" t="n"/>
      <c r="AB47" s="351" t="n"/>
      <c r="AC47" s="351" t="n"/>
      <c r="AD47" s="351" t="n"/>
      <c r="AE47" s="351" t="n"/>
      <c r="AF47" s="351" t="n"/>
    </row>
    <row r="48" ht="24" customHeight="1" s="348" thickBot="1">
      <c r="A48" s="226" t="inlineStr">
        <is>
          <t>On Day</t>
        </is>
      </c>
      <c r="B48" s="299" t="n"/>
      <c r="C48" s="119">
        <f>C47</f>
        <v/>
      </c>
      <c r="D48" s="24" t="n"/>
      <c r="E48" s="227">
        <f>IF(D48="", "",
 IF(D48=TIME(0,0,0), 0,
 IF(AND(D48&gt;=TIME(0,0,1), D48&lt;=TIME(2,0,0)), TIME(7,0,0),
 IF(AND(D48&gt;=TIME(6,0,0), D48&lt;=TIME(8,0,0)), TIME(12,0,0),
 IF(AND(D48&gt;TIME(8,0,0), D48&lt;=TIME(13,59,0)), TIME(15,0,0),
 IF(AND(D48&gt;=TIME(14,0,0), D48&lt;=TIME(17,59,0)), TIME(21,0,0),
 IF(AND(D48&gt;=TIME(18,0,0), D48&lt;=TIME(21,59,0)), TIME(0,0,0),
 IF(AND(D48&gt;=TIME(22,0,0), D48&lt;=TIME(23,59,59)), TIME(7,0,0), ""))))))))</f>
        <v/>
      </c>
      <c r="F48" s="228" t="n"/>
      <c r="G48" s="227">
        <f>IF(AND(D48&gt;=TIME(6,0,0),D48&lt;=TIME(8,0,0)),E48,"")</f>
        <v/>
      </c>
      <c r="H48" s="300" t="n"/>
      <c r="I48" s="87">
        <f>ROUND(IF(OR(D48="",E48="",E48=0),0,IF(H48="",MOD(E48-D48,1)*24,MOD(H48-D48,1)*24)),2)</f>
        <v/>
      </c>
      <c r="J48" s="190" t="n"/>
      <c r="K48" s="297" t="n"/>
      <c r="L48" s="183" t="n"/>
      <c r="M48" s="324">
        <f>MAX(0,V48-W48)</f>
        <v/>
      </c>
      <c r="N48" s="302">
        <f>(IF(OR($C48="",$D48=""),0,
 IF(OR($A48="Holiday",$A49="Holiday"),
    IF(ISNUMBER(MATCH(TRIM($B48),{"Phagwah","Good Friday","Easter Monday","Labour Day","Christmas","Eid ul Azha","Romans-2","Globe-12","Neptune P1"},0)),0,$I48),
 IF(AND(NOT(OR($A48="Annual Leave",$A49="Annual Leave")),$A48="Off day"),$I48,
  MAX(0,$I48-$V48)
  ))))+W48</f>
        <v/>
      </c>
      <c r="O48" s="303" t="n"/>
      <c r="P48" s="229">
        <f>IF(OR($O$7="Canteen",$O$7="Head Office"),0,IF($I48&lt;=0,0,IF(OR(OR(TRIM($J48)="Hebrews",TRIM($J48)="Romans",TRIM($J48)="Romans-2",TRIM($J48)="Globe",TRIM($J48)="Globe-12",TRIM($J48)="Neptune P1"),AND($I49&gt;0,OR(TRIM($J49)="Hebrews",TRIM($J49)="Romans",TRIM($J49)="Romans-2",TRIM($J49)="Globe",TRIM($J49)="Globe-12",TRIM($J49)="Neptune P1"))),1,0)))</f>
        <v/>
      </c>
      <c r="Q48" s="303" t="n"/>
      <c r="R48" s="302">
        <f>IF(OR($O$7="Canteen",$O$7="Head Office"),0,IF(
  AND(
    SUMIFS(I:I, C:C, C48) &gt;= 8,
    COUNTIFS(C$14:C48, C48)=1,
    OR(
      TEXT(D48,"hh:mm:ss")="07:00:00",
      TEXT(D48,"hh:mm:ss")="15:00:00",
      TEXT(D48,"hh:mm:ss")="23:00:00",
      TEXT(D53,"hh:mm:ss")="07:00:00",
      TEXT(D53,"hh:mm:ss")="15:00:00",
      TEXT(D53,"hh:mm:ss")="23:00:00"
    )
  ),
  1,
  0
))</f>
        <v/>
      </c>
      <c r="S48" s="303" t="n"/>
      <c r="T48" s="304" t="n"/>
      <c r="U48" s="144">
        <f>MAX(0,40-Y48)</f>
        <v/>
      </c>
      <c r="V48" s="351">
        <f>IF(OR($C48="",$D48=""),0,
 IF(OR($A48="Holiday",$A49="Holiday"),0,
 IF(AND(NOT(OR($A48="Annual Leave",$A49="Annual Leave")),$A48="Off day"),0,
  IF($I48+$I49&gt;=8,IF($I48&gt;=8,8,$I48),$I48)
  )))</f>
        <v/>
      </c>
      <c r="W48" s="351">
        <f>MAX(0,V48-U48)</f>
        <v/>
      </c>
      <c r="X48" s="351">
        <f>IF(C48="","",C48-WEEKDAY(C48,1)+1)</f>
        <v/>
      </c>
      <c r="Y48" s="351">
        <f>SUMPRODUCT(($X$14:$X47=X48)*(($V$14:$V47)+($O$14:$O47)))+IF(X48=X14,$L$11,0)</f>
        <v/>
      </c>
      <c r="Z48" s="351" t="n"/>
      <c r="AA48" s="351" t="n"/>
      <c r="AB48" s="351" t="n"/>
      <c r="AC48" s="351" t="n"/>
      <c r="AD48" s="351" t="n"/>
      <c r="AE48" s="351" t="n"/>
      <c r="AF48" s="351" t="n"/>
    </row>
    <row r="49" ht="24" customHeight="1" s="348" thickBot="1">
      <c r="A49" s="230" t="n"/>
      <c r="B49" s="355" t="n"/>
      <c r="C49" s="231" t="n"/>
      <c r="D49" s="232" t="n"/>
      <c r="E49" s="232" t="n"/>
      <c r="F49" s="232" t="n"/>
      <c r="G49" s="232" t="n"/>
      <c r="H49" s="233" t="inlineStr">
        <is>
          <t>Total Hrs:</t>
        </is>
      </c>
      <c r="I49" s="122">
        <f>SUM(I14:I48)</f>
        <v/>
      </c>
      <c r="J49" s="234" t="n"/>
      <c r="K49" s="234" t="n"/>
      <c r="L49" s="235" t="n"/>
      <c r="M49" s="120">
        <f>SUM(M14:M48)</f>
        <v/>
      </c>
      <c r="N49" s="120">
        <f>SUM(N14:N48)</f>
        <v/>
      </c>
      <c r="O49" s="120">
        <f>SUM(O14:O48)</f>
        <v/>
      </c>
      <c r="P49" s="120">
        <f>SUM(P14:P48)</f>
        <v/>
      </c>
      <c r="Q49" s="120">
        <f>IF($O$6&lt;&gt;"Armed",0,LOOKUP($Q$50,{0,1,2,3,4,5,6,7,8,9,10,11,12,13,14},{0,384,769,1153,1153,1538,1923,2307,2692,3076,3461,3846,4239,4615,5000}))</f>
        <v/>
      </c>
      <c r="R49" s="120">
        <f>SUM(R14:R48)</f>
        <v/>
      </c>
      <c r="S49" s="120">
        <f>SUM(S14:S48)</f>
        <v/>
      </c>
      <c r="T49" s="121">
        <f>SUM(T30:T43)</f>
        <v/>
      </c>
      <c r="U49" s="144">
        <f>MIN(U48,0)</f>
        <v/>
      </c>
      <c r="V49" s="351">
        <f>SUM(V14:V48)</f>
        <v/>
      </c>
      <c r="W49" s="351">
        <f>SUM(W14:W48)</f>
        <v/>
      </c>
      <c r="X49" s="351" t="n"/>
      <c r="Y49" s="351" t="n"/>
      <c r="Z49" s="351" t="n"/>
      <c r="AA49" s="351" t="n"/>
      <c r="AB49" s="351" t="n"/>
      <c r="AC49" s="351" t="n"/>
      <c r="AD49" s="351" t="n"/>
      <c r="AE49" s="351" t="n"/>
      <c r="AF49" s="351" t="n"/>
    </row>
    <row r="50" ht="24" customHeight="1" s="348">
      <c r="A50" s="351" t="n"/>
      <c r="B50" s="351" t="n"/>
      <c r="C50" s="6" t="n"/>
      <c r="D50" s="6" t="n"/>
      <c r="E50" s="6" t="n"/>
      <c r="F50" s="6" t="n"/>
      <c r="G50" s="6" t="n"/>
      <c r="H50" s="336" t="n"/>
      <c r="I50" s="351" t="n"/>
      <c r="J50" s="336" t="n"/>
      <c r="K50" s="336" t="n"/>
      <c r="L50" s="336" t="n"/>
      <c r="M50" s="28" t="n"/>
      <c r="N50" s="28" t="n"/>
      <c r="O50" s="28" t="n"/>
      <c r="P50" s="241" t="inlineStr">
        <is>
          <t>Days Worked</t>
        </is>
      </c>
      <c r="Q50" s="29">
        <f>SUM(--(SUM(I14:I15)&gt;0),--(SUM(I16:I17)&gt;0),--(SUM(I18:I19)&gt;0),--(SUM(I20:I21)&gt;0),--(SUM(I22:I23)&gt;0),--(SUM(I24:I25)&gt;0),--(SUM(I26:I27)&gt;0),--(SUM(I30:I31)&gt;0),--(SUM(I32:I33)&gt;0),--(SUM(I34:I35)&gt;0),--(SUM(I36:I37)&gt;0),--(SUM(I38:I39)&gt;0),--(SUM(I40:I41)&gt;0),--(SUM(I42:I43)&gt;0),--(SUM(I45:I46)&gt;0),--(SUM(I47:I48)&gt;0))</f>
        <v/>
      </c>
      <c r="R50" s="28" t="n"/>
      <c r="S50" s="28" t="n"/>
      <c r="T50" s="28" t="n"/>
      <c r="U50" s="144" t="n"/>
      <c r="V50" s="351" t="n"/>
      <c r="W50" s="351" t="n"/>
      <c r="X50" s="351" t="n"/>
      <c r="Y50" s="351" t="n"/>
      <c r="Z50" s="351" t="n"/>
      <c r="AA50" s="351" t="n"/>
      <c r="AB50" s="351" t="n"/>
      <c r="AC50" s="351" t="n"/>
      <c r="AD50" s="351" t="n"/>
      <c r="AE50" s="351" t="n"/>
      <c r="AF50" s="351" t="n"/>
    </row>
    <row r="51" ht="24" customHeight="1" s="348">
      <c r="A51" s="351" t="n"/>
      <c r="B51" s="351" t="n"/>
      <c r="C51" s="345" t="n"/>
      <c r="D51" s="362" t="n"/>
      <c r="E51" s="362" t="n"/>
      <c r="F51" s="334" t="n"/>
      <c r="G51" s="362" t="n"/>
      <c r="H51" s="336" t="n"/>
      <c r="I51" s="351" t="n"/>
      <c r="J51" s="336" t="n"/>
      <c r="K51" s="336" t="n"/>
      <c r="L51" s="336" t="n"/>
      <c r="M51" s="236" t="n"/>
      <c r="N51" s="236" t="n"/>
      <c r="O51" s="236" t="n"/>
      <c r="P51" s="236" t="n"/>
      <c r="Q51" s="236" t="n"/>
      <c r="R51" s="236" t="n"/>
      <c r="S51" s="236" t="n"/>
      <c r="T51" s="236" t="n"/>
      <c r="U51" s="144" t="n"/>
      <c r="V51" s="351" t="n"/>
      <c r="W51" s="351" t="n"/>
      <c r="X51" s="351" t="n"/>
      <c r="Y51" s="351" t="n"/>
      <c r="Z51" s="351" t="n"/>
      <c r="AA51" s="351" t="n"/>
      <c r="AB51" s="351" t="n"/>
      <c r="AC51" s="351" t="n"/>
      <c r="AD51" s="351" t="n"/>
      <c r="AE51" s="351" t="n"/>
      <c r="AF51" s="351" t="n"/>
    </row>
    <row r="52">
      <c r="A52" s="351" t="n"/>
      <c r="B52" s="351" t="n"/>
      <c r="C52" s="329" t="inlineStr">
        <is>
          <t>Supervisor Signature</t>
        </is>
      </c>
      <c r="D52" s="363" t="n"/>
      <c r="E52" s="363" t="n"/>
      <c r="F52" s="329" t="inlineStr">
        <is>
          <t>Date</t>
        </is>
      </c>
      <c r="G52" s="363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351" t="n"/>
      <c r="V52" s="351" t="n"/>
      <c r="W52" s="351" t="n"/>
      <c r="X52" s="351" t="n"/>
      <c r="Y52" s="351" t="n"/>
      <c r="Z52" s="351" t="n"/>
      <c r="AA52" s="351" t="n"/>
      <c r="AB52" s="351" t="n"/>
      <c r="AC52" s="351" t="n"/>
      <c r="AD52" s="351" t="n"/>
      <c r="AE52" s="351" t="n"/>
      <c r="AF52" s="351" t="n"/>
    </row>
    <row r="53" ht="26.25" customHeight="1" s="348">
      <c r="A53" s="351" t="n"/>
      <c r="B53" s="351" t="n"/>
      <c r="C53" s="345" t="n"/>
      <c r="D53" s="362" t="n"/>
      <c r="E53" s="362" t="n"/>
      <c r="F53" s="331" t="n"/>
      <c r="G53" s="362" t="n"/>
      <c r="H53" s="6" t="n"/>
      <c r="I53" s="6" t="n"/>
      <c r="J53" s="6" t="n"/>
      <c r="K53" s="6" t="n"/>
      <c r="L53" s="6" t="n"/>
      <c r="M53" s="6" t="n"/>
      <c r="N53" s="237" t="n"/>
      <c r="O53" s="238" t="n"/>
      <c r="P53" s="346" t="n"/>
      <c r="Q53" s="351" t="n"/>
      <c r="R53" s="351" t="n"/>
      <c r="S53" s="351" t="n"/>
      <c r="T53" s="351" t="n"/>
      <c r="U53" s="351" t="n"/>
      <c r="V53" s="351" t="n"/>
      <c r="W53" s="351" t="n"/>
      <c r="X53" s="351" t="n"/>
      <c r="Y53" s="351" t="n"/>
      <c r="Z53" s="351" t="n"/>
      <c r="AA53" s="351" t="n"/>
      <c r="AB53" s="351" t="n"/>
      <c r="AC53" s="351" t="n"/>
      <c r="AD53" s="351" t="n"/>
      <c r="AE53" s="351" t="n"/>
      <c r="AF53" s="351" t="n"/>
    </row>
    <row r="54">
      <c r="A54" s="351" t="n"/>
      <c r="B54" s="351" t="n"/>
      <c r="C54" s="329" t="inlineStr">
        <is>
          <t>Manager Signature</t>
        </is>
      </c>
      <c r="D54" s="363" t="n"/>
      <c r="E54" s="363" t="n"/>
      <c r="F54" s="329" t="inlineStr">
        <is>
          <t>Date</t>
        </is>
      </c>
      <c r="G54" s="363" t="n"/>
      <c r="H54" s="6" t="n"/>
      <c r="I54" s="239" t="inlineStr">
        <is>
          <t>{42}</t>
        </is>
      </c>
      <c r="J54" s="239" t="n"/>
      <c r="K54" s="239" t="n"/>
      <c r="L54" s="239" t="n"/>
      <c r="M54" s="6" t="n"/>
      <c r="N54" s="6" t="n"/>
      <c r="O54" s="6" t="n"/>
      <c r="P54" s="6" t="n"/>
      <c r="Q54" s="6" t="n"/>
      <c r="R54" s="6" t="n"/>
      <c r="S54" s="6" t="n"/>
      <c r="T54" s="6" t="n"/>
      <c r="U54" s="351" t="n"/>
      <c r="V54" s="351" t="n"/>
      <c r="W54" s="351" t="n"/>
      <c r="X54" s="351" t="n"/>
      <c r="Y54" s="351" t="n"/>
      <c r="Z54" s="351" t="n"/>
      <c r="AA54" s="351" t="n"/>
      <c r="AB54" s="351" t="n"/>
      <c r="AC54" s="351" t="n"/>
      <c r="AD54" s="351" t="n"/>
      <c r="AE54" s="351" t="n"/>
      <c r="AF54" s="351" t="n"/>
    </row>
    <row r="55">
      <c r="A55" s="351" t="n"/>
      <c r="B55" s="351" t="n"/>
      <c r="C55" s="240" t="n"/>
      <c r="D55" s="240" t="n"/>
      <c r="E55" s="240" t="n"/>
      <c r="F55" s="240" t="n"/>
      <c r="G55" s="240" t="n"/>
      <c r="H55" s="240" t="n"/>
      <c r="I55" s="240" t="n"/>
      <c r="J55" s="240" t="n"/>
      <c r="K55" s="240" t="n"/>
      <c r="L55" s="240" t="n"/>
      <c r="M55" s="240" t="n"/>
      <c r="N55" s="240" t="n"/>
      <c r="O55" s="240" t="n"/>
      <c r="P55" s="240" t="n"/>
      <c r="Q55" s="240" t="n"/>
      <c r="R55" s="240" t="n"/>
      <c r="S55" s="240" t="n"/>
      <c r="T55" s="240" t="n"/>
      <c r="U55" s="351" t="n"/>
      <c r="V55" s="351" t="n"/>
      <c r="W55" s="351" t="n"/>
      <c r="X55" s="351" t="n"/>
      <c r="Y55" s="351" t="n"/>
      <c r="Z55" s="351" t="n"/>
      <c r="AA55" s="351" t="n"/>
      <c r="AB55" s="351" t="n"/>
      <c r="AC55" s="351" t="n"/>
      <c r="AD55" s="351" t="n"/>
      <c r="AE55" s="351" t="n"/>
      <c r="AF55" s="35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45"/>
  <mergeCells count="33">
    <mergeCell ref="C54:E54"/>
    <mergeCell ref="V2:W2"/>
    <mergeCell ref="C8:F8"/>
    <mergeCell ref="F54:G54"/>
    <mergeCell ref="H10:I10"/>
    <mergeCell ref="C7:F7"/>
    <mergeCell ref="K5:L5"/>
    <mergeCell ref="M5:N5"/>
    <mergeCell ref="H50:I50"/>
    <mergeCell ref="C51:E51"/>
    <mergeCell ref="A1:T1"/>
    <mergeCell ref="C52:E52"/>
    <mergeCell ref="V3:AB3"/>
    <mergeCell ref="F51:G51"/>
    <mergeCell ref="M10:N10"/>
    <mergeCell ref="H51:I51"/>
    <mergeCell ref="C6:F6"/>
    <mergeCell ref="C5:F5"/>
    <mergeCell ref="M7:N7"/>
    <mergeCell ref="M6:N6"/>
    <mergeCell ref="C53:E53"/>
    <mergeCell ref="H7:I7"/>
    <mergeCell ref="H28:I28"/>
    <mergeCell ref="C10:F10"/>
    <mergeCell ref="M8:N8"/>
    <mergeCell ref="F52:G52"/>
    <mergeCell ref="P53:T53"/>
    <mergeCell ref="AA2:AB2"/>
    <mergeCell ref="K10:L10"/>
    <mergeCell ref="H5:I5"/>
    <mergeCell ref="K4:L4"/>
    <mergeCell ref="M4:N4"/>
    <mergeCell ref="F53:G53"/>
  </mergeCells>
  <dataValidations count="5">
    <dataValidation sqref="A14:A48" showDropDown="0" showInputMessage="0" showErrorMessage="0" allowBlank="1" type="list">
      <formula1>"On Day,Off Day,Sick,Absent,Holiday,Annual Leave"</formula1>
    </dataValidation>
    <dataValidation sqref="B14:B48" showDropDown="0" showInputMessage="0" showErrorMessage="0" allowBlank="1" type="list">
      <formula1>"Holiday Double,Phagwah,Good Friday,Easter Monday,Labour Day,Christmas,Eid ul Azha"</formula1>
    </dataValidation>
    <dataValidation sqref="J14:J48" showDropDown="0" showInputMessage="0" showErrorMessage="0" allowBlank="1" type="list">
      <formula1>_xlfn._LONGTEXT("Unico,Unico-2,Unico-42,Unico-44,Unico-46,Unico-47,Unico-48,Unico-49,Globe,Globe-12,Hebrews,Romans-2,Beacon,Numbers,Zebra-24,Sunrise,Sunrise-1,Sunflower 6,Sunset 12,Ripple,Neptune P1,Neptune P2,Neptune P3,Neptune P4,Neptune P5,Neptune P6,Neptune P7,Rainbow"," 1,Rainbow 2,Citadel,Sunset 11,Autumn,Autumn-2,Miracle,Miracle 1,Canteen,Guard Hut")</formula1>
    </dataValidation>
    <dataValidation sqref="O7" showDropDown="0" showInputMessage="0" showErrorMessage="0" allowBlank="1" type="list">
      <formula1>"Caricom,EU,UN,DMC,ARU,Head Office,Canteen"</formula1>
    </dataValidation>
    <dataValidation sqref="O6" showDropDown="0" showInputMessage="0" showErrorMessage="0" allowBlank="1" type="list">
      <formula1>"Unarmed,Armed"</formula1>
    </dataValidation>
  </dataValidations>
  <printOptions horizontalCentered="1"/>
  <pageMargins left="0.5" right="0.5" top="0.5" bottom="1" header="0.5" footer="0.5"/>
  <pageSetup orientation="portrait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AL55"/>
  <sheetViews>
    <sheetView topLeftCell="A8" workbookViewId="0">
      <selection activeCell="H51" sqref="H51:I51"/>
    </sheetView>
  </sheetViews>
  <sheetFormatPr baseColWidth="8" defaultRowHeight="13.5"/>
  <cols>
    <col width="12.28515625" customWidth="1" style="348" min="1" max="1"/>
    <col width="15.140625" customWidth="1" style="348" min="2" max="2"/>
    <col width="12.42578125" customWidth="1" style="348" min="3" max="3"/>
    <col width="9.28515625" customWidth="1" style="348" min="4" max="4"/>
    <col hidden="1" width="9.28515625" customWidth="1" style="348" min="5" max="5"/>
    <col hidden="1" width="2" customWidth="1" style="348" min="6" max="6"/>
    <col hidden="1" width="12.5703125" customWidth="1" style="348" min="7" max="7"/>
    <col width="9.28515625" customWidth="1" style="348" min="8" max="8"/>
    <col width="6.5703125" customWidth="1" style="348" min="9" max="9"/>
    <col width="10.140625" customWidth="1" style="348" min="10" max="10"/>
    <col width="15.28515625" customWidth="1" style="348" min="11" max="11"/>
    <col width="10.5703125" customWidth="1" style="348" min="12" max="12"/>
    <col width="11" customWidth="1" style="348" min="13" max="13"/>
    <col width="9.85546875" customWidth="1" style="348" min="14" max="14"/>
    <col width="11.140625" customWidth="1" style="348" min="15" max="15"/>
    <col width="9.85546875" customWidth="1" style="348" min="16" max="16"/>
    <col width="10.28515625" customWidth="1" style="348" min="17" max="17"/>
    <col width="8.85546875" customWidth="1" style="348" min="18" max="19"/>
    <col width="45.28515625" customWidth="1" style="348" min="20" max="20"/>
    <col width="9.140625" customWidth="1" style="348" min="21" max="21"/>
    <col width="3.140625" customWidth="1" style="348" min="22" max="29"/>
    <col width="10.28515625" customWidth="1" style="348" min="30" max="30"/>
  </cols>
  <sheetData>
    <row r="1" ht="32.25" customFormat="1" customHeight="1" s="1" thickBot="1">
      <c r="A1" s="332" t="n"/>
      <c r="B1" s="354" t="n"/>
      <c r="C1" s="354" t="n"/>
      <c r="D1" s="354" t="n"/>
      <c r="E1" s="354" t="n"/>
      <c r="F1" s="354" t="n"/>
      <c r="G1" s="354" t="n"/>
      <c r="H1" s="354" t="n"/>
      <c r="I1" s="354" t="n"/>
      <c r="J1" s="354" t="n"/>
      <c r="K1" s="354" t="n"/>
      <c r="L1" s="354" t="n"/>
      <c r="M1" s="354" t="n"/>
      <c r="N1" s="354" t="n"/>
      <c r="O1" s="354" t="n"/>
      <c r="P1" s="354" t="n"/>
      <c r="Q1" s="354" t="n"/>
      <c r="R1" s="354" t="n"/>
      <c r="S1" s="354" t="n"/>
      <c r="T1" s="355" t="n"/>
      <c r="U1" s="351" t="n"/>
      <c r="V1" s="351" t="n"/>
      <c r="W1" s="351" t="n"/>
      <c r="X1" s="351" t="n"/>
      <c r="Y1" s="351" t="n"/>
      <c r="Z1" s="351" t="n"/>
      <c r="AA1" s="351" t="n"/>
      <c r="AB1" s="351" t="n"/>
      <c r="AC1" s="351" t="n"/>
      <c r="AD1" s="126" t="n"/>
      <c r="AE1" s="351" t="n"/>
      <c r="AF1" s="351" t="n"/>
    </row>
    <row r="2" ht="15" customFormat="1" customHeight="1" s="1">
      <c r="A2" s="351" t="n"/>
      <c r="B2" s="351" t="n"/>
      <c r="C2" s="127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128" t="n"/>
      <c r="U2" s="351" t="n"/>
      <c r="V2" s="343" t="n">
        <v>2025</v>
      </c>
      <c r="W2" s="356" t="n"/>
      <c r="X2" s="351" t="n"/>
      <c r="Y2" s="351" t="n"/>
      <c r="Z2" s="129" t="inlineStr">
        <is>
          <t>Month:</t>
        </is>
      </c>
      <c r="AA2" s="343" t="n">
        <v>3</v>
      </c>
      <c r="AB2" s="356" t="n"/>
      <c r="AC2" s="351" t="n"/>
      <c r="AD2" s="351" t="n"/>
      <c r="AE2" s="351" t="n"/>
      <c r="AF2" s="351" t="n"/>
    </row>
    <row r="3" ht="15.6" customHeight="1" s="348" thickBot="1">
      <c r="A3" s="351" t="n"/>
      <c r="B3" s="351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351" t="n"/>
      <c r="V3" s="333">
        <f>DATE(V2,AA2,1)</f>
        <v/>
      </c>
      <c r="W3" s="357" t="n"/>
      <c r="X3" s="357" t="n"/>
      <c r="Y3" s="357" t="n"/>
      <c r="Z3" s="357" t="n"/>
      <c r="AA3" s="357" t="n"/>
      <c r="AB3" s="358" t="n"/>
      <c r="AC3" s="351" t="n"/>
      <c r="AD3" s="351" t="n"/>
      <c r="AE3" s="351" t="n"/>
      <c r="AF3" s="249" t="n"/>
    </row>
    <row r="4" ht="21" customHeight="1" s="348" thickBot="1">
      <c r="A4" s="351" t="n"/>
      <c r="B4" s="351" t="n"/>
      <c r="C4" s="25" t="inlineStr">
        <is>
          <t>Federal Manangement Systems</t>
        </is>
      </c>
      <c r="D4" s="25" t="n"/>
      <c r="E4" s="25" t="n"/>
      <c r="F4" s="25" t="n"/>
      <c r="G4" s="25" t="n"/>
      <c r="H4" s="6" t="n"/>
      <c r="I4" s="6" t="n"/>
      <c r="J4" s="6" t="n"/>
      <c r="K4" s="330" t="inlineStr">
        <is>
          <t>Employee Number:</t>
        </is>
      </c>
      <c r="L4" s="351" t="n"/>
      <c r="M4" s="342" t="inlineStr">
        <is>
          <t>5495</t>
        </is>
      </c>
      <c r="N4" s="355" t="n"/>
      <c r="O4" s="6" t="n"/>
      <c r="P4" s="6" t="n"/>
      <c r="Q4" s="6" t="n"/>
      <c r="R4" s="6" t="n"/>
      <c r="S4" s="6" t="n"/>
      <c r="T4" s="6" t="n"/>
      <c r="U4" s="351" t="n"/>
      <c r="V4" s="130" t="inlineStr">
        <is>
          <t>Su</t>
        </is>
      </c>
      <c r="W4" s="131" t="inlineStr">
        <is>
          <t>M</t>
        </is>
      </c>
      <c r="X4" s="131" t="inlineStr">
        <is>
          <t>Tu</t>
        </is>
      </c>
      <c r="Y4" s="131" t="inlineStr">
        <is>
          <t>W</t>
        </is>
      </c>
      <c r="Z4" s="131" t="inlineStr">
        <is>
          <t>Th</t>
        </is>
      </c>
      <c r="AA4" s="131" t="inlineStr">
        <is>
          <t>F</t>
        </is>
      </c>
      <c r="AB4" s="132" t="inlineStr">
        <is>
          <t>Sa</t>
        </is>
      </c>
      <c r="AC4" s="351" t="n"/>
      <c r="AD4" s="133" t="inlineStr">
        <is>
          <t>Overtime Options</t>
        </is>
      </c>
      <c r="AE4" s="351" t="n"/>
      <c r="AF4" s="351" t="n"/>
      <c r="AJ4" s="257" t="n"/>
    </row>
    <row r="5" ht="14.1" customHeight="1" s="348" thickBot="1">
      <c r="A5" s="351" t="n"/>
      <c r="B5" s="351" t="n"/>
      <c r="C5" s="337" t="n"/>
      <c r="D5" s="351" t="n"/>
      <c r="E5" s="351" t="n"/>
      <c r="F5" s="351" t="n"/>
      <c r="G5" s="6" t="n"/>
      <c r="H5" s="340" t="n"/>
      <c r="I5" s="351" t="n"/>
      <c r="J5" s="340" t="n"/>
      <c r="K5" s="344" t="inlineStr">
        <is>
          <t>Employee Name:</t>
        </is>
      </c>
      <c r="L5" s="359" t="n"/>
      <c r="M5" s="342" t="inlineStr">
        <is>
          <t>Stevenson, Precieu</t>
        </is>
      </c>
      <c r="N5" s="355" t="n"/>
      <c r="O5" s="337" t="n"/>
      <c r="P5" s="337" t="n"/>
      <c r="Q5" s="337" t="n"/>
      <c r="R5" s="337" t="n"/>
      <c r="S5" s="337" t="n"/>
      <c r="T5" s="337" t="n"/>
      <c r="U5" s="351" t="n"/>
      <c r="V5" s="263">
        <f>IF(MONTH($V$3)&lt;&gt;MONTH($V$3-WEEKDAY($V$3,1)+(ROW(V5)-ROW($V$5))*7+(COLUMN(V5)-COLUMN($V$5)+1)),"",$V$3-WEEKDAY($V$3,1)+(ROW(V5)-ROW($V$5))*7+(COLUMN(V5)-COLUMN($V$5)+1))</f>
        <v/>
      </c>
      <c r="W5" s="263">
        <f>IF(MONTH($V$3)&lt;&gt;MONTH($V$3-WEEKDAY($V$3,1)+(ROW(W5)-ROW($V$5))*7+(COLUMN(W5)-COLUMN($V$5)+1)),"",$V$3-WEEKDAY($V$3,1)+(ROW(W5)-ROW($V$5))*7+(COLUMN(W5)-COLUMN($V$5)+1))</f>
        <v/>
      </c>
      <c r="X5" s="263">
        <f>IF(MONTH($V$3)&lt;&gt;MONTH($V$3-WEEKDAY($V$3,1)+(ROW(X5)-ROW($V$5))*7+(COLUMN(X5)-COLUMN($V$5)+1)),"",$V$3-WEEKDAY($V$3,1)+(ROW(X5)-ROW($V$5))*7+(COLUMN(X5)-COLUMN($V$5)+1))</f>
        <v/>
      </c>
      <c r="Y5" s="263">
        <f>IF(MONTH($V$3)&lt;&gt;MONTH($V$3-WEEKDAY($V$3,1)+(ROW(Y5)-ROW($V$5))*7+(COLUMN(Y5)-COLUMN($V$5)+1)),"",$V$3-WEEKDAY($V$3,1)+(ROW(Y5)-ROW($V$5))*7+(COLUMN(Y5)-COLUMN($V$5)+1))</f>
        <v/>
      </c>
      <c r="Z5" s="263">
        <f>IF(MONTH($V$3)&lt;&gt;MONTH($V$3-WEEKDAY($V$3,1)+(ROW(Z5)-ROW($V$5))*7+(COLUMN(Z5)-COLUMN($V$5)+1)),"",$V$3-WEEKDAY($V$3,1)+(ROW(Z5)-ROW($V$5))*7+(COLUMN(Z5)-COLUMN($V$5)+1))</f>
        <v/>
      </c>
      <c r="AA5" s="263">
        <f>IF(MONTH($V$3)&lt;&gt;MONTH($V$3-WEEKDAY($V$3,1)+(ROW(AA5)-ROW($V$5))*7+(COLUMN(AA5)-COLUMN($V$5)+1)),"",$V$3-WEEKDAY($V$3,1)+(ROW(AA5)-ROW($V$5))*7+(COLUMN(AA5)-COLUMN($V$5)+1))</f>
        <v/>
      </c>
      <c r="AB5" s="263">
        <f>IF(MONTH($V$3)&lt;&gt;MONTH($V$3-WEEKDAY($V$3,1)+(ROW(AB5)-ROW($V$5))*7+(COLUMN(AB5)-COLUMN($V$5)+1)),"",$V$3-WEEKDAY($V$3,1)+(ROW(AB5)-ROW($V$5))*7+(COLUMN(AB5)-COLUMN($V$5)+1))</f>
        <v/>
      </c>
      <c r="AC5" s="351" t="n"/>
      <c r="AD5" s="351" t="n"/>
      <c r="AE5" s="3" t="b">
        <v>1</v>
      </c>
      <c r="AF5" s="258" t="n"/>
      <c r="AJ5" s="350" t="n"/>
      <c r="AK5" s="350" t="n"/>
      <c r="AL5" s="350" t="n"/>
    </row>
    <row r="6" ht="14.1" customHeight="1" s="348" thickBot="1">
      <c r="A6" s="351" t="n"/>
      <c r="B6" s="351" t="n"/>
      <c r="C6" s="337" t="inlineStr">
        <is>
          <t xml:space="preserve">120 Peter Rose St </t>
        </is>
      </c>
      <c r="D6" s="351" t="n"/>
      <c r="E6" s="351" t="n"/>
      <c r="F6" s="351" t="n"/>
      <c r="G6" s="6" t="n"/>
      <c r="H6" s="6" t="n"/>
      <c r="I6" s="6" t="n"/>
      <c r="J6" s="6" t="n"/>
      <c r="K6" s="6" t="n"/>
      <c r="L6" s="6" t="n"/>
      <c r="M6" s="339" t="inlineStr">
        <is>
          <t>Armed or unarmed</t>
        </is>
      </c>
      <c r="N6" s="360" t="n"/>
      <c r="O6" s="135" t="inlineStr">
        <is>
          <t>Unarmed</t>
        </is>
      </c>
      <c r="P6" s="6" t="n"/>
      <c r="Q6" s="6" t="n"/>
      <c r="R6" s="6" t="n"/>
      <c r="S6" s="6" t="n"/>
      <c r="T6" s="6" t="n"/>
      <c r="U6" s="351" t="n"/>
      <c r="V6" s="263">
        <f>IF(MONTH($V$3)&lt;&gt;MONTH($V$3-WEEKDAY($V$3,1)+(ROW(V6)-ROW($V$5))*7+(COLUMN(V6)-COLUMN($V$5)+1)),"",$V$3-WEEKDAY($V$3,1)+(ROW(V6)-ROW($V$5))*7+(COLUMN(V6)-COLUMN($V$5)+1))</f>
        <v/>
      </c>
      <c r="W6" s="263">
        <f>IF(MONTH($V$3)&lt;&gt;MONTH($V$3-WEEKDAY($V$3,1)+(ROW(W6)-ROW($V$5))*7+(COLUMN(W6)-COLUMN($V$5)+1)),"",$V$3-WEEKDAY($V$3,1)+(ROW(W6)-ROW($V$5))*7+(COLUMN(W6)-COLUMN($V$5)+1))</f>
        <v/>
      </c>
      <c r="X6" s="263">
        <f>IF(MONTH($V$3)&lt;&gt;MONTH($V$3-WEEKDAY($V$3,1)+(ROW(X6)-ROW($V$5))*7+(COLUMN(X6)-COLUMN($V$5)+1)),"",$V$3-WEEKDAY($V$3,1)+(ROW(X6)-ROW($V$5))*7+(COLUMN(X6)-COLUMN($V$5)+1))</f>
        <v/>
      </c>
      <c r="Y6" s="263">
        <f>IF(MONTH($V$3)&lt;&gt;MONTH($V$3-WEEKDAY($V$3,1)+(ROW(Y6)-ROW($V$5))*7+(COLUMN(Y6)-COLUMN($V$5)+1)),"",$V$3-WEEKDAY($V$3,1)+(ROW(Y6)-ROW($V$5))*7+(COLUMN(Y6)-COLUMN($V$5)+1))</f>
        <v/>
      </c>
      <c r="Z6" s="263">
        <f>IF(MONTH($V$3)&lt;&gt;MONTH($V$3-WEEKDAY($V$3,1)+(ROW(Z6)-ROW($V$5))*7+(COLUMN(Z6)-COLUMN($V$5)+1)),"",$V$3-WEEKDAY($V$3,1)+(ROW(Z6)-ROW($V$5))*7+(COLUMN(Z6)-COLUMN($V$5)+1))</f>
        <v/>
      </c>
      <c r="AA6" s="263">
        <f>IF(MONTH($V$3)&lt;&gt;MONTH($V$3-WEEKDAY($V$3,1)+(ROW(AA6)-ROW($V$5))*7+(COLUMN(AA6)-COLUMN($V$5)+1)),"",$V$3-WEEKDAY($V$3,1)+(ROW(AA6)-ROW($V$5))*7+(COLUMN(AA6)-COLUMN($V$5)+1))</f>
        <v/>
      </c>
      <c r="AB6" s="263">
        <f>IF(MONTH($V$3)&lt;&gt;MONTH($V$3-WEEKDAY($V$3,1)+(ROW(AB6)-ROW($V$5))*7+(COLUMN(AB6)-COLUMN($V$5)+1)),"",$V$3-WEEKDAY($V$3,1)+(ROW(AB6)-ROW($V$5))*7+(COLUMN(AB6)-COLUMN($V$5)+1))</f>
        <v/>
      </c>
      <c r="AC6" s="351" t="n"/>
      <c r="AD6" s="136" t="inlineStr">
        <is>
          <t>After:</t>
        </is>
      </c>
      <c r="AE6" s="264" t="n">
        <v>8</v>
      </c>
      <c r="AF6" s="258" t="n"/>
      <c r="AJ6" s="350" t="n"/>
      <c r="AL6" s="251" t="n"/>
    </row>
    <row r="7" ht="14.1" customHeight="1" s="348" thickBot="1">
      <c r="A7" s="351" t="n"/>
      <c r="B7" s="351" t="n"/>
      <c r="C7" s="337" t="inlineStr">
        <is>
          <t>Queenstown</t>
        </is>
      </c>
      <c r="D7" s="351" t="n"/>
      <c r="E7" s="351" t="n"/>
      <c r="F7" s="351" t="n"/>
      <c r="G7" s="6" t="n"/>
      <c r="H7" s="340" t="n"/>
      <c r="I7" s="351" t="n"/>
      <c r="J7" s="340" t="n"/>
      <c r="K7" s="340" t="n"/>
      <c r="L7" s="340" t="n"/>
      <c r="M7" s="338" t="inlineStr">
        <is>
          <t>Agency</t>
        </is>
      </c>
      <c r="N7" s="361" t="n"/>
      <c r="O7" s="7" t="inlineStr">
        <is>
          <t>Caricom</t>
        </is>
      </c>
      <c r="P7" s="6" t="n"/>
      <c r="Q7" s="6" t="n"/>
      <c r="R7" s="6" t="n"/>
      <c r="S7" s="6" t="n"/>
      <c r="T7" s="6" t="n"/>
      <c r="U7" s="351" t="n"/>
      <c r="V7" s="263">
        <f>IF(MONTH($V$3)&lt;&gt;MONTH($V$3-WEEKDAY($V$3,1)+(ROW(V7)-ROW($V$5))*7+(COLUMN(V7)-COLUMN($V$5)+1)),"",$V$3-WEEKDAY($V$3,1)+(ROW(V7)-ROW($V$5))*7+(COLUMN(V7)-COLUMN($V$5)+1))</f>
        <v/>
      </c>
      <c r="W7" s="263">
        <f>IF(MONTH($V$3)&lt;&gt;MONTH($V$3-WEEKDAY($V$3,1)+(ROW(W7)-ROW($V$5))*7+(COLUMN(W7)-COLUMN($V$5)+1)),"",$V$3-WEEKDAY($V$3,1)+(ROW(W7)-ROW($V$5))*7+(COLUMN(W7)-COLUMN($V$5)+1))</f>
        <v/>
      </c>
      <c r="X7" s="263">
        <f>IF(MONTH($V$3)&lt;&gt;MONTH($V$3-WEEKDAY($V$3,1)+(ROW(X7)-ROW($V$5))*7+(COLUMN(X7)-COLUMN($V$5)+1)),"",$V$3-WEEKDAY($V$3,1)+(ROW(X7)-ROW($V$5))*7+(COLUMN(X7)-COLUMN($V$5)+1))</f>
        <v/>
      </c>
      <c r="Y7" s="263">
        <f>IF(MONTH($V$3)&lt;&gt;MONTH($V$3-WEEKDAY($V$3,1)+(ROW(Y7)-ROW($V$5))*7+(COLUMN(Y7)-COLUMN($V$5)+1)),"",$V$3-WEEKDAY($V$3,1)+(ROW(Y7)-ROW($V$5))*7+(COLUMN(Y7)-COLUMN($V$5)+1))</f>
        <v/>
      </c>
      <c r="Z7" s="263">
        <f>IF(MONTH($V$3)&lt;&gt;MONTH($V$3-WEEKDAY($V$3,1)+(ROW(Z7)-ROW($V$5))*7+(COLUMN(Z7)-COLUMN($V$5)+1)),"",$V$3-WEEKDAY($V$3,1)+(ROW(Z7)-ROW($V$5))*7+(COLUMN(Z7)-COLUMN($V$5)+1))</f>
        <v/>
      </c>
      <c r="AA7" s="263">
        <f>IF(MONTH($V$3)&lt;&gt;MONTH($V$3-WEEKDAY($V$3,1)+(ROW(AA7)-ROW($V$5))*7+(COLUMN(AA7)-COLUMN($V$5)+1)),"",$V$3-WEEKDAY($V$3,1)+(ROW(AA7)-ROW($V$5))*7+(COLUMN(AA7)-COLUMN($V$5)+1))</f>
        <v/>
      </c>
      <c r="AB7" s="263">
        <f>IF(MONTH($V$3)&lt;&gt;MONTH($V$3-WEEKDAY($V$3,1)+(ROW(AB7)-ROW($V$5))*7+(COLUMN(AB7)-COLUMN($V$5)+1)),"",$V$3-WEEKDAY($V$3,1)+(ROW(AB7)-ROW($V$5))*7+(COLUMN(AB7)-COLUMN($V$5)+1))</f>
        <v/>
      </c>
      <c r="AC7" s="351" t="n"/>
      <c r="AD7" s="351" t="n"/>
      <c r="AE7" s="351" t="n"/>
      <c r="AF7" s="258" t="n"/>
      <c r="AJ7" s="350" t="n"/>
      <c r="AL7" s="251" t="n"/>
    </row>
    <row r="8">
      <c r="A8" s="351" t="n"/>
      <c r="B8" s="351" t="n"/>
      <c r="C8" s="337" t="inlineStr">
        <is>
          <t>Georgetown, Guyana</t>
        </is>
      </c>
      <c r="D8" s="351" t="n"/>
      <c r="E8" s="351" t="n"/>
      <c r="F8" s="351" t="n"/>
      <c r="G8" s="6" t="n"/>
      <c r="H8" s="6" t="n"/>
      <c r="I8" s="6" t="n"/>
      <c r="J8" s="6" t="n"/>
      <c r="K8" s="6" t="n"/>
      <c r="L8" s="6" t="n"/>
      <c r="M8" s="341" t="n"/>
      <c r="N8" s="351" t="n"/>
      <c r="O8" s="351" t="n"/>
      <c r="P8" s="6" t="n"/>
      <c r="Q8" s="6" t="n"/>
      <c r="R8" s="6" t="n"/>
      <c r="S8" s="6" t="n"/>
      <c r="T8" s="6" t="n"/>
      <c r="U8" s="351" t="n"/>
      <c r="V8" s="263">
        <f>IF(MONTH($V$3)&lt;&gt;MONTH($V$3-WEEKDAY($V$3,1)+(ROW(V8)-ROW($V$5))*7+(COLUMN(V8)-COLUMN($V$5)+1)),"",$V$3-WEEKDAY($V$3,1)+(ROW(V8)-ROW($V$5))*7+(COLUMN(V8)-COLUMN($V$5)+1))</f>
        <v/>
      </c>
      <c r="W8" s="263">
        <f>IF(MONTH($V$3)&lt;&gt;MONTH($V$3-WEEKDAY($V$3,1)+(ROW(W8)-ROW($V$5))*7+(COLUMN(W8)-COLUMN($V$5)+1)),"",$V$3-WEEKDAY($V$3,1)+(ROW(W8)-ROW($V$5))*7+(COLUMN(W8)-COLUMN($V$5)+1))</f>
        <v/>
      </c>
      <c r="X8" s="263">
        <f>IF(MONTH($V$3)&lt;&gt;MONTH($V$3-WEEKDAY($V$3,1)+(ROW(X8)-ROW($V$5))*7+(COLUMN(X8)-COLUMN($V$5)+1)),"",$V$3-WEEKDAY($V$3,1)+(ROW(X8)-ROW($V$5))*7+(COLUMN(X8)-COLUMN($V$5)+1))</f>
        <v/>
      </c>
      <c r="Y8" s="263">
        <f>IF(MONTH($V$3)&lt;&gt;MONTH($V$3-WEEKDAY($V$3,1)+(ROW(Y8)-ROW($V$5))*7+(COLUMN(Y8)-COLUMN($V$5)+1)),"",$V$3-WEEKDAY($V$3,1)+(ROW(Y8)-ROW($V$5))*7+(COLUMN(Y8)-COLUMN($V$5)+1))</f>
        <v/>
      </c>
      <c r="Z8" s="263">
        <f>IF(MONTH($V$3)&lt;&gt;MONTH($V$3-WEEKDAY($V$3,1)+(ROW(Z8)-ROW($V$5))*7+(COLUMN(Z8)-COLUMN($V$5)+1)),"",$V$3-WEEKDAY($V$3,1)+(ROW(Z8)-ROW($V$5))*7+(COLUMN(Z8)-COLUMN($V$5)+1))</f>
        <v/>
      </c>
      <c r="AA8" s="263">
        <f>IF(MONTH($V$3)&lt;&gt;MONTH($V$3-WEEKDAY($V$3,1)+(ROW(AA8)-ROW($V$5))*7+(COLUMN(AA8)-COLUMN($V$5)+1)),"",$V$3-WEEKDAY($V$3,1)+(ROW(AA8)-ROW($V$5))*7+(COLUMN(AA8)-COLUMN($V$5)+1))</f>
        <v/>
      </c>
      <c r="AB8" s="263">
        <f>IF(MONTH($V$3)&lt;&gt;MONTH($V$3-WEEKDAY($V$3,1)+(ROW(AB8)-ROW($V$5))*7+(COLUMN(AB8)-COLUMN($V$5)+1)),"",$V$3-WEEKDAY($V$3,1)+(ROW(AB8)-ROW($V$5))*7+(COLUMN(AB8)-COLUMN($V$5)+1))</f>
        <v/>
      </c>
      <c r="AC8" s="351" t="n"/>
      <c r="AD8" s="351" t="n"/>
      <c r="AE8" s="3" t="b">
        <v>1</v>
      </c>
      <c r="AF8" s="258" t="n"/>
      <c r="AJ8" s="350" t="n"/>
      <c r="AL8" s="251" t="n"/>
    </row>
    <row r="9">
      <c r="A9" s="351" t="n"/>
      <c r="B9" s="351" t="n"/>
      <c r="C9" s="337" t="n"/>
      <c r="D9" s="337" t="n"/>
      <c r="E9" s="337" t="n"/>
      <c r="F9" s="337" t="n"/>
      <c r="G9" s="6" t="n"/>
      <c r="H9" s="6" t="n"/>
      <c r="I9" s="6" t="n"/>
      <c r="J9" s="6" t="n"/>
      <c r="K9" s="6" t="n"/>
      <c r="L9" s="6" t="n"/>
      <c r="M9" s="137" t="n"/>
      <c r="N9" s="137" t="n"/>
      <c r="O9" s="6" t="n"/>
      <c r="P9" s="6" t="n"/>
      <c r="Q9" s="6" t="n"/>
      <c r="R9" s="6" t="n"/>
      <c r="S9" s="6" t="n"/>
      <c r="T9" s="6" t="n"/>
      <c r="U9" s="351" t="n"/>
      <c r="V9" s="265" t="n"/>
      <c r="W9" s="265" t="n"/>
      <c r="X9" s="265" t="n"/>
      <c r="Y9" s="265" t="n"/>
      <c r="Z9" s="265" t="n"/>
      <c r="AA9" s="265" t="n"/>
      <c r="AB9" s="265" t="n"/>
      <c r="AC9" s="351" t="n"/>
      <c r="AD9" s="351" t="n"/>
      <c r="AE9" s="3" t="n"/>
      <c r="AF9" s="351" t="n"/>
      <c r="AJ9" s="350" t="n"/>
      <c r="AL9" s="251" t="n"/>
    </row>
    <row r="10">
      <c r="A10" s="351" t="n"/>
      <c r="B10" s="351" t="n"/>
      <c r="C10" s="337" t="inlineStr">
        <is>
          <t>592-223-7560</t>
        </is>
      </c>
      <c r="D10" s="351" t="n"/>
      <c r="E10" s="351" t="n"/>
      <c r="F10" s="351" t="n"/>
      <c r="G10" s="6" t="n"/>
      <c r="H10" s="340" t="n"/>
      <c r="I10" s="351" t="n"/>
      <c r="J10" s="340" t="n"/>
      <c r="K10" s="330" t="inlineStr">
        <is>
          <t>Week Starting:</t>
        </is>
      </c>
      <c r="L10" s="351" t="n"/>
      <c r="M10" s="335" t="n">
        <v>45977</v>
      </c>
      <c r="N10" s="362" t="n"/>
      <c r="O10" s="6" t="n"/>
      <c r="P10" s="6" t="n"/>
      <c r="Q10" s="6" t="n"/>
      <c r="R10" s="6" t="n"/>
      <c r="S10" s="6" t="n"/>
      <c r="T10" s="138" t="inlineStr">
        <is>
          <t>[42]</t>
        </is>
      </c>
      <c r="U10" s="351" t="n"/>
      <c r="V10" s="263">
        <f>IF(MONTH($V$3)&lt;&gt;MONTH($V$3-WEEKDAY($V$3,1)+(ROW(V10)-ROW($V$5))*7+(COLUMN(V10)-COLUMN($V$5)+1)),"",$V$3-WEEKDAY($V$3,1)+(ROW(V10)-ROW($V$5))*7+(COLUMN(V10)-COLUMN($V$5)+1))</f>
        <v/>
      </c>
      <c r="W10" s="263">
        <f>IF(MONTH($V$3)&lt;&gt;MONTH($V$3-WEEKDAY($V$3,1)+(ROW(W10)-ROW($V$5))*7+(COLUMN(W10)-COLUMN($V$5)+1)),"",$V$3-WEEKDAY($V$3,1)+(ROW(W10)-ROW($V$5))*7+(COLUMN(W10)-COLUMN($V$5)+1))</f>
        <v/>
      </c>
      <c r="X10" s="263">
        <f>IF(MONTH($V$3)&lt;&gt;MONTH($V$3-WEEKDAY($V$3,1)+(ROW(X10)-ROW($V$5))*7+(COLUMN(X10)-COLUMN($V$5)+1)),"",$V$3-WEEKDAY($V$3,1)+(ROW(X10)-ROW($V$5))*7+(COLUMN(X10)-COLUMN($V$5)+1))</f>
        <v/>
      </c>
      <c r="Y10" s="263">
        <f>IF(MONTH($V$3)&lt;&gt;MONTH($V$3-WEEKDAY($V$3,1)+(ROW(Y10)-ROW($V$5))*7+(COLUMN(Y10)-COLUMN($V$5)+1)),"",$V$3-WEEKDAY($V$3,1)+(ROW(Y10)-ROW($V$5))*7+(COLUMN(Y10)-COLUMN($V$5)+1))</f>
        <v/>
      </c>
      <c r="Z10" s="263">
        <f>IF(MONTH($V$3)&lt;&gt;MONTH($V$3-WEEKDAY($V$3,1)+(ROW(Z10)-ROW($V$5))*7+(COLUMN(Z10)-COLUMN($V$5)+1)),"",$V$3-WEEKDAY($V$3,1)+(ROW(Z10)-ROW($V$5))*7+(COLUMN(Z10)-COLUMN($V$5)+1))</f>
        <v/>
      </c>
      <c r="AA10" s="263">
        <f>IF(MONTH($V$3)&lt;&gt;MONTH($V$3-WEEKDAY($V$3,1)+(ROW(AA10)-ROW($V$5))*7+(COLUMN(AA10)-COLUMN($V$5)+1)),"",$V$3-WEEKDAY($V$3,1)+(ROW(AA10)-ROW($V$5))*7+(COLUMN(AA10)-COLUMN($V$5)+1))</f>
        <v/>
      </c>
      <c r="AB10" s="263">
        <f>IF(MONTH($V$3)&lt;&gt;MONTH($V$3-WEEKDAY($V$3,1)+(ROW(AB10)-ROW($V$5))*7+(COLUMN(AB10)-COLUMN($V$5)+1)),"",$V$3-WEEKDAY($V$3,1)+(ROW(AB10)-ROW($V$5))*7+(COLUMN(AB10)-COLUMN($V$5)+1))</f>
        <v/>
      </c>
      <c r="AC10" s="351" t="n"/>
      <c r="AD10" s="136" t="inlineStr">
        <is>
          <t>After:</t>
        </is>
      </c>
      <c r="AE10" s="264" t="n">
        <v>40</v>
      </c>
      <c r="AF10" s="250" t="n"/>
    </row>
    <row r="11" ht="15.75" customHeight="1" s="348" thickBot="1">
      <c r="A11" s="351" t="n"/>
      <c r="B11" s="351" t="n"/>
      <c r="C11" s="6" t="n"/>
      <c r="D11" s="6" t="n"/>
      <c r="E11" s="6" t="n"/>
      <c r="F11" s="6" t="n"/>
      <c r="G11" s="6" t="n"/>
      <c r="H11" s="6" t="n"/>
      <c r="I11" s="6" t="n"/>
      <c r="J11" s="6" t="n"/>
      <c r="K11" s="259" t="inlineStr">
        <is>
          <t>Carry Forward Hrs:</t>
        </is>
      </c>
      <c r="L11" s="248" t="n">
        <v>32</v>
      </c>
      <c r="M11" s="6" t="n"/>
      <c r="N11" s="6" t="n"/>
      <c r="O11" s="6" t="n"/>
      <c r="P11" s="6" t="n"/>
      <c r="Q11" s="6" t="n"/>
      <c r="R11" s="6" t="n"/>
      <c r="S11" s="6" t="n"/>
      <c r="T11" s="6" t="n"/>
      <c r="U11" s="351" t="n"/>
      <c r="V11" s="263">
        <f>IF(MONTH($V$3)&lt;&gt;MONTH($V$3-WEEKDAY($V$3,1)+(ROW(V11)-ROW($V$5))*7+(COLUMN(V11)-COLUMN($V$5)+1)),"",$V$3-WEEKDAY($V$3,1)+(ROW(V11)-ROW($V$5))*7+(COLUMN(V11)-COLUMN($V$5)+1))</f>
        <v/>
      </c>
      <c r="W11" s="263">
        <f>IF(MONTH($V$3)&lt;&gt;MONTH($V$3-WEEKDAY($V$3,1)+(ROW(W11)-ROW($V$5))*7+(COLUMN(W11)-COLUMN($V$5)+1)),"",$V$3-WEEKDAY($V$3,1)+(ROW(W11)-ROW($V$5))*7+(COLUMN(W11)-COLUMN($V$5)+1))</f>
        <v/>
      </c>
      <c r="X11" s="263">
        <f>IF(MONTH($V$3)&lt;&gt;MONTH($V$3-WEEKDAY($V$3,1)+(ROW(X11)-ROW($V$5))*7+(COLUMN(X11)-COLUMN($V$5)+1)),"",$V$3-WEEKDAY($V$3,1)+(ROW(X11)-ROW($V$5))*7+(COLUMN(X11)-COLUMN($V$5)+1))</f>
        <v/>
      </c>
      <c r="Y11" s="263">
        <f>IF(MONTH($V$3)&lt;&gt;MONTH($V$3-WEEKDAY($V$3,1)+(ROW(Y11)-ROW($V$5))*7+(COLUMN(Y11)-COLUMN($V$5)+1)),"",$V$3-WEEKDAY($V$3,1)+(ROW(Y11)-ROW($V$5))*7+(COLUMN(Y11)-COLUMN($V$5)+1))</f>
        <v/>
      </c>
      <c r="Z11" s="263">
        <f>IF(MONTH($V$3)&lt;&gt;MONTH($V$3-WEEKDAY($V$3,1)+(ROW(Z11)-ROW($V$5))*7+(COLUMN(Z11)-COLUMN($V$5)+1)),"",$V$3-WEEKDAY($V$3,1)+(ROW(Z11)-ROW($V$5))*7+(COLUMN(Z11)-COLUMN($V$5)+1))</f>
        <v/>
      </c>
      <c r="AA11" s="263">
        <f>IF(MONTH($V$3)&lt;&gt;MONTH($V$3-WEEKDAY($V$3,1)+(ROW(AA11)-ROW($V$5))*7+(COLUMN(AA11)-COLUMN($V$5)+1)),"",$V$3-WEEKDAY($V$3,1)+(ROW(AA11)-ROW($V$5))*7+(COLUMN(AA11)-COLUMN($V$5)+1))</f>
        <v/>
      </c>
      <c r="AB11" s="263">
        <f>IF(MONTH($V$3)&lt;&gt;MONTH($V$3-WEEKDAY($V$3,1)+(ROW(AB11)-ROW($V$5))*7+(COLUMN(AB11)-COLUMN($V$5)+1)),"",$V$3-WEEKDAY($V$3,1)+(ROW(AB11)-ROW($V$5))*7+(COLUMN(AB11)-COLUMN($V$5)+1))</f>
        <v/>
      </c>
      <c r="AC11" s="351" t="n"/>
      <c r="AD11" s="351" t="n"/>
      <c r="AE11" s="351" t="n"/>
      <c r="AF11" s="258" t="n"/>
      <c r="AJ11" s="252" t="n"/>
      <c r="AK11" s="252" t="n"/>
    </row>
    <row r="12" ht="27.75" customFormat="1" customHeight="1" s="2" thickBot="1">
      <c r="A12" s="266" t="inlineStr">
        <is>
          <t>Day Off</t>
        </is>
      </c>
      <c r="B12" s="267" t="inlineStr">
        <is>
          <t>Holiday Double</t>
        </is>
      </c>
      <c r="C12" s="139" t="inlineStr">
        <is>
          <t>Day of Week</t>
        </is>
      </c>
      <c r="D12" s="140" t="inlineStr">
        <is>
          <t>Time
In</t>
        </is>
      </c>
      <c r="E12" s="140" t="inlineStr">
        <is>
          <t>Time
Out</t>
        </is>
      </c>
      <c r="F12" s="141" t="n"/>
      <c r="G12" s="140" t="inlineStr">
        <is>
          <t>Time
In</t>
        </is>
      </c>
      <c r="H12" s="140" t="inlineStr">
        <is>
          <t>Time
Out</t>
        </is>
      </c>
      <c r="I12" s="142" t="inlineStr">
        <is>
          <t>Total
Hrs</t>
        </is>
      </c>
      <c r="J12" s="142" t="inlineStr">
        <is>
          <t>Location</t>
        </is>
      </c>
      <c r="K12" s="142" t="inlineStr">
        <is>
          <t>Supervisor</t>
        </is>
      </c>
      <c r="L12" s="142" t="inlineStr">
        <is>
          <t>Supervisor Approval</t>
        </is>
      </c>
      <c r="M12" s="140" t="inlineStr">
        <is>
          <t>Regular
Hrs</t>
        </is>
      </c>
      <c r="N12" s="140" t="inlineStr">
        <is>
          <t>Overtime
Hrs</t>
        </is>
      </c>
      <c r="O12" s="140" t="inlineStr">
        <is>
          <t>Hol Hrs</t>
        </is>
      </c>
      <c r="P12" s="140" t="inlineStr">
        <is>
          <t>Responsibilities</t>
        </is>
      </c>
      <c r="Q12" s="140" t="inlineStr">
        <is>
          <t>Risk</t>
        </is>
      </c>
      <c r="R12" s="140" t="inlineStr">
        <is>
          <t>Meals</t>
        </is>
      </c>
      <c r="S12" s="140" t="inlineStr">
        <is>
          <t>Vac Hrs</t>
        </is>
      </c>
      <c r="T12" s="143" t="inlineStr">
        <is>
          <t>Reason for Overtime</t>
        </is>
      </c>
      <c r="U12" s="144" t="inlineStr">
        <is>
          <t>Wkly Reg Avail</t>
        </is>
      </c>
      <c r="V12" s="351" t="inlineStr">
        <is>
          <t>Orig Reg</t>
        </is>
      </c>
      <c r="W12" s="351" t="inlineStr">
        <is>
          <t>Wkly OT Adj</t>
        </is>
      </c>
      <c r="X12" s="351" t="inlineStr">
        <is>
          <t>Week Start</t>
        </is>
      </c>
      <c r="Y12" s="351" t="inlineStr">
        <is>
          <t>Wk Hrs Before</t>
        </is>
      </c>
      <c r="Z12" s="351" t="n"/>
      <c r="AA12" s="351" t="n"/>
      <c r="AB12" s="351" t="n"/>
      <c r="AC12" s="351" t="n"/>
      <c r="AD12" s="351" t="n"/>
      <c r="AE12" s="351" t="n"/>
      <c r="AF12" s="351" t="n"/>
      <c r="AJ12" s="252" t="n"/>
      <c r="AK12" s="252" t="n"/>
    </row>
    <row r="13" hidden="1" ht="15.75" customHeight="1" s="348" thickBot="1">
      <c r="A13" s="268" t="n"/>
      <c r="B13" s="351" t="n"/>
      <c r="C13" s="145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146" t="n"/>
      <c r="U13" s="351" t="n"/>
      <c r="V13" s="351" t="n"/>
      <c r="W13" s="351" t="n"/>
      <c r="X13" s="351" t="n"/>
      <c r="Y13" s="351" t="n"/>
      <c r="Z13" s="351" t="n"/>
      <c r="AA13" s="351" t="n"/>
      <c r="AB13" s="351" t="n"/>
      <c r="AC13" s="351" t="n"/>
      <c r="AD13" s="351" t="n"/>
      <c r="AE13" s="351" t="n"/>
      <c r="AF13" s="351" t="n"/>
    </row>
    <row r="14" ht="24" customHeight="1" s="348" thickBot="1">
      <c r="A14" s="147" t="inlineStr">
        <is>
          <t>On Day</t>
        </is>
      </c>
      <c r="B14" s="269" t="n"/>
      <c r="C14" s="88">
        <f>M10</f>
        <v/>
      </c>
      <c r="D14" s="54" t="n"/>
      <c r="E14" s="148">
        <f>IF(D14="", "",
 IF(D14=TIME(0,0,0), 0,
 IF(AND(D14&gt;=TIME(0,0,1), D14&lt;=TIME(2,0,0)), TIME(7,0,0),
 IF(AND(D14&gt;=TIME(6,0,0), D14&lt;=TIME(8,0,0)), TIME(12,0,0),
 IF(AND(D14&gt;TIME(8,0,0), D14&lt;=TIME(13,59,0)), TIME(15,0,0),
 IF(AND(D14&gt;=TIME(14,0,0), D14&lt;=TIME(17,59,0)), TIME(21,0,0),
 IF(AND(D14&gt;=TIME(18,0,0), D14&lt;=TIME(21,59,0)), TIME(0,0,0),
 IF(AND(D14&gt;=TIME(22,0,0), D14&lt;=TIME(23,59,59)), TIME(7,0,0), ""))))))))</f>
        <v/>
      </c>
      <c r="F14" s="149" t="n"/>
      <c r="G14" s="148">
        <f>IF(AND(D14&gt;=TIME(6,0,0),D14&lt;=TIME(8,0,0)),E14,"")</f>
        <v/>
      </c>
      <c r="H14" s="54" t="n"/>
      <c r="I14" s="55">
        <f>ROUND(IF(OR(D14="",E14="",E14=0),0,IF(H14="",MOD(E14-D14,1)*24,MOD(H14-D14,1)*24)),2)</f>
        <v/>
      </c>
      <c r="J14" s="150" t="n"/>
      <c r="K14" s="270" t="n"/>
      <c r="L14" s="271" t="n"/>
      <c r="M14" s="272">
        <f>MAX(0,V14-W14)</f>
        <v/>
      </c>
      <c r="N14" s="56">
        <f>(IF(OR($C14="",$D14=""),0,
 IF(OR($A14="Holiday",$A15="Holiday"),
    IF(ISNUMBER(MATCH(TRIM($B14),{"Phagwah","Good Friday","Easter Monday","Labour Day","Christmas","Eid ul Azha","Romans-2","Globe-12","Neptune P1"},0)),0,$I14),
 IF(AND(NOT(OR($A14="Annual Leave",$A15="Annual Leave")),$A14="Off day"),$I14,
  MAX(0,$I14-$V14)
  ))))+W14</f>
        <v/>
      </c>
      <c r="O14" s="56">
        <f>IF(AND(OR($A14="Holiday",$A15="Holiday"),
        ISNUMBER(MATCH(TRIM($B14),{"Phagwah","Good Friday","Easter Monday","Labour Day","Christmas","Eid ul Azha","Romans-2","Globe-12","Neptune P1"},0))),
   $I14,0)</f>
        <v/>
      </c>
      <c r="P14" s="56">
        <f>IF(OR($O$7="Canteen",$O$7="Head Office"),0,IF($I14&lt;=0,0,IF(OR(OR(TRIM($J14)="Hebrews",TRIM($J14)="Romans",TRIM($J14)="Romans-2",TRIM($J14)="Globe",TRIM($J14)="Globe-12",TRIM($J14)="Neptune P1"),AND($I15&gt;0,OR(TRIM($J15)="Hebrews",TRIM($J15)="Romans",TRIM($J15)="Romans-2",TRIM($J15)="Globe",TRIM($J15)="Globe-12",TRIM($J15)="Neptune P1"))),1,0)))</f>
        <v/>
      </c>
      <c r="Q14" s="57" t="n"/>
      <c r="R14" s="56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IF($I14&gt;0,1,0),
      0
   ),
0))</f>
        <v/>
      </c>
      <c r="S14" s="56">
        <f>IF(OR($A14="Annual Leave",$A15="Annual Leave"),IF($A14="Annual Leave",8,0),0)</f>
        <v/>
      </c>
      <c r="T14" s="58" t="n"/>
      <c r="U14" s="144">
        <f>MAX(0,40-Y14)</f>
        <v/>
      </c>
      <c r="V14" s="151">
        <f>IF(OR($C14="",$D14=""),0,
 IF(OR($A14="Holiday",$A15="Holiday"),0,
 IF(AND(NOT(OR($A14="Annual Leave",$A15="Annual Leave")),$A14="Off day"),0,
  IF($I14+$I15&gt;=8,IF($I14&gt;=8,8,$I14),$I14)
  )))</f>
        <v/>
      </c>
      <c r="W14" s="151">
        <f>MAX(0,V14-U14)</f>
        <v/>
      </c>
      <c r="X14" s="151">
        <f>IF(C14="","",C14-WEEKDAY(C14,1)+1)</f>
        <v/>
      </c>
      <c r="Y14" s="151">
        <f>IF(X14=X14,$L$11,0)</f>
        <v/>
      </c>
      <c r="Z14" s="151" t="n"/>
      <c r="AA14" s="151" t="n"/>
      <c r="AB14" s="151" t="n"/>
      <c r="AC14" s="351" t="n"/>
      <c r="AD14" s="351" t="n"/>
      <c r="AE14" s="351" t="n"/>
      <c r="AF14" s="351" t="n"/>
    </row>
    <row r="15" ht="24" customHeight="1" s="348" thickBot="1">
      <c r="A15" s="147" t="inlineStr">
        <is>
          <t>On Day</t>
        </is>
      </c>
      <c r="B15" s="269" t="n"/>
      <c r="C15" s="89">
        <f>C14</f>
        <v/>
      </c>
      <c r="D15" s="59" t="n"/>
      <c r="E15" s="152">
        <f>IF(D15="", "",
 IF(D15=TIME(0,0,0), 0,
 IF(AND(D15&gt;=TIME(0,0,1), D15&lt;=TIME(2,0,0)), TIME(7,0,0),
 IF(AND(D15&gt;=TIME(6,0,0), D15&lt;=TIME(8,0,0)), TIME(12,0,0),
 IF(AND(D15&gt;TIME(8,0,0), D15&lt;=TIME(13,59,0)), TIME(15,0,0),
 IF(AND(D15&gt;=TIME(14,0,0), D15&lt;=TIME(17,59,0)), TIME(21,0,0),
 IF(AND(D15&gt;=TIME(18,0,0), D15&lt;=TIME(21,59,0)), TIME(0,0,0),
 IF(AND(D15&gt;=TIME(22,0,0), D15&lt;=TIME(23,59,59)), TIME(7,0,0), ""))))))))</f>
        <v/>
      </c>
      <c r="F15" s="153" t="n"/>
      <c r="G15" s="152">
        <f>IF(AND(D15&gt;=TIME(6,0,0),D15&lt;=TIME(8,0,0)),E15,"")</f>
        <v/>
      </c>
      <c r="H15" s="59" t="n"/>
      <c r="I15" s="60">
        <f>ROUND(IF(OR(D15="",E15="",E15=0),0,IF(H15="",MOD(E15-D15,1)*24,MOD(H15-D15,1)*24)),2)</f>
        <v/>
      </c>
      <c r="J15" s="150" t="n"/>
      <c r="K15" s="270" t="n"/>
      <c r="L15" s="271" t="n"/>
      <c r="M15" s="272">
        <f>MAX(0,V15-W15)</f>
        <v/>
      </c>
      <c r="N15" s="61">
        <f>(IF(OR($C15="",$D15=""),0,
 IF(OR($A14="Holiday",$A15="Holiday"),
    IF(ISNUMBER(MATCH(TRIM($B15),{"Phagwah","Good Friday","Easter Monday","Labour Day","Christmas","Eid ul Azha","Romans-2","Globe-12","Neptune P1"},0)),0,$I15),
 IF(AND(NOT(OR($A14="Annual Leave",$A15="Annual Leave")),$A15="Off day"),$I15,
  MAX(0,$I15-$V15)
  ))))+W15</f>
        <v/>
      </c>
      <c r="O15" s="61">
        <f>IF(AND(OR($A14="Holiday",$A15="Holiday"),
        ISNUMBER(MATCH(TRIM($B15),{"Phagwah","Good Friday","Easter Monday","Labour Day","Christmas","Eid ul Azha","Romans-2","Globe-12","Neptune P1"},0))),
   $I15,0)</f>
        <v/>
      </c>
      <c r="P15" s="61">
        <f>IF(OR($O$7="Canteen",$O$7="Head Office"),0,IF($I15&lt;=0,0,IF(AND($I14&lt;=0,OR(TRIM($J15)="Hebrews",TRIM($J15)="Romans",TRIM($J15)="Romans-2",TRIM($J15)="Globe",TRIM($J15)="Globe-12",TRIM($J15)="Neptune P1")),1,0)))</f>
        <v/>
      </c>
      <c r="Q15" s="62" t="n"/>
      <c r="R15" s="61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IF(AND($I14=0,$I15&gt;0),1,0),
      0
   ),
0))</f>
        <v/>
      </c>
      <c r="S15" s="61">
        <f>IF(OR($A14="Annual Leave",$A15="Annual Leave"),IF(AND($A14&lt;&gt;"Annual Leave",$A15="Annual Leave"),8,0),0)</f>
        <v/>
      </c>
      <c r="T15" s="63" t="n"/>
      <c r="U15" s="144">
        <f>MAX(0,40-Y15)</f>
        <v/>
      </c>
      <c r="V15" s="151">
        <f>IF(OR($C15="",$D15=""),0,
 IF(OR($A14="Holiday",$A15="Holiday"),0,
 IF(AND(NOT(OR($A14="Annual Leave",$A15="Annual Leave")),$A15="Off day"),0,
  IF($I14+$I15&gt;=8,IF($I14&gt;=8,0,8-$I14),$I15)
  )))</f>
        <v/>
      </c>
      <c r="W15" s="151">
        <f>MAX(0,V15-U15)</f>
        <v/>
      </c>
      <c r="X15" s="151">
        <f>IF(C15="","",C15-WEEKDAY(C15,1)+1)</f>
        <v/>
      </c>
      <c r="Y15" s="151">
        <f>SUMPRODUCT(($X$14:$X14=X15)*(($V$14:$V14)+($O$14:$O14)))+IF(X15=X14,$L$11,0)</f>
        <v/>
      </c>
      <c r="Z15" s="151" t="n"/>
      <c r="AA15" s="151" t="n"/>
      <c r="AB15" s="151" t="n"/>
      <c r="AC15" s="351" t="n"/>
      <c r="AD15" s="351" t="n"/>
      <c r="AE15" s="351" t="n"/>
      <c r="AF15" s="351" t="n"/>
    </row>
    <row r="16" ht="24" customHeight="1" s="348" thickBot="1">
      <c r="A16" s="154" t="inlineStr">
        <is>
          <t>On Day</t>
        </is>
      </c>
      <c r="B16" s="273" t="n"/>
      <c r="C16" s="90">
        <f>C14+1</f>
        <v/>
      </c>
      <c r="D16" s="8" t="n"/>
      <c r="E16" s="155">
        <f>IF(D16="", "",
 IF(D16=TIME(0,0,0), 0,
 IF(AND(D16&gt;=TIME(0,0,1), D16&lt;=TIME(2,0,0)), TIME(7,0,0),
 IF(AND(D16&gt;=TIME(6,0,0), D16&lt;=TIME(8,0,0)), TIME(12,0,0),
 IF(AND(D16&gt;TIME(8,0,0), D16&lt;=TIME(13,59,0)), TIME(15,0,0),
 IF(AND(D16&gt;=TIME(14,0,0), D16&lt;=TIME(17,59,0)), TIME(21,0,0),
 IF(AND(D16&gt;=TIME(18,0,0), D16&lt;=TIME(21,59,0)), TIME(0,0,0),
 IF(AND(D16&gt;=TIME(22,0,0), D16&lt;=TIME(23,59,59)), TIME(7,0,0), ""))))))))</f>
        <v/>
      </c>
      <c r="F16" s="156" t="n"/>
      <c r="G16" s="155">
        <f>IF(AND(D16&gt;=TIME(6,0,0),D16&lt;=TIME(8,0,0)),E16,"")</f>
        <v/>
      </c>
      <c r="H16" s="8" t="n"/>
      <c r="I16" s="30">
        <f>ROUND(IF(OR(D16="",E16="",E16=0),0,IF(H16="",MOD(E16-D16,1)*24,MOD(H16-D16,1)*24)),2)</f>
        <v/>
      </c>
      <c r="J16" s="157" t="n"/>
      <c r="K16" s="274" t="n"/>
      <c r="L16" s="271" t="n"/>
      <c r="M16" s="275">
        <f>MAX(0,V16-W16)</f>
        <v/>
      </c>
      <c r="N16" s="9">
        <f>(IF(OR($C16="",$D16=""),0,
 IF(OR($A16="Holiday",$A17="Holiday"),
    IF(ISNUMBER(MATCH(TRIM($B16),{"Phagwah","Good Friday","Easter Monday","Labour Day","Christmas","Eid ul Azha","Romans-2","Globe-12","Neptune P1"},0)),0,$I16),
 IF(AND(NOT(OR($A16="Annual Leave",$A17="Annual Leave")),$A16="Off day"),$I16,
  MAX(0,$I16-$V16)
  ))))+W16</f>
        <v/>
      </c>
      <c r="O16" s="9">
        <f>IF(AND(OR($A16="Holiday",$A17="Holiday"),
        ISNUMBER(MATCH(TRIM($B16),{"Phagwah","Good Friday","Easter Monday","Labour Day","Christmas","Eid ul Azha","Romans-2","Globe-12","Neptune P1"},0))),
   $I16,0)</f>
        <v/>
      </c>
      <c r="P16" s="9">
        <f>IF(OR($O$7="Canteen",$O$7="Head Office"),0,IF($I16&lt;=0,0,IF(OR(OR(TRIM($J16)="Hebrews",TRIM($J16)="Romans",TRIM($J16)="Romans-2",TRIM($J16)="Globe",TRIM($J16)="Globe-12",TRIM($J16)="Neptune P1"),AND($I17&gt;0,OR(TRIM($J17)="Hebrews",TRIM($J17)="Romans",TRIM($J17)="Romans-2",TRIM($J17)="Globe",TRIM($J17)="Globe-12",TRIM($J17)="Neptune P1"))),1,0)))</f>
        <v/>
      </c>
      <c r="Q16" s="10" t="n"/>
      <c r="R16" s="9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IF($I16&gt;0,1,0),
      0
   ),
0))</f>
        <v/>
      </c>
      <c r="S16" s="9">
        <f>IF(OR($A16="Annual Leave",$A17="Annual Leave"),IF($A16="Annual Leave",8,0),0)</f>
        <v/>
      </c>
      <c r="T16" s="91" t="n"/>
      <c r="U16" s="144">
        <f>MAX(0,40-Y16)</f>
        <v/>
      </c>
      <c r="V16" s="351">
        <f>IF(OR($C16="",$D16=""),0,
 IF(OR($A16="Holiday",$A17="Holiday"),0,
 IF(AND(NOT(OR($A16="Annual Leave",$A17="Annual Leave")),$A16="Off day"),0,
  IF($I16+$I17&gt;=8,IF($I16&gt;=8,8,$I16),$I16)
  )))</f>
        <v/>
      </c>
      <c r="W16" s="351">
        <f>MAX(0,V16-U16)</f>
        <v/>
      </c>
      <c r="X16" s="351">
        <f>IF(C16="","",C16-WEEKDAY(C16,1)+1)</f>
        <v/>
      </c>
      <c r="Y16" s="351">
        <f>SUMPRODUCT(($X$14:$X15=X16)*(($V$14:$V15)+($O$14:$O15)))+IF(X16=X14,$L$11,0)</f>
        <v/>
      </c>
      <c r="Z16" s="351" t="n"/>
      <c r="AA16" s="351" t="n"/>
      <c r="AB16" s="351" t="n"/>
      <c r="AC16" s="351" t="n"/>
      <c r="AD16" s="351" t="n"/>
      <c r="AE16" s="351" t="n"/>
      <c r="AF16" s="351" t="n"/>
    </row>
    <row r="17" ht="24" customHeight="1" s="348" thickBot="1">
      <c r="A17" s="154" t="inlineStr">
        <is>
          <t>On Day</t>
        </is>
      </c>
      <c r="B17" s="273" t="n"/>
      <c r="C17" s="90">
        <f>C16</f>
        <v/>
      </c>
      <c r="D17" s="276" t="n"/>
      <c r="E17" s="277">
        <f>IF(D17="", "",
 IF(D17=TIME(0,0,0), 0,
 IF(AND(D17&gt;=TIME(0,0,1), D17&lt;=TIME(2,0,0)), TIME(7,0,0),
 IF(AND(D17&gt;=TIME(6,0,0), D17&lt;=TIME(8,0,0)), TIME(12,0,0),
 IF(AND(D17&gt;TIME(8,0,0), D17&lt;=TIME(13,59,0)), TIME(15,0,0),
 IF(AND(D17&gt;=TIME(14,0,0), D17&lt;=TIME(17,59,0)), TIME(21,0,0),
 IF(AND(D17&gt;=TIME(18,0,0), D17&lt;=TIME(21,59,0)), TIME(0,0,0),
 IF(AND(D17&gt;=TIME(22,0,0), D17&lt;=TIME(23,59,59)), TIME(7,0,0), ""))))))))</f>
        <v/>
      </c>
      <c r="F17" s="156" t="n"/>
      <c r="G17" s="277">
        <f>IF(AND(D17&gt;=TIME(6,0,0),D17&lt;=TIME(8,0,0)),E17,"")</f>
        <v/>
      </c>
      <c r="H17" s="276" t="n"/>
      <c r="I17" s="30">
        <f>ROUND(IF(OR(D17="",E17="",E17=0),0,IF(H17="",MOD(E17-D17,1)*24,MOD(H17-D17,1)*24)),2)</f>
        <v/>
      </c>
      <c r="J17" s="158" t="n"/>
      <c r="K17" s="274" t="n"/>
      <c r="L17" s="271" t="n"/>
      <c r="M17" s="275">
        <f>MAX(0,V17-W17)</f>
        <v/>
      </c>
      <c r="N17" s="278">
        <f>(IF(OR($C17="",$D17=""),0,
 IF(OR($A16="Holiday",$A17="Holiday"),
    IF(ISNUMBER(MATCH(TRIM($B17),{"Phagwah","Good Friday","Easter Monday","Labour Day","Christmas","Eid ul Azha","Romans-2","Globe-12","Neptune P1"},0)),0,$I17),
 IF(AND(NOT(OR($A16="Annual Leave",$A17="Annual Leave")),$A17="Off day"),$I17,
  MAX(0,$I17-$V17)
  ))))+W17</f>
        <v/>
      </c>
      <c r="O17" s="278">
        <f>IF(AND(OR($A16="Holiday",$A17="Holiday"),
        ISNUMBER(MATCH(TRIM($B17),{"Phagwah","Good Friday","Easter Monday","Labour Day","Christmas","Eid ul Azha","Romans-2","Globe-12","Neptune P1"},0))),
   $I17,0)</f>
        <v/>
      </c>
      <c r="P17" s="278">
        <f>IF(OR($O$7="Canteen",$O$7="Head Office"),0,IF($I17&lt;=0,0,IF(AND($I16&lt;=0,OR(TRIM($J17)="Hebrews",TRIM($J17)="Romans",TRIM($J17)="Romans-2",TRIM($J17)="Globe",TRIM($J17)="Globe-12",TRIM($J17)="Neptune P1")),1,0)))</f>
        <v/>
      </c>
      <c r="Q17" s="279" t="n"/>
      <c r="R17" s="278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IF(AND($I16=0,$I17&gt;0),1,0),
      0
   ),
0))</f>
        <v/>
      </c>
      <c r="S17" s="278">
        <f>IF(OR($A16="Annual Leave",$A17="Annual Leave"),IF(AND($A16&lt;&gt;"Annual Leave",$A17="Annual Leave"),8,0),0)</f>
        <v/>
      </c>
      <c r="T17" s="280" t="n"/>
      <c r="U17" s="144">
        <f>MAX(0,40-Y17)</f>
        <v/>
      </c>
      <c r="V17" s="351">
        <f>IF(OR($C17="",$D17=""),0,
 IF(OR($A16="Holiday",$A17="Holiday"),0,
 IF(AND(NOT(OR($A16="Annual Leave",$A17="Annual Leave")),$A17="Off day"),0,
  IF($I16+$I17&gt;=8,IF($I16&gt;=8,0,8-$I16),$I17)
  )))</f>
        <v/>
      </c>
      <c r="W17" s="351">
        <f>MAX(0,V17-U17)</f>
        <v/>
      </c>
      <c r="X17" s="351">
        <f>IF(C17="","",C17-WEEKDAY(C17,1)+1)</f>
        <v/>
      </c>
      <c r="Y17" s="351">
        <f>SUMPRODUCT(($X$14:$X16=X17)*(($V$14:$V16)+($O$14:$O16)))+IF(X17=X14,$L$11,0)</f>
        <v/>
      </c>
      <c r="Z17" s="351" t="n"/>
      <c r="AA17" s="351" t="n"/>
      <c r="AB17" s="351" t="n"/>
      <c r="AC17" s="351" t="n"/>
      <c r="AD17" s="351" t="n"/>
      <c r="AE17" s="351" t="n"/>
      <c r="AF17" s="351" t="n"/>
    </row>
    <row r="18" ht="24" customHeight="1" s="348" thickBot="1">
      <c r="A18" s="159" t="inlineStr">
        <is>
          <t>On Day</t>
        </is>
      </c>
      <c r="B18" s="281" t="n"/>
      <c r="C18" s="92">
        <f>C16+1</f>
        <v/>
      </c>
      <c r="D18" s="31" t="n"/>
      <c r="E18" s="160">
        <f>IF(D18="", "",
 IF(D18=TIME(0,0,0), 0,
 IF(AND(D18&gt;=TIME(0,0,1), D18&lt;=TIME(2,0,0)), TIME(7,0,0),
 IF(AND(D18&gt;=TIME(6,0,0), D18&lt;=TIME(8,0,0)), TIME(12,0,0),
 IF(AND(D18&gt;TIME(8,0,0), D18&lt;=TIME(13,59,0)), TIME(15,0,0),
 IF(AND(D18&gt;=TIME(14,0,0), D18&lt;=TIME(17,59,0)), TIME(21,0,0),
 IF(AND(D18&gt;=TIME(18,0,0), D18&lt;=TIME(21,59,0)), TIME(0,0,0),
 IF(AND(D18&gt;=TIME(22,0,0), D18&lt;=TIME(23,59,59)), TIME(7,0,0), ""))))))))</f>
        <v/>
      </c>
      <c r="F18" s="161" t="n"/>
      <c r="G18" s="160">
        <f>IF(AND(D18&gt;=TIME(6,0,0),D18&lt;=TIME(8,0,0)),E18,"")</f>
        <v/>
      </c>
      <c r="H18" s="31" t="n"/>
      <c r="I18" s="32">
        <f>ROUND(IF(OR(D18="",E18="",E18=0),0,IF(H18="",MOD(E18-D18,1)*24,MOD(H18-D18,1)*24)),2)</f>
        <v/>
      </c>
      <c r="J18" s="162" t="n"/>
      <c r="K18" s="282" t="n"/>
      <c r="L18" s="271" t="n"/>
      <c r="M18" s="283">
        <f>MAX(0,V18-W18)</f>
        <v/>
      </c>
      <c r="N18" s="33">
        <f>(IF(OR($C18="",$D18=""),0,
 IF(OR($A18="Holiday",$A19="Holiday"),
    IF(ISNUMBER(MATCH(TRIM($B18),{"Phagwah","Good Friday","Easter Monday","Labour Day","Christmas","Eid ul Azha","Romans-2","Globe-12","Neptune P1"},0)),0,$I18),
 IF(AND(NOT(OR($A18="Annual Leave",$A19="Annual Leave")),$A18="Off day"),$I18,
  MAX(0,$I18-$V18)
  ))))+W18</f>
        <v/>
      </c>
      <c r="O18" s="33">
        <f>IF(AND(OR($A18="Holiday",$A19="Holiday"),
        ISNUMBER(MATCH(TRIM($B18),{"Phagwah","Good Friday","Easter Monday","Labour Day","Christmas","Eid ul Azha","Romans-2","Globe-12","Neptune P1"},0))),
   $I18,0)</f>
        <v/>
      </c>
      <c r="P18" s="33">
        <f>IF(OR($O$7="Canteen",$O$7="Head Office"),0,IF($I18&lt;=0,0,IF(OR(OR(TRIM($J18)="Hebrews",TRIM($J18)="Romans",TRIM($J18)="Romans-2",TRIM($J18)="Globe",TRIM($J18)="Globe-12",TRIM($J18)="Neptune P1"),AND($I19&gt;0,OR(TRIM($J19)="Hebrews",TRIM($J19)="Romans",TRIM($J19)="Romans-2",TRIM($J19)="Globe",TRIM($J19)="Globe-12",TRIM($J19)="Neptune P1"))),1,0)))</f>
        <v/>
      </c>
      <c r="Q18" s="34" t="n"/>
      <c r="R18" s="33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IF($I18&gt;0,1,0),
      0
   ),
0))</f>
        <v/>
      </c>
      <c r="S18" s="33">
        <f>IF(OR($A18="Annual Leave",$A19="Annual Leave"),IF($A18="Annual Leave",8,0),0)</f>
        <v/>
      </c>
      <c r="T18" s="35" t="n"/>
      <c r="U18" s="144">
        <f>MAX(0,40-Y18)</f>
        <v/>
      </c>
      <c r="V18" s="351">
        <f>IF(OR($C18="",$D18=""),0,
 IF(OR($A18="Holiday",$A19="Holiday"),0,
 IF(AND(NOT(OR($A18="Annual Leave",$A19="Annual Leave")),$A18="Off day"),0,
  IF($I18+$I19&gt;=8,IF($I18&gt;=8,8,$I18),$I18)
  )))</f>
        <v/>
      </c>
      <c r="W18" s="351">
        <f>MAX(0,V18-U18)</f>
        <v/>
      </c>
      <c r="X18" s="351">
        <f>IF(C18="","",C18-WEEKDAY(C18,1)+1)</f>
        <v/>
      </c>
      <c r="Y18" s="351">
        <f>SUMPRODUCT(($X$14:$X17=X18)*(($V$14:$V17)+($O$14:$O17)))+IF(X18=X14,$L$11,0)</f>
        <v/>
      </c>
      <c r="Z18" s="351" t="n"/>
      <c r="AA18" s="351" t="n"/>
      <c r="AB18" s="351" t="n"/>
      <c r="AC18" s="351" t="n"/>
      <c r="AD18" s="351" t="n"/>
      <c r="AE18" s="351" t="n"/>
      <c r="AF18" s="351" t="n"/>
    </row>
    <row r="19" ht="24" customHeight="1" s="348" thickBot="1">
      <c r="A19" s="159" t="inlineStr">
        <is>
          <t>On Day</t>
        </is>
      </c>
      <c r="B19" s="281" t="n"/>
      <c r="C19" s="93">
        <f>C18</f>
        <v/>
      </c>
      <c r="D19" s="36" t="n"/>
      <c r="E19" s="163">
        <f>IF(D19="", "",
 IF(D19=TIME(0,0,0), 0,
 IF(AND(D19&gt;=TIME(0,0,1), D19&lt;=TIME(2,0,0)), TIME(7,0,0),
 IF(AND(D19&gt;=TIME(6,0,0), D19&lt;=TIME(8,0,0)), TIME(12,0,0),
 IF(AND(D19&gt;TIME(8,0,0), D19&lt;=TIME(13,59,0)), TIME(15,0,0),
 IF(AND(D19&gt;=TIME(14,0,0), D19&lt;=TIME(17,59,0)), TIME(21,0,0),
 IF(AND(D19&gt;=TIME(18,0,0), D19&lt;=TIME(21,59,0)), TIME(0,0,0),
 IF(AND(D19&gt;=TIME(22,0,0), D19&lt;=TIME(23,59,59)), TIME(7,0,0), ""))))))))</f>
        <v/>
      </c>
      <c r="F19" s="164" t="n"/>
      <c r="G19" s="163">
        <f>IF(AND(D19&gt;=TIME(6,0,0),D19&lt;=TIME(8,0,0)),E19,"")</f>
        <v/>
      </c>
      <c r="H19" s="36" t="n"/>
      <c r="I19" s="37">
        <f>ROUND(IF(OR(D19="",E19="",E19=0),0,IF(H19="",MOD(E19-D19,1)*24,MOD(H19-D19,1)*24)),2)</f>
        <v/>
      </c>
      <c r="J19" s="162" t="n"/>
      <c r="K19" s="282" t="n"/>
      <c r="L19" s="271" t="n"/>
      <c r="M19" s="283">
        <f>MAX(0,V19-W19)</f>
        <v/>
      </c>
      <c r="N19" s="38">
        <f>(IF(OR($C19="",$D19=""),0,
 IF(OR($A18="Holiday",$A19="Holiday"),
    IF(ISNUMBER(MATCH(TRIM($B19),{"Phagwah","Good Friday","Easter Monday","Labour Day","Christmas","Eid ul Azha","Romans-2","Globe-12","Neptune P1"},0)),0,$I19),
 IF(AND(NOT(OR($A18="Annual Leave",$A19="Annual Leave")),$A19="Off day"),$I19,
  MAX(0,$I19-$V19)
  ))))+W19</f>
        <v/>
      </c>
      <c r="O19" s="38">
        <f>IF(AND(OR($A18="Holiday",$A19="Holiday"),
        ISNUMBER(MATCH(TRIM($B19),{"Phagwah","Good Friday","Easter Monday","Labour Day","Christmas","Eid ul Azha","Romans-2","Globe-12","Neptune P1"},0))),
   $I19,0)</f>
        <v/>
      </c>
      <c r="P19" s="38">
        <f>IF(OR($O$7="Canteen",$O$7="Head Office"),0,IF($I19&lt;=0,0,IF(AND($I18&lt;=0,OR(TRIM($J19)="Hebrews",TRIM($J19)="Romans",TRIM($J19)="Romans-2",TRIM($J19)="Globe",TRIM($J19)="Globe-12",TRIM($J19)="Neptune P1")),1,0)))</f>
        <v/>
      </c>
      <c r="Q19" s="39" t="n"/>
      <c r="R19" s="38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IF(AND($I18=0,$I19&gt;0),1,0),
      0
   ),
0))</f>
        <v/>
      </c>
      <c r="S19" s="38">
        <f>IF(OR($A18="Annual Leave",$A19="Annual Leave"),IF(AND($A18&lt;&gt;"Annual Leave",$A19="Annual Leave"),8,0),0)</f>
        <v/>
      </c>
      <c r="T19" s="40" t="n"/>
      <c r="U19" s="144">
        <f>MAX(0,40-Y19)</f>
        <v/>
      </c>
      <c r="V19" s="351">
        <f>IF(OR($C19="",$D19=""),0,
 IF(OR($A18="Holiday",$A19="Holiday"),0,
 IF(AND(NOT(OR($A18="Annual Leave",$A19="Annual Leave")),$A19="Off day"),0,
  IF($I18+$I19&gt;=8,IF($I18&gt;=8,0,8-$I18),$I19)
  )))</f>
        <v/>
      </c>
      <c r="W19" s="351">
        <f>MAX(0,V19-U19)</f>
        <v/>
      </c>
      <c r="X19" s="351">
        <f>IF(C19="","",C19-WEEKDAY(C19,1)+1)</f>
        <v/>
      </c>
      <c r="Y19" s="351">
        <f>SUMPRODUCT(($X$14:$X18=X19)*(($V$14:$V18)+($O$14:$O18)))+IF(X19=X14,$L$11,0)</f>
        <v/>
      </c>
      <c r="Z19" s="351" t="n"/>
      <c r="AA19" s="351" t="n"/>
      <c r="AB19" s="351" t="n"/>
      <c r="AC19" s="351" t="n"/>
      <c r="AD19" s="351" t="n"/>
      <c r="AE19" s="351" t="n"/>
      <c r="AF19" s="351" t="n"/>
    </row>
    <row r="20" ht="24" customHeight="1" s="348" thickBot="1">
      <c r="A20" s="165" t="inlineStr">
        <is>
          <t>On Day</t>
        </is>
      </c>
      <c r="B20" s="284" t="n"/>
      <c r="C20" s="94">
        <f>C18+1</f>
        <v/>
      </c>
      <c r="D20" s="41" t="n"/>
      <c r="E20" s="166">
        <f>IF(D20="", "",
 IF(D20=TIME(0,0,0), 0,
 IF(AND(D20&gt;=TIME(0,0,1), D20&lt;=TIME(2,0,0)), TIME(7,0,0),
 IF(AND(D20&gt;=TIME(6,0,0), D20&lt;=TIME(8,0,0)), TIME(12,0,0),
 IF(AND(D20&gt;TIME(8,0,0), D20&lt;=TIME(13,59,0)), TIME(15,0,0),
 IF(AND(D20&gt;=TIME(14,0,0), D20&lt;=TIME(17,59,0)), TIME(21,0,0),
 IF(AND(D20&gt;=TIME(18,0,0), D20&lt;=TIME(21,59,0)), TIME(0,0,0),
 IF(AND(D20&gt;=TIME(22,0,0), D20&lt;=TIME(23,59,59)), TIME(7,0,0), ""))))))))</f>
        <v/>
      </c>
      <c r="F20" s="167" t="n"/>
      <c r="G20" s="166">
        <f>IF(AND(D20&gt;=TIME(6,0,0),D20&lt;=TIME(8,0,0)),E20,"")</f>
        <v/>
      </c>
      <c r="H20" s="41" t="n"/>
      <c r="I20" s="95">
        <f>ROUND(IF(OR(D20="",E20="",E20=0),0,IF(H20="",MOD(E20-D20,1)*24,MOD(H20-D20,1)*24)),2)</f>
        <v/>
      </c>
      <c r="J20" s="168" t="n"/>
      <c r="K20" s="285" t="n"/>
      <c r="L20" s="271" t="n"/>
      <c r="M20" s="286">
        <f>MAX(0,V20-W20)</f>
        <v/>
      </c>
      <c r="N20" s="42">
        <f>(IF(OR($C20="",$D20=""),0,
 IF(OR($A20="Holiday",$A21="Holiday"),
    IF(ISNUMBER(MATCH(TRIM($B20),{"Phagwah","Good Friday","Easter Monday","Labour Day","Christmas","Eid ul Azha","Romans-2","Globe-12","Neptune P1"},0)),0,$I20),
 IF(AND(NOT(OR($A20="Annual Leave",$A21="Annual Leave")),$A20="Off day"),$I20,
  MAX(0,$I20-$V20)
  ))))+W20</f>
        <v/>
      </c>
      <c r="O20" s="42">
        <f>IF(AND(OR($A20="Holiday",$A21="Holiday"),
        ISNUMBER(MATCH(TRIM($B20),{"Phagwah","Good Friday","Easter Monday","Labour Day","Christmas","Eid ul Azha","Romans-2","Globe-12","Neptune P1"},0))),
   $I20,0)</f>
        <v/>
      </c>
      <c r="P20" s="42">
        <f>IF(OR($O$7="Canteen",$O$7="Head Office"),0,IF($I20&lt;=0,0,IF(OR(OR(TRIM($J20)="Hebrews",TRIM($J20)="Romans",TRIM($J20)="Romans-2",TRIM($J20)="Globe",TRIM($J20)="Globe-12",TRIM($J20)="Neptune P1"),AND($I21&gt;0,OR(TRIM($J21)="Hebrews",TRIM($J21)="Romans",TRIM($J21)="Romans-2",TRIM($J21)="Globe",TRIM($J21)="Globe-12",TRIM($J21)="Neptune P1"))),1,0)))</f>
        <v/>
      </c>
      <c r="Q20" s="43" t="n"/>
      <c r="R20" s="42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IF($I20&gt;0,1,0),
      0
   ),
0))</f>
        <v/>
      </c>
      <c r="S20" s="42">
        <f>IF(OR($A20="Annual Leave",$A21="Annual Leave"),IF($A20="Annual Leave",8,0),0)</f>
        <v/>
      </c>
      <c r="T20" s="96" t="n"/>
      <c r="U20" s="144">
        <f>MAX(0,40-Y20)</f>
        <v/>
      </c>
      <c r="V20" s="351">
        <f>IF(OR($C20="",$D20=""),0,
 IF(OR($A20="Holiday",$A21="Holiday"),0,
 IF(AND(NOT(OR($A20="Annual Leave",$A21="Annual Leave")),$A20="Off day"),0,
  IF($I20+$I21&gt;=8,IF($I20&gt;=8,8,$I20),$I20)
  )))</f>
        <v/>
      </c>
      <c r="W20" s="351">
        <f>MAX(0,V20-U20)</f>
        <v/>
      </c>
      <c r="X20" s="351">
        <f>IF(C20="","",C20-WEEKDAY(C20,1)+1)</f>
        <v/>
      </c>
      <c r="Y20" s="351">
        <f>SUMPRODUCT(($X$14:$X19=X20)*(($V$14:$V19)+($O$14:$O19)))+IF(X20=X14,$L$11,0)</f>
        <v/>
      </c>
      <c r="Z20" s="351" t="n"/>
      <c r="AA20" s="351" t="n"/>
      <c r="AB20" s="351" t="n"/>
      <c r="AC20" s="351" t="n"/>
      <c r="AD20" s="351" t="n"/>
      <c r="AE20" s="351" t="n"/>
      <c r="AF20" s="351" t="n"/>
    </row>
    <row r="21" ht="24" customHeight="1" s="348" thickBot="1">
      <c r="A21" s="165" t="inlineStr">
        <is>
          <t>On Day</t>
        </is>
      </c>
      <c r="B21" s="284" t="n"/>
      <c r="C21" s="94">
        <f>C20</f>
        <v/>
      </c>
      <c r="D21" s="287" t="n"/>
      <c r="E21" s="288">
        <f>IF(D21="", "",
 IF(D21=TIME(0,0,0), 0,
 IF(AND(D21&gt;=TIME(0,0,1), D21&lt;=TIME(2,0,0)), TIME(7,0,0),
 IF(AND(D21&gt;=TIME(6,0,0), D21&lt;=TIME(8,0,0)), TIME(12,0,0),
 IF(AND(D21&gt;TIME(8,0,0), D21&lt;=TIME(13,59,0)), TIME(15,0,0),
 IF(AND(D21&gt;=TIME(14,0,0), D21&lt;=TIME(17,59,0)), TIME(21,0,0),
 IF(AND(D21&gt;=TIME(18,0,0), D21&lt;=TIME(21,59,0)), TIME(0,0,0),
 IF(AND(D21&gt;=TIME(22,0,0), D21&lt;=TIME(23,59,59)), TIME(7,0,0), ""))))))))</f>
        <v/>
      </c>
      <c r="F21" s="167" t="n"/>
      <c r="G21" s="288">
        <f>IF(AND(D21&gt;=TIME(6,0,0),D21&lt;=TIME(8,0,0)),E21,"")</f>
        <v/>
      </c>
      <c r="H21" s="287" t="n"/>
      <c r="I21" s="95">
        <f>ROUND(IF(OR(D21="",E21="",E21=0),0,IF(H21="",MOD(E21-D21,1)*24,MOD(H21-D21,1)*24)),2)</f>
        <v/>
      </c>
      <c r="J21" s="169" t="n"/>
      <c r="K21" s="285" t="n"/>
      <c r="L21" s="271" t="n"/>
      <c r="M21" s="286">
        <f>MAX(0,V21-W21)</f>
        <v/>
      </c>
      <c r="N21" s="289">
        <f>(IF(OR($C21="",$D21=""),0,
 IF(OR($A20="Holiday",$A21="Holiday"),
    IF(ISNUMBER(MATCH(TRIM($B21),{"Phagwah","Good Friday","Easter Monday","Labour Day","Christmas","Eid ul Azha","Romans-2","Globe-12","Neptune P1"},0)),0,$I21),
 IF(AND(NOT(OR($A20="Annual Leave",$A21="Annual Leave")),$A21="Off day"),$I21,
  MAX(0,$I21-$V21)
  ))))+W21</f>
        <v/>
      </c>
      <c r="O21" s="289">
        <f>IF(AND(OR($A20="Holiday",$A21="Holiday"),
        ISNUMBER(MATCH(TRIM($B21),{"Phagwah","Good Friday","Easter Monday","Labour Day","Christmas","Eid ul Azha","Romans-2","Globe-12","Neptune P1"},0))),
   $I21,0)</f>
        <v/>
      </c>
      <c r="P21" s="289">
        <f>IF(OR($O$7="Canteen",$O$7="Head Office"),0,IF($I21&lt;=0,0,IF(AND($I20&lt;=0,OR(TRIM($J21)="Hebrews",TRIM($J21)="Romans",TRIM($J21)="Romans-2",TRIM($J21)="Globe",TRIM($J21)="Globe-12",TRIM($J21)="Neptune P1")),1,0)))</f>
        <v/>
      </c>
      <c r="Q21" s="290" t="n"/>
      <c r="R21" s="289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IF(AND($I20=0,$I21&gt;0),1,0),
      0
   ),
0))</f>
        <v/>
      </c>
      <c r="S21" s="289">
        <f>IF(OR($A20="Annual Leave",$A21="Annual Leave"),IF(AND($A20&lt;&gt;"Annual Leave",$A21="Annual Leave"),8,0),0)</f>
        <v/>
      </c>
      <c r="T21" s="291" t="n"/>
      <c r="U21" s="144">
        <f>MAX(0,40-Y21)</f>
        <v/>
      </c>
      <c r="V21" s="351">
        <f>IF(OR($C21="",$D21=""),0,
 IF(OR($A20="Holiday",$A21="Holiday"),0,
 IF(AND(NOT(OR($A20="Annual Leave",$A21="Annual Leave")),$A21="Off day"),0,
  IF($I20+$I21&gt;=8,IF($I20&gt;=8,0,8-$I20),$I21)
  )))</f>
        <v/>
      </c>
      <c r="W21" s="351">
        <f>MAX(0,V21-U21)</f>
        <v/>
      </c>
      <c r="X21" s="351">
        <f>IF(C21="","",C21-WEEKDAY(C21,1)+1)</f>
        <v/>
      </c>
      <c r="Y21" s="351">
        <f>SUMPRODUCT(($X$14:$X20=X21)*(($V$14:$V20)+($O$14:$O20)))+IF(X21=X14,$L$11,0)</f>
        <v/>
      </c>
      <c r="Z21" s="351" t="n"/>
      <c r="AA21" s="351" t="n"/>
      <c r="AB21" s="351" t="n"/>
      <c r="AC21" s="351" t="n"/>
      <c r="AD21" s="351" t="n"/>
      <c r="AE21" s="351" t="n"/>
      <c r="AF21" s="351" t="n"/>
    </row>
    <row r="22" ht="24" customHeight="1" s="348" thickBot="1">
      <c r="A22" s="170" t="inlineStr">
        <is>
          <t>On Day</t>
        </is>
      </c>
      <c r="B22" s="292" t="n"/>
      <c r="C22" s="97">
        <f>C20+1</f>
        <v/>
      </c>
      <c r="D22" s="44" t="n"/>
      <c r="E22" s="171">
        <f>IF(D22="", "",
 IF(D22=TIME(0,0,0), 0,
 IF(AND(D22&gt;=TIME(0,0,1), D22&lt;=TIME(2,0,0)), TIME(7,0,0),
 IF(AND(D22&gt;=TIME(6,0,0), D22&lt;=TIME(8,0,0)), TIME(12,0,0),
 IF(AND(D22&gt;TIME(8,0,0), D22&lt;=TIME(13,59,0)), TIME(15,0,0),
 IF(AND(D22&gt;=TIME(14,0,0), D22&lt;=TIME(17,59,0)), TIME(21,0,0),
 IF(AND(D22&gt;=TIME(18,0,0), D22&lt;=TIME(21,59,0)), TIME(0,0,0),
 IF(AND(D22&gt;=TIME(22,0,0), D22&lt;=TIME(23,59,59)), TIME(7,0,0), ""))))))))</f>
        <v/>
      </c>
      <c r="F22" s="172" t="n"/>
      <c r="G22" s="171">
        <f>IF(AND(D22&gt;=TIME(6,0,0),D22&lt;=TIME(8,0,0)),E22,"")</f>
        <v/>
      </c>
      <c r="H22" s="44" t="n"/>
      <c r="I22" s="45">
        <f>ROUND(IF(OR(D22="",E22="",E22=0),0,IF(H22="",MOD(E22-D22,1)*24,MOD(H22-D22,1)*24)),2)</f>
        <v/>
      </c>
      <c r="J22" s="173" t="n"/>
      <c r="K22" s="293" t="n"/>
      <c r="L22" s="271" t="n"/>
      <c r="M22" s="294">
        <f>MAX(0,V22-W22)</f>
        <v/>
      </c>
      <c r="N22" s="46">
        <f>(IF(OR($C22="",$D22=""),0,
 IF(OR($A22="Holiday",$A23="Holiday"),
    IF(ISNUMBER(MATCH(TRIM($B22),{"Phagwah","Good Friday","Easter Monday","Labour Day","Christmas","Eid ul Azha","Romans-2","Globe-12","Neptune P1"},0)),0,$I22),
 IF(AND(NOT(OR($A22="Annual Leave",$A23="Annual Leave")),$A22="Off day"),$I22,
  MAX(0,$I22-$V22)
  ))))+W22</f>
        <v/>
      </c>
      <c r="O22" s="46">
        <f>IF(AND(OR($A22="Holiday",$A23="Holiday"),
        ISNUMBER(MATCH(TRIM($B22),{"Phagwah","Good Friday","Easter Monday","Labour Day","Christmas","Eid ul Azha","Romans-2","Globe-12","Neptune P1"},0))),
   $I22,0)</f>
        <v/>
      </c>
      <c r="P22" s="46">
        <f>IF(OR($O$7="Canteen",$O$7="Head Office"),0,IF($I22&lt;=0,0,IF(OR(OR(TRIM($J22)="Hebrews",TRIM($J22)="Romans",TRIM($J22)="Romans-2",TRIM($J22)="Globe",TRIM($J22)="Globe-12",TRIM($J22)="Neptune P1"),AND($I23&gt;0,OR(TRIM($J23)="Hebrews",TRIM($J23)="Romans",TRIM($J23)="Romans-2",TRIM($J23)="Globe",TRIM($J23)="Globe-12",TRIM($J23)="Neptune P1"))),1,0)))</f>
        <v/>
      </c>
      <c r="Q22" s="47" t="n"/>
      <c r="R22" s="46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IF($I22&gt;0,1,0),
      0
   ),
0))</f>
        <v/>
      </c>
      <c r="S22" s="46">
        <f>IF(OR($A22="Annual Leave",$A23="Annual Leave"),IF($A22="Annual Leave",8,0),0)</f>
        <v/>
      </c>
      <c r="T22" s="48" t="n"/>
      <c r="U22" s="144">
        <f>MAX(0,40-Y22)</f>
        <v/>
      </c>
      <c r="V22" s="351">
        <f>IF(OR($C22="",$D22=""),0,
 IF(OR($A22="Holiday",$A23="Holiday"),0,
 IF(AND(NOT(OR($A22="Annual Leave",$A23="Annual Leave")),$A22="Off day"),0,
  IF($I22+$I23&gt;=8,IF($I22&gt;=8,8,$I22),$I22)
  )))</f>
        <v/>
      </c>
      <c r="W22" s="351">
        <f>MAX(0,V22-U22)</f>
        <v/>
      </c>
      <c r="X22" s="351">
        <f>IF(C22="","",C22-WEEKDAY(C22,1)+1)</f>
        <v/>
      </c>
      <c r="Y22" s="351">
        <f>SUMPRODUCT(($X$14:$X21=X22)*(($V$14:$V21)+($O$14:$O21)))+IF(X22=X14,$L$11,0)</f>
        <v/>
      </c>
      <c r="Z22" s="351" t="n"/>
      <c r="AA22" s="351" t="n"/>
      <c r="AB22" s="351" t="n"/>
      <c r="AC22" s="351" t="n"/>
      <c r="AD22" s="351" t="n"/>
      <c r="AE22" s="351" t="n"/>
      <c r="AF22" s="351" t="n"/>
    </row>
    <row r="23" ht="24" customHeight="1" s="348" thickBot="1">
      <c r="A23" s="170" t="inlineStr">
        <is>
          <t>On Day</t>
        </is>
      </c>
      <c r="B23" s="292" t="n"/>
      <c r="C23" s="98">
        <f>C22</f>
        <v/>
      </c>
      <c r="D23" s="49" t="n"/>
      <c r="E23" s="174">
        <f>IF(D23="", "",
 IF(D23=TIME(0,0,0), 0,
 IF(AND(D23&gt;=TIME(0,0,1), D23&lt;=TIME(2,0,0)), TIME(7,0,0),
 IF(AND(D23&gt;=TIME(6,0,0), D23&lt;=TIME(8,0,0)), TIME(12,0,0),
 IF(AND(D23&gt;TIME(8,0,0), D23&lt;=TIME(13,59,0)), TIME(15,0,0),
 IF(AND(D23&gt;=TIME(14,0,0), D23&lt;=TIME(17,59,0)), TIME(21,0,0),
 IF(AND(D23&gt;=TIME(18,0,0), D23&lt;=TIME(21,59,0)), TIME(0,0,0),
 IF(AND(D23&gt;=TIME(22,0,0), D23&lt;=TIME(23,59,59)), TIME(7,0,0), ""))))))))</f>
        <v/>
      </c>
      <c r="F23" s="175" t="n"/>
      <c r="G23" s="174">
        <f>IF(AND(D23&gt;=TIME(6,0,0),D23&lt;=TIME(8,0,0)),E23,"")</f>
        <v/>
      </c>
      <c r="H23" s="49" t="n"/>
      <c r="I23" s="50">
        <f>ROUND(IF(OR(D23="",E23="",E23=0),0,IF(H23="",MOD(E23-D23,1)*24,MOD(H23-D23,1)*24)),2)</f>
        <v/>
      </c>
      <c r="J23" s="173" t="n"/>
      <c r="K23" s="293" t="n"/>
      <c r="L23" s="271" t="n"/>
      <c r="M23" s="294">
        <f>MAX(0,V23-W23)</f>
        <v/>
      </c>
      <c r="N23" s="51">
        <f>(IF(OR($C23="",$D23=""),0,
 IF(OR($A22="Holiday",$A23="Holiday"),
    IF(ISNUMBER(MATCH(TRIM($B23),{"Phagwah","Good Friday","Easter Monday","Labour Day","Christmas","Eid ul Azha","Romans-2","Globe-12","Neptune P1"},0)),0,$I23),
 IF(AND(NOT(OR($A22="Annual Leave",$A23="Annual Leave")),$A23="Off day"),$I23,
  MAX(0,$I23-$V23)
  ))))+W23</f>
        <v/>
      </c>
      <c r="O23" s="51">
        <f>IF(AND(OR($A22="Holiday",$A23="Holiday"),
        ISNUMBER(MATCH(TRIM($B23),{"Phagwah","Good Friday","Easter Monday","Labour Day","Christmas","Eid ul Azha","Romans-2","Globe-12","Neptune P1"},0))),
   $I23,0)</f>
        <v/>
      </c>
      <c r="P23" s="51">
        <f>IF(OR($O$7="Canteen",$O$7="Head Office"),0,IF($I23&lt;=0,0,IF(AND($I22&lt;=0,OR(TRIM($J23)="Hebrews",TRIM($J23)="Romans",TRIM($J23)="Romans-2",TRIM($J23)="Globe",TRIM($J23)="Globe-12",TRIM($J23)="Neptune P1")),1,0)))</f>
        <v/>
      </c>
      <c r="Q23" s="52" t="n"/>
      <c r="R23" s="51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IF(AND($I22=0,$I23&gt;0),1,0),
      0
   ),
0))</f>
        <v/>
      </c>
      <c r="S23" s="51">
        <f>IF(OR($A22="Annual Leave",$A23="Annual Leave"),IF(AND($A22&lt;&gt;"Annual Leave",$A23="Annual Leave"),8,0),0)</f>
        <v/>
      </c>
      <c r="T23" s="53" t="n"/>
      <c r="U23" s="144">
        <f>MAX(0,40-Y23)</f>
        <v/>
      </c>
      <c r="V23" s="351">
        <f>IF(OR($C23="",$D23=""),0,
 IF(OR($A22="Holiday",$A23="Holiday"),0,
 IF(AND(NOT(OR($A22="Annual Leave",$A23="Annual Leave")),$A23="Off day"),0,
  IF($I22+$I23&gt;=8,IF($I22&gt;=8,0,8-$I22),$I23)
  )))</f>
        <v/>
      </c>
      <c r="W23" s="351">
        <f>MAX(0,V23-U23)</f>
        <v/>
      </c>
      <c r="X23" s="351">
        <f>IF(C23="","",C23-WEEKDAY(C23,1)+1)</f>
        <v/>
      </c>
      <c r="Y23" s="351">
        <f>SUMPRODUCT(($X$14:$X22=X23)*(($V$14:$V22)+($O$14:$O22)))+IF(X23=X14,$L$11,0)</f>
        <v/>
      </c>
      <c r="Z23" s="351" t="n"/>
      <c r="AA23" s="351" t="n"/>
      <c r="AB23" s="351" t="n"/>
      <c r="AC23" s="351" t="n"/>
      <c r="AD23" s="351" t="n"/>
      <c r="AE23" s="351" t="n"/>
      <c r="AF23" s="351" t="n"/>
    </row>
    <row r="24" ht="24" customHeight="1" s="348" thickBot="1">
      <c r="A24" s="154" t="inlineStr">
        <is>
          <t>On Day</t>
        </is>
      </c>
      <c r="B24" s="273" t="n"/>
      <c r="C24" s="90">
        <f>C22+1</f>
        <v/>
      </c>
      <c r="D24" s="8" t="n"/>
      <c r="E24" s="155">
        <f>IF(D24="", "",
 IF(D24=TIME(0,0,0), 0,
 IF(AND(D24&gt;=TIME(0,0,1), D24&lt;=TIME(2,0,0)), TIME(7,0,0),
 IF(AND(D24&gt;=TIME(6,0,0), D24&lt;=TIME(8,0,0)), TIME(12,0,0),
 IF(AND(D24&gt;TIME(8,0,0), D24&lt;=TIME(13,59,0)), TIME(15,0,0),
 IF(AND(D24&gt;=TIME(14,0,0), D24&lt;=TIME(17,59,0)), TIME(21,0,0),
 IF(AND(D24&gt;=TIME(18,0,0), D24&lt;=TIME(21,59,0)), TIME(0,0,0),
 IF(AND(D24&gt;=TIME(22,0,0), D24&lt;=TIME(23,59,59)), TIME(7,0,0), ""))))))))</f>
        <v/>
      </c>
      <c r="F24" s="156" t="n"/>
      <c r="G24" s="155">
        <f>IF(AND(D24&gt;=TIME(6,0,0),D24&lt;=TIME(8,0,0)),E24,"")</f>
        <v/>
      </c>
      <c r="H24" s="8" t="n"/>
      <c r="I24" s="30">
        <f>ROUND(IF(OR(D24="",E24="",E24=0),0,IF(H24="",MOD(E24-D24,1)*24,MOD(H24-D24,1)*24)),2)</f>
        <v/>
      </c>
      <c r="J24" s="157" t="n"/>
      <c r="K24" s="274" t="n"/>
      <c r="L24" s="271" t="n"/>
      <c r="M24" s="275">
        <f>MAX(0,V24-W24)</f>
        <v/>
      </c>
      <c r="N24" s="9">
        <f>(IF(OR($C24="",$D24=""),0,
 IF(OR($A24="Holiday",$A25="Holiday"),
    IF(ISNUMBER(MATCH(TRIM($B24),{"Phagwah","Good Friday","Easter Monday","Labour Day","Christmas","Eid ul Azha","Romans-2","Globe-12","Neptune P1"},0)),0,$I24),
 IF(AND(NOT(OR($A24="Annual Leave",$A25="Annual Leave")),$A24="Off day"),$I24,
  MAX(0,$I24-$V24)
  ))))+W24</f>
        <v/>
      </c>
      <c r="O24" s="9">
        <f>IF(AND(OR($A24="Holiday",$A25="Holiday"),
        ISNUMBER(MATCH(TRIM($B24),{"Phagwah","Good Friday","Easter Monday","Labour Day","Christmas","Eid ul Azha","Romans-2","Globe-12","Neptune P1"},0))),
   $I24,0)</f>
        <v/>
      </c>
      <c r="P24" s="9">
        <f>IF(OR($O$7="Canteen",$O$7="Head Office"),0,IF($I24&lt;=0,0,IF(OR(OR(TRIM($J24)="Hebrews",TRIM($J24)="Romans",TRIM($J24)="Romans-2",TRIM($J24)="Globe",TRIM($J24)="Globe-12",TRIM($J24)="Neptune P1"),AND($I25&gt;0,OR(TRIM($J25)="Hebrews",TRIM($J25)="Romans",TRIM($J25)="Romans-2",TRIM($J25)="Globe",TRIM($J25)="Globe-12",TRIM($J25)="Neptune P1"))),1,0)))</f>
        <v/>
      </c>
      <c r="Q24" s="10" t="n"/>
      <c r="R24" s="9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IF($I24&gt;0,1,0),
      0
   ),
0))</f>
        <v/>
      </c>
      <c r="S24" s="9">
        <f>IF(OR($A24="Annual Leave",$A25="Annual Leave"),IF($A24="Annual Leave",8,0),0)</f>
        <v/>
      </c>
      <c r="T24" s="91" t="n"/>
      <c r="U24" s="144">
        <f>MAX(0,40-Y24)</f>
        <v/>
      </c>
      <c r="V24" s="351">
        <f>IF(OR($C24="",$D24=""),0,
 IF(OR($A24="Holiday",$A25="Holiday"),0,
 IF(AND(NOT(OR($A24="Annual Leave",$A25="Annual Leave")),$A24="Off day"),0,
  IF($I24+$I25&gt;=8,IF($I24&gt;=8,8,$I24),$I24)
  )))</f>
        <v/>
      </c>
      <c r="W24" s="351">
        <f>MAX(0,V24-U24)</f>
        <v/>
      </c>
      <c r="X24" s="351">
        <f>IF(C24="","",C24-WEEKDAY(C24,1)+1)</f>
        <v/>
      </c>
      <c r="Y24" s="351">
        <f>SUMPRODUCT(($X$14:$X23=X24)*(($V$14:$V23)+($O$14:$O23)))+IF(X24=X14,$L$11,0)</f>
        <v/>
      </c>
      <c r="Z24" s="351" t="n"/>
      <c r="AA24" s="351" t="n"/>
      <c r="AB24" s="351" t="n"/>
      <c r="AC24" s="351" t="n"/>
      <c r="AD24" s="351" t="n"/>
      <c r="AE24" s="351" t="n"/>
      <c r="AF24" s="351" t="n"/>
    </row>
    <row r="25" ht="24" customHeight="1" s="348" thickBot="1">
      <c r="A25" s="154" t="inlineStr">
        <is>
          <t>On Day</t>
        </is>
      </c>
      <c r="B25" s="273" t="n"/>
      <c r="C25" s="90">
        <f>C24</f>
        <v/>
      </c>
      <c r="D25" s="276" t="n"/>
      <c r="E25" s="277">
        <f>IF(D25="", "",
 IF(D25=TIME(0,0,0), 0,
 IF(AND(D25&gt;=TIME(0,0,1), D25&lt;=TIME(2,0,0)), TIME(7,0,0),
 IF(AND(D25&gt;=TIME(6,0,0), D25&lt;=TIME(8,0,0)), TIME(12,0,0),
 IF(AND(D25&gt;TIME(8,0,0), D25&lt;=TIME(13,59,0)), TIME(15,0,0),
 IF(AND(D25&gt;=TIME(14,0,0), D25&lt;=TIME(17,59,0)), TIME(21,0,0),
 IF(AND(D25&gt;=TIME(18,0,0), D25&lt;=TIME(21,59,0)), TIME(0,0,0),
 IF(AND(D25&gt;=TIME(22,0,0), D25&lt;=TIME(23,59,59)), TIME(7,0,0), ""))))))))</f>
        <v/>
      </c>
      <c r="F25" s="156" t="n"/>
      <c r="G25" s="277">
        <f>IF(AND(D25&gt;=TIME(6,0,0),D25&lt;=TIME(8,0,0)),E25,"")</f>
        <v/>
      </c>
      <c r="H25" s="276" t="n"/>
      <c r="I25" s="30">
        <f>ROUND(IF(OR(D25="",E25="",E25=0),0,IF(H25="",MOD(E25-D25,1)*24,MOD(H25-D25,1)*24)),2)</f>
        <v/>
      </c>
      <c r="J25" s="158" t="n"/>
      <c r="K25" s="274" t="n"/>
      <c r="L25" s="271" t="n"/>
      <c r="M25" s="275">
        <f>MAX(0,V25-W25)</f>
        <v/>
      </c>
      <c r="N25" s="278">
        <f>(IF(OR($C25="",$D25=""),0,
 IF(OR($A24="Holiday",$A25="Holiday"),
    IF(ISNUMBER(MATCH(TRIM($B25),{"Phagwah","Good Friday","Easter Monday","Labour Day","Christmas","Eid ul Azha","Romans-2","Globe-12","Neptune P1"},0)),0,$I25),
 IF(AND(NOT(OR($A24="Annual Leave",$A25="Annual Leave")),$A25="Off day"),$I25,
  MAX(0,$I25-$V25)
  ))))+W25</f>
        <v/>
      </c>
      <c r="O25" s="278">
        <f>IF(AND(OR($A24="Holiday",$A25="Holiday"),
        ISNUMBER(MATCH(TRIM($B25),{"Phagwah","Good Friday","Easter Monday","Labour Day","Christmas","Eid ul Azha","Romans-2","Globe-12","Neptune P1"},0))),
   $I25,0)</f>
        <v/>
      </c>
      <c r="P25" s="278">
        <f>IF(OR($O$7="Canteen",$O$7="Head Office"),0,IF($I25&lt;=0,0,IF(AND($I24&lt;=0,OR(TRIM($J25)="Hebrews",TRIM($J25)="Romans",TRIM($J25)="Romans-2",TRIM($J25)="Globe",TRIM($J25)="Globe-12",TRIM($J25)="Neptune P1")),1,0)))</f>
        <v/>
      </c>
      <c r="Q25" s="279" t="n"/>
      <c r="R25" s="278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IF(AND($I24=0,$I25&gt;0),1,0),
      0
   ),
0))</f>
        <v/>
      </c>
      <c r="S25" s="278">
        <f>IF(OR($A24="Annual Leave",$A25="Annual Leave"),IF(AND($A24&lt;&gt;"Annual Leave",$A25="Annual Leave"),8,0),0)</f>
        <v/>
      </c>
      <c r="T25" s="280" t="n"/>
      <c r="U25" s="144">
        <f>MAX(0,40-Y25)</f>
        <v/>
      </c>
      <c r="V25" s="351">
        <f>IF(OR($C25="",$D25=""),0,
 IF(OR($A24="Holiday",$A25="Holiday"),0,
 IF(AND(NOT(OR($A24="Annual Leave",$A25="Annual Leave")),$A25="Off day"),0,
  IF($I24+$I25&gt;=8,IF($I24&gt;=8,0,8-$I24),$I25)
  )))</f>
        <v/>
      </c>
      <c r="W25" s="351">
        <f>MAX(0,V25-U25)</f>
        <v/>
      </c>
      <c r="X25" s="351">
        <f>IF(C25="","",C25-WEEKDAY(C25,1)+1)</f>
        <v/>
      </c>
      <c r="Y25" s="351">
        <f>SUMPRODUCT(($X$14:$X24=X25)*(($V$14:$V24)+($O$14:$O24)))+IF(X25=X14,$L$11,0)</f>
        <v/>
      </c>
      <c r="Z25" s="351" t="n"/>
      <c r="AA25" s="351" t="n"/>
      <c r="AB25" s="351" t="n"/>
      <c r="AC25" s="351" t="n"/>
      <c r="AD25" s="351" t="n"/>
      <c r="AE25" s="351" t="n"/>
      <c r="AF25" s="351" t="n"/>
    </row>
    <row r="26" ht="24" customHeight="1" s="348" thickBot="1">
      <c r="A26" s="159" t="inlineStr">
        <is>
          <t>On Day</t>
        </is>
      </c>
      <c r="B26" s="281" t="n"/>
      <c r="C26" s="92">
        <f>C24+1</f>
        <v/>
      </c>
      <c r="D26" s="31" t="n"/>
      <c r="E26" s="160">
        <f>IF(D26="", "",
 IF(D26=TIME(0,0,0), 0,
 IF(AND(D26&gt;=TIME(0,0,1), D26&lt;=TIME(2,0,0)), TIME(7,0,0),
 IF(AND(D26&gt;=TIME(6,0,0), D26&lt;=TIME(8,0,0)), TIME(12,0,0),
 IF(AND(D26&gt;TIME(8,0,0), D26&lt;=TIME(13,59,0)), TIME(15,0,0),
 IF(AND(D26&gt;=TIME(14,0,0), D26&lt;=TIME(17,59,0)), TIME(21,0,0),
 IF(AND(D26&gt;=TIME(18,0,0), D26&lt;=TIME(21,59,0)), TIME(0,0,0),
 IF(AND(D26&gt;=TIME(22,0,0), D26&lt;=TIME(23,59,59)), TIME(7,0,0), ""))))))))</f>
        <v/>
      </c>
      <c r="F26" s="161" t="n"/>
      <c r="G26" s="160">
        <f>IF(AND(D26&gt;=TIME(6,0,0),D26&lt;=TIME(8,0,0)),E26,"")</f>
        <v/>
      </c>
      <c r="H26" s="31" t="n"/>
      <c r="I26" s="32">
        <f>ROUND(IF(OR(D26="",E26="",E26=0),0,IF(H26="",MOD(E26-D26,1)*24,MOD(H26-D26,1)*24)),2)</f>
        <v/>
      </c>
      <c r="J26" s="162" t="n"/>
      <c r="K26" s="282" t="n"/>
      <c r="L26" s="271" t="n"/>
      <c r="M26" s="283">
        <f>MAX(0,V26-W26)</f>
        <v/>
      </c>
      <c r="N26" s="33">
        <f>(IF(OR($C26="",$D26=""),0,
 IF(OR($A26="Holiday",$A27="Holiday"),
    IF(ISNUMBER(MATCH(TRIM($B26),{"Phagwah","Good Friday","Easter Monday","Labour Day","Christmas","Eid ul Azha","Romans-2","Globe-12","Neptune P1"},0)),0,$I26),
 IF(AND(NOT(OR($A26="Annual Leave",$A27="Annual Leave")),$A26="Off day"),$I26,
  MAX(0,$I26-$V26)
  ))))+W26</f>
        <v/>
      </c>
      <c r="O26" s="33">
        <f>IF(AND(OR($A26="Holiday",$A27="Holiday"),
        ISNUMBER(MATCH(TRIM($B26),{"Phagwah","Good Friday","Easter Monday","Labour Day","Christmas","Eid ul Azha","Romans-2","Globe-12","Neptune P1"},0))),
   $I26,0)</f>
        <v/>
      </c>
      <c r="P26" s="33">
        <f>IF(OR($O$7="Canteen",$O$7="Head Office"),0,IF($I26&lt;=0,0,IF(OR(OR(TRIM($J26)="Hebrews",TRIM($J26)="Romans",TRIM($J26)="Romans-2",TRIM($J26)="Globe",TRIM($J26)="Globe-12",TRIM($J26)="Neptune P1"),AND($I27&gt;0,OR(TRIM($J27)="Hebrews",TRIM($J27)="Romans",TRIM($J27)="Romans-2",TRIM($J27)="Globe",TRIM($J27)="Globe-12",TRIM($J27)="Neptune P1"))),1,0)))</f>
        <v/>
      </c>
      <c r="Q26" s="34" t="n"/>
      <c r="R26" s="33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IF($I26&gt;0,1,0),
      0
   ),
0))</f>
        <v/>
      </c>
      <c r="S26" s="33">
        <f>IF(OR($A26="Annual Leave",$A27="Annual Leave"),IF($A26="Annual Leave",8,0),0)</f>
        <v/>
      </c>
      <c r="T26" s="35" t="n"/>
      <c r="U26" s="144">
        <f>MAX(0,40-Y26)</f>
        <v/>
      </c>
      <c r="V26" s="351">
        <f>IF(OR($C26="",$D26=""),0,
 IF(OR($A26="Holiday",$A27="Holiday"),0,
 IF(AND(NOT(OR($A26="Annual Leave",$A27="Annual Leave")),$A26="Off day"),0,
  IF($I26+$I27&gt;=8,IF($I26&gt;=8,8,$I26),$I26)
  )))</f>
        <v/>
      </c>
      <c r="W26" s="351">
        <f>MAX(0,V26-U26)</f>
        <v/>
      </c>
      <c r="X26" s="351">
        <f>IF(C26="","",C26-WEEKDAY(C26,1)+1)</f>
        <v/>
      </c>
      <c r="Y26" s="351">
        <f>SUMPRODUCT(($X$14:$X25=X26)*(($V$14:$V25)+($O$14:$O25)))+IF(X26=X14,$L$11,0)</f>
        <v/>
      </c>
      <c r="Z26" s="351" t="n"/>
      <c r="AA26" s="351" t="n"/>
      <c r="AB26" s="351" t="n"/>
      <c r="AC26" s="351" t="n"/>
      <c r="AD26" s="351" t="n"/>
      <c r="AE26" s="351" t="n"/>
      <c r="AF26" s="351" t="n"/>
    </row>
    <row r="27" ht="24" customHeight="1" s="348" thickBot="1">
      <c r="A27" s="159" t="inlineStr">
        <is>
          <t>On Day</t>
        </is>
      </c>
      <c r="B27" s="281" t="n"/>
      <c r="C27" s="93">
        <f>C26</f>
        <v/>
      </c>
      <c r="D27" s="36" t="n"/>
      <c r="E27" s="163">
        <f>IF(D27="", "",
 IF(D27=TIME(0,0,0), 0,
 IF(AND(D27&gt;=TIME(0,0,1), D27&lt;=TIME(2,0,0)), TIME(7,0,0),
 IF(AND(D27&gt;=TIME(6,0,0), D27&lt;=TIME(8,0,0)), TIME(12,0,0),
 IF(AND(D27&gt;TIME(8,0,0), D27&lt;=TIME(13,59,0)), TIME(15,0,0),
 IF(AND(D27&gt;=TIME(14,0,0), D27&lt;=TIME(17,59,0)), TIME(21,0,0),
 IF(AND(D27&gt;=TIME(18,0,0), D27&lt;=TIME(21,59,0)), TIME(0,0,0),
 IF(AND(D27&gt;=TIME(22,0,0), D27&lt;=TIME(23,59,59)), TIME(7,0,0), ""))))))))</f>
        <v/>
      </c>
      <c r="F27" s="164" t="n"/>
      <c r="G27" s="163">
        <f>IF(AND(D27&gt;=TIME(6,0,0),D27&lt;=TIME(8,0,0)),E27,"")</f>
        <v/>
      </c>
      <c r="H27" s="36" t="n"/>
      <c r="I27" s="37">
        <f>ROUND(IF(OR(D27="",E27="",E27=0),0,IF(H27="",MOD(E27-D27,1)*24,MOD(H27-D27,1)*24)),2)</f>
        <v/>
      </c>
      <c r="J27" s="162" t="n"/>
      <c r="K27" s="282" t="n"/>
      <c r="L27" s="271" t="n"/>
      <c r="M27" s="283">
        <f>MAX(0,V27-W27)</f>
        <v/>
      </c>
      <c r="N27" s="38">
        <f>(IF(OR($C27="",$D27=""),0,
 IF(OR($A26="Holiday",$A27="Holiday"),
    IF(ISNUMBER(MATCH(TRIM($B27),{"Phagwah","Good Friday","Easter Monday","Labour Day","Christmas","Eid ul Azha","Romans-2","Globe-12","Neptune P1"},0)),0,$I27),
 IF(AND(NOT(OR($A26="Annual Leave",$A27="Annual Leave")),$A27="Off day"),$I27,
  MAX(0,$I27-$V27)
  ))))+W27</f>
        <v/>
      </c>
      <c r="O27" s="38">
        <f>IF(AND(OR($A26="Holiday",$A27="Holiday"),
        ISNUMBER(MATCH(TRIM($B27),{"Phagwah","Good Friday","Easter Monday","Labour Day","Christmas","Eid ul Azha","Romans-2","Globe-12","Neptune P1"},0))),
   $I27,0)</f>
        <v/>
      </c>
      <c r="P27" s="38">
        <f>IF(OR($O$7="Canteen",$O$7="Head Office"),0,IF($I27&lt;=0,0,IF(AND($I26&lt;=0,OR(TRIM($J27)="Hebrews",TRIM($J27)="Romans",TRIM($J27)="Romans-2",TRIM($J27)="Globe",TRIM($J27)="Globe-12",TRIM($J27)="Neptune P1")),1,0)))</f>
        <v/>
      </c>
      <c r="Q27" s="39" t="n"/>
      <c r="R27" s="38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IF(AND($I26=0,$I27&gt;0),1,0),
      0
   ),
0))</f>
        <v/>
      </c>
      <c r="S27" s="38">
        <f>IF(OR($A26="Annual Leave",$A27="Annual Leave"),IF(AND($A26&lt;&gt;"Annual Leave",$A27="Annual Leave"),8,0),0)</f>
        <v/>
      </c>
      <c r="T27" s="40" t="n"/>
      <c r="U27" s="144">
        <f>MAX(0,40-Y27)</f>
        <v/>
      </c>
      <c r="V27" s="351">
        <f>IF(OR($C27="",$D27=""),0,
 IF(OR($A26="Holiday",$A27="Holiday"),0,
 IF(AND(NOT(OR($A26="Annual Leave",$A27="Annual Leave")),$A27="Off day"),0,
  IF($I26+$I27&gt;=8,IF($I26&gt;=8,0,8-$I26),$I27)
  )))</f>
        <v/>
      </c>
      <c r="W27" s="351">
        <f>MAX(0,V27-U27)</f>
        <v/>
      </c>
      <c r="X27" s="351">
        <f>IF(C27="","",C27-WEEKDAY(C27,1)+1)</f>
        <v/>
      </c>
      <c r="Y27" s="351">
        <f>SUMPRODUCT(($X$14:$X26=X27)*(($V$14:$V26)+($O$14:$O26)))+IF(X27=X14,$L$11,0)</f>
        <v/>
      </c>
      <c r="Z27" s="351" t="n"/>
      <c r="AA27" s="351" t="n"/>
      <c r="AB27" s="351" t="n"/>
      <c r="AC27" s="351" t="n"/>
      <c r="AD27" s="351" t="n"/>
      <c r="AE27" s="351" t="n"/>
      <c r="AF27" s="351" t="n"/>
    </row>
    <row r="28" ht="24" customHeight="1" s="348" thickBot="1">
      <c r="A28" s="176" t="n"/>
      <c r="B28" s="176" t="n"/>
      <c r="C28" s="145" t="n"/>
      <c r="D28" s="6" t="n"/>
      <c r="E28" s="14" t="n"/>
      <c r="F28" s="6" t="n"/>
      <c r="G28" s="6" t="n"/>
      <c r="H28" s="336" t="n"/>
      <c r="I28" s="351" t="n"/>
      <c r="J28" s="336" t="n"/>
      <c r="K28" s="336" t="n"/>
      <c r="L28" s="336" t="n"/>
      <c r="M28" s="99">
        <f>MAX(0,V28-W28)</f>
        <v/>
      </c>
      <c r="N28" s="99">
        <f>(IF(OR($C28="",$D28=""),0,
 IF(OR($A28="Holiday",$A29="Holiday"),
    IF(ISNUMBER(MATCH(TRIM($B28),{"Phagwah","Good Friday","Easter Monday","Labour Day","Christmas","Eid ul Azha","Romans-2","Globe-12","Neptune P1"},0)),0,$I28),
 IF(AND(NOT(OR($A28="Annual Leave",$A29="Annual Leave")),$A28="Off day"),$I28,
  MAX(0,$I28-$V28)
  ))))+W28</f>
        <v/>
      </c>
      <c r="O28" s="99">
        <f>IF(AND(OR($A28="Holiday",$A29="Holiday"),
        ISNUMBER(MATCH(TRIM($B28),{"Phagwah","Good Friday","Easter Monday","Labour Day","Christmas","Eid ul Azha","Romans-2","Globe-12","Neptune P1"},0))),
   $I28,0)</f>
        <v/>
      </c>
      <c r="P28" s="99">
        <f>IF(OR($O$7="Canteen",$O$7="Head Office"),0,IF($I28&lt;=0,0,IF(OR(OR(TRIM($J28)="Hebrews",TRIM($J28)="Romans",TRIM($J28)="Romans-2",TRIM($J28)="Globe",TRIM($J28)="Globe-12",TRIM($J28)="Neptune P1"),AND($I29&gt;0,OR(TRIM($J29)="Hebrews",TRIM($J29)="Romans",TRIM($J29)="Romans-2",TRIM($J29)="Globe",TRIM($J29)="Globe-12",TRIM($J29)="Neptune P1"))),1,0)))</f>
        <v/>
      </c>
      <c r="Q28" s="178" t="n"/>
      <c r="R28" s="15" t="n"/>
      <c r="S28" s="99">
        <f>IF(OR($A28="Annual Leave",$A29="Annual Leave"),IF($A28="Annual Leave",8,0),0)</f>
        <v/>
      </c>
      <c r="T28" s="100">
        <f>SUM(T14:T27)</f>
        <v/>
      </c>
      <c r="U28" s="144">
        <f>MAX(0,40-Y28)</f>
        <v/>
      </c>
      <c r="V28" s="351">
        <f>IF(OR($C28="",$D28=""),0,
 IF(OR($A28="Holiday",$A29="Holiday"),0,
 IF(AND(NOT(OR($A28="Annual Leave",$A29="Annual Leave")),$A28="Off day"),0,
  IF($I28+$I29&gt;=8,IF($I28&gt;=8,8,$I28),$I28)
  )))</f>
        <v/>
      </c>
      <c r="W28" s="351">
        <f>MAX(0,V28-U28)</f>
        <v/>
      </c>
      <c r="X28" s="351">
        <f>IF(C28="","",C28-WEEKDAY(C28,1)+1)</f>
        <v/>
      </c>
      <c r="Y28" s="351">
        <f>SUMPRODUCT(($X$14:$X27=X28)*(($V$14:$V27)+($O$14:$O27)))+IF(X28=X14,$L$11,0)</f>
        <v/>
      </c>
      <c r="Z28" s="351" t="n"/>
      <c r="AA28" s="351" t="n"/>
      <c r="AB28" s="351" t="n"/>
      <c r="AC28" s="351" t="n"/>
      <c r="AD28" s="351" t="n"/>
      <c r="AE28" s="351" t="n"/>
      <c r="AF28" s="351" t="n"/>
    </row>
    <row r="29" hidden="1" ht="15.75" customHeight="1" s="348" thickBot="1">
      <c r="A29" s="179" t="n"/>
      <c r="B29" s="176" t="n"/>
      <c r="C29" s="145" t="n"/>
      <c r="D29" s="6" t="n"/>
      <c r="E29" s="295">
        <f>IF(D29="", "",
 IF(D29=TIME(0,0,0), 0,
 IF(AND(D29&gt;=TIME(0,0,1), D29&lt;=TIME(2,0,0)), TIME(7,0,0),
 IF(AND(D29&gt;=TIME(6,0,0), D29&lt;=TIME(8,0,0)), TIME(12,0,0),
 IF(AND(D29&gt;TIME(8,0,0), D29&lt;=TIME(13,59,0)), TIME(15,0,0),
 IF(AND(D29&gt;=TIME(14,0,0), D29&lt;=TIME(17,59,0)), TIME(21,0,0),
 IF(AND(D29&gt;=TIME(18,0,0), D29&lt;=TIME(21,59,0)), TIME(0,0,0),
 IF(AND(D29&gt;=TIME(22,0,0), D29&lt;=TIME(23,59,59)), TIME(7,0,0), ""))))))))</f>
        <v/>
      </c>
      <c r="F29" s="6" t="n"/>
      <c r="G29" s="6" t="n"/>
      <c r="H29" s="6" t="n"/>
      <c r="I29" s="6" t="n"/>
      <c r="J29" s="6" t="n"/>
      <c r="K29" s="6" t="n"/>
      <c r="L29" s="6" t="n"/>
      <c r="M29" s="4">
        <f>MAX(0,V29-W29)</f>
        <v/>
      </c>
      <c r="N29" s="4">
        <f>(IF(OR($C29="",$D29=""),0,
 IF(OR($A28="Holiday",$A29="Holiday"),
    IF(ISNUMBER(MATCH(TRIM($B29),{"Phagwah","Good Friday","Easter Monday","Labour Day","Christmas","Eid ul Azha","Romans-2","Globe-12","Neptune P1"},0)),0,$I29),
 IF(AND(NOT(OR($A28="Annual Leave",$A29="Annual Leave")),$A29="Off day"),$I29,
  MAX(0,$I29-$V29)
  ))))+W29</f>
        <v/>
      </c>
      <c r="O29" s="4">
        <f>IF(AND(OR($A28="Holiday",$A29="Holiday"),
        ISNUMBER(MATCH(TRIM($B29),{"Phagwah","Good Friday","Easter Monday","Labour Day","Christmas","Eid ul Azha","Romans-2","Globe-12","Neptune P1"},0))),
   $I29,0)</f>
        <v/>
      </c>
      <c r="P29" s="4">
        <f>IF(OR($O$7="Canteen",$O$7="Head Office"),0,IF($I29&lt;=0,0,IF(AND($I28&lt;=0,OR(TRIM($J29)="Hebrews",TRIM($J29)="Romans",TRIM($J29)="Romans-2",TRIM($J29)="Globe",TRIM($J29)="Globe-12",TRIM($J29)="Neptune P1")),1,0)))</f>
        <v/>
      </c>
      <c r="Q29" s="6" t="n"/>
      <c r="R29" s="296">
        <f>IF(OR($O$7="Canteen",$O$7="Head Office"),0,IF(
  AND(
    SUMIFS(I:I, C:C, C29) &gt;= 8,
    COUNTIFS(C$14:C29, C29)=1,
    OR(
      TEXT(D29,"hh:mm:ss")="07:00:00",
      TEXT(D29,"hh:mm:ss")="15:00:00",
      TEXT(D29,"hh:mm:ss")="23:00:00",
      TEXT(D30,"hh:mm:ss")="07:00:00",
      TEXT(D30,"hh:mm:ss")="15:00:00",
      TEXT(D30,"hh:mm:ss")="23:00:00"
    )
  ),
  1,
  0
))</f>
        <v/>
      </c>
      <c r="S29" s="4">
        <f>IF(OR($A28="Annual Leave",$A29="Annual Leave"),IF(AND($A28&lt;&gt;"Annual Leave",$A29="Annual Leave"),8,0),0)</f>
        <v/>
      </c>
      <c r="T29" s="146" t="n"/>
      <c r="U29" s="351">
        <f>MAX(0,40-Y29)</f>
        <v/>
      </c>
      <c r="V29" s="351">
        <f>IF(OR($C29="",$D29=""),0,
 IF(OR($A28="Holiday",$A29="Holiday"),0,
 IF(AND(NOT(OR($A28="Annual Leave",$A29="Annual Leave")),$A29="Off day"),0,
  IF($I28+$I29&gt;=8,IF($I28&gt;=8,0,8-$I28),$I29)
  )))</f>
        <v/>
      </c>
      <c r="W29" s="351">
        <f>MAX(0,V29-U29)</f>
        <v/>
      </c>
      <c r="X29" s="351">
        <f>IF(C29="","",C29-WEEKDAY(C29,1)+1)</f>
        <v/>
      </c>
      <c r="Y29" s="351">
        <f>SUMPRODUCT(($X$14:$X28=X29)*(($V$14:$V28)+($O$14:$O28)))+IF(X29=X14,$L$11,0)</f>
        <v/>
      </c>
      <c r="Z29" s="351" t="n"/>
      <c r="AA29" s="351" t="n"/>
      <c r="AB29" s="351" t="n"/>
      <c r="AC29" s="351" t="n"/>
      <c r="AD29" s="351" t="n"/>
      <c r="AE29" s="351" t="n"/>
      <c r="AF29" s="351" t="n"/>
    </row>
    <row r="30" ht="24" customHeight="1" s="348" thickBot="1">
      <c r="A30" s="147" t="inlineStr">
        <is>
          <t>On Day</t>
        </is>
      </c>
      <c r="B30" s="180" t="n"/>
      <c r="C30" s="88">
        <f>C27+1</f>
        <v/>
      </c>
      <c r="D30" s="54" t="n"/>
      <c r="E30" s="148">
        <f>IF(D30="", "",
 IF(D30=TIME(0,0,0), 0,
 IF(AND(D30&gt;=TIME(0,0,1), D30&lt;=TIME(2,0,0)), TIME(7,0,0),
 IF(AND(D30&gt;=TIME(6,0,0), D30&lt;=TIME(8,0,0)), TIME(12,0,0),
 IF(AND(D30&gt;TIME(8,0,0), D30&lt;=TIME(13,59,0)), TIME(15,0,0),
 IF(AND(D30&gt;=TIME(14,0,0), D30&lt;=TIME(17,59,0)), TIME(21,0,0),
 IF(AND(D30&gt;=TIME(18,0,0), D30&lt;=TIME(21,59,0)), TIME(0,0,0),
 IF(AND(D30&gt;=TIME(22,0,0), D30&lt;=TIME(23,59,59)), TIME(7,0,0), ""))))))))</f>
        <v/>
      </c>
      <c r="F30" s="149" t="n"/>
      <c r="G30" s="148">
        <f>IF(AND(D30&gt;=TIME(6,0,0),D30&lt;=TIME(8,0,0)),E30,"")</f>
        <v/>
      </c>
      <c r="H30" s="54" t="n"/>
      <c r="I30" s="55">
        <f>ROUND(IF(OR(D30="",E30="",E30=0),0,IF(H30="",MOD(E30-D30,1)*24,MOD(H30-D30,1)*24)),2)</f>
        <v/>
      </c>
      <c r="J30" s="150" t="n"/>
      <c r="K30" s="270" t="n"/>
      <c r="L30" s="181" t="n"/>
      <c r="M30" s="272">
        <f>MAX(0,V30-W30)</f>
        <v/>
      </c>
      <c r="N30" s="56">
        <f>(IF(OR($C30="",$D30=""),0,
 IF(OR($A30="Holiday",$A31="Holiday"),
    IF(ISNUMBER(MATCH(TRIM($B30),{"Phagwah","Good Friday","Easter Monday","Labour Day","Christmas","Eid ul Azha","Romans-2","Globe-12","Neptune P1"},0)),0,$I30),
 IF(AND(NOT(OR($A30="Annual Leave",$A31="Annual Leave")),$A30="Off day"),$I30,
  MAX(0,$I30-$V30)
  ))))+W30</f>
        <v/>
      </c>
      <c r="O30" s="56">
        <f>IF(AND(OR($A30="Holiday",$A31="Holiday"),
        ISNUMBER(MATCH(TRIM($B30),{"Phagwah","Good Friday","Easter Monday","Labour Day","Christmas","Eid ul Azha","Romans-2","Globe-12","Neptune P1"},0))),
   $I30,0)</f>
        <v/>
      </c>
      <c r="P30" s="56">
        <f>IF(OR($O$7="Canteen",$O$7="Head Office"),0,IF($I30&lt;=0,0,IF(OR(OR(TRIM($J30)="Hebrews",TRIM($J30)="Romans",TRIM($J30)="Romans-2",TRIM($J30)="Globe",TRIM($J30)="Globe-12",TRIM($J30)="Neptune P1"),AND($I31&gt;0,OR(TRIM($J31)="Hebrews",TRIM($J31)="Romans",TRIM($J31)="Romans-2",TRIM($J31)="Globe",TRIM($J31)="Globe-12",TRIM($J31)="Neptune P1"))),1,0)))</f>
        <v/>
      </c>
      <c r="Q30" s="57" t="n"/>
      <c r="R30" s="56">
        <f>IF(OR($O$7="Canteen",$O$7="Head Office"),0,IF(
  AND(
    SUMIFS(I:I, C:C, C30) &gt;= 8,
    COUNTIFS(C$14:C30, C30)=1,
    OR(
      TEXT(D30,"hh:mm:ss")="07:00:00",
      TEXT(D30,"hh:mm:ss")="15:00:00",
      TEXT(D30,"hh:mm:ss")="23:00:00",
      TEXT(D31,"hh:mm:ss")="07:00:00",
      TEXT(D31,"hh:mm:ss")="15:00:00",
      TEXT(D31,"hh:mm:ss")="23:00:00"
    )
  ),
  1,
  0
))</f>
        <v/>
      </c>
      <c r="S30" s="56">
        <f>IF(OR($A30="Annual Leave",$A31="Annual Leave"),IF($A30="Annual Leave",8,0),0)</f>
        <v/>
      </c>
      <c r="T30" s="58" t="n"/>
      <c r="U30" s="144">
        <f>MAX(0,40-Y30)</f>
        <v/>
      </c>
      <c r="V30" s="151">
        <f>IF(OR($C30="",$D30=""),0,
 IF(OR($A30="Holiday",$A31="Holiday"),0,
 IF(AND(NOT(OR($A30="Annual Leave",$A31="Annual Leave")),$A30="Off day"),0,
  IF($I30+$I31&gt;=8,IF($I30&gt;=8,8,$I30),$I30)
  )))</f>
        <v/>
      </c>
      <c r="W30" s="151">
        <f>MAX(0,V30-U30)</f>
        <v/>
      </c>
      <c r="X30" s="151">
        <f>IF(C30="","",C30-WEEKDAY(C30,1)+1)</f>
        <v/>
      </c>
      <c r="Y30" s="151">
        <f>SUMPRODUCT(($X$14:$X29=X30)*(($V$14:$V29)+($O$14:$O29)))+IF(X30=X14,$L$11,0)</f>
        <v/>
      </c>
      <c r="Z30" s="151" t="n"/>
      <c r="AA30" s="151" t="n"/>
      <c r="AB30" s="151" t="n"/>
      <c r="AC30" s="351" t="n"/>
      <c r="AD30" s="351" t="n"/>
      <c r="AE30" s="351" t="n"/>
      <c r="AF30" s="351" t="n"/>
    </row>
    <row r="31" ht="24" customHeight="1" s="348" thickBot="1">
      <c r="A31" s="147" t="inlineStr">
        <is>
          <t>On Day</t>
        </is>
      </c>
      <c r="B31" s="182" t="n"/>
      <c r="C31" s="89">
        <f>C30</f>
        <v/>
      </c>
      <c r="D31" s="59" t="n"/>
      <c r="E31" s="152">
        <f>IF(D31="", "",
 IF(D31=TIME(0,0,0), 0,
 IF(AND(D31&gt;=TIME(0,0,1), D31&lt;=TIME(2,0,0)), TIME(7,0,0),
 IF(AND(D31&gt;=TIME(6,0,0), D31&lt;=TIME(8,0,0)), TIME(12,0,0),
 IF(AND(D31&gt;TIME(8,0,0), D31&lt;=TIME(13,59,0)), TIME(15,0,0),
 IF(AND(D31&gt;=TIME(14,0,0), D31&lt;=TIME(17,59,0)), TIME(21,0,0),
 IF(AND(D31&gt;=TIME(18,0,0), D31&lt;=TIME(21,59,0)), TIME(0,0,0),
 IF(AND(D31&gt;=TIME(22,0,0), D31&lt;=TIME(23,59,59)), TIME(7,0,0), ""))))))))</f>
        <v/>
      </c>
      <c r="F31" s="153" t="n"/>
      <c r="G31" s="152">
        <f>IF(AND(D31&gt;=TIME(6,0,0),D31&lt;=TIME(8,0,0)),E31,"")</f>
        <v/>
      </c>
      <c r="H31" s="59" t="n"/>
      <c r="I31" s="60">
        <f>ROUND(IF(OR(D31="",E31="",E31=0),0,IF(H31="",MOD(E31-D31,1)*24,MOD(H31-D31,1)*24)),2)</f>
        <v/>
      </c>
      <c r="J31" s="150" t="n"/>
      <c r="K31" s="270" t="n"/>
      <c r="L31" s="183" t="n"/>
      <c r="M31" s="272">
        <f>MAX(0,V31-W31)</f>
        <v/>
      </c>
      <c r="N31" s="61">
        <f>(IF(OR($C31="",$D31=""),0,
 IF(OR($A30="Holiday",$A31="Holiday"),
    IF(ISNUMBER(MATCH(TRIM($B31),{"Phagwah","Good Friday","Easter Monday","Labour Day","Christmas","Eid ul Azha","Romans-2","Globe-12","Neptune P1"},0)),0,$I31),
 IF(AND(NOT(OR($A30="Annual Leave",$A31="Annual Leave")),$A31="Off day"),$I31,
  MAX(0,$I31-$V31)
  ))))+W31</f>
        <v/>
      </c>
      <c r="O31" s="61">
        <f>IF(AND(OR($A30="Holiday",$A31="Holiday"),
        ISNUMBER(MATCH(TRIM($B31),{"Phagwah","Good Friday","Easter Monday","Labour Day","Christmas","Eid ul Azha","Romans-2","Globe-12","Neptune P1"},0))),
   $I31,0)</f>
        <v/>
      </c>
      <c r="P31" s="61">
        <f>IF(OR($O$7="Canteen",$O$7="Head Office"),0,IF($I31&lt;=0,0,IF(AND($I30&lt;=0,OR(TRIM($J31)="Hebrews",TRIM($J31)="Romans",TRIM($J31)="Romans-2",TRIM($J31)="Globe",TRIM($J31)="Globe-12",TRIM($J31)="Neptune P1")),1,0)))</f>
        <v/>
      </c>
      <c r="Q31" s="62" t="n"/>
      <c r="R31" s="61">
        <f>IF(OR($O$7="Canteen",$O$7="Head Office"),0,IF(
  AND(
    SUMIFS(I:I, C:C, C31) &gt;= 8,
    COUNTIFS(C$14:C31, C31)=1,
    OR(
      TEXT(D31,"hh:mm:ss")="07:00:00",
      TEXT(D31,"hh:mm:ss")="15:00:00",
      TEXT(D31,"hh:mm:ss")="23:00:00",
      TEXT(D32,"hh:mm:ss")="07:00:00",
      TEXT(D32,"hh:mm:ss")="15:00:00",
      TEXT(D32,"hh:mm:ss")="23:00:00"
    )
  ),
  1,
  0
))</f>
        <v/>
      </c>
      <c r="S31" s="61">
        <f>IF(OR($A30="Annual Leave",$A31="Annual Leave"),IF(AND($A30&lt;&gt;"Annual Leave",$A31="Annual Leave"),8,0),0)</f>
        <v/>
      </c>
      <c r="T31" s="63" t="n"/>
      <c r="U31" s="144">
        <f>MAX(0,40-Y31)</f>
        <v/>
      </c>
      <c r="V31" s="151">
        <f>IF(OR($C31="",$D31=""),0,
 IF(OR($A30="Holiday",$A31="Holiday"),0,
 IF(AND(NOT(OR($A30="Annual Leave",$A31="Annual Leave")),$A31="Off day"),0,
  IF($I30+$I31&gt;=8,IF($I30&gt;=8,0,8-$I30),$I31)
  )))</f>
        <v/>
      </c>
      <c r="W31" s="151">
        <f>MAX(0,V31-U31)</f>
        <v/>
      </c>
      <c r="X31" s="151">
        <f>IF(C31="","",C31-WEEKDAY(C31,1)+1)</f>
        <v/>
      </c>
      <c r="Y31" s="151">
        <f>SUMPRODUCT(($X$14:$X30=X31)*(($V$14:$V30)+($O$14:$O30)))+IF(X31=X14,$L$11,0)</f>
        <v/>
      </c>
      <c r="Z31" s="151" t="n"/>
      <c r="AA31" s="151" t="n"/>
      <c r="AB31" s="151" t="n"/>
      <c r="AC31" s="351" t="n"/>
      <c r="AD31" s="351" t="n"/>
      <c r="AE31" s="351" t="n"/>
      <c r="AF31" s="351" t="n"/>
    </row>
    <row r="32" ht="24" customHeight="1" s="348" thickBot="1">
      <c r="A32" s="184" t="inlineStr">
        <is>
          <t>On Day</t>
        </is>
      </c>
      <c r="B32" s="185" t="n"/>
      <c r="C32" s="101">
        <f>C30+1</f>
        <v/>
      </c>
      <c r="D32" s="11" t="n"/>
      <c r="E32" s="186">
        <f>IF(D32="", "",
 IF(D32=TIME(0,0,0), 0,
 IF(AND(D32&gt;=TIME(0,0,1), D32&lt;=TIME(2,0,0)), TIME(7,0,0),
 IF(AND(D32&gt;=TIME(6,0,0), D32&lt;=TIME(8,0,0)), TIME(12,0,0),
 IF(AND(D32&gt;TIME(8,0,0), D32&lt;=TIME(13,59,0)), TIME(15,0,0),
 IF(AND(D32&gt;=TIME(14,0,0), D32&lt;=TIME(17,59,0)), TIME(21,0,0),
 IF(AND(D32&gt;=TIME(18,0,0), D32&lt;=TIME(21,59,0)), TIME(0,0,0),
 IF(AND(D32&gt;=TIME(22,0,0), D32&lt;=TIME(23,59,59)), TIME(7,0,0), ""))))))))</f>
        <v/>
      </c>
      <c r="F32" s="187" t="n"/>
      <c r="G32" s="186">
        <f>IF(AND(D32&gt;=TIME(6,0,0),D32&lt;=TIME(8,0,0)),E32,"")</f>
        <v/>
      </c>
      <c r="H32" s="11" t="n"/>
      <c r="I32" s="87">
        <f>ROUND(IF(OR(D32="",E32="",E32=0),0,IF(H32="",MOD(E32-D32,1)*24,MOD(H32-D32,1)*24)),2)</f>
        <v/>
      </c>
      <c r="J32" s="188" t="n"/>
      <c r="K32" s="297" t="n"/>
      <c r="L32" s="189" t="n"/>
      <c r="M32" s="298">
        <f>MAX(0,V32-W32)</f>
        <v/>
      </c>
      <c r="N32" s="12">
        <f>(IF(OR($C32="",$D32=""),0,
 IF(OR($A32="Holiday",$A33="Holiday"),
    IF(ISNUMBER(MATCH(TRIM($B32),{"Phagwah","Good Friday","Easter Monday","Labour Day","Christmas","Eid ul Azha","Romans-2","Globe-12","Neptune P1"},0)),0,$I32),
 IF(AND(NOT(OR($A32="Annual Leave",$A33="Annual Leave")),$A32="Off day"),$I32,
  MAX(0,$I32-$V32)
  ))))+W32</f>
        <v/>
      </c>
      <c r="O32" s="12">
        <f>IF(AND(OR($A32="Holiday",$A33="Holiday"),
        ISNUMBER(MATCH(TRIM($B32),{"Phagwah","Good Friday","Easter Monday","Labour Day","Christmas","Eid ul Azha","Romans-2","Globe-12","Neptune P1"},0))),
   $I32,0)</f>
        <v/>
      </c>
      <c r="P32" s="12">
        <f>IF(OR($O$7="Canteen",$O$7="Head Office"),0,IF($I32&lt;=0,0,IF(OR(OR(TRIM($J32)="Hebrews",TRIM($J32)="Romans",TRIM($J32)="Romans-2",TRIM($J32)="Globe",TRIM($J32)="Globe-12",TRIM($J32)="Neptune P1"),AND($I33&gt;0,OR(TRIM($J33)="Hebrews",TRIM($J33)="Romans",TRIM($J33)="Romans-2",TRIM($J33)="Globe",TRIM($J33)="Globe-12",TRIM($J33)="Neptune P1"))),1,0)))</f>
        <v/>
      </c>
      <c r="Q32" s="13" t="n"/>
      <c r="R32" s="12">
        <f>IF(OR($O$7="Canteen",$O$7="Head Office"),0,IF(
  AND(
    SUMIFS(I:I, C:C, C32) &gt;= 8,
    COUNTIFS(C$14:C32, C32)=1,
    OR(
      TEXT(D32,"hh:mm:ss")="07:00:00",
      TEXT(D32,"hh:mm:ss")="15:00:00",
      TEXT(D32,"hh:mm:ss")="23:00:00",
      TEXT(D33,"hh:mm:ss")="07:00:00",
      TEXT(D33,"hh:mm:ss")="15:00:00",
      TEXT(D33,"hh:mm:ss")="23:00:00"
    )
  ),
  1,
  0
))</f>
        <v/>
      </c>
      <c r="S32" s="12">
        <f>IF(OR($A32="Annual Leave",$A33="Annual Leave"),IF($A32="Annual Leave",8,0),0)</f>
        <v/>
      </c>
      <c r="T32" s="102" t="n"/>
      <c r="U32" s="144">
        <f>MAX(0,40-Y32)</f>
        <v/>
      </c>
      <c r="V32" s="351">
        <f>IF(OR($C32="",$D32=""),0,
 IF(OR($A32="Holiday",$A33="Holiday"),0,
 IF(AND(NOT(OR($A32="Annual Leave",$A33="Annual Leave")),$A32="Off day"),0,
  IF($I32+$I33&gt;=8,IF($I32&gt;=8,8,$I32),$I32)
  )))</f>
        <v/>
      </c>
      <c r="W32" s="351">
        <f>MAX(0,V32-U32)</f>
        <v/>
      </c>
      <c r="X32" s="351">
        <f>IF(C32="","",C32-WEEKDAY(C32,1)+1)</f>
        <v/>
      </c>
      <c r="Y32" s="351">
        <f>SUMPRODUCT(($X$14:$X31=X32)*(($V$14:$V31)+($O$14:$O31)))+IF(X32=X14,$L$11,0)</f>
        <v/>
      </c>
      <c r="Z32" s="351" t="n"/>
      <c r="AA32" s="351" t="n"/>
      <c r="AB32" s="351" t="n"/>
      <c r="AC32" s="351" t="n"/>
      <c r="AD32" s="351" t="n"/>
      <c r="AE32" s="351" t="n"/>
      <c r="AF32" s="351" t="n"/>
    </row>
    <row r="33" ht="24" customHeight="1" s="348" thickBot="1">
      <c r="A33" s="184" t="inlineStr">
        <is>
          <t>On Day</t>
        </is>
      </c>
      <c r="B33" s="299" t="n"/>
      <c r="C33" s="101">
        <f>C32</f>
        <v/>
      </c>
      <c r="D33" s="300" t="n"/>
      <c r="E33" s="301">
        <f>IF(D33="", "",
 IF(D33=TIME(0,0,0), 0,
 IF(AND(D33&gt;=TIME(0,0,1), D33&lt;=TIME(2,0,0)), TIME(7,0,0),
 IF(AND(D33&gt;=TIME(6,0,0), D33&lt;=TIME(8,0,0)), TIME(12,0,0),
 IF(AND(D33&gt;TIME(8,0,0), D33&lt;=TIME(13,59,0)), TIME(15,0,0),
 IF(AND(D33&gt;=TIME(14,0,0), D33&lt;=TIME(17,59,0)), TIME(21,0,0),
 IF(AND(D33&gt;=TIME(18,0,0), D33&lt;=TIME(21,59,0)), TIME(0,0,0),
 IF(AND(D33&gt;=TIME(22,0,0), D33&lt;=TIME(23,59,59)), TIME(7,0,0), ""))))))))</f>
        <v/>
      </c>
      <c r="F33" s="187" t="n"/>
      <c r="G33" s="301">
        <f>IF(AND(D33&gt;=TIME(6,0,0),D33&lt;=TIME(8,0,0)),E33,"")</f>
        <v/>
      </c>
      <c r="H33" s="300" t="n"/>
      <c r="I33" s="87">
        <f>ROUND(IF(OR(D33="",E33="",E33=0),0,IF(H33="",MOD(E33-D33,1)*24,MOD(H33-D33,1)*24)),2)</f>
        <v/>
      </c>
      <c r="J33" s="190" t="n"/>
      <c r="K33" s="297" t="n"/>
      <c r="L33" s="189" t="n"/>
      <c r="M33" s="298">
        <f>MAX(0,V33-W33)</f>
        <v/>
      </c>
      <c r="N33" s="302">
        <f>(IF(OR($C33="",$D33=""),0,
 IF(OR($A32="Holiday",$A33="Holiday"),
    IF(ISNUMBER(MATCH(TRIM($B33),{"Phagwah","Good Friday","Easter Monday","Labour Day","Christmas","Eid ul Azha","Romans-2","Globe-12","Neptune P1"},0)),0,$I33),
 IF(AND(NOT(OR($A32="Annual Leave",$A33="Annual Leave")),$A33="Off day"),$I33,
  MAX(0,$I33-$V33)
  ))))+W33</f>
        <v/>
      </c>
      <c r="O33" s="302">
        <f>IF(AND(OR($A32="Holiday",$A33="Holiday"),
        ISNUMBER(MATCH(TRIM($B33),{"Phagwah","Good Friday","Easter Monday","Labour Day","Christmas","Eid ul Azha","Romans-2","Globe-12","Neptune P1"},0))),
   $I33,0)</f>
        <v/>
      </c>
      <c r="P33" s="302">
        <f>IF(OR($O$7="Canteen",$O$7="Head Office"),0,IF($I33&lt;=0,0,IF(AND($I32&lt;=0,OR(TRIM($J33)="Hebrews",TRIM($J33)="Romans",TRIM($J33)="Romans-2",TRIM($J33)="Globe",TRIM($J33)="Globe-12",TRIM($J33)="Neptune P1")),1,0)))</f>
        <v/>
      </c>
      <c r="Q33" s="303" t="n"/>
      <c r="R33" s="302">
        <f>IF(OR($O$7="Canteen",$O$7="Head Office"),0,IF(
  AND(
    SUMIFS(I:I, C:C, C33) &gt;= 8,
    COUNTIFS(C$14:C33, C33)=1,
    OR(
      TEXT(D33,"hh:mm:ss")="07:00:00",
      TEXT(D33,"hh:mm:ss")="15:00:00",
      TEXT(D33,"hh:mm:ss")="23:00:00",
      TEXT(D34,"hh:mm:ss")="07:00:00",
      TEXT(D34,"hh:mm:ss")="15:00:00",
      TEXT(D34,"hh:mm:ss")="23:00:00"
    )
  ),
  1,
  0
))</f>
        <v/>
      </c>
      <c r="S33" s="302">
        <f>IF(OR($A32="Annual Leave",$A33="Annual Leave"),IF(AND($A32&lt;&gt;"Annual Leave",$A33="Annual Leave"),8,0),0)</f>
        <v/>
      </c>
      <c r="T33" s="304" t="n"/>
      <c r="U33" s="144">
        <f>MAX(0,40-Y33)</f>
        <v/>
      </c>
      <c r="V33" s="351">
        <f>IF(OR($C33="",$D33=""),0,
 IF(OR($A32="Holiday",$A33="Holiday"),0,
 IF(AND(NOT(OR($A32="Annual Leave",$A33="Annual Leave")),$A33="Off day"),0,
  IF($I32+$I33&gt;=8,IF($I32&gt;=8,0,8-$I32),$I33)
  )))</f>
        <v/>
      </c>
      <c r="W33" s="351">
        <f>MAX(0,V33-U33)</f>
        <v/>
      </c>
      <c r="X33" s="351">
        <f>IF(C33="","",C33-WEEKDAY(C33,1)+1)</f>
        <v/>
      </c>
      <c r="Y33" s="351">
        <f>SUMPRODUCT(($X$14:$X32=X33)*(($V$14:$V32)+($O$14:$O32)))+IF(X33=X14,$L$11,0)</f>
        <v/>
      </c>
      <c r="Z33" s="351" t="n"/>
      <c r="AA33" s="351" t="n"/>
      <c r="AB33" s="351" t="n"/>
      <c r="AC33" s="351" t="n"/>
      <c r="AD33" s="351" t="n"/>
      <c r="AE33" s="351" t="n"/>
      <c r="AF33" s="351" t="n"/>
    </row>
    <row r="34" ht="24" customHeight="1" s="348" thickBot="1">
      <c r="A34" s="159" t="inlineStr">
        <is>
          <t>On Day</t>
        </is>
      </c>
      <c r="B34" s="191" t="n"/>
      <c r="C34" s="92">
        <f>C32+1</f>
        <v/>
      </c>
      <c r="D34" s="31" t="n"/>
      <c r="E34" s="160">
        <f>IF(D34="", "",
 IF(D34=TIME(0,0,0), 0,
 IF(AND(D34&gt;=TIME(0,0,1), D34&lt;=TIME(2,0,0)), TIME(7,0,0),
 IF(AND(D34&gt;=TIME(6,0,0), D34&lt;=TIME(8,0,0)), TIME(12,0,0),
 IF(AND(D34&gt;TIME(8,0,0), D34&lt;=TIME(13,59,0)), TIME(15,0,0),
 IF(AND(D34&gt;=TIME(14,0,0), D34&lt;=TIME(17,59,0)), TIME(21,0,0),
 IF(AND(D34&gt;=TIME(18,0,0), D34&lt;=TIME(21,59,0)), TIME(0,0,0),
 IF(AND(D34&gt;=TIME(22,0,0), D34&lt;=TIME(23,59,59)), TIME(7,0,0), ""))))))))</f>
        <v/>
      </c>
      <c r="F34" s="161" t="n"/>
      <c r="G34" s="160">
        <f>IF(AND(D34&gt;=TIME(6,0,0),D34&lt;=TIME(8,0,0)),E34,"")</f>
        <v/>
      </c>
      <c r="H34" s="31" t="n"/>
      <c r="I34" s="32">
        <f>ROUND(IF(OR(D34="",E34="",E34=0),0,IF(H34="",MOD(E34-D34,1)*24,MOD(H34-D34,1)*24)),2)</f>
        <v/>
      </c>
      <c r="J34" s="162" t="n"/>
      <c r="K34" s="282" t="n"/>
      <c r="L34" s="181" t="n"/>
      <c r="M34" s="283">
        <f>MAX(0,V34-W34)</f>
        <v/>
      </c>
      <c r="N34" s="33">
        <f>(IF(OR($C34="",$D34=""),0,
 IF(OR($A34="Holiday",$A35="Holiday"),
    IF(ISNUMBER(MATCH(TRIM($B34),{"Phagwah","Good Friday","Easter Monday","Labour Day","Christmas","Eid ul Azha","Romans-2","Globe-12","Neptune P1"},0)),0,$I34),
 IF(AND(NOT(OR($A34="Annual Leave",$A35="Annual Leave")),$A34="Off day"),$I34,
  MAX(0,$I34-$V34)
  ))))+W34</f>
        <v/>
      </c>
      <c r="O34" s="33">
        <f>IF(AND(OR($A34="Holiday",$A35="Holiday"),
        ISNUMBER(MATCH(TRIM($B34),{"Phagwah","Good Friday","Easter Monday","Labour Day","Christmas","Eid ul Azha","Romans-2","Globe-12","Neptune P1"},0))),
   $I34,0)</f>
        <v/>
      </c>
      <c r="P34" s="33">
        <f>IF(OR($O$7="Canteen",$O$7="Head Office"),0,IF($I34&lt;=0,0,IF(OR(OR(TRIM($J34)="Hebrews",TRIM($J34)="Romans",TRIM($J34)="Romans-2",TRIM($J34)="Globe",TRIM($J34)="Globe-12",TRIM($J34)="Neptune P1"),AND($I35&gt;0,OR(TRIM($J35)="Hebrews",TRIM($J35)="Romans",TRIM($J35)="Romans-2",TRIM($J35)="Globe",TRIM($J35)="Globe-12",TRIM($J35)="Neptune P1"))),1,0)))</f>
        <v/>
      </c>
      <c r="Q34" s="34" t="n"/>
      <c r="R34" s="33">
        <f>IF(OR($O$7="Canteen",$O$7="Head Office"),0,IF(
  AND(
    SUMIFS(I:I, C:C, C34) &gt;= 8,
    COUNTIFS(C$14:C34, C34)=1,
    OR(
      TEXT(D34,"hh:mm:ss")="07:00:00",
      TEXT(D34,"hh:mm:ss")="15:00:00",
      TEXT(D34,"hh:mm:ss")="23:00:00",
      TEXT(D35,"hh:mm:ss")="07:00:00",
      TEXT(D35,"hh:mm:ss")="15:00:00",
      TEXT(D35,"hh:mm:ss")="23:00:00"
    )
  ),
  1,
  0
))</f>
        <v/>
      </c>
      <c r="S34" s="33">
        <f>IF(OR($A34="Annual Leave",$A35="Annual Leave"),IF($A34="Annual Leave",8,0),0)</f>
        <v/>
      </c>
      <c r="T34" s="35" t="n"/>
      <c r="U34" s="144">
        <f>MAX(0,40-Y34)</f>
        <v/>
      </c>
      <c r="V34" s="351">
        <f>IF(OR($C34="",$D34=""),0,
 IF(OR($A34="Holiday",$A35="Holiday"),0,
 IF(AND(NOT(OR($A34="Annual Leave",$A35="Annual Leave")),$A34="Off day"),0,
  IF($I34+$I35&gt;=8,IF($I34&gt;=8,8,$I34),$I34)
  )))</f>
        <v/>
      </c>
      <c r="W34" s="351">
        <f>MAX(0,V34-U34)</f>
        <v/>
      </c>
      <c r="X34" s="351">
        <f>IF(C34="","",C34-WEEKDAY(C34,1)+1)</f>
        <v/>
      </c>
      <c r="Y34" s="351">
        <f>SUMPRODUCT(($X$14:$X33=X34)*(($V$14:$V33)+($O$14:$O33)))+IF(X34=X14,$L$11,0)</f>
        <v/>
      </c>
      <c r="Z34" s="351" t="n"/>
      <c r="AA34" s="351" t="n"/>
      <c r="AB34" s="351" t="n"/>
      <c r="AC34" s="351" t="n"/>
      <c r="AD34" s="351" t="n"/>
      <c r="AE34" s="351" t="n"/>
      <c r="AF34" s="351" t="n"/>
    </row>
    <row r="35" ht="24" customHeight="1" s="348" thickBot="1">
      <c r="A35" s="159" t="inlineStr">
        <is>
          <t>On Day</t>
        </is>
      </c>
      <c r="B35" s="192" t="n"/>
      <c r="C35" s="93">
        <f>C34</f>
        <v/>
      </c>
      <c r="D35" s="36" t="n"/>
      <c r="E35" s="163">
        <f>IF(D35="", "",
 IF(D35=TIME(0,0,0), 0,
 IF(AND(D35&gt;=TIME(0,0,1), D35&lt;=TIME(2,0,0)), TIME(7,0,0),
 IF(AND(D35&gt;=TIME(6,0,0), D35&lt;=TIME(8,0,0)), TIME(12,0,0),
 IF(AND(D35&gt;TIME(8,0,0), D35&lt;=TIME(13,59,0)), TIME(15,0,0),
 IF(AND(D35&gt;=TIME(14,0,0), D35&lt;=TIME(17,59,0)), TIME(21,0,0),
 IF(AND(D35&gt;=TIME(18,0,0), D35&lt;=TIME(21,59,0)), TIME(0,0,0),
 IF(AND(D35&gt;=TIME(22,0,0), D35&lt;=TIME(23,59,59)), TIME(7,0,0), ""))))))))</f>
        <v/>
      </c>
      <c r="F35" s="164" t="n"/>
      <c r="G35" s="163">
        <f>IF(AND(D35&gt;=TIME(6,0,0),D35&lt;=TIME(8,0,0)),E35,"")</f>
        <v/>
      </c>
      <c r="H35" s="36" t="n"/>
      <c r="I35" s="37">
        <f>ROUND(IF(OR(D35="",E35="",E35=0),0,IF(H35="",MOD(E35-D35,1)*24,MOD(H35-D35,1)*24)),2)</f>
        <v/>
      </c>
      <c r="J35" s="162" t="n"/>
      <c r="K35" s="282" t="n"/>
      <c r="L35" s="183" t="n"/>
      <c r="M35" s="283">
        <f>MAX(0,V35-W35)</f>
        <v/>
      </c>
      <c r="N35" s="38">
        <f>(IF(OR($C35="",$D35=""),0,
 IF(OR($A34="Holiday",$A35="Holiday"),
    IF(ISNUMBER(MATCH(TRIM($B35),{"Phagwah","Good Friday","Easter Monday","Labour Day","Christmas","Eid ul Azha","Romans-2","Globe-12","Neptune P1"},0)),0,$I35),
 IF(AND(NOT(OR($A34="Annual Leave",$A35="Annual Leave")),$A35="Off day"),$I35,
  MAX(0,$I35-$V35)
  ))))+W35</f>
        <v/>
      </c>
      <c r="O35" s="38">
        <f>IF(AND(OR($A34="Holiday",$A35="Holiday"),
        ISNUMBER(MATCH(TRIM($B35),{"Phagwah","Good Friday","Easter Monday","Labour Day","Christmas","Eid ul Azha","Romans-2","Globe-12","Neptune P1"},0))),
   $I35,0)</f>
        <v/>
      </c>
      <c r="P35" s="38">
        <f>IF(OR($O$7="Canteen",$O$7="Head Office"),0,IF($I35&lt;=0,0,IF(AND($I34&lt;=0,OR(TRIM($J35)="Hebrews",TRIM($J35)="Romans",TRIM($J35)="Romans-2",TRIM($J35)="Globe",TRIM($J35)="Globe-12",TRIM($J35)="Neptune P1")),1,0)))</f>
        <v/>
      </c>
      <c r="Q35" s="39" t="n"/>
      <c r="R35" s="38">
        <f>IF(OR($O$7="Canteen",$O$7="Head Office"),0,IF(
  AND(
    SUMIFS(I:I, C:C, C35) &gt;= 8,
    COUNTIFS(C$14:C35, C35)=1,
    OR(
      TEXT(D35,"hh:mm:ss")="07:00:00",
      TEXT(D35,"hh:mm:ss")="15:00:00",
      TEXT(D35,"hh:mm:ss")="23:00:00",
      TEXT(D36,"hh:mm:ss")="07:00:00",
      TEXT(D36,"hh:mm:ss")="15:00:00",
      TEXT(D36,"hh:mm:ss")="23:00:00"
    )
  ),
  1,
  0
))</f>
        <v/>
      </c>
      <c r="S35" s="38">
        <f>IF(OR($A34="Annual Leave",$A35="Annual Leave"),IF(AND($A34&lt;&gt;"Annual Leave",$A35="Annual Leave"),8,0),0)</f>
        <v/>
      </c>
      <c r="T35" s="40" t="n"/>
      <c r="U35" s="144">
        <f>MAX(0,40-Y35)</f>
        <v/>
      </c>
      <c r="V35" s="351">
        <f>IF(OR($C35="",$D35=""),0,
 IF(OR($A34="Holiday",$A35="Holiday"),0,
 IF(AND(NOT(OR($A34="Annual Leave",$A35="Annual Leave")),$A35="Off day"),0,
  IF($I34+$I35&gt;=8,IF($I34&gt;=8,0,8-$I34),$I35)
  )))</f>
        <v/>
      </c>
      <c r="W35" s="351">
        <f>MAX(0,V35-U35)</f>
        <v/>
      </c>
      <c r="X35" s="351">
        <f>IF(C35="","",C35-WEEKDAY(C35,1)+1)</f>
        <v/>
      </c>
      <c r="Y35" s="351">
        <f>SUMPRODUCT(($X$14:$X34=X35)*(($V$14:$V34)+($O$14:$O34)))+IF(X35=X14,$L$11,0)</f>
        <v/>
      </c>
      <c r="Z35" s="351" t="n"/>
      <c r="AA35" s="351" t="n"/>
      <c r="AB35" s="351" t="n"/>
      <c r="AC35" s="351" t="n"/>
      <c r="AD35" s="351" t="n"/>
      <c r="AE35" s="351" t="n"/>
      <c r="AF35" s="351" t="n"/>
    </row>
    <row r="36" ht="24" customHeight="1" s="348" thickBot="1">
      <c r="A36" s="154" t="inlineStr">
        <is>
          <t>On Day</t>
        </is>
      </c>
      <c r="B36" s="193" t="n"/>
      <c r="C36" s="90">
        <f>C34+1</f>
        <v/>
      </c>
      <c r="D36" s="8" t="n"/>
      <c r="E36" s="155">
        <f>IF(D36="", "",
 IF(D36=TIME(0,0,0), 0,
 IF(AND(D36&gt;=TIME(0,0,1), D36&lt;=TIME(2,0,0)), TIME(7,0,0),
 IF(AND(D36&gt;=TIME(6,0,0), D36&lt;=TIME(8,0,0)), TIME(12,0,0),
 IF(AND(D36&gt;TIME(8,0,0), D36&lt;=TIME(13,59,0)), TIME(15,0,0),
 IF(AND(D36&gt;=TIME(14,0,0), D36&lt;=TIME(17,59,0)), TIME(21,0,0),
 IF(AND(D36&gt;=TIME(18,0,0), D36&lt;=TIME(21,59,0)), TIME(0,0,0),
 IF(AND(D36&gt;=TIME(22,0,0), D36&lt;=TIME(23,59,59)), TIME(7,0,0), ""))))))))</f>
        <v/>
      </c>
      <c r="F36" s="156" t="n"/>
      <c r="G36" s="155">
        <f>IF(AND(D36&gt;=TIME(6,0,0),D36&lt;=TIME(8,0,0)),E36,"")</f>
        <v/>
      </c>
      <c r="H36" s="8" t="n"/>
      <c r="I36" s="30">
        <f>ROUND(IF(OR(D36="",E36="",E36=0),0,IF(H36="",MOD(E36-D36,1)*24,MOD(H36-D36,1)*24)),2)</f>
        <v/>
      </c>
      <c r="J36" s="157" t="n"/>
      <c r="K36" s="274" t="n"/>
      <c r="L36" s="189" t="n"/>
      <c r="M36" s="275">
        <f>MAX(0,V36-W36)</f>
        <v/>
      </c>
      <c r="N36" s="9">
        <f>(IF(OR($C36="",$D36=""),0,
 IF(OR($A36="Holiday",$A37="Holiday"),
    IF(ISNUMBER(MATCH(TRIM($B36),{"Phagwah","Good Friday","Easter Monday","Labour Day","Christmas","Eid ul Azha","Romans-2","Globe-12","Neptune P1"},0)),0,$I36),
 IF(AND(NOT(OR($A36="Annual Leave",$A37="Annual Leave")),$A36="Off day"),$I36,
  MAX(0,$I36-$V36)
  ))))+W36</f>
        <v/>
      </c>
      <c r="O36" s="9">
        <f>IF(AND(OR($A36="Holiday",$A37="Holiday"),
        ISNUMBER(MATCH(TRIM($B36),{"Phagwah","Good Friday","Easter Monday","Labour Day","Christmas","Eid ul Azha","Romans-2","Globe-12","Neptune P1"},0))),
   $I36,0)</f>
        <v/>
      </c>
      <c r="P36" s="9">
        <f>IF(OR($O$7="Canteen",$O$7="Head Office"),0,IF($I36&lt;=0,0,IF(OR(OR(TRIM($J36)="Hebrews",TRIM($J36)="Romans",TRIM($J36)="Romans-2",TRIM($J36)="Globe",TRIM($J36)="Globe-12",TRIM($J36)="Neptune P1"),AND($I37&gt;0,OR(TRIM($J37)="Hebrews",TRIM($J37)="Romans",TRIM($J37)="Romans-2",TRIM($J37)="Globe",TRIM($J37)="Globe-12",TRIM($J37)="Neptune P1"))),1,0)))</f>
        <v/>
      </c>
      <c r="Q36" s="10" t="n"/>
      <c r="R36" s="9">
        <f>IF(OR($O$7="Canteen",$O$7="Head Office"),0,IF(
  AND(
    SUMIFS(I:I, C:C, C36) &gt;= 8,
    COUNTIFS(C$14:C36, C36)=1,
    OR(
      TEXT(D36,"hh:mm:ss")="07:00:00",
      TEXT(D36,"hh:mm:ss")="15:00:00",
      TEXT(D36,"hh:mm:ss")="23:00:00",
      TEXT(D37,"hh:mm:ss")="07:00:00",
      TEXT(D37,"hh:mm:ss")="15:00:00",
      TEXT(D37,"hh:mm:ss")="23:00:00"
    )
  ),
  1,
  0
))</f>
        <v/>
      </c>
      <c r="S36" s="9">
        <f>IF(OR($A36="Annual Leave",$A37="Annual Leave"),IF($A36="Annual Leave",8,0),0)</f>
        <v/>
      </c>
      <c r="T36" s="91" t="n"/>
      <c r="U36" s="144">
        <f>MAX(0,40-Y36)</f>
        <v/>
      </c>
      <c r="V36" s="351">
        <f>IF(OR($C36="",$D36=""),0,
 IF(OR($A36="Holiday",$A37="Holiday"),0,
 IF(AND(NOT(OR($A36="Annual Leave",$A37="Annual Leave")),$A36="Off day"),0,
  IF($I36+$I37&gt;=8,IF($I36&gt;=8,8,$I36),$I36)
  )))</f>
        <v/>
      </c>
      <c r="W36" s="351">
        <f>MAX(0,V36-U36)</f>
        <v/>
      </c>
      <c r="X36" s="351">
        <f>IF(C36="","",C36-WEEKDAY(C36,1)+1)</f>
        <v/>
      </c>
      <c r="Y36" s="351">
        <f>SUMPRODUCT(($X$14:$X35=X36)*(($V$14:$V35)+($O$14:$O35)))+IF(X36=X14,$L$11,0)</f>
        <v/>
      </c>
      <c r="Z36" s="351" t="n"/>
      <c r="AA36" s="351" t="n"/>
      <c r="AB36" s="351" t="n"/>
      <c r="AC36" s="351" t="n"/>
      <c r="AD36" s="351" t="n"/>
      <c r="AE36" s="351" t="n"/>
      <c r="AF36" s="351" t="n"/>
    </row>
    <row r="37" ht="24" customHeight="1" s="348" thickBot="1">
      <c r="A37" s="154" t="inlineStr">
        <is>
          <t>On Day</t>
        </is>
      </c>
      <c r="B37" s="305" t="n"/>
      <c r="C37" s="90">
        <f>C36</f>
        <v/>
      </c>
      <c r="D37" s="276" t="n"/>
      <c r="E37" s="277">
        <f>IF(D37="", "",
 IF(D37=TIME(0,0,0), 0,
 IF(AND(D37&gt;=TIME(0,0,1), D37&lt;=TIME(2,0,0)), TIME(7,0,0),
 IF(AND(D37&gt;=TIME(6,0,0), D37&lt;=TIME(8,0,0)), TIME(12,0,0),
 IF(AND(D37&gt;TIME(8,0,0), D37&lt;=TIME(13,59,0)), TIME(15,0,0),
 IF(AND(D37&gt;=TIME(14,0,0), D37&lt;=TIME(17,59,0)), TIME(21,0,0),
 IF(AND(D37&gt;=TIME(18,0,0), D37&lt;=TIME(21,59,0)), TIME(0,0,0),
 IF(AND(D37&gt;=TIME(22,0,0), D37&lt;=TIME(23,59,59)), TIME(7,0,0), ""))))))))</f>
        <v/>
      </c>
      <c r="F37" s="156" t="n"/>
      <c r="G37" s="277">
        <f>IF(AND(D37&gt;=TIME(6,0,0),D37&lt;=TIME(8,0,0)),E37,"")</f>
        <v/>
      </c>
      <c r="H37" s="276" t="n"/>
      <c r="I37" s="30">
        <f>ROUND(IF(OR(D37="",E37="",E37=0),0,IF(H37="",MOD(E37-D37,1)*24,MOD(H37-D37,1)*24)),2)</f>
        <v/>
      </c>
      <c r="J37" s="158" t="n"/>
      <c r="K37" s="274" t="n"/>
      <c r="L37" s="189" t="n"/>
      <c r="M37" s="275">
        <f>MAX(0,V37-W37)</f>
        <v/>
      </c>
      <c r="N37" s="278">
        <f>(IF(OR($C37="",$D37=""),0,
 IF(OR($A36="Holiday",$A37="Holiday"),
    IF(ISNUMBER(MATCH(TRIM($B37),{"Phagwah","Good Friday","Easter Monday","Labour Day","Christmas","Eid ul Azha","Romans-2","Globe-12","Neptune P1"},0)),0,$I37),
 IF(AND(NOT(OR($A36="Annual Leave",$A37="Annual Leave")),$A37="Off day"),$I37,
  MAX(0,$I37-$V37)
  ))))+W37</f>
        <v/>
      </c>
      <c r="O37" s="278">
        <f>IF(AND(OR($A36="Holiday",$A37="Holiday"),
        ISNUMBER(MATCH(TRIM($B37),{"Phagwah","Good Friday","Easter Monday","Labour Day","Christmas","Eid ul Azha","Romans-2","Globe-12","Neptune P1"},0))),
   $I37,0)</f>
        <v/>
      </c>
      <c r="P37" s="278">
        <f>IF(OR($O$7="Canteen",$O$7="Head Office"),0,IF($I37&lt;=0,0,IF(AND($I36&lt;=0,OR(TRIM($J37)="Hebrews",TRIM($J37)="Romans",TRIM($J37)="Romans-2",TRIM($J37)="Globe",TRIM($J37)="Globe-12",TRIM($J37)="Neptune P1")),1,0)))</f>
        <v/>
      </c>
      <c r="Q37" s="279" t="n"/>
      <c r="R37" s="278">
        <f>IF(OR($O$7="Canteen",$O$7="Head Office"),0,IF(
  AND(
    SUMIFS(I:I, C:C, C37) &gt;= 8,
    COUNTIFS(C$14:C37, C37)=1,
    OR(
      TEXT(D37,"hh:mm:ss")="07:00:00",
      TEXT(D37,"hh:mm:ss")="15:00:00",
      TEXT(D37,"hh:mm:ss")="23:00:00",
      TEXT(D38,"hh:mm:ss")="07:00:00",
      TEXT(D38,"hh:mm:ss")="15:00:00",
      TEXT(D38,"hh:mm:ss")="23:00:00"
    )
  ),
  1,
  0
))</f>
        <v/>
      </c>
      <c r="S37" s="278">
        <f>IF(OR($A36="Annual Leave",$A37="Annual Leave"),IF(AND($A36&lt;&gt;"Annual Leave",$A37="Annual Leave"),8,0),0)</f>
        <v/>
      </c>
      <c r="T37" s="280" t="n"/>
      <c r="U37" s="144">
        <f>MAX(0,40-Y37)</f>
        <v/>
      </c>
      <c r="V37" s="351">
        <f>IF(OR($C37="",$D37=""),0,
 IF(OR($A36="Holiday",$A37="Holiday"),0,
 IF(AND(NOT(OR($A36="Annual Leave",$A37="Annual Leave")),$A37="Off day"),0,
  IF($I36+$I37&gt;=8,IF($I36&gt;=8,0,8-$I36),$I37)
  )))</f>
        <v/>
      </c>
      <c r="W37" s="351">
        <f>MAX(0,V37-U37)</f>
        <v/>
      </c>
      <c r="X37" s="351">
        <f>IF(C37="","",C37-WEEKDAY(C37,1)+1)</f>
        <v/>
      </c>
      <c r="Y37" s="351">
        <f>SUMPRODUCT(($X$14:$X36=X37)*(($V$14:$V36)+($O$14:$O36)))+IF(X37=X14,$L$11,0)</f>
        <v/>
      </c>
      <c r="Z37" s="351" t="n"/>
      <c r="AA37" s="351" t="n"/>
      <c r="AB37" s="351" t="n"/>
      <c r="AC37" s="351" t="n"/>
      <c r="AD37" s="351" t="n"/>
      <c r="AE37" s="351" t="n"/>
      <c r="AF37" s="351" t="n"/>
    </row>
    <row r="38" ht="24" customHeight="1" s="348" thickBot="1">
      <c r="A38" s="194" t="inlineStr">
        <is>
          <t>On Day</t>
        </is>
      </c>
      <c r="B38" s="195" t="n"/>
      <c r="C38" s="103">
        <f>C36+1</f>
        <v/>
      </c>
      <c r="D38" s="64" t="n"/>
      <c r="E38" s="196">
        <f>IF(D38="", "",
 IF(D38=TIME(0,0,0), 0,
 IF(AND(D38&gt;=TIME(0,0,1), D38&lt;=TIME(2,0,0)), TIME(7,0,0),
 IF(AND(D38&gt;=TIME(6,0,0), D38&lt;=TIME(8,0,0)), TIME(12,0,0),
 IF(AND(D38&gt;TIME(8,0,0), D38&lt;=TIME(13,59,0)), TIME(15,0,0),
 IF(AND(D38&gt;=TIME(14,0,0), D38&lt;=TIME(17,59,0)), TIME(21,0,0),
 IF(AND(D38&gt;=TIME(18,0,0), D38&lt;=TIME(21,59,0)), TIME(0,0,0),
 IF(AND(D38&gt;=TIME(22,0,0), D38&lt;=TIME(23,59,59)), TIME(7,0,0), ""))))))))</f>
        <v/>
      </c>
      <c r="F38" s="197" t="n"/>
      <c r="G38" s="196">
        <f>IF(AND(D38&gt;=TIME(6,0,0),D38&lt;=TIME(8,0,0)),E38,"")</f>
        <v/>
      </c>
      <c r="H38" s="64" t="n"/>
      <c r="I38" s="65">
        <f>ROUND(IF(OR(D38="",E38="",E38=0),0,IF(H38="",MOD(E38-D38,1)*24,MOD(H38-D38,1)*24)),2)</f>
        <v/>
      </c>
      <c r="J38" s="198" t="n"/>
      <c r="K38" s="306" t="n"/>
      <c r="L38" s="181" t="n"/>
      <c r="M38" s="307">
        <f>MAX(0,V38-W38)</f>
        <v/>
      </c>
      <c r="N38" s="66">
        <f>(IF(OR($C38="",$D38=""),0,
 IF(OR($A38="Holiday",$A39="Holiday"),
    IF(ISNUMBER(MATCH(TRIM($B38),{"Phagwah","Good Friday","Easter Monday","Labour Day","Christmas","Eid ul Azha","Romans-2","Globe-12","Neptune P1"},0)),0,$I38),
 IF(AND(NOT(OR($A38="Annual Leave",$A39="Annual Leave")),$A38="Off day"),$I38,
  MAX(0,$I38-$V38)
  ))))+W38</f>
        <v/>
      </c>
      <c r="O38" s="66">
        <f>IF(AND(OR($A38="Holiday",$A39="Holiday"),
        ISNUMBER(MATCH(TRIM($B38),{"Phagwah","Good Friday","Easter Monday","Labour Day","Christmas","Eid ul Azha","Romans-2","Globe-12","Neptune P1"},0))),
   $I38,0)</f>
        <v/>
      </c>
      <c r="P38" s="66">
        <f>IF(OR($O$7="Canteen",$O$7="Head Office"),0,IF($I38&lt;=0,0,IF(OR(OR(TRIM($J38)="Hebrews",TRIM($J38)="Romans",TRIM($J38)="Romans-2",TRIM($J38)="Globe",TRIM($J38)="Globe-12",TRIM($J38)="Neptune P1"),AND($I39&gt;0,OR(TRIM($J39)="Hebrews",TRIM($J39)="Romans",TRIM($J39)="Romans-2",TRIM($J39)="Globe",TRIM($J39)="Globe-12",TRIM($J39)="Neptune P1"))),1,0)))</f>
        <v/>
      </c>
      <c r="Q38" s="67" t="n"/>
      <c r="R38" s="66">
        <f>IF(OR($O$7="Canteen",$O$7="Head Office"),0,IF(
  AND(
    SUMIFS(I:I, C:C, C38) &gt;= 8,
    COUNTIFS(C$14:C38, C38)=1,
    OR(
      TEXT(D38,"hh:mm:ss")="07:00:00",
      TEXT(D38,"hh:mm:ss")="15:00:00",
      TEXT(D38,"hh:mm:ss")="23:00:00",
      TEXT(D39,"hh:mm:ss")="07:00:00",
      TEXT(D39,"hh:mm:ss")="15:00:00",
      TEXT(D39,"hh:mm:ss")="23:00:00"
    )
  ),
  1,
  0
))</f>
        <v/>
      </c>
      <c r="S38" s="66">
        <f>IF(OR($A38="Annual Leave",$A39="Annual Leave"),IF($A38="Annual Leave",8,0),0)</f>
        <v/>
      </c>
      <c r="T38" s="68" t="n"/>
      <c r="U38" s="144">
        <f>MAX(0,40-Y38)</f>
        <v/>
      </c>
      <c r="V38" s="351">
        <f>IF(OR($C38="",$D38=""),0,
 IF(OR($A38="Holiday",$A39="Holiday"),0,
 IF(AND(NOT(OR($A38="Annual Leave",$A39="Annual Leave")),$A38="Off day"),0,
  IF($I38+$I39&gt;=8,IF($I38&gt;=8,8,$I38),$I38)
  )))</f>
        <v/>
      </c>
      <c r="W38" s="351">
        <f>MAX(0,V38-U38)</f>
        <v/>
      </c>
      <c r="X38" s="351">
        <f>IF(C38="","",C38-WEEKDAY(C38,1)+1)</f>
        <v/>
      </c>
      <c r="Y38" s="351">
        <f>SUMPRODUCT(($X$14:$X37=X38)*(($V$14:$V37)+($O$14:$O37)))+IF(X38=X14,$L$11,0)</f>
        <v/>
      </c>
      <c r="Z38" s="351" t="n"/>
      <c r="AA38" s="351" t="n"/>
      <c r="AB38" s="351" t="n"/>
      <c r="AC38" s="351" t="n"/>
      <c r="AD38" s="351" t="n"/>
      <c r="AE38" s="351" t="n"/>
      <c r="AF38" s="351" t="n"/>
    </row>
    <row r="39" ht="24" customHeight="1" s="348" thickBot="1">
      <c r="A39" s="194" t="inlineStr">
        <is>
          <t>On Day</t>
        </is>
      </c>
      <c r="B39" s="199" t="n"/>
      <c r="C39" s="104">
        <f>C38</f>
        <v/>
      </c>
      <c r="D39" s="69" t="n"/>
      <c r="E39" s="200">
        <f>IF(D39="", "",
 IF(D39=TIME(0,0,0), 0,
 IF(AND(D39&gt;=TIME(0,0,1), D39&lt;=TIME(2,0,0)), TIME(7,0,0),
 IF(AND(D39&gt;=TIME(6,0,0), D39&lt;=TIME(8,0,0)), TIME(12,0,0),
 IF(AND(D39&gt;TIME(8,0,0), D39&lt;=TIME(13,59,0)), TIME(15,0,0),
 IF(AND(D39&gt;=TIME(14,0,0), D39&lt;=TIME(17,59,0)), TIME(21,0,0),
 IF(AND(D39&gt;=TIME(18,0,0), D39&lt;=TIME(21,59,0)), TIME(0,0,0),
 IF(AND(D39&gt;=TIME(22,0,0), D39&lt;=TIME(23,59,59)), TIME(7,0,0), ""))))))))</f>
        <v/>
      </c>
      <c r="F39" s="201" t="n"/>
      <c r="G39" s="200">
        <f>IF(AND(D39&gt;=TIME(6,0,0),D39&lt;=TIME(8,0,0)),E39,"")</f>
        <v/>
      </c>
      <c r="H39" s="69" t="n"/>
      <c r="I39" s="70">
        <f>ROUND(IF(OR(D39="",E39="",E39=0),0,IF(H39="",MOD(E39-D39,1)*24,MOD(H39-D39,1)*24)),2)</f>
        <v/>
      </c>
      <c r="J39" s="198" t="n"/>
      <c r="K39" s="306" t="n"/>
      <c r="L39" s="183" t="n"/>
      <c r="M39" s="307">
        <f>MAX(0,V39-W39)</f>
        <v/>
      </c>
      <c r="N39" s="71">
        <f>(IF(OR($C39="",$D39=""),0,
 IF(OR($A38="Holiday",$A39="Holiday"),
    IF(ISNUMBER(MATCH(TRIM($B39),{"Phagwah","Good Friday","Easter Monday","Labour Day","Christmas","Eid ul Azha","Romans-2","Globe-12","Neptune P1"},0)),0,$I39),
 IF(AND(NOT(OR($A38="Annual Leave",$A39="Annual Leave")),$A39="Off day"),$I39,
  MAX(0,$I39-$V39)
  ))))+W39</f>
        <v/>
      </c>
      <c r="O39" s="71">
        <f>IF(AND(OR($A38="Holiday",$A39="Holiday"),
        ISNUMBER(MATCH(TRIM($B39),{"Phagwah","Good Friday","Easter Monday","Labour Day","Christmas","Eid ul Azha","Romans-2","Globe-12","Neptune P1"},0))),
   $I39,0)</f>
        <v/>
      </c>
      <c r="P39" s="71">
        <f>IF(OR($O$7="Canteen",$O$7="Head Office"),0,IF($I39&lt;=0,0,IF(AND($I38&lt;=0,OR(TRIM($J39)="Hebrews",TRIM($J39)="Romans",TRIM($J39)="Romans-2",TRIM($J39)="Globe",TRIM($J39)="Globe-12",TRIM($J39)="Neptune P1")),1,0)))</f>
        <v/>
      </c>
      <c r="Q39" s="72" t="n"/>
      <c r="R39" s="71">
        <f>IF(OR($O$7="Canteen",$O$7="Head Office"),0,IF(
  AND(
    SUMIFS(I:I, C:C, C39) &gt;= 8,
    COUNTIFS(C$14:C39, C39)=1,
    OR(
      TEXT(D39,"hh:mm:ss")="07:00:00",
      TEXT(D39,"hh:mm:ss")="15:00:00",
      TEXT(D39,"hh:mm:ss")="23:00:00",
      TEXT(D40,"hh:mm:ss")="07:00:00",
      TEXT(D40,"hh:mm:ss")="15:00:00",
      TEXT(D40,"hh:mm:ss")="23:00:00"
    )
  ),
  1,
  0
))</f>
        <v/>
      </c>
      <c r="S39" s="71">
        <f>IF(OR($A38="Annual Leave",$A39="Annual Leave"),IF(AND($A38&lt;&gt;"Annual Leave",$A39="Annual Leave"),8,0),0)</f>
        <v/>
      </c>
      <c r="T39" s="73" t="n"/>
      <c r="U39" s="144">
        <f>MAX(0,40-Y39)</f>
        <v/>
      </c>
      <c r="V39" s="351">
        <f>IF(OR($C39="",$D39=""),0,
 IF(OR($A38="Holiday",$A39="Holiday"),0,
 IF(AND(NOT(OR($A38="Annual Leave",$A39="Annual Leave")),$A39="Off day"),0,
  IF($I38+$I39&gt;=8,IF($I38&gt;=8,0,8-$I38),$I39)
  )))</f>
        <v/>
      </c>
      <c r="W39" s="351">
        <f>MAX(0,V39-U39)</f>
        <v/>
      </c>
      <c r="X39" s="351">
        <f>IF(C39="","",C39-WEEKDAY(C39,1)+1)</f>
        <v/>
      </c>
      <c r="Y39" s="351">
        <f>SUMPRODUCT(($X$14:$X38=X39)*(($V$14:$V38)+($O$14:$O38)))+IF(X39=X14,$L$11,0)</f>
        <v/>
      </c>
      <c r="Z39" s="351" t="n"/>
      <c r="AA39" s="351" t="n"/>
      <c r="AB39" s="351" t="n"/>
      <c r="AC39" s="351" t="n"/>
      <c r="AD39" s="351" t="n"/>
      <c r="AE39" s="351" t="n"/>
      <c r="AF39" s="351" t="n"/>
    </row>
    <row r="40" ht="24" customHeight="1" s="348" thickBot="1">
      <c r="A40" s="202" t="inlineStr">
        <is>
          <t>On Day</t>
        </is>
      </c>
      <c r="B40" s="203" t="n"/>
      <c r="C40" s="105">
        <f>C38+1</f>
        <v/>
      </c>
      <c r="D40" s="74" t="n"/>
      <c r="E40" s="204">
        <f>IF(D40="", "",
 IF(D40=TIME(0,0,0), 0,
 IF(AND(D40&gt;=TIME(0,0,1), D40&lt;=TIME(2,0,0)), TIME(7,0,0),
 IF(AND(D40&gt;=TIME(6,0,0), D40&lt;=TIME(8,0,0)), TIME(12,0,0),
 IF(AND(D40&gt;TIME(8,0,0), D40&lt;=TIME(13,59,0)), TIME(15,0,0),
 IF(AND(D40&gt;=TIME(14,0,0), D40&lt;=TIME(17,59,0)), TIME(21,0,0),
 IF(AND(D40&gt;=TIME(18,0,0), D40&lt;=TIME(21,59,0)), TIME(0,0,0),
 IF(AND(D40&gt;=TIME(22,0,0), D40&lt;=TIME(23,59,59)), TIME(7,0,0), ""))))))))</f>
        <v/>
      </c>
      <c r="F40" s="205" t="n"/>
      <c r="G40" s="204">
        <f>IF(AND(D40&gt;=TIME(6,0,0),D40&lt;=TIME(8,0,0)),E40,"")</f>
        <v/>
      </c>
      <c r="H40" s="74" t="n"/>
      <c r="I40" s="106">
        <f>ROUND(IF(OR(D40="",E40="",E40=0),0,IF(H40="",MOD(E40-D40,1)*24,MOD(H40-D40,1)*24)),2)</f>
        <v/>
      </c>
      <c r="J40" s="206" t="n"/>
      <c r="K40" s="308" t="n"/>
      <c r="L40" s="189" t="n"/>
      <c r="M40" s="309">
        <f>MAX(0,V40-W40)</f>
        <v/>
      </c>
      <c r="N40" s="75">
        <f>(IF(OR($C40="",$D40=""),0,
 IF(OR($A40="Holiday",$A41="Holiday"),
    IF(ISNUMBER(MATCH(TRIM($B40),{"Phagwah","Good Friday","Easter Monday","Labour Day","Christmas","Eid ul Azha","Romans-2","Globe-12","Neptune P1"},0)),0,$I40),
 IF(AND(NOT(OR($A40="Annual Leave",$A41="Annual Leave")),$A40="Off day"),$I40,
  MAX(0,$I40-$V40)
  ))))+W40</f>
        <v/>
      </c>
      <c r="O40" s="75">
        <f>IF(AND(OR($A40="Holiday",$A41="Holiday"),
        ISNUMBER(MATCH(TRIM($B40),{"Phagwah","Good Friday","Easter Monday","Labour Day","Christmas","Eid ul Azha","Romans-2","Globe-12","Neptune P1"},0))),
   $I40,0)</f>
        <v/>
      </c>
      <c r="P40" s="75">
        <f>IF(OR($O$7="Canteen",$O$7="Head Office"),0,IF($I40&lt;=0,0,IF(OR(OR(TRIM($J40)="Hebrews",TRIM($J40)="Romans",TRIM($J40)="Romans-2",TRIM($J40)="Globe",TRIM($J40)="Globe-12",TRIM($J40)="Neptune P1"),AND($I41&gt;0,OR(TRIM($J41)="Hebrews",TRIM($J41)="Romans",TRIM($J41)="Romans-2",TRIM($J41)="Globe",TRIM($J41)="Globe-12",TRIM($J41)="Neptune P1"))),1,0)))</f>
        <v/>
      </c>
      <c r="Q40" s="76" t="n"/>
      <c r="R40" s="75">
        <f>IF(OR($O$7="Canteen",$O$7="Head Office"),0,IF(
  AND(
    SUMIFS(I:I, C:C, C40) &gt;= 8,
    COUNTIFS(C$14:C40, C40)=1,
    OR(
      TEXT(D40,"hh:mm:ss")="07:00:00",
      TEXT(D40,"hh:mm:ss")="15:00:00",
      TEXT(D40,"hh:mm:ss")="23:00:00",
      TEXT(D41,"hh:mm:ss")="07:00:00",
      TEXT(D41,"hh:mm:ss")="15:00:00",
      TEXT(D41,"hh:mm:ss")="23:00:00"
    )
  ),
  1,
  0
))</f>
        <v/>
      </c>
      <c r="S40" s="75">
        <f>IF(OR($A40="Annual Leave",$A41="Annual Leave"),IF($A40="Annual Leave",8,0),0)</f>
        <v/>
      </c>
      <c r="T40" s="107" t="n"/>
      <c r="U40" s="144">
        <f>MAX(0,40-Y40)</f>
        <v/>
      </c>
      <c r="V40" s="351">
        <f>IF(OR($C40="",$D40=""),0,
 IF(OR($A40="Holiday",$A41="Holiday"),0,
 IF(AND(NOT(OR($A40="Annual Leave",$A41="Annual Leave")),$A40="Off day"),0,
  IF($I40+$I41&gt;=8,IF($I40&gt;=8,8,$I40),$I40)
  )))</f>
        <v/>
      </c>
      <c r="W40" s="351">
        <f>MAX(0,V40-U40)</f>
        <v/>
      </c>
      <c r="X40" s="351">
        <f>IF(C40="","",C40-WEEKDAY(C40,1)+1)</f>
        <v/>
      </c>
      <c r="Y40" s="351">
        <f>SUMPRODUCT(($X$14:$X39=X40)*(($V$14:$V39)+($O$14:$O39)))+IF(X40=X14,$L$11,0)</f>
        <v/>
      </c>
      <c r="Z40" s="351" t="n"/>
      <c r="AA40" s="351" t="n"/>
      <c r="AB40" s="351" t="n"/>
      <c r="AC40" s="351" t="n"/>
      <c r="AD40" s="351" t="n"/>
      <c r="AE40" s="351" t="n"/>
      <c r="AF40" s="351" t="n"/>
    </row>
    <row r="41" ht="24" customHeight="1" s="348" thickBot="1">
      <c r="A41" s="202" t="inlineStr">
        <is>
          <t>On Day</t>
        </is>
      </c>
      <c r="B41" s="310" t="n"/>
      <c r="C41" s="105">
        <f>C40</f>
        <v/>
      </c>
      <c r="D41" s="311" t="n"/>
      <c r="E41" s="312">
        <f>IF(D41="", "",
 IF(D41=TIME(0,0,0), 0,
 IF(AND(D41&gt;=TIME(0,0,1), D41&lt;=TIME(2,0,0)), TIME(7,0,0),
 IF(AND(D41&gt;=TIME(6,0,0), D41&lt;=TIME(8,0,0)), TIME(12,0,0),
 IF(AND(D41&gt;TIME(8,0,0), D41&lt;=TIME(13,59,0)), TIME(15,0,0),
 IF(AND(D41&gt;=TIME(14,0,0), D41&lt;=TIME(17,59,0)), TIME(21,0,0),
 IF(AND(D41&gt;=TIME(18,0,0), D41&lt;=TIME(21,59,0)), TIME(0,0,0),
 IF(AND(D41&gt;=TIME(22,0,0), D41&lt;=TIME(23,59,59)), TIME(7,0,0), ""))))))))</f>
        <v/>
      </c>
      <c r="F41" s="205" t="n"/>
      <c r="G41" s="312">
        <f>IF(AND(D41&gt;=TIME(6,0,0),D41&lt;=TIME(8,0,0)),E41,"")</f>
        <v/>
      </c>
      <c r="H41" s="311" t="n"/>
      <c r="I41" s="106">
        <f>ROUND(IF(OR(D41="",E41="",E41=0),0,IF(H41="",MOD(E41-D41,1)*24,MOD(H41-D41,1)*24)),2)</f>
        <v/>
      </c>
      <c r="J41" s="207" t="n"/>
      <c r="K41" s="308" t="n"/>
      <c r="L41" s="189" t="n"/>
      <c r="M41" s="309">
        <f>MAX(0,V41-W41)</f>
        <v/>
      </c>
      <c r="N41" s="313">
        <f>(IF(OR($C41="",$D41=""),0,
 IF(OR($A40="Holiday",$A41="Holiday"),
    IF(ISNUMBER(MATCH(TRIM($B41),{"Phagwah","Good Friday","Easter Monday","Labour Day","Christmas","Eid ul Azha","Romans-2","Globe-12","Neptune P1"},0)),0,$I41),
 IF(AND(NOT(OR($A40="Annual Leave",$A41="Annual Leave")),$A41="Off day"),$I41,
  MAX(0,$I41-$V41)
  ))))+W41</f>
        <v/>
      </c>
      <c r="O41" s="313">
        <f>IF(AND(OR($A40="Holiday",$A41="Holiday"),
        ISNUMBER(MATCH(TRIM($B41),{"Phagwah","Good Friday","Easter Monday","Labour Day","Christmas","Eid ul Azha","Romans-2","Globe-12","Neptune P1"},0))),
   $I41,0)</f>
        <v/>
      </c>
      <c r="P41" s="313">
        <f>IF(OR($O$7="Canteen",$O$7="Head Office"),0,IF($I41&lt;=0,0,IF(AND($I40&lt;=0,OR(TRIM($J41)="Hebrews",TRIM($J41)="Romans",TRIM($J41)="Romans-2",TRIM($J41)="Globe",TRIM($J41)="Globe-12",TRIM($J41)="Neptune P1")),1,0)))</f>
        <v/>
      </c>
      <c r="Q41" s="314" t="n"/>
      <c r="R41" s="313">
        <f>IF(OR($O$7="Canteen",$O$7="Head Office"),0,IF(
  AND(
    SUMIFS(I:I, C:C, C41) &gt;= 8,
    COUNTIFS(C$14:C41, C41)=1,
    OR(
      TEXT(D41,"hh:mm:ss")="07:00:00",
      TEXT(D41,"hh:mm:ss")="15:00:00",
      TEXT(D41,"hh:mm:ss")="23:00:00",
      TEXT(D42,"hh:mm:ss")="07:00:00",
      TEXT(D42,"hh:mm:ss")="15:00:00",
      TEXT(D42,"hh:mm:ss")="23:00:00"
    )
  ),
  1,
  0
))</f>
        <v/>
      </c>
      <c r="S41" s="313">
        <f>IF(OR($A40="Annual Leave",$A41="Annual Leave"),IF(AND($A40&lt;&gt;"Annual Leave",$A41="Annual Leave"),8,0),0)</f>
        <v/>
      </c>
      <c r="T41" s="315" t="n"/>
      <c r="U41" s="144">
        <f>MAX(0,40-Y41)</f>
        <v/>
      </c>
      <c r="V41" s="351">
        <f>IF(OR($C41="",$D41=""),0,
 IF(OR($A40="Holiday",$A41="Holiday"),0,
 IF(AND(NOT(OR($A40="Annual Leave",$A41="Annual Leave")),$A41="Off day"),0,
  IF($I40+$I41&gt;=8,IF($I40&gt;=8,0,8-$I40),$I41)
  )))</f>
        <v/>
      </c>
      <c r="W41" s="351">
        <f>MAX(0,V41-U41)</f>
        <v/>
      </c>
      <c r="X41" s="351">
        <f>IF(C41="","",C41-WEEKDAY(C41,1)+1)</f>
        <v/>
      </c>
      <c r="Y41" s="351">
        <f>SUMPRODUCT(($X$14:$X40=X41)*(($V$14:$V40)+($O$14:$O40)))+IF(X41=X14,$L$11,0)</f>
        <v/>
      </c>
      <c r="Z41" s="351" t="n"/>
      <c r="AA41" s="351" t="n"/>
      <c r="AB41" s="351" t="n"/>
      <c r="AC41" s="351" t="n"/>
      <c r="AD41" s="351" t="n"/>
      <c r="AE41" s="351" t="n"/>
      <c r="AF41" s="351" t="n"/>
    </row>
    <row r="42" ht="24" customHeight="1" s="348" thickBot="1">
      <c r="A42" s="208" t="inlineStr">
        <is>
          <t>On Day</t>
        </is>
      </c>
      <c r="B42" s="209" t="n"/>
      <c r="C42" s="108">
        <f>C40+1</f>
        <v/>
      </c>
      <c r="D42" s="77" t="n"/>
      <c r="E42" s="210">
        <f>IF(D42="", "",
 IF(D42=TIME(0,0,0), 0,
 IF(AND(D42&gt;=TIME(0,0,1), D42&lt;=TIME(2,0,0)), TIME(7,0,0),
 IF(AND(D42&gt;=TIME(6,0,0), D42&lt;=TIME(8,0,0)), TIME(12,0,0),
 IF(AND(D42&gt;TIME(8,0,0), D42&lt;=TIME(13,59,0)), TIME(15,0,0),
 IF(AND(D42&gt;=TIME(14,0,0), D42&lt;=TIME(17,59,0)), TIME(21,0,0),
 IF(AND(D42&gt;=TIME(18,0,0), D42&lt;=TIME(21,59,0)), TIME(0,0,0),
 IF(AND(D42&gt;=TIME(22,0,0), D42&lt;=TIME(23,59,59)), TIME(7,0,0), ""))))))))</f>
        <v/>
      </c>
      <c r="F42" s="211" t="n"/>
      <c r="G42" s="210">
        <f>IF(AND(D42&gt;=TIME(6,0,0),D42&lt;=TIME(8,0,0)),E42,"")</f>
        <v/>
      </c>
      <c r="H42" s="77" t="n"/>
      <c r="I42" s="16">
        <f>ROUND(IF(OR(D42="",E42="",E42=0),0,IF(H42="",MOD(E42-D42,1)*24,MOD(H42-D42,1)*24)),2)</f>
        <v/>
      </c>
      <c r="J42" s="212" t="n"/>
      <c r="K42" s="316" t="n"/>
      <c r="L42" s="181" t="n"/>
      <c r="M42" s="317">
        <f>MAX(0,V42-W42)</f>
        <v/>
      </c>
      <c r="N42" s="17">
        <f>(IF(OR($C42="",$D42=""),0,
 IF(OR($A42="Holiday",$A43="Holiday"),
    IF(ISNUMBER(MATCH(TRIM($B42),{"Phagwah","Good Friday","Easter Monday","Labour Day","Christmas","Eid ul Azha","Romans-2","Globe-12","Neptune P1"},0)),0,$I42),
 IF(AND(NOT(OR($A42="Annual Leave",$A43="Annual Leave")),$A42="Off day"),$I42,
  MAX(0,$I42-$V42)
  ))))+W42</f>
        <v/>
      </c>
      <c r="O42" s="213">
        <f>IF(AND(OR($A42="Holiday",$A43="Holiday"),
        ISNUMBER(MATCH(TRIM($B42),{"Phagwah","Good Friday","Easter Monday","Labour Day","Christmas","Eid ul Azha","Romans-2","Globe-12","Neptune P1"},0))),
   $I42,0)</f>
        <v/>
      </c>
      <c r="P42" s="17">
        <f>IF(OR($O$7="Canteen",$O$7="Head Office"),0,IF($I42&lt;=0,0,IF(OR(OR(TRIM($J42)="Hebrews",TRIM($J42)="Romans",TRIM($J42)="Romans-2",TRIM($J42)="Globe",TRIM($J42)="Globe-12",TRIM($J42)="Neptune P1"),AND($I43&gt;0,OR(TRIM($J43)="Hebrews",TRIM($J43)="Romans",TRIM($J43)="Romans-2",TRIM($J43)="Globe",TRIM($J43)="Globe-12",TRIM($J43)="Neptune P1"))),1,0)))</f>
        <v/>
      </c>
      <c r="Q42" s="78" t="n"/>
      <c r="R42" s="213">
        <f>IF(OR($O$7="Canteen",$O$7="Head Office"),0,IF(
  AND(
    SUMIFS(I:I, C:C, C42) &gt;= 8,
    COUNTIFS(C$14:C42, C42)=1,
    OR(
      TEXT(D42,"hh:mm:ss")="07:00:00",
      TEXT(D42,"hh:mm:ss")="15:00:00",
      TEXT(D42,"hh:mm:ss")="23:00:00",
      TEXT(D43,"hh:mm:ss")="07:00:00",
      TEXT(D43,"hh:mm:ss")="15:00:00",
      TEXT(D43,"hh:mm:ss")="23:00:00"
    )
  ),
  1,
  0
))</f>
        <v/>
      </c>
      <c r="S42" s="213">
        <f>IF(OR($A42="Annual Leave",$A43="Annual Leave"),IF($A42="Annual Leave",8,0),0)</f>
        <v/>
      </c>
      <c r="T42" s="79" t="n"/>
      <c r="U42" s="144">
        <f>MAX(0,40-Y42)</f>
        <v/>
      </c>
      <c r="V42" s="351">
        <f>IF(OR($C42="",$D42=""),0,
 IF(OR($A42="Holiday",$A43="Holiday"),0,
 IF(AND(NOT(OR($A42="Annual Leave",$A43="Annual Leave")),$A42="Off day"),0,
  IF($I42+$I43&gt;=8,IF($I42&gt;=8,8,$I42),$I42)
  )))</f>
        <v/>
      </c>
      <c r="W42" s="351">
        <f>MAX(0,V42-U42)</f>
        <v/>
      </c>
      <c r="X42" s="351">
        <f>IF(C42="","",C42-WEEKDAY(C42,1)+1)</f>
        <v/>
      </c>
      <c r="Y42" s="351">
        <f>SUMPRODUCT(($X$14:$X41=X42)*(($V$14:$V41)+($O$14:$O41)))+IF(X42=X14,$L$11,0)</f>
        <v/>
      </c>
      <c r="Z42" s="351" t="n"/>
      <c r="AA42" s="351" t="n"/>
      <c r="AB42" s="351" t="n"/>
      <c r="AC42" s="351" t="n"/>
      <c r="AD42" s="351" t="n"/>
      <c r="AE42" s="351" t="n"/>
      <c r="AF42" s="351" t="n"/>
    </row>
    <row r="43" ht="24" customHeight="1" s="348" thickBot="1">
      <c r="A43" s="208" t="inlineStr">
        <is>
          <t>On Day</t>
        </is>
      </c>
      <c r="B43" s="214" t="n"/>
      <c r="C43" s="109">
        <f>C42</f>
        <v/>
      </c>
      <c r="D43" s="18" t="n"/>
      <c r="E43" s="215">
        <f>IF(D43="", "",
 IF(D43=TIME(0,0,0), 0,
 IF(AND(D43&gt;=TIME(0,0,1), D43&lt;=TIME(2,0,0)), TIME(7,0,0),
 IF(AND(D43&gt;=TIME(6,0,0), D43&lt;=TIME(8,0,0)), TIME(12,0,0),
 IF(AND(D43&gt;TIME(8,0,0), D43&lt;=TIME(13,59,0)), TIME(15,0,0),
 IF(AND(D43&gt;=TIME(14,0,0), D43&lt;=TIME(17,59,0)), TIME(21,0,0),
 IF(AND(D43&gt;=TIME(18,0,0), D43&lt;=TIME(21,59,0)), TIME(0,0,0),
 IF(AND(D43&gt;=TIME(22,0,0), D43&lt;=TIME(23,59,59)), TIME(7,0,0), ""))))))))</f>
        <v/>
      </c>
      <c r="F43" s="216" t="n"/>
      <c r="G43" s="215">
        <f>IF(AND(D43&gt;=TIME(6,0,0),D43&lt;=TIME(8,0,0)),E43,"")</f>
        <v/>
      </c>
      <c r="H43" s="18" t="n"/>
      <c r="I43" s="19">
        <f>ROUND(IF(OR(D43="",E43="",E43=0),0,IF(H43="",MOD(E43-D43,1)*24,MOD(H43-D43,1)*24)),2)</f>
        <v/>
      </c>
      <c r="J43" s="212" t="n"/>
      <c r="K43" s="316" t="n"/>
      <c r="L43" s="183" t="n"/>
      <c r="M43" s="317">
        <f>MAX(0,V43-W43)</f>
        <v/>
      </c>
      <c r="N43" s="20">
        <f>(IF(OR($C43="",$D43=""),0,
 IF(OR($A42="Holiday",$A43="Holiday"),
    IF(ISNUMBER(MATCH(TRIM($B43),{"Phagwah","Good Friday","Easter Monday","Labour Day","Christmas","Eid ul Azha","Romans-2","Globe-12","Neptune P1"},0)),0,$I43),
 IF(AND(NOT(OR($A42="Annual Leave",$A43="Annual Leave")),$A43="Off day"),$I43,
  MAX(0,$I43-$V43)
  ))))+W43</f>
        <v/>
      </c>
      <c r="O43" s="20">
        <f>IF(AND(OR($A42="Holiday",$A43="Holiday"),
        ISNUMBER(MATCH(TRIM($B43),{"Phagwah","Good Friday","Easter Monday","Labour Day","Christmas","Eid ul Azha","Romans-2","Globe-12","Neptune P1"},0))),
   $I43,0)</f>
        <v/>
      </c>
      <c r="P43" s="20">
        <f>IF(OR($O$7="Canteen",$O$7="Head Office"),0,IF($I43&lt;=0,0,IF(AND($I42&lt;=0,OR(TRIM($J43)="Hebrews",TRIM($J43)="Romans",TRIM($J43)="Romans-2",TRIM($J43)="Globe",TRIM($J43)="Globe-12",TRIM($J43)="Neptune P1")),1,0)))</f>
        <v/>
      </c>
      <c r="Q43" s="21" t="n"/>
      <c r="R43" s="20">
        <f>IF(OR($O$7="Canteen",$O$7="Head Office"),0,IF(
  AND(
    SUMIFS(I:I, C:C, C43) &gt;= 8,
    COUNTIFS(C$14:C43, C43)=1,
    OR(
      TEXT(D43,"hh:mm:ss")="07:00:00",
      TEXT(D43,"hh:mm:ss")="15:00:00",
      TEXT(D43,"hh:mm:ss")="23:00:00",
      TEXT(D49,"hh:mm:ss")="07:00:00",
      TEXT(D49,"hh:mm:ss")="15:00:00",
      TEXT(D49,"hh:mm:ss")="23:00:00"
    )
  ),
  1,
  0
))</f>
        <v/>
      </c>
      <c r="S43" s="20">
        <f>IF(OR($A42="Annual Leave",$A43="Annual Leave"),IF(AND($A42&lt;&gt;"Annual Leave",$A43="Annual Leave"),8,0),0)</f>
        <v/>
      </c>
      <c r="T43" s="22" t="n"/>
      <c r="U43" s="144">
        <f>MAX(0,40-Y43)</f>
        <v/>
      </c>
      <c r="V43" s="351">
        <f>IF(OR($C43="",$D43=""),0,
 IF(OR($A42="Holiday",$A43="Holiday"),0,
 IF(AND(NOT(OR($A42="Annual Leave",$A43="Annual Leave")),$A43="Off day"),0,
  IF($I42+$I43&gt;=8,IF($I42&gt;=8,0,8-$I42),$I43)
  )))</f>
        <v/>
      </c>
      <c r="W43" s="351">
        <f>MAX(0,V43-U43)</f>
        <v/>
      </c>
      <c r="X43" s="351">
        <f>IF(C43="","",C43-WEEKDAY(C43,1)+1)</f>
        <v/>
      </c>
      <c r="Y43" s="351">
        <f>SUMPRODUCT(($X$14:$X42=X43)*(($V$14:$V42)+($O$14:$O42)))+IF(X43=X14,$L$11,0)</f>
        <v/>
      </c>
      <c r="Z43" s="351" t="n"/>
      <c r="AA43" s="351" t="n"/>
      <c r="AB43" s="351" t="n"/>
      <c r="AC43" s="351" t="n"/>
      <c r="AD43" s="351" t="n"/>
      <c r="AE43" s="351" t="n"/>
      <c r="AF43" s="351" t="n"/>
    </row>
    <row r="44" ht="24" customHeight="1" s="348" thickBot="1">
      <c r="A44" s="176" t="n"/>
      <c r="B44" s="176" t="n"/>
      <c r="C44" s="217" t="n"/>
      <c r="D44" s="110" t="n"/>
      <c r="E44" s="110" t="n"/>
      <c r="F44" s="218" t="n"/>
      <c r="G44" s="110" t="n"/>
      <c r="H44" s="110" t="n"/>
      <c r="I44" s="219" t="n"/>
      <c r="J44" s="219" t="n"/>
      <c r="K44" s="219" t="n"/>
      <c r="L44" s="219" t="n"/>
      <c r="M44" s="111">
        <f>MAX(0,V44-W44)</f>
        <v/>
      </c>
      <c r="N44" s="112">
        <f>(IF(OR($C44="",$D44=""),0,
 IF(OR($A44="Holiday",$A45="Holiday"),
    IF(ISNUMBER(MATCH(TRIM($B44),{"Phagwah","Good Friday","Easter Monday","Labour Day","Christmas","Eid ul Azha","Romans-2","Globe-12","Neptune P1"},0)),0,$I44),
 IF(AND(NOT(OR($A44="Annual Leave",$A45="Annual Leave")),$A44="Off day"),$I44,
  MAX(0,$I44-$V44)
  ))))+W44</f>
        <v/>
      </c>
      <c r="O44" s="112">
        <f>IF(AND(OR($A44="Holiday",$A45="Holiday"),
        ISNUMBER(MATCH(TRIM($B44),{"Phagwah","Good Friday","Easter Monday","Labour Day","Christmas","Eid ul Azha","Romans-2","Globe-12","Neptune P1"},0))),
   $I44,0)</f>
        <v/>
      </c>
      <c r="P44" s="112">
        <f>IF(OR($O$7="Canteen",$O$7="Head Office"),0,IF($I44&lt;=0,0,IF(OR(OR(TRIM($J44)="Hebrews",TRIM($J44)="Romans",TRIM($J44)="Romans-2",TRIM($J44)="Globe",TRIM($J44)="Globe-12",TRIM($J44)="Neptune P1"),AND($I45&gt;0,OR(TRIM($J45)="Hebrews",TRIM($J45)="Romans",TRIM($J45)="Romans-2",TRIM($J45)="Globe",TRIM($J45)="Globe-12",TRIM($J45)="Neptune P1"))),1,0)))</f>
        <v/>
      </c>
      <c r="Q44" s="113" t="n"/>
      <c r="R44" s="113" t="n"/>
      <c r="S44" s="112">
        <f>IF(OR($A44="Annual Leave",$A45="Annual Leave"),IF($A44="Annual Leave",8,0),0)</f>
        <v/>
      </c>
      <c r="T44" s="114" t="n"/>
      <c r="U44" s="144">
        <f>MAX(0,40-Y44)</f>
        <v/>
      </c>
      <c r="V44" s="351">
        <f>IF(OR($C44="",$D44=""),0,
 IF(OR($A44="Holiday",$A45="Holiday"),0,
 IF(AND(NOT(OR($A44="Annual Leave",$A45="Annual Leave")),$A44="Off day"),0,
  IF($I44+$I45&gt;=8,IF($I44&gt;=8,8,$I44),$I44)
  )))</f>
        <v/>
      </c>
      <c r="W44" s="351">
        <f>MAX(0,V44-U44)</f>
        <v/>
      </c>
      <c r="X44" s="351">
        <f>IF(C44="","",C44-WEEKDAY(C44,1)+1)</f>
        <v/>
      </c>
      <c r="Y44" s="351">
        <f>SUMPRODUCT(($X$14:$X43=X44)*(($V$14:$V43)+($O$14:$O43)))+IF(X44=X14,$L$11,0)</f>
        <v/>
      </c>
      <c r="Z44" s="351" t="n"/>
      <c r="AA44" s="351" t="n"/>
      <c r="AB44" s="351" t="n"/>
      <c r="AC44" s="351" t="n"/>
      <c r="AD44" s="351" t="n"/>
      <c r="AE44" s="351" t="n"/>
      <c r="AF44" s="351" t="n"/>
    </row>
    <row r="45" ht="24" customHeight="1" s="348" thickBot="1">
      <c r="A45" s="154" t="inlineStr">
        <is>
          <t>On Day</t>
        </is>
      </c>
      <c r="B45" s="318" t="n"/>
      <c r="C45" s="115">
        <f>C42+1</f>
        <v/>
      </c>
      <c r="D45" s="319" t="n"/>
      <c r="E45" s="320">
        <f>IF(D45="", "",
 IF(D45=TIME(0,0,0), 0,
 IF(AND(D45&gt;=TIME(0,0,1), D45&lt;=TIME(2,0,0)), TIME(7,0,0),
 IF(AND(D45&gt;=TIME(6,0,0), D45&lt;=TIME(8,0,0)), TIME(12,0,0),
 IF(AND(D45&gt;TIME(8,0,0), D45&lt;=TIME(13,59,0)), TIME(15,0,0),
 IF(AND(D45&gt;=TIME(14,0,0), D45&lt;=TIME(17,59,0)), TIME(21,0,0),
 IF(AND(D45&gt;=TIME(18,0,0), D45&lt;=TIME(21,59,0)), TIME(0,0,0),
 IF(AND(D45&gt;=TIME(22,0,0), D45&lt;=TIME(23,59,59)), TIME(7,0,0), ""))))))))</f>
        <v/>
      </c>
      <c r="F45" s="321" t="n"/>
      <c r="G45" s="320">
        <f>IF(AND(D45&gt;=TIME(6,0,0),D45&lt;=TIME(8,0,0)),E45,"")</f>
        <v/>
      </c>
      <c r="H45" s="319" t="n"/>
      <c r="I45" s="30">
        <f>ROUND(IF(OR(D45="",E45="",E45=0),0,IF(H45="",MOD(E45-D45,1)*24,MOD(H45-D45,1)*24)),2)</f>
        <v/>
      </c>
      <c r="J45" s="220" t="n"/>
      <c r="K45" s="274" t="n"/>
      <c r="L45" s="181" t="n"/>
      <c r="M45" s="275">
        <f>MAX(0,V45-W45)</f>
        <v/>
      </c>
      <c r="N45" s="322">
        <f>(IF(OR($C45="",$D45=""),0,
 IF(OR($A44="Holiday",$A45="Holiday"),
    IF(ISNUMBER(MATCH(TRIM($B45),{"Phagwah","Good Friday","Easter Monday","Labour Day","Christmas","Eid ul Azha","Romans-2","Globe-12","Neptune P1"},0)),0,$I45),
 IF(AND(NOT(OR($A44="Annual Leave",$A45="Annual Leave")),$A45="Off day"),$I45,
  MAX(0,$I45-$V45)
  ))))+W45</f>
        <v/>
      </c>
      <c r="O45" s="322">
        <f>IF(AND(OR($A44="Holiday",$A45="Holiday"),
        ISNUMBER(MATCH(TRIM($B45),{"Phagwah","Good Friday","Easter Monday","Labour Day","Christmas","Eid ul Azha","Romans-2","Globe-12","Neptune P1"},0))),
   $I45,0)</f>
        <v/>
      </c>
      <c r="P45" s="322">
        <f>IF(OR($O$7="Canteen",$O$7="Head Office"),0,IF($I45&lt;=0,0,IF(AND($I44&lt;=0,OR(TRIM($J45)="Hebrews",TRIM($J45)="Romans",TRIM($J45)="Romans-2",TRIM($J45)="Globe",TRIM($J45)="Globe-12",TRIM($J45)="Neptune P1")),1,0)))</f>
        <v/>
      </c>
      <c r="Q45" s="323" t="n"/>
      <c r="R45" s="322">
        <f>IF(OR($O$7="Canteen",$O$7="Head Office"),0,IF(
  AND(
    SUMIFS(I:I, C:C, C45) &gt;= 8,
    COUNTIFS(C$14:C45, C45)=1,
    OR(
      TEXT(D45,"hh:mm:ss")="07:00:00",
      TEXT(D45,"hh:mm:ss")="15:00:00",
      TEXT(D45,"hh:mm:ss")="23:00:00",
      TEXT(D46,"hh:mm:ss")="07:00:00",
      TEXT(D46,"hh:mm:ss")="15:00:00",
      TEXT(D46,"hh:mm:ss")="23:00:00"
    )
  ),
  1,
  0
))</f>
        <v/>
      </c>
      <c r="S45" s="322">
        <f>IF(OR($A44="Annual Leave",$A45="Annual Leave"),IF(AND($A44&lt;&gt;"Annual Leave",$A45="Annual Leave"),8,0),0)</f>
        <v/>
      </c>
      <c r="T45" s="116" t="n"/>
      <c r="U45" s="144">
        <f>MAX(0,40-Y45)</f>
        <v/>
      </c>
      <c r="V45" s="351">
        <f>IF(OR($C45="",$D45=""),0,
 IF(OR($A44="Holiday",$A45="Holiday"),0,
 IF(AND(NOT(OR($A44="Annual Leave",$A45="Annual Leave")),$A45="Off day"),0,
  IF($I44+$I45&gt;=8,IF($I44&gt;=8,0,8-$I44),$I45)
  )))</f>
        <v/>
      </c>
      <c r="W45" s="351">
        <f>MAX(0,V45-U45)</f>
        <v/>
      </c>
      <c r="X45" s="351">
        <f>IF(C45="","",C45-WEEKDAY(C45,1)+1)</f>
        <v/>
      </c>
      <c r="Y45" s="351">
        <f>SUMPRODUCT(($X$14:$X44=X45)*(($V$14:$V44)+($O$14:$O44)))+IF(X45=X14,$L$11,0)</f>
        <v/>
      </c>
      <c r="Z45" s="351" t="n"/>
      <c r="AA45" s="351" t="n"/>
      <c r="AB45" s="351" t="n"/>
      <c r="AC45" s="351" t="n"/>
      <c r="AD45" s="351" t="n"/>
      <c r="AE45" s="351" t="n"/>
      <c r="AF45" s="351" t="n"/>
    </row>
    <row r="46" ht="24" customHeight="1" s="348" thickBot="1">
      <c r="A46" s="154" t="inlineStr">
        <is>
          <t>On Day</t>
        </is>
      </c>
      <c r="B46" s="305" t="n"/>
      <c r="C46" s="90">
        <f>C45</f>
        <v/>
      </c>
      <c r="D46" s="80" t="n"/>
      <c r="E46" s="221">
        <f>IF(D46="", "",
 IF(D46=TIME(0,0,0), 0,
 IF(AND(D46&gt;=TIME(0,0,1), D46&lt;=TIME(2,0,0)), TIME(7,0,0),
 IF(AND(D46&gt;=TIME(6,0,0), D46&lt;=TIME(8,0,0)), TIME(12,0,0),
 IF(AND(D46&gt;TIME(8,0,0), D46&lt;=TIME(13,59,0)), TIME(15,0,0),
 IF(AND(D46&gt;=TIME(14,0,0), D46&lt;=TIME(17,59,0)), TIME(21,0,0),
 IF(AND(D46&gt;=TIME(18,0,0), D46&lt;=TIME(21,59,0)), TIME(0,0,0),
 IF(AND(D46&gt;=TIME(22,0,0), D46&lt;=TIME(23,59,59)), TIME(7,0,0), ""))))))))</f>
        <v/>
      </c>
      <c r="F46" s="156" t="n"/>
      <c r="G46" s="221">
        <f>IF(AND(D46&gt;=TIME(6,0,0),D46&lt;=TIME(8,0,0)),E46,"")</f>
        <v/>
      </c>
      <c r="H46" s="80" t="n"/>
      <c r="I46" s="30">
        <f>ROUND(IF(OR(D46="",E46="",E46=0),0,IF(H46="",MOD(E46-D46,1)*24,MOD(H46-D46,1)*24)),2)</f>
        <v/>
      </c>
      <c r="J46" s="158" t="n"/>
      <c r="K46" s="274" t="n"/>
      <c r="L46" s="189" t="n"/>
      <c r="M46" s="275">
        <f>MAX(0,V46-W46)</f>
        <v/>
      </c>
      <c r="N46" s="81">
        <f>(IF(OR($C46="",$D46=""),0,
 IF(OR($A46="Holiday",$A47="Holiday"),
    IF(ISNUMBER(MATCH(TRIM($B46),{"Phagwah","Good Friday","Easter Monday","Labour Day","Christmas","Eid ul Azha","Romans-2","Globe-12","Neptune P1"},0)),0,$I46),
 IF(AND(NOT(OR($A46="Annual Leave",$A47="Annual Leave")),$A46="Off day"),$I46,
  MAX(0,$I46-$V46)
  ))))+W46</f>
        <v/>
      </c>
      <c r="O46" s="81">
        <f>IF(AND(OR($A46="Holiday",$A47="Holiday"),
        ISNUMBER(MATCH(TRIM($B46),{"Phagwah","Good Friday","Easter Monday","Labour Day","Christmas","Eid ul Azha","Romans-2","Globe-12","Neptune P1"},0))),
   $I46,0)</f>
        <v/>
      </c>
      <c r="P46" s="81">
        <f>IF(OR($O$7="Canteen",$O$7="Head Office"),0,IF($I46&lt;=0,0,IF(OR(OR(TRIM($J46)="Hebrews",TRIM($J46)="Romans",TRIM($J46)="Romans-2",TRIM($J46)="Globe",TRIM($J46)="Globe-12",TRIM($J46)="Neptune P1"),AND($I47&gt;0,OR(TRIM($J47)="Hebrews",TRIM($J47)="Romans",TRIM($J47)="Romans-2",TRIM($J47)="Globe",TRIM($J47)="Globe-12",TRIM($J47)="Neptune P1"))),1,0)))</f>
        <v/>
      </c>
      <c r="Q46" s="82" t="n"/>
      <c r="R46" s="81">
        <f>IF(OR($O$7="Canteen",$O$7="Head Office"),0,IF(
  AND(
    SUMIFS(I:I, C:C, C46) &gt;= 8,
    COUNTIFS(C$14:C46, C46)=1,
    OR(
      TEXT(D46,"hh:mm:ss")="07:00:00",
      TEXT(D46,"hh:mm:ss")="15:00:00",
      TEXT(D46,"hh:mm:ss")="23:00:00",
      TEXT(D51,"hh:mm:ss")="07:00:00",
      TEXT(D51,"hh:mm:ss")="15:00:00",
      TEXT(D51,"hh:mm:ss")="23:00:00"
    )
  ),
  1,
  0
))</f>
        <v/>
      </c>
      <c r="S46" s="81">
        <f>IF(OR($A46="Annual Leave",$A47="Annual Leave"),IF($A46="Annual Leave",8,0),0)</f>
        <v/>
      </c>
      <c r="T46" s="117" t="n"/>
      <c r="U46" s="144">
        <f>MAX(0,40-Y46)</f>
        <v/>
      </c>
      <c r="V46" s="351">
        <f>IF(OR($C46="",$D46=""),0,
 IF(OR($A46="Holiday",$A47="Holiday"),0,
 IF(AND(NOT(OR($A46="Annual Leave",$A47="Annual Leave")),$A46="Off day"),0,
  IF($I46+$I47&gt;=8,IF($I46&gt;=8,8,$I46),$I46)
  )))</f>
        <v/>
      </c>
      <c r="W46" s="351">
        <f>MAX(0,V46-U46)</f>
        <v/>
      </c>
      <c r="X46" s="351">
        <f>IF(C46="","",C46-WEEKDAY(C46,1)+1)</f>
        <v/>
      </c>
      <c r="Y46" s="351">
        <f>SUMPRODUCT(($X$14:$X45=X46)*(($V$14:$V45)+($O$14:$O45)))+IF(X46=X14,$L$11,0)</f>
        <v/>
      </c>
      <c r="Z46" s="351" t="n"/>
      <c r="AA46" s="351" t="n"/>
      <c r="AB46" s="351" t="n"/>
      <c r="AC46" s="351" t="n"/>
      <c r="AD46" s="351" t="n"/>
      <c r="AE46" s="351" t="n"/>
      <c r="AF46" s="351" t="n"/>
    </row>
    <row r="47" ht="24" customHeight="1" s="348" thickBot="1">
      <c r="A47" s="184" t="inlineStr">
        <is>
          <t>On Day</t>
        </is>
      </c>
      <c r="B47" s="222" t="n"/>
      <c r="C47" s="118">
        <f>C45+1</f>
        <v/>
      </c>
      <c r="D47" s="83" t="n"/>
      <c r="E47" s="223">
        <f>IF(D47="", "",
 IF(D47=TIME(0,0,0), 0,
 IF(AND(D47&gt;=TIME(0,0,1), D47&lt;=TIME(2,0,0)), TIME(7,0,0),
 IF(AND(D47&gt;=TIME(6,0,0), D47&lt;=TIME(8,0,0)), TIME(12,0,0),
 IF(AND(D47&gt;TIME(8,0,0), D47&lt;=TIME(13,59,0)), TIME(15,0,0),
 IF(AND(D47&gt;=TIME(14,0,0), D47&lt;=TIME(17,59,0)), TIME(21,0,0),
 IF(AND(D47&gt;=TIME(18,0,0), D47&lt;=TIME(21,59,0)), TIME(0,0,0),
 IF(AND(D47&gt;=TIME(22,0,0), D47&lt;=TIME(23,59,59)), TIME(7,0,0), ""))))))))</f>
        <v/>
      </c>
      <c r="F47" s="224" t="n"/>
      <c r="G47" s="223">
        <f>IF(AND(D47&gt;=TIME(6,0,0),D47&lt;=TIME(8,0,0)),E47,"")</f>
        <v/>
      </c>
      <c r="H47" s="83" t="n"/>
      <c r="I47" s="23">
        <f>ROUND(IF(OR(D47="",E47="",E47=0),0,IF(H47="",MOD(E47-D47,1)*24,MOD(H47-D47,1)*24)),2)</f>
        <v/>
      </c>
      <c r="J47" s="225" t="n"/>
      <c r="K47" s="297" t="n"/>
      <c r="L47" s="181" t="n"/>
      <c r="M47" s="298">
        <f>MAX(0,V47-W47)</f>
        <v/>
      </c>
      <c r="N47" s="84">
        <f>(IF(OR($C47="",$D47=""),0,
 IF(OR($A46="Holiday",$A47="Holiday"),
    IF(ISNUMBER(MATCH(TRIM($B47),{"Phagwah","Good Friday","Easter Monday","Labour Day","Christmas","Eid ul Azha","Romans-2","Globe-12","Neptune P1"},0)),0,$I47),
 IF(AND(NOT(OR($A46="Annual Leave",$A47="Annual Leave")),$A47="Off day"),$I47,
  MAX(0,$I47-$V47)
  ))))+W47</f>
        <v/>
      </c>
      <c r="O47" s="84">
        <f>IF(AND(OR($A46="Holiday",$A47="Holiday"),
        ISNUMBER(MATCH(TRIM($B47),{"Phagwah","Good Friday","Easter Monday","Labour Day","Christmas","Eid ul Azha","Romans-2","Globe-12","Neptune P1"},0))),
   $I47,0)</f>
        <v/>
      </c>
      <c r="P47" s="84">
        <f>IF(OR($O$7="Canteen",$O$7="Head Office"),0,IF($I47&lt;=0,0,IF(AND($I46&lt;=0,OR(TRIM($J47)="Hebrews",TRIM($J47)="Romans",TRIM($J47)="Romans-2",TRIM($J47)="Globe",TRIM($J47)="Globe-12",TRIM($J47)="Neptune P1")),1,0)))</f>
        <v/>
      </c>
      <c r="Q47" s="85" t="n"/>
      <c r="R47" s="84">
        <f>IF(OR($O$7="Canteen",$O$7="Head Office"),0,IF(
  AND(
    SUMIFS(I:I, C:C, C47) &gt;= 8,
    COUNTIFS(C$14:C47, C47)=1,
    OR(
      TEXT(D47,"hh:mm:ss")="07:00:00",
      TEXT(D47,"hh:mm:ss")="15:00:00",
      TEXT(D47,"hh:mm:ss")="23:00:00",
      TEXT(D48,"hh:mm:ss")="07:00:00",
      TEXT(D48,"hh:mm:ss")="15:00:00",
      TEXT(D48,"hh:mm:ss")="23:00:00"
    )
  ),
  1,
  0
))</f>
        <v/>
      </c>
      <c r="S47" s="84">
        <f>IF(OR($A46="Annual Leave",$A47="Annual Leave"),IF(AND($A46&lt;&gt;"Annual Leave",$A47="Annual Leave"),8,0),0)</f>
        <v/>
      </c>
      <c r="T47" s="86" t="n"/>
      <c r="U47" s="144">
        <f>MAX(0,40-Y47)</f>
        <v/>
      </c>
      <c r="V47" s="351">
        <f>IF(OR($C47="",$D47=""),0,
 IF(OR($A46="Holiday",$A47="Holiday"),0,
 IF(AND(NOT(OR($A46="Annual Leave",$A47="Annual Leave")),$A47="Off day"),0,
  IF($I46+$I47&gt;=8,IF($I46&gt;=8,0,8-$I46),$I47)
  )))</f>
        <v/>
      </c>
      <c r="W47" s="351">
        <f>MAX(0,V47-U47)</f>
        <v/>
      </c>
      <c r="X47" s="351">
        <f>IF(C47="","",C47-WEEKDAY(C47,1)+1)</f>
        <v/>
      </c>
      <c r="Y47" s="351">
        <f>SUMPRODUCT(($X$14:$X46=X47)*(($V$14:$V46)+($O$14:$O46)))+IF(X47=X14,$L$11,0)</f>
        <v/>
      </c>
      <c r="Z47" s="351" t="n"/>
      <c r="AA47" s="351" t="n"/>
      <c r="AB47" s="351" t="n"/>
      <c r="AC47" s="351" t="n"/>
      <c r="AD47" s="351" t="n"/>
      <c r="AE47" s="351" t="n"/>
      <c r="AF47" s="351" t="n"/>
    </row>
    <row r="48" ht="24" customHeight="1" s="348" thickBot="1">
      <c r="A48" s="226" t="inlineStr">
        <is>
          <t>On Day</t>
        </is>
      </c>
      <c r="B48" s="299" t="n"/>
      <c r="C48" s="119">
        <f>C47</f>
        <v/>
      </c>
      <c r="D48" s="24" t="n"/>
      <c r="E48" s="227">
        <f>IF(D48="", "",
 IF(D48=TIME(0,0,0), 0,
 IF(AND(D48&gt;=TIME(0,0,1), D48&lt;=TIME(2,0,0)), TIME(7,0,0),
 IF(AND(D48&gt;=TIME(6,0,0), D48&lt;=TIME(8,0,0)), TIME(12,0,0),
 IF(AND(D48&gt;TIME(8,0,0), D48&lt;=TIME(13,59,0)), TIME(15,0,0),
 IF(AND(D48&gt;=TIME(14,0,0), D48&lt;=TIME(17,59,0)), TIME(21,0,0),
 IF(AND(D48&gt;=TIME(18,0,0), D48&lt;=TIME(21,59,0)), TIME(0,0,0),
 IF(AND(D48&gt;=TIME(22,0,0), D48&lt;=TIME(23,59,59)), TIME(7,0,0), ""))))))))</f>
        <v/>
      </c>
      <c r="F48" s="228" t="n"/>
      <c r="G48" s="227">
        <f>IF(AND(D48&gt;=TIME(6,0,0),D48&lt;=TIME(8,0,0)),E48,"")</f>
        <v/>
      </c>
      <c r="H48" s="300" t="n"/>
      <c r="I48" s="87">
        <f>ROUND(IF(OR(D48="",E48="",E48=0),0,IF(H48="",MOD(E48-D48,1)*24,MOD(H48-D48,1)*24)),2)</f>
        <v/>
      </c>
      <c r="J48" s="190" t="n"/>
      <c r="K48" s="297" t="n"/>
      <c r="L48" s="183" t="n"/>
      <c r="M48" s="324">
        <f>MAX(0,V48-W48)</f>
        <v/>
      </c>
      <c r="N48" s="302">
        <f>(IF(OR($C48="",$D48=""),0,
 IF(OR($A48="Holiday",$A49="Holiday"),
    IF(ISNUMBER(MATCH(TRIM($B48),{"Phagwah","Good Friday","Easter Monday","Labour Day","Christmas","Eid ul Azha","Romans-2","Globe-12","Neptune P1"},0)),0,$I48),
 IF(AND(NOT(OR($A48="Annual Leave",$A49="Annual Leave")),$A48="Off day"),$I48,
  MAX(0,$I48-$V48)
  ))))+W48</f>
        <v/>
      </c>
      <c r="O48" s="303" t="n"/>
      <c r="P48" s="229">
        <f>IF(OR($O$7="Canteen",$O$7="Head Office"),0,IF($I48&lt;=0,0,IF(OR(OR(TRIM($J48)="Hebrews",TRIM($J48)="Romans",TRIM($J48)="Romans-2",TRIM($J48)="Globe",TRIM($J48)="Globe-12",TRIM($J48)="Neptune P1"),AND($I49&gt;0,OR(TRIM($J49)="Hebrews",TRIM($J49)="Romans",TRIM($J49)="Romans-2",TRIM($J49)="Globe",TRIM($J49)="Globe-12",TRIM($J49)="Neptune P1"))),1,0)))</f>
        <v/>
      </c>
      <c r="Q48" s="303" t="n"/>
      <c r="R48" s="302">
        <f>IF(OR($O$7="Canteen",$O$7="Head Office"),0,IF(
  AND(
    SUMIFS(I:I, C:C, C48) &gt;= 8,
    COUNTIFS(C$14:C48, C48)=1,
    OR(
      TEXT(D48,"hh:mm:ss")="07:00:00",
      TEXT(D48,"hh:mm:ss")="15:00:00",
      TEXT(D48,"hh:mm:ss")="23:00:00",
      TEXT(D53,"hh:mm:ss")="07:00:00",
      TEXT(D53,"hh:mm:ss")="15:00:00",
      TEXT(D53,"hh:mm:ss")="23:00:00"
    )
  ),
  1,
  0
))</f>
        <v/>
      </c>
      <c r="S48" s="303" t="n"/>
      <c r="T48" s="304" t="n"/>
      <c r="U48" s="144">
        <f>MAX(0,40-Y48)</f>
        <v/>
      </c>
      <c r="V48" s="351">
        <f>IF(OR($C48="",$D48=""),0,
 IF(OR($A48="Holiday",$A49="Holiday"),0,
 IF(AND(NOT(OR($A48="Annual Leave",$A49="Annual Leave")),$A48="Off day"),0,
  IF($I48+$I49&gt;=8,IF($I48&gt;=8,8,$I48),$I48)
  )))</f>
        <v/>
      </c>
      <c r="W48" s="351">
        <f>MAX(0,V48-U48)</f>
        <v/>
      </c>
      <c r="X48" s="351">
        <f>IF(C48="","",C48-WEEKDAY(C48,1)+1)</f>
        <v/>
      </c>
      <c r="Y48" s="351">
        <f>SUMPRODUCT(($X$14:$X47=X48)*(($V$14:$V47)+($O$14:$O47)))+IF(X48=X14,$L$11,0)</f>
        <v/>
      </c>
      <c r="Z48" s="351" t="n"/>
      <c r="AA48" s="351" t="n"/>
      <c r="AB48" s="351" t="n"/>
      <c r="AC48" s="351" t="n"/>
      <c r="AD48" s="351" t="n"/>
      <c r="AE48" s="351" t="n"/>
      <c r="AF48" s="351" t="n"/>
    </row>
    <row r="49" ht="24" customHeight="1" s="348" thickBot="1">
      <c r="A49" s="230" t="n"/>
      <c r="B49" s="355" t="n"/>
      <c r="C49" s="231" t="n"/>
      <c r="D49" s="232" t="n"/>
      <c r="E49" s="232" t="n"/>
      <c r="F49" s="232" t="n"/>
      <c r="G49" s="232" t="n"/>
      <c r="H49" s="233" t="inlineStr">
        <is>
          <t>Total Hrs:</t>
        </is>
      </c>
      <c r="I49" s="122">
        <f>SUM(I14:I48)</f>
        <v/>
      </c>
      <c r="J49" s="234" t="n"/>
      <c r="K49" s="234" t="n"/>
      <c r="L49" s="235" t="n"/>
      <c r="M49" s="120">
        <f>SUM(M14:M48)</f>
        <v/>
      </c>
      <c r="N49" s="120">
        <f>SUM(N14:N48)</f>
        <v/>
      </c>
      <c r="O49" s="120">
        <f>SUM(O14:O48)</f>
        <v/>
      </c>
      <c r="P49" s="120">
        <f>SUM(P14:P48)</f>
        <v/>
      </c>
      <c r="Q49" s="120">
        <f>IF($O$6&lt;&gt;"Armed",0,LOOKUP($Q$50,{0,1,2,3,4,5,6,7,8,9,10,11,12,13,14},{0,384,769,1153,1153,1538,1923,2307,2692,3076,3461,3846,4239,4615,5000}))</f>
        <v/>
      </c>
      <c r="R49" s="120">
        <f>SUM(R14:R48)</f>
        <v/>
      </c>
      <c r="S49" s="120">
        <f>SUM(S14:S48)</f>
        <v/>
      </c>
      <c r="T49" s="121">
        <f>SUM(T30:T43)</f>
        <v/>
      </c>
      <c r="U49" s="144">
        <f>MIN(U48,0)</f>
        <v/>
      </c>
      <c r="V49" s="351">
        <f>SUM(V14:V48)</f>
        <v/>
      </c>
      <c r="W49" s="351">
        <f>SUM(W14:W48)</f>
        <v/>
      </c>
      <c r="X49" s="351" t="n"/>
      <c r="Y49" s="351" t="n"/>
      <c r="Z49" s="351" t="n"/>
      <c r="AA49" s="351" t="n"/>
      <c r="AB49" s="351" t="n"/>
      <c r="AC49" s="351" t="n"/>
      <c r="AD49" s="351" t="n"/>
      <c r="AE49" s="351" t="n"/>
      <c r="AF49" s="351" t="n"/>
    </row>
    <row r="50" ht="24" customHeight="1" s="348">
      <c r="A50" s="351" t="n"/>
      <c r="B50" s="351" t="n"/>
      <c r="C50" s="6" t="n"/>
      <c r="D50" s="6" t="n"/>
      <c r="E50" s="6" t="n"/>
      <c r="F50" s="6" t="n"/>
      <c r="G50" s="6" t="n"/>
      <c r="H50" s="336" t="n"/>
      <c r="I50" s="351" t="n"/>
      <c r="J50" s="336" t="n"/>
      <c r="K50" s="336" t="n"/>
      <c r="L50" s="336" t="n"/>
      <c r="M50" s="28" t="n"/>
      <c r="N50" s="28" t="n"/>
      <c r="O50" s="28" t="n"/>
      <c r="P50" s="241" t="inlineStr">
        <is>
          <t>Days Worked</t>
        </is>
      </c>
      <c r="Q50" s="29">
        <f>SUM(--(SUM(I14:I15)&gt;0),--(SUM(I16:I17)&gt;0),--(SUM(I18:I19)&gt;0),--(SUM(I20:I21)&gt;0),--(SUM(I22:I23)&gt;0),--(SUM(I24:I25)&gt;0),--(SUM(I26:I27)&gt;0),--(SUM(I30:I31)&gt;0),--(SUM(I32:I33)&gt;0),--(SUM(I34:I35)&gt;0),--(SUM(I36:I37)&gt;0),--(SUM(I38:I39)&gt;0),--(SUM(I40:I41)&gt;0),--(SUM(I42:I43)&gt;0),--(SUM(I45:I46)&gt;0),--(SUM(I47:I48)&gt;0))</f>
        <v/>
      </c>
      <c r="R50" s="28" t="n"/>
      <c r="S50" s="28" t="n"/>
      <c r="T50" s="28" t="n"/>
      <c r="U50" s="144" t="n"/>
      <c r="V50" s="351" t="n"/>
      <c r="W50" s="351" t="n"/>
      <c r="X50" s="351" t="n"/>
      <c r="Y50" s="351" t="n"/>
      <c r="Z50" s="351" t="n"/>
      <c r="AA50" s="351" t="n"/>
      <c r="AB50" s="351" t="n"/>
      <c r="AC50" s="351" t="n"/>
      <c r="AD50" s="351" t="n"/>
      <c r="AE50" s="351" t="n"/>
      <c r="AF50" s="351" t="n"/>
    </row>
    <row r="51" ht="24" customHeight="1" s="348">
      <c r="A51" s="351" t="n"/>
      <c r="B51" s="351" t="n"/>
      <c r="C51" s="345" t="n"/>
      <c r="D51" s="362" t="n"/>
      <c r="E51" s="362" t="n"/>
      <c r="F51" s="334" t="n"/>
      <c r="G51" s="362" t="n"/>
      <c r="H51" s="336" t="n"/>
      <c r="I51" s="351" t="n"/>
      <c r="J51" s="336" t="n"/>
      <c r="K51" s="336" t="n"/>
      <c r="L51" s="336" t="n"/>
      <c r="M51" s="236" t="n"/>
      <c r="N51" s="236" t="n"/>
      <c r="O51" s="236" t="n"/>
      <c r="P51" s="236" t="n"/>
      <c r="Q51" s="236" t="n"/>
      <c r="R51" s="236" t="n"/>
      <c r="S51" s="236" t="n"/>
      <c r="T51" s="236" t="n"/>
      <c r="U51" s="144" t="n"/>
      <c r="V51" s="351" t="n"/>
      <c r="W51" s="351" t="n"/>
      <c r="X51" s="351" t="n"/>
      <c r="Y51" s="351" t="n"/>
      <c r="Z51" s="351" t="n"/>
      <c r="AA51" s="351" t="n"/>
      <c r="AB51" s="351" t="n"/>
      <c r="AC51" s="351" t="n"/>
      <c r="AD51" s="351" t="n"/>
      <c r="AE51" s="351" t="n"/>
      <c r="AF51" s="351" t="n"/>
    </row>
    <row r="52">
      <c r="A52" s="351" t="n"/>
      <c r="B52" s="351" t="n"/>
      <c r="C52" s="329" t="inlineStr">
        <is>
          <t>Supervisor Signature</t>
        </is>
      </c>
      <c r="D52" s="363" t="n"/>
      <c r="E52" s="363" t="n"/>
      <c r="F52" s="329" t="inlineStr">
        <is>
          <t>Date</t>
        </is>
      </c>
      <c r="G52" s="363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351" t="n"/>
      <c r="V52" s="351" t="n"/>
      <c r="W52" s="351" t="n"/>
      <c r="X52" s="351" t="n"/>
      <c r="Y52" s="351" t="n"/>
      <c r="Z52" s="351" t="n"/>
      <c r="AA52" s="351" t="n"/>
      <c r="AB52" s="351" t="n"/>
      <c r="AC52" s="351" t="n"/>
      <c r="AD52" s="351" t="n"/>
      <c r="AE52" s="351" t="n"/>
      <c r="AF52" s="351" t="n"/>
    </row>
    <row r="53" ht="26.25" customHeight="1" s="348">
      <c r="A53" s="351" t="n"/>
      <c r="B53" s="351" t="n"/>
      <c r="C53" s="345" t="n"/>
      <c r="D53" s="362" t="n"/>
      <c r="E53" s="362" t="n"/>
      <c r="F53" s="331" t="n"/>
      <c r="G53" s="362" t="n"/>
      <c r="H53" s="6" t="n"/>
      <c r="I53" s="6" t="n"/>
      <c r="J53" s="6" t="n"/>
      <c r="K53" s="6" t="n"/>
      <c r="L53" s="6" t="n"/>
      <c r="M53" s="6" t="n"/>
      <c r="N53" s="237" t="n"/>
      <c r="O53" s="238" t="n"/>
      <c r="P53" s="346" t="n"/>
      <c r="Q53" s="351" t="n"/>
      <c r="R53" s="351" t="n"/>
      <c r="S53" s="351" t="n"/>
      <c r="T53" s="351" t="n"/>
      <c r="U53" s="351" t="n"/>
      <c r="V53" s="351" t="n"/>
      <c r="W53" s="351" t="n"/>
      <c r="X53" s="351" t="n"/>
      <c r="Y53" s="351" t="n"/>
      <c r="Z53" s="351" t="n"/>
      <c r="AA53" s="351" t="n"/>
      <c r="AB53" s="351" t="n"/>
      <c r="AC53" s="351" t="n"/>
      <c r="AD53" s="351" t="n"/>
      <c r="AE53" s="351" t="n"/>
      <c r="AF53" s="351" t="n"/>
    </row>
    <row r="54">
      <c r="A54" s="351" t="n"/>
      <c r="B54" s="351" t="n"/>
      <c r="C54" s="329" t="inlineStr">
        <is>
          <t>Manager Signature</t>
        </is>
      </c>
      <c r="D54" s="363" t="n"/>
      <c r="E54" s="363" t="n"/>
      <c r="F54" s="329" t="inlineStr">
        <is>
          <t>Date</t>
        </is>
      </c>
      <c r="G54" s="363" t="n"/>
      <c r="H54" s="6" t="n"/>
      <c r="I54" s="239" t="inlineStr">
        <is>
          <t>{42}</t>
        </is>
      </c>
      <c r="J54" s="239" t="n"/>
      <c r="K54" s="239" t="n"/>
      <c r="L54" s="239" t="n"/>
      <c r="M54" s="6" t="n"/>
      <c r="N54" s="6" t="n"/>
      <c r="O54" s="6" t="n"/>
      <c r="P54" s="6" t="n"/>
      <c r="Q54" s="6" t="n"/>
      <c r="R54" s="6" t="n"/>
      <c r="S54" s="6" t="n"/>
      <c r="T54" s="6" t="n"/>
      <c r="U54" s="351" t="n"/>
      <c r="V54" s="351" t="n"/>
      <c r="W54" s="351" t="n"/>
      <c r="X54" s="351" t="n"/>
      <c r="Y54" s="351" t="n"/>
      <c r="Z54" s="351" t="n"/>
      <c r="AA54" s="351" t="n"/>
      <c r="AB54" s="351" t="n"/>
      <c r="AC54" s="351" t="n"/>
      <c r="AD54" s="351" t="n"/>
      <c r="AE54" s="351" t="n"/>
      <c r="AF54" s="351" t="n"/>
    </row>
    <row r="55">
      <c r="A55" s="351" t="n"/>
      <c r="B55" s="351" t="n"/>
      <c r="C55" s="240" t="n"/>
      <c r="D55" s="240" t="n"/>
      <c r="E55" s="240" t="n"/>
      <c r="F55" s="240" t="n"/>
      <c r="G55" s="240" t="n"/>
      <c r="H55" s="240" t="n"/>
      <c r="I55" s="240" t="n"/>
      <c r="J55" s="240" t="n"/>
      <c r="K55" s="240" t="n"/>
      <c r="L55" s="240" t="n"/>
      <c r="M55" s="240" t="n"/>
      <c r="N55" s="240" t="n"/>
      <c r="O55" s="240" t="n"/>
      <c r="P55" s="240" t="n"/>
      <c r="Q55" s="240" t="n"/>
      <c r="R55" s="240" t="n"/>
      <c r="S55" s="240" t="n"/>
      <c r="T55" s="240" t="n"/>
      <c r="U55" s="351" t="n"/>
      <c r="V55" s="351" t="n"/>
      <c r="W55" s="351" t="n"/>
      <c r="X55" s="351" t="n"/>
      <c r="Y55" s="351" t="n"/>
      <c r="Z55" s="351" t="n"/>
      <c r="AA55" s="351" t="n"/>
      <c r="AB55" s="351" t="n"/>
      <c r="AC55" s="351" t="n"/>
      <c r="AD55" s="351" t="n"/>
      <c r="AE55" s="351" t="n"/>
      <c r="AF55" s="35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45"/>
  <mergeCells count="33">
    <mergeCell ref="C54:E54"/>
    <mergeCell ref="V2:W2"/>
    <mergeCell ref="C8:F8"/>
    <mergeCell ref="F54:G54"/>
    <mergeCell ref="H10:I10"/>
    <mergeCell ref="C7:F7"/>
    <mergeCell ref="K5:L5"/>
    <mergeCell ref="M5:N5"/>
    <mergeCell ref="H50:I50"/>
    <mergeCell ref="C51:E51"/>
    <mergeCell ref="A1:T1"/>
    <mergeCell ref="C52:E52"/>
    <mergeCell ref="V3:AB3"/>
    <mergeCell ref="F51:G51"/>
    <mergeCell ref="M10:N10"/>
    <mergeCell ref="H51:I51"/>
    <mergeCell ref="C6:F6"/>
    <mergeCell ref="C5:F5"/>
    <mergeCell ref="M7:N7"/>
    <mergeCell ref="M6:N6"/>
    <mergeCell ref="C53:E53"/>
    <mergeCell ref="H7:I7"/>
    <mergeCell ref="H28:I28"/>
    <mergeCell ref="C10:F10"/>
    <mergeCell ref="M8:N8"/>
    <mergeCell ref="F52:G52"/>
    <mergeCell ref="P53:T53"/>
    <mergeCell ref="AA2:AB2"/>
    <mergeCell ref="K10:L10"/>
    <mergeCell ref="H5:I5"/>
    <mergeCell ref="K4:L4"/>
    <mergeCell ref="M4:N4"/>
    <mergeCell ref="F53:G53"/>
  </mergeCells>
  <dataValidations count="5">
    <dataValidation sqref="A14:A48" showDropDown="0" showInputMessage="0" showErrorMessage="0" allowBlank="1" type="list">
      <formula1>"On Day,Off Day,Sick,Absent,Holiday,Annual Leave"</formula1>
    </dataValidation>
    <dataValidation sqref="B14:B48" showDropDown="0" showInputMessage="0" showErrorMessage="0" allowBlank="1" type="list">
      <formula1>"Holiday Double,Phagwah,Good Friday,Easter Monday,Labour Day,Christmas,Eid ul Azha"</formula1>
    </dataValidation>
    <dataValidation sqref="J14:J48" showDropDown="0" showInputMessage="0" showErrorMessage="0" allowBlank="1" type="list">
      <formula1>_xlfn._LONGTEXT("Unico,Unico-2,Unico-42,Unico-44,Unico-46,Unico-47,Unico-48,Unico-49,Globe,Globe-12,Hebrews,Romans-2,Beacon,Numbers,Zebra-24,Sunrise,Sunrise-1,Sunflower 6,Sunset 12,Ripple,Neptune P1,Neptune P2,Neptune P3,Neptune P4,Neptune P5,Neptune P6,Neptune P7,Rainbow"," 1,Rainbow 2,Citadel,Sunset 11,Autumn,Autumn-2,Miracle,Miracle 1,Canteen,Guard Hut")</formula1>
    </dataValidation>
    <dataValidation sqref="O7" showDropDown="0" showInputMessage="0" showErrorMessage="0" allowBlank="1" type="list">
      <formula1>"Caricom,EU,UN,DMC,ARU,Head Office,Canteen"</formula1>
    </dataValidation>
    <dataValidation sqref="O6" showDropDown="0" showInputMessage="0" showErrorMessage="0" allowBlank="1" type="list">
      <formula1>"Unarmed,Armed"</formula1>
    </dataValidation>
  </dataValidations>
  <printOptions horizontalCentered="1"/>
  <pageMargins left="0.5" right="0.5" top="0.5" bottom="1" header="0.5" footer="0.5"/>
  <pageSetup orientation="portrait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AL55"/>
  <sheetViews>
    <sheetView topLeftCell="A40" workbookViewId="0">
      <selection activeCell="H51" sqref="H51:I51"/>
    </sheetView>
  </sheetViews>
  <sheetFormatPr baseColWidth="8" defaultRowHeight="13.5"/>
  <cols>
    <col width="12.28515625" customWidth="1" style="348" min="1" max="1"/>
    <col width="15.140625" customWidth="1" style="348" min="2" max="2"/>
    <col width="12.42578125" customWidth="1" style="348" min="3" max="3"/>
    <col width="9.28515625" customWidth="1" style="348" min="4" max="4"/>
    <col hidden="1" width="9.28515625" customWidth="1" style="348" min="5" max="5"/>
    <col hidden="1" width="2" customWidth="1" style="348" min="6" max="6"/>
    <col hidden="1" width="12.5703125" customWidth="1" style="348" min="7" max="7"/>
    <col width="9.28515625" customWidth="1" style="348" min="8" max="8"/>
    <col width="6.5703125" customWidth="1" style="348" min="9" max="9"/>
    <col width="10.140625" customWidth="1" style="348" min="10" max="10"/>
    <col width="15.28515625" customWidth="1" style="348" min="11" max="11"/>
    <col width="10.5703125" customWidth="1" style="348" min="12" max="12"/>
    <col width="11" customWidth="1" style="348" min="13" max="13"/>
    <col width="9.85546875" customWidth="1" style="348" min="14" max="14"/>
    <col width="11.140625" customWidth="1" style="348" min="15" max="15"/>
    <col width="9.85546875" customWidth="1" style="348" min="16" max="16"/>
    <col width="10.28515625" customWidth="1" style="348" min="17" max="17"/>
    <col width="8.85546875" customWidth="1" style="348" min="18" max="19"/>
    <col width="45.28515625" customWidth="1" style="348" min="20" max="20"/>
    <col width="9.140625" customWidth="1" style="348" min="21" max="21"/>
    <col width="3.140625" customWidth="1" style="348" min="22" max="29"/>
    <col width="10.28515625" customWidth="1" style="348" min="30" max="30"/>
  </cols>
  <sheetData>
    <row r="1" ht="32.25" customFormat="1" customHeight="1" s="1" thickBot="1">
      <c r="A1" s="332" t="n"/>
      <c r="B1" s="354" t="n"/>
      <c r="C1" s="354" t="n"/>
      <c r="D1" s="354" t="n"/>
      <c r="E1" s="354" t="n"/>
      <c r="F1" s="354" t="n"/>
      <c r="G1" s="354" t="n"/>
      <c r="H1" s="354" t="n"/>
      <c r="I1" s="354" t="n"/>
      <c r="J1" s="354" t="n"/>
      <c r="K1" s="354" t="n"/>
      <c r="L1" s="354" t="n"/>
      <c r="M1" s="354" t="n"/>
      <c r="N1" s="354" t="n"/>
      <c r="O1" s="354" t="n"/>
      <c r="P1" s="354" t="n"/>
      <c r="Q1" s="354" t="n"/>
      <c r="R1" s="354" t="n"/>
      <c r="S1" s="354" t="n"/>
      <c r="T1" s="355" t="n"/>
      <c r="U1" s="351" t="n"/>
      <c r="V1" s="351" t="n"/>
      <c r="W1" s="351" t="n"/>
      <c r="X1" s="351" t="n"/>
      <c r="Y1" s="351" t="n"/>
      <c r="Z1" s="351" t="n"/>
      <c r="AA1" s="351" t="n"/>
      <c r="AB1" s="351" t="n"/>
      <c r="AC1" s="351" t="n"/>
      <c r="AD1" s="126" t="n"/>
      <c r="AE1" s="351" t="n"/>
      <c r="AF1" s="351" t="n"/>
    </row>
    <row r="2" ht="15" customFormat="1" customHeight="1" s="1">
      <c r="A2" s="351" t="n"/>
      <c r="B2" s="351" t="n"/>
      <c r="C2" s="127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128" t="n"/>
      <c r="U2" s="351" t="n"/>
      <c r="V2" s="343" t="n">
        <v>2025</v>
      </c>
      <c r="W2" s="356" t="n"/>
      <c r="X2" s="351" t="n"/>
      <c r="Y2" s="351" t="n"/>
      <c r="Z2" s="129" t="inlineStr">
        <is>
          <t>Month:</t>
        </is>
      </c>
      <c r="AA2" s="343" t="n">
        <v>3</v>
      </c>
      <c r="AB2" s="356" t="n"/>
      <c r="AC2" s="351" t="n"/>
      <c r="AD2" s="351" t="n"/>
      <c r="AE2" s="351" t="n"/>
      <c r="AF2" s="351" t="n"/>
    </row>
    <row r="3" ht="15.6" customHeight="1" s="348" thickBot="1">
      <c r="A3" s="351" t="n"/>
      <c r="B3" s="351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351" t="n"/>
      <c r="V3" s="333">
        <f>DATE(V2,AA2,1)</f>
        <v/>
      </c>
      <c r="W3" s="357" t="n"/>
      <c r="X3" s="357" t="n"/>
      <c r="Y3" s="357" t="n"/>
      <c r="Z3" s="357" t="n"/>
      <c r="AA3" s="357" t="n"/>
      <c r="AB3" s="358" t="n"/>
      <c r="AC3" s="351" t="n"/>
      <c r="AD3" s="351" t="n"/>
      <c r="AE3" s="351" t="n"/>
      <c r="AF3" s="249" t="n"/>
    </row>
    <row r="4" ht="21" customHeight="1" s="348" thickBot="1">
      <c r="A4" s="351" t="n"/>
      <c r="B4" s="351" t="n"/>
      <c r="C4" s="25" t="inlineStr">
        <is>
          <t>Federal Manangement Systems</t>
        </is>
      </c>
      <c r="D4" s="25" t="n"/>
      <c r="E4" s="25" t="n"/>
      <c r="F4" s="25" t="n"/>
      <c r="G4" s="25" t="n"/>
      <c r="H4" s="6" t="n"/>
      <c r="I4" s="6" t="n"/>
      <c r="J4" s="6" t="n"/>
      <c r="K4" s="330" t="inlineStr">
        <is>
          <t>Employee Number:</t>
        </is>
      </c>
      <c r="L4" s="351" t="n"/>
      <c r="M4" s="342" t="inlineStr">
        <is>
          <t>5523</t>
        </is>
      </c>
      <c r="N4" s="355" t="n"/>
      <c r="O4" s="6" t="n"/>
      <c r="P4" s="6" t="n"/>
      <c r="Q4" s="6" t="n"/>
      <c r="R4" s="6" t="n"/>
      <c r="S4" s="6" t="n"/>
      <c r="T4" s="6" t="n"/>
      <c r="U4" s="351" t="n"/>
      <c r="V4" s="130" t="inlineStr">
        <is>
          <t>Su</t>
        </is>
      </c>
      <c r="W4" s="131" t="inlineStr">
        <is>
          <t>M</t>
        </is>
      </c>
      <c r="X4" s="131" t="inlineStr">
        <is>
          <t>Tu</t>
        </is>
      </c>
      <c r="Y4" s="131" t="inlineStr">
        <is>
          <t>W</t>
        </is>
      </c>
      <c r="Z4" s="131" t="inlineStr">
        <is>
          <t>Th</t>
        </is>
      </c>
      <c r="AA4" s="131" t="inlineStr">
        <is>
          <t>F</t>
        </is>
      </c>
      <c r="AB4" s="132" t="inlineStr">
        <is>
          <t>Sa</t>
        </is>
      </c>
      <c r="AC4" s="351" t="n"/>
      <c r="AD4" s="133" t="inlineStr">
        <is>
          <t>Overtime Options</t>
        </is>
      </c>
      <c r="AE4" s="351" t="n"/>
      <c r="AF4" s="351" t="n"/>
      <c r="AJ4" s="257" t="n"/>
    </row>
    <row r="5" ht="14.1" customHeight="1" s="348" thickBot="1">
      <c r="A5" s="351" t="n"/>
      <c r="B5" s="351" t="n"/>
      <c r="C5" s="337" t="n"/>
      <c r="D5" s="351" t="n"/>
      <c r="E5" s="351" t="n"/>
      <c r="F5" s="351" t="n"/>
      <c r="G5" s="6" t="n"/>
      <c r="H5" s="340" t="n"/>
      <c r="I5" s="351" t="n"/>
      <c r="J5" s="340" t="n"/>
      <c r="K5" s="344" t="inlineStr">
        <is>
          <t>Employee Name:</t>
        </is>
      </c>
      <c r="L5" s="359" t="n"/>
      <c r="M5" s="342" t="inlineStr">
        <is>
          <t>St Juste, Gaykenley</t>
        </is>
      </c>
      <c r="N5" s="355" t="n"/>
      <c r="O5" s="337" t="n"/>
      <c r="P5" s="337" t="n"/>
      <c r="Q5" s="337" t="n"/>
      <c r="R5" s="337" t="n"/>
      <c r="S5" s="337" t="n"/>
      <c r="T5" s="337" t="n"/>
      <c r="U5" s="351" t="n"/>
      <c r="V5" s="263">
        <f>IF(MONTH($V$3)&lt;&gt;MONTH($V$3-WEEKDAY($V$3,1)+(ROW(V5)-ROW($V$5))*7+(COLUMN(V5)-COLUMN($V$5)+1)),"",$V$3-WEEKDAY($V$3,1)+(ROW(V5)-ROW($V$5))*7+(COLUMN(V5)-COLUMN($V$5)+1))</f>
        <v/>
      </c>
      <c r="W5" s="263">
        <f>IF(MONTH($V$3)&lt;&gt;MONTH($V$3-WEEKDAY($V$3,1)+(ROW(W5)-ROW($V$5))*7+(COLUMN(W5)-COLUMN($V$5)+1)),"",$V$3-WEEKDAY($V$3,1)+(ROW(W5)-ROW($V$5))*7+(COLUMN(W5)-COLUMN($V$5)+1))</f>
        <v/>
      </c>
      <c r="X5" s="263">
        <f>IF(MONTH($V$3)&lt;&gt;MONTH($V$3-WEEKDAY($V$3,1)+(ROW(X5)-ROW($V$5))*7+(COLUMN(X5)-COLUMN($V$5)+1)),"",$V$3-WEEKDAY($V$3,1)+(ROW(X5)-ROW($V$5))*7+(COLUMN(X5)-COLUMN($V$5)+1))</f>
        <v/>
      </c>
      <c r="Y5" s="263">
        <f>IF(MONTH($V$3)&lt;&gt;MONTH($V$3-WEEKDAY($V$3,1)+(ROW(Y5)-ROW($V$5))*7+(COLUMN(Y5)-COLUMN($V$5)+1)),"",$V$3-WEEKDAY($V$3,1)+(ROW(Y5)-ROW($V$5))*7+(COLUMN(Y5)-COLUMN($V$5)+1))</f>
        <v/>
      </c>
      <c r="Z5" s="263">
        <f>IF(MONTH($V$3)&lt;&gt;MONTH($V$3-WEEKDAY($V$3,1)+(ROW(Z5)-ROW($V$5))*7+(COLUMN(Z5)-COLUMN($V$5)+1)),"",$V$3-WEEKDAY($V$3,1)+(ROW(Z5)-ROW($V$5))*7+(COLUMN(Z5)-COLUMN($V$5)+1))</f>
        <v/>
      </c>
      <c r="AA5" s="263">
        <f>IF(MONTH($V$3)&lt;&gt;MONTH($V$3-WEEKDAY($V$3,1)+(ROW(AA5)-ROW($V$5))*7+(COLUMN(AA5)-COLUMN($V$5)+1)),"",$V$3-WEEKDAY($V$3,1)+(ROW(AA5)-ROW($V$5))*7+(COLUMN(AA5)-COLUMN($V$5)+1))</f>
        <v/>
      </c>
      <c r="AB5" s="263">
        <f>IF(MONTH($V$3)&lt;&gt;MONTH($V$3-WEEKDAY($V$3,1)+(ROW(AB5)-ROW($V$5))*7+(COLUMN(AB5)-COLUMN($V$5)+1)),"",$V$3-WEEKDAY($V$3,1)+(ROW(AB5)-ROW($V$5))*7+(COLUMN(AB5)-COLUMN($V$5)+1))</f>
        <v/>
      </c>
      <c r="AC5" s="351" t="n"/>
      <c r="AD5" s="351" t="n"/>
      <c r="AE5" s="3" t="b">
        <v>1</v>
      </c>
      <c r="AF5" s="258" t="n"/>
      <c r="AJ5" s="350" t="n"/>
      <c r="AK5" s="350" t="n"/>
      <c r="AL5" s="350" t="n"/>
    </row>
    <row r="6" ht="14.1" customHeight="1" s="348" thickBot="1">
      <c r="A6" s="351" t="n"/>
      <c r="B6" s="351" t="n"/>
      <c r="C6" s="337" t="inlineStr">
        <is>
          <t xml:space="preserve">120 Peter Rose St </t>
        </is>
      </c>
      <c r="D6" s="351" t="n"/>
      <c r="E6" s="351" t="n"/>
      <c r="F6" s="351" t="n"/>
      <c r="G6" s="6" t="n"/>
      <c r="H6" s="6" t="n"/>
      <c r="I6" s="6" t="n"/>
      <c r="J6" s="6" t="n"/>
      <c r="K6" s="6" t="n"/>
      <c r="L6" s="6" t="n"/>
      <c r="M6" s="339" t="inlineStr">
        <is>
          <t>Armed or unarmed</t>
        </is>
      </c>
      <c r="N6" s="360" t="n"/>
      <c r="O6" s="135" t="inlineStr">
        <is>
          <t>Unarmed</t>
        </is>
      </c>
      <c r="P6" s="6" t="n"/>
      <c r="Q6" s="6" t="n"/>
      <c r="R6" s="6" t="n"/>
      <c r="S6" s="6" t="n"/>
      <c r="T6" s="6" t="n"/>
      <c r="U6" s="351" t="n"/>
      <c r="V6" s="263">
        <f>IF(MONTH($V$3)&lt;&gt;MONTH($V$3-WEEKDAY($V$3,1)+(ROW(V6)-ROW($V$5))*7+(COLUMN(V6)-COLUMN($V$5)+1)),"",$V$3-WEEKDAY($V$3,1)+(ROW(V6)-ROW($V$5))*7+(COLUMN(V6)-COLUMN($V$5)+1))</f>
        <v/>
      </c>
      <c r="W6" s="263">
        <f>IF(MONTH($V$3)&lt;&gt;MONTH($V$3-WEEKDAY($V$3,1)+(ROW(W6)-ROW($V$5))*7+(COLUMN(W6)-COLUMN($V$5)+1)),"",$V$3-WEEKDAY($V$3,1)+(ROW(W6)-ROW($V$5))*7+(COLUMN(W6)-COLUMN($V$5)+1))</f>
        <v/>
      </c>
      <c r="X6" s="263">
        <f>IF(MONTH($V$3)&lt;&gt;MONTH($V$3-WEEKDAY($V$3,1)+(ROW(X6)-ROW($V$5))*7+(COLUMN(X6)-COLUMN($V$5)+1)),"",$V$3-WEEKDAY($V$3,1)+(ROW(X6)-ROW($V$5))*7+(COLUMN(X6)-COLUMN($V$5)+1))</f>
        <v/>
      </c>
      <c r="Y6" s="263">
        <f>IF(MONTH($V$3)&lt;&gt;MONTH($V$3-WEEKDAY($V$3,1)+(ROW(Y6)-ROW($V$5))*7+(COLUMN(Y6)-COLUMN($V$5)+1)),"",$V$3-WEEKDAY($V$3,1)+(ROW(Y6)-ROW($V$5))*7+(COLUMN(Y6)-COLUMN($V$5)+1))</f>
        <v/>
      </c>
      <c r="Z6" s="263">
        <f>IF(MONTH($V$3)&lt;&gt;MONTH($V$3-WEEKDAY($V$3,1)+(ROW(Z6)-ROW($V$5))*7+(COLUMN(Z6)-COLUMN($V$5)+1)),"",$V$3-WEEKDAY($V$3,1)+(ROW(Z6)-ROW($V$5))*7+(COLUMN(Z6)-COLUMN($V$5)+1))</f>
        <v/>
      </c>
      <c r="AA6" s="263">
        <f>IF(MONTH($V$3)&lt;&gt;MONTH($V$3-WEEKDAY($V$3,1)+(ROW(AA6)-ROW($V$5))*7+(COLUMN(AA6)-COLUMN($V$5)+1)),"",$V$3-WEEKDAY($V$3,1)+(ROW(AA6)-ROW($V$5))*7+(COLUMN(AA6)-COLUMN($V$5)+1))</f>
        <v/>
      </c>
      <c r="AB6" s="263">
        <f>IF(MONTH($V$3)&lt;&gt;MONTH($V$3-WEEKDAY($V$3,1)+(ROW(AB6)-ROW($V$5))*7+(COLUMN(AB6)-COLUMN($V$5)+1)),"",$V$3-WEEKDAY($V$3,1)+(ROW(AB6)-ROW($V$5))*7+(COLUMN(AB6)-COLUMN($V$5)+1))</f>
        <v/>
      </c>
      <c r="AC6" s="351" t="n"/>
      <c r="AD6" s="136" t="inlineStr">
        <is>
          <t>After:</t>
        </is>
      </c>
      <c r="AE6" s="264" t="n">
        <v>8</v>
      </c>
      <c r="AF6" s="258" t="n"/>
      <c r="AJ6" s="350" t="n"/>
      <c r="AL6" s="251" t="n"/>
    </row>
    <row r="7" ht="14.1" customHeight="1" s="348" thickBot="1">
      <c r="A7" s="351" t="n"/>
      <c r="B7" s="351" t="n"/>
      <c r="C7" s="337" t="inlineStr">
        <is>
          <t>Queenstown</t>
        </is>
      </c>
      <c r="D7" s="351" t="n"/>
      <c r="E7" s="351" t="n"/>
      <c r="F7" s="351" t="n"/>
      <c r="G7" s="6" t="n"/>
      <c r="H7" s="340" t="n"/>
      <c r="I7" s="351" t="n"/>
      <c r="J7" s="340" t="n"/>
      <c r="K7" s="340" t="n"/>
      <c r="L7" s="340" t="n"/>
      <c r="M7" s="338" t="inlineStr">
        <is>
          <t>Agency</t>
        </is>
      </c>
      <c r="N7" s="361" t="n"/>
      <c r="O7" s="7" t="inlineStr">
        <is>
          <t>Caricom</t>
        </is>
      </c>
      <c r="P7" s="6" t="n"/>
      <c r="Q7" s="6" t="n"/>
      <c r="R7" s="6" t="n"/>
      <c r="S7" s="6" t="n"/>
      <c r="T7" s="6" t="n"/>
      <c r="U7" s="351" t="n"/>
      <c r="V7" s="263">
        <f>IF(MONTH($V$3)&lt;&gt;MONTH($V$3-WEEKDAY($V$3,1)+(ROW(V7)-ROW($V$5))*7+(COLUMN(V7)-COLUMN($V$5)+1)),"",$V$3-WEEKDAY($V$3,1)+(ROW(V7)-ROW($V$5))*7+(COLUMN(V7)-COLUMN($V$5)+1))</f>
        <v/>
      </c>
      <c r="W7" s="263">
        <f>IF(MONTH($V$3)&lt;&gt;MONTH($V$3-WEEKDAY($V$3,1)+(ROW(W7)-ROW($V$5))*7+(COLUMN(W7)-COLUMN($V$5)+1)),"",$V$3-WEEKDAY($V$3,1)+(ROW(W7)-ROW($V$5))*7+(COLUMN(W7)-COLUMN($V$5)+1))</f>
        <v/>
      </c>
      <c r="X7" s="263">
        <f>IF(MONTH($V$3)&lt;&gt;MONTH($V$3-WEEKDAY($V$3,1)+(ROW(X7)-ROW($V$5))*7+(COLUMN(X7)-COLUMN($V$5)+1)),"",$V$3-WEEKDAY($V$3,1)+(ROW(X7)-ROW($V$5))*7+(COLUMN(X7)-COLUMN($V$5)+1))</f>
        <v/>
      </c>
      <c r="Y7" s="263">
        <f>IF(MONTH($V$3)&lt;&gt;MONTH($V$3-WEEKDAY($V$3,1)+(ROW(Y7)-ROW($V$5))*7+(COLUMN(Y7)-COLUMN($V$5)+1)),"",$V$3-WEEKDAY($V$3,1)+(ROW(Y7)-ROW($V$5))*7+(COLUMN(Y7)-COLUMN($V$5)+1))</f>
        <v/>
      </c>
      <c r="Z7" s="263">
        <f>IF(MONTH($V$3)&lt;&gt;MONTH($V$3-WEEKDAY($V$3,1)+(ROW(Z7)-ROW($V$5))*7+(COLUMN(Z7)-COLUMN($V$5)+1)),"",$V$3-WEEKDAY($V$3,1)+(ROW(Z7)-ROW($V$5))*7+(COLUMN(Z7)-COLUMN($V$5)+1))</f>
        <v/>
      </c>
      <c r="AA7" s="263">
        <f>IF(MONTH($V$3)&lt;&gt;MONTH($V$3-WEEKDAY($V$3,1)+(ROW(AA7)-ROW($V$5))*7+(COLUMN(AA7)-COLUMN($V$5)+1)),"",$V$3-WEEKDAY($V$3,1)+(ROW(AA7)-ROW($V$5))*7+(COLUMN(AA7)-COLUMN($V$5)+1))</f>
        <v/>
      </c>
      <c r="AB7" s="263">
        <f>IF(MONTH($V$3)&lt;&gt;MONTH($V$3-WEEKDAY($V$3,1)+(ROW(AB7)-ROW($V$5))*7+(COLUMN(AB7)-COLUMN($V$5)+1)),"",$V$3-WEEKDAY($V$3,1)+(ROW(AB7)-ROW($V$5))*7+(COLUMN(AB7)-COLUMN($V$5)+1))</f>
        <v/>
      </c>
      <c r="AC7" s="351" t="n"/>
      <c r="AD7" s="351" t="n"/>
      <c r="AE7" s="351" t="n"/>
      <c r="AF7" s="258" t="n"/>
      <c r="AJ7" s="350" t="n"/>
      <c r="AL7" s="251" t="n"/>
    </row>
    <row r="8">
      <c r="A8" s="351" t="n"/>
      <c r="B8" s="351" t="n"/>
      <c r="C8" s="337" t="inlineStr">
        <is>
          <t>Georgetown, Guyana</t>
        </is>
      </c>
      <c r="D8" s="351" t="n"/>
      <c r="E8" s="351" t="n"/>
      <c r="F8" s="351" t="n"/>
      <c r="G8" s="6" t="n"/>
      <c r="H8" s="6" t="n"/>
      <c r="I8" s="6" t="n"/>
      <c r="J8" s="6" t="n"/>
      <c r="K8" s="6" t="n"/>
      <c r="L8" s="6" t="n"/>
      <c r="M8" s="341" t="n"/>
      <c r="N8" s="351" t="n"/>
      <c r="O8" s="351" t="n"/>
      <c r="P8" s="6" t="n"/>
      <c r="Q8" s="6" t="n"/>
      <c r="R8" s="6" t="n"/>
      <c r="S8" s="6" t="n"/>
      <c r="T8" s="6" t="n"/>
      <c r="U8" s="351" t="n"/>
      <c r="V8" s="263">
        <f>IF(MONTH($V$3)&lt;&gt;MONTH($V$3-WEEKDAY($V$3,1)+(ROW(V8)-ROW($V$5))*7+(COLUMN(V8)-COLUMN($V$5)+1)),"",$V$3-WEEKDAY($V$3,1)+(ROW(V8)-ROW($V$5))*7+(COLUMN(V8)-COLUMN($V$5)+1))</f>
        <v/>
      </c>
      <c r="W8" s="263">
        <f>IF(MONTH($V$3)&lt;&gt;MONTH($V$3-WEEKDAY($V$3,1)+(ROW(W8)-ROW($V$5))*7+(COLUMN(W8)-COLUMN($V$5)+1)),"",$V$3-WEEKDAY($V$3,1)+(ROW(W8)-ROW($V$5))*7+(COLUMN(W8)-COLUMN($V$5)+1))</f>
        <v/>
      </c>
      <c r="X8" s="263">
        <f>IF(MONTH($V$3)&lt;&gt;MONTH($V$3-WEEKDAY($V$3,1)+(ROW(X8)-ROW($V$5))*7+(COLUMN(X8)-COLUMN($V$5)+1)),"",$V$3-WEEKDAY($V$3,1)+(ROW(X8)-ROW($V$5))*7+(COLUMN(X8)-COLUMN($V$5)+1))</f>
        <v/>
      </c>
      <c r="Y8" s="263">
        <f>IF(MONTH($V$3)&lt;&gt;MONTH($V$3-WEEKDAY($V$3,1)+(ROW(Y8)-ROW($V$5))*7+(COLUMN(Y8)-COLUMN($V$5)+1)),"",$V$3-WEEKDAY($V$3,1)+(ROW(Y8)-ROW($V$5))*7+(COLUMN(Y8)-COLUMN($V$5)+1))</f>
        <v/>
      </c>
      <c r="Z8" s="263">
        <f>IF(MONTH($V$3)&lt;&gt;MONTH($V$3-WEEKDAY($V$3,1)+(ROW(Z8)-ROW($V$5))*7+(COLUMN(Z8)-COLUMN($V$5)+1)),"",$V$3-WEEKDAY($V$3,1)+(ROW(Z8)-ROW($V$5))*7+(COLUMN(Z8)-COLUMN($V$5)+1))</f>
        <v/>
      </c>
      <c r="AA8" s="263">
        <f>IF(MONTH($V$3)&lt;&gt;MONTH($V$3-WEEKDAY($V$3,1)+(ROW(AA8)-ROW($V$5))*7+(COLUMN(AA8)-COLUMN($V$5)+1)),"",$V$3-WEEKDAY($V$3,1)+(ROW(AA8)-ROW($V$5))*7+(COLUMN(AA8)-COLUMN($V$5)+1))</f>
        <v/>
      </c>
      <c r="AB8" s="263">
        <f>IF(MONTH($V$3)&lt;&gt;MONTH($V$3-WEEKDAY($V$3,1)+(ROW(AB8)-ROW($V$5))*7+(COLUMN(AB8)-COLUMN($V$5)+1)),"",$V$3-WEEKDAY($V$3,1)+(ROW(AB8)-ROW($V$5))*7+(COLUMN(AB8)-COLUMN($V$5)+1))</f>
        <v/>
      </c>
      <c r="AC8" s="351" t="n"/>
      <c r="AD8" s="351" t="n"/>
      <c r="AE8" s="3" t="b">
        <v>1</v>
      </c>
      <c r="AF8" s="258" t="n"/>
      <c r="AJ8" s="350" t="n"/>
      <c r="AL8" s="251" t="n"/>
    </row>
    <row r="9">
      <c r="A9" s="351" t="n"/>
      <c r="B9" s="351" t="n"/>
      <c r="C9" s="337" t="n"/>
      <c r="D9" s="337" t="n"/>
      <c r="E9" s="337" t="n"/>
      <c r="F9" s="337" t="n"/>
      <c r="G9" s="6" t="n"/>
      <c r="H9" s="6" t="n"/>
      <c r="I9" s="6" t="n"/>
      <c r="J9" s="6" t="n"/>
      <c r="K9" s="6" t="n"/>
      <c r="L9" s="6" t="n"/>
      <c r="M9" s="137" t="n"/>
      <c r="N9" s="137" t="n"/>
      <c r="O9" s="6" t="n"/>
      <c r="P9" s="6" t="n"/>
      <c r="Q9" s="6" t="n"/>
      <c r="R9" s="6" t="n"/>
      <c r="S9" s="6" t="n"/>
      <c r="T9" s="6" t="n"/>
      <c r="U9" s="351" t="n"/>
      <c r="V9" s="265" t="n"/>
      <c r="W9" s="265" t="n"/>
      <c r="X9" s="265" t="n"/>
      <c r="Y9" s="265" t="n"/>
      <c r="Z9" s="265" t="n"/>
      <c r="AA9" s="265" t="n"/>
      <c r="AB9" s="265" t="n"/>
      <c r="AC9" s="351" t="n"/>
      <c r="AD9" s="351" t="n"/>
      <c r="AE9" s="3" t="n"/>
      <c r="AF9" s="351" t="n"/>
      <c r="AJ9" s="350" t="n"/>
      <c r="AL9" s="251" t="n"/>
    </row>
    <row r="10">
      <c r="A10" s="351" t="n"/>
      <c r="B10" s="351" t="n"/>
      <c r="C10" s="337" t="inlineStr">
        <is>
          <t>592-223-7560</t>
        </is>
      </c>
      <c r="D10" s="351" t="n"/>
      <c r="E10" s="351" t="n"/>
      <c r="F10" s="351" t="n"/>
      <c r="G10" s="6" t="n"/>
      <c r="H10" s="340" t="n"/>
      <c r="I10" s="351" t="n"/>
      <c r="J10" s="340" t="n"/>
      <c r="K10" s="330" t="inlineStr">
        <is>
          <t>Week Starting:</t>
        </is>
      </c>
      <c r="L10" s="351" t="n"/>
      <c r="M10" s="335" t="n">
        <v>45977</v>
      </c>
      <c r="N10" s="362" t="n"/>
      <c r="O10" s="6" t="n"/>
      <c r="P10" s="6" t="n"/>
      <c r="Q10" s="6" t="n"/>
      <c r="R10" s="6" t="n"/>
      <c r="S10" s="6" t="n"/>
      <c r="T10" s="138" t="inlineStr">
        <is>
          <t>[42]</t>
        </is>
      </c>
      <c r="U10" s="351" t="n"/>
      <c r="V10" s="263">
        <f>IF(MONTH($V$3)&lt;&gt;MONTH($V$3-WEEKDAY($V$3,1)+(ROW(V10)-ROW($V$5))*7+(COLUMN(V10)-COLUMN($V$5)+1)),"",$V$3-WEEKDAY($V$3,1)+(ROW(V10)-ROW($V$5))*7+(COLUMN(V10)-COLUMN($V$5)+1))</f>
        <v/>
      </c>
      <c r="W10" s="263">
        <f>IF(MONTH($V$3)&lt;&gt;MONTH($V$3-WEEKDAY($V$3,1)+(ROW(W10)-ROW($V$5))*7+(COLUMN(W10)-COLUMN($V$5)+1)),"",$V$3-WEEKDAY($V$3,1)+(ROW(W10)-ROW($V$5))*7+(COLUMN(W10)-COLUMN($V$5)+1))</f>
        <v/>
      </c>
      <c r="X10" s="263">
        <f>IF(MONTH($V$3)&lt;&gt;MONTH($V$3-WEEKDAY($V$3,1)+(ROW(X10)-ROW($V$5))*7+(COLUMN(X10)-COLUMN($V$5)+1)),"",$V$3-WEEKDAY($V$3,1)+(ROW(X10)-ROW($V$5))*7+(COLUMN(X10)-COLUMN($V$5)+1))</f>
        <v/>
      </c>
      <c r="Y10" s="263">
        <f>IF(MONTH($V$3)&lt;&gt;MONTH($V$3-WEEKDAY($V$3,1)+(ROW(Y10)-ROW($V$5))*7+(COLUMN(Y10)-COLUMN($V$5)+1)),"",$V$3-WEEKDAY($V$3,1)+(ROW(Y10)-ROW($V$5))*7+(COLUMN(Y10)-COLUMN($V$5)+1))</f>
        <v/>
      </c>
      <c r="Z10" s="263">
        <f>IF(MONTH($V$3)&lt;&gt;MONTH($V$3-WEEKDAY($V$3,1)+(ROW(Z10)-ROW($V$5))*7+(COLUMN(Z10)-COLUMN($V$5)+1)),"",$V$3-WEEKDAY($V$3,1)+(ROW(Z10)-ROW($V$5))*7+(COLUMN(Z10)-COLUMN($V$5)+1))</f>
        <v/>
      </c>
      <c r="AA10" s="263">
        <f>IF(MONTH($V$3)&lt;&gt;MONTH($V$3-WEEKDAY($V$3,1)+(ROW(AA10)-ROW($V$5))*7+(COLUMN(AA10)-COLUMN($V$5)+1)),"",$V$3-WEEKDAY($V$3,1)+(ROW(AA10)-ROW($V$5))*7+(COLUMN(AA10)-COLUMN($V$5)+1))</f>
        <v/>
      </c>
      <c r="AB10" s="263">
        <f>IF(MONTH($V$3)&lt;&gt;MONTH($V$3-WEEKDAY($V$3,1)+(ROW(AB10)-ROW($V$5))*7+(COLUMN(AB10)-COLUMN($V$5)+1)),"",$V$3-WEEKDAY($V$3,1)+(ROW(AB10)-ROW($V$5))*7+(COLUMN(AB10)-COLUMN($V$5)+1))</f>
        <v/>
      </c>
      <c r="AC10" s="351" t="n"/>
      <c r="AD10" s="136" t="inlineStr">
        <is>
          <t>After:</t>
        </is>
      </c>
      <c r="AE10" s="264" t="n">
        <v>40</v>
      </c>
      <c r="AF10" s="250" t="n"/>
    </row>
    <row r="11" ht="15.75" customHeight="1" s="348" thickBot="1">
      <c r="A11" s="351" t="n"/>
      <c r="B11" s="351" t="n"/>
      <c r="C11" s="6" t="n"/>
      <c r="D11" s="6" t="n"/>
      <c r="E11" s="6" t="n"/>
      <c r="F11" s="6" t="n"/>
      <c r="G11" s="6" t="n"/>
      <c r="H11" s="6" t="n"/>
      <c r="I11" s="6" t="n"/>
      <c r="J11" s="6" t="n"/>
      <c r="K11" s="259" t="inlineStr">
        <is>
          <t>Carry Forward Hrs:</t>
        </is>
      </c>
      <c r="L11" s="248" t="n">
        <v>24</v>
      </c>
      <c r="M11" s="6" t="n"/>
      <c r="N11" s="6" t="n"/>
      <c r="O11" s="6" t="n"/>
      <c r="P11" s="6" t="n"/>
      <c r="Q11" s="6" t="n"/>
      <c r="R11" s="6" t="n"/>
      <c r="S11" s="6" t="n"/>
      <c r="T11" s="6" t="n"/>
      <c r="U11" s="351" t="n"/>
      <c r="V11" s="263">
        <f>IF(MONTH($V$3)&lt;&gt;MONTH($V$3-WEEKDAY($V$3,1)+(ROW(V11)-ROW($V$5))*7+(COLUMN(V11)-COLUMN($V$5)+1)),"",$V$3-WEEKDAY($V$3,1)+(ROW(V11)-ROW($V$5))*7+(COLUMN(V11)-COLUMN($V$5)+1))</f>
        <v/>
      </c>
      <c r="W11" s="263">
        <f>IF(MONTH($V$3)&lt;&gt;MONTH($V$3-WEEKDAY($V$3,1)+(ROW(W11)-ROW($V$5))*7+(COLUMN(W11)-COLUMN($V$5)+1)),"",$V$3-WEEKDAY($V$3,1)+(ROW(W11)-ROW($V$5))*7+(COLUMN(W11)-COLUMN($V$5)+1))</f>
        <v/>
      </c>
      <c r="X11" s="263">
        <f>IF(MONTH($V$3)&lt;&gt;MONTH($V$3-WEEKDAY($V$3,1)+(ROW(X11)-ROW($V$5))*7+(COLUMN(X11)-COLUMN($V$5)+1)),"",$V$3-WEEKDAY($V$3,1)+(ROW(X11)-ROW($V$5))*7+(COLUMN(X11)-COLUMN($V$5)+1))</f>
        <v/>
      </c>
      <c r="Y11" s="263">
        <f>IF(MONTH($V$3)&lt;&gt;MONTH($V$3-WEEKDAY($V$3,1)+(ROW(Y11)-ROW($V$5))*7+(COLUMN(Y11)-COLUMN($V$5)+1)),"",$V$3-WEEKDAY($V$3,1)+(ROW(Y11)-ROW($V$5))*7+(COLUMN(Y11)-COLUMN($V$5)+1))</f>
        <v/>
      </c>
      <c r="Z11" s="263">
        <f>IF(MONTH($V$3)&lt;&gt;MONTH($V$3-WEEKDAY($V$3,1)+(ROW(Z11)-ROW($V$5))*7+(COLUMN(Z11)-COLUMN($V$5)+1)),"",$V$3-WEEKDAY($V$3,1)+(ROW(Z11)-ROW($V$5))*7+(COLUMN(Z11)-COLUMN($V$5)+1))</f>
        <v/>
      </c>
      <c r="AA11" s="263">
        <f>IF(MONTH($V$3)&lt;&gt;MONTH($V$3-WEEKDAY($V$3,1)+(ROW(AA11)-ROW($V$5))*7+(COLUMN(AA11)-COLUMN($V$5)+1)),"",$V$3-WEEKDAY($V$3,1)+(ROW(AA11)-ROW($V$5))*7+(COLUMN(AA11)-COLUMN($V$5)+1))</f>
        <v/>
      </c>
      <c r="AB11" s="263">
        <f>IF(MONTH($V$3)&lt;&gt;MONTH($V$3-WEEKDAY($V$3,1)+(ROW(AB11)-ROW($V$5))*7+(COLUMN(AB11)-COLUMN($V$5)+1)),"",$V$3-WEEKDAY($V$3,1)+(ROW(AB11)-ROW($V$5))*7+(COLUMN(AB11)-COLUMN($V$5)+1))</f>
        <v/>
      </c>
      <c r="AC11" s="351" t="n"/>
      <c r="AD11" s="351" t="n"/>
      <c r="AE11" s="351" t="n"/>
      <c r="AF11" s="258" t="n"/>
      <c r="AJ11" s="252" t="n"/>
      <c r="AK11" s="252" t="n"/>
    </row>
    <row r="12" ht="27.75" customFormat="1" customHeight="1" s="2" thickBot="1">
      <c r="A12" s="266" t="inlineStr">
        <is>
          <t>Day Off</t>
        </is>
      </c>
      <c r="B12" s="267" t="inlineStr">
        <is>
          <t>Holiday Double</t>
        </is>
      </c>
      <c r="C12" s="139" t="inlineStr">
        <is>
          <t>Day of Week</t>
        </is>
      </c>
      <c r="D12" s="140" t="inlineStr">
        <is>
          <t>Time
In</t>
        </is>
      </c>
      <c r="E12" s="140" t="inlineStr">
        <is>
          <t>Time
Out</t>
        </is>
      </c>
      <c r="F12" s="141" t="n"/>
      <c r="G12" s="140" t="inlineStr">
        <is>
          <t>Time
In</t>
        </is>
      </c>
      <c r="H12" s="140" t="inlineStr">
        <is>
          <t>Time
Out</t>
        </is>
      </c>
      <c r="I12" s="142" t="inlineStr">
        <is>
          <t>Total
Hrs</t>
        </is>
      </c>
      <c r="J12" s="142" t="inlineStr">
        <is>
          <t>Location</t>
        </is>
      </c>
      <c r="K12" s="142" t="inlineStr">
        <is>
          <t>Supervisor</t>
        </is>
      </c>
      <c r="L12" s="142" t="inlineStr">
        <is>
          <t>Supervisor Approval</t>
        </is>
      </c>
      <c r="M12" s="140" t="inlineStr">
        <is>
          <t>Regular
Hrs</t>
        </is>
      </c>
      <c r="N12" s="140" t="inlineStr">
        <is>
          <t>Overtime
Hrs</t>
        </is>
      </c>
      <c r="O12" s="140" t="inlineStr">
        <is>
          <t>Hol Hrs</t>
        </is>
      </c>
      <c r="P12" s="140" t="inlineStr">
        <is>
          <t>Responsibilities</t>
        </is>
      </c>
      <c r="Q12" s="140" t="inlineStr">
        <is>
          <t>Risk</t>
        </is>
      </c>
      <c r="R12" s="140" t="inlineStr">
        <is>
          <t>Meals</t>
        </is>
      </c>
      <c r="S12" s="140" t="inlineStr">
        <is>
          <t>Vac Hrs</t>
        </is>
      </c>
      <c r="T12" s="143" t="inlineStr">
        <is>
          <t>Reason for Overtime</t>
        </is>
      </c>
      <c r="U12" s="144" t="inlineStr">
        <is>
          <t>Wkly Reg Avail</t>
        </is>
      </c>
      <c r="V12" s="351" t="inlineStr">
        <is>
          <t>Orig Reg</t>
        </is>
      </c>
      <c r="W12" s="351" t="inlineStr">
        <is>
          <t>Wkly OT Adj</t>
        </is>
      </c>
      <c r="X12" s="351" t="inlineStr">
        <is>
          <t>Week Start</t>
        </is>
      </c>
      <c r="Y12" s="351" t="inlineStr">
        <is>
          <t>Wk Hrs Before</t>
        </is>
      </c>
      <c r="Z12" s="351" t="n"/>
      <c r="AA12" s="351" t="n"/>
      <c r="AB12" s="351" t="n"/>
      <c r="AC12" s="351" t="n"/>
      <c r="AD12" s="351" t="n"/>
      <c r="AE12" s="351" t="n"/>
      <c r="AF12" s="351" t="n"/>
      <c r="AJ12" s="252" t="n"/>
      <c r="AK12" s="252" t="n"/>
    </row>
    <row r="13" hidden="1" ht="15.75" customHeight="1" s="348" thickBot="1">
      <c r="A13" s="268" t="n"/>
      <c r="B13" s="351" t="n"/>
      <c r="C13" s="145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146" t="n"/>
      <c r="U13" s="351" t="n"/>
      <c r="V13" s="351" t="n"/>
      <c r="W13" s="351" t="n"/>
      <c r="X13" s="351" t="n"/>
      <c r="Y13" s="351" t="n"/>
      <c r="Z13" s="351" t="n"/>
      <c r="AA13" s="351" t="n"/>
      <c r="AB13" s="351" t="n"/>
      <c r="AC13" s="351" t="n"/>
      <c r="AD13" s="351" t="n"/>
      <c r="AE13" s="351" t="n"/>
      <c r="AF13" s="351" t="n"/>
    </row>
    <row r="14" ht="24" customHeight="1" s="348" thickBot="1">
      <c r="A14" s="147" t="inlineStr">
        <is>
          <t>On Day</t>
        </is>
      </c>
      <c r="B14" s="269" t="n"/>
      <c r="C14" s="88">
        <f>M10</f>
        <v/>
      </c>
      <c r="D14" s="54" t="n"/>
      <c r="E14" s="148">
        <f>IF(D14="", "",
 IF(D14=TIME(0,0,0), 0,
 IF(AND(D14&gt;=TIME(0,0,1), D14&lt;=TIME(2,0,0)), TIME(7,0,0),
 IF(AND(D14&gt;=TIME(6,0,0), D14&lt;=TIME(8,0,0)), TIME(12,0,0),
 IF(AND(D14&gt;TIME(8,0,0), D14&lt;=TIME(13,59,0)), TIME(15,0,0),
 IF(AND(D14&gt;=TIME(14,0,0), D14&lt;=TIME(17,59,0)), TIME(21,0,0),
 IF(AND(D14&gt;=TIME(18,0,0), D14&lt;=TIME(21,59,0)), TIME(0,0,0),
 IF(AND(D14&gt;=TIME(22,0,0), D14&lt;=TIME(23,59,59)), TIME(7,0,0), ""))))))))</f>
        <v/>
      </c>
      <c r="F14" s="149" t="n"/>
      <c r="G14" s="148">
        <f>IF(AND(D14&gt;=TIME(6,0,0),D14&lt;=TIME(8,0,0)),E14,"")</f>
        <v/>
      </c>
      <c r="H14" s="54" t="n"/>
      <c r="I14" s="55">
        <f>ROUND(IF(OR(D14="",E14="",E14=0),0,IF(H14="",MOD(E14-D14,1)*24,MOD(H14-D14,1)*24)),2)</f>
        <v/>
      </c>
      <c r="J14" s="150" t="n"/>
      <c r="K14" s="270" t="n"/>
      <c r="L14" s="271" t="n"/>
      <c r="M14" s="272">
        <f>MAX(0,V14-W14)</f>
        <v/>
      </c>
      <c r="N14" s="56">
        <f>(IF(OR($C14="",$D14=""),0,
 IF(OR($A14="Holiday",$A15="Holiday"),
    IF(ISNUMBER(MATCH(TRIM($B14),{"Phagwah","Good Friday","Easter Monday","Labour Day","Christmas","Eid ul Azha","Romans-2","Globe-12","Neptune P1"},0)),0,$I14),
 IF(AND(NOT(OR($A14="Annual Leave",$A15="Annual Leave")),$A14="Off day"),$I14,
  MAX(0,$I14-$V14)
  ))))+W14</f>
        <v/>
      </c>
      <c r="O14" s="56">
        <f>IF(AND(OR($A14="Holiday",$A15="Holiday"),
        ISNUMBER(MATCH(TRIM($B14),{"Phagwah","Good Friday","Easter Monday","Labour Day","Christmas","Eid ul Azha","Romans-2","Globe-12","Neptune P1"},0))),
   $I14,0)</f>
        <v/>
      </c>
      <c r="P14" s="56">
        <f>IF(OR($O$7="Canteen",$O$7="Head Office"),0,IF($I14&lt;=0,0,IF(OR(OR(TRIM($J14)="Hebrews",TRIM($J14)="Romans",TRIM($J14)="Romans-2",TRIM($J14)="Globe",TRIM($J14)="Globe-12",TRIM($J14)="Neptune P1"),AND($I15&gt;0,OR(TRIM($J15)="Hebrews",TRIM($J15)="Romans",TRIM($J15)="Romans-2",TRIM($J15)="Globe",TRIM($J15)="Globe-12",TRIM($J15)="Neptune P1"))),1,0)))</f>
        <v/>
      </c>
      <c r="Q14" s="57" t="n"/>
      <c r="R14" s="56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IF($I14&gt;0,1,0),
      0
   ),
0))</f>
        <v/>
      </c>
      <c r="S14" s="56">
        <f>IF(OR($A14="Annual Leave",$A15="Annual Leave"),IF($A14="Annual Leave",8,0),0)</f>
        <v/>
      </c>
      <c r="T14" s="58" t="n"/>
      <c r="U14" s="144">
        <f>MAX(0,40-Y14)</f>
        <v/>
      </c>
      <c r="V14" s="151">
        <f>IF(OR($C14="",$D14=""),0,
 IF(OR($A14="Holiday",$A15="Holiday"),0,
 IF(AND(NOT(OR($A14="Annual Leave",$A15="Annual Leave")),$A14="Off day"),0,
  IF($I14+$I15&gt;=8,IF($I14&gt;=8,8,$I14),$I14)
  )))</f>
        <v/>
      </c>
      <c r="W14" s="151">
        <f>MAX(0,V14-U14)</f>
        <v/>
      </c>
      <c r="X14" s="151">
        <f>IF(C14="","",C14-WEEKDAY(C14,1)+1)</f>
        <v/>
      </c>
      <c r="Y14" s="151">
        <f>IF(X14=X14,$L$11,0)</f>
        <v/>
      </c>
      <c r="Z14" s="151" t="n"/>
      <c r="AA14" s="151" t="n"/>
      <c r="AB14" s="151" t="n"/>
      <c r="AC14" s="351" t="n"/>
      <c r="AD14" s="351" t="n"/>
      <c r="AE14" s="351" t="n"/>
      <c r="AF14" s="351" t="n"/>
    </row>
    <row r="15" ht="24" customHeight="1" s="348" thickBot="1">
      <c r="A15" s="147" t="inlineStr">
        <is>
          <t>On Day</t>
        </is>
      </c>
      <c r="B15" s="269" t="n"/>
      <c r="C15" s="89">
        <f>C14</f>
        <v/>
      </c>
      <c r="D15" s="59" t="n"/>
      <c r="E15" s="152">
        <f>IF(D15="", "",
 IF(D15=TIME(0,0,0), 0,
 IF(AND(D15&gt;=TIME(0,0,1), D15&lt;=TIME(2,0,0)), TIME(7,0,0),
 IF(AND(D15&gt;=TIME(6,0,0), D15&lt;=TIME(8,0,0)), TIME(12,0,0),
 IF(AND(D15&gt;TIME(8,0,0), D15&lt;=TIME(13,59,0)), TIME(15,0,0),
 IF(AND(D15&gt;=TIME(14,0,0), D15&lt;=TIME(17,59,0)), TIME(21,0,0),
 IF(AND(D15&gt;=TIME(18,0,0), D15&lt;=TIME(21,59,0)), TIME(0,0,0),
 IF(AND(D15&gt;=TIME(22,0,0), D15&lt;=TIME(23,59,59)), TIME(7,0,0), ""))))))))</f>
        <v/>
      </c>
      <c r="F15" s="153" t="n"/>
      <c r="G15" s="152">
        <f>IF(AND(D15&gt;=TIME(6,0,0),D15&lt;=TIME(8,0,0)),E15,"")</f>
        <v/>
      </c>
      <c r="H15" s="59" t="n"/>
      <c r="I15" s="60">
        <f>ROUND(IF(OR(D15="",E15="",E15=0),0,IF(H15="",MOD(E15-D15,1)*24,MOD(H15-D15,1)*24)),2)</f>
        <v/>
      </c>
      <c r="J15" s="150" t="n"/>
      <c r="K15" s="270" t="n"/>
      <c r="L15" s="271" t="n"/>
      <c r="M15" s="272">
        <f>MAX(0,V15-W15)</f>
        <v/>
      </c>
      <c r="N15" s="61">
        <f>(IF(OR($C15="",$D15=""),0,
 IF(OR($A14="Holiday",$A15="Holiday"),
    IF(ISNUMBER(MATCH(TRIM($B15),{"Phagwah","Good Friday","Easter Monday","Labour Day","Christmas","Eid ul Azha","Romans-2","Globe-12","Neptune P1"},0)),0,$I15),
 IF(AND(NOT(OR($A14="Annual Leave",$A15="Annual Leave")),$A15="Off day"),$I15,
  MAX(0,$I15-$V15)
  ))))+W15</f>
        <v/>
      </c>
      <c r="O15" s="61">
        <f>IF(AND(OR($A14="Holiday",$A15="Holiday"),
        ISNUMBER(MATCH(TRIM($B15),{"Phagwah","Good Friday","Easter Monday","Labour Day","Christmas","Eid ul Azha","Romans-2","Globe-12","Neptune P1"},0))),
   $I15,0)</f>
        <v/>
      </c>
      <c r="P15" s="61">
        <f>IF(OR($O$7="Canteen",$O$7="Head Office"),0,IF($I15&lt;=0,0,IF(AND($I14&lt;=0,OR(TRIM($J15)="Hebrews",TRIM($J15)="Romans",TRIM($J15)="Romans-2",TRIM($J15)="Globe",TRIM($J15)="Globe-12",TRIM($J15)="Neptune P1")),1,0)))</f>
        <v/>
      </c>
      <c r="Q15" s="62" t="n"/>
      <c r="R15" s="61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IF(AND($I14=0,$I15&gt;0),1,0),
      0
   ),
0))</f>
        <v/>
      </c>
      <c r="S15" s="61">
        <f>IF(OR($A14="Annual Leave",$A15="Annual Leave"),IF(AND($A14&lt;&gt;"Annual Leave",$A15="Annual Leave"),8,0),0)</f>
        <v/>
      </c>
      <c r="T15" s="63" t="n"/>
      <c r="U15" s="144">
        <f>MAX(0,40-Y15)</f>
        <v/>
      </c>
      <c r="V15" s="151">
        <f>IF(OR($C15="",$D15=""),0,
 IF(OR($A14="Holiday",$A15="Holiday"),0,
 IF(AND(NOT(OR($A14="Annual Leave",$A15="Annual Leave")),$A15="Off day"),0,
  IF($I14+$I15&gt;=8,IF($I14&gt;=8,0,8-$I14),$I15)
  )))</f>
        <v/>
      </c>
      <c r="W15" s="151">
        <f>MAX(0,V15-U15)</f>
        <v/>
      </c>
      <c r="X15" s="151">
        <f>IF(C15="","",C15-WEEKDAY(C15,1)+1)</f>
        <v/>
      </c>
      <c r="Y15" s="151">
        <f>SUMPRODUCT(($X$14:$X14=X15)*(($V$14:$V14)+($O$14:$O14)))+IF(X15=X14,$L$11,0)</f>
        <v/>
      </c>
      <c r="Z15" s="151" t="n"/>
      <c r="AA15" s="151" t="n"/>
      <c r="AB15" s="151" t="n"/>
      <c r="AC15" s="351" t="n"/>
      <c r="AD15" s="351" t="n"/>
      <c r="AE15" s="351" t="n"/>
      <c r="AF15" s="351" t="n"/>
    </row>
    <row r="16" ht="24" customHeight="1" s="348" thickBot="1">
      <c r="A16" s="154" t="inlineStr">
        <is>
          <t>On Day</t>
        </is>
      </c>
      <c r="B16" s="273" t="n"/>
      <c r="C16" s="90">
        <f>C14+1</f>
        <v/>
      </c>
      <c r="D16" s="8" t="n"/>
      <c r="E16" s="155">
        <f>IF(D16="", "",
 IF(D16=TIME(0,0,0), 0,
 IF(AND(D16&gt;=TIME(0,0,1), D16&lt;=TIME(2,0,0)), TIME(7,0,0),
 IF(AND(D16&gt;=TIME(6,0,0), D16&lt;=TIME(8,0,0)), TIME(12,0,0),
 IF(AND(D16&gt;TIME(8,0,0), D16&lt;=TIME(13,59,0)), TIME(15,0,0),
 IF(AND(D16&gt;=TIME(14,0,0), D16&lt;=TIME(17,59,0)), TIME(21,0,0),
 IF(AND(D16&gt;=TIME(18,0,0), D16&lt;=TIME(21,59,0)), TIME(0,0,0),
 IF(AND(D16&gt;=TIME(22,0,0), D16&lt;=TIME(23,59,59)), TIME(7,0,0), ""))))))))</f>
        <v/>
      </c>
      <c r="F16" s="156" t="n"/>
      <c r="G16" s="155">
        <f>IF(AND(D16&gt;=TIME(6,0,0),D16&lt;=TIME(8,0,0)),E16,"")</f>
        <v/>
      </c>
      <c r="H16" s="8" t="n"/>
      <c r="I16" s="30">
        <f>ROUND(IF(OR(D16="",E16="",E16=0),0,IF(H16="",MOD(E16-D16,1)*24,MOD(H16-D16,1)*24)),2)</f>
        <v/>
      </c>
      <c r="J16" s="157" t="n"/>
      <c r="K16" s="274" t="n"/>
      <c r="L16" s="271" t="n"/>
      <c r="M16" s="275">
        <f>MAX(0,V16-W16)</f>
        <v/>
      </c>
      <c r="N16" s="9">
        <f>(IF(OR($C16="",$D16=""),0,
 IF(OR($A16="Holiday",$A17="Holiday"),
    IF(ISNUMBER(MATCH(TRIM($B16),{"Phagwah","Good Friday","Easter Monday","Labour Day","Christmas","Eid ul Azha","Romans-2","Globe-12","Neptune P1"},0)),0,$I16),
 IF(AND(NOT(OR($A16="Annual Leave",$A17="Annual Leave")),$A16="Off day"),$I16,
  MAX(0,$I16-$V16)
  ))))+W16</f>
        <v/>
      </c>
      <c r="O16" s="9">
        <f>IF(AND(OR($A16="Holiday",$A17="Holiday"),
        ISNUMBER(MATCH(TRIM($B16),{"Phagwah","Good Friday","Easter Monday","Labour Day","Christmas","Eid ul Azha","Romans-2","Globe-12","Neptune P1"},0))),
   $I16,0)</f>
        <v/>
      </c>
      <c r="P16" s="9">
        <f>IF(OR($O$7="Canteen",$O$7="Head Office"),0,IF($I16&lt;=0,0,IF(OR(OR(TRIM($J16)="Hebrews",TRIM($J16)="Romans",TRIM($J16)="Romans-2",TRIM($J16)="Globe",TRIM($J16)="Globe-12",TRIM($J16)="Neptune P1"),AND($I17&gt;0,OR(TRIM($J17)="Hebrews",TRIM($J17)="Romans",TRIM($J17)="Romans-2",TRIM($J17)="Globe",TRIM($J17)="Globe-12",TRIM($J17)="Neptune P1"))),1,0)))</f>
        <v/>
      </c>
      <c r="Q16" s="10" t="n"/>
      <c r="R16" s="9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IF($I16&gt;0,1,0),
      0
   ),
0))</f>
        <v/>
      </c>
      <c r="S16" s="9">
        <f>IF(OR($A16="Annual Leave",$A17="Annual Leave"),IF($A16="Annual Leave",8,0),0)</f>
        <v/>
      </c>
      <c r="T16" s="91" t="n"/>
      <c r="U16" s="144">
        <f>MAX(0,40-Y16)</f>
        <v/>
      </c>
      <c r="V16" s="351">
        <f>IF(OR($C16="",$D16=""),0,
 IF(OR($A16="Holiday",$A17="Holiday"),0,
 IF(AND(NOT(OR($A16="Annual Leave",$A17="Annual Leave")),$A16="Off day"),0,
  IF($I16+$I17&gt;=8,IF($I16&gt;=8,8,$I16),$I16)
  )))</f>
        <v/>
      </c>
      <c r="W16" s="351">
        <f>MAX(0,V16-U16)</f>
        <v/>
      </c>
      <c r="X16" s="351">
        <f>IF(C16="","",C16-WEEKDAY(C16,1)+1)</f>
        <v/>
      </c>
      <c r="Y16" s="351">
        <f>SUMPRODUCT(($X$14:$X15=X16)*(($V$14:$V15)+($O$14:$O15)))+IF(X16=X14,$L$11,0)</f>
        <v/>
      </c>
      <c r="Z16" s="351" t="n"/>
      <c r="AA16" s="351" t="n"/>
      <c r="AB16" s="351" t="n"/>
      <c r="AC16" s="351" t="n"/>
      <c r="AD16" s="351" t="n"/>
      <c r="AE16" s="351" t="n"/>
      <c r="AF16" s="351" t="n"/>
    </row>
    <row r="17" ht="24" customHeight="1" s="348" thickBot="1">
      <c r="A17" s="154" t="inlineStr">
        <is>
          <t>On Day</t>
        </is>
      </c>
      <c r="B17" s="273" t="n"/>
      <c r="C17" s="90">
        <f>C16</f>
        <v/>
      </c>
      <c r="D17" s="276" t="n"/>
      <c r="E17" s="277">
        <f>IF(D17="", "",
 IF(D17=TIME(0,0,0), 0,
 IF(AND(D17&gt;=TIME(0,0,1), D17&lt;=TIME(2,0,0)), TIME(7,0,0),
 IF(AND(D17&gt;=TIME(6,0,0), D17&lt;=TIME(8,0,0)), TIME(12,0,0),
 IF(AND(D17&gt;TIME(8,0,0), D17&lt;=TIME(13,59,0)), TIME(15,0,0),
 IF(AND(D17&gt;=TIME(14,0,0), D17&lt;=TIME(17,59,0)), TIME(21,0,0),
 IF(AND(D17&gt;=TIME(18,0,0), D17&lt;=TIME(21,59,0)), TIME(0,0,0),
 IF(AND(D17&gt;=TIME(22,0,0), D17&lt;=TIME(23,59,59)), TIME(7,0,0), ""))))))))</f>
        <v/>
      </c>
      <c r="F17" s="156" t="n"/>
      <c r="G17" s="277">
        <f>IF(AND(D17&gt;=TIME(6,0,0),D17&lt;=TIME(8,0,0)),E17,"")</f>
        <v/>
      </c>
      <c r="H17" s="276" t="n"/>
      <c r="I17" s="30">
        <f>ROUND(IF(OR(D17="",E17="",E17=0),0,IF(H17="",MOD(E17-D17,1)*24,MOD(H17-D17,1)*24)),2)</f>
        <v/>
      </c>
      <c r="J17" s="158" t="n"/>
      <c r="K17" s="274" t="n"/>
      <c r="L17" s="271" t="n"/>
      <c r="M17" s="275">
        <f>MAX(0,V17-W17)</f>
        <v/>
      </c>
      <c r="N17" s="278">
        <f>(IF(OR($C17="",$D17=""),0,
 IF(OR($A16="Holiday",$A17="Holiday"),
    IF(ISNUMBER(MATCH(TRIM($B17),{"Phagwah","Good Friday","Easter Monday","Labour Day","Christmas","Eid ul Azha","Romans-2","Globe-12","Neptune P1"},0)),0,$I17),
 IF(AND(NOT(OR($A16="Annual Leave",$A17="Annual Leave")),$A17="Off day"),$I17,
  MAX(0,$I17-$V17)
  ))))+W17</f>
        <v/>
      </c>
      <c r="O17" s="278">
        <f>IF(AND(OR($A16="Holiday",$A17="Holiday"),
        ISNUMBER(MATCH(TRIM($B17),{"Phagwah","Good Friday","Easter Monday","Labour Day","Christmas","Eid ul Azha","Romans-2","Globe-12","Neptune P1"},0))),
   $I17,0)</f>
        <v/>
      </c>
      <c r="P17" s="278">
        <f>IF(OR($O$7="Canteen",$O$7="Head Office"),0,IF($I17&lt;=0,0,IF(AND($I16&lt;=0,OR(TRIM($J17)="Hebrews",TRIM($J17)="Romans",TRIM($J17)="Romans-2",TRIM($J17)="Globe",TRIM($J17)="Globe-12",TRIM($J17)="Neptune P1")),1,0)))</f>
        <v/>
      </c>
      <c r="Q17" s="279" t="n"/>
      <c r="R17" s="278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IF(AND($I16=0,$I17&gt;0),1,0),
      0
   ),
0))</f>
        <v/>
      </c>
      <c r="S17" s="278">
        <f>IF(OR($A16="Annual Leave",$A17="Annual Leave"),IF(AND($A16&lt;&gt;"Annual Leave",$A17="Annual Leave"),8,0),0)</f>
        <v/>
      </c>
      <c r="T17" s="280" t="n"/>
      <c r="U17" s="144">
        <f>MAX(0,40-Y17)</f>
        <v/>
      </c>
      <c r="V17" s="351">
        <f>IF(OR($C17="",$D17=""),0,
 IF(OR($A16="Holiday",$A17="Holiday"),0,
 IF(AND(NOT(OR($A16="Annual Leave",$A17="Annual Leave")),$A17="Off day"),0,
  IF($I16+$I17&gt;=8,IF($I16&gt;=8,0,8-$I16),$I17)
  )))</f>
        <v/>
      </c>
      <c r="W17" s="351">
        <f>MAX(0,V17-U17)</f>
        <v/>
      </c>
      <c r="X17" s="351">
        <f>IF(C17="","",C17-WEEKDAY(C17,1)+1)</f>
        <v/>
      </c>
      <c r="Y17" s="351">
        <f>SUMPRODUCT(($X$14:$X16=X17)*(($V$14:$V16)+($O$14:$O16)))+IF(X17=X14,$L$11,0)</f>
        <v/>
      </c>
      <c r="Z17" s="351" t="n"/>
      <c r="AA17" s="351" t="n"/>
      <c r="AB17" s="351" t="n"/>
      <c r="AC17" s="351" t="n"/>
      <c r="AD17" s="351" t="n"/>
      <c r="AE17" s="351" t="n"/>
      <c r="AF17" s="351" t="n"/>
    </row>
    <row r="18" ht="24" customHeight="1" s="348" thickBot="1">
      <c r="A18" s="159" t="inlineStr">
        <is>
          <t>On Day</t>
        </is>
      </c>
      <c r="B18" s="281" t="n"/>
      <c r="C18" s="92">
        <f>C16+1</f>
        <v/>
      </c>
      <c r="D18" s="31" t="n"/>
      <c r="E18" s="160">
        <f>IF(D18="", "",
 IF(D18=TIME(0,0,0), 0,
 IF(AND(D18&gt;=TIME(0,0,1), D18&lt;=TIME(2,0,0)), TIME(7,0,0),
 IF(AND(D18&gt;=TIME(6,0,0), D18&lt;=TIME(8,0,0)), TIME(12,0,0),
 IF(AND(D18&gt;TIME(8,0,0), D18&lt;=TIME(13,59,0)), TIME(15,0,0),
 IF(AND(D18&gt;=TIME(14,0,0), D18&lt;=TIME(17,59,0)), TIME(21,0,0),
 IF(AND(D18&gt;=TIME(18,0,0), D18&lt;=TIME(21,59,0)), TIME(0,0,0),
 IF(AND(D18&gt;=TIME(22,0,0), D18&lt;=TIME(23,59,59)), TIME(7,0,0), ""))))))))</f>
        <v/>
      </c>
      <c r="F18" s="161" t="n"/>
      <c r="G18" s="160">
        <f>IF(AND(D18&gt;=TIME(6,0,0),D18&lt;=TIME(8,0,0)),E18,"")</f>
        <v/>
      </c>
      <c r="H18" s="31" t="n"/>
      <c r="I18" s="32">
        <f>ROUND(IF(OR(D18="",E18="",E18=0),0,IF(H18="",MOD(E18-D18,1)*24,MOD(H18-D18,1)*24)),2)</f>
        <v/>
      </c>
      <c r="J18" s="162" t="n"/>
      <c r="K18" s="282" t="n"/>
      <c r="L18" s="271" t="n"/>
      <c r="M18" s="283">
        <f>MAX(0,V18-W18)</f>
        <v/>
      </c>
      <c r="N18" s="33">
        <f>(IF(OR($C18="",$D18=""),0,
 IF(OR($A18="Holiday",$A19="Holiday"),
    IF(ISNUMBER(MATCH(TRIM($B18),{"Phagwah","Good Friday","Easter Monday","Labour Day","Christmas","Eid ul Azha","Romans-2","Globe-12","Neptune P1"},0)),0,$I18),
 IF(AND(NOT(OR($A18="Annual Leave",$A19="Annual Leave")),$A18="Off day"),$I18,
  MAX(0,$I18-$V18)
  ))))+W18</f>
        <v/>
      </c>
      <c r="O18" s="33">
        <f>IF(AND(OR($A18="Holiday",$A19="Holiday"),
        ISNUMBER(MATCH(TRIM($B18),{"Phagwah","Good Friday","Easter Monday","Labour Day","Christmas","Eid ul Azha","Romans-2","Globe-12","Neptune P1"},0))),
   $I18,0)</f>
        <v/>
      </c>
      <c r="P18" s="33">
        <f>IF(OR($O$7="Canteen",$O$7="Head Office"),0,IF($I18&lt;=0,0,IF(OR(OR(TRIM($J18)="Hebrews",TRIM($J18)="Romans",TRIM($J18)="Romans-2",TRIM($J18)="Globe",TRIM($J18)="Globe-12",TRIM($J18)="Neptune P1"),AND($I19&gt;0,OR(TRIM($J19)="Hebrews",TRIM($J19)="Romans",TRIM($J19)="Romans-2",TRIM($J19)="Globe",TRIM($J19)="Globe-12",TRIM($J19)="Neptune P1"))),1,0)))</f>
        <v/>
      </c>
      <c r="Q18" s="34" t="n"/>
      <c r="R18" s="33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IF($I18&gt;0,1,0),
      0
   ),
0))</f>
        <v/>
      </c>
      <c r="S18" s="33">
        <f>IF(OR($A18="Annual Leave",$A19="Annual Leave"),IF($A18="Annual Leave",8,0),0)</f>
        <v/>
      </c>
      <c r="T18" s="35" t="n"/>
      <c r="U18" s="144">
        <f>MAX(0,40-Y18)</f>
        <v/>
      </c>
      <c r="V18" s="351">
        <f>IF(OR($C18="",$D18=""),0,
 IF(OR($A18="Holiday",$A19="Holiday"),0,
 IF(AND(NOT(OR($A18="Annual Leave",$A19="Annual Leave")),$A18="Off day"),0,
  IF($I18+$I19&gt;=8,IF($I18&gt;=8,8,$I18),$I18)
  )))</f>
        <v/>
      </c>
      <c r="W18" s="351">
        <f>MAX(0,V18-U18)</f>
        <v/>
      </c>
      <c r="X18" s="351">
        <f>IF(C18="","",C18-WEEKDAY(C18,1)+1)</f>
        <v/>
      </c>
      <c r="Y18" s="351">
        <f>SUMPRODUCT(($X$14:$X17=X18)*(($V$14:$V17)+($O$14:$O17)))+IF(X18=X14,$L$11,0)</f>
        <v/>
      </c>
      <c r="Z18" s="351" t="n"/>
      <c r="AA18" s="351" t="n"/>
      <c r="AB18" s="351" t="n"/>
      <c r="AC18" s="351" t="n"/>
      <c r="AD18" s="351" t="n"/>
      <c r="AE18" s="351" t="n"/>
      <c r="AF18" s="351" t="n"/>
    </row>
    <row r="19" ht="24" customHeight="1" s="348" thickBot="1">
      <c r="A19" s="159" t="inlineStr">
        <is>
          <t>On Day</t>
        </is>
      </c>
      <c r="B19" s="281" t="n"/>
      <c r="C19" s="93">
        <f>C18</f>
        <v/>
      </c>
      <c r="D19" s="36" t="n"/>
      <c r="E19" s="163">
        <f>IF(D19="", "",
 IF(D19=TIME(0,0,0), 0,
 IF(AND(D19&gt;=TIME(0,0,1), D19&lt;=TIME(2,0,0)), TIME(7,0,0),
 IF(AND(D19&gt;=TIME(6,0,0), D19&lt;=TIME(8,0,0)), TIME(12,0,0),
 IF(AND(D19&gt;TIME(8,0,0), D19&lt;=TIME(13,59,0)), TIME(15,0,0),
 IF(AND(D19&gt;=TIME(14,0,0), D19&lt;=TIME(17,59,0)), TIME(21,0,0),
 IF(AND(D19&gt;=TIME(18,0,0), D19&lt;=TIME(21,59,0)), TIME(0,0,0),
 IF(AND(D19&gt;=TIME(22,0,0), D19&lt;=TIME(23,59,59)), TIME(7,0,0), ""))))))))</f>
        <v/>
      </c>
      <c r="F19" s="164" t="n"/>
      <c r="G19" s="163">
        <f>IF(AND(D19&gt;=TIME(6,0,0),D19&lt;=TIME(8,0,0)),E19,"")</f>
        <v/>
      </c>
      <c r="H19" s="36" t="n"/>
      <c r="I19" s="37">
        <f>ROUND(IF(OR(D19="",E19="",E19=0),0,IF(H19="",MOD(E19-D19,1)*24,MOD(H19-D19,1)*24)),2)</f>
        <v/>
      </c>
      <c r="J19" s="162" t="n"/>
      <c r="K19" s="282" t="n"/>
      <c r="L19" s="271" t="n"/>
      <c r="M19" s="283">
        <f>MAX(0,V19-W19)</f>
        <v/>
      </c>
      <c r="N19" s="38">
        <f>(IF(OR($C19="",$D19=""),0,
 IF(OR($A18="Holiday",$A19="Holiday"),
    IF(ISNUMBER(MATCH(TRIM($B19),{"Phagwah","Good Friday","Easter Monday","Labour Day","Christmas","Eid ul Azha","Romans-2","Globe-12","Neptune P1"},0)),0,$I19),
 IF(AND(NOT(OR($A18="Annual Leave",$A19="Annual Leave")),$A19="Off day"),$I19,
  MAX(0,$I19-$V19)
  ))))+W19</f>
        <v/>
      </c>
      <c r="O19" s="38">
        <f>IF(AND(OR($A18="Holiday",$A19="Holiday"),
        ISNUMBER(MATCH(TRIM($B19),{"Phagwah","Good Friday","Easter Monday","Labour Day","Christmas","Eid ul Azha","Romans-2","Globe-12","Neptune P1"},0))),
   $I19,0)</f>
        <v/>
      </c>
      <c r="P19" s="38">
        <f>IF(OR($O$7="Canteen",$O$7="Head Office"),0,IF($I19&lt;=0,0,IF(AND($I18&lt;=0,OR(TRIM($J19)="Hebrews",TRIM($J19)="Romans",TRIM($J19)="Romans-2",TRIM($J19)="Globe",TRIM($J19)="Globe-12",TRIM($J19)="Neptune P1")),1,0)))</f>
        <v/>
      </c>
      <c r="Q19" s="39" t="n"/>
      <c r="R19" s="38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IF(AND($I18=0,$I19&gt;0),1,0),
      0
   ),
0))</f>
        <v/>
      </c>
      <c r="S19" s="38">
        <f>IF(OR($A18="Annual Leave",$A19="Annual Leave"),IF(AND($A18&lt;&gt;"Annual Leave",$A19="Annual Leave"),8,0),0)</f>
        <v/>
      </c>
      <c r="T19" s="40" t="n"/>
      <c r="U19" s="144">
        <f>MAX(0,40-Y19)</f>
        <v/>
      </c>
      <c r="V19" s="351">
        <f>IF(OR($C19="",$D19=""),0,
 IF(OR($A18="Holiday",$A19="Holiday"),0,
 IF(AND(NOT(OR($A18="Annual Leave",$A19="Annual Leave")),$A19="Off day"),0,
  IF($I18+$I19&gt;=8,IF($I18&gt;=8,0,8-$I18),$I19)
  )))</f>
        <v/>
      </c>
      <c r="W19" s="351">
        <f>MAX(0,V19-U19)</f>
        <v/>
      </c>
      <c r="X19" s="351">
        <f>IF(C19="","",C19-WEEKDAY(C19,1)+1)</f>
        <v/>
      </c>
      <c r="Y19" s="351">
        <f>SUMPRODUCT(($X$14:$X18=X19)*(($V$14:$V18)+($O$14:$O18)))+IF(X19=X14,$L$11,0)</f>
        <v/>
      </c>
      <c r="Z19" s="351" t="n"/>
      <c r="AA19" s="351" t="n"/>
      <c r="AB19" s="351" t="n"/>
      <c r="AC19" s="351" t="n"/>
      <c r="AD19" s="351" t="n"/>
      <c r="AE19" s="351" t="n"/>
      <c r="AF19" s="351" t="n"/>
    </row>
    <row r="20" ht="24" customHeight="1" s="348" thickBot="1">
      <c r="A20" s="165" t="inlineStr">
        <is>
          <t>On Day</t>
        </is>
      </c>
      <c r="B20" s="284" t="n"/>
      <c r="C20" s="94">
        <f>C18+1</f>
        <v/>
      </c>
      <c r="D20" s="41" t="n"/>
      <c r="E20" s="166">
        <f>IF(D20="", "",
 IF(D20=TIME(0,0,0), 0,
 IF(AND(D20&gt;=TIME(0,0,1), D20&lt;=TIME(2,0,0)), TIME(7,0,0),
 IF(AND(D20&gt;=TIME(6,0,0), D20&lt;=TIME(8,0,0)), TIME(12,0,0),
 IF(AND(D20&gt;TIME(8,0,0), D20&lt;=TIME(13,59,0)), TIME(15,0,0),
 IF(AND(D20&gt;=TIME(14,0,0), D20&lt;=TIME(17,59,0)), TIME(21,0,0),
 IF(AND(D20&gt;=TIME(18,0,0), D20&lt;=TIME(21,59,0)), TIME(0,0,0),
 IF(AND(D20&gt;=TIME(22,0,0), D20&lt;=TIME(23,59,59)), TIME(7,0,0), ""))))))))</f>
        <v/>
      </c>
      <c r="F20" s="167" t="n"/>
      <c r="G20" s="166">
        <f>IF(AND(D20&gt;=TIME(6,0,0),D20&lt;=TIME(8,0,0)),E20,"")</f>
        <v/>
      </c>
      <c r="H20" s="41" t="n"/>
      <c r="I20" s="95">
        <f>ROUND(IF(OR(D20="",E20="",E20=0),0,IF(H20="",MOD(E20-D20,1)*24,MOD(H20-D20,1)*24)),2)</f>
        <v/>
      </c>
      <c r="J20" s="168" t="n"/>
      <c r="K20" s="285" t="n"/>
      <c r="L20" s="271" t="n"/>
      <c r="M20" s="286">
        <f>MAX(0,V20-W20)</f>
        <v/>
      </c>
      <c r="N20" s="42">
        <f>(IF(OR($C20="",$D20=""),0,
 IF(OR($A20="Holiday",$A21="Holiday"),
    IF(ISNUMBER(MATCH(TRIM($B20),{"Phagwah","Good Friday","Easter Monday","Labour Day","Christmas","Eid ul Azha","Romans-2","Globe-12","Neptune P1"},0)),0,$I20),
 IF(AND(NOT(OR($A20="Annual Leave",$A21="Annual Leave")),$A20="Off day"),$I20,
  MAX(0,$I20-$V20)
  ))))+W20</f>
        <v/>
      </c>
      <c r="O20" s="42">
        <f>IF(AND(OR($A20="Holiday",$A21="Holiday"),
        ISNUMBER(MATCH(TRIM($B20),{"Phagwah","Good Friday","Easter Monday","Labour Day","Christmas","Eid ul Azha","Romans-2","Globe-12","Neptune P1"},0))),
   $I20,0)</f>
        <v/>
      </c>
      <c r="P20" s="42">
        <f>IF(OR($O$7="Canteen",$O$7="Head Office"),0,IF($I20&lt;=0,0,IF(OR(OR(TRIM($J20)="Hebrews",TRIM($J20)="Romans",TRIM($J20)="Romans-2",TRIM($J20)="Globe",TRIM($J20)="Globe-12",TRIM($J20)="Neptune P1"),AND($I21&gt;0,OR(TRIM($J21)="Hebrews",TRIM($J21)="Romans",TRIM($J21)="Romans-2",TRIM($J21)="Globe",TRIM($J21)="Globe-12",TRIM($J21)="Neptune P1"))),1,0)))</f>
        <v/>
      </c>
      <c r="Q20" s="43" t="n"/>
      <c r="R20" s="42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IF($I20&gt;0,1,0),
      0
   ),
0))</f>
        <v/>
      </c>
      <c r="S20" s="42">
        <f>IF(OR($A20="Annual Leave",$A21="Annual Leave"),IF($A20="Annual Leave",8,0),0)</f>
        <v/>
      </c>
      <c r="T20" s="96" t="n"/>
      <c r="U20" s="144">
        <f>MAX(0,40-Y20)</f>
        <v/>
      </c>
      <c r="V20" s="351">
        <f>IF(OR($C20="",$D20=""),0,
 IF(OR($A20="Holiday",$A21="Holiday"),0,
 IF(AND(NOT(OR($A20="Annual Leave",$A21="Annual Leave")),$A20="Off day"),0,
  IF($I20+$I21&gt;=8,IF($I20&gt;=8,8,$I20),$I20)
  )))</f>
        <v/>
      </c>
      <c r="W20" s="351">
        <f>MAX(0,V20-U20)</f>
        <v/>
      </c>
      <c r="X20" s="351">
        <f>IF(C20="","",C20-WEEKDAY(C20,1)+1)</f>
        <v/>
      </c>
      <c r="Y20" s="351">
        <f>SUMPRODUCT(($X$14:$X19=X20)*(($V$14:$V19)+($O$14:$O19)))+IF(X20=X14,$L$11,0)</f>
        <v/>
      </c>
      <c r="Z20" s="351" t="n"/>
      <c r="AA20" s="351" t="n"/>
      <c r="AB20" s="351" t="n"/>
      <c r="AC20" s="351" t="n"/>
      <c r="AD20" s="351" t="n"/>
      <c r="AE20" s="351" t="n"/>
      <c r="AF20" s="351" t="n"/>
    </row>
    <row r="21" ht="24" customHeight="1" s="348" thickBot="1">
      <c r="A21" s="165" t="inlineStr">
        <is>
          <t>On Day</t>
        </is>
      </c>
      <c r="B21" s="284" t="n"/>
      <c r="C21" s="94">
        <f>C20</f>
        <v/>
      </c>
      <c r="D21" s="287" t="n"/>
      <c r="E21" s="288">
        <f>IF(D21="", "",
 IF(D21=TIME(0,0,0), 0,
 IF(AND(D21&gt;=TIME(0,0,1), D21&lt;=TIME(2,0,0)), TIME(7,0,0),
 IF(AND(D21&gt;=TIME(6,0,0), D21&lt;=TIME(8,0,0)), TIME(12,0,0),
 IF(AND(D21&gt;TIME(8,0,0), D21&lt;=TIME(13,59,0)), TIME(15,0,0),
 IF(AND(D21&gt;=TIME(14,0,0), D21&lt;=TIME(17,59,0)), TIME(21,0,0),
 IF(AND(D21&gt;=TIME(18,0,0), D21&lt;=TIME(21,59,0)), TIME(0,0,0),
 IF(AND(D21&gt;=TIME(22,0,0), D21&lt;=TIME(23,59,59)), TIME(7,0,0), ""))))))))</f>
        <v/>
      </c>
      <c r="F21" s="167" t="n"/>
      <c r="G21" s="288">
        <f>IF(AND(D21&gt;=TIME(6,0,0),D21&lt;=TIME(8,0,0)),E21,"")</f>
        <v/>
      </c>
      <c r="H21" s="287" t="n"/>
      <c r="I21" s="95">
        <f>ROUND(IF(OR(D21="",E21="",E21=0),0,IF(H21="",MOD(E21-D21,1)*24,MOD(H21-D21,1)*24)),2)</f>
        <v/>
      </c>
      <c r="J21" s="169" t="n"/>
      <c r="K21" s="285" t="n"/>
      <c r="L21" s="271" t="n"/>
      <c r="M21" s="286">
        <f>MAX(0,V21-W21)</f>
        <v/>
      </c>
      <c r="N21" s="289">
        <f>(IF(OR($C21="",$D21=""),0,
 IF(OR($A20="Holiday",$A21="Holiday"),
    IF(ISNUMBER(MATCH(TRIM($B21),{"Phagwah","Good Friday","Easter Monday","Labour Day","Christmas","Eid ul Azha","Romans-2","Globe-12","Neptune P1"},0)),0,$I21),
 IF(AND(NOT(OR($A20="Annual Leave",$A21="Annual Leave")),$A21="Off day"),$I21,
  MAX(0,$I21-$V21)
  ))))+W21</f>
        <v/>
      </c>
      <c r="O21" s="289">
        <f>IF(AND(OR($A20="Holiday",$A21="Holiday"),
        ISNUMBER(MATCH(TRIM($B21),{"Phagwah","Good Friday","Easter Monday","Labour Day","Christmas","Eid ul Azha","Romans-2","Globe-12","Neptune P1"},0))),
   $I21,0)</f>
        <v/>
      </c>
      <c r="P21" s="289">
        <f>IF(OR($O$7="Canteen",$O$7="Head Office"),0,IF($I21&lt;=0,0,IF(AND($I20&lt;=0,OR(TRIM($J21)="Hebrews",TRIM($J21)="Romans",TRIM($J21)="Romans-2",TRIM($J21)="Globe",TRIM($J21)="Globe-12",TRIM($J21)="Neptune P1")),1,0)))</f>
        <v/>
      </c>
      <c r="Q21" s="290" t="n"/>
      <c r="R21" s="289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IF(AND($I20=0,$I21&gt;0),1,0),
      0
   ),
0))</f>
        <v/>
      </c>
      <c r="S21" s="289">
        <f>IF(OR($A20="Annual Leave",$A21="Annual Leave"),IF(AND($A20&lt;&gt;"Annual Leave",$A21="Annual Leave"),8,0),0)</f>
        <v/>
      </c>
      <c r="T21" s="291" t="n"/>
      <c r="U21" s="144">
        <f>MAX(0,40-Y21)</f>
        <v/>
      </c>
      <c r="V21" s="351">
        <f>IF(OR($C21="",$D21=""),0,
 IF(OR($A20="Holiday",$A21="Holiday"),0,
 IF(AND(NOT(OR($A20="Annual Leave",$A21="Annual Leave")),$A21="Off day"),0,
  IF($I20+$I21&gt;=8,IF($I20&gt;=8,0,8-$I20),$I21)
  )))</f>
        <v/>
      </c>
      <c r="W21" s="351">
        <f>MAX(0,V21-U21)</f>
        <v/>
      </c>
      <c r="X21" s="351">
        <f>IF(C21="","",C21-WEEKDAY(C21,1)+1)</f>
        <v/>
      </c>
      <c r="Y21" s="351">
        <f>SUMPRODUCT(($X$14:$X20=X21)*(($V$14:$V20)+($O$14:$O20)))+IF(X21=X14,$L$11,0)</f>
        <v/>
      </c>
      <c r="Z21" s="351" t="n"/>
      <c r="AA21" s="351" t="n"/>
      <c r="AB21" s="351" t="n"/>
      <c r="AC21" s="351" t="n"/>
      <c r="AD21" s="351" t="n"/>
      <c r="AE21" s="351" t="n"/>
      <c r="AF21" s="351" t="n"/>
    </row>
    <row r="22" ht="24" customHeight="1" s="348" thickBot="1">
      <c r="A22" s="170" t="inlineStr">
        <is>
          <t>On Day</t>
        </is>
      </c>
      <c r="B22" s="292" t="n"/>
      <c r="C22" s="97">
        <f>C20+1</f>
        <v/>
      </c>
      <c r="D22" s="44" t="n"/>
      <c r="E22" s="171">
        <f>IF(D22="", "",
 IF(D22=TIME(0,0,0), 0,
 IF(AND(D22&gt;=TIME(0,0,1), D22&lt;=TIME(2,0,0)), TIME(7,0,0),
 IF(AND(D22&gt;=TIME(6,0,0), D22&lt;=TIME(8,0,0)), TIME(12,0,0),
 IF(AND(D22&gt;TIME(8,0,0), D22&lt;=TIME(13,59,0)), TIME(15,0,0),
 IF(AND(D22&gt;=TIME(14,0,0), D22&lt;=TIME(17,59,0)), TIME(21,0,0),
 IF(AND(D22&gt;=TIME(18,0,0), D22&lt;=TIME(21,59,0)), TIME(0,0,0),
 IF(AND(D22&gt;=TIME(22,0,0), D22&lt;=TIME(23,59,59)), TIME(7,0,0), ""))))))))</f>
        <v/>
      </c>
      <c r="F22" s="172" t="n"/>
      <c r="G22" s="171">
        <f>IF(AND(D22&gt;=TIME(6,0,0),D22&lt;=TIME(8,0,0)),E22,"")</f>
        <v/>
      </c>
      <c r="H22" s="44" t="n"/>
      <c r="I22" s="45">
        <f>ROUND(IF(OR(D22="",E22="",E22=0),0,IF(H22="",MOD(E22-D22,1)*24,MOD(H22-D22,1)*24)),2)</f>
        <v/>
      </c>
      <c r="J22" s="173" t="n"/>
      <c r="K22" s="293" t="n"/>
      <c r="L22" s="271" t="n"/>
      <c r="M22" s="294">
        <f>MAX(0,V22-W22)</f>
        <v/>
      </c>
      <c r="N22" s="46">
        <f>(IF(OR($C22="",$D22=""),0,
 IF(OR($A22="Holiday",$A23="Holiday"),
    IF(ISNUMBER(MATCH(TRIM($B22),{"Phagwah","Good Friday","Easter Monday","Labour Day","Christmas","Eid ul Azha","Romans-2","Globe-12","Neptune P1"},0)),0,$I22),
 IF(AND(NOT(OR($A22="Annual Leave",$A23="Annual Leave")),$A22="Off day"),$I22,
  MAX(0,$I22-$V22)
  ))))+W22</f>
        <v/>
      </c>
      <c r="O22" s="46">
        <f>IF(AND(OR($A22="Holiday",$A23="Holiday"),
        ISNUMBER(MATCH(TRIM($B22),{"Phagwah","Good Friday","Easter Monday","Labour Day","Christmas","Eid ul Azha","Romans-2","Globe-12","Neptune P1"},0))),
   $I22,0)</f>
        <v/>
      </c>
      <c r="P22" s="46">
        <f>IF(OR($O$7="Canteen",$O$7="Head Office"),0,IF($I22&lt;=0,0,IF(OR(OR(TRIM($J22)="Hebrews",TRIM($J22)="Romans",TRIM($J22)="Romans-2",TRIM($J22)="Globe",TRIM($J22)="Globe-12",TRIM($J22)="Neptune P1"),AND($I23&gt;0,OR(TRIM($J23)="Hebrews",TRIM($J23)="Romans",TRIM($J23)="Romans-2",TRIM($J23)="Globe",TRIM($J23)="Globe-12",TRIM($J23)="Neptune P1"))),1,0)))</f>
        <v/>
      </c>
      <c r="Q22" s="47" t="n"/>
      <c r="R22" s="46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IF($I22&gt;0,1,0),
      0
   ),
0))</f>
        <v/>
      </c>
      <c r="S22" s="46">
        <f>IF(OR($A22="Annual Leave",$A23="Annual Leave"),IF($A22="Annual Leave",8,0),0)</f>
        <v/>
      </c>
      <c r="T22" s="48" t="n"/>
      <c r="U22" s="144">
        <f>MAX(0,40-Y22)</f>
        <v/>
      </c>
      <c r="V22" s="351">
        <f>IF(OR($C22="",$D22=""),0,
 IF(OR($A22="Holiday",$A23="Holiday"),0,
 IF(AND(NOT(OR($A22="Annual Leave",$A23="Annual Leave")),$A22="Off day"),0,
  IF($I22+$I23&gt;=8,IF($I22&gt;=8,8,$I22),$I22)
  )))</f>
        <v/>
      </c>
      <c r="W22" s="351">
        <f>MAX(0,V22-U22)</f>
        <v/>
      </c>
      <c r="X22" s="351">
        <f>IF(C22="","",C22-WEEKDAY(C22,1)+1)</f>
        <v/>
      </c>
      <c r="Y22" s="351">
        <f>SUMPRODUCT(($X$14:$X21=X22)*(($V$14:$V21)+($O$14:$O21)))+IF(X22=X14,$L$11,0)</f>
        <v/>
      </c>
      <c r="Z22" s="351" t="n"/>
      <c r="AA22" s="351" t="n"/>
      <c r="AB22" s="351" t="n"/>
      <c r="AC22" s="351" t="n"/>
      <c r="AD22" s="351" t="n"/>
      <c r="AE22" s="351" t="n"/>
      <c r="AF22" s="351" t="n"/>
    </row>
    <row r="23" ht="24" customHeight="1" s="348" thickBot="1">
      <c r="A23" s="170" t="inlineStr">
        <is>
          <t>On Day</t>
        </is>
      </c>
      <c r="B23" s="292" t="n"/>
      <c r="C23" s="98">
        <f>C22</f>
        <v/>
      </c>
      <c r="D23" s="49" t="n"/>
      <c r="E23" s="174">
        <f>IF(D23="", "",
 IF(D23=TIME(0,0,0), 0,
 IF(AND(D23&gt;=TIME(0,0,1), D23&lt;=TIME(2,0,0)), TIME(7,0,0),
 IF(AND(D23&gt;=TIME(6,0,0), D23&lt;=TIME(8,0,0)), TIME(12,0,0),
 IF(AND(D23&gt;TIME(8,0,0), D23&lt;=TIME(13,59,0)), TIME(15,0,0),
 IF(AND(D23&gt;=TIME(14,0,0), D23&lt;=TIME(17,59,0)), TIME(21,0,0),
 IF(AND(D23&gt;=TIME(18,0,0), D23&lt;=TIME(21,59,0)), TIME(0,0,0),
 IF(AND(D23&gt;=TIME(22,0,0), D23&lt;=TIME(23,59,59)), TIME(7,0,0), ""))))))))</f>
        <v/>
      </c>
      <c r="F23" s="175" t="n"/>
      <c r="G23" s="174">
        <f>IF(AND(D23&gt;=TIME(6,0,0),D23&lt;=TIME(8,0,0)),E23,"")</f>
        <v/>
      </c>
      <c r="H23" s="49" t="n"/>
      <c r="I23" s="50">
        <f>ROUND(IF(OR(D23="",E23="",E23=0),0,IF(H23="",MOD(E23-D23,1)*24,MOD(H23-D23,1)*24)),2)</f>
        <v/>
      </c>
      <c r="J23" s="173" t="n"/>
      <c r="K23" s="293" t="n"/>
      <c r="L23" s="271" t="n"/>
      <c r="M23" s="294">
        <f>MAX(0,V23-W23)</f>
        <v/>
      </c>
      <c r="N23" s="51">
        <f>(IF(OR($C23="",$D23=""),0,
 IF(OR($A22="Holiday",$A23="Holiday"),
    IF(ISNUMBER(MATCH(TRIM($B23),{"Phagwah","Good Friday","Easter Monday","Labour Day","Christmas","Eid ul Azha","Romans-2","Globe-12","Neptune P1"},0)),0,$I23),
 IF(AND(NOT(OR($A22="Annual Leave",$A23="Annual Leave")),$A23="Off day"),$I23,
  MAX(0,$I23-$V23)
  ))))+W23</f>
        <v/>
      </c>
      <c r="O23" s="51">
        <f>IF(AND(OR($A22="Holiday",$A23="Holiday"),
        ISNUMBER(MATCH(TRIM($B23),{"Phagwah","Good Friday","Easter Monday","Labour Day","Christmas","Eid ul Azha","Romans-2","Globe-12","Neptune P1"},0))),
   $I23,0)</f>
        <v/>
      </c>
      <c r="P23" s="51">
        <f>IF(OR($O$7="Canteen",$O$7="Head Office"),0,IF($I23&lt;=0,0,IF(AND($I22&lt;=0,OR(TRIM($J23)="Hebrews",TRIM($J23)="Romans",TRIM($J23)="Romans-2",TRIM($J23)="Globe",TRIM($J23)="Globe-12",TRIM($J23)="Neptune P1")),1,0)))</f>
        <v/>
      </c>
      <c r="Q23" s="52" t="n"/>
      <c r="R23" s="51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IF(AND($I22=0,$I23&gt;0),1,0),
      0
   ),
0))</f>
        <v/>
      </c>
      <c r="S23" s="51">
        <f>IF(OR($A22="Annual Leave",$A23="Annual Leave"),IF(AND($A22&lt;&gt;"Annual Leave",$A23="Annual Leave"),8,0),0)</f>
        <v/>
      </c>
      <c r="T23" s="53" t="n"/>
      <c r="U23" s="144">
        <f>MAX(0,40-Y23)</f>
        <v/>
      </c>
      <c r="V23" s="351">
        <f>IF(OR($C23="",$D23=""),0,
 IF(OR($A22="Holiday",$A23="Holiday"),0,
 IF(AND(NOT(OR($A22="Annual Leave",$A23="Annual Leave")),$A23="Off day"),0,
  IF($I22+$I23&gt;=8,IF($I22&gt;=8,0,8-$I22),$I23)
  )))</f>
        <v/>
      </c>
      <c r="W23" s="351">
        <f>MAX(0,V23-U23)</f>
        <v/>
      </c>
      <c r="X23" s="351">
        <f>IF(C23="","",C23-WEEKDAY(C23,1)+1)</f>
        <v/>
      </c>
      <c r="Y23" s="351">
        <f>SUMPRODUCT(($X$14:$X22=X23)*(($V$14:$V22)+($O$14:$O22)))+IF(X23=X14,$L$11,0)</f>
        <v/>
      </c>
      <c r="Z23" s="351" t="n"/>
      <c r="AA23" s="351" t="n"/>
      <c r="AB23" s="351" t="n"/>
      <c r="AC23" s="351" t="n"/>
      <c r="AD23" s="351" t="n"/>
      <c r="AE23" s="351" t="n"/>
      <c r="AF23" s="351" t="n"/>
    </row>
    <row r="24" ht="24" customHeight="1" s="348" thickBot="1">
      <c r="A24" s="154" t="inlineStr">
        <is>
          <t>On Day</t>
        </is>
      </c>
      <c r="B24" s="273" t="n"/>
      <c r="C24" s="90">
        <f>C22+1</f>
        <v/>
      </c>
      <c r="D24" s="8" t="n"/>
      <c r="E24" s="155">
        <f>IF(D24="", "",
 IF(D24=TIME(0,0,0), 0,
 IF(AND(D24&gt;=TIME(0,0,1), D24&lt;=TIME(2,0,0)), TIME(7,0,0),
 IF(AND(D24&gt;=TIME(6,0,0), D24&lt;=TIME(8,0,0)), TIME(12,0,0),
 IF(AND(D24&gt;TIME(8,0,0), D24&lt;=TIME(13,59,0)), TIME(15,0,0),
 IF(AND(D24&gt;=TIME(14,0,0), D24&lt;=TIME(17,59,0)), TIME(21,0,0),
 IF(AND(D24&gt;=TIME(18,0,0), D24&lt;=TIME(21,59,0)), TIME(0,0,0),
 IF(AND(D24&gt;=TIME(22,0,0), D24&lt;=TIME(23,59,59)), TIME(7,0,0), ""))))))))</f>
        <v/>
      </c>
      <c r="F24" s="156" t="n"/>
      <c r="G24" s="155">
        <f>IF(AND(D24&gt;=TIME(6,0,0),D24&lt;=TIME(8,0,0)),E24,"")</f>
        <v/>
      </c>
      <c r="H24" s="8" t="n"/>
      <c r="I24" s="30">
        <f>ROUND(IF(OR(D24="",E24="",E24=0),0,IF(H24="",MOD(E24-D24,1)*24,MOD(H24-D24,1)*24)),2)</f>
        <v/>
      </c>
      <c r="J24" s="157" t="n"/>
      <c r="K24" s="274" t="n"/>
      <c r="L24" s="271" t="n"/>
      <c r="M24" s="275">
        <f>MAX(0,V24-W24)</f>
        <v/>
      </c>
      <c r="N24" s="9">
        <f>(IF(OR($C24="",$D24=""),0,
 IF(OR($A24="Holiday",$A25="Holiday"),
    IF(ISNUMBER(MATCH(TRIM($B24),{"Phagwah","Good Friday","Easter Monday","Labour Day","Christmas","Eid ul Azha","Romans-2","Globe-12","Neptune P1"},0)),0,$I24),
 IF(AND(NOT(OR($A24="Annual Leave",$A25="Annual Leave")),$A24="Off day"),$I24,
  MAX(0,$I24-$V24)
  ))))+W24</f>
        <v/>
      </c>
      <c r="O24" s="9">
        <f>IF(AND(OR($A24="Holiday",$A25="Holiday"),
        ISNUMBER(MATCH(TRIM($B24),{"Phagwah","Good Friday","Easter Monday","Labour Day","Christmas","Eid ul Azha","Romans-2","Globe-12","Neptune P1"},0))),
   $I24,0)</f>
        <v/>
      </c>
      <c r="P24" s="9">
        <f>IF(OR($O$7="Canteen",$O$7="Head Office"),0,IF($I24&lt;=0,0,IF(OR(OR(TRIM($J24)="Hebrews",TRIM($J24)="Romans",TRIM($J24)="Romans-2",TRIM($J24)="Globe",TRIM($J24)="Globe-12",TRIM($J24)="Neptune P1"),AND($I25&gt;0,OR(TRIM($J25)="Hebrews",TRIM($J25)="Romans",TRIM($J25)="Romans-2",TRIM($J25)="Globe",TRIM($J25)="Globe-12",TRIM($J25)="Neptune P1"))),1,0)))</f>
        <v/>
      </c>
      <c r="Q24" s="10" t="n"/>
      <c r="R24" s="9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IF($I24&gt;0,1,0),
      0
   ),
0))</f>
        <v/>
      </c>
      <c r="S24" s="9">
        <f>IF(OR($A24="Annual Leave",$A25="Annual Leave"),IF($A24="Annual Leave",8,0),0)</f>
        <v/>
      </c>
      <c r="T24" s="91" t="n"/>
      <c r="U24" s="144">
        <f>MAX(0,40-Y24)</f>
        <v/>
      </c>
      <c r="V24" s="351">
        <f>IF(OR($C24="",$D24=""),0,
 IF(OR($A24="Holiday",$A25="Holiday"),0,
 IF(AND(NOT(OR($A24="Annual Leave",$A25="Annual Leave")),$A24="Off day"),0,
  IF($I24+$I25&gt;=8,IF($I24&gt;=8,8,$I24),$I24)
  )))</f>
        <v/>
      </c>
      <c r="W24" s="351">
        <f>MAX(0,V24-U24)</f>
        <v/>
      </c>
      <c r="X24" s="351">
        <f>IF(C24="","",C24-WEEKDAY(C24,1)+1)</f>
        <v/>
      </c>
      <c r="Y24" s="351">
        <f>SUMPRODUCT(($X$14:$X23=X24)*(($V$14:$V23)+($O$14:$O23)))+IF(X24=X14,$L$11,0)</f>
        <v/>
      </c>
      <c r="Z24" s="351" t="n"/>
      <c r="AA24" s="351" t="n"/>
      <c r="AB24" s="351" t="n"/>
      <c r="AC24" s="351" t="n"/>
      <c r="AD24" s="351" t="n"/>
      <c r="AE24" s="351" t="n"/>
      <c r="AF24" s="351" t="n"/>
    </row>
    <row r="25" ht="24" customHeight="1" s="348" thickBot="1">
      <c r="A25" s="154" t="inlineStr">
        <is>
          <t>On Day</t>
        </is>
      </c>
      <c r="B25" s="273" t="n"/>
      <c r="C25" s="90">
        <f>C24</f>
        <v/>
      </c>
      <c r="D25" s="276" t="n"/>
      <c r="E25" s="277">
        <f>IF(D25="", "",
 IF(D25=TIME(0,0,0), 0,
 IF(AND(D25&gt;=TIME(0,0,1), D25&lt;=TIME(2,0,0)), TIME(7,0,0),
 IF(AND(D25&gt;=TIME(6,0,0), D25&lt;=TIME(8,0,0)), TIME(12,0,0),
 IF(AND(D25&gt;TIME(8,0,0), D25&lt;=TIME(13,59,0)), TIME(15,0,0),
 IF(AND(D25&gt;=TIME(14,0,0), D25&lt;=TIME(17,59,0)), TIME(21,0,0),
 IF(AND(D25&gt;=TIME(18,0,0), D25&lt;=TIME(21,59,0)), TIME(0,0,0),
 IF(AND(D25&gt;=TIME(22,0,0), D25&lt;=TIME(23,59,59)), TIME(7,0,0), ""))))))))</f>
        <v/>
      </c>
      <c r="F25" s="156" t="n"/>
      <c r="G25" s="277">
        <f>IF(AND(D25&gt;=TIME(6,0,0),D25&lt;=TIME(8,0,0)),E25,"")</f>
        <v/>
      </c>
      <c r="H25" s="276" t="n"/>
      <c r="I25" s="30">
        <f>ROUND(IF(OR(D25="",E25="",E25=0),0,IF(H25="",MOD(E25-D25,1)*24,MOD(H25-D25,1)*24)),2)</f>
        <v/>
      </c>
      <c r="J25" s="158" t="n"/>
      <c r="K25" s="274" t="n"/>
      <c r="L25" s="271" t="n"/>
      <c r="M25" s="275">
        <f>MAX(0,V25-W25)</f>
        <v/>
      </c>
      <c r="N25" s="278">
        <f>(IF(OR($C25="",$D25=""),0,
 IF(OR($A24="Holiday",$A25="Holiday"),
    IF(ISNUMBER(MATCH(TRIM($B25),{"Phagwah","Good Friday","Easter Monday","Labour Day","Christmas","Eid ul Azha","Romans-2","Globe-12","Neptune P1"},0)),0,$I25),
 IF(AND(NOT(OR($A24="Annual Leave",$A25="Annual Leave")),$A25="Off day"),$I25,
  MAX(0,$I25-$V25)
  ))))+W25</f>
        <v/>
      </c>
      <c r="O25" s="278">
        <f>IF(AND(OR($A24="Holiday",$A25="Holiday"),
        ISNUMBER(MATCH(TRIM($B25),{"Phagwah","Good Friday","Easter Monday","Labour Day","Christmas","Eid ul Azha","Romans-2","Globe-12","Neptune P1"},0))),
   $I25,0)</f>
        <v/>
      </c>
      <c r="P25" s="278">
        <f>IF(OR($O$7="Canteen",$O$7="Head Office"),0,IF($I25&lt;=0,0,IF(AND($I24&lt;=0,OR(TRIM($J25)="Hebrews",TRIM($J25)="Romans",TRIM($J25)="Romans-2",TRIM($J25)="Globe",TRIM($J25)="Globe-12",TRIM($J25)="Neptune P1")),1,0)))</f>
        <v/>
      </c>
      <c r="Q25" s="279" t="n"/>
      <c r="R25" s="278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IF(AND($I24=0,$I25&gt;0),1,0),
      0
   ),
0))</f>
        <v/>
      </c>
      <c r="S25" s="278">
        <f>IF(OR($A24="Annual Leave",$A25="Annual Leave"),IF(AND($A24&lt;&gt;"Annual Leave",$A25="Annual Leave"),8,0),0)</f>
        <v/>
      </c>
      <c r="T25" s="280" t="n"/>
      <c r="U25" s="144">
        <f>MAX(0,40-Y25)</f>
        <v/>
      </c>
      <c r="V25" s="351">
        <f>IF(OR($C25="",$D25=""),0,
 IF(OR($A24="Holiday",$A25="Holiday"),0,
 IF(AND(NOT(OR($A24="Annual Leave",$A25="Annual Leave")),$A25="Off day"),0,
  IF($I24+$I25&gt;=8,IF($I24&gt;=8,0,8-$I24),$I25)
  )))</f>
        <v/>
      </c>
      <c r="W25" s="351">
        <f>MAX(0,V25-U25)</f>
        <v/>
      </c>
      <c r="X25" s="351">
        <f>IF(C25="","",C25-WEEKDAY(C25,1)+1)</f>
        <v/>
      </c>
      <c r="Y25" s="351">
        <f>SUMPRODUCT(($X$14:$X24=X25)*(($V$14:$V24)+($O$14:$O24)))+IF(X25=X14,$L$11,0)</f>
        <v/>
      </c>
      <c r="Z25" s="351" t="n"/>
      <c r="AA25" s="351" t="n"/>
      <c r="AB25" s="351" t="n"/>
      <c r="AC25" s="351" t="n"/>
      <c r="AD25" s="351" t="n"/>
      <c r="AE25" s="351" t="n"/>
      <c r="AF25" s="351" t="n"/>
    </row>
    <row r="26" ht="24" customHeight="1" s="348" thickBot="1">
      <c r="A26" s="159" t="inlineStr">
        <is>
          <t>On Day</t>
        </is>
      </c>
      <c r="B26" s="281" t="n"/>
      <c r="C26" s="92">
        <f>C24+1</f>
        <v/>
      </c>
      <c r="D26" s="31" t="n"/>
      <c r="E26" s="160">
        <f>IF(D26="", "",
 IF(D26=TIME(0,0,0), 0,
 IF(AND(D26&gt;=TIME(0,0,1), D26&lt;=TIME(2,0,0)), TIME(7,0,0),
 IF(AND(D26&gt;=TIME(6,0,0), D26&lt;=TIME(8,0,0)), TIME(12,0,0),
 IF(AND(D26&gt;TIME(8,0,0), D26&lt;=TIME(13,59,0)), TIME(15,0,0),
 IF(AND(D26&gt;=TIME(14,0,0), D26&lt;=TIME(17,59,0)), TIME(21,0,0),
 IF(AND(D26&gt;=TIME(18,0,0), D26&lt;=TIME(21,59,0)), TIME(0,0,0),
 IF(AND(D26&gt;=TIME(22,0,0), D26&lt;=TIME(23,59,59)), TIME(7,0,0), ""))))))))</f>
        <v/>
      </c>
      <c r="F26" s="161" t="n"/>
      <c r="G26" s="160">
        <f>IF(AND(D26&gt;=TIME(6,0,0),D26&lt;=TIME(8,0,0)),E26,"")</f>
        <v/>
      </c>
      <c r="H26" s="31" t="n"/>
      <c r="I26" s="32">
        <f>ROUND(IF(OR(D26="",E26="",E26=0),0,IF(H26="",MOD(E26-D26,1)*24,MOD(H26-D26,1)*24)),2)</f>
        <v/>
      </c>
      <c r="J26" s="162" t="n"/>
      <c r="K26" s="282" t="n"/>
      <c r="L26" s="271" t="n"/>
      <c r="M26" s="283">
        <f>MAX(0,V26-W26)</f>
        <v/>
      </c>
      <c r="N26" s="33">
        <f>(IF(OR($C26="",$D26=""),0,
 IF(OR($A26="Holiday",$A27="Holiday"),
    IF(ISNUMBER(MATCH(TRIM($B26),{"Phagwah","Good Friday","Easter Monday","Labour Day","Christmas","Eid ul Azha","Romans-2","Globe-12","Neptune P1"},0)),0,$I26),
 IF(AND(NOT(OR($A26="Annual Leave",$A27="Annual Leave")),$A26="Off day"),$I26,
  MAX(0,$I26-$V26)
  ))))+W26</f>
        <v/>
      </c>
      <c r="O26" s="33">
        <f>IF(AND(OR($A26="Holiday",$A27="Holiday"),
        ISNUMBER(MATCH(TRIM($B26),{"Phagwah","Good Friday","Easter Monday","Labour Day","Christmas","Eid ul Azha","Romans-2","Globe-12","Neptune P1"},0))),
   $I26,0)</f>
        <v/>
      </c>
      <c r="P26" s="33">
        <f>IF(OR($O$7="Canteen",$O$7="Head Office"),0,IF($I26&lt;=0,0,IF(OR(OR(TRIM($J26)="Hebrews",TRIM($J26)="Romans",TRIM($J26)="Romans-2",TRIM($J26)="Globe",TRIM($J26)="Globe-12",TRIM($J26)="Neptune P1"),AND($I27&gt;0,OR(TRIM($J27)="Hebrews",TRIM($J27)="Romans",TRIM($J27)="Romans-2",TRIM($J27)="Globe",TRIM($J27)="Globe-12",TRIM($J27)="Neptune P1"))),1,0)))</f>
        <v/>
      </c>
      <c r="Q26" s="34" t="n"/>
      <c r="R26" s="33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IF($I26&gt;0,1,0),
      0
   ),
0))</f>
        <v/>
      </c>
      <c r="S26" s="33">
        <f>IF(OR($A26="Annual Leave",$A27="Annual Leave"),IF($A26="Annual Leave",8,0),0)</f>
        <v/>
      </c>
      <c r="T26" s="35" t="n"/>
      <c r="U26" s="144">
        <f>MAX(0,40-Y26)</f>
        <v/>
      </c>
      <c r="V26" s="351">
        <f>IF(OR($C26="",$D26=""),0,
 IF(OR($A26="Holiday",$A27="Holiday"),0,
 IF(AND(NOT(OR($A26="Annual Leave",$A27="Annual Leave")),$A26="Off day"),0,
  IF($I26+$I27&gt;=8,IF($I26&gt;=8,8,$I26),$I26)
  )))</f>
        <v/>
      </c>
      <c r="W26" s="351">
        <f>MAX(0,V26-U26)</f>
        <v/>
      </c>
      <c r="X26" s="351">
        <f>IF(C26="","",C26-WEEKDAY(C26,1)+1)</f>
        <v/>
      </c>
      <c r="Y26" s="351">
        <f>SUMPRODUCT(($X$14:$X25=X26)*(($V$14:$V25)+($O$14:$O25)))+IF(X26=X14,$L$11,0)</f>
        <v/>
      </c>
      <c r="Z26" s="351" t="n"/>
      <c r="AA26" s="351" t="n"/>
      <c r="AB26" s="351" t="n"/>
      <c r="AC26" s="351" t="n"/>
      <c r="AD26" s="351" t="n"/>
      <c r="AE26" s="351" t="n"/>
      <c r="AF26" s="351" t="n"/>
    </row>
    <row r="27" ht="24" customHeight="1" s="348" thickBot="1">
      <c r="A27" s="159" t="inlineStr">
        <is>
          <t>On Day</t>
        </is>
      </c>
      <c r="B27" s="281" t="n"/>
      <c r="C27" s="93">
        <f>C26</f>
        <v/>
      </c>
      <c r="D27" s="36" t="n"/>
      <c r="E27" s="163">
        <f>IF(D27="", "",
 IF(D27=TIME(0,0,0), 0,
 IF(AND(D27&gt;=TIME(0,0,1), D27&lt;=TIME(2,0,0)), TIME(7,0,0),
 IF(AND(D27&gt;=TIME(6,0,0), D27&lt;=TIME(8,0,0)), TIME(12,0,0),
 IF(AND(D27&gt;TIME(8,0,0), D27&lt;=TIME(13,59,0)), TIME(15,0,0),
 IF(AND(D27&gt;=TIME(14,0,0), D27&lt;=TIME(17,59,0)), TIME(21,0,0),
 IF(AND(D27&gt;=TIME(18,0,0), D27&lt;=TIME(21,59,0)), TIME(0,0,0),
 IF(AND(D27&gt;=TIME(22,0,0), D27&lt;=TIME(23,59,59)), TIME(7,0,0), ""))))))))</f>
        <v/>
      </c>
      <c r="F27" s="164" t="n"/>
      <c r="G27" s="163">
        <f>IF(AND(D27&gt;=TIME(6,0,0),D27&lt;=TIME(8,0,0)),E27,"")</f>
        <v/>
      </c>
      <c r="H27" s="36" t="n"/>
      <c r="I27" s="37">
        <f>ROUND(IF(OR(D27="",E27="",E27=0),0,IF(H27="",MOD(E27-D27,1)*24,MOD(H27-D27,1)*24)),2)</f>
        <v/>
      </c>
      <c r="J27" s="162" t="n"/>
      <c r="K27" s="282" t="n"/>
      <c r="L27" s="271" t="n"/>
      <c r="M27" s="283">
        <f>MAX(0,V27-W27)</f>
        <v/>
      </c>
      <c r="N27" s="38">
        <f>(IF(OR($C27="",$D27=""),0,
 IF(OR($A26="Holiday",$A27="Holiday"),
    IF(ISNUMBER(MATCH(TRIM($B27),{"Phagwah","Good Friday","Easter Monday","Labour Day","Christmas","Eid ul Azha","Romans-2","Globe-12","Neptune P1"},0)),0,$I27),
 IF(AND(NOT(OR($A26="Annual Leave",$A27="Annual Leave")),$A27="Off day"),$I27,
  MAX(0,$I27-$V27)
  ))))+W27</f>
        <v/>
      </c>
      <c r="O27" s="38">
        <f>IF(AND(OR($A26="Holiday",$A27="Holiday"),
        ISNUMBER(MATCH(TRIM($B27),{"Phagwah","Good Friday","Easter Monday","Labour Day","Christmas","Eid ul Azha","Romans-2","Globe-12","Neptune P1"},0))),
   $I27,0)</f>
        <v/>
      </c>
      <c r="P27" s="38">
        <f>IF(OR($O$7="Canteen",$O$7="Head Office"),0,IF($I27&lt;=0,0,IF(AND($I26&lt;=0,OR(TRIM($J27)="Hebrews",TRIM($J27)="Romans",TRIM($J27)="Romans-2",TRIM($J27)="Globe",TRIM($J27)="Globe-12",TRIM($J27)="Neptune P1")),1,0)))</f>
        <v/>
      </c>
      <c r="Q27" s="39" t="n"/>
      <c r="R27" s="38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IF(AND($I26=0,$I27&gt;0),1,0),
      0
   ),
0))</f>
        <v/>
      </c>
      <c r="S27" s="38">
        <f>IF(OR($A26="Annual Leave",$A27="Annual Leave"),IF(AND($A26&lt;&gt;"Annual Leave",$A27="Annual Leave"),8,0),0)</f>
        <v/>
      </c>
      <c r="T27" s="40" t="n"/>
      <c r="U27" s="144">
        <f>MAX(0,40-Y27)</f>
        <v/>
      </c>
      <c r="V27" s="351">
        <f>IF(OR($C27="",$D27=""),0,
 IF(OR($A26="Holiday",$A27="Holiday"),0,
 IF(AND(NOT(OR($A26="Annual Leave",$A27="Annual Leave")),$A27="Off day"),0,
  IF($I26+$I27&gt;=8,IF($I26&gt;=8,0,8-$I26),$I27)
  )))</f>
        <v/>
      </c>
      <c r="W27" s="351">
        <f>MAX(0,V27-U27)</f>
        <v/>
      </c>
      <c r="X27" s="351">
        <f>IF(C27="","",C27-WEEKDAY(C27,1)+1)</f>
        <v/>
      </c>
      <c r="Y27" s="351">
        <f>SUMPRODUCT(($X$14:$X26=X27)*(($V$14:$V26)+($O$14:$O26)))+IF(X27=X14,$L$11,0)</f>
        <v/>
      </c>
      <c r="Z27" s="351" t="n"/>
      <c r="AA27" s="351" t="n"/>
      <c r="AB27" s="351" t="n"/>
      <c r="AC27" s="351" t="n"/>
      <c r="AD27" s="351" t="n"/>
      <c r="AE27" s="351" t="n"/>
      <c r="AF27" s="351" t="n"/>
    </row>
    <row r="28" ht="24" customHeight="1" s="348" thickBot="1">
      <c r="A28" s="176" t="n"/>
      <c r="B28" s="176" t="n"/>
      <c r="C28" s="145" t="n"/>
      <c r="D28" s="6" t="n"/>
      <c r="E28" s="14" t="n"/>
      <c r="F28" s="6" t="n"/>
      <c r="G28" s="6" t="n"/>
      <c r="H28" s="336" t="n"/>
      <c r="I28" s="351" t="n"/>
      <c r="J28" s="336" t="n"/>
      <c r="K28" s="336" t="n"/>
      <c r="L28" s="336" t="n"/>
      <c r="M28" s="99">
        <f>MAX(0,V28-W28)</f>
        <v/>
      </c>
      <c r="N28" s="99">
        <f>(IF(OR($C28="",$D28=""),0,
 IF(OR($A28="Holiday",$A29="Holiday"),
    IF(ISNUMBER(MATCH(TRIM($B28),{"Phagwah","Good Friday","Easter Monday","Labour Day","Christmas","Eid ul Azha","Romans-2","Globe-12","Neptune P1"},0)),0,$I28),
 IF(AND(NOT(OR($A28="Annual Leave",$A29="Annual Leave")),$A28="Off day"),$I28,
  MAX(0,$I28-$V28)
  ))))+W28</f>
        <v/>
      </c>
      <c r="O28" s="99">
        <f>IF(AND(OR($A28="Holiday",$A29="Holiday"),
        ISNUMBER(MATCH(TRIM($B28),{"Phagwah","Good Friday","Easter Monday","Labour Day","Christmas","Eid ul Azha","Romans-2","Globe-12","Neptune P1"},0))),
   $I28,0)</f>
        <v/>
      </c>
      <c r="P28" s="99">
        <f>IF(OR($O$7="Canteen",$O$7="Head Office"),0,IF($I28&lt;=0,0,IF(OR(OR(TRIM($J28)="Hebrews",TRIM($J28)="Romans",TRIM($J28)="Romans-2",TRIM($J28)="Globe",TRIM($J28)="Globe-12",TRIM($J28)="Neptune P1"),AND($I29&gt;0,OR(TRIM($J29)="Hebrews",TRIM($J29)="Romans",TRIM($J29)="Romans-2",TRIM($J29)="Globe",TRIM($J29)="Globe-12",TRIM($J29)="Neptune P1"))),1,0)))</f>
        <v/>
      </c>
      <c r="Q28" s="178" t="n"/>
      <c r="R28" s="15" t="n"/>
      <c r="S28" s="99">
        <f>IF(OR($A28="Annual Leave",$A29="Annual Leave"),IF($A28="Annual Leave",8,0),0)</f>
        <v/>
      </c>
      <c r="T28" s="100">
        <f>SUM(T14:T27)</f>
        <v/>
      </c>
      <c r="U28" s="144">
        <f>MAX(0,40-Y28)</f>
        <v/>
      </c>
      <c r="V28" s="351">
        <f>IF(OR($C28="",$D28=""),0,
 IF(OR($A28="Holiday",$A29="Holiday"),0,
 IF(AND(NOT(OR($A28="Annual Leave",$A29="Annual Leave")),$A28="Off day"),0,
  IF($I28+$I29&gt;=8,IF($I28&gt;=8,8,$I28),$I28)
  )))</f>
        <v/>
      </c>
      <c r="W28" s="351">
        <f>MAX(0,V28-U28)</f>
        <v/>
      </c>
      <c r="X28" s="351">
        <f>IF(C28="","",C28-WEEKDAY(C28,1)+1)</f>
        <v/>
      </c>
      <c r="Y28" s="351">
        <f>SUMPRODUCT(($X$14:$X27=X28)*(($V$14:$V27)+($O$14:$O27)))+IF(X28=X14,$L$11,0)</f>
        <v/>
      </c>
      <c r="Z28" s="351" t="n"/>
      <c r="AA28" s="351" t="n"/>
      <c r="AB28" s="351" t="n"/>
      <c r="AC28" s="351" t="n"/>
      <c r="AD28" s="351" t="n"/>
      <c r="AE28" s="351" t="n"/>
      <c r="AF28" s="351" t="n"/>
    </row>
    <row r="29" hidden="1" ht="15.75" customHeight="1" s="348" thickBot="1">
      <c r="A29" s="179" t="n"/>
      <c r="B29" s="176" t="n"/>
      <c r="C29" s="145" t="n"/>
      <c r="D29" s="6" t="n"/>
      <c r="E29" s="295">
        <f>IF(D29="", "",
 IF(D29=TIME(0,0,0), 0,
 IF(AND(D29&gt;=TIME(0,0,1), D29&lt;=TIME(2,0,0)), TIME(7,0,0),
 IF(AND(D29&gt;=TIME(6,0,0), D29&lt;=TIME(8,0,0)), TIME(12,0,0),
 IF(AND(D29&gt;TIME(8,0,0), D29&lt;=TIME(13,59,0)), TIME(15,0,0),
 IF(AND(D29&gt;=TIME(14,0,0), D29&lt;=TIME(17,59,0)), TIME(21,0,0),
 IF(AND(D29&gt;=TIME(18,0,0), D29&lt;=TIME(21,59,0)), TIME(0,0,0),
 IF(AND(D29&gt;=TIME(22,0,0), D29&lt;=TIME(23,59,59)), TIME(7,0,0), ""))))))))</f>
        <v/>
      </c>
      <c r="F29" s="6" t="n"/>
      <c r="G29" s="6" t="n"/>
      <c r="H29" s="6" t="n"/>
      <c r="I29" s="6" t="n"/>
      <c r="J29" s="6" t="n"/>
      <c r="K29" s="6" t="n"/>
      <c r="L29" s="6" t="n"/>
      <c r="M29" s="4">
        <f>MAX(0,V29-W29)</f>
        <v/>
      </c>
      <c r="N29" s="4">
        <f>(IF(OR($C29="",$D29=""),0,
 IF(OR($A28="Holiday",$A29="Holiday"),
    IF(ISNUMBER(MATCH(TRIM($B29),{"Phagwah","Good Friday","Easter Monday","Labour Day","Christmas","Eid ul Azha","Romans-2","Globe-12","Neptune P1"},0)),0,$I29),
 IF(AND(NOT(OR($A28="Annual Leave",$A29="Annual Leave")),$A29="Off day"),$I29,
  MAX(0,$I29-$V29)
  ))))+W29</f>
        <v/>
      </c>
      <c r="O29" s="4">
        <f>IF(AND(OR($A28="Holiday",$A29="Holiday"),
        ISNUMBER(MATCH(TRIM($B29),{"Phagwah","Good Friday","Easter Monday","Labour Day","Christmas","Eid ul Azha","Romans-2","Globe-12","Neptune P1"},0))),
   $I29,0)</f>
        <v/>
      </c>
      <c r="P29" s="4">
        <f>IF(OR($O$7="Canteen",$O$7="Head Office"),0,IF($I29&lt;=0,0,IF(AND($I28&lt;=0,OR(TRIM($J29)="Hebrews",TRIM($J29)="Romans",TRIM($J29)="Romans-2",TRIM($J29)="Globe",TRIM($J29)="Globe-12",TRIM($J29)="Neptune P1")),1,0)))</f>
        <v/>
      </c>
      <c r="Q29" s="6" t="n"/>
      <c r="R29" s="296">
        <f>IF(OR($O$7="Canteen",$O$7="Head Office"),0,IF(
  AND(
    SUMIFS(I:I, C:C, C29) &gt;= 8,
    COUNTIFS(C$14:C29, C29)=1,
    OR(
      TEXT(D29,"hh:mm:ss")="07:00:00",
      TEXT(D29,"hh:mm:ss")="15:00:00",
      TEXT(D29,"hh:mm:ss")="23:00:00",
      TEXT(D30,"hh:mm:ss")="07:00:00",
      TEXT(D30,"hh:mm:ss")="15:00:00",
      TEXT(D30,"hh:mm:ss")="23:00:00"
    )
  ),
  1,
  0
))</f>
        <v/>
      </c>
      <c r="S29" s="4">
        <f>IF(OR($A28="Annual Leave",$A29="Annual Leave"),IF(AND($A28&lt;&gt;"Annual Leave",$A29="Annual Leave"),8,0),0)</f>
        <v/>
      </c>
      <c r="T29" s="146" t="n"/>
      <c r="U29" s="351">
        <f>MAX(0,40-Y29)</f>
        <v/>
      </c>
      <c r="V29" s="351">
        <f>IF(OR($C29="",$D29=""),0,
 IF(OR($A28="Holiday",$A29="Holiday"),0,
 IF(AND(NOT(OR($A28="Annual Leave",$A29="Annual Leave")),$A29="Off day"),0,
  IF($I28+$I29&gt;=8,IF($I28&gt;=8,0,8-$I28),$I29)
  )))</f>
        <v/>
      </c>
      <c r="W29" s="351">
        <f>MAX(0,V29-U29)</f>
        <v/>
      </c>
      <c r="X29" s="351">
        <f>IF(C29="","",C29-WEEKDAY(C29,1)+1)</f>
        <v/>
      </c>
      <c r="Y29" s="351">
        <f>SUMPRODUCT(($X$14:$X28=X29)*(($V$14:$V28)+($O$14:$O28)))+IF(X29=X14,$L$11,0)</f>
        <v/>
      </c>
      <c r="Z29" s="351" t="n"/>
      <c r="AA29" s="351" t="n"/>
      <c r="AB29" s="351" t="n"/>
      <c r="AC29" s="351" t="n"/>
      <c r="AD29" s="351" t="n"/>
      <c r="AE29" s="351" t="n"/>
      <c r="AF29" s="351" t="n"/>
    </row>
    <row r="30" ht="24" customHeight="1" s="348" thickBot="1">
      <c r="A30" s="147" t="inlineStr">
        <is>
          <t>On Day</t>
        </is>
      </c>
      <c r="B30" s="180" t="n"/>
      <c r="C30" s="88">
        <f>C27+1</f>
        <v/>
      </c>
      <c r="D30" s="54" t="n"/>
      <c r="E30" s="148">
        <f>IF(D30="", "",
 IF(D30=TIME(0,0,0), 0,
 IF(AND(D30&gt;=TIME(0,0,1), D30&lt;=TIME(2,0,0)), TIME(7,0,0),
 IF(AND(D30&gt;=TIME(6,0,0), D30&lt;=TIME(8,0,0)), TIME(12,0,0),
 IF(AND(D30&gt;TIME(8,0,0), D30&lt;=TIME(13,59,0)), TIME(15,0,0),
 IF(AND(D30&gt;=TIME(14,0,0), D30&lt;=TIME(17,59,0)), TIME(21,0,0),
 IF(AND(D30&gt;=TIME(18,0,0), D30&lt;=TIME(21,59,0)), TIME(0,0,0),
 IF(AND(D30&gt;=TIME(22,0,0), D30&lt;=TIME(23,59,59)), TIME(7,0,0), ""))))))))</f>
        <v/>
      </c>
      <c r="F30" s="149" t="n"/>
      <c r="G30" s="148">
        <f>IF(AND(D30&gt;=TIME(6,0,0),D30&lt;=TIME(8,0,0)),E30,"")</f>
        <v/>
      </c>
      <c r="H30" s="54" t="n"/>
      <c r="I30" s="55">
        <f>ROUND(IF(OR(D30="",E30="",E30=0),0,IF(H30="",MOD(E30-D30,1)*24,MOD(H30-D30,1)*24)),2)</f>
        <v/>
      </c>
      <c r="J30" s="150" t="n"/>
      <c r="K30" s="270" t="n"/>
      <c r="L30" s="181" t="n"/>
      <c r="M30" s="272">
        <f>MAX(0,V30-W30)</f>
        <v/>
      </c>
      <c r="N30" s="56">
        <f>(IF(OR($C30="",$D30=""),0,
 IF(OR($A30="Holiday",$A31="Holiday"),
    IF(ISNUMBER(MATCH(TRIM($B30),{"Phagwah","Good Friday","Easter Monday","Labour Day","Christmas","Eid ul Azha","Romans-2","Globe-12","Neptune P1"},0)),0,$I30),
 IF(AND(NOT(OR($A30="Annual Leave",$A31="Annual Leave")),$A30="Off day"),$I30,
  MAX(0,$I30-$V30)
  ))))+W30</f>
        <v/>
      </c>
      <c r="O30" s="56">
        <f>IF(AND(OR($A30="Holiday",$A31="Holiday"),
        ISNUMBER(MATCH(TRIM($B30),{"Phagwah","Good Friday","Easter Monday","Labour Day","Christmas","Eid ul Azha","Romans-2","Globe-12","Neptune P1"},0))),
   $I30,0)</f>
        <v/>
      </c>
      <c r="P30" s="56">
        <f>IF(OR($O$7="Canteen",$O$7="Head Office"),0,IF($I30&lt;=0,0,IF(OR(OR(TRIM($J30)="Hebrews",TRIM($J30)="Romans",TRIM($J30)="Romans-2",TRIM($J30)="Globe",TRIM($J30)="Globe-12",TRIM($J30)="Neptune P1"),AND($I31&gt;0,OR(TRIM($J31)="Hebrews",TRIM($J31)="Romans",TRIM($J31)="Romans-2",TRIM($J31)="Globe",TRIM($J31)="Globe-12",TRIM($J31)="Neptune P1"))),1,0)))</f>
        <v/>
      </c>
      <c r="Q30" s="57" t="n"/>
      <c r="R30" s="56">
        <f>IF(OR($O$7="Canteen",$O$7="Head Office"),0,IF(
  AND(
    SUMIFS(I:I, C:C, C30) &gt;= 8,
    COUNTIFS(C$14:C30, C30)=1,
    OR(
      TEXT(D30,"hh:mm:ss")="07:00:00",
      TEXT(D30,"hh:mm:ss")="15:00:00",
      TEXT(D30,"hh:mm:ss")="23:00:00",
      TEXT(D31,"hh:mm:ss")="07:00:00",
      TEXT(D31,"hh:mm:ss")="15:00:00",
      TEXT(D31,"hh:mm:ss")="23:00:00"
    )
  ),
  1,
  0
))</f>
        <v/>
      </c>
      <c r="S30" s="56">
        <f>IF(OR($A30="Annual Leave",$A31="Annual Leave"),IF($A30="Annual Leave",8,0),0)</f>
        <v/>
      </c>
      <c r="T30" s="58" t="n"/>
      <c r="U30" s="144">
        <f>MAX(0,40-Y30)</f>
        <v/>
      </c>
      <c r="V30" s="151">
        <f>IF(OR($C30="",$D30=""),0,
 IF(OR($A30="Holiday",$A31="Holiday"),0,
 IF(AND(NOT(OR($A30="Annual Leave",$A31="Annual Leave")),$A30="Off day"),0,
  IF($I30+$I31&gt;=8,IF($I30&gt;=8,8,$I30),$I30)
  )))</f>
        <v/>
      </c>
      <c r="W30" s="151">
        <f>MAX(0,V30-U30)</f>
        <v/>
      </c>
      <c r="X30" s="151">
        <f>IF(C30="","",C30-WEEKDAY(C30,1)+1)</f>
        <v/>
      </c>
      <c r="Y30" s="151">
        <f>SUMPRODUCT(($X$14:$X29=X30)*(($V$14:$V29)+($O$14:$O29)))+IF(X30=X14,$L$11,0)</f>
        <v/>
      </c>
      <c r="Z30" s="151" t="n"/>
      <c r="AA30" s="151" t="n"/>
      <c r="AB30" s="151" t="n"/>
      <c r="AC30" s="351" t="n"/>
      <c r="AD30" s="351" t="n"/>
      <c r="AE30" s="351" t="n"/>
      <c r="AF30" s="351" t="n"/>
    </row>
    <row r="31" ht="24" customHeight="1" s="348" thickBot="1">
      <c r="A31" s="147" t="inlineStr">
        <is>
          <t>On Day</t>
        </is>
      </c>
      <c r="B31" s="182" t="n"/>
      <c r="C31" s="89">
        <f>C30</f>
        <v/>
      </c>
      <c r="D31" s="59" t="n"/>
      <c r="E31" s="152">
        <f>IF(D31="", "",
 IF(D31=TIME(0,0,0), 0,
 IF(AND(D31&gt;=TIME(0,0,1), D31&lt;=TIME(2,0,0)), TIME(7,0,0),
 IF(AND(D31&gt;=TIME(6,0,0), D31&lt;=TIME(8,0,0)), TIME(12,0,0),
 IF(AND(D31&gt;TIME(8,0,0), D31&lt;=TIME(13,59,0)), TIME(15,0,0),
 IF(AND(D31&gt;=TIME(14,0,0), D31&lt;=TIME(17,59,0)), TIME(21,0,0),
 IF(AND(D31&gt;=TIME(18,0,0), D31&lt;=TIME(21,59,0)), TIME(0,0,0),
 IF(AND(D31&gt;=TIME(22,0,0), D31&lt;=TIME(23,59,59)), TIME(7,0,0), ""))))))))</f>
        <v/>
      </c>
      <c r="F31" s="153" t="n"/>
      <c r="G31" s="152">
        <f>IF(AND(D31&gt;=TIME(6,0,0),D31&lt;=TIME(8,0,0)),E31,"")</f>
        <v/>
      </c>
      <c r="H31" s="59" t="n"/>
      <c r="I31" s="60">
        <f>ROUND(IF(OR(D31="",E31="",E31=0),0,IF(H31="",MOD(E31-D31,1)*24,MOD(H31-D31,1)*24)),2)</f>
        <v/>
      </c>
      <c r="J31" s="150" t="n"/>
      <c r="K31" s="270" t="n"/>
      <c r="L31" s="183" t="n"/>
      <c r="M31" s="272">
        <f>MAX(0,V31-W31)</f>
        <v/>
      </c>
      <c r="N31" s="61">
        <f>(IF(OR($C31="",$D31=""),0,
 IF(OR($A30="Holiday",$A31="Holiday"),
    IF(ISNUMBER(MATCH(TRIM($B31),{"Phagwah","Good Friday","Easter Monday","Labour Day","Christmas","Eid ul Azha","Romans-2","Globe-12","Neptune P1"},0)),0,$I31),
 IF(AND(NOT(OR($A30="Annual Leave",$A31="Annual Leave")),$A31="Off day"),$I31,
  MAX(0,$I31-$V31)
  ))))+W31</f>
        <v/>
      </c>
      <c r="O31" s="61">
        <f>IF(AND(OR($A30="Holiday",$A31="Holiday"),
        ISNUMBER(MATCH(TRIM($B31),{"Phagwah","Good Friday","Easter Monday","Labour Day","Christmas","Eid ul Azha","Romans-2","Globe-12","Neptune P1"},0))),
   $I31,0)</f>
        <v/>
      </c>
      <c r="P31" s="61">
        <f>IF(OR($O$7="Canteen",$O$7="Head Office"),0,IF($I31&lt;=0,0,IF(AND($I30&lt;=0,OR(TRIM($J31)="Hebrews",TRIM($J31)="Romans",TRIM($J31)="Romans-2",TRIM($J31)="Globe",TRIM($J31)="Globe-12",TRIM($J31)="Neptune P1")),1,0)))</f>
        <v/>
      </c>
      <c r="Q31" s="62" t="n"/>
      <c r="R31" s="61">
        <f>IF(OR($O$7="Canteen",$O$7="Head Office"),0,IF(
  AND(
    SUMIFS(I:I, C:C, C31) &gt;= 8,
    COUNTIFS(C$14:C31, C31)=1,
    OR(
      TEXT(D31,"hh:mm:ss")="07:00:00",
      TEXT(D31,"hh:mm:ss")="15:00:00",
      TEXT(D31,"hh:mm:ss")="23:00:00",
      TEXT(D32,"hh:mm:ss")="07:00:00",
      TEXT(D32,"hh:mm:ss")="15:00:00",
      TEXT(D32,"hh:mm:ss")="23:00:00"
    )
  ),
  1,
  0
))</f>
        <v/>
      </c>
      <c r="S31" s="61">
        <f>IF(OR($A30="Annual Leave",$A31="Annual Leave"),IF(AND($A30&lt;&gt;"Annual Leave",$A31="Annual Leave"),8,0),0)</f>
        <v/>
      </c>
      <c r="T31" s="63" t="n"/>
      <c r="U31" s="144">
        <f>MAX(0,40-Y31)</f>
        <v/>
      </c>
      <c r="V31" s="151">
        <f>IF(OR($C31="",$D31=""),0,
 IF(OR($A30="Holiday",$A31="Holiday"),0,
 IF(AND(NOT(OR($A30="Annual Leave",$A31="Annual Leave")),$A31="Off day"),0,
  IF($I30+$I31&gt;=8,IF($I30&gt;=8,0,8-$I30),$I31)
  )))</f>
        <v/>
      </c>
      <c r="W31" s="151">
        <f>MAX(0,V31-U31)</f>
        <v/>
      </c>
      <c r="X31" s="151">
        <f>IF(C31="","",C31-WEEKDAY(C31,1)+1)</f>
        <v/>
      </c>
      <c r="Y31" s="151">
        <f>SUMPRODUCT(($X$14:$X30=X31)*(($V$14:$V30)+($O$14:$O30)))+IF(X31=X14,$L$11,0)</f>
        <v/>
      </c>
      <c r="Z31" s="151" t="n"/>
      <c r="AA31" s="151" t="n"/>
      <c r="AB31" s="151" t="n"/>
      <c r="AC31" s="351" t="n"/>
      <c r="AD31" s="351" t="n"/>
      <c r="AE31" s="351" t="n"/>
      <c r="AF31" s="351" t="n"/>
    </row>
    <row r="32" ht="24" customHeight="1" s="348" thickBot="1">
      <c r="A32" s="184" t="inlineStr">
        <is>
          <t>On Day</t>
        </is>
      </c>
      <c r="B32" s="185" t="n"/>
      <c r="C32" s="101">
        <f>C30+1</f>
        <v/>
      </c>
      <c r="D32" s="11" t="n"/>
      <c r="E32" s="186">
        <f>IF(D32="", "",
 IF(D32=TIME(0,0,0), 0,
 IF(AND(D32&gt;=TIME(0,0,1), D32&lt;=TIME(2,0,0)), TIME(7,0,0),
 IF(AND(D32&gt;=TIME(6,0,0), D32&lt;=TIME(8,0,0)), TIME(12,0,0),
 IF(AND(D32&gt;TIME(8,0,0), D32&lt;=TIME(13,59,0)), TIME(15,0,0),
 IF(AND(D32&gt;=TIME(14,0,0), D32&lt;=TIME(17,59,0)), TIME(21,0,0),
 IF(AND(D32&gt;=TIME(18,0,0), D32&lt;=TIME(21,59,0)), TIME(0,0,0),
 IF(AND(D32&gt;=TIME(22,0,0), D32&lt;=TIME(23,59,59)), TIME(7,0,0), ""))))))))</f>
        <v/>
      </c>
      <c r="F32" s="187" t="n"/>
      <c r="G32" s="186">
        <f>IF(AND(D32&gt;=TIME(6,0,0),D32&lt;=TIME(8,0,0)),E32,"")</f>
        <v/>
      </c>
      <c r="H32" s="11" t="n"/>
      <c r="I32" s="87">
        <f>ROUND(IF(OR(D32="",E32="",E32=0),0,IF(H32="",MOD(E32-D32,1)*24,MOD(H32-D32,1)*24)),2)</f>
        <v/>
      </c>
      <c r="J32" s="188" t="n"/>
      <c r="K32" s="297" t="n"/>
      <c r="L32" s="189" t="n"/>
      <c r="M32" s="298">
        <f>MAX(0,V32-W32)</f>
        <v/>
      </c>
      <c r="N32" s="12">
        <f>(IF(OR($C32="",$D32=""),0,
 IF(OR($A32="Holiday",$A33="Holiday"),
    IF(ISNUMBER(MATCH(TRIM($B32),{"Phagwah","Good Friday","Easter Monday","Labour Day","Christmas","Eid ul Azha","Romans-2","Globe-12","Neptune P1"},0)),0,$I32),
 IF(AND(NOT(OR($A32="Annual Leave",$A33="Annual Leave")),$A32="Off day"),$I32,
  MAX(0,$I32-$V32)
  ))))+W32</f>
        <v/>
      </c>
      <c r="O32" s="12">
        <f>IF(AND(OR($A32="Holiday",$A33="Holiday"),
        ISNUMBER(MATCH(TRIM($B32),{"Phagwah","Good Friday","Easter Monday","Labour Day","Christmas","Eid ul Azha","Romans-2","Globe-12","Neptune P1"},0))),
   $I32,0)</f>
        <v/>
      </c>
      <c r="P32" s="12">
        <f>IF(OR($O$7="Canteen",$O$7="Head Office"),0,IF($I32&lt;=0,0,IF(OR(OR(TRIM($J32)="Hebrews",TRIM($J32)="Romans",TRIM($J32)="Romans-2",TRIM($J32)="Globe",TRIM($J32)="Globe-12",TRIM($J32)="Neptune P1"),AND($I33&gt;0,OR(TRIM($J33)="Hebrews",TRIM($J33)="Romans",TRIM($J33)="Romans-2",TRIM($J33)="Globe",TRIM($J33)="Globe-12",TRIM($J33)="Neptune P1"))),1,0)))</f>
        <v/>
      </c>
      <c r="Q32" s="13" t="n"/>
      <c r="R32" s="12">
        <f>IF(OR($O$7="Canteen",$O$7="Head Office"),0,IF(
  AND(
    SUMIFS(I:I, C:C, C32) &gt;= 8,
    COUNTIFS(C$14:C32, C32)=1,
    OR(
      TEXT(D32,"hh:mm:ss")="07:00:00",
      TEXT(D32,"hh:mm:ss")="15:00:00",
      TEXT(D32,"hh:mm:ss")="23:00:00",
      TEXT(D33,"hh:mm:ss")="07:00:00",
      TEXT(D33,"hh:mm:ss")="15:00:00",
      TEXT(D33,"hh:mm:ss")="23:00:00"
    )
  ),
  1,
  0
))</f>
        <v/>
      </c>
      <c r="S32" s="12">
        <f>IF(OR($A32="Annual Leave",$A33="Annual Leave"),IF($A32="Annual Leave",8,0),0)</f>
        <v/>
      </c>
      <c r="T32" s="102" t="n"/>
      <c r="U32" s="144">
        <f>MAX(0,40-Y32)</f>
        <v/>
      </c>
      <c r="V32" s="351">
        <f>IF(OR($C32="",$D32=""),0,
 IF(OR($A32="Holiday",$A33="Holiday"),0,
 IF(AND(NOT(OR($A32="Annual Leave",$A33="Annual Leave")),$A32="Off day"),0,
  IF($I32+$I33&gt;=8,IF($I32&gt;=8,8,$I32),$I32)
  )))</f>
        <v/>
      </c>
      <c r="W32" s="351">
        <f>MAX(0,V32-U32)</f>
        <v/>
      </c>
      <c r="X32" s="351">
        <f>IF(C32="","",C32-WEEKDAY(C32,1)+1)</f>
        <v/>
      </c>
      <c r="Y32" s="351">
        <f>SUMPRODUCT(($X$14:$X31=X32)*(($V$14:$V31)+($O$14:$O31)))+IF(X32=X14,$L$11,0)</f>
        <v/>
      </c>
      <c r="Z32" s="351" t="n"/>
      <c r="AA32" s="351" t="n"/>
      <c r="AB32" s="351" t="n"/>
      <c r="AC32" s="351" t="n"/>
      <c r="AD32" s="351" t="n"/>
      <c r="AE32" s="351" t="n"/>
      <c r="AF32" s="351" t="n"/>
    </row>
    <row r="33" ht="24" customHeight="1" s="348" thickBot="1">
      <c r="A33" s="184" t="inlineStr">
        <is>
          <t>On Day</t>
        </is>
      </c>
      <c r="B33" s="299" t="n"/>
      <c r="C33" s="101">
        <f>C32</f>
        <v/>
      </c>
      <c r="D33" s="300" t="n"/>
      <c r="E33" s="301">
        <f>IF(D33="", "",
 IF(D33=TIME(0,0,0), 0,
 IF(AND(D33&gt;=TIME(0,0,1), D33&lt;=TIME(2,0,0)), TIME(7,0,0),
 IF(AND(D33&gt;=TIME(6,0,0), D33&lt;=TIME(8,0,0)), TIME(12,0,0),
 IF(AND(D33&gt;TIME(8,0,0), D33&lt;=TIME(13,59,0)), TIME(15,0,0),
 IF(AND(D33&gt;=TIME(14,0,0), D33&lt;=TIME(17,59,0)), TIME(21,0,0),
 IF(AND(D33&gt;=TIME(18,0,0), D33&lt;=TIME(21,59,0)), TIME(0,0,0),
 IF(AND(D33&gt;=TIME(22,0,0), D33&lt;=TIME(23,59,59)), TIME(7,0,0), ""))))))))</f>
        <v/>
      </c>
      <c r="F33" s="187" t="n"/>
      <c r="G33" s="301">
        <f>IF(AND(D33&gt;=TIME(6,0,0),D33&lt;=TIME(8,0,0)),E33,"")</f>
        <v/>
      </c>
      <c r="H33" s="300" t="n"/>
      <c r="I33" s="87">
        <f>ROUND(IF(OR(D33="",E33="",E33=0),0,IF(H33="",MOD(E33-D33,1)*24,MOD(H33-D33,1)*24)),2)</f>
        <v/>
      </c>
      <c r="J33" s="190" t="n"/>
      <c r="K33" s="297" t="n"/>
      <c r="L33" s="189" t="n"/>
      <c r="M33" s="298">
        <f>MAX(0,V33-W33)</f>
        <v/>
      </c>
      <c r="N33" s="302">
        <f>(IF(OR($C33="",$D33=""),0,
 IF(OR($A32="Holiday",$A33="Holiday"),
    IF(ISNUMBER(MATCH(TRIM($B33),{"Phagwah","Good Friday","Easter Monday","Labour Day","Christmas","Eid ul Azha","Romans-2","Globe-12","Neptune P1"},0)),0,$I33),
 IF(AND(NOT(OR($A32="Annual Leave",$A33="Annual Leave")),$A33="Off day"),$I33,
  MAX(0,$I33-$V33)
  ))))+W33</f>
        <v/>
      </c>
      <c r="O33" s="302">
        <f>IF(AND(OR($A32="Holiday",$A33="Holiday"),
        ISNUMBER(MATCH(TRIM($B33),{"Phagwah","Good Friday","Easter Monday","Labour Day","Christmas","Eid ul Azha","Romans-2","Globe-12","Neptune P1"},0))),
   $I33,0)</f>
        <v/>
      </c>
      <c r="P33" s="302">
        <f>IF(OR($O$7="Canteen",$O$7="Head Office"),0,IF($I33&lt;=0,0,IF(AND($I32&lt;=0,OR(TRIM($J33)="Hebrews",TRIM($J33)="Romans",TRIM($J33)="Romans-2",TRIM($J33)="Globe",TRIM($J33)="Globe-12",TRIM($J33)="Neptune P1")),1,0)))</f>
        <v/>
      </c>
      <c r="Q33" s="303" t="n"/>
      <c r="R33" s="302">
        <f>IF(OR($O$7="Canteen",$O$7="Head Office"),0,IF(
  AND(
    SUMIFS(I:I, C:C, C33) &gt;= 8,
    COUNTIFS(C$14:C33, C33)=1,
    OR(
      TEXT(D33,"hh:mm:ss")="07:00:00",
      TEXT(D33,"hh:mm:ss")="15:00:00",
      TEXT(D33,"hh:mm:ss")="23:00:00",
      TEXT(D34,"hh:mm:ss")="07:00:00",
      TEXT(D34,"hh:mm:ss")="15:00:00",
      TEXT(D34,"hh:mm:ss")="23:00:00"
    )
  ),
  1,
  0
))</f>
        <v/>
      </c>
      <c r="S33" s="302">
        <f>IF(OR($A32="Annual Leave",$A33="Annual Leave"),IF(AND($A32&lt;&gt;"Annual Leave",$A33="Annual Leave"),8,0),0)</f>
        <v/>
      </c>
      <c r="T33" s="304" t="n"/>
      <c r="U33" s="144">
        <f>MAX(0,40-Y33)</f>
        <v/>
      </c>
      <c r="V33" s="351">
        <f>IF(OR($C33="",$D33=""),0,
 IF(OR($A32="Holiday",$A33="Holiday"),0,
 IF(AND(NOT(OR($A32="Annual Leave",$A33="Annual Leave")),$A33="Off day"),0,
  IF($I32+$I33&gt;=8,IF($I32&gt;=8,0,8-$I32),$I33)
  )))</f>
        <v/>
      </c>
      <c r="W33" s="351">
        <f>MAX(0,V33-U33)</f>
        <v/>
      </c>
      <c r="X33" s="351">
        <f>IF(C33="","",C33-WEEKDAY(C33,1)+1)</f>
        <v/>
      </c>
      <c r="Y33" s="351">
        <f>SUMPRODUCT(($X$14:$X32=X33)*(($V$14:$V32)+($O$14:$O32)))+IF(X33=X14,$L$11,0)</f>
        <v/>
      </c>
      <c r="Z33" s="351" t="n"/>
      <c r="AA33" s="351" t="n"/>
      <c r="AB33" s="351" t="n"/>
      <c r="AC33" s="351" t="n"/>
      <c r="AD33" s="351" t="n"/>
      <c r="AE33" s="351" t="n"/>
      <c r="AF33" s="351" t="n"/>
    </row>
    <row r="34" ht="24" customHeight="1" s="348" thickBot="1">
      <c r="A34" s="159" t="inlineStr">
        <is>
          <t>On Day</t>
        </is>
      </c>
      <c r="B34" s="191" t="n"/>
      <c r="C34" s="92">
        <f>C32+1</f>
        <v/>
      </c>
      <c r="D34" s="31" t="n"/>
      <c r="E34" s="160">
        <f>IF(D34="", "",
 IF(D34=TIME(0,0,0), 0,
 IF(AND(D34&gt;=TIME(0,0,1), D34&lt;=TIME(2,0,0)), TIME(7,0,0),
 IF(AND(D34&gt;=TIME(6,0,0), D34&lt;=TIME(8,0,0)), TIME(12,0,0),
 IF(AND(D34&gt;TIME(8,0,0), D34&lt;=TIME(13,59,0)), TIME(15,0,0),
 IF(AND(D34&gt;=TIME(14,0,0), D34&lt;=TIME(17,59,0)), TIME(21,0,0),
 IF(AND(D34&gt;=TIME(18,0,0), D34&lt;=TIME(21,59,0)), TIME(0,0,0),
 IF(AND(D34&gt;=TIME(22,0,0), D34&lt;=TIME(23,59,59)), TIME(7,0,0), ""))))))))</f>
        <v/>
      </c>
      <c r="F34" s="161" t="n"/>
      <c r="G34" s="160">
        <f>IF(AND(D34&gt;=TIME(6,0,0),D34&lt;=TIME(8,0,0)),E34,"")</f>
        <v/>
      </c>
      <c r="H34" s="31" t="n"/>
      <c r="I34" s="32">
        <f>ROUND(IF(OR(D34="",E34="",E34=0),0,IF(H34="",MOD(E34-D34,1)*24,MOD(H34-D34,1)*24)),2)</f>
        <v/>
      </c>
      <c r="J34" s="162" t="n"/>
      <c r="K34" s="282" t="n"/>
      <c r="L34" s="181" t="n"/>
      <c r="M34" s="283">
        <f>MAX(0,V34-W34)</f>
        <v/>
      </c>
      <c r="N34" s="33">
        <f>(IF(OR($C34="",$D34=""),0,
 IF(OR($A34="Holiday",$A35="Holiday"),
    IF(ISNUMBER(MATCH(TRIM($B34),{"Phagwah","Good Friday","Easter Monday","Labour Day","Christmas","Eid ul Azha","Romans-2","Globe-12","Neptune P1"},0)),0,$I34),
 IF(AND(NOT(OR($A34="Annual Leave",$A35="Annual Leave")),$A34="Off day"),$I34,
  MAX(0,$I34-$V34)
  ))))+W34</f>
        <v/>
      </c>
      <c r="O34" s="33">
        <f>IF(AND(OR($A34="Holiday",$A35="Holiday"),
        ISNUMBER(MATCH(TRIM($B34),{"Phagwah","Good Friday","Easter Monday","Labour Day","Christmas","Eid ul Azha","Romans-2","Globe-12","Neptune P1"},0))),
   $I34,0)</f>
        <v/>
      </c>
      <c r="P34" s="33">
        <f>IF(OR($O$7="Canteen",$O$7="Head Office"),0,IF($I34&lt;=0,0,IF(OR(OR(TRIM($J34)="Hebrews",TRIM($J34)="Romans",TRIM($J34)="Romans-2",TRIM($J34)="Globe",TRIM($J34)="Globe-12",TRIM($J34)="Neptune P1"),AND($I35&gt;0,OR(TRIM($J35)="Hebrews",TRIM($J35)="Romans",TRIM($J35)="Romans-2",TRIM($J35)="Globe",TRIM($J35)="Globe-12",TRIM($J35)="Neptune P1"))),1,0)))</f>
        <v/>
      </c>
      <c r="Q34" s="34" t="n"/>
      <c r="R34" s="33">
        <f>IF(OR($O$7="Canteen",$O$7="Head Office"),0,IF(
  AND(
    SUMIFS(I:I, C:C, C34) &gt;= 8,
    COUNTIFS(C$14:C34, C34)=1,
    OR(
      TEXT(D34,"hh:mm:ss")="07:00:00",
      TEXT(D34,"hh:mm:ss")="15:00:00",
      TEXT(D34,"hh:mm:ss")="23:00:00",
      TEXT(D35,"hh:mm:ss")="07:00:00",
      TEXT(D35,"hh:mm:ss")="15:00:00",
      TEXT(D35,"hh:mm:ss")="23:00:00"
    )
  ),
  1,
  0
))</f>
        <v/>
      </c>
      <c r="S34" s="33">
        <f>IF(OR($A34="Annual Leave",$A35="Annual Leave"),IF($A34="Annual Leave",8,0),0)</f>
        <v/>
      </c>
      <c r="T34" s="35" t="n"/>
      <c r="U34" s="144">
        <f>MAX(0,40-Y34)</f>
        <v/>
      </c>
      <c r="V34" s="351">
        <f>IF(OR($C34="",$D34=""),0,
 IF(OR($A34="Holiday",$A35="Holiday"),0,
 IF(AND(NOT(OR($A34="Annual Leave",$A35="Annual Leave")),$A34="Off day"),0,
  IF($I34+$I35&gt;=8,IF($I34&gt;=8,8,$I34),$I34)
  )))</f>
        <v/>
      </c>
      <c r="W34" s="351">
        <f>MAX(0,V34-U34)</f>
        <v/>
      </c>
      <c r="X34" s="351">
        <f>IF(C34="","",C34-WEEKDAY(C34,1)+1)</f>
        <v/>
      </c>
      <c r="Y34" s="351">
        <f>SUMPRODUCT(($X$14:$X33=X34)*(($V$14:$V33)+($O$14:$O33)))+IF(X34=X14,$L$11,0)</f>
        <v/>
      </c>
      <c r="Z34" s="351" t="n"/>
      <c r="AA34" s="351" t="n"/>
      <c r="AB34" s="351" t="n"/>
      <c r="AC34" s="351" t="n"/>
      <c r="AD34" s="351" t="n"/>
      <c r="AE34" s="351" t="n"/>
      <c r="AF34" s="351" t="n"/>
    </row>
    <row r="35" ht="24" customHeight="1" s="348" thickBot="1">
      <c r="A35" s="159" t="inlineStr">
        <is>
          <t>On Day</t>
        </is>
      </c>
      <c r="B35" s="192" t="n"/>
      <c r="C35" s="93">
        <f>C34</f>
        <v/>
      </c>
      <c r="D35" s="36" t="n"/>
      <c r="E35" s="163">
        <f>IF(D35="", "",
 IF(D35=TIME(0,0,0), 0,
 IF(AND(D35&gt;=TIME(0,0,1), D35&lt;=TIME(2,0,0)), TIME(7,0,0),
 IF(AND(D35&gt;=TIME(6,0,0), D35&lt;=TIME(8,0,0)), TIME(12,0,0),
 IF(AND(D35&gt;TIME(8,0,0), D35&lt;=TIME(13,59,0)), TIME(15,0,0),
 IF(AND(D35&gt;=TIME(14,0,0), D35&lt;=TIME(17,59,0)), TIME(21,0,0),
 IF(AND(D35&gt;=TIME(18,0,0), D35&lt;=TIME(21,59,0)), TIME(0,0,0),
 IF(AND(D35&gt;=TIME(22,0,0), D35&lt;=TIME(23,59,59)), TIME(7,0,0), ""))))))))</f>
        <v/>
      </c>
      <c r="F35" s="164" t="n"/>
      <c r="G35" s="163">
        <f>IF(AND(D35&gt;=TIME(6,0,0),D35&lt;=TIME(8,0,0)),E35,"")</f>
        <v/>
      </c>
      <c r="H35" s="36" t="n"/>
      <c r="I35" s="37">
        <f>ROUND(IF(OR(D35="",E35="",E35=0),0,IF(H35="",MOD(E35-D35,1)*24,MOD(H35-D35,1)*24)),2)</f>
        <v/>
      </c>
      <c r="J35" s="162" t="n"/>
      <c r="K35" s="282" t="n"/>
      <c r="L35" s="183" t="n"/>
      <c r="M35" s="283">
        <f>MAX(0,V35-W35)</f>
        <v/>
      </c>
      <c r="N35" s="38">
        <f>(IF(OR($C35="",$D35=""),0,
 IF(OR($A34="Holiday",$A35="Holiday"),
    IF(ISNUMBER(MATCH(TRIM($B35),{"Phagwah","Good Friday","Easter Monday","Labour Day","Christmas","Eid ul Azha","Romans-2","Globe-12","Neptune P1"},0)),0,$I35),
 IF(AND(NOT(OR($A34="Annual Leave",$A35="Annual Leave")),$A35="Off day"),$I35,
  MAX(0,$I35-$V35)
  ))))+W35</f>
        <v/>
      </c>
      <c r="O35" s="38">
        <f>IF(AND(OR($A34="Holiday",$A35="Holiday"),
        ISNUMBER(MATCH(TRIM($B35),{"Phagwah","Good Friday","Easter Monday","Labour Day","Christmas","Eid ul Azha","Romans-2","Globe-12","Neptune P1"},0))),
   $I35,0)</f>
        <v/>
      </c>
      <c r="P35" s="38">
        <f>IF(OR($O$7="Canteen",$O$7="Head Office"),0,IF($I35&lt;=0,0,IF(AND($I34&lt;=0,OR(TRIM($J35)="Hebrews",TRIM($J35)="Romans",TRIM($J35)="Romans-2",TRIM($J35)="Globe",TRIM($J35)="Globe-12",TRIM($J35)="Neptune P1")),1,0)))</f>
        <v/>
      </c>
      <c r="Q35" s="39" t="n"/>
      <c r="R35" s="38">
        <f>IF(OR($O$7="Canteen",$O$7="Head Office"),0,IF(
  AND(
    SUMIFS(I:I, C:C, C35) &gt;= 8,
    COUNTIFS(C$14:C35, C35)=1,
    OR(
      TEXT(D35,"hh:mm:ss")="07:00:00",
      TEXT(D35,"hh:mm:ss")="15:00:00",
      TEXT(D35,"hh:mm:ss")="23:00:00",
      TEXT(D36,"hh:mm:ss")="07:00:00",
      TEXT(D36,"hh:mm:ss")="15:00:00",
      TEXT(D36,"hh:mm:ss")="23:00:00"
    )
  ),
  1,
  0
))</f>
        <v/>
      </c>
      <c r="S35" s="38">
        <f>IF(OR($A34="Annual Leave",$A35="Annual Leave"),IF(AND($A34&lt;&gt;"Annual Leave",$A35="Annual Leave"),8,0),0)</f>
        <v/>
      </c>
      <c r="T35" s="40" t="n"/>
      <c r="U35" s="144">
        <f>MAX(0,40-Y35)</f>
        <v/>
      </c>
      <c r="V35" s="351">
        <f>IF(OR($C35="",$D35=""),0,
 IF(OR($A34="Holiday",$A35="Holiday"),0,
 IF(AND(NOT(OR($A34="Annual Leave",$A35="Annual Leave")),$A35="Off day"),0,
  IF($I34+$I35&gt;=8,IF($I34&gt;=8,0,8-$I34),$I35)
  )))</f>
        <v/>
      </c>
      <c r="W35" s="351">
        <f>MAX(0,V35-U35)</f>
        <v/>
      </c>
      <c r="X35" s="351">
        <f>IF(C35="","",C35-WEEKDAY(C35,1)+1)</f>
        <v/>
      </c>
      <c r="Y35" s="351">
        <f>SUMPRODUCT(($X$14:$X34=X35)*(($V$14:$V34)+($O$14:$O34)))+IF(X35=X14,$L$11,0)</f>
        <v/>
      </c>
      <c r="Z35" s="351" t="n"/>
      <c r="AA35" s="351" t="n"/>
      <c r="AB35" s="351" t="n"/>
      <c r="AC35" s="351" t="n"/>
      <c r="AD35" s="351" t="n"/>
      <c r="AE35" s="351" t="n"/>
      <c r="AF35" s="351" t="n"/>
    </row>
    <row r="36" ht="24" customHeight="1" s="348" thickBot="1">
      <c r="A36" s="154" t="inlineStr">
        <is>
          <t>On Day</t>
        </is>
      </c>
      <c r="B36" s="193" t="n"/>
      <c r="C36" s="90">
        <f>C34+1</f>
        <v/>
      </c>
      <c r="D36" s="8" t="n"/>
      <c r="E36" s="155">
        <f>IF(D36="", "",
 IF(D36=TIME(0,0,0), 0,
 IF(AND(D36&gt;=TIME(0,0,1), D36&lt;=TIME(2,0,0)), TIME(7,0,0),
 IF(AND(D36&gt;=TIME(6,0,0), D36&lt;=TIME(8,0,0)), TIME(12,0,0),
 IF(AND(D36&gt;TIME(8,0,0), D36&lt;=TIME(13,59,0)), TIME(15,0,0),
 IF(AND(D36&gt;=TIME(14,0,0), D36&lt;=TIME(17,59,0)), TIME(21,0,0),
 IF(AND(D36&gt;=TIME(18,0,0), D36&lt;=TIME(21,59,0)), TIME(0,0,0),
 IF(AND(D36&gt;=TIME(22,0,0), D36&lt;=TIME(23,59,59)), TIME(7,0,0), ""))))))))</f>
        <v/>
      </c>
      <c r="F36" s="156" t="n"/>
      <c r="G36" s="155">
        <f>IF(AND(D36&gt;=TIME(6,0,0),D36&lt;=TIME(8,0,0)),E36,"")</f>
        <v/>
      </c>
      <c r="H36" s="8" t="n"/>
      <c r="I36" s="30">
        <f>ROUND(IF(OR(D36="",E36="",E36=0),0,IF(H36="",MOD(E36-D36,1)*24,MOD(H36-D36,1)*24)),2)</f>
        <v/>
      </c>
      <c r="J36" s="157" t="n"/>
      <c r="K36" s="274" t="n"/>
      <c r="L36" s="189" t="n"/>
      <c r="M36" s="275">
        <f>MAX(0,V36-W36)</f>
        <v/>
      </c>
      <c r="N36" s="9">
        <f>(IF(OR($C36="",$D36=""),0,
 IF(OR($A36="Holiday",$A37="Holiday"),
    IF(ISNUMBER(MATCH(TRIM($B36),{"Phagwah","Good Friday","Easter Monday","Labour Day","Christmas","Eid ul Azha","Romans-2","Globe-12","Neptune P1"},0)),0,$I36),
 IF(AND(NOT(OR($A36="Annual Leave",$A37="Annual Leave")),$A36="Off day"),$I36,
  MAX(0,$I36-$V36)
  ))))+W36</f>
        <v/>
      </c>
      <c r="O36" s="9">
        <f>IF(AND(OR($A36="Holiday",$A37="Holiday"),
        ISNUMBER(MATCH(TRIM($B36),{"Phagwah","Good Friday","Easter Monday","Labour Day","Christmas","Eid ul Azha","Romans-2","Globe-12","Neptune P1"},0))),
   $I36,0)</f>
        <v/>
      </c>
      <c r="P36" s="9">
        <f>IF(OR($O$7="Canteen",$O$7="Head Office"),0,IF($I36&lt;=0,0,IF(OR(OR(TRIM($J36)="Hebrews",TRIM($J36)="Romans",TRIM($J36)="Romans-2",TRIM($J36)="Globe",TRIM($J36)="Globe-12",TRIM($J36)="Neptune P1"),AND($I37&gt;0,OR(TRIM($J37)="Hebrews",TRIM($J37)="Romans",TRIM($J37)="Romans-2",TRIM($J37)="Globe",TRIM($J37)="Globe-12",TRIM($J37)="Neptune P1"))),1,0)))</f>
        <v/>
      </c>
      <c r="Q36" s="10" t="n"/>
      <c r="R36" s="9">
        <f>IF(OR($O$7="Canteen",$O$7="Head Office"),0,IF(
  AND(
    SUMIFS(I:I, C:C, C36) &gt;= 8,
    COUNTIFS(C$14:C36, C36)=1,
    OR(
      TEXT(D36,"hh:mm:ss")="07:00:00",
      TEXT(D36,"hh:mm:ss")="15:00:00",
      TEXT(D36,"hh:mm:ss")="23:00:00",
      TEXT(D37,"hh:mm:ss")="07:00:00",
      TEXT(D37,"hh:mm:ss")="15:00:00",
      TEXT(D37,"hh:mm:ss")="23:00:00"
    )
  ),
  1,
  0
))</f>
        <v/>
      </c>
      <c r="S36" s="9">
        <f>IF(OR($A36="Annual Leave",$A37="Annual Leave"),IF($A36="Annual Leave",8,0),0)</f>
        <v/>
      </c>
      <c r="T36" s="91" t="n"/>
      <c r="U36" s="144">
        <f>MAX(0,40-Y36)</f>
        <v/>
      </c>
      <c r="V36" s="351">
        <f>IF(OR($C36="",$D36=""),0,
 IF(OR($A36="Holiday",$A37="Holiday"),0,
 IF(AND(NOT(OR($A36="Annual Leave",$A37="Annual Leave")),$A36="Off day"),0,
  IF($I36+$I37&gt;=8,IF($I36&gt;=8,8,$I36),$I36)
  )))</f>
        <v/>
      </c>
      <c r="W36" s="351">
        <f>MAX(0,V36-U36)</f>
        <v/>
      </c>
      <c r="X36" s="351">
        <f>IF(C36="","",C36-WEEKDAY(C36,1)+1)</f>
        <v/>
      </c>
      <c r="Y36" s="351">
        <f>SUMPRODUCT(($X$14:$X35=X36)*(($V$14:$V35)+($O$14:$O35)))+IF(X36=X14,$L$11,0)</f>
        <v/>
      </c>
      <c r="Z36" s="351" t="n"/>
      <c r="AA36" s="351" t="n"/>
      <c r="AB36" s="351" t="n"/>
      <c r="AC36" s="351" t="n"/>
      <c r="AD36" s="351" t="n"/>
      <c r="AE36" s="351" t="n"/>
      <c r="AF36" s="351" t="n"/>
    </row>
    <row r="37" ht="24" customHeight="1" s="348" thickBot="1">
      <c r="A37" s="154" t="inlineStr">
        <is>
          <t>On Day</t>
        </is>
      </c>
      <c r="B37" s="305" t="n"/>
      <c r="C37" s="90">
        <f>C36</f>
        <v/>
      </c>
      <c r="D37" s="276" t="n"/>
      <c r="E37" s="277">
        <f>IF(D37="", "",
 IF(D37=TIME(0,0,0), 0,
 IF(AND(D37&gt;=TIME(0,0,1), D37&lt;=TIME(2,0,0)), TIME(7,0,0),
 IF(AND(D37&gt;=TIME(6,0,0), D37&lt;=TIME(8,0,0)), TIME(12,0,0),
 IF(AND(D37&gt;TIME(8,0,0), D37&lt;=TIME(13,59,0)), TIME(15,0,0),
 IF(AND(D37&gt;=TIME(14,0,0), D37&lt;=TIME(17,59,0)), TIME(21,0,0),
 IF(AND(D37&gt;=TIME(18,0,0), D37&lt;=TIME(21,59,0)), TIME(0,0,0),
 IF(AND(D37&gt;=TIME(22,0,0), D37&lt;=TIME(23,59,59)), TIME(7,0,0), ""))))))))</f>
        <v/>
      </c>
      <c r="F37" s="156" t="n"/>
      <c r="G37" s="277">
        <f>IF(AND(D37&gt;=TIME(6,0,0),D37&lt;=TIME(8,0,0)),E37,"")</f>
        <v/>
      </c>
      <c r="H37" s="276" t="n"/>
      <c r="I37" s="30">
        <f>ROUND(IF(OR(D37="",E37="",E37=0),0,IF(H37="",MOD(E37-D37,1)*24,MOD(H37-D37,1)*24)),2)</f>
        <v/>
      </c>
      <c r="J37" s="158" t="n"/>
      <c r="K37" s="274" t="n"/>
      <c r="L37" s="189" t="n"/>
      <c r="M37" s="275">
        <f>MAX(0,V37-W37)</f>
        <v/>
      </c>
      <c r="N37" s="278">
        <f>(IF(OR($C37="",$D37=""),0,
 IF(OR($A36="Holiday",$A37="Holiday"),
    IF(ISNUMBER(MATCH(TRIM($B37),{"Phagwah","Good Friday","Easter Monday","Labour Day","Christmas","Eid ul Azha","Romans-2","Globe-12","Neptune P1"},0)),0,$I37),
 IF(AND(NOT(OR($A36="Annual Leave",$A37="Annual Leave")),$A37="Off day"),$I37,
  MAX(0,$I37-$V37)
  ))))+W37</f>
        <v/>
      </c>
      <c r="O37" s="278">
        <f>IF(AND(OR($A36="Holiday",$A37="Holiday"),
        ISNUMBER(MATCH(TRIM($B37),{"Phagwah","Good Friday","Easter Monday","Labour Day","Christmas","Eid ul Azha","Romans-2","Globe-12","Neptune P1"},0))),
   $I37,0)</f>
        <v/>
      </c>
      <c r="P37" s="278">
        <f>IF(OR($O$7="Canteen",$O$7="Head Office"),0,IF($I37&lt;=0,0,IF(AND($I36&lt;=0,OR(TRIM($J37)="Hebrews",TRIM($J37)="Romans",TRIM($J37)="Romans-2",TRIM($J37)="Globe",TRIM($J37)="Globe-12",TRIM($J37)="Neptune P1")),1,0)))</f>
        <v/>
      </c>
      <c r="Q37" s="279" t="n"/>
      <c r="R37" s="278">
        <f>IF(OR($O$7="Canteen",$O$7="Head Office"),0,IF(
  AND(
    SUMIFS(I:I, C:C, C37) &gt;= 8,
    COUNTIFS(C$14:C37, C37)=1,
    OR(
      TEXT(D37,"hh:mm:ss")="07:00:00",
      TEXT(D37,"hh:mm:ss")="15:00:00",
      TEXT(D37,"hh:mm:ss")="23:00:00",
      TEXT(D38,"hh:mm:ss")="07:00:00",
      TEXT(D38,"hh:mm:ss")="15:00:00",
      TEXT(D38,"hh:mm:ss")="23:00:00"
    )
  ),
  1,
  0
))</f>
        <v/>
      </c>
      <c r="S37" s="278">
        <f>IF(OR($A36="Annual Leave",$A37="Annual Leave"),IF(AND($A36&lt;&gt;"Annual Leave",$A37="Annual Leave"),8,0),0)</f>
        <v/>
      </c>
      <c r="T37" s="280" t="n"/>
      <c r="U37" s="144">
        <f>MAX(0,40-Y37)</f>
        <v/>
      </c>
      <c r="V37" s="351">
        <f>IF(OR($C37="",$D37=""),0,
 IF(OR($A36="Holiday",$A37="Holiday"),0,
 IF(AND(NOT(OR($A36="Annual Leave",$A37="Annual Leave")),$A37="Off day"),0,
  IF($I36+$I37&gt;=8,IF($I36&gt;=8,0,8-$I36),$I37)
  )))</f>
        <v/>
      </c>
      <c r="W37" s="351">
        <f>MAX(0,V37-U37)</f>
        <v/>
      </c>
      <c r="X37" s="351">
        <f>IF(C37="","",C37-WEEKDAY(C37,1)+1)</f>
        <v/>
      </c>
      <c r="Y37" s="351">
        <f>SUMPRODUCT(($X$14:$X36=X37)*(($V$14:$V36)+($O$14:$O36)))+IF(X37=X14,$L$11,0)</f>
        <v/>
      </c>
      <c r="Z37" s="351" t="n"/>
      <c r="AA37" s="351" t="n"/>
      <c r="AB37" s="351" t="n"/>
      <c r="AC37" s="351" t="n"/>
      <c r="AD37" s="351" t="n"/>
      <c r="AE37" s="351" t="n"/>
      <c r="AF37" s="351" t="n"/>
    </row>
    <row r="38" ht="24" customHeight="1" s="348" thickBot="1">
      <c r="A38" s="194" t="inlineStr">
        <is>
          <t>On Day</t>
        </is>
      </c>
      <c r="B38" s="195" t="n"/>
      <c r="C38" s="103">
        <f>C36+1</f>
        <v/>
      </c>
      <c r="D38" s="64" t="n"/>
      <c r="E38" s="196">
        <f>IF(D38="", "",
 IF(D38=TIME(0,0,0), 0,
 IF(AND(D38&gt;=TIME(0,0,1), D38&lt;=TIME(2,0,0)), TIME(7,0,0),
 IF(AND(D38&gt;=TIME(6,0,0), D38&lt;=TIME(8,0,0)), TIME(12,0,0),
 IF(AND(D38&gt;TIME(8,0,0), D38&lt;=TIME(13,59,0)), TIME(15,0,0),
 IF(AND(D38&gt;=TIME(14,0,0), D38&lt;=TIME(17,59,0)), TIME(21,0,0),
 IF(AND(D38&gt;=TIME(18,0,0), D38&lt;=TIME(21,59,0)), TIME(0,0,0),
 IF(AND(D38&gt;=TIME(22,0,0), D38&lt;=TIME(23,59,59)), TIME(7,0,0), ""))))))))</f>
        <v/>
      </c>
      <c r="F38" s="197" t="n"/>
      <c r="G38" s="196">
        <f>IF(AND(D38&gt;=TIME(6,0,0),D38&lt;=TIME(8,0,0)),E38,"")</f>
        <v/>
      </c>
      <c r="H38" s="64" t="n"/>
      <c r="I38" s="65">
        <f>ROUND(IF(OR(D38="",E38="",E38=0),0,IF(H38="",MOD(E38-D38,1)*24,MOD(H38-D38,1)*24)),2)</f>
        <v/>
      </c>
      <c r="J38" s="198" t="n"/>
      <c r="K38" s="306" t="n"/>
      <c r="L38" s="181" t="n"/>
      <c r="M38" s="307">
        <f>MAX(0,V38-W38)</f>
        <v/>
      </c>
      <c r="N38" s="66">
        <f>(IF(OR($C38="",$D38=""),0,
 IF(OR($A38="Holiday",$A39="Holiday"),
    IF(ISNUMBER(MATCH(TRIM($B38),{"Phagwah","Good Friday","Easter Monday","Labour Day","Christmas","Eid ul Azha","Romans-2","Globe-12","Neptune P1"},0)),0,$I38),
 IF(AND(NOT(OR($A38="Annual Leave",$A39="Annual Leave")),$A38="Off day"),$I38,
  MAX(0,$I38-$V38)
  ))))+W38</f>
        <v/>
      </c>
      <c r="O38" s="66">
        <f>IF(AND(OR($A38="Holiday",$A39="Holiday"),
        ISNUMBER(MATCH(TRIM($B38),{"Phagwah","Good Friday","Easter Monday","Labour Day","Christmas","Eid ul Azha","Romans-2","Globe-12","Neptune P1"},0))),
   $I38,0)</f>
        <v/>
      </c>
      <c r="P38" s="66">
        <f>IF(OR($O$7="Canteen",$O$7="Head Office"),0,IF($I38&lt;=0,0,IF(OR(OR(TRIM($J38)="Hebrews",TRIM($J38)="Romans",TRIM($J38)="Romans-2",TRIM($J38)="Globe",TRIM($J38)="Globe-12",TRIM($J38)="Neptune P1"),AND($I39&gt;0,OR(TRIM($J39)="Hebrews",TRIM($J39)="Romans",TRIM($J39)="Romans-2",TRIM($J39)="Globe",TRIM($J39)="Globe-12",TRIM($J39)="Neptune P1"))),1,0)))</f>
        <v/>
      </c>
      <c r="Q38" s="67" t="n"/>
      <c r="R38" s="66">
        <f>IF(OR($O$7="Canteen",$O$7="Head Office"),0,IF(
  AND(
    SUMIFS(I:I, C:C, C38) &gt;= 8,
    COUNTIFS(C$14:C38, C38)=1,
    OR(
      TEXT(D38,"hh:mm:ss")="07:00:00",
      TEXT(D38,"hh:mm:ss")="15:00:00",
      TEXT(D38,"hh:mm:ss")="23:00:00",
      TEXT(D39,"hh:mm:ss")="07:00:00",
      TEXT(D39,"hh:mm:ss")="15:00:00",
      TEXT(D39,"hh:mm:ss")="23:00:00"
    )
  ),
  1,
  0
))</f>
        <v/>
      </c>
      <c r="S38" s="66">
        <f>IF(OR($A38="Annual Leave",$A39="Annual Leave"),IF($A38="Annual Leave",8,0),0)</f>
        <v/>
      </c>
      <c r="T38" s="68" t="n"/>
      <c r="U38" s="144">
        <f>MAX(0,40-Y38)</f>
        <v/>
      </c>
      <c r="V38" s="351">
        <f>IF(OR($C38="",$D38=""),0,
 IF(OR($A38="Holiday",$A39="Holiday"),0,
 IF(AND(NOT(OR($A38="Annual Leave",$A39="Annual Leave")),$A38="Off day"),0,
  IF($I38+$I39&gt;=8,IF($I38&gt;=8,8,$I38),$I38)
  )))</f>
        <v/>
      </c>
      <c r="W38" s="351">
        <f>MAX(0,V38-U38)</f>
        <v/>
      </c>
      <c r="X38" s="351">
        <f>IF(C38="","",C38-WEEKDAY(C38,1)+1)</f>
        <v/>
      </c>
      <c r="Y38" s="351">
        <f>SUMPRODUCT(($X$14:$X37=X38)*(($V$14:$V37)+($O$14:$O37)))+IF(X38=X14,$L$11,0)</f>
        <v/>
      </c>
      <c r="Z38" s="351" t="n"/>
      <c r="AA38" s="351" t="n"/>
      <c r="AB38" s="351" t="n"/>
      <c r="AC38" s="351" t="n"/>
      <c r="AD38" s="351" t="n"/>
      <c r="AE38" s="351" t="n"/>
      <c r="AF38" s="351" t="n"/>
    </row>
    <row r="39" ht="24" customHeight="1" s="348" thickBot="1">
      <c r="A39" s="194" t="inlineStr">
        <is>
          <t>On Day</t>
        </is>
      </c>
      <c r="B39" s="199" t="n"/>
      <c r="C39" s="104">
        <f>C38</f>
        <v/>
      </c>
      <c r="D39" s="69" t="n"/>
      <c r="E39" s="200">
        <f>IF(D39="", "",
 IF(D39=TIME(0,0,0), 0,
 IF(AND(D39&gt;=TIME(0,0,1), D39&lt;=TIME(2,0,0)), TIME(7,0,0),
 IF(AND(D39&gt;=TIME(6,0,0), D39&lt;=TIME(8,0,0)), TIME(12,0,0),
 IF(AND(D39&gt;TIME(8,0,0), D39&lt;=TIME(13,59,0)), TIME(15,0,0),
 IF(AND(D39&gt;=TIME(14,0,0), D39&lt;=TIME(17,59,0)), TIME(21,0,0),
 IF(AND(D39&gt;=TIME(18,0,0), D39&lt;=TIME(21,59,0)), TIME(0,0,0),
 IF(AND(D39&gt;=TIME(22,0,0), D39&lt;=TIME(23,59,59)), TIME(7,0,0), ""))))))))</f>
        <v/>
      </c>
      <c r="F39" s="201" t="n"/>
      <c r="G39" s="200">
        <f>IF(AND(D39&gt;=TIME(6,0,0),D39&lt;=TIME(8,0,0)),E39,"")</f>
        <v/>
      </c>
      <c r="H39" s="69" t="n"/>
      <c r="I39" s="70">
        <f>ROUND(IF(OR(D39="",E39="",E39=0),0,IF(H39="",MOD(E39-D39,1)*24,MOD(H39-D39,1)*24)),2)</f>
        <v/>
      </c>
      <c r="J39" s="198" t="n"/>
      <c r="K39" s="306" t="n"/>
      <c r="L39" s="183" t="n"/>
      <c r="M39" s="307">
        <f>MAX(0,V39-W39)</f>
        <v/>
      </c>
      <c r="N39" s="71">
        <f>(IF(OR($C39="",$D39=""),0,
 IF(OR($A38="Holiday",$A39="Holiday"),
    IF(ISNUMBER(MATCH(TRIM($B39),{"Phagwah","Good Friday","Easter Monday","Labour Day","Christmas","Eid ul Azha","Romans-2","Globe-12","Neptune P1"},0)),0,$I39),
 IF(AND(NOT(OR($A38="Annual Leave",$A39="Annual Leave")),$A39="Off day"),$I39,
  MAX(0,$I39-$V39)
  ))))+W39</f>
        <v/>
      </c>
      <c r="O39" s="71">
        <f>IF(AND(OR($A38="Holiday",$A39="Holiday"),
        ISNUMBER(MATCH(TRIM($B39),{"Phagwah","Good Friday","Easter Monday","Labour Day","Christmas","Eid ul Azha","Romans-2","Globe-12","Neptune P1"},0))),
   $I39,0)</f>
        <v/>
      </c>
      <c r="P39" s="71">
        <f>IF(OR($O$7="Canteen",$O$7="Head Office"),0,IF($I39&lt;=0,0,IF(AND($I38&lt;=0,OR(TRIM($J39)="Hebrews",TRIM($J39)="Romans",TRIM($J39)="Romans-2",TRIM($J39)="Globe",TRIM($J39)="Globe-12",TRIM($J39)="Neptune P1")),1,0)))</f>
        <v/>
      </c>
      <c r="Q39" s="72" t="n"/>
      <c r="R39" s="71">
        <f>IF(OR($O$7="Canteen",$O$7="Head Office"),0,IF(
  AND(
    SUMIFS(I:I, C:C, C39) &gt;= 8,
    COUNTIFS(C$14:C39, C39)=1,
    OR(
      TEXT(D39,"hh:mm:ss")="07:00:00",
      TEXT(D39,"hh:mm:ss")="15:00:00",
      TEXT(D39,"hh:mm:ss")="23:00:00",
      TEXT(D40,"hh:mm:ss")="07:00:00",
      TEXT(D40,"hh:mm:ss")="15:00:00",
      TEXT(D40,"hh:mm:ss")="23:00:00"
    )
  ),
  1,
  0
))</f>
        <v/>
      </c>
      <c r="S39" s="71">
        <f>IF(OR($A38="Annual Leave",$A39="Annual Leave"),IF(AND($A38&lt;&gt;"Annual Leave",$A39="Annual Leave"),8,0),0)</f>
        <v/>
      </c>
      <c r="T39" s="73" t="n"/>
      <c r="U39" s="144">
        <f>MAX(0,40-Y39)</f>
        <v/>
      </c>
      <c r="V39" s="351">
        <f>IF(OR($C39="",$D39=""),0,
 IF(OR($A38="Holiday",$A39="Holiday"),0,
 IF(AND(NOT(OR($A38="Annual Leave",$A39="Annual Leave")),$A39="Off day"),0,
  IF($I38+$I39&gt;=8,IF($I38&gt;=8,0,8-$I38),$I39)
  )))</f>
        <v/>
      </c>
      <c r="W39" s="351">
        <f>MAX(0,V39-U39)</f>
        <v/>
      </c>
      <c r="X39" s="351">
        <f>IF(C39="","",C39-WEEKDAY(C39,1)+1)</f>
        <v/>
      </c>
      <c r="Y39" s="351">
        <f>SUMPRODUCT(($X$14:$X38=X39)*(($V$14:$V38)+($O$14:$O38)))+IF(X39=X14,$L$11,0)</f>
        <v/>
      </c>
      <c r="Z39" s="351" t="n"/>
      <c r="AA39" s="351" t="n"/>
      <c r="AB39" s="351" t="n"/>
      <c r="AC39" s="351" t="n"/>
      <c r="AD39" s="351" t="n"/>
      <c r="AE39" s="351" t="n"/>
      <c r="AF39" s="351" t="n"/>
    </row>
    <row r="40" ht="24" customHeight="1" s="348" thickBot="1">
      <c r="A40" s="202" t="inlineStr">
        <is>
          <t>On Day</t>
        </is>
      </c>
      <c r="B40" s="203" t="n"/>
      <c r="C40" s="105">
        <f>C38+1</f>
        <v/>
      </c>
      <c r="D40" s="74" t="n"/>
      <c r="E40" s="204">
        <f>IF(D40="", "",
 IF(D40=TIME(0,0,0), 0,
 IF(AND(D40&gt;=TIME(0,0,1), D40&lt;=TIME(2,0,0)), TIME(7,0,0),
 IF(AND(D40&gt;=TIME(6,0,0), D40&lt;=TIME(8,0,0)), TIME(12,0,0),
 IF(AND(D40&gt;TIME(8,0,0), D40&lt;=TIME(13,59,0)), TIME(15,0,0),
 IF(AND(D40&gt;=TIME(14,0,0), D40&lt;=TIME(17,59,0)), TIME(21,0,0),
 IF(AND(D40&gt;=TIME(18,0,0), D40&lt;=TIME(21,59,0)), TIME(0,0,0),
 IF(AND(D40&gt;=TIME(22,0,0), D40&lt;=TIME(23,59,59)), TIME(7,0,0), ""))))))))</f>
        <v/>
      </c>
      <c r="F40" s="205" t="n"/>
      <c r="G40" s="204">
        <f>IF(AND(D40&gt;=TIME(6,0,0),D40&lt;=TIME(8,0,0)),E40,"")</f>
        <v/>
      </c>
      <c r="H40" s="74" t="n"/>
      <c r="I40" s="106">
        <f>ROUND(IF(OR(D40="",E40="",E40=0),0,IF(H40="",MOD(E40-D40,1)*24,MOD(H40-D40,1)*24)),2)</f>
        <v/>
      </c>
      <c r="J40" s="206" t="n"/>
      <c r="K40" s="308" t="n"/>
      <c r="L40" s="189" t="n"/>
      <c r="M40" s="309">
        <f>MAX(0,V40-W40)</f>
        <v/>
      </c>
      <c r="N40" s="75">
        <f>(IF(OR($C40="",$D40=""),0,
 IF(OR($A40="Holiday",$A41="Holiday"),
    IF(ISNUMBER(MATCH(TRIM($B40),{"Phagwah","Good Friday","Easter Monday","Labour Day","Christmas","Eid ul Azha","Romans-2","Globe-12","Neptune P1"},0)),0,$I40),
 IF(AND(NOT(OR($A40="Annual Leave",$A41="Annual Leave")),$A40="Off day"),$I40,
  MAX(0,$I40-$V40)
  ))))+W40</f>
        <v/>
      </c>
      <c r="O40" s="75">
        <f>IF(AND(OR($A40="Holiday",$A41="Holiday"),
        ISNUMBER(MATCH(TRIM($B40),{"Phagwah","Good Friday","Easter Monday","Labour Day","Christmas","Eid ul Azha","Romans-2","Globe-12","Neptune P1"},0))),
   $I40,0)</f>
        <v/>
      </c>
      <c r="P40" s="75">
        <f>IF(OR($O$7="Canteen",$O$7="Head Office"),0,IF($I40&lt;=0,0,IF(OR(OR(TRIM($J40)="Hebrews",TRIM($J40)="Romans",TRIM($J40)="Romans-2",TRIM($J40)="Globe",TRIM($J40)="Globe-12",TRIM($J40)="Neptune P1"),AND($I41&gt;0,OR(TRIM($J41)="Hebrews",TRIM($J41)="Romans",TRIM($J41)="Romans-2",TRIM($J41)="Globe",TRIM($J41)="Globe-12",TRIM($J41)="Neptune P1"))),1,0)))</f>
        <v/>
      </c>
      <c r="Q40" s="76" t="n"/>
      <c r="R40" s="75">
        <f>IF(OR($O$7="Canteen",$O$7="Head Office"),0,IF(
  AND(
    SUMIFS(I:I, C:C, C40) &gt;= 8,
    COUNTIFS(C$14:C40, C40)=1,
    OR(
      TEXT(D40,"hh:mm:ss")="07:00:00",
      TEXT(D40,"hh:mm:ss")="15:00:00",
      TEXT(D40,"hh:mm:ss")="23:00:00",
      TEXT(D41,"hh:mm:ss")="07:00:00",
      TEXT(D41,"hh:mm:ss")="15:00:00",
      TEXT(D41,"hh:mm:ss")="23:00:00"
    )
  ),
  1,
  0
))</f>
        <v/>
      </c>
      <c r="S40" s="75">
        <f>IF(OR($A40="Annual Leave",$A41="Annual Leave"),IF($A40="Annual Leave",8,0),0)</f>
        <v/>
      </c>
      <c r="T40" s="107" t="n"/>
      <c r="U40" s="144">
        <f>MAX(0,40-Y40)</f>
        <v/>
      </c>
      <c r="V40" s="351">
        <f>IF(OR($C40="",$D40=""),0,
 IF(OR($A40="Holiday",$A41="Holiday"),0,
 IF(AND(NOT(OR($A40="Annual Leave",$A41="Annual Leave")),$A40="Off day"),0,
  IF($I40+$I41&gt;=8,IF($I40&gt;=8,8,$I40),$I40)
  )))</f>
        <v/>
      </c>
      <c r="W40" s="351">
        <f>MAX(0,V40-U40)</f>
        <v/>
      </c>
      <c r="X40" s="351">
        <f>IF(C40="","",C40-WEEKDAY(C40,1)+1)</f>
        <v/>
      </c>
      <c r="Y40" s="351">
        <f>SUMPRODUCT(($X$14:$X39=X40)*(($V$14:$V39)+($O$14:$O39)))+IF(X40=X14,$L$11,0)</f>
        <v/>
      </c>
      <c r="Z40" s="351" t="n"/>
      <c r="AA40" s="351" t="n"/>
      <c r="AB40" s="351" t="n"/>
      <c r="AC40" s="351" t="n"/>
      <c r="AD40" s="351" t="n"/>
      <c r="AE40" s="351" t="n"/>
      <c r="AF40" s="351" t="n"/>
    </row>
    <row r="41" ht="24" customHeight="1" s="348" thickBot="1">
      <c r="A41" s="202" t="inlineStr">
        <is>
          <t>On Day</t>
        </is>
      </c>
      <c r="B41" s="310" t="n"/>
      <c r="C41" s="105">
        <f>C40</f>
        <v/>
      </c>
      <c r="D41" s="311" t="n"/>
      <c r="E41" s="312">
        <f>IF(D41="", "",
 IF(D41=TIME(0,0,0), 0,
 IF(AND(D41&gt;=TIME(0,0,1), D41&lt;=TIME(2,0,0)), TIME(7,0,0),
 IF(AND(D41&gt;=TIME(6,0,0), D41&lt;=TIME(8,0,0)), TIME(12,0,0),
 IF(AND(D41&gt;TIME(8,0,0), D41&lt;=TIME(13,59,0)), TIME(15,0,0),
 IF(AND(D41&gt;=TIME(14,0,0), D41&lt;=TIME(17,59,0)), TIME(21,0,0),
 IF(AND(D41&gt;=TIME(18,0,0), D41&lt;=TIME(21,59,0)), TIME(0,0,0),
 IF(AND(D41&gt;=TIME(22,0,0), D41&lt;=TIME(23,59,59)), TIME(7,0,0), ""))))))))</f>
        <v/>
      </c>
      <c r="F41" s="205" t="n"/>
      <c r="G41" s="312">
        <f>IF(AND(D41&gt;=TIME(6,0,0),D41&lt;=TIME(8,0,0)),E41,"")</f>
        <v/>
      </c>
      <c r="H41" s="311" t="n"/>
      <c r="I41" s="106">
        <f>ROUND(IF(OR(D41="",E41="",E41=0),0,IF(H41="",MOD(E41-D41,1)*24,MOD(H41-D41,1)*24)),2)</f>
        <v/>
      </c>
      <c r="J41" s="207" t="n"/>
      <c r="K41" s="308" t="n"/>
      <c r="L41" s="189" t="n"/>
      <c r="M41" s="309">
        <f>MAX(0,V41-W41)</f>
        <v/>
      </c>
      <c r="N41" s="313">
        <f>(IF(OR($C41="",$D41=""),0,
 IF(OR($A40="Holiday",$A41="Holiday"),
    IF(ISNUMBER(MATCH(TRIM($B41),{"Phagwah","Good Friday","Easter Monday","Labour Day","Christmas","Eid ul Azha","Romans-2","Globe-12","Neptune P1"},0)),0,$I41),
 IF(AND(NOT(OR($A40="Annual Leave",$A41="Annual Leave")),$A41="Off day"),$I41,
  MAX(0,$I41-$V41)
  ))))+W41</f>
        <v/>
      </c>
      <c r="O41" s="313">
        <f>IF(AND(OR($A40="Holiday",$A41="Holiday"),
        ISNUMBER(MATCH(TRIM($B41),{"Phagwah","Good Friday","Easter Monday","Labour Day","Christmas","Eid ul Azha","Romans-2","Globe-12","Neptune P1"},0))),
   $I41,0)</f>
        <v/>
      </c>
      <c r="P41" s="313">
        <f>IF(OR($O$7="Canteen",$O$7="Head Office"),0,IF($I41&lt;=0,0,IF(AND($I40&lt;=0,OR(TRIM($J41)="Hebrews",TRIM($J41)="Romans",TRIM($J41)="Romans-2",TRIM($J41)="Globe",TRIM($J41)="Globe-12",TRIM($J41)="Neptune P1")),1,0)))</f>
        <v/>
      </c>
      <c r="Q41" s="314" t="n"/>
      <c r="R41" s="313">
        <f>IF(OR($O$7="Canteen",$O$7="Head Office"),0,IF(
  AND(
    SUMIFS(I:I, C:C, C41) &gt;= 8,
    COUNTIFS(C$14:C41, C41)=1,
    OR(
      TEXT(D41,"hh:mm:ss")="07:00:00",
      TEXT(D41,"hh:mm:ss")="15:00:00",
      TEXT(D41,"hh:mm:ss")="23:00:00",
      TEXT(D42,"hh:mm:ss")="07:00:00",
      TEXT(D42,"hh:mm:ss")="15:00:00",
      TEXT(D42,"hh:mm:ss")="23:00:00"
    )
  ),
  1,
  0
))</f>
        <v/>
      </c>
      <c r="S41" s="313">
        <f>IF(OR($A40="Annual Leave",$A41="Annual Leave"),IF(AND($A40&lt;&gt;"Annual Leave",$A41="Annual Leave"),8,0),0)</f>
        <v/>
      </c>
      <c r="T41" s="315" t="n"/>
      <c r="U41" s="144">
        <f>MAX(0,40-Y41)</f>
        <v/>
      </c>
      <c r="V41" s="351">
        <f>IF(OR($C41="",$D41=""),0,
 IF(OR($A40="Holiday",$A41="Holiday"),0,
 IF(AND(NOT(OR($A40="Annual Leave",$A41="Annual Leave")),$A41="Off day"),0,
  IF($I40+$I41&gt;=8,IF($I40&gt;=8,0,8-$I40),$I41)
  )))</f>
        <v/>
      </c>
      <c r="W41" s="351">
        <f>MAX(0,V41-U41)</f>
        <v/>
      </c>
      <c r="X41" s="351">
        <f>IF(C41="","",C41-WEEKDAY(C41,1)+1)</f>
        <v/>
      </c>
      <c r="Y41" s="351">
        <f>SUMPRODUCT(($X$14:$X40=X41)*(($V$14:$V40)+($O$14:$O40)))+IF(X41=X14,$L$11,0)</f>
        <v/>
      </c>
      <c r="Z41" s="351" t="n"/>
      <c r="AA41" s="351" t="n"/>
      <c r="AB41" s="351" t="n"/>
      <c r="AC41" s="351" t="n"/>
      <c r="AD41" s="351" t="n"/>
      <c r="AE41" s="351" t="n"/>
      <c r="AF41" s="351" t="n"/>
    </row>
    <row r="42" ht="24" customHeight="1" s="348" thickBot="1">
      <c r="A42" s="208" t="inlineStr">
        <is>
          <t>On Day</t>
        </is>
      </c>
      <c r="B42" s="209" t="n"/>
      <c r="C42" s="108">
        <f>C40+1</f>
        <v/>
      </c>
      <c r="D42" s="77" t="n"/>
      <c r="E42" s="210">
        <f>IF(D42="", "",
 IF(D42=TIME(0,0,0), 0,
 IF(AND(D42&gt;=TIME(0,0,1), D42&lt;=TIME(2,0,0)), TIME(7,0,0),
 IF(AND(D42&gt;=TIME(6,0,0), D42&lt;=TIME(8,0,0)), TIME(12,0,0),
 IF(AND(D42&gt;TIME(8,0,0), D42&lt;=TIME(13,59,0)), TIME(15,0,0),
 IF(AND(D42&gt;=TIME(14,0,0), D42&lt;=TIME(17,59,0)), TIME(21,0,0),
 IF(AND(D42&gt;=TIME(18,0,0), D42&lt;=TIME(21,59,0)), TIME(0,0,0),
 IF(AND(D42&gt;=TIME(22,0,0), D42&lt;=TIME(23,59,59)), TIME(7,0,0), ""))))))))</f>
        <v/>
      </c>
      <c r="F42" s="211" t="n"/>
      <c r="G42" s="210">
        <f>IF(AND(D42&gt;=TIME(6,0,0),D42&lt;=TIME(8,0,0)),E42,"")</f>
        <v/>
      </c>
      <c r="H42" s="77" t="n"/>
      <c r="I42" s="16">
        <f>ROUND(IF(OR(D42="",E42="",E42=0),0,IF(H42="",MOD(E42-D42,1)*24,MOD(H42-D42,1)*24)),2)</f>
        <v/>
      </c>
      <c r="J42" s="212" t="n"/>
      <c r="K42" s="316" t="n"/>
      <c r="L42" s="181" t="n"/>
      <c r="M42" s="317">
        <f>MAX(0,V42-W42)</f>
        <v/>
      </c>
      <c r="N42" s="17">
        <f>(IF(OR($C42="",$D42=""),0,
 IF(OR($A42="Holiday",$A43="Holiday"),
    IF(ISNUMBER(MATCH(TRIM($B42),{"Phagwah","Good Friday","Easter Monday","Labour Day","Christmas","Eid ul Azha","Romans-2","Globe-12","Neptune P1"},0)),0,$I42),
 IF(AND(NOT(OR($A42="Annual Leave",$A43="Annual Leave")),$A42="Off day"),$I42,
  MAX(0,$I42-$V42)
  ))))+W42</f>
        <v/>
      </c>
      <c r="O42" s="213">
        <f>IF(AND(OR($A42="Holiday",$A43="Holiday"),
        ISNUMBER(MATCH(TRIM($B42),{"Phagwah","Good Friday","Easter Monday","Labour Day","Christmas","Eid ul Azha","Romans-2","Globe-12","Neptune P1"},0))),
   $I42,0)</f>
        <v/>
      </c>
      <c r="P42" s="17">
        <f>IF(OR($O$7="Canteen",$O$7="Head Office"),0,IF($I42&lt;=0,0,IF(OR(OR(TRIM($J42)="Hebrews",TRIM($J42)="Romans",TRIM($J42)="Romans-2",TRIM($J42)="Globe",TRIM($J42)="Globe-12",TRIM($J42)="Neptune P1"),AND($I43&gt;0,OR(TRIM($J43)="Hebrews",TRIM($J43)="Romans",TRIM($J43)="Romans-2",TRIM($J43)="Globe",TRIM($J43)="Globe-12",TRIM($J43)="Neptune P1"))),1,0)))</f>
        <v/>
      </c>
      <c r="Q42" s="78" t="n"/>
      <c r="R42" s="213">
        <f>IF(OR($O$7="Canteen",$O$7="Head Office"),0,IF(
  AND(
    SUMIFS(I:I, C:C, C42) &gt;= 8,
    COUNTIFS(C$14:C42, C42)=1,
    OR(
      TEXT(D42,"hh:mm:ss")="07:00:00",
      TEXT(D42,"hh:mm:ss")="15:00:00",
      TEXT(D42,"hh:mm:ss")="23:00:00",
      TEXT(D43,"hh:mm:ss")="07:00:00",
      TEXT(D43,"hh:mm:ss")="15:00:00",
      TEXT(D43,"hh:mm:ss")="23:00:00"
    )
  ),
  1,
  0
))</f>
        <v/>
      </c>
      <c r="S42" s="213">
        <f>IF(OR($A42="Annual Leave",$A43="Annual Leave"),IF($A42="Annual Leave",8,0),0)</f>
        <v/>
      </c>
      <c r="T42" s="79" t="n"/>
      <c r="U42" s="144">
        <f>MAX(0,40-Y42)</f>
        <v/>
      </c>
      <c r="V42" s="351">
        <f>IF(OR($C42="",$D42=""),0,
 IF(OR($A42="Holiday",$A43="Holiday"),0,
 IF(AND(NOT(OR($A42="Annual Leave",$A43="Annual Leave")),$A42="Off day"),0,
  IF($I42+$I43&gt;=8,IF($I42&gt;=8,8,$I42),$I42)
  )))</f>
        <v/>
      </c>
      <c r="W42" s="351">
        <f>MAX(0,V42-U42)</f>
        <v/>
      </c>
      <c r="X42" s="351">
        <f>IF(C42="","",C42-WEEKDAY(C42,1)+1)</f>
        <v/>
      </c>
      <c r="Y42" s="351">
        <f>SUMPRODUCT(($X$14:$X41=X42)*(($V$14:$V41)+($O$14:$O41)))+IF(X42=X14,$L$11,0)</f>
        <v/>
      </c>
      <c r="Z42" s="351" t="n"/>
      <c r="AA42" s="351" t="n"/>
      <c r="AB42" s="351" t="n"/>
      <c r="AC42" s="351" t="n"/>
      <c r="AD42" s="351" t="n"/>
      <c r="AE42" s="351" t="n"/>
      <c r="AF42" s="351" t="n"/>
    </row>
    <row r="43" ht="24" customHeight="1" s="348" thickBot="1">
      <c r="A43" s="208" t="inlineStr">
        <is>
          <t>On Day</t>
        </is>
      </c>
      <c r="B43" s="214" t="n"/>
      <c r="C43" s="109">
        <f>C42</f>
        <v/>
      </c>
      <c r="D43" s="18" t="n"/>
      <c r="E43" s="215">
        <f>IF(D43="", "",
 IF(D43=TIME(0,0,0), 0,
 IF(AND(D43&gt;=TIME(0,0,1), D43&lt;=TIME(2,0,0)), TIME(7,0,0),
 IF(AND(D43&gt;=TIME(6,0,0), D43&lt;=TIME(8,0,0)), TIME(12,0,0),
 IF(AND(D43&gt;TIME(8,0,0), D43&lt;=TIME(13,59,0)), TIME(15,0,0),
 IF(AND(D43&gt;=TIME(14,0,0), D43&lt;=TIME(17,59,0)), TIME(21,0,0),
 IF(AND(D43&gt;=TIME(18,0,0), D43&lt;=TIME(21,59,0)), TIME(0,0,0),
 IF(AND(D43&gt;=TIME(22,0,0), D43&lt;=TIME(23,59,59)), TIME(7,0,0), ""))))))))</f>
        <v/>
      </c>
      <c r="F43" s="216" t="n"/>
      <c r="G43" s="215">
        <f>IF(AND(D43&gt;=TIME(6,0,0),D43&lt;=TIME(8,0,0)),E43,"")</f>
        <v/>
      </c>
      <c r="H43" s="18" t="n"/>
      <c r="I43" s="19">
        <f>ROUND(IF(OR(D43="",E43="",E43=0),0,IF(H43="",MOD(E43-D43,1)*24,MOD(H43-D43,1)*24)),2)</f>
        <v/>
      </c>
      <c r="J43" s="212" t="n"/>
      <c r="K43" s="316" t="n"/>
      <c r="L43" s="183" t="n"/>
      <c r="M43" s="317">
        <f>MAX(0,V43-W43)</f>
        <v/>
      </c>
      <c r="N43" s="20">
        <f>(IF(OR($C43="",$D43=""),0,
 IF(OR($A42="Holiday",$A43="Holiday"),
    IF(ISNUMBER(MATCH(TRIM($B43),{"Phagwah","Good Friday","Easter Monday","Labour Day","Christmas","Eid ul Azha","Romans-2","Globe-12","Neptune P1"},0)),0,$I43),
 IF(AND(NOT(OR($A42="Annual Leave",$A43="Annual Leave")),$A43="Off day"),$I43,
  MAX(0,$I43-$V43)
  ))))+W43</f>
        <v/>
      </c>
      <c r="O43" s="20">
        <f>IF(AND(OR($A42="Holiday",$A43="Holiday"),
        ISNUMBER(MATCH(TRIM($B43),{"Phagwah","Good Friday","Easter Monday","Labour Day","Christmas","Eid ul Azha","Romans-2","Globe-12","Neptune P1"},0))),
   $I43,0)</f>
        <v/>
      </c>
      <c r="P43" s="20">
        <f>IF(OR($O$7="Canteen",$O$7="Head Office"),0,IF($I43&lt;=0,0,IF(AND($I42&lt;=0,OR(TRIM($J43)="Hebrews",TRIM($J43)="Romans",TRIM($J43)="Romans-2",TRIM($J43)="Globe",TRIM($J43)="Globe-12",TRIM($J43)="Neptune P1")),1,0)))</f>
        <v/>
      </c>
      <c r="Q43" s="21" t="n"/>
      <c r="R43" s="20">
        <f>IF(OR($O$7="Canteen",$O$7="Head Office"),0,IF(
  AND(
    SUMIFS(I:I, C:C, C43) &gt;= 8,
    COUNTIFS(C$14:C43, C43)=1,
    OR(
      TEXT(D43,"hh:mm:ss")="07:00:00",
      TEXT(D43,"hh:mm:ss")="15:00:00",
      TEXT(D43,"hh:mm:ss")="23:00:00",
      TEXT(D49,"hh:mm:ss")="07:00:00",
      TEXT(D49,"hh:mm:ss")="15:00:00",
      TEXT(D49,"hh:mm:ss")="23:00:00"
    )
  ),
  1,
  0
))</f>
        <v/>
      </c>
      <c r="S43" s="20">
        <f>IF(OR($A42="Annual Leave",$A43="Annual Leave"),IF(AND($A42&lt;&gt;"Annual Leave",$A43="Annual Leave"),8,0),0)</f>
        <v/>
      </c>
      <c r="T43" s="22" t="n"/>
      <c r="U43" s="144">
        <f>MAX(0,40-Y43)</f>
        <v/>
      </c>
      <c r="V43" s="351">
        <f>IF(OR($C43="",$D43=""),0,
 IF(OR($A42="Holiday",$A43="Holiday"),0,
 IF(AND(NOT(OR($A42="Annual Leave",$A43="Annual Leave")),$A43="Off day"),0,
  IF($I42+$I43&gt;=8,IF($I42&gt;=8,0,8-$I42),$I43)
  )))</f>
        <v/>
      </c>
      <c r="W43" s="351">
        <f>MAX(0,V43-U43)</f>
        <v/>
      </c>
      <c r="X43" s="351">
        <f>IF(C43="","",C43-WEEKDAY(C43,1)+1)</f>
        <v/>
      </c>
      <c r="Y43" s="351">
        <f>SUMPRODUCT(($X$14:$X42=X43)*(($V$14:$V42)+($O$14:$O42)))+IF(X43=X14,$L$11,0)</f>
        <v/>
      </c>
      <c r="Z43" s="351" t="n"/>
      <c r="AA43" s="351" t="n"/>
      <c r="AB43" s="351" t="n"/>
      <c r="AC43" s="351" t="n"/>
      <c r="AD43" s="351" t="n"/>
      <c r="AE43" s="351" t="n"/>
      <c r="AF43" s="351" t="n"/>
    </row>
    <row r="44" ht="24" customHeight="1" s="348" thickBot="1">
      <c r="A44" s="176" t="n"/>
      <c r="B44" s="176" t="n"/>
      <c r="C44" s="217" t="n"/>
      <c r="D44" s="110" t="n"/>
      <c r="E44" s="110" t="n"/>
      <c r="F44" s="218" t="n"/>
      <c r="G44" s="110" t="n"/>
      <c r="H44" s="110" t="n"/>
      <c r="I44" s="219" t="n"/>
      <c r="J44" s="219" t="n"/>
      <c r="K44" s="219" t="n"/>
      <c r="L44" s="219" t="n"/>
      <c r="M44" s="111">
        <f>MAX(0,V44-W44)</f>
        <v/>
      </c>
      <c r="N44" s="112">
        <f>(IF(OR($C44="",$D44=""),0,
 IF(OR($A44="Holiday",$A45="Holiday"),
    IF(ISNUMBER(MATCH(TRIM($B44),{"Phagwah","Good Friday","Easter Monday","Labour Day","Christmas","Eid ul Azha","Romans-2","Globe-12","Neptune P1"},0)),0,$I44),
 IF(AND(NOT(OR($A44="Annual Leave",$A45="Annual Leave")),$A44="Off day"),$I44,
  MAX(0,$I44-$V44)
  ))))+W44</f>
        <v/>
      </c>
      <c r="O44" s="112">
        <f>IF(AND(OR($A44="Holiday",$A45="Holiday"),
        ISNUMBER(MATCH(TRIM($B44),{"Phagwah","Good Friday","Easter Monday","Labour Day","Christmas","Eid ul Azha","Romans-2","Globe-12","Neptune P1"},0))),
   $I44,0)</f>
        <v/>
      </c>
      <c r="P44" s="112">
        <f>IF(OR($O$7="Canteen",$O$7="Head Office"),0,IF($I44&lt;=0,0,IF(OR(OR(TRIM($J44)="Hebrews",TRIM($J44)="Romans",TRIM($J44)="Romans-2",TRIM($J44)="Globe",TRIM($J44)="Globe-12",TRIM($J44)="Neptune P1"),AND($I45&gt;0,OR(TRIM($J45)="Hebrews",TRIM($J45)="Romans",TRIM($J45)="Romans-2",TRIM($J45)="Globe",TRIM($J45)="Globe-12",TRIM($J45)="Neptune P1"))),1,0)))</f>
        <v/>
      </c>
      <c r="Q44" s="113" t="n"/>
      <c r="R44" s="113" t="n"/>
      <c r="S44" s="112">
        <f>IF(OR($A44="Annual Leave",$A45="Annual Leave"),IF($A44="Annual Leave",8,0),0)</f>
        <v/>
      </c>
      <c r="T44" s="114" t="n"/>
      <c r="U44" s="144">
        <f>MAX(0,40-Y44)</f>
        <v/>
      </c>
      <c r="V44" s="351">
        <f>IF(OR($C44="",$D44=""),0,
 IF(OR($A44="Holiday",$A45="Holiday"),0,
 IF(AND(NOT(OR($A44="Annual Leave",$A45="Annual Leave")),$A44="Off day"),0,
  IF($I44+$I45&gt;=8,IF($I44&gt;=8,8,$I44),$I44)
  )))</f>
        <v/>
      </c>
      <c r="W44" s="351">
        <f>MAX(0,V44-U44)</f>
        <v/>
      </c>
      <c r="X44" s="351">
        <f>IF(C44="","",C44-WEEKDAY(C44,1)+1)</f>
        <v/>
      </c>
      <c r="Y44" s="351">
        <f>SUMPRODUCT(($X$14:$X43=X44)*(($V$14:$V43)+($O$14:$O43)))+IF(X44=X14,$L$11,0)</f>
        <v/>
      </c>
      <c r="Z44" s="351" t="n"/>
      <c r="AA44" s="351" t="n"/>
      <c r="AB44" s="351" t="n"/>
      <c r="AC44" s="351" t="n"/>
      <c r="AD44" s="351" t="n"/>
      <c r="AE44" s="351" t="n"/>
      <c r="AF44" s="351" t="n"/>
    </row>
    <row r="45" ht="24" customHeight="1" s="348" thickBot="1">
      <c r="A45" s="154" t="inlineStr">
        <is>
          <t>On Day</t>
        </is>
      </c>
      <c r="B45" s="318" t="n"/>
      <c r="C45" s="115">
        <f>C42+1</f>
        <v/>
      </c>
      <c r="D45" s="319" t="n"/>
      <c r="E45" s="320">
        <f>IF(D45="", "",
 IF(D45=TIME(0,0,0), 0,
 IF(AND(D45&gt;=TIME(0,0,1), D45&lt;=TIME(2,0,0)), TIME(7,0,0),
 IF(AND(D45&gt;=TIME(6,0,0), D45&lt;=TIME(8,0,0)), TIME(12,0,0),
 IF(AND(D45&gt;TIME(8,0,0), D45&lt;=TIME(13,59,0)), TIME(15,0,0),
 IF(AND(D45&gt;=TIME(14,0,0), D45&lt;=TIME(17,59,0)), TIME(21,0,0),
 IF(AND(D45&gt;=TIME(18,0,0), D45&lt;=TIME(21,59,0)), TIME(0,0,0),
 IF(AND(D45&gt;=TIME(22,0,0), D45&lt;=TIME(23,59,59)), TIME(7,0,0), ""))))))))</f>
        <v/>
      </c>
      <c r="F45" s="321" t="n"/>
      <c r="G45" s="320">
        <f>IF(AND(D45&gt;=TIME(6,0,0),D45&lt;=TIME(8,0,0)),E45,"")</f>
        <v/>
      </c>
      <c r="H45" s="319" t="n"/>
      <c r="I45" s="30">
        <f>ROUND(IF(OR(D45="",E45="",E45=0),0,IF(H45="",MOD(E45-D45,1)*24,MOD(H45-D45,1)*24)),2)</f>
        <v/>
      </c>
      <c r="J45" s="220" t="n"/>
      <c r="K45" s="274" t="n"/>
      <c r="L45" s="181" t="n"/>
      <c r="M45" s="275">
        <f>MAX(0,V45-W45)</f>
        <v/>
      </c>
      <c r="N45" s="322">
        <f>(IF(OR($C45="",$D45=""),0,
 IF(OR($A44="Holiday",$A45="Holiday"),
    IF(ISNUMBER(MATCH(TRIM($B45),{"Phagwah","Good Friday","Easter Monday","Labour Day","Christmas","Eid ul Azha","Romans-2","Globe-12","Neptune P1"},0)),0,$I45),
 IF(AND(NOT(OR($A44="Annual Leave",$A45="Annual Leave")),$A45="Off day"),$I45,
  MAX(0,$I45-$V45)
  ))))+W45</f>
        <v/>
      </c>
      <c r="O45" s="322">
        <f>IF(AND(OR($A44="Holiday",$A45="Holiday"),
        ISNUMBER(MATCH(TRIM($B45),{"Phagwah","Good Friday","Easter Monday","Labour Day","Christmas","Eid ul Azha","Romans-2","Globe-12","Neptune P1"},0))),
   $I45,0)</f>
        <v/>
      </c>
      <c r="P45" s="322">
        <f>IF(OR($O$7="Canteen",$O$7="Head Office"),0,IF($I45&lt;=0,0,IF(AND($I44&lt;=0,OR(TRIM($J45)="Hebrews",TRIM($J45)="Romans",TRIM($J45)="Romans-2",TRIM($J45)="Globe",TRIM($J45)="Globe-12",TRIM($J45)="Neptune P1")),1,0)))</f>
        <v/>
      </c>
      <c r="Q45" s="323" t="n"/>
      <c r="R45" s="322">
        <f>IF(OR($O$7="Canteen",$O$7="Head Office"),0,IF(
  AND(
    SUMIFS(I:I, C:C, C45) &gt;= 8,
    COUNTIFS(C$14:C45, C45)=1,
    OR(
      TEXT(D45,"hh:mm:ss")="07:00:00",
      TEXT(D45,"hh:mm:ss")="15:00:00",
      TEXT(D45,"hh:mm:ss")="23:00:00",
      TEXT(D46,"hh:mm:ss")="07:00:00",
      TEXT(D46,"hh:mm:ss")="15:00:00",
      TEXT(D46,"hh:mm:ss")="23:00:00"
    )
  ),
  1,
  0
))</f>
        <v/>
      </c>
      <c r="S45" s="322">
        <f>IF(OR($A44="Annual Leave",$A45="Annual Leave"),IF(AND($A44&lt;&gt;"Annual Leave",$A45="Annual Leave"),8,0),0)</f>
        <v/>
      </c>
      <c r="T45" s="116" t="n"/>
      <c r="U45" s="144">
        <f>MAX(0,40-Y45)</f>
        <v/>
      </c>
      <c r="V45" s="351">
        <f>IF(OR($C45="",$D45=""),0,
 IF(OR($A44="Holiday",$A45="Holiday"),0,
 IF(AND(NOT(OR($A44="Annual Leave",$A45="Annual Leave")),$A45="Off day"),0,
  IF($I44+$I45&gt;=8,IF($I44&gt;=8,0,8-$I44),$I45)
  )))</f>
        <v/>
      </c>
      <c r="W45" s="351">
        <f>MAX(0,V45-U45)</f>
        <v/>
      </c>
      <c r="X45" s="351">
        <f>IF(C45="","",C45-WEEKDAY(C45,1)+1)</f>
        <v/>
      </c>
      <c r="Y45" s="351">
        <f>SUMPRODUCT(($X$14:$X44=X45)*(($V$14:$V44)+($O$14:$O44)))+IF(X45=X14,$L$11,0)</f>
        <v/>
      </c>
      <c r="Z45" s="351" t="n"/>
      <c r="AA45" s="351" t="n"/>
      <c r="AB45" s="351" t="n"/>
      <c r="AC45" s="351" t="n"/>
      <c r="AD45" s="351" t="n"/>
      <c r="AE45" s="351" t="n"/>
      <c r="AF45" s="351" t="n"/>
    </row>
    <row r="46" ht="24" customHeight="1" s="348" thickBot="1">
      <c r="A46" s="154" t="inlineStr">
        <is>
          <t>On Day</t>
        </is>
      </c>
      <c r="B46" s="305" t="n"/>
      <c r="C46" s="90">
        <f>C45</f>
        <v/>
      </c>
      <c r="D46" s="80" t="n"/>
      <c r="E46" s="221">
        <f>IF(D46="", "",
 IF(D46=TIME(0,0,0), 0,
 IF(AND(D46&gt;=TIME(0,0,1), D46&lt;=TIME(2,0,0)), TIME(7,0,0),
 IF(AND(D46&gt;=TIME(6,0,0), D46&lt;=TIME(8,0,0)), TIME(12,0,0),
 IF(AND(D46&gt;TIME(8,0,0), D46&lt;=TIME(13,59,0)), TIME(15,0,0),
 IF(AND(D46&gt;=TIME(14,0,0), D46&lt;=TIME(17,59,0)), TIME(21,0,0),
 IF(AND(D46&gt;=TIME(18,0,0), D46&lt;=TIME(21,59,0)), TIME(0,0,0),
 IF(AND(D46&gt;=TIME(22,0,0), D46&lt;=TIME(23,59,59)), TIME(7,0,0), ""))))))))</f>
        <v/>
      </c>
      <c r="F46" s="156" t="n"/>
      <c r="G46" s="221">
        <f>IF(AND(D46&gt;=TIME(6,0,0),D46&lt;=TIME(8,0,0)),E46,"")</f>
        <v/>
      </c>
      <c r="H46" s="80" t="n"/>
      <c r="I46" s="30">
        <f>ROUND(IF(OR(D46="",E46="",E46=0),0,IF(H46="",MOD(E46-D46,1)*24,MOD(H46-D46,1)*24)),2)</f>
        <v/>
      </c>
      <c r="J46" s="158" t="n"/>
      <c r="K46" s="274" t="n"/>
      <c r="L46" s="189" t="n"/>
      <c r="M46" s="275">
        <f>MAX(0,V46-W46)</f>
        <v/>
      </c>
      <c r="N46" s="81">
        <f>(IF(OR($C46="",$D46=""),0,
 IF(OR($A46="Holiday",$A47="Holiday"),
    IF(ISNUMBER(MATCH(TRIM($B46),{"Phagwah","Good Friday","Easter Monday","Labour Day","Christmas","Eid ul Azha","Romans-2","Globe-12","Neptune P1"},0)),0,$I46),
 IF(AND(NOT(OR($A46="Annual Leave",$A47="Annual Leave")),$A46="Off day"),$I46,
  MAX(0,$I46-$V46)
  ))))+W46</f>
        <v/>
      </c>
      <c r="O46" s="81">
        <f>IF(AND(OR($A46="Holiday",$A47="Holiday"),
        ISNUMBER(MATCH(TRIM($B46),{"Phagwah","Good Friday","Easter Monday","Labour Day","Christmas","Eid ul Azha","Romans-2","Globe-12","Neptune P1"},0))),
   $I46,0)</f>
        <v/>
      </c>
      <c r="P46" s="81">
        <f>IF(OR($O$7="Canteen",$O$7="Head Office"),0,IF($I46&lt;=0,0,IF(OR(OR(TRIM($J46)="Hebrews",TRIM($J46)="Romans",TRIM($J46)="Romans-2",TRIM($J46)="Globe",TRIM($J46)="Globe-12",TRIM($J46)="Neptune P1"),AND($I47&gt;0,OR(TRIM($J47)="Hebrews",TRIM($J47)="Romans",TRIM($J47)="Romans-2",TRIM($J47)="Globe",TRIM($J47)="Globe-12",TRIM($J47)="Neptune P1"))),1,0)))</f>
        <v/>
      </c>
      <c r="Q46" s="82" t="n"/>
      <c r="R46" s="81">
        <f>IF(OR($O$7="Canteen",$O$7="Head Office"),0,IF(
  AND(
    SUMIFS(I:I, C:C, C46) &gt;= 8,
    COUNTIFS(C$14:C46, C46)=1,
    OR(
      TEXT(D46,"hh:mm:ss")="07:00:00",
      TEXT(D46,"hh:mm:ss")="15:00:00",
      TEXT(D46,"hh:mm:ss")="23:00:00",
      TEXT(D51,"hh:mm:ss")="07:00:00",
      TEXT(D51,"hh:mm:ss")="15:00:00",
      TEXT(D51,"hh:mm:ss")="23:00:00"
    )
  ),
  1,
  0
))</f>
        <v/>
      </c>
      <c r="S46" s="81">
        <f>IF(OR($A46="Annual Leave",$A47="Annual Leave"),IF($A46="Annual Leave",8,0),0)</f>
        <v/>
      </c>
      <c r="T46" s="117" t="n"/>
      <c r="U46" s="144">
        <f>MAX(0,40-Y46)</f>
        <v/>
      </c>
      <c r="V46" s="351">
        <f>IF(OR($C46="",$D46=""),0,
 IF(OR($A46="Holiday",$A47="Holiday"),0,
 IF(AND(NOT(OR($A46="Annual Leave",$A47="Annual Leave")),$A46="Off day"),0,
  IF($I46+$I47&gt;=8,IF($I46&gt;=8,8,$I46),$I46)
  )))</f>
        <v/>
      </c>
      <c r="W46" s="351">
        <f>MAX(0,V46-U46)</f>
        <v/>
      </c>
      <c r="X46" s="351">
        <f>IF(C46="","",C46-WEEKDAY(C46,1)+1)</f>
        <v/>
      </c>
      <c r="Y46" s="351">
        <f>SUMPRODUCT(($X$14:$X45=X46)*(($V$14:$V45)+($O$14:$O45)))+IF(X46=X14,$L$11,0)</f>
        <v/>
      </c>
      <c r="Z46" s="351" t="n"/>
      <c r="AA46" s="351" t="n"/>
      <c r="AB46" s="351" t="n"/>
      <c r="AC46" s="351" t="n"/>
      <c r="AD46" s="351" t="n"/>
      <c r="AE46" s="351" t="n"/>
      <c r="AF46" s="351" t="n"/>
    </row>
    <row r="47" ht="24" customHeight="1" s="348" thickBot="1">
      <c r="A47" s="184" t="inlineStr">
        <is>
          <t>On Day</t>
        </is>
      </c>
      <c r="B47" s="222" t="n"/>
      <c r="C47" s="118">
        <f>C45+1</f>
        <v/>
      </c>
      <c r="D47" s="83" t="n"/>
      <c r="E47" s="223">
        <f>IF(D47="", "",
 IF(D47=TIME(0,0,0), 0,
 IF(AND(D47&gt;=TIME(0,0,1), D47&lt;=TIME(2,0,0)), TIME(7,0,0),
 IF(AND(D47&gt;=TIME(6,0,0), D47&lt;=TIME(8,0,0)), TIME(12,0,0),
 IF(AND(D47&gt;TIME(8,0,0), D47&lt;=TIME(13,59,0)), TIME(15,0,0),
 IF(AND(D47&gt;=TIME(14,0,0), D47&lt;=TIME(17,59,0)), TIME(21,0,0),
 IF(AND(D47&gt;=TIME(18,0,0), D47&lt;=TIME(21,59,0)), TIME(0,0,0),
 IF(AND(D47&gt;=TIME(22,0,0), D47&lt;=TIME(23,59,59)), TIME(7,0,0), ""))))))))</f>
        <v/>
      </c>
      <c r="F47" s="224" t="n"/>
      <c r="G47" s="223">
        <f>IF(AND(D47&gt;=TIME(6,0,0),D47&lt;=TIME(8,0,0)),E47,"")</f>
        <v/>
      </c>
      <c r="H47" s="83" t="n"/>
      <c r="I47" s="23">
        <f>ROUND(IF(OR(D47="",E47="",E47=0),0,IF(H47="",MOD(E47-D47,1)*24,MOD(H47-D47,1)*24)),2)</f>
        <v/>
      </c>
      <c r="J47" s="225" t="n"/>
      <c r="K47" s="297" t="n"/>
      <c r="L47" s="181" t="n"/>
      <c r="M47" s="298">
        <f>MAX(0,V47-W47)</f>
        <v/>
      </c>
      <c r="N47" s="84">
        <f>(IF(OR($C47="",$D47=""),0,
 IF(OR($A46="Holiday",$A47="Holiday"),
    IF(ISNUMBER(MATCH(TRIM($B47),{"Phagwah","Good Friday","Easter Monday","Labour Day","Christmas","Eid ul Azha","Romans-2","Globe-12","Neptune P1"},0)),0,$I47),
 IF(AND(NOT(OR($A46="Annual Leave",$A47="Annual Leave")),$A47="Off day"),$I47,
  MAX(0,$I47-$V47)
  ))))+W47</f>
        <v/>
      </c>
      <c r="O47" s="84">
        <f>IF(AND(OR($A46="Holiday",$A47="Holiday"),
        ISNUMBER(MATCH(TRIM($B47),{"Phagwah","Good Friday","Easter Monday","Labour Day","Christmas","Eid ul Azha","Romans-2","Globe-12","Neptune P1"},0))),
   $I47,0)</f>
        <v/>
      </c>
      <c r="P47" s="84">
        <f>IF(OR($O$7="Canteen",$O$7="Head Office"),0,IF($I47&lt;=0,0,IF(AND($I46&lt;=0,OR(TRIM($J47)="Hebrews",TRIM($J47)="Romans",TRIM($J47)="Romans-2",TRIM($J47)="Globe",TRIM($J47)="Globe-12",TRIM($J47)="Neptune P1")),1,0)))</f>
        <v/>
      </c>
      <c r="Q47" s="85" t="n"/>
      <c r="R47" s="84">
        <f>IF(OR($O$7="Canteen",$O$7="Head Office"),0,IF(
  AND(
    SUMIFS(I:I, C:C, C47) &gt;= 8,
    COUNTIFS(C$14:C47, C47)=1,
    OR(
      TEXT(D47,"hh:mm:ss")="07:00:00",
      TEXT(D47,"hh:mm:ss")="15:00:00",
      TEXT(D47,"hh:mm:ss")="23:00:00",
      TEXT(D48,"hh:mm:ss")="07:00:00",
      TEXT(D48,"hh:mm:ss")="15:00:00",
      TEXT(D48,"hh:mm:ss")="23:00:00"
    )
  ),
  1,
  0
))</f>
        <v/>
      </c>
      <c r="S47" s="84">
        <f>IF(OR($A46="Annual Leave",$A47="Annual Leave"),IF(AND($A46&lt;&gt;"Annual Leave",$A47="Annual Leave"),8,0),0)</f>
        <v/>
      </c>
      <c r="T47" s="86" t="n"/>
      <c r="U47" s="144">
        <f>MAX(0,40-Y47)</f>
        <v/>
      </c>
      <c r="V47" s="351">
        <f>IF(OR($C47="",$D47=""),0,
 IF(OR($A46="Holiday",$A47="Holiday"),0,
 IF(AND(NOT(OR($A46="Annual Leave",$A47="Annual Leave")),$A47="Off day"),0,
  IF($I46+$I47&gt;=8,IF($I46&gt;=8,0,8-$I46),$I47)
  )))</f>
        <v/>
      </c>
      <c r="W47" s="351">
        <f>MAX(0,V47-U47)</f>
        <v/>
      </c>
      <c r="X47" s="351">
        <f>IF(C47="","",C47-WEEKDAY(C47,1)+1)</f>
        <v/>
      </c>
      <c r="Y47" s="351">
        <f>SUMPRODUCT(($X$14:$X46=X47)*(($V$14:$V46)+($O$14:$O46)))+IF(X47=X14,$L$11,0)</f>
        <v/>
      </c>
      <c r="Z47" s="351" t="n"/>
      <c r="AA47" s="351" t="n"/>
      <c r="AB47" s="351" t="n"/>
      <c r="AC47" s="351" t="n"/>
      <c r="AD47" s="351" t="n"/>
      <c r="AE47" s="351" t="n"/>
      <c r="AF47" s="351" t="n"/>
    </row>
    <row r="48" ht="24" customHeight="1" s="348" thickBot="1">
      <c r="A48" s="226" t="inlineStr">
        <is>
          <t>On Day</t>
        </is>
      </c>
      <c r="B48" s="299" t="n"/>
      <c r="C48" s="119">
        <f>C47</f>
        <v/>
      </c>
      <c r="D48" s="24" t="n"/>
      <c r="E48" s="227">
        <f>IF(D48="", "",
 IF(D48=TIME(0,0,0), 0,
 IF(AND(D48&gt;=TIME(0,0,1), D48&lt;=TIME(2,0,0)), TIME(7,0,0),
 IF(AND(D48&gt;=TIME(6,0,0), D48&lt;=TIME(8,0,0)), TIME(12,0,0),
 IF(AND(D48&gt;TIME(8,0,0), D48&lt;=TIME(13,59,0)), TIME(15,0,0),
 IF(AND(D48&gt;=TIME(14,0,0), D48&lt;=TIME(17,59,0)), TIME(21,0,0),
 IF(AND(D48&gt;=TIME(18,0,0), D48&lt;=TIME(21,59,0)), TIME(0,0,0),
 IF(AND(D48&gt;=TIME(22,0,0), D48&lt;=TIME(23,59,59)), TIME(7,0,0), ""))))))))</f>
        <v/>
      </c>
      <c r="F48" s="228" t="n"/>
      <c r="G48" s="227">
        <f>IF(AND(D48&gt;=TIME(6,0,0),D48&lt;=TIME(8,0,0)),E48,"")</f>
        <v/>
      </c>
      <c r="H48" s="300" t="n"/>
      <c r="I48" s="87">
        <f>ROUND(IF(OR(D48="",E48="",E48=0),0,IF(H48="",MOD(E48-D48,1)*24,MOD(H48-D48,1)*24)),2)</f>
        <v/>
      </c>
      <c r="J48" s="190" t="n"/>
      <c r="K48" s="297" t="n"/>
      <c r="L48" s="183" t="n"/>
      <c r="M48" s="324">
        <f>MAX(0,V48-W48)</f>
        <v/>
      </c>
      <c r="N48" s="302">
        <f>(IF(OR($C48="",$D48=""),0,
 IF(OR($A48="Holiday",$A49="Holiday"),
    IF(ISNUMBER(MATCH(TRIM($B48),{"Phagwah","Good Friday","Easter Monday","Labour Day","Christmas","Eid ul Azha","Romans-2","Globe-12","Neptune P1"},0)),0,$I48),
 IF(AND(NOT(OR($A48="Annual Leave",$A49="Annual Leave")),$A48="Off day"),$I48,
  MAX(0,$I48-$V48)
  ))))+W48</f>
        <v/>
      </c>
      <c r="O48" s="303" t="n"/>
      <c r="P48" s="229">
        <f>IF(OR($O$7="Canteen",$O$7="Head Office"),0,IF($I48&lt;=0,0,IF(OR(OR(TRIM($J48)="Hebrews",TRIM($J48)="Romans",TRIM($J48)="Romans-2",TRIM($J48)="Globe",TRIM($J48)="Globe-12",TRIM($J48)="Neptune P1"),AND($I49&gt;0,OR(TRIM($J49)="Hebrews",TRIM($J49)="Romans",TRIM($J49)="Romans-2",TRIM($J49)="Globe",TRIM($J49)="Globe-12",TRIM($J49)="Neptune P1"))),1,0)))</f>
        <v/>
      </c>
      <c r="Q48" s="303" t="n"/>
      <c r="R48" s="302">
        <f>IF(OR($O$7="Canteen",$O$7="Head Office"),0,IF(
  AND(
    SUMIFS(I:I, C:C, C48) &gt;= 8,
    COUNTIFS(C$14:C48, C48)=1,
    OR(
      TEXT(D48,"hh:mm:ss")="07:00:00",
      TEXT(D48,"hh:mm:ss")="15:00:00",
      TEXT(D48,"hh:mm:ss")="23:00:00",
      TEXT(D53,"hh:mm:ss")="07:00:00",
      TEXT(D53,"hh:mm:ss")="15:00:00",
      TEXT(D53,"hh:mm:ss")="23:00:00"
    )
  ),
  1,
  0
))</f>
        <v/>
      </c>
      <c r="S48" s="303" t="n"/>
      <c r="T48" s="304" t="n"/>
      <c r="U48" s="144">
        <f>MAX(0,40-Y48)</f>
        <v/>
      </c>
      <c r="V48" s="351">
        <f>IF(OR($C48="",$D48=""),0,
 IF(OR($A48="Holiday",$A49="Holiday"),0,
 IF(AND(NOT(OR($A48="Annual Leave",$A49="Annual Leave")),$A48="Off day"),0,
  IF($I48+$I49&gt;=8,IF($I48&gt;=8,8,$I48),$I48)
  )))</f>
        <v/>
      </c>
      <c r="W48" s="351">
        <f>MAX(0,V48-U48)</f>
        <v/>
      </c>
      <c r="X48" s="351">
        <f>IF(C48="","",C48-WEEKDAY(C48,1)+1)</f>
        <v/>
      </c>
      <c r="Y48" s="351">
        <f>SUMPRODUCT(($X$14:$X47=X48)*(($V$14:$V47)+($O$14:$O47)))+IF(X48=X14,$L$11,0)</f>
        <v/>
      </c>
      <c r="Z48" s="351" t="n"/>
      <c r="AA48" s="351" t="n"/>
      <c r="AB48" s="351" t="n"/>
      <c r="AC48" s="351" t="n"/>
      <c r="AD48" s="351" t="n"/>
      <c r="AE48" s="351" t="n"/>
      <c r="AF48" s="351" t="n"/>
    </row>
    <row r="49" ht="24" customHeight="1" s="348" thickBot="1">
      <c r="A49" s="230" t="n"/>
      <c r="B49" s="355" t="n"/>
      <c r="C49" s="231" t="n"/>
      <c r="D49" s="232" t="n"/>
      <c r="E49" s="232" t="n"/>
      <c r="F49" s="232" t="n"/>
      <c r="G49" s="232" t="n"/>
      <c r="H49" s="233" t="inlineStr">
        <is>
          <t>Total Hrs:</t>
        </is>
      </c>
      <c r="I49" s="122">
        <f>SUM(I14:I48)</f>
        <v/>
      </c>
      <c r="J49" s="234" t="n"/>
      <c r="K49" s="234" t="n"/>
      <c r="L49" s="235" t="n"/>
      <c r="M49" s="120">
        <f>SUM(M14:M48)</f>
        <v/>
      </c>
      <c r="N49" s="120">
        <f>SUM(N14:N48)</f>
        <v/>
      </c>
      <c r="O49" s="120">
        <f>SUM(O14:O48)</f>
        <v/>
      </c>
      <c r="P49" s="120">
        <f>SUM(P14:P48)</f>
        <v/>
      </c>
      <c r="Q49" s="120">
        <f>IF($O$6&lt;&gt;"Armed",0,LOOKUP($Q$50,{0,1,2,3,4,5,6,7,8,9,10,11,12,13,14},{0,384,769,1153,1153,1538,1923,2307,2692,3076,3461,3846,4239,4615,5000}))</f>
        <v/>
      </c>
      <c r="R49" s="120">
        <f>SUM(R14:R48)</f>
        <v/>
      </c>
      <c r="S49" s="120">
        <f>SUM(S14:S48)</f>
        <v/>
      </c>
      <c r="T49" s="121">
        <f>SUM(T30:T43)</f>
        <v/>
      </c>
      <c r="U49" s="144">
        <f>MIN(U48,0)</f>
        <v/>
      </c>
      <c r="V49" s="351">
        <f>SUM(V14:V48)</f>
        <v/>
      </c>
      <c r="W49" s="351">
        <f>SUM(W14:W48)</f>
        <v/>
      </c>
      <c r="X49" s="351" t="n"/>
      <c r="Y49" s="351" t="n"/>
      <c r="Z49" s="351" t="n"/>
      <c r="AA49" s="351" t="n"/>
      <c r="AB49" s="351" t="n"/>
      <c r="AC49" s="351" t="n"/>
      <c r="AD49" s="351" t="n"/>
      <c r="AE49" s="351" t="n"/>
      <c r="AF49" s="351" t="n"/>
    </row>
    <row r="50" ht="24" customHeight="1" s="348">
      <c r="A50" s="351" t="n"/>
      <c r="B50" s="351" t="n"/>
      <c r="C50" s="6" t="n"/>
      <c r="D50" s="6" t="n"/>
      <c r="E50" s="6" t="n"/>
      <c r="F50" s="6" t="n"/>
      <c r="G50" s="6" t="n"/>
      <c r="H50" s="336" t="n"/>
      <c r="I50" s="351" t="n"/>
      <c r="J50" s="336" t="n"/>
      <c r="K50" s="336" t="n"/>
      <c r="L50" s="336" t="n"/>
      <c r="M50" s="28" t="n"/>
      <c r="N50" s="28" t="n"/>
      <c r="O50" s="28" t="n"/>
      <c r="P50" s="241" t="inlineStr">
        <is>
          <t>Days Worked</t>
        </is>
      </c>
      <c r="Q50" s="29">
        <f>SUM(--(SUM(I14:I15)&gt;0),--(SUM(I16:I17)&gt;0),--(SUM(I18:I19)&gt;0),--(SUM(I20:I21)&gt;0),--(SUM(I22:I23)&gt;0),--(SUM(I24:I25)&gt;0),--(SUM(I26:I27)&gt;0),--(SUM(I30:I31)&gt;0),--(SUM(I32:I33)&gt;0),--(SUM(I34:I35)&gt;0),--(SUM(I36:I37)&gt;0),--(SUM(I38:I39)&gt;0),--(SUM(I40:I41)&gt;0),--(SUM(I42:I43)&gt;0),--(SUM(I45:I46)&gt;0),--(SUM(I47:I48)&gt;0))</f>
        <v/>
      </c>
      <c r="R50" s="28" t="n"/>
      <c r="S50" s="28" t="n"/>
      <c r="T50" s="28" t="n"/>
      <c r="U50" s="144" t="n"/>
      <c r="V50" s="351" t="n"/>
      <c r="W50" s="351" t="n"/>
      <c r="X50" s="351" t="n"/>
      <c r="Y50" s="351" t="n"/>
      <c r="Z50" s="351" t="n"/>
      <c r="AA50" s="351" t="n"/>
      <c r="AB50" s="351" t="n"/>
      <c r="AC50" s="351" t="n"/>
      <c r="AD50" s="351" t="n"/>
      <c r="AE50" s="351" t="n"/>
      <c r="AF50" s="351" t="n"/>
    </row>
    <row r="51" ht="24" customHeight="1" s="348">
      <c r="A51" s="351" t="n"/>
      <c r="B51" s="351" t="n"/>
      <c r="C51" s="345" t="n"/>
      <c r="D51" s="362" t="n"/>
      <c r="E51" s="362" t="n"/>
      <c r="F51" s="334" t="n"/>
      <c r="G51" s="362" t="n"/>
      <c r="H51" s="336" t="n"/>
      <c r="I51" s="351" t="n"/>
      <c r="J51" s="336" t="n"/>
      <c r="K51" s="336" t="n"/>
      <c r="L51" s="336" t="n"/>
      <c r="M51" s="236" t="n"/>
      <c r="N51" s="236" t="n"/>
      <c r="O51" s="236" t="n"/>
      <c r="P51" s="236" t="n"/>
      <c r="Q51" s="236" t="n"/>
      <c r="R51" s="236" t="n"/>
      <c r="S51" s="236" t="n"/>
      <c r="T51" s="236" t="n"/>
      <c r="U51" s="144" t="n"/>
      <c r="V51" s="351" t="n"/>
      <c r="W51" s="351" t="n"/>
      <c r="X51" s="351" t="n"/>
      <c r="Y51" s="351" t="n"/>
      <c r="Z51" s="351" t="n"/>
      <c r="AA51" s="351" t="n"/>
      <c r="AB51" s="351" t="n"/>
      <c r="AC51" s="351" t="n"/>
      <c r="AD51" s="351" t="n"/>
      <c r="AE51" s="351" t="n"/>
      <c r="AF51" s="351" t="n"/>
    </row>
    <row r="52">
      <c r="A52" s="351" t="n"/>
      <c r="B52" s="351" t="n"/>
      <c r="C52" s="329" t="inlineStr">
        <is>
          <t>Supervisor Signature</t>
        </is>
      </c>
      <c r="D52" s="363" t="n"/>
      <c r="E52" s="363" t="n"/>
      <c r="F52" s="329" t="inlineStr">
        <is>
          <t>Date</t>
        </is>
      </c>
      <c r="G52" s="363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351" t="n"/>
      <c r="V52" s="351" t="n"/>
      <c r="W52" s="351" t="n"/>
      <c r="X52" s="351" t="n"/>
      <c r="Y52" s="351" t="n"/>
      <c r="Z52" s="351" t="n"/>
      <c r="AA52" s="351" t="n"/>
      <c r="AB52" s="351" t="n"/>
      <c r="AC52" s="351" t="n"/>
      <c r="AD52" s="351" t="n"/>
      <c r="AE52" s="351" t="n"/>
      <c r="AF52" s="351" t="n"/>
    </row>
    <row r="53" ht="26.25" customHeight="1" s="348">
      <c r="A53" s="351" t="n"/>
      <c r="B53" s="351" t="n"/>
      <c r="C53" s="345" t="n"/>
      <c r="D53" s="362" t="n"/>
      <c r="E53" s="362" t="n"/>
      <c r="F53" s="331" t="n"/>
      <c r="G53" s="362" t="n"/>
      <c r="H53" s="6" t="n"/>
      <c r="I53" s="6" t="n"/>
      <c r="J53" s="6" t="n"/>
      <c r="K53" s="6" t="n"/>
      <c r="L53" s="6" t="n"/>
      <c r="M53" s="6" t="n"/>
      <c r="N53" s="237" t="n"/>
      <c r="O53" s="238" t="n"/>
      <c r="P53" s="346" t="n"/>
      <c r="Q53" s="351" t="n"/>
      <c r="R53" s="351" t="n"/>
      <c r="S53" s="351" t="n"/>
      <c r="T53" s="351" t="n"/>
      <c r="U53" s="351" t="n"/>
      <c r="V53" s="351" t="n"/>
      <c r="W53" s="351" t="n"/>
      <c r="X53" s="351" t="n"/>
      <c r="Y53" s="351" t="n"/>
      <c r="Z53" s="351" t="n"/>
      <c r="AA53" s="351" t="n"/>
      <c r="AB53" s="351" t="n"/>
      <c r="AC53" s="351" t="n"/>
      <c r="AD53" s="351" t="n"/>
      <c r="AE53" s="351" t="n"/>
      <c r="AF53" s="351" t="n"/>
    </row>
    <row r="54">
      <c r="A54" s="351" t="n"/>
      <c r="B54" s="351" t="n"/>
      <c r="C54" s="329" t="inlineStr">
        <is>
          <t>Manager Signature</t>
        </is>
      </c>
      <c r="D54" s="363" t="n"/>
      <c r="E54" s="363" t="n"/>
      <c r="F54" s="329" t="inlineStr">
        <is>
          <t>Date</t>
        </is>
      </c>
      <c r="G54" s="363" t="n"/>
      <c r="H54" s="6" t="n"/>
      <c r="I54" s="239" t="inlineStr">
        <is>
          <t>{42}</t>
        </is>
      </c>
      <c r="J54" s="239" t="n"/>
      <c r="K54" s="239" t="n"/>
      <c r="L54" s="239" t="n"/>
      <c r="M54" s="6" t="n"/>
      <c r="N54" s="6" t="n"/>
      <c r="O54" s="6" t="n"/>
      <c r="P54" s="6" t="n"/>
      <c r="Q54" s="6" t="n"/>
      <c r="R54" s="6" t="n"/>
      <c r="S54" s="6" t="n"/>
      <c r="T54" s="6" t="n"/>
      <c r="U54" s="351" t="n"/>
      <c r="V54" s="351" t="n"/>
      <c r="W54" s="351" t="n"/>
      <c r="X54" s="351" t="n"/>
      <c r="Y54" s="351" t="n"/>
      <c r="Z54" s="351" t="n"/>
      <c r="AA54" s="351" t="n"/>
      <c r="AB54" s="351" t="n"/>
      <c r="AC54" s="351" t="n"/>
      <c r="AD54" s="351" t="n"/>
      <c r="AE54" s="351" t="n"/>
      <c r="AF54" s="351" t="n"/>
    </row>
    <row r="55">
      <c r="A55" s="351" t="n"/>
      <c r="B55" s="351" t="n"/>
      <c r="C55" s="240" t="n"/>
      <c r="D55" s="240" t="n"/>
      <c r="E55" s="240" t="n"/>
      <c r="F55" s="240" t="n"/>
      <c r="G55" s="240" t="n"/>
      <c r="H55" s="240" t="n"/>
      <c r="I55" s="240" t="n"/>
      <c r="J55" s="240" t="n"/>
      <c r="K55" s="240" t="n"/>
      <c r="L55" s="240" t="n"/>
      <c r="M55" s="240" t="n"/>
      <c r="N55" s="240" t="n"/>
      <c r="O55" s="240" t="n"/>
      <c r="P55" s="240" t="n"/>
      <c r="Q55" s="240" t="n"/>
      <c r="R55" s="240" t="n"/>
      <c r="S55" s="240" t="n"/>
      <c r="T55" s="240" t="n"/>
      <c r="U55" s="351" t="n"/>
      <c r="V55" s="351" t="n"/>
      <c r="W55" s="351" t="n"/>
      <c r="X55" s="351" t="n"/>
      <c r="Y55" s="351" t="n"/>
      <c r="Z55" s="351" t="n"/>
      <c r="AA55" s="351" t="n"/>
      <c r="AB55" s="351" t="n"/>
      <c r="AC55" s="351" t="n"/>
      <c r="AD55" s="351" t="n"/>
      <c r="AE55" s="351" t="n"/>
      <c r="AF55" s="35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45"/>
  <mergeCells count="33">
    <mergeCell ref="C54:E54"/>
    <mergeCell ref="V2:W2"/>
    <mergeCell ref="C8:F8"/>
    <mergeCell ref="F54:G54"/>
    <mergeCell ref="H10:I10"/>
    <mergeCell ref="C7:F7"/>
    <mergeCell ref="K5:L5"/>
    <mergeCell ref="M5:N5"/>
    <mergeCell ref="H50:I50"/>
    <mergeCell ref="C51:E51"/>
    <mergeCell ref="A1:T1"/>
    <mergeCell ref="C52:E52"/>
    <mergeCell ref="V3:AB3"/>
    <mergeCell ref="F51:G51"/>
    <mergeCell ref="M10:N10"/>
    <mergeCell ref="H51:I51"/>
    <mergeCell ref="C6:F6"/>
    <mergeCell ref="C5:F5"/>
    <mergeCell ref="M7:N7"/>
    <mergeCell ref="M6:N6"/>
    <mergeCell ref="C53:E53"/>
    <mergeCell ref="H7:I7"/>
    <mergeCell ref="H28:I28"/>
    <mergeCell ref="C10:F10"/>
    <mergeCell ref="M8:N8"/>
    <mergeCell ref="F52:G52"/>
    <mergeCell ref="P53:T53"/>
    <mergeCell ref="AA2:AB2"/>
    <mergeCell ref="K10:L10"/>
    <mergeCell ref="H5:I5"/>
    <mergeCell ref="K4:L4"/>
    <mergeCell ref="M4:N4"/>
    <mergeCell ref="F53:G53"/>
  </mergeCells>
  <dataValidations count="5">
    <dataValidation sqref="A14:A48" showDropDown="0" showInputMessage="0" showErrorMessage="0" allowBlank="1" type="list">
      <formula1>"On Day,Off Day,Sick,Absent,Holiday,Annual Leave"</formula1>
    </dataValidation>
    <dataValidation sqref="B14:B48" showDropDown="0" showInputMessage="0" showErrorMessage="0" allowBlank="1" type="list">
      <formula1>"Holiday Double,Phagwah,Good Friday,Easter Monday,Labour Day,Christmas,Eid ul Azha"</formula1>
    </dataValidation>
    <dataValidation sqref="J14:J48" showDropDown="0" showInputMessage="0" showErrorMessage="0" allowBlank="1" type="list">
      <formula1>_xlfn._LONGTEXT("Unico,Unico-2,Unico-42,Unico-44,Unico-46,Unico-47,Unico-48,Unico-49,Globe,Globe-12,Hebrews,Romans-2,Beacon,Numbers,Zebra-24,Sunrise,Sunrise-1,Sunflower 6,Sunset 12,Ripple,Neptune P1,Neptune P2,Neptune P3,Neptune P4,Neptune P5,Neptune P6,Neptune P7,Rainbow"," 1,Rainbow 2,Citadel,Sunset 11,Autumn,Autumn-2,Miracle,Miracle 1,Canteen,Guard Hut")</formula1>
    </dataValidation>
    <dataValidation sqref="O7" showDropDown="0" showInputMessage="0" showErrorMessage="0" allowBlank="1" type="list">
      <formula1>"Caricom,EU,UN,DMC,ARU,Head Office,Canteen"</formula1>
    </dataValidation>
    <dataValidation sqref="O6" showDropDown="0" showInputMessage="0" showErrorMessage="0" allowBlank="1" type="list">
      <formula1>"Unarmed,Armed"</formula1>
    </dataValidation>
  </dataValidations>
  <printOptions horizontalCentered="1"/>
  <pageMargins left="0.5" right="0.5" top="0.5" bottom="1" header="0.5" footer="0.5"/>
  <pageSetup orientation="portrait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AL55"/>
  <sheetViews>
    <sheetView workbookViewId="0">
      <selection activeCell="J48" sqref="J48"/>
    </sheetView>
  </sheetViews>
  <sheetFormatPr baseColWidth="8" defaultRowHeight="13.5"/>
  <cols>
    <col width="12.28515625" customWidth="1" style="348" min="1" max="1"/>
    <col width="15.140625" customWidth="1" style="348" min="2" max="2"/>
    <col width="12.42578125" customWidth="1" style="348" min="3" max="3"/>
    <col width="9.28515625" customWidth="1" style="348" min="4" max="4"/>
    <col hidden="1" width="9.28515625" customWidth="1" style="348" min="5" max="5"/>
    <col hidden="1" width="2" customWidth="1" style="348" min="6" max="6"/>
    <col hidden="1" width="12.5703125" customWidth="1" style="348" min="7" max="7"/>
    <col width="9.28515625" customWidth="1" style="348" min="8" max="8"/>
    <col width="6.5703125" customWidth="1" style="348" min="9" max="9"/>
    <col width="10.140625" customWidth="1" style="348" min="10" max="10"/>
    <col width="15.28515625" customWidth="1" style="348" min="11" max="11"/>
    <col width="10.5703125" customWidth="1" style="348" min="12" max="12"/>
    <col width="11" customWidth="1" style="348" min="13" max="13"/>
    <col width="9.85546875" customWidth="1" style="348" min="14" max="14"/>
    <col width="11.140625" customWidth="1" style="348" min="15" max="15"/>
    <col width="9.85546875" customWidth="1" style="348" min="16" max="16"/>
    <col width="10.28515625" customWidth="1" style="348" min="17" max="17"/>
    <col width="8.85546875" customWidth="1" style="348" min="18" max="19"/>
    <col width="45.28515625" customWidth="1" style="348" min="20" max="20"/>
    <col width="9.140625" customWidth="1" style="348" min="21" max="21"/>
    <col width="3.140625" customWidth="1" style="348" min="22" max="29"/>
    <col width="10.28515625" customWidth="1" style="348" min="30" max="30"/>
  </cols>
  <sheetData>
    <row r="1" ht="32.25" customFormat="1" customHeight="1" s="1" thickBot="1">
      <c r="A1" s="332" t="n"/>
      <c r="B1" s="354" t="n"/>
      <c r="C1" s="354" t="n"/>
      <c r="D1" s="354" t="n"/>
      <c r="E1" s="354" t="n"/>
      <c r="F1" s="354" t="n"/>
      <c r="G1" s="354" t="n"/>
      <c r="H1" s="354" t="n"/>
      <c r="I1" s="354" t="n"/>
      <c r="J1" s="354" t="n"/>
      <c r="K1" s="354" t="n"/>
      <c r="L1" s="354" t="n"/>
      <c r="M1" s="354" t="n"/>
      <c r="N1" s="354" t="n"/>
      <c r="O1" s="354" t="n"/>
      <c r="P1" s="354" t="n"/>
      <c r="Q1" s="354" t="n"/>
      <c r="R1" s="354" t="n"/>
      <c r="S1" s="354" t="n"/>
      <c r="T1" s="355" t="n"/>
      <c r="U1" s="351" t="n"/>
      <c r="V1" s="351" t="n"/>
      <c r="W1" s="351" t="n"/>
      <c r="X1" s="351" t="n"/>
      <c r="Y1" s="351" t="n"/>
      <c r="Z1" s="351" t="n"/>
      <c r="AA1" s="351" t="n"/>
      <c r="AB1" s="351" t="n"/>
      <c r="AC1" s="351" t="n"/>
      <c r="AD1" s="126" t="n"/>
      <c r="AE1" s="351" t="n"/>
      <c r="AF1" s="351" t="n"/>
    </row>
    <row r="2" ht="15" customFormat="1" customHeight="1" s="1">
      <c r="A2" s="351" t="n"/>
      <c r="B2" s="351" t="n"/>
      <c r="C2" s="127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128" t="n"/>
      <c r="U2" s="351" t="n"/>
      <c r="V2" s="343" t="n">
        <v>2025</v>
      </c>
      <c r="W2" s="356" t="n"/>
      <c r="X2" s="351" t="n"/>
      <c r="Y2" s="351" t="n"/>
      <c r="Z2" s="129" t="inlineStr">
        <is>
          <t>Month:</t>
        </is>
      </c>
      <c r="AA2" s="343" t="n">
        <v>3</v>
      </c>
      <c r="AB2" s="356" t="n"/>
      <c r="AC2" s="351" t="n"/>
      <c r="AD2" s="351" t="n"/>
      <c r="AE2" s="351" t="n"/>
      <c r="AF2" s="351" t="n"/>
    </row>
    <row r="3" ht="15.6" customHeight="1" s="348" thickBot="1">
      <c r="A3" s="351" t="n"/>
      <c r="B3" s="351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351" t="n"/>
      <c r="V3" s="333">
        <f>DATE(V2,AA2,1)</f>
        <v/>
      </c>
      <c r="W3" s="357" t="n"/>
      <c r="X3" s="357" t="n"/>
      <c r="Y3" s="357" t="n"/>
      <c r="Z3" s="357" t="n"/>
      <c r="AA3" s="357" t="n"/>
      <c r="AB3" s="358" t="n"/>
      <c r="AC3" s="351" t="n"/>
      <c r="AD3" s="351" t="n"/>
      <c r="AE3" s="351" t="n"/>
      <c r="AF3" s="249" t="n"/>
    </row>
    <row r="4" ht="21" customHeight="1" s="348" thickBot="1">
      <c r="A4" s="351" t="n"/>
      <c r="B4" s="351" t="n"/>
      <c r="C4" s="25" t="inlineStr">
        <is>
          <t>Federal Manangement Systems</t>
        </is>
      </c>
      <c r="D4" s="25" t="n"/>
      <c r="E4" s="25" t="n"/>
      <c r="F4" s="25" t="n"/>
      <c r="G4" s="25" t="n"/>
      <c r="H4" s="6" t="n"/>
      <c r="I4" s="6" t="n"/>
      <c r="J4" s="6" t="n"/>
      <c r="K4" s="330" t="inlineStr">
        <is>
          <t>Employee Number:</t>
        </is>
      </c>
      <c r="L4" s="351" t="n"/>
      <c r="M4" s="342" t="inlineStr">
        <is>
          <t>3732</t>
        </is>
      </c>
      <c r="N4" s="355" t="n"/>
      <c r="O4" s="6" t="n"/>
      <c r="P4" s="6" t="n"/>
      <c r="Q4" s="6" t="n"/>
      <c r="R4" s="6" t="n"/>
      <c r="S4" s="6" t="n"/>
      <c r="T4" s="6" t="n"/>
      <c r="U4" s="351" t="n"/>
      <c r="V4" s="130" t="inlineStr">
        <is>
          <t>Su</t>
        </is>
      </c>
      <c r="W4" s="131" t="inlineStr">
        <is>
          <t>M</t>
        </is>
      </c>
      <c r="X4" s="131" t="inlineStr">
        <is>
          <t>Tu</t>
        </is>
      </c>
      <c r="Y4" s="131" t="inlineStr">
        <is>
          <t>W</t>
        </is>
      </c>
      <c r="Z4" s="131" t="inlineStr">
        <is>
          <t>Th</t>
        </is>
      </c>
      <c r="AA4" s="131" t="inlineStr">
        <is>
          <t>F</t>
        </is>
      </c>
      <c r="AB4" s="132" t="inlineStr">
        <is>
          <t>Sa</t>
        </is>
      </c>
      <c r="AC4" s="351" t="n"/>
      <c r="AD4" s="133" t="inlineStr">
        <is>
          <t>Overtime Options</t>
        </is>
      </c>
      <c r="AE4" s="351" t="n"/>
      <c r="AF4" s="351" t="n"/>
      <c r="AJ4" s="257" t="n"/>
    </row>
    <row r="5" ht="14.1" customHeight="1" s="348" thickBot="1">
      <c r="A5" s="351" t="n"/>
      <c r="B5" s="351" t="n"/>
      <c r="C5" s="337" t="n"/>
      <c r="D5" s="351" t="n"/>
      <c r="E5" s="351" t="n"/>
      <c r="F5" s="351" t="n"/>
      <c r="G5" s="6" t="n"/>
      <c r="H5" s="340" t="n"/>
      <c r="I5" s="351" t="n"/>
      <c r="J5" s="340" t="n"/>
      <c r="K5" s="344" t="inlineStr">
        <is>
          <t>Employee Name:</t>
        </is>
      </c>
      <c r="L5" s="359" t="n"/>
      <c r="M5" s="342" t="inlineStr">
        <is>
          <t>Thomas, Joslyn Candace Ann</t>
        </is>
      </c>
      <c r="N5" s="355" t="n"/>
      <c r="O5" s="337" t="n"/>
      <c r="P5" s="337" t="n"/>
      <c r="Q5" s="337" t="n"/>
      <c r="R5" s="337" t="n"/>
      <c r="S5" s="337" t="n"/>
      <c r="T5" s="337" t="n"/>
      <c r="U5" s="351" t="n"/>
      <c r="V5" s="263">
        <f>IF(MONTH($V$3)&lt;&gt;MONTH($V$3-WEEKDAY($V$3,1)+(ROW(V5)-ROW($V$5))*7+(COLUMN(V5)-COLUMN($V$5)+1)),"",$V$3-WEEKDAY($V$3,1)+(ROW(V5)-ROW($V$5))*7+(COLUMN(V5)-COLUMN($V$5)+1))</f>
        <v/>
      </c>
      <c r="W5" s="263">
        <f>IF(MONTH($V$3)&lt;&gt;MONTH($V$3-WEEKDAY($V$3,1)+(ROW(W5)-ROW($V$5))*7+(COLUMN(W5)-COLUMN($V$5)+1)),"",$V$3-WEEKDAY($V$3,1)+(ROW(W5)-ROW($V$5))*7+(COLUMN(W5)-COLUMN($V$5)+1))</f>
        <v/>
      </c>
      <c r="X5" s="263">
        <f>IF(MONTH($V$3)&lt;&gt;MONTH($V$3-WEEKDAY($V$3,1)+(ROW(X5)-ROW($V$5))*7+(COLUMN(X5)-COLUMN($V$5)+1)),"",$V$3-WEEKDAY($V$3,1)+(ROW(X5)-ROW($V$5))*7+(COLUMN(X5)-COLUMN($V$5)+1))</f>
        <v/>
      </c>
      <c r="Y5" s="263">
        <f>IF(MONTH($V$3)&lt;&gt;MONTH($V$3-WEEKDAY($V$3,1)+(ROW(Y5)-ROW($V$5))*7+(COLUMN(Y5)-COLUMN($V$5)+1)),"",$V$3-WEEKDAY($V$3,1)+(ROW(Y5)-ROW($V$5))*7+(COLUMN(Y5)-COLUMN($V$5)+1))</f>
        <v/>
      </c>
      <c r="Z5" s="263">
        <f>IF(MONTH($V$3)&lt;&gt;MONTH($V$3-WEEKDAY($V$3,1)+(ROW(Z5)-ROW($V$5))*7+(COLUMN(Z5)-COLUMN($V$5)+1)),"",$V$3-WEEKDAY($V$3,1)+(ROW(Z5)-ROW($V$5))*7+(COLUMN(Z5)-COLUMN($V$5)+1))</f>
        <v/>
      </c>
      <c r="AA5" s="263">
        <f>IF(MONTH($V$3)&lt;&gt;MONTH($V$3-WEEKDAY($V$3,1)+(ROW(AA5)-ROW($V$5))*7+(COLUMN(AA5)-COLUMN($V$5)+1)),"",$V$3-WEEKDAY($V$3,1)+(ROW(AA5)-ROW($V$5))*7+(COLUMN(AA5)-COLUMN($V$5)+1))</f>
        <v/>
      </c>
      <c r="AB5" s="263">
        <f>IF(MONTH($V$3)&lt;&gt;MONTH($V$3-WEEKDAY($V$3,1)+(ROW(AB5)-ROW($V$5))*7+(COLUMN(AB5)-COLUMN($V$5)+1)),"",$V$3-WEEKDAY($V$3,1)+(ROW(AB5)-ROW($V$5))*7+(COLUMN(AB5)-COLUMN($V$5)+1))</f>
        <v/>
      </c>
      <c r="AC5" s="351" t="n"/>
      <c r="AD5" s="351" t="n"/>
      <c r="AE5" s="3" t="b">
        <v>1</v>
      </c>
      <c r="AF5" s="258" t="n"/>
      <c r="AJ5" s="350" t="n"/>
      <c r="AK5" s="350" t="n"/>
      <c r="AL5" s="350" t="n"/>
    </row>
    <row r="6" ht="14.1" customHeight="1" s="348" thickBot="1">
      <c r="A6" s="351" t="n"/>
      <c r="B6" s="351" t="n"/>
      <c r="C6" s="337" t="inlineStr">
        <is>
          <t xml:space="preserve">120 Peter Rose St </t>
        </is>
      </c>
      <c r="D6" s="351" t="n"/>
      <c r="E6" s="351" t="n"/>
      <c r="F6" s="351" t="n"/>
      <c r="G6" s="6" t="n"/>
      <c r="H6" s="6" t="n"/>
      <c r="I6" s="6" t="n"/>
      <c r="J6" s="6" t="n"/>
      <c r="K6" s="6" t="n"/>
      <c r="L6" s="6" t="n"/>
      <c r="M6" s="339" t="inlineStr">
        <is>
          <t>Armed or unarmed</t>
        </is>
      </c>
      <c r="N6" s="360" t="n"/>
      <c r="O6" s="135" t="inlineStr">
        <is>
          <t>Unarmed</t>
        </is>
      </c>
      <c r="P6" s="6" t="n"/>
      <c r="Q6" s="6" t="n"/>
      <c r="R6" s="6" t="n"/>
      <c r="S6" s="6" t="n"/>
      <c r="T6" s="6" t="n"/>
      <c r="U6" s="351" t="n"/>
      <c r="V6" s="263">
        <f>IF(MONTH($V$3)&lt;&gt;MONTH($V$3-WEEKDAY($V$3,1)+(ROW(V6)-ROW($V$5))*7+(COLUMN(V6)-COLUMN($V$5)+1)),"",$V$3-WEEKDAY($V$3,1)+(ROW(V6)-ROW($V$5))*7+(COLUMN(V6)-COLUMN($V$5)+1))</f>
        <v/>
      </c>
      <c r="W6" s="263">
        <f>IF(MONTH($V$3)&lt;&gt;MONTH($V$3-WEEKDAY($V$3,1)+(ROW(W6)-ROW($V$5))*7+(COLUMN(W6)-COLUMN($V$5)+1)),"",$V$3-WEEKDAY($V$3,1)+(ROW(W6)-ROW($V$5))*7+(COLUMN(W6)-COLUMN($V$5)+1))</f>
        <v/>
      </c>
      <c r="X6" s="263">
        <f>IF(MONTH($V$3)&lt;&gt;MONTH($V$3-WEEKDAY($V$3,1)+(ROW(X6)-ROW($V$5))*7+(COLUMN(X6)-COLUMN($V$5)+1)),"",$V$3-WEEKDAY($V$3,1)+(ROW(X6)-ROW($V$5))*7+(COLUMN(X6)-COLUMN($V$5)+1))</f>
        <v/>
      </c>
      <c r="Y6" s="263">
        <f>IF(MONTH($V$3)&lt;&gt;MONTH($V$3-WEEKDAY($V$3,1)+(ROW(Y6)-ROW($V$5))*7+(COLUMN(Y6)-COLUMN($V$5)+1)),"",$V$3-WEEKDAY($V$3,1)+(ROW(Y6)-ROW($V$5))*7+(COLUMN(Y6)-COLUMN($V$5)+1))</f>
        <v/>
      </c>
      <c r="Z6" s="263">
        <f>IF(MONTH($V$3)&lt;&gt;MONTH($V$3-WEEKDAY($V$3,1)+(ROW(Z6)-ROW($V$5))*7+(COLUMN(Z6)-COLUMN($V$5)+1)),"",$V$3-WEEKDAY($V$3,1)+(ROW(Z6)-ROW($V$5))*7+(COLUMN(Z6)-COLUMN($V$5)+1))</f>
        <v/>
      </c>
      <c r="AA6" s="263">
        <f>IF(MONTH($V$3)&lt;&gt;MONTH($V$3-WEEKDAY($V$3,1)+(ROW(AA6)-ROW($V$5))*7+(COLUMN(AA6)-COLUMN($V$5)+1)),"",$V$3-WEEKDAY($V$3,1)+(ROW(AA6)-ROW($V$5))*7+(COLUMN(AA6)-COLUMN($V$5)+1))</f>
        <v/>
      </c>
      <c r="AB6" s="263">
        <f>IF(MONTH($V$3)&lt;&gt;MONTH($V$3-WEEKDAY($V$3,1)+(ROW(AB6)-ROW($V$5))*7+(COLUMN(AB6)-COLUMN($V$5)+1)),"",$V$3-WEEKDAY($V$3,1)+(ROW(AB6)-ROW($V$5))*7+(COLUMN(AB6)-COLUMN($V$5)+1))</f>
        <v/>
      </c>
      <c r="AC6" s="351" t="n"/>
      <c r="AD6" s="136" t="inlineStr">
        <is>
          <t>After:</t>
        </is>
      </c>
      <c r="AE6" s="264" t="n">
        <v>8</v>
      </c>
      <c r="AF6" s="258" t="n"/>
      <c r="AJ6" s="350" t="n"/>
      <c r="AL6" s="251" t="n"/>
    </row>
    <row r="7" ht="14.1" customHeight="1" s="348" thickBot="1">
      <c r="A7" s="351" t="n"/>
      <c r="B7" s="351" t="n"/>
      <c r="C7" s="337" t="inlineStr">
        <is>
          <t>Queenstown</t>
        </is>
      </c>
      <c r="D7" s="351" t="n"/>
      <c r="E7" s="351" t="n"/>
      <c r="F7" s="351" t="n"/>
      <c r="G7" s="6" t="n"/>
      <c r="H7" s="340" t="n"/>
      <c r="I7" s="351" t="n"/>
      <c r="J7" s="340" t="n"/>
      <c r="K7" s="340" t="n"/>
      <c r="L7" s="340" t="n"/>
      <c r="M7" s="338" t="inlineStr">
        <is>
          <t>Agency</t>
        </is>
      </c>
      <c r="N7" s="361" t="n"/>
      <c r="O7" s="7" t="inlineStr">
        <is>
          <t>EU</t>
        </is>
      </c>
      <c r="P7" s="6" t="n"/>
      <c r="Q7" s="6" t="n"/>
      <c r="R7" s="6" t="n"/>
      <c r="S7" s="6" t="n"/>
      <c r="T7" s="6" t="n"/>
      <c r="U7" s="351" t="n"/>
      <c r="V7" s="263">
        <f>IF(MONTH($V$3)&lt;&gt;MONTH($V$3-WEEKDAY($V$3,1)+(ROW(V7)-ROW($V$5))*7+(COLUMN(V7)-COLUMN($V$5)+1)),"",$V$3-WEEKDAY($V$3,1)+(ROW(V7)-ROW($V$5))*7+(COLUMN(V7)-COLUMN($V$5)+1))</f>
        <v/>
      </c>
      <c r="W7" s="263">
        <f>IF(MONTH($V$3)&lt;&gt;MONTH($V$3-WEEKDAY($V$3,1)+(ROW(W7)-ROW($V$5))*7+(COLUMN(W7)-COLUMN($V$5)+1)),"",$V$3-WEEKDAY($V$3,1)+(ROW(W7)-ROW($V$5))*7+(COLUMN(W7)-COLUMN($V$5)+1))</f>
        <v/>
      </c>
      <c r="X7" s="263">
        <f>IF(MONTH($V$3)&lt;&gt;MONTH($V$3-WEEKDAY($V$3,1)+(ROW(X7)-ROW($V$5))*7+(COLUMN(X7)-COLUMN($V$5)+1)),"",$V$3-WEEKDAY($V$3,1)+(ROW(X7)-ROW($V$5))*7+(COLUMN(X7)-COLUMN($V$5)+1))</f>
        <v/>
      </c>
      <c r="Y7" s="263">
        <f>IF(MONTH($V$3)&lt;&gt;MONTH($V$3-WEEKDAY($V$3,1)+(ROW(Y7)-ROW($V$5))*7+(COLUMN(Y7)-COLUMN($V$5)+1)),"",$V$3-WEEKDAY($V$3,1)+(ROW(Y7)-ROW($V$5))*7+(COLUMN(Y7)-COLUMN($V$5)+1))</f>
        <v/>
      </c>
      <c r="Z7" s="263">
        <f>IF(MONTH($V$3)&lt;&gt;MONTH($V$3-WEEKDAY($V$3,1)+(ROW(Z7)-ROW($V$5))*7+(COLUMN(Z7)-COLUMN($V$5)+1)),"",$V$3-WEEKDAY($V$3,1)+(ROW(Z7)-ROW($V$5))*7+(COLUMN(Z7)-COLUMN($V$5)+1))</f>
        <v/>
      </c>
      <c r="AA7" s="263">
        <f>IF(MONTH($V$3)&lt;&gt;MONTH($V$3-WEEKDAY($V$3,1)+(ROW(AA7)-ROW($V$5))*7+(COLUMN(AA7)-COLUMN($V$5)+1)),"",$V$3-WEEKDAY($V$3,1)+(ROW(AA7)-ROW($V$5))*7+(COLUMN(AA7)-COLUMN($V$5)+1))</f>
        <v/>
      </c>
      <c r="AB7" s="263">
        <f>IF(MONTH($V$3)&lt;&gt;MONTH($V$3-WEEKDAY($V$3,1)+(ROW(AB7)-ROW($V$5))*7+(COLUMN(AB7)-COLUMN($V$5)+1)),"",$V$3-WEEKDAY($V$3,1)+(ROW(AB7)-ROW($V$5))*7+(COLUMN(AB7)-COLUMN($V$5)+1))</f>
        <v/>
      </c>
      <c r="AC7" s="351" t="n"/>
      <c r="AD7" s="351" t="n"/>
      <c r="AE7" s="351" t="n"/>
      <c r="AF7" s="258" t="n"/>
      <c r="AJ7" s="350" t="n"/>
      <c r="AL7" s="251" t="n"/>
    </row>
    <row r="8">
      <c r="A8" s="351" t="n"/>
      <c r="B8" s="351" t="n"/>
      <c r="C8" s="337" t="inlineStr">
        <is>
          <t>Georgetown, Guyana</t>
        </is>
      </c>
      <c r="D8" s="351" t="n"/>
      <c r="E8" s="351" t="n"/>
      <c r="F8" s="351" t="n"/>
      <c r="G8" s="6" t="n"/>
      <c r="H8" s="6" t="n"/>
      <c r="I8" s="6" t="n"/>
      <c r="J8" s="6" t="n"/>
      <c r="K8" s="6" t="n"/>
      <c r="L8" s="6" t="n"/>
      <c r="M8" s="341" t="n"/>
      <c r="N8" s="351" t="n"/>
      <c r="O8" s="351" t="n"/>
      <c r="P8" s="6" t="n"/>
      <c r="Q8" s="6" t="n"/>
      <c r="R8" s="6" t="n"/>
      <c r="S8" s="6" t="n"/>
      <c r="T8" s="6" t="n"/>
      <c r="U8" s="351" t="n"/>
      <c r="V8" s="263">
        <f>IF(MONTH($V$3)&lt;&gt;MONTH($V$3-WEEKDAY($V$3,1)+(ROW(V8)-ROW($V$5))*7+(COLUMN(V8)-COLUMN($V$5)+1)),"",$V$3-WEEKDAY($V$3,1)+(ROW(V8)-ROW($V$5))*7+(COLUMN(V8)-COLUMN($V$5)+1))</f>
        <v/>
      </c>
      <c r="W8" s="263">
        <f>IF(MONTH($V$3)&lt;&gt;MONTH($V$3-WEEKDAY($V$3,1)+(ROW(W8)-ROW($V$5))*7+(COLUMN(W8)-COLUMN($V$5)+1)),"",$V$3-WEEKDAY($V$3,1)+(ROW(W8)-ROW($V$5))*7+(COLUMN(W8)-COLUMN($V$5)+1))</f>
        <v/>
      </c>
      <c r="X8" s="263">
        <f>IF(MONTH($V$3)&lt;&gt;MONTH($V$3-WEEKDAY($V$3,1)+(ROW(X8)-ROW($V$5))*7+(COLUMN(X8)-COLUMN($V$5)+1)),"",$V$3-WEEKDAY($V$3,1)+(ROW(X8)-ROW($V$5))*7+(COLUMN(X8)-COLUMN($V$5)+1))</f>
        <v/>
      </c>
      <c r="Y8" s="263">
        <f>IF(MONTH($V$3)&lt;&gt;MONTH($V$3-WEEKDAY($V$3,1)+(ROW(Y8)-ROW($V$5))*7+(COLUMN(Y8)-COLUMN($V$5)+1)),"",$V$3-WEEKDAY($V$3,1)+(ROW(Y8)-ROW($V$5))*7+(COLUMN(Y8)-COLUMN($V$5)+1))</f>
        <v/>
      </c>
      <c r="Z8" s="263">
        <f>IF(MONTH($V$3)&lt;&gt;MONTH($V$3-WEEKDAY($V$3,1)+(ROW(Z8)-ROW($V$5))*7+(COLUMN(Z8)-COLUMN($V$5)+1)),"",$V$3-WEEKDAY($V$3,1)+(ROW(Z8)-ROW($V$5))*7+(COLUMN(Z8)-COLUMN($V$5)+1))</f>
        <v/>
      </c>
      <c r="AA8" s="263">
        <f>IF(MONTH($V$3)&lt;&gt;MONTH($V$3-WEEKDAY($V$3,1)+(ROW(AA8)-ROW($V$5))*7+(COLUMN(AA8)-COLUMN($V$5)+1)),"",$V$3-WEEKDAY($V$3,1)+(ROW(AA8)-ROW($V$5))*7+(COLUMN(AA8)-COLUMN($V$5)+1))</f>
        <v/>
      </c>
      <c r="AB8" s="263">
        <f>IF(MONTH($V$3)&lt;&gt;MONTH($V$3-WEEKDAY($V$3,1)+(ROW(AB8)-ROW($V$5))*7+(COLUMN(AB8)-COLUMN($V$5)+1)),"",$V$3-WEEKDAY($V$3,1)+(ROW(AB8)-ROW($V$5))*7+(COLUMN(AB8)-COLUMN($V$5)+1))</f>
        <v/>
      </c>
      <c r="AC8" s="351" t="n"/>
      <c r="AD8" s="351" t="n"/>
      <c r="AE8" s="3" t="b">
        <v>1</v>
      </c>
      <c r="AF8" s="258" t="n"/>
      <c r="AJ8" s="350" t="n"/>
      <c r="AL8" s="251" t="n"/>
    </row>
    <row r="9">
      <c r="A9" s="351" t="n"/>
      <c r="B9" s="351" t="n"/>
      <c r="C9" s="337" t="n"/>
      <c r="D9" s="337" t="n"/>
      <c r="E9" s="337" t="n"/>
      <c r="F9" s="337" t="n"/>
      <c r="G9" s="6" t="n"/>
      <c r="H9" s="6" t="n"/>
      <c r="I9" s="6" t="n"/>
      <c r="J9" s="6" t="n"/>
      <c r="K9" s="6" t="n"/>
      <c r="L9" s="6" t="n"/>
      <c r="M9" s="137" t="n"/>
      <c r="N9" s="137" t="n"/>
      <c r="O9" s="6" t="n"/>
      <c r="P9" s="6" t="n"/>
      <c r="Q9" s="6" t="n"/>
      <c r="R9" s="6" t="n"/>
      <c r="S9" s="6" t="n"/>
      <c r="T9" s="6" t="n"/>
      <c r="U9" s="351" t="n"/>
      <c r="V9" s="265" t="n"/>
      <c r="W9" s="265" t="n"/>
      <c r="X9" s="265" t="n"/>
      <c r="Y9" s="265" t="n"/>
      <c r="Z9" s="265" t="n"/>
      <c r="AA9" s="265" t="n"/>
      <c r="AB9" s="265" t="n"/>
      <c r="AC9" s="351" t="n"/>
      <c r="AD9" s="351" t="n"/>
      <c r="AE9" s="3" t="n"/>
      <c r="AF9" s="351" t="n"/>
      <c r="AJ9" s="350" t="n"/>
      <c r="AL9" s="251" t="n"/>
    </row>
    <row r="10">
      <c r="A10" s="351" t="n"/>
      <c r="B10" s="351" t="n"/>
      <c r="C10" s="337" t="inlineStr">
        <is>
          <t>592-223-7560</t>
        </is>
      </c>
      <c r="D10" s="351" t="n"/>
      <c r="E10" s="351" t="n"/>
      <c r="F10" s="351" t="n"/>
      <c r="G10" s="6" t="n"/>
      <c r="H10" s="340" t="n"/>
      <c r="I10" s="351" t="n"/>
      <c r="J10" s="340" t="n"/>
      <c r="K10" s="330" t="inlineStr">
        <is>
          <t>Week Starting:</t>
        </is>
      </c>
      <c r="L10" s="351" t="n"/>
      <c r="M10" s="335" t="n">
        <v>46038</v>
      </c>
      <c r="N10" s="362" t="n"/>
      <c r="O10" s="6" t="n"/>
      <c r="P10" s="6" t="n"/>
      <c r="Q10" s="6" t="n"/>
      <c r="R10" s="6" t="n"/>
      <c r="S10" s="6" t="n"/>
      <c r="T10" s="138" t="inlineStr">
        <is>
          <t>[42]</t>
        </is>
      </c>
      <c r="U10" s="351" t="n"/>
      <c r="V10" s="263">
        <f>IF(MONTH($V$3)&lt;&gt;MONTH($V$3-WEEKDAY($V$3,1)+(ROW(V10)-ROW($V$5))*7+(COLUMN(V10)-COLUMN($V$5)+1)),"",$V$3-WEEKDAY($V$3,1)+(ROW(V10)-ROW($V$5))*7+(COLUMN(V10)-COLUMN($V$5)+1))</f>
        <v/>
      </c>
      <c r="W10" s="263">
        <f>IF(MONTH($V$3)&lt;&gt;MONTH($V$3-WEEKDAY($V$3,1)+(ROW(W10)-ROW($V$5))*7+(COLUMN(W10)-COLUMN($V$5)+1)),"",$V$3-WEEKDAY($V$3,1)+(ROW(W10)-ROW($V$5))*7+(COLUMN(W10)-COLUMN($V$5)+1))</f>
        <v/>
      </c>
      <c r="X10" s="263">
        <f>IF(MONTH($V$3)&lt;&gt;MONTH($V$3-WEEKDAY($V$3,1)+(ROW(X10)-ROW($V$5))*7+(COLUMN(X10)-COLUMN($V$5)+1)),"",$V$3-WEEKDAY($V$3,1)+(ROW(X10)-ROW($V$5))*7+(COLUMN(X10)-COLUMN($V$5)+1))</f>
        <v/>
      </c>
      <c r="Y10" s="263">
        <f>IF(MONTH($V$3)&lt;&gt;MONTH($V$3-WEEKDAY($V$3,1)+(ROW(Y10)-ROW($V$5))*7+(COLUMN(Y10)-COLUMN($V$5)+1)),"",$V$3-WEEKDAY($V$3,1)+(ROW(Y10)-ROW($V$5))*7+(COLUMN(Y10)-COLUMN($V$5)+1))</f>
        <v/>
      </c>
      <c r="Z10" s="263">
        <f>IF(MONTH($V$3)&lt;&gt;MONTH($V$3-WEEKDAY($V$3,1)+(ROW(Z10)-ROW($V$5))*7+(COLUMN(Z10)-COLUMN($V$5)+1)),"",$V$3-WEEKDAY($V$3,1)+(ROW(Z10)-ROW($V$5))*7+(COLUMN(Z10)-COLUMN($V$5)+1))</f>
        <v/>
      </c>
      <c r="AA10" s="263">
        <f>IF(MONTH($V$3)&lt;&gt;MONTH($V$3-WEEKDAY($V$3,1)+(ROW(AA10)-ROW($V$5))*7+(COLUMN(AA10)-COLUMN($V$5)+1)),"",$V$3-WEEKDAY($V$3,1)+(ROW(AA10)-ROW($V$5))*7+(COLUMN(AA10)-COLUMN($V$5)+1))</f>
        <v/>
      </c>
      <c r="AB10" s="263">
        <f>IF(MONTH($V$3)&lt;&gt;MONTH($V$3-WEEKDAY($V$3,1)+(ROW(AB10)-ROW($V$5))*7+(COLUMN(AB10)-COLUMN($V$5)+1)),"",$V$3-WEEKDAY($V$3,1)+(ROW(AB10)-ROW($V$5))*7+(COLUMN(AB10)-COLUMN($V$5)+1))</f>
        <v/>
      </c>
      <c r="AC10" s="351" t="n"/>
      <c r="AD10" s="136" t="inlineStr">
        <is>
          <t>After:</t>
        </is>
      </c>
      <c r="AE10" s="264" t="n">
        <v>40</v>
      </c>
      <c r="AF10" s="250" t="n"/>
    </row>
    <row r="11" ht="15.75" customHeight="1" s="348" thickBot="1">
      <c r="A11" s="351" t="n"/>
      <c r="B11" s="351" t="n"/>
      <c r="C11" s="6" t="n"/>
      <c r="D11" s="6" t="n"/>
      <c r="E11" s="6" t="n"/>
      <c r="F11" s="6" t="n"/>
      <c r="G11" s="6" t="n"/>
      <c r="H11" s="6" t="n"/>
      <c r="I11" s="6" t="n"/>
      <c r="J11" s="6" t="n"/>
      <c r="K11" s="259" t="inlineStr">
        <is>
          <t>Carry Forward Hrs:</t>
        </is>
      </c>
      <c r="L11" s="248" t="n">
        <v>32</v>
      </c>
      <c r="M11" s="6" t="n"/>
      <c r="N11" s="6" t="n"/>
      <c r="O11" s="6" t="n"/>
      <c r="P11" s="6" t="n"/>
      <c r="Q11" s="6" t="n"/>
      <c r="R11" s="6" t="n"/>
      <c r="S11" s="6" t="n"/>
      <c r="T11" s="6" t="n"/>
      <c r="U11" s="351" t="n"/>
      <c r="V11" s="263">
        <f>IF(MONTH($V$3)&lt;&gt;MONTH($V$3-WEEKDAY($V$3,1)+(ROW(V11)-ROW($V$5))*7+(COLUMN(V11)-COLUMN($V$5)+1)),"",$V$3-WEEKDAY($V$3,1)+(ROW(V11)-ROW($V$5))*7+(COLUMN(V11)-COLUMN($V$5)+1))</f>
        <v/>
      </c>
      <c r="W11" s="263">
        <f>IF(MONTH($V$3)&lt;&gt;MONTH($V$3-WEEKDAY($V$3,1)+(ROW(W11)-ROW($V$5))*7+(COLUMN(W11)-COLUMN($V$5)+1)),"",$V$3-WEEKDAY($V$3,1)+(ROW(W11)-ROW($V$5))*7+(COLUMN(W11)-COLUMN($V$5)+1))</f>
        <v/>
      </c>
      <c r="X11" s="263">
        <f>IF(MONTH($V$3)&lt;&gt;MONTH($V$3-WEEKDAY($V$3,1)+(ROW(X11)-ROW($V$5))*7+(COLUMN(X11)-COLUMN($V$5)+1)),"",$V$3-WEEKDAY($V$3,1)+(ROW(X11)-ROW($V$5))*7+(COLUMN(X11)-COLUMN($V$5)+1))</f>
        <v/>
      </c>
      <c r="Y11" s="263">
        <f>IF(MONTH($V$3)&lt;&gt;MONTH($V$3-WEEKDAY($V$3,1)+(ROW(Y11)-ROW($V$5))*7+(COLUMN(Y11)-COLUMN($V$5)+1)),"",$V$3-WEEKDAY($V$3,1)+(ROW(Y11)-ROW($V$5))*7+(COLUMN(Y11)-COLUMN($V$5)+1))</f>
        <v/>
      </c>
      <c r="Z11" s="263">
        <f>IF(MONTH($V$3)&lt;&gt;MONTH($V$3-WEEKDAY($V$3,1)+(ROW(Z11)-ROW($V$5))*7+(COLUMN(Z11)-COLUMN($V$5)+1)),"",$V$3-WEEKDAY($V$3,1)+(ROW(Z11)-ROW($V$5))*7+(COLUMN(Z11)-COLUMN($V$5)+1))</f>
        <v/>
      </c>
      <c r="AA11" s="263">
        <f>IF(MONTH($V$3)&lt;&gt;MONTH($V$3-WEEKDAY($V$3,1)+(ROW(AA11)-ROW($V$5))*7+(COLUMN(AA11)-COLUMN($V$5)+1)),"",$V$3-WEEKDAY($V$3,1)+(ROW(AA11)-ROW($V$5))*7+(COLUMN(AA11)-COLUMN($V$5)+1))</f>
        <v/>
      </c>
      <c r="AB11" s="263">
        <f>IF(MONTH($V$3)&lt;&gt;MONTH($V$3-WEEKDAY($V$3,1)+(ROW(AB11)-ROW($V$5))*7+(COLUMN(AB11)-COLUMN($V$5)+1)),"",$V$3-WEEKDAY($V$3,1)+(ROW(AB11)-ROW($V$5))*7+(COLUMN(AB11)-COLUMN($V$5)+1))</f>
        <v/>
      </c>
      <c r="AC11" s="351" t="n"/>
      <c r="AD11" s="351" t="n"/>
      <c r="AE11" s="351" t="n"/>
      <c r="AF11" s="258" t="n"/>
      <c r="AJ11" s="252" t="n"/>
      <c r="AK11" s="252" t="n"/>
    </row>
    <row r="12" ht="27.75" customFormat="1" customHeight="1" s="2" thickBot="1">
      <c r="A12" s="266" t="inlineStr">
        <is>
          <t>Day Off</t>
        </is>
      </c>
      <c r="B12" s="267" t="inlineStr">
        <is>
          <t>Holiday Double</t>
        </is>
      </c>
      <c r="C12" s="139" t="inlineStr">
        <is>
          <t>Day of Week</t>
        </is>
      </c>
      <c r="D12" s="140" t="inlineStr">
        <is>
          <t>Time
In</t>
        </is>
      </c>
      <c r="E12" s="140" t="inlineStr">
        <is>
          <t>Time
Out</t>
        </is>
      </c>
      <c r="F12" s="141" t="n"/>
      <c r="G12" s="140" t="inlineStr">
        <is>
          <t>Time
In</t>
        </is>
      </c>
      <c r="H12" s="140" t="inlineStr">
        <is>
          <t>Time
Out</t>
        </is>
      </c>
      <c r="I12" s="142" t="inlineStr">
        <is>
          <t>Total
Hrs</t>
        </is>
      </c>
      <c r="J12" s="142" t="inlineStr">
        <is>
          <t>Location</t>
        </is>
      </c>
      <c r="K12" s="142" t="inlineStr">
        <is>
          <t>Supervisor</t>
        </is>
      </c>
      <c r="L12" s="142" t="inlineStr">
        <is>
          <t>Supervisor Approval</t>
        </is>
      </c>
      <c r="M12" s="140" t="inlineStr">
        <is>
          <t>Regular
Hrs</t>
        </is>
      </c>
      <c r="N12" s="140" t="inlineStr">
        <is>
          <t>Overtime
Hrs</t>
        </is>
      </c>
      <c r="O12" s="140" t="inlineStr">
        <is>
          <t>Hol Hrs</t>
        </is>
      </c>
      <c r="P12" s="140" t="inlineStr">
        <is>
          <t>Responsibilities</t>
        </is>
      </c>
      <c r="Q12" s="140" t="inlineStr">
        <is>
          <t>Risk</t>
        </is>
      </c>
      <c r="R12" s="140" t="inlineStr">
        <is>
          <t>Meals</t>
        </is>
      </c>
      <c r="S12" s="140" t="inlineStr">
        <is>
          <t>Vac Hrs</t>
        </is>
      </c>
      <c r="T12" s="143" t="inlineStr">
        <is>
          <t>Reason for Overtime</t>
        </is>
      </c>
      <c r="U12" s="144" t="inlineStr">
        <is>
          <t>Wkly Reg Avail</t>
        </is>
      </c>
      <c r="V12" s="351" t="inlineStr">
        <is>
          <t>Orig Reg</t>
        </is>
      </c>
      <c r="W12" s="351" t="inlineStr">
        <is>
          <t>Wkly OT Adj</t>
        </is>
      </c>
      <c r="X12" s="351" t="inlineStr">
        <is>
          <t>Week Start</t>
        </is>
      </c>
      <c r="Y12" s="351" t="inlineStr">
        <is>
          <t>Wk Hrs Before</t>
        </is>
      </c>
      <c r="Z12" s="351" t="n"/>
      <c r="AA12" s="351" t="n"/>
      <c r="AB12" s="351" t="n"/>
      <c r="AC12" s="351" t="n"/>
      <c r="AD12" s="351" t="n"/>
      <c r="AE12" s="351" t="n"/>
      <c r="AF12" s="351" t="n"/>
      <c r="AJ12" s="252" t="n"/>
      <c r="AK12" s="252" t="n"/>
    </row>
    <row r="13" hidden="1" ht="15.75" customHeight="1" s="348" thickBot="1">
      <c r="A13" s="268" t="n"/>
      <c r="B13" s="351" t="n"/>
      <c r="C13" s="145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146" t="n"/>
      <c r="U13" s="351" t="n"/>
      <c r="V13" s="351" t="n"/>
      <c r="W13" s="351" t="n"/>
      <c r="X13" s="351" t="n"/>
      <c r="Y13" s="351" t="n"/>
      <c r="Z13" s="351" t="n"/>
      <c r="AA13" s="351" t="n"/>
      <c r="AB13" s="351" t="n"/>
      <c r="AC13" s="351" t="n"/>
      <c r="AD13" s="351" t="n"/>
      <c r="AE13" s="351" t="n"/>
      <c r="AF13" s="351" t="n"/>
    </row>
    <row r="14" ht="24" customHeight="1" s="348" thickBot="1">
      <c r="A14" s="147" t="inlineStr">
        <is>
          <t>On Day</t>
        </is>
      </c>
      <c r="B14" s="269" t="n"/>
      <c r="C14" s="88">
        <f>M10</f>
        <v/>
      </c>
      <c r="D14" s="54" t="n">
        <v>0.9583333333333334</v>
      </c>
      <c r="E14" s="148">
        <f>IF(D14="", "",
 IF(D14=TIME(0,0,0), 0,
 IF(AND(D14&gt;=TIME(0,0,1), D14&lt;=TIME(2,0,0)), TIME(7,0,0),
 IF(AND(D14&gt;=TIME(6,0,0), D14&lt;=TIME(8,0,0)), TIME(12,0,0),
 IF(AND(D14&gt;TIME(8,0,0), D14&lt;=TIME(13,59,0)), TIME(15,0,0),
 IF(AND(D14&gt;=TIME(14,0,0), D14&lt;=TIME(17,59,0)), TIME(21,0,0),
 IF(AND(D14&gt;=TIME(18,0,0), D14&lt;=TIME(21,59,0)), TIME(0,0,0),
 IF(AND(D14&gt;=TIME(22,0,0), D14&lt;=TIME(23,59,59)), TIME(7,0,0), ""))))))))</f>
        <v/>
      </c>
      <c r="F14" s="149" t="n"/>
      <c r="G14" s="148">
        <f>IF(AND(D14&gt;=TIME(6,0,0),D14&lt;=TIME(8,0,0)),E14,"")</f>
        <v/>
      </c>
      <c r="H14" s="54" t="n">
        <v>0.2916666666666667</v>
      </c>
      <c r="I14" s="55">
        <f>ROUND(IF(OR(D14="",E14="",E14=0),0,IF(H14="",MOD(E14-D14,1)*24,MOD(H14-D14,1)*24)),2)</f>
        <v/>
      </c>
      <c r="J14" s="150" t="inlineStr">
        <is>
          <t>Unico-2</t>
        </is>
      </c>
      <c r="K14" s="270" t="n"/>
      <c r="L14" s="271" t="n"/>
      <c r="M14" s="272">
        <f>MAX(0,V14-W14)</f>
        <v/>
      </c>
      <c r="N14" s="56">
        <f>(IF(OR($C14="",$D14=""),0,
 IF(OR($A14="Holiday",$A15="Holiday"),
    IF(ISNUMBER(MATCH(TRIM($B14),{"Phagwah","Good Friday","Easter Monday","Labour Day","Christmas","Eid ul Azha","Romans-2","Globe-12","Neptune P1"},0)),0,$I14),
 IF(AND(NOT(OR($A14="Annual Leave",$A15="Annual Leave")),$A14="Off day"),$I14,
  MAX(0,$I14-$V14)
  ))))+W14</f>
        <v/>
      </c>
      <c r="O14" s="56">
        <f>IF(AND(OR($A14="Holiday",$A15="Holiday"),
        ISNUMBER(MATCH(TRIM($B14),{"Phagwah","Good Friday","Easter Monday","Labour Day","Christmas","Eid ul Azha","Romans-2","Globe-12","Neptune P1"},0))),
   $I14,0)</f>
        <v/>
      </c>
      <c r="P14" s="56">
        <f>IF(OR($O$7="Canteen",$O$7="Head Office"),0,IF($I14&lt;=0,0,IF(OR(OR(TRIM($J14)="Hebrews",TRIM($J14)="Romans",TRIM($J14)="Romans-2",TRIM($J14)="Globe",TRIM($J14)="Globe-12",TRIM($J14)="Neptune P1"),AND($I15&gt;0,OR(TRIM($J15)="Hebrews",TRIM($J15)="Romans",TRIM($J15)="Romans-2",TRIM($J15)="Globe",TRIM($J15)="Globe-12",TRIM($J15)="Neptune P1"))),1,0)))</f>
        <v/>
      </c>
      <c r="Q14" s="57" t="n"/>
      <c r="R14" s="56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IF($I14&gt;0,1,0),
      0
   ),
0))</f>
        <v/>
      </c>
      <c r="S14" s="56">
        <f>IF(OR($A14="Annual Leave",$A15="Annual Leave"),IF($A14="Annual Leave",8,0),0)</f>
        <v/>
      </c>
      <c r="T14" s="58" t="n"/>
      <c r="U14" s="144">
        <f>MAX(0,40-Y14)</f>
        <v/>
      </c>
      <c r="V14" s="151">
        <f>IF(OR($C14="",$D14=""),0,
 IF(OR($A14="Holiday",$A15="Holiday"),0,
 IF(AND(NOT(OR($A14="Annual Leave",$A15="Annual Leave")),$A14="Off day"),0,
  IF($I14+$I15&gt;=8,IF($I14&gt;=8,8,$I14),$I14)
  )))</f>
        <v/>
      </c>
      <c r="W14" s="151">
        <f>MAX(0,V14-U14)</f>
        <v/>
      </c>
      <c r="X14" s="151">
        <f>IF(C14="","",C14-WEEKDAY(C14,1)+1)</f>
        <v/>
      </c>
      <c r="Y14" s="151">
        <f>IF(X14=X14,$L$11,0)</f>
        <v/>
      </c>
      <c r="Z14" s="151" t="n"/>
      <c r="AA14" s="151" t="n"/>
      <c r="AB14" s="151" t="n"/>
      <c r="AC14" s="351" t="n"/>
      <c r="AD14" s="351" t="n"/>
      <c r="AE14" s="351" t="n"/>
      <c r="AF14" s="351" t="n"/>
    </row>
    <row r="15" ht="24" customHeight="1" s="348" thickBot="1">
      <c r="A15" s="147" t="inlineStr">
        <is>
          <t>On Day</t>
        </is>
      </c>
      <c r="B15" s="269" t="n"/>
      <c r="C15" s="89">
        <f>C14</f>
        <v/>
      </c>
      <c r="D15" s="59" t="n"/>
      <c r="E15" s="152">
        <f>IF(D15="", "",
 IF(D15=TIME(0,0,0), 0,
 IF(AND(D15&gt;=TIME(0,0,1), D15&lt;=TIME(2,0,0)), TIME(7,0,0),
 IF(AND(D15&gt;=TIME(6,0,0), D15&lt;=TIME(8,0,0)), TIME(12,0,0),
 IF(AND(D15&gt;TIME(8,0,0), D15&lt;=TIME(13,59,0)), TIME(15,0,0),
 IF(AND(D15&gt;=TIME(14,0,0), D15&lt;=TIME(17,59,0)), TIME(21,0,0),
 IF(AND(D15&gt;=TIME(18,0,0), D15&lt;=TIME(21,59,0)), TIME(0,0,0),
 IF(AND(D15&gt;=TIME(22,0,0), D15&lt;=TIME(23,59,59)), TIME(7,0,0), ""))))))))</f>
        <v/>
      </c>
      <c r="F15" s="153" t="n"/>
      <c r="G15" s="152">
        <f>IF(AND(D15&gt;=TIME(6,0,0),D15&lt;=TIME(8,0,0)),E15,"")</f>
        <v/>
      </c>
      <c r="H15" s="59" t="n"/>
      <c r="I15" s="60">
        <f>ROUND(IF(OR(D15="",E15="",E15=0),0,IF(H15="",MOD(E15-D15,1)*24,MOD(H15-D15,1)*24)),2)</f>
        <v/>
      </c>
      <c r="J15" s="150" t="n"/>
      <c r="K15" s="270" t="n"/>
      <c r="L15" s="271" t="n"/>
      <c r="M15" s="272">
        <f>MAX(0,V15-W15)</f>
        <v/>
      </c>
      <c r="N15" s="61">
        <f>(IF(OR($C15="",$D15=""),0,
 IF(OR($A14="Holiday",$A15="Holiday"),
    IF(ISNUMBER(MATCH(TRIM($B15),{"Phagwah","Good Friday","Easter Monday","Labour Day","Christmas","Eid ul Azha","Romans-2","Globe-12","Neptune P1"},0)),0,$I15),
 IF(AND(NOT(OR($A14="Annual Leave",$A15="Annual Leave")),$A15="Off day"),$I15,
  MAX(0,$I15-$V15)
  ))))+W15</f>
        <v/>
      </c>
      <c r="O15" s="61">
        <f>IF(AND(OR($A14="Holiday",$A15="Holiday"),
        ISNUMBER(MATCH(TRIM($B15),{"Phagwah","Good Friday","Easter Monday","Labour Day","Christmas","Eid ul Azha","Romans-2","Globe-12","Neptune P1"},0))),
   $I15,0)</f>
        <v/>
      </c>
      <c r="P15" s="61">
        <f>IF(OR($O$7="Canteen",$O$7="Head Office"),0,IF($I15&lt;=0,0,IF(AND($I14&lt;=0,OR(TRIM($J15)="Hebrews",TRIM($J15)="Romans",TRIM($J15)="Romans-2",TRIM($J15)="Globe",TRIM($J15)="Globe-12",TRIM($J15)="Neptune P1")),1,0)))</f>
        <v/>
      </c>
      <c r="Q15" s="62" t="n"/>
      <c r="R15" s="61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IF(AND($I14=0,$I15&gt;0),1,0),
      0
   ),
0))</f>
        <v/>
      </c>
      <c r="S15" s="61">
        <f>IF(OR($A14="Annual Leave",$A15="Annual Leave"),IF(AND($A14&lt;&gt;"Annual Leave",$A15="Annual Leave"),8,0),0)</f>
        <v/>
      </c>
      <c r="T15" s="63" t="n"/>
      <c r="U15" s="144">
        <f>MAX(0,40-Y15)</f>
        <v/>
      </c>
      <c r="V15" s="151">
        <f>IF(OR($C15="",$D15=""),0,
 IF(OR($A14="Holiday",$A15="Holiday"),0,
 IF(AND(NOT(OR($A14="Annual Leave",$A15="Annual Leave")),$A15="Off day"),0,
  IF($I14+$I15&gt;=8,IF($I14&gt;=8,0,8-$I14),$I15)
  )))</f>
        <v/>
      </c>
      <c r="W15" s="151">
        <f>MAX(0,V15-U15)</f>
        <v/>
      </c>
      <c r="X15" s="151">
        <f>IF(C15="","",C15-WEEKDAY(C15,1)+1)</f>
        <v/>
      </c>
      <c r="Y15" s="151">
        <f>SUMPRODUCT(($X$14:$X14=X15)*(($V$14:$V14)+($O$14:$O14)))+IF(X15=X14,$L$11,0)</f>
        <v/>
      </c>
      <c r="Z15" s="151" t="n"/>
      <c r="AA15" s="151" t="n"/>
      <c r="AB15" s="151" t="n"/>
      <c r="AC15" s="351" t="n"/>
      <c r="AD15" s="351" t="n"/>
      <c r="AE15" s="351" t="n"/>
      <c r="AF15" s="351" t="n"/>
    </row>
    <row r="16" ht="24" customHeight="1" s="348" thickBot="1">
      <c r="A16" s="154" t="inlineStr">
        <is>
          <t>On Day</t>
        </is>
      </c>
      <c r="B16" s="273" t="n"/>
      <c r="C16" s="90">
        <f>C14+1</f>
        <v/>
      </c>
      <c r="D16" s="8" t="n">
        <v>0.9583333333333334</v>
      </c>
      <c r="E16" s="155">
        <f>IF(D16="", "",
 IF(D16=TIME(0,0,0), 0,
 IF(AND(D16&gt;=TIME(0,0,1), D16&lt;=TIME(2,0,0)), TIME(7,0,0),
 IF(AND(D16&gt;=TIME(6,0,0), D16&lt;=TIME(8,0,0)), TIME(12,0,0),
 IF(AND(D16&gt;TIME(8,0,0), D16&lt;=TIME(13,59,0)), TIME(15,0,0),
 IF(AND(D16&gt;=TIME(14,0,0), D16&lt;=TIME(17,59,0)), TIME(21,0,0),
 IF(AND(D16&gt;=TIME(18,0,0), D16&lt;=TIME(21,59,0)), TIME(0,0,0),
 IF(AND(D16&gt;=TIME(22,0,0), D16&lt;=TIME(23,59,59)), TIME(7,0,0), ""))))))))</f>
        <v/>
      </c>
      <c r="F16" s="156" t="n"/>
      <c r="G16" s="155">
        <f>IF(AND(D16&gt;=TIME(6,0,0),D16&lt;=TIME(8,0,0)),E16,"")</f>
        <v/>
      </c>
      <c r="H16" s="8" t="n">
        <v>0.2916666666666667</v>
      </c>
      <c r="I16" s="30">
        <f>ROUND(IF(OR(D16="",E16="",E16=0),0,IF(H16="",MOD(E16-D16,1)*24,MOD(H16-D16,1)*24)),2)</f>
        <v/>
      </c>
      <c r="J16" s="157" t="inlineStr">
        <is>
          <t>Unico-2</t>
        </is>
      </c>
      <c r="K16" s="274" t="n"/>
      <c r="L16" s="271" t="n"/>
      <c r="M16" s="275">
        <f>MAX(0,V16-W16)</f>
        <v/>
      </c>
      <c r="N16" s="9">
        <f>(IF(OR($C16="",$D16=""),0,
 IF(OR($A16="Holiday",$A17="Holiday"),
    IF(ISNUMBER(MATCH(TRIM($B16),{"Phagwah","Good Friday","Easter Monday","Labour Day","Christmas","Eid ul Azha","Romans-2","Globe-12","Neptune P1"},0)),0,$I16),
 IF(AND(NOT(OR($A16="Annual Leave",$A17="Annual Leave")),$A16="Off day"),$I16,
  MAX(0,$I16-$V16)
  ))))+W16</f>
        <v/>
      </c>
      <c r="O16" s="9">
        <f>IF(AND(OR($A16="Holiday",$A17="Holiday"),
        ISNUMBER(MATCH(TRIM($B16),{"Phagwah","Good Friday","Easter Monday","Labour Day","Christmas","Eid ul Azha","Romans-2","Globe-12","Neptune P1"},0))),
   $I16,0)</f>
        <v/>
      </c>
      <c r="P16" s="9">
        <f>IF(OR($O$7="Canteen",$O$7="Head Office"),0,IF($I16&lt;=0,0,IF(OR(OR(TRIM($J16)="Hebrews",TRIM($J16)="Romans",TRIM($J16)="Romans-2",TRIM($J16)="Globe",TRIM($J16)="Globe-12",TRIM($J16)="Neptune P1"),AND($I17&gt;0,OR(TRIM($J17)="Hebrews",TRIM($J17)="Romans",TRIM($J17)="Romans-2",TRIM($J17)="Globe",TRIM($J17)="Globe-12",TRIM($J17)="Neptune P1"))),1,0)))</f>
        <v/>
      </c>
      <c r="Q16" s="10" t="n"/>
      <c r="R16" s="9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IF($I16&gt;0,1,0),
      0
   ),
0))</f>
        <v/>
      </c>
      <c r="S16" s="9">
        <f>IF(OR($A16="Annual Leave",$A17="Annual Leave"),IF($A16="Annual Leave",8,0),0)</f>
        <v/>
      </c>
      <c r="T16" s="91" t="n"/>
      <c r="U16" s="144">
        <f>MAX(0,40-Y16)</f>
        <v/>
      </c>
      <c r="V16" s="351">
        <f>IF(OR($C16="",$D16=""),0,
 IF(OR($A16="Holiday",$A17="Holiday"),0,
 IF(AND(NOT(OR($A16="Annual Leave",$A17="Annual Leave")),$A16="Off day"),0,
  IF($I16+$I17&gt;=8,IF($I16&gt;=8,8,$I16),$I16)
  )))</f>
        <v/>
      </c>
      <c r="W16" s="351">
        <f>MAX(0,V16-U16)</f>
        <v/>
      </c>
      <c r="X16" s="351">
        <f>IF(C16="","",C16-WEEKDAY(C16,1)+1)</f>
        <v/>
      </c>
      <c r="Y16" s="351">
        <f>SUMPRODUCT(($X$14:$X15=X16)*(($V$14:$V15)+($O$14:$O15)))+IF(X16=X14,$L$11,0)</f>
        <v/>
      </c>
      <c r="Z16" s="351" t="n"/>
      <c r="AA16" s="351" t="n"/>
      <c r="AB16" s="351" t="n"/>
      <c r="AC16" s="351" t="n"/>
      <c r="AD16" s="351" t="n"/>
      <c r="AE16" s="351" t="n"/>
      <c r="AF16" s="351" t="n"/>
    </row>
    <row r="17" ht="24" customHeight="1" s="348" thickBot="1">
      <c r="A17" s="154" t="inlineStr">
        <is>
          <t>On Day</t>
        </is>
      </c>
      <c r="B17" s="273" t="n"/>
      <c r="C17" s="90">
        <f>C16</f>
        <v/>
      </c>
      <c r="D17" s="276" t="n">
        <v>0.2916666666666667</v>
      </c>
      <c r="E17" s="277">
        <f>IF(D17="", "",
 IF(D17=TIME(0,0,0), 0,
 IF(AND(D17&gt;=TIME(0,0,1), D17&lt;=TIME(2,0,0)), TIME(7,0,0),
 IF(AND(D17&gt;=TIME(6,0,0), D17&lt;=TIME(8,0,0)), TIME(12,0,0),
 IF(AND(D17&gt;TIME(8,0,0), D17&lt;=TIME(13,59,0)), TIME(15,0,0),
 IF(AND(D17&gt;=TIME(14,0,0), D17&lt;=TIME(17,59,0)), TIME(21,0,0),
 IF(AND(D17&gt;=TIME(18,0,0), D17&lt;=TIME(21,59,0)), TIME(0,0,0),
 IF(AND(D17&gt;=TIME(22,0,0), D17&lt;=TIME(23,59,59)), TIME(7,0,0), ""))))))))</f>
        <v/>
      </c>
      <c r="F17" s="156" t="n"/>
      <c r="G17" s="277">
        <f>IF(AND(D17&gt;=TIME(6,0,0),D17&lt;=TIME(8,0,0)),E17,"")</f>
        <v/>
      </c>
      <c r="H17" s="276" t="n">
        <v>0.625</v>
      </c>
      <c r="I17" s="30">
        <f>ROUND(IF(OR(D17="",E17="",E17=0),0,IF(H17="",MOD(E17-D17,1)*24,MOD(H17-D17,1)*24)),2)</f>
        <v/>
      </c>
      <c r="J17" s="158" t="inlineStr">
        <is>
          <t>Globe</t>
        </is>
      </c>
      <c r="K17" s="274" t="n"/>
      <c r="L17" s="271" t="n"/>
      <c r="M17" s="275">
        <f>MAX(0,V17-W17)</f>
        <v/>
      </c>
      <c r="N17" s="278">
        <f>(IF(OR($C17="",$D17=""),0,
 IF(OR($A16="Holiday",$A17="Holiday"),
    IF(ISNUMBER(MATCH(TRIM($B17),{"Phagwah","Good Friday","Easter Monday","Labour Day","Christmas","Eid ul Azha","Romans-2","Globe-12","Neptune P1"},0)),0,$I17),
 IF(AND(NOT(OR($A16="Annual Leave",$A17="Annual Leave")),$A17="Off day"),$I17,
  MAX(0,$I17-$V17)
  ))))+W17</f>
        <v/>
      </c>
      <c r="O17" s="278">
        <f>IF(AND(OR($A16="Holiday",$A17="Holiday"),
        ISNUMBER(MATCH(TRIM($B17),{"Phagwah","Good Friday","Easter Monday","Labour Day","Christmas","Eid ul Azha","Romans-2","Globe-12","Neptune P1"},0))),
   $I17,0)</f>
        <v/>
      </c>
      <c r="P17" s="278">
        <f>IF(OR($O$7="Canteen",$O$7="Head Office"),0,IF($I17&lt;=0,0,IF(AND($I16&lt;=0,OR(TRIM($J17)="Hebrews",TRIM($J17)="Romans",TRIM($J17)="Romans-2",TRIM($J17)="Globe",TRIM($J17)="Globe-12",TRIM($J17)="Neptune P1")),1,0)))</f>
        <v/>
      </c>
      <c r="Q17" s="279" t="n"/>
      <c r="R17" s="278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IF(AND($I16=0,$I17&gt;0),1,0),
      0
   ),
0))</f>
        <v/>
      </c>
      <c r="S17" s="278">
        <f>IF(OR($A16="Annual Leave",$A17="Annual Leave"),IF(AND($A16&lt;&gt;"Annual Leave",$A17="Annual Leave"),8,0),0)</f>
        <v/>
      </c>
      <c r="T17" s="280" t="n"/>
      <c r="U17" s="144">
        <f>MAX(0,40-Y17)</f>
        <v/>
      </c>
      <c r="V17" s="351">
        <f>IF(OR($C17="",$D17=""),0,
 IF(OR($A16="Holiday",$A17="Holiday"),0,
 IF(AND(NOT(OR($A16="Annual Leave",$A17="Annual Leave")),$A17="Off day"),0,
  IF($I16+$I17&gt;=8,IF($I16&gt;=8,0,8-$I16),$I17)
  )))</f>
        <v/>
      </c>
      <c r="W17" s="351">
        <f>MAX(0,V17-U17)</f>
        <v/>
      </c>
      <c r="X17" s="351">
        <f>IF(C17="","",C17-WEEKDAY(C17,1)+1)</f>
        <v/>
      </c>
      <c r="Y17" s="351">
        <f>SUMPRODUCT(($X$14:$X16=X17)*(($V$14:$V16)+($O$14:$O16)))+IF(X17=X14,$L$11,0)</f>
        <v/>
      </c>
      <c r="Z17" s="351" t="n"/>
      <c r="AA17" s="351" t="n"/>
      <c r="AB17" s="351" t="n"/>
      <c r="AC17" s="351" t="n"/>
      <c r="AD17" s="351" t="n"/>
      <c r="AE17" s="351" t="n"/>
      <c r="AF17" s="351" t="n"/>
    </row>
    <row r="18" ht="24" customHeight="1" s="348" thickBot="1">
      <c r="A18" s="159" t="inlineStr">
        <is>
          <t>On Day</t>
        </is>
      </c>
      <c r="B18" s="281" t="n"/>
      <c r="C18" s="92">
        <f>C16+1</f>
        <v/>
      </c>
      <c r="D18" s="31" t="n">
        <v>0.625</v>
      </c>
      <c r="E18" s="160">
        <f>IF(D18="", "",
 IF(D18=TIME(0,0,0), 0,
 IF(AND(D18&gt;=TIME(0,0,1), D18&lt;=TIME(2,0,0)), TIME(7,0,0),
 IF(AND(D18&gt;=TIME(6,0,0), D18&lt;=TIME(8,0,0)), TIME(12,0,0),
 IF(AND(D18&gt;TIME(8,0,0), D18&lt;=TIME(13,59,0)), TIME(15,0,0),
 IF(AND(D18&gt;=TIME(14,0,0), D18&lt;=TIME(17,59,0)), TIME(21,0,0),
 IF(AND(D18&gt;=TIME(18,0,0), D18&lt;=TIME(21,59,0)), TIME(0,0,0),
 IF(AND(D18&gt;=TIME(22,0,0), D18&lt;=TIME(23,59,59)), TIME(7,0,0), ""))))))))</f>
        <v/>
      </c>
      <c r="F18" s="161" t="n"/>
      <c r="G18" s="160">
        <f>IF(AND(D18&gt;=TIME(6,0,0),D18&lt;=TIME(8,0,0)),E18,"")</f>
        <v/>
      </c>
      <c r="H18" s="31" t="n">
        <v>0.9583333333333334</v>
      </c>
      <c r="I18" s="32">
        <f>ROUND(IF(OR(D18="",E18="",E18=0),0,IF(H18="",MOD(E18-D18,1)*24,MOD(H18-D18,1)*24)),2)</f>
        <v/>
      </c>
      <c r="J18" s="162" t="inlineStr">
        <is>
          <t>Unico-2</t>
        </is>
      </c>
      <c r="K18" s="282" t="n"/>
      <c r="L18" s="271" t="n"/>
      <c r="M18" s="283">
        <f>MAX(0,V18-W18)</f>
        <v/>
      </c>
      <c r="N18" s="33">
        <f>(IF(OR($C18="",$D18=""),0,
 IF(OR($A18="Holiday",$A19="Holiday"),
    IF(ISNUMBER(MATCH(TRIM($B18),{"Phagwah","Good Friday","Easter Monday","Labour Day","Christmas","Eid ul Azha","Romans-2","Globe-12","Neptune P1"},0)),0,$I18),
 IF(AND(NOT(OR($A18="Annual Leave",$A19="Annual Leave")),$A18="Off day"),$I18,
  MAX(0,$I18-$V18)
  ))))+W18</f>
        <v/>
      </c>
      <c r="O18" s="33">
        <f>IF(AND(OR($A18="Holiday",$A19="Holiday"),
        ISNUMBER(MATCH(TRIM($B18),{"Phagwah","Good Friday","Easter Monday","Labour Day","Christmas","Eid ul Azha","Romans-2","Globe-12","Neptune P1"},0))),
   $I18,0)</f>
        <v/>
      </c>
      <c r="P18" s="33">
        <f>IF(OR($O$7="Canteen",$O$7="Head Office"),0,IF($I18&lt;=0,0,IF(OR(OR(TRIM($J18)="Hebrews",TRIM($J18)="Romans",TRIM($J18)="Romans-2",TRIM($J18)="Globe",TRIM($J18)="Globe-12",TRIM($J18)="Neptune P1"),AND($I19&gt;0,OR(TRIM($J19)="Hebrews",TRIM($J19)="Romans",TRIM($J19)="Romans-2",TRIM($J19)="Globe",TRIM($J19)="Globe-12",TRIM($J19)="Neptune P1"))),1,0)))</f>
        <v/>
      </c>
      <c r="Q18" s="34" t="n"/>
      <c r="R18" s="33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IF($I18&gt;0,1,0),
      0
   ),
0))</f>
        <v/>
      </c>
      <c r="S18" s="33">
        <f>IF(OR($A18="Annual Leave",$A19="Annual Leave"),IF($A18="Annual Leave",8,0),0)</f>
        <v/>
      </c>
      <c r="T18" s="35" t="n"/>
      <c r="U18" s="144">
        <f>MAX(0,40-Y18)</f>
        <v/>
      </c>
      <c r="V18" s="351">
        <f>IF(OR($C18="",$D18=""),0,
 IF(OR($A18="Holiday",$A19="Holiday"),0,
 IF(AND(NOT(OR($A18="Annual Leave",$A19="Annual Leave")),$A18="Off day"),0,
  IF($I18+$I19&gt;=8,IF($I18&gt;=8,8,$I18),$I18)
  )))</f>
        <v/>
      </c>
      <c r="W18" s="351">
        <f>MAX(0,V18-U18)</f>
        <v/>
      </c>
      <c r="X18" s="351">
        <f>IF(C18="","",C18-WEEKDAY(C18,1)+1)</f>
        <v/>
      </c>
      <c r="Y18" s="351">
        <f>SUMPRODUCT(($X$14:$X17=X18)*(($V$14:$V17)+($O$14:$O17)))+IF(X18=X14,$L$11,0)</f>
        <v/>
      </c>
      <c r="Z18" s="351" t="n"/>
      <c r="AA18" s="351" t="n"/>
      <c r="AB18" s="351" t="n"/>
      <c r="AC18" s="351" t="n"/>
      <c r="AD18" s="351" t="n"/>
      <c r="AE18" s="351" t="n"/>
      <c r="AF18" s="351" t="n"/>
    </row>
    <row r="19" ht="24" customHeight="1" s="348" thickBot="1">
      <c r="A19" s="159" t="inlineStr">
        <is>
          <t>On Day</t>
        </is>
      </c>
      <c r="B19" s="281" t="n"/>
      <c r="C19" s="93">
        <f>C18</f>
        <v/>
      </c>
      <c r="D19" s="36" t="n">
        <v>0.9583333333333334</v>
      </c>
      <c r="E19" s="163">
        <f>IF(D19="", "",
 IF(D19=TIME(0,0,0), 0,
 IF(AND(D19&gt;=TIME(0,0,1), D19&lt;=TIME(2,0,0)), TIME(7,0,0),
 IF(AND(D19&gt;=TIME(6,0,0), D19&lt;=TIME(8,0,0)), TIME(12,0,0),
 IF(AND(D19&gt;TIME(8,0,0), D19&lt;=TIME(13,59,0)), TIME(15,0,0),
 IF(AND(D19&gt;=TIME(14,0,0), D19&lt;=TIME(17,59,0)), TIME(21,0,0),
 IF(AND(D19&gt;=TIME(18,0,0), D19&lt;=TIME(21,59,0)), TIME(0,0,0),
 IF(AND(D19&gt;=TIME(22,0,0), D19&lt;=TIME(23,59,59)), TIME(7,0,0), ""))))))))</f>
        <v/>
      </c>
      <c r="F19" s="164" t="n"/>
      <c r="G19" s="163">
        <f>IF(AND(D19&gt;=TIME(6,0,0),D19&lt;=TIME(8,0,0)),E19,"")</f>
        <v/>
      </c>
      <c r="H19" s="36" t="n">
        <v>0.2916666666666667</v>
      </c>
      <c r="I19" s="37">
        <f>ROUND(IF(OR(D19="",E19="",E19=0),0,IF(H19="",MOD(E19-D19,1)*24,MOD(H19-D19,1)*24)),2)</f>
        <v/>
      </c>
      <c r="J19" s="162" t="inlineStr">
        <is>
          <t>Numbers</t>
        </is>
      </c>
      <c r="K19" s="282" t="n"/>
      <c r="L19" s="271" t="n"/>
      <c r="M19" s="283">
        <f>MAX(0,V19-W19)</f>
        <v/>
      </c>
      <c r="N19" s="38">
        <f>(IF(OR($C19="",$D19=""),0,
 IF(OR($A18="Holiday",$A19="Holiday"),
    IF(ISNUMBER(MATCH(TRIM($B19),{"Phagwah","Good Friday","Easter Monday","Labour Day","Christmas","Eid ul Azha","Romans-2","Globe-12","Neptune P1"},0)),0,$I19),
 IF(AND(NOT(OR($A18="Annual Leave",$A19="Annual Leave")),$A19="Off day"),$I19,
  MAX(0,$I19-$V19)
  ))))+W19</f>
        <v/>
      </c>
      <c r="O19" s="38">
        <f>IF(AND(OR($A18="Holiday",$A19="Holiday"),
        ISNUMBER(MATCH(TRIM($B19),{"Phagwah","Good Friday","Easter Monday","Labour Day","Christmas","Eid ul Azha","Romans-2","Globe-12","Neptune P1"},0))),
   $I19,0)</f>
        <v/>
      </c>
      <c r="P19" s="38">
        <f>IF(OR($O$7="Canteen",$O$7="Head Office"),0,IF($I19&lt;=0,0,IF(AND($I18&lt;=0,OR(TRIM($J19)="Hebrews",TRIM($J19)="Romans",TRIM($J19)="Romans-2",TRIM($J19)="Globe",TRIM($J19)="Globe-12",TRIM($J19)="Neptune P1")),1,0)))</f>
        <v/>
      </c>
      <c r="Q19" s="39" t="n"/>
      <c r="R19" s="38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IF(AND($I18=0,$I19&gt;0),1,0),
      0
   ),
0))</f>
        <v/>
      </c>
      <c r="S19" s="38">
        <f>IF(OR($A18="Annual Leave",$A19="Annual Leave"),IF(AND($A18&lt;&gt;"Annual Leave",$A19="Annual Leave"),8,0),0)</f>
        <v/>
      </c>
      <c r="T19" s="40" t="n"/>
      <c r="U19" s="144">
        <f>MAX(0,40-Y19)</f>
        <v/>
      </c>
      <c r="V19" s="351">
        <f>IF(OR($C19="",$D19=""),0,
 IF(OR($A18="Holiday",$A19="Holiday"),0,
 IF(AND(NOT(OR($A18="Annual Leave",$A19="Annual Leave")),$A19="Off day"),0,
  IF($I18+$I19&gt;=8,IF($I18&gt;=8,0,8-$I18),$I19)
  )))</f>
        <v/>
      </c>
      <c r="W19" s="351">
        <f>MAX(0,V19-U19)</f>
        <v/>
      </c>
      <c r="X19" s="351">
        <f>IF(C19="","",C19-WEEKDAY(C19,1)+1)</f>
        <v/>
      </c>
      <c r="Y19" s="351">
        <f>SUMPRODUCT(($X$14:$X18=X19)*(($V$14:$V18)+($O$14:$O18)))+IF(X19=X14,$L$11,0)</f>
        <v/>
      </c>
      <c r="Z19" s="351" t="n"/>
      <c r="AA19" s="351" t="n"/>
      <c r="AB19" s="351" t="n"/>
      <c r="AC19" s="351" t="n"/>
      <c r="AD19" s="351" t="n"/>
      <c r="AE19" s="351" t="n"/>
      <c r="AF19" s="351" t="n"/>
    </row>
    <row r="20" ht="24" customHeight="1" s="348" thickBot="1">
      <c r="A20" s="165" t="inlineStr">
        <is>
          <t>On Day</t>
        </is>
      </c>
      <c r="B20" s="284" t="n"/>
      <c r="C20" s="94">
        <f>C18+1</f>
        <v/>
      </c>
      <c r="D20" s="41" t="n">
        <v>0.625</v>
      </c>
      <c r="E20" s="166">
        <f>IF(D20="", "",
 IF(D20=TIME(0,0,0), 0,
 IF(AND(D20&gt;=TIME(0,0,1), D20&lt;=TIME(2,0,0)), TIME(7,0,0),
 IF(AND(D20&gt;=TIME(6,0,0), D20&lt;=TIME(8,0,0)), TIME(12,0,0),
 IF(AND(D20&gt;TIME(8,0,0), D20&lt;=TIME(13,59,0)), TIME(15,0,0),
 IF(AND(D20&gt;=TIME(14,0,0), D20&lt;=TIME(17,59,0)), TIME(21,0,0),
 IF(AND(D20&gt;=TIME(18,0,0), D20&lt;=TIME(21,59,0)), TIME(0,0,0),
 IF(AND(D20&gt;=TIME(22,0,0), D20&lt;=TIME(23,59,59)), TIME(7,0,0), ""))))))))</f>
        <v/>
      </c>
      <c r="F20" s="167" t="n"/>
      <c r="G20" s="166">
        <f>IF(AND(D20&gt;=TIME(6,0,0),D20&lt;=TIME(8,0,0)),E20,"")</f>
        <v/>
      </c>
      <c r="H20" s="41" t="n">
        <v>0.9583333333333334</v>
      </c>
      <c r="I20" s="95">
        <f>ROUND(IF(OR(D20="",E20="",E20=0),0,IF(H20="",MOD(E20-D20,1)*24,MOD(H20-D20,1)*24)),2)</f>
        <v/>
      </c>
      <c r="J20" s="168" t="inlineStr">
        <is>
          <t>Unico-2</t>
        </is>
      </c>
      <c r="K20" s="285" t="n"/>
      <c r="L20" s="271" t="n"/>
      <c r="M20" s="286">
        <f>MAX(0,V20-W20)</f>
        <v/>
      </c>
      <c r="N20" s="42">
        <f>(IF(OR($C20="",$D20=""),0,
 IF(OR($A20="Holiday",$A21="Holiday"),
    IF(ISNUMBER(MATCH(TRIM($B20),{"Phagwah","Good Friday","Easter Monday","Labour Day","Christmas","Eid ul Azha","Romans-2","Globe-12","Neptune P1"},0)),0,$I20),
 IF(AND(NOT(OR($A20="Annual Leave",$A21="Annual Leave")),$A20="Off day"),$I20,
  MAX(0,$I20-$V20)
  ))))+W20</f>
        <v/>
      </c>
      <c r="O20" s="42">
        <f>IF(AND(OR($A20="Holiday",$A21="Holiday"),
        ISNUMBER(MATCH(TRIM($B20),{"Phagwah","Good Friday","Easter Monday","Labour Day","Christmas","Eid ul Azha","Romans-2","Globe-12","Neptune P1"},0))),
   $I20,0)</f>
        <v/>
      </c>
      <c r="P20" s="42">
        <f>IF(OR($O$7="Canteen",$O$7="Head Office"),0,IF($I20&lt;=0,0,IF(OR(OR(TRIM($J20)="Hebrews",TRIM($J20)="Romans",TRIM($J20)="Romans-2",TRIM($J20)="Globe",TRIM($J20)="Globe-12",TRIM($J20)="Neptune P1"),AND($I21&gt;0,OR(TRIM($J21)="Hebrews",TRIM($J21)="Romans",TRIM($J21)="Romans-2",TRIM($J21)="Globe",TRIM($J21)="Globe-12",TRIM($J21)="Neptune P1"))),1,0)))</f>
        <v/>
      </c>
      <c r="Q20" s="43" t="n"/>
      <c r="R20" s="42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IF($I20&gt;0,1,0),
      0
   ),
0))</f>
        <v/>
      </c>
      <c r="S20" s="42">
        <f>IF(OR($A20="Annual Leave",$A21="Annual Leave"),IF($A20="Annual Leave",8,0),0)</f>
        <v/>
      </c>
      <c r="T20" s="96" t="n"/>
      <c r="U20" s="144">
        <f>MAX(0,40-Y20)</f>
        <v/>
      </c>
      <c r="V20" s="351">
        <f>IF(OR($C20="",$D20=""),0,
 IF(OR($A20="Holiday",$A21="Holiday"),0,
 IF(AND(NOT(OR($A20="Annual Leave",$A21="Annual Leave")),$A20="Off day"),0,
  IF($I20+$I21&gt;=8,IF($I20&gt;=8,8,$I20),$I20)
  )))</f>
        <v/>
      </c>
      <c r="W20" s="351">
        <f>MAX(0,V20-U20)</f>
        <v/>
      </c>
      <c r="X20" s="351">
        <f>IF(C20="","",C20-WEEKDAY(C20,1)+1)</f>
        <v/>
      </c>
      <c r="Y20" s="351">
        <f>SUMPRODUCT(($X$14:$X19=X20)*(($V$14:$V19)+($O$14:$O19)))+IF(X20=X14,$L$11,0)</f>
        <v/>
      </c>
      <c r="Z20" s="351" t="n"/>
      <c r="AA20" s="351" t="n"/>
      <c r="AB20" s="351" t="n"/>
      <c r="AC20" s="351" t="n"/>
      <c r="AD20" s="351" t="n"/>
      <c r="AE20" s="351" t="n"/>
      <c r="AF20" s="351" t="n"/>
    </row>
    <row r="21" ht="24" customHeight="1" s="348" thickBot="1">
      <c r="A21" s="165" t="inlineStr">
        <is>
          <t>On Day</t>
        </is>
      </c>
      <c r="B21" s="284" t="n"/>
      <c r="C21" s="94">
        <f>C20</f>
        <v/>
      </c>
      <c r="D21" s="287" t="n"/>
      <c r="E21" s="288">
        <f>IF(D21="", "",
 IF(D21=TIME(0,0,0), 0,
 IF(AND(D21&gt;=TIME(0,0,1), D21&lt;=TIME(2,0,0)), TIME(7,0,0),
 IF(AND(D21&gt;=TIME(6,0,0), D21&lt;=TIME(8,0,0)), TIME(12,0,0),
 IF(AND(D21&gt;TIME(8,0,0), D21&lt;=TIME(13,59,0)), TIME(15,0,0),
 IF(AND(D21&gt;=TIME(14,0,0), D21&lt;=TIME(17,59,0)), TIME(21,0,0),
 IF(AND(D21&gt;=TIME(18,0,0), D21&lt;=TIME(21,59,0)), TIME(0,0,0),
 IF(AND(D21&gt;=TIME(22,0,0), D21&lt;=TIME(23,59,59)), TIME(7,0,0), ""))))))))</f>
        <v/>
      </c>
      <c r="F21" s="167" t="n"/>
      <c r="G21" s="288">
        <f>IF(AND(D21&gt;=TIME(6,0,0),D21&lt;=TIME(8,0,0)),E21,"")</f>
        <v/>
      </c>
      <c r="H21" s="287" t="n"/>
      <c r="I21" s="95">
        <f>ROUND(IF(OR(D21="",E21="",E21=0),0,IF(H21="",MOD(E21-D21,1)*24,MOD(H21-D21,1)*24)),2)</f>
        <v/>
      </c>
      <c r="J21" s="169" t="n"/>
      <c r="K21" s="285" t="n"/>
      <c r="L21" s="271" t="n"/>
      <c r="M21" s="286">
        <f>MAX(0,V21-W21)</f>
        <v/>
      </c>
      <c r="N21" s="289">
        <f>(IF(OR($C21="",$D21=""),0,
 IF(OR($A20="Holiday",$A21="Holiday"),
    IF(ISNUMBER(MATCH(TRIM($B21),{"Phagwah","Good Friday","Easter Monday","Labour Day","Christmas","Eid ul Azha","Romans-2","Globe-12","Neptune P1"},0)),0,$I21),
 IF(AND(NOT(OR($A20="Annual Leave",$A21="Annual Leave")),$A21="Off day"),$I21,
  MAX(0,$I21-$V21)
  ))))+W21</f>
        <v/>
      </c>
      <c r="O21" s="289">
        <f>IF(AND(OR($A20="Holiday",$A21="Holiday"),
        ISNUMBER(MATCH(TRIM($B21),{"Phagwah","Good Friday","Easter Monday","Labour Day","Christmas","Eid ul Azha","Romans-2","Globe-12","Neptune P1"},0))),
   $I21,0)</f>
        <v/>
      </c>
      <c r="P21" s="289">
        <f>IF(OR($O$7="Canteen",$O$7="Head Office"),0,IF($I21&lt;=0,0,IF(AND($I20&lt;=0,OR(TRIM($J21)="Hebrews",TRIM($J21)="Romans",TRIM($J21)="Romans-2",TRIM($J21)="Globe",TRIM($J21)="Globe-12",TRIM($J21)="Neptune P1")),1,0)))</f>
        <v/>
      </c>
      <c r="Q21" s="290" t="n"/>
      <c r="R21" s="289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IF(AND($I20=0,$I21&gt;0),1,0),
      0
   ),
0))</f>
        <v/>
      </c>
      <c r="S21" s="289">
        <f>IF(OR($A20="Annual Leave",$A21="Annual Leave"),IF(AND($A20&lt;&gt;"Annual Leave",$A21="Annual Leave"),8,0),0)</f>
        <v/>
      </c>
      <c r="T21" s="291" t="n"/>
      <c r="U21" s="144">
        <f>MAX(0,40-Y21)</f>
        <v/>
      </c>
      <c r="V21" s="351">
        <f>IF(OR($C21="",$D21=""),0,
 IF(OR($A20="Holiday",$A21="Holiday"),0,
 IF(AND(NOT(OR($A20="Annual Leave",$A21="Annual Leave")),$A21="Off day"),0,
  IF($I20+$I21&gt;=8,IF($I20&gt;=8,0,8-$I20),$I21)
  )))</f>
        <v/>
      </c>
      <c r="W21" s="351">
        <f>MAX(0,V21-U21)</f>
        <v/>
      </c>
      <c r="X21" s="351">
        <f>IF(C21="","",C21-WEEKDAY(C21,1)+1)</f>
        <v/>
      </c>
      <c r="Y21" s="351">
        <f>SUMPRODUCT(($X$14:$X20=X21)*(($V$14:$V20)+($O$14:$O20)))+IF(X21=X14,$L$11,0)</f>
        <v/>
      </c>
      <c r="Z21" s="351" t="n"/>
      <c r="AA21" s="351" t="n"/>
      <c r="AB21" s="351" t="n"/>
      <c r="AC21" s="351" t="n"/>
      <c r="AD21" s="351" t="n"/>
      <c r="AE21" s="351" t="n"/>
      <c r="AF21" s="351" t="n"/>
    </row>
    <row r="22" ht="24" customHeight="1" s="348" thickBot="1">
      <c r="A22" s="170" t="inlineStr">
        <is>
          <t>On Day</t>
        </is>
      </c>
      <c r="B22" s="292" t="n"/>
      <c r="C22" s="97">
        <f>C20+1</f>
        <v/>
      </c>
      <c r="D22" s="44" t="n">
        <v>0.625</v>
      </c>
      <c r="E22" s="171">
        <f>IF(D22="", "",
 IF(D22=TIME(0,0,0), 0,
 IF(AND(D22&gt;=TIME(0,0,1), D22&lt;=TIME(2,0,0)), TIME(7,0,0),
 IF(AND(D22&gt;=TIME(6,0,0), D22&lt;=TIME(8,0,0)), TIME(12,0,0),
 IF(AND(D22&gt;TIME(8,0,0), D22&lt;=TIME(13,59,0)), TIME(15,0,0),
 IF(AND(D22&gt;=TIME(14,0,0), D22&lt;=TIME(17,59,0)), TIME(21,0,0),
 IF(AND(D22&gt;=TIME(18,0,0), D22&lt;=TIME(21,59,0)), TIME(0,0,0),
 IF(AND(D22&gt;=TIME(22,0,0), D22&lt;=TIME(23,59,59)), TIME(7,0,0), ""))))))))</f>
        <v/>
      </c>
      <c r="F22" s="172" t="n"/>
      <c r="G22" s="171">
        <f>IF(AND(D22&gt;=TIME(6,0,0),D22&lt;=TIME(8,0,0)),E22,"")</f>
        <v/>
      </c>
      <c r="H22" s="44" t="n">
        <v>0.9583333333333334</v>
      </c>
      <c r="I22" s="45">
        <f>ROUND(IF(OR(D22="",E22="",E22=0),0,IF(H22="",MOD(E22-D22,1)*24,MOD(H22-D22,1)*24)),2)</f>
        <v/>
      </c>
      <c r="J22" s="173" t="inlineStr">
        <is>
          <t>Unico-2</t>
        </is>
      </c>
      <c r="K22" s="293" t="n"/>
      <c r="L22" s="271" t="n"/>
      <c r="M22" s="294">
        <f>MAX(0,V22-W22)</f>
        <v/>
      </c>
      <c r="N22" s="46">
        <f>(IF(OR($C22="",$D22=""),0,
 IF(OR($A22="Holiday",$A23="Holiday"),
    IF(ISNUMBER(MATCH(TRIM($B22),{"Phagwah","Good Friday","Easter Monday","Labour Day","Christmas","Eid ul Azha","Romans-2","Globe-12","Neptune P1"},0)),0,$I22),
 IF(AND(NOT(OR($A22="Annual Leave",$A23="Annual Leave")),$A22="Off day"),$I22,
  MAX(0,$I22-$V22)
  ))))+W22</f>
        <v/>
      </c>
      <c r="O22" s="46">
        <f>IF(AND(OR($A22="Holiday",$A23="Holiday"),
        ISNUMBER(MATCH(TRIM($B22),{"Phagwah","Good Friday","Easter Monday","Labour Day","Christmas","Eid ul Azha","Romans-2","Globe-12","Neptune P1"},0))),
   $I22,0)</f>
        <v/>
      </c>
      <c r="P22" s="46">
        <f>IF(OR($O$7="Canteen",$O$7="Head Office"),0,IF($I22&lt;=0,0,IF(OR(OR(TRIM($J22)="Hebrews",TRIM($J22)="Romans",TRIM($J22)="Romans-2",TRIM($J22)="Globe",TRIM($J22)="Globe-12",TRIM($J22)="Neptune P1"),AND($I23&gt;0,OR(TRIM($J23)="Hebrews",TRIM($J23)="Romans",TRIM($J23)="Romans-2",TRIM($J23)="Globe",TRIM($J23)="Globe-12",TRIM($J23)="Neptune P1"))),1,0)))</f>
        <v/>
      </c>
      <c r="Q22" s="47" t="n"/>
      <c r="R22" s="46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IF($I22&gt;0,1,0),
      0
   ),
0))</f>
        <v/>
      </c>
      <c r="S22" s="46">
        <f>IF(OR($A22="Annual Leave",$A23="Annual Leave"),IF($A22="Annual Leave",8,0),0)</f>
        <v/>
      </c>
      <c r="T22" s="48" t="n"/>
      <c r="U22" s="144">
        <f>MAX(0,40-Y22)</f>
        <v/>
      </c>
      <c r="V22" s="351">
        <f>IF(OR($C22="",$D22=""),0,
 IF(OR($A22="Holiday",$A23="Holiday"),0,
 IF(AND(NOT(OR($A22="Annual Leave",$A23="Annual Leave")),$A22="Off day"),0,
  IF($I22+$I23&gt;=8,IF($I22&gt;=8,8,$I22),$I22)
  )))</f>
        <v/>
      </c>
      <c r="W22" s="351">
        <f>MAX(0,V22-U22)</f>
        <v/>
      </c>
      <c r="X22" s="351">
        <f>IF(C22="","",C22-WEEKDAY(C22,1)+1)</f>
        <v/>
      </c>
      <c r="Y22" s="351">
        <f>SUMPRODUCT(($X$14:$X21=X22)*(($V$14:$V21)+($O$14:$O21)))+IF(X22=X14,$L$11,0)</f>
        <v/>
      </c>
      <c r="Z22" s="351" t="n"/>
      <c r="AA22" s="351" t="n"/>
      <c r="AB22" s="351" t="n"/>
      <c r="AC22" s="351" t="n"/>
      <c r="AD22" s="351" t="n"/>
      <c r="AE22" s="351" t="n"/>
      <c r="AF22" s="351" t="n"/>
    </row>
    <row r="23" ht="24" customHeight="1" s="348" thickBot="1">
      <c r="A23" s="170" t="inlineStr">
        <is>
          <t>On Day</t>
        </is>
      </c>
      <c r="B23" s="292" t="n"/>
      <c r="C23" s="98">
        <f>C22</f>
        <v/>
      </c>
      <c r="D23" s="49" t="n"/>
      <c r="E23" s="174">
        <f>IF(D23="", "",
 IF(D23=TIME(0,0,0), 0,
 IF(AND(D23&gt;=TIME(0,0,1), D23&lt;=TIME(2,0,0)), TIME(7,0,0),
 IF(AND(D23&gt;=TIME(6,0,0), D23&lt;=TIME(8,0,0)), TIME(12,0,0),
 IF(AND(D23&gt;TIME(8,0,0), D23&lt;=TIME(13,59,0)), TIME(15,0,0),
 IF(AND(D23&gt;=TIME(14,0,0), D23&lt;=TIME(17,59,0)), TIME(21,0,0),
 IF(AND(D23&gt;=TIME(18,0,0), D23&lt;=TIME(21,59,0)), TIME(0,0,0),
 IF(AND(D23&gt;=TIME(22,0,0), D23&lt;=TIME(23,59,59)), TIME(7,0,0), ""))))))))</f>
        <v/>
      </c>
      <c r="F23" s="175" t="n"/>
      <c r="G23" s="174">
        <f>IF(AND(D23&gt;=TIME(6,0,0),D23&lt;=TIME(8,0,0)),E23,"")</f>
        <v/>
      </c>
      <c r="H23" s="49" t="n"/>
      <c r="I23" s="50">
        <f>ROUND(IF(OR(D23="",E23="",E23=0),0,IF(H23="",MOD(E23-D23,1)*24,MOD(H23-D23,1)*24)),2)</f>
        <v/>
      </c>
      <c r="J23" s="173" t="n"/>
      <c r="K23" s="293" t="n"/>
      <c r="L23" s="271" t="n"/>
      <c r="M23" s="294">
        <f>MAX(0,V23-W23)</f>
        <v/>
      </c>
      <c r="N23" s="51">
        <f>(IF(OR($C23="",$D23=""),0,
 IF(OR($A22="Holiday",$A23="Holiday"),
    IF(ISNUMBER(MATCH(TRIM($B23),{"Phagwah","Good Friday","Easter Monday","Labour Day","Christmas","Eid ul Azha","Romans-2","Globe-12","Neptune P1"},0)),0,$I23),
 IF(AND(NOT(OR($A22="Annual Leave",$A23="Annual Leave")),$A23="Off day"),$I23,
  MAX(0,$I23-$V23)
  ))))+W23</f>
        <v/>
      </c>
      <c r="O23" s="51">
        <f>IF(AND(OR($A22="Holiday",$A23="Holiday"),
        ISNUMBER(MATCH(TRIM($B23),{"Phagwah","Good Friday","Easter Monday","Labour Day","Christmas","Eid ul Azha","Romans-2","Globe-12","Neptune P1"},0))),
   $I23,0)</f>
        <v/>
      </c>
      <c r="P23" s="51">
        <f>IF(OR($O$7="Canteen",$O$7="Head Office"),0,IF($I23&lt;=0,0,IF(AND($I22&lt;=0,OR(TRIM($J23)="Hebrews",TRIM($J23)="Romans",TRIM($J23)="Romans-2",TRIM($J23)="Globe",TRIM($J23)="Globe-12",TRIM($J23)="Neptune P1")),1,0)))</f>
        <v/>
      </c>
      <c r="Q23" s="52" t="n"/>
      <c r="R23" s="51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IF(AND($I22=0,$I23&gt;0),1,0),
      0
   ),
0))</f>
        <v/>
      </c>
      <c r="S23" s="51">
        <f>IF(OR($A22="Annual Leave",$A23="Annual Leave"),IF(AND($A22&lt;&gt;"Annual Leave",$A23="Annual Leave"),8,0),0)</f>
        <v/>
      </c>
      <c r="T23" s="53" t="n"/>
      <c r="U23" s="144">
        <f>MAX(0,40-Y23)</f>
        <v/>
      </c>
      <c r="V23" s="351">
        <f>IF(OR($C23="",$D23=""),0,
 IF(OR($A22="Holiday",$A23="Holiday"),0,
 IF(AND(NOT(OR($A22="Annual Leave",$A23="Annual Leave")),$A23="Off day"),0,
  IF($I22+$I23&gt;=8,IF($I22&gt;=8,0,8-$I22),$I23)
  )))</f>
        <v/>
      </c>
      <c r="W23" s="351">
        <f>MAX(0,V23-U23)</f>
        <v/>
      </c>
      <c r="X23" s="351">
        <f>IF(C23="","",C23-WEEKDAY(C23,1)+1)</f>
        <v/>
      </c>
      <c r="Y23" s="351">
        <f>SUMPRODUCT(($X$14:$X22=X23)*(($V$14:$V22)+($O$14:$O22)))+IF(X23=X14,$L$11,0)</f>
        <v/>
      </c>
      <c r="Z23" s="351" t="n"/>
      <c r="AA23" s="351" t="n"/>
      <c r="AB23" s="351" t="n"/>
      <c r="AC23" s="351" t="n"/>
      <c r="AD23" s="351" t="n"/>
      <c r="AE23" s="351" t="n"/>
      <c r="AF23" s="351" t="n"/>
    </row>
    <row r="24" ht="24" customHeight="1" s="348" thickBot="1">
      <c r="A24" s="154" t="inlineStr">
        <is>
          <t>On Day</t>
        </is>
      </c>
      <c r="B24" s="273" t="n"/>
      <c r="C24" s="90">
        <f>C22+1</f>
        <v/>
      </c>
      <c r="D24" s="8" t="n">
        <v>0.625</v>
      </c>
      <c r="E24" s="155">
        <f>IF(D24="", "",
 IF(D24=TIME(0,0,0), 0,
 IF(AND(D24&gt;=TIME(0,0,1), D24&lt;=TIME(2,0,0)), TIME(7,0,0),
 IF(AND(D24&gt;=TIME(6,0,0), D24&lt;=TIME(8,0,0)), TIME(12,0,0),
 IF(AND(D24&gt;TIME(8,0,0), D24&lt;=TIME(13,59,0)), TIME(15,0,0),
 IF(AND(D24&gt;=TIME(14,0,0), D24&lt;=TIME(17,59,0)), TIME(21,0,0),
 IF(AND(D24&gt;=TIME(18,0,0), D24&lt;=TIME(21,59,0)), TIME(0,0,0),
 IF(AND(D24&gt;=TIME(22,0,0), D24&lt;=TIME(23,59,59)), TIME(7,0,0), ""))))))))</f>
        <v/>
      </c>
      <c r="F24" s="156" t="n"/>
      <c r="G24" s="155">
        <f>IF(AND(D24&gt;=TIME(6,0,0),D24&lt;=TIME(8,0,0)),E24,"")</f>
        <v/>
      </c>
      <c r="H24" s="8" t="n">
        <v>0.9583333333333334</v>
      </c>
      <c r="I24" s="30">
        <f>ROUND(IF(OR(D24="",E24="",E24=0),0,IF(H24="",MOD(E24-D24,1)*24,MOD(H24-D24,1)*24)),2)</f>
        <v/>
      </c>
      <c r="J24" s="157" t="inlineStr">
        <is>
          <t>Unico-2</t>
        </is>
      </c>
      <c r="K24" s="274" t="n"/>
      <c r="L24" s="271" t="n"/>
      <c r="M24" s="275">
        <f>MAX(0,V24-W24)</f>
        <v/>
      </c>
      <c r="N24" s="9">
        <f>(IF(OR($C24="",$D24=""),0,
 IF(OR($A24="Holiday",$A25="Holiday"),
    IF(ISNUMBER(MATCH(TRIM($B24),{"Phagwah","Good Friday","Easter Monday","Labour Day","Christmas","Eid ul Azha","Romans-2","Globe-12","Neptune P1"},0)),0,$I24),
 IF(AND(NOT(OR($A24="Annual Leave",$A25="Annual Leave")),$A24="Off day"),$I24,
  MAX(0,$I24-$V24)
  ))))+W24</f>
        <v/>
      </c>
      <c r="O24" s="9">
        <f>IF(AND(OR($A24="Holiday",$A25="Holiday"),
        ISNUMBER(MATCH(TRIM($B24),{"Phagwah","Good Friday","Easter Monday","Labour Day","Christmas","Eid ul Azha","Romans-2","Globe-12","Neptune P1"},0))),
   $I24,0)</f>
        <v/>
      </c>
      <c r="P24" s="9">
        <f>IF(OR($O$7="Canteen",$O$7="Head Office"),0,IF($I24&lt;=0,0,IF(OR(OR(TRIM($J24)="Hebrews",TRIM($J24)="Romans",TRIM($J24)="Romans-2",TRIM($J24)="Globe",TRIM($J24)="Globe-12",TRIM($J24)="Neptune P1"),AND($I25&gt;0,OR(TRIM($J25)="Hebrews",TRIM($J25)="Romans",TRIM($J25)="Romans-2",TRIM($J25)="Globe",TRIM($J25)="Globe-12",TRIM($J25)="Neptune P1"))),1,0)))</f>
        <v/>
      </c>
      <c r="Q24" s="10" t="n"/>
      <c r="R24" s="9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IF($I24&gt;0,1,0),
      0
   ),
0))</f>
        <v/>
      </c>
      <c r="S24" s="9">
        <f>IF(OR($A24="Annual Leave",$A25="Annual Leave"),IF($A24="Annual Leave",8,0),0)</f>
        <v/>
      </c>
      <c r="T24" s="91" t="n"/>
      <c r="U24" s="144">
        <f>MAX(0,40-Y24)</f>
        <v/>
      </c>
      <c r="V24" s="351">
        <f>IF(OR($C24="",$D24=""),0,
 IF(OR($A24="Holiday",$A25="Holiday"),0,
 IF(AND(NOT(OR($A24="Annual Leave",$A25="Annual Leave")),$A24="Off day"),0,
  IF($I24+$I25&gt;=8,IF($I24&gt;=8,8,$I24),$I24)
  )))</f>
        <v/>
      </c>
      <c r="W24" s="351">
        <f>MAX(0,V24-U24)</f>
        <v/>
      </c>
      <c r="X24" s="351">
        <f>IF(C24="","",C24-WEEKDAY(C24,1)+1)</f>
        <v/>
      </c>
      <c r="Y24" s="351">
        <f>SUMPRODUCT(($X$14:$X23=X24)*(($V$14:$V23)+($O$14:$O23)))+IF(X24=X14,$L$11,0)</f>
        <v/>
      </c>
      <c r="Z24" s="351" t="n"/>
      <c r="AA24" s="351" t="n"/>
      <c r="AB24" s="351" t="n"/>
      <c r="AC24" s="351" t="n"/>
      <c r="AD24" s="351" t="n"/>
      <c r="AE24" s="351" t="n"/>
      <c r="AF24" s="351" t="n"/>
    </row>
    <row r="25" ht="24" customHeight="1" s="348" thickBot="1">
      <c r="A25" s="154" t="inlineStr">
        <is>
          <t>On Day</t>
        </is>
      </c>
      <c r="B25" s="273" t="n"/>
      <c r="C25" s="90">
        <f>C24</f>
        <v/>
      </c>
      <c r="D25" s="276" t="n">
        <v>0.9583333333333334</v>
      </c>
      <c r="E25" s="277">
        <f>IF(D25="", "",
 IF(D25=TIME(0,0,0), 0,
 IF(AND(D25&gt;=TIME(0,0,1), D25&lt;=TIME(2,0,0)), TIME(7,0,0),
 IF(AND(D25&gt;=TIME(6,0,0), D25&lt;=TIME(8,0,0)), TIME(12,0,0),
 IF(AND(D25&gt;TIME(8,0,0), D25&lt;=TIME(13,59,0)), TIME(15,0,0),
 IF(AND(D25&gt;=TIME(14,0,0), D25&lt;=TIME(17,59,0)), TIME(21,0,0),
 IF(AND(D25&gt;=TIME(18,0,0), D25&lt;=TIME(21,59,0)), TIME(0,0,0),
 IF(AND(D25&gt;=TIME(22,0,0), D25&lt;=TIME(23,59,59)), TIME(7,0,0), ""))))))))</f>
        <v/>
      </c>
      <c r="F25" s="156" t="n"/>
      <c r="G25" s="277">
        <f>IF(AND(D25&gt;=TIME(6,0,0),D25&lt;=TIME(8,0,0)),E25,"")</f>
        <v/>
      </c>
      <c r="H25" s="276" t="n">
        <v>0.2916666666666667</v>
      </c>
      <c r="I25" s="30">
        <f>ROUND(IF(OR(D25="",E25="",E25=0),0,IF(H25="",MOD(E25-D25,1)*24,MOD(H25-D25,1)*24)),2)</f>
        <v/>
      </c>
      <c r="J25" s="158" t="inlineStr">
        <is>
          <t>Globe</t>
        </is>
      </c>
      <c r="K25" s="274" t="n"/>
      <c r="L25" s="271" t="n"/>
      <c r="M25" s="275">
        <f>MAX(0,V25-W25)</f>
        <v/>
      </c>
      <c r="N25" s="278">
        <f>(IF(OR($C25="",$D25=""),0,
 IF(OR($A24="Holiday",$A25="Holiday"),
    IF(ISNUMBER(MATCH(TRIM($B25),{"Phagwah","Good Friday","Easter Monday","Labour Day","Christmas","Eid ul Azha","Romans-2","Globe-12","Neptune P1"},0)),0,$I25),
 IF(AND(NOT(OR($A24="Annual Leave",$A25="Annual Leave")),$A25="Off day"),$I25,
  MAX(0,$I25-$V25)
  ))))+W25</f>
        <v/>
      </c>
      <c r="O25" s="278">
        <f>IF(AND(OR($A24="Holiday",$A25="Holiday"),
        ISNUMBER(MATCH(TRIM($B25),{"Phagwah","Good Friday","Easter Monday","Labour Day","Christmas","Eid ul Azha","Romans-2","Globe-12","Neptune P1"},0))),
   $I25,0)</f>
        <v/>
      </c>
      <c r="P25" s="278">
        <f>IF(OR($O$7="Canteen",$O$7="Head Office"),0,IF($I25&lt;=0,0,IF(AND($I24&lt;=0,OR(TRIM($J25)="Hebrews",TRIM($J25)="Romans",TRIM($J25)="Romans-2",TRIM($J25)="Globe",TRIM($J25)="Globe-12",TRIM($J25)="Neptune P1")),1,0)))</f>
        <v/>
      </c>
      <c r="Q25" s="279" t="n"/>
      <c r="R25" s="278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IF(AND($I24=0,$I25&gt;0),1,0),
      0
   ),
0))</f>
        <v/>
      </c>
      <c r="S25" s="278">
        <f>IF(OR($A24="Annual Leave",$A25="Annual Leave"),IF(AND($A24&lt;&gt;"Annual Leave",$A25="Annual Leave"),8,0),0)</f>
        <v/>
      </c>
      <c r="T25" s="280" t="n"/>
      <c r="U25" s="144">
        <f>MAX(0,40-Y25)</f>
        <v/>
      </c>
      <c r="V25" s="351">
        <f>IF(OR($C25="",$D25=""),0,
 IF(OR($A24="Holiday",$A25="Holiday"),0,
 IF(AND(NOT(OR($A24="Annual Leave",$A25="Annual Leave")),$A25="Off day"),0,
  IF($I24+$I25&gt;=8,IF($I24&gt;=8,0,8-$I24),$I25)
  )))</f>
        <v/>
      </c>
      <c r="W25" s="351">
        <f>MAX(0,V25-U25)</f>
        <v/>
      </c>
      <c r="X25" s="351">
        <f>IF(C25="","",C25-WEEKDAY(C25,1)+1)</f>
        <v/>
      </c>
      <c r="Y25" s="351">
        <f>SUMPRODUCT(($X$14:$X24=X25)*(($V$14:$V24)+($O$14:$O24)))+IF(X25=X14,$L$11,0)</f>
        <v/>
      </c>
      <c r="Z25" s="351" t="n"/>
      <c r="AA25" s="351" t="n"/>
      <c r="AB25" s="351" t="n"/>
      <c r="AC25" s="351" t="n"/>
      <c r="AD25" s="351" t="n"/>
      <c r="AE25" s="351" t="n"/>
      <c r="AF25" s="351" t="n"/>
    </row>
    <row r="26" ht="24" customHeight="1" s="348" thickBot="1">
      <c r="A26" s="159" t="inlineStr">
        <is>
          <t>On Day</t>
        </is>
      </c>
      <c r="B26" s="281" t="n"/>
      <c r="C26" s="92">
        <f>C24+1</f>
        <v/>
      </c>
      <c r="D26" s="31" t="n">
        <v>0.625</v>
      </c>
      <c r="E26" s="160">
        <f>IF(D26="", "",
 IF(D26=TIME(0,0,0), 0,
 IF(AND(D26&gt;=TIME(0,0,1), D26&lt;=TIME(2,0,0)), TIME(7,0,0),
 IF(AND(D26&gt;=TIME(6,0,0), D26&lt;=TIME(8,0,0)), TIME(12,0,0),
 IF(AND(D26&gt;TIME(8,0,0), D26&lt;=TIME(13,59,0)), TIME(15,0,0),
 IF(AND(D26&gt;=TIME(14,0,0), D26&lt;=TIME(17,59,0)), TIME(21,0,0),
 IF(AND(D26&gt;=TIME(18,0,0), D26&lt;=TIME(21,59,0)), TIME(0,0,0),
 IF(AND(D26&gt;=TIME(22,0,0), D26&lt;=TIME(23,59,59)), TIME(7,0,0), ""))))))))</f>
        <v/>
      </c>
      <c r="F26" s="161" t="n"/>
      <c r="G26" s="160">
        <f>IF(AND(D26&gt;=TIME(6,0,0),D26&lt;=TIME(8,0,0)),E26,"")</f>
        <v/>
      </c>
      <c r="H26" s="31" t="n">
        <v>0.9583333333333334</v>
      </c>
      <c r="I26" s="32">
        <f>ROUND(IF(OR(D26="",E26="",E26=0),0,IF(H26="",MOD(E26-D26,1)*24,MOD(H26-D26,1)*24)),2)</f>
        <v/>
      </c>
      <c r="J26" s="162" t="inlineStr">
        <is>
          <t>Unico-2</t>
        </is>
      </c>
      <c r="K26" s="282" t="n"/>
      <c r="L26" s="271" t="n"/>
      <c r="M26" s="283">
        <f>MAX(0,V26-W26)</f>
        <v/>
      </c>
      <c r="N26" s="33">
        <f>(IF(OR($C26="",$D26=""),0,
 IF(OR($A26="Holiday",$A27="Holiday"),
    IF(ISNUMBER(MATCH(TRIM($B26),{"Phagwah","Good Friday","Easter Monday","Labour Day","Christmas","Eid ul Azha","Romans-2","Globe-12","Neptune P1"},0)),0,$I26),
 IF(AND(NOT(OR($A26="Annual Leave",$A27="Annual Leave")),$A26="Off day"),$I26,
  MAX(0,$I26-$V26)
  ))))+W26</f>
        <v/>
      </c>
      <c r="O26" s="33">
        <f>IF(AND(OR($A26="Holiday",$A27="Holiday"),
        ISNUMBER(MATCH(TRIM($B26),{"Phagwah","Good Friday","Easter Monday","Labour Day","Christmas","Eid ul Azha","Romans-2","Globe-12","Neptune P1"},0))),
   $I26,0)</f>
        <v/>
      </c>
      <c r="P26" s="33">
        <f>IF(OR($O$7="Canteen",$O$7="Head Office"),0,IF($I26&lt;=0,0,IF(OR(OR(TRIM($J26)="Hebrews",TRIM($J26)="Romans",TRIM($J26)="Romans-2",TRIM($J26)="Globe",TRIM($J26)="Globe-12",TRIM($J26)="Neptune P1"),AND($I27&gt;0,OR(TRIM($J27)="Hebrews",TRIM($J27)="Romans",TRIM($J27)="Romans-2",TRIM($J27)="Globe",TRIM($J27)="Globe-12",TRIM($J27)="Neptune P1"))),1,0)))</f>
        <v/>
      </c>
      <c r="Q26" s="34" t="n"/>
      <c r="R26" s="33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IF($I26&gt;0,1,0),
      0
   ),
0))</f>
        <v/>
      </c>
      <c r="S26" s="33">
        <f>IF(OR($A26="Annual Leave",$A27="Annual Leave"),IF($A26="Annual Leave",8,0),0)</f>
        <v/>
      </c>
      <c r="T26" s="35" t="n"/>
      <c r="U26" s="144">
        <f>MAX(0,40-Y26)</f>
        <v/>
      </c>
      <c r="V26" s="351">
        <f>IF(OR($C26="",$D26=""),0,
 IF(OR($A26="Holiday",$A27="Holiday"),0,
 IF(AND(NOT(OR($A26="Annual Leave",$A27="Annual Leave")),$A26="Off day"),0,
  IF($I26+$I27&gt;=8,IF($I26&gt;=8,8,$I26),$I26)
  )))</f>
        <v/>
      </c>
      <c r="W26" s="351">
        <f>MAX(0,V26-U26)</f>
        <v/>
      </c>
      <c r="X26" s="351">
        <f>IF(C26="","",C26-WEEKDAY(C26,1)+1)</f>
        <v/>
      </c>
      <c r="Y26" s="351">
        <f>SUMPRODUCT(($X$14:$X25=X26)*(($V$14:$V25)+($O$14:$O25)))+IF(X26=X14,$L$11,0)</f>
        <v/>
      </c>
      <c r="Z26" s="351" t="n"/>
      <c r="AA26" s="351" t="n"/>
      <c r="AB26" s="351" t="n"/>
      <c r="AC26" s="351" t="n"/>
      <c r="AD26" s="351" t="n"/>
      <c r="AE26" s="351" t="n"/>
      <c r="AF26" s="351" t="n"/>
    </row>
    <row r="27" ht="24" customHeight="1" s="348" thickBot="1">
      <c r="A27" s="159" t="inlineStr">
        <is>
          <t>On Day</t>
        </is>
      </c>
      <c r="B27" s="281" t="n"/>
      <c r="C27" s="93">
        <f>C26</f>
        <v/>
      </c>
      <c r="D27" s="36" t="n">
        <v>0.9583333333333334</v>
      </c>
      <c r="E27" s="163">
        <f>IF(D27="", "",
 IF(D27=TIME(0,0,0), 0,
 IF(AND(D27&gt;=TIME(0,0,1), D27&lt;=TIME(2,0,0)), TIME(7,0,0),
 IF(AND(D27&gt;=TIME(6,0,0), D27&lt;=TIME(8,0,0)), TIME(12,0,0),
 IF(AND(D27&gt;TIME(8,0,0), D27&lt;=TIME(13,59,0)), TIME(15,0,0),
 IF(AND(D27&gt;=TIME(14,0,0), D27&lt;=TIME(17,59,0)), TIME(21,0,0),
 IF(AND(D27&gt;=TIME(18,0,0), D27&lt;=TIME(21,59,0)), TIME(0,0,0),
 IF(AND(D27&gt;=TIME(22,0,0), D27&lt;=TIME(23,59,59)), TIME(7,0,0), ""))))))))</f>
        <v/>
      </c>
      <c r="F27" s="164" t="n"/>
      <c r="G27" s="163">
        <f>IF(AND(D27&gt;=TIME(6,0,0),D27&lt;=TIME(8,0,0)),E27,"")</f>
        <v/>
      </c>
      <c r="H27" s="36" t="n">
        <v>0.2916666666666667</v>
      </c>
      <c r="I27" s="37">
        <f>ROUND(IF(OR(D27="",E27="",E27=0),0,IF(H27="",MOD(E27-D27,1)*24,MOD(H27-D27,1)*24)),2)</f>
        <v/>
      </c>
      <c r="J27" s="162" t="n"/>
      <c r="K27" s="282" t="n"/>
      <c r="L27" s="271" t="n"/>
      <c r="M27" s="283">
        <f>MAX(0,V27-W27)</f>
        <v/>
      </c>
      <c r="N27" s="38">
        <f>(IF(OR($C27="",$D27=""),0,
 IF(OR($A26="Holiday",$A27="Holiday"),
    IF(ISNUMBER(MATCH(TRIM($B27),{"Phagwah","Good Friday","Easter Monday","Labour Day","Christmas","Eid ul Azha","Romans-2","Globe-12","Neptune P1"},0)),0,$I27),
 IF(AND(NOT(OR($A26="Annual Leave",$A27="Annual Leave")),$A27="Off day"),$I27,
  MAX(0,$I27-$V27)
  ))))+W27</f>
        <v/>
      </c>
      <c r="O27" s="38">
        <f>IF(AND(OR($A26="Holiday",$A27="Holiday"),
        ISNUMBER(MATCH(TRIM($B27),{"Phagwah","Good Friday","Easter Monday","Labour Day","Christmas","Eid ul Azha","Romans-2","Globe-12","Neptune P1"},0))),
   $I27,0)</f>
        <v/>
      </c>
      <c r="P27" s="38">
        <f>IF(OR($O$7="Canteen",$O$7="Head Office"),0,IF($I27&lt;=0,0,IF(AND($I26&lt;=0,OR(TRIM($J27)="Hebrews",TRIM($J27)="Romans",TRIM($J27)="Romans-2",TRIM($J27)="Globe",TRIM($J27)="Globe-12",TRIM($J27)="Neptune P1")),1,0)))</f>
        <v/>
      </c>
      <c r="Q27" s="39" t="n"/>
      <c r="R27" s="38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IF(AND($I26=0,$I27&gt;0),1,0),
      0
   ),
0))</f>
        <v/>
      </c>
      <c r="S27" s="38">
        <f>IF(OR($A26="Annual Leave",$A27="Annual Leave"),IF(AND($A26&lt;&gt;"Annual Leave",$A27="Annual Leave"),8,0),0)</f>
        <v/>
      </c>
      <c r="T27" s="40" t="n"/>
      <c r="U27" s="144">
        <f>MAX(0,40-Y27)</f>
        <v/>
      </c>
      <c r="V27" s="351">
        <f>IF(OR($C27="",$D27=""),0,
 IF(OR($A26="Holiday",$A27="Holiday"),0,
 IF(AND(NOT(OR($A26="Annual Leave",$A27="Annual Leave")),$A27="Off day"),0,
  IF($I26+$I27&gt;=8,IF($I26&gt;=8,0,8-$I26),$I27)
  )))</f>
        <v/>
      </c>
      <c r="W27" s="351">
        <f>MAX(0,V27-U27)</f>
        <v/>
      </c>
      <c r="X27" s="351">
        <f>IF(C27="","",C27-WEEKDAY(C27,1)+1)</f>
        <v/>
      </c>
      <c r="Y27" s="351">
        <f>SUMPRODUCT(($X$14:$X26=X27)*(($V$14:$V26)+($O$14:$O26)))+IF(X27=X14,$L$11,0)</f>
        <v/>
      </c>
      <c r="Z27" s="351" t="n"/>
      <c r="AA27" s="351" t="n"/>
      <c r="AB27" s="351" t="n"/>
      <c r="AC27" s="351" t="n"/>
      <c r="AD27" s="351" t="n"/>
      <c r="AE27" s="351" t="n"/>
      <c r="AF27" s="351" t="n"/>
    </row>
    <row r="28" ht="24" customHeight="1" s="348" thickBot="1">
      <c r="A28" s="176" t="n"/>
      <c r="B28" s="176" t="n"/>
      <c r="C28" s="145" t="n"/>
      <c r="D28" s="6" t="n"/>
      <c r="E28" s="14" t="n"/>
      <c r="F28" s="6" t="n"/>
      <c r="G28" s="6" t="n"/>
      <c r="H28" s="336" t="n"/>
      <c r="I28" s="351" t="n"/>
      <c r="J28" s="336" t="n"/>
      <c r="K28" s="336" t="n"/>
      <c r="L28" s="336" t="n"/>
      <c r="M28" s="99">
        <f>MAX(0,V28-W28)</f>
        <v/>
      </c>
      <c r="N28" s="99">
        <f>(IF(OR($C28="",$D28=""),0,
 IF(OR($A28="Holiday",$A29="Holiday"),
    IF(ISNUMBER(MATCH(TRIM($B28),{"Phagwah","Good Friday","Easter Monday","Labour Day","Christmas","Eid ul Azha","Romans-2","Globe-12","Neptune P1"},0)),0,$I28),
 IF(AND(NOT(OR($A28="Annual Leave",$A29="Annual Leave")),$A28="Off day"),$I28,
  MAX(0,$I28-$V28)
  ))))+W28</f>
        <v/>
      </c>
      <c r="O28" s="99">
        <f>IF(AND(OR($A28="Holiday",$A29="Holiday"),
        ISNUMBER(MATCH(TRIM($B28),{"Phagwah","Good Friday","Easter Monday","Labour Day","Christmas","Eid ul Azha","Romans-2","Globe-12","Neptune P1"},0))),
   $I28,0)</f>
        <v/>
      </c>
      <c r="P28" s="99">
        <f>IF(OR($O$7="Canteen",$O$7="Head Office"),0,IF($I28&lt;=0,0,IF(OR(OR(TRIM($J28)="Hebrews",TRIM($J28)="Romans",TRIM($J28)="Romans-2",TRIM($J28)="Globe",TRIM($J28)="Globe-12",TRIM($J28)="Neptune P1"),AND($I29&gt;0,OR(TRIM($J29)="Hebrews",TRIM($J29)="Romans",TRIM($J29)="Romans-2",TRIM($J29)="Globe",TRIM($J29)="Globe-12",TRIM($J29)="Neptune P1"))),1,0)))</f>
        <v/>
      </c>
      <c r="Q28" s="178" t="n"/>
      <c r="R28" s="15" t="n"/>
      <c r="S28" s="99">
        <f>IF(OR($A28="Annual Leave",$A29="Annual Leave"),IF($A28="Annual Leave",8,0),0)</f>
        <v/>
      </c>
      <c r="T28" s="100">
        <f>SUM(T14:T27)</f>
        <v/>
      </c>
      <c r="U28" s="144">
        <f>MAX(0,40-Y28)</f>
        <v/>
      </c>
      <c r="V28" s="351">
        <f>IF(OR($C28="",$D28=""),0,
 IF(OR($A28="Holiday",$A29="Holiday"),0,
 IF(AND(NOT(OR($A28="Annual Leave",$A29="Annual Leave")),$A28="Off day"),0,
  IF($I28+$I29&gt;=8,IF($I28&gt;=8,8,$I28),$I28)
  )))</f>
        <v/>
      </c>
      <c r="W28" s="351">
        <f>MAX(0,V28-U28)</f>
        <v/>
      </c>
      <c r="X28" s="351">
        <f>IF(C28="","",C28-WEEKDAY(C28,1)+1)</f>
        <v/>
      </c>
      <c r="Y28" s="351">
        <f>SUMPRODUCT(($X$14:$X27=X28)*(($V$14:$V27)+($O$14:$O27)))+IF(X28=X14,$L$11,0)</f>
        <v/>
      </c>
      <c r="Z28" s="351" t="n"/>
      <c r="AA28" s="351" t="n"/>
      <c r="AB28" s="351" t="n"/>
      <c r="AC28" s="351" t="n"/>
      <c r="AD28" s="351" t="n"/>
      <c r="AE28" s="351" t="n"/>
      <c r="AF28" s="351" t="n"/>
    </row>
    <row r="29" hidden="1" ht="15.75" customHeight="1" s="348" thickBot="1">
      <c r="A29" s="179" t="n"/>
      <c r="B29" s="176" t="n"/>
      <c r="C29" s="145" t="n"/>
      <c r="D29" s="6" t="n"/>
      <c r="E29" s="295">
        <f>IF(D29="", "",
 IF(D29=TIME(0,0,0), 0,
 IF(AND(D29&gt;=TIME(0,0,1), D29&lt;=TIME(2,0,0)), TIME(7,0,0),
 IF(AND(D29&gt;=TIME(6,0,0), D29&lt;=TIME(8,0,0)), TIME(12,0,0),
 IF(AND(D29&gt;TIME(8,0,0), D29&lt;=TIME(13,59,0)), TIME(15,0,0),
 IF(AND(D29&gt;=TIME(14,0,0), D29&lt;=TIME(17,59,0)), TIME(21,0,0),
 IF(AND(D29&gt;=TIME(18,0,0), D29&lt;=TIME(21,59,0)), TIME(0,0,0),
 IF(AND(D29&gt;=TIME(22,0,0), D29&lt;=TIME(23,59,59)), TIME(7,0,0), ""))))))))</f>
        <v/>
      </c>
      <c r="F29" s="6" t="n"/>
      <c r="G29" s="6" t="n"/>
      <c r="H29" s="6" t="n"/>
      <c r="I29" s="6" t="n"/>
      <c r="J29" s="6" t="n"/>
      <c r="K29" s="6" t="n"/>
      <c r="L29" s="6" t="n"/>
      <c r="M29" s="4">
        <f>MAX(0,V29-W29)</f>
        <v/>
      </c>
      <c r="N29" s="4">
        <f>(IF(OR($C29="",$D29=""),0,
 IF(OR($A28="Holiday",$A29="Holiday"),
    IF(ISNUMBER(MATCH(TRIM($B29),{"Phagwah","Good Friday","Easter Monday","Labour Day","Christmas","Eid ul Azha","Romans-2","Globe-12","Neptune P1"},0)),0,$I29),
 IF(AND(NOT(OR($A28="Annual Leave",$A29="Annual Leave")),$A29="Off day"),$I29,
  MAX(0,$I29-$V29)
  ))))+W29</f>
        <v/>
      </c>
      <c r="O29" s="4">
        <f>IF(AND(OR($A28="Holiday",$A29="Holiday"),
        ISNUMBER(MATCH(TRIM($B29),{"Phagwah","Good Friday","Easter Monday","Labour Day","Christmas","Eid ul Azha","Romans-2","Globe-12","Neptune P1"},0))),
   $I29,0)</f>
        <v/>
      </c>
      <c r="P29" s="4">
        <f>IF(OR($O$7="Canteen",$O$7="Head Office"),0,IF($I29&lt;=0,0,IF(AND($I28&lt;=0,OR(TRIM($J29)="Hebrews",TRIM($J29)="Romans",TRIM($J29)="Romans-2",TRIM($J29)="Globe",TRIM($J29)="Globe-12",TRIM($J29)="Neptune P1")),1,0)))</f>
        <v/>
      </c>
      <c r="Q29" s="6" t="n"/>
      <c r="R29" s="296">
        <f>IF(OR($O$7="Canteen",$O$7="Head Office"),0,IF(
  AND(
    SUMIFS(I:I, C:C, C29) &gt;= 8,
    COUNTIFS(C$14:C29, C29)=1,
    OR(
      TEXT(D29,"hh:mm:ss")="07:00:00",
      TEXT(D29,"hh:mm:ss")="15:00:00",
      TEXT(D29,"hh:mm:ss")="23:00:00",
      TEXT(D30,"hh:mm:ss")="07:00:00",
      TEXT(D30,"hh:mm:ss")="15:00:00",
      TEXT(D30,"hh:mm:ss")="23:00:00"
    )
  ),
  1,
  0
))</f>
        <v/>
      </c>
      <c r="S29" s="4">
        <f>IF(OR($A28="Annual Leave",$A29="Annual Leave"),IF(AND($A28&lt;&gt;"Annual Leave",$A29="Annual Leave"),8,0),0)</f>
        <v/>
      </c>
      <c r="T29" s="146" t="n"/>
      <c r="U29" s="351">
        <f>MAX(0,40-Y29)</f>
        <v/>
      </c>
      <c r="V29" s="351">
        <f>IF(OR($C29="",$D29=""),0,
 IF(OR($A28="Holiday",$A29="Holiday"),0,
 IF(AND(NOT(OR($A28="Annual Leave",$A29="Annual Leave")),$A29="Off day"),0,
  IF($I28+$I29&gt;=8,IF($I28&gt;=8,0,8-$I28),$I29)
  )))</f>
        <v/>
      </c>
      <c r="W29" s="351">
        <f>MAX(0,V29-U29)</f>
        <v/>
      </c>
      <c r="X29" s="351">
        <f>IF(C29="","",C29-WEEKDAY(C29,1)+1)</f>
        <v/>
      </c>
      <c r="Y29" s="351">
        <f>SUMPRODUCT(($X$14:$X28=X29)*(($V$14:$V28)+($O$14:$O28)))+IF(X29=X14,$L$11,0)</f>
        <v/>
      </c>
      <c r="Z29" s="351" t="n"/>
      <c r="AA29" s="351" t="n"/>
      <c r="AB29" s="351" t="n"/>
      <c r="AC29" s="351" t="n"/>
      <c r="AD29" s="351" t="n"/>
      <c r="AE29" s="351" t="n"/>
      <c r="AF29" s="351" t="n"/>
    </row>
    <row r="30" ht="24" customHeight="1" s="348" thickBot="1">
      <c r="A30" s="147" t="inlineStr">
        <is>
          <t>On Day</t>
        </is>
      </c>
      <c r="B30" s="180" t="n"/>
      <c r="C30" s="88">
        <f>C27+1</f>
        <v/>
      </c>
      <c r="D30" s="54" t="n">
        <v>0.625</v>
      </c>
      <c r="E30" s="148">
        <f>IF(D30="", "",
 IF(D30=TIME(0,0,0), 0,
 IF(AND(D30&gt;=TIME(0,0,1), D30&lt;=TIME(2,0,0)), TIME(7,0,0),
 IF(AND(D30&gt;=TIME(6,0,0), D30&lt;=TIME(8,0,0)), TIME(12,0,0),
 IF(AND(D30&gt;TIME(8,0,0), D30&lt;=TIME(13,59,0)), TIME(15,0,0),
 IF(AND(D30&gt;=TIME(14,0,0), D30&lt;=TIME(17,59,0)), TIME(21,0,0),
 IF(AND(D30&gt;=TIME(18,0,0), D30&lt;=TIME(21,59,0)), TIME(0,0,0),
 IF(AND(D30&gt;=TIME(22,0,0), D30&lt;=TIME(23,59,59)), TIME(7,0,0), ""))))))))</f>
        <v/>
      </c>
      <c r="F30" s="149" t="n"/>
      <c r="G30" s="148">
        <f>IF(AND(D30&gt;=TIME(6,0,0),D30&lt;=TIME(8,0,0)),E30,"")</f>
        <v/>
      </c>
      <c r="H30" s="54" t="n">
        <v>0.9583333333333334</v>
      </c>
      <c r="I30" s="55">
        <f>ROUND(IF(OR(D30="",E30="",E30=0),0,IF(H30="",MOD(E30-D30,1)*24,MOD(H30-D30,1)*24)),2)</f>
        <v/>
      </c>
      <c r="J30" s="150" t="inlineStr">
        <is>
          <t>Unico-2</t>
        </is>
      </c>
      <c r="K30" s="270" t="n"/>
      <c r="L30" s="181" t="n"/>
      <c r="M30" s="272">
        <f>MAX(0,V30-W30)</f>
        <v/>
      </c>
      <c r="N30" s="56">
        <f>(IF(OR($C30="",$D30=""),0,
 IF(OR($A30="Holiday",$A31="Holiday"),
    IF(ISNUMBER(MATCH(TRIM($B30),{"Phagwah","Good Friday","Easter Monday","Labour Day","Christmas","Eid ul Azha","Romans-2","Globe-12","Neptune P1"},0)),0,$I30),
 IF(AND(NOT(OR($A30="Annual Leave",$A31="Annual Leave")),$A30="Off day"),$I30,
  MAX(0,$I30-$V30)
  ))))+W30</f>
        <v/>
      </c>
      <c r="O30" s="56">
        <f>IF(AND(OR($A30="Holiday",$A31="Holiday"),
        ISNUMBER(MATCH(TRIM($B30),{"Phagwah","Good Friday","Easter Monday","Labour Day","Christmas","Eid ul Azha","Romans-2","Globe-12","Neptune P1"},0))),
   $I30,0)</f>
        <v/>
      </c>
      <c r="P30" s="56">
        <f>IF(OR($O$7="Canteen",$O$7="Head Office"),0,IF($I30&lt;=0,0,IF(OR(OR(TRIM($J30)="Hebrews",TRIM($J30)="Romans",TRIM($J30)="Romans-2",TRIM($J30)="Globe",TRIM($J30)="Globe-12",TRIM($J30)="Neptune P1"),AND($I31&gt;0,OR(TRIM($J31)="Hebrews",TRIM($J31)="Romans",TRIM($J31)="Romans-2",TRIM($J31)="Globe",TRIM($J31)="Globe-12",TRIM($J31)="Neptune P1"))),1,0)))</f>
        <v/>
      </c>
      <c r="Q30" s="57" t="n"/>
      <c r="R30" s="56">
        <f>IF(OR($O$7="Canteen",$O$7="Head Office"),0,IF(
  AND(
    SUMIFS(I:I, C:C, C30) &gt;= 8,
    COUNTIFS(C$14:C30, C30)=1,
    OR(
      TEXT(D30,"hh:mm:ss")="07:00:00",
      TEXT(D30,"hh:mm:ss")="15:00:00",
      TEXT(D30,"hh:mm:ss")="23:00:00",
      TEXT(D31,"hh:mm:ss")="07:00:00",
      TEXT(D31,"hh:mm:ss")="15:00:00",
      TEXT(D31,"hh:mm:ss")="23:00:00"
    )
  ),
  1,
  0
))</f>
        <v/>
      </c>
      <c r="S30" s="56">
        <f>IF(OR($A30="Annual Leave",$A31="Annual Leave"),IF($A30="Annual Leave",8,0),0)</f>
        <v/>
      </c>
      <c r="T30" s="58" t="n"/>
      <c r="U30" s="144">
        <f>MAX(0,40-Y30)</f>
        <v/>
      </c>
      <c r="V30" s="151">
        <f>IF(OR($C30="",$D30=""),0,
 IF(OR($A30="Holiday",$A31="Holiday"),0,
 IF(AND(NOT(OR($A30="Annual Leave",$A31="Annual Leave")),$A30="Off day"),0,
  IF($I30+$I31&gt;=8,IF($I30&gt;=8,8,$I30),$I30)
  )))</f>
        <v/>
      </c>
      <c r="W30" s="151">
        <f>MAX(0,V30-U30)</f>
        <v/>
      </c>
      <c r="X30" s="151">
        <f>IF(C30="","",C30-WEEKDAY(C30,1)+1)</f>
        <v/>
      </c>
      <c r="Y30" s="151">
        <f>SUMPRODUCT(($X$14:$X29=X30)*(($V$14:$V29)+($O$14:$O29)))+IF(X30=X14,$L$11,0)</f>
        <v/>
      </c>
      <c r="Z30" s="151" t="n"/>
      <c r="AA30" s="151" t="n"/>
      <c r="AB30" s="151" t="n"/>
      <c r="AC30" s="351" t="n"/>
      <c r="AD30" s="351" t="n"/>
      <c r="AE30" s="351" t="n"/>
      <c r="AF30" s="351" t="n"/>
    </row>
    <row r="31" ht="24" customHeight="1" s="348" thickBot="1">
      <c r="A31" s="147" t="inlineStr">
        <is>
          <t>On Day</t>
        </is>
      </c>
      <c r="B31" s="182" t="n"/>
      <c r="C31" s="89">
        <f>C30</f>
        <v/>
      </c>
      <c r="D31" s="59" t="n"/>
      <c r="E31" s="152">
        <f>IF(D31="", "",
 IF(D31=TIME(0,0,0), 0,
 IF(AND(D31&gt;=TIME(0,0,1), D31&lt;=TIME(2,0,0)), TIME(7,0,0),
 IF(AND(D31&gt;=TIME(6,0,0), D31&lt;=TIME(8,0,0)), TIME(12,0,0),
 IF(AND(D31&gt;TIME(8,0,0), D31&lt;=TIME(13,59,0)), TIME(15,0,0),
 IF(AND(D31&gt;=TIME(14,0,0), D31&lt;=TIME(17,59,0)), TIME(21,0,0),
 IF(AND(D31&gt;=TIME(18,0,0), D31&lt;=TIME(21,59,0)), TIME(0,0,0),
 IF(AND(D31&gt;=TIME(22,0,0), D31&lt;=TIME(23,59,59)), TIME(7,0,0), ""))))))))</f>
        <v/>
      </c>
      <c r="F31" s="153" t="n"/>
      <c r="G31" s="152">
        <f>IF(AND(D31&gt;=TIME(6,0,0),D31&lt;=TIME(8,0,0)),E31,"")</f>
        <v/>
      </c>
      <c r="H31" s="59" t="n"/>
      <c r="I31" s="60">
        <f>ROUND(IF(OR(D31="",E31="",E31=0),0,IF(H31="",MOD(E31-D31,1)*24,MOD(H31-D31,1)*24)),2)</f>
        <v/>
      </c>
      <c r="J31" s="150" t="n"/>
      <c r="K31" s="270" t="n"/>
      <c r="L31" s="183" t="n"/>
      <c r="M31" s="272">
        <f>MAX(0,V31-W31)</f>
        <v/>
      </c>
      <c r="N31" s="61">
        <f>(IF(OR($C31="",$D31=""),0,
 IF(OR($A30="Holiday",$A31="Holiday"),
    IF(ISNUMBER(MATCH(TRIM($B31),{"Phagwah","Good Friday","Easter Monday","Labour Day","Christmas","Eid ul Azha","Romans-2","Globe-12","Neptune P1"},0)),0,$I31),
 IF(AND(NOT(OR($A30="Annual Leave",$A31="Annual Leave")),$A31="Off day"),$I31,
  MAX(0,$I31-$V31)
  ))))+W31</f>
        <v/>
      </c>
      <c r="O31" s="61">
        <f>IF(AND(OR($A30="Holiday",$A31="Holiday"),
        ISNUMBER(MATCH(TRIM($B31),{"Phagwah","Good Friday","Easter Monday","Labour Day","Christmas","Eid ul Azha","Romans-2","Globe-12","Neptune P1"},0))),
   $I31,0)</f>
        <v/>
      </c>
      <c r="P31" s="61">
        <f>IF(OR($O$7="Canteen",$O$7="Head Office"),0,IF($I31&lt;=0,0,IF(AND($I30&lt;=0,OR(TRIM($J31)="Hebrews",TRIM($J31)="Romans",TRIM($J31)="Romans-2",TRIM($J31)="Globe",TRIM($J31)="Globe-12",TRIM($J31)="Neptune P1")),1,0)))</f>
        <v/>
      </c>
      <c r="Q31" s="62" t="n"/>
      <c r="R31" s="61">
        <f>IF(OR($O$7="Canteen",$O$7="Head Office"),0,IF(
  AND(
    SUMIFS(I:I, C:C, C31) &gt;= 8,
    COUNTIFS(C$14:C31, C31)=1,
    OR(
      TEXT(D31,"hh:mm:ss")="07:00:00",
      TEXT(D31,"hh:mm:ss")="15:00:00",
      TEXT(D31,"hh:mm:ss")="23:00:00",
      TEXT(D32,"hh:mm:ss")="07:00:00",
      TEXT(D32,"hh:mm:ss")="15:00:00",
      TEXT(D32,"hh:mm:ss")="23:00:00"
    )
  ),
  1,
  0
))</f>
        <v/>
      </c>
      <c r="S31" s="61">
        <f>IF(OR($A30="Annual Leave",$A31="Annual Leave"),IF(AND($A30&lt;&gt;"Annual Leave",$A31="Annual Leave"),8,0),0)</f>
        <v/>
      </c>
      <c r="T31" s="63" t="n"/>
      <c r="U31" s="144">
        <f>MAX(0,40-Y31)</f>
        <v/>
      </c>
      <c r="V31" s="151">
        <f>IF(OR($C31="",$D31=""),0,
 IF(OR($A30="Holiday",$A31="Holiday"),0,
 IF(AND(NOT(OR($A30="Annual Leave",$A31="Annual Leave")),$A31="Off day"),0,
  IF($I30+$I31&gt;=8,IF($I30&gt;=8,0,8-$I30),$I31)
  )))</f>
        <v/>
      </c>
      <c r="W31" s="151">
        <f>MAX(0,V31-U31)</f>
        <v/>
      </c>
      <c r="X31" s="151">
        <f>IF(C31="","",C31-WEEKDAY(C31,1)+1)</f>
        <v/>
      </c>
      <c r="Y31" s="151">
        <f>SUMPRODUCT(($X$14:$X30=X31)*(($V$14:$V30)+($O$14:$O30)))+IF(X31=X14,$L$11,0)</f>
        <v/>
      </c>
      <c r="Z31" s="151" t="n"/>
      <c r="AA31" s="151" t="n"/>
      <c r="AB31" s="151" t="n"/>
      <c r="AC31" s="351" t="n"/>
      <c r="AD31" s="351" t="n"/>
      <c r="AE31" s="351" t="n"/>
      <c r="AF31" s="351" t="n"/>
    </row>
    <row r="32" ht="24" customHeight="1" s="348" thickBot="1">
      <c r="A32" s="184" t="inlineStr">
        <is>
          <t>On Day</t>
        </is>
      </c>
      <c r="B32" s="185" t="n"/>
      <c r="C32" s="101">
        <f>C30+1</f>
        <v/>
      </c>
      <c r="D32" s="11" t="n">
        <v>0.625</v>
      </c>
      <c r="E32" s="186">
        <f>IF(D32="", "",
 IF(D32=TIME(0,0,0), 0,
 IF(AND(D32&gt;=TIME(0,0,1), D32&lt;=TIME(2,0,0)), TIME(7,0,0),
 IF(AND(D32&gt;=TIME(6,0,0), D32&lt;=TIME(8,0,0)), TIME(12,0,0),
 IF(AND(D32&gt;TIME(8,0,0), D32&lt;=TIME(13,59,0)), TIME(15,0,0),
 IF(AND(D32&gt;=TIME(14,0,0), D32&lt;=TIME(17,59,0)), TIME(21,0,0),
 IF(AND(D32&gt;=TIME(18,0,0), D32&lt;=TIME(21,59,0)), TIME(0,0,0),
 IF(AND(D32&gt;=TIME(22,0,0), D32&lt;=TIME(23,59,59)), TIME(7,0,0), ""))))))))</f>
        <v/>
      </c>
      <c r="F32" s="187" t="n"/>
      <c r="G32" s="186">
        <f>IF(AND(D32&gt;=TIME(6,0,0),D32&lt;=TIME(8,0,0)),E32,"")</f>
        <v/>
      </c>
      <c r="H32" s="11" t="n">
        <v>0.9583333333333334</v>
      </c>
      <c r="I32" s="87">
        <f>ROUND(IF(OR(D32="",E32="",E32=0),0,IF(H32="",MOD(E32-D32,1)*24,MOD(H32-D32,1)*24)),2)</f>
        <v/>
      </c>
      <c r="J32" s="188" t="inlineStr">
        <is>
          <t>Unico-2</t>
        </is>
      </c>
      <c r="K32" s="297" t="n"/>
      <c r="L32" s="189" t="n"/>
      <c r="M32" s="298">
        <f>MAX(0,V32-W32)</f>
        <v/>
      </c>
      <c r="N32" s="12">
        <f>(IF(OR($C32="",$D32=""),0,
 IF(OR($A32="Holiday",$A33="Holiday"),
    IF(ISNUMBER(MATCH(TRIM($B32),{"Phagwah","Good Friday","Easter Monday","Labour Day","Christmas","Eid ul Azha","Romans-2","Globe-12","Neptune P1"},0)),0,$I32),
 IF(AND(NOT(OR($A32="Annual Leave",$A33="Annual Leave")),$A32="Off day"),$I32,
  MAX(0,$I32-$V32)
  ))))+W32</f>
        <v/>
      </c>
      <c r="O32" s="12">
        <f>IF(AND(OR($A32="Holiday",$A33="Holiday"),
        ISNUMBER(MATCH(TRIM($B32),{"Phagwah","Good Friday","Easter Monday","Labour Day","Christmas","Eid ul Azha","Romans-2","Globe-12","Neptune P1"},0))),
   $I32,0)</f>
        <v/>
      </c>
      <c r="P32" s="12">
        <f>IF(OR($O$7="Canteen",$O$7="Head Office"),0,IF($I32&lt;=0,0,IF(OR(OR(TRIM($J32)="Hebrews",TRIM($J32)="Romans",TRIM($J32)="Romans-2",TRIM($J32)="Globe",TRIM($J32)="Globe-12",TRIM($J32)="Neptune P1"),AND($I33&gt;0,OR(TRIM($J33)="Hebrews",TRIM($J33)="Romans",TRIM($J33)="Romans-2",TRIM($J33)="Globe",TRIM($J33)="Globe-12",TRIM($J33)="Neptune P1"))),1,0)))</f>
        <v/>
      </c>
      <c r="Q32" s="13" t="n"/>
      <c r="R32" s="12">
        <f>IF(OR($O$7="Canteen",$O$7="Head Office"),0,IF(
  AND(
    SUMIFS(I:I, C:C, C32) &gt;= 8,
    COUNTIFS(C$14:C32, C32)=1,
    OR(
      TEXT(D32,"hh:mm:ss")="07:00:00",
      TEXT(D32,"hh:mm:ss")="15:00:00",
      TEXT(D32,"hh:mm:ss")="23:00:00",
      TEXT(D33,"hh:mm:ss")="07:00:00",
      TEXT(D33,"hh:mm:ss")="15:00:00",
      TEXT(D33,"hh:mm:ss")="23:00:00"
    )
  ),
  1,
  0
))</f>
        <v/>
      </c>
      <c r="S32" s="12">
        <f>IF(OR($A32="Annual Leave",$A33="Annual Leave"),IF($A32="Annual Leave",8,0),0)</f>
        <v/>
      </c>
      <c r="T32" s="102" t="n"/>
      <c r="U32" s="144">
        <f>MAX(0,40-Y32)</f>
        <v/>
      </c>
      <c r="V32" s="351">
        <f>IF(OR($C32="",$D32=""),0,
 IF(OR($A32="Holiday",$A33="Holiday"),0,
 IF(AND(NOT(OR($A32="Annual Leave",$A33="Annual Leave")),$A32="Off day"),0,
  IF($I32+$I33&gt;=8,IF($I32&gt;=8,8,$I32),$I32)
  )))</f>
        <v/>
      </c>
      <c r="W32" s="351">
        <f>MAX(0,V32-U32)</f>
        <v/>
      </c>
      <c r="X32" s="351">
        <f>IF(C32="","",C32-WEEKDAY(C32,1)+1)</f>
        <v/>
      </c>
      <c r="Y32" s="351">
        <f>SUMPRODUCT(($X$14:$X31=X32)*(($V$14:$V31)+($O$14:$O31)))+IF(X32=X14,$L$11,0)</f>
        <v/>
      </c>
      <c r="Z32" s="351" t="n"/>
      <c r="AA32" s="351" t="n"/>
      <c r="AB32" s="351" t="n"/>
      <c r="AC32" s="351" t="n"/>
      <c r="AD32" s="351" t="n"/>
      <c r="AE32" s="351" t="n"/>
      <c r="AF32" s="351" t="n"/>
    </row>
    <row r="33" ht="24" customHeight="1" s="348" thickBot="1">
      <c r="A33" s="184" t="inlineStr">
        <is>
          <t>On Day</t>
        </is>
      </c>
      <c r="B33" s="299" t="n"/>
      <c r="C33" s="101">
        <f>C32</f>
        <v/>
      </c>
      <c r="D33" s="300" t="n"/>
      <c r="E33" s="301">
        <f>IF(D33="", "",
 IF(D33=TIME(0,0,0), 0,
 IF(AND(D33&gt;=TIME(0,0,1), D33&lt;=TIME(2,0,0)), TIME(7,0,0),
 IF(AND(D33&gt;=TIME(6,0,0), D33&lt;=TIME(8,0,0)), TIME(12,0,0),
 IF(AND(D33&gt;TIME(8,0,0), D33&lt;=TIME(13,59,0)), TIME(15,0,0),
 IF(AND(D33&gt;=TIME(14,0,0), D33&lt;=TIME(17,59,0)), TIME(21,0,0),
 IF(AND(D33&gt;=TIME(18,0,0), D33&lt;=TIME(21,59,0)), TIME(0,0,0),
 IF(AND(D33&gt;=TIME(22,0,0), D33&lt;=TIME(23,59,59)), TIME(7,0,0), ""))))))))</f>
        <v/>
      </c>
      <c r="F33" s="187" t="n"/>
      <c r="G33" s="301">
        <f>IF(AND(D33&gt;=TIME(6,0,0),D33&lt;=TIME(8,0,0)),E33,"")</f>
        <v/>
      </c>
      <c r="H33" s="300" t="n"/>
      <c r="I33" s="87">
        <f>ROUND(IF(OR(D33="",E33="",E33=0),0,IF(H33="",MOD(E33-D33,1)*24,MOD(H33-D33,1)*24)),2)</f>
        <v/>
      </c>
      <c r="J33" s="190" t="n"/>
      <c r="K33" s="297" t="n"/>
      <c r="L33" s="189" t="n"/>
      <c r="M33" s="298">
        <f>MAX(0,V33-W33)</f>
        <v/>
      </c>
      <c r="N33" s="302">
        <f>(IF(OR($C33="",$D33=""),0,
 IF(OR($A32="Holiday",$A33="Holiday"),
    IF(ISNUMBER(MATCH(TRIM($B33),{"Phagwah","Good Friday","Easter Monday","Labour Day","Christmas","Eid ul Azha","Romans-2","Globe-12","Neptune P1"},0)),0,$I33),
 IF(AND(NOT(OR($A32="Annual Leave",$A33="Annual Leave")),$A33="Off day"),$I33,
  MAX(0,$I33-$V33)
  ))))+W33</f>
        <v/>
      </c>
      <c r="O33" s="302">
        <f>IF(AND(OR($A32="Holiday",$A33="Holiday"),
        ISNUMBER(MATCH(TRIM($B33),{"Phagwah","Good Friday","Easter Monday","Labour Day","Christmas","Eid ul Azha","Romans-2","Globe-12","Neptune P1"},0))),
   $I33,0)</f>
        <v/>
      </c>
      <c r="P33" s="302">
        <f>IF(OR($O$7="Canteen",$O$7="Head Office"),0,IF($I33&lt;=0,0,IF(AND($I32&lt;=0,OR(TRIM($J33)="Hebrews",TRIM($J33)="Romans",TRIM($J33)="Romans-2",TRIM($J33)="Globe",TRIM($J33)="Globe-12",TRIM($J33)="Neptune P1")),1,0)))</f>
        <v/>
      </c>
      <c r="Q33" s="303" t="n"/>
      <c r="R33" s="302">
        <f>IF(OR($O$7="Canteen",$O$7="Head Office"),0,IF(
  AND(
    SUMIFS(I:I, C:C, C33) &gt;= 8,
    COUNTIFS(C$14:C33, C33)=1,
    OR(
      TEXT(D33,"hh:mm:ss")="07:00:00",
      TEXT(D33,"hh:mm:ss")="15:00:00",
      TEXT(D33,"hh:mm:ss")="23:00:00",
      TEXT(D34,"hh:mm:ss")="07:00:00",
      TEXT(D34,"hh:mm:ss")="15:00:00",
      TEXT(D34,"hh:mm:ss")="23:00:00"
    )
  ),
  1,
  0
))</f>
        <v/>
      </c>
      <c r="S33" s="302">
        <f>IF(OR($A32="Annual Leave",$A33="Annual Leave"),IF(AND($A32&lt;&gt;"Annual Leave",$A33="Annual Leave"),8,0),0)</f>
        <v/>
      </c>
      <c r="T33" s="304" t="n"/>
      <c r="U33" s="144">
        <f>MAX(0,40-Y33)</f>
        <v/>
      </c>
      <c r="V33" s="351">
        <f>IF(OR($C33="",$D33=""),0,
 IF(OR($A32="Holiday",$A33="Holiday"),0,
 IF(AND(NOT(OR($A32="Annual Leave",$A33="Annual Leave")),$A33="Off day"),0,
  IF($I32+$I33&gt;=8,IF($I32&gt;=8,0,8-$I32),$I33)
  )))</f>
        <v/>
      </c>
      <c r="W33" s="351">
        <f>MAX(0,V33-U33)</f>
        <v/>
      </c>
      <c r="X33" s="351">
        <f>IF(C33="","",C33-WEEKDAY(C33,1)+1)</f>
        <v/>
      </c>
      <c r="Y33" s="351">
        <f>SUMPRODUCT(($X$14:$X32=X33)*(($V$14:$V32)+($O$14:$O32)))+IF(X33=X14,$L$11,0)</f>
        <v/>
      </c>
      <c r="Z33" s="351" t="n"/>
      <c r="AA33" s="351" t="n"/>
      <c r="AB33" s="351" t="n"/>
      <c r="AC33" s="351" t="n"/>
      <c r="AD33" s="351" t="n"/>
      <c r="AE33" s="351" t="n"/>
      <c r="AF33" s="351" t="n"/>
    </row>
    <row r="34" ht="24" customHeight="1" s="348" thickBot="1">
      <c r="A34" s="159" t="inlineStr">
        <is>
          <t>On Day</t>
        </is>
      </c>
      <c r="B34" s="191" t="n"/>
      <c r="C34" s="92">
        <f>C32+1</f>
        <v/>
      </c>
      <c r="D34" s="31" t="n">
        <v>0.2916666666666667</v>
      </c>
      <c r="E34" s="160">
        <f>IF(D34="", "",
 IF(D34=TIME(0,0,0), 0,
 IF(AND(D34&gt;=TIME(0,0,1), D34&lt;=TIME(2,0,0)), TIME(7,0,0),
 IF(AND(D34&gt;=TIME(6,0,0), D34&lt;=TIME(8,0,0)), TIME(12,0,0),
 IF(AND(D34&gt;TIME(8,0,0), D34&lt;=TIME(13,59,0)), TIME(15,0,0),
 IF(AND(D34&gt;=TIME(14,0,0), D34&lt;=TIME(17,59,0)), TIME(21,0,0),
 IF(AND(D34&gt;=TIME(18,0,0), D34&lt;=TIME(21,59,0)), TIME(0,0,0),
 IF(AND(D34&gt;=TIME(22,0,0), D34&lt;=TIME(23,59,59)), TIME(7,0,0), ""))))))))</f>
        <v/>
      </c>
      <c r="F34" s="161" t="n"/>
      <c r="G34" s="160">
        <f>IF(AND(D34&gt;=TIME(6,0,0),D34&lt;=TIME(8,0,0)),E34,"")</f>
        <v/>
      </c>
      <c r="H34" s="31" t="n">
        <v>0.625</v>
      </c>
      <c r="I34" s="32">
        <f>ROUND(IF(OR(D34="",E34="",E34=0),0,IF(H34="",MOD(E34-D34,1)*24,MOD(H34-D34,1)*24)),2)</f>
        <v/>
      </c>
      <c r="J34" s="162" t="inlineStr">
        <is>
          <t>Unico-2</t>
        </is>
      </c>
      <c r="K34" s="282" t="n"/>
      <c r="L34" s="181" t="n"/>
      <c r="M34" s="283">
        <f>MAX(0,V34-W34)</f>
        <v/>
      </c>
      <c r="N34" s="33">
        <f>(IF(OR($C34="",$D34=""),0,
 IF(OR($A34="Holiday",$A35="Holiday"),
    IF(ISNUMBER(MATCH(TRIM($B34),{"Phagwah","Good Friday","Easter Monday","Labour Day","Christmas","Eid ul Azha","Romans-2","Globe-12","Neptune P1"},0)),0,$I34),
 IF(AND(NOT(OR($A34="Annual Leave",$A35="Annual Leave")),$A34="Off day"),$I34,
  MAX(0,$I34-$V34)
  ))))+W34</f>
        <v/>
      </c>
      <c r="O34" s="33">
        <f>IF(AND(OR($A34="Holiday",$A35="Holiday"),
        ISNUMBER(MATCH(TRIM($B34),{"Phagwah","Good Friday","Easter Monday","Labour Day","Christmas","Eid ul Azha","Romans-2","Globe-12","Neptune P1"},0))),
   $I34,0)</f>
        <v/>
      </c>
      <c r="P34" s="33">
        <f>IF(OR($O$7="Canteen",$O$7="Head Office"),0,IF($I34&lt;=0,0,IF(OR(OR(TRIM($J34)="Hebrews",TRIM($J34)="Romans",TRIM($J34)="Romans-2",TRIM($J34)="Globe",TRIM($J34)="Globe-12",TRIM($J34)="Neptune P1"),AND($I35&gt;0,OR(TRIM($J35)="Hebrews",TRIM($J35)="Romans",TRIM($J35)="Romans-2",TRIM($J35)="Globe",TRIM($J35)="Globe-12",TRIM($J35)="Neptune P1"))),1,0)))</f>
        <v/>
      </c>
      <c r="Q34" s="34" t="n"/>
      <c r="R34" s="33">
        <f>IF(OR($O$7="Canteen",$O$7="Head Office"),0,IF(
  AND(
    SUMIFS(I:I, C:C, C34) &gt;= 8,
    COUNTIFS(C$14:C34, C34)=1,
    OR(
      TEXT(D34,"hh:mm:ss")="07:00:00",
      TEXT(D34,"hh:mm:ss")="15:00:00",
      TEXT(D34,"hh:mm:ss")="23:00:00",
      TEXT(D35,"hh:mm:ss")="07:00:00",
      TEXT(D35,"hh:mm:ss")="15:00:00",
      TEXT(D35,"hh:mm:ss")="23:00:00"
    )
  ),
  1,
  0
))</f>
        <v/>
      </c>
      <c r="S34" s="33">
        <f>IF(OR($A34="Annual Leave",$A35="Annual Leave"),IF($A34="Annual Leave",8,0),0)</f>
        <v/>
      </c>
      <c r="T34" s="35" t="n"/>
      <c r="U34" s="144">
        <f>MAX(0,40-Y34)</f>
        <v/>
      </c>
      <c r="V34" s="351">
        <f>IF(OR($C34="",$D34=""),0,
 IF(OR($A34="Holiday",$A35="Holiday"),0,
 IF(AND(NOT(OR($A34="Annual Leave",$A35="Annual Leave")),$A34="Off day"),0,
  IF($I34+$I35&gt;=8,IF($I34&gt;=8,8,$I34),$I34)
  )))</f>
        <v/>
      </c>
      <c r="W34" s="351">
        <f>MAX(0,V34-U34)</f>
        <v/>
      </c>
      <c r="X34" s="351">
        <f>IF(C34="","",C34-WEEKDAY(C34,1)+1)</f>
        <v/>
      </c>
      <c r="Y34" s="351">
        <f>SUMPRODUCT(($X$14:$X33=X34)*(($V$14:$V33)+($O$14:$O33)))+IF(X34=X14,$L$11,0)</f>
        <v/>
      </c>
      <c r="Z34" s="351" t="n"/>
      <c r="AA34" s="351" t="n"/>
      <c r="AB34" s="351" t="n"/>
      <c r="AC34" s="351" t="n"/>
      <c r="AD34" s="351" t="n"/>
      <c r="AE34" s="351" t="n"/>
      <c r="AF34" s="351" t="n"/>
    </row>
    <row r="35" ht="24" customHeight="1" s="348" thickBot="1">
      <c r="A35" s="159" t="inlineStr">
        <is>
          <t>On Day</t>
        </is>
      </c>
      <c r="B35" s="192" t="n"/>
      <c r="C35" s="93">
        <f>C34</f>
        <v/>
      </c>
      <c r="D35" s="36" t="n">
        <v>0.625</v>
      </c>
      <c r="E35" s="163">
        <f>IF(D35="", "",
 IF(D35=TIME(0,0,0), 0,
 IF(AND(D35&gt;=TIME(0,0,1), D35&lt;=TIME(2,0,0)), TIME(7,0,0),
 IF(AND(D35&gt;=TIME(6,0,0), D35&lt;=TIME(8,0,0)), TIME(12,0,0),
 IF(AND(D35&gt;TIME(8,0,0), D35&lt;=TIME(13,59,0)), TIME(15,0,0),
 IF(AND(D35&gt;=TIME(14,0,0), D35&lt;=TIME(17,59,0)), TIME(21,0,0),
 IF(AND(D35&gt;=TIME(18,0,0), D35&lt;=TIME(21,59,0)), TIME(0,0,0),
 IF(AND(D35&gt;=TIME(22,0,0), D35&lt;=TIME(23,59,59)), TIME(7,0,0), ""))))))))</f>
        <v/>
      </c>
      <c r="F35" s="164" t="n"/>
      <c r="G35" s="163">
        <f>IF(AND(D35&gt;=TIME(6,0,0),D35&lt;=TIME(8,0,0)),E35,"")</f>
        <v/>
      </c>
      <c r="H35" s="36" t="n">
        <v>0.9583333333333334</v>
      </c>
      <c r="I35" s="37">
        <f>ROUND(IF(OR(D35="",E35="",E35=0),0,IF(H35="",MOD(E35-D35,1)*24,MOD(H35-D35,1)*24)),2)</f>
        <v/>
      </c>
      <c r="J35" s="162" t="inlineStr">
        <is>
          <t>Globe</t>
        </is>
      </c>
      <c r="K35" s="282" t="n"/>
      <c r="L35" s="183" t="n"/>
      <c r="M35" s="283">
        <f>MAX(0,V35-W35)</f>
        <v/>
      </c>
      <c r="N35" s="38">
        <f>(IF(OR($C35="",$D35=""),0,
 IF(OR($A34="Holiday",$A35="Holiday"),
    IF(ISNUMBER(MATCH(TRIM($B35),{"Phagwah","Good Friday","Easter Monday","Labour Day","Christmas","Eid ul Azha","Romans-2","Globe-12","Neptune P1"},0)),0,$I35),
 IF(AND(NOT(OR($A34="Annual Leave",$A35="Annual Leave")),$A35="Off day"),$I35,
  MAX(0,$I35-$V35)
  ))))+W35</f>
        <v/>
      </c>
      <c r="O35" s="38">
        <f>IF(AND(OR($A34="Holiday",$A35="Holiday"),
        ISNUMBER(MATCH(TRIM($B35),{"Phagwah","Good Friday","Easter Monday","Labour Day","Christmas","Eid ul Azha","Romans-2","Globe-12","Neptune P1"},0))),
   $I35,0)</f>
        <v/>
      </c>
      <c r="P35" s="38">
        <f>IF(OR($O$7="Canteen",$O$7="Head Office"),0,IF($I35&lt;=0,0,IF(AND($I34&lt;=0,OR(TRIM($J35)="Hebrews",TRIM($J35)="Romans",TRIM($J35)="Romans-2",TRIM($J35)="Globe",TRIM($J35)="Globe-12",TRIM($J35)="Neptune P1")),1,0)))</f>
        <v/>
      </c>
      <c r="Q35" s="39" t="n"/>
      <c r="R35" s="38">
        <f>IF(OR($O$7="Canteen",$O$7="Head Office"),0,IF(
  AND(
    SUMIFS(I:I, C:C, C35) &gt;= 8,
    COUNTIFS(C$14:C35, C35)=1,
    OR(
      TEXT(D35,"hh:mm:ss")="07:00:00",
      TEXT(D35,"hh:mm:ss")="15:00:00",
      TEXT(D35,"hh:mm:ss")="23:00:00",
      TEXT(D36,"hh:mm:ss")="07:00:00",
      TEXT(D36,"hh:mm:ss")="15:00:00",
      TEXT(D36,"hh:mm:ss")="23:00:00"
    )
  ),
  1,
  0
))</f>
        <v/>
      </c>
      <c r="S35" s="38">
        <f>IF(OR($A34="Annual Leave",$A35="Annual Leave"),IF(AND($A34&lt;&gt;"Annual Leave",$A35="Annual Leave"),8,0),0)</f>
        <v/>
      </c>
      <c r="T35" s="40" t="n"/>
      <c r="U35" s="144">
        <f>MAX(0,40-Y35)</f>
        <v/>
      </c>
      <c r="V35" s="351">
        <f>IF(OR($C35="",$D35=""),0,
 IF(OR($A34="Holiday",$A35="Holiday"),0,
 IF(AND(NOT(OR($A34="Annual Leave",$A35="Annual Leave")),$A35="Off day"),0,
  IF($I34+$I35&gt;=8,IF($I34&gt;=8,0,8-$I34),$I35)
  )))</f>
        <v/>
      </c>
      <c r="W35" s="351">
        <f>MAX(0,V35-U35)</f>
        <v/>
      </c>
      <c r="X35" s="351">
        <f>IF(C35="","",C35-WEEKDAY(C35,1)+1)</f>
        <v/>
      </c>
      <c r="Y35" s="351">
        <f>SUMPRODUCT(($X$14:$X34=X35)*(($V$14:$V34)+($O$14:$O34)))+IF(X35=X14,$L$11,0)</f>
        <v/>
      </c>
      <c r="Z35" s="351" t="n"/>
      <c r="AA35" s="351" t="n"/>
      <c r="AB35" s="351" t="n"/>
      <c r="AC35" s="351" t="n"/>
      <c r="AD35" s="351" t="n"/>
      <c r="AE35" s="351" t="n"/>
      <c r="AF35" s="351" t="n"/>
    </row>
    <row r="36" ht="24" customHeight="1" s="348" thickBot="1">
      <c r="A36" s="154" t="inlineStr">
        <is>
          <t>On Day</t>
        </is>
      </c>
      <c r="B36" s="193" t="n"/>
      <c r="C36" s="90">
        <f>C34+1</f>
        <v/>
      </c>
      <c r="D36" s="8" t="n">
        <v>0.2916666666666667</v>
      </c>
      <c r="E36" s="155">
        <f>IF(D36="", "",
 IF(D36=TIME(0,0,0), 0,
 IF(AND(D36&gt;=TIME(0,0,1), D36&lt;=TIME(2,0,0)), TIME(7,0,0),
 IF(AND(D36&gt;=TIME(6,0,0), D36&lt;=TIME(8,0,0)), TIME(12,0,0),
 IF(AND(D36&gt;TIME(8,0,0), D36&lt;=TIME(13,59,0)), TIME(15,0,0),
 IF(AND(D36&gt;=TIME(14,0,0), D36&lt;=TIME(17,59,0)), TIME(21,0,0),
 IF(AND(D36&gt;=TIME(18,0,0), D36&lt;=TIME(21,59,0)), TIME(0,0,0),
 IF(AND(D36&gt;=TIME(22,0,0), D36&lt;=TIME(23,59,59)), TIME(7,0,0), ""))))))))</f>
        <v/>
      </c>
      <c r="F36" s="156" t="n"/>
      <c r="G36" s="155">
        <f>IF(AND(D36&gt;=TIME(6,0,0),D36&lt;=TIME(8,0,0)),E36,"")</f>
        <v/>
      </c>
      <c r="H36" s="8" t="n">
        <v>0.625</v>
      </c>
      <c r="I36" s="30">
        <f>ROUND(IF(OR(D36="",E36="",E36=0),0,IF(H36="",MOD(E36-D36,1)*24,MOD(H36-D36,1)*24)),2)</f>
        <v/>
      </c>
      <c r="J36" s="157" t="inlineStr">
        <is>
          <t>Unico-2</t>
        </is>
      </c>
      <c r="K36" s="274" t="n"/>
      <c r="L36" s="189" t="n"/>
      <c r="M36" s="275">
        <f>MAX(0,V36-W36)</f>
        <v/>
      </c>
      <c r="N36" s="9">
        <f>(IF(OR($C36="",$D36=""),0,
 IF(OR($A36="Holiday",$A37="Holiday"),
    IF(ISNUMBER(MATCH(TRIM($B36),{"Phagwah","Good Friday","Easter Monday","Labour Day","Christmas","Eid ul Azha","Romans-2","Globe-12","Neptune P1"},0)),0,$I36),
 IF(AND(NOT(OR($A36="Annual Leave",$A37="Annual Leave")),$A36="Off day"),$I36,
  MAX(0,$I36-$V36)
  ))))+W36</f>
        <v/>
      </c>
      <c r="O36" s="9">
        <f>IF(AND(OR($A36="Holiday",$A37="Holiday"),
        ISNUMBER(MATCH(TRIM($B36),{"Phagwah","Good Friday","Easter Monday","Labour Day","Christmas","Eid ul Azha","Romans-2","Globe-12","Neptune P1"},0))),
   $I36,0)</f>
        <v/>
      </c>
      <c r="P36" s="9">
        <f>IF(OR($O$7="Canteen",$O$7="Head Office"),0,IF($I36&lt;=0,0,IF(OR(OR(TRIM($J36)="Hebrews",TRIM($J36)="Romans",TRIM($J36)="Romans-2",TRIM($J36)="Globe",TRIM($J36)="Globe-12",TRIM($J36)="Neptune P1"),AND($I37&gt;0,OR(TRIM($J37)="Hebrews",TRIM($J37)="Romans",TRIM($J37)="Romans-2",TRIM($J37)="Globe",TRIM($J37)="Globe-12",TRIM($J37)="Neptune P1"))),1,0)))</f>
        <v/>
      </c>
      <c r="Q36" s="10" t="n"/>
      <c r="R36" s="9">
        <f>IF(OR($O$7="Canteen",$O$7="Head Office"),0,IF(
  AND(
    SUMIFS(I:I, C:C, C36) &gt;= 8,
    COUNTIFS(C$14:C36, C36)=1,
    OR(
      TEXT(D36,"hh:mm:ss")="07:00:00",
      TEXT(D36,"hh:mm:ss")="15:00:00",
      TEXT(D36,"hh:mm:ss")="23:00:00",
      TEXT(D37,"hh:mm:ss")="07:00:00",
      TEXT(D37,"hh:mm:ss")="15:00:00",
      TEXT(D37,"hh:mm:ss")="23:00:00"
    )
  ),
  1,
  0
))</f>
        <v/>
      </c>
      <c r="S36" s="9">
        <f>IF(OR($A36="Annual Leave",$A37="Annual Leave"),IF($A36="Annual Leave",8,0),0)</f>
        <v/>
      </c>
      <c r="T36" s="91" t="n"/>
      <c r="U36" s="144">
        <f>MAX(0,40-Y36)</f>
        <v/>
      </c>
      <c r="V36" s="351">
        <f>IF(OR($C36="",$D36=""),0,
 IF(OR($A36="Holiday",$A37="Holiday"),0,
 IF(AND(NOT(OR($A36="Annual Leave",$A37="Annual Leave")),$A36="Off day"),0,
  IF($I36+$I37&gt;=8,IF($I36&gt;=8,8,$I36),$I36)
  )))</f>
        <v/>
      </c>
      <c r="W36" s="351">
        <f>MAX(0,V36-U36)</f>
        <v/>
      </c>
      <c r="X36" s="351">
        <f>IF(C36="","",C36-WEEKDAY(C36,1)+1)</f>
        <v/>
      </c>
      <c r="Y36" s="351">
        <f>SUMPRODUCT(($X$14:$X35=X36)*(($V$14:$V35)+($O$14:$O35)))+IF(X36=X14,$L$11,0)</f>
        <v/>
      </c>
      <c r="Z36" s="351" t="n"/>
      <c r="AA36" s="351" t="n"/>
      <c r="AB36" s="351" t="n"/>
      <c r="AC36" s="351" t="n"/>
      <c r="AD36" s="351" t="n"/>
      <c r="AE36" s="351" t="n"/>
      <c r="AF36" s="351" t="n"/>
    </row>
    <row r="37" ht="24" customHeight="1" s="348" thickBot="1">
      <c r="A37" s="154" t="inlineStr">
        <is>
          <t>On Day</t>
        </is>
      </c>
      <c r="B37" s="305" t="n"/>
      <c r="C37" s="90">
        <f>C36</f>
        <v/>
      </c>
      <c r="D37" s="276" t="n"/>
      <c r="E37" s="277">
        <f>IF(D37="", "",
 IF(D37=TIME(0,0,0), 0,
 IF(AND(D37&gt;=TIME(0,0,1), D37&lt;=TIME(2,0,0)), TIME(7,0,0),
 IF(AND(D37&gt;=TIME(6,0,0), D37&lt;=TIME(8,0,0)), TIME(12,0,0),
 IF(AND(D37&gt;TIME(8,0,0), D37&lt;=TIME(13,59,0)), TIME(15,0,0),
 IF(AND(D37&gt;=TIME(14,0,0), D37&lt;=TIME(17,59,0)), TIME(21,0,0),
 IF(AND(D37&gt;=TIME(18,0,0), D37&lt;=TIME(21,59,0)), TIME(0,0,0),
 IF(AND(D37&gt;=TIME(22,0,0), D37&lt;=TIME(23,59,59)), TIME(7,0,0), ""))))))))</f>
        <v/>
      </c>
      <c r="F37" s="156" t="n"/>
      <c r="G37" s="277">
        <f>IF(AND(D37&gt;=TIME(6,0,0),D37&lt;=TIME(8,0,0)),E37,"")</f>
        <v/>
      </c>
      <c r="H37" s="276" t="n"/>
      <c r="I37" s="30">
        <f>ROUND(IF(OR(D37="",E37="",E37=0),0,IF(H37="",MOD(E37-D37,1)*24,MOD(H37-D37,1)*24)),2)</f>
        <v/>
      </c>
      <c r="J37" s="158" t="n"/>
      <c r="K37" s="274" t="n"/>
      <c r="L37" s="189" t="n"/>
      <c r="M37" s="275">
        <f>MAX(0,V37-W37)</f>
        <v/>
      </c>
      <c r="N37" s="278">
        <f>(IF(OR($C37="",$D37=""),0,
 IF(OR($A36="Holiday",$A37="Holiday"),
    IF(ISNUMBER(MATCH(TRIM($B37),{"Phagwah","Good Friday","Easter Monday","Labour Day","Christmas","Eid ul Azha","Romans-2","Globe-12","Neptune P1"},0)),0,$I37),
 IF(AND(NOT(OR($A36="Annual Leave",$A37="Annual Leave")),$A37="Off day"),$I37,
  MAX(0,$I37-$V37)
  ))))+W37</f>
        <v/>
      </c>
      <c r="O37" s="278">
        <f>IF(AND(OR($A36="Holiday",$A37="Holiday"),
        ISNUMBER(MATCH(TRIM($B37),{"Phagwah","Good Friday","Easter Monday","Labour Day","Christmas","Eid ul Azha","Romans-2","Globe-12","Neptune P1"},0))),
   $I37,0)</f>
        <v/>
      </c>
      <c r="P37" s="278">
        <f>IF(OR($O$7="Canteen",$O$7="Head Office"),0,IF($I37&lt;=0,0,IF(AND($I36&lt;=0,OR(TRIM($J37)="Hebrews",TRIM($J37)="Romans",TRIM($J37)="Romans-2",TRIM($J37)="Globe",TRIM($J37)="Globe-12",TRIM($J37)="Neptune P1")),1,0)))</f>
        <v/>
      </c>
      <c r="Q37" s="279" t="n"/>
      <c r="R37" s="278">
        <f>IF(OR($O$7="Canteen",$O$7="Head Office"),0,IF(
  AND(
    SUMIFS(I:I, C:C, C37) &gt;= 8,
    COUNTIFS(C$14:C37, C37)=1,
    OR(
      TEXT(D37,"hh:mm:ss")="07:00:00",
      TEXT(D37,"hh:mm:ss")="15:00:00",
      TEXT(D37,"hh:mm:ss")="23:00:00",
      TEXT(D38,"hh:mm:ss")="07:00:00",
      TEXT(D38,"hh:mm:ss")="15:00:00",
      TEXT(D38,"hh:mm:ss")="23:00:00"
    )
  ),
  1,
  0
))</f>
        <v/>
      </c>
      <c r="S37" s="278">
        <f>IF(OR($A36="Annual Leave",$A37="Annual Leave"),IF(AND($A36&lt;&gt;"Annual Leave",$A37="Annual Leave"),8,0),0)</f>
        <v/>
      </c>
      <c r="T37" s="280" t="n"/>
      <c r="U37" s="144">
        <f>MAX(0,40-Y37)</f>
        <v/>
      </c>
      <c r="V37" s="351">
        <f>IF(OR($C37="",$D37=""),0,
 IF(OR($A36="Holiday",$A37="Holiday"),0,
 IF(AND(NOT(OR($A36="Annual Leave",$A37="Annual Leave")),$A37="Off day"),0,
  IF($I36+$I37&gt;=8,IF($I36&gt;=8,0,8-$I36),$I37)
  )))</f>
        <v/>
      </c>
      <c r="W37" s="351">
        <f>MAX(0,V37-U37)</f>
        <v/>
      </c>
      <c r="X37" s="351">
        <f>IF(C37="","",C37-WEEKDAY(C37,1)+1)</f>
        <v/>
      </c>
      <c r="Y37" s="351">
        <f>SUMPRODUCT(($X$14:$X36=X37)*(($V$14:$V36)+($O$14:$O36)))+IF(X37=X14,$L$11,0)</f>
        <v/>
      </c>
      <c r="Z37" s="351" t="n"/>
      <c r="AA37" s="351" t="n"/>
      <c r="AB37" s="351" t="n"/>
      <c r="AC37" s="351" t="n"/>
      <c r="AD37" s="351" t="n"/>
      <c r="AE37" s="351" t="n"/>
      <c r="AF37" s="351" t="n"/>
    </row>
    <row r="38" ht="24" customHeight="1" s="348" thickBot="1">
      <c r="A38" s="194" t="inlineStr">
        <is>
          <t>On Day</t>
        </is>
      </c>
      <c r="B38" s="195" t="n"/>
      <c r="C38" s="103">
        <f>C36+1</f>
        <v/>
      </c>
      <c r="D38" s="64" t="n">
        <v>0.2916666666666667</v>
      </c>
      <c r="E38" s="196">
        <f>IF(D38="", "",
 IF(D38=TIME(0,0,0), 0,
 IF(AND(D38&gt;=TIME(0,0,1), D38&lt;=TIME(2,0,0)), TIME(7,0,0),
 IF(AND(D38&gt;=TIME(6,0,0), D38&lt;=TIME(8,0,0)), TIME(12,0,0),
 IF(AND(D38&gt;TIME(8,0,0), D38&lt;=TIME(13,59,0)), TIME(15,0,0),
 IF(AND(D38&gt;=TIME(14,0,0), D38&lt;=TIME(17,59,0)), TIME(21,0,0),
 IF(AND(D38&gt;=TIME(18,0,0), D38&lt;=TIME(21,59,0)), TIME(0,0,0),
 IF(AND(D38&gt;=TIME(22,0,0), D38&lt;=TIME(23,59,59)), TIME(7,0,0), ""))))))))</f>
        <v/>
      </c>
      <c r="F38" s="197" t="n"/>
      <c r="G38" s="196">
        <f>IF(AND(D38&gt;=TIME(6,0,0),D38&lt;=TIME(8,0,0)),E38,"")</f>
        <v/>
      </c>
      <c r="H38" s="64" t="n">
        <v>0.625</v>
      </c>
      <c r="I38" s="65">
        <f>ROUND(IF(OR(D38="",E38="",E38=0),0,IF(H38="",MOD(E38-D38,1)*24,MOD(H38-D38,1)*24)),2)</f>
        <v/>
      </c>
      <c r="J38" s="198" t="inlineStr">
        <is>
          <t>Unico-2</t>
        </is>
      </c>
      <c r="K38" s="306" t="n"/>
      <c r="L38" s="181" t="n"/>
      <c r="M38" s="307">
        <f>MAX(0,V38-W38)</f>
        <v/>
      </c>
      <c r="N38" s="66">
        <f>(IF(OR($C38="",$D38=""),0,
 IF(OR($A38="Holiday",$A39="Holiday"),
    IF(ISNUMBER(MATCH(TRIM($B38),{"Phagwah","Good Friday","Easter Monday","Labour Day","Christmas","Eid ul Azha","Romans-2","Globe-12","Neptune P1"},0)),0,$I38),
 IF(AND(NOT(OR($A38="Annual Leave",$A39="Annual Leave")),$A38="Off day"),$I38,
  MAX(0,$I38-$V38)
  ))))+W38</f>
        <v/>
      </c>
      <c r="O38" s="66">
        <f>IF(AND(OR($A38="Holiday",$A39="Holiday"),
        ISNUMBER(MATCH(TRIM($B38),{"Phagwah","Good Friday","Easter Monday","Labour Day","Christmas","Eid ul Azha","Romans-2","Globe-12","Neptune P1"},0))),
   $I38,0)</f>
        <v/>
      </c>
      <c r="P38" s="66">
        <f>IF(OR($O$7="Canteen",$O$7="Head Office"),0,IF($I38&lt;=0,0,IF(OR(OR(TRIM($J38)="Hebrews",TRIM($J38)="Romans",TRIM($J38)="Romans-2",TRIM($J38)="Globe",TRIM($J38)="Globe-12",TRIM($J38)="Neptune P1"),AND($I39&gt;0,OR(TRIM($J39)="Hebrews",TRIM($J39)="Romans",TRIM($J39)="Romans-2",TRIM($J39)="Globe",TRIM($J39)="Globe-12",TRIM($J39)="Neptune P1"))),1,0)))</f>
        <v/>
      </c>
      <c r="Q38" s="67" t="n"/>
      <c r="R38" s="66">
        <f>IF(OR($O$7="Canteen",$O$7="Head Office"),0,IF(
  AND(
    SUMIFS(I:I, C:C, C38) &gt;= 8,
    COUNTIFS(C$14:C38, C38)=1,
    OR(
      TEXT(D38,"hh:mm:ss")="07:00:00",
      TEXT(D38,"hh:mm:ss")="15:00:00",
      TEXT(D38,"hh:mm:ss")="23:00:00",
      TEXT(D39,"hh:mm:ss")="07:00:00",
      TEXT(D39,"hh:mm:ss")="15:00:00",
      TEXT(D39,"hh:mm:ss")="23:00:00"
    )
  ),
  1,
  0
))</f>
        <v/>
      </c>
      <c r="S38" s="66">
        <f>IF(OR($A38="Annual Leave",$A39="Annual Leave"),IF($A38="Annual Leave",8,0),0)</f>
        <v/>
      </c>
      <c r="T38" s="68" t="n"/>
      <c r="U38" s="144">
        <f>MAX(0,40-Y38)</f>
        <v/>
      </c>
      <c r="V38" s="351">
        <f>IF(OR($C38="",$D38=""),0,
 IF(OR($A38="Holiday",$A39="Holiday"),0,
 IF(AND(NOT(OR($A38="Annual Leave",$A39="Annual Leave")),$A38="Off day"),0,
  IF($I38+$I39&gt;=8,IF($I38&gt;=8,8,$I38),$I38)
  )))</f>
        <v/>
      </c>
      <c r="W38" s="351">
        <f>MAX(0,V38-U38)</f>
        <v/>
      </c>
      <c r="X38" s="351">
        <f>IF(C38="","",C38-WEEKDAY(C38,1)+1)</f>
        <v/>
      </c>
      <c r="Y38" s="351">
        <f>SUMPRODUCT(($X$14:$X37=X38)*(($V$14:$V37)+($O$14:$O37)))+IF(X38=X14,$L$11,0)</f>
        <v/>
      </c>
      <c r="Z38" s="351" t="n"/>
      <c r="AA38" s="351" t="n"/>
      <c r="AB38" s="351" t="n"/>
      <c r="AC38" s="351" t="n"/>
      <c r="AD38" s="351" t="n"/>
      <c r="AE38" s="351" t="n"/>
      <c r="AF38" s="351" t="n"/>
    </row>
    <row r="39" ht="24" customHeight="1" s="348" thickBot="1">
      <c r="A39" s="194" t="inlineStr">
        <is>
          <t>On Day</t>
        </is>
      </c>
      <c r="B39" s="199" t="n"/>
      <c r="C39" s="104">
        <f>C38</f>
        <v/>
      </c>
      <c r="D39" s="69" t="n">
        <v>0.625</v>
      </c>
      <c r="E39" s="200">
        <f>IF(D39="", "",
 IF(D39=TIME(0,0,0), 0,
 IF(AND(D39&gt;=TIME(0,0,1), D39&lt;=TIME(2,0,0)), TIME(7,0,0),
 IF(AND(D39&gt;=TIME(6,0,0), D39&lt;=TIME(8,0,0)), TIME(12,0,0),
 IF(AND(D39&gt;TIME(8,0,0), D39&lt;=TIME(13,59,0)), TIME(15,0,0),
 IF(AND(D39&gt;=TIME(14,0,0), D39&lt;=TIME(17,59,0)), TIME(21,0,0),
 IF(AND(D39&gt;=TIME(18,0,0), D39&lt;=TIME(21,59,0)), TIME(0,0,0),
 IF(AND(D39&gt;=TIME(22,0,0), D39&lt;=TIME(23,59,59)), TIME(7,0,0), ""))))))))</f>
        <v/>
      </c>
      <c r="F39" s="201" t="n"/>
      <c r="G39" s="200">
        <f>IF(AND(D39&gt;=TIME(6,0,0),D39&lt;=TIME(8,0,0)),E39,"")</f>
        <v/>
      </c>
      <c r="H39" s="69" t="n">
        <v>0.9583333333333334</v>
      </c>
      <c r="I39" s="70">
        <f>ROUND(IF(OR(D39="",E39="",E39=0),0,IF(H39="",MOD(E39-D39,1)*24,MOD(H39-D39,1)*24)),2)</f>
        <v/>
      </c>
      <c r="J39" s="198" t="inlineStr">
        <is>
          <t>Globe</t>
        </is>
      </c>
      <c r="K39" s="306" t="n"/>
      <c r="L39" s="183" t="n"/>
      <c r="M39" s="307">
        <f>MAX(0,V39-W39)</f>
        <v/>
      </c>
      <c r="N39" s="71">
        <f>(IF(OR($C39="",$D39=""),0,
 IF(OR($A38="Holiday",$A39="Holiday"),
    IF(ISNUMBER(MATCH(TRIM($B39),{"Phagwah","Good Friday","Easter Monday","Labour Day","Christmas","Eid ul Azha","Romans-2","Globe-12","Neptune P1"},0)),0,$I39),
 IF(AND(NOT(OR($A38="Annual Leave",$A39="Annual Leave")),$A39="Off day"),$I39,
  MAX(0,$I39-$V39)
  ))))+W39</f>
        <v/>
      </c>
      <c r="O39" s="71">
        <f>IF(AND(OR($A38="Holiday",$A39="Holiday"),
        ISNUMBER(MATCH(TRIM($B39),{"Phagwah","Good Friday","Easter Monday","Labour Day","Christmas","Eid ul Azha","Romans-2","Globe-12","Neptune P1"},0))),
   $I39,0)</f>
        <v/>
      </c>
      <c r="P39" s="71">
        <f>IF(OR($O$7="Canteen",$O$7="Head Office"),0,IF($I39&lt;=0,0,IF(AND($I38&lt;=0,OR(TRIM($J39)="Hebrews",TRIM($J39)="Romans",TRIM($J39)="Romans-2",TRIM($J39)="Globe",TRIM($J39)="Globe-12",TRIM($J39)="Neptune P1")),1,0)))</f>
        <v/>
      </c>
      <c r="Q39" s="72" t="n"/>
      <c r="R39" s="71">
        <f>IF(OR($O$7="Canteen",$O$7="Head Office"),0,IF(
  AND(
    SUMIFS(I:I, C:C, C39) &gt;= 8,
    COUNTIFS(C$14:C39, C39)=1,
    OR(
      TEXT(D39,"hh:mm:ss")="07:00:00",
      TEXT(D39,"hh:mm:ss")="15:00:00",
      TEXT(D39,"hh:mm:ss")="23:00:00",
      TEXT(D40,"hh:mm:ss")="07:00:00",
      TEXT(D40,"hh:mm:ss")="15:00:00",
      TEXT(D40,"hh:mm:ss")="23:00:00"
    )
  ),
  1,
  0
))</f>
        <v/>
      </c>
      <c r="S39" s="71">
        <f>IF(OR($A38="Annual Leave",$A39="Annual Leave"),IF(AND($A38&lt;&gt;"Annual Leave",$A39="Annual Leave"),8,0),0)</f>
        <v/>
      </c>
      <c r="T39" s="73" t="n"/>
      <c r="U39" s="144">
        <f>MAX(0,40-Y39)</f>
        <v/>
      </c>
      <c r="V39" s="351">
        <f>IF(OR($C39="",$D39=""),0,
 IF(OR($A38="Holiday",$A39="Holiday"),0,
 IF(AND(NOT(OR($A38="Annual Leave",$A39="Annual Leave")),$A39="Off day"),0,
  IF($I38+$I39&gt;=8,IF($I38&gt;=8,0,8-$I38),$I39)
  )))</f>
        <v/>
      </c>
      <c r="W39" s="351">
        <f>MAX(0,V39-U39)</f>
        <v/>
      </c>
      <c r="X39" s="351">
        <f>IF(C39="","",C39-WEEKDAY(C39,1)+1)</f>
        <v/>
      </c>
      <c r="Y39" s="351">
        <f>SUMPRODUCT(($X$14:$X38=X39)*(($V$14:$V38)+($O$14:$O38)))+IF(X39=X14,$L$11,0)</f>
        <v/>
      </c>
      <c r="Z39" s="351" t="n"/>
      <c r="AA39" s="351" t="n"/>
      <c r="AB39" s="351" t="n"/>
      <c r="AC39" s="351" t="n"/>
      <c r="AD39" s="351" t="n"/>
      <c r="AE39" s="351" t="n"/>
      <c r="AF39" s="351" t="n"/>
    </row>
    <row r="40" ht="24" customHeight="1" s="348" thickBot="1">
      <c r="A40" s="202" t="inlineStr">
        <is>
          <t>On Day</t>
        </is>
      </c>
      <c r="B40" s="203" t="n"/>
      <c r="C40" s="105">
        <f>C38+1</f>
        <v/>
      </c>
      <c r="D40" s="74" t="n">
        <v>0.2916666666666667</v>
      </c>
      <c r="E40" s="204">
        <f>IF(D40="", "",
 IF(D40=TIME(0,0,0), 0,
 IF(AND(D40&gt;=TIME(0,0,1), D40&lt;=TIME(2,0,0)), TIME(7,0,0),
 IF(AND(D40&gt;=TIME(6,0,0), D40&lt;=TIME(8,0,0)), TIME(12,0,0),
 IF(AND(D40&gt;TIME(8,0,0), D40&lt;=TIME(13,59,0)), TIME(15,0,0),
 IF(AND(D40&gt;=TIME(14,0,0), D40&lt;=TIME(17,59,0)), TIME(21,0,0),
 IF(AND(D40&gt;=TIME(18,0,0), D40&lt;=TIME(21,59,0)), TIME(0,0,0),
 IF(AND(D40&gt;=TIME(22,0,0), D40&lt;=TIME(23,59,59)), TIME(7,0,0), ""))))))))</f>
        <v/>
      </c>
      <c r="F40" s="205" t="n"/>
      <c r="G40" s="204">
        <f>IF(AND(D40&gt;=TIME(6,0,0),D40&lt;=TIME(8,0,0)),E40,"")</f>
        <v/>
      </c>
      <c r="H40" s="74" t="n">
        <v>0.625</v>
      </c>
      <c r="I40" s="106">
        <f>ROUND(IF(OR(D40="",E40="",E40=0),0,IF(H40="",MOD(E40-D40,1)*24,MOD(H40-D40,1)*24)),2)</f>
        <v/>
      </c>
      <c r="J40" s="206" t="inlineStr">
        <is>
          <t>Unico-2</t>
        </is>
      </c>
      <c r="K40" s="308" t="n"/>
      <c r="L40" s="189" t="n"/>
      <c r="M40" s="309">
        <f>MAX(0,V40-W40)</f>
        <v/>
      </c>
      <c r="N40" s="75">
        <f>(IF(OR($C40="",$D40=""),0,
 IF(OR($A40="Holiday",$A41="Holiday"),
    IF(ISNUMBER(MATCH(TRIM($B40),{"Phagwah","Good Friday","Easter Monday","Labour Day","Christmas","Eid ul Azha","Romans-2","Globe-12","Neptune P1"},0)),0,$I40),
 IF(AND(NOT(OR($A40="Annual Leave",$A41="Annual Leave")),$A40="Off day"),$I40,
  MAX(0,$I40-$V40)
  ))))+W40</f>
        <v/>
      </c>
      <c r="O40" s="75">
        <f>IF(AND(OR($A40="Holiday",$A41="Holiday"),
        ISNUMBER(MATCH(TRIM($B40),{"Phagwah","Good Friday","Easter Monday","Labour Day","Christmas","Eid ul Azha","Romans-2","Globe-12","Neptune P1"},0))),
   $I40,0)</f>
        <v/>
      </c>
      <c r="P40" s="75">
        <f>IF(OR($O$7="Canteen",$O$7="Head Office"),0,IF($I40&lt;=0,0,IF(OR(OR(TRIM($J40)="Hebrews",TRIM($J40)="Romans",TRIM($J40)="Romans-2",TRIM($J40)="Globe",TRIM($J40)="Globe-12",TRIM($J40)="Neptune P1"),AND($I41&gt;0,OR(TRIM($J41)="Hebrews",TRIM($J41)="Romans",TRIM($J41)="Romans-2",TRIM($J41)="Globe",TRIM($J41)="Globe-12",TRIM($J41)="Neptune P1"))),1,0)))</f>
        <v/>
      </c>
      <c r="Q40" s="76" t="n"/>
      <c r="R40" s="75">
        <f>IF(OR($O$7="Canteen",$O$7="Head Office"),0,IF(
  AND(
    SUMIFS(I:I, C:C, C40) &gt;= 8,
    COUNTIFS(C$14:C40, C40)=1,
    OR(
      TEXT(D40,"hh:mm:ss")="07:00:00",
      TEXT(D40,"hh:mm:ss")="15:00:00",
      TEXT(D40,"hh:mm:ss")="23:00:00",
      TEXT(D41,"hh:mm:ss")="07:00:00",
      TEXT(D41,"hh:mm:ss")="15:00:00",
      TEXT(D41,"hh:mm:ss")="23:00:00"
    )
  ),
  1,
  0
))</f>
        <v/>
      </c>
      <c r="S40" s="75">
        <f>IF(OR($A40="Annual Leave",$A41="Annual Leave"),IF($A40="Annual Leave",8,0),0)</f>
        <v/>
      </c>
      <c r="T40" s="107" t="n"/>
      <c r="U40" s="144">
        <f>MAX(0,40-Y40)</f>
        <v/>
      </c>
      <c r="V40" s="351">
        <f>IF(OR($C40="",$D40=""),0,
 IF(OR($A40="Holiday",$A41="Holiday"),0,
 IF(AND(NOT(OR($A40="Annual Leave",$A41="Annual Leave")),$A40="Off day"),0,
  IF($I40+$I41&gt;=8,IF($I40&gt;=8,8,$I40),$I40)
  )))</f>
        <v/>
      </c>
      <c r="W40" s="351">
        <f>MAX(0,V40-U40)</f>
        <v/>
      </c>
      <c r="X40" s="351">
        <f>IF(C40="","",C40-WEEKDAY(C40,1)+1)</f>
        <v/>
      </c>
      <c r="Y40" s="351">
        <f>SUMPRODUCT(($X$14:$X39=X40)*(($V$14:$V39)+($O$14:$O39)))+IF(X40=X14,$L$11,0)</f>
        <v/>
      </c>
      <c r="Z40" s="351" t="n"/>
      <c r="AA40" s="351" t="n"/>
      <c r="AB40" s="351" t="n"/>
      <c r="AC40" s="351" t="n"/>
      <c r="AD40" s="351" t="n"/>
      <c r="AE40" s="351" t="n"/>
      <c r="AF40" s="351" t="n"/>
    </row>
    <row r="41" ht="24" customHeight="1" s="348" thickBot="1">
      <c r="A41" s="202" t="inlineStr">
        <is>
          <t>On Day</t>
        </is>
      </c>
      <c r="B41" s="310" t="n"/>
      <c r="C41" s="105">
        <f>C40</f>
        <v/>
      </c>
      <c r="D41" s="311" t="n">
        <v>0.625</v>
      </c>
      <c r="E41" s="312">
        <f>IF(D41="", "",
 IF(D41=TIME(0,0,0), 0,
 IF(AND(D41&gt;=TIME(0,0,1), D41&lt;=TIME(2,0,0)), TIME(7,0,0),
 IF(AND(D41&gt;=TIME(6,0,0), D41&lt;=TIME(8,0,0)), TIME(12,0,0),
 IF(AND(D41&gt;TIME(8,0,0), D41&lt;=TIME(13,59,0)), TIME(15,0,0),
 IF(AND(D41&gt;=TIME(14,0,0), D41&lt;=TIME(17,59,0)), TIME(21,0,0),
 IF(AND(D41&gt;=TIME(18,0,0), D41&lt;=TIME(21,59,0)), TIME(0,0,0),
 IF(AND(D41&gt;=TIME(22,0,0), D41&lt;=TIME(23,59,59)), TIME(7,0,0), ""))))))))</f>
        <v/>
      </c>
      <c r="F41" s="205" t="n"/>
      <c r="G41" s="312">
        <f>IF(AND(D41&gt;=TIME(6,0,0),D41&lt;=TIME(8,0,0)),E41,"")</f>
        <v/>
      </c>
      <c r="H41" s="311" t="n">
        <v>0.9583333333333334</v>
      </c>
      <c r="I41" s="106">
        <f>ROUND(IF(OR(D41="",E41="",E41=0),0,IF(H41="",MOD(E41-D41,1)*24,MOD(H41-D41,1)*24)),2)</f>
        <v/>
      </c>
      <c r="J41" s="207" t="inlineStr">
        <is>
          <t>Numbers</t>
        </is>
      </c>
      <c r="K41" s="308" t="n"/>
      <c r="L41" s="189" t="n"/>
      <c r="M41" s="309">
        <f>MAX(0,V41-W41)</f>
        <v/>
      </c>
      <c r="N41" s="313">
        <f>(IF(OR($C41="",$D41=""),0,
 IF(OR($A40="Holiday",$A41="Holiday"),
    IF(ISNUMBER(MATCH(TRIM($B41),{"Phagwah","Good Friday","Easter Monday","Labour Day","Christmas","Eid ul Azha","Romans-2","Globe-12","Neptune P1"},0)),0,$I41),
 IF(AND(NOT(OR($A40="Annual Leave",$A41="Annual Leave")),$A41="Off day"),$I41,
  MAX(0,$I41-$V41)
  ))))+W41</f>
        <v/>
      </c>
      <c r="O41" s="313">
        <f>IF(AND(OR($A40="Holiday",$A41="Holiday"),
        ISNUMBER(MATCH(TRIM($B41),{"Phagwah","Good Friday","Easter Monday","Labour Day","Christmas","Eid ul Azha","Romans-2","Globe-12","Neptune P1"},0))),
   $I41,0)</f>
        <v/>
      </c>
      <c r="P41" s="313">
        <f>IF(OR($O$7="Canteen",$O$7="Head Office"),0,IF($I41&lt;=0,0,IF(AND($I40&lt;=0,OR(TRIM($J41)="Hebrews",TRIM($J41)="Romans",TRIM($J41)="Romans-2",TRIM($J41)="Globe",TRIM($J41)="Globe-12",TRIM($J41)="Neptune P1")),1,0)))</f>
        <v/>
      </c>
      <c r="Q41" s="314" t="n"/>
      <c r="R41" s="313">
        <f>IF(OR($O$7="Canteen",$O$7="Head Office"),0,IF(
  AND(
    SUMIFS(I:I, C:C, C41) &gt;= 8,
    COUNTIFS(C$14:C41, C41)=1,
    OR(
      TEXT(D41,"hh:mm:ss")="07:00:00",
      TEXT(D41,"hh:mm:ss")="15:00:00",
      TEXT(D41,"hh:mm:ss")="23:00:00",
      TEXT(D42,"hh:mm:ss")="07:00:00",
      TEXT(D42,"hh:mm:ss")="15:00:00",
      TEXT(D42,"hh:mm:ss")="23:00:00"
    )
  ),
  1,
  0
))</f>
        <v/>
      </c>
      <c r="S41" s="313">
        <f>IF(OR($A40="Annual Leave",$A41="Annual Leave"),IF(AND($A40&lt;&gt;"Annual Leave",$A41="Annual Leave"),8,0),0)</f>
        <v/>
      </c>
      <c r="T41" s="315" t="n"/>
      <c r="U41" s="144">
        <f>MAX(0,40-Y41)</f>
        <v/>
      </c>
      <c r="V41" s="351">
        <f>IF(OR($C41="",$D41=""),0,
 IF(OR($A40="Holiday",$A41="Holiday"),0,
 IF(AND(NOT(OR($A40="Annual Leave",$A41="Annual Leave")),$A41="Off day"),0,
  IF($I40+$I41&gt;=8,IF($I40&gt;=8,0,8-$I40),$I41)
  )))</f>
        <v/>
      </c>
      <c r="W41" s="351">
        <f>MAX(0,V41-U41)</f>
        <v/>
      </c>
      <c r="X41" s="351">
        <f>IF(C41="","",C41-WEEKDAY(C41,1)+1)</f>
        <v/>
      </c>
      <c r="Y41" s="351">
        <f>SUMPRODUCT(($X$14:$X40=X41)*(($V$14:$V40)+($O$14:$O40)))+IF(X41=X14,$L$11,0)</f>
        <v/>
      </c>
      <c r="Z41" s="351" t="n"/>
      <c r="AA41" s="351" t="n"/>
      <c r="AB41" s="351" t="n"/>
      <c r="AC41" s="351" t="n"/>
      <c r="AD41" s="351" t="n"/>
      <c r="AE41" s="351" t="n"/>
      <c r="AF41" s="351" t="n"/>
    </row>
    <row r="42" ht="24" customHeight="1" s="348" thickBot="1">
      <c r="A42" s="208" t="inlineStr">
        <is>
          <t>On Day</t>
        </is>
      </c>
      <c r="B42" s="209" t="n"/>
      <c r="C42" s="108">
        <f>C40+1</f>
        <v/>
      </c>
      <c r="D42" s="77" t="n">
        <v>0.2916666666666667</v>
      </c>
      <c r="E42" s="210">
        <f>IF(D42="", "",
 IF(D42=TIME(0,0,0), 0,
 IF(AND(D42&gt;=TIME(0,0,1), D42&lt;=TIME(2,0,0)), TIME(7,0,0),
 IF(AND(D42&gt;=TIME(6,0,0), D42&lt;=TIME(8,0,0)), TIME(12,0,0),
 IF(AND(D42&gt;TIME(8,0,0), D42&lt;=TIME(13,59,0)), TIME(15,0,0),
 IF(AND(D42&gt;=TIME(14,0,0), D42&lt;=TIME(17,59,0)), TIME(21,0,0),
 IF(AND(D42&gt;=TIME(18,0,0), D42&lt;=TIME(21,59,0)), TIME(0,0,0),
 IF(AND(D42&gt;=TIME(22,0,0), D42&lt;=TIME(23,59,59)), TIME(7,0,0), ""))))))))</f>
        <v/>
      </c>
      <c r="F42" s="211" t="n"/>
      <c r="G42" s="210">
        <f>IF(AND(D42&gt;=TIME(6,0,0),D42&lt;=TIME(8,0,0)),E42,"")</f>
        <v/>
      </c>
      <c r="H42" s="77" t="n">
        <v>0.625</v>
      </c>
      <c r="I42" s="16">
        <f>ROUND(IF(OR(D42="",E42="",E42=0),0,IF(H42="",MOD(E42-D42,1)*24,MOD(H42-D42,1)*24)),2)</f>
        <v/>
      </c>
      <c r="J42" s="212" t="inlineStr">
        <is>
          <t>Unico-2</t>
        </is>
      </c>
      <c r="K42" s="316" t="n"/>
      <c r="L42" s="181" t="n"/>
      <c r="M42" s="317">
        <f>MAX(0,V42-W42)</f>
        <v/>
      </c>
      <c r="N42" s="17">
        <f>(IF(OR($C42="",$D42=""),0,
 IF(OR($A42="Holiday",$A43="Holiday"),
    IF(ISNUMBER(MATCH(TRIM($B42),{"Phagwah","Good Friday","Easter Monday","Labour Day","Christmas","Eid ul Azha","Romans-2","Globe-12","Neptune P1"},0)),0,$I42),
 IF(AND(NOT(OR($A42="Annual Leave",$A43="Annual Leave")),$A42="Off day"),$I42,
  MAX(0,$I42-$V42)
  ))))+W42</f>
        <v/>
      </c>
      <c r="O42" s="213">
        <f>IF(AND(OR($A42="Holiday",$A43="Holiday"),
        ISNUMBER(MATCH(TRIM($B42),{"Phagwah","Good Friday","Easter Monday","Labour Day","Christmas","Eid ul Azha","Romans-2","Globe-12","Neptune P1"},0))),
   $I42,0)</f>
        <v/>
      </c>
      <c r="P42" s="17">
        <f>IF(OR($O$7="Canteen",$O$7="Head Office"),0,IF($I42&lt;=0,0,IF(OR(OR(TRIM($J42)="Hebrews",TRIM($J42)="Romans",TRIM($J42)="Romans-2",TRIM($J42)="Globe",TRIM($J42)="Globe-12",TRIM($J42)="Neptune P1"),AND($I43&gt;0,OR(TRIM($J43)="Hebrews",TRIM($J43)="Romans",TRIM($J43)="Romans-2",TRIM($J43)="Globe",TRIM($J43)="Globe-12",TRIM($J43)="Neptune P1"))),1,0)))</f>
        <v/>
      </c>
      <c r="Q42" s="78" t="n"/>
      <c r="R42" s="213">
        <f>IF(OR($O$7="Canteen",$O$7="Head Office"),0,IF(
  AND(
    SUMIFS(I:I, C:C, C42) &gt;= 8,
    COUNTIFS(C$14:C42, C42)=1,
    OR(
      TEXT(D42,"hh:mm:ss")="07:00:00",
      TEXT(D42,"hh:mm:ss")="15:00:00",
      TEXT(D42,"hh:mm:ss")="23:00:00",
      TEXT(D43,"hh:mm:ss")="07:00:00",
      TEXT(D43,"hh:mm:ss")="15:00:00",
      TEXT(D43,"hh:mm:ss")="23:00:00"
    )
  ),
  1,
  0
))</f>
        <v/>
      </c>
      <c r="S42" s="213">
        <f>IF(OR($A42="Annual Leave",$A43="Annual Leave"),IF($A42="Annual Leave",8,0),0)</f>
        <v/>
      </c>
      <c r="T42" s="79" t="n"/>
      <c r="U42" s="144">
        <f>MAX(0,40-Y42)</f>
        <v/>
      </c>
      <c r="V42" s="351">
        <f>IF(OR($C42="",$D42=""),0,
 IF(OR($A42="Holiday",$A43="Holiday"),0,
 IF(AND(NOT(OR($A42="Annual Leave",$A43="Annual Leave")),$A42="Off day"),0,
  IF($I42+$I43&gt;=8,IF($I42&gt;=8,8,$I42),$I42)
  )))</f>
        <v/>
      </c>
      <c r="W42" s="351">
        <f>MAX(0,V42-U42)</f>
        <v/>
      </c>
      <c r="X42" s="351">
        <f>IF(C42="","",C42-WEEKDAY(C42,1)+1)</f>
        <v/>
      </c>
      <c r="Y42" s="351">
        <f>SUMPRODUCT(($X$14:$X41=X42)*(($V$14:$V41)+($O$14:$O41)))+IF(X42=X14,$L$11,0)</f>
        <v/>
      </c>
      <c r="Z42" s="351" t="n"/>
      <c r="AA42" s="351" t="n"/>
      <c r="AB42" s="351" t="n"/>
      <c r="AC42" s="351" t="n"/>
      <c r="AD42" s="351" t="n"/>
      <c r="AE42" s="351" t="n"/>
      <c r="AF42" s="351" t="n"/>
    </row>
    <row r="43" ht="24" customHeight="1" s="348" thickBot="1">
      <c r="A43" s="208" t="inlineStr">
        <is>
          <t>On Day</t>
        </is>
      </c>
      <c r="B43" s="214" t="n"/>
      <c r="C43" s="109">
        <f>C42</f>
        <v/>
      </c>
      <c r="D43" s="18" t="n">
        <v>0.625</v>
      </c>
      <c r="E43" s="215">
        <f>IF(D43="", "",
 IF(D43=TIME(0,0,0), 0,
 IF(AND(D43&gt;=TIME(0,0,1), D43&lt;=TIME(2,0,0)), TIME(7,0,0),
 IF(AND(D43&gt;=TIME(6,0,0), D43&lt;=TIME(8,0,0)), TIME(12,0,0),
 IF(AND(D43&gt;TIME(8,0,0), D43&lt;=TIME(13,59,0)), TIME(15,0,0),
 IF(AND(D43&gt;=TIME(14,0,0), D43&lt;=TIME(17,59,0)), TIME(21,0,0),
 IF(AND(D43&gt;=TIME(18,0,0), D43&lt;=TIME(21,59,0)), TIME(0,0,0),
 IF(AND(D43&gt;=TIME(22,0,0), D43&lt;=TIME(23,59,59)), TIME(7,0,0), ""))))))))</f>
        <v/>
      </c>
      <c r="F43" s="216" t="n"/>
      <c r="G43" s="215">
        <f>IF(AND(D43&gt;=TIME(6,0,0),D43&lt;=TIME(8,0,0)),E43,"")</f>
        <v/>
      </c>
      <c r="H43" s="18" t="n">
        <v>0.9583333333333334</v>
      </c>
      <c r="I43" s="19">
        <f>ROUND(IF(OR(D43="",E43="",E43=0),0,IF(H43="",MOD(E43-D43,1)*24,MOD(H43-D43,1)*24)),2)</f>
        <v/>
      </c>
      <c r="J43" s="212" t="inlineStr">
        <is>
          <t>Numbers</t>
        </is>
      </c>
      <c r="K43" s="316" t="n"/>
      <c r="L43" s="183" t="n"/>
      <c r="M43" s="317">
        <f>MAX(0,V43-W43)</f>
        <v/>
      </c>
      <c r="N43" s="20">
        <f>(IF(OR($C43="",$D43=""),0,
 IF(OR($A42="Holiday",$A43="Holiday"),
    IF(ISNUMBER(MATCH(TRIM($B43),{"Phagwah","Good Friday","Easter Monday","Labour Day","Christmas","Eid ul Azha","Romans-2","Globe-12","Neptune P1"},0)),0,$I43),
 IF(AND(NOT(OR($A42="Annual Leave",$A43="Annual Leave")),$A43="Off day"),$I43,
  MAX(0,$I43-$V43)
  ))))+W43</f>
        <v/>
      </c>
      <c r="O43" s="20">
        <f>IF(AND(OR($A42="Holiday",$A43="Holiday"),
        ISNUMBER(MATCH(TRIM($B43),{"Phagwah","Good Friday","Easter Monday","Labour Day","Christmas","Eid ul Azha","Romans-2","Globe-12","Neptune P1"},0))),
   $I43,0)</f>
        <v/>
      </c>
      <c r="P43" s="20">
        <f>IF(OR($O$7="Canteen",$O$7="Head Office"),0,IF($I43&lt;=0,0,IF(AND($I42&lt;=0,OR(TRIM($J43)="Hebrews",TRIM($J43)="Romans",TRIM($J43)="Romans-2",TRIM($J43)="Globe",TRIM($J43)="Globe-12",TRIM($J43)="Neptune P1")),1,0)))</f>
        <v/>
      </c>
      <c r="Q43" s="21" t="n"/>
      <c r="R43" s="20">
        <f>IF(OR($O$7="Canteen",$O$7="Head Office"),0,IF(
  AND(
    SUMIFS(I:I, C:C, C43) &gt;= 8,
    COUNTIFS(C$14:C43, C43)=1,
    OR(
      TEXT(D43,"hh:mm:ss")="07:00:00",
      TEXT(D43,"hh:mm:ss")="15:00:00",
      TEXT(D43,"hh:mm:ss")="23:00:00",
      TEXT(D49,"hh:mm:ss")="07:00:00",
      TEXT(D49,"hh:mm:ss")="15:00:00",
      TEXT(D49,"hh:mm:ss")="23:00:00"
    )
  ),
  1,
  0
))</f>
        <v/>
      </c>
      <c r="S43" s="20">
        <f>IF(OR($A42="Annual Leave",$A43="Annual Leave"),IF(AND($A42&lt;&gt;"Annual Leave",$A43="Annual Leave"),8,0),0)</f>
        <v/>
      </c>
      <c r="T43" s="22" t="n"/>
      <c r="U43" s="144">
        <f>MAX(0,40-Y43)</f>
        <v/>
      </c>
      <c r="V43" s="351">
        <f>IF(OR($C43="",$D43=""),0,
 IF(OR($A42="Holiday",$A43="Holiday"),0,
 IF(AND(NOT(OR($A42="Annual Leave",$A43="Annual Leave")),$A43="Off day"),0,
  IF($I42+$I43&gt;=8,IF($I42&gt;=8,0,8-$I42),$I43)
  )))</f>
        <v/>
      </c>
      <c r="W43" s="351">
        <f>MAX(0,V43-U43)</f>
        <v/>
      </c>
      <c r="X43" s="351">
        <f>IF(C43="","",C43-WEEKDAY(C43,1)+1)</f>
        <v/>
      </c>
      <c r="Y43" s="351">
        <f>SUMPRODUCT(($X$14:$X42=X43)*(($V$14:$V42)+($O$14:$O42)))+IF(X43=X14,$L$11,0)</f>
        <v/>
      </c>
      <c r="Z43" s="351" t="n"/>
      <c r="AA43" s="351" t="n"/>
      <c r="AB43" s="351" t="n"/>
      <c r="AC43" s="351" t="n"/>
      <c r="AD43" s="351" t="n"/>
      <c r="AE43" s="351" t="n"/>
      <c r="AF43" s="351" t="n"/>
    </row>
    <row r="44" ht="24" customHeight="1" s="348" thickBot="1">
      <c r="A44" s="176" t="n"/>
      <c r="B44" s="176" t="n"/>
      <c r="C44" s="217" t="n"/>
      <c r="D44" s="110" t="n"/>
      <c r="E44" s="110" t="n"/>
      <c r="F44" s="218" t="n"/>
      <c r="G44" s="110" t="n"/>
      <c r="H44" s="110" t="n"/>
      <c r="I44" s="219" t="n"/>
      <c r="J44" s="219" t="n"/>
      <c r="K44" s="219" t="n"/>
      <c r="L44" s="219" t="n"/>
      <c r="M44" s="111">
        <f>MAX(0,V44-W44)</f>
        <v/>
      </c>
      <c r="N44" s="112">
        <f>(IF(OR($C44="",$D44=""),0,
 IF(OR($A44="Holiday",$A45="Holiday"),
    IF(ISNUMBER(MATCH(TRIM($B44),{"Phagwah","Good Friday","Easter Monday","Labour Day","Christmas","Eid ul Azha","Romans-2","Globe-12","Neptune P1"},0)),0,$I44),
 IF(AND(NOT(OR($A44="Annual Leave",$A45="Annual Leave")),$A44="Off day"),$I44,
  MAX(0,$I44-$V44)
  ))))+W44</f>
        <v/>
      </c>
      <c r="O44" s="112">
        <f>IF(AND(OR($A44="Holiday",$A45="Holiday"),
        ISNUMBER(MATCH(TRIM($B44),{"Phagwah","Good Friday","Easter Monday","Labour Day","Christmas","Eid ul Azha","Romans-2","Globe-12","Neptune P1"},0))),
   $I44,0)</f>
        <v/>
      </c>
      <c r="P44" s="112">
        <f>IF(OR($O$7="Canteen",$O$7="Head Office"),0,IF($I44&lt;=0,0,IF(OR(OR(TRIM($J44)="Hebrews",TRIM($J44)="Romans",TRIM($J44)="Romans-2",TRIM($J44)="Globe",TRIM($J44)="Globe-12",TRIM($J44)="Neptune P1"),AND($I45&gt;0,OR(TRIM($J45)="Hebrews",TRIM($J45)="Romans",TRIM($J45)="Romans-2",TRIM($J45)="Globe",TRIM($J45)="Globe-12",TRIM($J45)="Neptune P1"))),1,0)))</f>
        <v/>
      </c>
      <c r="Q44" s="113" t="n"/>
      <c r="R44" s="113" t="n"/>
      <c r="S44" s="112">
        <f>IF(OR($A44="Annual Leave",$A45="Annual Leave"),IF($A44="Annual Leave",8,0),0)</f>
        <v/>
      </c>
      <c r="T44" s="114" t="n"/>
      <c r="U44" s="144">
        <f>MAX(0,40-Y44)</f>
        <v/>
      </c>
      <c r="V44" s="351">
        <f>IF(OR($C44="",$D44=""),0,
 IF(OR($A44="Holiday",$A45="Holiday"),0,
 IF(AND(NOT(OR($A44="Annual Leave",$A45="Annual Leave")),$A44="Off day"),0,
  IF($I44+$I45&gt;=8,IF($I44&gt;=8,8,$I44),$I44)
  )))</f>
        <v/>
      </c>
      <c r="W44" s="351">
        <f>MAX(0,V44-U44)</f>
        <v/>
      </c>
      <c r="X44" s="351">
        <f>IF(C44="","",C44-WEEKDAY(C44,1)+1)</f>
        <v/>
      </c>
      <c r="Y44" s="351">
        <f>SUMPRODUCT(($X$14:$X43=X44)*(($V$14:$V43)+($O$14:$O43)))+IF(X44=X14,$L$11,0)</f>
        <v/>
      </c>
      <c r="Z44" s="351" t="n"/>
      <c r="AA44" s="351" t="n"/>
      <c r="AB44" s="351" t="n"/>
      <c r="AC44" s="351" t="n"/>
      <c r="AD44" s="351" t="n"/>
      <c r="AE44" s="351" t="n"/>
      <c r="AF44" s="351" t="n"/>
    </row>
    <row r="45" ht="24" customHeight="1" s="348" thickBot="1">
      <c r="A45" s="154" t="inlineStr">
        <is>
          <t>On Day</t>
        </is>
      </c>
      <c r="B45" s="318" t="n"/>
      <c r="C45" s="115">
        <f>C42+1</f>
        <v/>
      </c>
      <c r="D45" s="319" t="n">
        <v>0.2916666666666667</v>
      </c>
      <c r="E45" s="320">
        <f>IF(D45="", "",
 IF(D45=TIME(0,0,0), 0,
 IF(AND(D45&gt;=TIME(0,0,1), D45&lt;=TIME(2,0,0)), TIME(7,0,0),
 IF(AND(D45&gt;=TIME(6,0,0), D45&lt;=TIME(8,0,0)), TIME(12,0,0),
 IF(AND(D45&gt;TIME(8,0,0), D45&lt;=TIME(13,59,0)), TIME(15,0,0),
 IF(AND(D45&gt;=TIME(14,0,0), D45&lt;=TIME(17,59,0)), TIME(21,0,0),
 IF(AND(D45&gt;=TIME(18,0,0), D45&lt;=TIME(21,59,0)), TIME(0,0,0),
 IF(AND(D45&gt;=TIME(22,0,0), D45&lt;=TIME(23,59,59)), TIME(7,0,0), ""))))))))</f>
        <v/>
      </c>
      <c r="F45" s="321" t="n"/>
      <c r="G45" s="320">
        <f>IF(AND(D45&gt;=TIME(6,0,0),D45&lt;=TIME(8,0,0)),E45,"")</f>
        <v/>
      </c>
      <c r="H45" s="319" t="n">
        <v>0.625</v>
      </c>
      <c r="I45" s="30">
        <f>ROUND(IF(OR(D45="",E45="",E45=0),0,IF(H45="",MOD(E45-D45,1)*24,MOD(H45-D45,1)*24)),2)</f>
        <v/>
      </c>
      <c r="J45" s="220" t="inlineStr">
        <is>
          <t>Unico-2</t>
        </is>
      </c>
      <c r="K45" s="274" t="n"/>
      <c r="L45" s="181" t="n"/>
      <c r="M45" s="275">
        <f>MAX(0,V45-W45)</f>
        <v/>
      </c>
      <c r="N45" s="322">
        <f>(IF(OR($C45="",$D45=""),0,
 IF(OR($A44="Holiday",$A45="Holiday"),
    IF(ISNUMBER(MATCH(TRIM($B45),{"Phagwah","Good Friday","Easter Monday","Labour Day","Christmas","Eid ul Azha","Romans-2","Globe-12","Neptune P1"},0)),0,$I45),
 IF(AND(NOT(OR($A44="Annual Leave",$A45="Annual Leave")),$A45="Off day"),$I45,
  MAX(0,$I45-$V45)
  ))))+W45</f>
        <v/>
      </c>
      <c r="O45" s="322">
        <f>IF(AND(OR($A44="Holiday",$A45="Holiday"),
        ISNUMBER(MATCH(TRIM($B45),{"Phagwah","Good Friday","Easter Monday","Labour Day","Christmas","Eid ul Azha","Romans-2","Globe-12","Neptune P1"},0))),
   $I45,0)</f>
        <v/>
      </c>
      <c r="P45" s="322">
        <f>IF(OR($O$7="Canteen",$O$7="Head Office"),0,IF($I45&lt;=0,0,IF(AND($I44&lt;=0,OR(TRIM($J45)="Hebrews",TRIM($J45)="Romans",TRIM($J45)="Romans-2",TRIM($J45)="Globe",TRIM($J45)="Globe-12",TRIM($J45)="Neptune P1")),1,0)))</f>
        <v/>
      </c>
      <c r="Q45" s="323" t="n"/>
      <c r="R45" s="322">
        <f>IF(OR($O$7="Canteen",$O$7="Head Office"),0,IF(
  AND(
    SUMIFS(I:I, C:C, C45) &gt;= 8,
    COUNTIFS(C$14:C45, C45)=1,
    OR(
      TEXT(D45,"hh:mm:ss")="07:00:00",
      TEXT(D45,"hh:mm:ss")="15:00:00",
      TEXT(D45,"hh:mm:ss")="23:00:00",
      TEXT(D46,"hh:mm:ss")="07:00:00",
      TEXT(D46,"hh:mm:ss")="15:00:00",
      TEXT(D46,"hh:mm:ss")="23:00:00"
    )
  ),
  1,
  0
))</f>
        <v/>
      </c>
      <c r="S45" s="322">
        <f>IF(OR($A44="Annual Leave",$A45="Annual Leave"),IF(AND($A44&lt;&gt;"Annual Leave",$A45="Annual Leave"),8,0),0)</f>
        <v/>
      </c>
      <c r="T45" s="116" t="n"/>
      <c r="U45" s="144">
        <f>MAX(0,40-Y45)</f>
        <v/>
      </c>
      <c r="V45" s="351">
        <f>IF(OR($C45="",$D45=""),0,
 IF(OR($A44="Holiday",$A45="Holiday"),0,
 IF(AND(NOT(OR($A44="Annual Leave",$A45="Annual Leave")),$A45="Off day"),0,
  IF($I44+$I45&gt;=8,IF($I44&gt;=8,0,8-$I44),$I45)
  )))</f>
        <v/>
      </c>
      <c r="W45" s="351">
        <f>MAX(0,V45-U45)</f>
        <v/>
      </c>
      <c r="X45" s="351">
        <f>IF(C45="","",C45-WEEKDAY(C45,1)+1)</f>
        <v/>
      </c>
      <c r="Y45" s="351">
        <f>SUMPRODUCT(($X$14:$X44=X45)*(($V$14:$V44)+($O$14:$O44)))+IF(X45=X14,$L$11,0)</f>
        <v/>
      </c>
      <c r="Z45" s="351" t="n"/>
      <c r="AA45" s="351" t="n"/>
      <c r="AB45" s="351" t="n"/>
      <c r="AC45" s="351" t="n"/>
      <c r="AD45" s="351" t="n"/>
      <c r="AE45" s="351" t="n"/>
      <c r="AF45" s="351" t="n"/>
    </row>
    <row r="46" ht="24" customHeight="1" s="348" thickBot="1">
      <c r="A46" s="154" t="inlineStr">
        <is>
          <t>On Day</t>
        </is>
      </c>
      <c r="B46" s="305" t="n"/>
      <c r="C46" s="90">
        <f>C45</f>
        <v/>
      </c>
      <c r="D46" s="80" t="n">
        <v>0.625</v>
      </c>
      <c r="E46" s="221">
        <f>IF(D46="", "",
 IF(D46=TIME(0,0,0), 0,
 IF(AND(D46&gt;=TIME(0,0,1), D46&lt;=TIME(2,0,0)), TIME(7,0,0),
 IF(AND(D46&gt;=TIME(6,0,0), D46&lt;=TIME(8,0,0)), TIME(12,0,0),
 IF(AND(D46&gt;TIME(8,0,0), D46&lt;=TIME(13,59,0)), TIME(15,0,0),
 IF(AND(D46&gt;=TIME(14,0,0), D46&lt;=TIME(17,59,0)), TIME(21,0,0),
 IF(AND(D46&gt;=TIME(18,0,0), D46&lt;=TIME(21,59,0)), TIME(0,0,0),
 IF(AND(D46&gt;=TIME(22,0,0), D46&lt;=TIME(23,59,59)), TIME(7,0,0), ""))))))))</f>
        <v/>
      </c>
      <c r="F46" s="156" t="n"/>
      <c r="G46" s="221">
        <f>IF(AND(D46&gt;=TIME(6,0,0),D46&lt;=TIME(8,0,0)),E46,"")</f>
        <v/>
      </c>
      <c r="H46" s="80" t="n">
        <v>0.9583333333333334</v>
      </c>
      <c r="I46" s="30">
        <f>ROUND(IF(OR(D46="",E46="",E46=0),0,IF(H46="",MOD(E46-D46,1)*24,MOD(H46-D46,1)*24)),2)</f>
        <v/>
      </c>
      <c r="J46" s="158" t="inlineStr">
        <is>
          <t>Unico-2</t>
        </is>
      </c>
      <c r="K46" s="274" t="n"/>
      <c r="L46" s="189" t="n"/>
      <c r="M46" s="275">
        <f>MAX(0,V46-W46)</f>
        <v/>
      </c>
      <c r="N46" s="81">
        <f>(IF(OR($C46="",$D46=""),0,
 IF(OR($A46="Holiday",$A47="Holiday"),
    IF(ISNUMBER(MATCH(TRIM($B46),{"Phagwah","Good Friday","Easter Monday","Labour Day","Christmas","Eid ul Azha","Romans-2","Globe-12","Neptune P1"},0)),0,$I46),
 IF(AND(NOT(OR($A46="Annual Leave",$A47="Annual Leave")),$A46="Off day"),$I46,
  MAX(0,$I46-$V46)
  ))))+W46</f>
        <v/>
      </c>
      <c r="O46" s="81">
        <f>IF(AND(OR($A46="Holiday",$A47="Holiday"),
        ISNUMBER(MATCH(TRIM($B46),{"Phagwah","Good Friday","Easter Monday","Labour Day","Christmas","Eid ul Azha","Romans-2","Globe-12","Neptune P1"},0))),
   $I46,0)</f>
        <v/>
      </c>
      <c r="P46" s="81">
        <f>IF(OR($O$7="Canteen",$O$7="Head Office"),0,IF($I46&lt;=0,0,IF(OR(OR(TRIM($J46)="Hebrews",TRIM($J46)="Romans",TRIM($J46)="Romans-2",TRIM($J46)="Globe",TRIM($J46)="Globe-12",TRIM($J46)="Neptune P1"),AND($I47&gt;0,OR(TRIM($J47)="Hebrews",TRIM($J47)="Romans",TRIM($J47)="Romans-2",TRIM($J47)="Globe",TRIM($J47)="Globe-12",TRIM($J47)="Neptune P1"))),1,0)))</f>
        <v/>
      </c>
      <c r="Q46" s="82" t="n"/>
      <c r="R46" s="81">
        <f>IF(OR($O$7="Canteen",$O$7="Head Office"),0,IF(
  AND(
    SUMIFS(I:I, C:C, C46) &gt;= 8,
    COUNTIFS(C$14:C46, C46)=1,
    OR(
      TEXT(D46,"hh:mm:ss")="07:00:00",
      TEXT(D46,"hh:mm:ss")="15:00:00",
      TEXT(D46,"hh:mm:ss")="23:00:00",
      TEXT(D51,"hh:mm:ss")="07:00:00",
      TEXT(D51,"hh:mm:ss")="15:00:00",
      TEXT(D51,"hh:mm:ss")="23:00:00"
    )
  ),
  1,
  0
))</f>
        <v/>
      </c>
      <c r="S46" s="81">
        <f>IF(OR($A46="Annual Leave",$A47="Annual Leave"),IF($A46="Annual Leave",8,0),0)</f>
        <v/>
      </c>
      <c r="T46" s="117" t="n"/>
      <c r="U46" s="144">
        <f>MAX(0,40-Y46)</f>
        <v/>
      </c>
      <c r="V46" s="351">
        <f>IF(OR($C46="",$D46=""),0,
 IF(OR($A46="Holiday",$A47="Holiday"),0,
 IF(AND(NOT(OR($A46="Annual Leave",$A47="Annual Leave")),$A46="Off day"),0,
  IF($I46+$I47&gt;=8,IF($I46&gt;=8,8,$I46),$I46)
  )))</f>
        <v/>
      </c>
      <c r="W46" s="351">
        <f>MAX(0,V46-U46)</f>
        <v/>
      </c>
      <c r="X46" s="351">
        <f>IF(C46="","",C46-WEEKDAY(C46,1)+1)</f>
        <v/>
      </c>
      <c r="Y46" s="351">
        <f>SUMPRODUCT(($X$14:$X45=X46)*(($V$14:$V45)+($O$14:$O45)))+IF(X46=X14,$L$11,0)</f>
        <v/>
      </c>
      <c r="Z46" s="351" t="n"/>
      <c r="AA46" s="351" t="n"/>
      <c r="AB46" s="351" t="n"/>
      <c r="AC46" s="351" t="n"/>
      <c r="AD46" s="351" t="n"/>
      <c r="AE46" s="351" t="n"/>
      <c r="AF46" s="351" t="n"/>
    </row>
    <row r="47" ht="24" customHeight="1" s="348" thickBot="1">
      <c r="A47" s="184" t="inlineStr">
        <is>
          <t>On Day</t>
        </is>
      </c>
      <c r="B47" s="222" t="n"/>
      <c r="C47" s="118">
        <f>C45+1</f>
        <v/>
      </c>
      <c r="D47" s="83" t="n">
        <v>0.25</v>
      </c>
      <c r="E47" s="223">
        <f>IF(D47="", "",
 IF(D47=TIME(0,0,0), 0,
 IF(AND(D47&gt;=TIME(0,0,1), D47&lt;=TIME(2,0,0)), TIME(7,0,0),
 IF(AND(D47&gt;=TIME(6,0,0), D47&lt;=TIME(8,0,0)), TIME(12,0,0),
 IF(AND(D47&gt;TIME(8,0,0), D47&lt;=TIME(13,59,0)), TIME(15,0,0),
 IF(AND(D47&gt;=TIME(14,0,0), D47&lt;=TIME(17,59,0)), TIME(21,0,0),
 IF(AND(D47&gt;=TIME(18,0,0), D47&lt;=TIME(21,59,0)), TIME(0,0,0),
 IF(AND(D47&gt;=TIME(22,0,0), D47&lt;=TIME(23,59,59)), TIME(7,0,0), ""))))))))</f>
        <v/>
      </c>
      <c r="F47" s="224" t="n"/>
      <c r="G47" s="223">
        <f>IF(AND(D47&gt;=TIME(6,0,0),D47&lt;=TIME(8,0,0)),E47,"")</f>
        <v/>
      </c>
      <c r="H47" s="83" t="n">
        <v>0.6666666666666666</v>
      </c>
      <c r="I47" s="23">
        <f>ROUND(IF(OR(D47="",E47="",E47=0),0,IF(H47="",MOD(E47-D47,1)*24,MOD(H47-D47,1)*24)),2)</f>
        <v/>
      </c>
      <c r="J47" s="225" t="inlineStr">
        <is>
          <t>Globe-12</t>
        </is>
      </c>
      <c r="K47" s="297" t="n"/>
      <c r="L47" s="181" t="n"/>
      <c r="M47" s="298">
        <f>MAX(0,V47-W47)</f>
        <v/>
      </c>
      <c r="N47" s="84">
        <f>(IF(OR($C47="",$D47=""),0,
 IF(OR($A46="Holiday",$A47="Holiday"),
    IF(ISNUMBER(MATCH(TRIM($B47),{"Phagwah","Good Friday","Easter Monday","Labour Day","Christmas","Eid ul Azha","Romans-2","Globe-12","Neptune P1"},0)),0,$I47),
 IF(AND(NOT(OR($A46="Annual Leave",$A47="Annual Leave")),$A47="Off day"),$I47,
  MAX(0,$I47-$V47)
  ))))+W47</f>
        <v/>
      </c>
      <c r="O47" s="84">
        <f>IF(AND(OR($A46="Holiday",$A47="Holiday"),
        ISNUMBER(MATCH(TRIM($B47),{"Phagwah","Good Friday","Easter Monday","Labour Day","Christmas","Eid ul Azha","Romans-2","Globe-12","Neptune P1"},0))),
   $I47,0)</f>
        <v/>
      </c>
      <c r="P47" s="84">
        <f>IF(OR($O$7="Canteen",$O$7="Head Office"),0,IF($I47&lt;=0,0,IF(AND($I46&lt;=0,OR(TRIM($J47)="Hebrews",TRIM($J47)="Romans",TRIM($J47)="Romans-2",TRIM($J47)="Globe",TRIM($J47)="Globe-12",TRIM($J47)="Neptune P1")),1,0)))</f>
        <v/>
      </c>
      <c r="Q47" s="85" t="n"/>
      <c r="R47" s="84">
        <f>IF(OR($O$7="Canteen",$O$7="Head Office"),0,IF(
  AND(
    SUMIFS(I:I, C:C, C47) &gt;= 8,
    COUNTIFS(C$14:C47, C47)=1,
    OR(
      TEXT(D47,"hh:mm:ss")="07:00:00",
      TEXT(D47,"hh:mm:ss")="15:00:00",
      TEXT(D47,"hh:mm:ss")="23:00:00",
      TEXT(D48,"hh:mm:ss")="07:00:00",
      TEXT(D48,"hh:mm:ss")="15:00:00",
      TEXT(D48,"hh:mm:ss")="23:00:00"
    )
  ),
  1,
  0
))</f>
        <v/>
      </c>
      <c r="S47" s="84">
        <f>IF(OR($A46="Annual Leave",$A47="Annual Leave"),IF(AND($A46&lt;&gt;"Annual Leave",$A47="Annual Leave"),8,0),0)</f>
        <v/>
      </c>
      <c r="T47" s="86" t="n"/>
      <c r="U47" s="144">
        <f>MAX(0,40-Y47)</f>
        <v/>
      </c>
      <c r="V47" s="351">
        <f>IF(OR($C47="",$D47=""),0,
 IF(OR($A46="Holiday",$A47="Holiday"),0,
 IF(AND(NOT(OR($A46="Annual Leave",$A47="Annual Leave")),$A47="Off day"),0,
  IF($I46+$I47&gt;=8,IF($I46&gt;=8,0,8-$I46),$I47)
  )))</f>
        <v/>
      </c>
      <c r="W47" s="351">
        <f>MAX(0,V47-U47)</f>
        <v/>
      </c>
      <c r="X47" s="351">
        <f>IF(C47="","",C47-WEEKDAY(C47,1)+1)</f>
        <v/>
      </c>
      <c r="Y47" s="351">
        <f>SUMPRODUCT(($X$14:$X46=X47)*(($V$14:$V46)+($O$14:$O46)))+IF(X47=X14,$L$11,0)</f>
        <v/>
      </c>
      <c r="Z47" s="351" t="n"/>
      <c r="AA47" s="351" t="n"/>
      <c r="AB47" s="351" t="n"/>
      <c r="AC47" s="351" t="n"/>
      <c r="AD47" s="351" t="n"/>
      <c r="AE47" s="351" t="n"/>
      <c r="AF47" s="351" t="n"/>
    </row>
    <row r="48" ht="24" customHeight="1" s="348" thickBot="1">
      <c r="A48" s="226" t="inlineStr">
        <is>
          <t>On Day</t>
        </is>
      </c>
      <c r="B48" s="299" t="n"/>
      <c r="C48" s="119">
        <f>C47</f>
        <v/>
      </c>
      <c r="D48" s="24" t="n"/>
      <c r="E48" s="227">
        <f>IF(D48="", "",
 IF(D48=TIME(0,0,0), 0,
 IF(AND(D48&gt;=TIME(0,0,1), D48&lt;=TIME(2,0,0)), TIME(7,0,0),
 IF(AND(D48&gt;=TIME(6,0,0), D48&lt;=TIME(8,0,0)), TIME(12,0,0),
 IF(AND(D48&gt;TIME(8,0,0), D48&lt;=TIME(13,59,0)), TIME(15,0,0),
 IF(AND(D48&gt;=TIME(14,0,0), D48&lt;=TIME(17,59,0)), TIME(21,0,0),
 IF(AND(D48&gt;=TIME(18,0,0), D48&lt;=TIME(21,59,0)), TIME(0,0,0),
 IF(AND(D48&gt;=TIME(22,0,0), D48&lt;=TIME(23,59,59)), TIME(7,0,0), ""))))))))</f>
        <v/>
      </c>
      <c r="F48" s="228" t="n"/>
      <c r="G48" s="227">
        <f>IF(AND(D48&gt;=TIME(6,0,0),D48&lt;=TIME(8,0,0)),E48,"")</f>
        <v/>
      </c>
      <c r="H48" s="300" t="n"/>
      <c r="I48" s="87">
        <f>ROUND(IF(OR(D48="",E48="",E48=0),0,IF(H48="",MOD(E48-D48,1)*24,MOD(H48-D48,1)*24)),2)</f>
        <v/>
      </c>
      <c r="J48" s="190" t="n"/>
      <c r="K48" s="297" t="n"/>
      <c r="L48" s="183" t="n"/>
      <c r="M48" s="324">
        <f>MAX(0,V48-W48)</f>
        <v/>
      </c>
      <c r="N48" s="302">
        <f>(IF(OR($C48="",$D48=""),0,
 IF(OR($A48="Holiday",$A49="Holiday"),
    IF(ISNUMBER(MATCH(TRIM($B48),{"Phagwah","Good Friday","Easter Monday","Labour Day","Christmas","Eid ul Azha","Romans-2","Globe-12","Neptune P1"},0)),0,$I48),
 IF(AND(NOT(OR($A48="Annual Leave",$A49="Annual Leave")),$A48="Off day"),$I48,
  MAX(0,$I48-$V48)
  ))))+W48</f>
        <v/>
      </c>
      <c r="O48" s="303" t="n"/>
      <c r="P48" s="229">
        <f>IF(OR($O$7="Canteen",$O$7="Head Office"),0,IF($I48&lt;=0,0,IF(OR(OR(TRIM($J48)="Hebrews",TRIM($J48)="Romans",TRIM($J48)="Romans-2",TRIM($J48)="Globe",TRIM($J48)="Globe-12",TRIM($J48)="Neptune P1"),AND($I49&gt;0,OR(TRIM($J49)="Hebrews",TRIM($J49)="Romans",TRIM($J49)="Romans-2",TRIM($J49)="Globe",TRIM($J49)="Globe-12",TRIM($J49)="Neptune P1"))),1,0)))</f>
        <v/>
      </c>
      <c r="Q48" s="303" t="n"/>
      <c r="R48" s="302">
        <f>IF(OR($O$7="Canteen",$O$7="Head Office"),0,IF(
  AND(
    SUMIFS(I:I, C:C, C48) &gt;= 8,
    COUNTIFS(C$14:C48, C48)=1,
    OR(
      TEXT(D48,"hh:mm:ss")="07:00:00",
      TEXT(D48,"hh:mm:ss")="15:00:00",
      TEXT(D48,"hh:mm:ss")="23:00:00",
      TEXT(D53,"hh:mm:ss")="07:00:00",
      TEXT(D53,"hh:mm:ss")="15:00:00",
      TEXT(D53,"hh:mm:ss")="23:00:00"
    )
  ),
  1,
  0
))</f>
        <v/>
      </c>
      <c r="S48" s="303" t="n"/>
      <c r="T48" s="304" t="n"/>
      <c r="U48" s="144">
        <f>MAX(0,40-Y48)</f>
        <v/>
      </c>
      <c r="V48" s="351">
        <f>IF(OR($C48="",$D48=""),0,
 IF(OR($A48="Holiday",$A49="Holiday"),0,
 IF(AND(NOT(OR($A48="Annual Leave",$A49="Annual Leave")),$A48="Off day"),0,
  IF($I48+$I49&gt;=8,IF($I48&gt;=8,8,$I48),$I48)
  )))</f>
        <v/>
      </c>
      <c r="W48" s="351">
        <f>MAX(0,V48-U48)</f>
        <v/>
      </c>
      <c r="X48" s="351">
        <f>IF(C48="","",C48-WEEKDAY(C48,1)+1)</f>
        <v/>
      </c>
      <c r="Y48" s="351">
        <f>SUMPRODUCT(($X$14:$X47=X48)*(($V$14:$V47)+($O$14:$O47)))+IF(X48=X14,$L$11,0)</f>
        <v/>
      </c>
      <c r="Z48" s="351" t="n"/>
      <c r="AA48" s="351" t="n"/>
      <c r="AB48" s="351" t="n"/>
      <c r="AC48" s="351" t="n"/>
      <c r="AD48" s="351" t="n"/>
      <c r="AE48" s="351" t="n"/>
      <c r="AF48" s="351" t="n"/>
    </row>
    <row r="49" ht="24" customHeight="1" s="348" thickBot="1">
      <c r="A49" s="230" t="n"/>
      <c r="B49" s="355" t="n"/>
      <c r="C49" s="231" t="n"/>
      <c r="D49" s="232" t="n"/>
      <c r="E49" s="232" t="n"/>
      <c r="F49" s="232" t="n"/>
      <c r="G49" s="232" t="n"/>
      <c r="H49" s="233" t="inlineStr">
        <is>
          <t>Total Hrs:</t>
        </is>
      </c>
      <c r="I49" s="122">
        <f>SUM(I14:I48)</f>
        <v/>
      </c>
      <c r="J49" s="234" t="n"/>
      <c r="K49" s="234" t="n"/>
      <c r="L49" s="235" t="n"/>
      <c r="M49" s="120">
        <f>SUM(M14:M48)</f>
        <v/>
      </c>
      <c r="N49" s="120">
        <f>SUM(N14:N48)</f>
        <v/>
      </c>
      <c r="O49" s="120">
        <f>SUM(O14:O48)</f>
        <v/>
      </c>
      <c r="P49" s="120">
        <f>SUM(P14:P48)</f>
        <v/>
      </c>
      <c r="Q49" s="120">
        <f>IF($O$6&lt;&gt;"Armed",0,LOOKUP($Q$50,{0,1,2,3,4,5,6,7,8,9,10,11,12,13,14},{0,384,769,1153,1153,1538,1923,2307,2692,3076,3461,3846,4239,4615,5000}))</f>
        <v/>
      </c>
      <c r="R49" s="120">
        <f>SUM(R14:R48)</f>
        <v/>
      </c>
      <c r="S49" s="120">
        <f>SUM(S14:S48)</f>
        <v/>
      </c>
      <c r="T49" s="121">
        <f>SUM(T30:T43)</f>
        <v/>
      </c>
      <c r="U49" s="144">
        <f>MIN(U48,0)</f>
        <v/>
      </c>
      <c r="V49" s="351">
        <f>SUM(V14:V48)</f>
        <v/>
      </c>
      <c r="W49" s="351">
        <f>SUM(W14:W48)</f>
        <v/>
      </c>
      <c r="X49" s="351" t="n"/>
      <c r="Y49" s="351" t="n"/>
      <c r="Z49" s="351" t="n"/>
      <c r="AA49" s="351" t="n"/>
      <c r="AB49" s="351" t="n"/>
      <c r="AC49" s="351" t="n"/>
      <c r="AD49" s="351" t="n"/>
      <c r="AE49" s="351" t="n"/>
      <c r="AF49" s="351" t="n"/>
    </row>
    <row r="50" ht="24" customHeight="1" s="348">
      <c r="A50" s="351" t="n"/>
      <c r="B50" s="351" t="n"/>
      <c r="C50" s="6" t="n"/>
      <c r="D50" s="6" t="n"/>
      <c r="E50" s="6" t="n"/>
      <c r="F50" s="6" t="n"/>
      <c r="G50" s="6" t="n"/>
      <c r="H50" s="336" t="n"/>
      <c r="I50" s="351" t="n"/>
      <c r="J50" s="336" t="n"/>
      <c r="K50" s="336" t="n"/>
      <c r="L50" s="336" t="n"/>
      <c r="M50" s="28" t="n"/>
      <c r="N50" s="28" t="n"/>
      <c r="O50" s="28" t="n"/>
      <c r="P50" s="241" t="inlineStr">
        <is>
          <t>Days Worked</t>
        </is>
      </c>
      <c r="Q50" s="29">
        <f>SUM(--(SUM(I14:I15)&gt;0),--(SUM(I16:I17)&gt;0),--(SUM(I18:I19)&gt;0),--(SUM(I20:I21)&gt;0),--(SUM(I22:I23)&gt;0),--(SUM(I24:I25)&gt;0),--(SUM(I26:I27)&gt;0),--(SUM(I30:I31)&gt;0),--(SUM(I32:I33)&gt;0),--(SUM(I34:I35)&gt;0),--(SUM(I36:I37)&gt;0),--(SUM(I38:I39)&gt;0),--(SUM(I40:I41)&gt;0),--(SUM(I42:I43)&gt;0),--(SUM(I45:I46)&gt;0),--(SUM(I47:I48)&gt;0))</f>
        <v/>
      </c>
      <c r="R50" s="28" t="n"/>
      <c r="S50" s="28" t="n"/>
      <c r="T50" s="28" t="n"/>
      <c r="U50" s="144" t="n"/>
      <c r="V50" s="351" t="n"/>
      <c r="W50" s="351" t="n"/>
      <c r="X50" s="351" t="n"/>
      <c r="Y50" s="351" t="n"/>
      <c r="Z50" s="351" t="n"/>
      <c r="AA50" s="351" t="n"/>
      <c r="AB50" s="351" t="n"/>
      <c r="AC50" s="351" t="n"/>
      <c r="AD50" s="351" t="n"/>
      <c r="AE50" s="351" t="n"/>
      <c r="AF50" s="351" t="n"/>
    </row>
    <row r="51" ht="24" customHeight="1" s="348">
      <c r="A51" s="351" t="n"/>
      <c r="B51" s="351" t="n"/>
      <c r="C51" s="345" t="n"/>
      <c r="D51" s="362" t="n"/>
      <c r="E51" s="362" t="n"/>
      <c r="F51" s="334" t="n"/>
      <c r="G51" s="362" t="n"/>
      <c r="H51" s="336" t="n"/>
      <c r="I51" s="351" t="n"/>
      <c r="J51" s="336" t="n"/>
      <c r="K51" s="336" t="n"/>
      <c r="L51" s="336" t="n"/>
      <c r="M51" s="236" t="n"/>
      <c r="N51" s="236" t="n"/>
      <c r="O51" s="236" t="n"/>
      <c r="P51" s="236" t="n"/>
      <c r="Q51" s="236" t="n"/>
      <c r="R51" s="236" t="n"/>
      <c r="S51" s="236" t="n"/>
      <c r="T51" s="236" t="n"/>
      <c r="U51" s="144" t="n"/>
      <c r="V51" s="351" t="n"/>
      <c r="W51" s="351" t="n"/>
      <c r="X51" s="351" t="n"/>
      <c r="Y51" s="351" t="n"/>
      <c r="Z51" s="351" t="n"/>
      <c r="AA51" s="351" t="n"/>
      <c r="AB51" s="351" t="n"/>
      <c r="AC51" s="351" t="n"/>
      <c r="AD51" s="351" t="n"/>
      <c r="AE51" s="351" t="n"/>
      <c r="AF51" s="351" t="n"/>
    </row>
    <row r="52">
      <c r="A52" s="351" t="n"/>
      <c r="B52" s="351" t="n"/>
      <c r="C52" s="329" t="inlineStr">
        <is>
          <t>Supervisor Signature</t>
        </is>
      </c>
      <c r="D52" s="363" t="n"/>
      <c r="E52" s="363" t="n"/>
      <c r="F52" s="329" t="inlineStr">
        <is>
          <t>Date</t>
        </is>
      </c>
      <c r="G52" s="363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351" t="n"/>
      <c r="V52" s="351" t="n"/>
      <c r="W52" s="351" t="n"/>
      <c r="X52" s="351" t="n"/>
      <c r="Y52" s="351" t="n"/>
      <c r="Z52" s="351" t="n"/>
      <c r="AA52" s="351" t="n"/>
      <c r="AB52" s="351" t="n"/>
      <c r="AC52" s="351" t="n"/>
      <c r="AD52" s="351" t="n"/>
      <c r="AE52" s="351" t="n"/>
      <c r="AF52" s="351" t="n"/>
    </row>
    <row r="53" ht="26.25" customHeight="1" s="348">
      <c r="A53" s="351" t="n"/>
      <c r="B53" s="351" t="n"/>
      <c r="C53" s="345" t="n"/>
      <c r="D53" s="362" t="n"/>
      <c r="E53" s="362" t="n"/>
      <c r="F53" s="331" t="n"/>
      <c r="G53" s="362" t="n"/>
      <c r="H53" s="6" t="n"/>
      <c r="I53" s="6" t="n"/>
      <c r="J53" s="6" t="n"/>
      <c r="K53" s="6" t="n"/>
      <c r="L53" s="6" t="n"/>
      <c r="M53" s="6" t="n"/>
      <c r="N53" s="237" t="n"/>
      <c r="O53" s="238" t="n"/>
      <c r="P53" s="346" t="n"/>
      <c r="Q53" s="351" t="n"/>
      <c r="R53" s="351" t="n"/>
      <c r="S53" s="351" t="n"/>
      <c r="T53" s="351" t="n"/>
      <c r="U53" s="351" t="n"/>
      <c r="V53" s="351" t="n"/>
      <c r="W53" s="351" t="n"/>
      <c r="X53" s="351" t="n"/>
      <c r="Y53" s="351" t="n"/>
      <c r="Z53" s="351" t="n"/>
      <c r="AA53" s="351" t="n"/>
      <c r="AB53" s="351" t="n"/>
      <c r="AC53" s="351" t="n"/>
      <c r="AD53" s="351" t="n"/>
      <c r="AE53" s="351" t="n"/>
      <c r="AF53" s="351" t="n"/>
    </row>
    <row r="54">
      <c r="A54" s="351" t="n"/>
      <c r="B54" s="351" t="n"/>
      <c r="C54" s="329" t="inlineStr">
        <is>
          <t>Manager Signature</t>
        </is>
      </c>
      <c r="D54" s="363" t="n"/>
      <c r="E54" s="363" t="n"/>
      <c r="F54" s="329" t="inlineStr">
        <is>
          <t>Date</t>
        </is>
      </c>
      <c r="G54" s="363" t="n"/>
      <c r="H54" s="6" t="n"/>
      <c r="I54" s="239" t="inlineStr">
        <is>
          <t>{42}</t>
        </is>
      </c>
      <c r="J54" s="239" t="n"/>
      <c r="K54" s="239" t="n"/>
      <c r="L54" s="239" t="n"/>
      <c r="M54" s="6" t="n"/>
      <c r="N54" s="6" t="n"/>
      <c r="O54" s="6" t="n"/>
      <c r="P54" s="6" t="n"/>
      <c r="Q54" s="6" t="n"/>
      <c r="R54" s="6" t="n"/>
      <c r="S54" s="6" t="n"/>
      <c r="T54" s="6" t="n"/>
      <c r="U54" s="351" t="n"/>
      <c r="V54" s="351" t="n"/>
      <c r="W54" s="351" t="n"/>
      <c r="X54" s="351" t="n"/>
      <c r="Y54" s="351" t="n"/>
      <c r="Z54" s="351" t="n"/>
      <c r="AA54" s="351" t="n"/>
      <c r="AB54" s="351" t="n"/>
      <c r="AC54" s="351" t="n"/>
      <c r="AD54" s="351" t="n"/>
      <c r="AE54" s="351" t="n"/>
      <c r="AF54" s="351" t="n"/>
    </row>
    <row r="55">
      <c r="A55" s="351" t="n"/>
      <c r="B55" s="351" t="n"/>
      <c r="C55" s="240" t="n"/>
      <c r="D55" s="240" t="n"/>
      <c r="E55" s="240" t="n"/>
      <c r="F55" s="240" t="n"/>
      <c r="G55" s="240" t="n"/>
      <c r="H55" s="240" t="n"/>
      <c r="I55" s="240" t="n"/>
      <c r="J55" s="240" t="n"/>
      <c r="K55" s="240" t="n"/>
      <c r="L55" s="240" t="n"/>
      <c r="M55" s="240" t="n"/>
      <c r="N55" s="240" t="n"/>
      <c r="O55" s="240" t="n"/>
      <c r="P55" s="240" t="n"/>
      <c r="Q55" s="240" t="n"/>
      <c r="R55" s="240" t="n"/>
      <c r="S55" s="240" t="n"/>
      <c r="T55" s="240" t="n"/>
      <c r="U55" s="351" t="n"/>
      <c r="V55" s="351" t="n"/>
      <c r="W55" s="351" t="n"/>
      <c r="X55" s="351" t="n"/>
      <c r="Y55" s="351" t="n"/>
      <c r="Z55" s="351" t="n"/>
      <c r="AA55" s="351" t="n"/>
      <c r="AB55" s="351" t="n"/>
      <c r="AC55" s="351" t="n"/>
      <c r="AD55" s="351" t="n"/>
      <c r="AE55" s="351" t="n"/>
      <c r="AF55" s="35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45"/>
  <mergeCells count="33">
    <mergeCell ref="C54:E54"/>
    <mergeCell ref="V2:W2"/>
    <mergeCell ref="C8:F8"/>
    <mergeCell ref="F54:G54"/>
    <mergeCell ref="H10:I10"/>
    <mergeCell ref="C7:F7"/>
    <mergeCell ref="K5:L5"/>
    <mergeCell ref="M5:N5"/>
    <mergeCell ref="H50:I50"/>
    <mergeCell ref="C51:E51"/>
    <mergeCell ref="A1:T1"/>
    <mergeCell ref="C52:E52"/>
    <mergeCell ref="V3:AB3"/>
    <mergeCell ref="F51:G51"/>
    <mergeCell ref="M10:N10"/>
    <mergeCell ref="H51:I51"/>
    <mergeCell ref="C6:F6"/>
    <mergeCell ref="C5:F5"/>
    <mergeCell ref="M7:N7"/>
    <mergeCell ref="M6:N6"/>
    <mergeCell ref="C53:E53"/>
    <mergeCell ref="H7:I7"/>
    <mergeCell ref="H28:I28"/>
    <mergeCell ref="C10:F10"/>
    <mergeCell ref="M8:N8"/>
    <mergeCell ref="F52:G52"/>
    <mergeCell ref="P53:T53"/>
    <mergeCell ref="AA2:AB2"/>
    <mergeCell ref="K10:L10"/>
    <mergeCell ref="H5:I5"/>
    <mergeCell ref="K4:L4"/>
    <mergeCell ref="M4:N4"/>
    <mergeCell ref="F53:G53"/>
  </mergeCells>
  <dataValidations count="5">
    <dataValidation sqref="A14:A48" showDropDown="0" showInputMessage="0" showErrorMessage="0" allowBlank="1" type="list">
      <formula1>"On Day,Off Day,Sick,Absent,Holiday,Annual Leave"</formula1>
    </dataValidation>
    <dataValidation sqref="B14:B48" showDropDown="0" showInputMessage="0" showErrorMessage="0" allowBlank="1" type="list">
      <formula1>"Holiday Double,Phagwah,Good Friday,Easter Monday,Labour Day,Christmas,Eid ul Azha"</formula1>
    </dataValidation>
    <dataValidation sqref="J14:J48" showDropDown="0" showInputMessage="0" showErrorMessage="0" allowBlank="1" type="list">
      <formula1>_xlfn._LONGTEXT("Unico,Unico-2,Unico-42,Unico-44,Unico-46,Unico-47,Unico-48,Unico-49,Globe,Globe-12,Hebrews,Romans-2,Beacon,Numbers,Zebra-24,Sunrise,Sunrise-1,Sunflower 6,Sunset 12,Ripple,Neptune P1,Neptune P2,Neptune P3,Neptune P4,Neptune P5,Neptune P6,Neptune P7,Rainbow"," 1,Rainbow 2,Citadel,Sunset 11,Autumn,Autumn-2,Miracle,Miracle 1,Canteen,Guard Hut")</formula1>
    </dataValidation>
    <dataValidation sqref="O7" showDropDown="0" showInputMessage="0" showErrorMessage="0" allowBlank="1" type="list">
      <formula1>"Caricom,EU,UN,DMC,ARU,Head Office,Canteen"</formula1>
    </dataValidation>
    <dataValidation sqref="O6" showDropDown="0" showInputMessage="0" showErrorMessage="0" allowBlank="1" type="list">
      <formula1>"Unarmed,Armed"</formula1>
    </dataValidation>
  </dataValidations>
  <printOptions horizontalCentered="1"/>
  <pageMargins left="0.5" right="0.5" top="0.5" bottom="1" header="0.5" footer="0.5"/>
  <pageSetup orientation="portrait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AL55"/>
  <sheetViews>
    <sheetView topLeftCell="A24" workbookViewId="0">
      <selection activeCell="J52" sqref="J52"/>
    </sheetView>
  </sheetViews>
  <sheetFormatPr baseColWidth="8" defaultRowHeight="13.5"/>
  <cols>
    <col width="12.28515625" customWidth="1" style="348" min="1" max="1"/>
    <col width="15.140625" customWidth="1" style="348" min="2" max="2"/>
    <col width="12.42578125" customWidth="1" style="348" min="3" max="3"/>
    <col width="9.28515625" customWidth="1" style="348" min="4" max="4"/>
    <col hidden="1" width="9.28515625" customWidth="1" style="348" min="5" max="5"/>
    <col hidden="1" width="2" customWidth="1" style="348" min="6" max="6"/>
    <col hidden="1" width="12.5703125" customWidth="1" style="348" min="7" max="7"/>
    <col width="9.28515625" customWidth="1" style="348" min="8" max="8"/>
    <col width="6.5703125" customWidth="1" style="348" min="9" max="9"/>
    <col width="10.140625" customWidth="1" style="348" min="10" max="10"/>
    <col width="15.28515625" customWidth="1" style="348" min="11" max="11"/>
    <col width="10.5703125" customWidth="1" style="348" min="12" max="12"/>
    <col width="11" customWidth="1" style="348" min="13" max="13"/>
    <col width="9.85546875" customWidth="1" style="348" min="14" max="14"/>
    <col width="11.140625" customWidth="1" style="348" min="15" max="15"/>
    <col width="9.85546875" customWidth="1" style="348" min="16" max="16"/>
    <col width="10.28515625" customWidth="1" style="348" min="17" max="17"/>
    <col width="8.85546875" customWidth="1" style="348" min="18" max="19"/>
    <col width="45.28515625" customWidth="1" style="348" min="20" max="20"/>
    <col width="9.140625" customWidth="1" style="348" min="21" max="21"/>
    <col width="3.140625" customWidth="1" style="348" min="22" max="29"/>
    <col width="10.28515625" customWidth="1" style="348" min="30" max="30"/>
  </cols>
  <sheetData>
    <row r="1" ht="32.25" customFormat="1" customHeight="1" s="1" thickBot="1">
      <c r="A1" s="332" t="n"/>
      <c r="B1" s="354" t="n"/>
      <c r="C1" s="354" t="n"/>
      <c r="D1" s="354" t="n"/>
      <c r="E1" s="354" t="n"/>
      <c r="F1" s="354" t="n"/>
      <c r="G1" s="354" t="n"/>
      <c r="H1" s="354" t="n"/>
      <c r="I1" s="354" t="n"/>
      <c r="J1" s="354" t="n"/>
      <c r="K1" s="354" t="n"/>
      <c r="L1" s="354" t="n"/>
      <c r="M1" s="354" t="n"/>
      <c r="N1" s="354" t="n"/>
      <c r="O1" s="354" t="n"/>
      <c r="P1" s="354" t="n"/>
      <c r="Q1" s="354" t="n"/>
      <c r="R1" s="354" t="n"/>
      <c r="S1" s="354" t="n"/>
      <c r="T1" s="355" t="n"/>
      <c r="U1" s="351" t="n"/>
      <c r="V1" s="351" t="n"/>
      <c r="W1" s="351" t="n"/>
      <c r="X1" s="351" t="n"/>
      <c r="Y1" s="351" t="n"/>
      <c r="Z1" s="351" t="n"/>
      <c r="AA1" s="351" t="n"/>
      <c r="AB1" s="351" t="n"/>
      <c r="AC1" s="351" t="n"/>
      <c r="AD1" s="126" t="n"/>
      <c r="AE1" s="351" t="n"/>
      <c r="AF1" s="351" t="n"/>
    </row>
    <row r="2" ht="15" customFormat="1" customHeight="1" s="1">
      <c r="A2" s="351" t="n"/>
      <c r="B2" s="351" t="n"/>
      <c r="C2" s="127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128" t="n"/>
      <c r="U2" s="351" t="n"/>
      <c r="V2" s="343" t="n">
        <v>2025</v>
      </c>
      <c r="W2" s="356" t="n"/>
      <c r="X2" s="351" t="n"/>
      <c r="Y2" s="351" t="n"/>
      <c r="Z2" s="129" t="inlineStr">
        <is>
          <t>Month:</t>
        </is>
      </c>
      <c r="AA2" s="343" t="n">
        <v>3</v>
      </c>
      <c r="AB2" s="356" t="n"/>
      <c r="AC2" s="351" t="n"/>
      <c r="AD2" s="351" t="n"/>
      <c r="AE2" s="351" t="n"/>
      <c r="AF2" s="351" t="n"/>
    </row>
    <row r="3" ht="15.6" customHeight="1" s="348" thickBot="1">
      <c r="A3" s="351" t="n"/>
      <c r="B3" s="351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351" t="n"/>
      <c r="V3" s="333">
        <f>DATE(V2,AA2,1)</f>
        <v/>
      </c>
      <c r="W3" s="357" t="n"/>
      <c r="X3" s="357" t="n"/>
      <c r="Y3" s="357" t="n"/>
      <c r="Z3" s="357" t="n"/>
      <c r="AA3" s="357" t="n"/>
      <c r="AB3" s="358" t="n"/>
      <c r="AC3" s="351" t="n"/>
      <c r="AD3" s="351" t="n"/>
      <c r="AE3" s="351" t="n"/>
      <c r="AF3" s="249" t="n"/>
    </row>
    <row r="4" ht="21" customHeight="1" s="348" thickBot="1">
      <c r="A4" s="351" t="n"/>
      <c r="B4" s="351" t="n"/>
      <c r="C4" s="25" t="inlineStr">
        <is>
          <t>Federal Manangement Systems</t>
        </is>
      </c>
      <c r="D4" s="25" t="n"/>
      <c r="E4" s="25" t="n"/>
      <c r="F4" s="25" t="n"/>
      <c r="G4" s="25" t="n"/>
      <c r="H4" s="6" t="n"/>
      <c r="I4" s="6" t="n"/>
      <c r="J4" s="6" t="n"/>
      <c r="K4" s="330" t="inlineStr">
        <is>
          <t>Employee Number:</t>
        </is>
      </c>
      <c r="L4" s="351" t="n"/>
      <c r="M4" s="342" t="inlineStr">
        <is>
          <t>4604</t>
        </is>
      </c>
      <c r="N4" s="355" t="n"/>
      <c r="O4" s="6" t="n"/>
      <c r="P4" s="6" t="n"/>
      <c r="Q4" s="6" t="n"/>
      <c r="R4" s="6" t="n"/>
      <c r="S4" s="6" t="n"/>
      <c r="T4" s="6" t="n"/>
      <c r="U4" s="351" t="n"/>
      <c r="V4" s="130" t="inlineStr">
        <is>
          <t>Su</t>
        </is>
      </c>
      <c r="W4" s="131" t="inlineStr">
        <is>
          <t>M</t>
        </is>
      </c>
      <c r="X4" s="131" t="inlineStr">
        <is>
          <t>Tu</t>
        </is>
      </c>
      <c r="Y4" s="131" t="inlineStr">
        <is>
          <t>W</t>
        </is>
      </c>
      <c r="Z4" s="131" t="inlineStr">
        <is>
          <t>Th</t>
        </is>
      </c>
      <c r="AA4" s="131" t="inlineStr">
        <is>
          <t>F</t>
        </is>
      </c>
      <c r="AB4" s="132" t="inlineStr">
        <is>
          <t>Sa</t>
        </is>
      </c>
      <c r="AC4" s="351" t="n"/>
      <c r="AD4" s="133" t="inlineStr">
        <is>
          <t>Overtime Options</t>
        </is>
      </c>
      <c r="AE4" s="351" t="n"/>
      <c r="AF4" s="351" t="n"/>
      <c r="AJ4" s="257" t="n"/>
    </row>
    <row r="5" ht="14.1" customHeight="1" s="348" thickBot="1">
      <c r="A5" s="351" t="n"/>
      <c r="B5" s="351" t="n"/>
      <c r="C5" s="337" t="n"/>
      <c r="D5" s="351" t="n"/>
      <c r="E5" s="351" t="n"/>
      <c r="F5" s="351" t="n"/>
      <c r="G5" s="6" t="n"/>
      <c r="H5" s="340" t="n"/>
      <c r="I5" s="351" t="n"/>
      <c r="J5" s="340" t="n"/>
      <c r="K5" s="344" t="inlineStr">
        <is>
          <t>Employee Name:</t>
        </is>
      </c>
      <c r="L5" s="359" t="n"/>
      <c r="M5" s="342" t="inlineStr">
        <is>
          <t>Tinnie, Generva Caroline</t>
        </is>
      </c>
      <c r="N5" s="355" t="n"/>
      <c r="O5" s="337" t="n"/>
      <c r="P5" s="337" t="n"/>
      <c r="Q5" s="337" t="n"/>
      <c r="R5" s="337" t="n"/>
      <c r="S5" s="337" t="n"/>
      <c r="T5" s="337" t="n"/>
      <c r="U5" s="351" t="n"/>
      <c r="V5" s="263">
        <f>IF(MONTH($V$3)&lt;&gt;MONTH($V$3-WEEKDAY($V$3,1)+(ROW(V5)-ROW($V$5))*7+(COLUMN(V5)-COLUMN($V$5)+1)),"",$V$3-WEEKDAY($V$3,1)+(ROW(V5)-ROW($V$5))*7+(COLUMN(V5)-COLUMN($V$5)+1))</f>
        <v/>
      </c>
      <c r="W5" s="263">
        <f>IF(MONTH($V$3)&lt;&gt;MONTH($V$3-WEEKDAY($V$3,1)+(ROW(W5)-ROW($V$5))*7+(COLUMN(W5)-COLUMN($V$5)+1)),"",$V$3-WEEKDAY($V$3,1)+(ROW(W5)-ROW($V$5))*7+(COLUMN(W5)-COLUMN($V$5)+1))</f>
        <v/>
      </c>
      <c r="X5" s="263">
        <f>IF(MONTH($V$3)&lt;&gt;MONTH($V$3-WEEKDAY($V$3,1)+(ROW(X5)-ROW($V$5))*7+(COLUMN(X5)-COLUMN($V$5)+1)),"",$V$3-WEEKDAY($V$3,1)+(ROW(X5)-ROW($V$5))*7+(COLUMN(X5)-COLUMN($V$5)+1))</f>
        <v/>
      </c>
      <c r="Y5" s="263">
        <f>IF(MONTH($V$3)&lt;&gt;MONTH($V$3-WEEKDAY($V$3,1)+(ROW(Y5)-ROW($V$5))*7+(COLUMN(Y5)-COLUMN($V$5)+1)),"",$V$3-WEEKDAY($V$3,1)+(ROW(Y5)-ROW($V$5))*7+(COLUMN(Y5)-COLUMN($V$5)+1))</f>
        <v/>
      </c>
      <c r="Z5" s="263">
        <f>IF(MONTH($V$3)&lt;&gt;MONTH($V$3-WEEKDAY($V$3,1)+(ROW(Z5)-ROW($V$5))*7+(COLUMN(Z5)-COLUMN($V$5)+1)),"",$V$3-WEEKDAY($V$3,1)+(ROW(Z5)-ROW($V$5))*7+(COLUMN(Z5)-COLUMN($V$5)+1))</f>
        <v/>
      </c>
      <c r="AA5" s="263">
        <f>IF(MONTH($V$3)&lt;&gt;MONTH($V$3-WEEKDAY($V$3,1)+(ROW(AA5)-ROW($V$5))*7+(COLUMN(AA5)-COLUMN($V$5)+1)),"",$V$3-WEEKDAY($V$3,1)+(ROW(AA5)-ROW($V$5))*7+(COLUMN(AA5)-COLUMN($V$5)+1))</f>
        <v/>
      </c>
      <c r="AB5" s="263">
        <f>IF(MONTH($V$3)&lt;&gt;MONTH($V$3-WEEKDAY($V$3,1)+(ROW(AB5)-ROW($V$5))*7+(COLUMN(AB5)-COLUMN($V$5)+1)),"",$V$3-WEEKDAY($V$3,1)+(ROW(AB5)-ROW($V$5))*7+(COLUMN(AB5)-COLUMN($V$5)+1))</f>
        <v/>
      </c>
      <c r="AC5" s="351" t="n"/>
      <c r="AD5" s="351" t="n"/>
      <c r="AE5" s="3" t="b">
        <v>1</v>
      </c>
      <c r="AF5" s="258" t="n"/>
      <c r="AJ5" s="350" t="n"/>
      <c r="AK5" s="350" t="n"/>
      <c r="AL5" s="350" t="n"/>
    </row>
    <row r="6" ht="14.1" customHeight="1" s="348" thickBot="1">
      <c r="A6" s="351" t="n"/>
      <c r="B6" s="351" t="n"/>
      <c r="C6" s="337" t="inlineStr">
        <is>
          <t xml:space="preserve">120 Peter Rose St </t>
        </is>
      </c>
      <c r="D6" s="351" t="n"/>
      <c r="E6" s="351" t="n"/>
      <c r="F6" s="351" t="n"/>
      <c r="G6" s="6" t="n"/>
      <c r="H6" s="6" t="n"/>
      <c r="I6" s="6" t="n"/>
      <c r="J6" s="6" t="n"/>
      <c r="K6" s="6" t="n"/>
      <c r="L6" s="6" t="n"/>
      <c r="M6" s="339" t="inlineStr">
        <is>
          <t>Armed or unarmed</t>
        </is>
      </c>
      <c r="N6" s="360" t="n"/>
      <c r="O6" s="135" t="inlineStr">
        <is>
          <t>Unarmed</t>
        </is>
      </c>
      <c r="P6" s="6" t="n"/>
      <c r="Q6" s="6" t="n"/>
      <c r="R6" s="6" t="n"/>
      <c r="S6" s="6" t="n"/>
      <c r="T6" s="6" t="n"/>
      <c r="U6" s="351" t="n"/>
      <c r="V6" s="263">
        <f>IF(MONTH($V$3)&lt;&gt;MONTH($V$3-WEEKDAY($V$3,1)+(ROW(V6)-ROW($V$5))*7+(COLUMN(V6)-COLUMN($V$5)+1)),"",$V$3-WEEKDAY($V$3,1)+(ROW(V6)-ROW($V$5))*7+(COLUMN(V6)-COLUMN($V$5)+1))</f>
        <v/>
      </c>
      <c r="W6" s="263">
        <f>IF(MONTH($V$3)&lt;&gt;MONTH($V$3-WEEKDAY($V$3,1)+(ROW(W6)-ROW($V$5))*7+(COLUMN(W6)-COLUMN($V$5)+1)),"",$V$3-WEEKDAY($V$3,1)+(ROW(W6)-ROW($V$5))*7+(COLUMN(W6)-COLUMN($V$5)+1))</f>
        <v/>
      </c>
      <c r="X6" s="263">
        <f>IF(MONTH($V$3)&lt;&gt;MONTH($V$3-WEEKDAY($V$3,1)+(ROW(X6)-ROW($V$5))*7+(COLUMN(X6)-COLUMN($V$5)+1)),"",$V$3-WEEKDAY($V$3,1)+(ROW(X6)-ROW($V$5))*7+(COLUMN(X6)-COLUMN($V$5)+1))</f>
        <v/>
      </c>
      <c r="Y6" s="263">
        <f>IF(MONTH($V$3)&lt;&gt;MONTH($V$3-WEEKDAY($V$3,1)+(ROW(Y6)-ROW($V$5))*7+(COLUMN(Y6)-COLUMN($V$5)+1)),"",$V$3-WEEKDAY($V$3,1)+(ROW(Y6)-ROW($V$5))*7+(COLUMN(Y6)-COLUMN($V$5)+1))</f>
        <v/>
      </c>
      <c r="Z6" s="263">
        <f>IF(MONTH($V$3)&lt;&gt;MONTH($V$3-WEEKDAY($V$3,1)+(ROW(Z6)-ROW($V$5))*7+(COLUMN(Z6)-COLUMN($V$5)+1)),"",$V$3-WEEKDAY($V$3,1)+(ROW(Z6)-ROW($V$5))*7+(COLUMN(Z6)-COLUMN($V$5)+1))</f>
        <v/>
      </c>
      <c r="AA6" s="263">
        <f>IF(MONTH($V$3)&lt;&gt;MONTH($V$3-WEEKDAY($V$3,1)+(ROW(AA6)-ROW($V$5))*7+(COLUMN(AA6)-COLUMN($V$5)+1)),"",$V$3-WEEKDAY($V$3,1)+(ROW(AA6)-ROW($V$5))*7+(COLUMN(AA6)-COLUMN($V$5)+1))</f>
        <v/>
      </c>
      <c r="AB6" s="263">
        <f>IF(MONTH($V$3)&lt;&gt;MONTH($V$3-WEEKDAY($V$3,1)+(ROW(AB6)-ROW($V$5))*7+(COLUMN(AB6)-COLUMN($V$5)+1)),"",$V$3-WEEKDAY($V$3,1)+(ROW(AB6)-ROW($V$5))*7+(COLUMN(AB6)-COLUMN($V$5)+1))</f>
        <v/>
      </c>
      <c r="AC6" s="351" t="n"/>
      <c r="AD6" s="136" t="inlineStr">
        <is>
          <t>After:</t>
        </is>
      </c>
      <c r="AE6" s="264" t="n">
        <v>8</v>
      </c>
      <c r="AF6" s="258" t="n"/>
      <c r="AJ6" s="350" t="n"/>
      <c r="AL6" s="251" t="n"/>
    </row>
    <row r="7" ht="14.1" customHeight="1" s="348" thickBot="1">
      <c r="A7" s="351" t="n"/>
      <c r="B7" s="351" t="n"/>
      <c r="C7" s="337" t="inlineStr">
        <is>
          <t>Queenstown</t>
        </is>
      </c>
      <c r="D7" s="351" t="n"/>
      <c r="E7" s="351" t="n"/>
      <c r="F7" s="351" t="n"/>
      <c r="G7" s="6" t="n"/>
      <c r="H7" s="340" t="n"/>
      <c r="I7" s="351" t="n"/>
      <c r="J7" s="340" t="n"/>
      <c r="K7" s="340" t="n"/>
      <c r="L7" s="340" t="n"/>
      <c r="M7" s="338" t="inlineStr">
        <is>
          <t>Agency</t>
        </is>
      </c>
      <c r="N7" s="361" t="n"/>
      <c r="O7" s="7" t="inlineStr">
        <is>
          <t>Caricom</t>
        </is>
      </c>
      <c r="P7" s="6" t="n"/>
      <c r="Q7" s="6" t="n"/>
      <c r="R7" s="6" t="n"/>
      <c r="S7" s="6" t="n"/>
      <c r="T7" s="6" t="n"/>
      <c r="U7" s="351" t="n"/>
      <c r="V7" s="263">
        <f>IF(MONTH($V$3)&lt;&gt;MONTH($V$3-WEEKDAY($V$3,1)+(ROW(V7)-ROW($V$5))*7+(COLUMN(V7)-COLUMN($V$5)+1)),"",$V$3-WEEKDAY($V$3,1)+(ROW(V7)-ROW($V$5))*7+(COLUMN(V7)-COLUMN($V$5)+1))</f>
        <v/>
      </c>
      <c r="W7" s="263">
        <f>IF(MONTH($V$3)&lt;&gt;MONTH($V$3-WEEKDAY($V$3,1)+(ROW(W7)-ROW($V$5))*7+(COLUMN(W7)-COLUMN($V$5)+1)),"",$V$3-WEEKDAY($V$3,1)+(ROW(W7)-ROW($V$5))*7+(COLUMN(W7)-COLUMN($V$5)+1))</f>
        <v/>
      </c>
      <c r="X7" s="263">
        <f>IF(MONTH($V$3)&lt;&gt;MONTH($V$3-WEEKDAY($V$3,1)+(ROW(X7)-ROW($V$5))*7+(COLUMN(X7)-COLUMN($V$5)+1)),"",$V$3-WEEKDAY($V$3,1)+(ROW(X7)-ROW($V$5))*7+(COLUMN(X7)-COLUMN($V$5)+1))</f>
        <v/>
      </c>
      <c r="Y7" s="263">
        <f>IF(MONTH($V$3)&lt;&gt;MONTH($V$3-WEEKDAY($V$3,1)+(ROW(Y7)-ROW($V$5))*7+(COLUMN(Y7)-COLUMN($V$5)+1)),"",$V$3-WEEKDAY($V$3,1)+(ROW(Y7)-ROW($V$5))*7+(COLUMN(Y7)-COLUMN($V$5)+1))</f>
        <v/>
      </c>
      <c r="Z7" s="263">
        <f>IF(MONTH($V$3)&lt;&gt;MONTH($V$3-WEEKDAY($V$3,1)+(ROW(Z7)-ROW($V$5))*7+(COLUMN(Z7)-COLUMN($V$5)+1)),"",$V$3-WEEKDAY($V$3,1)+(ROW(Z7)-ROW($V$5))*7+(COLUMN(Z7)-COLUMN($V$5)+1))</f>
        <v/>
      </c>
      <c r="AA7" s="263">
        <f>IF(MONTH($V$3)&lt;&gt;MONTH($V$3-WEEKDAY($V$3,1)+(ROW(AA7)-ROW($V$5))*7+(COLUMN(AA7)-COLUMN($V$5)+1)),"",$V$3-WEEKDAY($V$3,1)+(ROW(AA7)-ROW($V$5))*7+(COLUMN(AA7)-COLUMN($V$5)+1))</f>
        <v/>
      </c>
      <c r="AB7" s="263">
        <f>IF(MONTH($V$3)&lt;&gt;MONTH($V$3-WEEKDAY($V$3,1)+(ROW(AB7)-ROW($V$5))*7+(COLUMN(AB7)-COLUMN($V$5)+1)),"",$V$3-WEEKDAY($V$3,1)+(ROW(AB7)-ROW($V$5))*7+(COLUMN(AB7)-COLUMN($V$5)+1))</f>
        <v/>
      </c>
      <c r="AC7" s="351" t="n"/>
      <c r="AD7" s="351" t="n"/>
      <c r="AE7" s="351" t="n"/>
      <c r="AF7" s="258" t="n"/>
      <c r="AJ7" s="350" t="n"/>
      <c r="AL7" s="251" t="n"/>
    </row>
    <row r="8">
      <c r="A8" s="351" t="n"/>
      <c r="B8" s="351" t="n"/>
      <c r="C8" s="337" t="inlineStr">
        <is>
          <t>Georgetown, Guyana</t>
        </is>
      </c>
      <c r="D8" s="351" t="n"/>
      <c r="E8" s="351" t="n"/>
      <c r="F8" s="351" t="n"/>
      <c r="G8" s="6" t="n"/>
      <c r="H8" s="6" t="n"/>
      <c r="I8" s="6" t="n"/>
      <c r="J8" s="6" t="n"/>
      <c r="K8" s="6" t="n"/>
      <c r="L8" s="6" t="n"/>
      <c r="M8" s="341" t="n"/>
      <c r="N8" s="351" t="n"/>
      <c r="O8" s="351" t="n"/>
      <c r="P8" s="6" t="n"/>
      <c r="Q8" s="6" t="n"/>
      <c r="R8" s="6" t="n"/>
      <c r="S8" s="6" t="n"/>
      <c r="T8" s="6" t="n"/>
      <c r="U8" s="351" t="n"/>
      <c r="V8" s="263">
        <f>IF(MONTH($V$3)&lt;&gt;MONTH($V$3-WEEKDAY($V$3,1)+(ROW(V8)-ROW($V$5))*7+(COLUMN(V8)-COLUMN($V$5)+1)),"",$V$3-WEEKDAY($V$3,1)+(ROW(V8)-ROW($V$5))*7+(COLUMN(V8)-COLUMN($V$5)+1))</f>
        <v/>
      </c>
      <c r="W8" s="263">
        <f>IF(MONTH($V$3)&lt;&gt;MONTH($V$3-WEEKDAY($V$3,1)+(ROW(W8)-ROW($V$5))*7+(COLUMN(W8)-COLUMN($V$5)+1)),"",$V$3-WEEKDAY($V$3,1)+(ROW(W8)-ROW($V$5))*7+(COLUMN(W8)-COLUMN($V$5)+1))</f>
        <v/>
      </c>
      <c r="X8" s="263">
        <f>IF(MONTH($V$3)&lt;&gt;MONTH($V$3-WEEKDAY($V$3,1)+(ROW(X8)-ROW($V$5))*7+(COLUMN(X8)-COLUMN($V$5)+1)),"",$V$3-WEEKDAY($V$3,1)+(ROW(X8)-ROW($V$5))*7+(COLUMN(X8)-COLUMN($V$5)+1))</f>
        <v/>
      </c>
      <c r="Y8" s="263">
        <f>IF(MONTH($V$3)&lt;&gt;MONTH($V$3-WEEKDAY($V$3,1)+(ROW(Y8)-ROW($V$5))*7+(COLUMN(Y8)-COLUMN($V$5)+1)),"",$V$3-WEEKDAY($V$3,1)+(ROW(Y8)-ROW($V$5))*7+(COLUMN(Y8)-COLUMN($V$5)+1))</f>
        <v/>
      </c>
      <c r="Z8" s="263">
        <f>IF(MONTH($V$3)&lt;&gt;MONTH($V$3-WEEKDAY($V$3,1)+(ROW(Z8)-ROW($V$5))*7+(COLUMN(Z8)-COLUMN($V$5)+1)),"",$V$3-WEEKDAY($V$3,1)+(ROW(Z8)-ROW($V$5))*7+(COLUMN(Z8)-COLUMN($V$5)+1))</f>
        <v/>
      </c>
      <c r="AA8" s="263">
        <f>IF(MONTH($V$3)&lt;&gt;MONTH($V$3-WEEKDAY($V$3,1)+(ROW(AA8)-ROW($V$5))*7+(COLUMN(AA8)-COLUMN($V$5)+1)),"",$V$3-WEEKDAY($V$3,1)+(ROW(AA8)-ROW($V$5))*7+(COLUMN(AA8)-COLUMN($V$5)+1))</f>
        <v/>
      </c>
      <c r="AB8" s="263">
        <f>IF(MONTH($V$3)&lt;&gt;MONTH($V$3-WEEKDAY($V$3,1)+(ROW(AB8)-ROW($V$5))*7+(COLUMN(AB8)-COLUMN($V$5)+1)),"",$V$3-WEEKDAY($V$3,1)+(ROW(AB8)-ROW($V$5))*7+(COLUMN(AB8)-COLUMN($V$5)+1))</f>
        <v/>
      </c>
      <c r="AC8" s="351" t="n"/>
      <c r="AD8" s="351" t="n"/>
      <c r="AE8" s="3" t="b">
        <v>1</v>
      </c>
      <c r="AF8" s="258" t="n"/>
      <c r="AJ8" s="350" t="n"/>
      <c r="AL8" s="251" t="n"/>
    </row>
    <row r="9">
      <c r="A9" s="351" t="n"/>
      <c r="B9" s="351" t="n"/>
      <c r="C9" s="337" t="n"/>
      <c r="D9" s="337" t="n"/>
      <c r="E9" s="337" t="n"/>
      <c r="F9" s="337" t="n"/>
      <c r="G9" s="6" t="n"/>
      <c r="H9" s="6" t="n"/>
      <c r="I9" s="6" t="n"/>
      <c r="J9" s="6" t="n"/>
      <c r="K9" s="6" t="n"/>
      <c r="L9" s="6" t="n"/>
      <c r="M9" s="137" t="n"/>
      <c r="N9" s="137" t="n"/>
      <c r="O9" s="6" t="n"/>
      <c r="P9" s="6" t="n"/>
      <c r="Q9" s="6" t="n"/>
      <c r="R9" s="6" t="n"/>
      <c r="S9" s="6" t="n"/>
      <c r="T9" s="6" t="n"/>
      <c r="U9" s="351" t="n"/>
      <c r="V9" s="265" t="n"/>
      <c r="W9" s="265" t="n"/>
      <c r="X9" s="265" t="n"/>
      <c r="Y9" s="265" t="n"/>
      <c r="Z9" s="265" t="n"/>
      <c r="AA9" s="265" t="n"/>
      <c r="AB9" s="265" t="n"/>
      <c r="AC9" s="351" t="n"/>
      <c r="AD9" s="351" t="n"/>
      <c r="AE9" s="3" t="n"/>
      <c r="AF9" s="351" t="n"/>
      <c r="AJ9" s="350" t="n"/>
      <c r="AL9" s="251" t="n"/>
    </row>
    <row r="10">
      <c r="A10" s="351" t="n"/>
      <c r="B10" s="351" t="n"/>
      <c r="C10" s="337" t="inlineStr">
        <is>
          <t>592-223-7560</t>
        </is>
      </c>
      <c r="D10" s="351" t="n"/>
      <c r="E10" s="351" t="n"/>
      <c r="F10" s="351" t="n"/>
      <c r="G10" s="6" t="n"/>
      <c r="H10" s="340" t="n"/>
      <c r="I10" s="351" t="n"/>
      <c r="J10" s="340" t="n"/>
      <c r="K10" s="330" t="inlineStr">
        <is>
          <t>Week Starting:</t>
        </is>
      </c>
      <c r="L10" s="351" t="n"/>
      <c r="M10" s="335" t="n">
        <v>45977</v>
      </c>
      <c r="N10" s="362" t="n"/>
      <c r="O10" s="6" t="n"/>
      <c r="P10" s="6" t="n"/>
      <c r="Q10" s="6" t="n"/>
      <c r="R10" s="6" t="n"/>
      <c r="S10" s="6" t="n"/>
      <c r="T10" s="138" t="inlineStr">
        <is>
          <t>[42]</t>
        </is>
      </c>
      <c r="U10" s="351" t="n"/>
      <c r="V10" s="263">
        <f>IF(MONTH($V$3)&lt;&gt;MONTH($V$3-WEEKDAY($V$3,1)+(ROW(V10)-ROW($V$5))*7+(COLUMN(V10)-COLUMN($V$5)+1)),"",$V$3-WEEKDAY($V$3,1)+(ROW(V10)-ROW($V$5))*7+(COLUMN(V10)-COLUMN($V$5)+1))</f>
        <v/>
      </c>
      <c r="W10" s="263">
        <f>IF(MONTH($V$3)&lt;&gt;MONTH($V$3-WEEKDAY($V$3,1)+(ROW(W10)-ROW($V$5))*7+(COLUMN(W10)-COLUMN($V$5)+1)),"",$V$3-WEEKDAY($V$3,1)+(ROW(W10)-ROW($V$5))*7+(COLUMN(W10)-COLUMN($V$5)+1))</f>
        <v/>
      </c>
      <c r="X10" s="263">
        <f>IF(MONTH($V$3)&lt;&gt;MONTH($V$3-WEEKDAY($V$3,1)+(ROW(X10)-ROW($V$5))*7+(COLUMN(X10)-COLUMN($V$5)+1)),"",$V$3-WEEKDAY($V$3,1)+(ROW(X10)-ROW($V$5))*7+(COLUMN(X10)-COLUMN($V$5)+1))</f>
        <v/>
      </c>
      <c r="Y10" s="263">
        <f>IF(MONTH($V$3)&lt;&gt;MONTH($V$3-WEEKDAY($V$3,1)+(ROW(Y10)-ROW($V$5))*7+(COLUMN(Y10)-COLUMN($V$5)+1)),"",$V$3-WEEKDAY($V$3,1)+(ROW(Y10)-ROW($V$5))*7+(COLUMN(Y10)-COLUMN($V$5)+1))</f>
        <v/>
      </c>
      <c r="Z10" s="263">
        <f>IF(MONTH($V$3)&lt;&gt;MONTH($V$3-WEEKDAY($V$3,1)+(ROW(Z10)-ROW($V$5))*7+(COLUMN(Z10)-COLUMN($V$5)+1)),"",$V$3-WEEKDAY($V$3,1)+(ROW(Z10)-ROW($V$5))*7+(COLUMN(Z10)-COLUMN($V$5)+1))</f>
        <v/>
      </c>
      <c r="AA10" s="263">
        <f>IF(MONTH($V$3)&lt;&gt;MONTH($V$3-WEEKDAY($V$3,1)+(ROW(AA10)-ROW($V$5))*7+(COLUMN(AA10)-COLUMN($V$5)+1)),"",$V$3-WEEKDAY($V$3,1)+(ROW(AA10)-ROW($V$5))*7+(COLUMN(AA10)-COLUMN($V$5)+1))</f>
        <v/>
      </c>
      <c r="AB10" s="263">
        <f>IF(MONTH($V$3)&lt;&gt;MONTH($V$3-WEEKDAY($V$3,1)+(ROW(AB10)-ROW($V$5))*7+(COLUMN(AB10)-COLUMN($V$5)+1)),"",$V$3-WEEKDAY($V$3,1)+(ROW(AB10)-ROW($V$5))*7+(COLUMN(AB10)-COLUMN($V$5)+1))</f>
        <v/>
      </c>
      <c r="AC10" s="351" t="n"/>
      <c r="AD10" s="136" t="inlineStr">
        <is>
          <t>After:</t>
        </is>
      </c>
      <c r="AE10" s="264" t="n">
        <v>40</v>
      </c>
      <c r="AF10" s="250" t="n"/>
    </row>
    <row r="11" ht="15.75" customHeight="1" s="348" thickBot="1">
      <c r="A11" s="351" t="n"/>
      <c r="B11" s="351" t="n"/>
      <c r="C11" s="6" t="n"/>
      <c r="D11" s="6" t="n"/>
      <c r="E11" s="6" t="n"/>
      <c r="F11" s="6" t="n"/>
      <c r="G11" s="6" t="n"/>
      <c r="H11" s="6" t="n"/>
      <c r="I11" s="6" t="n"/>
      <c r="J11" s="6" t="n"/>
      <c r="K11" s="259" t="inlineStr">
        <is>
          <t>Carry Forward Hrs:</t>
        </is>
      </c>
      <c r="L11" s="248" t="n">
        <v>8</v>
      </c>
      <c r="M11" s="6" t="n"/>
      <c r="N11" s="6" t="n"/>
      <c r="O11" s="6" t="n"/>
      <c r="P11" s="6" t="n"/>
      <c r="Q11" s="6" t="n"/>
      <c r="R11" s="6" t="n"/>
      <c r="S11" s="6" t="n"/>
      <c r="T11" s="6" t="n"/>
      <c r="U11" s="351" t="n"/>
      <c r="V11" s="263">
        <f>IF(MONTH($V$3)&lt;&gt;MONTH($V$3-WEEKDAY($V$3,1)+(ROW(V11)-ROW($V$5))*7+(COLUMN(V11)-COLUMN($V$5)+1)),"",$V$3-WEEKDAY($V$3,1)+(ROW(V11)-ROW($V$5))*7+(COLUMN(V11)-COLUMN($V$5)+1))</f>
        <v/>
      </c>
      <c r="W11" s="263">
        <f>IF(MONTH($V$3)&lt;&gt;MONTH($V$3-WEEKDAY($V$3,1)+(ROW(W11)-ROW($V$5))*7+(COLUMN(W11)-COLUMN($V$5)+1)),"",$V$3-WEEKDAY($V$3,1)+(ROW(W11)-ROW($V$5))*7+(COLUMN(W11)-COLUMN($V$5)+1))</f>
        <v/>
      </c>
      <c r="X11" s="263">
        <f>IF(MONTH($V$3)&lt;&gt;MONTH($V$3-WEEKDAY($V$3,1)+(ROW(X11)-ROW($V$5))*7+(COLUMN(X11)-COLUMN($V$5)+1)),"",$V$3-WEEKDAY($V$3,1)+(ROW(X11)-ROW($V$5))*7+(COLUMN(X11)-COLUMN($V$5)+1))</f>
        <v/>
      </c>
      <c r="Y11" s="263">
        <f>IF(MONTH($V$3)&lt;&gt;MONTH($V$3-WEEKDAY($V$3,1)+(ROW(Y11)-ROW($V$5))*7+(COLUMN(Y11)-COLUMN($V$5)+1)),"",$V$3-WEEKDAY($V$3,1)+(ROW(Y11)-ROW($V$5))*7+(COLUMN(Y11)-COLUMN($V$5)+1))</f>
        <v/>
      </c>
      <c r="Z11" s="263">
        <f>IF(MONTH($V$3)&lt;&gt;MONTH($V$3-WEEKDAY($V$3,1)+(ROW(Z11)-ROW($V$5))*7+(COLUMN(Z11)-COLUMN($V$5)+1)),"",$V$3-WEEKDAY($V$3,1)+(ROW(Z11)-ROW($V$5))*7+(COLUMN(Z11)-COLUMN($V$5)+1))</f>
        <v/>
      </c>
      <c r="AA11" s="263">
        <f>IF(MONTH($V$3)&lt;&gt;MONTH($V$3-WEEKDAY($V$3,1)+(ROW(AA11)-ROW($V$5))*7+(COLUMN(AA11)-COLUMN($V$5)+1)),"",$V$3-WEEKDAY($V$3,1)+(ROW(AA11)-ROW($V$5))*7+(COLUMN(AA11)-COLUMN($V$5)+1))</f>
        <v/>
      </c>
      <c r="AB11" s="263">
        <f>IF(MONTH($V$3)&lt;&gt;MONTH($V$3-WEEKDAY($V$3,1)+(ROW(AB11)-ROW($V$5))*7+(COLUMN(AB11)-COLUMN($V$5)+1)),"",$V$3-WEEKDAY($V$3,1)+(ROW(AB11)-ROW($V$5))*7+(COLUMN(AB11)-COLUMN($V$5)+1))</f>
        <v/>
      </c>
      <c r="AC11" s="351" t="n"/>
      <c r="AD11" s="351" t="n"/>
      <c r="AE11" s="351" t="n"/>
      <c r="AF11" s="258" t="n"/>
      <c r="AJ11" s="252" t="n"/>
      <c r="AK11" s="252" t="n"/>
    </row>
    <row r="12" ht="27.75" customFormat="1" customHeight="1" s="2" thickBot="1">
      <c r="A12" s="266" t="inlineStr">
        <is>
          <t>Day Off</t>
        </is>
      </c>
      <c r="B12" s="267" t="inlineStr">
        <is>
          <t>Holiday Double</t>
        </is>
      </c>
      <c r="C12" s="139" t="inlineStr">
        <is>
          <t>Day of Week</t>
        </is>
      </c>
      <c r="D12" s="140" t="inlineStr">
        <is>
          <t>Time
In</t>
        </is>
      </c>
      <c r="E12" s="140" t="inlineStr">
        <is>
          <t>Time
Out</t>
        </is>
      </c>
      <c r="F12" s="141" t="n"/>
      <c r="G12" s="140" t="inlineStr">
        <is>
          <t>Time
In</t>
        </is>
      </c>
      <c r="H12" s="140" t="inlineStr">
        <is>
          <t>Time
Out</t>
        </is>
      </c>
      <c r="I12" s="142" t="inlineStr">
        <is>
          <t>Total
Hrs</t>
        </is>
      </c>
      <c r="J12" s="142" t="inlineStr">
        <is>
          <t>Location</t>
        </is>
      </c>
      <c r="K12" s="142" t="inlineStr">
        <is>
          <t>Supervisor</t>
        </is>
      </c>
      <c r="L12" s="142" t="inlineStr">
        <is>
          <t>Supervisor Approval</t>
        </is>
      </c>
      <c r="M12" s="140" t="inlineStr">
        <is>
          <t>Regular
Hrs</t>
        </is>
      </c>
      <c r="N12" s="140" t="inlineStr">
        <is>
          <t>Overtime
Hrs</t>
        </is>
      </c>
      <c r="O12" s="140" t="inlineStr">
        <is>
          <t>Hol Hrs</t>
        </is>
      </c>
      <c r="P12" s="140" t="inlineStr">
        <is>
          <t>Responsibilities</t>
        </is>
      </c>
      <c r="Q12" s="140" t="inlineStr">
        <is>
          <t>Risk</t>
        </is>
      </c>
      <c r="R12" s="140" t="inlineStr">
        <is>
          <t>Meals</t>
        </is>
      </c>
      <c r="S12" s="140" t="inlineStr">
        <is>
          <t>Vac Hrs</t>
        </is>
      </c>
      <c r="T12" s="143" t="inlineStr">
        <is>
          <t>Reason for Overtime</t>
        </is>
      </c>
      <c r="U12" s="144" t="inlineStr">
        <is>
          <t>Wkly Reg Avail</t>
        </is>
      </c>
      <c r="V12" s="351" t="inlineStr">
        <is>
          <t>Orig Reg</t>
        </is>
      </c>
      <c r="W12" s="351" t="inlineStr">
        <is>
          <t>Wkly OT Adj</t>
        </is>
      </c>
      <c r="X12" s="351" t="inlineStr">
        <is>
          <t>Week Start</t>
        </is>
      </c>
      <c r="Y12" s="351" t="inlineStr">
        <is>
          <t>Wk Hrs Before</t>
        </is>
      </c>
      <c r="Z12" s="351" t="n"/>
      <c r="AA12" s="351" t="n"/>
      <c r="AB12" s="351" t="n"/>
      <c r="AC12" s="351" t="n"/>
      <c r="AD12" s="351" t="n"/>
      <c r="AE12" s="351" t="n"/>
      <c r="AF12" s="351" t="n"/>
      <c r="AJ12" s="252" t="n"/>
      <c r="AK12" s="252" t="n"/>
    </row>
    <row r="13" hidden="1" ht="15.75" customHeight="1" s="348" thickBot="1">
      <c r="A13" s="268" t="n"/>
      <c r="B13" s="351" t="n"/>
      <c r="C13" s="145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146" t="n"/>
      <c r="U13" s="351" t="n"/>
      <c r="V13" s="351" t="n"/>
      <c r="W13" s="351" t="n"/>
      <c r="X13" s="351" t="n"/>
      <c r="Y13" s="351" t="n"/>
      <c r="Z13" s="351" t="n"/>
      <c r="AA13" s="351" t="n"/>
      <c r="AB13" s="351" t="n"/>
      <c r="AC13" s="351" t="n"/>
      <c r="AD13" s="351" t="n"/>
      <c r="AE13" s="351" t="n"/>
      <c r="AF13" s="351" t="n"/>
    </row>
    <row r="14" ht="24" customHeight="1" s="348" thickBot="1">
      <c r="A14" s="147" t="inlineStr">
        <is>
          <t>On Day</t>
        </is>
      </c>
      <c r="B14" s="269" t="n"/>
      <c r="C14" s="88">
        <f>M10</f>
        <v/>
      </c>
      <c r="D14" s="54" t="n"/>
      <c r="E14" s="148">
        <f>IF(D14="", "",
 IF(D14=TIME(0,0,0), 0,
 IF(AND(D14&gt;=TIME(0,0,1), D14&lt;=TIME(2,0,0)), TIME(7,0,0),
 IF(AND(D14&gt;=TIME(6,0,0), D14&lt;=TIME(8,0,0)), TIME(12,0,0),
 IF(AND(D14&gt;TIME(8,0,0), D14&lt;=TIME(13,59,0)), TIME(15,0,0),
 IF(AND(D14&gt;=TIME(14,0,0), D14&lt;=TIME(17,59,0)), TIME(21,0,0),
 IF(AND(D14&gt;=TIME(18,0,0), D14&lt;=TIME(21,59,0)), TIME(0,0,0),
 IF(AND(D14&gt;=TIME(22,0,0), D14&lt;=TIME(23,59,59)), TIME(7,0,0), ""))))))))</f>
        <v/>
      </c>
      <c r="F14" s="149" t="n"/>
      <c r="G14" s="148">
        <f>IF(AND(D14&gt;=TIME(6,0,0),D14&lt;=TIME(8,0,0)),E14,"")</f>
        <v/>
      </c>
      <c r="H14" s="54" t="n"/>
      <c r="I14" s="55">
        <f>ROUND(IF(OR(D14="",E14="",E14=0),0,IF(H14="",MOD(E14-D14,1)*24,MOD(H14-D14,1)*24)),2)</f>
        <v/>
      </c>
      <c r="J14" s="150" t="n"/>
      <c r="K14" s="270" t="n"/>
      <c r="L14" s="271" t="n"/>
      <c r="M14" s="272">
        <f>MAX(0,V14-W14)</f>
        <v/>
      </c>
      <c r="N14" s="56">
        <f>(IF(OR($C14="",$D14=""),0,
 IF(OR($A14="Holiday",$A15="Holiday"),
    IF(ISNUMBER(MATCH(TRIM($B14),{"Phagwah","Good Friday","Easter Monday","Labour Day","Christmas","Eid ul Azha","Romans-2","Globe-12","Neptune P1"},0)),0,$I14),
 IF(AND(NOT(OR($A14="Annual Leave",$A15="Annual Leave")),$A14="Off day"),$I14,
  MAX(0,$I14-$V14)
  ))))+W14</f>
        <v/>
      </c>
      <c r="O14" s="56">
        <f>IF(AND(OR($A14="Holiday",$A15="Holiday"),
        ISNUMBER(MATCH(TRIM($B14),{"Phagwah","Good Friday","Easter Monday","Labour Day","Christmas","Eid ul Azha","Romans-2","Globe-12","Neptune P1"},0))),
   $I14,0)</f>
        <v/>
      </c>
      <c r="P14" s="56">
        <f>IF(OR($O$7="Canteen",$O$7="Head Office"),0,IF($I14&lt;=0,0,IF(OR(OR(TRIM($J14)="Hebrews",TRIM($J14)="Romans",TRIM($J14)="Romans-2",TRIM($J14)="Globe",TRIM($J14)="Globe-12",TRIM($J14)="Neptune P1"),AND($I15&gt;0,OR(TRIM($J15)="Hebrews",TRIM($J15)="Romans",TRIM($J15)="Romans-2",TRIM($J15)="Globe",TRIM($J15)="Globe-12",TRIM($J15)="Neptune P1"))),1,0)))</f>
        <v/>
      </c>
      <c r="Q14" s="57" t="n"/>
      <c r="R14" s="56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IF($I14&gt;0,1,0),
      0
   ),
0))</f>
        <v/>
      </c>
      <c r="S14" s="56">
        <f>IF(OR($A14="Annual Leave",$A15="Annual Leave"),IF($A14="Annual Leave",8,0),0)</f>
        <v/>
      </c>
      <c r="T14" s="58" t="n"/>
      <c r="U14" s="144">
        <f>MAX(0,40-Y14)</f>
        <v/>
      </c>
      <c r="V14" s="151">
        <f>IF(OR($C14="",$D14=""),0,
 IF(OR($A14="Holiday",$A15="Holiday"),0,
 IF(AND(NOT(OR($A14="Annual Leave",$A15="Annual Leave")),$A14="Off day"),0,
  IF($I14+$I15&gt;=8,IF($I14&gt;=8,8,$I14),$I14)
  )))</f>
        <v/>
      </c>
      <c r="W14" s="151">
        <f>MAX(0,V14-U14)</f>
        <v/>
      </c>
      <c r="X14" s="151">
        <f>IF(C14="","",C14-WEEKDAY(C14,1)+1)</f>
        <v/>
      </c>
      <c r="Y14" s="151">
        <f>IF(X14=X14,$L$11,0)</f>
        <v/>
      </c>
      <c r="Z14" s="151" t="n"/>
      <c r="AA14" s="151" t="n"/>
      <c r="AB14" s="151" t="n"/>
      <c r="AC14" s="351" t="n"/>
      <c r="AD14" s="351" t="n"/>
      <c r="AE14" s="351" t="n"/>
      <c r="AF14" s="351" t="n"/>
    </row>
    <row r="15" ht="24" customHeight="1" s="348" thickBot="1">
      <c r="A15" s="147" t="inlineStr">
        <is>
          <t>On Day</t>
        </is>
      </c>
      <c r="B15" s="269" t="n"/>
      <c r="C15" s="89">
        <f>C14</f>
        <v/>
      </c>
      <c r="D15" s="59" t="n"/>
      <c r="E15" s="152">
        <f>IF(D15="", "",
 IF(D15=TIME(0,0,0), 0,
 IF(AND(D15&gt;=TIME(0,0,1), D15&lt;=TIME(2,0,0)), TIME(7,0,0),
 IF(AND(D15&gt;=TIME(6,0,0), D15&lt;=TIME(8,0,0)), TIME(12,0,0),
 IF(AND(D15&gt;TIME(8,0,0), D15&lt;=TIME(13,59,0)), TIME(15,0,0),
 IF(AND(D15&gt;=TIME(14,0,0), D15&lt;=TIME(17,59,0)), TIME(21,0,0),
 IF(AND(D15&gt;=TIME(18,0,0), D15&lt;=TIME(21,59,0)), TIME(0,0,0),
 IF(AND(D15&gt;=TIME(22,0,0), D15&lt;=TIME(23,59,59)), TIME(7,0,0), ""))))))))</f>
        <v/>
      </c>
      <c r="F15" s="153" t="n"/>
      <c r="G15" s="152">
        <f>IF(AND(D15&gt;=TIME(6,0,0),D15&lt;=TIME(8,0,0)),E15,"")</f>
        <v/>
      </c>
      <c r="H15" s="59" t="n"/>
      <c r="I15" s="60">
        <f>ROUND(IF(OR(D15="",E15="",E15=0),0,IF(H15="",MOD(E15-D15,1)*24,MOD(H15-D15,1)*24)),2)</f>
        <v/>
      </c>
      <c r="J15" s="150" t="n"/>
      <c r="K15" s="270" t="n"/>
      <c r="L15" s="271" t="n"/>
      <c r="M15" s="272">
        <f>MAX(0,V15-W15)</f>
        <v/>
      </c>
      <c r="N15" s="61">
        <f>(IF(OR($C15="",$D15=""),0,
 IF(OR($A14="Holiday",$A15="Holiday"),
    IF(ISNUMBER(MATCH(TRIM($B15),{"Phagwah","Good Friday","Easter Monday","Labour Day","Christmas","Eid ul Azha","Romans-2","Globe-12","Neptune P1"},0)),0,$I15),
 IF(AND(NOT(OR($A14="Annual Leave",$A15="Annual Leave")),$A15="Off day"),$I15,
  MAX(0,$I15-$V15)
  ))))+W15</f>
        <v/>
      </c>
      <c r="O15" s="61">
        <f>IF(AND(OR($A14="Holiday",$A15="Holiday"),
        ISNUMBER(MATCH(TRIM($B15),{"Phagwah","Good Friday","Easter Monday","Labour Day","Christmas","Eid ul Azha","Romans-2","Globe-12","Neptune P1"},0))),
   $I15,0)</f>
        <v/>
      </c>
      <c r="P15" s="61">
        <f>IF(OR($O$7="Canteen",$O$7="Head Office"),0,IF($I15&lt;=0,0,IF(AND($I14&lt;=0,OR(TRIM($J15)="Hebrews",TRIM($J15)="Romans",TRIM($J15)="Romans-2",TRIM($J15)="Globe",TRIM($J15)="Globe-12",TRIM($J15)="Neptune P1")),1,0)))</f>
        <v/>
      </c>
      <c r="Q15" s="62" t="n"/>
      <c r="R15" s="61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IF(AND($I14=0,$I15&gt;0),1,0),
      0
   ),
0))</f>
        <v/>
      </c>
      <c r="S15" s="61">
        <f>IF(OR($A14="Annual Leave",$A15="Annual Leave"),IF(AND($A14&lt;&gt;"Annual Leave",$A15="Annual Leave"),8,0),0)</f>
        <v/>
      </c>
      <c r="T15" s="63" t="n"/>
      <c r="U15" s="144">
        <f>MAX(0,40-Y15)</f>
        <v/>
      </c>
      <c r="V15" s="151">
        <f>IF(OR($C15="",$D15=""),0,
 IF(OR($A14="Holiday",$A15="Holiday"),0,
 IF(AND(NOT(OR($A14="Annual Leave",$A15="Annual Leave")),$A15="Off day"),0,
  IF($I14+$I15&gt;=8,IF($I14&gt;=8,0,8-$I14),$I15)
  )))</f>
        <v/>
      </c>
      <c r="W15" s="151">
        <f>MAX(0,V15-U15)</f>
        <v/>
      </c>
      <c r="X15" s="151">
        <f>IF(C15="","",C15-WEEKDAY(C15,1)+1)</f>
        <v/>
      </c>
      <c r="Y15" s="151">
        <f>SUMPRODUCT(($X$14:$X14=X15)*(($V$14:$V14)+($O$14:$O14)))+IF(X15=X14,$L$11,0)</f>
        <v/>
      </c>
      <c r="Z15" s="151" t="n"/>
      <c r="AA15" s="151" t="n"/>
      <c r="AB15" s="151" t="n"/>
      <c r="AC15" s="351" t="n"/>
      <c r="AD15" s="351" t="n"/>
      <c r="AE15" s="351" t="n"/>
      <c r="AF15" s="351" t="n"/>
    </row>
    <row r="16" ht="24" customHeight="1" s="348" thickBot="1">
      <c r="A16" s="154" t="inlineStr">
        <is>
          <t>On Day</t>
        </is>
      </c>
      <c r="B16" s="273" t="n"/>
      <c r="C16" s="90">
        <f>C14+1</f>
        <v/>
      </c>
      <c r="D16" s="8" t="n"/>
      <c r="E16" s="155">
        <f>IF(D16="", "",
 IF(D16=TIME(0,0,0), 0,
 IF(AND(D16&gt;=TIME(0,0,1), D16&lt;=TIME(2,0,0)), TIME(7,0,0),
 IF(AND(D16&gt;=TIME(6,0,0), D16&lt;=TIME(8,0,0)), TIME(12,0,0),
 IF(AND(D16&gt;TIME(8,0,0), D16&lt;=TIME(13,59,0)), TIME(15,0,0),
 IF(AND(D16&gt;=TIME(14,0,0), D16&lt;=TIME(17,59,0)), TIME(21,0,0),
 IF(AND(D16&gt;=TIME(18,0,0), D16&lt;=TIME(21,59,0)), TIME(0,0,0),
 IF(AND(D16&gt;=TIME(22,0,0), D16&lt;=TIME(23,59,59)), TIME(7,0,0), ""))))))))</f>
        <v/>
      </c>
      <c r="F16" s="156" t="n"/>
      <c r="G16" s="155">
        <f>IF(AND(D16&gt;=TIME(6,0,0),D16&lt;=TIME(8,0,0)),E16,"")</f>
        <v/>
      </c>
      <c r="H16" s="8" t="n"/>
      <c r="I16" s="30">
        <f>ROUND(IF(OR(D16="",E16="",E16=0),0,IF(H16="",MOD(E16-D16,1)*24,MOD(H16-D16,1)*24)),2)</f>
        <v/>
      </c>
      <c r="J16" s="157" t="n"/>
      <c r="K16" s="274" t="n"/>
      <c r="L16" s="271" t="n"/>
      <c r="M16" s="275">
        <f>MAX(0,V16-W16)</f>
        <v/>
      </c>
      <c r="N16" s="9">
        <f>(IF(OR($C16="",$D16=""),0,
 IF(OR($A16="Holiday",$A17="Holiday"),
    IF(ISNUMBER(MATCH(TRIM($B16),{"Phagwah","Good Friday","Easter Monday","Labour Day","Christmas","Eid ul Azha","Romans-2","Globe-12","Neptune P1"},0)),0,$I16),
 IF(AND(NOT(OR($A16="Annual Leave",$A17="Annual Leave")),$A16="Off day"),$I16,
  MAX(0,$I16-$V16)
  ))))+W16</f>
        <v/>
      </c>
      <c r="O16" s="9">
        <f>IF(AND(OR($A16="Holiday",$A17="Holiday"),
        ISNUMBER(MATCH(TRIM($B16),{"Phagwah","Good Friday","Easter Monday","Labour Day","Christmas","Eid ul Azha","Romans-2","Globe-12","Neptune P1"},0))),
   $I16,0)</f>
        <v/>
      </c>
      <c r="P16" s="9">
        <f>IF(OR($O$7="Canteen",$O$7="Head Office"),0,IF($I16&lt;=0,0,IF(OR(OR(TRIM($J16)="Hebrews",TRIM($J16)="Romans",TRIM($J16)="Romans-2",TRIM($J16)="Globe",TRIM($J16)="Globe-12",TRIM($J16)="Neptune P1"),AND($I17&gt;0,OR(TRIM($J17)="Hebrews",TRIM($J17)="Romans",TRIM($J17)="Romans-2",TRIM($J17)="Globe",TRIM($J17)="Globe-12",TRIM($J17)="Neptune P1"))),1,0)))</f>
        <v/>
      </c>
      <c r="Q16" s="10" t="n"/>
      <c r="R16" s="9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IF($I16&gt;0,1,0),
      0
   ),
0))</f>
        <v/>
      </c>
      <c r="S16" s="9">
        <f>IF(OR($A16="Annual Leave",$A17="Annual Leave"),IF($A16="Annual Leave",8,0),0)</f>
        <v/>
      </c>
      <c r="T16" s="91" t="n"/>
      <c r="U16" s="144">
        <f>MAX(0,40-Y16)</f>
        <v/>
      </c>
      <c r="V16" s="351">
        <f>IF(OR($C16="",$D16=""),0,
 IF(OR($A16="Holiday",$A17="Holiday"),0,
 IF(AND(NOT(OR($A16="Annual Leave",$A17="Annual Leave")),$A16="Off day"),0,
  IF($I16+$I17&gt;=8,IF($I16&gt;=8,8,$I16),$I16)
  )))</f>
        <v/>
      </c>
      <c r="W16" s="351">
        <f>MAX(0,V16-U16)</f>
        <v/>
      </c>
      <c r="X16" s="351">
        <f>IF(C16="","",C16-WEEKDAY(C16,1)+1)</f>
        <v/>
      </c>
      <c r="Y16" s="351">
        <f>SUMPRODUCT(($X$14:$X15=X16)*(($V$14:$V15)+($O$14:$O15)))+IF(X16=X14,$L$11,0)</f>
        <v/>
      </c>
      <c r="Z16" s="351" t="n"/>
      <c r="AA16" s="351" t="n"/>
      <c r="AB16" s="351" t="n"/>
      <c r="AC16" s="351" t="n"/>
      <c r="AD16" s="351" t="n"/>
      <c r="AE16" s="351" t="n"/>
      <c r="AF16" s="351" t="n"/>
    </row>
    <row r="17" ht="24" customHeight="1" s="348" thickBot="1">
      <c r="A17" s="154" t="inlineStr">
        <is>
          <t>On Day</t>
        </is>
      </c>
      <c r="B17" s="273" t="n"/>
      <c r="C17" s="90">
        <f>C16</f>
        <v/>
      </c>
      <c r="D17" s="276" t="n"/>
      <c r="E17" s="277">
        <f>IF(D17="", "",
 IF(D17=TIME(0,0,0), 0,
 IF(AND(D17&gt;=TIME(0,0,1), D17&lt;=TIME(2,0,0)), TIME(7,0,0),
 IF(AND(D17&gt;=TIME(6,0,0), D17&lt;=TIME(8,0,0)), TIME(12,0,0),
 IF(AND(D17&gt;TIME(8,0,0), D17&lt;=TIME(13,59,0)), TIME(15,0,0),
 IF(AND(D17&gt;=TIME(14,0,0), D17&lt;=TIME(17,59,0)), TIME(21,0,0),
 IF(AND(D17&gt;=TIME(18,0,0), D17&lt;=TIME(21,59,0)), TIME(0,0,0),
 IF(AND(D17&gt;=TIME(22,0,0), D17&lt;=TIME(23,59,59)), TIME(7,0,0), ""))))))))</f>
        <v/>
      </c>
      <c r="F17" s="156" t="n"/>
      <c r="G17" s="277">
        <f>IF(AND(D17&gt;=TIME(6,0,0),D17&lt;=TIME(8,0,0)),E17,"")</f>
        <v/>
      </c>
      <c r="H17" s="276" t="n"/>
      <c r="I17" s="30">
        <f>ROUND(IF(OR(D17="",E17="",E17=0),0,IF(H17="",MOD(E17-D17,1)*24,MOD(H17-D17,1)*24)),2)</f>
        <v/>
      </c>
      <c r="J17" s="158" t="n"/>
      <c r="K17" s="274" t="n"/>
      <c r="L17" s="271" t="n"/>
      <c r="M17" s="275">
        <f>MAX(0,V17-W17)</f>
        <v/>
      </c>
      <c r="N17" s="278">
        <f>(IF(OR($C17="",$D17=""),0,
 IF(OR($A16="Holiday",$A17="Holiday"),
    IF(ISNUMBER(MATCH(TRIM($B17),{"Phagwah","Good Friday","Easter Monday","Labour Day","Christmas","Eid ul Azha","Romans-2","Globe-12","Neptune P1"},0)),0,$I17),
 IF(AND(NOT(OR($A16="Annual Leave",$A17="Annual Leave")),$A17="Off day"),$I17,
  MAX(0,$I17-$V17)
  ))))+W17</f>
        <v/>
      </c>
      <c r="O17" s="278">
        <f>IF(AND(OR($A16="Holiday",$A17="Holiday"),
        ISNUMBER(MATCH(TRIM($B17),{"Phagwah","Good Friday","Easter Monday","Labour Day","Christmas","Eid ul Azha","Romans-2","Globe-12","Neptune P1"},0))),
   $I17,0)</f>
        <v/>
      </c>
      <c r="P17" s="278">
        <f>IF(OR($O$7="Canteen",$O$7="Head Office"),0,IF($I17&lt;=0,0,IF(AND($I16&lt;=0,OR(TRIM($J17)="Hebrews",TRIM($J17)="Romans",TRIM($J17)="Romans-2",TRIM($J17)="Globe",TRIM($J17)="Globe-12",TRIM($J17)="Neptune P1")),1,0)))</f>
        <v/>
      </c>
      <c r="Q17" s="279" t="n"/>
      <c r="R17" s="278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IF(AND($I16=0,$I17&gt;0),1,0),
      0
   ),
0))</f>
        <v/>
      </c>
      <c r="S17" s="278">
        <f>IF(OR($A16="Annual Leave",$A17="Annual Leave"),IF(AND($A16&lt;&gt;"Annual Leave",$A17="Annual Leave"),8,0),0)</f>
        <v/>
      </c>
      <c r="T17" s="280" t="n"/>
      <c r="U17" s="144">
        <f>MAX(0,40-Y17)</f>
        <v/>
      </c>
      <c r="V17" s="351">
        <f>IF(OR($C17="",$D17=""),0,
 IF(OR($A16="Holiday",$A17="Holiday"),0,
 IF(AND(NOT(OR($A16="Annual Leave",$A17="Annual Leave")),$A17="Off day"),0,
  IF($I16+$I17&gt;=8,IF($I16&gt;=8,0,8-$I16),$I17)
  )))</f>
        <v/>
      </c>
      <c r="W17" s="351">
        <f>MAX(0,V17-U17)</f>
        <v/>
      </c>
      <c r="X17" s="351">
        <f>IF(C17="","",C17-WEEKDAY(C17,1)+1)</f>
        <v/>
      </c>
      <c r="Y17" s="351">
        <f>SUMPRODUCT(($X$14:$X16=X17)*(($V$14:$V16)+($O$14:$O16)))+IF(X17=X14,$L$11,0)</f>
        <v/>
      </c>
      <c r="Z17" s="351" t="n"/>
      <c r="AA17" s="351" t="n"/>
      <c r="AB17" s="351" t="n"/>
      <c r="AC17" s="351" t="n"/>
      <c r="AD17" s="351" t="n"/>
      <c r="AE17" s="351" t="n"/>
      <c r="AF17" s="351" t="n"/>
    </row>
    <row r="18" ht="24" customHeight="1" s="348" thickBot="1">
      <c r="A18" s="159" t="inlineStr">
        <is>
          <t>On Day</t>
        </is>
      </c>
      <c r="B18" s="281" t="n"/>
      <c r="C18" s="92">
        <f>C16+1</f>
        <v/>
      </c>
      <c r="D18" s="31" t="n"/>
      <c r="E18" s="160">
        <f>IF(D18="", "",
 IF(D18=TIME(0,0,0), 0,
 IF(AND(D18&gt;=TIME(0,0,1), D18&lt;=TIME(2,0,0)), TIME(7,0,0),
 IF(AND(D18&gt;=TIME(6,0,0), D18&lt;=TIME(8,0,0)), TIME(12,0,0),
 IF(AND(D18&gt;TIME(8,0,0), D18&lt;=TIME(13,59,0)), TIME(15,0,0),
 IF(AND(D18&gt;=TIME(14,0,0), D18&lt;=TIME(17,59,0)), TIME(21,0,0),
 IF(AND(D18&gt;=TIME(18,0,0), D18&lt;=TIME(21,59,0)), TIME(0,0,0),
 IF(AND(D18&gt;=TIME(22,0,0), D18&lt;=TIME(23,59,59)), TIME(7,0,0), ""))))))))</f>
        <v/>
      </c>
      <c r="F18" s="161" t="n"/>
      <c r="G18" s="160">
        <f>IF(AND(D18&gt;=TIME(6,0,0),D18&lt;=TIME(8,0,0)),E18,"")</f>
        <v/>
      </c>
      <c r="H18" s="31" t="n"/>
      <c r="I18" s="32">
        <f>ROUND(IF(OR(D18="",E18="",E18=0),0,IF(H18="",MOD(E18-D18,1)*24,MOD(H18-D18,1)*24)),2)</f>
        <v/>
      </c>
      <c r="J18" s="162" t="n"/>
      <c r="K18" s="282" t="n"/>
      <c r="L18" s="271" t="n"/>
      <c r="M18" s="283">
        <f>MAX(0,V18-W18)</f>
        <v/>
      </c>
      <c r="N18" s="33">
        <f>(IF(OR($C18="",$D18=""),0,
 IF(OR($A18="Holiday",$A19="Holiday"),
    IF(ISNUMBER(MATCH(TRIM($B18),{"Phagwah","Good Friday","Easter Monday","Labour Day","Christmas","Eid ul Azha","Romans-2","Globe-12","Neptune P1"},0)),0,$I18),
 IF(AND(NOT(OR($A18="Annual Leave",$A19="Annual Leave")),$A18="Off day"),$I18,
  MAX(0,$I18-$V18)
  ))))+W18</f>
        <v/>
      </c>
      <c r="O18" s="33">
        <f>IF(AND(OR($A18="Holiday",$A19="Holiday"),
        ISNUMBER(MATCH(TRIM($B18),{"Phagwah","Good Friday","Easter Monday","Labour Day","Christmas","Eid ul Azha","Romans-2","Globe-12","Neptune P1"},0))),
   $I18,0)</f>
        <v/>
      </c>
      <c r="P18" s="33">
        <f>IF(OR($O$7="Canteen",$O$7="Head Office"),0,IF($I18&lt;=0,0,IF(OR(OR(TRIM($J18)="Hebrews",TRIM($J18)="Romans",TRIM($J18)="Romans-2",TRIM($J18)="Globe",TRIM($J18)="Globe-12",TRIM($J18)="Neptune P1"),AND($I19&gt;0,OR(TRIM($J19)="Hebrews",TRIM($J19)="Romans",TRIM($J19)="Romans-2",TRIM($J19)="Globe",TRIM($J19)="Globe-12",TRIM($J19)="Neptune P1"))),1,0)))</f>
        <v/>
      </c>
      <c r="Q18" s="34" t="n"/>
      <c r="R18" s="33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IF($I18&gt;0,1,0),
      0
   ),
0))</f>
        <v/>
      </c>
      <c r="S18" s="33">
        <f>IF(OR($A18="Annual Leave",$A19="Annual Leave"),IF($A18="Annual Leave",8,0),0)</f>
        <v/>
      </c>
      <c r="T18" s="35" t="n"/>
      <c r="U18" s="144">
        <f>MAX(0,40-Y18)</f>
        <v/>
      </c>
      <c r="V18" s="351">
        <f>IF(OR($C18="",$D18=""),0,
 IF(OR($A18="Holiday",$A19="Holiday"),0,
 IF(AND(NOT(OR($A18="Annual Leave",$A19="Annual Leave")),$A18="Off day"),0,
  IF($I18+$I19&gt;=8,IF($I18&gt;=8,8,$I18),$I18)
  )))</f>
        <v/>
      </c>
      <c r="W18" s="351">
        <f>MAX(0,V18-U18)</f>
        <v/>
      </c>
      <c r="X18" s="351">
        <f>IF(C18="","",C18-WEEKDAY(C18,1)+1)</f>
        <v/>
      </c>
      <c r="Y18" s="351">
        <f>SUMPRODUCT(($X$14:$X17=X18)*(($V$14:$V17)+($O$14:$O17)))+IF(X18=X14,$L$11,0)</f>
        <v/>
      </c>
      <c r="Z18" s="351" t="n"/>
      <c r="AA18" s="351" t="n"/>
      <c r="AB18" s="351" t="n"/>
      <c r="AC18" s="351" t="n"/>
      <c r="AD18" s="351" t="n"/>
      <c r="AE18" s="351" t="n"/>
      <c r="AF18" s="351" t="n"/>
    </row>
    <row r="19" ht="24" customHeight="1" s="348" thickBot="1">
      <c r="A19" s="159" t="inlineStr">
        <is>
          <t>On Day</t>
        </is>
      </c>
      <c r="B19" s="281" t="n"/>
      <c r="C19" s="93">
        <f>C18</f>
        <v/>
      </c>
      <c r="D19" s="36" t="n"/>
      <c r="E19" s="163">
        <f>IF(D19="", "",
 IF(D19=TIME(0,0,0), 0,
 IF(AND(D19&gt;=TIME(0,0,1), D19&lt;=TIME(2,0,0)), TIME(7,0,0),
 IF(AND(D19&gt;=TIME(6,0,0), D19&lt;=TIME(8,0,0)), TIME(12,0,0),
 IF(AND(D19&gt;TIME(8,0,0), D19&lt;=TIME(13,59,0)), TIME(15,0,0),
 IF(AND(D19&gt;=TIME(14,0,0), D19&lt;=TIME(17,59,0)), TIME(21,0,0),
 IF(AND(D19&gt;=TIME(18,0,0), D19&lt;=TIME(21,59,0)), TIME(0,0,0),
 IF(AND(D19&gt;=TIME(22,0,0), D19&lt;=TIME(23,59,59)), TIME(7,0,0), ""))))))))</f>
        <v/>
      </c>
      <c r="F19" s="164" t="n"/>
      <c r="G19" s="163">
        <f>IF(AND(D19&gt;=TIME(6,0,0),D19&lt;=TIME(8,0,0)),E19,"")</f>
        <v/>
      </c>
      <c r="H19" s="36" t="n"/>
      <c r="I19" s="37">
        <f>ROUND(IF(OR(D19="",E19="",E19=0),0,IF(H19="",MOD(E19-D19,1)*24,MOD(H19-D19,1)*24)),2)</f>
        <v/>
      </c>
      <c r="J19" s="162" t="n"/>
      <c r="K19" s="282" t="n"/>
      <c r="L19" s="271" t="n"/>
      <c r="M19" s="283">
        <f>MAX(0,V19-W19)</f>
        <v/>
      </c>
      <c r="N19" s="38">
        <f>(IF(OR($C19="",$D19=""),0,
 IF(OR($A18="Holiday",$A19="Holiday"),
    IF(ISNUMBER(MATCH(TRIM($B19),{"Phagwah","Good Friday","Easter Monday","Labour Day","Christmas","Eid ul Azha","Romans-2","Globe-12","Neptune P1"},0)),0,$I19),
 IF(AND(NOT(OR($A18="Annual Leave",$A19="Annual Leave")),$A19="Off day"),$I19,
  MAX(0,$I19-$V19)
  ))))+W19</f>
        <v/>
      </c>
      <c r="O19" s="38">
        <f>IF(AND(OR($A18="Holiday",$A19="Holiday"),
        ISNUMBER(MATCH(TRIM($B19),{"Phagwah","Good Friday","Easter Monday","Labour Day","Christmas","Eid ul Azha","Romans-2","Globe-12","Neptune P1"},0))),
   $I19,0)</f>
        <v/>
      </c>
      <c r="P19" s="38">
        <f>IF(OR($O$7="Canteen",$O$7="Head Office"),0,IF($I19&lt;=0,0,IF(AND($I18&lt;=0,OR(TRIM($J19)="Hebrews",TRIM($J19)="Romans",TRIM($J19)="Romans-2",TRIM($J19)="Globe",TRIM($J19)="Globe-12",TRIM($J19)="Neptune P1")),1,0)))</f>
        <v/>
      </c>
      <c r="Q19" s="39" t="n"/>
      <c r="R19" s="38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IF(AND($I18=0,$I19&gt;0),1,0),
      0
   ),
0))</f>
        <v/>
      </c>
      <c r="S19" s="38">
        <f>IF(OR($A18="Annual Leave",$A19="Annual Leave"),IF(AND($A18&lt;&gt;"Annual Leave",$A19="Annual Leave"),8,0),0)</f>
        <v/>
      </c>
      <c r="T19" s="40" t="n"/>
      <c r="U19" s="144">
        <f>MAX(0,40-Y19)</f>
        <v/>
      </c>
      <c r="V19" s="351">
        <f>IF(OR($C19="",$D19=""),0,
 IF(OR($A18="Holiday",$A19="Holiday"),0,
 IF(AND(NOT(OR($A18="Annual Leave",$A19="Annual Leave")),$A19="Off day"),0,
  IF($I18+$I19&gt;=8,IF($I18&gt;=8,0,8-$I18),$I19)
  )))</f>
        <v/>
      </c>
      <c r="W19" s="351">
        <f>MAX(0,V19-U19)</f>
        <v/>
      </c>
      <c r="X19" s="351">
        <f>IF(C19="","",C19-WEEKDAY(C19,1)+1)</f>
        <v/>
      </c>
      <c r="Y19" s="351">
        <f>SUMPRODUCT(($X$14:$X18=X19)*(($V$14:$V18)+($O$14:$O18)))+IF(X19=X14,$L$11,0)</f>
        <v/>
      </c>
      <c r="Z19" s="351" t="n"/>
      <c r="AA19" s="351" t="n"/>
      <c r="AB19" s="351" t="n"/>
      <c r="AC19" s="351" t="n"/>
      <c r="AD19" s="351" t="n"/>
      <c r="AE19" s="351" t="n"/>
      <c r="AF19" s="351" t="n"/>
    </row>
    <row r="20" ht="24" customHeight="1" s="348" thickBot="1">
      <c r="A20" s="165" t="inlineStr">
        <is>
          <t>On Day</t>
        </is>
      </c>
      <c r="B20" s="284" t="n"/>
      <c r="C20" s="94">
        <f>C18+1</f>
        <v/>
      </c>
      <c r="D20" s="41" t="n"/>
      <c r="E20" s="166">
        <f>IF(D20="", "",
 IF(D20=TIME(0,0,0), 0,
 IF(AND(D20&gt;=TIME(0,0,1), D20&lt;=TIME(2,0,0)), TIME(7,0,0),
 IF(AND(D20&gt;=TIME(6,0,0), D20&lt;=TIME(8,0,0)), TIME(12,0,0),
 IF(AND(D20&gt;TIME(8,0,0), D20&lt;=TIME(13,59,0)), TIME(15,0,0),
 IF(AND(D20&gt;=TIME(14,0,0), D20&lt;=TIME(17,59,0)), TIME(21,0,0),
 IF(AND(D20&gt;=TIME(18,0,0), D20&lt;=TIME(21,59,0)), TIME(0,0,0),
 IF(AND(D20&gt;=TIME(22,0,0), D20&lt;=TIME(23,59,59)), TIME(7,0,0), ""))))))))</f>
        <v/>
      </c>
      <c r="F20" s="167" t="n"/>
      <c r="G20" s="166">
        <f>IF(AND(D20&gt;=TIME(6,0,0),D20&lt;=TIME(8,0,0)),E20,"")</f>
        <v/>
      </c>
      <c r="H20" s="41" t="n"/>
      <c r="I20" s="95">
        <f>ROUND(IF(OR(D20="",E20="",E20=0),0,IF(H20="",MOD(E20-D20,1)*24,MOD(H20-D20,1)*24)),2)</f>
        <v/>
      </c>
      <c r="J20" s="168" t="n"/>
      <c r="K20" s="285" t="n"/>
      <c r="L20" s="271" t="n"/>
      <c r="M20" s="286">
        <f>MAX(0,V20-W20)</f>
        <v/>
      </c>
      <c r="N20" s="42">
        <f>(IF(OR($C20="",$D20=""),0,
 IF(OR($A20="Holiday",$A21="Holiday"),
    IF(ISNUMBER(MATCH(TRIM($B20),{"Phagwah","Good Friday","Easter Monday","Labour Day","Christmas","Eid ul Azha","Romans-2","Globe-12","Neptune P1"},0)),0,$I20),
 IF(AND(NOT(OR($A20="Annual Leave",$A21="Annual Leave")),$A20="Off day"),$I20,
  MAX(0,$I20-$V20)
  ))))+W20</f>
        <v/>
      </c>
      <c r="O20" s="42">
        <f>IF(AND(OR($A20="Holiday",$A21="Holiday"),
        ISNUMBER(MATCH(TRIM($B20),{"Phagwah","Good Friday","Easter Monday","Labour Day","Christmas","Eid ul Azha","Romans-2","Globe-12","Neptune P1"},0))),
   $I20,0)</f>
        <v/>
      </c>
      <c r="P20" s="42">
        <f>IF(OR($O$7="Canteen",$O$7="Head Office"),0,IF($I20&lt;=0,0,IF(OR(OR(TRIM($J20)="Hebrews",TRIM($J20)="Romans",TRIM($J20)="Romans-2",TRIM($J20)="Globe",TRIM($J20)="Globe-12",TRIM($J20)="Neptune P1"),AND($I21&gt;0,OR(TRIM($J21)="Hebrews",TRIM($J21)="Romans",TRIM($J21)="Romans-2",TRIM($J21)="Globe",TRIM($J21)="Globe-12",TRIM($J21)="Neptune P1"))),1,0)))</f>
        <v/>
      </c>
      <c r="Q20" s="43" t="n"/>
      <c r="R20" s="42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IF($I20&gt;0,1,0),
      0
   ),
0))</f>
        <v/>
      </c>
      <c r="S20" s="42">
        <f>IF(OR($A20="Annual Leave",$A21="Annual Leave"),IF($A20="Annual Leave",8,0),0)</f>
        <v/>
      </c>
      <c r="T20" s="96" t="n"/>
      <c r="U20" s="144">
        <f>MAX(0,40-Y20)</f>
        <v/>
      </c>
      <c r="V20" s="351">
        <f>IF(OR($C20="",$D20=""),0,
 IF(OR($A20="Holiday",$A21="Holiday"),0,
 IF(AND(NOT(OR($A20="Annual Leave",$A21="Annual Leave")),$A20="Off day"),0,
  IF($I20+$I21&gt;=8,IF($I20&gt;=8,8,$I20),$I20)
  )))</f>
        <v/>
      </c>
      <c r="W20" s="351">
        <f>MAX(0,V20-U20)</f>
        <v/>
      </c>
      <c r="X20" s="351">
        <f>IF(C20="","",C20-WEEKDAY(C20,1)+1)</f>
        <v/>
      </c>
      <c r="Y20" s="351">
        <f>SUMPRODUCT(($X$14:$X19=X20)*(($V$14:$V19)+($O$14:$O19)))+IF(X20=X14,$L$11,0)</f>
        <v/>
      </c>
      <c r="Z20" s="351" t="n"/>
      <c r="AA20" s="351" t="n"/>
      <c r="AB20" s="351" t="n"/>
      <c r="AC20" s="351" t="n"/>
      <c r="AD20" s="351" t="n"/>
      <c r="AE20" s="351" t="n"/>
      <c r="AF20" s="351" t="n"/>
    </row>
    <row r="21" ht="24" customHeight="1" s="348" thickBot="1">
      <c r="A21" s="165" t="inlineStr">
        <is>
          <t>On Day</t>
        </is>
      </c>
      <c r="B21" s="284" t="n"/>
      <c r="C21" s="94">
        <f>C20</f>
        <v/>
      </c>
      <c r="D21" s="287" t="n"/>
      <c r="E21" s="288">
        <f>IF(D21="", "",
 IF(D21=TIME(0,0,0), 0,
 IF(AND(D21&gt;=TIME(0,0,1), D21&lt;=TIME(2,0,0)), TIME(7,0,0),
 IF(AND(D21&gt;=TIME(6,0,0), D21&lt;=TIME(8,0,0)), TIME(12,0,0),
 IF(AND(D21&gt;TIME(8,0,0), D21&lt;=TIME(13,59,0)), TIME(15,0,0),
 IF(AND(D21&gt;=TIME(14,0,0), D21&lt;=TIME(17,59,0)), TIME(21,0,0),
 IF(AND(D21&gt;=TIME(18,0,0), D21&lt;=TIME(21,59,0)), TIME(0,0,0),
 IF(AND(D21&gt;=TIME(22,0,0), D21&lt;=TIME(23,59,59)), TIME(7,0,0), ""))))))))</f>
        <v/>
      </c>
      <c r="F21" s="167" t="n"/>
      <c r="G21" s="288">
        <f>IF(AND(D21&gt;=TIME(6,0,0),D21&lt;=TIME(8,0,0)),E21,"")</f>
        <v/>
      </c>
      <c r="H21" s="287" t="n"/>
      <c r="I21" s="95">
        <f>ROUND(IF(OR(D21="",E21="",E21=0),0,IF(H21="",MOD(E21-D21,1)*24,MOD(H21-D21,1)*24)),2)</f>
        <v/>
      </c>
      <c r="J21" s="169" t="n"/>
      <c r="K21" s="285" t="n"/>
      <c r="L21" s="271" t="n"/>
      <c r="M21" s="286">
        <f>MAX(0,V21-W21)</f>
        <v/>
      </c>
      <c r="N21" s="289">
        <f>(IF(OR($C21="",$D21=""),0,
 IF(OR($A20="Holiday",$A21="Holiday"),
    IF(ISNUMBER(MATCH(TRIM($B21),{"Phagwah","Good Friday","Easter Monday","Labour Day","Christmas","Eid ul Azha","Romans-2","Globe-12","Neptune P1"},0)),0,$I21),
 IF(AND(NOT(OR($A20="Annual Leave",$A21="Annual Leave")),$A21="Off day"),$I21,
  MAX(0,$I21-$V21)
  ))))+W21</f>
        <v/>
      </c>
      <c r="O21" s="289">
        <f>IF(AND(OR($A20="Holiday",$A21="Holiday"),
        ISNUMBER(MATCH(TRIM($B21),{"Phagwah","Good Friday","Easter Monday","Labour Day","Christmas","Eid ul Azha","Romans-2","Globe-12","Neptune P1"},0))),
   $I21,0)</f>
        <v/>
      </c>
      <c r="P21" s="289">
        <f>IF(OR($O$7="Canteen",$O$7="Head Office"),0,IF($I21&lt;=0,0,IF(AND($I20&lt;=0,OR(TRIM($J21)="Hebrews",TRIM($J21)="Romans",TRIM($J21)="Romans-2",TRIM($J21)="Globe",TRIM($J21)="Globe-12",TRIM($J21)="Neptune P1")),1,0)))</f>
        <v/>
      </c>
      <c r="Q21" s="290" t="n"/>
      <c r="R21" s="289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IF(AND($I20=0,$I21&gt;0),1,0),
      0
   ),
0))</f>
        <v/>
      </c>
      <c r="S21" s="289">
        <f>IF(OR($A20="Annual Leave",$A21="Annual Leave"),IF(AND($A20&lt;&gt;"Annual Leave",$A21="Annual Leave"),8,0),0)</f>
        <v/>
      </c>
      <c r="T21" s="291" t="n"/>
      <c r="U21" s="144">
        <f>MAX(0,40-Y21)</f>
        <v/>
      </c>
      <c r="V21" s="351">
        <f>IF(OR($C21="",$D21=""),0,
 IF(OR($A20="Holiday",$A21="Holiday"),0,
 IF(AND(NOT(OR($A20="Annual Leave",$A21="Annual Leave")),$A21="Off day"),0,
  IF($I20+$I21&gt;=8,IF($I20&gt;=8,0,8-$I20),$I21)
  )))</f>
        <v/>
      </c>
      <c r="W21" s="351">
        <f>MAX(0,V21-U21)</f>
        <v/>
      </c>
      <c r="X21" s="351">
        <f>IF(C21="","",C21-WEEKDAY(C21,1)+1)</f>
        <v/>
      </c>
      <c r="Y21" s="351">
        <f>SUMPRODUCT(($X$14:$X20=X21)*(($V$14:$V20)+($O$14:$O20)))+IF(X21=X14,$L$11,0)</f>
        <v/>
      </c>
      <c r="Z21" s="351" t="n"/>
      <c r="AA21" s="351" t="n"/>
      <c r="AB21" s="351" t="n"/>
      <c r="AC21" s="351" t="n"/>
      <c r="AD21" s="351" t="n"/>
      <c r="AE21" s="351" t="n"/>
      <c r="AF21" s="351" t="n"/>
    </row>
    <row r="22" ht="24" customHeight="1" s="348" thickBot="1">
      <c r="A22" s="170" t="inlineStr">
        <is>
          <t>On Day</t>
        </is>
      </c>
      <c r="B22" s="292" t="n"/>
      <c r="C22" s="97">
        <f>C20+1</f>
        <v/>
      </c>
      <c r="D22" s="44" t="n"/>
      <c r="E22" s="171">
        <f>IF(D22="", "",
 IF(D22=TIME(0,0,0), 0,
 IF(AND(D22&gt;=TIME(0,0,1), D22&lt;=TIME(2,0,0)), TIME(7,0,0),
 IF(AND(D22&gt;=TIME(6,0,0), D22&lt;=TIME(8,0,0)), TIME(12,0,0),
 IF(AND(D22&gt;TIME(8,0,0), D22&lt;=TIME(13,59,0)), TIME(15,0,0),
 IF(AND(D22&gt;=TIME(14,0,0), D22&lt;=TIME(17,59,0)), TIME(21,0,0),
 IF(AND(D22&gt;=TIME(18,0,0), D22&lt;=TIME(21,59,0)), TIME(0,0,0),
 IF(AND(D22&gt;=TIME(22,0,0), D22&lt;=TIME(23,59,59)), TIME(7,0,0), ""))))))))</f>
        <v/>
      </c>
      <c r="F22" s="172" t="n"/>
      <c r="G22" s="171">
        <f>IF(AND(D22&gt;=TIME(6,0,0),D22&lt;=TIME(8,0,0)),E22,"")</f>
        <v/>
      </c>
      <c r="H22" s="44" t="n"/>
      <c r="I22" s="45">
        <f>ROUND(IF(OR(D22="",E22="",E22=0),0,IF(H22="",MOD(E22-D22,1)*24,MOD(H22-D22,1)*24)),2)</f>
        <v/>
      </c>
      <c r="J22" s="173" t="n"/>
      <c r="K22" s="293" t="n"/>
      <c r="L22" s="271" t="n"/>
      <c r="M22" s="294">
        <f>MAX(0,V22-W22)</f>
        <v/>
      </c>
      <c r="N22" s="46">
        <f>(IF(OR($C22="",$D22=""),0,
 IF(OR($A22="Holiday",$A23="Holiday"),
    IF(ISNUMBER(MATCH(TRIM($B22),{"Phagwah","Good Friday","Easter Monday","Labour Day","Christmas","Eid ul Azha","Romans-2","Globe-12","Neptune P1"},0)),0,$I22),
 IF(AND(NOT(OR($A22="Annual Leave",$A23="Annual Leave")),$A22="Off day"),$I22,
  MAX(0,$I22-$V22)
  ))))+W22</f>
        <v/>
      </c>
      <c r="O22" s="46">
        <f>IF(AND(OR($A22="Holiday",$A23="Holiday"),
        ISNUMBER(MATCH(TRIM($B22),{"Phagwah","Good Friday","Easter Monday","Labour Day","Christmas","Eid ul Azha","Romans-2","Globe-12","Neptune P1"},0))),
   $I22,0)</f>
        <v/>
      </c>
      <c r="P22" s="46">
        <f>IF(OR($O$7="Canteen",$O$7="Head Office"),0,IF($I22&lt;=0,0,IF(OR(OR(TRIM($J22)="Hebrews",TRIM($J22)="Romans",TRIM($J22)="Romans-2",TRIM($J22)="Globe",TRIM($J22)="Globe-12",TRIM($J22)="Neptune P1"),AND($I23&gt;0,OR(TRIM($J23)="Hebrews",TRIM($J23)="Romans",TRIM($J23)="Romans-2",TRIM($J23)="Globe",TRIM($J23)="Globe-12",TRIM($J23)="Neptune P1"))),1,0)))</f>
        <v/>
      </c>
      <c r="Q22" s="47" t="n"/>
      <c r="R22" s="46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IF($I22&gt;0,1,0),
      0
   ),
0))</f>
        <v/>
      </c>
      <c r="S22" s="46">
        <f>IF(OR($A22="Annual Leave",$A23="Annual Leave"),IF($A22="Annual Leave",8,0),0)</f>
        <v/>
      </c>
      <c r="T22" s="48" t="n"/>
      <c r="U22" s="144">
        <f>MAX(0,40-Y22)</f>
        <v/>
      </c>
      <c r="V22" s="351">
        <f>IF(OR($C22="",$D22=""),0,
 IF(OR($A22="Holiday",$A23="Holiday"),0,
 IF(AND(NOT(OR($A22="Annual Leave",$A23="Annual Leave")),$A22="Off day"),0,
  IF($I22+$I23&gt;=8,IF($I22&gt;=8,8,$I22),$I22)
  )))</f>
        <v/>
      </c>
      <c r="W22" s="351">
        <f>MAX(0,V22-U22)</f>
        <v/>
      </c>
      <c r="X22" s="351">
        <f>IF(C22="","",C22-WEEKDAY(C22,1)+1)</f>
        <v/>
      </c>
      <c r="Y22" s="351">
        <f>SUMPRODUCT(($X$14:$X21=X22)*(($V$14:$V21)+($O$14:$O21)))+IF(X22=X14,$L$11,0)</f>
        <v/>
      </c>
      <c r="Z22" s="351" t="n"/>
      <c r="AA22" s="351" t="n"/>
      <c r="AB22" s="351" t="n"/>
      <c r="AC22" s="351" t="n"/>
      <c r="AD22" s="351" t="n"/>
      <c r="AE22" s="351" t="n"/>
      <c r="AF22" s="351" t="n"/>
    </row>
    <row r="23" ht="24" customHeight="1" s="348" thickBot="1">
      <c r="A23" s="170" t="inlineStr">
        <is>
          <t>On Day</t>
        </is>
      </c>
      <c r="B23" s="292" t="n"/>
      <c r="C23" s="98">
        <f>C22</f>
        <v/>
      </c>
      <c r="D23" s="49" t="n"/>
      <c r="E23" s="174">
        <f>IF(D23="", "",
 IF(D23=TIME(0,0,0), 0,
 IF(AND(D23&gt;=TIME(0,0,1), D23&lt;=TIME(2,0,0)), TIME(7,0,0),
 IF(AND(D23&gt;=TIME(6,0,0), D23&lt;=TIME(8,0,0)), TIME(12,0,0),
 IF(AND(D23&gt;TIME(8,0,0), D23&lt;=TIME(13,59,0)), TIME(15,0,0),
 IF(AND(D23&gt;=TIME(14,0,0), D23&lt;=TIME(17,59,0)), TIME(21,0,0),
 IF(AND(D23&gt;=TIME(18,0,0), D23&lt;=TIME(21,59,0)), TIME(0,0,0),
 IF(AND(D23&gt;=TIME(22,0,0), D23&lt;=TIME(23,59,59)), TIME(7,0,0), ""))))))))</f>
        <v/>
      </c>
      <c r="F23" s="175" t="n"/>
      <c r="G23" s="174">
        <f>IF(AND(D23&gt;=TIME(6,0,0),D23&lt;=TIME(8,0,0)),E23,"")</f>
        <v/>
      </c>
      <c r="H23" s="49" t="n"/>
      <c r="I23" s="50">
        <f>ROUND(IF(OR(D23="",E23="",E23=0),0,IF(H23="",MOD(E23-D23,1)*24,MOD(H23-D23,1)*24)),2)</f>
        <v/>
      </c>
      <c r="J23" s="173" t="n"/>
      <c r="K23" s="293" t="n"/>
      <c r="L23" s="271" t="n"/>
      <c r="M23" s="294">
        <f>MAX(0,V23-W23)</f>
        <v/>
      </c>
      <c r="N23" s="51">
        <f>(IF(OR($C23="",$D23=""),0,
 IF(OR($A22="Holiday",$A23="Holiday"),
    IF(ISNUMBER(MATCH(TRIM($B23),{"Phagwah","Good Friday","Easter Monday","Labour Day","Christmas","Eid ul Azha","Romans-2","Globe-12","Neptune P1"},0)),0,$I23),
 IF(AND(NOT(OR($A22="Annual Leave",$A23="Annual Leave")),$A23="Off day"),$I23,
  MAX(0,$I23-$V23)
  ))))+W23</f>
        <v/>
      </c>
      <c r="O23" s="51">
        <f>IF(AND(OR($A22="Holiday",$A23="Holiday"),
        ISNUMBER(MATCH(TRIM($B23),{"Phagwah","Good Friday","Easter Monday","Labour Day","Christmas","Eid ul Azha","Romans-2","Globe-12","Neptune P1"},0))),
   $I23,0)</f>
        <v/>
      </c>
      <c r="P23" s="51">
        <f>IF(OR($O$7="Canteen",$O$7="Head Office"),0,IF($I23&lt;=0,0,IF(AND($I22&lt;=0,OR(TRIM($J23)="Hebrews",TRIM($J23)="Romans",TRIM($J23)="Romans-2",TRIM($J23)="Globe",TRIM($J23)="Globe-12",TRIM($J23)="Neptune P1")),1,0)))</f>
        <v/>
      </c>
      <c r="Q23" s="52" t="n"/>
      <c r="R23" s="51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IF(AND($I22=0,$I23&gt;0),1,0),
      0
   ),
0))</f>
        <v/>
      </c>
      <c r="S23" s="51">
        <f>IF(OR($A22="Annual Leave",$A23="Annual Leave"),IF(AND($A22&lt;&gt;"Annual Leave",$A23="Annual Leave"),8,0),0)</f>
        <v/>
      </c>
      <c r="T23" s="53" t="n"/>
      <c r="U23" s="144">
        <f>MAX(0,40-Y23)</f>
        <v/>
      </c>
      <c r="V23" s="351">
        <f>IF(OR($C23="",$D23=""),0,
 IF(OR($A22="Holiday",$A23="Holiday"),0,
 IF(AND(NOT(OR($A22="Annual Leave",$A23="Annual Leave")),$A23="Off day"),0,
  IF($I22+$I23&gt;=8,IF($I22&gt;=8,0,8-$I22),$I23)
  )))</f>
        <v/>
      </c>
      <c r="W23" s="351">
        <f>MAX(0,V23-U23)</f>
        <v/>
      </c>
      <c r="X23" s="351">
        <f>IF(C23="","",C23-WEEKDAY(C23,1)+1)</f>
        <v/>
      </c>
      <c r="Y23" s="351">
        <f>SUMPRODUCT(($X$14:$X22=X23)*(($V$14:$V22)+($O$14:$O22)))+IF(X23=X14,$L$11,0)</f>
        <v/>
      </c>
      <c r="Z23" s="351" t="n"/>
      <c r="AA23" s="351" t="n"/>
      <c r="AB23" s="351" t="n"/>
      <c r="AC23" s="351" t="n"/>
      <c r="AD23" s="351" t="n"/>
      <c r="AE23" s="351" t="n"/>
      <c r="AF23" s="351" t="n"/>
    </row>
    <row r="24" ht="24" customHeight="1" s="348" thickBot="1">
      <c r="A24" s="154" t="inlineStr">
        <is>
          <t>On Day</t>
        </is>
      </c>
      <c r="B24" s="273" t="n"/>
      <c r="C24" s="90">
        <f>C22+1</f>
        <v/>
      </c>
      <c r="D24" s="8" t="n"/>
      <c r="E24" s="155">
        <f>IF(D24="", "",
 IF(D24=TIME(0,0,0), 0,
 IF(AND(D24&gt;=TIME(0,0,1), D24&lt;=TIME(2,0,0)), TIME(7,0,0),
 IF(AND(D24&gt;=TIME(6,0,0), D24&lt;=TIME(8,0,0)), TIME(12,0,0),
 IF(AND(D24&gt;TIME(8,0,0), D24&lt;=TIME(13,59,0)), TIME(15,0,0),
 IF(AND(D24&gt;=TIME(14,0,0), D24&lt;=TIME(17,59,0)), TIME(21,0,0),
 IF(AND(D24&gt;=TIME(18,0,0), D24&lt;=TIME(21,59,0)), TIME(0,0,0),
 IF(AND(D24&gt;=TIME(22,0,0), D24&lt;=TIME(23,59,59)), TIME(7,0,0), ""))))))))</f>
        <v/>
      </c>
      <c r="F24" s="156" t="n"/>
      <c r="G24" s="155">
        <f>IF(AND(D24&gt;=TIME(6,0,0),D24&lt;=TIME(8,0,0)),E24,"")</f>
        <v/>
      </c>
      <c r="H24" s="8" t="n"/>
      <c r="I24" s="30">
        <f>ROUND(IF(OR(D24="",E24="",E24=0),0,IF(H24="",MOD(E24-D24,1)*24,MOD(H24-D24,1)*24)),2)</f>
        <v/>
      </c>
      <c r="J24" s="157" t="n"/>
      <c r="K24" s="274" t="n"/>
      <c r="L24" s="271" t="n"/>
      <c r="M24" s="275">
        <f>MAX(0,V24-W24)</f>
        <v/>
      </c>
      <c r="N24" s="9">
        <f>(IF(OR($C24="",$D24=""),0,
 IF(OR($A24="Holiday",$A25="Holiday"),
    IF(ISNUMBER(MATCH(TRIM($B24),{"Phagwah","Good Friday","Easter Monday","Labour Day","Christmas","Eid ul Azha","Romans-2","Globe-12","Neptune P1"},0)),0,$I24),
 IF(AND(NOT(OR($A24="Annual Leave",$A25="Annual Leave")),$A24="Off day"),$I24,
  MAX(0,$I24-$V24)
  ))))+W24</f>
        <v/>
      </c>
      <c r="O24" s="9">
        <f>IF(AND(OR($A24="Holiday",$A25="Holiday"),
        ISNUMBER(MATCH(TRIM($B24),{"Phagwah","Good Friday","Easter Monday","Labour Day","Christmas","Eid ul Azha","Romans-2","Globe-12","Neptune P1"},0))),
   $I24,0)</f>
        <v/>
      </c>
      <c r="P24" s="9">
        <f>IF(OR($O$7="Canteen",$O$7="Head Office"),0,IF($I24&lt;=0,0,IF(OR(OR(TRIM($J24)="Hebrews",TRIM($J24)="Romans",TRIM($J24)="Romans-2",TRIM($J24)="Globe",TRIM($J24)="Globe-12",TRIM($J24)="Neptune P1"),AND($I25&gt;0,OR(TRIM($J25)="Hebrews",TRIM($J25)="Romans",TRIM($J25)="Romans-2",TRIM($J25)="Globe",TRIM($J25)="Globe-12",TRIM($J25)="Neptune P1"))),1,0)))</f>
        <v/>
      </c>
      <c r="Q24" s="10" t="n"/>
      <c r="R24" s="9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IF($I24&gt;0,1,0),
      0
   ),
0))</f>
        <v/>
      </c>
      <c r="S24" s="9">
        <f>IF(OR($A24="Annual Leave",$A25="Annual Leave"),IF($A24="Annual Leave",8,0),0)</f>
        <v/>
      </c>
      <c r="T24" s="91" t="n"/>
      <c r="U24" s="144">
        <f>MAX(0,40-Y24)</f>
        <v/>
      </c>
      <c r="V24" s="351">
        <f>IF(OR($C24="",$D24=""),0,
 IF(OR($A24="Holiday",$A25="Holiday"),0,
 IF(AND(NOT(OR($A24="Annual Leave",$A25="Annual Leave")),$A24="Off day"),0,
  IF($I24+$I25&gt;=8,IF($I24&gt;=8,8,$I24),$I24)
  )))</f>
        <v/>
      </c>
      <c r="W24" s="351">
        <f>MAX(0,V24-U24)</f>
        <v/>
      </c>
      <c r="X24" s="351">
        <f>IF(C24="","",C24-WEEKDAY(C24,1)+1)</f>
        <v/>
      </c>
      <c r="Y24" s="351">
        <f>SUMPRODUCT(($X$14:$X23=X24)*(($V$14:$V23)+($O$14:$O23)))+IF(X24=X14,$L$11,0)</f>
        <v/>
      </c>
      <c r="Z24" s="351" t="n"/>
      <c r="AA24" s="351" t="n"/>
      <c r="AB24" s="351" t="n"/>
      <c r="AC24" s="351" t="n"/>
      <c r="AD24" s="351" t="n"/>
      <c r="AE24" s="351" t="n"/>
      <c r="AF24" s="351" t="n"/>
    </row>
    <row r="25" ht="24" customHeight="1" s="348" thickBot="1">
      <c r="A25" s="154" t="inlineStr">
        <is>
          <t>On Day</t>
        </is>
      </c>
      <c r="B25" s="273" t="n"/>
      <c r="C25" s="90">
        <f>C24</f>
        <v/>
      </c>
      <c r="D25" s="276" t="n"/>
      <c r="E25" s="277">
        <f>IF(D25="", "",
 IF(D25=TIME(0,0,0), 0,
 IF(AND(D25&gt;=TIME(0,0,1), D25&lt;=TIME(2,0,0)), TIME(7,0,0),
 IF(AND(D25&gt;=TIME(6,0,0), D25&lt;=TIME(8,0,0)), TIME(12,0,0),
 IF(AND(D25&gt;TIME(8,0,0), D25&lt;=TIME(13,59,0)), TIME(15,0,0),
 IF(AND(D25&gt;=TIME(14,0,0), D25&lt;=TIME(17,59,0)), TIME(21,0,0),
 IF(AND(D25&gt;=TIME(18,0,0), D25&lt;=TIME(21,59,0)), TIME(0,0,0),
 IF(AND(D25&gt;=TIME(22,0,0), D25&lt;=TIME(23,59,59)), TIME(7,0,0), ""))))))))</f>
        <v/>
      </c>
      <c r="F25" s="156" t="n"/>
      <c r="G25" s="277">
        <f>IF(AND(D25&gt;=TIME(6,0,0),D25&lt;=TIME(8,0,0)),E25,"")</f>
        <v/>
      </c>
      <c r="H25" s="276" t="n"/>
      <c r="I25" s="30">
        <f>ROUND(IF(OR(D25="",E25="",E25=0),0,IF(H25="",MOD(E25-D25,1)*24,MOD(H25-D25,1)*24)),2)</f>
        <v/>
      </c>
      <c r="J25" s="158" t="n"/>
      <c r="K25" s="274" t="n"/>
      <c r="L25" s="271" t="n"/>
      <c r="M25" s="275">
        <f>MAX(0,V25-W25)</f>
        <v/>
      </c>
      <c r="N25" s="278">
        <f>(IF(OR($C25="",$D25=""),0,
 IF(OR($A24="Holiday",$A25="Holiday"),
    IF(ISNUMBER(MATCH(TRIM($B25),{"Phagwah","Good Friday","Easter Monday","Labour Day","Christmas","Eid ul Azha","Romans-2","Globe-12","Neptune P1"},0)),0,$I25),
 IF(AND(NOT(OR($A24="Annual Leave",$A25="Annual Leave")),$A25="Off day"),$I25,
  MAX(0,$I25-$V25)
  ))))+W25</f>
        <v/>
      </c>
      <c r="O25" s="278">
        <f>IF(AND(OR($A24="Holiday",$A25="Holiday"),
        ISNUMBER(MATCH(TRIM($B25),{"Phagwah","Good Friday","Easter Monday","Labour Day","Christmas","Eid ul Azha","Romans-2","Globe-12","Neptune P1"},0))),
   $I25,0)</f>
        <v/>
      </c>
      <c r="P25" s="278">
        <f>IF(OR($O$7="Canteen",$O$7="Head Office"),0,IF($I25&lt;=0,0,IF(AND($I24&lt;=0,OR(TRIM($J25)="Hebrews",TRIM($J25)="Romans",TRIM($J25)="Romans-2",TRIM($J25)="Globe",TRIM($J25)="Globe-12",TRIM($J25)="Neptune P1")),1,0)))</f>
        <v/>
      </c>
      <c r="Q25" s="279" t="n"/>
      <c r="R25" s="278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IF(AND($I24=0,$I25&gt;0),1,0),
      0
   ),
0))</f>
        <v/>
      </c>
      <c r="S25" s="278">
        <f>IF(OR($A24="Annual Leave",$A25="Annual Leave"),IF(AND($A24&lt;&gt;"Annual Leave",$A25="Annual Leave"),8,0),0)</f>
        <v/>
      </c>
      <c r="T25" s="280" t="n"/>
      <c r="U25" s="144">
        <f>MAX(0,40-Y25)</f>
        <v/>
      </c>
      <c r="V25" s="351">
        <f>IF(OR($C25="",$D25=""),0,
 IF(OR($A24="Holiday",$A25="Holiday"),0,
 IF(AND(NOT(OR($A24="Annual Leave",$A25="Annual Leave")),$A25="Off day"),0,
  IF($I24+$I25&gt;=8,IF($I24&gt;=8,0,8-$I24),$I25)
  )))</f>
        <v/>
      </c>
      <c r="W25" s="351">
        <f>MAX(0,V25-U25)</f>
        <v/>
      </c>
      <c r="X25" s="351">
        <f>IF(C25="","",C25-WEEKDAY(C25,1)+1)</f>
        <v/>
      </c>
      <c r="Y25" s="351">
        <f>SUMPRODUCT(($X$14:$X24=X25)*(($V$14:$V24)+($O$14:$O24)))+IF(X25=X14,$L$11,0)</f>
        <v/>
      </c>
      <c r="Z25" s="351" t="n"/>
      <c r="AA25" s="351" t="n"/>
      <c r="AB25" s="351" t="n"/>
      <c r="AC25" s="351" t="n"/>
      <c r="AD25" s="351" t="n"/>
      <c r="AE25" s="351" t="n"/>
      <c r="AF25" s="351" t="n"/>
    </row>
    <row r="26" ht="24" customHeight="1" s="348" thickBot="1">
      <c r="A26" s="159" t="inlineStr">
        <is>
          <t>On Day</t>
        </is>
      </c>
      <c r="B26" s="281" t="n"/>
      <c r="C26" s="92">
        <f>C24+1</f>
        <v/>
      </c>
      <c r="D26" s="31" t="n"/>
      <c r="E26" s="160">
        <f>IF(D26="", "",
 IF(D26=TIME(0,0,0), 0,
 IF(AND(D26&gt;=TIME(0,0,1), D26&lt;=TIME(2,0,0)), TIME(7,0,0),
 IF(AND(D26&gt;=TIME(6,0,0), D26&lt;=TIME(8,0,0)), TIME(12,0,0),
 IF(AND(D26&gt;TIME(8,0,0), D26&lt;=TIME(13,59,0)), TIME(15,0,0),
 IF(AND(D26&gt;=TIME(14,0,0), D26&lt;=TIME(17,59,0)), TIME(21,0,0),
 IF(AND(D26&gt;=TIME(18,0,0), D26&lt;=TIME(21,59,0)), TIME(0,0,0),
 IF(AND(D26&gt;=TIME(22,0,0), D26&lt;=TIME(23,59,59)), TIME(7,0,0), ""))))))))</f>
        <v/>
      </c>
      <c r="F26" s="161" t="n"/>
      <c r="G26" s="160">
        <f>IF(AND(D26&gt;=TIME(6,0,0),D26&lt;=TIME(8,0,0)),E26,"")</f>
        <v/>
      </c>
      <c r="H26" s="31" t="n"/>
      <c r="I26" s="32">
        <f>ROUND(IF(OR(D26="",E26="",E26=0),0,IF(H26="",MOD(E26-D26,1)*24,MOD(H26-D26,1)*24)),2)</f>
        <v/>
      </c>
      <c r="J26" s="162" t="n"/>
      <c r="K26" s="282" t="n"/>
      <c r="L26" s="271" t="n"/>
      <c r="M26" s="283">
        <f>MAX(0,V26-W26)</f>
        <v/>
      </c>
      <c r="N26" s="33">
        <f>(IF(OR($C26="",$D26=""),0,
 IF(OR($A26="Holiday",$A27="Holiday"),
    IF(ISNUMBER(MATCH(TRIM($B26),{"Phagwah","Good Friday","Easter Monday","Labour Day","Christmas","Eid ul Azha","Romans-2","Globe-12","Neptune P1"},0)),0,$I26),
 IF(AND(NOT(OR($A26="Annual Leave",$A27="Annual Leave")),$A26="Off day"),$I26,
  MAX(0,$I26-$V26)
  ))))+W26</f>
        <v/>
      </c>
      <c r="O26" s="33">
        <f>IF(AND(OR($A26="Holiday",$A27="Holiday"),
        ISNUMBER(MATCH(TRIM($B26),{"Phagwah","Good Friday","Easter Monday","Labour Day","Christmas","Eid ul Azha","Romans-2","Globe-12","Neptune P1"},0))),
   $I26,0)</f>
        <v/>
      </c>
      <c r="P26" s="33">
        <f>IF(OR($O$7="Canteen",$O$7="Head Office"),0,IF($I26&lt;=0,0,IF(OR(OR(TRIM($J26)="Hebrews",TRIM($J26)="Romans",TRIM($J26)="Romans-2",TRIM($J26)="Globe",TRIM($J26)="Globe-12",TRIM($J26)="Neptune P1"),AND($I27&gt;0,OR(TRIM($J27)="Hebrews",TRIM($J27)="Romans",TRIM($J27)="Romans-2",TRIM($J27)="Globe",TRIM($J27)="Globe-12",TRIM($J27)="Neptune P1"))),1,0)))</f>
        <v/>
      </c>
      <c r="Q26" s="34" t="n"/>
      <c r="R26" s="33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IF($I26&gt;0,1,0),
      0
   ),
0))</f>
        <v/>
      </c>
      <c r="S26" s="33">
        <f>IF(OR($A26="Annual Leave",$A27="Annual Leave"),IF($A26="Annual Leave",8,0),0)</f>
        <v/>
      </c>
      <c r="T26" s="35" t="n"/>
      <c r="U26" s="144">
        <f>MAX(0,40-Y26)</f>
        <v/>
      </c>
      <c r="V26" s="351">
        <f>IF(OR($C26="",$D26=""),0,
 IF(OR($A26="Holiday",$A27="Holiday"),0,
 IF(AND(NOT(OR($A26="Annual Leave",$A27="Annual Leave")),$A26="Off day"),0,
  IF($I26+$I27&gt;=8,IF($I26&gt;=8,8,$I26),$I26)
  )))</f>
        <v/>
      </c>
      <c r="W26" s="351">
        <f>MAX(0,V26-U26)</f>
        <v/>
      </c>
      <c r="X26" s="351">
        <f>IF(C26="","",C26-WEEKDAY(C26,1)+1)</f>
        <v/>
      </c>
      <c r="Y26" s="351">
        <f>SUMPRODUCT(($X$14:$X25=X26)*(($V$14:$V25)+($O$14:$O25)))+IF(X26=X14,$L$11,0)</f>
        <v/>
      </c>
      <c r="Z26" s="351" t="n"/>
      <c r="AA26" s="351" t="n"/>
      <c r="AB26" s="351" t="n"/>
      <c r="AC26" s="351" t="n"/>
      <c r="AD26" s="351" t="n"/>
      <c r="AE26" s="351" t="n"/>
      <c r="AF26" s="351" t="n"/>
    </row>
    <row r="27" ht="24" customHeight="1" s="348" thickBot="1">
      <c r="A27" s="159" t="inlineStr">
        <is>
          <t>On Day</t>
        </is>
      </c>
      <c r="B27" s="281" t="n"/>
      <c r="C27" s="93">
        <f>C26</f>
        <v/>
      </c>
      <c r="D27" s="36" t="n"/>
      <c r="E27" s="163">
        <f>IF(D27="", "",
 IF(D27=TIME(0,0,0), 0,
 IF(AND(D27&gt;=TIME(0,0,1), D27&lt;=TIME(2,0,0)), TIME(7,0,0),
 IF(AND(D27&gt;=TIME(6,0,0), D27&lt;=TIME(8,0,0)), TIME(12,0,0),
 IF(AND(D27&gt;TIME(8,0,0), D27&lt;=TIME(13,59,0)), TIME(15,0,0),
 IF(AND(D27&gt;=TIME(14,0,0), D27&lt;=TIME(17,59,0)), TIME(21,0,0),
 IF(AND(D27&gt;=TIME(18,0,0), D27&lt;=TIME(21,59,0)), TIME(0,0,0),
 IF(AND(D27&gt;=TIME(22,0,0), D27&lt;=TIME(23,59,59)), TIME(7,0,0), ""))))))))</f>
        <v/>
      </c>
      <c r="F27" s="164" t="n"/>
      <c r="G27" s="163">
        <f>IF(AND(D27&gt;=TIME(6,0,0),D27&lt;=TIME(8,0,0)),E27,"")</f>
        <v/>
      </c>
      <c r="H27" s="36" t="n"/>
      <c r="I27" s="37">
        <f>ROUND(IF(OR(D27="",E27="",E27=0),0,IF(H27="",MOD(E27-D27,1)*24,MOD(H27-D27,1)*24)),2)</f>
        <v/>
      </c>
      <c r="J27" s="162" t="n"/>
      <c r="K27" s="282" t="n"/>
      <c r="L27" s="271" t="n"/>
      <c r="M27" s="283">
        <f>MAX(0,V27-W27)</f>
        <v/>
      </c>
      <c r="N27" s="38">
        <f>(IF(OR($C27="",$D27=""),0,
 IF(OR($A26="Holiday",$A27="Holiday"),
    IF(ISNUMBER(MATCH(TRIM($B27),{"Phagwah","Good Friday","Easter Monday","Labour Day","Christmas","Eid ul Azha","Romans-2","Globe-12","Neptune P1"},0)),0,$I27),
 IF(AND(NOT(OR($A26="Annual Leave",$A27="Annual Leave")),$A27="Off day"),$I27,
  MAX(0,$I27-$V27)
  ))))+W27</f>
        <v/>
      </c>
      <c r="O27" s="38">
        <f>IF(AND(OR($A26="Holiday",$A27="Holiday"),
        ISNUMBER(MATCH(TRIM($B27),{"Phagwah","Good Friday","Easter Monday","Labour Day","Christmas","Eid ul Azha","Romans-2","Globe-12","Neptune P1"},0))),
   $I27,0)</f>
        <v/>
      </c>
      <c r="P27" s="38">
        <f>IF(OR($O$7="Canteen",$O$7="Head Office"),0,IF($I27&lt;=0,0,IF(AND($I26&lt;=0,OR(TRIM($J27)="Hebrews",TRIM($J27)="Romans",TRIM($J27)="Romans-2",TRIM($J27)="Globe",TRIM($J27)="Globe-12",TRIM($J27)="Neptune P1")),1,0)))</f>
        <v/>
      </c>
      <c r="Q27" s="39" t="n"/>
      <c r="R27" s="38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IF(AND($I26=0,$I27&gt;0),1,0),
      0
   ),
0))</f>
        <v/>
      </c>
      <c r="S27" s="38">
        <f>IF(OR($A26="Annual Leave",$A27="Annual Leave"),IF(AND($A26&lt;&gt;"Annual Leave",$A27="Annual Leave"),8,0),0)</f>
        <v/>
      </c>
      <c r="T27" s="40" t="n"/>
      <c r="U27" s="144">
        <f>MAX(0,40-Y27)</f>
        <v/>
      </c>
      <c r="V27" s="351">
        <f>IF(OR($C27="",$D27=""),0,
 IF(OR($A26="Holiday",$A27="Holiday"),0,
 IF(AND(NOT(OR($A26="Annual Leave",$A27="Annual Leave")),$A27="Off day"),0,
  IF($I26+$I27&gt;=8,IF($I26&gt;=8,0,8-$I26),$I27)
  )))</f>
        <v/>
      </c>
      <c r="W27" s="351">
        <f>MAX(0,V27-U27)</f>
        <v/>
      </c>
      <c r="X27" s="351">
        <f>IF(C27="","",C27-WEEKDAY(C27,1)+1)</f>
        <v/>
      </c>
      <c r="Y27" s="351">
        <f>SUMPRODUCT(($X$14:$X26=X27)*(($V$14:$V26)+($O$14:$O26)))+IF(X27=X14,$L$11,0)</f>
        <v/>
      </c>
      <c r="Z27" s="351" t="n"/>
      <c r="AA27" s="351" t="n"/>
      <c r="AB27" s="351" t="n"/>
      <c r="AC27" s="351" t="n"/>
      <c r="AD27" s="351" t="n"/>
      <c r="AE27" s="351" t="n"/>
      <c r="AF27" s="351" t="n"/>
    </row>
    <row r="28" ht="24" customHeight="1" s="348" thickBot="1">
      <c r="A28" s="176" t="n"/>
      <c r="B28" s="176" t="n"/>
      <c r="C28" s="145" t="n"/>
      <c r="D28" s="6" t="n"/>
      <c r="E28" s="14" t="n"/>
      <c r="F28" s="6" t="n"/>
      <c r="G28" s="6" t="n"/>
      <c r="H28" s="336" t="n"/>
      <c r="I28" s="351" t="n"/>
      <c r="J28" s="336" t="n"/>
      <c r="K28" s="336" t="n"/>
      <c r="L28" s="336" t="n"/>
      <c r="M28" s="99">
        <f>MAX(0,V28-W28)</f>
        <v/>
      </c>
      <c r="N28" s="99">
        <f>(IF(OR($C28="",$D28=""),0,
 IF(OR($A28="Holiday",$A29="Holiday"),
    IF(ISNUMBER(MATCH(TRIM($B28),{"Phagwah","Good Friday","Easter Monday","Labour Day","Christmas","Eid ul Azha","Romans-2","Globe-12","Neptune P1"},0)),0,$I28),
 IF(AND(NOT(OR($A28="Annual Leave",$A29="Annual Leave")),$A28="Off day"),$I28,
  MAX(0,$I28-$V28)
  ))))+W28</f>
        <v/>
      </c>
      <c r="O28" s="99">
        <f>IF(AND(OR($A28="Holiday",$A29="Holiday"),
        ISNUMBER(MATCH(TRIM($B28),{"Phagwah","Good Friday","Easter Monday","Labour Day","Christmas","Eid ul Azha","Romans-2","Globe-12","Neptune P1"},0))),
   $I28,0)</f>
        <v/>
      </c>
      <c r="P28" s="99">
        <f>IF(OR($O$7="Canteen",$O$7="Head Office"),0,IF($I28&lt;=0,0,IF(OR(OR(TRIM($J28)="Hebrews",TRIM($J28)="Romans",TRIM($J28)="Romans-2",TRIM($J28)="Globe",TRIM($J28)="Globe-12",TRIM($J28)="Neptune P1"),AND($I29&gt;0,OR(TRIM($J29)="Hebrews",TRIM($J29)="Romans",TRIM($J29)="Romans-2",TRIM($J29)="Globe",TRIM($J29)="Globe-12",TRIM($J29)="Neptune P1"))),1,0)))</f>
        <v/>
      </c>
      <c r="Q28" s="178" t="n"/>
      <c r="R28" s="15" t="n"/>
      <c r="S28" s="99">
        <f>IF(OR($A28="Annual Leave",$A29="Annual Leave"),IF($A28="Annual Leave",8,0),0)</f>
        <v/>
      </c>
      <c r="T28" s="100">
        <f>SUM(T14:T27)</f>
        <v/>
      </c>
      <c r="U28" s="144">
        <f>MAX(0,40-Y28)</f>
        <v/>
      </c>
      <c r="V28" s="351">
        <f>IF(OR($C28="",$D28=""),0,
 IF(OR($A28="Holiday",$A29="Holiday"),0,
 IF(AND(NOT(OR($A28="Annual Leave",$A29="Annual Leave")),$A28="Off day"),0,
  IF($I28+$I29&gt;=8,IF($I28&gt;=8,8,$I28),$I28)
  )))</f>
        <v/>
      </c>
      <c r="W28" s="351">
        <f>MAX(0,V28-U28)</f>
        <v/>
      </c>
      <c r="X28" s="351">
        <f>IF(C28="","",C28-WEEKDAY(C28,1)+1)</f>
        <v/>
      </c>
      <c r="Y28" s="351">
        <f>SUMPRODUCT(($X$14:$X27=X28)*(($V$14:$V27)+($O$14:$O27)))+IF(X28=X14,$L$11,0)</f>
        <v/>
      </c>
      <c r="Z28" s="351" t="n"/>
      <c r="AA28" s="351" t="n"/>
      <c r="AB28" s="351" t="n"/>
      <c r="AC28" s="351" t="n"/>
      <c r="AD28" s="351" t="n"/>
      <c r="AE28" s="351" t="n"/>
      <c r="AF28" s="351" t="n"/>
    </row>
    <row r="29" hidden="1" ht="15.75" customHeight="1" s="348" thickBot="1">
      <c r="A29" s="179" t="n"/>
      <c r="B29" s="176" t="n"/>
      <c r="C29" s="145" t="n"/>
      <c r="D29" s="6" t="n"/>
      <c r="E29" s="295">
        <f>IF(D29="", "",
 IF(D29=TIME(0,0,0), 0,
 IF(AND(D29&gt;=TIME(0,0,1), D29&lt;=TIME(2,0,0)), TIME(7,0,0),
 IF(AND(D29&gt;=TIME(6,0,0), D29&lt;=TIME(8,0,0)), TIME(12,0,0),
 IF(AND(D29&gt;TIME(8,0,0), D29&lt;=TIME(13,59,0)), TIME(15,0,0),
 IF(AND(D29&gt;=TIME(14,0,0), D29&lt;=TIME(17,59,0)), TIME(21,0,0),
 IF(AND(D29&gt;=TIME(18,0,0), D29&lt;=TIME(21,59,0)), TIME(0,0,0),
 IF(AND(D29&gt;=TIME(22,0,0), D29&lt;=TIME(23,59,59)), TIME(7,0,0), ""))))))))</f>
        <v/>
      </c>
      <c r="F29" s="6" t="n"/>
      <c r="G29" s="6" t="n"/>
      <c r="H29" s="6" t="n"/>
      <c r="I29" s="6" t="n"/>
      <c r="J29" s="6" t="n"/>
      <c r="K29" s="6" t="n"/>
      <c r="L29" s="6" t="n"/>
      <c r="M29" s="4">
        <f>MAX(0,V29-W29)</f>
        <v/>
      </c>
      <c r="N29" s="4">
        <f>(IF(OR($C29="",$D29=""),0,
 IF(OR($A28="Holiday",$A29="Holiday"),
    IF(ISNUMBER(MATCH(TRIM($B29),{"Phagwah","Good Friday","Easter Monday","Labour Day","Christmas","Eid ul Azha","Romans-2","Globe-12","Neptune P1"},0)),0,$I29),
 IF(AND(NOT(OR($A28="Annual Leave",$A29="Annual Leave")),$A29="Off day"),$I29,
  MAX(0,$I29-$V29)
  ))))+W29</f>
        <v/>
      </c>
      <c r="O29" s="4">
        <f>IF(AND(OR($A28="Holiday",$A29="Holiday"),
        ISNUMBER(MATCH(TRIM($B29),{"Phagwah","Good Friday","Easter Monday","Labour Day","Christmas","Eid ul Azha","Romans-2","Globe-12","Neptune P1"},0))),
   $I29,0)</f>
        <v/>
      </c>
      <c r="P29" s="4">
        <f>IF(OR($O$7="Canteen",$O$7="Head Office"),0,IF($I29&lt;=0,0,IF(AND($I28&lt;=0,OR(TRIM($J29)="Hebrews",TRIM($J29)="Romans",TRIM($J29)="Romans-2",TRIM($J29)="Globe",TRIM($J29)="Globe-12",TRIM($J29)="Neptune P1")),1,0)))</f>
        <v/>
      </c>
      <c r="Q29" s="6" t="n"/>
      <c r="R29" s="296">
        <f>IF(OR($O$7="Canteen",$O$7="Head Office"),0,IF(
  AND(
    SUMIFS(I:I, C:C, C29) &gt;= 8,
    COUNTIFS(C$14:C29, C29)=1,
    OR(
      TEXT(D29,"hh:mm:ss")="07:00:00",
      TEXT(D29,"hh:mm:ss")="15:00:00",
      TEXT(D29,"hh:mm:ss")="23:00:00",
      TEXT(D30,"hh:mm:ss")="07:00:00",
      TEXT(D30,"hh:mm:ss")="15:00:00",
      TEXT(D30,"hh:mm:ss")="23:00:00"
    )
  ),
  1,
  0
))</f>
        <v/>
      </c>
      <c r="S29" s="4">
        <f>IF(OR($A28="Annual Leave",$A29="Annual Leave"),IF(AND($A28&lt;&gt;"Annual Leave",$A29="Annual Leave"),8,0),0)</f>
        <v/>
      </c>
      <c r="T29" s="146" t="n"/>
      <c r="U29" s="351">
        <f>MAX(0,40-Y29)</f>
        <v/>
      </c>
      <c r="V29" s="351">
        <f>IF(OR($C29="",$D29=""),0,
 IF(OR($A28="Holiday",$A29="Holiday"),0,
 IF(AND(NOT(OR($A28="Annual Leave",$A29="Annual Leave")),$A29="Off day"),0,
  IF($I28+$I29&gt;=8,IF($I28&gt;=8,0,8-$I28),$I29)
  )))</f>
        <v/>
      </c>
      <c r="W29" s="351">
        <f>MAX(0,V29-U29)</f>
        <v/>
      </c>
      <c r="X29" s="351">
        <f>IF(C29="","",C29-WEEKDAY(C29,1)+1)</f>
        <v/>
      </c>
      <c r="Y29" s="351">
        <f>SUMPRODUCT(($X$14:$X28=X29)*(($V$14:$V28)+($O$14:$O28)))+IF(X29=X14,$L$11,0)</f>
        <v/>
      </c>
      <c r="Z29" s="351" t="n"/>
      <c r="AA29" s="351" t="n"/>
      <c r="AB29" s="351" t="n"/>
      <c r="AC29" s="351" t="n"/>
      <c r="AD29" s="351" t="n"/>
      <c r="AE29" s="351" t="n"/>
      <c r="AF29" s="351" t="n"/>
    </row>
    <row r="30" ht="24" customHeight="1" s="348" thickBot="1">
      <c r="A30" s="147" t="inlineStr">
        <is>
          <t>On Day</t>
        </is>
      </c>
      <c r="B30" s="180" t="n"/>
      <c r="C30" s="88">
        <f>C27+1</f>
        <v/>
      </c>
      <c r="D30" s="54" t="n"/>
      <c r="E30" s="148">
        <f>IF(D30="", "",
 IF(D30=TIME(0,0,0), 0,
 IF(AND(D30&gt;=TIME(0,0,1), D30&lt;=TIME(2,0,0)), TIME(7,0,0),
 IF(AND(D30&gt;=TIME(6,0,0), D30&lt;=TIME(8,0,0)), TIME(12,0,0),
 IF(AND(D30&gt;TIME(8,0,0), D30&lt;=TIME(13,59,0)), TIME(15,0,0),
 IF(AND(D30&gt;=TIME(14,0,0), D30&lt;=TIME(17,59,0)), TIME(21,0,0),
 IF(AND(D30&gt;=TIME(18,0,0), D30&lt;=TIME(21,59,0)), TIME(0,0,0),
 IF(AND(D30&gt;=TIME(22,0,0), D30&lt;=TIME(23,59,59)), TIME(7,0,0), ""))))))))</f>
        <v/>
      </c>
      <c r="F30" s="149" t="n"/>
      <c r="G30" s="148">
        <f>IF(AND(D30&gt;=TIME(6,0,0),D30&lt;=TIME(8,0,0)),E30,"")</f>
        <v/>
      </c>
      <c r="H30" s="54" t="n"/>
      <c r="I30" s="55">
        <f>ROUND(IF(OR(D30="",E30="",E30=0),0,IF(H30="",MOD(E30-D30,1)*24,MOD(H30-D30,1)*24)),2)</f>
        <v/>
      </c>
      <c r="J30" s="150" t="n"/>
      <c r="K30" s="270" t="n"/>
      <c r="L30" s="181" t="n"/>
      <c r="M30" s="272">
        <f>MAX(0,V30-W30)</f>
        <v/>
      </c>
      <c r="N30" s="56">
        <f>(IF(OR($C30="",$D30=""),0,
 IF(OR($A30="Holiday",$A31="Holiday"),
    IF(ISNUMBER(MATCH(TRIM($B30),{"Phagwah","Good Friday","Easter Monday","Labour Day","Christmas","Eid ul Azha","Romans-2","Globe-12","Neptune P1"},0)),0,$I30),
 IF(AND(NOT(OR($A30="Annual Leave",$A31="Annual Leave")),$A30="Off day"),$I30,
  MAX(0,$I30-$V30)
  ))))+W30</f>
        <v/>
      </c>
      <c r="O30" s="56">
        <f>IF(AND(OR($A30="Holiday",$A31="Holiday"),
        ISNUMBER(MATCH(TRIM($B30),{"Phagwah","Good Friday","Easter Monday","Labour Day","Christmas","Eid ul Azha","Romans-2","Globe-12","Neptune P1"},0))),
   $I30,0)</f>
        <v/>
      </c>
      <c r="P30" s="56">
        <f>IF(OR($O$7="Canteen",$O$7="Head Office"),0,IF($I30&lt;=0,0,IF(OR(OR(TRIM($J30)="Hebrews",TRIM($J30)="Romans",TRIM($J30)="Romans-2",TRIM($J30)="Globe",TRIM($J30)="Globe-12",TRIM($J30)="Neptune P1"),AND($I31&gt;0,OR(TRIM($J31)="Hebrews",TRIM($J31)="Romans",TRIM($J31)="Romans-2",TRIM($J31)="Globe",TRIM($J31)="Globe-12",TRIM($J31)="Neptune P1"))),1,0)))</f>
        <v/>
      </c>
      <c r="Q30" s="57" t="n"/>
      <c r="R30" s="56">
        <f>IF(OR($O$7="Canteen",$O$7="Head Office"),0,IF(
  AND(
    SUMIFS(I:I, C:C, C30) &gt;= 8,
    COUNTIFS(C$14:C30, C30)=1,
    OR(
      TEXT(D30,"hh:mm:ss")="07:00:00",
      TEXT(D30,"hh:mm:ss")="15:00:00",
      TEXT(D30,"hh:mm:ss")="23:00:00",
      TEXT(D31,"hh:mm:ss")="07:00:00",
      TEXT(D31,"hh:mm:ss")="15:00:00",
      TEXT(D31,"hh:mm:ss")="23:00:00"
    )
  ),
  1,
  0
))</f>
        <v/>
      </c>
      <c r="S30" s="56">
        <f>IF(OR($A30="Annual Leave",$A31="Annual Leave"),IF($A30="Annual Leave",8,0),0)</f>
        <v/>
      </c>
      <c r="T30" s="58" t="n"/>
      <c r="U30" s="144">
        <f>MAX(0,40-Y30)</f>
        <v/>
      </c>
      <c r="V30" s="151">
        <f>IF(OR($C30="",$D30=""),0,
 IF(OR($A30="Holiday",$A31="Holiday"),0,
 IF(AND(NOT(OR($A30="Annual Leave",$A31="Annual Leave")),$A30="Off day"),0,
  IF($I30+$I31&gt;=8,IF($I30&gt;=8,8,$I30),$I30)
  )))</f>
        <v/>
      </c>
      <c r="W30" s="151">
        <f>MAX(0,V30-U30)</f>
        <v/>
      </c>
      <c r="X30" s="151">
        <f>IF(C30="","",C30-WEEKDAY(C30,1)+1)</f>
        <v/>
      </c>
      <c r="Y30" s="151">
        <f>SUMPRODUCT(($X$14:$X29=X30)*(($V$14:$V29)+($O$14:$O29)))+IF(X30=X14,$L$11,0)</f>
        <v/>
      </c>
      <c r="Z30" s="151" t="n"/>
      <c r="AA30" s="151" t="n"/>
      <c r="AB30" s="151" t="n"/>
      <c r="AC30" s="351" t="n"/>
      <c r="AD30" s="351" t="n"/>
      <c r="AE30" s="351" t="n"/>
      <c r="AF30" s="351" t="n"/>
    </row>
    <row r="31" ht="24" customHeight="1" s="348" thickBot="1">
      <c r="A31" s="147" t="inlineStr">
        <is>
          <t>On Day</t>
        </is>
      </c>
      <c r="B31" s="182" t="n"/>
      <c r="C31" s="89">
        <f>C30</f>
        <v/>
      </c>
      <c r="D31" s="59" t="n"/>
      <c r="E31" s="152">
        <f>IF(D31="", "",
 IF(D31=TIME(0,0,0), 0,
 IF(AND(D31&gt;=TIME(0,0,1), D31&lt;=TIME(2,0,0)), TIME(7,0,0),
 IF(AND(D31&gt;=TIME(6,0,0), D31&lt;=TIME(8,0,0)), TIME(12,0,0),
 IF(AND(D31&gt;TIME(8,0,0), D31&lt;=TIME(13,59,0)), TIME(15,0,0),
 IF(AND(D31&gt;=TIME(14,0,0), D31&lt;=TIME(17,59,0)), TIME(21,0,0),
 IF(AND(D31&gt;=TIME(18,0,0), D31&lt;=TIME(21,59,0)), TIME(0,0,0),
 IF(AND(D31&gt;=TIME(22,0,0), D31&lt;=TIME(23,59,59)), TIME(7,0,0), ""))))))))</f>
        <v/>
      </c>
      <c r="F31" s="153" t="n"/>
      <c r="G31" s="152">
        <f>IF(AND(D31&gt;=TIME(6,0,0),D31&lt;=TIME(8,0,0)),E31,"")</f>
        <v/>
      </c>
      <c r="H31" s="59" t="n"/>
      <c r="I31" s="60">
        <f>ROUND(IF(OR(D31="",E31="",E31=0),0,IF(H31="",MOD(E31-D31,1)*24,MOD(H31-D31,1)*24)),2)</f>
        <v/>
      </c>
      <c r="J31" s="150" t="n"/>
      <c r="K31" s="270" t="n"/>
      <c r="L31" s="183" t="n"/>
      <c r="M31" s="272">
        <f>MAX(0,V31-W31)</f>
        <v/>
      </c>
      <c r="N31" s="61">
        <f>(IF(OR($C31="",$D31=""),0,
 IF(OR($A30="Holiday",$A31="Holiday"),
    IF(ISNUMBER(MATCH(TRIM($B31),{"Phagwah","Good Friday","Easter Monday","Labour Day","Christmas","Eid ul Azha","Romans-2","Globe-12","Neptune P1"},0)),0,$I31),
 IF(AND(NOT(OR($A30="Annual Leave",$A31="Annual Leave")),$A31="Off day"),$I31,
  MAX(0,$I31-$V31)
  ))))+W31</f>
        <v/>
      </c>
      <c r="O31" s="61">
        <f>IF(AND(OR($A30="Holiday",$A31="Holiday"),
        ISNUMBER(MATCH(TRIM($B31),{"Phagwah","Good Friday","Easter Monday","Labour Day","Christmas","Eid ul Azha","Romans-2","Globe-12","Neptune P1"},0))),
   $I31,0)</f>
        <v/>
      </c>
      <c r="P31" s="61">
        <f>IF(OR($O$7="Canteen",$O$7="Head Office"),0,IF($I31&lt;=0,0,IF(AND($I30&lt;=0,OR(TRIM($J31)="Hebrews",TRIM($J31)="Romans",TRIM($J31)="Romans-2",TRIM($J31)="Globe",TRIM($J31)="Globe-12",TRIM($J31)="Neptune P1")),1,0)))</f>
        <v/>
      </c>
      <c r="Q31" s="62" t="n"/>
      <c r="R31" s="61">
        <f>IF(OR($O$7="Canteen",$O$7="Head Office"),0,IF(
  AND(
    SUMIFS(I:I, C:C, C31) &gt;= 8,
    COUNTIFS(C$14:C31, C31)=1,
    OR(
      TEXT(D31,"hh:mm:ss")="07:00:00",
      TEXT(D31,"hh:mm:ss")="15:00:00",
      TEXT(D31,"hh:mm:ss")="23:00:00",
      TEXT(D32,"hh:mm:ss")="07:00:00",
      TEXT(D32,"hh:mm:ss")="15:00:00",
      TEXT(D32,"hh:mm:ss")="23:00:00"
    )
  ),
  1,
  0
))</f>
        <v/>
      </c>
      <c r="S31" s="61">
        <f>IF(OR($A30="Annual Leave",$A31="Annual Leave"),IF(AND($A30&lt;&gt;"Annual Leave",$A31="Annual Leave"),8,0),0)</f>
        <v/>
      </c>
      <c r="T31" s="63" t="n"/>
      <c r="U31" s="144">
        <f>MAX(0,40-Y31)</f>
        <v/>
      </c>
      <c r="V31" s="151">
        <f>IF(OR($C31="",$D31=""),0,
 IF(OR($A30="Holiday",$A31="Holiday"),0,
 IF(AND(NOT(OR($A30="Annual Leave",$A31="Annual Leave")),$A31="Off day"),0,
  IF($I30+$I31&gt;=8,IF($I30&gt;=8,0,8-$I30),$I31)
  )))</f>
        <v/>
      </c>
      <c r="W31" s="151">
        <f>MAX(0,V31-U31)</f>
        <v/>
      </c>
      <c r="X31" s="151">
        <f>IF(C31="","",C31-WEEKDAY(C31,1)+1)</f>
        <v/>
      </c>
      <c r="Y31" s="151">
        <f>SUMPRODUCT(($X$14:$X30=X31)*(($V$14:$V30)+($O$14:$O30)))+IF(X31=X14,$L$11,0)</f>
        <v/>
      </c>
      <c r="Z31" s="151" t="n"/>
      <c r="AA31" s="151" t="n"/>
      <c r="AB31" s="151" t="n"/>
      <c r="AC31" s="351" t="n"/>
      <c r="AD31" s="351" t="n"/>
      <c r="AE31" s="351" t="n"/>
      <c r="AF31" s="351" t="n"/>
    </row>
    <row r="32" ht="24" customHeight="1" s="348" thickBot="1">
      <c r="A32" s="184" t="inlineStr">
        <is>
          <t>On Day</t>
        </is>
      </c>
      <c r="B32" s="185" t="n"/>
      <c r="C32" s="101">
        <f>C30+1</f>
        <v/>
      </c>
      <c r="D32" s="11" t="n"/>
      <c r="E32" s="186">
        <f>IF(D32="", "",
 IF(D32=TIME(0,0,0), 0,
 IF(AND(D32&gt;=TIME(0,0,1), D32&lt;=TIME(2,0,0)), TIME(7,0,0),
 IF(AND(D32&gt;=TIME(6,0,0), D32&lt;=TIME(8,0,0)), TIME(12,0,0),
 IF(AND(D32&gt;TIME(8,0,0), D32&lt;=TIME(13,59,0)), TIME(15,0,0),
 IF(AND(D32&gt;=TIME(14,0,0), D32&lt;=TIME(17,59,0)), TIME(21,0,0),
 IF(AND(D32&gt;=TIME(18,0,0), D32&lt;=TIME(21,59,0)), TIME(0,0,0),
 IF(AND(D32&gt;=TIME(22,0,0), D32&lt;=TIME(23,59,59)), TIME(7,0,0), ""))))))))</f>
        <v/>
      </c>
      <c r="F32" s="187" t="n"/>
      <c r="G32" s="186">
        <f>IF(AND(D32&gt;=TIME(6,0,0),D32&lt;=TIME(8,0,0)),E32,"")</f>
        <v/>
      </c>
      <c r="H32" s="11" t="n"/>
      <c r="I32" s="87">
        <f>ROUND(IF(OR(D32="",E32="",E32=0),0,IF(H32="",MOD(E32-D32,1)*24,MOD(H32-D32,1)*24)),2)</f>
        <v/>
      </c>
      <c r="J32" s="188" t="n"/>
      <c r="K32" s="297" t="n"/>
      <c r="L32" s="189" t="n"/>
      <c r="M32" s="298">
        <f>MAX(0,V32-W32)</f>
        <v/>
      </c>
      <c r="N32" s="12">
        <f>(IF(OR($C32="",$D32=""),0,
 IF(OR($A32="Holiday",$A33="Holiday"),
    IF(ISNUMBER(MATCH(TRIM($B32),{"Phagwah","Good Friday","Easter Monday","Labour Day","Christmas","Eid ul Azha","Romans-2","Globe-12","Neptune P1"},0)),0,$I32),
 IF(AND(NOT(OR($A32="Annual Leave",$A33="Annual Leave")),$A32="Off day"),$I32,
  MAX(0,$I32-$V32)
  ))))+W32</f>
        <v/>
      </c>
      <c r="O32" s="12">
        <f>IF(AND(OR($A32="Holiday",$A33="Holiday"),
        ISNUMBER(MATCH(TRIM($B32),{"Phagwah","Good Friday","Easter Monday","Labour Day","Christmas","Eid ul Azha","Romans-2","Globe-12","Neptune P1"},0))),
   $I32,0)</f>
        <v/>
      </c>
      <c r="P32" s="12">
        <f>IF(OR($O$7="Canteen",$O$7="Head Office"),0,IF($I32&lt;=0,0,IF(OR(OR(TRIM($J32)="Hebrews",TRIM($J32)="Romans",TRIM($J32)="Romans-2",TRIM($J32)="Globe",TRIM($J32)="Globe-12",TRIM($J32)="Neptune P1"),AND($I33&gt;0,OR(TRIM($J33)="Hebrews",TRIM($J33)="Romans",TRIM($J33)="Romans-2",TRIM($J33)="Globe",TRIM($J33)="Globe-12",TRIM($J33)="Neptune P1"))),1,0)))</f>
        <v/>
      </c>
      <c r="Q32" s="13" t="n"/>
      <c r="R32" s="12">
        <f>IF(OR($O$7="Canteen",$O$7="Head Office"),0,IF(
  AND(
    SUMIFS(I:I, C:C, C32) &gt;= 8,
    COUNTIFS(C$14:C32, C32)=1,
    OR(
      TEXT(D32,"hh:mm:ss")="07:00:00",
      TEXT(D32,"hh:mm:ss")="15:00:00",
      TEXT(D32,"hh:mm:ss")="23:00:00",
      TEXT(D33,"hh:mm:ss")="07:00:00",
      TEXT(D33,"hh:mm:ss")="15:00:00",
      TEXT(D33,"hh:mm:ss")="23:00:00"
    )
  ),
  1,
  0
))</f>
        <v/>
      </c>
      <c r="S32" s="12">
        <f>IF(OR($A32="Annual Leave",$A33="Annual Leave"),IF($A32="Annual Leave",8,0),0)</f>
        <v/>
      </c>
      <c r="T32" s="102" t="n"/>
      <c r="U32" s="144">
        <f>MAX(0,40-Y32)</f>
        <v/>
      </c>
      <c r="V32" s="351">
        <f>IF(OR($C32="",$D32=""),0,
 IF(OR($A32="Holiday",$A33="Holiday"),0,
 IF(AND(NOT(OR($A32="Annual Leave",$A33="Annual Leave")),$A32="Off day"),0,
  IF($I32+$I33&gt;=8,IF($I32&gt;=8,8,$I32),$I32)
  )))</f>
        <v/>
      </c>
      <c r="W32" s="351">
        <f>MAX(0,V32-U32)</f>
        <v/>
      </c>
      <c r="X32" s="351">
        <f>IF(C32="","",C32-WEEKDAY(C32,1)+1)</f>
        <v/>
      </c>
      <c r="Y32" s="351">
        <f>SUMPRODUCT(($X$14:$X31=X32)*(($V$14:$V31)+($O$14:$O31)))+IF(X32=X14,$L$11,0)</f>
        <v/>
      </c>
      <c r="Z32" s="351" t="n"/>
      <c r="AA32" s="351" t="n"/>
      <c r="AB32" s="351" t="n"/>
      <c r="AC32" s="351" t="n"/>
      <c r="AD32" s="351" t="n"/>
      <c r="AE32" s="351" t="n"/>
      <c r="AF32" s="351" t="n"/>
    </row>
    <row r="33" ht="24" customHeight="1" s="348" thickBot="1">
      <c r="A33" s="184" t="inlineStr">
        <is>
          <t>On Day</t>
        </is>
      </c>
      <c r="B33" s="299" t="n"/>
      <c r="C33" s="101">
        <f>C32</f>
        <v/>
      </c>
      <c r="D33" s="300" t="n"/>
      <c r="E33" s="301">
        <f>IF(D33="", "",
 IF(D33=TIME(0,0,0), 0,
 IF(AND(D33&gt;=TIME(0,0,1), D33&lt;=TIME(2,0,0)), TIME(7,0,0),
 IF(AND(D33&gt;=TIME(6,0,0), D33&lt;=TIME(8,0,0)), TIME(12,0,0),
 IF(AND(D33&gt;TIME(8,0,0), D33&lt;=TIME(13,59,0)), TIME(15,0,0),
 IF(AND(D33&gt;=TIME(14,0,0), D33&lt;=TIME(17,59,0)), TIME(21,0,0),
 IF(AND(D33&gt;=TIME(18,0,0), D33&lt;=TIME(21,59,0)), TIME(0,0,0),
 IF(AND(D33&gt;=TIME(22,0,0), D33&lt;=TIME(23,59,59)), TIME(7,0,0), ""))))))))</f>
        <v/>
      </c>
      <c r="F33" s="187" t="n"/>
      <c r="G33" s="301">
        <f>IF(AND(D33&gt;=TIME(6,0,0),D33&lt;=TIME(8,0,0)),E33,"")</f>
        <v/>
      </c>
      <c r="H33" s="300" t="n"/>
      <c r="I33" s="87">
        <f>ROUND(IF(OR(D33="",E33="",E33=0),0,IF(H33="",MOD(E33-D33,1)*24,MOD(H33-D33,1)*24)),2)</f>
        <v/>
      </c>
      <c r="J33" s="190" t="n"/>
      <c r="K33" s="297" t="n"/>
      <c r="L33" s="189" t="n"/>
      <c r="M33" s="298">
        <f>MAX(0,V33-W33)</f>
        <v/>
      </c>
      <c r="N33" s="302">
        <f>(IF(OR($C33="",$D33=""),0,
 IF(OR($A32="Holiday",$A33="Holiday"),
    IF(ISNUMBER(MATCH(TRIM($B33),{"Phagwah","Good Friday","Easter Monday","Labour Day","Christmas","Eid ul Azha","Romans-2","Globe-12","Neptune P1"},0)),0,$I33),
 IF(AND(NOT(OR($A32="Annual Leave",$A33="Annual Leave")),$A33="Off day"),$I33,
  MAX(0,$I33-$V33)
  ))))+W33</f>
        <v/>
      </c>
      <c r="O33" s="302">
        <f>IF(AND(OR($A32="Holiday",$A33="Holiday"),
        ISNUMBER(MATCH(TRIM($B33),{"Phagwah","Good Friday","Easter Monday","Labour Day","Christmas","Eid ul Azha","Romans-2","Globe-12","Neptune P1"},0))),
   $I33,0)</f>
        <v/>
      </c>
      <c r="P33" s="302">
        <f>IF(OR($O$7="Canteen",$O$7="Head Office"),0,IF($I33&lt;=0,0,IF(AND($I32&lt;=0,OR(TRIM($J33)="Hebrews",TRIM($J33)="Romans",TRIM($J33)="Romans-2",TRIM($J33)="Globe",TRIM($J33)="Globe-12",TRIM($J33)="Neptune P1")),1,0)))</f>
        <v/>
      </c>
      <c r="Q33" s="303" t="n"/>
      <c r="R33" s="302">
        <f>IF(OR($O$7="Canteen",$O$7="Head Office"),0,IF(
  AND(
    SUMIFS(I:I, C:C, C33) &gt;= 8,
    COUNTIFS(C$14:C33, C33)=1,
    OR(
      TEXT(D33,"hh:mm:ss")="07:00:00",
      TEXT(D33,"hh:mm:ss")="15:00:00",
      TEXT(D33,"hh:mm:ss")="23:00:00",
      TEXT(D34,"hh:mm:ss")="07:00:00",
      TEXT(D34,"hh:mm:ss")="15:00:00",
      TEXT(D34,"hh:mm:ss")="23:00:00"
    )
  ),
  1,
  0
))</f>
        <v/>
      </c>
      <c r="S33" s="302">
        <f>IF(OR($A32="Annual Leave",$A33="Annual Leave"),IF(AND($A32&lt;&gt;"Annual Leave",$A33="Annual Leave"),8,0),0)</f>
        <v/>
      </c>
      <c r="T33" s="304" t="n"/>
      <c r="U33" s="144">
        <f>MAX(0,40-Y33)</f>
        <v/>
      </c>
      <c r="V33" s="351">
        <f>IF(OR($C33="",$D33=""),0,
 IF(OR($A32="Holiday",$A33="Holiday"),0,
 IF(AND(NOT(OR($A32="Annual Leave",$A33="Annual Leave")),$A33="Off day"),0,
  IF($I32+$I33&gt;=8,IF($I32&gt;=8,0,8-$I32),$I33)
  )))</f>
        <v/>
      </c>
      <c r="W33" s="351">
        <f>MAX(0,V33-U33)</f>
        <v/>
      </c>
      <c r="X33" s="351">
        <f>IF(C33="","",C33-WEEKDAY(C33,1)+1)</f>
        <v/>
      </c>
      <c r="Y33" s="351">
        <f>SUMPRODUCT(($X$14:$X32=X33)*(($V$14:$V32)+($O$14:$O32)))+IF(X33=X14,$L$11,0)</f>
        <v/>
      </c>
      <c r="Z33" s="351" t="n"/>
      <c r="AA33" s="351" t="n"/>
      <c r="AB33" s="351" t="n"/>
      <c r="AC33" s="351" t="n"/>
      <c r="AD33" s="351" t="n"/>
      <c r="AE33" s="351" t="n"/>
      <c r="AF33" s="351" t="n"/>
    </row>
    <row r="34" ht="24" customHeight="1" s="348" thickBot="1">
      <c r="A34" s="159" t="inlineStr">
        <is>
          <t>On Day</t>
        </is>
      </c>
      <c r="B34" s="191" t="n"/>
      <c r="C34" s="92">
        <f>C32+1</f>
        <v/>
      </c>
      <c r="D34" s="31" t="n"/>
      <c r="E34" s="160">
        <f>IF(D34="", "",
 IF(D34=TIME(0,0,0), 0,
 IF(AND(D34&gt;=TIME(0,0,1), D34&lt;=TIME(2,0,0)), TIME(7,0,0),
 IF(AND(D34&gt;=TIME(6,0,0), D34&lt;=TIME(8,0,0)), TIME(12,0,0),
 IF(AND(D34&gt;TIME(8,0,0), D34&lt;=TIME(13,59,0)), TIME(15,0,0),
 IF(AND(D34&gt;=TIME(14,0,0), D34&lt;=TIME(17,59,0)), TIME(21,0,0),
 IF(AND(D34&gt;=TIME(18,0,0), D34&lt;=TIME(21,59,0)), TIME(0,0,0),
 IF(AND(D34&gt;=TIME(22,0,0), D34&lt;=TIME(23,59,59)), TIME(7,0,0), ""))))))))</f>
        <v/>
      </c>
      <c r="F34" s="161" t="n"/>
      <c r="G34" s="160">
        <f>IF(AND(D34&gt;=TIME(6,0,0),D34&lt;=TIME(8,0,0)),E34,"")</f>
        <v/>
      </c>
      <c r="H34" s="31" t="n"/>
      <c r="I34" s="32">
        <f>ROUND(IF(OR(D34="",E34="",E34=0),0,IF(H34="",MOD(E34-D34,1)*24,MOD(H34-D34,1)*24)),2)</f>
        <v/>
      </c>
      <c r="J34" s="162" t="n"/>
      <c r="K34" s="282" t="n"/>
      <c r="L34" s="181" t="n"/>
      <c r="M34" s="283">
        <f>MAX(0,V34-W34)</f>
        <v/>
      </c>
      <c r="N34" s="33">
        <f>(IF(OR($C34="",$D34=""),0,
 IF(OR($A34="Holiday",$A35="Holiday"),
    IF(ISNUMBER(MATCH(TRIM($B34),{"Phagwah","Good Friday","Easter Monday","Labour Day","Christmas","Eid ul Azha","Romans-2","Globe-12","Neptune P1"},0)),0,$I34),
 IF(AND(NOT(OR($A34="Annual Leave",$A35="Annual Leave")),$A34="Off day"),$I34,
  MAX(0,$I34-$V34)
  ))))+W34</f>
        <v/>
      </c>
      <c r="O34" s="33">
        <f>IF(AND(OR($A34="Holiday",$A35="Holiday"),
        ISNUMBER(MATCH(TRIM($B34),{"Phagwah","Good Friday","Easter Monday","Labour Day","Christmas","Eid ul Azha","Romans-2","Globe-12","Neptune P1"},0))),
   $I34,0)</f>
        <v/>
      </c>
      <c r="P34" s="33">
        <f>IF(OR($O$7="Canteen",$O$7="Head Office"),0,IF($I34&lt;=0,0,IF(OR(OR(TRIM($J34)="Hebrews",TRIM($J34)="Romans",TRIM($J34)="Romans-2",TRIM($J34)="Globe",TRIM($J34)="Globe-12",TRIM($J34)="Neptune P1"),AND($I35&gt;0,OR(TRIM($J35)="Hebrews",TRIM($J35)="Romans",TRIM($J35)="Romans-2",TRIM($J35)="Globe",TRIM($J35)="Globe-12",TRIM($J35)="Neptune P1"))),1,0)))</f>
        <v/>
      </c>
      <c r="Q34" s="34" t="n"/>
      <c r="R34" s="33">
        <f>IF(OR($O$7="Canteen",$O$7="Head Office"),0,IF(
  AND(
    SUMIFS(I:I, C:C, C34) &gt;= 8,
    COUNTIFS(C$14:C34, C34)=1,
    OR(
      TEXT(D34,"hh:mm:ss")="07:00:00",
      TEXT(D34,"hh:mm:ss")="15:00:00",
      TEXT(D34,"hh:mm:ss")="23:00:00",
      TEXT(D35,"hh:mm:ss")="07:00:00",
      TEXT(D35,"hh:mm:ss")="15:00:00",
      TEXT(D35,"hh:mm:ss")="23:00:00"
    )
  ),
  1,
  0
))</f>
        <v/>
      </c>
      <c r="S34" s="33">
        <f>IF(OR($A34="Annual Leave",$A35="Annual Leave"),IF($A34="Annual Leave",8,0),0)</f>
        <v/>
      </c>
      <c r="T34" s="35" t="n"/>
      <c r="U34" s="144">
        <f>MAX(0,40-Y34)</f>
        <v/>
      </c>
      <c r="V34" s="351">
        <f>IF(OR($C34="",$D34=""),0,
 IF(OR($A34="Holiday",$A35="Holiday"),0,
 IF(AND(NOT(OR($A34="Annual Leave",$A35="Annual Leave")),$A34="Off day"),0,
  IF($I34+$I35&gt;=8,IF($I34&gt;=8,8,$I34),$I34)
  )))</f>
        <v/>
      </c>
      <c r="W34" s="351">
        <f>MAX(0,V34-U34)</f>
        <v/>
      </c>
      <c r="X34" s="351">
        <f>IF(C34="","",C34-WEEKDAY(C34,1)+1)</f>
        <v/>
      </c>
      <c r="Y34" s="351">
        <f>SUMPRODUCT(($X$14:$X33=X34)*(($V$14:$V33)+($O$14:$O33)))+IF(X34=X14,$L$11,0)</f>
        <v/>
      </c>
      <c r="Z34" s="351" t="n"/>
      <c r="AA34" s="351" t="n"/>
      <c r="AB34" s="351" t="n"/>
      <c r="AC34" s="351" t="n"/>
      <c r="AD34" s="351" t="n"/>
      <c r="AE34" s="351" t="n"/>
      <c r="AF34" s="351" t="n"/>
    </row>
    <row r="35" ht="24" customHeight="1" s="348" thickBot="1">
      <c r="A35" s="159" t="inlineStr">
        <is>
          <t>On Day</t>
        </is>
      </c>
      <c r="B35" s="192" t="n"/>
      <c r="C35" s="93">
        <f>C34</f>
        <v/>
      </c>
      <c r="D35" s="36" t="n"/>
      <c r="E35" s="163">
        <f>IF(D35="", "",
 IF(D35=TIME(0,0,0), 0,
 IF(AND(D35&gt;=TIME(0,0,1), D35&lt;=TIME(2,0,0)), TIME(7,0,0),
 IF(AND(D35&gt;=TIME(6,0,0), D35&lt;=TIME(8,0,0)), TIME(12,0,0),
 IF(AND(D35&gt;TIME(8,0,0), D35&lt;=TIME(13,59,0)), TIME(15,0,0),
 IF(AND(D35&gt;=TIME(14,0,0), D35&lt;=TIME(17,59,0)), TIME(21,0,0),
 IF(AND(D35&gt;=TIME(18,0,0), D35&lt;=TIME(21,59,0)), TIME(0,0,0),
 IF(AND(D35&gt;=TIME(22,0,0), D35&lt;=TIME(23,59,59)), TIME(7,0,0), ""))))))))</f>
        <v/>
      </c>
      <c r="F35" s="164" t="n"/>
      <c r="G35" s="163">
        <f>IF(AND(D35&gt;=TIME(6,0,0),D35&lt;=TIME(8,0,0)),E35,"")</f>
        <v/>
      </c>
      <c r="H35" s="36" t="n"/>
      <c r="I35" s="37">
        <f>ROUND(IF(OR(D35="",E35="",E35=0),0,IF(H35="",MOD(E35-D35,1)*24,MOD(H35-D35,1)*24)),2)</f>
        <v/>
      </c>
      <c r="J35" s="162" t="n"/>
      <c r="K35" s="282" t="n"/>
      <c r="L35" s="183" t="n"/>
      <c r="M35" s="283">
        <f>MAX(0,V35-W35)</f>
        <v/>
      </c>
      <c r="N35" s="38">
        <f>(IF(OR($C35="",$D35=""),0,
 IF(OR($A34="Holiday",$A35="Holiday"),
    IF(ISNUMBER(MATCH(TRIM($B35),{"Phagwah","Good Friday","Easter Monday","Labour Day","Christmas","Eid ul Azha","Romans-2","Globe-12","Neptune P1"},0)),0,$I35),
 IF(AND(NOT(OR($A34="Annual Leave",$A35="Annual Leave")),$A35="Off day"),$I35,
  MAX(0,$I35-$V35)
  ))))+W35</f>
        <v/>
      </c>
      <c r="O35" s="38">
        <f>IF(AND(OR($A34="Holiday",$A35="Holiday"),
        ISNUMBER(MATCH(TRIM($B35),{"Phagwah","Good Friday","Easter Monday","Labour Day","Christmas","Eid ul Azha","Romans-2","Globe-12","Neptune P1"},0))),
   $I35,0)</f>
        <v/>
      </c>
      <c r="P35" s="38">
        <f>IF(OR($O$7="Canteen",$O$7="Head Office"),0,IF($I35&lt;=0,0,IF(AND($I34&lt;=0,OR(TRIM($J35)="Hebrews",TRIM($J35)="Romans",TRIM($J35)="Romans-2",TRIM($J35)="Globe",TRIM($J35)="Globe-12",TRIM($J35)="Neptune P1")),1,0)))</f>
        <v/>
      </c>
      <c r="Q35" s="39" t="n"/>
      <c r="R35" s="38">
        <f>IF(OR($O$7="Canteen",$O$7="Head Office"),0,IF(
  AND(
    SUMIFS(I:I, C:C, C35) &gt;= 8,
    COUNTIFS(C$14:C35, C35)=1,
    OR(
      TEXT(D35,"hh:mm:ss")="07:00:00",
      TEXT(D35,"hh:mm:ss")="15:00:00",
      TEXT(D35,"hh:mm:ss")="23:00:00",
      TEXT(D36,"hh:mm:ss")="07:00:00",
      TEXT(D36,"hh:mm:ss")="15:00:00",
      TEXT(D36,"hh:mm:ss")="23:00:00"
    )
  ),
  1,
  0
))</f>
        <v/>
      </c>
      <c r="S35" s="38">
        <f>IF(OR($A34="Annual Leave",$A35="Annual Leave"),IF(AND($A34&lt;&gt;"Annual Leave",$A35="Annual Leave"),8,0),0)</f>
        <v/>
      </c>
      <c r="T35" s="40" t="n"/>
      <c r="U35" s="144">
        <f>MAX(0,40-Y35)</f>
        <v/>
      </c>
      <c r="V35" s="351">
        <f>IF(OR($C35="",$D35=""),0,
 IF(OR($A34="Holiday",$A35="Holiday"),0,
 IF(AND(NOT(OR($A34="Annual Leave",$A35="Annual Leave")),$A35="Off day"),0,
  IF($I34+$I35&gt;=8,IF($I34&gt;=8,0,8-$I34),$I35)
  )))</f>
        <v/>
      </c>
      <c r="W35" s="351">
        <f>MAX(0,V35-U35)</f>
        <v/>
      </c>
      <c r="X35" s="351">
        <f>IF(C35="","",C35-WEEKDAY(C35,1)+1)</f>
        <v/>
      </c>
      <c r="Y35" s="351">
        <f>SUMPRODUCT(($X$14:$X34=X35)*(($V$14:$V34)+($O$14:$O34)))+IF(X35=X14,$L$11,0)</f>
        <v/>
      </c>
      <c r="Z35" s="351" t="n"/>
      <c r="AA35" s="351" t="n"/>
      <c r="AB35" s="351" t="n"/>
      <c r="AC35" s="351" t="n"/>
      <c r="AD35" s="351" t="n"/>
      <c r="AE35" s="351" t="n"/>
      <c r="AF35" s="351" t="n"/>
    </row>
    <row r="36" ht="24" customHeight="1" s="348" thickBot="1">
      <c r="A36" s="154" t="inlineStr">
        <is>
          <t>On Day</t>
        </is>
      </c>
      <c r="B36" s="193" t="n"/>
      <c r="C36" s="90">
        <f>C34+1</f>
        <v/>
      </c>
      <c r="D36" s="8" t="n"/>
      <c r="E36" s="155">
        <f>IF(D36="", "",
 IF(D36=TIME(0,0,0), 0,
 IF(AND(D36&gt;=TIME(0,0,1), D36&lt;=TIME(2,0,0)), TIME(7,0,0),
 IF(AND(D36&gt;=TIME(6,0,0), D36&lt;=TIME(8,0,0)), TIME(12,0,0),
 IF(AND(D36&gt;TIME(8,0,0), D36&lt;=TIME(13,59,0)), TIME(15,0,0),
 IF(AND(D36&gt;=TIME(14,0,0), D36&lt;=TIME(17,59,0)), TIME(21,0,0),
 IF(AND(D36&gt;=TIME(18,0,0), D36&lt;=TIME(21,59,0)), TIME(0,0,0),
 IF(AND(D36&gt;=TIME(22,0,0), D36&lt;=TIME(23,59,59)), TIME(7,0,0), ""))))))))</f>
        <v/>
      </c>
      <c r="F36" s="156" t="n"/>
      <c r="G36" s="155">
        <f>IF(AND(D36&gt;=TIME(6,0,0),D36&lt;=TIME(8,0,0)),E36,"")</f>
        <v/>
      </c>
      <c r="H36" s="8" t="n"/>
      <c r="I36" s="30">
        <f>ROUND(IF(OR(D36="",E36="",E36=0),0,IF(H36="",MOD(E36-D36,1)*24,MOD(H36-D36,1)*24)),2)</f>
        <v/>
      </c>
      <c r="J36" s="157" t="n"/>
      <c r="K36" s="274" t="n"/>
      <c r="L36" s="189" t="n"/>
      <c r="M36" s="275">
        <f>MAX(0,V36-W36)</f>
        <v/>
      </c>
      <c r="N36" s="9">
        <f>(IF(OR($C36="",$D36=""),0,
 IF(OR($A36="Holiday",$A37="Holiday"),
    IF(ISNUMBER(MATCH(TRIM($B36),{"Phagwah","Good Friday","Easter Monday","Labour Day","Christmas","Eid ul Azha","Romans-2","Globe-12","Neptune P1"},0)),0,$I36),
 IF(AND(NOT(OR($A36="Annual Leave",$A37="Annual Leave")),$A36="Off day"),$I36,
  MAX(0,$I36-$V36)
  ))))+W36</f>
        <v/>
      </c>
      <c r="O36" s="9">
        <f>IF(AND(OR($A36="Holiday",$A37="Holiday"),
        ISNUMBER(MATCH(TRIM($B36),{"Phagwah","Good Friday","Easter Monday","Labour Day","Christmas","Eid ul Azha","Romans-2","Globe-12","Neptune P1"},0))),
   $I36,0)</f>
        <v/>
      </c>
      <c r="P36" s="9">
        <f>IF(OR($O$7="Canteen",$O$7="Head Office"),0,IF($I36&lt;=0,0,IF(OR(OR(TRIM($J36)="Hebrews",TRIM($J36)="Romans",TRIM($J36)="Romans-2",TRIM($J36)="Globe",TRIM($J36)="Globe-12",TRIM($J36)="Neptune P1"),AND($I37&gt;0,OR(TRIM($J37)="Hebrews",TRIM($J37)="Romans",TRIM($J37)="Romans-2",TRIM($J37)="Globe",TRIM($J37)="Globe-12",TRIM($J37)="Neptune P1"))),1,0)))</f>
        <v/>
      </c>
      <c r="Q36" s="10" t="n"/>
      <c r="R36" s="9">
        <f>IF(OR($O$7="Canteen",$O$7="Head Office"),0,IF(
  AND(
    SUMIFS(I:I, C:C, C36) &gt;= 8,
    COUNTIFS(C$14:C36, C36)=1,
    OR(
      TEXT(D36,"hh:mm:ss")="07:00:00",
      TEXT(D36,"hh:mm:ss")="15:00:00",
      TEXT(D36,"hh:mm:ss")="23:00:00",
      TEXT(D37,"hh:mm:ss")="07:00:00",
      TEXT(D37,"hh:mm:ss")="15:00:00",
      TEXT(D37,"hh:mm:ss")="23:00:00"
    )
  ),
  1,
  0
))</f>
        <v/>
      </c>
      <c r="S36" s="9">
        <f>IF(OR($A36="Annual Leave",$A37="Annual Leave"),IF($A36="Annual Leave",8,0),0)</f>
        <v/>
      </c>
      <c r="T36" s="91" t="n"/>
      <c r="U36" s="144">
        <f>MAX(0,40-Y36)</f>
        <v/>
      </c>
      <c r="V36" s="351">
        <f>IF(OR($C36="",$D36=""),0,
 IF(OR($A36="Holiday",$A37="Holiday"),0,
 IF(AND(NOT(OR($A36="Annual Leave",$A37="Annual Leave")),$A36="Off day"),0,
  IF($I36+$I37&gt;=8,IF($I36&gt;=8,8,$I36),$I36)
  )))</f>
        <v/>
      </c>
      <c r="W36" s="351">
        <f>MAX(0,V36-U36)</f>
        <v/>
      </c>
      <c r="X36" s="351">
        <f>IF(C36="","",C36-WEEKDAY(C36,1)+1)</f>
        <v/>
      </c>
      <c r="Y36" s="351">
        <f>SUMPRODUCT(($X$14:$X35=X36)*(($V$14:$V35)+($O$14:$O35)))+IF(X36=X14,$L$11,0)</f>
        <v/>
      </c>
      <c r="Z36" s="351" t="n"/>
      <c r="AA36" s="351" t="n"/>
      <c r="AB36" s="351" t="n"/>
      <c r="AC36" s="351" t="n"/>
      <c r="AD36" s="351" t="n"/>
      <c r="AE36" s="351" t="n"/>
      <c r="AF36" s="351" t="n"/>
    </row>
    <row r="37" ht="24" customHeight="1" s="348" thickBot="1">
      <c r="A37" s="154" t="inlineStr">
        <is>
          <t>On Day</t>
        </is>
      </c>
      <c r="B37" s="305" t="n"/>
      <c r="C37" s="90">
        <f>C36</f>
        <v/>
      </c>
      <c r="D37" s="276" t="n"/>
      <c r="E37" s="277">
        <f>IF(D37="", "",
 IF(D37=TIME(0,0,0), 0,
 IF(AND(D37&gt;=TIME(0,0,1), D37&lt;=TIME(2,0,0)), TIME(7,0,0),
 IF(AND(D37&gt;=TIME(6,0,0), D37&lt;=TIME(8,0,0)), TIME(12,0,0),
 IF(AND(D37&gt;TIME(8,0,0), D37&lt;=TIME(13,59,0)), TIME(15,0,0),
 IF(AND(D37&gt;=TIME(14,0,0), D37&lt;=TIME(17,59,0)), TIME(21,0,0),
 IF(AND(D37&gt;=TIME(18,0,0), D37&lt;=TIME(21,59,0)), TIME(0,0,0),
 IF(AND(D37&gt;=TIME(22,0,0), D37&lt;=TIME(23,59,59)), TIME(7,0,0), ""))))))))</f>
        <v/>
      </c>
      <c r="F37" s="156" t="n"/>
      <c r="G37" s="277">
        <f>IF(AND(D37&gt;=TIME(6,0,0),D37&lt;=TIME(8,0,0)),E37,"")</f>
        <v/>
      </c>
      <c r="H37" s="276" t="n"/>
      <c r="I37" s="30">
        <f>ROUND(IF(OR(D37="",E37="",E37=0),0,IF(H37="",MOD(E37-D37,1)*24,MOD(H37-D37,1)*24)),2)</f>
        <v/>
      </c>
      <c r="J37" s="158" t="n"/>
      <c r="K37" s="274" t="n"/>
      <c r="L37" s="189" t="n"/>
      <c r="M37" s="275">
        <f>MAX(0,V37-W37)</f>
        <v/>
      </c>
      <c r="N37" s="278">
        <f>(IF(OR($C37="",$D37=""),0,
 IF(OR($A36="Holiday",$A37="Holiday"),
    IF(ISNUMBER(MATCH(TRIM($B37),{"Phagwah","Good Friday","Easter Monday","Labour Day","Christmas","Eid ul Azha","Romans-2","Globe-12","Neptune P1"},0)),0,$I37),
 IF(AND(NOT(OR($A36="Annual Leave",$A37="Annual Leave")),$A37="Off day"),$I37,
  MAX(0,$I37-$V37)
  ))))+W37</f>
        <v/>
      </c>
      <c r="O37" s="278">
        <f>IF(AND(OR($A36="Holiday",$A37="Holiday"),
        ISNUMBER(MATCH(TRIM($B37),{"Phagwah","Good Friday","Easter Monday","Labour Day","Christmas","Eid ul Azha","Romans-2","Globe-12","Neptune P1"},0))),
   $I37,0)</f>
        <v/>
      </c>
      <c r="P37" s="278">
        <f>IF(OR($O$7="Canteen",$O$7="Head Office"),0,IF($I37&lt;=0,0,IF(AND($I36&lt;=0,OR(TRIM($J37)="Hebrews",TRIM($J37)="Romans",TRIM($J37)="Romans-2",TRIM($J37)="Globe",TRIM($J37)="Globe-12",TRIM($J37)="Neptune P1")),1,0)))</f>
        <v/>
      </c>
      <c r="Q37" s="279" t="n"/>
      <c r="R37" s="278">
        <f>IF(OR($O$7="Canteen",$O$7="Head Office"),0,IF(
  AND(
    SUMIFS(I:I, C:C, C37) &gt;= 8,
    COUNTIFS(C$14:C37, C37)=1,
    OR(
      TEXT(D37,"hh:mm:ss")="07:00:00",
      TEXT(D37,"hh:mm:ss")="15:00:00",
      TEXT(D37,"hh:mm:ss")="23:00:00",
      TEXT(D38,"hh:mm:ss")="07:00:00",
      TEXT(D38,"hh:mm:ss")="15:00:00",
      TEXT(D38,"hh:mm:ss")="23:00:00"
    )
  ),
  1,
  0
))</f>
        <v/>
      </c>
      <c r="S37" s="278">
        <f>IF(OR($A36="Annual Leave",$A37="Annual Leave"),IF(AND($A36&lt;&gt;"Annual Leave",$A37="Annual Leave"),8,0),0)</f>
        <v/>
      </c>
      <c r="T37" s="280" t="n"/>
      <c r="U37" s="144">
        <f>MAX(0,40-Y37)</f>
        <v/>
      </c>
      <c r="V37" s="351">
        <f>IF(OR($C37="",$D37=""),0,
 IF(OR($A36="Holiday",$A37="Holiday"),0,
 IF(AND(NOT(OR($A36="Annual Leave",$A37="Annual Leave")),$A37="Off day"),0,
  IF($I36+$I37&gt;=8,IF($I36&gt;=8,0,8-$I36),$I37)
  )))</f>
        <v/>
      </c>
      <c r="W37" s="351">
        <f>MAX(0,V37-U37)</f>
        <v/>
      </c>
      <c r="X37" s="351">
        <f>IF(C37="","",C37-WEEKDAY(C37,1)+1)</f>
        <v/>
      </c>
      <c r="Y37" s="351">
        <f>SUMPRODUCT(($X$14:$X36=X37)*(($V$14:$V36)+($O$14:$O36)))+IF(X37=X14,$L$11,0)</f>
        <v/>
      </c>
      <c r="Z37" s="351" t="n"/>
      <c r="AA37" s="351" t="n"/>
      <c r="AB37" s="351" t="n"/>
      <c r="AC37" s="351" t="n"/>
      <c r="AD37" s="351" t="n"/>
      <c r="AE37" s="351" t="n"/>
      <c r="AF37" s="351" t="n"/>
    </row>
    <row r="38" ht="24" customHeight="1" s="348" thickBot="1">
      <c r="A38" s="194" t="inlineStr">
        <is>
          <t>On Day</t>
        </is>
      </c>
      <c r="B38" s="195" t="n"/>
      <c r="C38" s="103">
        <f>C36+1</f>
        <v/>
      </c>
      <c r="D38" s="64" t="n"/>
      <c r="E38" s="196">
        <f>IF(D38="", "",
 IF(D38=TIME(0,0,0), 0,
 IF(AND(D38&gt;=TIME(0,0,1), D38&lt;=TIME(2,0,0)), TIME(7,0,0),
 IF(AND(D38&gt;=TIME(6,0,0), D38&lt;=TIME(8,0,0)), TIME(12,0,0),
 IF(AND(D38&gt;TIME(8,0,0), D38&lt;=TIME(13,59,0)), TIME(15,0,0),
 IF(AND(D38&gt;=TIME(14,0,0), D38&lt;=TIME(17,59,0)), TIME(21,0,0),
 IF(AND(D38&gt;=TIME(18,0,0), D38&lt;=TIME(21,59,0)), TIME(0,0,0),
 IF(AND(D38&gt;=TIME(22,0,0), D38&lt;=TIME(23,59,59)), TIME(7,0,0), ""))))))))</f>
        <v/>
      </c>
      <c r="F38" s="197" t="n"/>
      <c r="G38" s="196">
        <f>IF(AND(D38&gt;=TIME(6,0,0),D38&lt;=TIME(8,0,0)),E38,"")</f>
        <v/>
      </c>
      <c r="H38" s="64" t="n"/>
      <c r="I38" s="65">
        <f>ROUND(IF(OR(D38="",E38="",E38=0),0,IF(H38="",MOD(E38-D38,1)*24,MOD(H38-D38,1)*24)),2)</f>
        <v/>
      </c>
      <c r="J38" s="198" t="n"/>
      <c r="K38" s="306" t="n"/>
      <c r="L38" s="181" t="n"/>
      <c r="M38" s="307">
        <f>MAX(0,V38-W38)</f>
        <v/>
      </c>
      <c r="N38" s="66">
        <f>(IF(OR($C38="",$D38=""),0,
 IF(OR($A38="Holiday",$A39="Holiday"),
    IF(ISNUMBER(MATCH(TRIM($B38),{"Phagwah","Good Friday","Easter Monday","Labour Day","Christmas","Eid ul Azha","Romans-2","Globe-12","Neptune P1"},0)),0,$I38),
 IF(AND(NOT(OR($A38="Annual Leave",$A39="Annual Leave")),$A38="Off day"),$I38,
  MAX(0,$I38-$V38)
  ))))+W38</f>
        <v/>
      </c>
      <c r="O38" s="66">
        <f>IF(AND(OR($A38="Holiday",$A39="Holiday"),
        ISNUMBER(MATCH(TRIM($B38),{"Phagwah","Good Friday","Easter Monday","Labour Day","Christmas","Eid ul Azha","Romans-2","Globe-12","Neptune P1"},0))),
   $I38,0)</f>
        <v/>
      </c>
      <c r="P38" s="66">
        <f>IF(OR($O$7="Canteen",$O$7="Head Office"),0,IF($I38&lt;=0,0,IF(OR(OR(TRIM($J38)="Hebrews",TRIM($J38)="Romans",TRIM($J38)="Romans-2",TRIM($J38)="Globe",TRIM($J38)="Globe-12",TRIM($J38)="Neptune P1"),AND($I39&gt;0,OR(TRIM($J39)="Hebrews",TRIM($J39)="Romans",TRIM($J39)="Romans-2",TRIM($J39)="Globe",TRIM($J39)="Globe-12",TRIM($J39)="Neptune P1"))),1,0)))</f>
        <v/>
      </c>
      <c r="Q38" s="67" t="n"/>
      <c r="R38" s="66">
        <f>IF(OR($O$7="Canteen",$O$7="Head Office"),0,IF(
  AND(
    SUMIFS(I:I, C:C, C38) &gt;= 8,
    COUNTIFS(C$14:C38, C38)=1,
    OR(
      TEXT(D38,"hh:mm:ss")="07:00:00",
      TEXT(D38,"hh:mm:ss")="15:00:00",
      TEXT(D38,"hh:mm:ss")="23:00:00",
      TEXT(D39,"hh:mm:ss")="07:00:00",
      TEXT(D39,"hh:mm:ss")="15:00:00",
      TEXT(D39,"hh:mm:ss")="23:00:00"
    )
  ),
  1,
  0
))</f>
        <v/>
      </c>
      <c r="S38" s="66">
        <f>IF(OR($A38="Annual Leave",$A39="Annual Leave"),IF($A38="Annual Leave",8,0),0)</f>
        <v/>
      </c>
      <c r="T38" s="68" t="n"/>
      <c r="U38" s="144">
        <f>MAX(0,40-Y38)</f>
        <v/>
      </c>
      <c r="V38" s="351">
        <f>IF(OR($C38="",$D38=""),0,
 IF(OR($A38="Holiday",$A39="Holiday"),0,
 IF(AND(NOT(OR($A38="Annual Leave",$A39="Annual Leave")),$A38="Off day"),0,
  IF($I38+$I39&gt;=8,IF($I38&gt;=8,8,$I38),$I38)
  )))</f>
        <v/>
      </c>
      <c r="W38" s="351">
        <f>MAX(0,V38-U38)</f>
        <v/>
      </c>
      <c r="X38" s="351">
        <f>IF(C38="","",C38-WEEKDAY(C38,1)+1)</f>
        <v/>
      </c>
      <c r="Y38" s="351">
        <f>SUMPRODUCT(($X$14:$X37=X38)*(($V$14:$V37)+($O$14:$O37)))+IF(X38=X14,$L$11,0)</f>
        <v/>
      </c>
      <c r="Z38" s="351" t="n"/>
      <c r="AA38" s="351" t="n"/>
      <c r="AB38" s="351" t="n"/>
      <c r="AC38" s="351" t="n"/>
      <c r="AD38" s="351" t="n"/>
      <c r="AE38" s="351" t="n"/>
      <c r="AF38" s="351" t="n"/>
    </row>
    <row r="39" ht="24" customHeight="1" s="348" thickBot="1">
      <c r="A39" s="194" t="inlineStr">
        <is>
          <t>On Day</t>
        </is>
      </c>
      <c r="B39" s="199" t="n"/>
      <c r="C39" s="104">
        <f>C38</f>
        <v/>
      </c>
      <c r="D39" s="69" t="n"/>
      <c r="E39" s="200">
        <f>IF(D39="", "",
 IF(D39=TIME(0,0,0), 0,
 IF(AND(D39&gt;=TIME(0,0,1), D39&lt;=TIME(2,0,0)), TIME(7,0,0),
 IF(AND(D39&gt;=TIME(6,0,0), D39&lt;=TIME(8,0,0)), TIME(12,0,0),
 IF(AND(D39&gt;TIME(8,0,0), D39&lt;=TIME(13,59,0)), TIME(15,0,0),
 IF(AND(D39&gt;=TIME(14,0,0), D39&lt;=TIME(17,59,0)), TIME(21,0,0),
 IF(AND(D39&gt;=TIME(18,0,0), D39&lt;=TIME(21,59,0)), TIME(0,0,0),
 IF(AND(D39&gt;=TIME(22,0,0), D39&lt;=TIME(23,59,59)), TIME(7,0,0), ""))))))))</f>
        <v/>
      </c>
      <c r="F39" s="201" t="n"/>
      <c r="G39" s="200">
        <f>IF(AND(D39&gt;=TIME(6,0,0),D39&lt;=TIME(8,0,0)),E39,"")</f>
        <v/>
      </c>
      <c r="H39" s="69" t="n"/>
      <c r="I39" s="70">
        <f>ROUND(IF(OR(D39="",E39="",E39=0),0,IF(H39="",MOD(E39-D39,1)*24,MOD(H39-D39,1)*24)),2)</f>
        <v/>
      </c>
      <c r="J39" s="198" t="n"/>
      <c r="K39" s="306" t="n"/>
      <c r="L39" s="183" t="n"/>
      <c r="M39" s="307">
        <f>MAX(0,V39-W39)</f>
        <v/>
      </c>
      <c r="N39" s="71">
        <f>(IF(OR($C39="",$D39=""),0,
 IF(OR($A38="Holiday",$A39="Holiday"),
    IF(ISNUMBER(MATCH(TRIM($B39),{"Phagwah","Good Friday","Easter Monday","Labour Day","Christmas","Eid ul Azha","Romans-2","Globe-12","Neptune P1"},0)),0,$I39),
 IF(AND(NOT(OR($A38="Annual Leave",$A39="Annual Leave")),$A39="Off day"),$I39,
  MAX(0,$I39-$V39)
  ))))+W39</f>
        <v/>
      </c>
      <c r="O39" s="71">
        <f>IF(AND(OR($A38="Holiday",$A39="Holiday"),
        ISNUMBER(MATCH(TRIM($B39),{"Phagwah","Good Friday","Easter Monday","Labour Day","Christmas","Eid ul Azha","Romans-2","Globe-12","Neptune P1"},0))),
   $I39,0)</f>
        <v/>
      </c>
      <c r="P39" s="71">
        <f>IF(OR($O$7="Canteen",$O$7="Head Office"),0,IF($I39&lt;=0,0,IF(AND($I38&lt;=0,OR(TRIM($J39)="Hebrews",TRIM($J39)="Romans",TRIM($J39)="Romans-2",TRIM($J39)="Globe",TRIM($J39)="Globe-12",TRIM($J39)="Neptune P1")),1,0)))</f>
        <v/>
      </c>
      <c r="Q39" s="72" t="n"/>
      <c r="R39" s="71">
        <f>IF(OR($O$7="Canteen",$O$7="Head Office"),0,IF(
  AND(
    SUMIFS(I:I, C:C, C39) &gt;= 8,
    COUNTIFS(C$14:C39, C39)=1,
    OR(
      TEXT(D39,"hh:mm:ss")="07:00:00",
      TEXT(D39,"hh:mm:ss")="15:00:00",
      TEXT(D39,"hh:mm:ss")="23:00:00",
      TEXT(D40,"hh:mm:ss")="07:00:00",
      TEXT(D40,"hh:mm:ss")="15:00:00",
      TEXT(D40,"hh:mm:ss")="23:00:00"
    )
  ),
  1,
  0
))</f>
        <v/>
      </c>
      <c r="S39" s="71">
        <f>IF(OR($A38="Annual Leave",$A39="Annual Leave"),IF(AND($A38&lt;&gt;"Annual Leave",$A39="Annual Leave"),8,0),0)</f>
        <v/>
      </c>
      <c r="T39" s="73" t="n"/>
      <c r="U39" s="144">
        <f>MAX(0,40-Y39)</f>
        <v/>
      </c>
      <c r="V39" s="351">
        <f>IF(OR($C39="",$D39=""),0,
 IF(OR($A38="Holiday",$A39="Holiday"),0,
 IF(AND(NOT(OR($A38="Annual Leave",$A39="Annual Leave")),$A39="Off day"),0,
  IF($I38+$I39&gt;=8,IF($I38&gt;=8,0,8-$I38),$I39)
  )))</f>
        <v/>
      </c>
      <c r="W39" s="351">
        <f>MAX(0,V39-U39)</f>
        <v/>
      </c>
      <c r="X39" s="351">
        <f>IF(C39="","",C39-WEEKDAY(C39,1)+1)</f>
        <v/>
      </c>
      <c r="Y39" s="351">
        <f>SUMPRODUCT(($X$14:$X38=X39)*(($V$14:$V38)+($O$14:$O38)))+IF(X39=X14,$L$11,0)</f>
        <v/>
      </c>
      <c r="Z39" s="351" t="n"/>
      <c r="AA39" s="351" t="n"/>
      <c r="AB39" s="351" t="n"/>
      <c r="AC39" s="351" t="n"/>
      <c r="AD39" s="351" t="n"/>
      <c r="AE39" s="351" t="n"/>
      <c r="AF39" s="351" t="n"/>
    </row>
    <row r="40" ht="24" customHeight="1" s="348" thickBot="1">
      <c r="A40" s="202" t="inlineStr">
        <is>
          <t>On Day</t>
        </is>
      </c>
      <c r="B40" s="203" t="n"/>
      <c r="C40" s="105">
        <f>C38+1</f>
        <v/>
      </c>
      <c r="D40" s="74" t="n"/>
      <c r="E40" s="204">
        <f>IF(D40="", "",
 IF(D40=TIME(0,0,0), 0,
 IF(AND(D40&gt;=TIME(0,0,1), D40&lt;=TIME(2,0,0)), TIME(7,0,0),
 IF(AND(D40&gt;=TIME(6,0,0), D40&lt;=TIME(8,0,0)), TIME(12,0,0),
 IF(AND(D40&gt;TIME(8,0,0), D40&lt;=TIME(13,59,0)), TIME(15,0,0),
 IF(AND(D40&gt;=TIME(14,0,0), D40&lt;=TIME(17,59,0)), TIME(21,0,0),
 IF(AND(D40&gt;=TIME(18,0,0), D40&lt;=TIME(21,59,0)), TIME(0,0,0),
 IF(AND(D40&gt;=TIME(22,0,0), D40&lt;=TIME(23,59,59)), TIME(7,0,0), ""))))))))</f>
        <v/>
      </c>
      <c r="F40" s="205" t="n"/>
      <c r="G40" s="204">
        <f>IF(AND(D40&gt;=TIME(6,0,0),D40&lt;=TIME(8,0,0)),E40,"")</f>
        <v/>
      </c>
      <c r="H40" s="74" t="n"/>
      <c r="I40" s="106">
        <f>ROUND(IF(OR(D40="",E40="",E40=0),0,IF(H40="",MOD(E40-D40,1)*24,MOD(H40-D40,1)*24)),2)</f>
        <v/>
      </c>
      <c r="J40" s="206" t="n"/>
      <c r="K40" s="308" t="n"/>
      <c r="L40" s="189" t="n"/>
      <c r="M40" s="309">
        <f>MAX(0,V40-W40)</f>
        <v/>
      </c>
      <c r="N40" s="75">
        <f>(IF(OR($C40="",$D40=""),0,
 IF(OR($A40="Holiday",$A41="Holiday"),
    IF(ISNUMBER(MATCH(TRIM($B40),{"Phagwah","Good Friday","Easter Monday","Labour Day","Christmas","Eid ul Azha","Romans-2","Globe-12","Neptune P1"},0)),0,$I40),
 IF(AND(NOT(OR($A40="Annual Leave",$A41="Annual Leave")),$A40="Off day"),$I40,
  MAX(0,$I40-$V40)
  ))))+W40</f>
        <v/>
      </c>
      <c r="O40" s="75">
        <f>IF(AND(OR($A40="Holiday",$A41="Holiday"),
        ISNUMBER(MATCH(TRIM($B40),{"Phagwah","Good Friday","Easter Monday","Labour Day","Christmas","Eid ul Azha","Romans-2","Globe-12","Neptune P1"},0))),
   $I40,0)</f>
        <v/>
      </c>
      <c r="P40" s="75">
        <f>IF(OR($O$7="Canteen",$O$7="Head Office"),0,IF($I40&lt;=0,0,IF(OR(OR(TRIM($J40)="Hebrews",TRIM($J40)="Romans",TRIM($J40)="Romans-2",TRIM($J40)="Globe",TRIM($J40)="Globe-12",TRIM($J40)="Neptune P1"),AND($I41&gt;0,OR(TRIM($J41)="Hebrews",TRIM($J41)="Romans",TRIM($J41)="Romans-2",TRIM($J41)="Globe",TRIM($J41)="Globe-12",TRIM($J41)="Neptune P1"))),1,0)))</f>
        <v/>
      </c>
      <c r="Q40" s="76" t="n"/>
      <c r="R40" s="75">
        <f>IF(OR($O$7="Canteen",$O$7="Head Office"),0,IF(
  AND(
    SUMIFS(I:I, C:C, C40) &gt;= 8,
    COUNTIFS(C$14:C40, C40)=1,
    OR(
      TEXT(D40,"hh:mm:ss")="07:00:00",
      TEXT(D40,"hh:mm:ss")="15:00:00",
      TEXT(D40,"hh:mm:ss")="23:00:00",
      TEXT(D41,"hh:mm:ss")="07:00:00",
      TEXT(D41,"hh:mm:ss")="15:00:00",
      TEXT(D41,"hh:mm:ss")="23:00:00"
    )
  ),
  1,
  0
))</f>
        <v/>
      </c>
      <c r="S40" s="75">
        <f>IF(OR($A40="Annual Leave",$A41="Annual Leave"),IF($A40="Annual Leave",8,0),0)</f>
        <v/>
      </c>
      <c r="T40" s="107" t="n"/>
      <c r="U40" s="144">
        <f>MAX(0,40-Y40)</f>
        <v/>
      </c>
      <c r="V40" s="351">
        <f>IF(OR($C40="",$D40=""),0,
 IF(OR($A40="Holiday",$A41="Holiday"),0,
 IF(AND(NOT(OR($A40="Annual Leave",$A41="Annual Leave")),$A40="Off day"),0,
  IF($I40+$I41&gt;=8,IF($I40&gt;=8,8,$I40),$I40)
  )))</f>
        <v/>
      </c>
      <c r="W40" s="351">
        <f>MAX(0,V40-U40)</f>
        <v/>
      </c>
      <c r="X40" s="351">
        <f>IF(C40="","",C40-WEEKDAY(C40,1)+1)</f>
        <v/>
      </c>
      <c r="Y40" s="351">
        <f>SUMPRODUCT(($X$14:$X39=X40)*(($V$14:$V39)+($O$14:$O39)))+IF(X40=X14,$L$11,0)</f>
        <v/>
      </c>
      <c r="Z40" s="351" t="n"/>
      <c r="AA40" s="351" t="n"/>
      <c r="AB40" s="351" t="n"/>
      <c r="AC40" s="351" t="n"/>
      <c r="AD40" s="351" t="n"/>
      <c r="AE40" s="351" t="n"/>
      <c r="AF40" s="351" t="n"/>
    </row>
    <row r="41" ht="24" customHeight="1" s="348" thickBot="1">
      <c r="A41" s="202" t="inlineStr">
        <is>
          <t>On Day</t>
        </is>
      </c>
      <c r="B41" s="310" t="n"/>
      <c r="C41" s="105">
        <f>C40</f>
        <v/>
      </c>
      <c r="D41" s="311" t="n"/>
      <c r="E41" s="312">
        <f>IF(D41="", "",
 IF(D41=TIME(0,0,0), 0,
 IF(AND(D41&gt;=TIME(0,0,1), D41&lt;=TIME(2,0,0)), TIME(7,0,0),
 IF(AND(D41&gt;=TIME(6,0,0), D41&lt;=TIME(8,0,0)), TIME(12,0,0),
 IF(AND(D41&gt;TIME(8,0,0), D41&lt;=TIME(13,59,0)), TIME(15,0,0),
 IF(AND(D41&gt;=TIME(14,0,0), D41&lt;=TIME(17,59,0)), TIME(21,0,0),
 IF(AND(D41&gt;=TIME(18,0,0), D41&lt;=TIME(21,59,0)), TIME(0,0,0),
 IF(AND(D41&gt;=TIME(22,0,0), D41&lt;=TIME(23,59,59)), TIME(7,0,0), ""))))))))</f>
        <v/>
      </c>
      <c r="F41" s="205" t="n"/>
      <c r="G41" s="312">
        <f>IF(AND(D41&gt;=TIME(6,0,0),D41&lt;=TIME(8,0,0)),E41,"")</f>
        <v/>
      </c>
      <c r="H41" s="311" t="n"/>
      <c r="I41" s="106">
        <f>ROUND(IF(OR(D41="",E41="",E41=0),0,IF(H41="",MOD(E41-D41,1)*24,MOD(H41-D41,1)*24)),2)</f>
        <v/>
      </c>
      <c r="J41" s="207" t="n"/>
      <c r="K41" s="308" t="n"/>
      <c r="L41" s="189" t="n"/>
      <c r="M41" s="309">
        <f>MAX(0,V41-W41)</f>
        <v/>
      </c>
      <c r="N41" s="313">
        <f>(IF(OR($C41="",$D41=""),0,
 IF(OR($A40="Holiday",$A41="Holiday"),
    IF(ISNUMBER(MATCH(TRIM($B41),{"Phagwah","Good Friday","Easter Monday","Labour Day","Christmas","Eid ul Azha","Romans-2","Globe-12","Neptune P1"},0)),0,$I41),
 IF(AND(NOT(OR($A40="Annual Leave",$A41="Annual Leave")),$A41="Off day"),$I41,
  MAX(0,$I41-$V41)
  ))))+W41</f>
        <v/>
      </c>
      <c r="O41" s="313">
        <f>IF(AND(OR($A40="Holiday",$A41="Holiday"),
        ISNUMBER(MATCH(TRIM($B41),{"Phagwah","Good Friday","Easter Monday","Labour Day","Christmas","Eid ul Azha","Romans-2","Globe-12","Neptune P1"},0))),
   $I41,0)</f>
        <v/>
      </c>
      <c r="P41" s="313">
        <f>IF(OR($O$7="Canteen",$O$7="Head Office"),0,IF($I41&lt;=0,0,IF(AND($I40&lt;=0,OR(TRIM($J41)="Hebrews",TRIM($J41)="Romans",TRIM($J41)="Romans-2",TRIM($J41)="Globe",TRIM($J41)="Globe-12",TRIM($J41)="Neptune P1")),1,0)))</f>
        <v/>
      </c>
      <c r="Q41" s="314" t="n"/>
      <c r="R41" s="313">
        <f>IF(OR($O$7="Canteen",$O$7="Head Office"),0,IF(
  AND(
    SUMIFS(I:I, C:C, C41) &gt;= 8,
    COUNTIFS(C$14:C41, C41)=1,
    OR(
      TEXT(D41,"hh:mm:ss")="07:00:00",
      TEXT(D41,"hh:mm:ss")="15:00:00",
      TEXT(D41,"hh:mm:ss")="23:00:00",
      TEXT(D42,"hh:mm:ss")="07:00:00",
      TEXT(D42,"hh:mm:ss")="15:00:00",
      TEXT(D42,"hh:mm:ss")="23:00:00"
    )
  ),
  1,
  0
))</f>
        <v/>
      </c>
      <c r="S41" s="313">
        <f>IF(OR($A40="Annual Leave",$A41="Annual Leave"),IF(AND($A40&lt;&gt;"Annual Leave",$A41="Annual Leave"),8,0),0)</f>
        <v/>
      </c>
      <c r="T41" s="315" t="n"/>
      <c r="U41" s="144">
        <f>MAX(0,40-Y41)</f>
        <v/>
      </c>
      <c r="V41" s="351">
        <f>IF(OR($C41="",$D41=""),0,
 IF(OR($A40="Holiday",$A41="Holiday"),0,
 IF(AND(NOT(OR($A40="Annual Leave",$A41="Annual Leave")),$A41="Off day"),0,
  IF($I40+$I41&gt;=8,IF($I40&gt;=8,0,8-$I40),$I41)
  )))</f>
        <v/>
      </c>
      <c r="W41" s="351">
        <f>MAX(0,V41-U41)</f>
        <v/>
      </c>
      <c r="X41" s="351">
        <f>IF(C41="","",C41-WEEKDAY(C41,1)+1)</f>
        <v/>
      </c>
      <c r="Y41" s="351">
        <f>SUMPRODUCT(($X$14:$X40=X41)*(($V$14:$V40)+($O$14:$O40)))+IF(X41=X14,$L$11,0)</f>
        <v/>
      </c>
      <c r="Z41" s="351" t="n"/>
      <c r="AA41" s="351" t="n"/>
      <c r="AB41" s="351" t="n"/>
      <c r="AC41" s="351" t="n"/>
      <c r="AD41" s="351" t="n"/>
      <c r="AE41" s="351" t="n"/>
      <c r="AF41" s="351" t="n"/>
    </row>
    <row r="42" ht="24" customHeight="1" s="348" thickBot="1">
      <c r="A42" s="208" t="inlineStr">
        <is>
          <t>On Day</t>
        </is>
      </c>
      <c r="B42" s="209" t="n"/>
      <c r="C42" s="108">
        <f>C40+1</f>
        <v/>
      </c>
      <c r="D42" s="77" t="n"/>
      <c r="E42" s="210">
        <f>IF(D42="", "",
 IF(D42=TIME(0,0,0), 0,
 IF(AND(D42&gt;=TIME(0,0,1), D42&lt;=TIME(2,0,0)), TIME(7,0,0),
 IF(AND(D42&gt;=TIME(6,0,0), D42&lt;=TIME(8,0,0)), TIME(12,0,0),
 IF(AND(D42&gt;TIME(8,0,0), D42&lt;=TIME(13,59,0)), TIME(15,0,0),
 IF(AND(D42&gt;=TIME(14,0,0), D42&lt;=TIME(17,59,0)), TIME(21,0,0),
 IF(AND(D42&gt;=TIME(18,0,0), D42&lt;=TIME(21,59,0)), TIME(0,0,0),
 IF(AND(D42&gt;=TIME(22,0,0), D42&lt;=TIME(23,59,59)), TIME(7,0,0), ""))))))))</f>
        <v/>
      </c>
      <c r="F42" s="211" t="n"/>
      <c r="G42" s="210">
        <f>IF(AND(D42&gt;=TIME(6,0,0),D42&lt;=TIME(8,0,0)),E42,"")</f>
        <v/>
      </c>
      <c r="H42" s="77" t="n"/>
      <c r="I42" s="16">
        <f>ROUND(IF(OR(D42="",E42="",E42=0),0,IF(H42="",MOD(E42-D42,1)*24,MOD(H42-D42,1)*24)),2)</f>
        <v/>
      </c>
      <c r="J42" s="212" t="n"/>
      <c r="K42" s="316" t="n"/>
      <c r="L42" s="181" t="n"/>
      <c r="M42" s="317">
        <f>MAX(0,V42-W42)</f>
        <v/>
      </c>
      <c r="N42" s="17">
        <f>(IF(OR($C42="",$D42=""),0,
 IF(OR($A42="Holiday",$A43="Holiday"),
    IF(ISNUMBER(MATCH(TRIM($B42),{"Phagwah","Good Friday","Easter Monday","Labour Day","Christmas","Eid ul Azha","Romans-2","Globe-12","Neptune P1"},0)),0,$I42),
 IF(AND(NOT(OR($A42="Annual Leave",$A43="Annual Leave")),$A42="Off day"),$I42,
  MAX(0,$I42-$V42)
  ))))+W42</f>
        <v/>
      </c>
      <c r="O42" s="213">
        <f>IF(AND(OR($A42="Holiday",$A43="Holiday"),
        ISNUMBER(MATCH(TRIM($B42),{"Phagwah","Good Friday","Easter Monday","Labour Day","Christmas","Eid ul Azha","Romans-2","Globe-12","Neptune P1"},0))),
   $I42,0)</f>
        <v/>
      </c>
      <c r="P42" s="17">
        <f>IF(OR($O$7="Canteen",$O$7="Head Office"),0,IF($I42&lt;=0,0,IF(OR(OR(TRIM($J42)="Hebrews",TRIM($J42)="Romans",TRIM($J42)="Romans-2",TRIM($J42)="Globe",TRIM($J42)="Globe-12",TRIM($J42)="Neptune P1"),AND($I43&gt;0,OR(TRIM($J43)="Hebrews",TRIM($J43)="Romans",TRIM($J43)="Romans-2",TRIM($J43)="Globe",TRIM($J43)="Globe-12",TRIM($J43)="Neptune P1"))),1,0)))</f>
        <v/>
      </c>
      <c r="Q42" s="78" t="n"/>
      <c r="R42" s="213">
        <f>IF(OR($O$7="Canteen",$O$7="Head Office"),0,IF(
  AND(
    SUMIFS(I:I, C:C, C42) &gt;= 8,
    COUNTIFS(C$14:C42, C42)=1,
    OR(
      TEXT(D42,"hh:mm:ss")="07:00:00",
      TEXT(D42,"hh:mm:ss")="15:00:00",
      TEXT(D42,"hh:mm:ss")="23:00:00",
      TEXT(D43,"hh:mm:ss")="07:00:00",
      TEXT(D43,"hh:mm:ss")="15:00:00",
      TEXT(D43,"hh:mm:ss")="23:00:00"
    )
  ),
  1,
  0
))</f>
        <v/>
      </c>
      <c r="S42" s="213">
        <f>IF(OR($A42="Annual Leave",$A43="Annual Leave"),IF($A42="Annual Leave",8,0),0)</f>
        <v/>
      </c>
      <c r="T42" s="79" t="n"/>
      <c r="U42" s="144">
        <f>MAX(0,40-Y42)</f>
        <v/>
      </c>
      <c r="V42" s="351">
        <f>IF(OR($C42="",$D42=""),0,
 IF(OR($A42="Holiday",$A43="Holiday"),0,
 IF(AND(NOT(OR($A42="Annual Leave",$A43="Annual Leave")),$A42="Off day"),0,
  IF($I42+$I43&gt;=8,IF($I42&gt;=8,8,$I42),$I42)
  )))</f>
        <v/>
      </c>
      <c r="W42" s="351">
        <f>MAX(0,V42-U42)</f>
        <v/>
      </c>
      <c r="X42" s="351">
        <f>IF(C42="","",C42-WEEKDAY(C42,1)+1)</f>
        <v/>
      </c>
      <c r="Y42" s="351">
        <f>SUMPRODUCT(($X$14:$X41=X42)*(($V$14:$V41)+($O$14:$O41)))+IF(X42=X14,$L$11,0)</f>
        <v/>
      </c>
      <c r="Z42" s="351" t="n"/>
      <c r="AA42" s="351" t="n"/>
      <c r="AB42" s="351" t="n"/>
      <c r="AC42" s="351" t="n"/>
      <c r="AD42" s="351" t="n"/>
      <c r="AE42" s="351" t="n"/>
      <c r="AF42" s="351" t="n"/>
    </row>
    <row r="43" ht="24" customHeight="1" s="348" thickBot="1">
      <c r="A43" s="208" t="inlineStr">
        <is>
          <t>On Day</t>
        </is>
      </c>
      <c r="B43" s="214" t="n"/>
      <c r="C43" s="109">
        <f>C42</f>
        <v/>
      </c>
      <c r="D43" s="18" t="n"/>
      <c r="E43" s="215">
        <f>IF(D43="", "",
 IF(D43=TIME(0,0,0), 0,
 IF(AND(D43&gt;=TIME(0,0,1), D43&lt;=TIME(2,0,0)), TIME(7,0,0),
 IF(AND(D43&gt;=TIME(6,0,0), D43&lt;=TIME(8,0,0)), TIME(12,0,0),
 IF(AND(D43&gt;TIME(8,0,0), D43&lt;=TIME(13,59,0)), TIME(15,0,0),
 IF(AND(D43&gt;=TIME(14,0,0), D43&lt;=TIME(17,59,0)), TIME(21,0,0),
 IF(AND(D43&gt;=TIME(18,0,0), D43&lt;=TIME(21,59,0)), TIME(0,0,0),
 IF(AND(D43&gt;=TIME(22,0,0), D43&lt;=TIME(23,59,59)), TIME(7,0,0), ""))))))))</f>
        <v/>
      </c>
      <c r="F43" s="216" t="n"/>
      <c r="G43" s="215">
        <f>IF(AND(D43&gt;=TIME(6,0,0),D43&lt;=TIME(8,0,0)),E43,"")</f>
        <v/>
      </c>
      <c r="H43" s="18" t="n"/>
      <c r="I43" s="19">
        <f>ROUND(IF(OR(D43="",E43="",E43=0),0,IF(H43="",MOD(E43-D43,1)*24,MOD(H43-D43,1)*24)),2)</f>
        <v/>
      </c>
      <c r="J43" s="212" t="n"/>
      <c r="K43" s="316" t="n"/>
      <c r="L43" s="183" t="n"/>
      <c r="M43" s="317">
        <f>MAX(0,V43-W43)</f>
        <v/>
      </c>
      <c r="N43" s="20">
        <f>(IF(OR($C43="",$D43=""),0,
 IF(OR($A42="Holiday",$A43="Holiday"),
    IF(ISNUMBER(MATCH(TRIM($B43),{"Phagwah","Good Friday","Easter Monday","Labour Day","Christmas","Eid ul Azha","Romans-2","Globe-12","Neptune P1"},0)),0,$I43),
 IF(AND(NOT(OR($A42="Annual Leave",$A43="Annual Leave")),$A43="Off day"),$I43,
  MAX(0,$I43-$V43)
  ))))+W43</f>
        <v/>
      </c>
      <c r="O43" s="20">
        <f>IF(AND(OR($A42="Holiday",$A43="Holiday"),
        ISNUMBER(MATCH(TRIM($B43),{"Phagwah","Good Friday","Easter Monday","Labour Day","Christmas","Eid ul Azha","Romans-2","Globe-12","Neptune P1"},0))),
   $I43,0)</f>
        <v/>
      </c>
      <c r="P43" s="20">
        <f>IF(OR($O$7="Canteen",$O$7="Head Office"),0,IF($I43&lt;=0,0,IF(AND($I42&lt;=0,OR(TRIM($J43)="Hebrews",TRIM($J43)="Romans",TRIM($J43)="Romans-2",TRIM($J43)="Globe",TRIM($J43)="Globe-12",TRIM($J43)="Neptune P1")),1,0)))</f>
        <v/>
      </c>
      <c r="Q43" s="21" t="n"/>
      <c r="R43" s="20">
        <f>IF(OR($O$7="Canteen",$O$7="Head Office"),0,IF(
  AND(
    SUMIFS(I:I, C:C, C43) &gt;= 8,
    COUNTIFS(C$14:C43, C43)=1,
    OR(
      TEXT(D43,"hh:mm:ss")="07:00:00",
      TEXT(D43,"hh:mm:ss")="15:00:00",
      TEXT(D43,"hh:mm:ss")="23:00:00",
      TEXT(D49,"hh:mm:ss")="07:00:00",
      TEXT(D49,"hh:mm:ss")="15:00:00",
      TEXT(D49,"hh:mm:ss")="23:00:00"
    )
  ),
  1,
  0
))</f>
        <v/>
      </c>
      <c r="S43" s="20">
        <f>IF(OR($A42="Annual Leave",$A43="Annual Leave"),IF(AND($A42&lt;&gt;"Annual Leave",$A43="Annual Leave"),8,0),0)</f>
        <v/>
      </c>
      <c r="T43" s="22" t="n"/>
      <c r="U43" s="144">
        <f>MAX(0,40-Y43)</f>
        <v/>
      </c>
      <c r="V43" s="351">
        <f>IF(OR($C43="",$D43=""),0,
 IF(OR($A42="Holiday",$A43="Holiday"),0,
 IF(AND(NOT(OR($A42="Annual Leave",$A43="Annual Leave")),$A43="Off day"),0,
  IF($I42+$I43&gt;=8,IF($I42&gt;=8,0,8-$I42),$I43)
  )))</f>
        <v/>
      </c>
      <c r="W43" s="351">
        <f>MAX(0,V43-U43)</f>
        <v/>
      </c>
      <c r="X43" s="351">
        <f>IF(C43="","",C43-WEEKDAY(C43,1)+1)</f>
        <v/>
      </c>
      <c r="Y43" s="351">
        <f>SUMPRODUCT(($X$14:$X42=X43)*(($V$14:$V42)+($O$14:$O42)))+IF(X43=X14,$L$11,0)</f>
        <v/>
      </c>
      <c r="Z43" s="351" t="n"/>
      <c r="AA43" s="351" t="n"/>
      <c r="AB43" s="351" t="n"/>
      <c r="AC43" s="351" t="n"/>
      <c r="AD43" s="351" t="n"/>
      <c r="AE43" s="351" t="n"/>
      <c r="AF43" s="351" t="n"/>
    </row>
    <row r="44" ht="24" customHeight="1" s="348" thickBot="1">
      <c r="A44" s="176" t="n"/>
      <c r="B44" s="176" t="n"/>
      <c r="C44" s="217" t="n"/>
      <c r="D44" s="110" t="n"/>
      <c r="E44" s="110" t="n"/>
      <c r="F44" s="218" t="n"/>
      <c r="G44" s="110" t="n"/>
      <c r="H44" s="110" t="n"/>
      <c r="I44" s="219" t="n"/>
      <c r="J44" s="219" t="n"/>
      <c r="K44" s="219" t="n"/>
      <c r="L44" s="219" t="n"/>
      <c r="M44" s="111">
        <f>MAX(0,V44-W44)</f>
        <v/>
      </c>
      <c r="N44" s="112">
        <f>(IF(OR($C44="",$D44=""),0,
 IF(OR($A44="Holiday",$A45="Holiday"),
    IF(ISNUMBER(MATCH(TRIM($B44),{"Phagwah","Good Friday","Easter Monday","Labour Day","Christmas","Eid ul Azha","Romans-2","Globe-12","Neptune P1"},0)),0,$I44),
 IF(AND(NOT(OR($A44="Annual Leave",$A45="Annual Leave")),$A44="Off day"),$I44,
  MAX(0,$I44-$V44)
  ))))+W44</f>
        <v/>
      </c>
      <c r="O44" s="112">
        <f>IF(AND(OR($A44="Holiday",$A45="Holiday"),
        ISNUMBER(MATCH(TRIM($B44),{"Phagwah","Good Friday","Easter Monday","Labour Day","Christmas","Eid ul Azha","Romans-2","Globe-12","Neptune P1"},0))),
   $I44,0)</f>
        <v/>
      </c>
      <c r="P44" s="112">
        <f>IF(OR($O$7="Canteen",$O$7="Head Office"),0,IF($I44&lt;=0,0,IF(OR(OR(TRIM($J44)="Hebrews",TRIM($J44)="Romans",TRIM($J44)="Romans-2",TRIM($J44)="Globe",TRIM($J44)="Globe-12",TRIM($J44)="Neptune P1"),AND($I45&gt;0,OR(TRIM($J45)="Hebrews",TRIM($J45)="Romans",TRIM($J45)="Romans-2",TRIM($J45)="Globe",TRIM($J45)="Globe-12",TRIM($J45)="Neptune P1"))),1,0)))</f>
        <v/>
      </c>
      <c r="Q44" s="113" t="n"/>
      <c r="R44" s="113" t="n"/>
      <c r="S44" s="112">
        <f>IF(OR($A44="Annual Leave",$A45="Annual Leave"),IF($A44="Annual Leave",8,0),0)</f>
        <v/>
      </c>
      <c r="T44" s="114" t="n"/>
      <c r="U44" s="144">
        <f>MAX(0,40-Y44)</f>
        <v/>
      </c>
      <c r="V44" s="351">
        <f>IF(OR($C44="",$D44=""),0,
 IF(OR($A44="Holiday",$A45="Holiday"),0,
 IF(AND(NOT(OR($A44="Annual Leave",$A45="Annual Leave")),$A44="Off day"),0,
  IF($I44+$I45&gt;=8,IF($I44&gt;=8,8,$I44),$I44)
  )))</f>
        <v/>
      </c>
      <c r="W44" s="351">
        <f>MAX(0,V44-U44)</f>
        <v/>
      </c>
      <c r="X44" s="351">
        <f>IF(C44="","",C44-WEEKDAY(C44,1)+1)</f>
        <v/>
      </c>
      <c r="Y44" s="351">
        <f>SUMPRODUCT(($X$14:$X43=X44)*(($V$14:$V43)+($O$14:$O43)))+IF(X44=X14,$L$11,0)</f>
        <v/>
      </c>
      <c r="Z44" s="351" t="n"/>
      <c r="AA44" s="351" t="n"/>
      <c r="AB44" s="351" t="n"/>
      <c r="AC44" s="351" t="n"/>
      <c r="AD44" s="351" t="n"/>
      <c r="AE44" s="351" t="n"/>
      <c r="AF44" s="351" t="n"/>
    </row>
    <row r="45" ht="24" customHeight="1" s="348" thickBot="1">
      <c r="A45" s="154" t="inlineStr">
        <is>
          <t>On Day</t>
        </is>
      </c>
      <c r="B45" s="318" t="n"/>
      <c r="C45" s="115">
        <f>C42+1</f>
        <v/>
      </c>
      <c r="D45" s="319" t="n"/>
      <c r="E45" s="320">
        <f>IF(D45="", "",
 IF(D45=TIME(0,0,0), 0,
 IF(AND(D45&gt;=TIME(0,0,1), D45&lt;=TIME(2,0,0)), TIME(7,0,0),
 IF(AND(D45&gt;=TIME(6,0,0), D45&lt;=TIME(8,0,0)), TIME(12,0,0),
 IF(AND(D45&gt;TIME(8,0,0), D45&lt;=TIME(13,59,0)), TIME(15,0,0),
 IF(AND(D45&gt;=TIME(14,0,0), D45&lt;=TIME(17,59,0)), TIME(21,0,0),
 IF(AND(D45&gt;=TIME(18,0,0), D45&lt;=TIME(21,59,0)), TIME(0,0,0),
 IF(AND(D45&gt;=TIME(22,0,0), D45&lt;=TIME(23,59,59)), TIME(7,0,0), ""))))))))</f>
        <v/>
      </c>
      <c r="F45" s="321" t="n"/>
      <c r="G45" s="320">
        <f>IF(AND(D45&gt;=TIME(6,0,0),D45&lt;=TIME(8,0,0)),E45,"")</f>
        <v/>
      </c>
      <c r="H45" s="319" t="n"/>
      <c r="I45" s="30">
        <f>ROUND(IF(OR(D45="",E45="",E45=0),0,IF(H45="",MOD(E45-D45,1)*24,MOD(H45-D45,1)*24)),2)</f>
        <v/>
      </c>
      <c r="J45" s="220" t="n"/>
      <c r="K45" s="274" t="n"/>
      <c r="L45" s="181" t="n"/>
      <c r="M45" s="275">
        <f>MAX(0,V45-W45)</f>
        <v/>
      </c>
      <c r="N45" s="322">
        <f>(IF(OR($C45="",$D45=""),0,
 IF(OR($A44="Holiday",$A45="Holiday"),
    IF(ISNUMBER(MATCH(TRIM($B45),{"Phagwah","Good Friday","Easter Monday","Labour Day","Christmas","Eid ul Azha","Romans-2","Globe-12","Neptune P1"},0)),0,$I45),
 IF(AND(NOT(OR($A44="Annual Leave",$A45="Annual Leave")),$A45="Off day"),$I45,
  MAX(0,$I45-$V45)
  ))))+W45</f>
        <v/>
      </c>
      <c r="O45" s="322">
        <f>IF(AND(OR($A44="Holiday",$A45="Holiday"),
        ISNUMBER(MATCH(TRIM($B45),{"Phagwah","Good Friday","Easter Monday","Labour Day","Christmas","Eid ul Azha","Romans-2","Globe-12","Neptune P1"},0))),
   $I45,0)</f>
        <v/>
      </c>
      <c r="P45" s="322">
        <f>IF(OR($O$7="Canteen",$O$7="Head Office"),0,IF($I45&lt;=0,0,IF(AND($I44&lt;=0,OR(TRIM($J45)="Hebrews",TRIM($J45)="Romans",TRIM($J45)="Romans-2",TRIM($J45)="Globe",TRIM($J45)="Globe-12",TRIM($J45)="Neptune P1")),1,0)))</f>
        <v/>
      </c>
      <c r="Q45" s="323" t="n"/>
      <c r="R45" s="322">
        <f>IF(OR($O$7="Canteen",$O$7="Head Office"),0,IF(
  AND(
    SUMIFS(I:I, C:C, C45) &gt;= 8,
    COUNTIFS(C$14:C45, C45)=1,
    OR(
      TEXT(D45,"hh:mm:ss")="07:00:00",
      TEXT(D45,"hh:mm:ss")="15:00:00",
      TEXT(D45,"hh:mm:ss")="23:00:00",
      TEXT(D46,"hh:mm:ss")="07:00:00",
      TEXT(D46,"hh:mm:ss")="15:00:00",
      TEXT(D46,"hh:mm:ss")="23:00:00"
    )
  ),
  1,
  0
))</f>
        <v/>
      </c>
      <c r="S45" s="322">
        <f>IF(OR($A44="Annual Leave",$A45="Annual Leave"),IF(AND($A44&lt;&gt;"Annual Leave",$A45="Annual Leave"),8,0),0)</f>
        <v/>
      </c>
      <c r="T45" s="116" t="n"/>
      <c r="U45" s="144">
        <f>MAX(0,40-Y45)</f>
        <v/>
      </c>
      <c r="V45" s="351">
        <f>IF(OR($C45="",$D45=""),0,
 IF(OR($A44="Holiday",$A45="Holiday"),0,
 IF(AND(NOT(OR($A44="Annual Leave",$A45="Annual Leave")),$A45="Off day"),0,
  IF($I44+$I45&gt;=8,IF($I44&gt;=8,0,8-$I44),$I45)
  )))</f>
        <v/>
      </c>
      <c r="W45" s="351">
        <f>MAX(0,V45-U45)</f>
        <v/>
      </c>
      <c r="X45" s="351">
        <f>IF(C45="","",C45-WEEKDAY(C45,1)+1)</f>
        <v/>
      </c>
      <c r="Y45" s="351">
        <f>SUMPRODUCT(($X$14:$X44=X45)*(($V$14:$V44)+($O$14:$O44)))+IF(X45=X14,$L$11,0)</f>
        <v/>
      </c>
      <c r="Z45" s="351" t="n"/>
      <c r="AA45" s="351" t="n"/>
      <c r="AB45" s="351" t="n"/>
      <c r="AC45" s="351" t="n"/>
      <c r="AD45" s="351" t="n"/>
      <c r="AE45" s="351" t="n"/>
      <c r="AF45" s="351" t="n"/>
    </row>
    <row r="46" ht="24" customHeight="1" s="348" thickBot="1">
      <c r="A46" s="154" t="inlineStr">
        <is>
          <t>On Day</t>
        </is>
      </c>
      <c r="B46" s="305" t="n"/>
      <c r="C46" s="90">
        <f>C45</f>
        <v/>
      </c>
      <c r="D46" s="80" t="n"/>
      <c r="E46" s="221">
        <f>IF(D46="", "",
 IF(D46=TIME(0,0,0), 0,
 IF(AND(D46&gt;=TIME(0,0,1), D46&lt;=TIME(2,0,0)), TIME(7,0,0),
 IF(AND(D46&gt;=TIME(6,0,0), D46&lt;=TIME(8,0,0)), TIME(12,0,0),
 IF(AND(D46&gt;TIME(8,0,0), D46&lt;=TIME(13,59,0)), TIME(15,0,0),
 IF(AND(D46&gt;=TIME(14,0,0), D46&lt;=TIME(17,59,0)), TIME(21,0,0),
 IF(AND(D46&gt;=TIME(18,0,0), D46&lt;=TIME(21,59,0)), TIME(0,0,0),
 IF(AND(D46&gt;=TIME(22,0,0), D46&lt;=TIME(23,59,59)), TIME(7,0,0), ""))))))))</f>
        <v/>
      </c>
      <c r="F46" s="156" t="n"/>
      <c r="G46" s="221">
        <f>IF(AND(D46&gt;=TIME(6,0,0),D46&lt;=TIME(8,0,0)),E46,"")</f>
        <v/>
      </c>
      <c r="H46" s="80" t="n"/>
      <c r="I46" s="30">
        <f>ROUND(IF(OR(D46="",E46="",E46=0),0,IF(H46="",MOD(E46-D46,1)*24,MOD(H46-D46,1)*24)),2)</f>
        <v/>
      </c>
      <c r="J46" s="158" t="n"/>
      <c r="K46" s="274" t="n"/>
      <c r="L46" s="189" t="n"/>
      <c r="M46" s="275">
        <f>MAX(0,V46-W46)</f>
        <v/>
      </c>
      <c r="N46" s="81">
        <f>(IF(OR($C46="",$D46=""),0,
 IF(OR($A46="Holiday",$A47="Holiday"),
    IF(ISNUMBER(MATCH(TRIM($B46),{"Phagwah","Good Friday","Easter Monday","Labour Day","Christmas","Eid ul Azha","Romans-2","Globe-12","Neptune P1"},0)),0,$I46),
 IF(AND(NOT(OR($A46="Annual Leave",$A47="Annual Leave")),$A46="Off day"),$I46,
  MAX(0,$I46-$V46)
  ))))+W46</f>
        <v/>
      </c>
      <c r="O46" s="81">
        <f>IF(AND(OR($A46="Holiday",$A47="Holiday"),
        ISNUMBER(MATCH(TRIM($B46),{"Phagwah","Good Friday","Easter Monday","Labour Day","Christmas","Eid ul Azha","Romans-2","Globe-12","Neptune P1"},0))),
   $I46,0)</f>
        <v/>
      </c>
      <c r="P46" s="81">
        <f>IF(OR($O$7="Canteen",$O$7="Head Office"),0,IF($I46&lt;=0,0,IF(OR(OR(TRIM($J46)="Hebrews",TRIM($J46)="Romans",TRIM($J46)="Romans-2",TRIM($J46)="Globe",TRIM($J46)="Globe-12",TRIM($J46)="Neptune P1"),AND($I47&gt;0,OR(TRIM($J47)="Hebrews",TRIM($J47)="Romans",TRIM($J47)="Romans-2",TRIM($J47)="Globe",TRIM($J47)="Globe-12",TRIM($J47)="Neptune P1"))),1,0)))</f>
        <v/>
      </c>
      <c r="Q46" s="82" t="n"/>
      <c r="R46" s="81">
        <f>IF(OR($O$7="Canteen",$O$7="Head Office"),0,IF(
  AND(
    SUMIFS(I:I, C:C, C46) &gt;= 8,
    COUNTIFS(C$14:C46, C46)=1,
    OR(
      TEXT(D46,"hh:mm:ss")="07:00:00",
      TEXT(D46,"hh:mm:ss")="15:00:00",
      TEXT(D46,"hh:mm:ss")="23:00:00",
      TEXT(D51,"hh:mm:ss")="07:00:00",
      TEXT(D51,"hh:mm:ss")="15:00:00",
      TEXT(D51,"hh:mm:ss")="23:00:00"
    )
  ),
  1,
  0
))</f>
        <v/>
      </c>
      <c r="S46" s="81">
        <f>IF(OR($A46="Annual Leave",$A47="Annual Leave"),IF($A46="Annual Leave",8,0),0)</f>
        <v/>
      </c>
      <c r="T46" s="117" t="n"/>
      <c r="U46" s="144">
        <f>MAX(0,40-Y46)</f>
        <v/>
      </c>
      <c r="V46" s="351">
        <f>IF(OR($C46="",$D46=""),0,
 IF(OR($A46="Holiday",$A47="Holiday"),0,
 IF(AND(NOT(OR($A46="Annual Leave",$A47="Annual Leave")),$A46="Off day"),0,
  IF($I46+$I47&gt;=8,IF($I46&gt;=8,8,$I46),$I46)
  )))</f>
        <v/>
      </c>
      <c r="W46" s="351">
        <f>MAX(0,V46-U46)</f>
        <v/>
      </c>
      <c r="X46" s="351">
        <f>IF(C46="","",C46-WEEKDAY(C46,1)+1)</f>
        <v/>
      </c>
      <c r="Y46" s="351">
        <f>SUMPRODUCT(($X$14:$X45=X46)*(($V$14:$V45)+($O$14:$O45)))+IF(X46=X14,$L$11,0)</f>
        <v/>
      </c>
      <c r="Z46" s="351" t="n"/>
      <c r="AA46" s="351" t="n"/>
      <c r="AB46" s="351" t="n"/>
      <c r="AC46" s="351" t="n"/>
      <c r="AD46" s="351" t="n"/>
      <c r="AE46" s="351" t="n"/>
      <c r="AF46" s="351" t="n"/>
    </row>
    <row r="47" ht="24" customHeight="1" s="348" thickBot="1">
      <c r="A47" s="184" t="inlineStr">
        <is>
          <t>On Day</t>
        </is>
      </c>
      <c r="B47" s="222" t="n"/>
      <c r="C47" s="118">
        <f>C45+1</f>
        <v/>
      </c>
      <c r="D47" s="83" t="n"/>
      <c r="E47" s="223">
        <f>IF(D47="", "",
 IF(D47=TIME(0,0,0), 0,
 IF(AND(D47&gt;=TIME(0,0,1), D47&lt;=TIME(2,0,0)), TIME(7,0,0),
 IF(AND(D47&gt;=TIME(6,0,0), D47&lt;=TIME(8,0,0)), TIME(12,0,0),
 IF(AND(D47&gt;TIME(8,0,0), D47&lt;=TIME(13,59,0)), TIME(15,0,0),
 IF(AND(D47&gt;=TIME(14,0,0), D47&lt;=TIME(17,59,0)), TIME(21,0,0),
 IF(AND(D47&gt;=TIME(18,0,0), D47&lt;=TIME(21,59,0)), TIME(0,0,0),
 IF(AND(D47&gt;=TIME(22,0,0), D47&lt;=TIME(23,59,59)), TIME(7,0,0), ""))))))))</f>
        <v/>
      </c>
      <c r="F47" s="224" t="n"/>
      <c r="G47" s="223">
        <f>IF(AND(D47&gt;=TIME(6,0,0),D47&lt;=TIME(8,0,0)),E47,"")</f>
        <v/>
      </c>
      <c r="H47" s="83" t="n"/>
      <c r="I47" s="23">
        <f>ROUND(IF(OR(D47="",E47="",E47=0),0,IF(H47="",MOD(E47-D47,1)*24,MOD(H47-D47,1)*24)),2)</f>
        <v/>
      </c>
      <c r="J47" s="225" t="n"/>
      <c r="K47" s="297" t="n"/>
      <c r="L47" s="181" t="n"/>
      <c r="M47" s="298">
        <f>MAX(0,V47-W47)</f>
        <v/>
      </c>
      <c r="N47" s="84">
        <f>(IF(OR($C47="",$D47=""),0,
 IF(OR($A46="Holiday",$A47="Holiday"),
    IF(ISNUMBER(MATCH(TRIM($B47),{"Phagwah","Good Friday","Easter Monday","Labour Day","Christmas","Eid ul Azha","Romans-2","Globe-12","Neptune P1"},0)),0,$I47),
 IF(AND(NOT(OR($A46="Annual Leave",$A47="Annual Leave")),$A47="Off day"),$I47,
  MAX(0,$I47-$V47)
  ))))+W47</f>
        <v/>
      </c>
      <c r="O47" s="84">
        <f>IF(AND(OR($A46="Holiday",$A47="Holiday"),
        ISNUMBER(MATCH(TRIM($B47),{"Phagwah","Good Friday","Easter Monday","Labour Day","Christmas","Eid ul Azha","Romans-2","Globe-12","Neptune P1"},0))),
   $I47,0)</f>
        <v/>
      </c>
      <c r="P47" s="84">
        <f>IF(OR($O$7="Canteen",$O$7="Head Office"),0,IF($I47&lt;=0,0,IF(AND($I46&lt;=0,OR(TRIM($J47)="Hebrews",TRIM($J47)="Romans",TRIM($J47)="Romans-2",TRIM($J47)="Globe",TRIM($J47)="Globe-12",TRIM($J47)="Neptune P1")),1,0)))</f>
        <v/>
      </c>
      <c r="Q47" s="85" t="n"/>
      <c r="R47" s="84">
        <f>IF(OR($O$7="Canteen",$O$7="Head Office"),0,IF(
  AND(
    SUMIFS(I:I, C:C, C47) &gt;= 8,
    COUNTIFS(C$14:C47, C47)=1,
    OR(
      TEXT(D47,"hh:mm:ss")="07:00:00",
      TEXT(D47,"hh:mm:ss")="15:00:00",
      TEXT(D47,"hh:mm:ss")="23:00:00",
      TEXT(D48,"hh:mm:ss")="07:00:00",
      TEXT(D48,"hh:mm:ss")="15:00:00",
      TEXT(D48,"hh:mm:ss")="23:00:00"
    )
  ),
  1,
  0
))</f>
        <v/>
      </c>
      <c r="S47" s="84">
        <f>IF(OR($A46="Annual Leave",$A47="Annual Leave"),IF(AND($A46&lt;&gt;"Annual Leave",$A47="Annual Leave"),8,0),0)</f>
        <v/>
      </c>
      <c r="T47" s="86" t="n"/>
      <c r="U47" s="144">
        <f>MAX(0,40-Y47)</f>
        <v/>
      </c>
      <c r="V47" s="351">
        <f>IF(OR($C47="",$D47=""),0,
 IF(OR($A46="Holiday",$A47="Holiday"),0,
 IF(AND(NOT(OR($A46="Annual Leave",$A47="Annual Leave")),$A47="Off day"),0,
  IF($I46+$I47&gt;=8,IF($I46&gt;=8,0,8-$I46),$I47)
  )))</f>
        <v/>
      </c>
      <c r="W47" s="351">
        <f>MAX(0,V47-U47)</f>
        <v/>
      </c>
      <c r="X47" s="351">
        <f>IF(C47="","",C47-WEEKDAY(C47,1)+1)</f>
        <v/>
      </c>
      <c r="Y47" s="351">
        <f>SUMPRODUCT(($X$14:$X46=X47)*(($V$14:$V46)+($O$14:$O46)))+IF(X47=X14,$L$11,0)</f>
        <v/>
      </c>
      <c r="Z47" s="351" t="n"/>
      <c r="AA47" s="351" t="n"/>
      <c r="AB47" s="351" t="n"/>
      <c r="AC47" s="351" t="n"/>
      <c r="AD47" s="351" t="n"/>
      <c r="AE47" s="351" t="n"/>
      <c r="AF47" s="351" t="n"/>
    </row>
    <row r="48" ht="24" customHeight="1" s="348" thickBot="1">
      <c r="A48" s="226" t="inlineStr">
        <is>
          <t>On Day</t>
        </is>
      </c>
      <c r="B48" s="299" t="n"/>
      <c r="C48" s="119">
        <f>C47</f>
        <v/>
      </c>
      <c r="D48" s="24" t="n"/>
      <c r="E48" s="227">
        <f>IF(D48="", "",
 IF(D48=TIME(0,0,0), 0,
 IF(AND(D48&gt;=TIME(0,0,1), D48&lt;=TIME(2,0,0)), TIME(7,0,0),
 IF(AND(D48&gt;=TIME(6,0,0), D48&lt;=TIME(8,0,0)), TIME(12,0,0),
 IF(AND(D48&gt;TIME(8,0,0), D48&lt;=TIME(13,59,0)), TIME(15,0,0),
 IF(AND(D48&gt;=TIME(14,0,0), D48&lt;=TIME(17,59,0)), TIME(21,0,0),
 IF(AND(D48&gt;=TIME(18,0,0), D48&lt;=TIME(21,59,0)), TIME(0,0,0),
 IF(AND(D48&gt;=TIME(22,0,0), D48&lt;=TIME(23,59,59)), TIME(7,0,0), ""))))))))</f>
        <v/>
      </c>
      <c r="F48" s="228" t="n"/>
      <c r="G48" s="227">
        <f>IF(AND(D48&gt;=TIME(6,0,0),D48&lt;=TIME(8,0,0)),E48,"")</f>
        <v/>
      </c>
      <c r="H48" s="300" t="n"/>
      <c r="I48" s="87">
        <f>ROUND(IF(OR(D48="",E48="",E48=0),0,IF(H48="",MOD(E48-D48,1)*24,MOD(H48-D48,1)*24)),2)</f>
        <v/>
      </c>
      <c r="J48" s="190" t="n"/>
      <c r="K48" s="297" t="n"/>
      <c r="L48" s="183" t="n"/>
      <c r="M48" s="324">
        <f>MAX(0,V48-W48)</f>
        <v/>
      </c>
      <c r="N48" s="302">
        <f>(IF(OR($C48="",$D48=""),0,
 IF(OR($A48="Holiday",$A49="Holiday"),
    IF(ISNUMBER(MATCH(TRIM($B48),{"Phagwah","Good Friday","Easter Monday","Labour Day","Christmas","Eid ul Azha","Romans-2","Globe-12","Neptune P1"},0)),0,$I48),
 IF(AND(NOT(OR($A48="Annual Leave",$A49="Annual Leave")),$A48="Off day"),$I48,
  MAX(0,$I48-$V48)
  ))))+W48</f>
        <v/>
      </c>
      <c r="O48" s="303" t="n"/>
      <c r="P48" s="229">
        <f>IF(OR($O$7="Canteen",$O$7="Head Office"),0,IF($I48&lt;=0,0,IF(OR(OR(TRIM($J48)="Hebrews",TRIM($J48)="Romans",TRIM($J48)="Romans-2",TRIM($J48)="Globe",TRIM($J48)="Globe-12",TRIM($J48)="Neptune P1"),AND($I49&gt;0,OR(TRIM($J49)="Hebrews",TRIM($J49)="Romans",TRIM($J49)="Romans-2",TRIM($J49)="Globe",TRIM($J49)="Globe-12",TRIM($J49)="Neptune P1"))),1,0)))</f>
        <v/>
      </c>
      <c r="Q48" s="303" t="n"/>
      <c r="R48" s="302">
        <f>IF(OR($O$7="Canteen",$O$7="Head Office"),0,IF(
  AND(
    SUMIFS(I:I, C:C, C48) &gt;= 8,
    COUNTIFS(C$14:C48, C48)=1,
    OR(
      TEXT(D48,"hh:mm:ss")="07:00:00",
      TEXT(D48,"hh:mm:ss")="15:00:00",
      TEXT(D48,"hh:mm:ss")="23:00:00",
      TEXT(D53,"hh:mm:ss")="07:00:00",
      TEXT(D53,"hh:mm:ss")="15:00:00",
      TEXT(D53,"hh:mm:ss")="23:00:00"
    )
  ),
  1,
  0
))</f>
        <v/>
      </c>
      <c r="S48" s="303" t="n"/>
      <c r="T48" s="304" t="n"/>
      <c r="U48" s="144">
        <f>MAX(0,40-Y48)</f>
        <v/>
      </c>
      <c r="V48" s="351">
        <f>IF(OR($C48="",$D48=""),0,
 IF(OR($A48="Holiday",$A49="Holiday"),0,
 IF(AND(NOT(OR($A48="Annual Leave",$A49="Annual Leave")),$A48="Off day"),0,
  IF($I48+$I49&gt;=8,IF($I48&gt;=8,8,$I48),$I48)
  )))</f>
        <v/>
      </c>
      <c r="W48" s="351">
        <f>MAX(0,V48-U48)</f>
        <v/>
      </c>
      <c r="X48" s="351">
        <f>IF(C48="","",C48-WEEKDAY(C48,1)+1)</f>
        <v/>
      </c>
      <c r="Y48" s="351">
        <f>SUMPRODUCT(($X$14:$X47=X48)*(($V$14:$V47)+($O$14:$O47)))+IF(X48=X14,$L$11,0)</f>
        <v/>
      </c>
      <c r="Z48" s="351" t="n"/>
      <c r="AA48" s="351" t="n"/>
      <c r="AB48" s="351" t="n"/>
      <c r="AC48" s="351" t="n"/>
      <c r="AD48" s="351" t="n"/>
      <c r="AE48" s="351" t="n"/>
      <c r="AF48" s="351" t="n"/>
    </row>
    <row r="49" ht="24" customHeight="1" s="348" thickBot="1">
      <c r="A49" s="230" t="n"/>
      <c r="B49" s="355" t="n"/>
      <c r="C49" s="231" t="n"/>
      <c r="D49" s="232" t="n"/>
      <c r="E49" s="232" t="n"/>
      <c r="F49" s="232" t="n"/>
      <c r="G49" s="232" t="n"/>
      <c r="H49" s="233" t="inlineStr">
        <is>
          <t>Total Hrs:</t>
        </is>
      </c>
      <c r="I49" s="122">
        <f>SUM(I14:I48)</f>
        <v/>
      </c>
      <c r="J49" s="234" t="n"/>
      <c r="K49" s="234" t="n"/>
      <c r="L49" s="235" t="n"/>
      <c r="M49" s="120">
        <f>SUM(M14:M48)</f>
        <v/>
      </c>
      <c r="N49" s="120">
        <f>SUM(N14:N48)</f>
        <v/>
      </c>
      <c r="O49" s="120">
        <f>SUM(O14:O48)</f>
        <v/>
      </c>
      <c r="P49" s="120">
        <f>SUM(P14:P48)</f>
        <v/>
      </c>
      <c r="Q49" s="120">
        <f>IF($O$6&lt;&gt;"Armed",0,LOOKUP($Q$50,{0,1,2,3,4,5,6,7,8,9,10,11,12,13,14},{0,384,769,1153,1153,1538,1923,2307,2692,3076,3461,3846,4239,4615,5000}))</f>
        <v/>
      </c>
      <c r="R49" s="120">
        <f>SUM(R14:R48)</f>
        <v/>
      </c>
      <c r="S49" s="120">
        <f>SUM(S14:S48)</f>
        <v/>
      </c>
      <c r="T49" s="121">
        <f>SUM(T30:T43)</f>
        <v/>
      </c>
      <c r="U49" s="144">
        <f>MIN(U48,0)</f>
        <v/>
      </c>
      <c r="V49" s="351">
        <f>SUM(V14:V48)</f>
        <v/>
      </c>
      <c r="W49" s="351">
        <f>SUM(W14:W48)</f>
        <v/>
      </c>
      <c r="X49" s="351" t="n"/>
      <c r="Y49" s="351" t="n"/>
      <c r="Z49" s="351" t="n"/>
      <c r="AA49" s="351" t="n"/>
      <c r="AB49" s="351" t="n"/>
      <c r="AC49" s="351" t="n"/>
      <c r="AD49" s="351" t="n"/>
      <c r="AE49" s="351" t="n"/>
      <c r="AF49" s="351" t="n"/>
    </row>
    <row r="50" ht="24" customHeight="1" s="348">
      <c r="A50" s="351" t="n"/>
      <c r="B50" s="351" t="n"/>
      <c r="C50" s="6" t="n"/>
      <c r="D50" s="6" t="n"/>
      <c r="E50" s="6" t="n"/>
      <c r="F50" s="6" t="n"/>
      <c r="G50" s="6" t="n"/>
      <c r="H50" s="336" t="n"/>
      <c r="I50" s="351" t="n"/>
      <c r="J50" s="336" t="n"/>
      <c r="K50" s="336" t="n"/>
      <c r="L50" s="336" t="n"/>
      <c r="M50" s="28" t="n"/>
      <c r="N50" s="28" t="n"/>
      <c r="O50" s="28" t="n"/>
      <c r="P50" s="241" t="inlineStr">
        <is>
          <t>Days Worked</t>
        </is>
      </c>
      <c r="Q50" s="29">
        <f>SUM(--(SUM(I14:I15)&gt;0),--(SUM(I16:I17)&gt;0),--(SUM(I18:I19)&gt;0),--(SUM(I20:I21)&gt;0),--(SUM(I22:I23)&gt;0),--(SUM(I24:I25)&gt;0),--(SUM(I26:I27)&gt;0),--(SUM(I30:I31)&gt;0),--(SUM(I32:I33)&gt;0),--(SUM(I34:I35)&gt;0),--(SUM(I36:I37)&gt;0),--(SUM(I38:I39)&gt;0),--(SUM(I40:I41)&gt;0),--(SUM(I42:I43)&gt;0),--(SUM(I45:I46)&gt;0),--(SUM(I47:I48)&gt;0))</f>
        <v/>
      </c>
      <c r="R50" s="28" t="n"/>
      <c r="S50" s="28" t="n"/>
      <c r="T50" s="28" t="n"/>
      <c r="U50" s="144" t="n"/>
      <c r="V50" s="351" t="n"/>
      <c r="W50" s="351" t="n"/>
      <c r="X50" s="351" t="n"/>
      <c r="Y50" s="351" t="n"/>
      <c r="Z50" s="351" t="n"/>
      <c r="AA50" s="351" t="n"/>
      <c r="AB50" s="351" t="n"/>
      <c r="AC50" s="351" t="n"/>
      <c r="AD50" s="351" t="n"/>
      <c r="AE50" s="351" t="n"/>
      <c r="AF50" s="351" t="n"/>
    </row>
    <row r="51" ht="24" customHeight="1" s="348">
      <c r="A51" s="351" t="n"/>
      <c r="B51" s="351" t="n"/>
      <c r="C51" s="345" t="n"/>
      <c r="D51" s="362" t="n"/>
      <c r="E51" s="362" t="n"/>
      <c r="F51" s="334" t="n"/>
      <c r="G51" s="362" t="n"/>
      <c r="H51" s="336" t="n"/>
      <c r="I51" s="351" t="n"/>
      <c r="J51" s="336" t="n"/>
      <c r="K51" s="336" t="n"/>
      <c r="L51" s="336" t="n"/>
      <c r="M51" s="236" t="n"/>
      <c r="N51" s="236" t="n"/>
      <c r="O51" s="236" t="n"/>
      <c r="P51" s="236" t="n"/>
      <c r="Q51" s="236" t="n"/>
      <c r="R51" s="236" t="n"/>
      <c r="S51" s="236" t="n"/>
      <c r="T51" s="236" t="n"/>
      <c r="U51" s="144" t="n"/>
      <c r="V51" s="351" t="n"/>
      <c r="W51" s="351" t="n"/>
      <c r="X51" s="351" t="n"/>
      <c r="Y51" s="351" t="n"/>
      <c r="Z51" s="351" t="n"/>
      <c r="AA51" s="351" t="n"/>
      <c r="AB51" s="351" t="n"/>
      <c r="AC51" s="351" t="n"/>
      <c r="AD51" s="351" t="n"/>
      <c r="AE51" s="351" t="n"/>
      <c r="AF51" s="351" t="n"/>
    </row>
    <row r="52">
      <c r="A52" s="351" t="n"/>
      <c r="B52" s="351" t="n"/>
      <c r="C52" s="329" t="inlineStr">
        <is>
          <t>Supervisor Signature</t>
        </is>
      </c>
      <c r="D52" s="363" t="n"/>
      <c r="E52" s="363" t="n"/>
      <c r="F52" s="329" t="inlineStr">
        <is>
          <t>Date</t>
        </is>
      </c>
      <c r="G52" s="363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351" t="n"/>
      <c r="V52" s="351" t="n"/>
      <c r="W52" s="351" t="n"/>
      <c r="X52" s="351" t="n"/>
      <c r="Y52" s="351" t="n"/>
      <c r="Z52" s="351" t="n"/>
      <c r="AA52" s="351" t="n"/>
      <c r="AB52" s="351" t="n"/>
      <c r="AC52" s="351" t="n"/>
      <c r="AD52" s="351" t="n"/>
      <c r="AE52" s="351" t="n"/>
      <c r="AF52" s="351" t="n"/>
    </row>
    <row r="53" ht="26.25" customHeight="1" s="348">
      <c r="A53" s="351" t="n"/>
      <c r="B53" s="351" t="n"/>
      <c r="C53" s="345" t="n"/>
      <c r="D53" s="362" t="n"/>
      <c r="E53" s="362" t="n"/>
      <c r="F53" s="331" t="n"/>
      <c r="G53" s="362" t="n"/>
      <c r="H53" s="6" t="n"/>
      <c r="I53" s="6" t="n"/>
      <c r="J53" s="6" t="n"/>
      <c r="K53" s="6" t="n"/>
      <c r="L53" s="6" t="n"/>
      <c r="M53" s="6" t="n"/>
      <c r="N53" s="237" t="n"/>
      <c r="O53" s="238" t="n"/>
      <c r="P53" s="346" t="n"/>
      <c r="Q53" s="351" t="n"/>
      <c r="R53" s="351" t="n"/>
      <c r="S53" s="351" t="n"/>
      <c r="T53" s="351" t="n"/>
      <c r="U53" s="351" t="n"/>
      <c r="V53" s="351" t="n"/>
      <c r="W53" s="351" t="n"/>
      <c r="X53" s="351" t="n"/>
      <c r="Y53" s="351" t="n"/>
      <c r="Z53" s="351" t="n"/>
      <c r="AA53" s="351" t="n"/>
      <c r="AB53" s="351" t="n"/>
      <c r="AC53" s="351" t="n"/>
      <c r="AD53" s="351" t="n"/>
      <c r="AE53" s="351" t="n"/>
      <c r="AF53" s="351" t="n"/>
    </row>
    <row r="54">
      <c r="A54" s="351" t="n"/>
      <c r="B54" s="351" t="n"/>
      <c r="C54" s="329" t="inlineStr">
        <is>
          <t>Manager Signature</t>
        </is>
      </c>
      <c r="D54" s="363" t="n"/>
      <c r="E54" s="363" t="n"/>
      <c r="F54" s="329" t="inlineStr">
        <is>
          <t>Date</t>
        </is>
      </c>
      <c r="G54" s="363" t="n"/>
      <c r="H54" s="6" t="n"/>
      <c r="I54" s="239" t="inlineStr">
        <is>
          <t>{42}</t>
        </is>
      </c>
      <c r="J54" s="239" t="n"/>
      <c r="K54" s="239" t="n"/>
      <c r="L54" s="239" t="n"/>
      <c r="M54" s="6" t="n"/>
      <c r="N54" s="6" t="n"/>
      <c r="O54" s="6" t="n"/>
      <c r="P54" s="6" t="n"/>
      <c r="Q54" s="6" t="n"/>
      <c r="R54" s="6" t="n"/>
      <c r="S54" s="6" t="n"/>
      <c r="T54" s="6" t="n"/>
      <c r="U54" s="351" t="n"/>
      <c r="V54" s="351" t="n"/>
      <c r="W54" s="351" t="n"/>
      <c r="X54" s="351" t="n"/>
      <c r="Y54" s="351" t="n"/>
      <c r="Z54" s="351" t="n"/>
      <c r="AA54" s="351" t="n"/>
      <c r="AB54" s="351" t="n"/>
      <c r="AC54" s="351" t="n"/>
      <c r="AD54" s="351" t="n"/>
      <c r="AE54" s="351" t="n"/>
      <c r="AF54" s="351" t="n"/>
    </row>
    <row r="55">
      <c r="A55" s="351" t="n"/>
      <c r="B55" s="351" t="n"/>
      <c r="C55" s="240" t="n"/>
      <c r="D55" s="240" t="n"/>
      <c r="E55" s="240" t="n"/>
      <c r="F55" s="240" t="n"/>
      <c r="G55" s="240" t="n"/>
      <c r="H55" s="240" t="n"/>
      <c r="I55" s="240" t="n"/>
      <c r="J55" s="240" t="n"/>
      <c r="K55" s="240" t="n"/>
      <c r="L55" s="240" t="n"/>
      <c r="M55" s="240" t="n"/>
      <c r="N55" s="240" t="n"/>
      <c r="O55" s="240" t="n"/>
      <c r="P55" s="240" t="n"/>
      <c r="Q55" s="240" t="n"/>
      <c r="R55" s="240" t="n"/>
      <c r="S55" s="240" t="n"/>
      <c r="T55" s="240" t="n"/>
      <c r="U55" s="351" t="n"/>
      <c r="V55" s="351" t="n"/>
      <c r="W55" s="351" t="n"/>
      <c r="X55" s="351" t="n"/>
      <c r="Y55" s="351" t="n"/>
      <c r="Z55" s="351" t="n"/>
      <c r="AA55" s="351" t="n"/>
      <c r="AB55" s="351" t="n"/>
      <c r="AC55" s="351" t="n"/>
      <c r="AD55" s="351" t="n"/>
      <c r="AE55" s="351" t="n"/>
      <c r="AF55" s="35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45"/>
  <mergeCells count="33">
    <mergeCell ref="C54:E54"/>
    <mergeCell ref="V2:W2"/>
    <mergeCell ref="C8:F8"/>
    <mergeCell ref="F54:G54"/>
    <mergeCell ref="H10:I10"/>
    <mergeCell ref="C7:F7"/>
    <mergeCell ref="K5:L5"/>
    <mergeCell ref="M5:N5"/>
    <mergeCell ref="H50:I50"/>
    <mergeCell ref="C51:E51"/>
    <mergeCell ref="A1:T1"/>
    <mergeCell ref="C52:E52"/>
    <mergeCell ref="V3:AB3"/>
    <mergeCell ref="F51:G51"/>
    <mergeCell ref="M10:N10"/>
    <mergeCell ref="H51:I51"/>
    <mergeCell ref="C6:F6"/>
    <mergeCell ref="C5:F5"/>
    <mergeCell ref="M7:N7"/>
    <mergeCell ref="M6:N6"/>
    <mergeCell ref="C53:E53"/>
    <mergeCell ref="H7:I7"/>
    <mergeCell ref="H28:I28"/>
    <mergeCell ref="C10:F10"/>
    <mergeCell ref="M8:N8"/>
    <mergeCell ref="F52:G52"/>
    <mergeCell ref="P53:T53"/>
    <mergeCell ref="AA2:AB2"/>
    <mergeCell ref="K10:L10"/>
    <mergeCell ref="H5:I5"/>
    <mergeCell ref="K4:L4"/>
    <mergeCell ref="M4:N4"/>
    <mergeCell ref="F53:G53"/>
  </mergeCells>
  <dataValidations count="5">
    <dataValidation sqref="A14:A48" showDropDown="0" showInputMessage="0" showErrorMessage="0" allowBlank="1" type="list">
      <formula1>"On Day,Off Day,Sick,Absent,Holiday,Annual Leave"</formula1>
    </dataValidation>
    <dataValidation sqref="B14:B48" showDropDown="0" showInputMessage="0" showErrorMessage="0" allowBlank="1" type="list">
      <formula1>"Holiday Double,Phagwah,Good Friday,Easter Monday,Labour Day,Christmas,Eid ul Azha"</formula1>
    </dataValidation>
    <dataValidation sqref="J14:J48" showDropDown="0" showInputMessage="0" showErrorMessage="0" allowBlank="1" type="list">
      <formula1>_xlfn._LONGTEXT("Unico,Unico-2,Unico-42,Unico-44,Unico-46,Unico-47,Unico-48,Unico-49,Globe,Globe-12,Hebrews,Romans-2,Beacon,Numbers,Zebra-24,Sunrise,Sunrise-1,Sunflower 6,Sunset 12,Ripple,Neptune P1,Neptune P2,Neptune P3,Neptune P4,Neptune P5,Neptune P6,Neptune P7,Rainbow"," 1,Rainbow 2,Citadel,Sunset 11,Autumn,Autumn-2,Miracle,Miracle 1,Canteen,Guard Hut")</formula1>
    </dataValidation>
    <dataValidation sqref="O7" showDropDown="0" showInputMessage="0" showErrorMessage="0" allowBlank="1" type="list">
      <formula1>"Caricom,EU,UN,DMC,ARU,Head Office,Canteen"</formula1>
    </dataValidation>
    <dataValidation sqref="O6" showDropDown="0" showInputMessage="0" showErrorMessage="0" allowBlank="1" type="list">
      <formula1>"Unarmed,Armed"</formula1>
    </dataValidation>
  </dataValidations>
  <printOptions horizontalCentered="1"/>
  <pageMargins left="0.5" right="0.5" top="0.5" bottom="1" header="0.5" footer="0.5"/>
  <pageSetup orientation="portrait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AL55"/>
  <sheetViews>
    <sheetView topLeftCell="A43" workbookViewId="0">
      <selection activeCell="I55" sqref="I55"/>
    </sheetView>
  </sheetViews>
  <sheetFormatPr baseColWidth="8" defaultRowHeight="13.5"/>
  <cols>
    <col width="12.28515625" customWidth="1" style="348" min="1" max="1"/>
    <col width="15.140625" customWidth="1" style="348" min="2" max="2"/>
    <col width="12.42578125" customWidth="1" style="348" min="3" max="3"/>
    <col width="9.28515625" customWidth="1" style="348" min="4" max="4"/>
    <col hidden="1" width="9.28515625" customWidth="1" style="348" min="5" max="5"/>
    <col hidden="1" width="2" customWidth="1" style="348" min="6" max="6"/>
    <col hidden="1" width="12.5703125" customWidth="1" style="348" min="7" max="7"/>
    <col width="9.28515625" customWidth="1" style="348" min="8" max="8"/>
    <col width="6.5703125" customWidth="1" style="348" min="9" max="9"/>
    <col width="10.140625" customWidth="1" style="348" min="10" max="10"/>
    <col width="15.28515625" customWidth="1" style="348" min="11" max="11"/>
    <col width="10.5703125" customWidth="1" style="348" min="12" max="12"/>
    <col width="11" customWidth="1" style="348" min="13" max="13"/>
    <col width="9.85546875" customWidth="1" style="348" min="14" max="14"/>
    <col width="11.140625" customWidth="1" style="348" min="15" max="15"/>
    <col width="9.85546875" customWidth="1" style="348" min="16" max="16"/>
    <col width="10.28515625" customWidth="1" style="348" min="17" max="17"/>
    <col width="8.85546875" customWidth="1" style="348" min="18" max="19"/>
    <col width="45.28515625" customWidth="1" style="348" min="20" max="20"/>
    <col width="9.140625" customWidth="1" style="348" min="21" max="21"/>
    <col width="3.140625" customWidth="1" style="348" min="22" max="29"/>
    <col width="10.28515625" customWidth="1" style="348" min="30" max="30"/>
  </cols>
  <sheetData>
    <row r="1" ht="32.25" customFormat="1" customHeight="1" s="1" thickBot="1">
      <c r="A1" s="332" t="n"/>
      <c r="B1" s="354" t="n"/>
      <c r="C1" s="354" t="n"/>
      <c r="D1" s="354" t="n"/>
      <c r="E1" s="354" t="n"/>
      <c r="F1" s="354" t="n"/>
      <c r="G1" s="354" t="n"/>
      <c r="H1" s="354" t="n"/>
      <c r="I1" s="354" t="n"/>
      <c r="J1" s="354" t="n"/>
      <c r="K1" s="354" t="n"/>
      <c r="L1" s="354" t="n"/>
      <c r="M1" s="354" t="n"/>
      <c r="N1" s="354" t="n"/>
      <c r="O1" s="354" t="n"/>
      <c r="P1" s="354" t="n"/>
      <c r="Q1" s="354" t="n"/>
      <c r="R1" s="354" t="n"/>
      <c r="S1" s="354" t="n"/>
      <c r="T1" s="355" t="n"/>
      <c r="U1" s="351" t="n"/>
      <c r="V1" s="351" t="n"/>
      <c r="W1" s="351" t="n"/>
      <c r="X1" s="351" t="n"/>
      <c r="Y1" s="351" t="n"/>
      <c r="Z1" s="351" t="n"/>
      <c r="AA1" s="351" t="n"/>
      <c r="AB1" s="351" t="n"/>
      <c r="AC1" s="351" t="n"/>
      <c r="AD1" s="126" t="n"/>
      <c r="AE1" s="351" t="n"/>
      <c r="AF1" s="351" t="n"/>
    </row>
    <row r="2" ht="15" customFormat="1" customHeight="1" s="1">
      <c r="A2" s="351" t="n"/>
      <c r="B2" s="351" t="n"/>
      <c r="C2" s="127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128" t="n"/>
      <c r="U2" s="351" t="n"/>
      <c r="V2" s="343" t="n">
        <v>2025</v>
      </c>
      <c r="W2" s="356" t="n"/>
      <c r="X2" s="351" t="n"/>
      <c r="Y2" s="351" t="n"/>
      <c r="Z2" s="129" t="inlineStr">
        <is>
          <t>Month:</t>
        </is>
      </c>
      <c r="AA2" s="343" t="n">
        <v>3</v>
      </c>
      <c r="AB2" s="356" t="n"/>
      <c r="AC2" s="351" t="n"/>
      <c r="AD2" s="351" t="n"/>
      <c r="AE2" s="351" t="n"/>
      <c r="AF2" s="351" t="n"/>
    </row>
    <row r="3" ht="15.6" customHeight="1" s="348" thickBot="1">
      <c r="A3" s="351" t="n"/>
      <c r="B3" s="351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351" t="n"/>
      <c r="V3" s="333">
        <f>DATE(V2,AA2,1)</f>
        <v/>
      </c>
      <c r="W3" s="357" t="n"/>
      <c r="X3" s="357" t="n"/>
      <c r="Y3" s="357" t="n"/>
      <c r="Z3" s="357" t="n"/>
      <c r="AA3" s="357" t="n"/>
      <c r="AB3" s="358" t="n"/>
      <c r="AC3" s="351" t="n"/>
      <c r="AD3" s="351" t="n"/>
      <c r="AE3" s="351" t="n"/>
      <c r="AF3" s="249" t="n"/>
    </row>
    <row r="4" ht="21" customHeight="1" s="348" thickBot="1">
      <c r="A4" s="351" t="n"/>
      <c r="B4" s="351" t="n"/>
      <c r="C4" s="25" t="inlineStr">
        <is>
          <t>Federal Manangement Systems</t>
        </is>
      </c>
      <c r="D4" s="25" t="n"/>
      <c r="E4" s="25" t="n"/>
      <c r="F4" s="25" t="n"/>
      <c r="G4" s="25" t="n"/>
      <c r="H4" s="6" t="n"/>
      <c r="I4" s="6" t="n"/>
      <c r="J4" s="6" t="n"/>
      <c r="K4" s="330" t="inlineStr">
        <is>
          <t>Employee Number:</t>
        </is>
      </c>
      <c r="L4" s="351" t="n"/>
      <c r="M4" s="342" t="inlineStr">
        <is>
          <t>1575</t>
        </is>
      </c>
      <c r="N4" s="355" t="n"/>
      <c r="O4" s="6" t="n"/>
      <c r="P4" s="6" t="n"/>
      <c r="Q4" s="6" t="n"/>
      <c r="R4" s="6" t="n"/>
      <c r="S4" s="6" t="n"/>
      <c r="T4" s="6" t="n"/>
      <c r="U4" s="351" t="n"/>
      <c r="V4" s="130" t="inlineStr">
        <is>
          <t>Su</t>
        </is>
      </c>
      <c r="W4" s="131" t="inlineStr">
        <is>
          <t>M</t>
        </is>
      </c>
      <c r="X4" s="131" t="inlineStr">
        <is>
          <t>Tu</t>
        </is>
      </c>
      <c r="Y4" s="131" t="inlineStr">
        <is>
          <t>W</t>
        </is>
      </c>
      <c r="Z4" s="131" t="inlineStr">
        <is>
          <t>Th</t>
        </is>
      </c>
      <c r="AA4" s="131" t="inlineStr">
        <is>
          <t>F</t>
        </is>
      </c>
      <c r="AB4" s="132" t="inlineStr">
        <is>
          <t>Sa</t>
        </is>
      </c>
      <c r="AC4" s="351" t="n"/>
      <c r="AD4" s="133" t="inlineStr">
        <is>
          <t>Overtime Options</t>
        </is>
      </c>
      <c r="AE4" s="351" t="n"/>
      <c r="AF4" s="351" t="n"/>
      <c r="AJ4" s="257" t="n"/>
    </row>
    <row r="5" ht="14.1" customHeight="1" s="348" thickBot="1">
      <c r="A5" s="351" t="n"/>
      <c r="B5" s="351" t="n"/>
      <c r="C5" s="337" t="n"/>
      <c r="D5" s="351" t="n"/>
      <c r="E5" s="351" t="n"/>
      <c r="F5" s="351" t="n"/>
      <c r="G5" s="6" t="n"/>
      <c r="H5" s="340" t="n"/>
      <c r="I5" s="351" t="n"/>
      <c r="J5" s="340" t="n"/>
      <c r="K5" s="344" t="inlineStr">
        <is>
          <t>Employee Name:</t>
        </is>
      </c>
      <c r="L5" s="359" t="n"/>
      <c r="M5" s="342" t="inlineStr">
        <is>
          <t>Trotman, Doreen</t>
        </is>
      </c>
      <c r="N5" s="355" t="n"/>
      <c r="O5" s="337" t="n"/>
      <c r="P5" s="337" t="n"/>
      <c r="Q5" s="337" t="n"/>
      <c r="R5" s="337" t="n"/>
      <c r="S5" s="337" t="n"/>
      <c r="T5" s="337" t="n"/>
      <c r="U5" s="351" t="n"/>
      <c r="V5" s="263">
        <f>IF(MONTH($V$3)&lt;&gt;MONTH($V$3-WEEKDAY($V$3,1)+(ROW(V5)-ROW($V$5))*7+(COLUMN(V5)-COLUMN($V$5)+1)),"",$V$3-WEEKDAY($V$3,1)+(ROW(V5)-ROW($V$5))*7+(COLUMN(V5)-COLUMN($V$5)+1))</f>
        <v/>
      </c>
      <c r="W5" s="263">
        <f>IF(MONTH($V$3)&lt;&gt;MONTH($V$3-WEEKDAY($V$3,1)+(ROW(W5)-ROW($V$5))*7+(COLUMN(W5)-COLUMN($V$5)+1)),"",$V$3-WEEKDAY($V$3,1)+(ROW(W5)-ROW($V$5))*7+(COLUMN(W5)-COLUMN($V$5)+1))</f>
        <v/>
      </c>
      <c r="X5" s="263">
        <f>IF(MONTH($V$3)&lt;&gt;MONTH($V$3-WEEKDAY($V$3,1)+(ROW(X5)-ROW($V$5))*7+(COLUMN(X5)-COLUMN($V$5)+1)),"",$V$3-WEEKDAY($V$3,1)+(ROW(X5)-ROW($V$5))*7+(COLUMN(X5)-COLUMN($V$5)+1))</f>
        <v/>
      </c>
      <c r="Y5" s="263">
        <f>IF(MONTH($V$3)&lt;&gt;MONTH($V$3-WEEKDAY($V$3,1)+(ROW(Y5)-ROW($V$5))*7+(COLUMN(Y5)-COLUMN($V$5)+1)),"",$V$3-WEEKDAY($V$3,1)+(ROW(Y5)-ROW($V$5))*7+(COLUMN(Y5)-COLUMN($V$5)+1))</f>
        <v/>
      </c>
      <c r="Z5" s="263">
        <f>IF(MONTH($V$3)&lt;&gt;MONTH($V$3-WEEKDAY($V$3,1)+(ROW(Z5)-ROW($V$5))*7+(COLUMN(Z5)-COLUMN($V$5)+1)),"",$V$3-WEEKDAY($V$3,1)+(ROW(Z5)-ROW($V$5))*7+(COLUMN(Z5)-COLUMN($V$5)+1))</f>
        <v/>
      </c>
      <c r="AA5" s="263">
        <f>IF(MONTH($V$3)&lt;&gt;MONTH($V$3-WEEKDAY($V$3,1)+(ROW(AA5)-ROW($V$5))*7+(COLUMN(AA5)-COLUMN($V$5)+1)),"",$V$3-WEEKDAY($V$3,1)+(ROW(AA5)-ROW($V$5))*7+(COLUMN(AA5)-COLUMN($V$5)+1))</f>
        <v/>
      </c>
      <c r="AB5" s="263">
        <f>IF(MONTH($V$3)&lt;&gt;MONTH($V$3-WEEKDAY($V$3,1)+(ROW(AB5)-ROW($V$5))*7+(COLUMN(AB5)-COLUMN($V$5)+1)),"",$V$3-WEEKDAY($V$3,1)+(ROW(AB5)-ROW($V$5))*7+(COLUMN(AB5)-COLUMN($V$5)+1))</f>
        <v/>
      </c>
      <c r="AC5" s="351" t="n"/>
      <c r="AD5" s="351" t="n"/>
      <c r="AE5" s="3" t="b">
        <v>1</v>
      </c>
      <c r="AF5" s="258" t="n"/>
      <c r="AJ5" s="350" t="n"/>
      <c r="AK5" s="350" t="n"/>
      <c r="AL5" s="350" t="n"/>
    </row>
    <row r="6" ht="14.1" customHeight="1" s="348" thickBot="1">
      <c r="A6" s="351" t="n"/>
      <c r="B6" s="351" t="n"/>
      <c r="C6" s="337" t="inlineStr">
        <is>
          <t xml:space="preserve">120 Peter Rose St </t>
        </is>
      </c>
      <c r="D6" s="351" t="n"/>
      <c r="E6" s="351" t="n"/>
      <c r="F6" s="351" t="n"/>
      <c r="G6" s="6" t="n"/>
      <c r="H6" s="6" t="n"/>
      <c r="I6" s="6" t="n"/>
      <c r="J6" s="6" t="n"/>
      <c r="K6" s="6" t="n"/>
      <c r="L6" s="6" t="n"/>
      <c r="M6" s="339" t="inlineStr">
        <is>
          <t>Armed or unarmed</t>
        </is>
      </c>
      <c r="N6" s="360" t="n"/>
      <c r="O6" s="135" t="inlineStr">
        <is>
          <t>Unarmed</t>
        </is>
      </c>
      <c r="P6" s="6" t="n"/>
      <c r="Q6" s="6" t="n"/>
      <c r="R6" s="6" t="n"/>
      <c r="S6" s="6" t="n"/>
      <c r="T6" s="6" t="n"/>
      <c r="U6" s="351" t="n"/>
      <c r="V6" s="263">
        <f>IF(MONTH($V$3)&lt;&gt;MONTH($V$3-WEEKDAY($V$3,1)+(ROW(V6)-ROW($V$5))*7+(COLUMN(V6)-COLUMN($V$5)+1)),"",$V$3-WEEKDAY($V$3,1)+(ROW(V6)-ROW($V$5))*7+(COLUMN(V6)-COLUMN($V$5)+1))</f>
        <v/>
      </c>
      <c r="W6" s="263">
        <f>IF(MONTH($V$3)&lt;&gt;MONTH($V$3-WEEKDAY($V$3,1)+(ROW(W6)-ROW($V$5))*7+(COLUMN(W6)-COLUMN($V$5)+1)),"",$V$3-WEEKDAY($V$3,1)+(ROW(W6)-ROW($V$5))*7+(COLUMN(W6)-COLUMN($V$5)+1))</f>
        <v/>
      </c>
      <c r="X6" s="263">
        <f>IF(MONTH($V$3)&lt;&gt;MONTH($V$3-WEEKDAY($V$3,1)+(ROW(X6)-ROW($V$5))*7+(COLUMN(X6)-COLUMN($V$5)+1)),"",$V$3-WEEKDAY($V$3,1)+(ROW(X6)-ROW($V$5))*7+(COLUMN(X6)-COLUMN($V$5)+1))</f>
        <v/>
      </c>
      <c r="Y6" s="263">
        <f>IF(MONTH($V$3)&lt;&gt;MONTH($V$3-WEEKDAY($V$3,1)+(ROW(Y6)-ROW($V$5))*7+(COLUMN(Y6)-COLUMN($V$5)+1)),"",$V$3-WEEKDAY($V$3,1)+(ROW(Y6)-ROW($V$5))*7+(COLUMN(Y6)-COLUMN($V$5)+1))</f>
        <v/>
      </c>
      <c r="Z6" s="263">
        <f>IF(MONTH($V$3)&lt;&gt;MONTH($V$3-WEEKDAY($V$3,1)+(ROW(Z6)-ROW($V$5))*7+(COLUMN(Z6)-COLUMN($V$5)+1)),"",$V$3-WEEKDAY($V$3,1)+(ROW(Z6)-ROW($V$5))*7+(COLUMN(Z6)-COLUMN($V$5)+1))</f>
        <v/>
      </c>
      <c r="AA6" s="263">
        <f>IF(MONTH($V$3)&lt;&gt;MONTH($V$3-WEEKDAY($V$3,1)+(ROW(AA6)-ROW($V$5))*7+(COLUMN(AA6)-COLUMN($V$5)+1)),"",$V$3-WEEKDAY($V$3,1)+(ROW(AA6)-ROW($V$5))*7+(COLUMN(AA6)-COLUMN($V$5)+1))</f>
        <v/>
      </c>
      <c r="AB6" s="263">
        <f>IF(MONTH($V$3)&lt;&gt;MONTH($V$3-WEEKDAY($V$3,1)+(ROW(AB6)-ROW($V$5))*7+(COLUMN(AB6)-COLUMN($V$5)+1)),"",$V$3-WEEKDAY($V$3,1)+(ROW(AB6)-ROW($V$5))*7+(COLUMN(AB6)-COLUMN($V$5)+1))</f>
        <v/>
      </c>
      <c r="AC6" s="351" t="n"/>
      <c r="AD6" s="136" t="inlineStr">
        <is>
          <t>After:</t>
        </is>
      </c>
      <c r="AE6" s="264" t="n">
        <v>8</v>
      </c>
      <c r="AF6" s="258" t="n"/>
      <c r="AJ6" s="350" t="n"/>
      <c r="AL6" s="251" t="n"/>
    </row>
    <row r="7" ht="14.1" customHeight="1" s="348" thickBot="1">
      <c r="A7" s="351" t="n"/>
      <c r="B7" s="351" t="n"/>
      <c r="C7" s="337" t="inlineStr">
        <is>
          <t>Queenstown</t>
        </is>
      </c>
      <c r="D7" s="351" t="n"/>
      <c r="E7" s="351" t="n"/>
      <c r="F7" s="351" t="n"/>
      <c r="G7" s="6" t="n"/>
      <c r="H7" s="340" t="n"/>
      <c r="I7" s="351" t="n"/>
      <c r="J7" s="340" t="n"/>
      <c r="K7" s="340" t="n"/>
      <c r="L7" s="340" t="n"/>
      <c r="M7" s="338" t="inlineStr">
        <is>
          <t>Agency</t>
        </is>
      </c>
      <c r="N7" s="361" t="n"/>
      <c r="O7" s="7" t="inlineStr">
        <is>
          <t>Caricom</t>
        </is>
      </c>
      <c r="P7" s="6" t="n"/>
      <c r="Q7" s="6" t="n"/>
      <c r="R7" s="6" t="n"/>
      <c r="S7" s="6" t="n"/>
      <c r="T7" s="6" t="n"/>
      <c r="U7" s="351" t="n"/>
      <c r="V7" s="263">
        <f>IF(MONTH($V$3)&lt;&gt;MONTH($V$3-WEEKDAY($V$3,1)+(ROW(V7)-ROW($V$5))*7+(COLUMN(V7)-COLUMN($V$5)+1)),"",$V$3-WEEKDAY($V$3,1)+(ROW(V7)-ROW($V$5))*7+(COLUMN(V7)-COLUMN($V$5)+1))</f>
        <v/>
      </c>
      <c r="W7" s="263">
        <f>IF(MONTH($V$3)&lt;&gt;MONTH($V$3-WEEKDAY($V$3,1)+(ROW(W7)-ROW($V$5))*7+(COLUMN(W7)-COLUMN($V$5)+1)),"",$V$3-WEEKDAY($V$3,1)+(ROW(W7)-ROW($V$5))*7+(COLUMN(W7)-COLUMN($V$5)+1))</f>
        <v/>
      </c>
      <c r="X7" s="263">
        <f>IF(MONTH($V$3)&lt;&gt;MONTH($V$3-WEEKDAY($V$3,1)+(ROW(X7)-ROW($V$5))*7+(COLUMN(X7)-COLUMN($V$5)+1)),"",$V$3-WEEKDAY($V$3,1)+(ROW(X7)-ROW($V$5))*7+(COLUMN(X7)-COLUMN($V$5)+1))</f>
        <v/>
      </c>
      <c r="Y7" s="263">
        <f>IF(MONTH($V$3)&lt;&gt;MONTH($V$3-WEEKDAY($V$3,1)+(ROW(Y7)-ROW($V$5))*7+(COLUMN(Y7)-COLUMN($V$5)+1)),"",$V$3-WEEKDAY($V$3,1)+(ROW(Y7)-ROW($V$5))*7+(COLUMN(Y7)-COLUMN($V$5)+1))</f>
        <v/>
      </c>
      <c r="Z7" s="263">
        <f>IF(MONTH($V$3)&lt;&gt;MONTH($V$3-WEEKDAY($V$3,1)+(ROW(Z7)-ROW($V$5))*7+(COLUMN(Z7)-COLUMN($V$5)+1)),"",$V$3-WEEKDAY($V$3,1)+(ROW(Z7)-ROW($V$5))*7+(COLUMN(Z7)-COLUMN($V$5)+1))</f>
        <v/>
      </c>
      <c r="AA7" s="263">
        <f>IF(MONTH($V$3)&lt;&gt;MONTH($V$3-WEEKDAY($V$3,1)+(ROW(AA7)-ROW($V$5))*7+(COLUMN(AA7)-COLUMN($V$5)+1)),"",$V$3-WEEKDAY($V$3,1)+(ROW(AA7)-ROW($V$5))*7+(COLUMN(AA7)-COLUMN($V$5)+1))</f>
        <v/>
      </c>
      <c r="AB7" s="263">
        <f>IF(MONTH($V$3)&lt;&gt;MONTH($V$3-WEEKDAY($V$3,1)+(ROW(AB7)-ROW($V$5))*7+(COLUMN(AB7)-COLUMN($V$5)+1)),"",$V$3-WEEKDAY($V$3,1)+(ROW(AB7)-ROW($V$5))*7+(COLUMN(AB7)-COLUMN($V$5)+1))</f>
        <v/>
      </c>
      <c r="AC7" s="351" t="n"/>
      <c r="AD7" s="351" t="n"/>
      <c r="AE7" s="351" t="n"/>
      <c r="AF7" s="258" t="n"/>
      <c r="AJ7" s="350" t="n"/>
      <c r="AL7" s="251" t="n"/>
    </row>
    <row r="8">
      <c r="A8" s="351" t="n"/>
      <c r="B8" s="351" t="n"/>
      <c r="C8" s="337" t="inlineStr">
        <is>
          <t>Georgetown, Guyana</t>
        </is>
      </c>
      <c r="D8" s="351" t="n"/>
      <c r="E8" s="351" t="n"/>
      <c r="F8" s="351" t="n"/>
      <c r="G8" s="6" t="n"/>
      <c r="H8" s="6" t="n"/>
      <c r="I8" s="6" t="n"/>
      <c r="J8" s="6" t="n"/>
      <c r="K8" s="6" t="n"/>
      <c r="L8" s="6" t="n"/>
      <c r="M8" s="341" t="n"/>
      <c r="N8" s="351" t="n"/>
      <c r="O8" s="351" t="n"/>
      <c r="P8" s="6" t="n"/>
      <c r="Q8" s="6" t="n"/>
      <c r="R8" s="6" t="n"/>
      <c r="S8" s="6" t="n"/>
      <c r="T8" s="6" t="n"/>
      <c r="U8" s="351" t="n"/>
      <c r="V8" s="263">
        <f>IF(MONTH($V$3)&lt;&gt;MONTH($V$3-WEEKDAY($V$3,1)+(ROW(V8)-ROW($V$5))*7+(COLUMN(V8)-COLUMN($V$5)+1)),"",$V$3-WEEKDAY($V$3,1)+(ROW(V8)-ROW($V$5))*7+(COLUMN(V8)-COLUMN($V$5)+1))</f>
        <v/>
      </c>
      <c r="W8" s="263">
        <f>IF(MONTH($V$3)&lt;&gt;MONTH($V$3-WEEKDAY($V$3,1)+(ROW(W8)-ROW($V$5))*7+(COLUMN(W8)-COLUMN($V$5)+1)),"",$V$3-WEEKDAY($V$3,1)+(ROW(W8)-ROW($V$5))*7+(COLUMN(W8)-COLUMN($V$5)+1))</f>
        <v/>
      </c>
      <c r="X8" s="263">
        <f>IF(MONTH($V$3)&lt;&gt;MONTH($V$3-WEEKDAY($V$3,1)+(ROW(X8)-ROW($V$5))*7+(COLUMN(X8)-COLUMN($V$5)+1)),"",$V$3-WEEKDAY($V$3,1)+(ROW(X8)-ROW($V$5))*7+(COLUMN(X8)-COLUMN($V$5)+1))</f>
        <v/>
      </c>
      <c r="Y8" s="263">
        <f>IF(MONTH($V$3)&lt;&gt;MONTH($V$3-WEEKDAY($V$3,1)+(ROW(Y8)-ROW($V$5))*7+(COLUMN(Y8)-COLUMN($V$5)+1)),"",$V$3-WEEKDAY($V$3,1)+(ROW(Y8)-ROW($V$5))*7+(COLUMN(Y8)-COLUMN($V$5)+1))</f>
        <v/>
      </c>
      <c r="Z8" s="263">
        <f>IF(MONTH($V$3)&lt;&gt;MONTH($V$3-WEEKDAY($V$3,1)+(ROW(Z8)-ROW($V$5))*7+(COLUMN(Z8)-COLUMN($V$5)+1)),"",$V$3-WEEKDAY($V$3,1)+(ROW(Z8)-ROW($V$5))*7+(COLUMN(Z8)-COLUMN($V$5)+1))</f>
        <v/>
      </c>
      <c r="AA8" s="263">
        <f>IF(MONTH($V$3)&lt;&gt;MONTH($V$3-WEEKDAY($V$3,1)+(ROW(AA8)-ROW($V$5))*7+(COLUMN(AA8)-COLUMN($V$5)+1)),"",$V$3-WEEKDAY($V$3,1)+(ROW(AA8)-ROW($V$5))*7+(COLUMN(AA8)-COLUMN($V$5)+1))</f>
        <v/>
      </c>
      <c r="AB8" s="263">
        <f>IF(MONTH($V$3)&lt;&gt;MONTH($V$3-WEEKDAY($V$3,1)+(ROW(AB8)-ROW($V$5))*7+(COLUMN(AB8)-COLUMN($V$5)+1)),"",$V$3-WEEKDAY($V$3,1)+(ROW(AB8)-ROW($V$5))*7+(COLUMN(AB8)-COLUMN($V$5)+1))</f>
        <v/>
      </c>
      <c r="AC8" s="351" t="n"/>
      <c r="AD8" s="351" t="n"/>
      <c r="AE8" s="3" t="b">
        <v>1</v>
      </c>
      <c r="AF8" s="258" t="n"/>
      <c r="AJ8" s="350" t="n"/>
      <c r="AL8" s="251" t="n"/>
    </row>
    <row r="9">
      <c r="A9" s="351" t="n"/>
      <c r="B9" s="351" t="n"/>
      <c r="C9" s="337" t="n"/>
      <c r="D9" s="337" t="n"/>
      <c r="E9" s="337" t="n"/>
      <c r="F9" s="337" t="n"/>
      <c r="G9" s="6" t="n"/>
      <c r="H9" s="6" t="n"/>
      <c r="I9" s="6" t="n"/>
      <c r="J9" s="6" t="n"/>
      <c r="K9" s="6" t="n"/>
      <c r="L9" s="6" t="n"/>
      <c r="M9" s="137" t="n"/>
      <c r="N9" s="137" t="n"/>
      <c r="O9" s="6" t="n"/>
      <c r="P9" s="6" t="n"/>
      <c r="Q9" s="6" t="n"/>
      <c r="R9" s="6" t="n"/>
      <c r="S9" s="6" t="n"/>
      <c r="T9" s="6" t="n"/>
      <c r="U9" s="351" t="n"/>
      <c r="V9" s="265" t="n"/>
      <c r="W9" s="265" t="n"/>
      <c r="X9" s="265" t="n"/>
      <c r="Y9" s="265" t="n"/>
      <c r="Z9" s="265" t="n"/>
      <c r="AA9" s="265" t="n"/>
      <c r="AB9" s="265" t="n"/>
      <c r="AC9" s="351" t="n"/>
      <c r="AD9" s="351" t="n"/>
      <c r="AE9" s="3" t="n"/>
      <c r="AF9" s="351" t="n"/>
      <c r="AJ9" s="350" t="n"/>
      <c r="AL9" s="251" t="n"/>
    </row>
    <row r="10">
      <c r="A10" s="351" t="n"/>
      <c r="B10" s="351" t="n"/>
      <c r="C10" s="337" t="inlineStr">
        <is>
          <t>592-223-7560</t>
        </is>
      </c>
      <c r="D10" s="351" t="n"/>
      <c r="E10" s="351" t="n"/>
      <c r="F10" s="351" t="n"/>
      <c r="G10" s="6" t="n"/>
      <c r="H10" s="340" t="n"/>
      <c r="I10" s="351" t="n"/>
      <c r="J10" s="340" t="n"/>
      <c r="K10" s="330" t="inlineStr">
        <is>
          <t>Week Starting:</t>
        </is>
      </c>
      <c r="L10" s="351" t="n"/>
      <c r="M10" s="335" t="n">
        <v>45977</v>
      </c>
      <c r="N10" s="362" t="n"/>
      <c r="O10" s="6" t="n"/>
      <c r="P10" s="6" t="n"/>
      <c r="Q10" s="6" t="n"/>
      <c r="R10" s="6" t="n"/>
      <c r="S10" s="6" t="n"/>
      <c r="T10" s="138" t="inlineStr">
        <is>
          <t>[42]</t>
        </is>
      </c>
      <c r="U10" s="351" t="n"/>
      <c r="V10" s="263">
        <f>IF(MONTH($V$3)&lt;&gt;MONTH($V$3-WEEKDAY($V$3,1)+(ROW(V10)-ROW($V$5))*7+(COLUMN(V10)-COLUMN($V$5)+1)),"",$V$3-WEEKDAY($V$3,1)+(ROW(V10)-ROW($V$5))*7+(COLUMN(V10)-COLUMN($V$5)+1))</f>
        <v/>
      </c>
      <c r="W10" s="263">
        <f>IF(MONTH($V$3)&lt;&gt;MONTH($V$3-WEEKDAY($V$3,1)+(ROW(W10)-ROW($V$5))*7+(COLUMN(W10)-COLUMN($V$5)+1)),"",$V$3-WEEKDAY($V$3,1)+(ROW(W10)-ROW($V$5))*7+(COLUMN(W10)-COLUMN($V$5)+1))</f>
        <v/>
      </c>
      <c r="X10" s="263">
        <f>IF(MONTH($V$3)&lt;&gt;MONTH($V$3-WEEKDAY($V$3,1)+(ROW(X10)-ROW($V$5))*7+(COLUMN(X10)-COLUMN($V$5)+1)),"",$V$3-WEEKDAY($V$3,1)+(ROW(X10)-ROW($V$5))*7+(COLUMN(X10)-COLUMN($V$5)+1))</f>
        <v/>
      </c>
      <c r="Y10" s="263">
        <f>IF(MONTH($V$3)&lt;&gt;MONTH($V$3-WEEKDAY($V$3,1)+(ROW(Y10)-ROW($V$5))*7+(COLUMN(Y10)-COLUMN($V$5)+1)),"",$V$3-WEEKDAY($V$3,1)+(ROW(Y10)-ROW($V$5))*7+(COLUMN(Y10)-COLUMN($V$5)+1))</f>
        <v/>
      </c>
      <c r="Z10" s="263">
        <f>IF(MONTH($V$3)&lt;&gt;MONTH($V$3-WEEKDAY($V$3,1)+(ROW(Z10)-ROW($V$5))*7+(COLUMN(Z10)-COLUMN($V$5)+1)),"",$V$3-WEEKDAY($V$3,1)+(ROW(Z10)-ROW($V$5))*7+(COLUMN(Z10)-COLUMN($V$5)+1))</f>
        <v/>
      </c>
      <c r="AA10" s="263">
        <f>IF(MONTH($V$3)&lt;&gt;MONTH($V$3-WEEKDAY($V$3,1)+(ROW(AA10)-ROW($V$5))*7+(COLUMN(AA10)-COLUMN($V$5)+1)),"",$V$3-WEEKDAY($V$3,1)+(ROW(AA10)-ROW($V$5))*7+(COLUMN(AA10)-COLUMN($V$5)+1))</f>
        <v/>
      </c>
      <c r="AB10" s="263">
        <f>IF(MONTH($V$3)&lt;&gt;MONTH($V$3-WEEKDAY($V$3,1)+(ROW(AB10)-ROW($V$5))*7+(COLUMN(AB10)-COLUMN($V$5)+1)),"",$V$3-WEEKDAY($V$3,1)+(ROW(AB10)-ROW($V$5))*7+(COLUMN(AB10)-COLUMN($V$5)+1))</f>
        <v/>
      </c>
      <c r="AC10" s="351" t="n"/>
      <c r="AD10" s="136" t="inlineStr">
        <is>
          <t>After:</t>
        </is>
      </c>
      <c r="AE10" s="264" t="n">
        <v>40</v>
      </c>
      <c r="AF10" s="250" t="n"/>
    </row>
    <row r="11" ht="15.75" customHeight="1" s="348" thickBot="1">
      <c r="A11" s="351" t="n"/>
      <c r="B11" s="351" t="n"/>
      <c r="C11" s="6" t="n"/>
      <c r="D11" s="6" t="n"/>
      <c r="E11" s="6" t="n"/>
      <c r="F11" s="6" t="n"/>
      <c r="G11" s="6" t="n"/>
      <c r="H11" s="6" t="n"/>
      <c r="I11" s="6" t="n"/>
      <c r="J11" s="6" t="n"/>
      <c r="K11" s="259" t="inlineStr">
        <is>
          <t>Carry Forward Hrs:</t>
        </is>
      </c>
      <c r="L11" s="248" t="n">
        <v>32</v>
      </c>
      <c r="M11" s="6" t="n"/>
      <c r="N11" s="6" t="n"/>
      <c r="O11" s="6" t="n"/>
      <c r="P11" s="6" t="n"/>
      <c r="Q11" s="6" t="n"/>
      <c r="R11" s="6" t="n"/>
      <c r="S11" s="6" t="n"/>
      <c r="T11" s="6" t="n"/>
      <c r="U11" s="351" t="n"/>
      <c r="V11" s="263">
        <f>IF(MONTH($V$3)&lt;&gt;MONTH($V$3-WEEKDAY($V$3,1)+(ROW(V11)-ROW($V$5))*7+(COLUMN(V11)-COLUMN($V$5)+1)),"",$V$3-WEEKDAY($V$3,1)+(ROW(V11)-ROW($V$5))*7+(COLUMN(V11)-COLUMN($V$5)+1))</f>
        <v/>
      </c>
      <c r="W11" s="263">
        <f>IF(MONTH($V$3)&lt;&gt;MONTH($V$3-WEEKDAY($V$3,1)+(ROW(W11)-ROW($V$5))*7+(COLUMN(W11)-COLUMN($V$5)+1)),"",$V$3-WEEKDAY($V$3,1)+(ROW(W11)-ROW($V$5))*7+(COLUMN(W11)-COLUMN($V$5)+1))</f>
        <v/>
      </c>
      <c r="X11" s="263">
        <f>IF(MONTH($V$3)&lt;&gt;MONTH($V$3-WEEKDAY($V$3,1)+(ROW(X11)-ROW($V$5))*7+(COLUMN(X11)-COLUMN($V$5)+1)),"",$V$3-WEEKDAY($V$3,1)+(ROW(X11)-ROW($V$5))*7+(COLUMN(X11)-COLUMN($V$5)+1))</f>
        <v/>
      </c>
      <c r="Y11" s="263">
        <f>IF(MONTH($V$3)&lt;&gt;MONTH($V$3-WEEKDAY($V$3,1)+(ROW(Y11)-ROW($V$5))*7+(COLUMN(Y11)-COLUMN($V$5)+1)),"",$V$3-WEEKDAY($V$3,1)+(ROW(Y11)-ROW($V$5))*7+(COLUMN(Y11)-COLUMN($V$5)+1))</f>
        <v/>
      </c>
      <c r="Z11" s="263">
        <f>IF(MONTH($V$3)&lt;&gt;MONTH($V$3-WEEKDAY($V$3,1)+(ROW(Z11)-ROW($V$5))*7+(COLUMN(Z11)-COLUMN($V$5)+1)),"",$V$3-WEEKDAY($V$3,1)+(ROW(Z11)-ROW($V$5))*7+(COLUMN(Z11)-COLUMN($V$5)+1))</f>
        <v/>
      </c>
      <c r="AA11" s="263">
        <f>IF(MONTH($V$3)&lt;&gt;MONTH($V$3-WEEKDAY($V$3,1)+(ROW(AA11)-ROW($V$5))*7+(COLUMN(AA11)-COLUMN($V$5)+1)),"",$V$3-WEEKDAY($V$3,1)+(ROW(AA11)-ROW($V$5))*7+(COLUMN(AA11)-COLUMN($V$5)+1))</f>
        <v/>
      </c>
      <c r="AB11" s="263">
        <f>IF(MONTH($V$3)&lt;&gt;MONTH($V$3-WEEKDAY($V$3,1)+(ROW(AB11)-ROW($V$5))*7+(COLUMN(AB11)-COLUMN($V$5)+1)),"",$V$3-WEEKDAY($V$3,1)+(ROW(AB11)-ROW($V$5))*7+(COLUMN(AB11)-COLUMN($V$5)+1))</f>
        <v/>
      </c>
      <c r="AC11" s="351" t="n"/>
      <c r="AD11" s="351" t="n"/>
      <c r="AE11" s="351" t="n"/>
      <c r="AF11" s="258" t="n"/>
      <c r="AJ11" s="252" t="n"/>
      <c r="AK11" s="252" t="n"/>
    </row>
    <row r="12" ht="27.75" customFormat="1" customHeight="1" s="2" thickBot="1">
      <c r="A12" s="266" t="inlineStr">
        <is>
          <t>Day Off</t>
        </is>
      </c>
      <c r="B12" s="267" t="inlineStr">
        <is>
          <t>Holiday Double</t>
        </is>
      </c>
      <c r="C12" s="139" t="inlineStr">
        <is>
          <t>Day of Week</t>
        </is>
      </c>
      <c r="D12" s="140" t="inlineStr">
        <is>
          <t>Time
In</t>
        </is>
      </c>
      <c r="E12" s="140" t="inlineStr">
        <is>
          <t>Time
Out</t>
        </is>
      </c>
      <c r="F12" s="141" t="n"/>
      <c r="G12" s="140" t="inlineStr">
        <is>
          <t>Time
In</t>
        </is>
      </c>
      <c r="H12" s="140" t="inlineStr">
        <is>
          <t>Time
Out</t>
        </is>
      </c>
      <c r="I12" s="142" t="inlineStr">
        <is>
          <t>Total
Hrs</t>
        </is>
      </c>
      <c r="J12" s="142" t="inlineStr">
        <is>
          <t>Location</t>
        </is>
      </c>
      <c r="K12" s="142" t="inlineStr">
        <is>
          <t>Supervisor</t>
        </is>
      </c>
      <c r="L12" s="142" t="inlineStr">
        <is>
          <t>Supervisor Approval</t>
        </is>
      </c>
      <c r="M12" s="140" t="inlineStr">
        <is>
          <t>Regular
Hrs</t>
        </is>
      </c>
      <c r="N12" s="140" t="inlineStr">
        <is>
          <t>Overtime
Hrs</t>
        </is>
      </c>
      <c r="O12" s="140" t="inlineStr">
        <is>
          <t>Hol Hrs</t>
        </is>
      </c>
      <c r="P12" s="140" t="inlineStr">
        <is>
          <t>Responsibilities</t>
        </is>
      </c>
      <c r="Q12" s="140" t="inlineStr">
        <is>
          <t>Risk</t>
        </is>
      </c>
      <c r="R12" s="140" t="inlineStr">
        <is>
          <t>Meals</t>
        </is>
      </c>
      <c r="S12" s="140" t="inlineStr">
        <is>
          <t>Vac Hrs</t>
        </is>
      </c>
      <c r="T12" s="143" t="inlineStr">
        <is>
          <t>Reason for Overtime</t>
        </is>
      </c>
      <c r="U12" s="144" t="inlineStr">
        <is>
          <t>Wkly Reg Avail</t>
        </is>
      </c>
      <c r="V12" s="351" t="inlineStr">
        <is>
          <t>Orig Reg</t>
        </is>
      </c>
      <c r="W12" s="351" t="inlineStr">
        <is>
          <t>Wkly OT Adj</t>
        </is>
      </c>
      <c r="X12" s="351" t="inlineStr">
        <is>
          <t>Week Start</t>
        </is>
      </c>
      <c r="Y12" s="351" t="inlineStr">
        <is>
          <t>Wk Hrs Before</t>
        </is>
      </c>
      <c r="Z12" s="351" t="n"/>
      <c r="AA12" s="351" t="n"/>
      <c r="AB12" s="351" t="n"/>
      <c r="AC12" s="351" t="n"/>
      <c r="AD12" s="351" t="n"/>
      <c r="AE12" s="351" t="n"/>
      <c r="AF12" s="351" t="n"/>
      <c r="AJ12" s="252" t="n"/>
      <c r="AK12" s="252" t="n"/>
    </row>
    <row r="13" hidden="1" ht="15.75" customHeight="1" s="348" thickBot="1">
      <c r="A13" s="268" t="n"/>
      <c r="B13" s="351" t="n"/>
      <c r="C13" s="145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146" t="n"/>
      <c r="U13" s="351" t="n"/>
      <c r="V13" s="351" t="n"/>
      <c r="W13" s="351" t="n"/>
      <c r="X13" s="351" t="n"/>
      <c r="Y13" s="351" t="n"/>
      <c r="Z13" s="351" t="n"/>
      <c r="AA13" s="351" t="n"/>
      <c r="AB13" s="351" t="n"/>
      <c r="AC13" s="351" t="n"/>
      <c r="AD13" s="351" t="n"/>
      <c r="AE13" s="351" t="n"/>
      <c r="AF13" s="351" t="n"/>
    </row>
    <row r="14" ht="24" customHeight="1" s="348" thickBot="1">
      <c r="A14" s="147" t="inlineStr">
        <is>
          <t>On Day</t>
        </is>
      </c>
      <c r="B14" s="269" t="n"/>
      <c r="C14" s="88">
        <f>M10</f>
        <v/>
      </c>
      <c r="D14" s="54" t="n"/>
      <c r="E14" s="148">
        <f>IF(D14="", "",
 IF(D14=TIME(0,0,0), 0,
 IF(AND(D14&gt;=TIME(0,0,1), D14&lt;=TIME(2,0,0)), TIME(7,0,0),
 IF(AND(D14&gt;=TIME(6,0,0), D14&lt;=TIME(8,0,0)), TIME(12,0,0),
 IF(AND(D14&gt;TIME(8,0,0), D14&lt;=TIME(13,59,0)), TIME(15,0,0),
 IF(AND(D14&gt;=TIME(14,0,0), D14&lt;=TIME(17,59,0)), TIME(21,0,0),
 IF(AND(D14&gt;=TIME(18,0,0), D14&lt;=TIME(21,59,0)), TIME(0,0,0),
 IF(AND(D14&gt;=TIME(22,0,0), D14&lt;=TIME(23,59,59)), TIME(7,0,0), ""))))))))</f>
        <v/>
      </c>
      <c r="F14" s="149" t="n"/>
      <c r="G14" s="148">
        <f>IF(AND(D14&gt;=TIME(6,0,0),D14&lt;=TIME(8,0,0)),E14,"")</f>
        <v/>
      </c>
      <c r="H14" s="54" t="n"/>
      <c r="I14" s="55">
        <f>ROUND(IF(OR(D14="",E14="",E14=0),0,IF(H14="",MOD(E14-D14,1)*24,MOD(H14-D14,1)*24)),2)</f>
        <v/>
      </c>
      <c r="J14" s="150" t="n"/>
      <c r="K14" s="270" t="n"/>
      <c r="L14" s="271" t="n"/>
      <c r="M14" s="272">
        <f>MAX(0,V14-W14)</f>
        <v/>
      </c>
      <c r="N14" s="56">
        <f>(IF(OR($C14="",$D14=""),0,
 IF(OR($A14="Holiday",$A15="Holiday"),
    IF(ISNUMBER(MATCH(TRIM($B14),{"Phagwah","Good Friday","Easter Monday","Labour Day","Christmas","Eid ul Azha","Romans-2","Globe-12","Neptune P1"},0)),0,$I14),
 IF(AND(NOT(OR($A14="Annual Leave",$A15="Annual Leave")),$A14="Off day"),$I14,
  MAX(0,$I14-$V14)
  ))))+W14</f>
        <v/>
      </c>
      <c r="O14" s="56">
        <f>IF(AND(OR($A14="Holiday",$A15="Holiday"),
        ISNUMBER(MATCH(TRIM($B14),{"Phagwah","Good Friday","Easter Monday","Labour Day","Christmas","Eid ul Azha","Romans-2","Globe-12","Neptune P1"},0))),
   $I14,0)</f>
        <v/>
      </c>
      <c r="P14" s="56">
        <f>IF(OR($O$7="Canteen",$O$7="Head Office"),0,IF($I14&lt;=0,0,IF(OR(OR(TRIM($J14)="Hebrews",TRIM($J14)="Romans",TRIM($J14)="Romans-2",TRIM($J14)="Globe",TRIM($J14)="Globe-12",TRIM($J14)="Neptune P1"),AND($I15&gt;0,OR(TRIM($J15)="Hebrews",TRIM($J15)="Romans",TRIM($J15)="Romans-2",TRIM($J15)="Globe",TRIM($J15)="Globe-12",TRIM($J15)="Neptune P1"))),1,0)))</f>
        <v/>
      </c>
      <c r="Q14" s="57" t="n"/>
      <c r="R14" s="56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IF($I14&gt;0,1,0),
      0
   ),
0))</f>
        <v/>
      </c>
      <c r="S14" s="56">
        <f>IF(OR($A14="Annual Leave",$A15="Annual Leave"),IF($A14="Annual Leave",8,0),0)</f>
        <v/>
      </c>
      <c r="T14" s="58" t="n"/>
      <c r="U14" s="144">
        <f>MAX(0,40-Y14)</f>
        <v/>
      </c>
      <c r="V14" s="151">
        <f>IF(OR($C14="",$D14=""),0,
 IF(OR($A14="Holiday",$A15="Holiday"),0,
 IF(AND(NOT(OR($A14="Annual Leave",$A15="Annual Leave")),$A14="Off day"),0,
  IF($I14+$I15&gt;=8,IF($I14&gt;=8,8,$I14),$I14)
  )))</f>
        <v/>
      </c>
      <c r="W14" s="151">
        <f>MAX(0,V14-U14)</f>
        <v/>
      </c>
      <c r="X14" s="151">
        <f>IF(C14="","",C14-WEEKDAY(C14,1)+1)</f>
        <v/>
      </c>
      <c r="Y14" s="151">
        <f>IF(X14=X14,$L$11,0)</f>
        <v/>
      </c>
      <c r="Z14" s="151" t="n"/>
      <c r="AA14" s="151" t="n"/>
      <c r="AB14" s="151" t="n"/>
      <c r="AC14" s="351" t="n"/>
      <c r="AD14" s="351" t="n"/>
      <c r="AE14" s="351" t="n"/>
      <c r="AF14" s="351" t="n"/>
    </row>
    <row r="15" ht="24" customHeight="1" s="348" thickBot="1">
      <c r="A15" s="147" t="inlineStr">
        <is>
          <t>On Day</t>
        </is>
      </c>
      <c r="B15" s="269" t="n"/>
      <c r="C15" s="89">
        <f>C14</f>
        <v/>
      </c>
      <c r="D15" s="59" t="n"/>
      <c r="E15" s="152">
        <f>IF(D15="", "",
 IF(D15=TIME(0,0,0), 0,
 IF(AND(D15&gt;=TIME(0,0,1), D15&lt;=TIME(2,0,0)), TIME(7,0,0),
 IF(AND(D15&gt;=TIME(6,0,0), D15&lt;=TIME(8,0,0)), TIME(12,0,0),
 IF(AND(D15&gt;TIME(8,0,0), D15&lt;=TIME(13,59,0)), TIME(15,0,0),
 IF(AND(D15&gt;=TIME(14,0,0), D15&lt;=TIME(17,59,0)), TIME(21,0,0),
 IF(AND(D15&gt;=TIME(18,0,0), D15&lt;=TIME(21,59,0)), TIME(0,0,0),
 IF(AND(D15&gt;=TIME(22,0,0), D15&lt;=TIME(23,59,59)), TIME(7,0,0), ""))))))))</f>
        <v/>
      </c>
      <c r="F15" s="153" t="n"/>
      <c r="G15" s="152">
        <f>IF(AND(D15&gt;=TIME(6,0,0),D15&lt;=TIME(8,0,0)),E15,"")</f>
        <v/>
      </c>
      <c r="H15" s="59" t="n"/>
      <c r="I15" s="60">
        <f>ROUND(IF(OR(D15="",E15="",E15=0),0,IF(H15="",MOD(E15-D15,1)*24,MOD(H15-D15,1)*24)),2)</f>
        <v/>
      </c>
      <c r="J15" s="150" t="n"/>
      <c r="K15" s="270" t="n"/>
      <c r="L15" s="271" t="n"/>
      <c r="M15" s="272">
        <f>MAX(0,V15-W15)</f>
        <v/>
      </c>
      <c r="N15" s="61">
        <f>(IF(OR($C15="",$D15=""),0,
 IF(OR($A14="Holiday",$A15="Holiday"),
    IF(ISNUMBER(MATCH(TRIM($B15),{"Phagwah","Good Friday","Easter Monday","Labour Day","Christmas","Eid ul Azha","Romans-2","Globe-12","Neptune P1"},0)),0,$I15),
 IF(AND(NOT(OR($A14="Annual Leave",$A15="Annual Leave")),$A15="Off day"),$I15,
  MAX(0,$I15-$V15)
  ))))+W15</f>
        <v/>
      </c>
      <c r="O15" s="61">
        <f>IF(AND(OR($A14="Holiday",$A15="Holiday"),
        ISNUMBER(MATCH(TRIM($B15),{"Phagwah","Good Friday","Easter Monday","Labour Day","Christmas","Eid ul Azha","Romans-2","Globe-12","Neptune P1"},0))),
   $I15,0)</f>
        <v/>
      </c>
      <c r="P15" s="61">
        <f>IF(OR($O$7="Canteen",$O$7="Head Office"),0,IF($I15&lt;=0,0,IF(AND($I14&lt;=0,OR(TRIM($J15)="Hebrews",TRIM($J15)="Romans",TRIM($J15)="Romans-2",TRIM($J15)="Globe",TRIM($J15)="Globe-12",TRIM($J15)="Neptune P1")),1,0)))</f>
        <v/>
      </c>
      <c r="Q15" s="62" t="n"/>
      <c r="R15" s="61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IF(AND($I14=0,$I15&gt;0),1,0),
      0
   ),
0))</f>
        <v/>
      </c>
      <c r="S15" s="61">
        <f>IF(OR($A14="Annual Leave",$A15="Annual Leave"),IF(AND($A14&lt;&gt;"Annual Leave",$A15="Annual Leave"),8,0),0)</f>
        <v/>
      </c>
      <c r="T15" s="63" t="n"/>
      <c r="U15" s="144">
        <f>MAX(0,40-Y15)</f>
        <v/>
      </c>
      <c r="V15" s="151">
        <f>IF(OR($C15="",$D15=""),0,
 IF(OR($A14="Holiday",$A15="Holiday"),0,
 IF(AND(NOT(OR($A14="Annual Leave",$A15="Annual Leave")),$A15="Off day"),0,
  IF($I14+$I15&gt;=8,IF($I14&gt;=8,0,8-$I14),$I15)
  )))</f>
        <v/>
      </c>
      <c r="W15" s="151">
        <f>MAX(0,V15-U15)</f>
        <v/>
      </c>
      <c r="X15" s="151">
        <f>IF(C15="","",C15-WEEKDAY(C15,1)+1)</f>
        <v/>
      </c>
      <c r="Y15" s="151">
        <f>SUMPRODUCT(($X$14:$X14=X15)*(($V$14:$V14)+($O$14:$O14)))+IF(X15=X14,$L$11,0)</f>
        <v/>
      </c>
      <c r="Z15" s="151" t="n"/>
      <c r="AA15" s="151" t="n"/>
      <c r="AB15" s="151" t="n"/>
      <c r="AC15" s="351" t="n"/>
      <c r="AD15" s="351" t="n"/>
      <c r="AE15" s="351" t="n"/>
      <c r="AF15" s="351" t="n"/>
    </row>
    <row r="16" ht="24" customHeight="1" s="348" thickBot="1">
      <c r="A16" s="154" t="inlineStr">
        <is>
          <t>On Day</t>
        </is>
      </c>
      <c r="B16" s="273" t="n"/>
      <c r="C16" s="90">
        <f>C14+1</f>
        <v/>
      </c>
      <c r="D16" s="8" t="n"/>
      <c r="E16" s="155">
        <f>IF(D16="", "",
 IF(D16=TIME(0,0,0), 0,
 IF(AND(D16&gt;=TIME(0,0,1), D16&lt;=TIME(2,0,0)), TIME(7,0,0),
 IF(AND(D16&gt;=TIME(6,0,0), D16&lt;=TIME(8,0,0)), TIME(12,0,0),
 IF(AND(D16&gt;TIME(8,0,0), D16&lt;=TIME(13,59,0)), TIME(15,0,0),
 IF(AND(D16&gt;=TIME(14,0,0), D16&lt;=TIME(17,59,0)), TIME(21,0,0),
 IF(AND(D16&gt;=TIME(18,0,0), D16&lt;=TIME(21,59,0)), TIME(0,0,0),
 IF(AND(D16&gt;=TIME(22,0,0), D16&lt;=TIME(23,59,59)), TIME(7,0,0), ""))))))))</f>
        <v/>
      </c>
      <c r="F16" s="156" t="n"/>
      <c r="G16" s="155">
        <f>IF(AND(D16&gt;=TIME(6,0,0),D16&lt;=TIME(8,0,0)),E16,"")</f>
        <v/>
      </c>
      <c r="H16" s="8" t="n"/>
      <c r="I16" s="30">
        <f>ROUND(IF(OR(D16="",E16="",E16=0),0,IF(H16="",MOD(E16-D16,1)*24,MOD(H16-D16,1)*24)),2)</f>
        <v/>
      </c>
      <c r="J16" s="157" t="n"/>
      <c r="K16" s="274" t="n"/>
      <c r="L16" s="271" t="n"/>
      <c r="M16" s="275">
        <f>MAX(0,V16-W16)</f>
        <v/>
      </c>
      <c r="N16" s="9">
        <f>(IF(OR($C16="",$D16=""),0,
 IF(OR($A16="Holiday",$A17="Holiday"),
    IF(ISNUMBER(MATCH(TRIM($B16),{"Phagwah","Good Friday","Easter Monday","Labour Day","Christmas","Eid ul Azha","Romans-2","Globe-12","Neptune P1"},0)),0,$I16),
 IF(AND(NOT(OR($A16="Annual Leave",$A17="Annual Leave")),$A16="Off day"),$I16,
  MAX(0,$I16-$V16)
  ))))+W16</f>
        <v/>
      </c>
      <c r="O16" s="9">
        <f>IF(AND(OR($A16="Holiday",$A17="Holiday"),
        ISNUMBER(MATCH(TRIM($B16),{"Phagwah","Good Friday","Easter Monday","Labour Day","Christmas","Eid ul Azha","Romans-2","Globe-12","Neptune P1"},0))),
   $I16,0)</f>
        <v/>
      </c>
      <c r="P16" s="9">
        <f>IF(OR($O$7="Canteen",$O$7="Head Office"),0,IF($I16&lt;=0,0,IF(OR(OR(TRIM($J16)="Hebrews",TRIM($J16)="Romans",TRIM($J16)="Romans-2",TRIM($J16)="Globe",TRIM($J16)="Globe-12",TRIM($J16)="Neptune P1"),AND($I17&gt;0,OR(TRIM($J17)="Hebrews",TRIM($J17)="Romans",TRIM($J17)="Romans-2",TRIM($J17)="Globe",TRIM($J17)="Globe-12",TRIM($J17)="Neptune P1"))),1,0)))</f>
        <v/>
      </c>
      <c r="Q16" s="10" t="n"/>
      <c r="R16" s="9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IF($I16&gt;0,1,0),
      0
   ),
0))</f>
        <v/>
      </c>
      <c r="S16" s="9">
        <f>IF(OR($A16="Annual Leave",$A17="Annual Leave"),IF($A16="Annual Leave",8,0),0)</f>
        <v/>
      </c>
      <c r="T16" s="91" t="n"/>
      <c r="U16" s="144">
        <f>MAX(0,40-Y16)</f>
        <v/>
      </c>
      <c r="V16" s="351">
        <f>IF(OR($C16="",$D16=""),0,
 IF(OR($A16="Holiday",$A17="Holiday"),0,
 IF(AND(NOT(OR($A16="Annual Leave",$A17="Annual Leave")),$A16="Off day"),0,
  IF($I16+$I17&gt;=8,IF($I16&gt;=8,8,$I16),$I16)
  )))</f>
        <v/>
      </c>
      <c r="W16" s="351">
        <f>MAX(0,V16-U16)</f>
        <v/>
      </c>
      <c r="X16" s="351">
        <f>IF(C16="","",C16-WEEKDAY(C16,1)+1)</f>
        <v/>
      </c>
      <c r="Y16" s="351">
        <f>SUMPRODUCT(($X$14:$X15=X16)*(($V$14:$V15)+($O$14:$O15)))+IF(X16=X14,$L$11,0)</f>
        <v/>
      </c>
      <c r="Z16" s="351" t="n"/>
      <c r="AA16" s="351" t="n"/>
      <c r="AB16" s="351" t="n"/>
      <c r="AC16" s="351" t="n"/>
      <c r="AD16" s="351" t="n"/>
      <c r="AE16" s="351" t="n"/>
      <c r="AF16" s="351" t="n"/>
    </row>
    <row r="17" ht="24" customHeight="1" s="348" thickBot="1">
      <c r="A17" s="154" t="inlineStr">
        <is>
          <t>On Day</t>
        </is>
      </c>
      <c r="B17" s="273" t="n"/>
      <c r="C17" s="90">
        <f>C16</f>
        <v/>
      </c>
      <c r="D17" s="276" t="n"/>
      <c r="E17" s="277">
        <f>IF(D17="", "",
 IF(D17=TIME(0,0,0), 0,
 IF(AND(D17&gt;=TIME(0,0,1), D17&lt;=TIME(2,0,0)), TIME(7,0,0),
 IF(AND(D17&gt;=TIME(6,0,0), D17&lt;=TIME(8,0,0)), TIME(12,0,0),
 IF(AND(D17&gt;TIME(8,0,0), D17&lt;=TIME(13,59,0)), TIME(15,0,0),
 IF(AND(D17&gt;=TIME(14,0,0), D17&lt;=TIME(17,59,0)), TIME(21,0,0),
 IF(AND(D17&gt;=TIME(18,0,0), D17&lt;=TIME(21,59,0)), TIME(0,0,0),
 IF(AND(D17&gt;=TIME(22,0,0), D17&lt;=TIME(23,59,59)), TIME(7,0,0), ""))))))))</f>
        <v/>
      </c>
      <c r="F17" s="156" t="n"/>
      <c r="G17" s="277">
        <f>IF(AND(D17&gt;=TIME(6,0,0),D17&lt;=TIME(8,0,0)),E17,"")</f>
        <v/>
      </c>
      <c r="H17" s="276" t="n"/>
      <c r="I17" s="30">
        <f>ROUND(IF(OR(D17="",E17="",E17=0),0,IF(H17="",MOD(E17-D17,1)*24,MOD(H17-D17,1)*24)),2)</f>
        <v/>
      </c>
      <c r="J17" s="158" t="n"/>
      <c r="K17" s="274" t="n"/>
      <c r="L17" s="271" t="n"/>
      <c r="M17" s="275">
        <f>MAX(0,V17-W17)</f>
        <v/>
      </c>
      <c r="N17" s="278">
        <f>(IF(OR($C17="",$D17=""),0,
 IF(OR($A16="Holiday",$A17="Holiday"),
    IF(ISNUMBER(MATCH(TRIM($B17),{"Phagwah","Good Friday","Easter Monday","Labour Day","Christmas","Eid ul Azha","Romans-2","Globe-12","Neptune P1"},0)),0,$I17),
 IF(AND(NOT(OR($A16="Annual Leave",$A17="Annual Leave")),$A17="Off day"),$I17,
  MAX(0,$I17-$V17)
  ))))+W17</f>
        <v/>
      </c>
      <c r="O17" s="278">
        <f>IF(AND(OR($A16="Holiday",$A17="Holiday"),
        ISNUMBER(MATCH(TRIM($B17),{"Phagwah","Good Friday","Easter Monday","Labour Day","Christmas","Eid ul Azha","Romans-2","Globe-12","Neptune P1"},0))),
   $I17,0)</f>
        <v/>
      </c>
      <c r="P17" s="278">
        <f>IF(OR($O$7="Canteen",$O$7="Head Office"),0,IF($I17&lt;=0,0,IF(AND($I16&lt;=0,OR(TRIM($J17)="Hebrews",TRIM($J17)="Romans",TRIM($J17)="Romans-2",TRIM($J17)="Globe",TRIM($J17)="Globe-12",TRIM($J17)="Neptune P1")),1,0)))</f>
        <v/>
      </c>
      <c r="Q17" s="279" t="n"/>
      <c r="R17" s="278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IF(AND($I16=0,$I17&gt;0),1,0),
      0
   ),
0))</f>
        <v/>
      </c>
      <c r="S17" s="278">
        <f>IF(OR($A16="Annual Leave",$A17="Annual Leave"),IF(AND($A16&lt;&gt;"Annual Leave",$A17="Annual Leave"),8,0),0)</f>
        <v/>
      </c>
      <c r="T17" s="280" t="n"/>
      <c r="U17" s="144">
        <f>MAX(0,40-Y17)</f>
        <v/>
      </c>
      <c r="V17" s="351">
        <f>IF(OR($C17="",$D17=""),0,
 IF(OR($A16="Holiday",$A17="Holiday"),0,
 IF(AND(NOT(OR($A16="Annual Leave",$A17="Annual Leave")),$A17="Off day"),0,
  IF($I16+$I17&gt;=8,IF($I16&gt;=8,0,8-$I16),$I17)
  )))</f>
        <v/>
      </c>
      <c r="W17" s="351">
        <f>MAX(0,V17-U17)</f>
        <v/>
      </c>
      <c r="X17" s="351">
        <f>IF(C17="","",C17-WEEKDAY(C17,1)+1)</f>
        <v/>
      </c>
      <c r="Y17" s="351">
        <f>SUMPRODUCT(($X$14:$X16=X17)*(($V$14:$V16)+($O$14:$O16)))+IF(X17=X14,$L$11,0)</f>
        <v/>
      </c>
      <c r="Z17" s="351" t="n"/>
      <c r="AA17" s="351" t="n"/>
      <c r="AB17" s="351" t="n"/>
      <c r="AC17" s="351" t="n"/>
      <c r="AD17" s="351" t="n"/>
      <c r="AE17" s="351" t="n"/>
      <c r="AF17" s="351" t="n"/>
    </row>
    <row r="18" ht="24" customHeight="1" s="348" thickBot="1">
      <c r="A18" s="159" t="inlineStr">
        <is>
          <t>On Day</t>
        </is>
      </c>
      <c r="B18" s="281" t="n"/>
      <c r="C18" s="92">
        <f>C16+1</f>
        <v/>
      </c>
      <c r="D18" s="31" t="n"/>
      <c r="E18" s="160">
        <f>IF(D18="", "",
 IF(D18=TIME(0,0,0), 0,
 IF(AND(D18&gt;=TIME(0,0,1), D18&lt;=TIME(2,0,0)), TIME(7,0,0),
 IF(AND(D18&gt;=TIME(6,0,0), D18&lt;=TIME(8,0,0)), TIME(12,0,0),
 IF(AND(D18&gt;TIME(8,0,0), D18&lt;=TIME(13,59,0)), TIME(15,0,0),
 IF(AND(D18&gt;=TIME(14,0,0), D18&lt;=TIME(17,59,0)), TIME(21,0,0),
 IF(AND(D18&gt;=TIME(18,0,0), D18&lt;=TIME(21,59,0)), TIME(0,0,0),
 IF(AND(D18&gt;=TIME(22,0,0), D18&lt;=TIME(23,59,59)), TIME(7,0,0), ""))))))))</f>
        <v/>
      </c>
      <c r="F18" s="161" t="n"/>
      <c r="G18" s="160">
        <f>IF(AND(D18&gt;=TIME(6,0,0),D18&lt;=TIME(8,0,0)),E18,"")</f>
        <v/>
      </c>
      <c r="H18" s="31" t="n"/>
      <c r="I18" s="32">
        <f>ROUND(IF(OR(D18="",E18="",E18=0),0,IF(H18="",MOD(E18-D18,1)*24,MOD(H18-D18,1)*24)),2)</f>
        <v/>
      </c>
      <c r="J18" s="162" t="n"/>
      <c r="K18" s="282" t="n"/>
      <c r="L18" s="271" t="n"/>
      <c r="M18" s="283">
        <f>MAX(0,V18-W18)</f>
        <v/>
      </c>
      <c r="N18" s="33">
        <f>(IF(OR($C18="",$D18=""),0,
 IF(OR($A18="Holiday",$A19="Holiday"),
    IF(ISNUMBER(MATCH(TRIM($B18),{"Phagwah","Good Friday","Easter Monday","Labour Day","Christmas","Eid ul Azha","Romans-2","Globe-12","Neptune P1"},0)),0,$I18),
 IF(AND(NOT(OR($A18="Annual Leave",$A19="Annual Leave")),$A18="Off day"),$I18,
  MAX(0,$I18-$V18)
  ))))+W18</f>
        <v/>
      </c>
      <c r="O18" s="33">
        <f>IF(AND(OR($A18="Holiday",$A19="Holiday"),
        ISNUMBER(MATCH(TRIM($B18),{"Phagwah","Good Friday","Easter Monday","Labour Day","Christmas","Eid ul Azha","Romans-2","Globe-12","Neptune P1"},0))),
   $I18,0)</f>
        <v/>
      </c>
      <c r="P18" s="33">
        <f>IF(OR($O$7="Canteen",$O$7="Head Office"),0,IF($I18&lt;=0,0,IF(OR(OR(TRIM($J18)="Hebrews",TRIM($J18)="Romans",TRIM($J18)="Romans-2",TRIM($J18)="Globe",TRIM($J18)="Globe-12",TRIM($J18)="Neptune P1"),AND($I19&gt;0,OR(TRIM($J19)="Hebrews",TRIM($J19)="Romans",TRIM($J19)="Romans-2",TRIM($J19)="Globe",TRIM($J19)="Globe-12",TRIM($J19)="Neptune P1"))),1,0)))</f>
        <v/>
      </c>
      <c r="Q18" s="34" t="n"/>
      <c r="R18" s="33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IF($I18&gt;0,1,0),
      0
   ),
0))</f>
        <v/>
      </c>
      <c r="S18" s="33">
        <f>IF(OR($A18="Annual Leave",$A19="Annual Leave"),IF($A18="Annual Leave",8,0),0)</f>
        <v/>
      </c>
      <c r="T18" s="35" t="n"/>
      <c r="U18" s="144">
        <f>MAX(0,40-Y18)</f>
        <v/>
      </c>
      <c r="V18" s="351">
        <f>IF(OR($C18="",$D18=""),0,
 IF(OR($A18="Holiday",$A19="Holiday"),0,
 IF(AND(NOT(OR($A18="Annual Leave",$A19="Annual Leave")),$A18="Off day"),0,
  IF($I18+$I19&gt;=8,IF($I18&gt;=8,8,$I18),$I18)
  )))</f>
        <v/>
      </c>
      <c r="W18" s="351">
        <f>MAX(0,V18-U18)</f>
        <v/>
      </c>
      <c r="X18" s="351">
        <f>IF(C18="","",C18-WEEKDAY(C18,1)+1)</f>
        <v/>
      </c>
      <c r="Y18" s="351">
        <f>SUMPRODUCT(($X$14:$X17=X18)*(($V$14:$V17)+($O$14:$O17)))+IF(X18=X14,$L$11,0)</f>
        <v/>
      </c>
      <c r="Z18" s="351" t="n"/>
      <c r="AA18" s="351" t="n"/>
      <c r="AB18" s="351" t="n"/>
      <c r="AC18" s="351" t="n"/>
      <c r="AD18" s="351" t="n"/>
      <c r="AE18" s="351" t="n"/>
      <c r="AF18" s="351" t="n"/>
    </row>
    <row r="19" ht="24" customHeight="1" s="348" thickBot="1">
      <c r="A19" s="159" t="inlineStr">
        <is>
          <t>On Day</t>
        </is>
      </c>
      <c r="B19" s="281" t="n"/>
      <c r="C19" s="93">
        <f>C18</f>
        <v/>
      </c>
      <c r="D19" s="36" t="n"/>
      <c r="E19" s="163">
        <f>IF(D19="", "",
 IF(D19=TIME(0,0,0), 0,
 IF(AND(D19&gt;=TIME(0,0,1), D19&lt;=TIME(2,0,0)), TIME(7,0,0),
 IF(AND(D19&gt;=TIME(6,0,0), D19&lt;=TIME(8,0,0)), TIME(12,0,0),
 IF(AND(D19&gt;TIME(8,0,0), D19&lt;=TIME(13,59,0)), TIME(15,0,0),
 IF(AND(D19&gt;=TIME(14,0,0), D19&lt;=TIME(17,59,0)), TIME(21,0,0),
 IF(AND(D19&gt;=TIME(18,0,0), D19&lt;=TIME(21,59,0)), TIME(0,0,0),
 IF(AND(D19&gt;=TIME(22,0,0), D19&lt;=TIME(23,59,59)), TIME(7,0,0), ""))))))))</f>
        <v/>
      </c>
      <c r="F19" s="164" t="n"/>
      <c r="G19" s="163">
        <f>IF(AND(D19&gt;=TIME(6,0,0),D19&lt;=TIME(8,0,0)),E19,"")</f>
        <v/>
      </c>
      <c r="H19" s="36" t="n"/>
      <c r="I19" s="37">
        <f>ROUND(IF(OR(D19="",E19="",E19=0),0,IF(H19="",MOD(E19-D19,1)*24,MOD(H19-D19,1)*24)),2)</f>
        <v/>
      </c>
      <c r="J19" s="162" t="n"/>
      <c r="K19" s="282" t="n"/>
      <c r="L19" s="271" t="n"/>
      <c r="M19" s="283">
        <f>MAX(0,V19-W19)</f>
        <v/>
      </c>
      <c r="N19" s="38">
        <f>(IF(OR($C19="",$D19=""),0,
 IF(OR($A18="Holiday",$A19="Holiday"),
    IF(ISNUMBER(MATCH(TRIM($B19),{"Phagwah","Good Friday","Easter Monday","Labour Day","Christmas","Eid ul Azha","Romans-2","Globe-12","Neptune P1"},0)),0,$I19),
 IF(AND(NOT(OR($A18="Annual Leave",$A19="Annual Leave")),$A19="Off day"),$I19,
  MAX(0,$I19-$V19)
  ))))+W19</f>
        <v/>
      </c>
      <c r="O19" s="38">
        <f>IF(AND(OR($A18="Holiday",$A19="Holiday"),
        ISNUMBER(MATCH(TRIM($B19),{"Phagwah","Good Friday","Easter Monday","Labour Day","Christmas","Eid ul Azha","Romans-2","Globe-12","Neptune P1"},0))),
   $I19,0)</f>
        <v/>
      </c>
      <c r="P19" s="38">
        <f>IF(OR($O$7="Canteen",$O$7="Head Office"),0,IF($I19&lt;=0,0,IF(AND($I18&lt;=0,OR(TRIM($J19)="Hebrews",TRIM($J19)="Romans",TRIM($J19)="Romans-2",TRIM($J19)="Globe",TRIM($J19)="Globe-12",TRIM($J19)="Neptune P1")),1,0)))</f>
        <v/>
      </c>
      <c r="Q19" s="39" t="n"/>
      <c r="R19" s="38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IF(AND($I18=0,$I19&gt;0),1,0),
      0
   ),
0))</f>
        <v/>
      </c>
      <c r="S19" s="38">
        <f>IF(OR($A18="Annual Leave",$A19="Annual Leave"),IF(AND($A18&lt;&gt;"Annual Leave",$A19="Annual Leave"),8,0),0)</f>
        <v/>
      </c>
      <c r="T19" s="40" t="n"/>
      <c r="U19" s="144">
        <f>MAX(0,40-Y19)</f>
        <v/>
      </c>
      <c r="V19" s="351">
        <f>IF(OR($C19="",$D19=""),0,
 IF(OR($A18="Holiday",$A19="Holiday"),0,
 IF(AND(NOT(OR($A18="Annual Leave",$A19="Annual Leave")),$A19="Off day"),0,
  IF($I18+$I19&gt;=8,IF($I18&gt;=8,0,8-$I18),$I19)
  )))</f>
        <v/>
      </c>
      <c r="W19" s="351">
        <f>MAX(0,V19-U19)</f>
        <v/>
      </c>
      <c r="X19" s="351">
        <f>IF(C19="","",C19-WEEKDAY(C19,1)+1)</f>
        <v/>
      </c>
      <c r="Y19" s="351">
        <f>SUMPRODUCT(($X$14:$X18=X19)*(($V$14:$V18)+($O$14:$O18)))+IF(X19=X14,$L$11,0)</f>
        <v/>
      </c>
      <c r="Z19" s="351" t="n"/>
      <c r="AA19" s="351" t="n"/>
      <c r="AB19" s="351" t="n"/>
      <c r="AC19" s="351" t="n"/>
      <c r="AD19" s="351" t="n"/>
      <c r="AE19" s="351" t="n"/>
      <c r="AF19" s="351" t="n"/>
    </row>
    <row r="20" ht="24" customHeight="1" s="348" thickBot="1">
      <c r="A20" s="165" t="inlineStr">
        <is>
          <t>On Day</t>
        </is>
      </c>
      <c r="B20" s="284" t="n"/>
      <c r="C20" s="94">
        <f>C18+1</f>
        <v/>
      </c>
      <c r="D20" s="41" t="n"/>
      <c r="E20" s="166">
        <f>IF(D20="", "",
 IF(D20=TIME(0,0,0), 0,
 IF(AND(D20&gt;=TIME(0,0,1), D20&lt;=TIME(2,0,0)), TIME(7,0,0),
 IF(AND(D20&gt;=TIME(6,0,0), D20&lt;=TIME(8,0,0)), TIME(12,0,0),
 IF(AND(D20&gt;TIME(8,0,0), D20&lt;=TIME(13,59,0)), TIME(15,0,0),
 IF(AND(D20&gt;=TIME(14,0,0), D20&lt;=TIME(17,59,0)), TIME(21,0,0),
 IF(AND(D20&gt;=TIME(18,0,0), D20&lt;=TIME(21,59,0)), TIME(0,0,0),
 IF(AND(D20&gt;=TIME(22,0,0), D20&lt;=TIME(23,59,59)), TIME(7,0,0), ""))))))))</f>
        <v/>
      </c>
      <c r="F20" s="167" t="n"/>
      <c r="G20" s="166">
        <f>IF(AND(D20&gt;=TIME(6,0,0),D20&lt;=TIME(8,0,0)),E20,"")</f>
        <v/>
      </c>
      <c r="H20" s="41" t="n"/>
      <c r="I20" s="95">
        <f>ROUND(IF(OR(D20="",E20="",E20=0),0,IF(H20="",MOD(E20-D20,1)*24,MOD(H20-D20,1)*24)),2)</f>
        <v/>
      </c>
      <c r="J20" s="168" t="n"/>
      <c r="K20" s="285" t="n"/>
      <c r="L20" s="271" t="n"/>
      <c r="M20" s="286">
        <f>MAX(0,V20-W20)</f>
        <v/>
      </c>
      <c r="N20" s="42">
        <f>(IF(OR($C20="",$D20=""),0,
 IF(OR($A20="Holiday",$A21="Holiday"),
    IF(ISNUMBER(MATCH(TRIM($B20),{"Phagwah","Good Friday","Easter Monday","Labour Day","Christmas","Eid ul Azha","Romans-2","Globe-12","Neptune P1"},0)),0,$I20),
 IF(AND(NOT(OR($A20="Annual Leave",$A21="Annual Leave")),$A20="Off day"),$I20,
  MAX(0,$I20-$V20)
  ))))+W20</f>
        <v/>
      </c>
      <c r="O20" s="42">
        <f>IF(AND(OR($A20="Holiday",$A21="Holiday"),
        ISNUMBER(MATCH(TRIM($B20),{"Phagwah","Good Friday","Easter Monday","Labour Day","Christmas","Eid ul Azha","Romans-2","Globe-12","Neptune P1"},0))),
   $I20,0)</f>
        <v/>
      </c>
      <c r="P20" s="42">
        <f>IF(OR($O$7="Canteen",$O$7="Head Office"),0,IF($I20&lt;=0,0,IF(OR(OR(TRIM($J20)="Hebrews",TRIM($J20)="Romans",TRIM($J20)="Romans-2",TRIM($J20)="Globe",TRIM($J20)="Globe-12",TRIM($J20)="Neptune P1"),AND($I21&gt;0,OR(TRIM($J21)="Hebrews",TRIM($J21)="Romans",TRIM($J21)="Romans-2",TRIM($J21)="Globe",TRIM($J21)="Globe-12",TRIM($J21)="Neptune P1"))),1,0)))</f>
        <v/>
      </c>
      <c r="Q20" s="43" t="n"/>
      <c r="R20" s="42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IF($I20&gt;0,1,0),
      0
   ),
0))</f>
        <v/>
      </c>
      <c r="S20" s="42">
        <f>IF(OR($A20="Annual Leave",$A21="Annual Leave"),IF($A20="Annual Leave",8,0),0)</f>
        <v/>
      </c>
      <c r="T20" s="96" t="n"/>
      <c r="U20" s="144">
        <f>MAX(0,40-Y20)</f>
        <v/>
      </c>
      <c r="V20" s="351">
        <f>IF(OR($C20="",$D20=""),0,
 IF(OR($A20="Holiday",$A21="Holiday"),0,
 IF(AND(NOT(OR($A20="Annual Leave",$A21="Annual Leave")),$A20="Off day"),0,
  IF($I20+$I21&gt;=8,IF($I20&gt;=8,8,$I20),$I20)
  )))</f>
        <v/>
      </c>
      <c r="W20" s="351">
        <f>MAX(0,V20-U20)</f>
        <v/>
      </c>
      <c r="X20" s="351">
        <f>IF(C20="","",C20-WEEKDAY(C20,1)+1)</f>
        <v/>
      </c>
      <c r="Y20" s="351">
        <f>SUMPRODUCT(($X$14:$X19=X20)*(($V$14:$V19)+($O$14:$O19)))+IF(X20=X14,$L$11,0)</f>
        <v/>
      </c>
      <c r="Z20" s="351" t="n"/>
      <c r="AA20" s="351" t="n"/>
      <c r="AB20" s="351" t="n"/>
      <c r="AC20" s="351" t="n"/>
      <c r="AD20" s="351" t="n"/>
      <c r="AE20" s="351" t="n"/>
      <c r="AF20" s="351" t="n"/>
    </row>
    <row r="21" ht="24" customHeight="1" s="348" thickBot="1">
      <c r="A21" s="165" t="inlineStr">
        <is>
          <t>On Day</t>
        </is>
      </c>
      <c r="B21" s="284" t="n"/>
      <c r="C21" s="94">
        <f>C20</f>
        <v/>
      </c>
      <c r="D21" s="287" t="n"/>
      <c r="E21" s="288">
        <f>IF(D21="", "",
 IF(D21=TIME(0,0,0), 0,
 IF(AND(D21&gt;=TIME(0,0,1), D21&lt;=TIME(2,0,0)), TIME(7,0,0),
 IF(AND(D21&gt;=TIME(6,0,0), D21&lt;=TIME(8,0,0)), TIME(12,0,0),
 IF(AND(D21&gt;TIME(8,0,0), D21&lt;=TIME(13,59,0)), TIME(15,0,0),
 IF(AND(D21&gt;=TIME(14,0,0), D21&lt;=TIME(17,59,0)), TIME(21,0,0),
 IF(AND(D21&gt;=TIME(18,0,0), D21&lt;=TIME(21,59,0)), TIME(0,0,0),
 IF(AND(D21&gt;=TIME(22,0,0), D21&lt;=TIME(23,59,59)), TIME(7,0,0), ""))))))))</f>
        <v/>
      </c>
      <c r="F21" s="167" t="n"/>
      <c r="G21" s="288">
        <f>IF(AND(D21&gt;=TIME(6,0,0),D21&lt;=TIME(8,0,0)),E21,"")</f>
        <v/>
      </c>
      <c r="H21" s="287" t="n"/>
      <c r="I21" s="95">
        <f>ROUND(IF(OR(D21="",E21="",E21=0),0,IF(H21="",MOD(E21-D21,1)*24,MOD(H21-D21,1)*24)),2)</f>
        <v/>
      </c>
      <c r="J21" s="169" t="n"/>
      <c r="K21" s="285" t="n"/>
      <c r="L21" s="271" t="n"/>
      <c r="M21" s="286">
        <f>MAX(0,V21-W21)</f>
        <v/>
      </c>
      <c r="N21" s="289">
        <f>(IF(OR($C21="",$D21=""),0,
 IF(OR($A20="Holiday",$A21="Holiday"),
    IF(ISNUMBER(MATCH(TRIM($B21),{"Phagwah","Good Friday","Easter Monday","Labour Day","Christmas","Eid ul Azha","Romans-2","Globe-12","Neptune P1"},0)),0,$I21),
 IF(AND(NOT(OR($A20="Annual Leave",$A21="Annual Leave")),$A21="Off day"),$I21,
  MAX(0,$I21-$V21)
  ))))+W21</f>
        <v/>
      </c>
      <c r="O21" s="289">
        <f>IF(AND(OR($A20="Holiday",$A21="Holiday"),
        ISNUMBER(MATCH(TRIM($B21),{"Phagwah","Good Friday","Easter Monday","Labour Day","Christmas","Eid ul Azha","Romans-2","Globe-12","Neptune P1"},0))),
   $I21,0)</f>
        <v/>
      </c>
      <c r="P21" s="289">
        <f>IF(OR($O$7="Canteen",$O$7="Head Office"),0,IF($I21&lt;=0,0,IF(AND($I20&lt;=0,OR(TRIM($J21)="Hebrews",TRIM($J21)="Romans",TRIM($J21)="Romans-2",TRIM($J21)="Globe",TRIM($J21)="Globe-12",TRIM($J21)="Neptune P1")),1,0)))</f>
        <v/>
      </c>
      <c r="Q21" s="290" t="n"/>
      <c r="R21" s="289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IF(AND($I20=0,$I21&gt;0),1,0),
      0
   ),
0))</f>
        <v/>
      </c>
      <c r="S21" s="289">
        <f>IF(OR($A20="Annual Leave",$A21="Annual Leave"),IF(AND($A20&lt;&gt;"Annual Leave",$A21="Annual Leave"),8,0),0)</f>
        <v/>
      </c>
      <c r="T21" s="291" t="n"/>
      <c r="U21" s="144">
        <f>MAX(0,40-Y21)</f>
        <v/>
      </c>
      <c r="V21" s="351">
        <f>IF(OR($C21="",$D21=""),0,
 IF(OR($A20="Holiday",$A21="Holiday"),0,
 IF(AND(NOT(OR($A20="Annual Leave",$A21="Annual Leave")),$A21="Off day"),0,
  IF($I20+$I21&gt;=8,IF($I20&gt;=8,0,8-$I20),$I21)
  )))</f>
        <v/>
      </c>
      <c r="W21" s="351">
        <f>MAX(0,V21-U21)</f>
        <v/>
      </c>
      <c r="X21" s="351">
        <f>IF(C21="","",C21-WEEKDAY(C21,1)+1)</f>
        <v/>
      </c>
      <c r="Y21" s="351">
        <f>SUMPRODUCT(($X$14:$X20=X21)*(($V$14:$V20)+($O$14:$O20)))+IF(X21=X14,$L$11,0)</f>
        <v/>
      </c>
      <c r="Z21" s="351" t="n"/>
      <c r="AA21" s="351" t="n"/>
      <c r="AB21" s="351" t="n"/>
      <c r="AC21" s="351" t="n"/>
      <c r="AD21" s="351" t="n"/>
      <c r="AE21" s="351" t="n"/>
      <c r="AF21" s="351" t="n"/>
    </row>
    <row r="22" ht="24" customHeight="1" s="348" thickBot="1">
      <c r="A22" s="170" t="inlineStr">
        <is>
          <t>On Day</t>
        </is>
      </c>
      <c r="B22" s="292" t="n"/>
      <c r="C22" s="97">
        <f>C20+1</f>
        <v/>
      </c>
      <c r="D22" s="44" t="n"/>
      <c r="E22" s="171">
        <f>IF(D22="", "",
 IF(D22=TIME(0,0,0), 0,
 IF(AND(D22&gt;=TIME(0,0,1), D22&lt;=TIME(2,0,0)), TIME(7,0,0),
 IF(AND(D22&gt;=TIME(6,0,0), D22&lt;=TIME(8,0,0)), TIME(12,0,0),
 IF(AND(D22&gt;TIME(8,0,0), D22&lt;=TIME(13,59,0)), TIME(15,0,0),
 IF(AND(D22&gt;=TIME(14,0,0), D22&lt;=TIME(17,59,0)), TIME(21,0,0),
 IF(AND(D22&gt;=TIME(18,0,0), D22&lt;=TIME(21,59,0)), TIME(0,0,0),
 IF(AND(D22&gt;=TIME(22,0,0), D22&lt;=TIME(23,59,59)), TIME(7,0,0), ""))))))))</f>
        <v/>
      </c>
      <c r="F22" s="172" t="n"/>
      <c r="G22" s="171">
        <f>IF(AND(D22&gt;=TIME(6,0,0),D22&lt;=TIME(8,0,0)),E22,"")</f>
        <v/>
      </c>
      <c r="H22" s="44" t="n"/>
      <c r="I22" s="45">
        <f>ROUND(IF(OR(D22="",E22="",E22=0),0,IF(H22="",MOD(E22-D22,1)*24,MOD(H22-D22,1)*24)),2)</f>
        <v/>
      </c>
      <c r="J22" s="173" t="n"/>
      <c r="K22" s="293" t="n"/>
      <c r="L22" s="271" t="n"/>
      <c r="M22" s="294">
        <f>MAX(0,V22-W22)</f>
        <v/>
      </c>
      <c r="N22" s="46">
        <f>(IF(OR($C22="",$D22=""),0,
 IF(OR($A22="Holiday",$A23="Holiday"),
    IF(ISNUMBER(MATCH(TRIM($B22),{"Phagwah","Good Friday","Easter Monday","Labour Day","Christmas","Eid ul Azha","Romans-2","Globe-12","Neptune P1"},0)),0,$I22),
 IF(AND(NOT(OR($A22="Annual Leave",$A23="Annual Leave")),$A22="Off day"),$I22,
  MAX(0,$I22-$V22)
  ))))+W22</f>
        <v/>
      </c>
      <c r="O22" s="46">
        <f>IF(AND(OR($A22="Holiday",$A23="Holiday"),
        ISNUMBER(MATCH(TRIM($B22),{"Phagwah","Good Friday","Easter Monday","Labour Day","Christmas","Eid ul Azha","Romans-2","Globe-12","Neptune P1"},0))),
   $I22,0)</f>
        <v/>
      </c>
      <c r="P22" s="46">
        <f>IF(OR($O$7="Canteen",$O$7="Head Office"),0,IF($I22&lt;=0,0,IF(OR(OR(TRIM($J22)="Hebrews",TRIM($J22)="Romans",TRIM($J22)="Romans-2",TRIM($J22)="Globe",TRIM($J22)="Globe-12",TRIM($J22)="Neptune P1"),AND($I23&gt;0,OR(TRIM($J23)="Hebrews",TRIM($J23)="Romans",TRIM($J23)="Romans-2",TRIM($J23)="Globe",TRIM($J23)="Globe-12",TRIM($J23)="Neptune P1"))),1,0)))</f>
        <v/>
      </c>
      <c r="Q22" s="47" t="n"/>
      <c r="R22" s="46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IF($I22&gt;0,1,0),
      0
   ),
0))</f>
        <v/>
      </c>
      <c r="S22" s="46">
        <f>IF(OR($A22="Annual Leave",$A23="Annual Leave"),IF($A22="Annual Leave",8,0),0)</f>
        <v/>
      </c>
      <c r="T22" s="48" t="n"/>
      <c r="U22" s="144">
        <f>MAX(0,40-Y22)</f>
        <v/>
      </c>
      <c r="V22" s="351">
        <f>IF(OR($C22="",$D22=""),0,
 IF(OR($A22="Holiday",$A23="Holiday"),0,
 IF(AND(NOT(OR($A22="Annual Leave",$A23="Annual Leave")),$A22="Off day"),0,
  IF($I22+$I23&gt;=8,IF($I22&gt;=8,8,$I22),$I22)
  )))</f>
        <v/>
      </c>
      <c r="W22" s="351">
        <f>MAX(0,V22-U22)</f>
        <v/>
      </c>
      <c r="X22" s="351">
        <f>IF(C22="","",C22-WEEKDAY(C22,1)+1)</f>
        <v/>
      </c>
      <c r="Y22" s="351">
        <f>SUMPRODUCT(($X$14:$X21=X22)*(($V$14:$V21)+($O$14:$O21)))+IF(X22=X14,$L$11,0)</f>
        <v/>
      </c>
      <c r="Z22" s="351" t="n"/>
      <c r="AA22" s="351" t="n"/>
      <c r="AB22" s="351" t="n"/>
      <c r="AC22" s="351" t="n"/>
      <c r="AD22" s="351" t="n"/>
      <c r="AE22" s="351" t="n"/>
      <c r="AF22" s="351" t="n"/>
    </row>
    <row r="23" ht="24" customHeight="1" s="348" thickBot="1">
      <c r="A23" s="170" t="inlineStr">
        <is>
          <t>On Day</t>
        </is>
      </c>
      <c r="B23" s="292" t="n"/>
      <c r="C23" s="98">
        <f>C22</f>
        <v/>
      </c>
      <c r="D23" s="49" t="n"/>
      <c r="E23" s="174">
        <f>IF(D23="", "",
 IF(D23=TIME(0,0,0), 0,
 IF(AND(D23&gt;=TIME(0,0,1), D23&lt;=TIME(2,0,0)), TIME(7,0,0),
 IF(AND(D23&gt;=TIME(6,0,0), D23&lt;=TIME(8,0,0)), TIME(12,0,0),
 IF(AND(D23&gt;TIME(8,0,0), D23&lt;=TIME(13,59,0)), TIME(15,0,0),
 IF(AND(D23&gt;=TIME(14,0,0), D23&lt;=TIME(17,59,0)), TIME(21,0,0),
 IF(AND(D23&gt;=TIME(18,0,0), D23&lt;=TIME(21,59,0)), TIME(0,0,0),
 IF(AND(D23&gt;=TIME(22,0,0), D23&lt;=TIME(23,59,59)), TIME(7,0,0), ""))))))))</f>
        <v/>
      </c>
      <c r="F23" s="175" t="n"/>
      <c r="G23" s="174">
        <f>IF(AND(D23&gt;=TIME(6,0,0),D23&lt;=TIME(8,0,0)),E23,"")</f>
        <v/>
      </c>
      <c r="H23" s="49" t="n"/>
      <c r="I23" s="50">
        <f>ROUND(IF(OR(D23="",E23="",E23=0),0,IF(H23="",MOD(E23-D23,1)*24,MOD(H23-D23,1)*24)),2)</f>
        <v/>
      </c>
      <c r="J23" s="173" t="n"/>
      <c r="K23" s="293" t="n"/>
      <c r="L23" s="271" t="n"/>
      <c r="M23" s="294">
        <f>MAX(0,V23-W23)</f>
        <v/>
      </c>
      <c r="N23" s="51">
        <f>(IF(OR($C23="",$D23=""),0,
 IF(OR($A22="Holiday",$A23="Holiday"),
    IF(ISNUMBER(MATCH(TRIM($B23),{"Phagwah","Good Friday","Easter Monday","Labour Day","Christmas","Eid ul Azha","Romans-2","Globe-12","Neptune P1"},0)),0,$I23),
 IF(AND(NOT(OR($A22="Annual Leave",$A23="Annual Leave")),$A23="Off day"),$I23,
  MAX(0,$I23-$V23)
  ))))+W23</f>
        <v/>
      </c>
      <c r="O23" s="51">
        <f>IF(AND(OR($A22="Holiday",$A23="Holiday"),
        ISNUMBER(MATCH(TRIM($B23),{"Phagwah","Good Friday","Easter Monday","Labour Day","Christmas","Eid ul Azha","Romans-2","Globe-12","Neptune P1"},0))),
   $I23,0)</f>
        <v/>
      </c>
      <c r="P23" s="51">
        <f>IF(OR($O$7="Canteen",$O$7="Head Office"),0,IF($I23&lt;=0,0,IF(AND($I22&lt;=0,OR(TRIM($J23)="Hebrews",TRIM($J23)="Romans",TRIM($J23)="Romans-2",TRIM($J23)="Globe",TRIM($J23)="Globe-12",TRIM($J23)="Neptune P1")),1,0)))</f>
        <v/>
      </c>
      <c r="Q23" s="52" t="n"/>
      <c r="R23" s="51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IF(AND($I22=0,$I23&gt;0),1,0),
      0
   ),
0))</f>
        <v/>
      </c>
      <c r="S23" s="51">
        <f>IF(OR($A22="Annual Leave",$A23="Annual Leave"),IF(AND($A22&lt;&gt;"Annual Leave",$A23="Annual Leave"),8,0),0)</f>
        <v/>
      </c>
      <c r="T23" s="53" t="n"/>
      <c r="U23" s="144">
        <f>MAX(0,40-Y23)</f>
        <v/>
      </c>
      <c r="V23" s="351">
        <f>IF(OR($C23="",$D23=""),0,
 IF(OR($A22="Holiday",$A23="Holiday"),0,
 IF(AND(NOT(OR($A22="Annual Leave",$A23="Annual Leave")),$A23="Off day"),0,
  IF($I22+$I23&gt;=8,IF($I22&gt;=8,0,8-$I22),$I23)
  )))</f>
        <v/>
      </c>
      <c r="W23" s="351">
        <f>MAX(0,V23-U23)</f>
        <v/>
      </c>
      <c r="X23" s="351">
        <f>IF(C23="","",C23-WEEKDAY(C23,1)+1)</f>
        <v/>
      </c>
      <c r="Y23" s="351">
        <f>SUMPRODUCT(($X$14:$X22=X23)*(($V$14:$V22)+($O$14:$O22)))+IF(X23=X14,$L$11,0)</f>
        <v/>
      </c>
      <c r="Z23" s="351" t="n"/>
      <c r="AA23" s="351" t="n"/>
      <c r="AB23" s="351" t="n"/>
      <c r="AC23" s="351" t="n"/>
      <c r="AD23" s="351" t="n"/>
      <c r="AE23" s="351" t="n"/>
      <c r="AF23" s="351" t="n"/>
    </row>
    <row r="24" ht="24" customHeight="1" s="348" thickBot="1">
      <c r="A24" s="154" t="inlineStr">
        <is>
          <t>On Day</t>
        </is>
      </c>
      <c r="B24" s="273" t="n"/>
      <c r="C24" s="90">
        <f>C22+1</f>
        <v/>
      </c>
      <c r="D24" s="8" t="n"/>
      <c r="E24" s="155">
        <f>IF(D24="", "",
 IF(D24=TIME(0,0,0), 0,
 IF(AND(D24&gt;=TIME(0,0,1), D24&lt;=TIME(2,0,0)), TIME(7,0,0),
 IF(AND(D24&gt;=TIME(6,0,0), D24&lt;=TIME(8,0,0)), TIME(12,0,0),
 IF(AND(D24&gt;TIME(8,0,0), D24&lt;=TIME(13,59,0)), TIME(15,0,0),
 IF(AND(D24&gt;=TIME(14,0,0), D24&lt;=TIME(17,59,0)), TIME(21,0,0),
 IF(AND(D24&gt;=TIME(18,0,0), D24&lt;=TIME(21,59,0)), TIME(0,0,0),
 IF(AND(D24&gt;=TIME(22,0,0), D24&lt;=TIME(23,59,59)), TIME(7,0,0), ""))))))))</f>
        <v/>
      </c>
      <c r="F24" s="156" t="n"/>
      <c r="G24" s="155">
        <f>IF(AND(D24&gt;=TIME(6,0,0),D24&lt;=TIME(8,0,0)),E24,"")</f>
        <v/>
      </c>
      <c r="H24" s="8" t="n"/>
      <c r="I24" s="30">
        <f>ROUND(IF(OR(D24="",E24="",E24=0),0,IF(H24="",MOD(E24-D24,1)*24,MOD(H24-D24,1)*24)),2)</f>
        <v/>
      </c>
      <c r="J24" s="157" t="n"/>
      <c r="K24" s="274" t="n"/>
      <c r="L24" s="271" t="n"/>
      <c r="M24" s="275">
        <f>MAX(0,V24-W24)</f>
        <v/>
      </c>
      <c r="N24" s="9">
        <f>(IF(OR($C24="",$D24=""),0,
 IF(OR($A24="Holiday",$A25="Holiday"),
    IF(ISNUMBER(MATCH(TRIM($B24),{"Phagwah","Good Friday","Easter Monday","Labour Day","Christmas","Eid ul Azha","Romans-2","Globe-12","Neptune P1"},0)),0,$I24),
 IF(AND(NOT(OR($A24="Annual Leave",$A25="Annual Leave")),$A24="Off day"),$I24,
  MAX(0,$I24-$V24)
  ))))+W24</f>
        <v/>
      </c>
      <c r="O24" s="9">
        <f>IF(AND(OR($A24="Holiday",$A25="Holiday"),
        ISNUMBER(MATCH(TRIM($B24),{"Phagwah","Good Friday","Easter Monday","Labour Day","Christmas","Eid ul Azha","Romans-2","Globe-12","Neptune P1"},0))),
   $I24,0)</f>
        <v/>
      </c>
      <c r="P24" s="9">
        <f>IF(OR($O$7="Canteen",$O$7="Head Office"),0,IF($I24&lt;=0,0,IF(OR(OR(TRIM($J24)="Hebrews",TRIM($J24)="Romans",TRIM($J24)="Romans-2",TRIM($J24)="Globe",TRIM($J24)="Globe-12",TRIM($J24)="Neptune P1"),AND($I25&gt;0,OR(TRIM($J25)="Hebrews",TRIM($J25)="Romans",TRIM($J25)="Romans-2",TRIM($J25)="Globe",TRIM($J25)="Globe-12",TRIM($J25)="Neptune P1"))),1,0)))</f>
        <v/>
      </c>
      <c r="Q24" s="10" t="n"/>
      <c r="R24" s="9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IF($I24&gt;0,1,0),
      0
   ),
0))</f>
        <v/>
      </c>
      <c r="S24" s="9">
        <f>IF(OR($A24="Annual Leave",$A25="Annual Leave"),IF($A24="Annual Leave",8,0),0)</f>
        <v/>
      </c>
      <c r="T24" s="91" t="n"/>
      <c r="U24" s="144">
        <f>MAX(0,40-Y24)</f>
        <v/>
      </c>
      <c r="V24" s="351">
        <f>IF(OR($C24="",$D24=""),0,
 IF(OR($A24="Holiday",$A25="Holiday"),0,
 IF(AND(NOT(OR($A24="Annual Leave",$A25="Annual Leave")),$A24="Off day"),0,
  IF($I24+$I25&gt;=8,IF($I24&gt;=8,8,$I24),$I24)
  )))</f>
        <v/>
      </c>
      <c r="W24" s="351">
        <f>MAX(0,V24-U24)</f>
        <v/>
      </c>
      <c r="X24" s="351">
        <f>IF(C24="","",C24-WEEKDAY(C24,1)+1)</f>
        <v/>
      </c>
      <c r="Y24" s="351">
        <f>SUMPRODUCT(($X$14:$X23=X24)*(($V$14:$V23)+($O$14:$O23)))+IF(X24=X14,$L$11,0)</f>
        <v/>
      </c>
      <c r="Z24" s="351" t="n"/>
      <c r="AA24" s="351" t="n"/>
      <c r="AB24" s="351" t="n"/>
      <c r="AC24" s="351" t="n"/>
      <c r="AD24" s="351" t="n"/>
      <c r="AE24" s="351" t="n"/>
      <c r="AF24" s="351" t="n"/>
    </row>
    <row r="25" ht="24" customHeight="1" s="348" thickBot="1">
      <c r="A25" s="154" t="inlineStr">
        <is>
          <t>On Day</t>
        </is>
      </c>
      <c r="B25" s="273" t="n"/>
      <c r="C25" s="90">
        <f>C24</f>
        <v/>
      </c>
      <c r="D25" s="276" t="n"/>
      <c r="E25" s="277">
        <f>IF(D25="", "",
 IF(D25=TIME(0,0,0), 0,
 IF(AND(D25&gt;=TIME(0,0,1), D25&lt;=TIME(2,0,0)), TIME(7,0,0),
 IF(AND(D25&gt;=TIME(6,0,0), D25&lt;=TIME(8,0,0)), TIME(12,0,0),
 IF(AND(D25&gt;TIME(8,0,0), D25&lt;=TIME(13,59,0)), TIME(15,0,0),
 IF(AND(D25&gt;=TIME(14,0,0), D25&lt;=TIME(17,59,0)), TIME(21,0,0),
 IF(AND(D25&gt;=TIME(18,0,0), D25&lt;=TIME(21,59,0)), TIME(0,0,0),
 IF(AND(D25&gt;=TIME(22,0,0), D25&lt;=TIME(23,59,59)), TIME(7,0,0), ""))))))))</f>
        <v/>
      </c>
      <c r="F25" s="156" t="n"/>
      <c r="G25" s="277">
        <f>IF(AND(D25&gt;=TIME(6,0,0),D25&lt;=TIME(8,0,0)),E25,"")</f>
        <v/>
      </c>
      <c r="H25" s="276" t="n"/>
      <c r="I25" s="30">
        <f>ROUND(IF(OR(D25="",E25="",E25=0),0,IF(H25="",MOD(E25-D25,1)*24,MOD(H25-D25,1)*24)),2)</f>
        <v/>
      </c>
      <c r="J25" s="158" t="n"/>
      <c r="K25" s="274" t="n"/>
      <c r="L25" s="271" t="n"/>
      <c r="M25" s="275">
        <f>MAX(0,V25-W25)</f>
        <v/>
      </c>
      <c r="N25" s="278">
        <f>(IF(OR($C25="",$D25=""),0,
 IF(OR($A24="Holiday",$A25="Holiday"),
    IF(ISNUMBER(MATCH(TRIM($B25),{"Phagwah","Good Friday","Easter Monday","Labour Day","Christmas","Eid ul Azha","Romans-2","Globe-12","Neptune P1"},0)),0,$I25),
 IF(AND(NOT(OR($A24="Annual Leave",$A25="Annual Leave")),$A25="Off day"),$I25,
  MAX(0,$I25-$V25)
  ))))+W25</f>
        <v/>
      </c>
      <c r="O25" s="278">
        <f>IF(AND(OR($A24="Holiday",$A25="Holiday"),
        ISNUMBER(MATCH(TRIM($B25),{"Phagwah","Good Friday","Easter Monday","Labour Day","Christmas","Eid ul Azha","Romans-2","Globe-12","Neptune P1"},0))),
   $I25,0)</f>
        <v/>
      </c>
      <c r="P25" s="278">
        <f>IF(OR($O$7="Canteen",$O$7="Head Office"),0,IF($I25&lt;=0,0,IF(AND($I24&lt;=0,OR(TRIM($J25)="Hebrews",TRIM($J25)="Romans",TRIM($J25)="Romans-2",TRIM($J25)="Globe",TRIM($J25)="Globe-12",TRIM($J25)="Neptune P1")),1,0)))</f>
        <v/>
      </c>
      <c r="Q25" s="279" t="n"/>
      <c r="R25" s="278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IF(AND($I24=0,$I25&gt;0),1,0),
      0
   ),
0))</f>
        <v/>
      </c>
      <c r="S25" s="278">
        <f>IF(OR($A24="Annual Leave",$A25="Annual Leave"),IF(AND($A24&lt;&gt;"Annual Leave",$A25="Annual Leave"),8,0),0)</f>
        <v/>
      </c>
      <c r="T25" s="280" t="n"/>
      <c r="U25" s="144">
        <f>MAX(0,40-Y25)</f>
        <v/>
      </c>
      <c r="V25" s="351">
        <f>IF(OR($C25="",$D25=""),0,
 IF(OR($A24="Holiday",$A25="Holiday"),0,
 IF(AND(NOT(OR($A24="Annual Leave",$A25="Annual Leave")),$A25="Off day"),0,
  IF($I24+$I25&gt;=8,IF($I24&gt;=8,0,8-$I24),$I25)
  )))</f>
        <v/>
      </c>
      <c r="W25" s="351">
        <f>MAX(0,V25-U25)</f>
        <v/>
      </c>
      <c r="X25" s="351">
        <f>IF(C25="","",C25-WEEKDAY(C25,1)+1)</f>
        <v/>
      </c>
      <c r="Y25" s="351">
        <f>SUMPRODUCT(($X$14:$X24=X25)*(($V$14:$V24)+($O$14:$O24)))+IF(X25=X14,$L$11,0)</f>
        <v/>
      </c>
      <c r="Z25" s="351" t="n"/>
      <c r="AA25" s="351" t="n"/>
      <c r="AB25" s="351" t="n"/>
      <c r="AC25" s="351" t="n"/>
      <c r="AD25" s="351" t="n"/>
      <c r="AE25" s="351" t="n"/>
      <c r="AF25" s="351" t="n"/>
    </row>
    <row r="26" ht="24" customHeight="1" s="348" thickBot="1">
      <c r="A26" s="159" t="inlineStr">
        <is>
          <t>On Day</t>
        </is>
      </c>
      <c r="B26" s="281" t="n"/>
      <c r="C26" s="92">
        <f>C24+1</f>
        <v/>
      </c>
      <c r="D26" s="31" t="n"/>
      <c r="E26" s="160">
        <f>IF(D26="", "",
 IF(D26=TIME(0,0,0), 0,
 IF(AND(D26&gt;=TIME(0,0,1), D26&lt;=TIME(2,0,0)), TIME(7,0,0),
 IF(AND(D26&gt;=TIME(6,0,0), D26&lt;=TIME(8,0,0)), TIME(12,0,0),
 IF(AND(D26&gt;TIME(8,0,0), D26&lt;=TIME(13,59,0)), TIME(15,0,0),
 IF(AND(D26&gt;=TIME(14,0,0), D26&lt;=TIME(17,59,0)), TIME(21,0,0),
 IF(AND(D26&gt;=TIME(18,0,0), D26&lt;=TIME(21,59,0)), TIME(0,0,0),
 IF(AND(D26&gt;=TIME(22,0,0), D26&lt;=TIME(23,59,59)), TIME(7,0,0), ""))))))))</f>
        <v/>
      </c>
      <c r="F26" s="161" t="n"/>
      <c r="G26" s="160">
        <f>IF(AND(D26&gt;=TIME(6,0,0),D26&lt;=TIME(8,0,0)),E26,"")</f>
        <v/>
      </c>
      <c r="H26" s="31" t="n"/>
      <c r="I26" s="32">
        <f>ROUND(IF(OR(D26="",E26="",E26=0),0,IF(H26="",MOD(E26-D26,1)*24,MOD(H26-D26,1)*24)),2)</f>
        <v/>
      </c>
      <c r="J26" s="162" t="n"/>
      <c r="K26" s="282" t="n"/>
      <c r="L26" s="271" t="n"/>
      <c r="M26" s="283">
        <f>MAX(0,V26-W26)</f>
        <v/>
      </c>
      <c r="N26" s="33">
        <f>(IF(OR($C26="",$D26=""),0,
 IF(OR($A26="Holiday",$A27="Holiday"),
    IF(ISNUMBER(MATCH(TRIM($B26),{"Phagwah","Good Friday","Easter Monday","Labour Day","Christmas","Eid ul Azha","Romans-2","Globe-12","Neptune P1"},0)),0,$I26),
 IF(AND(NOT(OR($A26="Annual Leave",$A27="Annual Leave")),$A26="Off day"),$I26,
  MAX(0,$I26-$V26)
  ))))+W26</f>
        <v/>
      </c>
      <c r="O26" s="33">
        <f>IF(AND(OR($A26="Holiday",$A27="Holiday"),
        ISNUMBER(MATCH(TRIM($B26),{"Phagwah","Good Friday","Easter Monday","Labour Day","Christmas","Eid ul Azha","Romans-2","Globe-12","Neptune P1"},0))),
   $I26,0)</f>
        <v/>
      </c>
      <c r="P26" s="33">
        <f>IF(OR($O$7="Canteen",$O$7="Head Office"),0,IF($I26&lt;=0,0,IF(OR(OR(TRIM($J26)="Hebrews",TRIM($J26)="Romans",TRIM($J26)="Romans-2",TRIM($J26)="Globe",TRIM($J26)="Globe-12",TRIM($J26)="Neptune P1"),AND($I27&gt;0,OR(TRIM($J27)="Hebrews",TRIM($J27)="Romans",TRIM($J27)="Romans-2",TRIM($J27)="Globe",TRIM($J27)="Globe-12",TRIM($J27)="Neptune P1"))),1,0)))</f>
        <v/>
      </c>
      <c r="Q26" s="34" t="n"/>
      <c r="R26" s="33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IF($I26&gt;0,1,0),
      0
   ),
0))</f>
        <v/>
      </c>
      <c r="S26" s="33">
        <f>IF(OR($A26="Annual Leave",$A27="Annual Leave"),IF($A26="Annual Leave",8,0),0)</f>
        <v/>
      </c>
      <c r="T26" s="35" t="n"/>
      <c r="U26" s="144">
        <f>MAX(0,40-Y26)</f>
        <v/>
      </c>
      <c r="V26" s="351">
        <f>IF(OR($C26="",$D26=""),0,
 IF(OR($A26="Holiday",$A27="Holiday"),0,
 IF(AND(NOT(OR($A26="Annual Leave",$A27="Annual Leave")),$A26="Off day"),0,
  IF($I26+$I27&gt;=8,IF($I26&gt;=8,8,$I26),$I26)
  )))</f>
        <v/>
      </c>
      <c r="W26" s="351">
        <f>MAX(0,V26-U26)</f>
        <v/>
      </c>
      <c r="X26" s="351">
        <f>IF(C26="","",C26-WEEKDAY(C26,1)+1)</f>
        <v/>
      </c>
      <c r="Y26" s="351">
        <f>SUMPRODUCT(($X$14:$X25=X26)*(($V$14:$V25)+($O$14:$O25)))+IF(X26=X14,$L$11,0)</f>
        <v/>
      </c>
      <c r="Z26" s="351" t="n"/>
      <c r="AA26" s="351" t="n"/>
      <c r="AB26" s="351" t="n"/>
      <c r="AC26" s="351" t="n"/>
      <c r="AD26" s="351" t="n"/>
      <c r="AE26" s="351" t="n"/>
      <c r="AF26" s="351" t="n"/>
    </row>
    <row r="27" ht="24" customHeight="1" s="348" thickBot="1">
      <c r="A27" s="159" t="inlineStr">
        <is>
          <t>On Day</t>
        </is>
      </c>
      <c r="B27" s="281" t="n"/>
      <c r="C27" s="93">
        <f>C26</f>
        <v/>
      </c>
      <c r="D27" s="36" t="n"/>
      <c r="E27" s="163">
        <f>IF(D27="", "",
 IF(D27=TIME(0,0,0), 0,
 IF(AND(D27&gt;=TIME(0,0,1), D27&lt;=TIME(2,0,0)), TIME(7,0,0),
 IF(AND(D27&gt;=TIME(6,0,0), D27&lt;=TIME(8,0,0)), TIME(12,0,0),
 IF(AND(D27&gt;TIME(8,0,0), D27&lt;=TIME(13,59,0)), TIME(15,0,0),
 IF(AND(D27&gt;=TIME(14,0,0), D27&lt;=TIME(17,59,0)), TIME(21,0,0),
 IF(AND(D27&gt;=TIME(18,0,0), D27&lt;=TIME(21,59,0)), TIME(0,0,0),
 IF(AND(D27&gt;=TIME(22,0,0), D27&lt;=TIME(23,59,59)), TIME(7,0,0), ""))))))))</f>
        <v/>
      </c>
      <c r="F27" s="164" t="n"/>
      <c r="G27" s="163">
        <f>IF(AND(D27&gt;=TIME(6,0,0),D27&lt;=TIME(8,0,0)),E27,"")</f>
        <v/>
      </c>
      <c r="H27" s="36" t="n"/>
      <c r="I27" s="37">
        <f>ROUND(IF(OR(D27="",E27="",E27=0),0,IF(H27="",MOD(E27-D27,1)*24,MOD(H27-D27,1)*24)),2)</f>
        <v/>
      </c>
      <c r="J27" s="162" t="n"/>
      <c r="K27" s="282" t="n"/>
      <c r="L27" s="271" t="n"/>
      <c r="M27" s="283">
        <f>MAX(0,V27-W27)</f>
        <v/>
      </c>
      <c r="N27" s="38">
        <f>(IF(OR($C27="",$D27=""),0,
 IF(OR($A26="Holiday",$A27="Holiday"),
    IF(ISNUMBER(MATCH(TRIM($B27),{"Phagwah","Good Friday","Easter Monday","Labour Day","Christmas","Eid ul Azha","Romans-2","Globe-12","Neptune P1"},0)),0,$I27),
 IF(AND(NOT(OR($A26="Annual Leave",$A27="Annual Leave")),$A27="Off day"),$I27,
  MAX(0,$I27-$V27)
  ))))+W27</f>
        <v/>
      </c>
      <c r="O27" s="38">
        <f>IF(AND(OR($A26="Holiday",$A27="Holiday"),
        ISNUMBER(MATCH(TRIM($B27),{"Phagwah","Good Friday","Easter Monday","Labour Day","Christmas","Eid ul Azha","Romans-2","Globe-12","Neptune P1"},0))),
   $I27,0)</f>
        <v/>
      </c>
      <c r="P27" s="38">
        <f>IF(OR($O$7="Canteen",$O$7="Head Office"),0,IF($I27&lt;=0,0,IF(AND($I26&lt;=0,OR(TRIM($J27)="Hebrews",TRIM($J27)="Romans",TRIM($J27)="Romans-2",TRIM($J27)="Globe",TRIM($J27)="Globe-12",TRIM($J27)="Neptune P1")),1,0)))</f>
        <v/>
      </c>
      <c r="Q27" s="39" t="n"/>
      <c r="R27" s="38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IF(AND($I26=0,$I27&gt;0),1,0),
      0
   ),
0))</f>
        <v/>
      </c>
      <c r="S27" s="38">
        <f>IF(OR($A26="Annual Leave",$A27="Annual Leave"),IF(AND($A26&lt;&gt;"Annual Leave",$A27="Annual Leave"),8,0),0)</f>
        <v/>
      </c>
      <c r="T27" s="40" t="n"/>
      <c r="U27" s="144">
        <f>MAX(0,40-Y27)</f>
        <v/>
      </c>
      <c r="V27" s="351">
        <f>IF(OR($C27="",$D27=""),0,
 IF(OR($A26="Holiday",$A27="Holiday"),0,
 IF(AND(NOT(OR($A26="Annual Leave",$A27="Annual Leave")),$A27="Off day"),0,
  IF($I26+$I27&gt;=8,IF($I26&gt;=8,0,8-$I26),$I27)
  )))</f>
        <v/>
      </c>
      <c r="W27" s="351">
        <f>MAX(0,V27-U27)</f>
        <v/>
      </c>
      <c r="X27" s="351">
        <f>IF(C27="","",C27-WEEKDAY(C27,1)+1)</f>
        <v/>
      </c>
      <c r="Y27" s="351">
        <f>SUMPRODUCT(($X$14:$X26=X27)*(($V$14:$V26)+($O$14:$O26)))+IF(X27=X14,$L$11,0)</f>
        <v/>
      </c>
      <c r="Z27" s="351" t="n"/>
      <c r="AA27" s="351" t="n"/>
      <c r="AB27" s="351" t="n"/>
      <c r="AC27" s="351" t="n"/>
      <c r="AD27" s="351" t="n"/>
      <c r="AE27" s="351" t="n"/>
      <c r="AF27" s="351" t="n"/>
    </row>
    <row r="28" ht="24" customHeight="1" s="348" thickBot="1">
      <c r="A28" s="176" t="n"/>
      <c r="B28" s="176" t="n"/>
      <c r="C28" s="145" t="n"/>
      <c r="D28" s="6" t="n"/>
      <c r="E28" s="14" t="n"/>
      <c r="F28" s="6" t="n"/>
      <c r="G28" s="6" t="n"/>
      <c r="H28" s="336" t="n"/>
      <c r="I28" s="351" t="n"/>
      <c r="J28" s="336" t="n"/>
      <c r="K28" s="336" t="n"/>
      <c r="L28" s="336" t="n"/>
      <c r="M28" s="99">
        <f>MAX(0,V28-W28)</f>
        <v/>
      </c>
      <c r="N28" s="99">
        <f>(IF(OR($C28="",$D28=""),0,
 IF(OR($A28="Holiday",$A29="Holiday"),
    IF(ISNUMBER(MATCH(TRIM($B28),{"Phagwah","Good Friday","Easter Monday","Labour Day","Christmas","Eid ul Azha","Romans-2","Globe-12","Neptune P1"},0)),0,$I28),
 IF(AND(NOT(OR($A28="Annual Leave",$A29="Annual Leave")),$A28="Off day"),$I28,
  MAX(0,$I28-$V28)
  ))))+W28</f>
        <v/>
      </c>
      <c r="O28" s="99">
        <f>IF(AND(OR($A28="Holiday",$A29="Holiday"),
        ISNUMBER(MATCH(TRIM($B28),{"Phagwah","Good Friday","Easter Monday","Labour Day","Christmas","Eid ul Azha","Romans-2","Globe-12","Neptune P1"},0))),
   $I28,0)</f>
        <v/>
      </c>
      <c r="P28" s="99">
        <f>IF(OR($O$7="Canteen",$O$7="Head Office"),0,IF($I28&lt;=0,0,IF(OR(OR(TRIM($J28)="Hebrews",TRIM($J28)="Romans",TRIM($J28)="Romans-2",TRIM($J28)="Globe",TRIM($J28)="Globe-12",TRIM($J28)="Neptune P1"),AND($I29&gt;0,OR(TRIM($J29)="Hebrews",TRIM($J29)="Romans",TRIM($J29)="Romans-2",TRIM($J29)="Globe",TRIM($J29)="Globe-12",TRIM($J29)="Neptune P1"))),1,0)))</f>
        <v/>
      </c>
      <c r="Q28" s="178" t="n"/>
      <c r="R28" s="15" t="n"/>
      <c r="S28" s="99">
        <f>IF(OR($A28="Annual Leave",$A29="Annual Leave"),IF($A28="Annual Leave",8,0),0)</f>
        <v/>
      </c>
      <c r="T28" s="100">
        <f>SUM(T14:T27)</f>
        <v/>
      </c>
      <c r="U28" s="144">
        <f>MAX(0,40-Y28)</f>
        <v/>
      </c>
      <c r="V28" s="351">
        <f>IF(OR($C28="",$D28=""),0,
 IF(OR($A28="Holiday",$A29="Holiday"),0,
 IF(AND(NOT(OR($A28="Annual Leave",$A29="Annual Leave")),$A28="Off day"),0,
  IF($I28+$I29&gt;=8,IF($I28&gt;=8,8,$I28),$I28)
  )))</f>
        <v/>
      </c>
      <c r="W28" s="351">
        <f>MAX(0,V28-U28)</f>
        <v/>
      </c>
      <c r="X28" s="351">
        <f>IF(C28="","",C28-WEEKDAY(C28,1)+1)</f>
        <v/>
      </c>
      <c r="Y28" s="351">
        <f>SUMPRODUCT(($X$14:$X27=X28)*(($V$14:$V27)+($O$14:$O27)))+IF(X28=X14,$L$11,0)</f>
        <v/>
      </c>
      <c r="Z28" s="351" t="n"/>
      <c r="AA28" s="351" t="n"/>
      <c r="AB28" s="351" t="n"/>
      <c r="AC28" s="351" t="n"/>
      <c r="AD28" s="351" t="n"/>
      <c r="AE28" s="351" t="n"/>
      <c r="AF28" s="351" t="n"/>
    </row>
    <row r="29" hidden="1" ht="15.75" customHeight="1" s="348" thickBot="1">
      <c r="A29" s="179" t="n"/>
      <c r="B29" s="176" t="n"/>
      <c r="C29" s="145" t="n"/>
      <c r="D29" s="6" t="n"/>
      <c r="E29" s="295">
        <f>IF(D29="", "",
 IF(D29=TIME(0,0,0), 0,
 IF(AND(D29&gt;=TIME(0,0,1), D29&lt;=TIME(2,0,0)), TIME(7,0,0),
 IF(AND(D29&gt;=TIME(6,0,0), D29&lt;=TIME(8,0,0)), TIME(12,0,0),
 IF(AND(D29&gt;TIME(8,0,0), D29&lt;=TIME(13,59,0)), TIME(15,0,0),
 IF(AND(D29&gt;=TIME(14,0,0), D29&lt;=TIME(17,59,0)), TIME(21,0,0),
 IF(AND(D29&gt;=TIME(18,0,0), D29&lt;=TIME(21,59,0)), TIME(0,0,0),
 IF(AND(D29&gt;=TIME(22,0,0), D29&lt;=TIME(23,59,59)), TIME(7,0,0), ""))))))))</f>
        <v/>
      </c>
      <c r="F29" s="6" t="n"/>
      <c r="G29" s="6" t="n"/>
      <c r="H29" s="6" t="n"/>
      <c r="I29" s="6" t="n"/>
      <c r="J29" s="6" t="n"/>
      <c r="K29" s="6" t="n"/>
      <c r="L29" s="6" t="n"/>
      <c r="M29" s="4">
        <f>MAX(0,V29-W29)</f>
        <v/>
      </c>
      <c r="N29" s="4">
        <f>(IF(OR($C29="",$D29=""),0,
 IF(OR($A28="Holiday",$A29="Holiday"),
    IF(ISNUMBER(MATCH(TRIM($B29),{"Phagwah","Good Friday","Easter Monday","Labour Day","Christmas","Eid ul Azha","Romans-2","Globe-12","Neptune P1"},0)),0,$I29),
 IF(AND(NOT(OR($A28="Annual Leave",$A29="Annual Leave")),$A29="Off day"),$I29,
  MAX(0,$I29-$V29)
  ))))+W29</f>
        <v/>
      </c>
      <c r="O29" s="4">
        <f>IF(AND(OR($A28="Holiday",$A29="Holiday"),
        ISNUMBER(MATCH(TRIM($B29),{"Phagwah","Good Friday","Easter Monday","Labour Day","Christmas","Eid ul Azha","Romans-2","Globe-12","Neptune P1"},0))),
   $I29,0)</f>
        <v/>
      </c>
      <c r="P29" s="4">
        <f>IF(OR($O$7="Canteen",$O$7="Head Office"),0,IF($I29&lt;=0,0,IF(AND($I28&lt;=0,OR(TRIM($J29)="Hebrews",TRIM($J29)="Romans",TRIM($J29)="Romans-2",TRIM($J29)="Globe",TRIM($J29)="Globe-12",TRIM($J29)="Neptune P1")),1,0)))</f>
        <v/>
      </c>
      <c r="Q29" s="6" t="n"/>
      <c r="R29" s="296">
        <f>IF(OR($O$7="Canteen",$O$7="Head Office"),0,IF(
  AND(
    SUMIFS(I:I, C:C, C29) &gt;= 8,
    COUNTIFS(C$14:C29, C29)=1,
    OR(
      TEXT(D29,"hh:mm:ss")="07:00:00",
      TEXT(D29,"hh:mm:ss")="15:00:00",
      TEXT(D29,"hh:mm:ss")="23:00:00",
      TEXT(D30,"hh:mm:ss")="07:00:00",
      TEXT(D30,"hh:mm:ss")="15:00:00",
      TEXT(D30,"hh:mm:ss")="23:00:00"
    )
  ),
  1,
  0
))</f>
        <v/>
      </c>
      <c r="S29" s="4">
        <f>IF(OR($A28="Annual Leave",$A29="Annual Leave"),IF(AND($A28&lt;&gt;"Annual Leave",$A29="Annual Leave"),8,0),0)</f>
        <v/>
      </c>
      <c r="T29" s="146" t="n"/>
      <c r="U29" s="351">
        <f>MAX(0,40-Y29)</f>
        <v/>
      </c>
      <c r="V29" s="351">
        <f>IF(OR($C29="",$D29=""),0,
 IF(OR($A28="Holiday",$A29="Holiday"),0,
 IF(AND(NOT(OR($A28="Annual Leave",$A29="Annual Leave")),$A29="Off day"),0,
  IF($I28+$I29&gt;=8,IF($I28&gt;=8,0,8-$I28),$I29)
  )))</f>
        <v/>
      </c>
      <c r="W29" s="351">
        <f>MAX(0,V29-U29)</f>
        <v/>
      </c>
      <c r="X29" s="351">
        <f>IF(C29="","",C29-WEEKDAY(C29,1)+1)</f>
        <v/>
      </c>
      <c r="Y29" s="351">
        <f>SUMPRODUCT(($X$14:$X28=X29)*(($V$14:$V28)+($O$14:$O28)))+IF(X29=X14,$L$11,0)</f>
        <v/>
      </c>
      <c r="Z29" s="351" t="n"/>
      <c r="AA29" s="351" t="n"/>
      <c r="AB29" s="351" t="n"/>
      <c r="AC29" s="351" t="n"/>
      <c r="AD29" s="351" t="n"/>
      <c r="AE29" s="351" t="n"/>
      <c r="AF29" s="351" t="n"/>
    </row>
    <row r="30" ht="24" customHeight="1" s="348" thickBot="1">
      <c r="A30" s="147" t="inlineStr">
        <is>
          <t>On Day</t>
        </is>
      </c>
      <c r="B30" s="180" t="n"/>
      <c r="C30" s="88">
        <f>C27+1</f>
        <v/>
      </c>
      <c r="D30" s="54" t="n"/>
      <c r="E30" s="148">
        <f>IF(D30="", "",
 IF(D30=TIME(0,0,0), 0,
 IF(AND(D30&gt;=TIME(0,0,1), D30&lt;=TIME(2,0,0)), TIME(7,0,0),
 IF(AND(D30&gt;=TIME(6,0,0), D30&lt;=TIME(8,0,0)), TIME(12,0,0),
 IF(AND(D30&gt;TIME(8,0,0), D30&lt;=TIME(13,59,0)), TIME(15,0,0),
 IF(AND(D30&gt;=TIME(14,0,0), D30&lt;=TIME(17,59,0)), TIME(21,0,0),
 IF(AND(D30&gt;=TIME(18,0,0), D30&lt;=TIME(21,59,0)), TIME(0,0,0),
 IF(AND(D30&gt;=TIME(22,0,0), D30&lt;=TIME(23,59,59)), TIME(7,0,0), ""))))))))</f>
        <v/>
      </c>
      <c r="F30" s="149" t="n"/>
      <c r="G30" s="148">
        <f>IF(AND(D30&gt;=TIME(6,0,0),D30&lt;=TIME(8,0,0)),E30,"")</f>
        <v/>
      </c>
      <c r="H30" s="54" t="n"/>
      <c r="I30" s="55">
        <f>ROUND(IF(OR(D30="",E30="",E30=0),0,IF(H30="",MOD(E30-D30,1)*24,MOD(H30-D30,1)*24)),2)</f>
        <v/>
      </c>
      <c r="J30" s="150" t="n"/>
      <c r="K30" s="270" t="n"/>
      <c r="L30" s="181" t="n"/>
      <c r="M30" s="272">
        <f>MAX(0,V30-W30)</f>
        <v/>
      </c>
      <c r="N30" s="56">
        <f>(IF(OR($C30="",$D30=""),0,
 IF(OR($A30="Holiday",$A31="Holiday"),
    IF(ISNUMBER(MATCH(TRIM($B30),{"Phagwah","Good Friday","Easter Monday","Labour Day","Christmas","Eid ul Azha","Romans-2","Globe-12","Neptune P1"},0)),0,$I30),
 IF(AND(NOT(OR($A30="Annual Leave",$A31="Annual Leave")),$A30="Off day"),$I30,
  MAX(0,$I30-$V30)
  ))))+W30</f>
        <v/>
      </c>
      <c r="O30" s="56">
        <f>IF(AND(OR($A30="Holiday",$A31="Holiday"),
        ISNUMBER(MATCH(TRIM($B30),{"Phagwah","Good Friday","Easter Monday","Labour Day","Christmas","Eid ul Azha","Romans-2","Globe-12","Neptune P1"},0))),
   $I30,0)</f>
        <v/>
      </c>
      <c r="P30" s="56">
        <f>IF(OR($O$7="Canteen",$O$7="Head Office"),0,IF($I30&lt;=0,0,IF(OR(OR(TRIM($J30)="Hebrews",TRIM($J30)="Romans",TRIM($J30)="Romans-2",TRIM($J30)="Globe",TRIM($J30)="Globe-12",TRIM($J30)="Neptune P1"),AND($I31&gt;0,OR(TRIM($J31)="Hebrews",TRIM($J31)="Romans",TRIM($J31)="Romans-2",TRIM($J31)="Globe",TRIM($J31)="Globe-12",TRIM($J31)="Neptune P1"))),1,0)))</f>
        <v/>
      </c>
      <c r="Q30" s="57" t="n"/>
      <c r="R30" s="56">
        <f>IF(OR($O$7="Canteen",$O$7="Head Office"),0,IF(
  AND(
    SUMIFS(I:I, C:C, C30) &gt;= 8,
    COUNTIFS(C$14:C30, C30)=1,
    OR(
      TEXT(D30,"hh:mm:ss")="07:00:00",
      TEXT(D30,"hh:mm:ss")="15:00:00",
      TEXT(D30,"hh:mm:ss")="23:00:00",
      TEXT(D31,"hh:mm:ss")="07:00:00",
      TEXT(D31,"hh:mm:ss")="15:00:00",
      TEXT(D31,"hh:mm:ss")="23:00:00"
    )
  ),
  1,
  0
))</f>
        <v/>
      </c>
      <c r="S30" s="56">
        <f>IF(OR($A30="Annual Leave",$A31="Annual Leave"),IF($A30="Annual Leave",8,0),0)</f>
        <v/>
      </c>
      <c r="T30" s="58" t="n"/>
      <c r="U30" s="144">
        <f>MAX(0,40-Y30)</f>
        <v/>
      </c>
      <c r="V30" s="151">
        <f>IF(OR($C30="",$D30=""),0,
 IF(OR($A30="Holiday",$A31="Holiday"),0,
 IF(AND(NOT(OR($A30="Annual Leave",$A31="Annual Leave")),$A30="Off day"),0,
  IF($I30+$I31&gt;=8,IF($I30&gt;=8,8,$I30),$I30)
  )))</f>
        <v/>
      </c>
      <c r="W30" s="151">
        <f>MAX(0,V30-U30)</f>
        <v/>
      </c>
      <c r="X30" s="151">
        <f>IF(C30="","",C30-WEEKDAY(C30,1)+1)</f>
        <v/>
      </c>
      <c r="Y30" s="151">
        <f>SUMPRODUCT(($X$14:$X29=X30)*(($V$14:$V29)+($O$14:$O29)))+IF(X30=X14,$L$11,0)</f>
        <v/>
      </c>
      <c r="Z30" s="151" t="n"/>
      <c r="AA30" s="151" t="n"/>
      <c r="AB30" s="151" t="n"/>
      <c r="AC30" s="351" t="n"/>
      <c r="AD30" s="351" t="n"/>
      <c r="AE30" s="351" t="n"/>
      <c r="AF30" s="351" t="n"/>
    </row>
    <row r="31" ht="24" customHeight="1" s="348" thickBot="1">
      <c r="A31" s="147" t="inlineStr">
        <is>
          <t>On Day</t>
        </is>
      </c>
      <c r="B31" s="182" t="n"/>
      <c r="C31" s="89">
        <f>C30</f>
        <v/>
      </c>
      <c r="D31" s="59" t="n"/>
      <c r="E31" s="152">
        <f>IF(D31="", "",
 IF(D31=TIME(0,0,0), 0,
 IF(AND(D31&gt;=TIME(0,0,1), D31&lt;=TIME(2,0,0)), TIME(7,0,0),
 IF(AND(D31&gt;=TIME(6,0,0), D31&lt;=TIME(8,0,0)), TIME(12,0,0),
 IF(AND(D31&gt;TIME(8,0,0), D31&lt;=TIME(13,59,0)), TIME(15,0,0),
 IF(AND(D31&gt;=TIME(14,0,0), D31&lt;=TIME(17,59,0)), TIME(21,0,0),
 IF(AND(D31&gt;=TIME(18,0,0), D31&lt;=TIME(21,59,0)), TIME(0,0,0),
 IF(AND(D31&gt;=TIME(22,0,0), D31&lt;=TIME(23,59,59)), TIME(7,0,0), ""))))))))</f>
        <v/>
      </c>
      <c r="F31" s="153" t="n"/>
      <c r="G31" s="152">
        <f>IF(AND(D31&gt;=TIME(6,0,0),D31&lt;=TIME(8,0,0)),E31,"")</f>
        <v/>
      </c>
      <c r="H31" s="59" t="n"/>
      <c r="I31" s="60">
        <f>ROUND(IF(OR(D31="",E31="",E31=0),0,IF(H31="",MOD(E31-D31,1)*24,MOD(H31-D31,1)*24)),2)</f>
        <v/>
      </c>
      <c r="J31" s="150" t="n"/>
      <c r="K31" s="270" t="n"/>
      <c r="L31" s="183" t="n"/>
      <c r="M31" s="272">
        <f>MAX(0,V31-W31)</f>
        <v/>
      </c>
      <c r="N31" s="61">
        <f>(IF(OR($C31="",$D31=""),0,
 IF(OR($A30="Holiday",$A31="Holiday"),
    IF(ISNUMBER(MATCH(TRIM($B31),{"Phagwah","Good Friday","Easter Monday","Labour Day","Christmas","Eid ul Azha","Romans-2","Globe-12","Neptune P1"},0)),0,$I31),
 IF(AND(NOT(OR($A30="Annual Leave",$A31="Annual Leave")),$A31="Off day"),$I31,
  MAX(0,$I31-$V31)
  ))))+W31</f>
        <v/>
      </c>
      <c r="O31" s="61">
        <f>IF(AND(OR($A30="Holiday",$A31="Holiday"),
        ISNUMBER(MATCH(TRIM($B31),{"Phagwah","Good Friday","Easter Monday","Labour Day","Christmas","Eid ul Azha","Romans-2","Globe-12","Neptune P1"},0))),
   $I31,0)</f>
        <v/>
      </c>
      <c r="P31" s="61">
        <f>IF(OR($O$7="Canteen",$O$7="Head Office"),0,IF($I31&lt;=0,0,IF(AND($I30&lt;=0,OR(TRIM($J31)="Hebrews",TRIM($J31)="Romans",TRIM($J31)="Romans-2",TRIM($J31)="Globe",TRIM($J31)="Globe-12",TRIM($J31)="Neptune P1")),1,0)))</f>
        <v/>
      </c>
      <c r="Q31" s="62" t="n"/>
      <c r="R31" s="61">
        <f>IF(OR($O$7="Canteen",$O$7="Head Office"),0,IF(
  AND(
    SUMIFS(I:I, C:C, C31) &gt;= 8,
    COUNTIFS(C$14:C31, C31)=1,
    OR(
      TEXT(D31,"hh:mm:ss")="07:00:00",
      TEXT(D31,"hh:mm:ss")="15:00:00",
      TEXT(D31,"hh:mm:ss")="23:00:00",
      TEXT(D32,"hh:mm:ss")="07:00:00",
      TEXT(D32,"hh:mm:ss")="15:00:00",
      TEXT(D32,"hh:mm:ss")="23:00:00"
    )
  ),
  1,
  0
))</f>
        <v/>
      </c>
      <c r="S31" s="61">
        <f>IF(OR($A30="Annual Leave",$A31="Annual Leave"),IF(AND($A30&lt;&gt;"Annual Leave",$A31="Annual Leave"),8,0),0)</f>
        <v/>
      </c>
      <c r="T31" s="63" t="n"/>
      <c r="U31" s="144">
        <f>MAX(0,40-Y31)</f>
        <v/>
      </c>
      <c r="V31" s="151">
        <f>IF(OR($C31="",$D31=""),0,
 IF(OR($A30="Holiday",$A31="Holiday"),0,
 IF(AND(NOT(OR($A30="Annual Leave",$A31="Annual Leave")),$A31="Off day"),0,
  IF($I30+$I31&gt;=8,IF($I30&gt;=8,0,8-$I30),$I31)
  )))</f>
        <v/>
      </c>
      <c r="W31" s="151">
        <f>MAX(0,V31-U31)</f>
        <v/>
      </c>
      <c r="X31" s="151">
        <f>IF(C31="","",C31-WEEKDAY(C31,1)+1)</f>
        <v/>
      </c>
      <c r="Y31" s="151">
        <f>SUMPRODUCT(($X$14:$X30=X31)*(($V$14:$V30)+($O$14:$O30)))+IF(X31=X14,$L$11,0)</f>
        <v/>
      </c>
      <c r="Z31" s="151" t="n"/>
      <c r="AA31" s="151" t="n"/>
      <c r="AB31" s="151" t="n"/>
      <c r="AC31" s="351" t="n"/>
      <c r="AD31" s="351" t="n"/>
      <c r="AE31" s="351" t="n"/>
      <c r="AF31" s="351" t="n"/>
    </row>
    <row r="32" ht="24" customHeight="1" s="348" thickBot="1">
      <c r="A32" s="184" t="inlineStr">
        <is>
          <t>On Day</t>
        </is>
      </c>
      <c r="B32" s="185" t="n"/>
      <c r="C32" s="101">
        <f>C30+1</f>
        <v/>
      </c>
      <c r="D32" s="11" t="n"/>
      <c r="E32" s="186">
        <f>IF(D32="", "",
 IF(D32=TIME(0,0,0), 0,
 IF(AND(D32&gt;=TIME(0,0,1), D32&lt;=TIME(2,0,0)), TIME(7,0,0),
 IF(AND(D32&gt;=TIME(6,0,0), D32&lt;=TIME(8,0,0)), TIME(12,0,0),
 IF(AND(D32&gt;TIME(8,0,0), D32&lt;=TIME(13,59,0)), TIME(15,0,0),
 IF(AND(D32&gt;=TIME(14,0,0), D32&lt;=TIME(17,59,0)), TIME(21,0,0),
 IF(AND(D32&gt;=TIME(18,0,0), D32&lt;=TIME(21,59,0)), TIME(0,0,0),
 IF(AND(D32&gt;=TIME(22,0,0), D32&lt;=TIME(23,59,59)), TIME(7,0,0), ""))))))))</f>
        <v/>
      </c>
      <c r="F32" s="187" t="n"/>
      <c r="G32" s="186">
        <f>IF(AND(D32&gt;=TIME(6,0,0),D32&lt;=TIME(8,0,0)),E32,"")</f>
        <v/>
      </c>
      <c r="H32" s="11" t="n"/>
      <c r="I32" s="87">
        <f>ROUND(IF(OR(D32="",E32="",E32=0),0,IF(H32="",MOD(E32-D32,1)*24,MOD(H32-D32,1)*24)),2)</f>
        <v/>
      </c>
      <c r="J32" s="188" t="n"/>
      <c r="K32" s="297" t="n"/>
      <c r="L32" s="189" t="n"/>
      <c r="M32" s="298">
        <f>MAX(0,V32-W32)</f>
        <v/>
      </c>
      <c r="N32" s="12">
        <f>(IF(OR($C32="",$D32=""),0,
 IF(OR($A32="Holiday",$A33="Holiday"),
    IF(ISNUMBER(MATCH(TRIM($B32),{"Phagwah","Good Friday","Easter Monday","Labour Day","Christmas","Eid ul Azha","Romans-2","Globe-12","Neptune P1"},0)),0,$I32),
 IF(AND(NOT(OR($A32="Annual Leave",$A33="Annual Leave")),$A32="Off day"),$I32,
  MAX(0,$I32-$V32)
  ))))+W32</f>
        <v/>
      </c>
      <c r="O32" s="12">
        <f>IF(AND(OR($A32="Holiday",$A33="Holiday"),
        ISNUMBER(MATCH(TRIM($B32),{"Phagwah","Good Friday","Easter Monday","Labour Day","Christmas","Eid ul Azha","Romans-2","Globe-12","Neptune P1"},0))),
   $I32,0)</f>
        <v/>
      </c>
      <c r="P32" s="12">
        <f>IF(OR($O$7="Canteen",$O$7="Head Office"),0,IF($I32&lt;=0,0,IF(OR(OR(TRIM($J32)="Hebrews",TRIM($J32)="Romans",TRIM($J32)="Romans-2",TRIM($J32)="Globe",TRIM($J32)="Globe-12",TRIM($J32)="Neptune P1"),AND($I33&gt;0,OR(TRIM($J33)="Hebrews",TRIM($J33)="Romans",TRIM($J33)="Romans-2",TRIM($J33)="Globe",TRIM($J33)="Globe-12",TRIM($J33)="Neptune P1"))),1,0)))</f>
        <v/>
      </c>
      <c r="Q32" s="13" t="n"/>
      <c r="R32" s="12">
        <f>IF(OR($O$7="Canteen",$O$7="Head Office"),0,IF(
  AND(
    SUMIFS(I:I, C:C, C32) &gt;= 8,
    COUNTIFS(C$14:C32, C32)=1,
    OR(
      TEXT(D32,"hh:mm:ss")="07:00:00",
      TEXT(D32,"hh:mm:ss")="15:00:00",
      TEXT(D32,"hh:mm:ss")="23:00:00",
      TEXT(D33,"hh:mm:ss")="07:00:00",
      TEXT(D33,"hh:mm:ss")="15:00:00",
      TEXT(D33,"hh:mm:ss")="23:00:00"
    )
  ),
  1,
  0
))</f>
        <v/>
      </c>
      <c r="S32" s="12">
        <f>IF(OR($A32="Annual Leave",$A33="Annual Leave"),IF($A32="Annual Leave",8,0),0)</f>
        <v/>
      </c>
      <c r="T32" s="102" t="n"/>
      <c r="U32" s="144">
        <f>MAX(0,40-Y32)</f>
        <v/>
      </c>
      <c r="V32" s="351">
        <f>IF(OR($C32="",$D32=""),0,
 IF(OR($A32="Holiday",$A33="Holiday"),0,
 IF(AND(NOT(OR($A32="Annual Leave",$A33="Annual Leave")),$A32="Off day"),0,
  IF($I32+$I33&gt;=8,IF($I32&gt;=8,8,$I32),$I32)
  )))</f>
        <v/>
      </c>
      <c r="W32" s="351">
        <f>MAX(0,V32-U32)</f>
        <v/>
      </c>
      <c r="X32" s="351">
        <f>IF(C32="","",C32-WEEKDAY(C32,1)+1)</f>
        <v/>
      </c>
      <c r="Y32" s="351">
        <f>SUMPRODUCT(($X$14:$X31=X32)*(($V$14:$V31)+($O$14:$O31)))+IF(X32=X14,$L$11,0)</f>
        <v/>
      </c>
      <c r="Z32" s="351" t="n"/>
      <c r="AA32" s="351" t="n"/>
      <c r="AB32" s="351" t="n"/>
      <c r="AC32" s="351" t="n"/>
      <c r="AD32" s="351" t="n"/>
      <c r="AE32" s="351" t="n"/>
      <c r="AF32" s="351" t="n"/>
    </row>
    <row r="33" ht="24" customHeight="1" s="348" thickBot="1">
      <c r="A33" s="184" t="inlineStr">
        <is>
          <t>On Day</t>
        </is>
      </c>
      <c r="B33" s="299" t="n"/>
      <c r="C33" s="101">
        <f>C32</f>
        <v/>
      </c>
      <c r="D33" s="300" t="n"/>
      <c r="E33" s="301">
        <f>IF(D33="", "",
 IF(D33=TIME(0,0,0), 0,
 IF(AND(D33&gt;=TIME(0,0,1), D33&lt;=TIME(2,0,0)), TIME(7,0,0),
 IF(AND(D33&gt;=TIME(6,0,0), D33&lt;=TIME(8,0,0)), TIME(12,0,0),
 IF(AND(D33&gt;TIME(8,0,0), D33&lt;=TIME(13,59,0)), TIME(15,0,0),
 IF(AND(D33&gt;=TIME(14,0,0), D33&lt;=TIME(17,59,0)), TIME(21,0,0),
 IF(AND(D33&gt;=TIME(18,0,0), D33&lt;=TIME(21,59,0)), TIME(0,0,0),
 IF(AND(D33&gt;=TIME(22,0,0), D33&lt;=TIME(23,59,59)), TIME(7,0,0), ""))))))))</f>
        <v/>
      </c>
      <c r="F33" s="187" t="n"/>
      <c r="G33" s="301">
        <f>IF(AND(D33&gt;=TIME(6,0,0),D33&lt;=TIME(8,0,0)),E33,"")</f>
        <v/>
      </c>
      <c r="H33" s="300" t="n"/>
      <c r="I33" s="87">
        <f>ROUND(IF(OR(D33="",E33="",E33=0),0,IF(H33="",MOD(E33-D33,1)*24,MOD(H33-D33,1)*24)),2)</f>
        <v/>
      </c>
      <c r="J33" s="190" t="n"/>
      <c r="K33" s="297" t="n"/>
      <c r="L33" s="189" t="n"/>
      <c r="M33" s="298">
        <f>MAX(0,V33-W33)</f>
        <v/>
      </c>
      <c r="N33" s="302">
        <f>(IF(OR($C33="",$D33=""),0,
 IF(OR($A32="Holiday",$A33="Holiday"),
    IF(ISNUMBER(MATCH(TRIM($B33),{"Phagwah","Good Friday","Easter Monday","Labour Day","Christmas","Eid ul Azha","Romans-2","Globe-12","Neptune P1"},0)),0,$I33),
 IF(AND(NOT(OR($A32="Annual Leave",$A33="Annual Leave")),$A33="Off day"),$I33,
  MAX(0,$I33-$V33)
  ))))+W33</f>
        <v/>
      </c>
      <c r="O33" s="302">
        <f>IF(AND(OR($A32="Holiday",$A33="Holiday"),
        ISNUMBER(MATCH(TRIM($B33),{"Phagwah","Good Friday","Easter Monday","Labour Day","Christmas","Eid ul Azha","Romans-2","Globe-12","Neptune P1"},0))),
   $I33,0)</f>
        <v/>
      </c>
      <c r="P33" s="302">
        <f>IF(OR($O$7="Canteen",$O$7="Head Office"),0,IF($I33&lt;=0,0,IF(AND($I32&lt;=0,OR(TRIM($J33)="Hebrews",TRIM($J33)="Romans",TRIM($J33)="Romans-2",TRIM($J33)="Globe",TRIM($J33)="Globe-12",TRIM($J33)="Neptune P1")),1,0)))</f>
        <v/>
      </c>
      <c r="Q33" s="303" t="n"/>
      <c r="R33" s="302">
        <f>IF(OR($O$7="Canteen",$O$7="Head Office"),0,IF(
  AND(
    SUMIFS(I:I, C:C, C33) &gt;= 8,
    COUNTIFS(C$14:C33, C33)=1,
    OR(
      TEXT(D33,"hh:mm:ss")="07:00:00",
      TEXT(D33,"hh:mm:ss")="15:00:00",
      TEXT(D33,"hh:mm:ss")="23:00:00",
      TEXT(D34,"hh:mm:ss")="07:00:00",
      TEXT(D34,"hh:mm:ss")="15:00:00",
      TEXT(D34,"hh:mm:ss")="23:00:00"
    )
  ),
  1,
  0
))</f>
        <v/>
      </c>
      <c r="S33" s="302">
        <f>IF(OR($A32="Annual Leave",$A33="Annual Leave"),IF(AND($A32&lt;&gt;"Annual Leave",$A33="Annual Leave"),8,0),0)</f>
        <v/>
      </c>
      <c r="T33" s="304" t="n"/>
      <c r="U33" s="144">
        <f>MAX(0,40-Y33)</f>
        <v/>
      </c>
      <c r="V33" s="351">
        <f>IF(OR($C33="",$D33=""),0,
 IF(OR($A32="Holiday",$A33="Holiday"),0,
 IF(AND(NOT(OR($A32="Annual Leave",$A33="Annual Leave")),$A33="Off day"),0,
  IF($I32+$I33&gt;=8,IF($I32&gt;=8,0,8-$I32),$I33)
  )))</f>
        <v/>
      </c>
      <c r="W33" s="351">
        <f>MAX(0,V33-U33)</f>
        <v/>
      </c>
      <c r="X33" s="351">
        <f>IF(C33="","",C33-WEEKDAY(C33,1)+1)</f>
        <v/>
      </c>
      <c r="Y33" s="351">
        <f>SUMPRODUCT(($X$14:$X32=X33)*(($V$14:$V32)+($O$14:$O32)))+IF(X33=X14,$L$11,0)</f>
        <v/>
      </c>
      <c r="Z33" s="351" t="n"/>
      <c r="AA33" s="351" t="n"/>
      <c r="AB33" s="351" t="n"/>
      <c r="AC33" s="351" t="n"/>
      <c r="AD33" s="351" t="n"/>
      <c r="AE33" s="351" t="n"/>
      <c r="AF33" s="351" t="n"/>
    </row>
    <row r="34" ht="24" customHeight="1" s="348" thickBot="1">
      <c r="A34" s="159" t="inlineStr">
        <is>
          <t>On Day</t>
        </is>
      </c>
      <c r="B34" s="191" t="n"/>
      <c r="C34" s="92">
        <f>C32+1</f>
        <v/>
      </c>
      <c r="D34" s="31" t="n"/>
      <c r="E34" s="160">
        <f>IF(D34="", "",
 IF(D34=TIME(0,0,0), 0,
 IF(AND(D34&gt;=TIME(0,0,1), D34&lt;=TIME(2,0,0)), TIME(7,0,0),
 IF(AND(D34&gt;=TIME(6,0,0), D34&lt;=TIME(8,0,0)), TIME(12,0,0),
 IF(AND(D34&gt;TIME(8,0,0), D34&lt;=TIME(13,59,0)), TIME(15,0,0),
 IF(AND(D34&gt;=TIME(14,0,0), D34&lt;=TIME(17,59,0)), TIME(21,0,0),
 IF(AND(D34&gt;=TIME(18,0,0), D34&lt;=TIME(21,59,0)), TIME(0,0,0),
 IF(AND(D34&gt;=TIME(22,0,0), D34&lt;=TIME(23,59,59)), TIME(7,0,0), ""))))))))</f>
        <v/>
      </c>
      <c r="F34" s="161" t="n"/>
      <c r="G34" s="160">
        <f>IF(AND(D34&gt;=TIME(6,0,0),D34&lt;=TIME(8,0,0)),E34,"")</f>
        <v/>
      </c>
      <c r="H34" s="31" t="n"/>
      <c r="I34" s="32">
        <f>ROUND(IF(OR(D34="",E34="",E34=0),0,IF(H34="",MOD(E34-D34,1)*24,MOD(H34-D34,1)*24)),2)</f>
        <v/>
      </c>
      <c r="J34" s="162" t="n"/>
      <c r="K34" s="282" t="n"/>
      <c r="L34" s="181" t="n"/>
      <c r="M34" s="283">
        <f>MAX(0,V34-W34)</f>
        <v/>
      </c>
      <c r="N34" s="33">
        <f>(IF(OR($C34="",$D34=""),0,
 IF(OR($A34="Holiday",$A35="Holiday"),
    IF(ISNUMBER(MATCH(TRIM($B34),{"Phagwah","Good Friday","Easter Monday","Labour Day","Christmas","Eid ul Azha","Romans-2","Globe-12","Neptune P1"},0)),0,$I34),
 IF(AND(NOT(OR($A34="Annual Leave",$A35="Annual Leave")),$A34="Off day"),$I34,
  MAX(0,$I34-$V34)
  ))))+W34</f>
        <v/>
      </c>
      <c r="O34" s="33">
        <f>IF(AND(OR($A34="Holiday",$A35="Holiday"),
        ISNUMBER(MATCH(TRIM($B34),{"Phagwah","Good Friday","Easter Monday","Labour Day","Christmas","Eid ul Azha","Romans-2","Globe-12","Neptune P1"},0))),
   $I34,0)</f>
        <v/>
      </c>
      <c r="P34" s="33">
        <f>IF(OR($O$7="Canteen",$O$7="Head Office"),0,IF($I34&lt;=0,0,IF(OR(OR(TRIM($J34)="Hebrews",TRIM($J34)="Romans",TRIM($J34)="Romans-2",TRIM($J34)="Globe",TRIM($J34)="Globe-12",TRIM($J34)="Neptune P1"),AND($I35&gt;0,OR(TRIM($J35)="Hebrews",TRIM($J35)="Romans",TRIM($J35)="Romans-2",TRIM($J35)="Globe",TRIM($J35)="Globe-12",TRIM($J35)="Neptune P1"))),1,0)))</f>
        <v/>
      </c>
      <c r="Q34" s="34" t="n"/>
      <c r="R34" s="33">
        <f>IF(OR($O$7="Canteen",$O$7="Head Office"),0,IF(
  AND(
    SUMIFS(I:I, C:C, C34) &gt;= 8,
    COUNTIFS(C$14:C34, C34)=1,
    OR(
      TEXT(D34,"hh:mm:ss")="07:00:00",
      TEXT(D34,"hh:mm:ss")="15:00:00",
      TEXT(D34,"hh:mm:ss")="23:00:00",
      TEXT(D35,"hh:mm:ss")="07:00:00",
      TEXT(D35,"hh:mm:ss")="15:00:00",
      TEXT(D35,"hh:mm:ss")="23:00:00"
    )
  ),
  1,
  0
))</f>
        <v/>
      </c>
      <c r="S34" s="33">
        <f>IF(OR($A34="Annual Leave",$A35="Annual Leave"),IF($A34="Annual Leave",8,0),0)</f>
        <v/>
      </c>
      <c r="T34" s="35" t="n"/>
      <c r="U34" s="144">
        <f>MAX(0,40-Y34)</f>
        <v/>
      </c>
      <c r="V34" s="351">
        <f>IF(OR($C34="",$D34=""),0,
 IF(OR($A34="Holiday",$A35="Holiday"),0,
 IF(AND(NOT(OR($A34="Annual Leave",$A35="Annual Leave")),$A34="Off day"),0,
  IF($I34+$I35&gt;=8,IF($I34&gt;=8,8,$I34),$I34)
  )))</f>
        <v/>
      </c>
      <c r="W34" s="351">
        <f>MAX(0,V34-U34)</f>
        <v/>
      </c>
      <c r="X34" s="351">
        <f>IF(C34="","",C34-WEEKDAY(C34,1)+1)</f>
        <v/>
      </c>
      <c r="Y34" s="351">
        <f>SUMPRODUCT(($X$14:$X33=X34)*(($V$14:$V33)+($O$14:$O33)))+IF(X34=X14,$L$11,0)</f>
        <v/>
      </c>
      <c r="Z34" s="351" t="n"/>
      <c r="AA34" s="351" t="n"/>
      <c r="AB34" s="351" t="n"/>
      <c r="AC34" s="351" t="n"/>
      <c r="AD34" s="351" t="n"/>
      <c r="AE34" s="351" t="n"/>
      <c r="AF34" s="351" t="n"/>
    </row>
    <row r="35" ht="24" customHeight="1" s="348" thickBot="1">
      <c r="A35" s="159" t="inlineStr">
        <is>
          <t>On Day</t>
        </is>
      </c>
      <c r="B35" s="192" t="n"/>
      <c r="C35" s="93">
        <f>C34</f>
        <v/>
      </c>
      <c r="D35" s="36" t="n"/>
      <c r="E35" s="163">
        <f>IF(D35="", "",
 IF(D35=TIME(0,0,0), 0,
 IF(AND(D35&gt;=TIME(0,0,1), D35&lt;=TIME(2,0,0)), TIME(7,0,0),
 IF(AND(D35&gt;=TIME(6,0,0), D35&lt;=TIME(8,0,0)), TIME(12,0,0),
 IF(AND(D35&gt;TIME(8,0,0), D35&lt;=TIME(13,59,0)), TIME(15,0,0),
 IF(AND(D35&gt;=TIME(14,0,0), D35&lt;=TIME(17,59,0)), TIME(21,0,0),
 IF(AND(D35&gt;=TIME(18,0,0), D35&lt;=TIME(21,59,0)), TIME(0,0,0),
 IF(AND(D35&gt;=TIME(22,0,0), D35&lt;=TIME(23,59,59)), TIME(7,0,0), ""))))))))</f>
        <v/>
      </c>
      <c r="F35" s="164" t="n"/>
      <c r="G35" s="163">
        <f>IF(AND(D35&gt;=TIME(6,0,0),D35&lt;=TIME(8,0,0)),E35,"")</f>
        <v/>
      </c>
      <c r="H35" s="36" t="n"/>
      <c r="I35" s="37">
        <f>ROUND(IF(OR(D35="",E35="",E35=0),0,IF(H35="",MOD(E35-D35,1)*24,MOD(H35-D35,1)*24)),2)</f>
        <v/>
      </c>
      <c r="J35" s="162" t="n"/>
      <c r="K35" s="282" t="n"/>
      <c r="L35" s="183" t="n"/>
      <c r="M35" s="283">
        <f>MAX(0,V35-W35)</f>
        <v/>
      </c>
      <c r="N35" s="38">
        <f>(IF(OR($C35="",$D35=""),0,
 IF(OR($A34="Holiday",$A35="Holiday"),
    IF(ISNUMBER(MATCH(TRIM($B35),{"Phagwah","Good Friday","Easter Monday","Labour Day","Christmas","Eid ul Azha","Romans-2","Globe-12","Neptune P1"},0)),0,$I35),
 IF(AND(NOT(OR($A34="Annual Leave",$A35="Annual Leave")),$A35="Off day"),$I35,
  MAX(0,$I35-$V35)
  ))))+W35</f>
        <v/>
      </c>
      <c r="O35" s="38">
        <f>IF(AND(OR($A34="Holiday",$A35="Holiday"),
        ISNUMBER(MATCH(TRIM($B35),{"Phagwah","Good Friday","Easter Monday","Labour Day","Christmas","Eid ul Azha","Romans-2","Globe-12","Neptune P1"},0))),
   $I35,0)</f>
        <v/>
      </c>
      <c r="P35" s="38">
        <f>IF(OR($O$7="Canteen",$O$7="Head Office"),0,IF($I35&lt;=0,0,IF(AND($I34&lt;=0,OR(TRIM($J35)="Hebrews",TRIM($J35)="Romans",TRIM($J35)="Romans-2",TRIM($J35)="Globe",TRIM($J35)="Globe-12",TRIM($J35)="Neptune P1")),1,0)))</f>
        <v/>
      </c>
      <c r="Q35" s="39" t="n"/>
      <c r="R35" s="38">
        <f>IF(OR($O$7="Canteen",$O$7="Head Office"),0,IF(
  AND(
    SUMIFS(I:I, C:C, C35) &gt;= 8,
    COUNTIFS(C$14:C35, C35)=1,
    OR(
      TEXT(D35,"hh:mm:ss")="07:00:00",
      TEXT(D35,"hh:mm:ss")="15:00:00",
      TEXT(D35,"hh:mm:ss")="23:00:00",
      TEXT(D36,"hh:mm:ss")="07:00:00",
      TEXT(D36,"hh:mm:ss")="15:00:00",
      TEXT(D36,"hh:mm:ss")="23:00:00"
    )
  ),
  1,
  0
))</f>
        <v/>
      </c>
      <c r="S35" s="38">
        <f>IF(OR($A34="Annual Leave",$A35="Annual Leave"),IF(AND($A34&lt;&gt;"Annual Leave",$A35="Annual Leave"),8,0),0)</f>
        <v/>
      </c>
      <c r="T35" s="40" t="n"/>
      <c r="U35" s="144">
        <f>MAX(0,40-Y35)</f>
        <v/>
      </c>
      <c r="V35" s="351">
        <f>IF(OR($C35="",$D35=""),0,
 IF(OR($A34="Holiday",$A35="Holiday"),0,
 IF(AND(NOT(OR($A34="Annual Leave",$A35="Annual Leave")),$A35="Off day"),0,
  IF($I34+$I35&gt;=8,IF($I34&gt;=8,0,8-$I34),$I35)
  )))</f>
        <v/>
      </c>
      <c r="W35" s="351">
        <f>MAX(0,V35-U35)</f>
        <v/>
      </c>
      <c r="X35" s="351">
        <f>IF(C35="","",C35-WEEKDAY(C35,1)+1)</f>
        <v/>
      </c>
      <c r="Y35" s="351">
        <f>SUMPRODUCT(($X$14:$X34=X35)*(($V$14:$V34)+($O$14:$O34)))+IF(X35=X14,$L$11,0)</f>
        <v/>
      </c>
      <c r="Z35" s="351" t="n"/>
      <c r="AA35" s="351" t="n"/>
      <c r="AB35" s="351" t="n"/>
      <c r="AC35" s="351" t="n"/>
      <c r="AD35" s="351" t="n"/>
      <c r="AE35" s="351" t="n"/>
      <c r="AF35" s="351" t="n"/>
    </row>
    <row r="36" ht="24" customHeight="1" s="348" thickBot="1">
      <c r="A36" s="154" t="inlineStr">
        <is>
          <t>On Day</t>
        </is>
      </c>
      <c r="B36" s="193" t="n"/>
      <c r="C36" s="90">
        <f>C34+1</f>
        <v/>
      </c>
      <c r="D36" s="8" t="n"/>
      <c r="E36" s="155">
        <f>IF(D36="", "",
 IF(D36=TIME(0,0,0), 0,
 IF(AND(D36&gt;=TIME(0,0,1), D36&lt;=TIME(2,0,0)), TIME(7,0,0),
 IF(AND(D36&gt;=TIME(6,0,0), D36&lt;=TIME(8,0,0)), TIME(12,0,0),
 IF(AND(D36&gt;TIME(8,0,0), D36&lt;=TIME(13,59,0)), TIME(15,0,0),
 IF(AND(D36&gt;=TIME(14,0,0), D36&lt;=TIME(17,59,0)), TIME(21,0,0),
 IF(AND(D36&gt;=TIME(18,0,0), D36&lt;=TIME(21,59,0)), TIME(0,0,0),
 IF(AND(D36&gt;=TIME(22,0,0), D36&lt;=TIME(23,59,59)), TIME(7,0,0), ""))))))))</f>
        <v/>
      </c>
      <c r="F36" s="156" t="n"/>
      <c r="G36" s="155">
        <f>IF(AND(D36&gt;=TIME(6,0,0),D36&lt;=TIME(8,0,0)),E36,"")</f>
        <v/>
      </c>
      <c r="H36" s="8" t="n"/>
      <c r="I36" s="30">
        <f>ROUND(IF(OR(D36="",E36="",E36=0),0,IF(H36="",MOD(E36-D36,1)*24,MOD(H36-D36,1)*24)),2)</f>
        <v/>
      </c>
      <c r="J36" s="157" t="n"/>
      <c r="K36" s="274" t="n"/>
      <c r="L36" s="189" t="n"/>
      <c r="M36" s="275">
        <f>MAX(0,V36-W36)</f>
        <v/>
      </c>
      <c r="N36" s="9">
        <f>(IF(OR($C36="",$D36=""),0,
 IF(OR($A36="Holiday",$A37="Holiday"),
    IF(ISNUMBER(MATCH(TRIM($B36),{"Phagwah","Good Friday","Easter Monday","Labour Day","Christmas","Eid ul Azha","Romans-2","Globe-12","Neptune P1"},0)),0,$I36),
 IF(AND(NOT(OR($A36="Annual Leave",$A37="Annual Leave")),$A36="Off day"),$I36,
  MAX(0,$I36-$V36)
  ))))+W36</f>
        <v/>
      </c>
      <c r="O36" s="9">
        <f>IF(AND(OR($A36="Holiday",$A37="Holiday"),
        ISNUMBER(MATCH(TRIM($B36),{"Phagwah","Good Friday","Easter Monday","Labour Day","Christmas","Eid ul Azha","Romans-2","Globe-12","Neptune P1"},0))),
   $I36,0)</f>
        <v/>
      </c>
      <c r="P36" s="9">
        <f>IF(OR($O$7="Canteen",$O$7="Head Office"),0,IF($I36&lt;=0,0,IF(OR(OR(TRIM($J36)="Hebrews",TRIM($J36)="Romans",TRIM($J36)="Romans-2",TRIM($J36)="Globe",TRIM($J36)="Globe-12",TRIM($J36)="Neptune P1"),AND($I37&gt;0,OR(TRIM($J37)="Hebrews",TRIM($J37)="Romans",TRIM($J37)="Romans-2",TRIM($J37)="Globe",TRIM($J37)="Globe-12",TRIM($J37)="Neptune P1"))),1,0)))</f>
        <v/>
      </c>
      <c r="Q36" s="10" t="n"/>
      <c r="R36" s="9">
        <f>IF(OR($O$7="Canteen",$O$7="Head Office"),0,IF(
  AND(
    SUMIFS(I:I, C:C, C36) &gt;= 8,
    COUNTIFS(C$14:C36, C36)=1,
    OR(
      TEXT(D36,"hh:mm:ss")="07:00:00",
      TEXT(D36,"hh:mm:ss")="15:00:00",
      TEXT(D36,"hh:mm:ss")="23:00:00",
      TEXT(D37,"hh:mm:ss")="07:00:00",
      TEXT(D37,"hh:mm:ss")="15:00:00",
      TEXT(D37,"hh:mm:ss")="23:00:00"
    )
  ),
  1,
  0
))</f>
        <v/>
      </c>
      <c r="S36" s="9">
        <f>IF(OR($A36="Annual Leave",$A37="Annual Leave"),IF($A36="Annual Leave",8,0),0)</f>
        <v/>
      </c>
      <c r="T36" s="91" t="n"/>
      <c r="U36" s="144">
        <f>MAX(0,40-Y36)</f>
        <v/>
      </c>
      <c r="V36" s="351">
        <f>IF(OR($C36="",$D36=""),0,
 IF(OR($A36="Holiday",$A37="Holiday"),0,
 IF(AND(NOT(OR($A36="Annual Leave",$A37="Annual Leave")),$A36="Off day"),0,
  IF($I36+$I37&gt;=8,IF($I36&gt;=8,8,$I36),$I36)
  )))</f>
        <v/>
      </c>
      <c r="W36" s="351">
        <f>MAX(0,V36-U36)</f>
        <v/>
      </c>
      <c r="X36" s="351">
        <f>IF(C36="","",C36-WEEKDAY(C36,1)+1)</f>
        <v/>
      </c>
      <c r="Y36" s="351">
        <f>SUMPRODUCT(($X$14:$X35=X36)*(($V$14:$V35)+($O$14:$O35)))+IF(X36=X14,$L$11,0)</f>
        <v/>
      </c>
      <c r="Z36" s="351" t="n"/>
      <c r="AA36" s="351" t="n"/>
      <c r="AB36" s="351" t="n"/>
      <c r="AC36" s="351" t="n"/>
      <c r="AD36" s="351" t="n"/>
      <c r="AE36" s="351" t="n"/>
      <c r="AF36" s="351" t="n"/>
    </row>
    <row r="37" ht="24" customHeight="1" s="348" thickBot="1">
      <c r="A37" s="154" t="inlineStr">
        <is>
          <t>On Day</t>
        </is>
      </c>
      <c r="B37" s="305" t="n"/>
      <c r="C37" s="90">
        <f>C36</f>
        <v/>
      </c>
      <c r="D37" s="276" t="n"/>
      <c r="E37" s="277">
        <f>IF(D37="", "",
 IF(D37=TIME(0,0,0), 0,
 IF(AND(D37&gt;=TIME(0,0,1), D37&lt;=TIME(2,0,0)), TIME(7,0,0),
 IF(AND(D37&gt;=TIME(6,0,0), D37&lt;=TIME(8,0,0)), TIME(12,0,0),
 IF(AND(D37&gt;TIME(8,0,0), D37&lt;=TIME(13,59,0)), TIME(15,0,0),
 IF(AND(D37&gt;=TIME(14,0,0), D37&lt;=TIME(17,59,0)), TIME(21,0,0),
 IF(AND(D37&gt;=TIME(18,0,0), D37&lt;=TIME(21,59,0)), TIME(0,0,0),
 IF(AND(D37&gt;=TIME(22,0,0), D37&lt;=TIME(23,59,59)), TIME(7,0,0), ""))))))))</f>
        <v/>
      </c>
      <c r="F37" s="156" t="n"/>
      <c r="G37" s="277">
        <f>IF(AND(D37&gt;=TIME(6,0,0),D37&lt;=TIME(8,0,0)),E37,"")</f>
        <v/>
      </c>
      <c r="H37" s="276" t="n"/>
      <c r="I37" s="30">
        <f>ROUND(IF(OR(D37="",E37="",E37=0),0,IF(H37="",MOD(E37-D37,1)*24,MOD(H37-D37,1)*24)),2)</f>
        <v/>
      </c>
      <c r="J37" s="158" t="n"/>
      <c r="K37" s="274" t="n"/>
      <c r="L37" s="189" t="n"/>
      <c r="M37" s="275">
        <f>MAX(0,V37-W37)</f>
        <v/>
      </c>
      <c r="N37" s="278">
        <f>(IF(OR($C37="",$D37=""),0,
 IF(OR($A36="Holiday",$A37="Holiday"),
    IF(ISNUMBER(MATCH(TRIM($B37),{"Phagwah","Good Friday","Easter Monday","Labour Day","Christmas","Eid ul Azha","Romans-2","Globe-12","Neptune P1"},0)),0,$I37),
 IF(AND(NOT(OR($A36="Annual Leave",$A37="Annual Leave")),$A37="Off day"),$I37,
  MAX(0,$I37-$V37)
  ))))+W37</f>
        <v/>
      </c>
      <c r="O37" s="278">
        <f>IF(AND(OR($A36="Holiday",$A37="Holiday"),
        ISNUMBER(MATCH(TRIM($B37),{"Phagwah","Good Friday","Easter Monday","Labour Day","Christmas","Eid ul Azha","Romans-2","Globe-12","Neptune P1"},0))),
   $I37,0)</f>
        <v/>
      </c>
      <c r="P37" s="278">
        <f>IF(OR($O$7="Canteen",$O$7="Head Office"),0,IF($I37&lt;=0,0,IF(AND($I36&lt;=0,OR(TRIM($J37)="Hebrews",TRIM($J37)="Romans",TRIM($J37)="Romans-2",TRIM($J37)="Globe",TRIM($J37)="Globe-12",TRIM($J37)="Neptune P1")),1,0)))</f>
        <v/>
      </c>
      <c r="Q37" s="279" t="n"/>
      <c r="R37" s="278">
        <f>IF(OR($O$7="Canteen",$O$7="Head Office"),0,IF(
  AND(
    SUMIFS(I:I, C:C, C37) &gt;= 8,
    COUNTIFS(C$14:C37, C37)=1,
    OR(
      TEXT(D37,"hh:mm:ss")="07:00:00",
      TEXT(D37,"hh:mm:ss")="15:00:00",
      TEXT(D37,"hh:mm:ss")="23:00:00",
      TEXT(D38,"hh:mm:ss")="07:00:00",
      TEXT(D38,"hh:mm:ss")="15:00:00",
      TEXT(D38,"hh:mm:ss")="23:00:00"
    )
  ),
  1,
  0
))</f>
        <v/>
      </c>
      <c r="S37" s="278">
        <f>IF(OR($A36="Annual Leave",$A37="Annual Leave"),IF(AND($A36&lt;&gt;"Annual Leave",$A37="Annual Leave"),8,0),0)</f>
        <v/>
      </c>
      <c r="T37" s="280" t="n"/>
      <c r="U37" s="144">
        <f>MAX(0,40-Y37)</f>
        <v/>
      </c>
      <c r="V37" s="351">
        <f>IF(OR($C37="",$D37=""),0,
 IF(OR($A36="Holiday",$A37="Holiday"),0,
 IF(AND(NOT(OR($A36="Annual Leave",$A37="Annual Leave")),$A37="Off day"),0,
  IF($I36+$I37&gt;=8,IF($I36&gt;=8,0,8-$I36),$I37)
  )))</f>
        <v/>
      </c>
      <c r="W37" s="351">
        <f>MAX(0,V37-U37)</f>
        <v/>
      </c>
      <c r="X37" s="351">
        <f>IF(C37="","",C37-WEEKDAY(C37,1)+1)</f>
        <v/>
      </c>
      <c r="Y37" s="351">
        <f>SUMPRODUCT(($X$14:$X36=X37)*(($V$14:$V36)+($O$14:$O36)))+IF(X37=X14,$L$11,0)</f>
        <v/>
      </c>
      <c r="Z37" s="351" t="n"/>
      <c r="AA37" s="351" t="n"/>
      <c r="AB37" s="351" t="n"/>
      <c r="AC37" s="351" t="n"/>
      <c r="AD37" s="351" t="n"/>
      <c r="AE37" s="351" t="n"/>
      <c r="AF37" s="351" t="n"/>
    </row>
    <row r="38" ht="24" customHeight="1" s="348" thickBot="1">
      <c r="A38" s="194" t="inlineStr">
        <is>
          <t>On Day</t>
        </is>
      </c>
      <c r="B38" s="195" t="n"/>
      <c r="C38" s="103">
        <f>C36+1</f>
        <v/>
      </c>
      <c r="D38" s="64" t="n"/>
      <c r="E38" s="196">
        <f>IF(D38="", "",
 IF(D38=TIME(0,0,0), 0,
 IF(AND(D38&gt;=TIME(0,0,1), D38&lt;=TIME(2,0,0)), TIME(7,0,0),
 IF(AND(D38&gt;=TIME(6,0,0), D38&lt;=TIME(8,0,0)), TIME(12,0,0),
 IF(AND(D38&gt;TIME(8,0,0), D38&lt;=TIME(13,59,0)), TIME(15,0,0),
 IF(AND(D38&gt;=TIME(14,0,0), D38&lt;=TIME(17,59,0)), TIME(21,0,0),
 IF(AND(D38&gt;=TIME(18,0,0), D38&lt;=TIME(21,59,0)), TIME(0,0,0),
 IF(AND(D38&gt;=TIME(22,0,0), D38&lt;=TIME(23,59,59)), TIME(7,0,0), ""))))))))</f>
        <v/>
      </c>
      <c r="F38" s="197" t="n"/>
      <c r="G38" s="196">
        <f>IF(AND(D38&gt;=TIME(6,0,0),D38&lt;=TIME(8,0,0)),E38,"")</f>
        <v/>
      </c>
      <c r="H38" s="64" t="n"/>
      <c r="I38" s="65">
        <f>ROUND(IF(OR(D38="",E38="",E38=0),0,IF(H38="",MOD(E38-D38,1)*24,MOD(H38-D38,1)*24)),2)</f>
        <v/>
      </c>
      <c r="J38" s="198" t="n"/>
      <c r="K38" s="306" t="n"/>
      <c r="L38" s="181" t="n"/>
      <c r="M38" s="307">
        <f>MAX(0,V38-W38)</f>
        <v/>
      </c>
      <c r="N38" s="66">
        <f>(IF(OR($C38="",$D38=""),0,
 IF(OR($A38="Holiday",$A39="Holiday"),
    IF(ISNUMBER(MATCH(TRIM($B38),{"Phagwah","Good Friday","Easter Monday","Labour Day","Christmas","Eid ul Azha","Romans-2","Globe-12","Neptune P1"},0)),0,$I38),
 IF(AND(NOT(OR($A38="Annual Leave",$A39="Annual Leave")),$A38="Off day"),$I38,
  MAX(0,$I38-$V38)
  ))))+W38</f>
        <v/>
      </c>
      <c r="O38" s="66">
        <f>IF(AND(OR($A38="Holiday",$A39="Holiday"),
        ISNUMBER(MATCH(TRIM($B38),{"Phagwah","Good Friday","Easter Monday","Labour Day","Christmas","Eid ul Azha","Romans-2","Globe-12","Neptune P1"},0))),
   $I38,0)</f>
        <v/>
      </c>
      <c r="P38" s="66">
        <f>IF(OR($O$7="Canteen",$O$7="Head Office"),0,IF($I38&lt;=0,0,IF(OR(OR(TRIM($J38)="Hebrews",TRIM($J38)="Romans",TRIM($J38)="Romans-2",TRIM($J38)="Globe",TRIM($J38)="Globe-12",TRIM($J38)="Neptune P1"),AND($I39&gt;0,OR(TRIM($J39)="Hebrews",TRIM($J39)="Romans",TRIM($J39)="Romans-2",TRIM($J39)="Globe",TRIM($J39)="Globe-12",TRIM($J39)="Neptune P1"))),1,0)))</f>
        <v/>
      </c>
      <c r="Q38" s="67" t="n"/>
      <c r="R38" s="66">
        <f>IF(OR($O$7="Canteen",$O$7="Head Office"),0,IF(
  AND(
    SUMIFS(I:I, C:C, C38) &gt;= 8,
    COUNTIFS(C$14:C38, C38)=1,
    OR(
      TEXT(D38,"hh:mm:ss")="07:00:00",
      TEXT(D38,"hh:mm:ss")="15:00:00",
      TEXT(D38,"hh:mm:ss")="23:00:00",
      TEXT(D39,"hh:mm:ss")="07:00:00",
      TEXT(D39,"hh:mm:ss")="15:00:00",
      TEXT(D39,"hh:mm:ss")="23:00:00"
    )
  ),
  1,
  0
))</f>
        <v/>
      </c>
      <c r="S38" s="66">
        <f>IF(OR($A38="Annual Leave",$A39="Annual Leave"),IF($A38="Annual Leave",8,0),0)</f>
        <v/>
      </c>
      <c r="T38" s="68" t="n"/>
      <c r="U38" s="144">
        <f>MAX(0,40-Y38)</f>
        <v/>
      </c>
      <c r="V38" s="351">
        <f>IF(OR($C38="",$D38=""),0,
 IF(OR($A38="Holiday",$A39="Holiday"),0,
 IF(AND(NOT(OR($A38="Annual Leave",$A39="Annual Leave")),$A38="Off day"),0,
  IF($I38+$I39&gt;=8,IF($I38&gt;=8,8,$I38),$I38)
  )))</f>
        <v/>
      </c>
      <c r="W38" s="351">
        <f>MAX(0,V38-U38)</f>
        <v/>
      </c>
      <c r="X38" s="351">
        <f>IF(C38="","",C38-WEEKDAY(C38,1)+1)</f>
        <v/>
      </c>
      <c r="Y38" s="351">
        <f>SUMPRODUCT(($X$14:$X37=X38)*(($V$14:$V37)+($O$14:$O37)))+IF(X38=X14,$L$11,0)</f>
        <v/>
      </c>
      <c r="Z38" s="351" t="n"/>
      <c r="AA38" s="351" t="n"/>
      <c r="AB38" s="351" t="n"/>
      <c r="AC38" s="351" t="n"/>
      <c r="AD38" s="351" t="n"/>
      <c r="AE38" s="351" t="n"/>
      <c r="AF38" s="351" t="n"/>
    </row>
    <row r="39" ht="24" customHeight="1" s="348" thickBot="1">
      <c r="A39" s="194" t="inlineStr">
        <is>
          <t>On Day</t>
        </is>
      </c>
      <c r="B39" s="199" t="n"/>
      <c r="C39" s="104">
        <f>C38</f>
        <v/>
      </c>
      <c r="D39" s="69" t="n"/>
      <c r="E39" s="200">
        <f>IF(D39="", "",
 IF(D39=TIME(0,0,0), 0,
 IF(AND(D39&gt;=TIME(0,0,1), D39&lt;=TIME(2,0,0)), TIME(7,0,0),
 IF(AND(D39&gt;=TIME(6,0,0), D39&lt;=TIME(8,0,0)), TIME(12,0,0),
 IF(AND(D39&gt;TIME(8,0,0), D39&lt;=TIME(13,59,0)), TIME(15,0,0),
 IF(AND(D39&gt;=TIME(14,0,0), D39&lt;=TIME(17,59,0)), TIME(21,0,0),
 IF(AND(D39&gt;=TIME(18,0,0), D39&lt;=TIME(21,59,0)), TIME(0,0,0),
 IF(AND(D39&gt;=TIME(22,0,0), D39&lt;=TIME(23,59,59)), TIME(7,0,0), ""))))))))</f>
        <v/>
      </c>
      <c r="F39" s="201" t="n"/>
      <c r="G39" s="200">
        <f>IF(AND(D39&gt;=TIME(6,0,0),D39&lt;=TIME(8,0,0)),E39,"")</f>
        <v/>
      </c>
      <c r="H39" s="69" t="n"/>
      <c r="I39" s="70">
        <f>ROUND(IF(OR(D39="",E39="",E39=0),0,IF(H39="",MOD(E39-D39,1)*24,MOD(H39-D39,1)*24)),2)</f>
        <v/>
      </c>
      <c r="J39" s="198" t="n"/>
      <c r="K39" s="306" t="n"/>
      <c r="L39" s="183" t="n"/>
      <c r="M39" s="307">
        <f>MAX(0,V39-W39)</f>
        <v/>
      </c>
      <c r="N39" s="71">
        <f>(IF(OR($C39="",$D39=""),0,
 IF(OR($A38="Holiday",$A39="Holiday"),
    IF(ISNUMBER(MATCH(TRIM($B39),{"Phagwah","Good Friday","Easter Monday","Labour Day","Christmas","Eid ul Azha","Romans-2","Globe-12","Neptune P1"},0)),0,$I39),
 IF(AND(NOT(OR($A38="Annual Leave",$A39="Annual Leave")),$A39="Off day"),$I39,
  MAX(0,$I39-$V39)
  ))))+W39</f>
        <v/>
      </c>
      <c r="O39" s="71">
        <f>IF(AND(OR($A38="Holiday",$A39="Holiday"),
        ISNUMBER(MATCH(TRIM($B39),{"Phagwah","Good Friday","Easter Monday","Labour Day","Christmas","Eid ul Azha","Romans-2","Globe-12","Neptune P1"},0))),
   $I39,0)</f>
        <v/>
      </c>
      <c r="P39" s="71">
        <f>IF(OR($O$7="Canteen",$O$7="Head Office"),0,IF($I39&lt;=0,0,IF(AND($I38&lt;=0,OR(TRIM($J39)="Hebrews",TRIM($J39)="Romans",TRIM($J39)="Romans-2",TRIM($J39)="Globe",TRIM($J39)="Globe-12",TRIM($J39)="Neptune P1")),1,0)))</f>
        <v/>
      </c>
      <c r="Q39" s="72" t="n"/>
      <c r="R39" s="71">
        <f>IF(OR($O$7="Canteen",$O$7="Head Office"),0,IF(
  AND(
    SUMIFS(I:I, C:C, C39) &gt;= 8,
    COUNTIFS(C$14:C39, C39)=1,
    OR(
      TEXT(D39,"hh:mm:ss")="07:00:00",
      TEXT(D39,"hh:mm:ss")="15:00:00",
      TEXT(D39,"hh:mm:ss")="23:00:00",
      TEXT(D40,"hh:mm:ss")="07:00:00",
      TEXT(D40,"hh:mm:ss")="15:00:00",
      TEXT(D40,"hh:mm:ss")="23:00:00"
    )
  ),
  1,
  0
))</f>
        <v/>
      </c>
      <c r="S39" s="71">
        <f>IF(OR($A38="Annual Leave",$A39="Annual Leave"),IF(AND($A38&lt;&gt;"Annual Leave",$A39="Annual Leave"),8,0),0)</f>
        <v/>
      </c>
      <c r="T39" s="73" t="n"/>
      <c r="U39" s="144">
        <f>MAX(0,40-Y39)</f>
        <v/>
      </c>
      <c r="V39" s="351">
        <f>IF(OR($C39="",$D39=""),0,
 IF(OR($A38="Holiday",$A39="Holiday"),0,
 IF(AND(NOT(OR($A38="Annual Leave",$A39="Annual Leave")),$A39="Off day"),0,
  IF($I38+$I39&gt;=8,IF($I38&gt;=8,0,8-$I38),$I39)
  )))</f>
        <v/>
      </c>
      <c r="W39" s="351">
        <f>MAX(0,V39-U39)</f>
        <v/>
      </c>
      <c r="X39" s="351">
        <f>IF(C39="","",C39-WEEKDAY(C39,1)+1)</f>
        <v/>
      </c>
      <c r="Y39" s="351">
        <f>SUMPRODUCT(($X$14:$X38=X39)*(($V$14:$V38)+($O$14:$O38)))+IF(X39=X14,$L$11,0)</f>
        <v/>
      </c>
      <c r="Z39" s="351" t="n"/>
      <c r="AA39" s="351" t="n"/>
      <c r="AB39" s="351" t="n"/>
      <c r="AC39" s="351" t="n"/>
      <c r="AD39" s="351" t="n"/>
      <c r="AE39" s="351" t="n"/>
      <c r="AF39" s="351" t="n"/>
    </row>
    <row r="40" ht="24" customHeight="1" s="348" thickBot="1">
      <c r="A40" s="202" t="inlineStr">
        <is>
          <t>On Day</t>
        </is>
      </c>
      <c r="B40" s="203" t="n"/>
      <c r="C40" s="105">
        <f>C38+1</f>
        <v/>
      </c>
      <c r="D40" s="74" t="n"/>
      <c r="E40" s="204">
        <f>IF(D40="", "",
 IF(D40=TIME(0,0,0), 0,
 IF(AND(D40&gt;=TIME(0,0,1), D40&lt;=TIME(2,0,0)), TIME(7,0,0),
 IF(AND(D40&gt;=TIME(6,0,0), D40&lt;=TIME(8,0,0)), TIME(12,0,0),
 IF(AND(D40&gt;TIME(8,0,0), D40&lt;=TIME(13,59,0)), TIME(15,0,0),
 IF(AND(D40&gt;=TIME(14,0,0), D40&lt;=TIME(17,59,0)), TIME(21,0,0),
 IF(AND(D40&gt;=TIME(18,0,0), D40&lt;=TIME(21,59,0)), TIME(0,0,0),
 IF(AND(D40&gt;=TIME(22,0,0), D40&lt;=TIME(23,59,59)), TIME(7,0,0), ""))))))))</f>
        <v/>
      </c>
      <c r="F40" s="205" t="n"/>
      <c r="G40" s="204">
        <f>IF(AND(D40&gt;=TIME(6,0,0),D40&lt;=TIME(8,0,0)),E40,"")</f>
        <v/>
      </c>
      <c r="H40" s="74" t="n"/>
      <c r="I40" s="106">
        <f>ROUND(IF(OR(D40="",E40="",E40=0),0,IF(H40="",MOD(E40-D40,1)*24,MOD(H40-D40,1)*24)),2)</f>
        <v/>
      </c>
      <c r="J40" s="206" t="n"/>
      <c r="K40" s="308" t="n"/>
      <c r="L40" s="189" t="n"/>
      <c r="M40" s="309">
        <f>MAX(0,V40-W40)</f>
        <v/>
      </c>
      <c r="N40" s="75">
        <f>(IF(OR($C40="",$D40=""),0,
 IF(OR($A40="Holiday",$A41="Holiday"),
    IF(ISNUMBER(MATCH(TRIM($B40),{"Phagwah","Good Friday","Easter Monday","Labour Day","Christmas","Eid ul Azha","Romans-2","Globe-12","Neptune P1"},0)),0,$I40),
 IF(AND(NOT(OR($A40="Annual Leave",$A41="Annual Leave")),$A40="Off day"),$I40,
  MAX(0,$I40-$V40)
  ))))+W40</f>
        <v/>
      </c>
      <c r="O40" s="75">
        <f>IF(AND(OR($A40="Holiday",$A41="Holiday"),
        ISNUMBER(MATCH(TRIM($B40),{"Phagwah","Good Friday","Easter Monday","Labour Day","Christmas","Eid ul Azha","Romans-2","Globe-12","Neptune P1"},0))),
   $I40,0)</f>
        <v/>
      </c>
      <c r="P40" s="75">
        <f>IF(OR($O$7="Canteen",$O$7="Head Office"),0,IF($I40&lt;=0,0,IF(OR(OR(TRIM($J40)="Hebrews",TRIM($J40)="Romans",TRIM($J40)="Romans-2",TRIM($J40)="Globe",TRIM($J40)="Globe-12",TRIM($J40)="Neptune P1"),AND($I41&gt;0,OR(TRIM($J41)="Hebrews",TRIM($J41)="Romans",TRIM($J41)="Romans-2",TRIM($J41)="Globe",TRIM($J41)="Globe-12",TRIM($J41)="Neptune P1"))),1,0)))</f>
        <v/>
      </c>
      <c r="Q40" s="76" t="n"/>
      <c r="R40" s="75">
        <f>IF(OR($O$7="Canteen",$O$7="Head Office"),0,IF(
  AND(
    SUMIFS(I:I, C:C, C40) &gt;= 8,
    COUNTIFS(C$14:C40, C40)=1,
    OR(
      TEXT(D40,"hh:mm:ss")="07:00:00",
      TEXT(D40,"hh:mm:ss")="15:00:00",
      TEXT(D40,"hh:mm:ss")="23:00:00",
      TEXT(D41,"hh:mm:ss")="07:00:00",
      TEXT(D41,"hh:mm:ss")="15:00:00",
      TEXT(D41,"hh:mm:ss")="23:00:00"
    )
  ),
  1,
  0
))</f>
        <v/>
      </c>
      <c r="S40" s="75">
        <f>IF(OR($A40="Annual Leave",$A41="Annual Leave"),IF($A40="Annual Leave",8,0),0)</f>
        <v/>
      </c>
      <c r="T40" s="107" t="n"/>
      <c r="U40" s="144">
        <f>MAX(0,40-Y40)</f>
        <v/>
      </c>
      <c r="V40" s="351">
        <f>IF(OR($C40="",$D40=""),0,
 IF(OR($A40="Holiday",$A41="Holiday"),0,
 IF(AND(NOT(OR($A40="Annual Leave",$A41="Annual Leave")),$A40="Off day"),0,
  IF($I40+$I41&gt;=8,IF($I40&gt;=8,8,$I40),$I40)
  )))</f>
        <v/>
      </c>
      <c r="W40" s="351">
        <f>MAX(0,V40-U40)</f>
        <v/>
      </c>
      <c r="X40" s="351">
        <f>IF(C40="","",C40-WEEKDAY(C40,1)+1)</f>
        <v/>
      </c>
      <c r="Y40" s="351">
        <f>SUMPRODUCT(($X$14:$X39=X40)*(($V$14:$V39)+($O$14:$O39)))+IF(X40=X14,$L$11,0)</f>
        <v/>
      </c>
      <c r="Z40" s="351" t="n"/>
      <c r="AA40" s="351" t="n"/>
      <c r="AB40" s="351" t="n"/>
      <c r="AC40" s="351" t="n"/>
      <c r="AD40" s="351" t="n"/>
      <c r="AE40" s="351" t="n"/>
      <c r="AF40" s="351" t="n"/>
    </row>
    <row r="41" ht="24" customHeight="1" s="348" thickBot="1">
      <c r="A41" s="202" t="inlineStr">
        <is>
          <t>On Day</t>
        </is>
      </c>
      <c r="B41" s="310" t="n"/>
      <c r="C41" s="105">
        <f>C40</f>
        <v/>
      </c>
      <c r="D41" s="311" t="n"/>
      <c r="E41" s="312">
        <f>IF(D41="", "",
 IF(D41=TIME(0,0,0), 0,
 IF(AND(D41&gt;=TIME(0,0,1), D41&lt;=TIME(2,0,0)), TIME(7,0,0),
 IF(AND(D41&gt;=TIME(6,0,0), D41&lt;=TIME(8,0,0)), TIME(12,0,0),
 IF(AND(D41&gt;TIME(8,0,0), D41&lt;=TIME(13,59,0)), TIME(15,0,0),
 IF(AND(D41&gt;=TIME(14,0,0), D41&lt;=TIME(17,59,0)), TIME(21,0,0),
 IF(AND(D41&gt;=TIME(18,0,0), D41&lt;=TIME(21,59,0)), TIME(0,0,0),
 IF(AND(D41&gt;=TIME(22,0,0), D41&lt;=TIME(23,59,59)), TIME(7,0,0), ""))))))))</f>
        <v/>
      </c>
      <c r="F41" s="205" t="n"/>
      <c r="G41" s="312">
        <f>IF(AND(D41&gt;=TIME(6,0,0),D41&lt;=TIME(8,0,0)),E41,"")</f>
        <v/>
      </c>
      <c r="H41" s="311" t="n"/>
      <c r="I41" s="106">
        <f>ROUND(IF(OR(D41="",E41="",E41=0),0,IF(H41="",MOD(E41-D41,1)*24,MOD(H41-D41,1)*24)),2)</f>
        <v/>
      </c>
      <c r="J41" s="207" t="n"/>
      <c r="K41" s="308" t="n"/>
      <c r="L41" s="189" t="n"/>
      <c r="M41" s="309">
        <f>MAX(0,V41-W41)</f>
        <v/>
      </c>
      <c r="N41" s="313">
        <f>(IF(OR($C41="",$D41=""),0,
 IF(OR($A40="Holiday",$A41="Holiday"),
    IF(ISNUMBER(MATCH(TRIM($B41),{"Phagwah","Good Friday","Easter Monday","Labour Day","Christmas","Eid ul Azha","Romans-2","Globe-12","Neptune P1"},0)),0,$I41),
 IF(AND(NOT(OR($A40="Annual Leave",$A41="Annual Leave")),$A41="Off day"),$I41,
  MAX(0,$I41-$V41)
  ))))+W41</f>
        <v/>
      </c>
      <c r="O41" s="313">
        <f>IF(AND(OR($A40="Holiday",$A41="Holiday"),
        ISNUMBER(MATCH(TRIM($B41),{"Phagwah","Good Friday","Easter Monday","Labour Day","Christmas","Eid ul Azha","Romans-2","Globe-12","Neptune P1"},0))),
   $I41,0)</f>
        <v/>
      </c>
      <c r="P41" s="313">
        <f>IF(OR($O$7="Canteen",$O$7="Head Office"),0,IF($I41&lt;=0,0,IF(AND($I40&lt;=0,OR(TRIM($J41)="Hebrews",TRIM($J41)="Romans",TRIM($J41)="Romans-2",TRIM($J41)="Globe",TRIM($J41)="Globe-12",TRIM($J41)="Neptune P1")),1,0)))</f>
        <v/>
      </c>
      <c r="Q41" s="314" t="n"/>
      <c r="R41" s="313">
        <f>IF(OR($O$7="Canteen",$O$7="Head Office"),0,IF(
  AND(
    SUMIFS(I:I, C:C, C41) &gt;= 8,
    COUNTIFS(C$14:C41, C41)=1,
    OR(
      TEXT(D41,"hh:mm:ss")="07:00:00",
      TEXT(D41,"hh:mm:ss")="15:00:00",
      TEXT(D41,"hh:mm:ss")="23:00:00",
      TEXT(D42,"hh:mm:ss")="07:00:00",
      TEXT(D42,"hh:mm:ss")="15:00:00",
      TEXT(D42,"hh:mm:ss")="23:00:00"
    )
  ),
  1,
  0
))</f>
        <v/>
      </c>
      <c r="S41" s="313">
        <f>IF(OR($A40="Annual Leave",$A41="Annual Leave"),IF(AND($A40&lt;&gt;"Annual Leave",$A41="Annual Leave"),8,0),0)</f>
        <v/>
      </c>
      <c r="T41" s="315" t="n"/>
      <c r="U41" s="144">
        <f>MAX(0,40-Y41)</f>
        <v/>
      </c>
      <c r="V41" s="351">
        <f>IF(OR($C41="",$D41=""),0,
 IF(OR($A40="Holiday",$A41="Holiday"),0,
 IF(AND(NOT(OR($A40="Annual Leave",$A41="Annual Leave")),$A41="Off day"),0,
  IF($I40+$I41&gt;=8,IF($I40&gt;=8,0,8-$I40),$I41)
  )))</f>
        <v/>
      </c>
      <c r="W41" s="351">
        <f>MAX(0,V41-U41)</f>
        <v/>
      </c>
      <c r="X41" s="351">
        <f>IF(C41="","",C41-WEEKDAY(C41,1)+1)</f>
        <v/>
      </c>
      <c r="Y41" s="351">
        <f>SUMPRODUCT(($X$14:$X40=X41)*(($V$14:$V40)+($O$14:$O40)))+IF(X41=X14,$L$11,0)</f>
        <v/>
      </c>
      <c r="Z41" s="351" t="n"/>
      <c r="AA41" s="351" t="n"/>
      <c r="AB41" s="351" t="n"/>
      <c r="AC41" s="351" t="n"/>
      <c r="AD41" s="351" t="n"/>
      <c r="AE41" s="351" t="n"/>
      <c r="AF41" s="351" t="n"/>
    </row>
    <row r="42" ht="24" customHeight="1" s="348" thickBot="1">
      <c r="A42" s="208" t="inlineStr">
        <is>
          <t>On Day</t>
        </is>
      </c>
      <c r="B42" s="209" t="n"/>
      <c r="C42" s="108">
        <f>C40+1</f>
        <v/>
      </c>
      <c r="D42" s="77" t="n"/>
      <c r="E42" s="210">
        <f>IF(D42="", "",
 IF(D42=TIME(0,0,0), 0,
 IF(AND(D42&gt;=TIME(0,0,1), D42&lt;=TIME(2,0,0)), TIME(7,0,0),
 IF(AND(D42&gt;=TIME(6,0,0), D42&lt;=TIME(8,0,0)), TIME(12,0,0),
 IF(AND(D42&gt;TIME(8,0,0), D42&lt;=TIME(13,59,0)), TIME(15,0,0),
 IF(AND(D42&gt;=TIME(14,0,0), D42&lt;=TIME(17,59,0)), TIME(21,0,0),
 IF(AND(D42&gt;=TIME(18,0,0), D42&lt;=TIME(21,59,0)), TIME(0,0,0),
 IF(AND(D42&gt;=TIME(22,0,0), D42&lt;=TIME(23,59,59)), TIME(7,0,0), ""))))))))</f>
        <v/>
      </c>
      <c r="F42" s="211" t="n"/>
      <c r="G42" s="210">
        <f>IF(AND(D42&gt;=TIME(6,0,0),D42&lt;=TIME(8,0,0)),E42,"")</f>
        <v/>
      </c>
      <c r="H42" s="77" t="n"/>
      <c r="I42" s="16">
        <f>ROUND(IF(OR(D42="",E42="",E42=0),0,IF(H42="",MOD(E42-D42,1)*24,MOD(H42-D42,1)*24)),2)</f>
        <v/>
      </c>
      <c r="J42" s="212" t="n"/>
      <c r="K42" s="316" t="n"/>
      <c r="L42" s="181" t="n"/>
      <c r="M42" s="317">
        <f>MAX(0,V42-W42)</f>
        <v/>
      </c>
      <c r="N42" s="17">
        <f>(IF(OR($C42="",$D42=""),0,
 IF(OR($A42="Holiday",$A43="Holiday"),
    IF(ISNUMBER(MATCH(TRIM($B42),{"Phagwah","Good Friday","Easter Monday","Labour Day","Christmas","Eid ul Azha","Romans-2","Globe-12","Neptune P1"},0)),0,$I42),
 IF(AND(NOT(OR($A42="Annual Leave",$A43="Annual Leave")),$A42="Off day"),$I42,
  MAX(0,$I42-$V42)
  ))))+W42</f>
        <v/>
      </c>
      <c r="O42" s="213">
        <f>IF(AND(OR($A42="Holiday",$A43="Holiday"),
        ISNUMBER(MATCH(TRIM($B42),{"Phagwah","Good Friday","Easter Monday","Labour Day","Christmas","Eid ul Azha","Romans-2","Globe-12","Neptune P1"},0))),
   $I42,0)</f>
        <v/>
      </c>
      <c r="P42" s="17">
        <f>IF(OR($O$7="Canteen",$O$7="Head Office"),0,IF($I42&lt;=0,0,IF(OR(OR(TRIM($J42)="Hebrews",TRIM($J42)="Romans",TRIM($J42)="Romans-2",TRIM($J42)="Globe",TRIM($J42)="Globe-12",TRIM($J42)="Neptune P1"),AND($I43&gt;0,OR(TRIM($J43)="Hebrews",TRIM($J43)="Romans",TRIM($J43)="Romans-2",TRIM($J43)="Globe",TRIM($J43)="Globe-12",TRIM($J43)="Neptune P1"))),1,0)))</f>
        <v/>
      </c>
      <c r="Q42" s="78" t="n"/>
      <c r="R42" s="213">
        <f>IF(OR($O$7="Canteen",$O$7="Head Office"),0,IF(
  AND(
    SUMIFS(I:I, C:C, C42) &gt;= 8,
    COUNTIFS(C$14:C42, C42)=1,
    OR(
      TEXT(D42,"hh:mm:ss")="07:00:00",
      TEXT(D42,"hh:mm:ss")="15:00:00",
      TEXT(D42,"hh:mm:ss")="23:00:00",
      TEXT(D43,"hh:mm:ss")="07:00:00",
      TEXT(D43,"hh:mm:ss")="15:00:00",
      TEXT(D43,"hh:mm:ss")="23:00:00"
    )
  ),
  1,
  0
))</f>
        <v/>
      </c>
      <c r="S42" s="213">
        <f>IF(OR($A42="Annual Leave",$A43="Annual Leave"),IF($A42="Annual Leave",8,0),0)</f>
        <v/>
      </c>
      <c r="T42" s="79" t="n"/>
      <c r="U42" s="144">
        <f>MAX(0,40-Y42)</f>
        <v/>
      </c>
      <c r="V42" s="351">
        <f>IF(OR($C42="",$D42=""),0,
 IF(OR($A42="Holiday",$A43="Holiday"),0,
 IF(AND(NOT(OR($A42="Annual Leave",$A43="Annual Leave")),$A42="Off day"),0,
  IF($I42+$I43&gt;=8,IF($I42&gt;=8,8,$I42),$I42)
  )))</f>
        <v/>
      </c>
      <c r="W42" s="351">
        <f>MAX(0,V42-U42)</f>
        <v/>
      </c>
      <c r="X42" s="351">
        <f>IF(C42="","",C42-WEEKDAY(C42,1)+1)</f>
        <v/>
      </c>
      <c r="Y42" s="351">
        <f>SUMPRODUCT(($X$14:$X41=X42)*(($V$14:$V41)+($O$14:$O41)))+IF(X42=X14,$L$11,0)</f>
        <v/>
      </c>
      <c r="Z42" s="351" t="n"/>
      <c r="AA42" s="351" t="n"/>
      <c r="AB42" s="351" t="n"/>
      <c r="AC42" s="351" t="n"/>
      <c r="AD42" s="351" t="n"/>
      <c r="AE42" s="351" t="n"/>
      <c r="AF42" s="351" t="n"/>
    </row>
    <row r="43" ht="24" customHeight="1" s="348" thickBot="1">
      <c r="A43" s="208" t="inlineStr">
        <is>
          <t>On Day</t>
        </is>
      </c>
      <c r="B43" s="214" t="n"/>
      <c r="C43" s="109">
        <f>C42</f>
        <v/>
      </c>
      <c r="D43" s="18" t="n"/>
      <c r="E43" s="215">
        <f>IF(D43="", "",
 IF(D43=TIME(0,0,0), 0,
 IF(AND(D43&gt;=TIME(0,0,1), D43&lt;=TIME(2,0,0)), TIME(7,0,0),
 IF(AND(D43&gt;=TIME(6,0,0), D43&lt;=TIME(8,0,0)), TIME(12,0,0),
 IF(AND(D43&gt;TIME(8,0,0), D43&lt;=TIME(13,59,0)), TIME(15,0,0),
 IF(AND(D43&gt;=TIME(14,0,0), D43&lt;=TIME(17,59,0)), TIME(21,0,0),
 IF(AND(D43&gt;=TIME(18,0,0), D43&lt;=TIME(21,59,0)), TIME(0,0,0),
 IF(AND(D43&gt;=TIME(22,0,0), D43&lt;=TIME(23,59,59)), TIME(7,0,0), ""))))))))</f>
        <v/>
      </c>
      <c r="F43" s="216" t="n"/>
      <c r="G43" s="215">
        <f>IF(AND(D43&gt;=TIME(6,0,0),D43&lt;=TIME(8,0,0)),E43,"")</f>
        <v/>
      </c>
      <c r="H43" s="18" t="n"/>
      <c r="I43" s="19">
        <f>ROUND(IF(OR(D43="",E43="",E43=0),0,IF(H43="",MOD(E43-D43,1)*24,MOD(H43-D43,1)*24)),2)</f>
        <v/>
      </c>
      <c r="J43" s="212" t="n"/>
      <c r="K43" s="316" t="n"/>
      <c r="L43" s="183" t="n"/>
      <c r="M43" s="317">
        <f>MAX(0,V43-W43)</f>
        <v/>
      </c>
      <c r="N43" s="20">
        <f>(IF(OR($C43="",$D43=""),0,
 IF(OR($A42="Holiday",$A43="Holiday"),
    IF(ISNUMBER(MATCH(TRIM($B43),{"Phagwah","Good Friday","Easter Monday","Labour Day","Christmas","Eid ul Azha","Romans-2","Globe-12","Neptune P1"},0)),0,$I43),
 IF(AND(NOT(OR($A42="Annual Leave",$A43="Annual Leave")),$A43="Off day"),$I43,
  MAX(0,$I43-$V43)
  ))))+W43</f>
        <v/>
      </c>
      <c r="O43" s="20">
        <f>IF(AND(OR($A42="Holiday",$A43="Holiday"),
        ISNUMBER(MATCH(TRIM($B43),{"Phagwah","Good Friday","Easter Monday","Labour Day","Christmas","Eid ul Azha","Romans-2","Globe-12","Neptune P1"},0))),
   $I43,0)</f>
        <v/>
      </c>
      <c r="P43" s="20">
        <f>IF(OR($O$7="Canteen",$O$7="Head Office"),0,IF($I43&lt;=0,0,IF(AND($I42&lt;=0,OR(TRIM($J43)="Hebrews",TRIM($J43)="Romans",TRIM($J43)="Romans-2",TRIM($J43)="Globe",TRIM($J43)="Globe-12",TRIM($J43)="Neptune P1")),1,0)))</f>
        <v/>
      </c>
      <c r="Q43" s="21" t="n"/>
      <c r="R43" s="20">
        <f>IF(OR($O$7="Canteen",$O$7="Head Office"),0,IF(
  AND(
    SUMIFS(I:I, C:C, C43) &gt;= 8,
    COUNTIFS(C$14:C43, C43)=1,
    OR(
      TEXT(D43,"hh:mm:ss")="07:00:00",
      TEXT(D43,"hh:mm:ss")="15:00:00",
      TEXT(D43,"hh:mm:ss")="23:00:00",
      TEXT(D49,"hh:mm:ss")="07:00:00",
      TEXT(D49,"hh:mm:ss")="15:00:00",
      TEXT(D49,"hh:mm:ss")="23:00:00"
    )
  ),
  1,
  0
))</f>
        <v/>
      </c>
      <c r="S43" s="20">
        <f>IF(OR($A42="Annual Leave",$A43="Annual Leave"),IF(AND($A42&lt;&gt;"Annual Leave",$A43="Annual Leave"),8,0),0)</f>
        <v/>
      </c>
      <c r="T43" s="22" t="n"/>
      <c r="U43" s="144">
        <f>MAX(0,40-Y43)</f>
        <v/>
      </c>
      <c r="V43" s="351">
        <f>IF(OR($C43="",$D43=""),0,
 IF(OR($A42="Holiday",$A43="Holiday"),0,
 IF(AND(NOT(OR($A42="Annual Leave",$A43="Annual Leave")),$A43="Off day"),0,
  IF($I42+$I43&gt;=8,IF($I42&gt;=8,0,8-$I42),$I43)
  )))</f>
        <v/>
      </c>
      <c r="W43" s="351">
        <f>MAX(0,V43-U43)</f>
        <v/>
      </c>
      <c r="X43" s="351">
        <f>IF(C43="","",C43-WEEKDAY(C43,1)+1)</f>
        <v/>
      </c>
      <c r="Y43" s="351">
        <f>SUMPRODUCT(($X$14:$X42=X43)*(($V$14:$V42)+($O$14:$O42)))+IF(X43=X14,$L$11,0)</f>
        <v/>
      </c>
      <c r="Z43" s="351" t="n"/>
      <c r="AA43" s="351" t="n"/>
      <c r="AB43" s="351" t="n"/>
      <c r="AC43" s="351" t="n"/>
      <c r="AD43" s="351" t="n"/>
      <c r="AE43" s="351" t="n"/>
      <c r="AF43" s="351" t="n"/>
    </row>
    <row r="44" ht="24" customHeight="1" s="348" thickBot="1">
      <c r="A44" s="176" t="n"/>
      <c r="B44" s="176" t="n"/>
      <c r="C44" s="217" t="n"/>
      <c r="D44" s="110" t="n"/>
      <c r="E44" s="110" t="n"/>
      <c r="F44" s="218" t="n"/>
      <c r="G44" s="110" t="n"/>
      <c r="H44" s="110" t="n"/>
      <c r="I44" s="219" t="n"/>
      <c r="J44" s="219" t="n"/>
      <c r="K44" s="219" t="n"/>
      <c r="L44" s="219" t="n"/>
      <c r="M44" s="111">
        <f>MAX(0,V44-W44)</f>
        <v/>
      </c>
      <c r="N44" s="112">
        <f>(IF(OR($C44="",$D44=""),0,
 IF(OR($A44="Holiday",$A45="Holiday"),
    IF(ISNUMBER(MATCH(TRIM($B44),{"Phagwah","Good Friday","Easter Monday","Labour Day","Christmas","Eid ul Azha","Romans-2","Globe-12","Neptune P1"},0)),0,$I44),
 IF(AND(NOT(OR($A44="Annual Leave",$A45="Annual Leave")),$A44="Off day"),$I44,
  MAX(0,$I44-$V44)
  ))))+W44</f>
        <v/>
      </c>
      <c r="O44" s="112">
        <f>IF(AND(OR($A44="Holiday",$A45="Holiday"),
        ISNUMBER(MATCH(TRIM($B44),{"Phagwah","Good Friday","Easter Monday","Labour Day","Christmas","Eid ul Azha","Romans-2","Globe-12","Neptune P1"},0))),
   $I44,0)</f>
        <v/>
      </c>
      <c r="P44" s="112">
        <f>IF(OR($O$7="Canteen",$O$7="Head Office"),0,IF($I44&lt;=0,0,IF(OR(OR(TRIM($J44)="Hebrews",TRIM($J44)="Romans",TRIM($J44)="Romans-2",TRIM($J44)="Globe",TRIM($J44)="Globe-12",TRIM($J44)="Neptune P1"),AND($I45&gt;0,OR(TRIM($J45)="Hebrews",TRIM($J45)="Romans",TRIM($J45)="Romans-2",TRIM($J45)="Globe",TRIM($J45)="Globe-12",TRIM($J45)="Neptune P1"))),1,0)))</f>
        <v/>
      </c>
      <c r="Q44" s="113" t="n"/>
      <c r="R44" s="113" t="n"/>
      <c r="S44" s="112">
        <f>IF(OR($A44="Annual Leave",$A45="Annual Leave"),IF($A44="Annual Leave",8,0),0)</f>
        <v/>
      </c>
      <c r="T44" s="114" t="n"/>
      <c r="U44" s="144">
        <f>MAX(0,40-Y44)</f>
        <v/>
      </c>
      <c r="V44" s="351">
        <f>IF(OR($C44="",$D44=""),0,
 IF(OR($A44="Holiday",$A45="Holiday"),0,
 IF(AND(NOT(OR($A44="Annual Leave",$A45="Annual Leave")),$A44="Off day"),0,
  IF($I44+$I45&gt;=8,IF($I44&gt;=8,8,$I44),$I44)
  )))</f>
        <v/>
      </c>
      <c r="W44" s="351">
        <f>MAX(0,V44-U44)</f>
        <v/>
      </c>
      <c r="X44" s="351">
        <f>IF(C44="","",C44-WEEKDAY(C44,1)+1)</f>
        <v/>
      </c>
      <c r="Y44" s="351">
        <f>SUMPRODUCT(($X$14:$X43=X44)*(($V$14:$V43)+($O$14:$O43)))+IF(X44=X14,$L$11,0)</f>
        <v/>
      </c>
      <c r="Z44" s="351" t="n"/>
      <c r="AA44" s="351" t="n"/>
      <c r="AB44" s="351" t="n"/>
      <c r="AC44" s="351" t="n"/>
      <c r="AD44" s="351" t="n"/>
      <c r="AE44" s="351" t="n"/>
      <c r="AF44" s="351" t="n"/>
    </row>
    <row r="45" ht="24" customHeight="1" s="348" thickBot="1">
      <c r="A45" s="154" t="inlineStr">
        <is>
          <t>On Day</t>
        </is>
      </c>
      <c r="B45" s="318" t="n"/>
      <c r="C45" s="115">
        <f>C42+1</f>
        <v/>
      </c>
      <c r="D45" s="319" t="n"/>
      <c r="E45" s="320">
        <f>IF(D45="", "",
 IF(D45=TIME(0,0,0), 0,
 IF(AND(D45&gt;=TIME(0,0,1), D45&lt;=TIME(2,0,0)), TIME(7,0,0),
 IF(AND(D45&gt;=TIME(6,0,0), D45&lt;=TIME(8,0,0)), TIME(12,0,0),
 IF(AND(D45&gt;TIME(8,0,0), D45&lt;=TIME(13,59,0)), TIME(15,0,0),
 IF(AND(D45&gt;=TIME(14,0,0), D45&lt;=TIME(17,59,0)), TIME(21,0,0),
 IF(AND(D45&gt;=TIME(18,0,0), D45&lt;=TIME(21,59,0)), TIME(0,0,0),
 IF(AND(D45&gt;=TIME(22,0,0), D45&lt;=TIME(23,59,59)), TIME(7,0,0), ""))))))))</f>
        <v/>
      </c>
      <c r="F45" s="321" t="n"/>
      <c r="G45" s="320">
        <f>IF(AND(D45&gt;=TIME(6,0,0),D45&lt;=TIME(8,0,0)),E45,"")</f>
        <v/>
      </c>
      <c r="H45" s="319" t="n"/>
      <c r="I45" s="30">
        <f>ROUND(IF(OR(D45="",E45="",E45=0),0,IF(H45="",MOD(E45-D45,1)*24,MOD(H45-D45,1)*24)),2)</f>
        <v/>
      </c>
      <c r="J45" s="220" t="n"/>
      <c r="K45" s="274" t="n"/>
      <c r="L45" s="181" t="n"/>
      <c r="M45" s="275">
        <f>MAX(0,V45-W45)</f>
        <v/>
      </c>
      <c r="N45" s="322">
        <f>(IF(OR($C45="",$D45=""),0,
 IF(OR($A44="Holiday",$A45="Holiday"),
    IF(ISNUMBER(MATCH(TRIM($B45),{"Phagwah","Good Friday","Easter Monday","Labour Day","Christmas","Eid ul Azha","Romans-2","Globe-12","Neptune P1"},0)),0,$I45),
 IF(AND(NOT(OR($A44="Annual Leave",$A45="Annual Leave")),$A45="Off day"),$I45,
  MAX(0,$I45-$V45)
  ))))+W45</f>
        <v/>
      </c>
      <c r="O45" s="322">
        <f>IF(AND(OR($A44="Holiday",$A45="Holiday"),
        ISNUMBER(MATCH(TRIM($B45),{"Phagwah","Good Friday","Easter Monday","Labour Day","Christmas","Eid ul Azha","Romans-2","Globe-12","Neptune P1"},0))),
   $I45,0)</f>
        <v/>
      </c>
      <c r="P45" s="322">
        <f>IF(OR($O$7="Canteen",$O$7="Head Office"),0,IF($I45&lt;=0,0,IF(AND($I44&lt;=0,OR(TRIM($J45)="Hebrews",TRIM($J45)="Romans",TRIM($J45)="Romans-2",TRIM($J45)="Globe",TRIM($J45)="Globe-12",TRIM($J45)="Neptune P1")),1,0)))</f>
        <v/>
      </c>
      <c r="Q45" s="323" t="n"/>
      <c r="R45" s="322">
        <f>IF(OR($O$7="Canteen",$O$7="Head Office"),0,IF(
  AND(
    SUMIFS(I:I, C:C, C45) &gt;= 8,
    COUNTIFS(C$14:C45, C45)=1,
    OR(
      TEXT(D45,"hh:mm:ss")="07:00:00",
      TEXT(D45,"hh:mm:ss")="15:00:00",
      TEXT(D45,"hh:mm:ss")="23:00:00",
      TEXT(D46,"hh:mm:ss")="07:00:00",
      TEXT(D46,"hh:mm:ss")="15:00:00",
      TEXT(D46,"hh:mm:ss")="23:00:00"
    )
  ),
  1,
  0
))</f>
        <v/>
      </c>
      <c r="S45" s="322">
        <f>IF(OR($A44="Annual Leave",$A45="Annual Leave"),IF(AND($A44&lt;&gt;"Annual Leave",$A45="Annual Leave"),8,0),0)</f>
        <v/>
      </c>
      <c r="T45" s="116" t="n"/>
      <c r="U45" s="144">
        <f>MAX(0,40-Y45)</f>
        <v/>
      </c>
      <c r="V45" s="351">
        <f>IF(OR($C45="",$D45=""),0,
 IF(OR($A44="Holiday",$A45="Holiday"),0,
 IF(AND(NOT(OR($A44="Annual Leave",$A45="Annual Leave")),$A45="Off day"),0,
  IF($I44+$I45&gt;=8,IF($I44&gt;=8,0,8-$I44),$I45)
  )))</f>
        <v/>
      </c>
      <c r="W45" s="351">
        <f>MAX(0,V45-U45)</f>
        <v/>
      </c>
      <c r="X45" s="351">
        <f>IF(C45="","",C45-WEEKDAY(C45,1)+1)</f>
        <v/>
      </c>
      <c r="Y45" s="351">
        <f>SUMPRODUCT(($X$14:$X44=X45)*(($V$14:$V44)+($O$14:$O44)))+IF(X45=X14,$L$11,0)</f>
        <v/>
      </c>
      <c r="Z45" s="351" t="n"/>
      <c r="AA45" s="351" t="n"/>
      <c r="AB45" s="351" t="n"/>
      <c r="AC45" s="351" t="n"/>
      <c r="AD45" s="351" t="n"/>
      <c r="AE45" s="351" t="n"/>
      <c r="AF45" s="351" t="n"/>
    </row>
    <row r="46" ht="24" customHeight="1" s="348" thickBot="1">
      <c r="A46" s="154" t="inlineStr">
        <is>
          <t>On Day</t>
        </is>
      </c>
      <c r="B46" s="305" t="n"/>
      <c r="C46" s="90">
        <f>C45</f>
        <v/>
      </c>
      <c r="D46" s="80" t="n"/>
      <c r="E46" s="221">
        <f>IF(D46="", "",
 IF(D46=TIME(0,0,0), 0,
 IF(AND(D46&gt;=TIME(0,0,1), D46&lt;=TIME(2,0,0)), TIME(7,0,0),
 IF(AND(D46&gt;=TIME(6,0,0), D46&lt;=TIME(8,0,0)), TIME(12,0,0),
 IF(AND(D46&gt;TIME(8,0,0), D46&lt;=TIME(13,59,0)), TIME(15,0,0),
 IF(AND(D46&gt;=TIME(14,0,0), D46&lt;=TIME(17,59,0)), TIME(21,0,0),
 IF(AND(D46&gt;=TIME(18,0,0), D46&lt;=TIME(21,59,0)), TIME(0,0,0),
 IF(AND(D46&gt;=TIME(22,0,0), D46&lt;=TIME(23,59,59)), TIME(7,0,0), ""))))))))</f>
        <v/>
      </c>
      <c r="F46" s="156" t="n"/>
      <c r="G46" s="221">
        <f>IF(AND(D46&gt;=TIME(6,0,0),D46&lt;=TIME(8,0,0)),E46,"")</f>
        <v/>
      </c>
      <c r="H46" s="80" t="n"/>
      <c r="I46" s="30">
        <f>ROUND(IF(OR(D46="",E46="",E46=0),0,IF(H46="",MOD(E46-D46,1)*24,MOD(H46-D46,1)*24)),2)</f>
        <v/>
      </c>
      <c r="J46" s="158" t="n"/>
      <c r="K46" s="274" t="n"/>
      <c r="L46" s="189" t="n"/>
      <c r="M46" s="275">
        <f>MAX(0,V46-W46)</f>
        <v/>
      </c>
      <c r="N46" s="81">
        <f>(IF(OR($C46="",$D46=""),0,
 IF(OR($A46="Holiday",$A47="Holiday"),
    IF(ISNUMBER(MATCH(TRIM($B46),{"Phagwah","Good Friday","Easter Monday","Labour Day","Christmas","Eid ul Azha","Romans-2","Globe-12","Neptune P1"},0)),0,$I46),
 IF(AND(NOT(OR($A46="Annual Leave",$A47="Annual Leave")),$A46="Off day"),$I46,
  MAX(0,$I46-$V46)
  ))))+W46</f>
        <v/>
      </c>
      <c r="O46" s="81">
        <f>IF(AND(OR($A46="Holiday",$A47="Holiday"),
        ISNUMBER(MATCH(TRIM($B46),{"Phagwah","Good Friday","Easter Monday","Labour Day","Christmas","Eid ul Azha","Romans-2","Globe-12","Neptune P1"},0))),
   $I46,0)</f>
        <v/>
      </c>
      <c r="P46" s="81">
        <f>IF(OR($O$7="Canteen",$O$7="Head Office"),0,IF($I46&lt;=0,0,IF(OR(OR(TRIM($J46)="Hebrews",TRIM($J46)="Romans",TRIM($J46)="Romans-2",TRIM($J46)="Globe",TRIM($J46)="Globe-12",TRIM($J46)="Neptune P1"),AND($I47&gt;0,OR(TRIM($J47)="Hebrews",TRIM($J47)="Romans",TRIM($J47)="Romans-2",TRIM($J47)="Globe",TRIM($J47)="Globe-12",TRIM($J47)="Neptune P1"))),1,0)))</f>
        <v/>
      </c>
      <c r="Q46" s="82" t="n"/>
      <c r="R46" s="81">
        <f>IF(OR($O$7="Canteen",$O$7="Head Office"),0,IF(
  AND(
    SUMIFS(I:I, C:C, C46) &gt;= 8,
    COUNTIFS(C$14:C46, C46)=1,
    OR(
      TEXT(D46,"hh:mm:ss")="07:00:00",
      TEXT(D46,"hh:mm:ss")="15:00:00",
      TEXT(D46,"hh:mm:ss")="23:00:00",
      TEXT(D51,"hh:mm:ss")="07:00:00",
      TEXT(D51,"hh:mm:ss")="15:00:00",
      TEXT(D51,"hh:mm:ss")="23:00:00"
    )
  ),
  1,
  0
))</f>
        <v/>
      </c>
      <c r="S46" s="81">
        <f>IF(OR($A46="Annual Leave",$A47="Annual Leave"),IF($A46="Annual Leave",8,0),0)</f>
        <v/>
      </c>
      <c r="T46" s="117" t="n"/>
      <c r="U46" s="144">
        <f>MAX(0,40-Y46)</f>
        <v/>
      </c>
      <c r="V46" s="351">
        <f>IF(OR($C46="",$D46=""),0,
 IF(OR($A46="Holiday",$A47="Holiday"),0,
 IF(AND(NOT(OR($A46="Annual Leave",$A47="Annual Leave")),$A46="Off day"),0,
  IF($I46+$I47&gt;=8,IF($I46&gt;=8,8,$I46),$I46)
  )))</f>
        <v/>
      </c>
      <c r="W46" s="351">
        <f>MAX(0,V46-U46)</f>
        <v/>
      </c>
      <c r="X46" s="351">
        <f>IF(C46="","",C46-WEEKDAY(C46,1)+1)</f>
        <v/>
      </c>
      <c r="Y46" s="351">
        <f>SUMPRODUCT(($X$14:$X45=X46)*(($V$14:$V45)+($O$14:$O45)))+IF(X46=X14,$L$11,0)</f>
        <v/>
      </c>
      <c r="Z46" s="351" t="n"/>
      <c r="AA46" s="351" t="n"/>
      <c r="AB46" s="351" t="n"/>
      <c r="AC46" s="351" t="n"/>
      <c r="AD46" s="351" t="n"/>
      <c r="AE46" s="351" t="n"/>
      <c r="AF46" s="351" t="n"/>
    </row>
    <row r="47" ht="24" customHeight="1" s="348" thickBot="1">
      <c r="A47" s="184" t="inlineStr">
        <is>
          <t>On Day</t>
        </is>
      </c>
      <c r="B47" s="222" t="n"/>
      <c r="C47" s="118">
        <f>C45+1</f>
        <v/>
      </c>
      <c r="D47" s="83" t="n"/>
      <c r="E47" s="223">
        <f>IF(D47="", "",
 IF(D47=TIME(0,0,0), 0,
 IF(AND(D47&gt;=TIME(0,0,1), D47&lt;=TIME(2,0,0)), TIME(7,0,0),
 IF(AND(D47&gt;=TIME(6,0,0), D47&lt;=TIME(8,0,0)), TIME(12,0,0),
 IF(AND(D47&gt;TIME(8,0,0), D47&lt;=TIME(13,59,0)), TIME(15,0,0),
 IF(AND(D47&gt;=TIME(14,0,0), D47&lt;=TIME(17,59,0)), TIME(21,0,0),
 IF(AND(D47&gt;=TIME(18,0,0), D47&lt;=TIME(21,59,0)), TIME(0,0,0),
 IF(AND(D47&gt;=TIME(22,0,0), D47&lt;=TIME(23,59,59)), TIME(7,0,0), ""))))))))</f>
        <v/>
      </c>
      <c r="F47" s="224" t="n"/>
      <c r="G47" s="223">
        <f>IF(AND(D47&gt;=TIME(6,0,0),D47&lt;=TIME(8,0,0)),E47,"")</f>
        <v/>
      </c>
      <c r="H47" s="83" t="n"/>
      <c r="I47" s="23">
        <f>ROUND(IF(OR(D47="",E47="",E47=0),0,IF(H47="",MOD(E47-D47,1)*24,MOD(H47-D47,1)*24)),2)</f>
        <v/>
      </c>
      <c r="J47" s="225" t="n"/>
      <c r="K47" s="297" t="n"/>
      <c r="L47" s="181" t="n"/>
      <c r="M47" s="298">
        <f>MAX(0,V47-W47)</f>
        <v/>
      </c>
      <c r="N47" s="84">
        <f>(IF(OR($C47="",$D47=""),0,
 IF(OR($A46="Holiday",$A47="Holiday"),
    IF(ISNUMBER(MATCH(TRIM($B47),{"Phagwah","Good Friday","Easter Monday","Labour Day","Christmas","Eid ul Azha","Romans-2","Globe-12","Neptune P1"},0)),0,$I47),
 IF(AND(NOT(OR($A46="Annual Leave",$A47="Annual Leave")),$A47="Off day"),$I47,
  MAX(0,$I47-$V47)
  ))))+W47</f>
        <v/>
      </c>
      <c r="O47" s="84">
        <f>IF(AND(OR($A46="Holiday",$A47="Holiday"),
        ISNUMBER(MATCH(TRIM($B47),{"Phagwah","Good Friday","Easter Monday","Labour Day","Christmas","Eid ul Azha","Romans-2","Globe-12","Neptune P1"},0))),
   $I47,0)</f>
        <v/>
      </c>
      <c r="P47" s="84">
        <f>IF(OR($O$7="Canteen",$O$7="Head Office"),0,IF($I47&lt;=0,0,IF(AND($I46&lt;=0,OR(TRIM($J47)="Hebrews",TRIM($J47)="Romans",TRIM($J47)="Romans-2",TRIM($J47)="Globe",TRIM($J47)="Globe-12",TRIM($J47)="Neptune P1")),1,0)))</f>
        <v/>
      </c>
      <c r="Q47" s="85" t="n"/>
      <c r="R47" s="84">
        <f>IF(OR($O$7="Canteen",$O$7="Head Office"),0,IF(
  AND(
    SUMIFS(I:I, C:C, C47) &gt;= 8,
    COUNTIFS(C$14:C47, C47)=1,
    OR(
      TEXT(D47,"hh:mm:ss")="07:00:00",
      TEXT(D47,"hh:mm:ss")="15:00:00",
      TEXT(D47,"hh:mm:ss")="23:00:00",
      TEXT(D48,"hh:mm:ss")="07:00:00",
      TEXT(D48,"hh:mm:ss")="15:00:00",
      TEXT(D48,"hh:mm:ss")="23:00:00"
    )
  ),
  1,
  0
))</f>
        <v/>
      </c>
      <c r="S47" s="84">
        <f>IF(OR($A46="Annual Leave",$A47="Annual Leave"),IF(AND($A46&lt;&gt;"Annual Leave",$A47="Annual Leave"),8,0),0)</f>
        <v/>
      </c>
      <c r="T47" s="86" t="n"/>
      <c r="U47" s="144">
        <f>MAX(0,40-Y47)</f>
        <v/>
      </c>
      <c r="V47" s="351">
        <f>IF(OR($C47="",$D47=""),0,
 IF(OR($A46="Holiday",$A47="Holiday"),0,
 IF(AND(NOT(OR($A46="Annual Leave",$A47="Annual Leave")),$A47="Off day"),0,
  IF($I46+$I47&gt;=8,IF($I46&gt;=8,0,8-$I46),$I47)
  )))</f>
        <v/>
      </c>
      <c r="W47" s="351">
        <f>MAX(0,V47-U47)</f>
        <v/>
      </c>
      <c r="X47" s="351">
        <f>IF(C47="","",C47-WEEKDAY(C47,1)+1)</f>
        <v/>
      </c>
      <c r="Y47" s="351">
        <f>SUMPRODUCT(($X$14:$X46=X47)*(($V$14:$V46)+($O$14:$O46)))+IF(X47=X14,$L$11,0)</f>
        <v/>
      </c>
      <c r="Z47" s="351" t="n"/>
      <c r="AA47" s="351" t="n"/>
      <c r="AB47" s="351" t="n"/>
      <c r="AC47" s="351" t="n"/>
      <c r="AD47" s="351" t="n"/>
      <c r="AE47" s="351" t="n"/>
      <c r="AF47" s="351" t="n"/>
    </row>
    <row r="48" ht="24" customHeight="1" s="348" thickBot="1">
      <c r="A48" s="226" t="inlineStr">
        <is>
          <t>On Day</t>
        </is>
      </c>
      <c r="B48" s="299" t="n"/>
      <c r="C48" s="119">
        <f>C47</f>
        <v/>
      </c>
      <c r="D48" s="24" t="n"/>
      <c r="E48" s="227">
        <f>IF(D48="", "",
 IF(D48=TIME(0,0,0), 0,
 IF(AND(D48&gt;=TIME(0,0,1), D48&lt;=TIME(2,0,0)), TIME(7,0,0),
 IF(AND(D48&gt;=TIME(6,0,0), D48&lt;=TIME(8,0,0)), TIME(12,0,0),
 IF(AND(D48&gt;TIME(8,0,0), D48&lt;=TIME(13,59,0)), TIME(15,0,0),
 IF(AND(D48&gt;=TIME(14,0,0), D48&lt;=TIME(17,59,0)), TIME(21,0,0),
 IF(AND(D48&gt;=TIME(18,0,0), D48&lt;=TIME(21,59,0)), TIME(0,0,0),
 IF(AND(D48&gt;=TIME(22,0,0), D48&lt;=TIME(23,59,59)), TIME(7,0,0), ""))))))))</f>
        <v/>
      </c>
      <c r="F48" s="228" t="n"/>
      <c r="G48" s="227">
        <f>IF(AND(D48&gt;=TIME(6,0,0),D48&lt;=TIME(8,0,0)),E48,"")</f>
        <v/>
      </c>
      <c r="H48" s="300" t="n"/>
      <c r="I48" s="87">
        <f>ROUND(IF(OR(D48="",E48="",E48=0),0,IF(H48="",MOD(E48-D48,1)*24,MOD(H48-D48,1)*24)),2)</f>
        <v/>
      </c>
      <c r="J48" s="190" t="n"/>
      <c r="K48" s="297" t="n"/>
      <c r="L48" s="183" t="n"/>
      <c r="M48" s="324">
        <f>MAX(0,V48-W48)</f>
        <v/>
      </c>
      <c r="N48" s="302">
        <f>(IF(OR($C48="",$D48=""),0,
 IF(OR($A48="Holiday",$A49="Holiday"),
    IF(ISNUMBER(MATCH(TRIM($B48),{"Phagwah","Good Friday","Easter Monday","Labour Day","Christmas","Eid ul Azha","Romans-2","Globe-12","Neptune P1"},0)),0,$I48),
 IF(AND(NOT(OR($A48="Annual Leave",$A49="Annual Leave")),$A48="Off day"),$I48,
  MAX(0,$I48-$V48)
  ))))+W48</f>
        <v/>
      </c>
      <c r="O48" s="303" t="n"/>
      <c r="P48" s="229">
        <f>IF(OR($O$7="Canteen",$O$7="Head Office"),0,IF($I48&lt;=0,0,IF(OR(OR(TRIM($J48)="Hebrews",TRIM($J48)="Romans",TRIM($J48)="Romans-2",TRIM($J48)="Globe",TRIM($J48)="Globe-12",TRIM($J48)="Neptune P1"),AND($I49&gt;0,OR(TRIM($J49)="Hebrews",TRIM($J49)="Romans",TRIM($J49)="Romans-2",TRIM($J49)="Globe",TRIM($J49)="Globe-12",TRIM($J49)="Neptune P1"))),1,0)))</f>
        <v/>
      </c>
      <c r="Q48" s="303" t="n"/>
      <c r="R48" s="302">
        <f>IF(OR($O$7="Canteen",$O$7="Head Office"),0,IF(
  AND(
    SUMIFS(I:I, C:C, C48) &gt;= 8,
    COUNTIFS(C$14:C48, C48)=1,
    OR(
      TEXT(D48,"hh:mm:ss")="07:00:00",
      TEXT(D48,"hh:mm:ss")="15:00:00",
      TEXT(D48,"hh:mm:ss")="23:00:00",
      TEXT(D53,"hh:mm:ss")="07:00:00",
      TEXT(D53,"hh:mm:ss")="15:00:00",
      TEXT(D53,"hh:mm:ss")="23:00:00"
    )
  ),
  1,
  0
))</f>
        <v/>
      </c>
      <c r="S48" s="303" t="n"/>
      <c r="T48" s="304" t="n"/>
      <c r="U48" s="144">
        <f>MAX(0,40-Y48)</f>
        <v/>
      </c>
      <c r="V48" s="351">
        <f>IF(OR($C48="",$D48=""),0,
 IF(OR($A48="Holiday",$A49="Holiday"),0,
 IF(AND(NOT(OR($A48="Annual Leave",$A49="Annual Leave")),$A48="Off day"),0,
  IF($I48+$I49&gt;=8,IF($I48&gt;=8,8,$I48),$I48)
  )))</f>
        <v/>
      </c>
      <c r="W48" s="351">
        <f>MAX(0,V48-U48)</f>
        <v/>
      </c>
      <c r="X48" s="351">
        <f>IF(C48="","",C48-WEEKDAY(C48,1)+1)</f>
        <v/>
      </c>
      <c r="Y48" s="351">
        <f>SUMPRODUCT(($X$14:$X47=X48)*(($V$14:$V47)+($O$14:$O47)))+IF(X48=X14,$L$11,0)</f>
        <v/>
      </c>
      <c r="Z48" s="351" t="n"/>
      <c r="AA48" s="351" t="n"/>
      <c r="AB48" s="351" t="n"/>
      <c r="AC48" s="351" t="n"/>
      <c r="AD48" s="351" t="n"/>
      <c r="AE48" s="351" t="n"/>
      <c r="AF48" s="351" t="n"/>
    </row>
    <row r="49" ht="24" customHeight="1" s="348" thickBot="1">
      <c r="A49" s="230" t="n"/>
      <c r="B49" s="355" t="n"/>
      <c r="C49" s="231" t="n"/>
      <c r="D49" s="232" t="n"/>
      <c r="E49" s="232" t="n"/>
      <c r="F49" s="232" t="n"/>
      <c r="G49" s="232" t="n"/>
      <c r="H49" s="233" t="inlineStr">
        <is>
          <t>Total Hrs:</t>
        </is>
      </c>
      <c r="I49" s="122">
        <f>SUM(I14:I48)</f>
        <v/>
      </c>
      <c r="J49" s="234" t="n"/>
      <c r="K49" s="234" t="n"/>
      <c r="L49" s="235" t="n"/>
      <c r="M49" s="120">
        <f>SUM(M14:M48)</f>
        <v/>
      </c>
      <c r="N49" s="120">
        <f>SUM(N14:N48)</f>
        <v/>
      </c>
      <c r="O49" s="120">
        <f>SUM(O14:O48)</f>
        <v/>
      </c>
      <c r="P49" s="120">
        <f>SUM(P14:P48)</f>
        <v/>
      </c>
      <c r="Q49" s="120">
        <f>IF($O$6&lt;&gt;"Armed",0,LOOKUP($Q$50,{0,1,2,3,4,5,6,7,8,9,10,11,12,13,14},{0,384,769,1153,1153,1538,1923,2307,2692,3076,3461,3846,4239,4615,5000}))</f>
        <v/>
      </c>
      <c r="R49" s="120">
        <f>SUM(R14:R48)</f>
        <v/>
      </c>
      <c r="S49" s="120">
        <f>SUM(S14:S48)</f>
        <v/>
      </c>
      <c r="T49" s="121">
        <f>SUM(T30:T43)</f>
        <v/>
      </c>
      <c r="U49" s="144">
        <f>MIN(U48,0)</f>
        <v/>
      </c>
      <c r="V49" s="351">
        <f>SUM(V14:V48)</f>
        <v/>
      </c>
      <c r="W49" s="351">
        <f>SUM(W14:W48)</f>
        <v/>
      </c>
      <c r="X49" s="351" t="n"/>
      <c r="Y49" s="351" t="n"/>
      <c r="Z49" s="351" t="n"/>
      <c r="AA49" s="351" t="n"/>
      <c r="AB49" s="351" t="n"/>
      <c r="AC49" s="351" t="n"/>
      <c r="AD49" s="351" t="n"/>
      <c r="AE49" s="351" t="n"/>
      <c r="AF49" s="351" t="n"/>
    </row>
    <row r="50" ht="24" customHeight="1" s="348">
      <c r="A50" s="351" t="n"/>
      <c r="B50" s="351" t="n"/>
      <c r="C50" s="6" t="n"/>
      <c r="D50" s="6" t="n"/>
      <c r="E50" s="6" t="n"/>
      <c r="F50" s="6" t="n"/>
      <c r="G50" s="6" t="n"/>
      <c r="H50" s="336" t="n"/>
      <c r="I50" s="351" t="n"/>
      <c r="J50" s="336" t="n"/>
      <c r="K50" s="336" t="n"/>
      <c r="L50" s="336" t="n"/>
      <c r="M50" s="28" t="n"/>
      <c r="N50" s="28" t="n"/>
      <c r="O50" s="28" t="n"/>
      <c r="P50" s="241" t="inlineStr">
        <is>
          <t>Days Worked</t>
        </is>
      </c>
      <c r="Q50" s="29">
        <f>SUM(--(SUM(I14:I15)&gt;0),--(SUM(I16:I17)&gt;0),--(SUM(I18:I19)&gt;0),--(SUM(I20:I21)&gt;0),--(SUM(I22:I23)&gt;0),--(SUM(I24:I25)&gt;0),--(SUM(I26:I27)&gt;0),--(SUM(I30:I31)&gt;0),--(SUM(I32:I33)&gt;0),--(SUM(I34:I35)&gt;0),--(SUM(I36:I37)&gt;0),--(SUM(I38:I39)&gt;0),--(SUM(I40:I41)&gt;0),--(SUM(I42:I43)&gt;0),--(SUM(I45:I46)&gt;0),--(SUM(I47:I48)&gt;0))</f>
        <v/>
      </c>
      <c r="R50" s="28" t="n"/>
      <c r="S50" s="28" t="n"/>
      <c r="T50" s="28" t="n"/>
      <c r="U50" s="144" t="n"/>
      <c r="V50" s="351" t="n"/>
      <c r="W50" s="351" t="n"/>
      <c r="X50" s="351" t="n"/>
      <c r="Y50" s="351" t="n"/>
      <c r="Z50" s="351" t="n"/>
      <c r="AA50" s="351" t="n"/>
      <c r="AB50" s="351" t="n"/>
      <c r="AC50" s="351" t="n"/>
      <c r="AD50" s="351" t="n"/>
      <c r="AE50" s="351" t="n"/>
      <c r="AF50" s="351" t="n"/>
    </row>
    <row r="51" ht="24" customHeight="1" s="348">
      <c r="A51" s="351" t="n"/>
      <c r="B51" s="351" t="n"/>
      <c r="C51" s="345" t="n"/>
      <c r="D51" s="362" t="n"/>
      <c r="E51" s="362" t="n"/>
      <c r="F51" s="334" t="n"/>
      <c r="G51" s="362" t="n"/>
      <c r="H51" s="336" t="n"/>
      <c r="I51" s="351" t="n"/>
      <c r="J51" s="336" t="n"/>
      <c r="K51" s="336" t="n"/>
      <c r="L51" s="336" t="n"/>
      <c r="M51" s="236" t="n"/>
      <c r="N51" s="236" t="n"/>
      <c r="O51" s="236" t="n"/>
      <c r="P51" s="236" t="n"/>
      <c r="Q51" s="236" t="n"/>
      <c r="R51" s="236" t="n"/>
      <c r="S51" s="236" t="n"/>
      <c r="T51" s="236" t="n"/>
      <c r="U51" s="144" t="n"/>
      <c r="V51" s="351" t="n"/>
      <c r="W51" s="351" t="n"/>
      <c r="X51" s="351" t="n"/>
      <c r="Y51" s="351" t="n"/>
      <c r="Z51" s="351" t="n"/>
      <c r="AA51" s="351" t="n"/>
      <c r="AB51" s="351" t="n"/>
      <c r="AC51" s="351" t="n"/>
      <c r="AD51" s="351" t="n"/>
      <c r="AE51" s="351" t="n"/>
      <c r="AF51" s="351" t="n"/>
    </row>
    <row r="52">
      <c r="A52" s="351" t="n"/>
      <c r="B52" s="351" t="n"/>
      <c r="C52" s="329" t="inlineStr">
        <is>
          <t>Supervisor Signature</t>
        </is>
      </c>
      <c r="D52" s="363" t="n"/>
      <c r="E52" s="363" t="n"/>
      <c r="F52" s="329" t="inlineStr">
        <is>
          <t>Date</t>
        </is>
      </c>
      <c r="G52" s="363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351" t="n"/>
      <c r="V52" s="351" t="n"/>
      <c r="W52" s="351" t="n"/>
      <c r="X52" s="351" t="n"/>
      <c r="Y52" s="351" t="n"/>
      <c r="Z52" s="351" t="n"/>
      <c r="AA52" s="351" t="n"/>
      <c r="AB52" s="351" t="n"/>
      <c r="AC52" s="351" t="n"/>
      <c r="AD52" s="351" t="n"/>
      <c r="AE52" s="351" t="n"/>
      <c r="AF52" s="351" t="n"/>
    </row>
    <row r="53" ht="26.25" customHeight="1" s="348">
      <c r="A53" s="351" t="n"/>
      <c r="B53" s="351" t="n"/>
      <c r="C53" s="345" t="n"/>
      <c r="D53" s="362" t="n"/>
      <c r="E53" s="362" t="n"/>
      <c r="F53" s="331" t="n"/>
      <c r="G53" s="362" t="n"/>
      <c r="H53" s="6" t="n"/>
      <c r="I53" s="6" t="n"/>
      <c r="J53" s="6" t="n"/>
      <c r="K53" s="6" t="n"/>
      <c r="L53" s="6" t="n"/>
      <c r="M53" s="6" t="n"/>
      <c r="N53" s="237" t="n"/>
      <c r="O53" s="238" t="n"/>
      <c r="P53" s="346" t="n"/>
      <c r="Q53" s="351" t="n"/>
      <c r="R53" s="351" t="n"/>
      <c r="S53" s="351" t="n"/>
      <c r="T53" s="351" t="n"/>
      <c r="U53" s="351" t="n"/>
      <c r="V53" s="351" t="n"/>
      <c r="W53" s="351" t="n"/>
      <c r="X53" s="351" t="n"/>
      <c r="Y53" s="351" t="n"/>
      <c r="Z53" s="351" t="n"/>
      <c r="AA53" s="351" t="n"/>
      <c r="AB53" s="351" t="n"/>
      <c r="AC53" s="351" t="n"/>
      <c r="AD53" s="351" t="n"/>
      <c r="AE53" s="351" t="n"/>
      <c r="AF53" s="351" t="n"/>
    </row>
    <row r="54">
      <c r="A54" s="351" t="n"/>
      <c r="B54" s="351" t="n"/>
      <c r="C54" s="329" t="inlineStr">
        <is>
          <t>Manager Signature</t>
        </is>
      </c>
      <c r="D54" s="363" t="n"/>
      <c r="E54" s="363" t="n"/>
      <c r="F54" s="329" t="inlineStr">
        <is>
          <t>Date</t>
        </is>
      </c>
      <c r="G54" s="363" t="n"/>
      <c r="H54" s="6" t="n"/>
      <c r="I54" s="239" t="inlineStr">
        <is>
          <t>{42}</t>
        </is>
      </c>
      <c r="J54" s="239" t="n"/>
      <c r="K54" s="239" t="n"/>
      <c r="L54" s="239" t="n"/>
      <c r="M54" s="6" t="n"/>
      <c r="N54" s="6" t="n"/>
      <c r="O54" s="6" t="n"/>
      <c r="P54" s="6" t="n"/>
      <c r="Q54" s="6" t="n"/>
      <c r="R54" s="6" t="n"/>
      <c r="S54" s="6" t="n"/>
      <c r="T54" s="6" t="n"/>
      <c r="U54" s="351" t="n"/>
      <c r="V54" s="351" t="n"/>
      <c r="W54" s="351" t="n"/>
      <c r="X54" s="351" t="n"/>
      <c r="Y54" s="351" t="n"/>
      <c r="Z54" s="351" t="n"/>
      <c r="AA54" s="351" t="n"/>
      <c r="AB54" s="351" t="n"/>
      <c r="AC54" s="351" t="n"/>
      <c r="AD54" s="351" t="n"/>
      <c r="AE54" s="351" t="n"/>
      <c r="AF54" s="351" t="n"/>
    </row>
    <row r="55">
      <c r="A55" s="351" t="n"/>
      <c r="B55" s="351" t="n"/>
      <c r="C55" s="240" t="n"/>
      <c r="D55" s="240" t="n"/>
      <c r="E55" s="240" t="n"/>
      <c r="F55" s="240" t="n"/>
      <c r="G55" s="240" t="n"/>
      <c r="H55" s="240" t="n"/>
      <c r="I55" s="240" t="n"/>
      <c r="J55" s="240" t="n"/>
      <c r="K55" s="240" t="n"/>
      <c r="L55" s="240" t="n"/>
      <c r="M55" s="240" t="n"/>
      <c r="N55" s="240" t="n"/>
      <c r="O55" s="240" t="n"/>
      <c r="P55" s="240" t="n"/>
      <c r="Q55" s="240" t="n"/>
      <c r="R55" s="240" t="n"/>
      <c r="S55" s="240" t="n"/>
      <c r="T55" s="240" t="n"/>
      <c r="U55" s="351" t="n"/>
      <c r="V55" s="351" t="n"/>
      <c r="W55" s="351" t="n"/>
      <c r="X55" s="351" t="n"/>
      <c r="Y55" s="351" t="n"/>
      <c r="Z55" s="351" t="n"/>
      <c r="AA55" s="351" t="n"/>
      <c r="AB55" s="351" t="n"/>
      <c r="AC55" s="351" t="n"/>
      <c r="AD55" s="351" t="n"/>
      <c r="AE55" s="351" t="n"/>
      <c r="AF55" s="35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45"/>
  <mergeCells count="33">
    <mergeCell ref="C54:E54"/>
    <mergeCell ref="V2:W2"/>
    <mergeCell ref="C8:F8"/>
    <mergeCell ref="F54:G54"/>
    <mergeCell ref="H10:I10"/>
    <mergeCell ref="C7:F7"/>
    <mergeCell ref="K5:L5"/>
    <mergeCell ref="M5:N5"/>
    <mergeCell ref="H50:I50"/>
    <mergeCell ref="C51:E51"/>
    <mergeCell ref="A1:T1"/>
    <mergeCell ref="C52:E52"/>
    <mergeCell ref="V3:AB3"/>
    <mergeCell ref="F51:G51"/>
    <mergeCell ref="M10:N10"/>
    <mergeCell ref="H51:I51"/>
    <mergeCell ref="C6:F6"/>
    <mergeCell ref="C5:F5"/>
    <mergeCell ref="M7:N7"/>
    <mergeCell ref="M6:N6"/>
    <mergeCell ref="C53:E53"/>
    <mergeCell ref="H7:I7"/>
    <mergeCell ref="H28:I28"/>
    <mergeCell ref="C10:F10"/>
    <mergeCell ref="M8:N8"/>
    <mergeCell ref="F52:G52"/>
    <mergeCell ref="P53:T53"/>
    <mergeCell ref="AA2:AB2"/>
    <mergeCell ref="K10:L10"/>
    <mergeCell ref="H5:I5"/>
    <mergeCell ref="K4:L4"/>
    <mergeCell ref="M4:N4"/>
    <mergeCell ref="F53:G53"/>
  </mergeCells>
  <dataValidations count="5">
    <dataValidation sqref="A14:A48" showDropDown="0" showInputMessage="0" showErrorMessage="0" allowBlank="1" type="list">
      <formula1>"On Day,Off Day,Sick,Absent,Holiday,Annual Leave"</formula1>
    </dataValidation>
    <dataValidation sqref="B14:B48" showDropDown="0" showInputMessage="0" showErrorMessage="0" allowBlank="1" type="list">
      <formula1>"Holiday Double,Phagwah,Good Friday,Easter Monday,Labour Day,Christmas,Eid ul Azha"</formula1>
    </dataValidation>
    <dataValidation sqref="J14:J48" showDropDown="0" showInputMessage="0" showErrorMessage="0" allowBlank="1" type="list">
      <formula1>_xlfn._LONGTEXT("Unico,Unico-2,Unico-42,Unico-44,Unico-46,Unico-47,Unico-48,Unico-49,Globe,Globe-12,Hebrews,Romans-2,Beacon,Numbers,Zebra-24,Sunrise,Sunrise-1,Sunflower 6,Sunset 12,Ripple,Neptune P1,Neptune P2,Neptune P3,Neptune P4,Neptune P5,Neptune P6,Neptune P7,Rainbow"," 1,Rainbow 2,Citadel,Sunset 11,Autumn,Autumn-2,Miracle,Miracle 1,Canteen,Guard Hut")</formula1>
    </dataValidation>
    <dataValidation sqref="O7" showDropDown="0" showInputMessage="0" showErrorMessage="0" allowBlank="1" type="list">
      <formula1>"Caricom,EU,UN,DMC,ARU,Head Office,Canteen"</formula1>
    </dataValidation>
    <dataValidation sqref="O6" showDropDown="0" showInputMessage="0" showErrorMessage="0" allowBlank="1" type="list">
      <formula1>"Unarmed,Armed"</formula1>
    </dataValidation>
  </dataValidations>
  <printOptions horizontalCentered="1"/>
  <pageMargins left="0.5" right="0.5" top="0.5" bottom="1" header="0.5" footer="0.5"/>
  <pageSetup orientation="portrait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AL55"/>
  <sheetViews>
    <sheetView topLeftCell="A40" workbookViewId="0">
      <selection activeCell="J52" sqref="J52"/>
    </sheetView>
  </sheetViews>
  <sheetFormatPr baseColWidth="8" defaultRowHeight="13.5"/>
  <cols>
    <col width="12.28515625" customWidth="1" style="348" min="1" max="1"/>
    <col width="15.140625" customWidth="1" style="348" min="2" max="2"/>
    <col width="12.42578125" customWidth="1" style="348" min="3" max="3"/>
    <col width="9.28515625" customWidth="1" style="348" min="4" max="4"/>
    <col hidden="1" width="9.28515625" customWidth="1" style="348" min="5" max="5"/>
    <col hidden="1" width="2" customWidth="1" style="348" min="6" max="6"/>
    <col hidden="1" width="12.5703125" customWidth="1" style="348" min="7" max="7"/>
    <col width="9.28515625" customWidth="1" style="348" min="8" max="8"/>
    <col width="6.5703125" customWidth="1" style="348" min="9" max="9"/>
    <col width="10.140625" customWidth="1" style="348" min="10" max="10"/>
    <col width="15.28515625" customWidth="1" style="348" min="11" max="11"/>
    <col width="10.5703125" customWidth="1" style="348" min="12" max="12"/>
    <col width="11" customWidth="1" style="348" min="13" max="13"/>
    <col width="9.85546875" customWidth="1" style="348" min="14" max="14"/>
    <col width="11.140625" customWidth="1" style="348" min="15" max="15"/>
    <col width="9.85546875" customWidth="1" style="348" min="16" max="16"/>
    <col width="10.28515625" customWidth="1" style="348" min="17" max="17"/>
    <col width="8.85546875" customWidth="1" style="348" min="18" max="19"/>
    <col width="45.28515625" customWidth="1" style="348" min="20" max="20"/>
    <col width="9.140625" customWidth="1" style="348" min="21" max="21"/>
    <col width="3.140625" customWidth="1" style="348" min="22" max="29"/>
    <col width="10.28515625" customWidth="1" style="348" min="30" max="30"/>
  </cols>
  <sheetData>
    <row r="1" ht="32.25" customFormat="1" customHeight="1" s="1" thickBot="1">
      <c r="A1" s="332" t="n"/>
      <c r="B1" s="354" t="n"/>
      <c r="C1" s="354" t="n"/>
      <c r="D1" s="354" t="n"/>
      <c r="E1" s="354" t="n"/>
      <c r="F1" s="354" t="n"/>
      <c r="G1" s="354" t="n"/>
      <c r="H1" s="354" t="n"/>
      <c r="I1" s="354" t="n"/>
      <c r="J1" s="354" t="n"/>
      <c r="K1" s="354" t="n"/>
      <c r="L1" s="354" t="n"/>
      <c r="M1" s="354" t="n"/>
      <c r="N1" s="354" t="n"/>
      <c r="O1" s="354" t="n"/>
      <c r="P1" s="354" t="n"/>
      <c r="Q1" s="354" t="n"/>
      <c r="R1" s="354" t="n"/>
      <c r="S1" s="354" t="n"/>
      <c r="T1" s="355" t="n"/>
      <c r="U1" s="351" t="n"/>
      <c r="V1" s="351" t="n"/>
      <c r="W1" s="351" t="n"/>
      <c r="X1" s="351" t="n"/>
      <c r="Y1" s="351" t="n"/>
      <c r="Z1" s="351" t="n"/>
      <c r="AA1" s="351" t="n"/>
      <c r="AB1" s="351" t="n"/>
      <c r="AC1" s="351" t="n"/>
      <c r="AD1" s="126" t="n"/>
      <c r="AE1" s="351" t="n"/>
      <c r="AF1" s="351" t="n"/>
    </row>
    <row r="2" ht="15" customFormat="1" customHeight="1" s="1">
      <c r="A2" s="351" t="n"/>
      <c r="B2" s="351" t="n"/>
      <c r="C2" s="127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128" t="n"/>
      <c r="U2" s="351" t="n"/>
      <c r="V2" s="343" t="n">
        <v>2025</v>
      </c>
      <c r="W2" s="356" t="n"/>
      <c r="X2" s="351" t="n"/>
      <c r="Y2" s="351" t="n"/>
      <c r="Z2" s="129" t="inlineStr">
        <is>
          <t>Month:</t>
        </is>
      </c>
      <c r="AA2" s="343" t="n">
        <v>3</v>
      </c>
      <c r="AB2" s="356" t="n"/>
      <c r="AC2" s="351" t="n"/>
      <c r="AD2" s="351" t="n"/>
      <c r="AE2" s="351" t="n"/>
      <c r="AF2" s="351" t="n"/>
    </row>
    <row r="3" ht="15.6" customHeight="1" s="348" thickBot="1">
      <c r="A3" s="351" t="n"/>
      <c r="B3" s="351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351" t="n"/>
      <c r="V3" s="333">
        <f>DATE(V2,AA2,1)</f>
        <v/>
      </c>
      <c r="W3" s="357" t="n"/>
      <c r="X3" s="357" t="n"/>
      <c r="Y3" s="357" t="n"/>
      <c r="Z3" s="357" t="n"/>
      <c r="AA3" s="357" t="n"/>
      <c r="AB3" s="358" t="n"/>
      <c r="AC3" s="351" t="n"/>
      <c r="AD3" s="351" t="n"/>
      <c r="AE3" s="351" t="n"/>
      <c r="AF3" s="249" t="n"/>
    </row>
    <row r="4" ht="21" customHeight="1" s="348" thickBot="1">
      <c r="A4" s="351" t="n"/>
      <c r="B4" s="351" t="n"/>
      <c r="C4" s="25" t="inlineStr">
        <is>
          <t>Federal Manangement Systems</t>
        </is>
      </c>
      <c r="D4" s="25" t="n"/>
      <c r="E4" s="25" t="n"/>
      <c r="F4" s="25" t="n"/>
      <c r="G4" s="25" t="n"/>
      <c r="H4" s="6" t="n"/>
      <c r="I4" s="6" t="n"/>
      <c r="J4" s="6" t="n"/>
      <c r="K4" s="330" t="inlineStr">
        <is>
          <t>Employee Number:</t>
        </is>
      </c>
      <c r="L4" s="351" t="n"/>
      <c r="M4" s="342" t="inlineStr">
        <is>
          <t>4566</t>
        </is>
      </c>
      <c r="N4" s="355" t="n"/>
      <c r="O4" s="6" t="n"/>
      <c r="P4" s="6" t="n"/>
      <c r="Q4" s="6" t="n"/>
      <c r="R4" s="6" t="n"/>
      <c r="S4" s="6" t="n"/>
      <c r="T4" s="6" t="n"/>
      <c r="U4" s="351" t="n"/>
      <c r="V4" s="130" t="inlineStr">
        <is>
          <t>Su</t>
        </is>
      </c>
      <c r="W4" s="131" t="inlineStr">
        <is>
          <t>M</t>
        </is>
      </c>
      <c r="X4" s="131" t="inlineStr">
        <is>
          <t>Tu</t>
        </is>
      </c>
      <c r="Y4" s="131" t="inlineStr">
        <is>
          <t>W</t>
        </is>
      </c>
      <c r="Z4" s="131" t="inlineStr">
        <is>
          <t>Th</t>
        </is>
      </c>
      <c r="AA4" s="131" t="inlineStr">
        <is>
          <t>F</t>
        </is>
      </c>
      <c r="AB4" s="132" t="inlineStr">
        <is>
          <t>Sa</t>
        </is>
      </c>
      <c r="AC4" s="351" t="n"/>
      <c r="AD4" s="133" t="inlineStr">
        <is>
          <t>Overtime Options</t>
        </is>
      </c>
      <c r="AE4" s="351" t="n"/>
      <c r="AF4" s="351" t="n"/>
      <c r="AJ4" s="257" t="n"/>
    </row>
    <row r="5" ht="14.1" customHeight="1" s="348" thickBot="1">
      <c r="A5" s="351" t="n"/>
      <c r="B5" s="351" t="n"/>
      <c r="C5" s="337" t="n"/>
      <c r="D5" s="351" t="n"/>
      <c r="E5" s="351" t="n"/>
      <c r="F5" s="351" t="n"/>
      <c r="G5" s="6" t="n"/>
      <c r="H5" s="340" t="n"/>
      <c r="I5" s="351" t="n"/>
      <c r="J5" s="340" t="n"/>
      <c r="K5" s="344" t="inlineStr">
        <is>
          <t>Employee Name:</t>
        </is>
      </c>
      <c r="L5" s="359" t="n"/>
      <c r="M5" s="342" t="inlineStr">
        <is>
          <t>Underwood, Tracy</t>
        </is>
      </c>
      <c r="N5" s="355" t="n"/>
      <c r="O5" s="337" t="n"/>
      <c r="P5" s="337" t="n"/>
      <c r="Q5" s="337" t="n"/>
      <c r="R5" s="337" t="n"/>
      <c r="S5" s="337" t="n"/>
      <c r="T5" s="337" t="n"/>
      <c r="U5" s="351" t="n"/>
      <c r="V5" s="263">
        <f>IF(MONTH($V$3)&lt;&gt;MONTH($V$3-WEEKDAY($V$3,1)+(ROW(V5)-ROW($V$5))*7+(COLUMN(V5)-COLUMN($V$5)+1)),"",$V$3-WEEKDAY($V$3,1)+(ROW(V5)-ROW($V$5))*7+(COLUMN(V5)-COLUMN($V$5)+1))</f>
        <v/>
      </c>
      <c r="W5" s="263">
        <f>IF(MONTH($V$3)&lt;&gt;MONTH($V$3-WEEKDAY($V$3,1)+(ROW(W5)-ROW($V$5))*7+(COLUMN(W5)-COLUMN($V$5)+1)),"",$V$3-WEEKDAY($V$3,1)+(ROW(W5)-ROW($V$5))*7+(COLUMN(W5)-COLUMN($V$5)+1))</f>
        <v/>
      </c>
      <c r="X5" s="263">
        <f>IF(MONTH($V$3)&lt;&gt;MONTH($V$3-WEEKDAY($V$3,1)+(ROW(X5)-ROW($V$5))*7+(COLUMN(X5)-COLUMN($V$5)+1)),"",$V$3-WEEKDAY($V$3,1)+(ROW(X5)-ROW($V$5))*7+(COLUMN(X5)-COLUMN($V$5)+1))</f>
        <v/>
      </c>
      <c r="Y5" s="263">
        <f>IF(MONTH($V$3)&lt;&gt;MONTH($V$3-WEEKDAY($V$3,1)+(ROW(Y5)-ROW($V$5))*7+(COLUMN(Y5)-COLUMN($V$5)+1)),"",$V$3-WEEKDAY($V$3,1)+(ROW(Y5)-ROW($V$5))*7+(COLUMN(Y5)-COLUMN($V$5)+1))</f>
        <v/>
      </c>
      <c r="Z5" s="263">
        <f>IF(MONTH($V$3)&lt;&gt;MONTH($V$3-WEEKDAY($V$3,1)+(ROW(Z5)-ROW($V$5))*7+(COLUMN(Z5)-COLUMN($V$5)+1)),"",$V$3-WEEKDAY($V$3,1)+(ROW(Z5)-ROW($V$5))*7+(COLUMN(Z5)-COLUMN($V$5)+1))</f>
        <v/>
      </c>
      <c r="AA5" s="263">
        <f>IF(MONTH($V$3)&lt;&gt;MONTH($V$3-WEEKDAY($V$3,1)+(ROW(AA5)-ROW($V$5))*7+(COLUMN(AA5)-COLUMN($V$5)+1)),"",$V$3-WEEKDAY($V$3,1)+(ROW(AA5)-ROW($V$5))*7+(COLUMN(AA5)-COLUMN($V$5)+1))</f>
        <v/>
      </c>
      <c r="AB5" s="263">
        <f>IF(MONTH($V$3)&lt;&gt;MONTH($V$3-WEEKDAY($V$3,1)+(ROW(AB5)-ROW($V$5))*7+(COLUMN(AB5)-COLUMN($V$5)+1)),"",$V$3-WEEKDAY($V$3,1)+(ROW(AB5)-ROW($V$5))*7+(COLUMN(AB5)-COLUMN($V$5)+1))</f>
        <v/>
      </c>
      <c r="AC5" s="351" t="n"/>
      <c r="AD5" s="351" t="n"/>
      <c r="AE5" s="3" t="b">
        <v>1</v>
      </c>
      <c r="AF5" s="258" t="n"/>
      <c r="AJ5" s="350" t="n"/>
      <c r="AK5" s="350" t="n"/>
      <c r="AL5" s="350" t="n"/>
    </row>
    <row r="6" ht="14.1" customHeight="1" s="348" thickBot="1">
      <c r="A6" s="351" t="n"/>
      <c r="B6" s="351" t="n"/>
      <c r="C6" s="337" t="inlineStr">
        <is>
          <t xml:space="preserve">120 Peter Rose St </t>
        </is>
      </c>
      <c r="D6" s="351" t="n"/>
      <c r="E6" s="351" t="n"/>
      <c r="F6" s="351" t="n"/>
      <c r="G6" s="6" t="n"/>
      <c r="H6" s="6" t="n"/>
      <c r="I6" s="6" t="n"/>
      <c r="J6" s="6" t="n"/>
      <c r="K6" s="6" t="n"/>
      <c r="L6" s="6" t="n"/>
      <c r="M6" s="339" t="inlineStr">
        <is>
          <t>Armed or unarmed</t>
        </is>
      </c>
      <c r="N6" s="360" t="n"/>
      <c r="O6" s="135" t="inlineStr">
        <is>
          <t>Unarmed</t>
        </is>
      </c>
      <c r="P6" s="6" t="n"/>
      <c r="Q6" s="6" t="n"/>
      <c r="R6" s="6" t="n"/>
      <c r="S6" s="6" t="n"/>
      <c r="T6" s="6" t="n"/>
      <c r="U6" s="351" t="n"/>
      <c r="V6" s="263">
        <f>IF(MONTH($V$3)&lt;&gt;MONTH($V$3-WEEKDAY($V$3,1)+(ROW(V6)-ROW($V$5))*7+(COLUMN(V6)-COLUMN($V$5)+1)),"",$V$3-WEEKDAY($V$3,1)+(ROW(V6)-ROW($V$5))*7+(COLUMN(V6)-COLUMN($V$5)+1))</f>
        <v/>
      </c>
      <c r="W6" s="263">
        <f>IF(MONTH($V$3)&lt;&gt;MONTH($V$3-WEEKDAY($V$3,1)+(ROW(W6)-ROW($V$5))*7+(COLUMN(W6)-COLUMN($V$5)+1)),"",$V$3-WEEKDAY($V$3,1)+(ROW(W6)-ROW($V$5))*7+(COLUMN(W6)-COLUMN($V$5)+1))</f>
        <v/>
      </c>
      <c r="X6" s="263">
        <f>IF(MONTH($V$3)&lt;&gt;MONTH($V$3-WEEKDAY($V$3,1)+(ROW(X6)-ROW($V$5))*7+(COLUMN(X6)-COLUMN($V$5)+1)),"",$V$3-WEEKDAY($V$3,1)+(ROW(X6)-ROW($V$5))*7+(COLUMN(X6)-COLUMN($V$5)+1))</f>
        <v/>
      </c>
      <c r="Y6" s="263">
        <f>IF(MONTH($V$3)&lt;&gt;MONTH($V$3-WEEKDAY($V$3,1)+(ROW(Y6)-ROW($V$5))*7+(COLUMN(Y6)-COLUMN($V$5)+1)),"",$V$3-WEEKDAY($V$3,1)+(ROW(Y6)-ROW($V$5))*7+(COLUMN(Y6)-COLUMN($V$5)+1))</f>
        <v/>
      </c>
      <c r="Z6" s="263">
        <f>IF(MONTH($V$3)&lt;&gt;MONTH($V$3-WEEKDAY($V$3,1)+(ROW(Z6)-ROW($V$5))*7+(COLUMN(Z6)-COLUMN($V$5)+1)),"",$V$3-WEEKDAY($V$3,1)+(ROW(Z6)-ROW($V$5))*7+(COLUMN(Z6)-COLUMN($V$5)+1))</f>
        <v/>
      </c>
      <c r="AA6" s="263">
        <f>IF(MONTH($V$3)&lt;&gt;MONTH($V$3-WEEKDAY($V$3,1)+(ROW(AA6)-ROW($V$5))*7+(COLUMN(AA6)-COLUMN($V$5)+1)),"",$V$3-WEEKDAY($V$3,1)+(ROW(AA6)-ROW($V$5))*7+(COLUMN(AA6)-COLUMN($V$5)+1))</f>
        <v/>
      </c>
      <c r="AB6" s="263">
        <f>IF(MONTH($V$3)&lt;&gt;MONTH($V$3-WEEKDAY($V$3,1)+(ROW(AB6)-ROW($V$5))*7+(COLUMN(AB6)-COLUMN($V$5)+1)),"",$V$3-WEEKDAY($V$3,1)+(ROW(AB6)-ROW($V$5))*7+(COLUMN(AB6)-COLUMN($V$5)+1))</f>
        <v/>
      </c>
      <c r="AC6" s="351" t="n"/>
      <c r="AD6" s="136" t="inlineStr">
        <is>
          <t>After:</t>
        </is>
      </c>
      <c r="AE6" s="264" t="n">
        <v>8</v>
      </c>
      <c r="AF6" s="258" t="n"/>
      <c r="AJ6" s="350" t="n"/>
      <c r="AL6" s="251" t="n"/>
    </row>
    <row r="7" ht="14.1" customHeight="1" s="348" thickBot="1">
      <c r="A7" s="351" t="n"/>
      <c r="B7" s="351" t="n"/>
      <c r="C7" s="337" t="inlineStr">
        <is>
          <t>Queenstown</t>
        </is>
      </c>
      <c r="D7" s="351" t="n"/>
      <c r="E7" s="351" t="n"/>
      <c r="F7" s="351" t="n"/>
      <c r="G7" s="6" t="n"/>
      <c r="H7" s="340" t="n"/>
      <c r="I7" s="351" t="n"/>
      <c r="J7" s="340" t="n"/>
      <c r="K7" s="340" t="n"/>
      <c r="L7" s="340" t="n"/>
      <c r="M7" s="338" t="inlineStr">
        <is>
          <t>Agency</t>
        </is>
      </c>
      <c r="N7" s="361" t="n"/>
      <c r="O7" s="7" t="inlineStr">
        <is>
          <t>Caricom</t>
        </is>
      </c>
      <c r="P7" s="6" t="n"/>
      <c r="Q7" s="6" t="n"/>
      <c r="R7" s="6" t="n"/>
      <c r="S7" s="6" t="n"/>
      <c r="T7" s="6" t="n"/>
      <c r="U7" s="351" t="n"/>
      <c r="V7" s="263">
        <f>IF(MONTH($V$3)&lt;&gt;MONTH($V$3-WEEKDAY($V$3,1)+(ROW(V7)-ROW($V$5))*7+(COLUMN(V7)-COLUMN($V$5)+1)),"",$V$3-WEEKDAY($V$3,1)+(ROW(V7)-ROW($V$5))*7+(COLUMN(V7)-COLUMN($V$5)+1))</f>
        <v/>
      </c>
      <c r="W7" s="263">
        <f>IF(MONTH($V$3)&lt;&gt;MONTH($V$3-WEEKDAY($V$3,1)+(ROW(W7)-ROW($V$5))*7+(COLUMN(W7)-COLUMN($V$5)+1)),"",$V$3-WEEKDAY($V$3,1)+(ROW(W7)-ROW($V$5))*7+(COLUMN(W7)-COLUMN($V$5)+1))</f>
        <v/>
      </c>
      <c r="X7" s="263">
        <f>IF(MONTH($V$3)&lt;&gt;MONTH($V$3-WEEKDAY($V$3,1)+(ROW(X7)-ROW($V$5))*7+(COLUMN(X7)-COLUMN($V$5)+1)),"",$V$3-WEEKDAY($V$3,1)+(ROW(X7)-ROW($V$5))*7+(COLUMN(X7)-COLUMN($V$5)+1))</f>
        <v/>
      </c>
      <c r="Y7" s="263">
        <f>IF(MONTH($V$3)&lt;&gt;MONTH($V$3-WEEKDAY($V$3,1)+(ROW(Y7)-ROW($V$5))*7+(COLUMN(Y7)-COLUMN($V$5)+1)),"",$V$3-WEEKDAY($V$3,1)+(ROW(Y7)-ROW($V$5))*7+(COLUMN(Y7)-COLUMN($V$5)+1))</f>
        <v/>
      </c>
      <c r="Z7" s="263">
        <f>IF(MONTH($V$3)&lt;&gt;MONTH($V$3-WEEKDAY($V$3,1)+(ROW(Z7)-ROW($V$5))*7+(COLUMN(Z7)-COLUMN($V$5)+1)),"",$V$3-WEEKDAY($V$3,1)+(ROW(Z7)-ROW($V$5))*7+(COLUMN(Z7)-COLUMN($V$5)+1))</f>
        <v/>
      </c>
      <c r="AA7" s="263">
        <f>IF(MONTH($V$3)&lt;&gt;MONTH($V$3-WEEKDAY($V$3,1)+(ROW(AA7)-ROW($V$5))*7+(COLUMN(AA7)-COLUMN($V$5)+1)),"",$V$3-WEEKDAY($V$3,1)+(ROW(AA7)-ROW($V$5))*7+(COLUMN(AA7)-COLUMN($V$5)+1))</f>
        <v/>
      </c>
      <c r="AB7" s="263">
        <f>IF(MONTH($V$3)&lt;&gt;MONTH($V$3-WEEKDAY($V$3,1)+(ROW(AB7)-ROW($V$5))*7+(COLUMN(AB7)-COLUMN($V$5)+1)),"",$V$3-WEEKDAY($V$3,1)+(ROW(AB7)-ROW($V$5))*7+(COLUMN(AB7)-COLUMN($V$5)+1))</f>
        <v/>
      </c>
      <c r="AC7" s="351" t="n"/>
      <c r="AD7" s="351" t="n"/>
      <c r="AE7" s="351" t="n"/>
      <c r="AF7" s="258" t="n"/>
      <c r="AJ7" s="350" t="n"/>
      <c r="AL7" s="251" t="n"/>
    </row>
    <row r="8">
      <c r="A8" s="351" t="n"/>
      <c r="B8" s="351" t="n"/>
      <c r="C8" s="337" t="inlineStr">
        <is>
          <t>Georgetown, Guyana</t>
        </is>
      </c>
      <c r="D8" s="351" t="n"/>
      <c r="E8" s="351" t="n"/>
      <c r="F8" s="351" t="n"/>
      <c r="G8" s="6" t="n"/>
      <c r="H8" s="6" t="n"/>
      <c r="I8" s="6" t="n"/>
      <c r="J8" s="6" t="n"/>
      <c r="K8" s="6" t="n"/>
      <c r="L8" s="6" t="n"/>
      <c r="M8" s="341" t="n"/>
      <c r="N8" s="351" t="n"/>
      <c r="O8" s="351" t="n"/>
      <c r="P8" s="6" t="n"/>
      <c r="Q8" s="6" t="n"/>
      <c r="R8" s="6" t="n"/>
      <c r="S8" s="6" t="n"/>
      <c r="T8" s="6" t="n"/>
      <c r="U8" s="351" t="n"/>
      <c r="V8" s="263">
        <f>IF(MONTH($V$3)&lt;&gt;MONTH($V$3-WEEKDAY($V$3,1)+(ROW(V8)-ROW($V$5))*7+(COLUMN(V8)-COLUMN($V$5)+1)),"",$V$3-WEEKDAY($V$3,1)+(ROW(V8)-ROW($V$5))*7+(COLUMN(V8)-COLUMN($V$5)+1))</f>
        <v/>
      </c>
      <c r="W8" s="263">
        <f>IF(MONTH($V$3)&lt;&gt;MONTH($V$3-WEEKDAY($V$3,1)+(ROW(W8)-ROW($V$5))*7+(COLUMN(W8)-COLUMN($V$5)+1)),"",$V$3-WEEKDAY($V$3,1)+(ROW(W8)-ROW($V$5))*7+(COLUMN(W8)-COLUMN($V$5)+1))</f>
        <v/>
      </c>
      <c r="X8" s="263">
        <f>IF(MONTH($V$3)&lt;&gt;MONTH($V$3-WEEKDAY($V$3,1)+(ROW(X8)-ROW($V$5))*7+(COLUMN(X8)-COLUMN($V$5)+1)),"",$V$3-WEEKDAY($V$3,1)+(ROW(X8)-ROW($V$5))*7+(COLUMN(X8)-COLUMN($V$5)+1))</f>
        <v/>
      </c>
      <c r="Y8" s="263">
        <f>IF(MONTH($V$3)&lt;&gt;MONTH($V$3-WEEKDAY($V$3,1)+(ROW(Y8)-ROW($V$5))*7+(COLUMN(Y8)-COLUMN($V$5)+1)),"",$V$3-WEEKDAY($V$3,1)+(ROW(Y8)-ROW($V$5))*7+(COLUMN(Y8)-COLUMN($V$5)+1))</f>
        <v/>
      </c>
      <c r="Z8" s="263">
        <f>IF(MONTH($V$3)&lt;&gt;MONTH($V$3-WEEKDAY($V$3,1)+(ROW(Z8)-ROW($V$5))*7+(COLUMN(Z8)-COLUMN($V$5)+1)),"",$V$3-WEEKDAY($V$3,1)+(ROW(Z8)-ROW($V$5))*7+(COLUMN(Z8)-COLUMN($V$5)+1))</f>
        <v/>
      </c>
      <c r="AA8" s="263">
        <f>IF(MONTH($V$3)&lt;&gt;MONTH($V$3-WEEKDAY($V$3,1)+(ROW(AA8)-ROW($V$5))*7+(COLUMN(AA8)-COLUMN($V$5)+1)),"",$V$3-WEEKDAY($V$3,1)+(ROW(AA8)-ROW($V$5))*7+(COLUMN(AA8)-COLUMN($V$5)+1))</f>
        <v/>
      </c>
      <c r="AB8" s="263">
        <f>IF(MONTH($V$3)&lt;&gt;MONTH($V$3-WEEKDAY($V$3,1)+(ROW(AB8)-ROW($V$5))*7+(COLUMN(AB8)-COLUMN($V$5)+1)),"",$V$3-WEEKDAY($V$3,1)+(ROW(AB8)-ROW($V$5))*7+(COLUMN(AB8)-COLUMN($V$5)+1))</f>
        <v/>
      </c>
      <c r="AC8" s="351" t="n"/>
      <c r="AD8" s="351" t="n"/>
      <c r="AE8" s="3" t="b">
        <v>1</v>
      </c>
      <c r="AF8" s="258" t="n"/>
      <c r="AJ8" s="350" t="n"/>
      <c r="AL8" s="251" t="n"/>
    </row>
    <row r="9">
      <c r="A9" s="351" t="n"/>
      <c r="B9" s="351" t="n"/>
      <c r="C9" s="337" t="n"/>
      <c r="D9" s="337" t="n"/>
      <c r="E9" s="337" t="n"/>
      <c r="F9" s="337" t="n"/>
      <c r="G9" s="6" t="n"/>
      <c r="H9" s="6" t="n"/>
      <c r="I9" s="6" t="n"/>
      <c r="J9" s="6" t="n"/>
      <c r="K9" s="6" t="n"/>
      <c r="L9" s="6" t="n"/>
      <c r="M9" s="137" t="n"/>
      <c r="N9" s="137" t="n"/>
      <c r="O9" s="6" t="n"/>
      <c r="P9" s="6" t="n"/>
      <c r="Q9" s="6" t="n"/>
      <c r="R9" s="6" t="n"/>
      <c r="S9" s="6" t="n"/>
      <c r="T9" s="6" t="n"/>
      <c r="U9" s="351" t="n"/>
      <c r="V9" s="265" t="n"/>
      <c r="W9" s="265" t="n"/>
      <c r="X9" s="265" t="n"/>
      <c r="Y9" s="265" t="n"/>
      <c r="Z9" s="265" t="n"/>
      <c r="AA9" s="265" t="n"/>
      <c r="AB9" s="265" t="n"/>
      <c r="AC9" s="351" t="n"/>
      <c r="AD9" s="351" t="n"/>
      <c r="AE9" s="3" t="n"/>
      <c r="AF9" s="351" t="n"/>
      <c r="AJ9" s="350" t="n"/>
      <c r="AL9" s="251" t="n"/>
    </row>
    <row r="10">
      <c r="A10" s="351" t="n"/>
      <c r="B10" s="351" t="n"/>
      <c r="C10" s="337" t="inlineStr">
        <is>
          <t>592-223-7560</t>
        </is>
      </c>
      <c r="D10" s="351" t="n"/>
      <c r="E10" s="351" t="n"/>
      <c r="F10" s="351" t="n"/>
      <c r="G10" s="6" t="n"/>
      <c r="H10" s="340" t="n"/>
      <c r="I10" s="351" t="n"/>
      <c r="J10" s="340" t="n"/>
      <c r="K10" s="330" t="inlineStr">
        <is>
          <t>Week Starting:</t>
        </is>
      </c>
      <c r="L10" s="351" t="n"/>
      <c r="M10" s="335" t="n">
        <v>45977</v>
      </c>
      <c r="N10" s="362" t="n"/>
      <c r="O10" s="6" t="n"/>
      <c r="P10" s="6" t="n"/>
      <c r="Q10" s="6" t="n"/>
      <c r="R10" s="6" t="n"/>
      <c r="S10" s="6" t="n"/>
      <c r="T10" s="138" t="inlineStr">
        <is>
          <t>[42]</t>
        </is>
      </c>
      <c r="U10" s="351" t="n"/>
      <c r="V10" s="263">
        <f>IF(MONTH($V$3)&lt;&gt;MONTH($V$3-WEEKDAY($V$3,1)+(ROW(V10)-ROW($V$5))*7+(COLUMN(V10)-COLUMN($V$5)+1)),"",$V$3-WEEKDAY($V$3,1)+(ROW(V10)-ROW($V$5))*7+(COLUMN(V10)-COLUMN($V$5)+1))</f>
        <v/>
      </c>
      <c r="W10" s="263">
        <f>IF(MONTH($V$3)&lt;&gt;MONTH($V$3-WEEKDAY($V$3,1)+(ROW(W10)-ROW($V$5))*7+(COLUMN(W10)-COLUMN($V$5)+1)),"",$V$3-WEEKDAY($V$3,1)+(ROW(W10)-ROW($V$5))*7+(COLUMN(W10)-COLUMN($V$5)+1))</f>
        <v/>
      </c>
      <c r="X10" s="263">
        <f>IF(MONTH($V$3)&lt;&gt;MONTH($V$3-WEEKDAY($V$3,1)+(ROW(X10)-ROW($V$5))*7+(COLUMN(X10)-COLUMN($V$5)+1)),"",$V$3-WEEKDAY($V$3,1)+(ROW(X10)-ROW($V$5))*7+(COLUMN(X10)-COLUMN($V$5)+1))</f>
        <v/>
      </c>
      <c r="Y10" s="263">
        <f>IF(MONTH($V$3)&lt;&gt;MONTH($V$3-WEEKDAY($V$3,1)+(ROW(Y10)-ROW($V$5))*7+(COLUMN(Y10)-COLUMN($V$5)+1)),"",$V$3-WEEKDAY($V$3,1)+(ROW(Y10)-ROW($V$5))*7+(COLUMN(Y10)-COLUMN($V$5)+1))</f>
        <v/>
      </c>
      <c r="Z10" s="263">
        <f>IF(MONTH($V$3)&lt;&gt;MONTH($V$3-WEEKDAY($V$3,1)+(ROW(Z10)-ROW($V$5))*7+(COLUMN(Z10)-COLUMN($V$5)+1)),"",$V$3-WEEKDAY($V$3,1)+(ROW(Z10)-ROW($V$5))*7+(COLUMN(Z10)-COLUMN($V$5)+1))</f>
        <v/>
      </c>
      <c r="AA10" s="263">
        <f>IF(MONTH($V$3)&lt;&gt;MONTH($V$3-WEEKDAY($V$3,1)+(ROW(AA10)-ROW($V$5))*7+(COLUMN(AA10)-COLUMN($V$5)+1)),"",$V$3-WEEKDAY($V$3,1)+(ROW(AA10)-ROW($V$5))*7+(COLUMN(AA10)-COLUMN($V$5)+1))</f>
        <v/>
      </c>
      <c r="AB10" s="263">
        <f>IF(MONTH($V$3)&lt;&gt;MONTH($V$3-WEEKDAY($V$3,1)+(ROW(AB10)-ROW($V$5))*7+(COLUMN(AB10)-COLUMN($V$5)+1)),"",$V$3-WEEKDAY($V$3,1)+(ROW(AB10)-ROW($V$5))*7+(COLUMN(AB10)-COLUMN($V$5)+1))</f>
        <v/>
      </c>
      <c r="AC10" s="351" t="n"/>
      <c r="AD10" s="136" t="inlineStr">
        <is>
          <t>After:</t>
        </is>
      </c>
      <c r="AE10" s="264" t="n">
        <v>40</v>
      </c>
      <c r="AF10" s="250" t="n"/>
    </row>
    <row r="11" ht="15.75" customHeight="1" s="348" thickBot="1">
      <c r="A11" s="351" t="n"/>
      <c r="B11" s="351" t="n"/>
      <c r="C11" s="6" t="n"/>
      <c r="D11" s="6" t="n"/>
      <c r="E11" s="6" t="n"/>
      <c r="F11" s="6" t="n"/>
      <c r="G11" s="6" t="n"/>
      <c r="H11" s="6" t="n"/>
      <c r="I11" s="6" t="n"/>
      <c r="J11" s="6" t="n"/>
      <c r="K11" s="259" t="inlineStr">
        <is>
          <t>Carry Forward Hrs:</t>
        </is>
      </c>
      <c r="L11" s="248" t="n">
        <v>24</v>
      </c>
      <c r="M11" s="6" t="n"/>
      <c r="N11" s="6" t="n"/>
      <c r="O11" s="6" t="n"/>
      <c r="P11" s="6" t="n"/>
      <c r="Q11" s="6" t="n"/>
      <c r="R11" s="6" t="n"/>
      <c r="S11" s="6" t="n"/>
      <c r="T11" s="6" t="n"/>
      <c r="U11" s="351" t="n"/>
      <c r="V11" s="263">
        <f>IF(MONTH($V$3)&lt;&gt;MONTH($V$3-WEEKDAY($V$3,1)+(ROW(V11)-ROW($V$5))*7+(COLUMN(V11)-COLUMN($V$5)+1)),"",$V$3-WEEKDAY($V$3,1)+(ROW(V11)-ROW($V$5))*7+(COLUMN(V11)-COLUMN($V$5)+1))</f>
        <v/>
      </c>
      <c r="W11" s="263">
        <f>IF(MONTH($V$3)&lt;&gt;MONTH($V$3-WEEKDAY($V$3,1)+(ROW(W11)-ROW($V$5))*7+(COLUMN(W11)-COLUMN($V$5)+1)),"",$V$3-WEEKDAY($V$3,1)+(ROW(W11)-ROW($V$5))*7+(COLUMN(W11)-COLUMN($V$5)+1))</f>
        <v/>
      </c>
      <c r="X11" s="263">
        <f>IF(MONTH($V$3)&lt;&gt;MONTH($V$3-WEEKDAY($V$3,1)+(ROW(X11)-ROW($V$5))*7+(COLUMN(X11)-COLUMN($V$5)+1)),"",$V$3-WEEKDAY($V$3,1)+(ROW(X11)-ROW($V$5))*7+(COLUMN(X11)-COLUMN($V$5)+1))</f>
        <v/>
      </c>
      <c r="Y11" s="263">
        <f>IF(MONTH($V$3)&lt;&gt;MONTH($V$3-WEEKDAY($V$3,1)+(ROW(Y11)-ROW($V$5))*7+(COLUMN(Y11)-COLUMN($V$5)+1)),"",$V$3-WEEKDAY($V$3,1)+(ROW(Y11)-ROW($V$5))*7+(COLUMN(Y11)-COLUMN($V$5)+1))</f>
        <v/>
      </c>
      <c r="Z11" s="263">
        <f>IF(MONTH($V$3)&lt;&gt;MONTH($V$3-WEEKDAY($V$3,1)+(ROW(Z11)-ROW($V$5))*7+(COLUMN(Z11)-COLUMN($V$5)+1)),"",$V$3-WEEKDAY($V$3,1)+(ROW(Z11)-ROW($V$5))*7+(COLUMN(Z11)-COLUMN($V$5)+1))</f>
        <v/>
      </c>
      <c r="AA11" s="263">
        <f>IF(MONTH($V$3)&lt;&gt;MONTH($V$3-WEEKDAY($V$3,1)+(ROW(AA11)-ROW($V$5))*7+(COLUMN(AA11)-COLUMN($V$5)+1)),"",$V$3-WEEKDAY($V$3,1)+(ROW(AA11)-ROW($V$5))*7+(COLUMN(AA11)-COLUMN($V$5)+1))</f>
        <v/>
      </c>
      <c r="AB11" s="263">
        <f>IF(MONTH($V$3)&lt;&gt;MONTH($V$3-WEEKDAY($V$3,1)+(ROW(AB11)-ROW($V$5))*7+(COLUMN(AB11)-COLUMN($V$5)+1)),"",$V$3-WEEKDAY($V$3,1)+(ROW(AB11)-ROW($V$5))*7+(COLUMN(AB11)-COLUMN($V$5)+1))</f>
        <v/>
      </c>
      <c r="AC11" s="351" t="n"/>
      <c r="AD11" s="351" t="n"/>
      <c r="AE11" s="351" t="n"/>
      <c r="AF11" s="258" t="n"/>
      <c r="AJ11" s="252" t="n"/>
      <c r="AK11" s="252" t="n"/>
    </row>
    <row r="12" ht="27.75" customFormat="1" customHeight="1" s="2" thickBot="1">
      <c r="A12" s="266" t="inlineStr">
        <is>
          <t>Day Off</t>
        </is>
      </c>
      <c r="B12" s="267" t="inlineStr">
        <is>
          <t>Holiday Double</t>
        </is>
      </c>
      <c r="C12" s="139" t="inlineStr">
        <is>
          <t>Day of Week</t>
        </is>
      </c>
      <c r="D12" s="140" t="inlineStr">
        <is>
          <t>Time
In</t>
        </is>
      </c>
      <c r="E12" s="140" t="inlineStr">
        <is>
          <t>Time
Out</t>
        </is>
      </c>
      <c r="F12" s="141" t="n"/>
      <c r="G12" s="140" t="inlineStr">
        <is>
          <t>Time
In</t>
        </is>
      </c>
      <c r="H12" s="140" t="inlineStr">
        <is>
          <t>Time
Out</t>
        </is>
      </c>
      <c r="I12" s="142" t="inlineStr">
        <is>
          <t>Total
Hrs</t>
        </is>
      </c>
      <c r="J12" s="142" t="inlineStr">
        <is>
          <t>Location</t>
        </is>
      </c>
      <c r="K12" s="142" t="inlineStr">
        <is>
          <t>Supervisor</t>
        </is>
      </c>
      <c r="L12" s="142" t="inlineStr">
        <is>
          <t>Supervisor Approval</t>
        </is>
      </c>
      <c r="M12" s="140" t="inlineStr">
        <is>
          <t>Regular
Hrs</t>
        </is>
      </c>
      <c r="N12" s="140" t="inlineStr">
        <is>
          <t>Overtime
Hrs</t>
        </is>
      </c>
      <c r="O12" s="140" t="inlineStr">
        <is>
          <t>Hol Hrs</t>
        </is>
      </c>
      <c r="P12" s="140" t="inlineStr">
        <is>
          <t>Responsibilities</t>
        </is>
      </c>
      <c r="Q12" s="140" t="inlineStr">
        <is>
          <t>Risk</t>
        </is>
      </c>
      <c r="R12" s="140" t="inlineStr">
        <is>
          <t>Meals</t>
        </is>
      </c>
      <c r="S12" s="140" t="inlineStr">
        <is>
          <t>Vac Hrs</t>
        </is>
      </c>
      <c r="T12" s="143" t="inlineStr">
        <is>
          <t>Reason for Overtime</t>
        </is>
      </c>
      <c r="U12" s="144" t="inlineStr">
        <is>
          <t>Wkly Reg Avail</t>
        </is>
      </c>
      <c r="V12" s="351" t="inlineStr">
        <is>
          <t>Orig Reg</t>
        </is>
      </c>
      <c r="W12" s="351" t="inlineStr">
        <is>
          <t>Wkly OT Adj</t>
        </is>
      </c>
      <c r="X12" s="351" t="inlineStr">
        <is>
          <t>Week Start</t>
        </is>
      </c>
      <c r="Y12" s="351" t="inlineStr">
        <is>
          <t>Wk Hrs Before</t>
        </is>
      </c>
      <c r="Z12" s="351" t="n"/>
      <c r="AA12" s="351" t="n"/>
      <c r="AB12" s="351" t="n"/>
      <c r="AC12" s="351" t="n"/>
      <c r="AD12" s="351" t="n"/>
      <c r="AE12" s="351" t="n"/>
      <c r="AF12" s="351" t="n"/>
      <c r="AJ12" s="252" t="n"/>
      <c r="AK12" s="252" t="n"/>
    </row>
    <row r="13" hidden="1" ht="15.75" customHeight="1" s="348" thickBot="1">
      <c r="A13" s="268" t="n"/>
      <c r="B13" s="351" t="n"/>
      <c r="C13" s="145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146" t="n"/>
      <c r="U13" s="351" t="n"/>
      <c r="V13" s="351" t="n"/>
      <c r="W13" s="351" t="n"/>
      <c r="X13" s="351" t="n"/>
      <c r="Y13" s="351" t="n"/>
      <c r="Z13" s="351" t="n"/>
      <c r="AA13" s="351" t="n"/>
      <c r="AB13" s="351" t="n"/>
      <c r="AC13" s="351" t="n"/>
      <c r="AD13" s="351" t="n"/>
      <c r="AE13" s="351" t="n"/>
      <c r="AF13" s="351" t="n"/>
    </row>
    <row r="14" ht="24" customHeight="1" s="348" thickBot="1">
      <c r="A14" s="147" t="inlineStr">
        <is>
          <t>On Day</t>
        </is>
      </c>
      <c r="B14" s="269" t="n"/>
      <c r="C14" s="88">
        <f>M10</f>
        <v/>
      </c>
      <c r="D14" s="54" t="n"/>
      <c r="E14" s="148">
        <f>IF(D14="", "",
 IF(D14=TIME(0,0,0), 0,
 IF(AND(D14&gt;=TIME(0,0,1), D14&lt;=TIME(2,0,0)), TIME(7,0,0),
 IF(AND(D14&gt;=TIME(6,0,0), D14&lt;=TIME(8,0,0)), TIME(12,0,0),
 IF(AND(D14&gt;TIME(8,0,0), D14&lt;=TIME(13,59,0)), TIME(15,0,0),
 IF(AND(D14&gt;=TIME(14,0,0), D14&lt;=TIME(17,59,0)), TIME(21,0,0),
 IF(AND(D14&gt;=TIME(18,0,0), D14&lt;=TIME(21,59,0)), TIME(0,0,0),
 IF(AND(D14&gt;=TIME(22,0,0), D14&lt;=TIME(23,59,59)), TIME(7,0,0), ""))))))))</f>
        <v/>
      </c>
      <c r="F14" s="149" t="n"/>
      <c r="G14" s="148">
        <f>IF(AND(D14&gt;=TIME(6,0,0),D14&lt;=TIME(8,0,0)),E14,"")</f>
        <v/>
      </c>
      <c r="H14" s="54" t="n"/>
      <c r="I14" s="55">
        <f>ROUND(IF(OR(D14="",E14="",E14=0),0,IF(H14="",MOD(E14-D14,1)*24,MOD(H14-D14,1)*24)),2)</f>
        <v/>
      </c>
      <c r="J14" s="150" t="n"/>
      <c r="K14" s="270" t="n"/>
      <c r="L14" s="271" t="n"/>
      <c r="M14" s="272">
        <f>MAX(0,V14-W14)</f>
        <v/>
      </c>
      <c r="N14" s="56">
        <f>(IF(OR($C14="",$D14=""),0,
 IF(OR($A14="Holiday",$A15="Holiday"),
    IF(ISNUMBER(MATCH(TRIM($B14),{"Phagwah","Good Friday","Easter Monday","Labour Day","Christmas","Eid ul Azha","Romans-2","Globe-12","Neptune P1"},0)),0,$I14),
 IF(AND(NOT(OR($A14="Annual Leave",$A15="Annual Leave")),$A14="Off day"),$I14,
  MAX(0,$I14-$V14)
  ))))+W14</f>
        <v/>
      </c>
      <c r="O14" s="56">
        <f>IF(AND(OR($A14="Holiday",$A15="Holiday"),
        ISNUMBER(MATCH(TRIM($B14),{"Phagwah","Good Friday","Easter Monday","Labour Day","Christmas","Eid ul Azha","Romans-2","Globe-12","Neptune P1"},0))),
   $I14,0)</f>
        <v/>
      </c>
      <c r="P14" s="56">
        <f>IF(OR($O$7="Canteen",$O$7="Head Office"),0,IF($I14&lt;=0,0,IF(OR(OR(TRIM($J14)="Hebrews",TRIM($J14)="Romans",TRIM($J14)="Romans-2",TRIM($J14)="Globe",TRIM($J14)="Globe-12",TRIM($J14)="Neptune P1"),AND($I15&gt;0,OR(TRIM($J15)="Hebrews",TRIM($J15)="Romans",TRIM($J15)="Romans-2",TRIM($J15)="Globe",TRIM($J15)="Globe-12",TRIM($J15)="Neptune P1"))),1,0)))</f>
        <v/>
      </c>
      <c r="Q14" s="57" t="n"/>
      <c r="R14" s="56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IF($I14&gt;0,1,0),
      0
   ),
0))</f>
        <v/>
      </c>
      <c r="S14" s="56">
        <f>IF(OR($A14="Annual Leave",$A15="Annual Leave"),IF($A14="Annual Leave",8,0),0)</f>
        <v/>
      </c>
      <c r="T14" s="58" t="n"/>
      <c r="U14" s="144">
        <f>MAX(0,40-Y14)</f>
        <v/>
      </c>
      <c r="V14" s="151">
        <f>IF(OR($C14="",$D14=""),0,
 IF(OR($A14="Holiday",$A15="Holiday"),0,
 IF(AND(NOT(OR($A14="Annual Leave",$A15="Annual Leave")),$A14="Off day"),0,
  IF($I14+$I15&gt;=8,IF($I14&gt;=8,8,$I14),$I14)
  )))</f>
        <v/>
      </c>
      <c r="W14" s="151">
        <f>MAX(0,V14-U14)</f>
        <v/>
      </c>
      <c r="X14" s="151">
        <f>IF(C14="","",C14-WEEKDAY(C14,1)+1)</f>
        <v/>
      </c>
      <c r="Y14" s="151">
        <f>IF(X14=X14,$L$11,0)</f>
        <v/>
      </c>
      <c r="Z14" s="151" t="n"/>
      <c r="AA14" s="151" t="n"/>
      <c r="AB14" s="151" t="n"/>
      <c r="AC14" s="351" t="n"/>
      <c r="AD14" s="351" t="n"/>
      <c r="AE14" s="351" t="n"/>
      <c r="AF14" s="351" t="n"/>
    </row>
    <row r="15" ht="24" customHeight="1" s="348" thickBot="1">
      <c r="A15" s="147" t="inlineStr">
        <is>
          <t>On Day</t>
        </is>
      </c>
      <c r="B15" s="269" t="n"/>
      <c r="C15" s="89">
        <f>C14</f>
        <v/>
      </c>
      <c r="D15" s="59" t="n"/>
      <c r="E15" s="152">
        <f>IF(D15="", "",
 IF(D15=TIME(0,0,0), 0,
 IF(AND(D15&gt;=TIME(0,0,1), D15&lt;=TIME(2,0,0)), TIME(7,0,0),
 IF(AND(D15&gt;=TIME(6,0,0), D15&lt;=TIME(8,0,0)), TIME(12,0,0),
 IF(AND(D15&gt;TIME(8,0,0), D15&lt;=TIME(13,59,0)), TIME(15,0,0),
 IF(AND(D15&gt;=TIME(14,0,0), D15&lt;=TIME(17,59,0)), TIME(21,0,0),
 IF(AND(D15&gt;=TIME(18,0,0), D15&lt;=TIME(21,59,0)), TIME(0,0,0),
 IF(AND(D15&gt;=TIME(22,0,0), D15&lt;=TIME(23,59,59)), TIME(7,0,0), ""))))))))</f>
        <v/>
      </c>
      <c r="F15" s="153" t="n"/>
      <c r="G15" s="152">
        <f>IF(AND(D15&gt;=TIME(6,0,0),D15&lt;=TIME(8,0,0)),E15,"")</f>
        <v/>
      </c>
      <c r="H15" s="59" t="n"/>
      <c r="I15" s="60">
        <f>ROUND(IF(OR(D15="",E15="",E15=0),0,IF(H15="",MOD(E15-D15,1)*24,MOD(H15-D15,1)*24)),2)</f>
        <v/>
      </c>
      <c r="J15" s="150" t="n"/>
      <c r="K15" s="270" t="n"/>
      <c r="L15" s="271" t="n"/>
      <c r="M15" s="272">
        <f>MAX(0,V15-W15)</f>
        <v/>
      </c>
      <c r="N15" s="61">
        <f>(IF(OR($C15="",$D15=""),0,
 IF(OR($A14="Holiday",$A15="Holiday"),
    IF(ISNUMBER(MATCH(TRIM($B15),{"Phagwah","Good Friday","Easter Monday","Labour Day","Christmas","Eid ul Azha","Romans-2","Globe-12","Neptune P1"},0)),0,$I15),
 IF(AND(NOT(OR($A14="Annual Leave",$A15="Annual Leave")),$A15="Off day"),$I15,
  MAX(0,$I15-$V15)
  ))))+W15</f>
        <v/>
      </c>
      <c r="O15" s="61">
        <f>IF(AND(OR($A14="Holiday",$A15="Holiday"),
        ISNUMBER(MATCH(TRIM($B15),{"Phagwah","Good Friday","Easter Monday","Labour Day","Christmas","Eid ul Azha","Romans-2","Globe-12","Neptune P1"},0))),
   $I15,0)</f>
        <v/>
      </c>
      <c r="P15" s="61">
        <f>IF(OR($O$7="Canteen",$O$7="Head Office"),0,IF($I15&lt;=0,0,IF(AND($I14&lt;=0,OR(TRIM($J15)="Hebrews",TRIM($J15)="Romans",TRIM($J15)="Romans-2",TRIM($J15)="Globe",TRIM($J15)="Globe-12",TRIM($J15)="Neptune P1")),1,0)))</f>
        <v/>
      </c>
      <c r="Q15" s="62" t="n"/>
      <c r="R15" s="61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IF(AND($I14=0,$I15&gt;0),1,0),
      0
   ),
0))</f>
        <v/>
      </c>
      <c r="S15" s="61">
        <f>IF(OR($A14="Annual Leave",$A15="Annual Leave"),IF(AND($A14&lt;&gt;"Annual Leave",$A15="Annual Leave"),8,0),0)</f>
        <v/>
      </c>
      <c r="T15" s="63" t="n"/>
      <c r="U15" s="144">
        <f>MAX(0,40-Y15)</f>
        <v/>
      </c>
      <c r="V15" s="151">
        <f>IF(OR($C15="",$D15=""),0,
 IF(OR($A14="Holiday",$A15="Holiday"),0,
 IF(AND(NOT(OR($A14="Annual Leave",$A15="Annual Leave")),$A15="Off day"),0,
  IF($I14+$I15&gt;=8,IF($I14&gt;=8,0,8-$I14),$I15)
  )))</f>
        <v/>
      </c>
      <c r="W15" s="151">
        <f>MAX(0,V15-U15)</f>
        <v/>
      </c>
      <c r="X15" s="151">
        <f>IF(C15="","",C15-WEEKDAY(C15,1)+1)</f>
        <v/>
      </c>
      <c r="Y15" s="151">
        <f>SUMPRODUCT(($X$14:$X14=X15)*(($V$14:$V14)+($O$14:$O14)))+IF(X15=X14,$L$11,0)</f>
        <v/>
      </c>
      <c r="Z15" s="151" t="n"/>
      <c r="AA15" s="151" t="n"/>
      <c r="AB15" s="151" t="n"/>
      <c r="AC15" s="351" t="n"/>
      <c r="AD15" s="351" t="n"/>
      <c r="AE15" s="351" t="n"/>
      <c r="AF15" s="351" t="n"/>
    </row>
    <row r="16" ht="24" customHeight="1" s="348" thickBot="1">
      <c r="A16" s="154" t="inlineStr">
        <is>
          <t>On Day</t>
        </is>
      </c>
      <c r="B16" s="273" t="n"/>
      <c r="C16" s="90">
        <f>C14+1</f>
        <v/>
      </c>
      <c r="D16" s="8" t="n"/>
      <c r="E16" s="155">
        <f>IF(D16="", "",
 IF(D16=TIME(0,0,0), 0,
 IF(AND(D16&gt;=TIME(0,0,1), D16&lt;=TIME(2,0,0)), TIME(7,0,0),
 IF(AND(D16&gt;=TIME(6,0,0), D16&lt;=TIME(8,0,0)), TIME(12,0,0),
 IF(AND(D16&gt;TIME(8,0,0), D16&lt;=TIME(13,59,0)), TIME(15,0,0),
 IF(AND(D16&gt;=TIME(14,0,0), D16&lt;=TIME(17,59,0)), TIME(21,0,0),
 IF(AND(D16&gt;=TIME(18,0,0), D16&lt;=TIME(21,59,0)), TIME(0,0,0),
 IF(AND(D16&gt;=TIME(22,0,0), D16&lt;=TIME(23,59,59)), TIME(7,0,0), ""))))))))</f>
        <v/>
      </c>
      <c r="F16" s="156" t="n"/>
      <c r="G16" s="155">
        <f>IF(AND(D16&gt;=TIME(6,0,0),D16&lt;=TIME(8,0,0)),E16,"")</f>
        <v/>
      </c>
      <c r="H16" s="8" t="n"/>
      <c r="I16" s="30">
        <f>ROUND(IF(OR(D16="",E16="",E16=0),0,IF(H16="",MOD(E16-D16,1)*24,MOD(H16-D16,1)*24)),2)</f>
        <v/>
      </c>
      <c r="J16" s="157" t="n"/>
      <c r="K16" s="274" t="n"/>
      <c r="L16" s="271" t="n"/>
      <c r="M16" s="275">
        <f>MAX(0,V16-W16)</f>
        <v/>
      </c>
      <c r="N16" s="9">
        <f>(IF(OR($C16="",$D16=""),0,
 IF(OR($A16="Holiday",$A17="Holiday"),
    IF(ISNUMBER(MATCH(TRIM($B16),{"Phagwah","Good Friday","Easter Monday","Labour Day","Christmas","Eid ul Azha","Romans-2","Globe-12","Neptune P1"},0)),0,$I16),
 IF(AND(NOT(OR($A16="Annual Leave",$A17="Annual Leave")),$A16="Off day"),$I16,
  MAX(0,$I16-$V16)
  ))))+W16</f>
        <v/>
      </c>
      <c r="O16" s="9">
        <f>IF(AND(OR($A16="Holiday",$A17="Holiday"),
        ISNUMBER(MATCH(TRIM($B16),{"Phagwah","Good Friday","Easter Monday","Labour Day","Christmas","Eid ul Azha","Romans-2","Globe-12","Neptune P1"},0))),
   $I16,0)</f>
        <v/>
      </c>
      <c r="P16" s="9">
        <f>IF(OR($O$7="Canteen",$O$7="Head Office"),0,IF($I16&lt;=0,0,IF(OR(OR(TRIM($J16)="Hebrews",TRIM($J16)="Romans",TRIM($J16)="Romans-2",TRIM($J16)="Globe",TRIM($J16)="Globe-12",TRIM($J16)="Neptune P1"),AND($I17&gt;0,OR(TRIM($J17)="Hebrews",TRIM($J17)="Romans",TRIM($J17)="Romans-2",TRIM($J17)="Globe",TRIM($J17)="Globe-12",TRIM($J17)="Neptune P1"))),1,0)))</f>
        <v/>
      </c>
      <c r="Q16" s="10" t="n"/>
      <c r="R16" s="9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IF($I16&gt;0,1,0),
      0
   ),
0))</f>
        <v/>
      </c>
      <c r="S16" s="9">
        <f>IF(OR($A16="Annual Leave",$A17="Annual Leave"),IF($A16="Annual Leave",8,0),0)</f>
        <v/>
      </c>
      <c r="T16" s="91" t="n"/>
      <c r="U16" s="144">
        <f>MAX(0,40-Y16)</f>
        <v/>
      </c>
      <c r="V16" s="351">
        <f>IF(OR($C16="",$D16=""),0,
 IF(OR($A16="Holiday",$A17="Holiday"),0,
 IF(AND(NOT(OR($A16="Annual Leave",$A17="Annual Leave")),$A16="Off day"),0,
  IF($I16+$I17&gt;=8,IF($I16&gt;=8,8,$I16),$I16)
  )))</f>
        <v/>
      </c>
      <c r="W16" s="351">
        <f>MAX(0,V16-U16)</f>
        <v/>
      </c>
      <c r="X16" s="351">
        <f>IF(C16="","",C16-WEEKDAY(C16,1)+1)</f>
        <v/>
      </c>
      <c r="Y16" s="351">
        <f>SUMPRODUCT(($X$14:$X15=X16)*(($V$14:$V15)+($O$14:$O15)))+IF(X16=X14,$L$11,0)</f>
        <v/>
      </c>
      <c r="Z16" s="351" t="n"/>
      <c r="AA16" s="351" t="n"/>
      <c r="AB16" s="351" t="n"/>
      <c r="AC16" s="351" t="n"/>
      <c r="AD16" s="351" t="n"/>
      <c r="AE16" s="351" t="n"/>
      <c r="AF16" s="351" t="n"/>
    </row>
    <row r="17" ht="24" customHeight="1" s="348" thickBot="1">
      <c r="A17" s="154" t="inlineStr">
        <is>
          <t>On Day</t>
        </is>
      </c>
      <c r="B17" s="273" t="n"/>
      <c r="C17" s="90">
        <f>C16</f>
        <v/>
      </c>
      <c r="D17" s="276" t="n"/>
      <c r="E17" s="277">
        <f>IF(D17="", "",
 IF(D17=TIME(0,0,0), 0,
 IF(AND(D17&gt;=TIME(0,0,1), D17&lt;=TIME(2,0,0)), TIME(7,0,0),
 IF(AND(D17&gt;=TIME(6,0,0), D17&lt;=TIME(8,0,0)), TIME(12,0,0),
 IF(AND(D17&gt;TIME(8,0,0), D17&lt;=TIME(13,59,0)), TIME(15,0,0),
 IF(AND(D17&gt;=TIME(14,0,0), D17&lt;=TIME(17,59,0)), TIME(21,0,0),
 IF(AND(D17&gt;=TIME(18,0,0), D17&lt;=TIME(21,59,0)), TIME(0,0,0),
 IF(AND(D17&gt;=TIME(22,0,0), D17&lt;=TIME(23,59,59)), TIME(7,0,0), ""))))))))</f>
        <v/>
      </c>
      <c r="F17" s="156" t="n"/>
      <c r="G17" s="277">
        <f>IF(AND(D17&gt;=TIME(6,0,0),D17&lt;=TIME(8,0,0)),E17,"")</f>
        <v/>
      </c>
      <c r="H17" s="276" t="n"/>
      <c r="I17" s="30">
        <f>ROUND(IF(OR(D17="",E17="",E17=0),0,IF(H17="",MOD(E17-D17,1)*24,MOD(H17-D17,1)*24)),2)</f>
        <v/>
      </c>
      <c r="J17" s="158" t="n"/>
      <c r="K17" s="274" t="n"/>
      <c r="L17" s="271" t="n"/>
      <c r="M17" s="275">
        <f>MAX(0,V17-W17)</f>
        <v/>
      </c>
      <c r="N17" s="278">
        <f>(IF(OR($C17="",$D17=""),0,
 IF(OR($A16="Holiday",$A17="Holiday"),
    IF(ISNUMBER(MATCH(TRIM($B17),{"Phagwah","Good Friday","Easter Monday","Labour Day","Christmas","Eid ul Azha","Romans-2","Globe-12","Neptune P1"},0)),0,$I17),
 IF(AND(NOT(OR($A16="Annual Leave",$A17="Annual Leave")),$A17="Off day"),$I17,
  MAX(0,$I17-$V17)
  ))))+W17</f>
        <v/>
      </c>
      <c r="O17" s="278">
        <f>IF(AND(OR($A16="Holiday",$A17="Holiday"),
        ISNUMBER(MATCH(TRIM($B17),{"Phagwah","Good Friday","Easter Monday","Labour Day","Christmas","Eid ul Azha","Romans-2","Globe-12","Neptune P1"},0))),
   $I17,0)</f>
        <v/>
      </c>
      <c r="P17" s="278">
        <f>IF(OR($O$7="Canteen",$O$7="Head Office"),0,IF($I17&lt;=0,0,IF(AND($I16&lt;=0,OR(TRIM($J17)="Hebrews",TRIM($J17)="Romans",TRIM($J17)="Romans-2",TRIM($J17)="Globe",TRIM($J17)="Globe-12",TRIM($J17)="Neptune P1")),1,0)))</f>
        <v/>
      </c>
      <c r="Q17" s="279" t="n"/>
      <c r="R17" s="278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IF(AND($I16=0,$I17&gt;0),1,0),
      0
   ),
0))</f>
        <v/>
      </c>
      <c r="S17" s="278">
        <f>IF(OR($A16="Annual Leave",$A17="Annual Leave"),IF(AND($A16&lt;&gt;"Annual Leave",$A17="Annual Leave"),8,0),0)</f>
        <v/>
      </c>
      <c r="T17" s="280" t="n"/>
      <c r="U17" s="144">
        <f>MAX(0,40-Y17)</f>
        <v/>
      </c>
      <c r="V17" s="351">
        <f>IF(OR($C17="",$D17=""),0,
 IF(OR($A16="Holiday",$A17="Holiday"),0,
 IF(AND(NOT(OR($A16="Annual Leave",$A17="Annual Leave")),$A17="Off day"),0,
  IF($I16+$I17&gt;=8,IF($I16&gt;=8,0,8-$I16),$I17)
  )))</f>
        <v/>
      </c>
      <c r="W17" s="351">
        <f>MAX(0,V17-U17)</f>
        <v/>
      </c>
      <c r="X17" s="351">
        <f>IF(C17="","",C17-WEEKDAY(C17,1)+1)</f>
        <v/>
      </c>
      <c r="Y17" s="351">
        <f>SUMPRODUCT(($X$14:$X16=X17)*(($V$14:$V16)+($O$14:$O16)))+IF(X17=X14,$L$11,0)</f>
        <v/>
      </c>
      <c r="Z17" s="351" t="n"/>
      <c r="AA17" s="351" t="n"/>
      <c r="AB17" s="351" t="n"/>
      <c r="AC17" s="351" t="n"/>
      <c r="AD17" s="351" t="n"/>
      <c r="AE17" s="351" t="n"/>
      <c r="AF17" s="351" t="n"/>
    </row>
    <row r="18" ht="24" customHeight="1" s="348" thickBot="1">
      <c r="A18" s="159" t="inlineStr">
        <is>
          <t>On Day</t>
        </is>
      </c>
      <c r="B18" s="281" t="n"/>
      <c r="C18" s="92">
        <f>C16+1</f>
        <v/>
      </c>
      <c r="D18" s="31" t="n"/>
      <c r="E18" s="160">
        <f>IF(D18="", "",
 IF(D18=TIME(0,0,0), 0,
 IF(AND(D18&gt;=TIME(0,0,1), D18&lt;=TIME(2,0,0)), TIME(7,0,0),
 IF(AND(D18&gt;=TIME(6,0,0), D18&lt;=TIME(8,0,0)), TIME(12,0,0),
 IF(AND(D18&gt;TIME(8,0,0), D18&lt;=TIME(13,59,0)), TIME(15,0,0),
 IF(AND(D18&gt;=TIME(14,0,0), D18&lt;=TIME(17,59,0)), TIME(21,0,0),
 IF(AND(D18&gt;=TIME(18,0,0), D18&lt;=TIME(21,59,0)), TIME(0,0,0),
 IF(AND(D18&gt;=TIME(22,0,0), D18&lt;=TIME(23,59,59)), TIME(7,0,0), ""))))))))</f>
        <v/>
      </c>
      <c r="F18" s="161" t="n"/>
      <c r="G18" s="160">
        <f>IF(AND(D18&gt;=TIME(6,0,0),D18&lt;=TIME(8,0,0)),E18,"")</f>
        <v/>
      </c>
      <c r="H18" s="31" t="n"/>
      <c r="I18" s="32">
        <f>ROUND(IF(OR(D18="",E18="",E18=0),0,IF(H18="",MOD(E18-D18,1)*24,MOD(H18-D18,1)*24)),2)</f>
        <v/>
      </c>
      <c r="J18" s="162" t="n"/>
      <c r="K18" s="282" t="n"/>
      <c r="L18" s="271" t="n"/>
      <c r="M18" s="283">
        <f>MAX(0,V18-W18)</f>
        <v/>
      </c>
      <c r="N18" s="33">
        <f>(IF(OR($C18="",$D18=""),0,
 IF(OR($A18="Holiday",$A19="Holiday"),
    IF(ISNUMBER(MATCH(TRIM($B18),{"Phagwah","Good Friday","Easter Monday","Labour Day","Christmas","Eid ul Azha","Romans-2","Globe-12","Neptune P1"},0)),0,$I18),
 IF(AND(NOT(OR($A18="Annual Leave",$A19="Annual Leave")),$A18="Off day"),$I18,
  MAX(0,$I18-$V18)
  ))))+W18</f>
        <v/>
      </c>
      <c r="O18" s="33">
        <f>IF(AND(OR($A18="Holiday",$A19="Holiday"),
        ISNUMBER(MATCH(TRIM($B18),{"Phagwah","Good Friday","Easter Monday","Labour Day","Christmas","Eid ul Azha","Romans-2","Globe-12","Neptune P1"},0))),
   $I18,0)</f>
        <v/>
      </c>
      <c r="P18" s="33">
        <f>IF(OR($O$7="Canteen",$O$7="Head Office"),0,IF($I18&lt;=0,0,IF(OR(OR(TRIM($J18)="Hebrews",TRIM($J18)="Romans",TRIM($J18)="Romans-2",TRIM($J18)="Globe",TRIM($J18)="Globe-12",TRIM($J18)="Neptune P1"),AND($I19&gt;0,OR(TRIM($J19)="Hebrews",TRIM($J19)="Romans",TRIM($J19)="Romans-2",TRIM($J19)="Globe",TRIM($J19)="Globe-12",TRIM($J19)="Neptune P1"))),1,0)))</f>
        <v/>
      </c>
      <c r="Q18" s="34" t="n"/>
      <c r="R18" s="33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IF($I18&gt;0,1,0),
      0
   ),
0))</f>
        <v/>
      </c>
      <c r="S18" s="33">
        <f>IF(OR($A18="Annual Leave",$A19="Annual Leave"),IF($A18="Annual Leave",8,0),0)</f>
        <v/>
      </c>
      <c r="T18" s="35" t="n"/>
      <c r="U18" s="144">
        <f>MAX(0,40-Y18)</f>
        <v/>
      </c>
      <c r="V18" s="351">
        <f>IF(OR($C18="",$D18=""),0,
 IF(OR($A18="Holiday",$A19="Holiday"),0,
 IF(AND(NOT(OR($A18="Annual Leave",$A19="Annual Leave")),$A18="Off day"),0,
  IF($I18+$I19&gt;=8,IF($I18&gt;=8,8,$I18),$I18)
  )))</f>
        <v/>
      </c>
      <c r="W18" s="351">
        <f>MAX(0,V18-U18)</f>
        <v/>
      </c>
      <c r="X18" s="351">
        <f>IF(C18="","",C18-WEEKDAY(C18,1)+1)</f>
        <v/>
      </c>
      <c r="Y18" s="351">
        <f>SUMPRODUCT(($X$14:$X17=X18)*(($V$14:$V17)+($O$14:$O17)))+IF(X18=X14,$L$11,0)</f>
        <v/>
      </c>
      <c r="Z18" s="351" t="n"/>
      <c r="AA18" s="351" t="n"/>
      <c r="AB18" s="351" t="n"/>
      <c r="AC18" s="351" t="n"/>
      <c r="AD18" s="351" t="n"/>
      <c r="AE18" s="351" t="n"/>
      <c r="AF18" s="351" t="n"/>
    </row>
    <row r="19" ht="24" customHeight="1" s="348" thickBot="1">
      <c r="A19" s="159" t="inlineStr">
        <is>
          <t>On Day</t>
        </is>
      </c>
      <c r="B19" s="281" t="n"/>
      <c r="C19" s="93">
        <f>C18</f>
        <v/>
      </c>
      <c r="D19" s="36" t="n"/>
      <c r="E19" s="163">
        <f>IF(D19="", "",
 IF(D19=TIME(0,0,0), 0,
 IF(AND(D19&gt;=TIME(0,0,1), D19&lt;=TIME(2,0,0)), TIME(7,0,0),
 IF(AND(D19&gt;=TIME(6,0,0), D19&lt;=TIME(8,0,0)), TIME(12,0,0),
 IF(AND(D19&gt;TIME(8,0,0), D19&lt;=TIME(13,59,0)), TIME(15,0,0),
 IF(AND(D19&gt;=TIME(14,0,0), D19&lt;=TIME(17,59,0)), TIME(21,0,0),
 IF(AND(D19&gt;=TIME(18,0,0), D19&lt;=TIME(21,59,0)), TIME(0,0,0),
 IF(AND(D19&gt;=TIME(22,0,0), D19&lt;=TIME(23,59,59)), TIME(7,0,0), ""))))))))</f>
        <v/>
      </c>
      <c r="F19" s="164" t="n"/>
      <c r="G19" s="163">
        <f>IF(AND(D19&gt;=TIME(6,0,0),D19&lt;=TIME(8,0,0)),E19,"")</f>
        <v/>
      </c>
      <c r="H19" s="36" t="n"/>
      <c r="I19" s="37">
        <f>ROUND(IF(OR(D19="",E19="",E19=0),0,IF(H19="",MOD(E19-D19,1)*24,MOD(H19-D19,1)*24)),2)</f>
        <v/>
      </c>
      <c r="J19" s="162" t="n"/>
      <c r="K19" s="282" t="n"/>
      <c r="L19" s="271" t="n"/>
      <c r="M19" s="283">
        <f>MAX(0,V19-W19)</f>
        <v/>
      </c>
      <c r="N19" s="38">
        <f>(IF(OR($C19="",$D19=""),0,
 IF(OR($A18="Holiday",$A19="Holiday"),
    IF(ISNUMBER(MATCH(TRIM($B19),{"Phagwah","Good Friday","Easter Monday","Labour Day","Christmas","Eid ul Azha","Romans-2","Globe-12","Neptune P1"},0)),0,$I19),
 IF(AND(NOT(OR($A18="Annual Leave",$A19="Annual Leave")),$A19="Off day"),$I19,
  MAX(0,$I19-$V19)
  ))))+W19</f>
        <v/>
      </c>
      <c r="O19" s="38">
        <f>IF(AND(OR($A18="Holiday",$A19="Holiday"),
        ISNUMBER(MATCH(TRIM($B19),{"Phagwah","Good Friday","Easter Monday","Labour Day","Christmas","Eid ul Azha","Romans-2","Globe-12","Neptune P1"},0))),
   $I19,0)</f>
        <v/>
      </c>
      <c r="P19" s="38">
        <f>IF(OR($O$7="Canteen",$O$7="Head Office"),0,IF($I19&lt;=0,0,IF(AND($I18&lt;=0,OR(TRIM($J19)="Hebrews",TRIM($J19)="Romans",TRIM($J19)="Romans-2",TRIM($J19)="Globe",TRIM($J19)="Globe-12",TRIM($J19)="Neptune P1")),1,0)))</f>
        <v/>
      </c>
      <c r="Q19" s="39" t="n"/>
      <c r="R19" s="38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IF(AND($I18=0,$I19&gt;0),1,0),
      0
   ),
0))</f>
        <v/>
      </c>
      <c r="S19" s="38">
        <f>IF(OR($A18="Annual Leave",$A19="Annual Leave"),IF(AND($A18&lt;&gt;"Annual Leave",$A19="Annual Leave"),8,0),0)</f>
        <v/>
      </c>
      <c r="T19" s="40" t="n"/>
      <c r="U19" s="144">
        <f>MAX(0,40-Y19)</f>
        <v/>
      </c>
      <c r="V19" s="351">
        <f>IF(OR($C19="",$D19=""),0,
 IF(OR($A18="Holiday",$A19="Holiday"),0,
 IF(AND(NOT(OR($A18="Annual Leave",$A19="Annual Leave")),$A19="Off day"),0,
  IF($I18+$I19&gt;=8,IF($I18&gt;=8,0,8-$I18),$I19)
  )))</f>
        <v/>
      </c>
      <c r="W19" s="351">
        <f>MAX(0,V19-U19)</f>
        <v/>
      </c>
      <c r="X19" s="351">
        <f>IF(C19="","",C19-WEEKDAY(C19,1)+1)</f>
        <v/>
      </c>
      <c r="Y19" s="351">
        <f>SUMPRODUCT(($X$14:$X18=X19)*(($V$14:$V18)+($O$14:$O18)))+IF(X19=X14,$L$11,0)</f>
        <v/>
      </c>
      <c r="Z19" s="351" t="n"/>
      <c r="AA19" s="351" t="n"/>
      <c r="AB19" s="351" t="n"/>
      <c r="AC19" s="351" t="n"/>
      <c r="AD19" s="351" t="n"/>
      <c r="AE19" s="351" t="n"/>
      <c r="AF19" s="351" t="n"/>
    </row>
    <row r="20" ht="24" customHeight="1" s="348" thickBot="1">
      <c r="A20" s="165" t="inlineStr">
        <is>
          <t>On Day</t>
        </is>
      </c>
      <c r="B20" s="284" t="n"/>
      <c r="C20" s="94">
        <f>C18+1</f>
        <v/>
      </c>
      <c r="D20" s="41" t="n"/>
      <c r="E20" s="166">
        <f>IF(D20="", "",
 IF(D20=TIME(0,0,0), 0,
 IF(AND(D20&gt;=TIME(0,0,1), D20&lt;=TIME(2,0,0)), TIME(7,0,0),
 IF(AND(D20&gt;=TIME(6,0,0), D20&lt;=TIME(8,0,0)), TIME(12,0,0),
 IF(AND(D20&gt;TIME(8,0,0), D20&lt;=TIME(13,59,0)), TIME(15,0,0),
 IF(AND(D20&gt;=TIME(14,0,0), D20&lt;=TIME(17,59,0)), TIME(21,0,0),
 IF(AND(D20&gt;=TIME(18,0,0), D20&lt;=TIME(21,59,0)), TIME(0,0,0),
 IF(AND(D20&gt;=TIME(22,0,0), D20&lt;=TIME(23,59,59)), TIME(7,0,0), ""))))))))</f>
        <v/>
      </c>
      <c r="F20" s="167" t="n"/>
      <c r="G20" s="166">
        <f>IF(AND(D20&gt;=TIME(6,0,0),D20&lt;=TIME(8,0,0)),E20,"")</f>
        <v/>
      </c>
      <c r="H20" s="41" t="n"/>
      <c r="I20" s="95">
        <f>ROUND(IF(OR(D20="",E20="",E20=0),0,IF(H20="",MOD(E20-D20,1)*24,MOD(H20-D20,1)*24)),2)</f>
        <v/>
      </c>
      <c r="J20" s="168" t="n"/>
      <c r="K20" s="285" t="n"/>
      <c r="L20" s="271" t="n"/>
      <c r="M20" s="286">
        <f>MAX(0,V20-W20)</f>
        <v/>
      </c>
      <c r="N20" s="42">
        <f>(IF(OR($C20="",$D20=""),0,
 IF(OR($A20="Holiday",$A21="Holiday"),
    IF(ISNUMBER(MATCH(TRIM($B20),{"Phagwah","Good Friday","Easter Monday","Labour Day","Christmas","Eid ul Azha","Romans-2","Globe-12","Neptune P1"},0)),0,$I20),
 IF(AND(NOT(OR($A20="Annual Leave",$A21="Annual Leave")),$A20="Off day"),$I20,
  MAX(0,$I20-$V20)
  ))))+W20</f>
        <v/>
      </c>
      <c r="O20" s="42">
        <f>IF(AND(OR($A20="Holiday",$A21="Holiday"),
        ISNUMBER(MATCH(TRIM($B20),{"Phagwah","Good Friday","Easter Monday","Labour Day","Christmas","Eid ul Azha","Romans-2","Globe-12","Neptune P1"},0))),
   $I20,0)</f>
        <v/>
      </c>
      <c r="P20" s="42">
        <f>IF(OR($O$7="Canteen",$O$7="Head Office"),0,IF($I20&lt;=0,0,IF(OR(OR(TRIM($J20)="Hebrews",TRIM($J20)="Romans",TRIM($J20)="Romans-2",TRIM($J20)="Globe",TRIM($J20)="Globe-12",TRIM($J20)="Neptune P1"),AND($I21&gt;0,OR(TRIM($J21)="Hebrews",TRIM($J21)="Romans",TRIM($J21)="Romans-2",TRIM($J21)="Globe",TRIM($J21)="Globe-12",TRIM($J21)="Neptune P1"))),1,0)))</f>
        <v/>
      </c>
      <c r="Q20" s="43" t="n"/>
      <c r="R20" s="42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IF($I20&gt;0,1,0),
      0
   ),
0))</f>
        <v/>
      </c>
      <c r="S20" s="42">
        <f>IF(OR($A20="Annual Leave",$A21="Annual Leave"),IF($A20="Annual Leave",8,0),0)</f>
        <v/>
      </c>
      <c r="T20" s="96" t="n"/>
      <c r="U20" s="144">
        <f>MAX(0,40-Y20)</f>
        <v/>
      </c>
      <c r="V20" s="351">
        <f>IF(OR($C20="",$D20=""),0,
 IF(OR($A20="Holiday",$A21="Holiday"),0,
 IF(AND(NOT(OR($A20="Annual Leave",$A21="Annual Leave")),$A20="Off day"),0,
  IF($I20+$I21&gt;=8,IF($I20&gt;=8,8,$I20),$I20)
  )))</f>
        <v/>
      </c>
      <c r="W20" s="351">
        <f>MAX(0,V20-U20)</f>
        <v/>
      </c>
      <c r="X20" s="351">
        <f>IF(C20="","",C20-WEEKDAY(C20,1)+1)</f>
        <v/>
      </c>
      <c r="Y20" s="351">
        <f>SUMPRODUCT(($X$14:$X19=X20)*(($V$14:$V19)+($O$14:$O19)))+IF(X20=X14,$L$11,0)</f>
        <v/>
      </c>
      <c r="Z20" s="351" t="n"/>
      <c r="AA20" s="351" t="n"/>
      <c r="AB20" s="351" t="n"/>
      <c r="AC20" s="351" t="n"/>
      <c r="AD20" s="351" t="n"/>
      <c r="AE20" s="351" t="n"/>
      <c r="AF20" s="351" t="n"/>
    </row>
    <row r="21" ht="24" customHeight="1" s="348" thickBot="1">
      <c r="A21" s="165" t="inlineStr">
        <is>
          <t>On Day</t>
        </is>
      </c>
      <c r="B21" s="284" t="n"/>
      <c r="C21" s="94">
        <f>C20</f>
        <v/>
      </c>
      <c r="D21" s="287" t="n"/>
      <c r="E21" s="288">
        <f>IF(D21="", "",
 IF(D21=TIME(0,0,0), 0,
 IF(AND(D21&gt;=TIME(0,0,1), D21&lt;=TIME(2,0,0)), TIME(7,0,0),
 IF(AND(D21&gt;=TIME(6,0,0), D21&lt;=TIME(8,0,0)), TIME(12,0,0),
 IF(AND(D21&gt;TIME(8,0,0), D21&lt;=TIME(13,59,0)), TIME(15,0,0),
 IF(AND(D21&gt;=TIME(14,0,0), D21&lt;=TIME(17,59,0)), TIME(21,0,0),
 IF(AND(D21&gt;=TIME(18,0,0), D21&lt;=TIME(21,59,0)), TIME(0,0,0),
 IF(AND(D21&gt;=TIME(22,0,0), D21&lt;=TIME(23,59,59)), TIME(7,0,0), ""))))))))</f>
        <v/>
      </c>
      <c r="F21" s="167" t="n"/>
      <c r="G21" s="288">
        <f>IF(AND(D21&gt;=TIME(6,0,0),D21&lt;=TIME(8,0,0)),E21,"")</f>
        <v/>
      </c>
      <c r="H21" s="287" t="n"/>
      <c r="I21" s="95">
        <f>ROUND(IF(OR(D21="",E21="",E21=0),0,IF(H21="",MOD(E21-D21,1)*24,MOD(H21-D21,1)*24)),2)</f>
        <v/>
      </c>
      <c r="J21" s="169" t="n"/>
      <c r="K21" s="285" t="n"/>
      <c r="L21" s="271" t="n"/>
      <c r="M21" s="286">
        <f>MAX(0,V21-W21)</f>
        <v/>
      </c>
      <c r="N21" s="289">
        <f>(IF(OR($C21="",$D21=""),0,
 IF(OR($A20="Holiday",$A21="Holiday"),
    IF(ISNUMBER(MATCH(TRIM($B21),{"Phagwah","Good Friday","Easter Monday","Labour Day","Christmas","Eid ul Azha","Romans-2","Globe-12","Neptune P1"},0)),0,$I21),
 IF(AND(NOT(OR($A20="Annual Leave",$A21="Annual Leave")),$A21="Off day"),$I21,
  MAX(0,$I21-$V21)
  ))))+W21</f>
        <v/>
      </c>
      <c r="O21" s="289">
        <f>IF(AND(OR($A20="Holiday",$A21="Holiday"),
        ISNUMBER(MATCH(TRIM($B21),{"Phagwah","Good Friday","Easter Monday","Labour Day","Christmas","Eid ul Azha","Romans-2","Globe-12","Neptune P1"},0))),
   $I21,0)</f>
        <v/>
      </c>
      <c r="P21" s="289">
        <f>IF(OR($O$7="Canteen",$O$7="Head Office"),0,IF($I21&lt;=0,0,IF(AND($I20&lt;=0,OR(TRIM($J21)="Hebrews",TRIM($J21)="Romans",TRIM($J21)="Romans-2",TRIM($J21)="Globe",TRIM($J21)="Globe-12",TRIM($J21)="Neptune P1")),1,0)))</f>
        <v/>
      </c>
      <c r="Q21" s="290" t="n"/>
      <c r="R21" s="289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IF(AND($I20=0,$I21&gt;0),1,0),
      0
   ),
0))</f>
        <v/>
      </c>
      <c r="S21" s="289">
        <f>IF(OR($A20="Annual Leave",$A21="Annual Leave"),IF(AND($A20&lt;&gt;"Annual Leave",$A21="Annual Leave"),8,0),0)</f>
        <v/>
      </c>
      <c r="T21" s="291" t="n"/>
      <c r="U21" s="144">
        <f>MAX(0,40-Y21)</f>
        <v/>
      </c>
      <c r="V21" s="351">
        <f>IF(OR($C21="",$D21=""),0,
 IF(OR($A20="Holiday",$A21="Holiday"),0,
 IF(AND(NOT(OR($A20="Annual Leave",$A21="Annual Leave")),$A21="Off day"),0,
  IF($I20+$I21&gt;=8,IF($I20&gt;=8,0,8-$I20),$I21)
  )))</f>
        <v/>
      </c>
      <c r="W21" s="351">
        <f>MAX(0,V21-U21)</f>
        <v/>
      </c>
      <c r="X21" s="351">
        <f>IF(C21="","",C21-WEEKDAY(C21,1)+1)</f>
        <v/>
      </c>
      <c r="Y21" s="351">
        <f>SUMPRODUCT(($X$14:$X20=X21)*(($V$14:$V20)+($O$14:$O20)))+IF(X21=X14,$L$11,0)</f>
        <v/>
      </c>
      <c r="Z21" s="351" t="n"/>
      <c r="AA21" s="351" t="n"/>
      <c r="AB21" s="351" t="n"/>
      <c r="AC21" s="351" t="n"/>
      <c r="AD21" s="351" t="n"/>
      <c r="AE21" s="351" t="n"/>
      <c r="AF21" s="351" t="n"/>
    </row>
    <row r="22" ht="24" customHeight="1" s="348" thickBot="1">
      <c r="A22" s="170" t="inlineStr">
        <is>
          <t>On Day</t>
        </is>
      </c>
      <c r="B22" s="292" t="n"/>
      <c r="C22" s="97">
        <f>C20+1</f>
        <v/>
      </c>
      <c r="D22" s="44" t="n"/>
      <c r="E22" s="171">
        <f>IF(D22="", "",
 IF(D22=TIME(0,0,0), 0,
 IF(AND(D22&gt;=TIME(0,0,1), D22&lt;=TIME(2,0,0)), TIME(7,0,0),
 IF(AND(D22&gt;=TIME(6,0,0), D22&lt;=TIME(8,0,0)), TIME(12,0,0),
 IF(AND(D22&gt;TIME(8,0,0), D22&lt;=TIME(13,59,0)), TIME(15,0,0),
 IF(AND(D22&gt;=TIME(14,0,0), D22&lt;=TIME(17,59,0)), TIME(21,0,0),
 IF(AND(D22&gt;=TIME(18,0,0), D22&lt;=TIME(21,59,0)), TIME(0,0,0),
 IF(AND(D22&gt;=TIME(22,0,0), D22&lt;=TIME(23,59,59)), TIME(7,0,0), ""))))))))</f>
        <v/>
      </c>
      <c r="F22" s="172" t="n"/>
      <c r="G22" s="171">
        <f>IF(AND(D22&gt;=TIME(6,0,0),D22&lt;=TIME(8,0,0)),E22,"")</f>
        <v/>
      </c>
      <c r="H22" s="44" t="n"/>
      <c r="I22" s="45">
        <f>ROUND(IF(OR(D22="",E22="",E22=0),0,IF(H22="",MOD(E22-D22,1)*24,MOD(H22-D22,1)*24)),2)</f>
        <v/>
      </c>
      <c r="J22" s="173" t="n"/>
      <c r="K22" s="293" t="n"/>
      <c r="L22" s="271" t="n"/>
      <c r="M22" s="294">
        <f>MAX(0,V22-W22)</f>
        <v/>
      </c>
      <c r="N22" s="46">
        <f>(IF(OR($C22="",$D22=""),0,
 IF(OR($A22="Holiday",$A23="Holiday"),
    IF(ISNUMBER(MATCH(TRIM($B22),{"Phagwah","Good Friday","Easter Monday","Labour Day","Christmas","Eid ul Azha","Romans-2","Globe-12","Neptune P1"},0)),0,$I22),
 IF(AND(NOT(OR($A22="Annual Leave",$A23="Annual Leave")),$A22="Off day"),$I22,
  MAX(0,$I22-$V22)
  ))))+W22</f>
        <v/>
      </c>
      <c r="O22" s="46">
        <f>IF(AND(OR($A22="Holiday",$A23="Holiday"),
        ISNUMBER(MATCH(TRIM($B22),{"Phagwah","Good Friday","Easter Monday","Labour Day","Christmas","Eid ul Azha","Romans-2","Globe-12","Neptune P1"},0))),
   $I22,0)</f>
        <v/>
      </c>
      <c r="P22" s="46">
        <f>IF(OR($O$7="Canteen",$O$7="Head Office"),0,IF($I22&lt;=0,0,IF(OR(OR(TRIM($J22)="Hebrews",TRIM($J22)="Romans",TRIM($J22)="Romans-2",TRIM($J22)="Globe",TRIM($J22)="Globe-12",TRIM($J22)="Neptune P1"),AND($I23&gt;0,OR(TRIM($J23)="Hebrews",TRIM($J23)="Romans",TRIM($J23)="Romans-2",TRIM($J23)="Globe",TRIM($J23)="Globe-12",TRIM($J23)="Neptune P1"))),1,0)))</f>
        <v/>
      </c>
      <c r="Q22" s="47" t="n"/>
      <c r="R22" s="46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IF($I22&gt;0,1,0),
      0
   ),
0))</f>
        <v/>
      </c>
      <c r="S22" s="46">
        <f>IF(OR($A22="Annual Leave",$A23="Annual Leave"),IF($A22="Annual Leave",8,0),0)</f>
        <v/>
      </c>
      <c r="T22" s="48" t="n"/>
      <c r="U22" s="144">
        <f>MAX(0,40-Y22)</f>
        <v/>
      </c>
      <c r="V22" s="351">
        <f>IF(OR($C22="",$D22=""),0,
 IF(OR($A22="Holiday",$A23="Holiday"),0,
 IF(AND(NOT(OR($A22="Annual Leave",$A23="Annual Leave")),$A22="Off day"),0,
  IF($I22+$I23&gt;=8,IF($I22&gt;=8,8,$I22),$I22)
  )))</f>
        <v/>
      </c>
      <c r="W22" s="351">
        <f>MAX(0,V22-U22)</f>
        <v/>
      </c>
      <c r="X22" s="351">
        <f>IF(C22="","",C22-WEEKDAY(C22,1)+1)</f>
        <v/>
      </c>
      <c r="Y22" s="351">
        <f>SUMPRODUCT(($X$14:$X21=X22)*(($V$14:$V21)+($O$14:$O21)))+IF(X22=X14,$L$11,0)</f>
        <v/>
      </c>
      <c r="Z22" s="351" t="n"/>
      <c r="AA22" s="351" t="n"/>
      <c r="AB22" s="351" t="n"/>
      <c r="AC22" s="351" t="n"/>
      <c r="AD22" s="351" t="n"/>
      <c r="AE22" s="351" t="n"/>
      <c r="AF22" s="351" t="n"/>
    </row>
    <row r="23" ht="24" customHeight="1" s="348" thickBot="1">
      <c r="A23" s="170" t="inlineStr">
        <is>
          <t>On Day</t>
        </is>
      </c>
      <c r="B23" s="292" t="n"/>
      <c r="C23" s="98">
        <f>C22</f>
        <v/>
      </c>
      <c r="D23" s="49" t="n"/>
      <c r="E23" s="174">
        <f>IF(D23="", "",
 IF(D23=TIME(0,0,0), 0,
 IF(AND(D23&gt;=TIME(0,0,1), D23&lt;=TIME(2,0,0)), TIME(7,0,0),
 IF(AND(D23&gt;=TIME(6,0,0), D23&lt;=TIME(8,0,0)), TIME(12,0,0),
 IF(AND(D23&gt;TIME(8,0,0), D23&lt;=TIME(13,59,0)), TIME(15,0,0),
 IF(AND(D23&gt;=TIME(14,0,0), D23&lt;=TIME(17,59,0)), TIME(21,0,0),
 IF(AND(D23&gt;=TIME(18,0,0), D23&lt;=TIME(21,59,0)), TIME(0,0,0),
 IF(AND(D23&gt;=TIME(22,0,0), D23&lt;=TIME(23,59,59)), TIME(7,0,0), ""))))))))</f>
        <v/>
      </c>
      <c r="F23" s="175" t="n"/>
      <c r="G23" s="174">
        <f>IF(AND(D23&gt;=TIME(6,0,0),D23&lt;=TIME(8,0,0)),E23,"")</f>
        <v/>
      </c>
      <c r="H23" s="49" t="n"/>
      <c r="I23" s="50">
        <f>ROUND(IF(OR(D23="",E23="",E23=0),0,IF(H23="",MOD(E23-D23,1)*24,MOD(H23-D23,1)*24)),2)</f>
        <v/>
      </c>
      <c r="J23" s="173" t="n"/>
      <c r="K23" s="293" t="n"/>
      <c r="L23" s="271" t="n"/>
      <c r="M23" s="294">
        <f>MAX(0,V23-W23)</f>
        <v/>
      </c>
      <c r="N23" s="51">
        <f>(IF(OR($C23="",$D23=""),0,
 IF(OR($A22="Holiday",$A23="Holiday"),
    IF(ISNUMBER(MATCH(TRIM($B23),{"Phagwah","Good Friday","Easter Monday","Labour Day","Christmas","Eid ul Azha","Romans-2","Globe-12","Neptune P1"},0)),0,$I23),
 IF(AND(NOT(OR($A22="Annual Leave",$A23="Annual Leave")),$A23="Off day"),$I23,
  MAX(0,$I23-$V23)
  ))))+W23</f>
        <v/>
      </c>
      <c r="O23" s="51">
        <f>IF(AND(OR($A22="Holiday",$A23="Holiday"),
        ISNUMBER(MATCH(TRIM($B23),{"Phagwah","Good Friday","Easter Monday","Labour Day","Christmas","Eid ul Azha","Romans-2","Globe-12","Neptune P1"},0))),
   $I23,0)</f>
        <v/>
      </c>
      <c r="P23" s="51">
        <f>IF(OR($O$7="Canteen",$O$7="Head Office"),0,IF($I23&lt;=0,0,IF(AND($I22&lt;=0,OR(TRIM($J23)="Hebrews",TRIM($J23)="Romans",TRIM($J23)="Romans-2",TRIM($J23)="Globe",TRIM($J23)="Globe-12",TRIM($J23)="Neptune P1")),1,0)))</f>
        <v/>
      </c>
      <c r="Q23" s="52" t="n"/>
      <c r="R23" s="51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IF(AND($I22=0,$I23&gt;0),1,0),
      0
   ),
0))</f>
        <v/>
      </c>
      <c r="S23" s="51">
        <f>IF(OR($A22="Annual Leave",$A23="Annual Leave"),IF(AND($A22&lt;&gt;"Annual Leave",$A23="Annual Leave"),8,0),0)</f>
        <v/>
      </c>
      <c r="T23" s="53" t="n"/>
      <c r="U23" s="144">
        <f>MAX(0,40-Y23)</f>
        <v/>
      </c>
      <c r="V23" s="351">
        <f>IF(OR($C23="",$D23=""),0,
 IF(OR($A22="Holiday",$A23="Holiday"),0,
 IF(AND(NOT(OR($A22="Annual Leave",$A23="Annual Leave")),$A23="Off day"),0,
  IF($I22+$I23&gt;=8,IF($I22&gt;=8,0,8-$I22),$I23)
  )))</f>
        <v/>
      </c>
      <c r="W23" s="351">
        <f>MAX(0,V23-U23)</f>
        <v/>
      </c>
      <c r="X23" s="351">
        <f>IF(C23="","",C23-WEEKDAY(C23,1)+1)</f>
        <v/>
      </c>
      <c r="Y23" s="351">
        <f>SUMPRODUCT(($X$14:$X22=X23)*(($V$14:$V22)+($O$14:$O22)))+IF(X23=X14,$L$11,0)</f>
        <v/>
      </c>
      <c r="Z23" s="351" t="n"/>
      <c r="AA23" s="351" t="n"/>
      <c r="AB23" s="351" t="n"/>
      <c r="AC23" s="351" t="n"/>
      <c r="AD23" s="351" t="n"/>
      <c r="AE23" s="351" t="n"/>
      <c r="AF23" s="351" t="n"/>
    </row>
    <row r="24" ht="24" customHeight="1" s="348" thickBot="1">
      <c r="A24" s="154" t="inlineStr">
        <is>
          <t>On Day</t>
        </is>
      </c>
      <c r="B24" s="273" t="n"/>
      <c r="C24" s="90">
        <f>C22+1</f>
        <v/>
      </c>
      <c r="D24" s="8" t="n"/>
      <c r="E24" s="155">
        <f>IF(D24="", "",
 IF(D24=TIME(0,0,0), 0,
 IF(AND(D24&gt;=TIME(0,0,1), D24&lt;=TIME(2,0,0)), TIME(7,0,0),
 IF(AND(D24&gt;=TIME(6,0,0), D24&lt;=TIME(8,0,0)), TIME(12,0,0),
 IF(AND(D24&gt;TIME(8,0,0), D24&lt;=TIME(13,59,0)), TIME(15,0,0),
 IF(AND(D24&gt;=TIME(14,0,0), D24&lt;=TIME(17,59,0)), TIME(21,0,0),
 IF(AND(D24&gt;=TIME(18,0,0), D24&lt;=TIME(21,59,0)), TIME(0,0,0),
 IF(AND(D24&gt;=TIME(22,0,0), D24&lt;=TIME(23,59,59)), TIME(7,0,0), ""))))))))</f>
        <v/>
      </c>
      <c r="F24" s="156" t="n"/>
      <c r="G24" s="155">
        <f>IF(AND(D24&gt;=TIME(6,0,0),D24&lt;=TIME(8,0,0)),E24,"")</f>
        <v/>
      </c>
      <c r="H24" s="8" t="n"/>
      <c r="I24" s="30">
        <f>ROUND(IF(OR(D24="",E24="",E24=0),0,IF(H24="",MOD(E24-D24,1)*24,MOD(H24-D24,1)*24)),2)</f>
        <v/>
      </c>
      <c r="J24" s="157" t="n"/>
      <c r="K24" s="274" t="n"/>
      <c r="L24" s="271" t="n"/>
      <c r="M24" s="275">
        <f>MAX(0,V24-W24)</f>
        <v/>
      </c>
      <c r="N24" s="9">
        <f>(IF(OR($C24="",$D24=""),0,
 IF(OR($A24="Holiday",$A25="Holiday"),
    IF(ISNUMBER(MATCH(TRIM($B24),{"Phagwah","Good Friday","Easter Monday","Labour Day","Christmas","Eid ul Azha","Romans-2","Globe-12","Neptune P1"},0)),0,$I24),
 IF(AND(NOT(OR($A24="Annual Leave",$A25="Annual Leave")),$A24="Off day"),$I24,
  MAX(0,$I24-$V24)
  ))))+W24</f>
        <v/>
      </c>
      <c r="O24" s="9">
        <f>IF(AND(OR($A24="Holiday",$A25="Holiday"),
        ISNUMBER(MATCH(TRIM($B24),{"Phagwah","Good Friday","Easter Monday","Labour Day","Christmas","Eid ul Azha","Romans-2","Globe-12","Neptune P1"},0))),
   $I24,0)</f>
        <v/>
      </c>
      <c r="P24" s="9">
        <f>IF(OR($O$7="Canteen",$O$7="Head Office"),0,IF($I24&lt;=0,0,IF(OR(OR(TRIM($J24)="Hebrews",TRIM($J24)="Romans",TRIM($J24)="Romans-2",TRIM($J24)="Globe",TRIM($J24)="Globe-12",TRIM($J24)="Neptune P1"),AND($I25&gt;0,OR(TRIM($J25)="Hebrews",TRIM($J25)="Romans",TRIM($J25)="Romans-2",TRIM($J25)="Globe",TRIM($J25)="Globe-12",TRIM($J25)="Neptune P1"))),1,0)))</f>
        <v/>
      </c>
      <c r="Q24" s="10" t="n"/>
      <c r="R24" s="9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IF($I24&gt;0,1,0),
      0
   ),
0))</f>
        <v/>
      </c>
      <c r="S24" s="9">
        <f>IF(OR($A24="Annual Leave",$A25="Annual Leave"),IF($A24="Annual Leave",8,0),0)</f>
        <v/>
      </c>
      <c r="T24" s="91" t="n"/>
      <c r="U24" s="144">
        <f>MAX(0,40-Y24)</f>
        <v/>
      </c>
      <c r="V24" s="351">
        <f>IF(OR($C24="",$D24=""),0,
 IF(OR($A24="Holiday",$A25="Holiday"),0,
 IF(AND(NOT(OR($A24="Annual Leave",$A25="Annual Leave")),$A24="Off day"),0,
  IF($I24+$I25&gt;=8,IF($I24&gt;=8,8,$I24),$I24)
  )))</f>
        <v/>
      </c>
      <c r="W24" s="351">
        <f>MAX(0,V24-U24)</f>
        <v/>
      </c>
      <c r="X24" s="351">
        <f>IF(C24="","",C24-WEEKDAY(C24,1)+1)</f>
        <v/>
      </c>
      <c r="Y24" s="351">
        <f>SUMPRODUCT(($X$14:$X23=X24)*(($V$14:$V23)+($O$14:$O23)))+IF(X24=X14,$L$11,0)</f>
        <v/>
      </c>
      <c r="Z24" s="351" t="n"/>
      <c r="AA24" s="351" t="n"/>
      <c r="AB24" s="351" t="n"/>
      <c r="AC24" s="351" t="n"/>
      <c r="AD24" s="351" t="n"/>
      <c r="AE24" s="351" t="n"/>
      <c r="AF24" s="351" t="n"/>
    </row>
    <row r="25" ht="24" customHeight="1" s="348" thickBot="1">
      <c r="A25" s="154" t="inlineStr">
        <is>
          <t>On Day</t>
        </is>
      </c>
      <c r="B25" s="273" t="n"/>
      <c r="C25" s="90">
        <f>C24</f>
        <v/>
      </c>
      <c r="D25" s="276" t="n"/>
      <c r="E25" s="277">
        <f>IF(D25="", "",
 IF(D25=TIME(0,0,0), 0,
 IF(AND(D25&gt;=TIME(0,0,1), D25&lt;=TIME(2,0,0)), TIME(7,0,0),
 IF(AND(D25&gt;=TIME(6,0,0), D25&lt;=TIME(8,0,0)), TIME(12,0,0),
 IF(AND(D25&gt;TIME(8,0,0), D25&lt;=TIME(13,59,0)), TIME(15,0,0),
 IF(AND(D25&gt;=TIME(14,0,0), D25&lt;=TIME(17,59,0)), TIME(21,0,0),
 IF(AND(D25&gt;=TIME(18,0,0), D25&lt;=TIME(21,59,0)), TIME(0,0,0),
 IF(AND(D25&gt;=TIME(22,0,0), D25&lt;=TIME(23,59,59)), TIME(7,0,0), ""))))))))</f>
        <v/>
      </c>
      <c r="F25" s="156" t="n"/>
      <c r="G25" s="277">
        <f>IF(AND(D25&gt;=TIME(6,0,0),D25&lt;=TIME(8,0,0)),E25,"")</f>
        <v/>
      </c>
      <c r="H25" s="276" t="n"/>
      <c r="I25" s="30">
        <f>ROUND(IF(OR(D25="",E25="",E25=0),0,IF(H25="",MOD(E25-D25,1)*24,MOD(H25-D25,1)*24)),2)</f>
        <v/>
      </c>
      <c r="J25" s="158" t="n"/>
      <c r="K25" s="274" t="n"/>
      <c r="L25" s="271" t="n"/>
      <c r="M25" s="275">
        <f>MAX(0,V25-W25)</f>
        <v/>
      </c>
      <c r="N25" s="278">
        <f>(IF(OR($C25="",$D25=""),0,
 IF(OR($A24="Holiday",$A25="Holiday"),
    IF(ISNUMBER(MATCH(TRIM($B25),{"Phagwah","Good Friday","Easter Monday","Labour Day","Christmas","Eid ul Azha","Romans-2","Globe-12","Neptune P1"},0)),0,$I25),
 IF(AND(NOT(OR($A24="Annual Leave",$A25="Annual Leave")),$A25="Off day"),$I25,
  MAX(0,$I25-$V25)
  ))))+W25</f>
        <v/>
      </c>
      <c r="O25" s="278">
        <f>IF(AND(OR($A24="Holiday",$A25="Holiday"),
        ISNUMBER(MATCH(TRIM($B25),{"Phagwah","Good Friday","Easter Monday","Labour Day","Christmas","Eid ul Azha","Romans-2","Globe-12","Neptune P1"},0))),
   $I25,0)</f>
        <v/>
      </c>
      <c r="P25" s="278">
        <f>IF(OR($O$7="Canteen",$O$7="Head Office"),0,IF($I25&lt;=0,0,IF(AND($I24&lt;=0,OR(TRIM($J25)="Hebrews",TRIM($J25)="Romans",TRIM($J25)="Romans-2",TRIM($J25)="Globe",TRIM($J25)="Globe-12",TRIM($J25)="Neptune P1")),1,0)))</f>
        <v/>
      </c>
      <c r="Q25" s="279" t="n"/>
      <c r="R25" s="278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IF(AND($I24=0,$I25&gt;0),1,0),
      0
   ),
0))</f>
        <v/>
      </c>
      <c r="S25" s="278">
        <f>IF(OR($A24="Annual Leave",$A25="Annual Leave"),IF(AND($A24&lt;&gt;"Annual Leave",$A25="Annual Leave"),8,0),0)</f>
        <v/>
      </c>
      <c r="T25" s="280" t="n"/>
      <c r="U25" s="144">
        <f>MAX(0,40-Y25)</f>
        <v/>
      </c>
      <c r="V25" s="351">
        <f>IF(OR($C25="",$D25=""),0,
 IF(OR($A24="Holiday",$A25="Holiday"),0,
 IF(AND(NOT(OR($A24="Annual Leave",$A25="Annual Leave")),$A25="Off day"),0,
  IF($I24+$I25&gt;=8,IF($I24&gt;=8,0,8-$I24),$I25)
  )))</f>
        <v/>
      </c>
      <c r="W25" s="351">
        <f>MAX(0,V25-U25)</f>
        <v/>
      </c>
      <c r="X25" s="351">
        <f>IF(C25="","",C25-WEEKDAY(C25,1)+1)</f>
        <v/>
      </c>
      <c r="Y25" s="351">
        <f>SUMPRODUCT(($X$14:$X24=X25)*(($V$14:$V24)+($O$14:$O24)))+IF(X25=X14,$L$11,0)</f>
        <v/>
      </c>
      <c r="Z25" s="351" t="n"/>
      <c r="AA25" s="351" t="n"/>
      <c r="AB25" s="351" t="n"/>
      <c r="AC25" s="351" t="n"/>
      <c r="AD25" s="351" t="n"/>
      <c r="AE25" s="351" t="n"/>
      <c r="AF25" s="351" t="n"/>
    </row>
    <row r="26" ht="24" customHeight="1" s="348" thickBot="1">
      <c r="A26" s="159" t="inlineStr">
        <is>
          <t>On Day</t>
        </is>
      </c>
      <c r="B26" s="281" t="n"/>
      <c r="C26" s="92">
        <f>C24+1</f>
        <v/>
      </c>
      <c r="D26" s="31" t="n"/>
      <c r="E26" s="160">
        <f>IF(D26="", "",
 IF(D26=TIME(0,0,0), 0,
 IF(AND(D26&gt;=TIME(0,0,1), D26&lt;=TIME(2,0,0)), TIME(7,0,0),
 IF(AND(D26&gt;=TIME(6,0,0), D26&lt;=TIME(8,0,0)), TIME(12,0,0),
 IF(AND(D26&gt;TIME(8,0,0), D26&lt;=TIME(13,59,0)), TIME(15,0,0),
 IF(AND(D26&gt;=TIME(14,0,0), D26&lt;=TIME(17,59,0)), TIME(21,0,0),
 IF(AND(D26&gt;=TIME(18,0,0), D26&lt;=TIME(21,59,0)), TIME(0,0,0),
 IF(AND(D26&gt;=TIME(22,0,0), D26&lt;=TIME(23,59,59)), TIME(7,0,0), ""))))))))</f>
        <v/>
      </c>
      <c r="F26" s="161" t="n"/>
      <c r="G26" s="160">
        <f>IF(AND(D26&gt;=TIME(6,0,0),D26&lt;=TIME(8,0,0)),E26,"")</f>
        <v/>
      </c>
      <c r="H26" s="31" t="n"/>
      <c r="I26" s="32">
        <f>ROUND(IF(OR(D26="",E26="",E26=0),0,IF(H26="",MOD(E26-D26,1)*24,MOD(H26-D26,1)*24)),2)</f>
        <v/>
      </c>
      <c r="J26" s="162" t="n"/>
      <c r="K26" s="282" t="n"/>
      <c r="L26" s="271" t="n"/>
      <c r="M26" s="283">
        <f>MAX(0,V26-W26)</f>
        <v/>
      </c>
      <c r="N26" s="33">
        <f>(IF(OR($C26="",$D26=""),0,
 IF(OR($A26="Holiday",$A27="Holiday"),
    IF(ISNUMBER(MATCH(TRIM($B26),{"Phagwah","Good Friday","Easter Monday","Labour Day","Christmas","Eid ul Azha","Romans-2","Globe-12","Neptune P1"},0)),0,$I26),
 IF(AND(NOT(OR($A26="Annual Leave",$A27="Annual Leave")),$A26="Off day"),$I26,
  MAX(0,$I26-$V26)
  ))))+W26</f>
        <v/>
      </c>
      <c r="O26" s="33">
        <f>IF(AND(OR($A26="Holiday",$A27="Holiday"),
        ISNUMBER(MATCH(TRIM($B26),{"Phagwah","Good Friday","Easter Monday","Labour Day","Christmas","Eid ul Azha","Romans-2","Globe-12","Neptune P1"},0))),
   $I26,0)</f>
        <v/>
      </c>
      <c r="P26" s="33">
        <f>IF(OR($O$7="Canteen",$O$7="Head Office"),0,IF($I26&lt;=0,0,IF(OR(OR(TRIM($J26)="Hebrews",TRIM($J26)="Romans",TRIM($J26)="Romans-2",TRIM($J26)="Globe",TRIM($J26)="Globe-12",TRIM($J26)="Neptune P1"),AND($I27&gt;0,OR(TRIM($J27)="Hebrews",TRIM($J27)="Romans",TRIM($J27)="Romans-2",TRIM($J27)="Globe",TRIM($J27)="Globe-12",TRIM($J27)="Neptune P1"))),1,0)))</f>
        <v/>
      </c>
      <c r="Q26" s="34" t="n"/>
      <c r="R26" s="33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IF($I26&gt;0,1,0),
      0
   ),
0))</f>
        <v/>
      </c>
      <c r="S26" s="33">
        <f>IF(OR($A26="Annual Leave",$A27="Annual Leave"),IF($A26="Annual Leave",8,0),0)</f>
        <v/>
      </c>
      <c r="T26" s="35" t="n"/>
      <c r="U26" s="144">
        <f>MAX(0,40-Y26)</f>
        <v/>
      </c>
      <c r="V26" s="351">
        <f>IF(OR($C26="",$D26=""),0,
 IF(OR($A26="Holiday",$A27="Holiday"),0,
 IF(AND(NOT(OR($A26="Annual Leave",$A27="Annual Leave")),$A26="Off day"),0,
  IF($I26+$I27&gt;=8,IF($I26&gt;=8,8,$I26),$I26)
  )))</f>
        <v/>
      </c>
      <c r="W26" s="351">
        <f>MAX(0,V26-U26)</f>
        <v/>
      </c>
      <c r="X26" s="351">
        <f>IF(C26="","",C26-WEEKDAY(C26,1)+1)</f>
        <v/>
      </c>
      <c r="Y26" s="351">
        <f>SUMPRODUCT(($X$14:$X25=X26)*(($V$14:$V25)+($O$14:$O25)))+IF(X26=X14,$L$11,0)</f>
        <v/>
      </c>
      <c r="Z26" s="351" t="n"/>
      <c r="AA26" s="351" t="n"/>
      <c r="AB26" s="351" t="n"/>
      <c r="AC26" s="351" t="n"/>
      <c r="AD26" s="351" t="n"/>
      <c r="AE26" s="351" t="n"/>
      <c r="AF26" s="351" t="n"/>
    </row>
    <row r="27" ht="24" customHeight="1" s="348" thickBot="1">
      <c r="A27" s="159" t="inlineStr">
        <is>
          <t>On Day</t>
        </is>
      </c>
      <c r="B27" s="281" t="n"/>
      <c r="C27" s="93">
        <f>C26</f>
        <v/>
      </c>
      <c r="D27" s="36" t="n"/>
      <c r="E27" s="163">
        <f>IF(D27="", "",
 IF(D27=TIME(0,0,0), 0,
 IF(AND(D27&gt;=TIME(0,0,1), D27&lt;=TIME(2,0,0)), TIME(7,0,0),
 IF(AND(D27&gt;=TIME(6,0,0), D27&lt;=TIME(8,0,0)), TIME(12,0,0),
 IF(AND(D27&gt;TIME(8,0,0), D27&lt;=TIME(13,59,0)), TIME(15,0,0),
 IF(AND(D27&gt;=TIME(14,0,0), D27&lt;=TIME(17,59,0)), TIME(21,0,0),
 IF(AND(D27&gt;=TIME(18,0,0), D27&lt;=TIME(21,59,0)), TIME(0,0,0),
 IF(AND(D27&gt;=TIME(22,0,0), D27&lt;=TIME(23,59,59)), TIME(7,0,0), ""))))))))</f>
        <v/>
      </c>
      <c r="F27" s="164" t="n"/>
      <c r="G27" s="163">
        <f>IF(AND(D27&gt;=TIME(6,0,0),D27&lt;=TIME(8,0,0)),E27,"")</f>
        <v/>
      </c>
      <c r="H27" s="36" t="n"/>
      <c r="I27" s="37">
        <f>ROUND(IF(OR(D27="",E27="",E27=0),0,IF(H27="",MOD(E27-D27,1)*24,MOD(H27-D27,1)*24)),2)</f>
        <v/>
      </c>
      <c r="J27" s="162" t="n"/>
      <c r="K27" s="282" t="n"/>
      <c r="L27" s="271" t="n"/>
      <c r="M27" s="283">
        <f>MAX(0,V27-W27)</f>
        <v/>
      </c>
      <c r="N27" s="38">
        <f>(IF(OR($C27="",$D27=""),0,
 IF(OR($A26="Holiday",$A27="Holiday"),
    IF(ISNUMBER(MATCH(TRIM($B27),{"Phagwah","Good Friday","Easter Monday","Labour Day","Christmas","Eid ul Azha","Romans-2","Globe-12","Neptune P1"},0)),0,$I27),
 IF(AND(NOT(OR($A26="Annual Leave",$A27="Annual Leave")),$A27="Off day"),$I27,
  MAX(0,$I27-$V27)
  ))))+W27</f>
        <v/>
      </c>
      <c r="O27" s="38">
        <f>IF(AND(OR($A26="Holiday",$A27="Holiday"),
        ISNUMBER(MATCH(TRIM($B27),{"Phagwah","Good Friday","Easter Monday","Labour Day","Christmas","Eid ul Azha","Romans-2","Globe-12","Neptune P1"},0))),
   $I27,0)</f>
        <v/>
      </c>
      <c r="P27" s="38">
        <f>IF(OR($O$7="Canteen",$O$7="Head Office"),0,IF($I27&lt;=0,0,IF(AND($I26&lt;=0,OR(TRIM($J27)="Hebrews",TRIM($J27)="Romans",TRIM($J27)="Romans-2",TRIM($J27)="Globe",TRIM($J27)="Globe-12",TRIM($J27)="Neptune P1")),1,0)))</f>
        <v/>
      </c>
      <c r="Q27" s="39" t="n"/>
      <c r="R27" s="38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IF(AND($I26=0,$I27&gt;0),1,0),
      0
   ),
0))</f>
        <v/>
      </c>
      <c r="S27" s="38">
        <f>IF(OR($A26="Annual Leave",$A27="Annual Leave"),IF(AND($A26&lt;&gt;"Annual Leave",$A27="Annual Leave"),8,0),0)</f>
        <v/>
      </c>
      <c r="T27" s="40" t="n"/>
      <c r="U27" s="144">
        <f>MAX(0,40-Y27)</f>
        <v/>
      </c>
      <c r="V27" s="351">
        <f>IF(OR($C27="",$D27=""),0,
 IF(OR($A26="Holiday",$A27="Holiday"),0,
 IF(AND(NOT(OR($A26="Annual Leave",$A27="Annual Leave")),$A27="Off day"),0,
  IF($I26+$I27&gt;=8,IF($I26&gt;=8,0,8-$I26),$I27)
  )))</f>
        <v/>
      </c>
      <c r="W27" s="351">
        <f>MAX(0,V27-U27)</f>
        <v/>
      </c>
      <c r="X27" s="351">
        <f>IF(C27="","",C27-WEEKDAY(C27,1)+1)</f>
        <v/>
      </c>
      <c r="Y27" s="351">
        <f>SUMPRODUCT(($X$14:$X26=X27)*(($V$14:$V26)+($O$14:$O26)))+IF(X27=X14,$L$11,0)</f>
        <v/>
      </c>
      <c r="Z27" s="351" t="n"/>
      <c r="AA27" s="351" t="n"/>
      <c r="AB27" s="351" t="n"/>
      <c r="AC27" s="351" t="n"/>
      <c r="AD27" s="351" t="n"/>
      <c r="AE27" s="351" t="n"/>
      <c r="AF27" s="351" t="n"/>
    </row>
    <row r="28" ht="24" customHeight="1" s="348" thickBot="1">
      <c r="A28" s="176" t="n"/>
      <c r="B28" s="176" t="n"/>
      <c r="C28" s="145" t="n"/>
      <c r="D28" s="6" t="n"/>
      <c r="E28" s="14" t="n"/>
      <c r="F28" s="6" t="n"/>
      <c r="G28" s="6" t="n"/>
      <c r="H28" s="336" t="n"/>
      <c r="I28" s="351" t="n"/>
      <c r="J28" s="336" t="n"/>
      <c r="K28" s="336" t="n"/>
      <c r="L28" s="336" t="n"/>
      <c r="M28" s="99">
        <f>MAX(0,V28-W28)</f>
        <v/>
      </c>
      <c r="N28" s="99">
        <f>(IF(OR($C28="",$D28=""),0,
 IF(OR($A28="Holiday",$A29="Holiday"),
    IF(ISNUMBER(MATCH(TRIM($B28),{"Phagwah","Good Friday","Easter Monday","Labour Day","Christmas","Eid ul Azha","Romans-2","Globe-12","Neptune P1"},0)),0,$I28),
 IF(AND(NOT(OR($A28="Annual Leave",$A29="Annual Leave")),$A28="Off day"),$I28,
  MAX(0,$I28-$V28)
  ))))+W28</f>
        <v/>
      </c>
      <c r="O28" s="99">
        <f>IF(AND(OR($A28="Holiday",$A29="Holiday"),
        ISNUMBER(MATCH(TRIM($B28),{"Phagwah","Good Friday","Easter Monday","Labour Day","Christmas","Eid ul Azha","Romans-2","Globe-12","Neptune P1"},0))),
   $I28,0)</f>
        <v/>
      </c>
      <c r="P28" s="99">
        <f>IF(OR($O$7="Canteen",$O$7="Head Office"),0,IF($I28&lt;=0,0,IF(OR(OR(TRIM($J28)="Hebrews",TRIM($J28)="Romans",TRIM($J28)="Romans-2",TRIM($J28)="Globe",TRIM($J28)="Globe-12",TRIM($J28)="Neptune P1"),AND($I29&gt;0,OR(TRIM($J29)="Hebrews",TRIM($J29)="Romans",TRIM($J29)="Romans-2",TRIM($J29)="Globe",TRIM($J29)="Globe-12",TRIM($J29)="Neptune P1"))),1,0)))</f>
        <v/>
      </c>
      <c r="Q28" s="178" t="n"/>
      <c r="R28" s="15" t="n"/>
      <c r="S28" s="99">
        <f>IF(OR($A28="Annual Leave",$A29="Annual Leave"),IF($A28="Annual Leave",8,0),0)</f>
        <v/>
      </c>
      <c r="T28" s="100">
        <f>SUM(T14:T27)</f>
        <v/>
      </c>
      <c r="U28" s="144">
        <f>MAX(0,40-Y28)</f>
        <v/>
      </c>
      <c r="V28" s="351">
        <f>IF(OR($C28="",$D28=""),0,
 IF(OR($A28="Holiday",$A29="Holiday"),0,
 IF(AND(NOT(OR($A28="Annual Leave",$A29="Annual Leave")),$A28="Off day"),0,
  IF($I28+$I29&gt;=8,IF($I28&gt;=8,8,$I28),$I28)
  )))</f>
        <v/>
      </c>
      <c r="W28" s="351">
        <f>MAX(0,V28-U28)</f>
        <v/>
      </c>
      <c r="X28" s="351">
        <f>IF(C28="","",C28-WEEKDAY(C28,1)+1)</f>
        <v/>
      </c>
      <c r="Y28" s="351">
        <f>SUMPRODUCT(($X$14:$X27=X28)*(($V$14:$V27)+($O$14:$O27)))+IF(X28=X14,$L$11,0)</f>
        <v/>
      </c>
      <c r="Z28" s="351" t="n"/>
      <c r="AA28" s="351" t="n"/>
      <c r="AB28" s="351" t="n"/>
      <c r="AC28" s="351" t="n"/>
      <c r="AD28" s="351" t="n"/>
      <c r="AE28" s="351" t="n"/>
      <c r="AF28" s="351" t="n"/>
    </row>
    <row r="29" hidden="1" ht="15.75" customHeight="1" s="348" thickBot="1">
      <c r="A29" s="179" t="n"/>
      <c r="B29" s="176" t="n"/>
      <c r="C29" s="145" t="n"/>
      <c r="D29" s="6" t="n"/>
      <c r="E29" s="295">
        <f>IF(D29="", "",
 IF(D29=TIME(0,0,0), 0,
 IF(AND(D29&gt;=TIME(0,0,1), D29&lt;=TIME(2,0,0)), TIME(7,0,0),
 IF(AND(D29&gt;=TIME(6,0,0), D29&lt;=TIME(8,0,0)), TIME(12,0,0),
 IF(AND(D29&gt;TIME(8,0,0), D29&lt;=TIME(13,59,0)), TIME(15,0,0),
 IF(AND(D29&gt;=TIME(14,0,0), D29&lt;=TIME(17,59,0)), TIME(21,0,0),
 IF(AND(D29&gt;=TIME(18,0,0), D29&lt;=TIME(21,59,0)), TIME(0,0,0),
 IF(AND(D29&gt;=TIME(22,0,0), D29&lt;=TIME(23,59,59)), TIME(7,0,0), ""))))))))</f>
        <v/>
      </c>
      <c r="F29" s="6" t="n"/>
      <c r="G29" s="6" t="n"/>
      <c r="H29" s="6" t="n"/>
      <c r="I29" s="6" t="n"/>
      <c r="J29" s="6" t="n"/>
      <c r="K29" s="6" t="n"/>
      <c r="L29" s="6" t="n"/>
      <c r="M29" s="4">
        <f>MAX(0,V29-W29)</f>
        <v/>
      </c>
      <c r="N29" s="4">
        <f>(IF(OR($C29="",$D29=""),0,
 IF(OR($A28="Holiday",$A29="Holiday"),
    IF(ISNUMBER(MATCH(TRIM($B29),{"Phagwah","Good Friday","Easter Monday","Labour Day","Christmas","Eid ul Azha","Romans-2","Globe-12","Neptune P1"},0)),0,$I29),
 IF(AND(NOT(OR($A28="Annual Leave",$A29="Annual Leave")),$A29="Off day"),$I29,
  MAX(0,$I29-$V29)
  ))))+W29</f>
        <v/>
      </c>
      <c r="O29" s="4">
        <f>IF(AND(OR($A28="Holiday",$A29="Holiday"),
        ISNUMBER(MATCH(TRIM($B29),{"Phagwah","Good Friday","Easter Monday","Labour Day","Christmas","Eid ul Azha","Romans-2","Globe-12","Neptune P1"},0))),
   $I29,0)</f>
        <v/>
      </c>
      <c r="P29" s="4">
        <f>IF(OR($O$7="Canteen",$O$7="Head Office"),0,IF($I29&lt;=0,0,IF(AND($I28&lt;=0,OR(TRIM($J29)="Hebrews",TRIM($J29)="Romans",TRIM($J29)="Romans-2",TRIM($J29)="Globe",TRIM($J29)="Globe-12",TRIM($J29)="Neptune P1")),1,0)))</f>
        <v/>
      </c>
      <c r="Q29" s="6" t="n"/>
      <c r="R29" s="296">
        <f>IF(OR($O$7="Canteen",$O$7="Head Office"),0,IF(
  AND(
    SUMIFS(I:I, C:C, C29) &gt;= 8,
    COUNTIFS(C$14:C29, C29)=1,
    OR(
      TEXT(D29,"hh:mm:ss")="07:00:00",
      TEXT(D29,"hh:mm:ss")="15:00:00",
      TEXT(D29,"hh:mm:ss")="23:00:00",
      TEXT(D30,"hh:mm:ss")="07:00:00",
      TEXT(D30,"hh:mm:ss")="15:00:00",
      TEXT(D30,"hh:mm:ss")="23:00:00"
    )
  ),
  1,
  0
))</f>
        <v/>
      </c>
      <c r="S29" s="4">
        <f>IF(OR($A28="Annual Leave",$A29="Annual Leave"),IF(AND($A28&lt;&gt;"Annual Leave",$A29="Annual Leave"),8,0),0)</f>
        <v/>
      </c>
      <c r="T29" s="146" t="n"/>
      <c r="U29" s="351">
        <f>MAX(0,40-Y29)</f>
        <v/>
      </c>
      <c r="V29" s="351">
        <f>IF(OR($C29="",$D29=""),0,
 IF(OR($A28="Holiday",$A29="Holiday"),0,
 IF(AND(NOT(OR($A28="Annual Leave",$A29="Annual Leave")),$A29="Off day"),0,
  IF($I28+$I29&gt;=8,IF($I28&gt;=8,0,8-$I28),$I29)
  )))</f>
        <v/>
      </c>
      <c r="W29" s="351">
        <f>MAX(0,V29-U29)</f>
        <v/>
      </c>
      <c r="X29" s="351">
        <f>IF(C29="","",C29-WEEKDAY(C29,1)+1)</f>
        <v/>
      </c>
      <c r="Y29" s="351">
        <f>SUMPRODUCT(($X$14:$X28=X29)*(($V$14:$V28)+($O$14:$O28)))+IF(X29=X14,$L$11,0)</f>
        <v/>
      </c>
      <c r="Z29" s="351" t="n"/>
      <c r="AA29" s="351" t="n"/>
      <c r="AB29" s="351" t="n"/>
      <c r="AC29" s="351" t="n"/>
      <c r="AD29" s="351" t="n"/>
      <c r="AE29" s="351" t="n"/>
      <c r="AF29" s="351" t="n"/>
    </row>
    <row r="30" ht="24" customHeight="1" s="348" thickBot="1">
      <c r="A30" s="147" t="inlineStr">
        <is>
          <t>On Day</t>
        </is>
      </c>
      <c r="B30" s="180" t="n"/>
      <c r="C30" s="88">
        <f>C27+1</f>
        <v/>
      </c>
      <c r="D30" s="54" t="n"/>
      <c r="E30" s="148">
        <f>IF(D30="", "",
 IF(D30=TIME(0,0,0), 0,
 IF(AND(D30&gt;=TIME(0,0,1), D30&lt;=TIME(2,0,0)), TIME(7,0,0),
 IF(AND(D30&gt;=TIME(6,0,0), D30&lt;=TIME(8,0,0)), TIME(12,0,0),
 IF(AND(D30&gt;TIME(8,0,0), D30&lt;=TIME(13,59,0)), TIME(15,0,0),
 IF(AND(D30&gt;=TIME(14,0,0), D30&lt;=TIME(17,59,0)), TIME(21,0,0),
 IF(AND(D30&gt;=TIME(18,0,0), D30&lt;=TIME(21,59,0)), TIME(0,0,0),
 IF(AND(D30&gt;=TIME(22,0,0), D30&lt;=TIME(23,59,59)), TIME(7,0,0), ""))))))))</f>
        <v/>
      </c>
      <c r="F30" s="149" t="n"/>
      <c r="G30" s="148">
        <f>IF(AND(D30&gt;=TIME(6,0,0),D30&lt;=TIME(8,0,0)),E30,"")</f>
        <v/>
      </c>
      <c r="H30" s="54" t="n"/>
      <c r="I30" s="55">
        <f>ROUND(IF(OR(D30="",E30="",E30=0),0,IF(H30="",MOD(E30-D30,1)*24,MOD(H30-D30,1)*24)),2)</f>
        <v/>
      </c>
      <c r="J30" s="150" t="n"/>
      <c r="K30" s="270" t="n"/>
      <c r="L30" s="181" t="n"/>
      <c r="M30" s="272">
        <f>MAX(0,V30-W30)</f>
        <v/>
      </c>
      <c r="N30" s="56">
        <f>(IF(OR($C30="",$D30=""),0,
 IF(OR($A30="Holiday",$A31="Holiday"),
    IF(ISNUMBER(MATCH(TRIM($B30),{"Phagwah","Good Friday","Easter Monday","Labour Day","Christmas","Eid ul Azha","Romans-2","Globe-12","Neptune P1"},0)),0,$I30),
 IF(AND(NOT(OR($A30="Annual Leave",$A31="Annual Leave")),$A30="Off day"),$I30,
  MAX(0,$I30-$V30)
  ))))+W30</f>
        <v/>
      </c>
      <c r="O30" s="56">
        <f>IF(AND(OR($A30="Holiday",$A31="Holiday"),
        ISNUMBER(MATCH(TRIM($B30),{"Phagwah","Good Friday","Easter Monday","Labour Day","Christmas","Eid ul Azha","Romans-2","Globe-12","Neptune P1"},0))),
   $I30,0)</f>
        <v/>
      </c>
      <c r="P30" s="56">
        <f>IF(OR($O$7="Canteen",$O$7="Head Office"),0,IF($I30&lt;=0,0,IF(OR(OR(TRIM($J30)="Hebrews",TRIM($J30)="Romans",TRIM($J30)="Romans-2",TRIM($J30)="Globe",TRIM($J30)="Globe-12",TRIM($J30)="Neptune P1"),AND($I31&gt;0,OR(TRIM($J31)="Hebrews",TRIM($J31)="Romans",TRIM($J31)="Romans-2",TRIM($J31)="Globe",TRIM($J31)="Globe-12",TRIM($J31)="Neptune P1"))),1,0)))</f>
        <v/>
      </c>
      <c r="Q30" s="57" t="n"/>
      <c r="R30" s="56">
        <f>IF(OR($O$7="Canteen",$O$7="Head Office"),0,IF(
  AND(
    SUMIFS(I:I, C:C, C30) &gt;= 8,
    COUNTIFS(C$14:C30, C30)=1,
    OR(
      TEXT(D30,"hh:mm:ss")="07:00:00",
      TEXT(D30,"hh:mm:ss")="15:00:00",
      TEXT(D30,"hh:mm:ss")="23:00:00",
      TEXT(D31,"hh:mm:ss")="07:00:00",
      TEXT(D31,"hh:mm:ss")="15:00:00",
      TEXT(D31,"hh:mm:ss")="23:00:00"
    )
  ),
  1,
  0
))</f>
        <v/>
      </c>
      <c r="S30" s="56">
        <f>IF(OR($A30="Annual Leave",$A31="Annual Leave"),IF($A30="Annual Leave",8,0),0)</f>
        <v/>
      </c>
      <c r="T30" s="58" t="n"/>
      <c r="U30" s="144">
        <f>MAX(0,40-Y30)</f>
        <v/>
      </c>
      <c r="V30" s="151">
        <f>IF(OR($C30="",$D30=""),0,
 IF(OR($A30="Holiday",$A31="Holiday"),0,
 IF(AND(NOT(OR($A30="Annual Leave",$A31="Annual Leave")),$A30="Off day"),0,
  IF($I30+$I31&gt;=8,IF($I30&gt;=8,8,$I30),$I30)
  )))</f>
        <v/>
      </c>
      <c r="W30" s="151">
        <f>MAX(0,V30-U30)</f>
        <v/>
      </c>
      <c r="X30" s="151">
        <f>IF(C30="","",C30-WEEKDAY(C30,1)+1)</f>
        <v/>
      </c>
      <c r="Y30" s="151">
        <f>SUMPRODUCT(($X$14:$X29=X30)*(($V$14:$V29)+($O$14:$O29)))+IF(X30=X14,$L$11,0)</f>
        <v/>
      </c>
      <c r="Z30" s="151" t="n"/>
      <c r="AA30" s="151" t="n"/>
      <c r="AB30" s="151" t="n"/>
      <c r="AC30" s="351" t="n"/>
      <c r="AD30" s="351" t="n"/>
      <c r="AE30" s="351" t="n"/>
      <c r="AF30" s="351" t="n"/>
    </row>
    <row r="31" ht="24" customHeight="1" s="348" thickBot="1">
      <c r="A31" s="147" t="inlineStr">
        <is>
          <t>On Day</t>
        </is>
      </c>
      <c r="B31" s="182" t="n"/>
      <c r="C31" s="89">
        <f>C30</f>
        <v/>
      </c>
      <c r="D31" s="59" t="n"/>
      <c r="E31" s="152">
        <f>IF(D31="", "",
 IF(D31=TIME(0,0,0), 0,
 IF(AND(D31&gt;=TIME(0,0,1), D31&lt;=TIME(2,0,0)), TIME(7,0,0),
 IF(AND(D31&gt;=TIME(6,0,0), D31&lt;=TIME(8,0,0)), TIME(12,0,0),
 IF(AND(D31&gt;TIME(8,0,0), D31&lt;=TIME(13,59,0)), TIME(15,0,0),
 IF(AND(D31&gt;=TIME(14,0,0), D31&lt;=TIME(17,59,0)), TIME(21,0,0),
 IF(AND(D31&gt;=TIME(18,0,0), D31&lt;=TIME(21,59,0)), TIME(0,0,0),
 IF(AND(D31&gt;=TIME(22,0,0), D31&lt;=TIME(23,59,59)), TIME(7,0,0), ""))))))))</f>
        <v/>
      </c>
      <c r="F31" s="153" t="n"/>
      <c r="G31" s="152">
        <f>IF(AND(D31&gt;=TIME(6,0,0),D31&lt;=TIME(8,0,0)),E31,"")</f>
        <v/>
      </c>
      <c r="H31" s="59" t="n"/>
      <c r="I31" s="60">
        <f>ROUND(IF(OR(D31="",E31="",E31=0),0,IF(H31="",MOD(E31-D31,1)*24,MOD(H31-D31,1)*24)),2)</f>
        <v/>
      </c>
      <c r="J31" s="150" t="n"/>
      <c r="K31" s="270" t="n"/>
      <c r="L31" s="183" t="n"/>
      <c r="M31" s="272">
        <f>MAX(0,V31-W31)</f>
        <v/>
      </c>
      <c r="N31" s="61">
        <f>(IF(OR($C31="",$D31=""),0,
 IF(OR($A30="Holiday",$A31="Holiday"),
    IF(ISNUMBER(MATCH(TRIM($B31),{"Phagwah","Good Friday","Easter Monday","Labour Day","Christmas","Eid ul Azha","Romans-2","Globe-12","Neptune P1"},0)),0,$I31),
 IF(AND(NOT(OR($A30="Annual Leave",$A31="Annual Leave")),$A31="Off day"),$I31,
  MAX(0,$I31-$V31)
  ))))+W31</f>
        <v/>
      </c>
      <c r="O31" s="61">
        <f>IF(AND(OR($A30="Holiday",$A31="Holiday"),
        ISNUMBER(MATCH(TRIM($B31),{"Phagwah","Good Friday","Easter Monday","Labour Day","Christmas","Eid ul Azha","Romans-2","Globe-12","Neptune P1"},0))),
   $I31,0)</f>
        <v/>
      </c>
      <c r="P31" s="61">
        <f>IF(OR($O$7="Canteen",$O$7="Head Office"),0,IF($I31&lt;=0,0,IF(AND($I30&lt;=0,OR(TRIM($J31)="Hebrews",TRIM($J31)="Romans",TRIM($J31)="Romans-2",TRIM($J31)="Globe",TRIM($J31)="Globe-12",TRIM($J31)="Neptune P1")),1,0)))</f>
        <v/>
      </c>
      <c r="Q31" s="62" t="n"/>
      <c r="R31" s="61">
        <f>IF(OR($O$7="Canteen",$O$7="Head Office"),0,IF(
  AND(
    SUMIFS(I:I, C:C, C31) &gt;= 8,
    COUNTIFS(C$14:C31, C31)=1,
    OR(
      TEXT(D31,"hh:mm:ss")="07:00:00",
      TEXT(D31,"hh:mm:ss")="15:00:00",
      TEXT(D31,"hh:mm:ss")="23:00:00",
      TEXT(D32,"hh:mm:ss")="07:00:00",
      TEXT(D32,"hh:mm:ss")="15:00:00",
      TEXT(D32,"hh:mm:ss")="23:00:00"
    )
  ),
  1,
  0
))</f>
        <v/>
      </c>
      <c r="S31" s="61">
        <f>IF(OR($A30="Annual Leave",$A31="Annual Leave"),IF(AND($A30&lt;&gt;"Annual Leave",$A31="Annual Leave"),8,0),0)</f>
        <v/>
      </c>
      <c r="T31" s="63" t="n"/>
      <c r="U31" s="144">
        <f>MAX(0,40-Y31)</f>
        <v/>
      </c>
      <c r="V31" s="151">
        <f>IF(OR($C31="",$D31=""),0,
 IF(OR($A30="Holiday",$A31="Holiday"),0,
 IF(AND(NOT(OR($A30="Annual Leave",$A31="Annual Leave")),$A31="Off day"),0,
  IF($I30+$I31&gt;=8,IF($I30&gt;=8,0,8-$I30),$I31)
  )))</f>
        <v/>
      </c>
      <c r="W31" s="151">
        <f>MAX(0,V31-U31)</f>
        <v/>
      </c>
      <c r="X31" s="151">
        <f>IF(C31="","",C31-WEEKDAY(C31,1)+1)</f>
        <v/>
      </c>
      <c r="Y31" s="151">
        <f>SUMPRODUCT(($X$14:$X30=X31)*(($V$14:$V30)+($O$14:$O30)))+IF(X31=X14,$L$11,0)</f>
        <v/>
      </c>
      <c r="Z31" s="151" t="n"/>
      <c r="AA31" s="151" t="n"/>
      <c r="AB31" s="151" t="n"/>
      <c r="AC31" s="351" t="n"/>
      <c r="AD31" s="351" t="n"/>
      <c r="AE31" s="351" t="n"/>
      <c r="AF31" s="351" t="n"/>
    </row>
    <row r="32" ht="24" customHeight="1" s="348" thickBot="1">
      <c r="A32" s="184" t="inlineStr">
        <is>
          <t>On Day</t>
        </is>
      </c>
      <c r="B32" s="185" t="n"/>
      <c r="C32" s="101">
        <f>C30+1</f>
        <v/>
      </c>
      <c r="D32" s="11" t="n"/>
      <c r="E32" s="186">
        <f>IF(D32="", "",
 IF(D32=TIME(0,0,0), 0,
 IF(AND(D32&gt;=TIME(0,0,1), D32&lt;=TIME(2,0,0)), TIME(7,0,0),
 IF(AND(D32&gt;=TIME(6,0,0), D32&lt;=TIME(8,0,0)), TIME(12,0,0),
 IF(AND(D32&gt;TIME(8,0,0), D32&lt;=TIME(13,59,0)), TIME(15,0,0),
 IF(AND(D32&gt;=TIME(14,0,0), D32&lt;=TIME(17,59,0)), TIME(21,0,0),
 IF(AND(D32&gt;=TIME(18,0,0), D32&lt;=TIME(21,59,0)), TIME(0,0,0),
 IF(AND(D32&gt;=TIME(22,0,0), D32&lt;=TIME(23,59,59)), TIME(7,0,0), ""))))))))</f>
        <v/>
      </c>
      <c r="F32" s="187" t="n"/>
      <c r="G32" s="186">
        <f>IF(AND(D32&gt;=TIME(6,0,0),D32&lt;=TIME(8,0,0)),E32,"")</f>
        <v/>
      </c>
      <c r="H32" s="11" t="n"/>
      <c r="I32" s="87">
        <f>ROUND(IF(OR(D32="",E32="",E32=0),0,IF(H32="",MOD(E32-D32,1)*24,MOD(H32-D32,1)*24)),2)</f>
        <v/>
      </c>
      <c r="J32" s="188" t="n"/>
      <c r="K32" s="297" t="n"/>
      <c r="L32" s="189" t="n"/>
      <c r="M32" s="298">
        <f>MAX(0,V32-W32)</f>
        <v/>
      </c>
      <c r="N32" s="12">
        <f>(IF(OR($C32="",$D32=""),0,
 IF(OR($A32="Holiday",$A33="Holiday"),
    IF(ISNUMBER(MATCH(TRIM($B32),{"Phagwah","Good Friday","Easter Monday","Labour Day","Christmas","Eid ul Azha","Romans-2","Globe-12","Neptune P1"},0)),0,$I32),
 IF(AND(NOT(OR($A32="Annual Leave",$A33="Annual Leave")),$A32="Off day"),$I32,
  MAX(0,$I32-$V32)
  ))))+W32</f>
        <v/>
      </c>
      <c r="O32" s="12">
        <f>IF(AND(OR($A32="Holiday",$A33="Holiday"),
        ISNUMBER(MATCH(TRIM($B32),{"Phagwah","Good Friday","Easter Monday","Labour Day","Christmas","Eid ul Azha","Romans-2","Globe-12","Neptune P1"},0))),
   $I32,0)</f>
        <v/>
      </c>
      <c r="P32" s="12">
        <f>IF(OR($O$7="Canteen",$O$7="Head Office"),0,IF($I32&lt;=0,0,IF(OR(OR(TRIM($J32)="Hebrews",TRIM($J32)="Romans",TRIM($J32)="Romans-2",TRIM($J32)="Globe",TRIM($J32)="Globe-12",TRIM($J32)="Neptune P1"),AND($I33&gt;0,OR(TRIM($J33)="Hebrews",TRIM($J33)="Romans",TRIM($J33)="Romans-2",TRIM($J33)="Globe",TRIM($J33)="Globe-12",TRIM($J33)="Neptune P1"))),1,0)))</f>
        <v/>
      </c>
      <c r="Q32" s="13" t="n"/>
      <c r="R32" s="12">
        <f>IF(OR($O$7="Canteen",$O$7="Head Office"),0,IF(
  AND(
    SUMIFS(I:I, C:C, C32) &gt;= 8,
    COUNTIFS(C$14:C32, C32)=1,
    OR(
      TEXT(D32,"hh:mm:ss")="07:00:00",
      TEXT(D32,"hh:mm:ss")="15:00:00",
      TEXT(D32,"hh:mm:ss")="23:00:00",
      TEXT(D33,"hh:mm:ss")="07:00:00",
      TEXT(D33,"hh:mm:ss")="15:00:00",
      TEXT(D33,"hh:mm:ss")="23:00:00"
    )
  ),
  1,
  0
))</f>
        <v/>
      </c>
      <c r="S32" s="12">
        <f>IF(OR($A32="Annual Leave",$A33="Annual Leave"),IF($A32="Annual Leave",8,0),0)</f>
        <v/>
      </c>
      <c r="T32" s="102" t="n"/>
      <c r="U32" s="144">
        <f>MAX(0,40-Y32)</f>
        <v/>
      </c>
      <c r="V32" s="351">
        <f>IF(OR($C32="",$D32=""),0,
 IF(OR($A32="Holiday",$A33="Holiday"),0,
 IF(AND(NOT(OR($A32="Annual Leave",$A33="Annual Leave")),$A32="Off day"),0,
  IF($I32+$I33&gt;=8,IF($I32&gt;=8,8,$I32),$I32)
  )))</f>
        <v/>
      </c>
      <c r="W32" s="351">
        <f>MAX(0,V32-U32)</f>
        <v/>
      </c>
      <c r="X32" s="351">
        <f>IF(C32="","",C32-WEEKDAY(C32,1)+1)</f>
        <v/>
      </c>
      <c r="Y32" s="351">
        <f>SUMPRODUCT(($X$14:$X31=X32)*(($V$14:$V31)+($O$14:$O31)))+IF(X32=X14,$L$11,0)</f>
        <v/>
      </c>
      <c r="Z32" s="351" t="n"/>
      <c r="AA32" s="351" t="n"/>
      <c r="AB32" s="351" t="n"/>
      <c r="AC32" s="351" t="n"/>
      <c r="AD32" s="351" t="n"/>
      <c r="AE32" s="351" t="n"/>
      <c r="AF32" s="351" t="n"/>
    </row>
    <row r="33" ht="24" customHeight="1" s="348" thickBot="1">
      <c r="A33" s="184" t="inlineStr">
        <is>
          <t>On Day</t>
        </is>
      </c>
      <c r="B33" s="299" t="n"/>
      <c r="C33" s="101">
        <f>C32</f>
        <v/>
      </c>
      <c r="D33" s="300" t="n"/>
      <c r="E33" s="301">
        <f>IF(D33="", "",
 IF(D33=TIME(0,0,0), 0,
 IF(AND(D33&gt;=TIME(0,0,1), D33&lt;=TIME(2,0,0)), TIME(7,0,0),
 IF(AND(D33&gt;=TIME(6,0,0), D33&lt;=TIME(8,0,0)), TIME(12,0,0),
 IF(AND(D33&gt;TIME(8,0,0), D33&lt;=TIME(13,59,0)), TIME(15,0,0),
 IF(AND(D33&gt;=TIME(14,0,0), D33&lt;=TIME(17,59,0)), TIME(21,0,0),
 IF(AND(D33&gt;=TIME(18,0,0), D33&lt;=TIME(21,59,0)), TIME(0,0,0),
 IF(AND(D33&gt;=TIME(22,0,0), D33&lt;=TIME(23,59,59)), TIME(7,0,0), ""))))))))</f>
        <v/>
      </c>
      <c r="F33" s="187" t="n"/>
      <c r="G33" s="301">
        <f>IF(AND(D33&gt;=TIME(6,0,0),D33&lt;=TIME(8,0,0)),E33,"")</f>
        <v/>
      </c>
      <c r="H33" s="300" t="n"/>
      <c r="I33" s="87">
        <f>ROUND(IF(OR(D33="",E33="",E33=0),0,IF(H33="",MOD(E33-D33,1)*24,MOD(H33-D33,1)*24)),2)</f>
        <v/>
      </c>
      <c r="J33" s="190" t="n"/>
      <c r="K33" s="297" t="n"/>
      <c r="L33" s="189" t="n"/>
      <c r="M33" s="298">
        <f>MAX(0,V33-W33)</f>
        <v/>
      </c>
      <c r="N33" s="302">
        <f>(IF(OR($C33="",$D33=""),0,
 IF(OR($A32="Holiday",$A33="Holiday"),
    IF(ISNUMBER(MATCH(TRIM($B33),{"Phagwah","Good Friday","Easter Monday","Labour Day","Christmas","Eid ul Azha","Romans-2","Globe-12","Neptune P1"},0)),0,$I33),
 IF(AND(NOT(OR($A32="Annual Leave",$A33="Annual Leave")),$A33="Off day"),$I33,
  MAX(0,$I33-$V33)
  ))))+W33</f>
        <v/>
      </c>
      <c r="O33" s="302">
        <f>IF(AND(OR($A32="Holiday",$A33="Holiday"),
        ISNUMBER(MATCH(TRIM($B33),{"Phagwah","Good Friday","Easter Monday","Labour Day","Christmas","Eid ul Azha","Romans-2","Globe-12","Neptune P1"},0))),
   $I33,0)</f>
        <v/>
      </c>
      <c r="P33" s="302">
        <f>IF(OR($O$7="Canteen",$O$7="Head Office"),0,IF($I33&lt;=0,0,IF(AND($I32&lt;=0,OR(TRIM($J33)="Hebrews",TRIM($J33)="Romans",TRIM($J33)="Romans-2",TRIM($J33)="Globe",TRIM($J33)="Globe-12",TRIM($J33)="Neptune P1")),1,0)))</f>
        <v/>
      </c>
      <c r="Q33" s="303" t="n"/>
      <c r="R33" s="302">
        <f>IF(OR($O$7="Canteen",$O$7="Head Office"),0,IF(
  AND(
    SUMIFS(I:I, C:C, C33) &gt;= 8,
    COUNTIFS(C$14:C33, C33)=1,
    OR(
      TEXT(D33,"hh:mm:ss")="07:00:00",
      TEXT(D33,"hh:mm:ss")="15:00:00",
      TEXT(D33,"hh:mm:ss")="23:00:00",
      TEXT(D34,"hh:mm:ss")="07:00:00",
      TEXT(D34,"hh:mm:ss")="15:00:00",
      TEXT(D34,"hh:mm:ss")="23:00:00"
    )
  ),
  1,
  0
))</f>
        <v/>
      </c>
      <c r="S33" s="302">
        <f>IF(OR($A32="Annual Leave",$A33="Annual Leave"),IF(AND($A32&lt;&gt;"Annual Leave",$A33="Annual Leave"),8,0),0)</f>
        <v/>
      </c>
      <c r="T33" s="304" t="n"/>
      <c r="U33" s="144">
        <f>MAX(0,40-Y33)</f>
        <v/>
      </c>
      <c r="V33" s="351">
        <f>IF(OR($C33="",$D33=""),0,
 IF(OR($A32="Holiday",$A33="Holiday"),0,
 IF(AND(NOT(OR($A32="Annual Leave",$A33="Annual Leave")),$A33="Off day"),0,
  IF($I32+$I33&gt;=8,IF($I32&gt;=8,0,8-$I32),$I33)
  )))</f>
        <v/>
      </c>
      <c r="W33" s="351">
        <f>MAX(0,V33-U33)</f>
        <v/>
      </c>
      <c r="X33" s="351">
        <f>IF(C33="","",C33-WEEKDAY(C33,1)+1)</f>
        <v/>
      </c>
      <c r="Y33" s="351">
        <f>SUMPRODUCT(($X$14:$X32=X33)*(($V$14:$V32)+($O$14:$O32)))+IF(X33=X14,$L$11,0)</f>
        <v/>
      </c>
      <c r="Z33" s="351" t="n"/>
      <c r="AA33" s="351" t="n"/>
      <c r="AB33" s="351" t="n"/>
      <c r="AC33" s="351" t="n"/>
      <c r="AD33" s="351" t="n"/>
      <c r="AE33" s="351" t="n"/>
      <c r="AF33" s="351" t="n"/>
    </row>
    <row r="34" ht="24" customHeight="1" s="348" thickBot="1">
      <c r="A34" s="159" t="inlineStr">
        <is>
          <t>On Day</t>
        </is>
      </c>
      <c r="B34" s="191" t="n"/>
      <c r="C34" s="92">
        <f>C32+1</f>
        <v/>
      </c>
      <c r="D34" s="31" t="n"/>
      <c r="E34" s="160">
        <f>IF(D34="", "",
 IF(D34=TIME(0,0,0), 0,
 IF(AND(D34&gt;=TIME(0,0,1), D34&lt;=TIME(2,0,0)), TIME(7,0,0),
 IF(AND(D34&gt;=TIME(6,0,0), D34&lt;=TIME(8,0,0)), TIME(12,0,0),
 IF(AND(D34&gt;TIME(8,0,0), D34&lt;=TIME(13,59,0)), TIME(15,0,0),
 IF(AND(D34&gt;=TIME(14,0,0), D34&lt;=TIME(17,59,0)), TIME(21,0,0),
 IF(AND(D34&gt;=TIME(18,0,0), D34&lt;=TIME(21,59,0)), TIME(0,0,0),
 IF(AND(D34&gt;=TIME(22,0,0), D34&lt;=TIME(23,59,59)), TIME(7,0,0), ""))))))))</f>
        <v/>
      </c>
      <c r="F34" s="161" t="n"/>
      <c r="G34" s="160">
        <f>IF(AND(D34&gt;=TIME(6,0,0),D34&lt;=TIME(8,0,0)),E34,"")</f>
        <v/>
      </c>
      <c r="H34" s="31" t="n"/>
      <c r="I34" s="32">
        <f>ROUND(IF(OR(D34="",E34="",E34=0),0,IF(H34="",MOD(E34-D34,1)*24,MOD(H34-D34,1)*24)),2)</f>
        <v/>
      </c>
      <c r="J34" s="162" t="n"/>
      <c r="K34" s="282" t="n"/>
      <c r="L34" s="181" t="n"/>
      <c r="M34" s="283">
        <f>MAX(0,V34-W34)</f>
        <v/>
      </c>
      <c r="N34" s="33">
        <f>(IF(OR($C34="",$D34=""),0,
 IF(OR($A34="Holiday",$A35="Holiday"),
    IF(ISNUMBER(MATCH(TRIM($B34),{"Phagwah","Good Friday","Easter Monday","Labour Day","Christmas","Eid ul Azha","Romans-2","Globe-12","Neptune P1"},0)),0,$I34),
 IF(AND(NOT(OR($A34="Annual Leave",$A35="Annual Leave")),$A34="Off day"),$I34,
  MAX(0,$I34-$V34)
  ))))+W34</f>
        <v/>
      </c>
      <c r="O34" s="33">
        <f>IF(AND(OR($A34="Holiday",$A35="Holiday"),
        ISNUMBER(MATCH(TRIM($B34),{"Phagwah","Good Friday","Easter Monday","Labour Day","Christmas","Eid ul Azha","Romans-2","Globe-12","Neptune P1"},0))),
   $I34,0)</f>
        <v/>
      </c>
      <c r="P34" s="33">
        <f>IF(OR($O$7="Canteen",$O$7="Head Office"),0,IF($I34&lt;=0,0,IF(OR(OR(TRIM($J34)="Hebrews",TRIM($J34)="Romans",TRIM($J34)="Romans-2",TRIM($J34)="Globe",TRIM($J34)="Globe-12",TRIM($J34)="Neptune P1"),AND($I35&gt;0,OR(TRIM($J35)="Hebrews",TRIM($J35)="Romans",TRIM($J35)="Romans-2",TRIM($J35)="Globe",TRIM($J35)="Globe-12",TRIM($J35)="Neptune P1"))),1,0)))</f>
        <v/>
      </c>
      <c r="Q34" s="34" t="n"/>
      <c r="R34" s="33">
        <f>IF(OR($O$7="Canteen",$O$7="Head Office"),0,IF(
  AND(
    SUMIFS(I:I, C:C, C34) &gt;= 8,
    COUNTIFS(C$14:C34, C34)=1,
    OR(
      TEXT(D34,"hh:mm:ss")="07:00:00",
      TEXT(D34,"hh:mm:ss")="15:00:00",
      TEXT(D34,"hh:mm:ss")="23:00:00",
      TEXT(D35,"hh:mm:ss")="07:00:00",
      TEXT(D35,"hh:mm:ss")="15:00:00",
      TEXT(D35,"hh:mm:ss")="23:00:00"
    )
  ),
  1,
  0
))</f>
        <v/>
      </c>
      <c r="S34" s="33">
        <f>IF(OR($A34="Annual Leave",$A35="Annual Leave"),IF($A34="Annual Leave",8,0),0)</f>
        <v/>
      </c>
      <c r="T34" s="35" t="n"/>
      <c r="U34" s="144">
        <f>MAX(0,40-Y34)</f>
        <v/>
      </c>
      <c r="V34" s="351">
        <f>IF(OR($C34="",$D34=""),0,
 IF(OR($A34="Holiday",$A35="Holiday"),0,
 IF(AND(NOT(OR($A34="Annual Leave",$A35="Annual Leave")),$A34="Off day"),0,
  IF($I34+$I35&gt;=8,IF($I34&gt;=8,8,$I34),$I34)
  )))</f>
        <v/>
      </c>
      <c r="W34" s="351">
        <f>MAX(0,V34-U34)</f>
        <v/>
      </c>
      <c r="X34" s="351">
        <f>IF(C34="","",C34-WEEKDAY(C34,1)+1)</f>
        <v/>
      </c>
      <c r="Y34" s="351">
        <f>SUMPRODUCT(($X$14:$X33=X34)*(($V$14:$V33)+($O$14:$O33)))+IF(X34=X14,$L$11,0)</f>
        <v/>
      </c>
      <c r="Z34" s="351" t="n"/>
      <c r="AA34" s="351" t="n"/>
      <c r="AB34" s="351" t="n"/>
      <c r="AC34" s="351" t="n"/>
      <c r="AD34" s="351" t="n"/>
      <c r="AE34" s="351" t="n"/>
      <c r="AF34" s="351" t="n"/>
    </row>
    <row r="35" ht="24" customHeight="1" s="348" thickBot="1">
      <c r="A35" s="159" t="inlineStr">
        <is>
          <t>On Day</t>
        </is>
      </c>
      <c r="B35" s="192" t="n"/>
      <c r="C35" s="93">
        <f>C34</f>
        <v/>
      </c>
      <c r="D35" s="36" t="n"/>
      <c r="E35" s="163">
        <f>IF(D35="", "",
 IF(D35=TIME(0,0,0), 0,
 IF(AND(D35&gt;=TIME(0,0,1), D35&lt;=TIME(2,0,0)), TIME(7,0,0),
 IF(AND(D35&gt;=TIME(6,0,0), D35&lt;=TIME(8,0,0)), TIME(12,0,0),
 IF(AND(D35&gt;TIME(8,0,0), D35&lt;=TIME(13,59,0)), TIME(15,0,0),
 IF(AND(D35&gt;=TIME(14,0,0), D35&lt;=TIME(17,59,0)), TIME(21,0,0),
 IF(AND(D35&gt;=TIME(18,0,0), D35&lt;=TIME(21,59,0)), TIME(0,0,0),
 IF(AND(D35&gt;=TIME(22,0,0), D35&lt;=TIME(23,59,59)), TIME(7,0,0), ""))))))))</f>
        <v/>
      </c>
      <c r="F35" s="164" t="n"/>
      <c r="G35" s="163">
        <f>IF(AND(D35&gt;=TIME(6,0,0),D35&lt;=TIME(8,0,0)),E35,"")</f>
        <v/>
      </c>
      <c r="H35" s="36" t="n"/>
      <c r="I35" s="37">
        <f>ROUND(IF(OR(D35="",E35="",E35=0),0,IF(H35="",MOD(E35-D35,1)*24,MOD(H35-D35,1)*24)),2)</f>
        <v/>
      </c>
      <c r="J35" s="162" t="n"/>
      <c r="K35" s="282" t="n"/>
      <c r="L35" s="183" t="n"/>
      <c r="M35" s="283">
        <f>MAX(0,V35-W35)</f>
        <v/>
      </c>
      <c r="N35" s="38">
        <f>(IF(OR($C35="",$D35=""),0,
 IF(OR($A34="Holiday",$A35="Holiday"),
    IF(ISNUMBER(MATCH(TRIM($B35),{"Phagwah","Good Friday","Easter Monday","Labour Day","Christmas","Eid ul Azha","Romans-2","Globe-12","Neptune P1"},0)),0,$I35),
 IF(AND(NOT(OR($A34="Annual Leave",$A35="Annual Leave")),$A35="Off day"),$I35,
  MAX(0,$I35-$V35)
  ))))+W35</f>
        <v/>
      </c>
      <c r="O35" s="38">
        <f>IF(AND(OR($A34="Holiday",$A35="Holiday"),
        ISNUMBER(MATCH(TRIM($B35),{"Phagwah","Good Friday","Easter Monday","Labour Day","Christmas","Eid ul Azha","Romans-2","Globe-12","Neptune P1"},0))),
   $I35,0)</f>
        <v/>
      </c>
      <c r="P35" s="38">
        <f>IF(OR($O$7="Canteen",$O$7="Head Office"),0,IF($I35&lt;=0,0,IF(AND($I34&lt;=0,OR(TRIM($J35)="Hebrews",TRIM($J35)="Romans",TRIM($J35)="Romans-2",TRIM($J35)="Globe",TRIM($J35)="Globe-12",TRIM($J35)="Neptune P1")),1,0)))</f>
        <v/>
      </c>
      <c r="Q35" s="39" t="n"/>
      <c r="R35" s="38">
        <f>IF(OR($O$7="Canteen",$O$7="Head Office"),0,IF(
  AND(
    SUMIFS(I:I, C:C, C35) &gt;= 8,
    COUNTIFS(C$14:C35, C35)=1,
    OR(
      TEXT(D35,"hh:mm:ss")="07:00:00",
      TEXT(D35,"hh:mm:ss")="15:00:00",
      TEXT(D35,"hh:mm:ss")="23:00:00",
      TEXT(D36,"hh:mm:ss")="07:00:00",
      TEXT(D36,"hh:mm:ss")="15:00:00",
      TEXT(D36,"hh:mm:ss")="23:00:00"
    )
  ),
  1,
  0
))</f>
        <v/>
      </c>
      <c r="S35" s="38">
        <f>IF(OR($A34="Annual Leave",$A35="Annual Leave"),IF(AND($A34&lt;&gt;"Annual Leave",$A35="Annual Leave"),8,0),0)</f>
        <v/>
      </c>
      <c r="T35" s="40" t="n"/>
      <c r="U35" s="144">
        <f>MAX(0,40-Y35)</f>
        <v/>
      </c>
      <c r="V35" s="351">
        <f>IF(OR($C35="",$D35=""),0,
 IF(OR($A34="Holiday",$A35="Holiday"),0,
 IF(AND(NOT(OR($A34="Annual Leave",$A35="Annual Leave")),$A35="Off day"),0,
  IF($I34+$I35&gt;=8,IF($I34&gt;=8,0,8-$I34),$I35)
  )))</f>
        <v/>
      </c>
      <c r="W35" s="351">
        <f>MAX(0,V35-U35)</f>
        <v/>
      </c>
      <c r="X35" s="351">
        <f>IF(C35="","",C35-WEEKDAY(C35,1)+1)</f>
        <v/>
      </c>
      <c r="Y35" s="351">
        <f>SUMPRODUCT(($X$14:$X34=X35)*(($V$14:$V34)+($O$14:$O34)))+IF(X35=X14,$L$11,0)</f>
        <v/>
      </c>
      <c r="Z35" s="351" t="n"/>
      <c r="AA35" s="351" t="n"/>
      <c r="AB35" s="351" t="n"/>
      <c r="AC35" s="351" t="n"/>
      <c r="AD35" s="351" t="n"/>
      <c r="AE35" s="351" t="n"/>
      <c r="AF35" s="351" t="n"/>
    </row>
    <row r="36" ht="24" customHeight="1" s="348" thickBot="1">
      <c r="A36" s="154" t="inlineStr">
        <is>
          <t>On Day</t>
        </is>
      </c>
      <c r="B36" s="193" t="n"/>
      <c r="C36" s="90">
        <f>C34+1</f>
        <v/>
      </c>
      <c r="D36" s="8" t="n"/>
      <c r="E36" s="155">
        <f>IF(D36="", "",
 IF(D36=TIME(0,0,0), 0,
 IF(AND(D36&gt;=TIME(0,0,1), D36&lt;=TIME(2,0,0)), TIME(7,0,0),
 IF(AND(D36&gt;=TIME(6,0,0), D36&lt;=TIME(8,0,0)), TIME(12,0,0),
 IF(AND(D36&gt;TIME(8,0,0), D36&lt;=TIME(13,59,0)), TIME(15,0,0),
 IF(AND(D36&gt;=TIME(14,0,0), D36&lt;=TIME(17,59,0)), TIME(21,0,0),
 IF(AND(D36&gt;=TIME(18,0,0), D36&lt;=TIME(21,59,0)), TIME(0,0,0),
 IF(AND(D36&gt;=TIME(22,0,0), D36&lt;=TIME(23,59,59)), TIME(7,0,0), ""))))))))</f>
        <v/>
      </c>
      <c r="F36" s="156" t="n"/>
      <c r="G36" s="155">
        <f>IF(AND(D36&gt;=TIME(6,0,0),D36&lt;=TIME(8,0,0)),E36,"")</f>
        <v/>
      </c>
      <c r="H36" s="8" t="n"/>
      <c r="I36" s="30">
        <f>ROUND(IF(OR(D36="",E36="",E36=0),0,IF(H36="",MOD(E36-D36,1)*24,MOD(H36-D36,1)*24)),2)</f>
        <v/>
      </c>
      <c r="J36" s="157" t="n"/>
      <c r="K36" s="274" t="n"/>
      <c r="L36" s="189" t="n"/>
      <c r="M36" s="275">
        <f>MAX(0,V36-W36)</f>
        <v/>
      </c>
      <c r="N36" s="9">
        <f>(IF(OR($C36="",$D36=""),0,
 IF(OR($A36="Holiday",$A37="Holiday"),
    IF(ISNUMBER(MATCH(TRIM($B36),{"Phagwah","Good Friday","Easter Monday","Labour Day","Christmas","Eid ul Azha","Romans-2","Globe-12","Neptune P1"},0)),0,$I36),
 IF(AND(NOT(OR($A36="Annual Leave",$A37="Annual Leave")),$A36="Off day"),$I36,
  MAX(0,$I36-$V36)
  ))))+W36</f>
        <v/>
      </c>
      <c r="O36" s="9">
        <f>IF(AND(OR($A36="Holiday",$A37="Holiday"),
        ISNUMBER(MATCH(TRIM($B36),{"Phagwah","Good Friday","Easter Monday","Labour Day","Christmas","Eid ul Azha","Romans-2","Globe-12","Neptune P1"},0))),
   $I36,0)</f>
        <v/>
      </c>
      <c r="P36" s="9">
        <f>IF(OR($O$7="Canteen",$O$7="Head Office"),0,IF($I36&lt;=0,0,IF(OR(OR(TRIM($J36)="Hebrews",TRIM($J36)="Romans",TRIM($J36)="Romans-2",TRIM($J36)="Globe",TRIM($J36)="Globe-12",TRIM($J36)="Neptune P1"),AND($I37&gt;0,OR(TRIM($J37)="Hebrews",TRIM($J37)="Romans",TRIM($J37)="Romans-2",TRIM($J37)="Globe",TRIM($J37)="Globe-12",TRIM($J37)="Neptune P1"))),1,0)))</f>
        <v/>
      </c>
      <c r="Q36" s="10" t="n"/>
      <c r="R36" s="9">
        <f>IF(OR($O$7="Canteen",$O$7="Head Office"),0,IF(
  AND(
    SUMIFS(I:I, C:C, C36) &gt;= 8,
    COUNTIFS(C$14:C36, C36)=1,
    OR(
      TEXT(D36,"hh:mm:ss")="07:00:00",
      TEXT(D36,"hh:mm:ss")="15:00:00",
      TEXT(D36,"hh:mm:ss")="23:00:00",
      TEXT(D37,"hh:mm:ss")="07:00:00",
      TEXT(D37,"hh:mm:ss")="15:00:00",
      TEXT(D37,"hh:mm:ss")="23:00:00"
    )
  ),
  1,
  0
))</f>
        <v/>
      </c>
      <c r="S36" s="9">
        <f>IF(OR($A36="Annual Leave",$A37="Annual Leave"),IF($A36="Annual Leave",8,0),0)</f>
        <v/>
      </c>
      <c r="T36" s="91" t="n"/>
      <c r="U36" s="144">
        <f>MAX(0,40-Y36)</f>
        <v/>
      </c>
      <c r="V36" s="351">
        <f>IF(OR($C36="",$D36=""),0,
 IF(OR($A36="Holiday",$A37="Holiday"),0,
 IF(AND(NOT(OR($A36="Annual Leave",$A37="Annual Leave")),$A36="Off day"),0,
  IF($I36+$I37&gt;=8,IF($I36&gt;=8,8,$I36),$I36)
  )))</f>
        <v/>
      </c>
      <c r="W36" s="351">
        <f>MAX(0,V36-U36)</f>
        <v/>
      </c>
      <c r="X36" s="351">
        <f>IF(C36="","",C36-WEEKDAY(C36,1)+1)</f>
        <v/>
      </c>
      <c r="Y36" s="351">
        <f>SUMPRODUCT(($X$14:$X35=X36)*(($V$14:$V35)+($O$14:$O35)))+IF(X36=X14,$L$11,0)</f>
        <v/>
      </c>
      <c r="Z36" s="351" t="n"/>
      <c r="AA36" s="351" t="n"/>
      <c r="AB36" s="351" t="n"/>
      <c r="AC36" s="351" t="n"/>
      <c r="AD36" s="351" t="n"/>
      <c r="AE36" s="351" t="n"/>
      <c r="AF36" s="351" t="n"/>
    </row>
    <row r="37" ht="24" customHeight="1" s="348" thickBot="1">
      <c r="A37" s="154" t="inlineStr">
        <is>
          <t>On Day</t>
        </is>
      </c>
      <c r="B37" s="305" t="n"/>
      <c r="C37" s="90">
        <f>C36</f>
        <v/>
      </c>
      <c r="D37" s="276" t="n"/>
      <c r="E37" s="277">
        <f>IF(D37="", "",
 IF(D37=TIME(0,0,0), 0,
 IF(AND(D37&gt;=TIME(0,0,1), D37&lt;=TIME(2,0,0)), TIME(7,0,0),
 IF(AND(D37&gt;=TIME(6,0,0), D37&lt;=TIME(8,0,0)), TIME(12,0,0),
 IF(AND(D37&gt;TIME(8,0,0), D37&lt;=TIME(13,59,0)), TIME(15,0,0),
 IF(AND(D37&gt;=TIME(14,0,0), D37&lt;=TIME(17,59,0)), TIME(21,0,0),
 IF(AND(D37&gt;=TIME(18,0,0), D37&lt;=TIME(21,59,0)), TIME(0,0,0),
 IF(AND(D37&gt;=TIME(22,0,0), D37&lt;=TIME(23,59,59)), TIME(7,0,0), ""))))))))</f>
        <v/>
      </c>
      <c r="F37" s="156" t="n"/>
      <c r="G37" s="277">
        <f>IF(AND(D37&gt;=TIME(6,0,0),D37&lt;=TIME(8,0,0)),E37,"")</f>
        <v/>
      </c>
      <c r="H37" s="276" t="n"/>
      <c r="I37" s="30">
        <f>ROUND(IF(OR(D37="",E37="",E37=0),0,IF(H37="",MOD(E37-D37,1)*24,MOD(H37-D37,1)*24)),2)</f>
        <v/>
      </c>
      <c r="J37" s="158" t="n"/>
      <c r="K37" s="274" t="n"/>
      <c r="L37" s="189" t="n"/>
      <c r="M37" s="275">
        <f>MAX(0,V37-W37)</f>
        <v/>
      </c>
      <c r="N37" s="278">
        <f>(IF(OR($C37="",$D37=""),0,
 IF(OR($A36="Holiday",$A37="Holiday"),
    IF(ISNUMBER(MATCH(TRIM($B37),{"Phagwah","Good Friday","Easter Monday","Labour Day","Christmas","Eid ul Azha","Romans-2","Globe-12","Neptune P1"},0)),0,$I37),
 IF(AND(NOT(OR($A36="Annual Leave",$A37="Annual Leave")),$A37="Off day"),$I37,
  MAX(0,$I37-$V37)
  ))))+W37</f>
        <v/>
      </c>
      <c r="O37" s="278">
        <f>IF(AND(OR($A36="Holiday",$A37="Holiday"),
        ISNUMBER(MATCH(TRIM($B37),{"Phagwah","Good Friday","Easter Monday","Labour Day","Christmas","Eid ul Azha","Romans-2","Globe-12","Neptune P1"},0))),
   $I37,0)</f>
        <v/>
      </c>
      <c r="P37" s="278">
        <f>IF(OR($O$7="Canteen",$O$7="Head Office"),0,IF($I37&lt;=0,0,IF(AND($I36&lt;=0,OR(TRIM($J37)="Hebrews",TRIM($J37)="Romans",TRIM($J37)="Romans-2",TRIM($J37)="Globe",TRIM($J37)="Globe-12",TRIM($J37)="Neptune P1")),1,0)))</f>
        <v/>
      </c>
      <c r="Q37" s="279" t="n"/>
      <c r="R37" s="278">
        <f>IF(OR($O$7="Canteen",$O$7="Head Office"),0,IF(
  AND(
    SUMIFS(I:I, C:C, C37) &gt;= 8,
    COUNTIFS(C$14:C37, C37)=1,
    OR(
      TEXT(D37,"hh:mm:ss")="07:00:00",
      TEXT(D37,"hh:mm:ss")="15:00:00",
      TEXT(D37,"hh:mm:ss")="23:00:00",
      TEXT(D38,"hh:mm:ss")="07:00:00",
      TEXT(D38,"hh:mm:ss")="15:00:00",
      TEXT(D38,"hh:mm:ss")="23:00:00"
    )
  ),
  1,
  0
))</f>
        <v/>
      </c>
      <c r="S37" s="278">
        <f>IF(OR($A36="Annual Leave",$A37="Annual Leave"),IF(AND($A36&lt;&gt;"Annual Leave",$A37="Annual Leave"),8,0),0)</f>
        <v/>
      </c>
      <c r="T37" s="280" t="n"/>
      <c r="U37" s="144">
        <f>MAX(0,40-Y37)</f>
        <v/>
      </c>
      <c r="V37" s="351">
        <f>IF(OR($C37="",$D37=""),0,
 IF(OR($A36="Holiday",$A37="Holiday"),0,
 IF(AND(NOT(OR($A36="Annual Leave",$A37="Annual Leave")),$A37="Off day"),0,
  IF($I36+$I37&gt;=8,IF($I36&gt;=8,0,8-$I36),$I37)
  )))</f>
        <v/>
      </c>
      <c r="W37" s="351">
        <f>MAX(0,V37-U37)</f>
        <v/>
      </c>
      <c r="X37" s="351">
        <f>IF(C37="","",C37-WEEKDAY(C37,1)+1)</f>
        <v/>
      </c>
      <c r="Y37" s="351">
        <f>SUMPRODUCT(($X$14:$X36=X37)*(($V$14:$V36)+($O$14:$O36)))+IF(X37=X14,$L$11,0)</f>
        <v/>
      </c>
      <c r="Z37" s="351" t="n"/>
      <c r="AA37" s="351" t="n"/>
      <c r="AB37" s="351" t="n"/>
      <c r="AC37" s="351" t="n"/>
      <c r="AD37" s="351" t="n"/>
      <c r="AE37" s="351" t="n"/>
      <c r="AF37" s="351" t="n"/>
    </row>
    <row r="38" ht="24" customHeight="1" s="348" thickBot="1">
      <c r="A38" s="194" t="inlineStr">
        <is>
          <t>On Day</t>
        </is>
      </c>
      <c r="B38" s="195" t="n"/>
      <c r="C38" s="103">
        <f>C36+1</f>
        <v/>
      </c>
      <c r="D38" s="64" t="n"/>
      <c r="E38" s="196">
        <f>IF(D38="", "",
 IF(D38=TIME(0,0,0), 0,
 IF(AND(D38&gt;=TIME(0,0,1), D38&lt;=TIME(2,0,0)), TIME(7,0,0),
 IF(AND(D38&gt;=TIME(6,0,0), D38&lt;=TIME(8,0,0)), TIME(12,0,0),
 IF(AND(D38&gt;TIME(8,0,0), D38&lt;=TIME(13,59,0)), TIME(15,0,0),
 IF(AND(D38&gt;=TIME(14,0,0), D38&lt;=TIME(17,59,0)), TIME(21,0,0),
 IF(AND(D38&gt;=TIME(18,0,0), D38&lt;=TIME(21,59,0)), TIME(0,0,0),
 IF(AND(D38&gt;=TIME(22,0,0), D38&lt;=TIME(23,59,59)), TIME(7,0,0), ""))))))))</f>
        <v/>
      </c>
      <c r="F38" s="197" t="n"/>
      <c r="G38" s="196">
        <f>IF(AND(D38&gt;=TIME(6,0,0),D38&lt;=TIME(8,0,0)),E38,"")</f>
        <v/>
      </c>
      <c r="H38" s="64" t="n"/>
      <c r="I38" s="65">
        <f>ROUND(IF(OR(D38="",E38="",E38=0),0,IF(H38="",MOD(E38-D38,1)*24,MOD(H38-D38,1)*24)),2)</f>
        <v/>
      </c>
      <c r="J38" s="198" t="n"/>
      <c r="K38" s="306" t="n"/>
      <c r="L38" s="181" t="n"/>
      <c r="M38" s="307">
        <f>MAX(0,V38-W38)</f>
        <v/>
      </c>
      <c r="N38" s="66">
        <f>(IF(OR($C38="",$D38=""),0,
 IF(OR($A38="Holiday",$A39="Holiday"),
    IF(ISNUMBER(MATCH(TRIM($B38),{"Phagwah","Good Friday","Easter Monday","Labour Day","Christmas","Eid ul Azha","Romans-2","Globe-12","Neptune P1"},0)),0,$I38),
 IF(AND(NOT(OR($A38="Annual Leave",$A39="Annual Leave")),$A38="Off day"),$I38,
  MAX(0,$I38-$V38)
  ))))+W38</f>
        <v/>
      </c>
      <c r="O38" s="66">
        <f>IF(AND(OR($A38="Holiday",$A39="Holiday"),
        ISNUMBER(MATCH(TRIM($B38),{"Phagwah","Good Friday","Easter Monday","Labour Day","Christmas","Eid ul Azha","Romans-2","Globe-12","Neptune P1"},0))),
   $I38,0)</f>
        <v/>
      </c>
      <c r="P38" s="66">
        <f>IF(OR($O$7="Canteen",$O$7="Head Office"),0,IF($I38&lt;=0,0,IF(OR(OR(TRIM($J38)="Hebrews",TRIM($J38)="Romans",TRIM($J38)="Romans-2",TRIM($J38)="Globe",TRIM($J38)="Globe-12",TRIM($J38)="Neptune P1"),AND($I39&gt;0,OR(TRIM($J39)="Hebrews",TRIM($J39)="Romans",TRIM($J39)="Romans-2",TRIM($J39)="Globe",TRIM($J39)="Globe-12",TRIM($J39)="Neptune P1"))),1,0)))</f>
        <v/>
      </c>
      <c r="Q38" s="67" t="n"/>
      <c r="R38" s="66">
        <f>IF(OR($O$7="Canteen",$O$7="Head Office"),0,IF(
  AND(
    SUMIFS(I:I, C:C, C38) &gt;= 8,
    COUNTIFS(C$14:C38, C38)=1,
    OR(
      TEXT(D38,"hh:mm:ss")="07:00:00",
      TEXT(D38,"hh:mm:ss")="15:00:00",
      TEXT(D38,"hh:mm:ss")="23:00:00",
      TEXT(D39,"hh:mm:ss")="07:00:00",
      TEXT(D39,"hh:mm:ss")="15:00:00",
      TEXT(D39,"hh:mm:ss")="23:00:00"
    )
  ),
  1,
  0
))</f>
        <v/>
      </c>
      <c r="S38" s="66">
        <f>IF(OR($A38="Annual Leave",$A39="Annual Leave"),IF($A38="Annual Leave",8,0),0)</f>
        <v/>
      </c>
      <c r="T38" s="68" t="n"/>
      <c r="U38" s="144">
        <f>MAX(0,40-Y38)</f>
        <v/>
      </c>
      <c r="V38" s="351">
        <f>IF(OR($C38="",$D38=""),0,
 IF(OR($A38="Holiday",$A39="Holiday"),0,
 IF(AND(NOT(OR($A38="Annual Leave",$A39="Annual Leave")),$A38="Off day"),0,
  IF($I38+$I39&gt;=8,IF($I38&gt;=8,8,$I38),$I38)
  )))</f>
        <v/>
      </c>
      <c r="W38" s="351">
        <f>MAX(0,V38-U38)</f>
        <v/>
      </c>
      <c r="X38" s="351">
        <f>IF(C38="","",C38-WEEKDAY(C38,1)+1)</f>
        <v/>
      </c>
      <c r="Y38" s="351">
        <f>SUMPRODUCT(($X$14:$X37=X38)*(($V$14:$V37)+($O$14:$O37)))+IF(X38=X14,$L$11,0)</f>
        <v/>
      </c>
      <c r="Z38" s="351" t="n"/>
      <c r="AA38" s="351" t="n"/>
      <c r="AB38" s="351" t="n"/>
      <c r="AC38" s="351" t="n"/>
      <c r="AD38" s="351" t="n"/>
      <c r="AE38" s="351" t="n"/>
      <c r="AF38" s="351" t="n"/>
    </row>
    <row r="39" ht="24" customHeight="1" s="348" thickBot="1">
      <c r="A39" s="194" t="inlineStr">
        <is>
          <t>On Day</t>
        </is>
      </c>
      <c r="B39" s="199" t="n"/>
      <c r="C39" s="104">
        <f>C38</f>
        <v/>
      </c>
      <c r="D39" s="69" t="n"/>
      <c r="E39" s="200">
        <f>IF(D39="", "",
 IF(D39=TIME(0,0,0), 0,
 IF(AND(D39&gt;=TIME(0,0,1), D39&lt;=TIME(2,0,0)), TIME(7,0,0),
 IF(AND(D39&gt;=TIME(6,0,0), D39&lt;=TIME(8,0,0)), TIME(12,0,0),
 IF(AND(D39&gt;TIME(8,0,0), D39&lt;=TIME(13,59,0)), TIME(15,0,0),
 IF(AND(D39&gt;=TIME(14,0,0), D39&lt;=TIME(17,59,0)), TIME(21,0,0),
 IF(AND(D39&gt;=TIME(18,0,0), D39&lt;=TIME(21,59,0)), TIME(0,0,0),
 IF(AND(D39&gt;=TIME(22,0,0), D39&lt;=TIME(23,59,59)), TIME(7,0,0), ""))))))))</f>
        <v/>
      </c>
      <c r="F39" s="201" t="n"/>
      <c r="G39" s="200">
        <f>IF(AND(D39&gt;=TIME(6,0,0),D39&lt;=TIME(8,0,0)),E39,"")</f>
        <v/>
      </c>
      <c r="H39" s="69" t="n"/>
      <c r="I39" s="70">
        <f>ROUND(IF(OR(D39="",E39="",E39=0),0,IF(H39="",MOD(E39-D39,1)*24,MOD(H39-D39,1)*24)),2)</f>
        <v/>
      </c>
      <c r="J39" s="198" t="n"/>
      <c r="K39" s="306" t="n"/>
      <c r="L39" s="183" t="n"/>
      <c r="M39" s="307">
        <f>MAX(0,V39-W39)</f>
        <v/>
      </c>
      <c r="N39" s="71">
        <f>(IF(OR($C39="",$D39=""),0,
 IF(OR($A38="Holiday",$A39="Holiday"),
    IF(ISNUMBER(MATCH(TRIM($B39),{"Phagwah","Good Friday","Easter Monday","Labour Day","Christmas","Eid ul Azha","Romans-2","Globe-12","Neptune P1"},0)),0,$I39),
 IF(AND(NOT(OR($A38="Annual Leave",$A39="Annual Leave")),$A39="Off day"),$I39,
  MAX(0,$I39-$V39)
  ))))+W39</f>
        <v/>
      </c>
      <c r="O39" s="71">
        <f>IF(AND(OR($A38="Holiday",$A39="Holiday"),
        ISNUMBER(MATCH(TRIM($B39),{"Phagwah","Good Friday","Easter Monday","Labour Day","Christmas","Eid ul Azha","Romans-2","Globe-12","Neptune P1"},0))),
   $I39,0)</f>
        <v/>
      </c>
      <c r="P39" s="71">
        <f>IF(OR($O$7="Canteen",$O$7="Head Office"),0,IF($I39&lt;=0,0,IF(AND($I38&lt;=0,OR(TRIM($J39)="Hebrews",TRIM($J39)="Romans",TRIM($J39)="Romans-2",TRIM($J39)="Globe",TRIM($J39)="Globe-12",TRIM($J39)="Neptune P1")),1,0)))</f>
        <v/>
      </c>
      <c r="Q39" s="72" t="n"/>
      <c r="R39" s="71">
        <f>IF(OR($O$7="Canteen",$O$7="Head Office"),0,IF(
  AND(
    SUMIFS(I:I, C:C, C39) &gt;= 8,
    COUNTIFS(C$14:C39, C39)=1,
    OR(
      TEXT(D39,"hh:mm:ss")="07:00:00",
      TEXT(D39,"hh:mm:ss")="15:00:00",
      TEXT(D39,"hh:mm:ss")="23:00:00",
      TEXT(D40,"hh:mm:ss")="07:00:00",
      TEXT(D40,"hh:mm:ss")="15:00:00",
      TEXT(D40,"hh:mm:ss")="23:00:00"
    )
  ),
  1,
  0
))</f>
        <v/>
      </c>
      <c r="S39" s="71">
        <f>IF(OR($A38="Annual Leave",$A39="Annual Leave"),IF(AND($A38&lt;&gt;"Annual Leave",$A39="Annual Leave"),8,0),0)</f>
        <v/>
      </c>
      <c r="T39" s="73" t="n"/>
      <c r="U39" s="144">
        <f>MAX(0,40-Y39)</f>
        <v/>
      </c>
      <c r="V39" s="351">
        <f>IF(OR($C39="",$D39=""),0,
 IF(OR($A38="Holiday",$A39="Holiday"),0,
 IF(AND(NOT(OR($A38="Annual Leave",$A39="Annual Leave")),$A39="Off day"),0,
  IF($I38+$I39&gt;=8,IF($I38&gt;=8,0,8-$I38),$I39)
  )))</f>
        <v/>
      </c>
      <c r="W39" s="351">
        <f>MAX(0,V39-U39)</f>
        <v/>
      </c>
      <c r="X39" s="351">
        <f>IF(C39="","",C39-WEEKDAY(C39,1)+1)</f>
        <v/>
      </c>
      <c r="Y39" s="351">
        <f>SUMPRODUCT(($X$14:$X38=X39)*(($V$14:$V38)+($O$14:$O38)))+IF(X39=X14,$L$11,0)</f>
        <v/>
      </c>
      <c r="Z39" s="351" t="n"/>
      <c r="AA39" s="351" t="n"/>
      <c r="AB39" s="351" t="n"/>
      <c r="AC39" s="351" t="n"/>
      <c r="AD39" s="351" t="n"/>
      <c r="AE39" s="351" t="n"/>
      <c r="AF39" s="351" t="n"/>
    </row>
    <row r="40" ht="24" customHeight="1" s="348" thickBot="1">
      <c r="A40" s="202" t="inlineStr">
        <is>
          <t>On Day</t>
        </is>
      </c>
      <c r="B40" s="203" t="n"/>
      <c r="C40" s="105">
        <f>C38+1</f>
        <v/>
      </c>
      <c r="D40" s="74" t="n"/>
      <c r="E40" s="204">
        <f>IF(D40="", "",
 IF(D40=TIME(0,0,0), 0,
 IF(AND(D40&gt;=TIME(0,0,1), D40&lt;=TIME(2,0,0)), TIME(7,0,0),
 IF(AND(D40&gt;=TIME(6,0,0), D40&lt;=TIME(8,0,0)), TIME(12,0,0),
 IF(AND(D40&gt;TIME(8,0,0), D40&lt;=TIME(13,59,0)), TIME(15,0,0),
 IF(AND(D40&gt;=TIME(14,0,0), D40&lt;=TIME(17,59,0)), TIME(21,0,0),
 IF(AND(D40&gt;=TIME(18,0,0), D40&lt;=TIME(21,59,0)), TIME(0,0,0),
 IF(AND(D40&gt;=TIME(22,0,0), D40&lt;=TIME(23,59,59)), TIME(7,0,0), ""))))))))</f>
        <v/>
      </c>
      <c r="F40" s="205" t="n"/>
      <c r="G40" s="204">
        <f>IF(AND(D40&gt;=TIME(6,0,0),D40&lt;=TIME(8,0,0)),E40,"")</f>
        <v/>
      </c>
      <c r="H40" s="74" t="n"/>
      <c r="I40" s="106">
        <f>ROUND(IF(OR(D40="",E40="",E40=0),0,IF(H40="",MOD(E40-D40,1)*24,MOD(H40-D40,1)*24)),2)</f>
        <v/>
      </c>
      <c r="J40" s="206" t="n"/>
      <c r="K40" s="308" t="n"/>
      <c r="L40" s="189" t="n"/>
      <c r="M40" s="309">
        <f>MAX(0,V40-W40)</f>
        <v/>
      </c>
      <c r="N40" s="75">
        <f>(IF(OR($C40="",$D40=""),0,
 IF(OR($A40="Holiday",$A41="Holiday"),
    IF(ISNUMBER(MATCH(TRIM($B40),{"Phagwah","Good Friday","Easter Monday","Labour Day","Christmas","Eid ul Azha","Romans-2","Globe-12","Neptune P1"},0)),0,$I40),
 IF(AND(NOT(OR($A40="Annual Leave",$A41="Annual Leave")),$A40="Off day"),$I40,
  MAX(0,$I40-$V40)
  ))))+W40</f>
        <v/>
      </c>
      <c r="O40" s="75">
        <f>IF(AND(OR($A40="Holiday",$A41="Holiday"),
        ISNUMBER(MATCH(TRIM($B40),{"Phagwah","Good Friday","Easter Monday","Labour Day","Christmas","Eid ul Azha","Romans-2","Globe-12","Neptune P1"},0))),
   $I40,0)</f>
        <v/>
      </c>
      <c r="P40" s="75">
        <f>IF(OR($O$7="Canteen",$O$7="Head Office"),0,IF($I40&lt;=0,0,IF(OR(OR(TRIM($J40)="Hebrews",TRIM($J40)="Romans",TRIM($J40)="Romans-2",TRIM($J40)="Globe",TRIM($J40)="Globe-12",TRIM($J40)="Neptune P1"),AND($I41&gt;0,OR(TRIM($J41)="Hebrews",TRIM($J41)="Romans",TRIM($J41)="Romans-2",TRIM($J41)="Globe",TRIM($J41)="Globe-12",TRIM($J41)="Neptune P1"))),1,0)))</f>
        <v/>
      </c>
      <c r="Q40" s="76" t="n"/>
      <c r="R40" s="75">
        <f>IF(OR($O$7="Canteen",$O$7="Head Office"),0,IF(
  AND(
    SUMIFS(I:I, C:C, C40) &gt;= 8,
    COUNTIFS(C$14:C40, C40)=1,
    OR(
      TEXT(D40,"hh:mm:ss")="07:00:00",
      TEXT(D40,"hh:mm:ss")="15:00:00",
      TEXT(D40,"hh:mm:ss")="23:00:00",
      TEXT(D41,"hh:mm:ss")="07:00:00",
      TEXT(D41,"hh:mm:ss")="15:00:00",
      TEXT(D41,"hh:mm:ss")="23:00:00"
    )
  ),
  1,
  0
))</f>
        <v/>
      </c>
      <c r="S40" s="75">
        <f>IF(OR($A40="Annual Leave",$A41="Annual Leave"),IF($A40="Annual Leave",8,0),0)</f>
        <v/>
      </c>
      <c r="T40" s="107" t="n"/>
      <c r="U40" s="144">
        <f>MAX(0,40-Y40)</f>
        <v/>
      </c>
      <c r="V40" s="351">
        <f>IF(OR($C40="",$D40=""),0,
 IF(OR($A40="Holiday",$A41="Holiday"),0,
 IF(AND(NOT(OR($A40="Annual Leave",$A41="Annual Leave")),$A40="Off day"),0,
  IF($I40+$I41&gt;=8,IF($I40&gt;=8,8,$I40),$I40)
  )))</f>
        <v/>
      </c>
      <c r="W40" s="351">
        <f>MAX(0,V40-U40)</f>
        <v/>
      </c>
      <c r="X40" s="351">
        <f>IF(C40="","",C40-WEEKDAY(C40,1)+1)</f>
        <v/>
      </c>
      <c r="Y40" s="351">
        <f>SUMPRODUCT(($X$14:$X39=X40)*(($V$14:$V39)+($O$14:$O39)))+IF(X40=X14,$L$11,0)</f>
        <v/>
      </c>
      <c r="Z40" s="351" t="n"/>
      <c r="AA40" s="351" t="n"/>
      <c r="AB40" s="351" t="n"/>
      <c r="AC40" s="351" t="n"/>
      <c r="AD40" s="351" t="n"/>
      <c r="AE40" s="351" t="n"/>
      <c r="AF40" s="351" t="n"/>
    </row>
    <row r="41" ht="24" customHeight="1" s="348" thickBot="1">
      <c r="A41" s="202" t="inlineStr">
        <is>
          <t>On Day</t>
        </is>
      </c>
      <c r="B41" s="310" t="n"/>
      <c r="C41" s="105">
        <f>C40</f>
        <v/>
      </c>
      <c r="D41" s="311" t="n"/>
      <c r="E41" s="312">
        <f>IF(D41="", "",
 IF(D41=TIME(0,0,0), 0,
 IF(AND(D41&gt;=TIME(0,0,1), D41&lt;=TIME(2,0,0)), TIME(7,0,0),
 IF(AND(D41&gt;=TIME(6,0,0), D41&lt;=TIME(8,0,0)), TIME(12,0,0),
 IF(AND(D41&gt;TIME(8,0,0), D41&lt;=TIME(13,59,0)), TIME(15,0,0),
 IF(AND(D41&gt;=TIME(14,0,0), D41&lt;=TIME(17,59,0)), TIME(21,0,0),
 IF(AND(D41&gt;=TIME(18,0,0), D41&lt;=TIME(21,59,0)), TIME(0,0,0),
 IF(AND(D41&gt;=TIME(22,0,0), D41&lt;=TIME(23,59,59)), TIME(7,0,0), ""))))))))</f>
        <v/>
      </c>
      <c r="F41" s="205" t="n"/>
      <c r="G41" s="312">
        <f>IF(AND(D41&gt;=TIME(6,0,0),D41&lt;=TIME(8,0,0)),E41,"")</f>
        <v/>
      </c>
      <c r="H41" s="311" t="n"/>
      <c r="I41" s="106">
        <f>ROUND(IF(OR(D41="",E41="",E41=0),0,IF(H41="",MOD(E41-D41,1)*24,MOD(H41-D41,1)*24)),2)</f>
        <v/>
      </c>
      <c r="J41" s="207" t="n"/>
      <c r="K41" s="308" t="n"/>
      <c r="L41" s="189" t="n"/>
      <c r="M41" s="309">
        <f>MAX(0,V41-W41)</f>
        <v/>
      </c>
      <c r="N41" s="313">
        <f>(IF(OR($C41="",$D41=""),0,
 IF(OR($A40="Holiday",$A41="Holiday"),
    IF(ISNUMBER(MATCH(TRIM($B41),{"Phagwah","Good Friday","Easter Monday","Labour Day","Christmas","Eid ul Azha","Romans-2","Globe-12","Neptune P1"},0)),0,$I41),
 IF(AND(NOT(OR($A40="Annual Leave",$A41="Annual Leave")),$A41="Off day"),$I41,
  MAX(0,$I41-$V41)
  ))))+W41</f>
        <v/>
      </c>
      <c r="O41" s="313">
        <f>IF(AND(OR($A40="Holiday",$A41="Holiday"),
        ISNUMBER(MATCH(TRIM($B41),{"Phagwah","Good Friday","Easter Monday","Labour Day","Christmas","Eid ul Azha","Romans-2","Globe-12","Neptune P1"},0))),
   $I41,0)</f>
        <v/>
      </c>
      <c r="P41" s="313">
        <f>IF(OR($O$7="Canteen",$O$7="Head Office"),0,IF($I41&lt;=0,0,IF(AND($I40&lt;=0,OR(TRIM($J41)="Hebrews",TRIM($J41)="Romans",TRIM($J41)="Romans-2",TRIM($J41)="Globe",TRIM($J41)="Globe-12",TRIM($J41)="Neptune P1")),1,0)))</f>
        <v/>
      </c>
      <c r="Q41" s="314" t="n"/>
      <c r="R41" s="313">
        <f>IF(OR($O$7="Canteen",$O$7="Head Office"),0,IF(
  AND(
    SUMIFS(I:I, C:C, C41) &gt;= 8,
    COUNTIFS(C$14:C41, C41)=1,
    OR(
      TEXT(D41,"hh:mm:ss")="07:00:00",
      TEXT(D41,"hh:mm:ss")="15:00:00",
      TEXT(D41,"hh:mm:ss")="23:00:00",
      TEXT(D42,"hh:mm:ss")="07:00:00",
      TEXT(D42,"hh:mm:ss")="15:00:00",
      TEXT(D42,"hh:mm:ss")="23:00:00"
    )
  ),
  1,
  0
))</f>
        <v/>
      </c>
      <c r="S41" s="313">
        <f>IF(OR($A40="Annual Leave",$A41="Annual Leave"),IF(AND($A40&lt;&gt;"Annual Leave",$A41="Annual Leave"),8,0),0)</f>
        <v/>
      </c>
      <c r="T41" s="315" t="n"/>
      <c r="U41" s="144">
        <f>MAX(0,40-Y41)</f>
        <v/>
      </c>
      <c r="V41" s="351">
        <f>IF(OR($C41="",$D41=""),0,
 IF(OR($A40="Holiday",$A41="Holiday"),0,
 IF(AND(NOT(OR($A40="Annual Leave",$A41="Annual Leave")),$A41="Off day"),0,
  IF($I40+$I41&gt;=8,IF($I40&gt;=8,0,8-$I40),$I41)
  )))</f>
        <v/>
      </c>
      <c r="W41" s="351">
        <f>MAX(0,V41-U41)</f>
        <v/>
      </c>
      <c r="X41" s="351">
        <f>IF(C41="","",C41-WEEKDAY(C41,1)+1)</f>
        <v/>
      </c>
      <c r="Y41" s="351">
        <f>SUMPRODUCT(($X$14:$X40=X41)*(($V$14:$V40)+($O$14:$O40)))+IF(X41=X14,$L$11,0)</f>
        <v/>
      </c>
      <c r="Z41" s="351" t="n"/>
      <c r="AA41" s="351" t="n"/>
      <c r="AB41" s="351" t="n"/>
      <c r="AC41" s="351" t="n"/>
      <c r="AD41" s="351" t="n"/>
      <c r="AE41" s="351" t="n"/>
      <c r="AF41" s="351" t="n"/>
    </row>
    <row r="42" ht="24" customHeight="1" s="348" thickBot="1">
      <c r="A42" s="208" t="inlineStr">
        <is>
          <t>On Day</t>
        </is>
      </c>
      <c r="B42" s="209" t="n"/>
      <c r="C42" s="108">
        <f>C40+1</f>
        <v/>
      </c>
      <c r="D42" s="77" t="n"/>
      <c r="E42" s="210">
        <f>IF(D42="", "",
 IF(D42=TIME(0,0,0), 0,
 IF(AND(D42&gt;=TIME(0,0,1), D42&lt;=TIME(2,0,0)), TIME(7,0,0),
 IF(AND(D42&gt;=TIME(6,0,0), D42&lt;=TIME(8,0,0)), TIME(12,0,0),
 IF(AND(D42&gt;TIME(8,0,0), D42&lt;=TIME(13,59,0)), TIME(15,0,0),
 IF(AND(D42&gt;=TIME(14,0,0), D42&lt;=TIME(17,59,0)), TIME(21,0,0),
 IF(AND(D42&gt;=TIME(18,0,0), D42&lt;=TIME(21,59,0)), TIME(0,0,0),
 IF(AND(D42&gt;=TIME(22,0,0), D42&lt;=TIME(23,59,59)), TIME(7,0,0), ""))))))))</f>
        <v/>
      </c>
      <c r="F42" s="211" t="n"/>
      <c r="G42" s="210">
        <f>IF(AND(D42&gt;=TIME(6,0,0),D42&lt;=TIME(8,0,0)),E42,"")</f>
        <v/>
      </c>
      <c r="H42" s="77" t="n"/>
      <c r="I42" s="16">
        <f>ROUND(IF(OR(D42="",E42="",E42=0),0,IF(H42="",MOD(E42-D42,1)*24,MOD(H42-D42,1)*24)),2)</f>
        <v/>
      </c>
      <c r="J42" s="212" t="n"/>
      <c r="K42" s="316" t="n"/>
      <c r="L42" s="181" t="n"/>
      <c r="M42" s="317">
        <f>MAX(0,V42-W42)</f>
        <v/>
      </c>
      <c r="N42" s="17">
        <f>(IF(OR($C42="",$D42=""),0,
 IF(OR($A42="Holiday",$A43="Holiday"),
    IF(ISNUMBER(MATCH(TRIM($B42),{"Phagwah","Good Friday","Easter Monday","Labour Day","Christmas","Eid ul Azha","Romans-2","Globe-12","Neptune P1"},0)),0,$I42),
 IF(AND(NOT(OR($A42="Annual Leave",$A43="Annual Leave")),$A42="Off day"),$I42,
  MAX(0,$I42-$V42)
  ))))+W42</f>
        <v/>
      </c>
      <c r="O42" s="213">
        <f>IF(AND(OR($A42="Holiday",$A43="Holiday"),
        ISNUMBER(MATCH(TRIM($B42),{"Phagwah","Good Friday","Easter Monday","Labour Day","Christmas","Eid ul Azha","Romans-2","Globe-12","Neptune P1"},0))),
   $I42,0)</f>
        <v/>
      </c>
      <c r="P42" s="17">
        <f>IF(OR($O$7="Canteen",$O$7="Head Office"),0,IF($I42&lt;=0,0,IF(OR(OR(TRIM($J42)="Hebrews",TRIM($J42)="Romans",TRIM($J42)="Romans-2",TRIM($J42)="Globe",TRIM($J42)="Globe-12",TRIM($J42)="Neptune P1"),AND($I43&gt;0,OR(TRIM($J43)="Hebrews",TRIM($J43)="Romans",TRIM($J43)="Romans-2",TRIM($J43)="Globe",TRIM($J43)="Globe-12",TRIM($J43)="Neptune P1"))),1,0)))</f>
        <v/>
      </c>
      <c r="Q42" s="78" t="n"/>
      <c r="R42" s="213">
        <f>IF(OR($O$7="Canteen",$O$7="Head Office"),0,IF(
  AND(
    SUMIFS(I:I, C:C, C42) &gt;= 8,
    COUNTIFS(C$14:C42, C42)=1,
    OR(
      TEXT(D42,"hh:mm:ss")="07:00:00",
      TEXT(D42,"hh:mm:ss")="15:00:00",
      TEXT(D42,"hh:mm:ss")="23:00:00",
      TEXT(D43,"hh:mm:ss")="07:00:00",
      TEXT(D43,"hh:mm:ss")="15:00:00",
      TEXT(D43,"hh:mm:ss")="23:00:00"
    )
  ),
  1,
  0
))</f>
        <v/>
      </c>
      <c r="S42" s="213">
        <f>IF(OR($A42="Annual Leave",$A43="Annual Leave"),IF($A42="Annual Leave",8,0),0)</f>
        <v/>
      </c>
      <c r="T42" s="79" t="n"/>
      <c r="U42" s="144">
        <f>MAX(0,40-Y42)</f>
        <v/>
      </c>
      <c r="V42" s="351">
        <f>IF(OR($C42="",$D42=""),0,
 IF(OR($A42="Holiday",$A43="Holiday"),0,
 IF(AND(NOT(OR($A42="Annual Leave",$A43="Annual Leave")),$A42="Off day"),0,
  IF($I42+$I43&gt;=8,IF($I42&gt;=8,8,$I42),$I42)
  )))</f>
        <v/>
      </c>
      <c r="W42" s="351">
        <f>MAX(0,V42-U42)</f>
        <v/>
      </c>
      <c r="X42" s="351">
        <f>IF(C42="","",C42-WEEKDAY(C42,1)+1)</f>
        <v/>
      </c>
      <c r="Y42" s="351">
        <f>SUMPRODUCT(($X$14:$X41=X42)*(($V$14:$V41)+($O$14:$O41)))+IF(X42=X14,$L$11,0)</f>
        <v/>
      </c>
      <c r="Z42" s="351" t="n"/>
      <c r="AA42" s="351" t="n"/>
      <c r="AB42" s="351" t="n"/>
      <c r="AC42" s="351" t="n"/>
      <c r="AD42" s="351" t="n"/>
      <c r="AE42" s="351" t="n"/>
      <c r="AF42" s="351" t="n"/>
    </row>
    <row r="43" ht="24" customHeight="1" s="348" thickBot="1">
      <c r="A43" s="208" t="inlineStr">
        <is>
          <t>On Day</t>
        </is>
      </c>
      <c r="B43" s="214" t="n"/>
      <c r="C43" s="109">
        <f>C42</f>
        <v/>
      </c>
      <c r="D43" s="18" t="n"/>
      <c r="E43" s="215">
        <f>IF(D43="", "",
 IF(D43=TIME(0,0,0), 0,
 IF(AND(D43&gt;=TIME(0,0,1), D43&lt;=TIME(2,0,0)), TIME(7,0,0),
 IF(AND(D43&gt;=TIME(6,0,0), D43&lt;=TIME(8,0,0)), TIME(12,0,0),
 IF(AND(D43&gt;TIME(8,0,0), D43&lt;=TIME(13,59,0)), TIME(15,0,0),
 IF(AND(D43&gt;=TIME(14,0,0), D43&lt;=TIME(17,59,0)), TIME(21,0,0),
 IF(AND(D43&gt;=TIME(18,0,0), D43&lt;=TIME(21,59,0)), TIME(0,0,0),
 IF(AND(D43&gt;=TIME(22,0,0), D43&lt;=TIME(23,59,59)), TIME(7,0,0), ""))))))))</f>
        <v/>
      </c>
      <c r="F43" s="216" t="n"/>
      <c r="G43" s="215">
        <f>IF(AND(D43&gt;=TIME(6,0,0),D43&lt;=TIME(8,0,0)),E43,"")</f>
        <v/>
      </c>
      <c r="H43" s="18" t="n"/>
      <c r="I43" s="19">
        <f>ROUND(IF(OR(D43="",E43="",E43=0),0,IF(H43="",MOD(E43-D43,1)*24,MOD(H43-D43,1)*24)),2)</f>
        <v/>
      </c>
      <c r="J43" s="212" t="n"/>
      <c r="K43" s="316" t="n"/>
      <c r="L43" s="183" t="n"/>
      <c r="M43" s="317">
        <f>MAX(0,V43-W43)</f>
        <v/>
      </c>
      <c r="N43" s="20">
        <f>(IF(OR($C43="",$D43=""),0,
 IF(OR($A42="Holiday",$A43="Holiday"),
    IF(ISNUMBER(MATCH(TRIM($B43),{"Phagwah","Good Friday","Easter Monday","Labour Day","Christmas","Eid ul Azha","Romans-2","Globe-12","Neptune P1"},0)),0,$I43),
 IF(AND(NOT(OR($A42="Annual Leave",$A43="Annual Leave")),$A43="Off day"),$I43,
  MAX(0,$I43-$V43)
  ))))+W43</f>
        <v/>
      </c>
      <c r="O43" s="20">
        <f>IF(AND(OR($A42="Holiday",$A43="Holiday"),
        ISNUMBER(MATCH(TRIM($B43),{"Phagwah","Good Friday","Easter Monday","Labour Day","Christmas","Eid ul Azha","Romans-2","Globe-12","Neptune P1"},0))),
   $I43,0)</f>
        <v/>
      </c>
      <c r="P43" s="20">
        <f>IF(OR($O$7="Canteen",$O$7="Head Office"),0,IF($I43&lt;=0,0,IF(AND($I42&lt;=0,OR(TRIM($J43)="Hebrews",TRIM($J43)="Romans",TRIM($J43)="Romans-2",TRIM($J43)="Globe",TRIM($J43)="Globe-12",TRIM($J43)="Neptune P1")),1,0)))</f>
        <v/>
      </c>
      <c r="Q43" s="21" t="n"/>
      <c r="R43" s="20">
        <f>IF(OR($O$7="Canteen",$O$7="Head Office"),0,IF(
  AND(
    SUMIFS(I:I, C:C, C43) &gt;= 8,
    COUNTIFS(C$14:C43, C43)=1,
    OR(
      TEXT(D43,"hh:mm:ss")="07:00:00",
      TEXT(D43,"hh:mm:ss")="15:00:00",
      TEXT(D43,"hh:mm:ss")="23:00:00",
      TEXT(D49,"hh:mm:ss")="07:00:00",
      TEXT(D49,"hh:mm:ss")="15:00:00",
      TEXT(D49,"hh:mm:ss")="23:00:00"
    )
  ),
  1,
  0
))</f>
        <v/>
      </c>
      <c r="S43" s="20">
        <f>IF(OR($A42="Annual Leave",$A43="Annual Leave"),IF(AND($A42&lt;&gt;"Annual Leave",$A43="Annual Leave"),8,0),0)</f>
        <v/>
      </c>
      <c r="T43" s="22" t="n"/>
      <c r="U43" s="144">
        <f>MAX(0,40-Y43)</f>
        <v/>
      </c>
      <c r="V43" s="351">
        <f>IF(OR($C43="",$D43=""),0,
 IF(OR($A42="Holiday",$A43="Holiday"),0,
 IF(AND(NOT(OR($A42="Annual Leave",$A43="Annual Leave")),$A43="Off day"),0,
  IF($I42+$I43&gt;=8,IF($I42&gt;=8,0,8-$I42),$I43)
  )))</f>
        <v/>
      </c>
      <c r="W43" s="351">
        <f>MAX(0,V43-U43)</f>
        <v/>
      </c>
      <c r="X43" s="351">
        <f>IF(C43="","",C43-WEEKDAY(C43,1)+1)</f>
        <v/>
      </c>
      <c r="Y43" s="351">
        <f>SUMPRODUCT(($X$14:$X42=X43)*(($V$14:$V42)+($O$14:$O42)))+IF(X43=X14,$L$11,0)</f>
        <v/>
      </c>
      <c r="Z43" s="351" t="n"/>
      <c r="AA43" s="351" t="n"/>
      <c r="AB43" s="351" t="n"/>
      <c r="AC43" s="351" t="n"/>
      <c r="AD43" s="351" t="n"/>
      <c r="AE43" s="351" t="n"/>
      <c r="AF43" s="351" t="n"/>
    </row>
    <row r="44" ht="24" customHeight="1" s="348" thickBot="1">
      <c r="A44" s="176" t="n"/>
      <c r="B44" s="176" t="n"/>
      <c r="C44" s="217" t="n"/>
      <c r="D44" s="110" t="n"/>
      <c r="E44" s="110" t="n"/>
      <c r="F44" s="218" t="n"/>
      <c r="G44" s="110" t="n"/>
      <c r="H44" s="110" t="n"/>
      <c r="I44" s="219" t="n"/>
      <c r="J44" s="219" t="n"/>
      <c r="K44" s="219" t="n"/>
      <c r="L44" s="219" t="n"/>
      <c r="M44" s="111">
        <f>MAX(0,V44-W44)</f>
        <v/>
      </c>
      <c r="N44" s="112">
        <f>(IF(OR($C44="",$D44=""),0,
 IF(OR($A44="Holiday",$A45="Holiday"),
    IF(ISNUMBER(MATCH(TRIM($B44),{"Phagwah","Good Friday","Easter Monday","Labour Day","Christmas","Eid ul Azha","Romans-2","Globe-12","Neptune P1"},0)),0,$I44),
 IF(AND(NOT(OR($A44="Annual Leave",$A45="Annual Leave")),$A44="Off day"),$I44,
  MAX(0,$I44-$V44)
  ))))+W44</f>
        <v/>
      </c>
      <c r="O44" s="112">
        <f>IF(AND(OR($A44="Holiday",$A45="Holiday"),
        ISNUMBER(MATCH(TRIM($B44),{"Phagwah","Good Friday","Easter Monday","Labour Day","Christmas","Eid ul Azha","Romans-2","Globe-12","Neptune P1"},0))),
   $I44,0)</f>
        <v/>
      </c>
      <c r="P44" s="112">
        <f>IF(OR($O$7="Canteen",$O$7="Head Office"),0,IF($I44&lt;=0,0,IF(OR(OR(TRIM($J44)="Hebrews",TRIM($J44)="Romans",TRIM($J44)="Romans-2",TRIM($J44)="Globe",TRIM($J44)="Globe-12",TRIM($J44)="Neptune P1"),AND($I45&gt;0,OR(TRIM($J45)="Hebrews",TRIM($J45)="Romans",TRIM($J45)="Romans-2",TRIM($J45)="Globe",TRIM($J45)="Globe-12",TRIM($J45)="Neptune P1"))),1,0)))</f>
        <v/>
      </c>
      <c r="Q44" s="113" t="n"/>
      <c r="R44" s="113" t="n"/>
      <c r="S44" s="112">
        <f>IF(OR($A44="Annual Leave",$A45="Annual Leave"),IF($A44="Annual Leave",8,0),0)</f>
        <v/>
      </c>
      <c r="T44" s="114" t="n"/>
      <c r="U44" s="144">
        <f>MAX(0,40-Y44)</f>
        <v/>
      </c>
      <c r="V44" s="351">
        <f>IF(OR($C44="",$D44=""),0,
 IF(OR($A44="Holiday",$A45="Holiday"),0,
 IF(AND(NOT(OR($A44="Annual Leave",$A45="Annual Leave")),$A44="Off day"),0,
  IF($I44+$I45&gt;=8,IF($I44&gt;=8,8,$I44),$I44)
  )))</f>
        <v/>
      </c>
      <c r="W44" s="351">
        <f>MAX(0,V44-U44)</f>
        <v/>
      </c>
      <c r="X44" s="351">
        <f>IF(C44="","",C44-WEEKDAY(C44,1)+1)</f>
        <v/>
      </c>
      <c r="Y44" s="351">
        <f>SUMPRODUCT(($X$14:$X43=X44)*(($V$14:$V43)+($O$14:$O43)))+IF(X44=X14,$L$11,0)</f>
        <v/>
      </c>
      <c r="Z44" s="351" t="n"/>
      <c r="AA44" s="351" t="n"/>
      <c r="AB44" s="351" t="n"/>
      <c r="AC44" s="351" t="n"/>
      <c r="AD44" s="351" t="n"/>
      <c r="AE44" s="351" t="n"/>
      <c r="AF44" s="351" t="n"/>
    </row>
    <row r="45" ht="24" customHeight="1" s="348" thickBot="1">
      <c r="A45" s="154" t="inlineStr">
        <is>
          <t>On Day</t>
        </is>
      </c>
      <c r="B45" s="318" t="n"/>
      <c r="C45" s="115">
        <f>C42+1</f>
        <v/>
      </c>
      <c r="D45" s="319" t="n"/>
      <c r="E45" s="320">
        <f>IF(D45="", "",
 IF(D45=TIME(0,0,0), 0,
 IF(AND(D45&gt;=TIME(0,0,1), D45&lt;=TIME(2,0,0)), TIME(7,0,0),
 IF(AND(D45&gt;=TIME(6,0,0), D45&lt;=TIME(8,0,0)), TIME(12,0,0),
 IF(AND(D45&gt;TIME(8,0,0), D45&lt;=TIME(13,59,0)), TIME(15,0,0),
 IF(AND(D45&gt;=TIME(14,0,0), D45&lt;=TIME(17,59,0)), TIME(21,0,0),
 IF(AND(D45&gt;=TIME(18,0,0), D45&lt;=TIME(21,59,0)), TIME(0,0,0),
 IF(AND(D45&gt;=TIME(22,0,0), D45&lt;=TIME(23,59,59)), TIME(7,0,0), ""))))))))</f>
        <v/>
      </c>
      <c r="F45" s="321" t="n"/>
      <c r="G45" s="320">
        <f>IF(AND(D45&gt;=TIME(6,0,0),D45&lt;=TIME(8,0,0)),E45,"")</f>
        <v/>
      </c>
      <c r="H45" s="319" t="n"/>
      <c r="I45" s="30">
        <f>ROUND(IF(OR(D45="",E45="",E45=0),0,IF(H45="",MOD(E45-D45,1)*24,MOD(H45-D45,1)*24)),2)</f>
        <v/>
      </c>
      <c r="J45" s="220" t="n"/>
      <c r="K45" s="274" t="n"/>
      <c r="L45" s="181" t="n"/>
      <c r="M45" s="275">
        <f>MAX(0,V45-W45)</f>
        <v/>
      </c>
      <c r="N45" s="322">
        <f>(IF(OR($C45="",$D45=""),0,
 IF(OR($A44="Holiday",$A45="Holiday"),
    IF(ISNUMBER(MATCH(TRIM($B45),{"Phagwah","Good Friday","Easter Monday","Labour Day","Christmas","Eid ul Azha","Romans-2","Globe-12","Neptune P1"},0)),0,$I45),
 IF(AND(NOT(OR($A44="Annual Leave",$A45="Annual Leave")),$A45="Off day"),$I45,
  MAX(0,$I45-$V45)
  ))))+W45</f>
        <v/>
      </c>
      <c r="O45" s="322">
        <f>IF(AND(OR($A44="Holiday",$A45="Holiday"),
        ISNUMBER(MATCH(TRIM($B45),{"Phagwah","Good Friday","Easter Monday","Labour Day","Christmas","Eid ul Azha","Romans-2","Globe-12","Neptune P1"},0))),
   $I45,0)</f>
        <v/>
      </c>
      <c r="P45" s="322">
        <f>IF(OR($O$7="Canteen",$O$7="Head Office"),0,IF($I45&lt;=0,0,IF(AND($I44&lt;=0,OR(TRIM($J45)="Hebrews",TRIM($J45)="Romans",TRIM($J45)="Romans-2",TRIM($J45)="Globe",TRIM($J45)="Globe-12",TRIM($J45)="Neptune P1")),1,0)))</f>
        <v/>
      </c>
      <c r="Q45" s="323" t="n"/>
      <c r="R45" s="322">
        <f>IF(OR($O$7="Canteen",$O$7="Head Office"),0,IF(
  AND(
    SUMIFS(I:I, C:C, C45) &gt;= 8,
    COUNTIFS(C$14:C45, C45)=1,
    OR(
      TEXT(D45,"hh:mm:ss")="07:00:00",
      TEXT(D45,"hh:mm:ss")="15:00:00",
      TEXT(D45,"hh:mm:ss")="23:00:00",
      TEXT(D46,"hh:mm:ss")="07:00:00",
      TEXT(D46,"hh:mm:ss")="15:00:00",
      TEXT(D46,"hh:mm:ss")="23:00:00"
    )
  ),
  1,
  0
))</f>
        <v/>
      </c>
      <c r="S45" s="322">
        <f>IF(OR($A44="Annual Leave",$A45="Annual Leave"),IF(AND($A44&lt;&gt;"Annual Leave",$A45="Annual Leave"),8,0),0)</f>
        <v/>
      </c>
      <c r="T45" s="116" t="n"/>
      <c r="U45" s="144">
        <f>MAX(0,40-Y45)</f>
        <v/>
      </c>
      <c r="V45" s="351">
        <f>IF(OR($C45="",$D45=""),0,
 IF(OR($A44="Holiday",$A45="Holiday"),0,
 IF(AND(NOT(OR($A44="Annual Leave",$A45="Annual Leave")),$A45="Off day"),0,
  IF($I44+$I45&gt;=8,IF($I44&gt;=8,0,8-$I44),$I45)
  )))</f>
        <v/>
      </c>
      <c r="W45" s="351">
        <f>MAX(0,V45-U45)</f>
        <v/>
      </c>
      <c r="X45" s="351">
        <f>IF(C45="","",C45-WEEKDAY(C45,1)+1)</f>
        <v/>
      </c>
      <c r="Y45" s="351">
        <f>SUMPRODUCT(($X$14:$X44=X45)*(($V$14:$V44)+($O$14:$O44)))+IF(X45=X14,$L$11,0)</f>
        <v/>
      </c>
      <c r="Z45" s="351" t="n"/>
      <c r="AA45" s="351" t="n"/>
      <c r="AB45" s="351" t="n"/>
      <c r="AC45" s="351" t="n"/>
      <c r="AD45" s="351" t="n"/>
      <c r="AE45" s="351" t="n"/>
      <c r="AF45" s="351" t="n"/>
    </row>
    <row r="46" ht="24" customHeight="1" s="348" thickBot="1">
      <c r="A46" s="154" t="inlineStr">
        <is>
          <t>On Day</t>
        </is>
      </c>
      <c r="B46" s="305" t="n"/>
      <c r="C46" s="90">
        <f>C45</f>
        <v/>
      </c>
      <c r="D46" s="80" t="n"/>
      <c r="E46" s="221">
        <f>IF(D46="", "",
 IF(D46=TIME(0,0,0), 0,
 IF(AND(D46&gt;=TIME(0,0,1), D46&lt;=TIME(2,0,0)), TIME(7,0,0),
 IF(AND(D46&gt;=TIME(6,0,0), D46&lt;=TIME(8,0,0)), TIME(12,0,0),
 IF(AND(D46&gt;TIME(8,0,0), D46&lt;=TIME(13,59,0)), TIME(15,0,0),
 IF(AND(D46&gt;=TIME(14,0,0), D46&lt;=TIME(17,59,0)), TIME(21,0,0),
 IF(AND(D46&gt;=TIME(18,0,0), D46&lt;=TIME(21,59,0)), TIME(0,0,0),
 IF(AND(D46&gt;=TIME(22,0,0), D46&lt;=TIME(23,59,59)), TIME(7,0,0), ""))))))))</f>
        <v/>
      </c>
      <c r="F46" s="156" t="n"/>
      <c r="G46" s="221">
        <f>IF(AND(D46&gt;=TIME(6,0,0),D46&lt;=TIME(8,0,0)),E46,"")</f>
        <v/>
      </c>
      <c r="H46" s="80" t="n"/>
      <c r="I46" s="30">
        <f>ROUND(IF(OR(D46="",E46="",E46=0),0,IF(H46="",MOD(E46-D46,1)*24,MOD(H46-D46,1)*24)),2)</f>
        <v/>
      </c>
      <c r="J46" s="158" t="n"/>
      <c r="K46" s="274" t="n"/>
      <c r="L46" s="189" t="n"/>
      <c r="M46" s="275">
        <f>MAX(0,V46-W46)</f>
        <v/>
      </c>
      <c r="N46" s="81">
        <f>(IF(OR($C46="",$D46=""),0,
 IF(OR($A46="Holiday",$A47="Holiday"),
    IF(ISNUMBER(MATCH(TRIM($B46),{"Phagwah","Good Friday","Easter Monday","Labour Day","Christmas","Eid ul Azha","Romans-2","Globe-12","Neptune P1"},0)),0,$I46),
 IF(AND(NOT(OR($A46="Annual Leave",$A47="Annual Leave")),$A46="Off day"),$I46,
  MAX(0,$I46-$V46)
  ))))+W46</f>
        <v/>
      </c>
      <c r="O46" s="81">
        <f>IF(AND(OR($A46="Holiday",$A47="Holiday"),
        ISNUMBER(MATCH(TRIM($B46),{"Phagwah","Good Friday","Easter Monday","Labour Day","Christmas","Eid ul Azha","Romans-2","Globe-12","Neptune P1"},0))),
   $I46,0)</f>
        <v/>
      </c>
      <c r="P46" s="81">
        <f>IF(OR($O$7="Canteen",$O$7="Head Office"),0,IF($I46&lt;=0,0,IF(OR(OR(TRIM($J46)="Hebrews",TRIM($J46)="Romans",TRIM($J46)="Romans-2",TRIM($J46)="Globe",TRIM($J46)="Globe-12",TRIM($J46)="Neptune P1"),AND($I47&gt;0,OR(TRIM($J47)="Hebrews",TRIM($J47)="Romans",TRIM($J47)="Romans-2",TRIM($J47)="Globe",TRIM($J47)="Globe-12",TRIM($J47)="Neptune P1"))),1,0)))</f>
        <v/>
      </c>
      <c r="Q46" s="82" t="n"/>
      <c r="R46" s="81">
        <f>IF(OR($O$7="Canteen",$O$7="Head Office"),0,IF(
  AND(
    SUMIFS(I:I, C:C, C46) &gt;= 8,
    COUNTIFS(C$14:C46, C46)=1,
    OR(
      TEXT(D46,"hh:mm:ss")="07:00:00",
      TEXT(D46,"hh:mm:ss")="15:00:00",
      TEXT(D46,"hh:mm:ss")="23:00:00",
      TEXT(D51,"hh:mm:ss")="07:00:00",
      TEXT(D51,"hh:mm:ss")="15:00:00",
      TEXT(D51,"hh:mm:ss")="23:00:00"
    )
  ),
  1,
  0
))</f>
        <v/>
      </c>
      <c r="S46" s="81">
        <f>IF(OR($A46="Annual Leave",$A47="Annual Leave"),IF($A46="Annual Leave",8,0),0)</f>
        <v/>
      </c>
      <c r="T46" s="117" t="n"/>
      <c r="U46" s="144">
        <f>MAX(0,40-Y46)</f>
        <v/>
      </c>
      <c r="V46" s="351">
        <f>IF(OR($C46="",$D46=""),0,
 IF(OR($A46="Holiday",$A47="Holiday"),0,
 IF(AND(NOT(OR($A46="Annual Leave",$A47="Annual Leave")),$A46="Off day"),0,
  IF($I46+$I47&gt;=8,IF($I46&gt;=8,8,$I46),$I46)
  )))</f>
        <v/>
      </c>
      <c r="W46" s="351">
        <f>MAX(0,V46-U46)</f>
        <v/>
      </c>
      <c r="X46" s="351">
        <f>IF(C46="","",C46-WEEKDAY(C46,1)+1)</f>
        <v/>
      </c>
      <c r="Y46" s="351">
        <f>SUMPRODUCT(($X$14:$X45=X46)*(($V$14:$V45)+($O$14:$O45)))+IF(X46=X14,$L$11,0)</f>
        <v/>
      </c>
      <c r="Z46" s="351" t="n"/>
      <c r="AA46" s="351" t="n"/>
      <c r="AB46" s="351" t="n"/>
      <c r="AC46" s="351" t="n"/>
      <c r="AD46" s="351" t="n"/>
      <c r="AE46" s="351" t="n"/>
      <c r="AF46" s="351" t="n"/>
    </row>
    <row r="47" ht="24" customHeight="1" s="348" thickBot="1">
      <c r="A47" s="184" t="inlineStr">
        <is>
          <t>On Day</t>
        </is>
      </c>
      <c r="B47" s="222" t="n"/>
      <c r="C47" s="118">
        <f>C45+1</f>
        <v/>
      </c>
      <c r="D47" s="83" t="n"/>
      <c r="E47" s="223">
        <f>IF(D47="", "",
 IF(D47=TIME(0,0,0), 0,
 IF(AND(D47&gt;=TIME(0,0,1), D47&lt;=TIME(2,0,0)), TIME(7,0,0),
 IF(AND(D47&gt;=TIME(6,0,0), D47&lt;=TIME(8,0,0)), TIME(12,0,0),
 IF(AND(D47&gt;TIME(8,0,0), D47&lt;=TIME(13,59,0)), TIME(15,0,0),
 IF(AND(D47&gt;=TIME(14,0,0), D47&lt;=TIME(17,59,0)), TIME(21,0,0),
 IF(AND(D47&gt;=TIME(18,0,0), D47&lt;=TIME(21,59,0)), TIME(0,0,0),
 IF(AND(D47&gt;=TIME(22,0,0), D47&lt;=TIME(23,59,59)), TIME(7,0,0), ""))))))))</f>
        <v/>
      </c>
      <c r="F47" s="224" t="n"/>
      <c r="G47" s="223">
        <f>IF(AND(D47&gt;=TIME(6,0,0),D47&lt;=TIME(8,0,0)),E47,"")</f>
        <v/>
      </c>
      <c r="H47" s="83" t="n"/>
      <c r="I47" s="23">
        <f>ROUND(IF(OR(D47="",E47="",E47=0),0,IF(H47="",MOD(E47-D47,1)*24,MOD(H47-D47,1)*24)),2)</f>
        <v/>
      </c>
      <c r="J47" s="225" t="n"/>
      <c r="K47" s="297" t="n"/>
      <c r="L47" s="181" t="n"/>
      <c r="M47" s="298">
        <f>MAX(0,V47-W47)</f>
        <v/>
      </c>
      <c r="N47" s="84">
        <f>(IF(OR($C47="",$D47=""),0,
 IF(OR($A46="Holiday",$A47="Holiday"),
    IF(ISNUMBER(MATCH(TRIM($B47),{"Phagwah","Good Friday","Easter Monday","Labour Day","Christmas","Eid ul Azha","Romans-2","Globe-12","Neptune P1"},0)),0,$I47),
 IF(AND(NOT(OR($A46="Annual Leave",$A47="Annual Leave")),$A47="Off day"),$I47,
  MAX(0,$I47-$V47)
  ))))+W47</f>
        <v/>
      </c>
      <c r="O47" s="84">
        <f>IF(AND(OR($A46="Holiday",$A47="Holiday"),
        ISNUMBER(MATCH(TRIM($B47),{"Phagwah","Good Friday","Easter Monday","Labour Day","Christmas","Eid ul Azha","Romans-2","Globe-12","Neptune P1"},0))),
   $I47,0)</f>
        <v/>
      </c>
      <c r="P47" s="84">
        <f>IF(OR($O$7="Canteen",$O$7="Head Office"),0,IF($I47&lt;=0,0,IF(AND($I46&lt;=0,OR(TRIM($J47)="Hebrews",TRIM($J47)="Romans",TRIM($J47)="Romans-2",TRIM($J47)="Globe",TRIM($J47)="Globe-12",TRIM($J47)="Neptune P1")),1,0)))</f>
        <v/>
      </c>
      <c r="Q47" s="85" t="n"/>
      <c r="R47" s="84">
        <f>IF(OR($O$7="Canteen",$O$7="Head Office"),0,IF(
  AND(
    SUMIFS(I:I, C:C, C47) &gt;= 8,
    COUNTIFS(C$14:C47, C47)=1,
    OR(
      TEXT(D47,"hh:mm:ss")="07:00:00",
      TEXT(D47,"hh:mm:ss")="15:00:00",
      TEXT(D47,"hh:mm:ss")="23:00:00",
      TEXT(D48,"hh:mm:ss")="07:00:00",
      TEXT(D48,"hh:mm:ss")="15:00:00",
      TEXT(D48,"hh:mm:ss")="23:00:00"
    )
  ),
  1,
  0
))</f>
        <v/>
      </c>
      <c r="S47" s="84">
        <f>IF(OR($A46="Annual Leave",$A47="Annual Leave"),IF(AND($A46&lt;&gt;"Annual Leave",$A47="Annual Leave"),8,0),0)</f>
        <v/>
      </c>
      <c r="T47" s="86" t="n"/>
      <c r="U47" s="144">
        <f>MAX(0,40-Y47)</f>
        <v/>
      </c>
      <c r="V47" s="351">
        <f>IF(OR($C47="",$D47=""),0,
 IF(OR($A46="Holiday",$A47="Holiday"),0,
 IF(AND(NOT(OR($A46="Annual Leave",$A47="Annual Leave")),$A47="Off day"),0,
  IF($I46+$I47&gt;=8,IF($I46&gt;=8,0,8-$I46),$I47)
  )))</f>
        <v/>
      </c>
      <c r="W47" s="351">
        <f>MAX(0,V47-U47)</f>
        <v/>
      </c>
      <c r="X47" s="351">
        <f>IF(C47="","",C47-WEEKDAY(C47,1)+1)</f>
        <v/>
      </c>
      <c r="Y47" s="351">
        <f>SUMPRODUCT(($X$14:$X46=X47)*(($V$14:$V46)+($O$14:$O46)))+IF(X47=X14,$L$11,0)</f>
        <v/>
      </c>
      <c r="Z47" s="351" t="n"/>
      <c r="AA47" s="351" t="n"/>
      <c r="AB47" s="351" t="n"/>
      <c r="AC47" s="351" t="n"/>
      <c r="AD47" s="351" t="n"/>
      <c r="AE47" s="351" t="n"/>
      <c r="AF47" s="351" t="n"/>
    </row>
    <row r="48" ht="24" customHeight="1" s="348" thickBot="1">
      <c r="A48" s="226" t="inlineStr">
        <is>
          <t>On Day</t>
        </is>
      </c>
      <c r="B48" s="299" t="n"/>
      <c r="C48" s="119">
        <f>C47</f>
        <v/>
      </c>
      <c r="D48" s="24" t="n"/>
      <c r="E48" s="227">
        <f>IF(D48="", "",
 IF(D48=TIME(0,0,0), 0,
 IF(AND(D48&gt;=TIME(0,0,1), D48&lt;=TIME(2,0,0)), TIME(7,0,0),
 IF(AND(D48&gt;=TIME(6,0,0), D48&lt;=TIME(8,0,0)), TIME(12,0,0),
 IF(AND(D48&gt;TIME(8,0,0), D48&lt;=TIME(13,59,0)), TIME(15,0,0),
 IF(AND(D48&gt;=TIME(14,0,0), D48&lt;=TIME(17,59,0)), TIME(21,0,0),
 IF(AND(D48&gt;=TIME(18,0,0), D48&lt;=TIME(21,59,0)), TIME(0,0,0),
 IF(AND(D48&gt;=TIME(22,0,0), D48&lt;=TIME(23,59,59)), TIME(7,0,0), ""))))))))</f>
        <v/>
      </c>
      <c r="F48" s="228" t="n"/>
      <c r="G48" s="227">
        <f>IF(AND(D48&gt;=TIME(6,0,0),D48&lt;=TIME(8,0,0)),E48,"")</f>
        <v/>
      </c>
      <c r="H48" s="300" t="n"/>
      <c r="I48" s="87">
        <f>ROUND(IF(OR(D48="",E48="",E48=0),0,IF(H48="",MOD(E48-D48,1)*24,MOD(H48-D48,1)*24)),2)</f>
        <v/>
      </c>
      <c r="J48" s="190" t="n"/>
      <c r="K48" s="297" t="n"/>
      <c r="L48" s="183" t="n"/>
      <c r="M48" s="324">
        <f>MAX(0,V48-W48)</f>
        <v/>
      </c>
      <c r="N48" s="302">
        <f>(IF(OR($C48="",$D48=""),0,
 IF(OR($A48="Holiday",$A49="Holiday"),
    IF(ISNUMBER(MATCH(TRIM($B48),{"Phagwah","Good Friday","Easter Monday","Labour Day","Christmas","Eid ul Azha","Romans-2","Globe-12","Neptune P1"},0)),0,$I48),
 IF(AND(NOT(OR($A48="Annual Leave",$A49="Annual Leave")),$A48="Off day"),$I48,
  MAX(0,$I48-$V48)
  ))))+W48</f>
        <v/>
      </c>
      <c r="O48" s="303" t="n"/>
      <c r="P48" s="229">
        <f>IF(OR($O$7="Canteen",$O$7="Head Office"),0,IF($I48&lt;=0,0,IF(OR(OR(TRIM($J48)="Hebrews",TRIM($J48)="Romans",TRIM($J48)="Romans-2",TRIM($J48)="Globe",TRIM($J48)="Globe-12",TRIM($J48)="Neptune P1"),AND($I49&gt;0,OR(TRIM($J49)="Hebrews",TRIM($J49)="Romans",TRIM($J49)="Romans-2",TRIM($J49)="Globe",TRIM($J49)="Globe-12",TRIM($J49)="Neptune P1"))),1,0)))</f>
        <v/>
      </c>
      <c r="Q48" s="303" t="n"/>
      <c r="R48" s="302">
        <f>IF(OR($O$7="Canteen",$O$7="Head Office"),0,IF(
  AND(
    SUMIFS(I:I, C:C, C48) &gt;= 8,
    COUNTIFS(C$14:C48, C48)=1,
    OR(
      TEXT(D48,"hh:mm:ss")="07:00:00",
      TEXT(D48,"hh:mm:ss")="15:00:00",
      TEXT(D48,"hh:mm:ss")="23:00:00",
      TEXT(D53,"hh:mm:ss")="07:00:00",
      TEXT(D53,"hh:mm:ss")="15:00:00",
      TEXT(D53,"hh:mm:ss")="23:00:00"
    )
  ),
  1,
  0
))</f>
        <v/>
      </c>
      <c r="S48" s="303" t="n"/>
      <c r="T48" s="304" t="n"/>
      <c r="U48" s="144">
        <f>MAX(0,40-Y48)</f>
        <v/>
      </c>
      <c r="V48" s="351">
        <f>IF(OR($C48="",$D48=""),0,
 IF(OR($A48="Holiday",$A49="Holiday"),0,
 IF(AND(NOT(OR($A48="Annual Leave",$A49="Annual Leave")),$A48="Off day"),0,
  IF($I48+$I49&gt;=8,IF($I48&gt;=8,8,$I48),$I48)
  )))</f>
        <v/>
      </c>
      <c r="W48" s="351">
        <f>MAX(0,V48-U48)</f>
        <v/>
      </c>
      <c r="X48" s="351">
        <f>IF(C48="","",C48-WEEKDAY(C48,1)+1)</f>
        <v/>
      </c>
      <c r="Y48" s="351">
        <f>SUMPRODUCT(($X$14:$X47=X48)*(($V$14:$V47)+($O$14:$O47)))+IF(X48=X14,$L$11,0)</f>
        <v/>
      </c>
      <c r="Z48" s="351" t="n"/>
      <c r="AA48" s="351" t="n"/>
      <c r="AB48" s="351" t="n"/>
      <c r="AC48" s="351" t="n"/>
      <c r="AD48" s="351" t="n"/>
      <c r="AE48" s="351" t="n"/>
      <c r="AF48" s="351" t="n"/>
    </row>
    <row r="49" ht="24" customHeight="1" s="348" thickBot="1">
      <c r="A49" s="230" t="n"/>
      <c r="B49" s="355" t="n"/>
      <c r="C49" s="231" t="n"/>
      <c r="D49" s="232" t="n"/>
      <c r="E49" s="232" t="n"/>
      <c r="F49" s="232" t="n"/>
      <c r="G49" s="232" t="n"/>
      <c r="H49" s="233" t="inlineStr">
        <is>
          <t>Total Hrs:</t>
        </is>
      </c>
      <c r="I49" s="122">
        <f>SUM(I14:I48)</f>
        <v/>
      </c>
      <c r="J49" s="234" t="n"/>
      <c r="K49" s="234" t="n"/>
      <c r="L49" s="235" t="n"/>
      <c r="M49" s="120">
        <f>SUM(M14:M48)</f>
        <v/>
      </c>
      <c r="N49" s="120">
        <f>SUM(N14:N48)</f>
        <v/>
      </c>
      <c r="O49" s="120">
        <f>SUM(O14:O48)</f>
        <v/>
      </c>
      <c r="P49" s="120">
        <f>SUM(P14:P48)</f>
        <v/>
      </c>
      <c r="Q49" s="120">
        <f>IF($O$6&lt;&gt;"Armed",0,LOOKUP($Q$50,{0,1,2,3,4,5,6,7,8,9,10,11,12,13,14},{0,384,769,1153,1153,1538,1923,2307,2692,3076,3461,3846,4239,4615,5000}))</f>
        <v/>
      </c>
      <c r="R49" s="120">
        <f>SUM(R14:R48)</f>
        <v/>
      </c>
      <c r="S49" s="120">
        <f>SUM(S14:S48)</f>
        <v/>
      </c>
      <c r="T49" s="121">
        <f>SUM(T30:T43)</f>
        <v/>
      </c>
      <c r="U49" s="144">
        <f>MIN(U48,0)</f>
        <v/>
      </c>
      <c r="V49" s="351">
        <f>SUM(V14:V48)</f>
        <v/>
      </c>
      <c r="W49" s="351">
        <f>SUM(W14:W48)</f>
        <v/>
      </c>
      <c r="X49" s="351" t="n"/>
      <c r="Y49" s="351" t="n"/>
      <c r="Z49" s="351" t="n"/>
      <c r="AA49" s="351" t="n"/>
      <c r="AB49" s="351" t="n"/>
      <c r="AC49" s="351" t="n"/>
      <c r="AD49" s="351" t="n"/>
      <c r="AE49" s="351" t="n"/>
      <c r="AF49" s="351" t="n"/>
    </row>
    <row r="50" ht="24" customHeight="1" s="348">
      <c r="A50" s="351" t="n"/>
      <c r="B50" s="351" t="n"/>
      <c r="C50" s="6" t="n"/>
      <c r="D50" s="6" t="n"/>
      <c r="E50" s="6" t="n"/>
      <c r="F50" s="6" t="n"/>
      <c r="G50" s="6" t="n"/>
      <c r="H50" s="336" t="n"/>
      <c r="I50" s="351" t="n"/>
      <c r="J50" s="336" t="n"/>
      <c r="K50" s="336" t="n"/>
      <c r="L50" s="336" t="n"/>
      <c r="M50" s="28" t="n"/>
      <c r="N50" s="28" t="n"/>
      <c r="O50" s="28" t="n"/>
      <c r="P50" s="241" t="inlineStr">
        <is>
          <t>Days Worked</t>
        </is>
      </c>
      <c r="Q50" s="29">
        <f>SUM(--(SUM(I14:I15)&gt;0),--(SUM(I16:I17)&gt;0),--(SUM(I18:I19)&gt;0),--(SUM(I20:I21)&gt;0),--(SUM(I22:I23)&gt;0),--(SUM(I24:I25)&gt;0),--(SUM(I26:I27)&gt;0),--(SUM(I30:I31)&gt;0),--(SUM(I32:I33)&gt;0),--(SUM(I34:I35)&gt;0),--(SUM(I36:I37)&gt;0),--(SUM(I38:I39)&gt;0),--(SUM(I40:I41)&gt;0),--(SUM(I42:I43)&gt;0),--(SUM(I45:I46)&gt;0),--(SUM(I47:I48)&gt;0))</f>
        <v/>
      </c>
      <c r="R50" s="28" t="n"/>
      <c r="S50" s="28" t="n"/>
      <c r="T50" s="28" t="n"/>
      <c r="U50" s="144" t="n"/>
      <c r="V50" s="351" t="n"/>
      <c r="W50" s="351" t="n"/>
      <c r="X50" s="351" t="n"/>
      <c r="Y50" s="351" t="n"/>
      <c r="Z50" s="351" t="n"/>
      <c r="AA50" s="351" t="n"/>
      <c r="AB50" s="351" t="n"/>
      <c r="AC50" s="351" t="n"/>
      <c r="AD50" s="351" t="n"/>
      <c r="AE50" s="351" t="n"/>
      <c r="AF50" s="351" t="n"/>
    </row>
    <row r="51" ht="24" customHeight="1" s="348">
      <c r="A51" s="351" t="n"/>
      <c r="B51" s="351" t="n"/>
      <c r="C51" s="345" t="n"/>
      <c r="D51" s="362" t="n"/>
      <c r="E51" s="362" t="n"/>
      <c r="F51" s="334" t="n"/>
      <c r="G51" s="362" t="n"/>
      <c r="H51" s="336" t="n"/>
      <c r="I51" s="351" t="n"/>
      <c r="J51" s="336" t="n"/>
      <c r="K51" s="336" t="n"/>
      <c r="L51" s="336" t="n"/>
      <c r="M51" s="236" t="n"/>
      <c r="N51" s="236" t="n"/>
      <c r="O51" s="236" t="n"/>
      <c r="P51" s="236" t="n"/>
      <c r="Q51" s="236" t="n"/>
      <c r="R51" s="236" t="n"/>
      <c r="S51" s="236" t="n"/>
      <c r="T51" s="236" t="n"/>
      <c r="U51" s="144" t="n"/>
      <c r="V51" s="351" t="n"/>
      <c r="W51" s="351" t="n"/>
      <c r="X51" s="351" t="n"/>
      <c r="Y51" s="351" t="n"/>
      <c r="Z51" s="351" t="n"/>
      <c r="AA51" s="351" t="n"/>
      <c r="AB51" s="351" t="n"/>
      <c r="AC51" s="351" t="n"/>
      <c r="AD51" s="351" t="n"/>
      <c r="AE51" s="351" t="n"/>
      <c r="AF51" s="351" t="n"/>
    </row>
    <row r="52">
      <c r="A52" s="351" t="n"/>
      <c r="B52" s="351" t="n"/>
      <c r="C52" s="329" t="inlineStr">
        <is>
          <t>Supervisor Signature</t>
        </is>
      </c>
      <c r="D52" s="363" t="n"/>
      <c r="E52" s="363" t="n"/>
      <c r="F52" s="329" t="inlineStr">
        <is>
          <t>Date</t>
        </is>
      </c>
      <c r="G52" s="363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351" t="n"/>
      <c r="V52" s="351" t="n"/>
      <c r="W52" s="351" t="n"/>
      <c r="X52" s="351" t="n"/>
      <c r="Y52" s="351" t="n"/>
      <c r="Z52" s="351" t="n"/>
      <c r="AA52" s="351" t="n"/>
      <c r="AB52" s="351" t="n"/>
      <c r="AC52" s="351" t="n"/>
      <c r="AD52" s="351" t="n"/>
      <c r="AE52" s="351" t="n"/>
      <c r="AF52" s="351" t="n"/>
    </row>
    <row r="53" ht="26.25" customHeight="1" s="348">
      <c r="A53" s="351" t="n"/>
      <c r="B53" s="351" t="n"/>
      <c r="C53" s="345" t="n"/>
      <c r="D53" s="362" t="n"/>
      <c r="E53" s="362" t="n"/>
      <c r="F53" s="331" t="n"/>
      <c r="G53" s="362" t="n"/>
      <c r="H53" s="6" t="n"/>
      <c r="I53" s="6" t="n"/>
      <c r="J53" s="6" t="n"/>
      <c r="K53" s="6" t="n"/>
      <c r="L53" s="6" t="n"/>
      <c r="M53" s="6" t="n"/>
      <c r="N53" s="237" t="n"/>
      <c r="O53" s="238" t="n"/>
      <c r="P53" s="346" t="n"/>
      <c r="Q53" s="351" t="n"/>
      <c r="R53" s="351" t="n"/>
      <c r="S53" s="351" t="n"/>
      <c r="T53" s="351" t="n"/>
      <c r="U53" s="351" t="n"/>
      <c r="V53" s="351" t="n"/>
      <c r="W53" s="351" t="n"/>
      <c r="X53" s="351" t="n"/>
      <c r="Y53" s="351" t="n"/>
      <c r="Z53" s="351" t="n"/>
      <c r="AA53" s="351" t="n"/>
      <c r="AB53" s="351" t="n"/>
      <c r="AC53" s="351" t="n"/>
      <c r="AD53" s="351" t="n"/>
      <c r="AE53" s="351" t="n"/>
      <c r="AF53" s="351" t="n"/>
    </row>
    <row r="54">
      <c r="A54" s="351" t="n"/>
      <c r="B54" s="351" t="n"/>
      <c r="C54" s="329" t="inlineStr">
        <is>
          <t>Manager Signature</t>
        </is>
      </c>
      <c r="D54" s="363" t="n"/>
      <c r="E54" s="363" t="n"/>
      <c r="F54" s="329" t="inlineStr">
        <is>
          <t>Date</t>
        </is>
      </c>
      <c r="G54" s="363" t="n"/>
      <c r="H54" s="6" t="n"/>
      <c r="I54" s="239" t="inlineStr">
        <is>
          <t>{42}</t>
        </is>
      </c>
      <c r="J54" s="239" t="n"/>
      <c r="K54" s="239" t="n"/>
      <c r="L54" s="239" t="n"/>
      <c r="M54" s="6" t="n"/>
      <c r="N54" s="6" t="n"/>
      <c r="O54" s="6" t="n"/>
      <c r="P54" s="6" t="n"/>
      <c r="Q54" s="6" t="n"/>
      <c r="R54" s="6" t="n"/>
      <c r="S54" s="6" t="n"/>
      <c r="T54" s="6" t="n"/>
      <c r="U54" s="351" t="n"/>
      <c r="V54" s="351" t="n"/>
      <c r="W54" s="351" t="n"/>
      <c r="X54" s="351" t="n"/>
      <c r="Y54" s="351" t="n"/>
      <c r="Z54" s="351" t="n"/>
      <c r="AA54" s="351" t="n"/>
      <c r="AB54" s="351" t="n"/>
      <c r="AC54" s="351" t="n"/>
      <c r="AD54" s="351" t="n"/>
      <c r="AE54" s="351" t="n"/>
      <c r="AF54" s="351" t="n"/>
    </row>
    <row r="55">
      <c r="A55" s="351" t="n"/>
      <c r="B55" s="351" t="n"/>
      <c r="C55" s="240" t="n"/>
      <c r="D55" s="240" t="n"/>
      <c r="E55" s="240" t="n"/>
      <c r="F55" s="240" t="n"/>
      <c r="G55" s="240" t="n"/>
      <c r="H55" s="240" t="n"/>
      <c r="I55" s="240" t="n"/>
      <c r="J55" s="240" t="n"/>
      <c r="K55" s="240" t="n"/>
      <c r="L55" s="240" t="n"/>
      <c r="M55" s="240" t="n"/>
      <c r="N55" s="240" t="n"/>
      <c r="O55" s="240" t="n"/>
      <c r="P55" s="240" t="n"/>
      <c r="Q55" s="240" t="n"/>
      <c r="R55" s="240" t="n"/>
      <c r="S55" s="240" t="n"/>
      <c r="T55" s="240" t="n"/>
      <c r="U55" s="351" t="n"/>
      <c r="V55" s="351" t="n"/>
      <c r="W55" s="351" t="n"/>
      <c r="X55" s="351" t="n"/>
      <c r="Y55" s="351" t="n"/>
      <c r="Z55" s="351" t="n"/>
      <c r="AA55" s="351" t="n"/>
      <c r="AB55" s="351" t="n"/>
      <c r="AC55" s="351" t="n"/>
      <c r="AD55" s="351" t="n"/>
      <c r="AE55" s="351" t="n"/>
      <c r="AF55" s="35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45"/>
  <mergeCells count="33">
    <mergeCell ref="C54:E54"/>
    <mergeCell ref="V2:W2"/>
    <mergeCell ref="C8:F8"/>
    <mergeCell ref="F54:G54"/>
    <mergeCell ref="H10:I10"/>
    <mergeCell ref="C7:F7"/>
    <mergeCell ref="K5:L5"/>
    <mergeCell ref="M5:N5"/>
    <mergeCell ref="H50:I50"/>
    <mergeCell ref="C51:E51"/>
    <mergeCell ref="A1:T1"/>
    <mergeCell ref="C52:E52"/>
    <mergeCell ref="V3:AB3"/>
    <mergeCell ref="F51:G51"/>
    <mergeCell ref="M10:N10"/>
    <mergeCell ref="H51:I51"/>
    <mergeCell ref="C6:F6"/>
    <mergeCell ref="C5:F5"/>
    <mergeCell ref="M7:N7"/>
    <mergeCell ref="M6:N6"/>
    <mergeCell ref="C53:E53"/>
    <mergeCell ref="H7:I7"/>
    <mergeCell ref="H28:I28"/>
    <mergeCell ref="C10:F10"/>
    <mergeCell ref="M8:N8"/>
    <mergeCell ref="F52:G52"/>
    <mergeCell ref="P53:T53"/>
    <mergeCell ref="AA2:AB2"/>
    <mergeCell ref="K10:L10"/>
    <mergeCell ref="H5:I5"/>
    <mergeCell ref="K4:L4"/>
    <mergeCell ref="M4:N4"/>
    <mergeCell ref="F53:G53"/>
  </mergeCells>
  <dataValidations count="5">
    <dataValidation sqref="A14:A48" showDropDown="0" showInputMessage="0" showErrorMessage="0" allowBlank="1" type="list">
      <formula1>"On Day,Off Day,Sick,Absent,Holiday,Annual Leave"</formula1>
    </dataValidation>
    <dataValidation sqref="B14:B48" showDropDown="0" showInputMessage="0" showErrorMessage="0" allowBlank="1" type="list">
      <formula1>"Holiday Double,Phagwah,Good Friday,Easter Monday,Labour Day,Christmas,Eid ul Azha"</formula1>
    </dataValidation>
    <dataValidation sqref="J14:J48" showDropDown="0" showInputMessage="0" showErrorMessage="0" allowBlank="1" type="list">
      <formula1>_xlfn._LONGTEXT("Unico,Unico-2,Unico-42,Unico-44,Unico-46,Unico-47,Unico-48,Unico-49,Globe,Globe-12,Hebrews,Romans-2,Beacon,Numbers,Zebra-24,Sunrise,Sunrise-1,Sunflower 6,Sunset 12,Ripple,Neptune P1,Neptune P2,Neptune P3,Neptune P4,Neptune P5,Neptune P6,Neptune P7,Rainbow"," 1,Rainbow 2,Citadel,Sunset 11,Autumn,Autumn-2,Miracle,Miracle 1,Canteen,Guard Hut")</formula1>
    </dataValidation>
    <dataValidation sqref="O7" showDropDown="0" showInputMessage="0" showErrorMessage="0" allowBlank="1" type="list">
      <formula1>"Caricom,EU,UN,DMC,ARU,Head Office,Canteen"</formula1>
    </dataValidation>
    <dataValidation sqref="O6" showDropDown="0" showInputMessage="0" showErrorMessage="0" allowBlank="1" type="list">
      <formula1>"Unarmed,Armed"</formula1>
    </dataValidation>
  </dataValidations>
  <printOptions horizontalCentered="1"/>
  <pageMargins left="0.5" right="0.5" top="0.5" bottom="1" header="0.5" footer="0.5"/>
  <pageSetup orientation="portrait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AL55"/>
  <sheetViews>
    <sheetView topLeftCell="A42" workbookViewId="0">
      <selection activeCell="C52" sqref="C52:E52"/>
    </sheetView>
  </sheetViews>
  <sheetFormatPr baseColWidth="8" defaultRowHeight="13.5"/>
  <cols>
    <col width="12.28515625" customWidth="1" style="348" min="1" max="1"/>
    <col width="15.140625" customWidth="1" style="348" min="2" max="2"/>
    <col width="12.42578125" customWidth="1" style="348" min="3" max="3"/>
    <col width="9.28515625" customWidth="1" style="348" min="4" max="4"/>
    <col hidden="1" width="9.28515625" customWidth="1" style="348" min="5" max="5"/>
    <col hidden="1" width="2" customWidth="1" style="348" min="6" max="6"/>
    <col hidden="1" width="12.5703125" customWidth="1" style="348" min="7" max="7"/>
    <col width="9.28515625" customWidth="1" style="348" min="8" max="8"/>
    <col width="6.5703125" customWidth="1" style="348" min="9" max="9"/>
    <col width="10.140625" customWidth="1" style="348" min="10" max="10"/>
    <col width="15.28515625" customWidth="1" style="348" min="11" max="11"/>
    <col width="10.5703125" customWidth="1" style="348" min="12" max="12"/>
    <col width="11" customWidth="1" style="348" min="13" max="13"/>
    <col width="9.85546875" customWidth="1" style="348" min="14" max="14"/>
    <col width="11.140625" customWidth="1" style="348" min="15" max="15"/>
    <col width="9.85546875" customWidth="1" style="348" min="16" max="16"/>
    <col width="10.28515625" customWidth="1" style="348" min="17" max="17"/>
    <col width="8.85546875" customWidth="1" style="348" min="18" max="19"/>
    <col width="45.28515625" customWidth="1" style="348" min="20" max="20"/>
    <col width="9.140625" customWidth="1" style="348" min="21" max="21"/>
    <col width="3.140625" customWidth="1" style="348" min="22" max="29"/>
    <col width="10.28515625" customWidth="1" style="348" min="30" max="30"/>
  </cols>
  <sheetData>
    <row r="1" ht="32.25" customFormat="1" customHeight="1" s="1" thickBot="1">
      <c r="A1" s="332" t="n"/>
      <c r="B1" s="354" t="n"/>
      <c r="C1" s="354" t="n"/>
      <c r="D1" s="354" t="n"/>
      <c r="E1" s="354" t="n"/>
      <c r="F1" s="354" t="n"/>
      <c r="G1" s="354" t="n"/>
      <c r="H1" s="354" t="n"/>
      <c r="I1" s="354" t="n"/>
      <c r="J1" s="354" t="n"/>
      <c r="K1" s="354" t="n"/>
      <c r="L1" s="354" t="n"/>
      <c r="M1" s="354" t="n"/>
      <c r="N1" s="354" t="n"/>
      <c r="O1" s="354" t="n"/>
      <c r="P1" s="354" t="n"/>
      <c r="Q1" s="354" t="n"/>
      <c r="R1" s="354" t="n"/>
      <c r="S1" s="354" t="n"/>
      <c r="T1" s="355" t="n"/>
      <c r="U1" s="351" t="n"/>
      <c r="V1" s="351" t="n"/>
      <c r="W1" s="351" t="n"/>
      <c r="X1" s="351" t="n"/>
      <c r="Y1" s="351" t="n"/>
      <c r="Z1" s="351" t="n"/>
      <c r="AA1" s="351" t="n"/>
      <c r="AB1" s="351" t="n"/>
      <c r="AC1" s="351" t="n"/>
      <c r="AD1" s="126" t="n"/>
      <c r="AE1" s="351" t="n"/>
      <c r="AF1" s="351" t="n"/>
    </row>
    <row r="2" ht="15" customFormat="1" customHeight="1" s="1">
      <c r="A2" s="351" t="n"/>
      <c r="B2" s="351" t="n"/>
      <c r="C2" s="127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128" t="n"/>
      <c r="U2" s="351" t="n"/>
      <c r="V2" s="343" t="n">
        <v>2025</v>
      </c>
      <c r="W2" s="356" t="n"/>
      <c r="X2" s="351" t="n"/>
      <c r="Y2" s="351" t="n"/>
      <c r="Z2" s="129" t="inlineStr">
        <is>
          <t>Month:</t>
        </is>
      </c>
      <c r="AA2" s="343" t="n">
        <v>3</v>
      </c>
      <c r="AB2" s="356" t="n"/>
      <c r="AC2" s="351" t="n"/>
      <c r="AD2" s="351" t="n"/>
      <c r="AE2" s="351" t="n"/>
      <c r="AF2" s="351" t="n"/>
    </row>
    <row r="3" ht="15.6" customHeight="1" s="348" thickBot="1">
      <c r="A3" s="351" t="n"/>
      <c r="B3" s="351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351" t="n"/>
      <c r="V3" s="333">
        <f>DATE(V2,AA2,1)</f>
        <v/>
      </c>
      <c r="W3" s="357" t="n"/>
      <c r="X3" s="357" t="n"/>
      <c r="Y3" s="357" t="n"/>
      <c r="Z3" s="357" t="n"/>
      <c r="AA3" s="357" t="n"/>
      <c r="AB3" s="358" t="n"/>
      <c r="AC3" s="351" t="n"/>
      <c r="AD3" s="351" t="n"/>
      <c r="AE3" s="351" t="n"/>
      <c r="AF3" s="249" t="n"/>
    </row>
    <row r="4" ht="21" customHeight="1" s="348" thickBot="1">
      <c r="A4" s="351" t="n"/>
      <c r="B4" s="351" t="n"/>
      <c r="C4" s="25" t="inlineStr">
        <is>
          <t>Federal Manangement Systems</t>
        </is>
      </c>
      <c r="D4" s="25" t="n"/>
      <c r="E4" s="25" t="n"/>
      <c r="F4" s="25" t="n"/>
      <c r="G4" s="25" t="n"/>
      <c r="H4" s="6" t="n"/>
      <c r="I4" s="6" t="n"/>
      <c r="J4" s="6" t="n"/>
      <c r="K4" s="330" t="inlineStr">
        <is>
          <t>Employee Number:</t>
        </is>
      </c>
      <c r="L4" s="351" t="n"/>
      <c r="M4" s="342" t="inlineStr">
        <is>
          <t>789</t>
        </is>
      </c>
      <c r="N4" s="355" t="n"/>
      <c r="O4" s="6" t="n"/>
      <c r="P4" s="6" t="n"/>
      <c r="Q4" s="6" t="n"/>
      <c r="R4" s="6" t="n"/>
      <c r="S4" s="6" t="n"/>
      <c r="T4" s="6" t="n"/>
      <c r="U4" s="351" t="n"/>
      <c r="V4" s="130" t="inlineStr">
        <is>
          <t>Su</t>
        </is>
      </c>
      <c r="W4" s="131" t="inlineStr">
        <is>
          <t>M</t>
        </is>
      </c>
      <c r="X4" s="131" t="inlineStr">
        <is>
          <t>Tu</t>
        </is>
      </c>
      <c r="Y4" s="131" t="inlineStr">
        <is>
          <t>W</t>
        </is>
      </c>
      <c r="Z4" s="131" t="inlineStr">
        <is>
          <t>Th</t>
        </is>
      </c>
      <c r="AA4" s="131" t="inlineStr">
        <is>
          <t>F</t>
        </is>
      </c>
      <c r="AB4" s="132" t="inlineStr">
        <is>
          <t>Sa</t>
        </is>
      </c>
      <c r="AC4" s="351" t="n"/>
      <c r="AD4" s="133" t="inlineStr">
        <is>
          <t>Overtime Options</t>
        </is>
      </c>
      <c r="AE4" s="351" t="n"/>
      <c r="AF4" s="351" t="n"/>
      <c r="AJ4" s="257" t="n"/>
    </row>
    <row r="5" ht="14.1" customHeight="1" s="348" thickBot="1">
      <c r="A5" s="351" t="n"/>
      <c r="B5" s="351" t="n"/>
      <c r="C5" s="337" t="n"/>
      <c r="D5" s="351" t="n"/>
      <c r="E5" s="351" t="n"/>
      <c r="F5" s="351" t="n"/>
      <c r="G5" s="6" t="n"/>
      <c r="H5" s="340" t="n"/>
      <c r="I5" s="351" t="n"/>
      <c r="J5" s="340" t="n"/>
      <c r="K5" s="344" t="inlineStr">
        <is>
          <t>Employee Name:</t>
        </is>
      </c>
      <c r="L5" s="359" t="n"/>
      <c r="M5" s="342" t="inlineStr">
        <is>
          <t>Walcott, Sonia Maria Dianne</t>
        </is>
      </c>
      <c r="N5" s="355" t="n"/>
      <c r="O5" s="337" t="n"/>
      <c r="P5" s="337" t="n"/>
      <c r="Q5" s="337" t="n"/>
      <c r="R5" s="337" t="n"/>
      <c r="S5" s="337" t="n"/>
      <c r="T5" s="337" t="n"/>
      <c r="U5" s="351" t="n"/>
      <c r="V5" s="263">
        <f>IF(MONTH($V$3)&lt;&gt;MONTH($V$3-WEEKDAY($V$3,1)+(ROW(V5)-ROW($V$5))*7+(COLUMN(V5)-COLUMN($V$5)+1)),"",$V$3-WEEKDAY($V$3,1)+(ROW(V5)-ROW($V$5))*7+(COLUMN(V5)-COLUMN($V$5)+1))</f>
        <v/>
      </c>
      <c r="W5" s="263">
        <f>IF(MONTH($V$3)&lt;&gt;MONTH($V$3-WEEKDAY($V$3,1)+(ROW(W5)-ROW($V$5))*7+(COLUMN(W5)-COLUMN($V$5)+1)),"",$V$3-WEEKDAY($V$3,1)+(ROW(W5)-ROW($V$5))*7+(COLUMN(W5)-COLUMN($V$5)+1))</f>
        <v/>
      </c>
      <c r="X5" s="263">
        <f>IF(MONTH($V$3)&lt;&gt;MONTH($V$3-WEEKDAY($V$3,1)+(ROW(X5)-ROW($V$5))*7+(COLUMN(X5)-COLUMN($V$5)+1)),"",$V$3-WEEKDAY($V$3,1)+(ROW(X5)-ROW($V$5))*7+(COLUMN(X5)-COLUMN($V$5)+1))</f>
        <v/>
      </c>
      <c r="Y5" s="263">
        <f>IF(MONTH($V$3)&lt;&gt;MONTH($V$3-WEEKDAY($V$3,1)+(ROW(Y5)-ROW($V$5))*7+(COLUMN(Y5)-COLUMN($V$5)+1)),"",$V$3-WEEKDAY($V$3,1)+(ROW(Y5)-ROW($V$5))*7+(COLUMN(Y5)-COLUMN($V$5)+1))</f>
        <v/>
      </c>
      <c r="Z5" s="263">
        <f>IF(MONTH($V$3)&lt;&gt;MONTH($V$3-WEEKDAY($V$3,1)+(ROW(Z5)-ROW($V$5))*7+(COLUMN(Z5)-COLUMN($V$5)+1)),"",$V$3-WEEKDAY($V$3,1)+(ROW(Z5)-ROW($V$5))*7+(COLUMN(Z5)-COLUMN($V$5)+1))</f>
        <v/>
      </c>
      <c r="AA5" s="263">
        <f>IF(MONTH($V$3)&lt;&gt;MONTH($V$3-WEEKDAY($V$3,1)+(ROW(AA5)-ROW($V$5))*7+(COLUMN(AA5)-COLUMN($V$5)+1)),"",$V$3-WEEKDAY($V$3,1)+(ROW(AA5)-ROW($V$5))*7+(COLUMN(AA5)-COLUMN($V$5)+1))</f>
        <v/>
      </c>
      <c r="AB5" s="263">
        <f>IF(MONTH($V$3)&lt;&gt;MONTH($V$3-WEEKDAY($V$3,1)+(ROW(AB5)-ROW($V$5))*7+(COLUMN(AB5)-COLUMN($V$5)+1)),"",$V$3-WEEKDAY($V$3,1)+(ROW(AB5)-ROW($V$5))*7+(COLUMN(AB5)-COLUMN($V$5)+1))</f>
        <v/>
      </c>
      <c r="AC5" s="351" t="n"/>
      <c r="AD5" s="351" t="n"/>
      <c r="AE5" s="3" t="b">
        <v>1</v>
      </c>
      <c r="AF5" s="258" t="n"/>
      <c r="AJ5" s="350" t="n"/>
      <c r="AK5" s="350" t="n"/>
      <c r="AL5" s="350" t="n"/>
    </row>
    <row r="6" ht="14.1" customHeight="1" s="348" thickBot="1">
      <c r="A6" s="351" t="n"/>
      <c r="B6" s="351" t="n"/>
      <c r="C6" s="337" t="inlineStr">
        <is>
          <t xml:space="preserve">120 Peter Rose St </t>
        </is>
      </c>
      <c r="D6" s="351" t="n"/>
      <c r="E6" s="351" t="n"/>
      <c r="F6" s="351" t="n"/>
      <c r="G6" s="6" t="n"/>
      <c r="H6" s="6" t="n"/>
      <c r="I6" s="6" t="n"/>
      <c r="J6" s="6" t="n"/>
      <c r="K6" s="6" t="n"/>
      <c r="L6" s="6" t="n"/>
      <c r="M6" s="339" t="inlineStr">
        <is>
          <t>Armed or unarmed</t>
        </is>
      </c>
      <c r="N6" s="360" t="n"/>
      <c r="O6" s="135" t="inlineStr">
        <is>
          <t>Unarmed</t>
        </is>
      </c>
      <c r="P6" s="6" t="n"/>
      <c r="Q6" s="6" t="n"/>
      <c r="R6" s="6" t="n"/>
      <c r="S6" s="6" t="n"/>
      <c r="T6" s="6" t="n"/>
      <c r="U6" s="351" t="n"/>
      <c r="V6" s="263">
        <f>IF(MONTH($V$3)&lt;&gt;MONTH($V$3-WEEKDAY($V$3,1)+(ROW(V6)-ROW($V$5))*7+(COLUMN(V6)-COLUMN($V$5)+1)),"",$V$3-WEEKDAY($V$3,1)+(ROW(V6)-ROW($V$5))*7+(COLUMN(V6)-COLUMN($V$5)+1))</f>
        <v/>
      </c>
      <c r="W6" s="263">
        <f>IF(MONTH($V$3)&lt;&gt;MONTH($V$3-WEEKDAY($V$3,1)+(ROW(W6)-ROW($V$5))*7+(COLUMN(W6)-COLUMN($V$5)+1)),"",$V$3-WEEKDAY($V$3,1)+(ROW(W6)-ROW($V$5))*7+(COLUMN(W6)-COLUMN($V$5)+1))</f>
        <v/>
      </c>
      <c r="X6" s="263">
        <f>IF(MONTH($V$3)&lt;&gt;MONTH($V$3-WEEKDAY($V$3,1)+(ROW(X6)-ROW($V$5))*7+(COLUMN(X6)-COLUMN($V$5)+1)),"",$V$3-WEEKDAY($V$3,1)+(ROW(X6)-ROW($V$5))*7+(COLUMN(X6)-COLUMN($V$5)+1))</f>
        <v/>
      </c>
      <c r="Y6" s="263">
        <f>IF(MONTH($V$3)&lt;&gt;MONTH($V$3-WEEKDAY($V$3,1)+(ROW(Y6)-ROW($V$5))*7+(COLUMN(Y6)-COLUMN($V$5)+1)),"",$V$3-WEEKDAY($V$3,1)+(ROW(Y6)-ROW($V$5))*7+(COLUMN(Y6)-COLUMN($V$5)+1))</f>
        <v/>
      </c>
      <c r="Z6" s="263">
        <f>IF(MONTH($V$3)&lt;&gt;MONTH($V$3-WEEKDAY($V$3,1)+(ROW(Z6)-ROW($V$5))*7+(COLUMN(Z6)-COLUMN($V$5)+1)),"",$V$3-WEEKDAY($V$3,1)+(ROW(Z6)-ROW($V$5))*7+(COLUMN(Z6)-COLUMN($V$5)+1))</f>
        <v/>
      </c>
      <c r="AA6" s="263">
        <f>IF(MONTH($V$3)&lt;&gt;MONTH($V$3-WEEKDAY($V$3,1)+(ROW(AA6)-ROW($V$5))*7+(COLUMN(AA6)-COLUMN($V$5)+1)),"",$V$3-WEEKDAY($V$3,1)+(ROW(AA6)-ROW($V$5))*7+(COLUMN(AA6)-COLUMN($V$5)+1))</f>
        <v/>
      </c>
      <c r="AB6" s="263">
        <f>IF(MONTH($V$3)&lt;&gt;MONTH($V$3-WEEKDAY($V$3,1)+(ROW(AB6)-ROW($V$5))*7+(COLUMN(AB6)-COLUMN($V$5)+1)),"",$V$3-WEEKDAY($V$3,1)+(ROW(AB6)-ROW($V$5))*7+(COLUMN(AB6)-COLUMN($V$5)+1))</f>
        <v/>
      </c>
      <c r="AC6" s="351" t="n"/>
      <c r="AD6" s="136" t="inlineStr">
        <is>
          <t>After:</t>
        </is>
      </c>
      <c r="AE6" s="264" t="n">
        <v>8</v>
      </c>
      <c r="AF6" s="258" t="n"/>
      <c r="AJ6" s="350" t="n"/>
      <c r="AL6" s="251" t="n"/>
    </row>
    <row r="7" ht="14.1" customHeight="1" s="348" thickBot="1">
      <c r="A7" s="351" t="n"/>
      <c r="B7" s="351" t="n"/>
      <c r="C7" s="337" t="inlineStr">
        <is>
          <t>Queenstown</t>
        </is>
      </c>
      <c r="D7" s="351" t="n"/>
      <c r="E7" s="351" t="n"/>
      <c r="F7" s="351" t="n"/>
      <c r="G7" s="6" t="n"/>
      <c r="H7" s="340" t="n"/>
      <c r="I7" s="351" t="n"/>
      <c r="J7" s="340" t="n"/>
      <c r="K7" s="340" t="n"/>
      <c r="L7" s="340" t="n"/>
      <c r="M7" s="338" t="inlineStr">
        <is>
          <t>Agency</t>
        </is>
      </c>
      <c r="N7" s="361" t="n"/>
      <c r="O7" s="7" t="inlineStr">
        <is>
          <t>Caricom</t>
        </is>
      </c>
      <c r="P7" s="6" t="n"/>
      <c r="Q7" s="6" t="n"/>
      <c r="R7" s="6" t="n"/>
      <c r="S7" s="6" t="n"/>
      <c r="T7" s="6" t="n"/>
      <c r="U7" s="351" t="n"/>
      <c r="V7" s="263">
        <f>IF(MONTH($V$3)&lt;&gt;MONTH($V$3-WEEKDAY($V$3,1)+(ROW(V7)-ROW($V$5))*7+(COLUMN(V7)-COLUMN($V$5)+1)),"",$V$3-WEEKDAY($V$3,1)+(ROW(V7)-ROW($V$5))*7+(COLUMN(V7)-COLUMN($V$5)+1))</f>
        <v/>
      </c>
      <c r="W7" s="263">
        <f>IF(MONTH($V$3)&lt;&gt;MONTH($V$3-WEEKDAY($V$3,1)+(ROW(W7)-ROW($V$5))*7+(COLUMN(W7)-COLUMN($V$5)+1)),"",$V$3-WEEKDAY($V$3,1)+(ROW(W7)-ROW($V$5))*7+(COLUMN(W7)-COLUMN($V$5)+1))</f>
        <v/>
      </c>
      <c r="X7" s="263">
        <f>IF(MONTH($V$3)&lt;&gt;MONTH($V$3-WEEKDAY($V$3,1)+(ROW(X7)-ROW($V$5))*7+(COLUMN(X7)-COLUMN($V$5)+1)),"",$V$3-WEEKDAY($V$3,1)+(ROW(X7)-ROW($V$5))*7+(COLUMN(X7)-COLUMN($V$5)+1))</f>
        <v/>
      </c>
      <c r="Y7" s="263">
        <f>IF(MONTH($V$3)&lt;&gt;MONTH($V$3-WEEKDAY($V$3,1)+(ROW(Y7)-ROW($V$5))*7+(COLUMN(Y7)-COLUMN($V$5)+1)),"",$V$3-WEEKDAY($V$3,1)+(ROW(Y7)-ROW($V$5))*7+(COLUMN(Y7)-COLUMN($V$5)+1))</f>
        <v/>
      </c>
      <c r="Z7" s="263">
        <f>IF(MONTH($V$3)&lt;&gt;MONTH($V$3-WEEKDAY($V$3,1)+(ROW(Z7)-ROW($V$5))*7+(COLUMN(Z7)-COLUMN($V$5)+1)),"",$V$3-WEEKDAY($V$3,1)+(ROW(Z7)-ROW($V$5))*7+(COLUMN(Z7)-COLUMN($V$5)+1))</f>
        <v/>
      </c>
      <c r="AA7" s="263">
        <f>IF(MONTH($V$3)&lt;&gt;MONTH($V$3-WEEKDAY($V$3,1)+(ROW(AA7)-ROW($V$5))*7+(COLUMN(AA7)-COLUMN($V$5)+1)),"",$V$3-WEEKDAY($V$3,1)+(ROW(AA7)-ROW($V$5))*7+(COLUMN(AA7)-COLUMN($V$5)+1))</f>
        <v/>
      </c>
      <c r="AB7" s="263">
        <f>IF(MONTH($V$3)&lt;&gt;MONTH($V$3-WEEKDAY($V$3,1)+(ROW(AB7)-ROW($V$5))*7+(COLUMN(AB7)-COLUMN($V$5)+1)),"",$V$3-WEEKDAY($V$3,1)+(ROW(AB7)-ROW($V$5))*7+(COLUMN(AB7)-COLUMN($V$5)+1))</f>
        <v/>
      </c>
      <c r="AC7" s="351" t="n"/>
      <c r="AD7" s="351" t="n"/>
      <c r="AE7" s="351" t="n"/>
      <c r="AF7" s="258" t="n"/>
      <c r="AJ7" s="350" t="n"/>
      <c r="AL7" s="251" t="n"/>
    </row>
    <row r="8">
      <c r="A8" s="351" t="n"/>
      <c r="B8" s="351" t="n"/>
      <c r="C8" s="337" t="inlineStr">
        <is>
          <t>Georgetown, Guyana</t>
        </is>
      </c>
      <c r="D8" s="351" t="n"/>
      <c r="E8" s="351" t="n"/>
      <c r="F8" s="351" t="n"/>
      <c r="G8" s="6" t="n"/>
      <c r="H8" s="6" t="n"/>
      <c r="I8" s="6" t="n"/>
      <c r="J8" s="6" t="n"/>
      <c r="K8" s="6" t="n"/>
      <c r="L8" s="6" t="n"/>
      <c r="M8" s="341" t="n"/>
      <c r="N8" s="351" t="n"/>
      <c r="O8" s="351" t="n"/>
      <c r="P8" s="6" t="n"/>
      <c r="Q8" s="6" t="n"/>
      <c r="R8" s="6" t="n"/>
      <c r="S8" s="6" t="n"/>
      <c r="T8" s="6" t="n"/>
      <c r="U8" s="351" t="n"/>
      <c r="V8" s="263">
        <f>IF(MONTH($V$3)&lt;&gt;MONTH($V$3-WEEKDAY($V$3,1)+(ROW(V8)-ROW($V$5))*7+(COLUMN(V8)-COLUMN($V$5)+1)),"",$V$3-WEEKDAY($V$3,1)+(ROW(V8)-ROW($V$5))*7+(COLUMN(V8)-COLUMN($V$5)+1))</f>
        <v/>
      </c>
      <c r="W8" s="263">
        <f>IF(MONTH($V$3)&lt;&gt;MONTH($V$3-WEEKDAY($V$3,1)+(ROW(W8)-ROW($V$5))*7+(COLUMN(W8)-COLUMN($V$5)+1)),"",$V$3-WEEKDAY($V$3,1)+(ROW(W8)-ROW($V$5))*7+(COLUMN(W8)-COLUMN($V$5)+1))</f>
        <v/>
      </c>
      <c r="X8" s="263">
        <f>IF(MONTH($V$3)&lt;&gt;MONTH($V$3-WEEKDAY($V$3,1)+(ROW(X8)-ROW($V$5))*7+(COLUMN(X8)-COLUMN($V$5)+1)),"",$V$3-WEEKDAY($V$3,1)+(ROW(X8)-ROW($V$5))*7+(COLUMN(X8)-COLUMN($V$5)+1))</f>
        <v/>
      </c>
      <c r="Y8" s="263">
        <f>IF(MONTH($V$3)&lt;&gt;MONTH($V$3-WEEKDAY($V$3,1)+(ROW(Y8)-ROW($V$5))*7+(COLUMN(Y8)-COLUMN($V$5)+1)),"",$V$3-WEEKDAY($V$3,1)+(ROW(Y8)-ROW($V$5))*7+(COLUMN(Y8)-COLUMN($V$5)+1))</f>
        <v/>
      </c>
      <c r="Z8" s="263">
        <f>IF(MONTH($V$3)&lt;&gt;MONTH($V$3-WEEKDAY($V$3,1)+(ROW(Z8)-ROW($V$5))*7+(COLUMN(Z8)-COLUMN($V$5)+1)),"",$V$3-WEEKDAY($V$3,1)+(ROW(Z8)-ROW($V$5))*7+(COLUMN(Z8)-COLUMN($V$5)+1))</f>
        <v/>
      </c>
      <c r="AA8" s="263">
        <f>IF(MONTH($V$3)&lt;&gt;MONTH($V$3-WEEKDAY($V$3,1)+(ROW(AA8)-ROW($V$5))*7+(COLUMN(AA8)-COLUMN($V$5)+1)),"",$V$3-WEEKDAY($V$3,1)+(ROW(AA8)-ROW($V$5))*7+(COLUMN(AA8)-COLUMN($V$5)+1))</f>
        <v/>
      </c>
      <c r="AB8" s="263">
        <f>IF(MONTH($V$3)&lt;&gt;MONTH($V$3-WEEKDAY($V$3,1)+(ROW(AB8)-ROW($V$5))*7+(COLUMN(AB8)-COLUMN($V$5)+1)),"",$V$3-WEEKDAY($V$3,1)+(ROW(AB8)-ROW($V$5))*7+(COLUMN(AB8)-COLUMN($V$5)+1))</f>
        <v/>
      </c>
      <c r="AC8" s="351" t="n"/>
      <c r="AD8" s="351" t="n"/>
      <c r="AE8" s="3" t="b">
        <v>1</v>
      </c>
      <c r="AF8" s="258" t="n"/>
      <c r="AJ8" s="350" t="n"/>
      <c r="AL8" s="251" t="n"/>
    </row>
    <row r="9">
      <c r="A9" s="351" t="n"/>
      <c r="B9" s="351" t="n"/>
      <c r="C9" s="337" t="n"/>
      <c r="D9" s="337" t="n"/>
      <c r="E9" s="337" t="n"/>
      <c r="F9" s="337" t="n"/>
      <c r="G9" s="6" t="n"/>
      <c r="H9" s="6" t="n"/>
      <c r="I9" s="6" t="n"/>
      <c r="J9" s="6" t="n"/>
      <c r="K9" s="6" t="n"/>
      <c r="L9" s="6" t="n"/>
      <c r="M9" s="137" t="n"/>
      <c r="N9" s="137" t="n"/>
      <c r="O9" s="6" t="n"/>
      <c r="P9" s="6" t="n"/>
      <c r="Q9" s="6" t="n"/>
      <c r="R9" s="6" t="n"/>
      <c r="S9" s="6" t="n"/>
      <c r="T9" s="6" t="n"/>
      <c r="U9" s="351" t="n"/>
      <c r="V9" s="265" t="n"/>
      <c r="W9" s="265" t="n"/>
      <c r="X9" s="265" t="n"/>
      <c r="Y9" s="265" t="n"/>
      <c r="Z9" s="265" t="n"/>
      <c r="AA9" s="265" t="n"/>
      <c r="AB9" s="265" t="n"/>
      <c r="AC9" s="351" t="n"/>
      <c r="AD9" s="351" t="n"/>
      <c r="AE9" s="3" t="n"/>
      <c r="AF9" s="351" t="n"/>
      <c r="AJ9" s="350" t="n"/>
      <c r="AL9" s="251" t="n"/>
    </row>
    <row r="10">
      <c r="A10" s="351" t="n"/>
      <c r="B10" s="351" t="n"/>
      <c r="C10" s="337" t="inlineStr">
        <is>
          <t>592-223-7560</t>
        </is>
      </c>
      <c r="D10" s="351" t="n"/>
      <c r="E10" s="351" t="n"/>
      <c r="F10" s="351" t="n"/>
      <c r="G10" s="6" t="n"/>
      <c r="H10" s="340" t="n"/>
      <c r="I10" s="351" t="n"/>
      <c r="J10" s="340" t="n"/>
      <c r="K10" s="330" t="inlineStr">
        <is>
          <t>Week Starting:</t>
        </is>
      </c>
      <c r="L10" s="351" t="n"/>
      <c r="M10" s="335" t="n">
        <v>45977</v>
      </c>
      <c r="N10" s="362" t="n"/>
      <c r="O10" s="6" t="n"/>
      <c r="P10" s="6" t="n"/>
      <c r="Q10" s="6" t="n"/>
      <c r="R10" s="6" t="n"/>
      <c r="S10" s="6" t="n"/>
      <c r="T10" s="138" t="inlineStr">
        <is>
          <t>[42]</t>
        </is>
      </c>
      <c r="U10" s="351" t="n"/>
      <c r="V10" s="263">
        <f>IF(MONTH($V$3)&lt;&gt;MONTH($V$3-WEEKDAY($V$3,1)+(ROW(V10)-ROW($V$5))*7+(COLUMN(V10)-COLUMN($V$5)+1)),"",$V$3-WEEKDAY($V$3,1)+(ROW(V10)-ROW($V$5))*7+(COLUMN(V10)-COLUMN($V$5)+1))</f>
        <v/>
      </c>
      <c r="W10" s="263">
        <f>IF(MONTH($V$3)&lt;&gt;MONTH($V$3-WEEKDAY($V$3,1)+(ROW(W10)-ROW($V$5))*7+(COLUMN(W10)-COLUMN($V$5)+1)),"",$V$3-WEEKDAY($V$3,1)+(ROW(W10)-ROW($V$5))*7+(COLUMN(W10)-COLUMN($V$5)+1))</f>
        <v/>
      </c>
      <c r="X10" s="263">
        <f>IF(MONTH($V$3)&lt;&gt;MONTH($V$3-WEEKDAY($V$3,1)+(ROW(X10)-ROW($V$5))*7+(COLUMN(X10)-COLUMN($V$5)+1)),"",$V$3-WEEKDAY($V$3,1)+(ROW(X10)-ROW($V$5))*7+(COLUMN(X10)-COLUMN($V$5)+1))</f>
        <v/>
      </c>
      <c r="Y10" s="263">
        <f>IF(MONTH($V$3)&lt;&gt;MONTH($V$3-WEEKDAY($V$3,1)+(ROW(Y10)-ROW($V$5))*7+(COLUMN(Y10)-COLUMN($V$5)+1)),"",$V$3-WEEKDAY($V$3,1)+(ROW(Y10)-ROW($V$5))*7+(COLUMN(Y10)-COLUMN($V$5)+1))</f>
        <v/>
      </c>
      <c r="Z10" s="263">
        <f>IF(MONTH($V$3)&lt;&gt;MONTH($V$3-WEEKDAY($V$3,1)+(ROW(Z10)-ROW($V$5))*7+(COLUMN(Z10)-COLUMN($V$5)+1)),"",$V$3-WEEKDAY($V$3,1)+(ROW(Z10)-ROW($V$5))*7+(COLUMN(Z10)-COLUMN($V$5)+1))</f>
        <v/>
      </c>
      <c r="AA10" s="263">
        <f>IF(MONTH($V$3)&lt;&gt;MONTH($V$3-WEEKDAY($V$3,1)+(ROW(AA10)-ROW($V$5))*7+(COLUMN(AA10)-COLUMN($V$5)+1)),"",$V$3-WEEKDAY($V$3,1)+(ROW(AA10)-ROW($V$5))*7+(COLUMN(AA10)-COLUMN($V$5)+1))</f>
        <v/>
      </c>
      <c r="AB10" s="263">
        <f>IF(MONTH($V$3)&lt;&gt;MONTH($V$3-WEEKDAY($V$3,1)+(ROW(AB10)-ROW($V$5))*7+(COLUMN(AB10)-COLUMN($V$5)+1)),"",$V$3-WEEKDAY($V$3,1)+(ROW(AB10)-ROW($V$5))*7+(COLUMN(AB10)-COLUMN($V$5)+1))</f>
        <v/>
      </c>
      <c r="AC10" s="351" t="n"/>
      <c r="AD10" s="136" t="inlineStr">
        <is>
          <t>After:</t>
        </is>
      </c>
      <c r="AE10" s="264" t="n">
        <v>40</v>
      </c>
      <c r="AF10" s="250" t="n"/>
    </row>
    <row r="11" ht="15.75" customHeight="1" s="348" thickBot="1">
      <c r="A11" s="351" t="n"/>
      <c r="B11" s="351" t="n"/>
      <c r="C11" s="6" t="n"/>
      <c r="D11" s="6" t="n"/>
      <c r="E11" s="6" t="n"/>
      <c r="F11" s="6" t="n"/>
      <c r="G11" s="6" t="n"/>
      <c r="H11" s="6" t="n"/>
      <c r="I11" s="6" t="n"/>
      <c r="J11" s="6" t="n"/>
      <c r="K11" s="259" t="inlineStr">
        <is>
          <t>Carry Forward Hrs:</t>
        </is>
      </c>
      <c r="L11" s="248" t="n">
        <v>32</v>
      </c>
      <c r="M11" s="6" t="n"/>
      <c r="N11" s="6" t="n"/>
      <c r="O11" s="6" t="n"/>
      <c r="P11" s="6" t="n"/>
      <c r="Q11" s="6" t="n"/>
      <c r="R11" s="6" t="n"/>
      <c r="S11" s="6" t="n"/>
      <c r="T11" s="6" t="n"/>
      <c r="U11" s="351" t="n"/>
      <c r="V11" s="263">
        <f>IF(MONTH($V$3)&lt;&gt;MONTH($V$3-WEEKDAY($V$3,1)+(ROW(V11)-ROW($V$5))*7+(COLUMN(V11)-COLUMN($V$5)+1)),"",$V$3-WEEKDAY($V$3,1)+(ROW(V11)-ROW($V$5))*7+(COLUMN(V11)-COLUMN($V$5)+1))</f>
        <v/>
      </c>
      <c r="W11" s="263">
        <f>IF(MONTH($V$3)&lt;&gt;MONTH($V$3-WEEKDAY($V$3,1)+(ROW(W11)-ROW($V$5))*7+(COLUMN(W11)-COLUMN($V$5)+1)),"",$V$3-WEEKDAY($V$3,1)+(ROW(W11)-ROW($V$5))*7+(COLUMN(W11)-COLUMN($V$5)+1))</f>
        <v/>
      </c>
      <c r="X11" s="263">
        <f>IF(MONTH($V$3)&lt;&gt;MONTH($V$3-WEEKDAY($V$3,1)+(ROW(X11)-ROW($V$5))*7+(COLUMN(X11)-COLUMN($V$5)+1)),"",$V$3-WEEKDAY($V$3,1)+(ROW(X11)-ROW($V$5))*7+(COLUMN(X11)-COLUMN($V$5)+1))</f>
        <v/>
      </c>
      <c r="Y11" s="263">
        <f>IF(MONTH($V$3)&lt;&gt;MONTH($V$3-WEEKDAY($V$3,1)+(ROW(Y11)-ROW($V$5))*7+(COLUMN(Y11)-COLUMN($V$5)+1)),"",$V$3-WEEKDAY($V$3,1)+(ROW(Y11)-ROW($V$5))*7+(COLUMN(Y11)-COLUMN($V$5)+1))</f>
        <v/>
      </c>
      <c r="Z11" s="263">
        <f>IF(MONTH($V$3)&lt;&gt;MONTH($V$3-WEEKDAY($V$3,1)+(ROW(Z11)-ROW($V$5))*7+(COLUMN(Z11)-COLUMN($V$5)+1)),"",$V$3-WEEKDAY($V$3,1)+(ROW(Z11)-ROW($V$5))*7+(COLUMN(Z11)-COLUMN($V$5)+1))</f>
        <v/>
      </c>
      <c r="AA11" s="263">
        <f>IF(MONTH($V$3)&lt;&gt;MONTH($V$3-WEEKDAY($V$3,1)+(ROW(AA11)-ROW($V$5))*7+(COLUMN(AA11)-COLUMN($V$5)+1)),"",$V$3-WEEKDAY($V$3,1)+(ROW(AA11)-ROW($V$5))*7+(COLUMN(AA11)-COLUMN($V$5)+1))</f>
        <v/>
      </c>
      <c r="AB11" s="263">
        <f>IF(MONTH($V$3)&lt;&gt;MONTH($V$3-WEEKDAY($V$3,1)+(ROW(AB11)-ROW($V$5))*7+(COLUMN(AB11)-COLUMN($V$5)+1)),"",$V$3-WEEKDAY($V$3,1)+(ROW(AB11)-ROW($V$5))*7+(COLUMN(AB11)-COLUMN($V$5)+1))</f>
        <v/>
      </c>
      <c r="AC11" s="351" t="n"/>
      <c r="AD11" s="351" t="n"/>
      <c r="AE11" s="351" t="n"/>
      <c r="AF11" s="258" t="n"/>
      <c r="AJ11" s="252" t="n"/>
      <c r="AK11" s="252" t="n"/>
    </row>
    <row r="12" ht="27.75" customFormat="1" customHeight="1" s="2" thickBot="1">
      <c r="A12" s="266" t="inlineStr">
        <is>
          <t>Day Off</t>
        </is>
      </c>
      <c r="B12" s="267" t="inlineStr">
        <is>
          <t>Holiday Double</t>
        </is>
      </c>
      <c r="C12" s="139" t="inlineStr">
        <is>
          <t>Day of Week</t>
        </is>
      </c>
      <c r="D12" s="140" t="inlineStr">
        <is>
          <t>Time
In</t>
        </is>
      </c>
      <c r="E12" s="140" t="inlineStr">
        <is>
          <t>Time
Out</t>
        </is>
      </c>
      <c r="F12" s="141" t="n"/>
      <c r="G12" s="140" t="inlineStr">
        <is>
          <t>Time
In</t>
        </is>
      </c>
      <c r="H12" s="140" t="inlineStr">
        <is>
          <t>Time
Out</t>
        </is>
      </c>
      <c r="I12" s="142" t="inlineStr">
        <is>
          <t>Total
Hrs</t>
        </is>
      </c>
      <c r="J12" s="142" t="inlineStr">
        <is>
          <t>Location</t>
        </is>
      </c>
      <c r="K12" s="142" t="inlineStr">
        <is>
          <t>Supervisor</t>
        </is>
      </c>
      <c r="L12" s="142" t="inlineStr">
        <is>
          <t>Supervisor Approval</t>
        </is>
      </c>
      <c r="M12" s="140" t="inlineStr">
        <is>
          <t>Regular
Hrs</t>
        </is>
      </c>
      <c r="N12" s="140" t="inlineStr">
        <is>
          <t>Overtime
Hrs</t>
        </is>
      </c>
      <c r="O12" s="140" t="inlineStr">
        <is>
          <t>Hol Hrs</t>
        </is>
      </c>
      <c r="P12" s="140" t="inlineStr">
        <is>
          <t>Responsibilities</t>
        </is>
      </c>
      <c r="Q12" s="140" t="inlineStr">
        <is>
          <t>Risk</t>
        </is>
      </c>
      <c r="R12" s="140" t="inlineStr">
        <is>
          <t>Meals</t>
        </is>
      </c>
      <c r="S12" s="140" t="inlineStr">
        <is>
          <t>Vac Hrs</t>
        </is>
      </c>
      <c r="T12" s="143" t="inlineStr">
        <is>
          <t>Reason for Overtime</t>
        </is>
      </c>
      <c r="U12" s="144" t="inlineStr">
        <is>
          <t>Wkly Reg Avail</t>
        </is>
      </c>
      <c r="V12" s="351" t="inlineStr">
        <is>
          <t>Orig Reg</t>
        </is>
      </c>
      <c r="W12" s="351" t="inlineStr">
        <is>
          <t>Wkly OT Adj</t>
        </is>
      </c>
      <c r="X12" s="351" t="inlineStr">
        <is>
          <t>Week Start</t>
        </is>
      </c>
      <c r="Y12" s="351" t="inlineStr">
        <is>
          <t>Wk Hrs Before</t>
        </is>
      </c>
      <c r="Z12" s="351" t="n"/>
      <c r="AA12" s="351" t="n"/>
      <c r="AB12" s="351" t="n"/>
      <c r="AC12" s="351" t="n"/>
      <c r="AD12" s="351" t="n"/>
      <c r="AE12" s="351" t="n"/>
      <c r="AF12" s="351" t="n"/>
      <c r="AJ12" s="252" t="n"/>
      <c r="AK12" s="252" t="n"/>
    </row>
    <row r="13" hidden="1" ht="15.75" customHeight="1" s="348" thickBot="1">
      <c r="A13" s="268" t="n"/>
      <c r="B13" s="351" t="n"/>
      <c r="C13" s="145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146" t="n"/>
      <c r="U13" s="351" t="n"/>
      <c r="V13" s="351" t="n"/>
      <c r="W13" s="351" t="n"/>
      <c r="X13" s="351" t="n"/>
      <c r="Y13" s="351" t="n"/>
      <c r="Z13" s="351" t="n"/>
      <c r="AA13" s="351" t="n"/>
      <c r="AB13" s="351" t="n"/>
      <c r="AC13" s="351" t="n"/>
      <c r="AD13" s="351" t="n"/>
      <c r="AE13" s="351" t="n"/>
      <c r="AF13" s="351" t="n"/>
    </row>
    <row r="14" ht="24" customHeight="1" s="348" thickBot="1">
      <c r="A14" s="147" t="inlineStr">
        <is>
          <t>On Day</t>
        </is>
      </c>
      <c r="B14" s="269" t="n"/>
      <c r="C14" s="88">
        <f>M10</f>
        <v/>
      </c>
      <c r="D14" s="54" t="n"/>
      <c r="E14" s="148">
        <f>IF(D14="", "",
 IF(D14=TIME(0,0,0), 0,
 IF(AND(D14&gt;=TIME(0,0,1), D14&lt;=TIME(2,0,0)), TIME(7,0,0),
 IF(AND(D14&gt;=TIME(6,0,0), D14&lt;=TIME(8,0,0)), TIME(12,0,0),
 IF(AND(D14&gt;TIME(8,0,0), D14&lt;=TIME(13,59,0)), TIME(15,0,0),
 IF(AND(D14&gt;=TIME(14,0,0), D14&lt;=TIME(17,59,0)), TIME(21,0,0),
 IF(AND(D14&gt;=TIME(18,0,0), D14&lt;=TIME(21,59,0)), TIME(0,0,0),
 IF(AND(D14&gt;=TIME(22,0,0), D14&lt;=TIME(23,59,59)), TIME(7,0,0), ""))))))))</f>
        <v/>
      </c>
      <c r="F14" s="149" t="n"/>
      <c r="G14" s="148">
        <f>IF(AND(D14&gt;=TIME(6,0,0),D14&lt;=TIME(8,0,0)),E14,"")</f>
        <v/>
      </c>
      <c r="H14" s="54" t="n"/>
      <c r="I14" s="55">
        <f>ROUND(IF(OR(D14="",E14="",E14=0),0,IF(H14="",MOD(E14-D14,1)*24,MOD(H14-D14,1)*24)),2)</f>
        <v/>
      </c>
      <c r="J14" s="150" t="n"/>
      <c r="K14" s="270" t="n"/>
      <c r="L14" s="271" t="n"/>
      <c r="M14" s="272">
        <f>MAX(0,V14-W14)</f>
        <v/>
      </c>
      <c r="N14" s="56">
        <f>(IF(OR($C14="",$D14=""),0,
 IF(OR($A14="Holiday",$A15="Holiday"),
    IF(ISNUMBER(MATCH(TRIM($B14),{"Phagwah","Good Friday","Easter Monday","Labour Day","Christmas","Eid ul Azha","Romans-2","Globe-12","Neptune P1"},0)),0,$I14),
 IF(AND(NOT(OR($A14="Annual Leave",$A15="Annual Leave")),$A14="Off day"),$I14,
  MAX(0,$I14-$V14)
  ))))+W14</f>
        <v/>
      </c>
      <c r="O14" s="56">
        <f>IF(AND(OR($A14="Holiday",$A15="Holiday"),
        ISNUMBER(MATCH(TRIM($B14),{"Phagwah","Good Friday","Easter Monday","Labour Day","Christmas","Eid ul Azha","Romans-2","Globe-12","Neptune P1"},0))),
   $I14,0)</f>
        <v/>
      </c>
      <c r="P14" s="56">
        <f>IF(OR($O$7="Canteen",$O$7="Head Office"),0,IF($I14&lt;=0,0,IF(OR(OR(TRIM($J14)="Hebrews",TRIM($J14)="Romans",TRIM($J14)="Romans-2",TRIM($J14)="Globe",TRIM($J14)="Globe-12",TRIM($J14)="Neptune P1"),AND($I15&gt;0,OR(TRIM($J15)="Hebrews",TRIM($J15)="Romans",TRIM($J15)="Romans-2",TRIM($J15)="Globe",TRIM($J15)="Globe-12",TRIM($J15)="Neptune P1"))),1,0)))</f>
        <v/>
      </c>
      <c r="Q14" s="57" t="n"/>
      <c r="R14" s="56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IF($I14&gt;0,1,0),
      0
   ),
0))</f>
        <v/>
      </c>
      <c r="S14" s="56">
        <f>IF(OR($A14="Annual Leave",$A15="Annual Leave"),IF($A14="Annual Leave",8,0),0)</f>
        <v/>
      </c>
      <c r="T14" s="58" t="n"/>
      <c r="U14" s="144">
        <f>MAX(0,40-Y14)</f>
        <v/>
      </c>
      <c r="V14" s="151">
        <f>IF(OR($C14="",$D14=""),0,
 IF(OR($A14="Holiday",$A15="Holiday"),0,
 IF(AND(NOT(OR($A14="Annual Leave",$A15="Annual Leave")),$A14="Off day"),0,
  IF($I14+$I15&gt;=8,IF($I14&gt;=8,8,$I14),$I14)
  )))</f>
        <v/>
      </c>
      <c r="W14" s="151">
        <f>MAX(0,V14-U14)</f>
        <v/>
      </c>
      <c r="X14" s="151">
        <f>IF(C14="","",C14-WEEKDAY(C14,1)+1)</f>
        <v/>
      </c>
      <c r="Y14" s="151">
        <f>IF(X14=X14,$L$11,0)</f>
        <v/>
      </c>
      <c r="Z14" s="151" t="n"/>
      <c r="AA14" s="151" t="n"/>
      <c r="AB14" s="151" t="n"/>
      <c r="AC14" s="351" t="n"/>
      <c r="AD14" s="351" t="n"/>
      <c r="AE14" s="351" t="n"/>
      <c r="AF14" s="351" t="n"/>
    </row>
    <row r="15" ht="24" customHeight="1" s="348" thickBot="1">
      <c r="A15" s="147" t="inlineStr">
        <is>
          <t>On Day</t>
        </is>
      </c>
      <c r="B15" s="269" t="n"/>
      <c r="C15" s="89">
        <f>C14</f>
        <v/>
      </c>
      <c r="D15" s="59" t="n"/>
      <c r="E15" s="152">
        <f>IF(D15="", "",
 IF(D15=TIME(0,0,0), 0,
 IF(AND(D15&gt;=TIME(0,0,1), D15&lt;=TIME(2,0,0)), TIME(7,0,0),
 IF(AND(D15&gt;=TIME(6,0,0), D15&lt;=TIME(8,0,0)), TIME(12,0,0),
 IF(AND(D15&gt;TIME(8,0,0), D15&lt;=TIME(13,59,0)), TIME(15,0,0),
 IF(AND(D15&gt;=TIME(14,0,0), D15&lt;=TIME(17,59,0)), TIME(21,0,0),
 IF(AND(D15&gt;=TIME(18,0,0), D15&lt;=TIME(21,59,0)), TIME(0,0,0),
 IF(AND(D15&gt;=TIME(22,0,0), D15&lt;=TIME(23,59,59)), TIME(7,0,0), ""))))))))</f>
        <v/>
      </c>
      <c r="F15" s="153" t="n"/>
      <c r="G15" s="152">
        <f>IF(AND(D15&gt;=TIME(6,0,0),D15&lt;=TIME(8,0,0)),E15,"")</f>
        <v/>
      </c>
      <c r="H15" s="59" t="n"/>
      <c r="I15" s="60">
        <f>ROUND(IF(OR(D15="",E15="",E15=0),0,IF(H15="",MOD(E15-D15,1)*24,MOD(H15-D15,1)*24)),2)</f>
        <v/>
      </c>
      <c r="J15" s="150" t="n"/>
      <c r="K15" s="270" t="n"/>
      <c r="L15" s="271" t="n"/>
      <c r="M15" s="272">
        <f>MAX(0,V15-W15)</f>
        <v/>
      </c>
      <c r="N15" s="61">
        <f>(IF(OR($C15="",$D15=""),0,
 IF(OR($A14="Holiday",$A15="Holiday"),
    IF(ISNUMBER(MATCH(TRIM($B15),{"Phagwah","Good Friday","Easter Monday","Labour Day","Christmas","Eid ul Azha","Romans-2","Globe-12","Neptune P1"},0)),0,$I15),
 IF(AND(NOT(OR($A14="Annual Leave",$A15="Annual Leave")),$A15="Off day"),$I15,
  MAX(0,$I15-$V15)
  ))))+W15</f>
        <v/>
      </c>
      <c r="O15" s="61">
        <f>IF(AND(OR($A14="Holiday",$A15="Holiday"),
        ISNUMBER(MATCH(TRIM($B15),{"Phagwah","Good Friday","Easter Monday","Labour Day","Christmas","Eid ul Azha","Romans-2","Globe-12","Neptune P1"},0))),
   $I15,0)</f>
        <v/>
      </c>
      <c r="P15" s="61">
        <f>IF(OR($O$7="Canteen",$O$7="Head Office"),0,IF($I15&lt;=0,0,IF(AND($I14&lt;=0,OR(TRIM($J15)="Hebrews",TRIM($J15)="Romans",TRIM($J15)="Romans-2",TRIM($J15)="Globe",TRIM($J15)="Globe-12",TRIM($J15)="Neptune P1")),1,0)))</f>
        <v/>
      </c>
      <c r="Q15" s="62" t="n"/>
      <c r="R15" s="61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IF(AND($I14=0,$I15&gt;0),1,0),
      0
   ),
0))</f>
        <v/>
      </c>
      <c r="S15" s="61">
        <f>IF(OR($A14="Annual Leave",$A15="Annual Leave"),IF(AND($A14&lt;&gt;"Annual Leave",$A15="Annual Leave"),8,0),0)</f>
        <v/>
      </c>
      <c r="T15" s="63" t="n"/>
      <c r="U15" s="144">
        <f>MAX(0,40-Y15)</f>
        <v/>
      </c>
      <c r="V15" s="151">
        <f>IF(OR($C15="",$D15=""),0,
 IF(OR($A14="Holiday",$A15="Holiday"),0,
 IF(AND(NOT(OR($A14="Annual Leave",$A15="Annual Leave")),$A15="Off day"),0,
  IF($I14+$I15&gt;=8,IF($I14&gt;=8,0,8-$I14),$I15)
  )))</f>
        <v/>
      </c>
      <c r="W15" s="151">
        <f>MAX(0,V15-U15)</f>
        <v/>
      </c>
      <c r="X15" s="151">
        <f>IF(C15="","",C15-WEEKDAY(C15,1)+1)</f>
        <v/>
      </c>
      <c r="Y15" s="151">
        <f>SUMPRODUCT(($X$14:$X14=X15)*(($V$14:$V14)+($O$14:$O14)))+IF(X15=X14,$L$11,0)</f>
        <v/>
      </c>
      <c r="Z15" s="151" t="n"/>
      <c r="AA15" s="151" t="n"/>
      <c r="AB15" s="151" t="n"/>
      <c r="AC15" s="351" t="n"/>
      <c r="AD15" s="351" t="n"/>
      <c r="AE15" s="351" t="n"/>
      <c r="AF15" s="351" t="n"/>
    </row>
    <row r="16" ht="24" customHeight="1" s="348" thickBot="1">
      <c r="A16" s="154" t="inlineStr">
        <is>
          <t>On Day</t>
        </is>
      </c>
      <c r="B16" s="273" t="n"/>
      <c r="C16" s="90">
        <f>C14+1</f>
        <v/>
      </c>
      <c r="D16" s="8" t="n"/>
      <c r="E16" s="155">
        <f>IF(D16="", "",
 IF(D16=TIME(0,0,0), 0,
 IF(AND(D16&gt;=TIME(0,0,1), D16&lt;=TIME(2,0,0)), TIME(7,0,0),
 IF(AND(D16&gt;=TIME(6,0,0), D16&lt;=TIME(8,0,0)), TIME(12,0,0),
 IF(AND(D16&gt;TIME(8,0,0), D16&lt;=TIME(13,59,0)), TIME(15,0,0),
 IF(AND(D16&gt;=TIME(14,0,0), D16&lt;=TIME(17,59,0)), TIME(21,0,0),
 IF(AND(D16&gt;=TIME(18,0,0), D16&lt;=TIME(21,59,0)), TIME(0,0,0),
 IF(AND(D16&gt;=TIME(22,0,0), D16&lt;=TIME(23,59,59)), TIME(7,0,0), ""))))))))</f>
        <v/>
      </c>
      <c r="F16" s="156" t="n"/>
      <c r="G16" s="155">
        <f>IF(AND(D16&gt;=TIME(6,0,0),D16&lt;=TIME(8,0,0)),E16,"")</f>
        <v/>
      </c>
      <c r="H16" s="8" t="n"/>
      <c r="I16" s="30">
        <f>ROUND(IF(OR(D16="",E16="",E16=0),0,IF(H16="",MOD(E16-D16,1)*24,MOD(H16-D16,1)*24)),2)</f>
        <v/>
      </c>
      <c r="J16" s="157" t="n"/>
      <c r="K16" s="274" t="n"/>
      <c r="L16" s="271" t="n"/>
      <c r="M16" s="275">
        <f>MAX(0,V16-W16)</f>
        <v/>
      </c>
      <c r="N16" s="9">
        <f>(IF(OR($C16="",$D16=""),0,
 IF(OR($A16="Holiday",$A17="Holiday"),
    IF(ISNUMBER(MATCH(TRIM($B16),{"Phagwah","Good Friday","Easter Monday","Labour Day","Christmas","Eid ul Azha","Romans-2","Globe-12","Neptune P1"},0)),0,$I16),
 IF(AND(NOT(OR($A16="Annual Leave",$A17="Annual Leave")),$A16="Off day"),$I16,
  MAX(0,$I16-$V16)
  ))))+W16</f>
        <v/>
      </c>
      <c r="O16" s="9">
        <f>IF(AND(OR($A16="Holiday",$A17="Holiday"),
        ISNUMBER(MATCH(TRIM($B16),{"Phagwah","Good Friday","Easter Monday","Labour Day","Christmas","Eid ul Azha","Romans-2","Globe-12","Neptune P1"},0))),
   $I16,0)</f>
        <v/>
      </c>
      <c r="P16" s="9">
        <f>IF(OR($O$7="Canteen",$O$7="Head Office"),0,IF($I16&lt;=0,0,IF(OR(OR(TRIM($J16)="Hebrews",TRIM($J16)="Romans",TRIM($J16)="Romans-2",TRIM($J16)="Globe",TRIM($J16)="Globe-12",TRIM($J16)="Neptune P1"),AND($I17&gt;0,OR(TRIM($J17)="Hebrews",TRIM($J17)="Romans",TRIM($J17)="Romans-2",TRIM($J17)="Globe",TRIM($J17)="Globe-12",TRIM($J17)="Neptune P1"))),1,0)))</f>
        <v/>
      </c>
      <c r="Q16" s="10" t="n"/>
      <c r="R16" s="9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IF($I16&gt;0,1,0),
      0
   ),
0))</f>
        <v/>
      </c>
      <c r="S16" s="9">
        <f>IF(OR($A16="Annual Leave",$A17="Annual Leave"),IF($A16="Annual Leave",8,0),0)</f>
        <v/>
      </c>
      <c r="T16" s="91" t="n"/>
      <c r="U16" s="144">
        <f>MAX(0,40-Y16)</f>
        <v/>
      </c>
      <c r="V16" s="351">
        <f>IF(OR($C16="",$D16=""),0,
 IF(OR($A16="Holiday",$A17="Holiday"),0,
 IF(AND(NOT(OR($A16="Annual Leave",$A17="Annual Leave")),$A16="Off day"),0,
  IF($I16+$I17&gt;=8,IF($I16&gt;=8,8,$I16),$I16)
  )))</f>
        <v/>
      </c>
      <c r="W16" s="351">
        <f>MAX(0,V16-U16)</f>
        <v/>
      </c>
      <c r="X16" s="351">
        <f>IF(C16="","",C16-WEEKDAY(C16,1)+1)</f>
        <v/>
      </c>
      <c r="Y16" s="351">
        <f>SUMPRODUCT(($X$14:$X15=X16)*(($V$14:$V15)+($O$14:$O15)))+IF(X16=X14,$L$11,0)</f>
        <v/>
      </c>
      <c r="Z16" s="351" t="n"/>
      <c r="AA16" s="351" t="n"/>
      <c r="AB16" s="351" t="n"/>
      <c r="AC16" s="351" t="n"/>
      <c r="AD16" s="351" t="n"/>
      <c r="AE16" s="351" t="n"/>
      <c r="AF16" s="351" t="n"/>
    </row>
    <row r="17" ht="24" customHeight="1" s="348" thickBot="1">
      <c r="A17" s="154" t="inlineStr">
        <is>
          <t>On Day</t>
        </is>
      </c>
      <c r="B17" s="273" t="n"/>
      <c r="C17" s="90">
        <f>C16</f>
        <v/>
      </c>
      <c r="D17" s="276" t="n"/>
      <c r="E17" s="277">
        <f>IF(D17="", "",
 IF(D17=TIME(0,0,0), 0,
 IF(AND(D17&gt;=TIME(0,0,1), D17&lt;=TIME(2,0,0)), TIME(7,0,0),
 IF(AND(D17&gt;=TIME(6,0,0), D17&lt;=TIME(8,0,0)), TIME(12,0,0),
 IF(AND(D17&gt;TIME(8,0,0), D17&lt;=TIME(13,59,0)), TIME(15,0,0),
 IF(AND(D17&gt;=TIME(14,0,0), D17&lt;=TIME(17,59,0)), TIME(21,0,0),
 IF(AND(D17&gt;=TIME(18,0,0), D17&lt;=TIME(21,59,0)), TIME(0,0,0),
 IF(AND(D17&gt;=TIME(22,0,0), D17&lt;=TIME(23,59,59)), TIME(7,0,0), ""))))))))</f>
        <v/>
      </c>
      <c r="F17" s="156" t="n"/>
      <c r="G17" s="277">
        <f>IF(AND(D17&gt;=TIME(6,0,0),D17&lt;=TIME(8,0,0)),E17,"")</f>
        <v/>
      </c>
      <c r="H17" s="276" t="n"/>
      <c r="I17" s="30">
        <f>ROUND(IF(OR(D17="",E17="",E17=0),0,IF(H17="",MOD(E17-D17,1)*24,MOD(H17-D17,1)*24)),2)</f>
        <v/>
      </c>
      <c r="J17" s="158" t="n"/>
      <c r="K17" s="274" t="n"/>
      <c r="L17" s="271" t="n"/>
      <c r="M17" s="275">
        <f>MAX(0,V17-W17)</f>
        <v/>
      </c>
      <c r="N17" s="278">
        <f>(IF(OR($C17="",$D17=""),0,
 IF(OR($A16="Holiday",$A17="Holiday"),
    IF(ISNUMBER(MATCH(TRIM($B17),{"Phagwah","Good Friday","Easter Monday","Labour Day","Christmas","Eid ul Azha","Romans-2","Globe-12","Neptune P1"},0)),0,$I17),
 IF(AND(NOT(OR($A16="Annual Leave",$A17="Annual Leave")),$A17="Off day"),$I17,
  MAX(0,$I17-$V17)
  ))))+W17</f>
        <v/>
      </c>
      <c r="O17" s="278">
        <f>IF(AND(OR($A16="Holiday",$A17="Holiday"),
        ISNUMBER(MATCH(TRIM($B17),{"Phagwah","Good Friday","Easter Monday","Labour Day","Christmas","Eid ul Azha","Romans-2","Globe-12","Neptune P1"},0))),
   $I17,0)</f>
        <v/>
      </c>
      <c r="P17" s="278">
        <f>IF(OR($O$7="Canteen",$O$7="Head Office"),0,IF($I17&lt;=0,0,IF(AND($I16&lt;=0,OR(TRIM($J17)="Hebrews",TRIM($J17)="Romans",TRIM($J17)="Romans-2",TRIM($J17)="Globe",TRIM($J17)="Globe-12",TRIM($J17)="Neptune P1")),1,0)))</f>
        <v/>
      </c>
      <c r="Q17" s="279" t="n"/>
      <c r="R17" s="278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IF(AND($I16=0,$I17&gt;0),1,0),
      0
   ),
0))</f>
        <v/>
      </c>
      <c r="S17" s="278">
        <f>IF(OR($A16="Annual Leave",$A17="Annual Leave"),IF(AND($A16&lt;&gt;"Annual Leave",$A17="Annual Leave"),8,0),0)</f>
        <v/>
      </c>
      <c r="T17" s="280" t="n"/>
      <c r="U17" s="144">
        <f>MAX(0,40-Y17)</f>
        <v/>
      </c>
      <c r="V17" s="351">
        <f>IF(OR($C17="",$D17=""),0,
 IF(OR($A16="Holiday",$A17="Holiday"),0,
 IF(AND(NOT(OR($A16="Annual Leave",$A17="Annual Leave")),$A17="Off day"),0,
  IF($I16+$I17&gt;=8,IF($I16&gt;=8,0,8-$I16),$I17)
  )))</f>
        <v/>
      </c>
      <c r="W17" s="351">
        <f>MAX(0,V17-U17)</f>
        <v/>
      </c>
      <c r="X17" s="351">
        <f>IF(C17="","",C17-WEEKDAY(C17,1)+1)</f>
        <v/>
      </c>
      <c r="Y17" s="351">
        <f>SUMPRODUCT(($X$14:$X16=X17)*(($V$14:$V16)+($O$14:$O16)))+IF(X17=X14,$L$11,0)</f>
        <v/>
      </c>
      <c r="Z17" s="351" t="n"/>
      <c r="AA17" s="351" t="n"/>
      <c r="AB17" s="351" t="n"/>
      <c r="AC17" s="351" t="n"/>
      <c r="AD17" s="351" t="n"/>
      <c r="AE17" s="351" t="n"/>
      <c r="AF17" s="351" t="n"/>
    </row>
    <row r="18" ht="24" customHeight="1" s="348" thickBot="1">
      <c r="A18" s="159" t="inlineStr">
        <is>
          <t>On Day</t>
        </is>
      </c>
      <c r="B18" s="281" t="n"/>
      <c r="C18" s="92">
        <f>C16+1</f>
        <v/>
      </c>
      <c r="D18" s="31" t="n"/>
      <c r="E18" s="160">
        <f>IF(D18="", "",
 IF(D18=TIME(0,0,0), 0,
 IF(AND(D18&gt;=TIME(0,0,1), D18&lt;=TIME(2,0,0)), TIME(7,0,0),
 IF(AND(D18&gt;=TIME(6,0,0), D18&lt;=TIME(8,0,0)), TIME(12,0,0),
 IF(AND(D18&gt;TIME(8,0,0), D18&lt;=TIME(13,59,0)), TIME(15,0,0),
 IF(AND(D18&gt;=TIME(14,0,0), D18&lt;=TIME(17,59,0)), TIME(21,0,0),
 IF(AND(D18&gt;=TIME(18,0,0), D18&lt;=TIME(21,59,0)), TIME(0,0,0),
 IF(AND(D18&gt;=TIME(22,0,0), D18&lt;=TIME(23,59,59)), TIME(7,0,0), ""))))))))</f>
        <v/>
      </c>
      <c r="F18" s="161" t="n"/>
      <c r="G18" s="160">
        <f>IF(AND(D18&gt;=TIME(6,0,0),D18&lt;=TIME(8,0,0)),E18,"")</f>
        <v/>
      </c>
      <c r="H18" s="31" t="n"/>
      <c r="I18" s="32">
        <f>ROUND(IF(OR(D18="",E18="",E18=0),0,IF(H18="",MOD(E18-D18,1)*24,MOD(H18-D18,1)*24)),2)</f>
        <v/>
      </c>
      <c r="J18" s="162" t="n"/>
      <c r="K18" s="282" t="n"/>
      <c r="L18" s="271" t="n"/>
      <c r="M18" s="283">
        <f>MAX(0,V18-W18)</f>
        <v/>
      </c>
      <c r="N18" s="33">
        <f>(IF(OR($C18="",$D18=""),0,
 IF(OR($A18="Holiday",$A19="Holiday"),
    IF(ISNUMBER(MATCH(TRIM($B18),{"Phagwah","Good Friday","Easter Monday","Labour Day","Christmas","Eid ul Azha","Romans-2","Globe-12","Neptune P1"},0)),0,$I18),
 IF(AND(NOT(OR($A18="Annual Leave",$A19="Annual Leave")),$A18="Off day"),$I18,
  MAX(0,$I18-$V18)
  ))))+W18</f>
        <v/>
      </c>
      <c r="O18" s="33">
        <f>IF(AND(OR($A18="Holiday",$A19="Holiday"),
        ISNUMBER(MATCH(TRIM($B18),{"Phagwah","Good Friday","Easter Monday","Labour Day","Christmas","Eid ul Azha","Romans-2","Globe-12","Neptune P1"},0))),
   $I18,0)</f>
        <v/>
      </c>
      <c r="P18" s="33">
        <f>IF(OR($O$7="Canteen",$O$7="Head Office"),0,IF($I18&lt;=0,0,IF(OR(OR(TRIM($J18)="Hebrews",TRIM($J18)="Romans",TRIM($J18)="Romans-2",TRIM($J18)="Globe",TRIM($J18)="Globe-12",TRIM($J18)="Neptune P1"),AND($I19&gt;0,OR(TRIM($J19)="Hebrews",TRIM($J19)="Romans",TRIM($J19)="Romans-2",TRIM($J19)="Globe",TRIM($J19)="Globe-12",TRIM($J19)="Neptune P1"))),1,0)))</f>
        <v/>
      </c>
      <c r="Q18" s="34" t="n"/>
      <c r="R18" s="33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IF($I18&gt;0,1,0),
      0
   ),
0))</f>
        <v/>
      </c>
      <c r="S18" s="33">
        <f>IF(OR($A18="Annual Leave",$A19="Annual Leave"),IF($A18="Annual Leave",8,0),0)</f>
        <v/>
      </c>
      <c r="T18" s="35" t="n"/>
      <c r="U18" s="144">
        <f>MAX(0,40-Y18)</f>
        <v/>
      </c>
      <c r="V18" s="351">
        <f>IF(OR($C18="",$D18=""),0,
 IF(OR($A18="Holiday",$A19="Holiday"),0,
 IF(AND(NOT(OR($A18="Annual Leave",$A19="Annual Leave")),$A18="Off day"),0,
  IF($I18+$I19&gt;=8,IF($I18&gt;=8,8,$I18),$I18)
  )))</f>
        <v/>
      </c>
      <c r="W18" s="351">
        <f>MAX(0,V18-U18)</f>
        <v/>
      </c>
      <c r="X18" s="351">
        <f>IF(C18="","",C18-WEEKDAY(C18,1)+1)</f>
        <v/>
      </c>
      <c r="Y18" s="351">
        <f>SUMPRODUCT(($X$14:$X17=X18)*(($V$14:$V17)+($O$14:$O17)))+IF(X18=X14,$L$11,0)</f>
        <v/>
      </c>
      <c r="Z18" s="351" t="n"/>
      <c r="AA18" s="351" t="n"/>
      <c r="AB18" s="351" t="n"/>
      <c r="AC18" s="351" t="n"/>
      <c r="AD18" s="351" t="n"/>
      <c r="AE18" s="351" t="n"/>
      <c r="AF18" s="351" t="n"/>
    </row>
    <row r="19" ht="24" customHeight="1" s="348" thickBot="1">
      <c r="A19" s="159" t="inlineStr">
        <is>
          <t>On Day</t>
        </is>
      </c>
      <c r="B19" s="281" t="n"/>
      <c r="C19" s="93">
        <f>C18</f>
        <v/>
      </c>
      <c r="D19" s="36" t="n"/>
      <c r="E19" s="163">
        <f>IF(D19="", "",
 IF(D19=TIME(0,0,0), 0,
 IF(AND(D19&gt;=TIME(0,0,1), D19&lt;=TIME(2,0,0)), TIME(7,0,0),
 IF(AND(D19&gt;=TIME(6,0,0), D19&lt;=TIME(8,0,0)), TIME(12,0,0),
 IF(AND(D19&gt;TIME(8,0,0), D19&lt;=TIME(13,59,0)), TIME(15,0,0),
 IF(AND(D19&gt;=TIME(14,0,0), D19&lt;=TIME(17,59,0)), TIME(21,0,0),
 IF(AND(D19&gt;=TIME(18,0,0), D19&lt;=TIME(21,59,0)), TIME(0,0,0),
 IF(AND(D19&gt;=TIME(22,0,0), D19&lt;=TIME(23,59,59)), TIME(7,0,0), ""))))))))</f>
        <v/>
      </c>
      <c r="F19" s="164" t="n"/>
      <c r="G19" s="163">
        <f>IF(AND(D19&gt;=TIME(6,0,0),D19&lt;=TIME(8,0,0)),E19,"")</f>
        <v/>
      </c>
      <c r="H19" s="36" t="n"/>
      <c r="I19" s="37">
        <f>ROUND(IF(OR(D19="",E19="",E19=0),0,IF(H19="",MOD(E19-D19,1)*24,MOD(H19-D19,1)*24)),2)</f>
        <v/>
      </c>
      <c r="J19" s="162" t="n"/>
      <c r="K19" s="282" t="n"/>
      <c r="L19" s="271" t="n"/>
      <c r="M19" s="283">
        <f>MAX(0,V19-W19)</f>
        <v/>
      </c>
      <c r="N19" s="38">
        <f>(IF(OR($C19="",$D19=""),0,
 IF(OR($A18="Holiday",$A19="Holiday"),
    IF(ISNUMBER(MATCH(TRIM($B19),{"Phagwah","Good Friday","Easter Monday","Labour Day","Christmas","Eid ul Azha","Romans-2","Globe-12","Neptune P1"},0)),0,$I19),
 IF(AND(NOT(OR($A18="Annual Leave",$A19="Annual Leave")),$A19="Off day"),$I19,
  MAX(0,$I19-$V19)
  ))))+W19</f>
        <v/>
      </c>
      <c r="O19" s="38">
        <f>IF(AND(OR($A18="Holiday",$A19="Holiday"),
        ISNUMBER(MATCH(TRIM($B19),{"Phagwah","Good Friday","Easter Monday","Labour Day","Christmas","Eid ul Azha","Romans-2","Globe-12","Neptune P1"},0))),
   $I19,0)</f>
        <v/>
      </c>
      <c r="P19" s="38">
        <f>IF(OR($O$7="Canteen",$O$7="Head Office"),0,IF($I19&lt;=0,0,IF(AND($I18&lt;=0,OR(TRIM($J19)="Hebrews",TRIM($J19)="Romans",TRIM($J19)="Romans-2",TRIM($J19)="Globe",TRIM($J19)="Globe-12",TRIM($J19)="Neptune P1")),1,0)))</f>
        <v/>
      </c>
      <c r="Q19" s="39" t="n"/>
      <c r="R19" s="38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IF(AND($I18=0,$I19&gt;0),1,0),
      0
   ),
0))</f>
        <v/>
      </c>
      <c r="S19" s="38">
        <f>IF(OR($A18="Annual Leave",$A19="Annual Leave"),IF(AND($A18&lt;&gt;"Annual Leave",$A19="Annual Leave"),8,0),0)</f>
        <v/>
      </c>
      <c r="T19" s="40" t="n"/>
      <c r="U19" s="144">
        <f>MAX(0,40-Y19)</f>
        <v/>
      </c>
      <c r="V19" s="351">
        <f>IF(OR($C19="",$D19=""),0,
 IF(OR($A18="Holiday",$A19="Holiday"),0,
 IF(AND(NOT(OR($A18="Annual Leave",$A19="Annual Leave")),$A19="Off day"),0,
  IF($I18+$I19&gt;=8,IF($I18&gt;=8,0,8-$I18),$I19)
  )))</f>
        <v/>
      </c>
      <c r="W19" s="351">
        <f>MAX(0,V19-U19)</f>
        <v/>
      </c>
      <c r="X19" s="351">
        <f>IF(C19="","",C19-WEEKDAY(C19,1)+1)</f>
        <v/>
      </c>
      <c r="Y19" s="351">
        <f>SUMPRODUCT(($X$14:$X18=X19)*(($V$14:$V18)+($O$14:$O18)))+IF(X19=X14,$L$11,0)</f>
        <v/>
      </c>
      <c r="Z19" s="351" t="n"/>
      <c r="AA19" s="351" t="n"/>
      <c r="AB19" s="351" t="n"/>
      <c r="AC19" s="351" t="n"/>
      <c r="AD19" s="351" t="n"/>
      <c r="AE19" s="351" t="n"/>
      <c r="AF19" s="351" t="n"/>
    </row>
    <row r="20" ht="24" customHeight="1" s="348" thickBot="1">
      <c r="A20" s="165" t="inlineStr">
        <is>
          <t>On Day</t>
        </is>
      </c>
      <c r="B20" s="284" t="n"/>
      <c r="C20" s="94">
        <f>C18+1</f>
        <v/>
      </c>
      <c r="D20" s="41" t="n"/>
      <c r="E20" s="166">
        <f>IF(D20="", "",
 IF(D20=TIME(0,0,0), 0,
 IF(AND(D20&gt;=TIME(0,0,1), D20&lt;=TIME(2,0,0)), TIME(7,0,0),
 IF(AND(D20&gt;=TIME(6,0,0), D20&lt;=TIME(8,0,0)), TIME(12,0,0),
 IF(AND(D20&gt;TIME(8,0,0), D20&lt;=TIME(13,59,0)), TIME(15,0,0),
 IF(AND(D20&gt;=TIME(14,0,0), D20&lt;=TIME(17,59,0)), TIME(21,0,0),
 IF(AND(D20&gt;=TIME(18,0,0), D20&lt;=TIME(21,59,0)), TIME(0,0,0),
 IF(AND(D20&gt;=TIME(22,0,0), D20&lt;=TIME(23,59,59)), TIME(7,0,0), ""))))))))</f>
        <v/>
      </c>
      <c r="F20" s="167" t="n"/>
      <c r="G20" s="166">
        <f>IF(AND(D20&gt;=TIME(6,0,0),D20&lt;=TIME(8,0,0)),E20,"")</f>
        <v/>
      </c>
      <c r="H20" s="41" t="n"/>
      <c r="I20" s="95">
        <f>ROUND(IF(OR(D20="",E20="",E20=0),0,IF(H20="",MOD(E20-D20,1)*24,MOD(H20-D20,1)*24)),2)</f>
        <v/>
      </c>
      <c r="J20" s="168" t="n"/>
      <c r="K20" s="285" t="n"/>
      <c r="L20" s="271" t="n"/>
      <c r="M20" s="286">
        <f>MAX(0,V20-W20)</f>
        <v/>
      </c>
      <c r="N20" s="42">
        <f>(IF(OR($C20="",$D20=""),0,
 IF(OR($A20="Holiday",$A21="Holiday"),
    IF(ISNUMBER(MATCH(TRIM($B20),{"Phagwah","Good Friday","Easter Monday","Labour Day","Christmas","Eid ul Azha","Romans-2","Globe-12","Neptune P1"},0)),0,$I20),
 IF(AND(NOT(OR($A20="Annual Leave",$A21="Annual Leave")),$A20="Off day"),$I20,
  MAX(0,$I20-$V20)
  ))))+W20</f>
        <v/>
      </c>
      <c r="O20" s="42">
        <f>IF(AND(OR($A20="Holiday",$A21="Holiday"),
        ISNUMBER(MATCH(TRIM($B20),{"Phagwah","Good Friday","Easter Monday","Labour Day","Christmas","Eid ul Azha","Romans-2","Globe-12","Neptune P1"},0))),
   $I20,0)</f>
        <v/>
      </c>
      <c r="P20" s="42">
        <f>IF(OR($O$7="Canteen",$O$7="Head Office"),0,IF($I20&lt;=0,0,IF(OR(OR(TRIM($J20)="Hebrews",TRIM($J20)="Romans",TRIM($J20)="Romans-2",TRIM($J20)="Globe",TRIM($J20)="Globe-12",TRIM($J20)="Neptune P1"),AND($I21&gt;0,OR(TRIM($J21)="Hebrews",TRIM($J21)="Romans",TRIM($J21)="Romans-2",TRIM($J21)="Globe",TRIM($J21)="Globe-12",TRIM($J21)="Neptune P1"))),1,0)))</f>
        <v/>
      </c>
      <c r="Q20" s="43" t="n"/>
      <c r="R20" s="42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IF($I20&gt;0,1,0),
      0
   ),
0))</f>
        <v/>
      </c>
      <c r="S20" s="42">
        <f>IF(OR($A20="Annual Leave",$A21="Annual Leave"),IF($A20="Annual Leave",8,0),0)</f>
        <v/>
      </c>
      <c r="T20" s="96" t="n"/>
      <c r="U20" s="144">
        <f>MAX(0,40-Y20)</f>
        <v/>
      </c>
      <c r="V20" s="351">
        <f>IF(OR($C20="",$D20=""),0,
 IF(OR($A20="Holiday",$A21="Holiday"),0,
 IF(AND(NOT(OR($A20="Annual Leave",$A21="Annual Leave")),$A20="Off day"),0,
  IF($I20+$I21&gt;=8,IF($I20&gt;=8,8,$I20),$I20)
  )))</f>
        <v/>
      </c>
      <c r="W20" s="351">
        <f>MAX(0,V20-U20)</f>
        <v/>
      </c>
      <c r="X20" s="351">
        <f>IF(C20="","",C20-WEEKDAY(C20,1)+1)</f>
        <v/>
      </c>
      <c r="Y20" s="351">
        <f>SUMPRODUCT(($X$14:$X19=X20)*(($V$14:$V19)+($O$14:$O19)))+IF(X20=X14,$L$11,0)</f>
        <v/>
      </c>
      <c r="Z20" s="351" t="n"/>
      <c r="AA20" s="351" t="n"/>
      <c r="AB20" s="351" t="n"/>
      <c r="AC20" s="351" t="n"/>
      <c r="AD20" s="351" t="n"/>
      <c r="AE20" s="351" t="n"/>
      <c r="AF20" s="351" t="n"/>
    </row>
    <row r="21" ht="24" customHeight="1" s="348" thickBot="1">
      <c r="A21" s="165" t="inlineStr">
        <is>
          <t>On Day</t>
        </is>
      </c>
      <c r="B21" s="284" t="n"/>
      <c r="C21" s="94">
        <f>C20</f>
        <v/>
      </c>
      <c r="D21" s="287" t="n"/>
      <c r="E21" s="288">
        <f>IF(D21="", "",
 IF(D21=TIME(0,0,0), 0,
 IF(AND(D21&gt;=TIME(0,0,1), D21&lt;=TIME(2,0,0)), TIME(7,0,0),
 IF(AND(D21&gt;=TIME(6,0,0), D21&lt;=TIME(8,0,0)), TIME(12,0,0),
 IF(AND(D21&gt;TIME(8,0,0), D21&lt;=TIME(13,59,0)), TIME(15,0,0),
 IF(AND(D21&gt;=TIME(14,0,0), D21&lt;=TIME(17,59,0)), TIME(21,0,0),
 IF(AND(D21&gt;=TIME(18,0,0), D21&lt;=TIME(21,59,0)), TIME(0,0,0),
 IF(AND(D21&gt;=TIME(22,0,0), D21&lt;=TIME(23,59,59)), TIME(7,0,0), ""))))))))</f>
        <v/>
      </c>
      <c r="F21" s="167" t="n"/>
      <c r="G21" s="288">
        <f>IF(AND(D21&gt;=TIME(6,0,0),D21&lt;=TIME(8,0,0)),E21,"")</f>
        <v/>
      </c>
      <c r="H21" s="287" t="n"/>
      <c r="I21" s="95">
        <f>ROUND(IF(OR(D21="",E21="",E21=0),0,IF(H21="",MOD(E21-D21,1)*24,MOD(H21-D21,1)*24)),2)</f>
        <v/>
      </c>
      <c r="J21" s="169" t="n"/>
      <c r="K21" s="285" t="n"/>
      <c r="L21" s="271" t="n"/>
      <c r="M21" s="286">
        <f>MAX(0,V21-W21)</f>
        <v/>
      </c>
      <c r="N21" s="289">
        <f>(IF(OR($C21="",$D21=""),0,
 IF(OR($A20="Holiday",$A21="Holiday"),
    IF(ISNUMBER(MATCH(TRIM($B21),{"Phagwah","Good Friday","Easter Monday","Labour Day","Christmas","Eid ul Azha","Romans-2","Globe-12","Neptune P1"},0)),0,$I21),
 IF(AND(NOT(OR($A20="Annual Leave",$A21="Annual Leave")),$A21="Off day"),$I21,
  MAX(0,$I21-$V21)
  ))))+W21</f>
        <v/>
      </c>
      <c r="O21" s="289">
        <f>IF(AND(OR($A20="Holiday",$A21="Holiday"),
        ISNUMBER(MATCH(TRIM($B21),{"Phagwah","Good Friday","Easter Monday","Labour Day","Christmas","Eid ul Azha","Romans-2","Globe-12","Neptune P1"},0))),
   $I21,0)</f>
        <v/>
      </c>
      <c r="P21" s="289">
        <f>IF(OR($O$7="Canteen",$O$7="Head Office"),0,IF($I21&lt;=0,0,IF(AND($I20&lt;=0,OR(TRIM($J21)="Hebrews",TRIM($J21)="Romans",TRIM($J21)="Romans-2",TRIM($J21)="Globe",TRIM($J21)="Globe-12",TRIM($J21)="Neptune P1")),1,0)))</f>
        <v/>
      </c>
      <c r="Q21" s="290" t="n"/>
      <c r="R21" s="289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IF(AND($I20=0,$I21&gt;0),1,0),
      0
   ),
0))</f>
        <v/>
      </c>
      <c r="S21" s="289">
        <f>IF(OR($A20="Annual Leave",$A21="Annual Leave"),IF(AND($A20&lt;&gt;"Annual Leave",$A21="Annual Leave"),8,0),0)</f>
        <v/>
      </c>
      <c r="T21" s="291" t="n"/>
      <c r="U21" s="144">
        <f>MAX(0,40-Y21)</f>
        <v/>
      </c>
      <c r="V21" s="351">
        <f>IF(OR($C21="",$D21=""),0,
 IF(OR($A20="Holiday",$A21="Holiday"),0,
 IF(AND(NOT(OR($A20="Annual Leave",$A21="Annual Leave")),$A21="Off day"),0,
  IF($I20+$I21&gt;=8,IF($I20&gt;=8,0,8-$I20),$I21)
  )))</f>
        <v/>
      </c>
      <c r="W21" s="351">
        <f>MAX(0,V21-U21)</f>
        <v/>
      </c>
      <c r="X21" s="351">
        <f>IF(C21="","",C21-WEEKDAY(C21,1)+1)</f>
        <v/>
      </c>
      <c r="Y21" s="351">
        <f>SUMPRODUCT(($X$14:$X20=X21)*(($V$14:$V20)+($O$14:$O20)))+IF(X21=X14,$L$11,0)</f>
        <v/>
      </c>
      <c r="Z21" s="351" t="n"/>
      <c r="AA21" s="351" t="n"/>
      <c r="AB21" s="351" t="n"/>
      <c r="AC21" s="351" t="n"/>
      <c r="AD21" s="351" t="n"/>
      <c r="AE21" s="351" t="n"/>
      <c r="AF21" s="351" t="n"/>
    </row>
    <row r="22" ht="24" customHeight="1" s="348" thickBot="1">
      <c r="A22" s="170" t="inlineStr">
        <is>
          <t>On Day</t>
        </is>
      </c>
      <c r="B22" s="292" t="n"/>
      <c r="C22" s="97">
        <f>C20+1</f>
        <v/>
      </c>
      <c r="D22" s="44" t="n"/>
      <c r="E22" s="171">
        <f>IF(D22="", "",
 IF(D22=TIME(0,0,0), 0,
 IF(AND(D22&gt;=TIME(0,0,1), D22&lt;=TIME(2,0,0)), TIME(7,0,0),
 IF(AND(D22&gt;=TIME(6,0,0), D22&lt;=TIME(8,0,0)), TIME(12,0,0),
 IF(AND(D22&gt;TIME(8,0,0), D22&lt;=TIME(13,59,0)), TIME(15,0,0),
 IF(AND(D22&gt;=TIME(14,0,0), D22&lt;=TIME(17,59,0)), TIME(21,0,0),
 IF(AND(D22&gt;=TIME(18,0,0), D22&lt;=TIME(21,59,0)), TIME(0,0,0),
 IF(AND(D22&gt;=TIME(22,0,0), D22&lt;=TIME(23,59,59)), TIME(7,0,0), ""))))))))</f>
        <v/>
      </c>
      <c r="F22" s="172" t="n"/>
      <c r="G22" s="171">
        <f>IF(AND(D22&gt;=TIME(6,0,0),D22&lt;=TIME(8,0,0)),E22,"")</f>
        <v/>
      </c>
      <c r="H22" s="44" t="n"/>
      <c r="I22" s="45">
        <f>ROUND(IF(OR(D22="",E22="",E22=0),0,IF(H22="",MOD(E22-D22,1)*24,MOD(H22-D22,1)*24)),2)</f>
        <v/>
      </c>
      <c r="J22" s="173" t="n"/>
      <c r="K22" s="293" t="n"/>
      <c r="L22" s="271" t="n"/>
      <c r="M22" s="294">
        <f>MAX(0,V22-W22)</f>
        <v/>
      </c>
      <c r="N22" s="46">
        <f>(IF(OR($C22="",$D22=""),0,
 IF(OR($A22="Holiday",$A23="Holiday"),
    IF(ISNUMBER(MATCH(TRIM($B22),{"Phagwah","Good Friday","Easter Monday","Labour Day","Christmas","Eid ul Azha","Romans-2","Globe-12","Neptune P1"},0)),0,$I22),
 IF(AND(NOT(OR($A22="Annual Leave",$A23="Annual Leave")),$A22="Off day"),$I22,
  MAX(0,$I22-$V22)
  ))))+W22</f>
        <v/>
      </c>
      <c r="O22" s="46">
        <f>IF(AND(OR($A22="Holiday",$A23="Holiday"),
        ISNUMBER(MATCH(TRIM($B22),{"Phagwah","Good Friday","Easter Monday","Labour Day","Christmas","Eid ul Azha","Romans-2","Globe-12","Neptune P1"},0))),
   $I22,0)</f>
        <v/>
      </c>
      <c r="P22" s="46">
        <f>IF(OR($O$7="Canteen",$O$7="Head Office"),0,IF($I22&lt;=0,0,IF(OR(OR(TRIM($J22)="Hebrews",TRIM($J22)="Romans",TRIM($J22)="Romans-2",TRIM($J22)="Globe",TRIM($J22)="Globe-12",TRIM($J22)="Neptune P1"),AND($I23&gt;0,OR(TRIM($J23)="Hebrews",TRIM($J23)="Romans",TRIM($J23)="Romans-2",TRIM($J23)="Globe",TRIM($J23)="Globe-12",TRIM($J23)="Neptune P1"))),1,0)))</f>
        <v/>
      </c>
      <c r="Q22" s="47" t="n"/>
      <c r="R22" s="46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IF($I22&gt;0,1,0),
      0
   ),
0))</f>
        <v/>
      </c>
      <c r="S22" s="46">
        <f>IF(OR($A22="Annual Leave",$A23="Annual Leave"),IF($A22="Annual Leave",8,0),0)</f>
        <v/>
      </c>
      <c r="T22" s="48" t="n"/>
      <c r="U22" s="144">
        <f>MAX(0,40-Y22)</f>
        <v/>
      </c>
      <c r="V22" s="351">
        <f>IF(OR($C22="",$D22=""),0,
 IF(OR($A22="Holiday",$A23="Holiday"),0,
 IF(AND(NOT(OR($A22="Annual Leave",$A23="Annual Leave")),$A22="Off day"),0,
  IF($I22+$I23&gt;=8,IF($I22&gt;=8,8,$I22),$I22)
  )))</f>
        <v/>
      </c>
      <c r="W22" s="351">
        <f>MAX(0,V22-U22)</f>
        <v/>
      </c>
      <c r="X22" s="351">
        <f>IF(C22="","",C22-WEEKDAY(C22,1)+1)</f>
        <v/>
      </c>
      <c r="Y22" s="351">
        <f>SUMPRODUCT(($X$14:$X21=X22)*(($V$14:$V21)+($O$14:$O21)))+IF(X22=X14,$L$11,0)</f>
        <v/>
      </c>
      <c r="Z22" s="351" t="n"/>
      <c r="AA22" s="351" t="n"/>
      <c r="AB22" s="351" t="n"/>
      <c r="AC22" s="351" t="n"/>
      <c r="AD22" s="351" t="n"/>
      <c r="AE22" s="351" t="n"/>
      <c r="AF22" s="351" t="n"/>
    </row>
    <row r="23" ht="24" customHeight="1" s="348" thickBot="1">
      <c r="A23" s="170" t="inlineStr">
        <is>
          <t>On Day</t>
        </is>
      </c>
      <c r="B23" s="292" t="n"/>
      <c r="C23" s="98">
        <f>C22</f>
        <v/>
      </c>
      <c r="D23" s="49" t="n"/>
      <c r="E23" s="174">
        <f>IF(D23="", "",
 IF(D23=TIME(0,0,0), 0,
 IF(AND(D23&gt;=TIME(0,0,1), D23&lt;=TIME(2,0,0)), TIME(7,0,0),
 IF(AND(D23&gt;=TIME(6,0,0), D23&lt;=TIME(8,0,0)), TIME(12,0,0),
 IF(AND(D23&gt;TIME(8,0,0), D23&lt;=TIME(13,59,0)), TIME(15,0,0),
 IF(AND(D23&gt;=TIME(14,0,0), D23&lt;=TIME(17,59,0)), TIME(21,0,0),
 IF(AND(D23&gt;=TIME(18,0,0), D23&lt;=TIME(21,59,0)), TIME(0,0,0),
 IF(AND(D23&gt;=TIME(22,0,0), D23&lt;=TIME(23,59,59)), TIME(7,0,0), ""))))))))</f>
        <v/>
      </c>
      <c r="F23" s="175" t="n"/>
      <c r="G23" s="174">
        <f>IF(AND(D23&gt;=TIME(6,0,0),D23&lt;=TIME(8,0,0)),E23,"")</f>
        <v/>
      </c>
      <c r="H23" s="49" t="n"/>
      <c r="I23" s="50">
        <f>ROUND(IF(OR(D23="",E23="",E23=0),0,IF(H23="",MOD(E23-D23,1)*24,MOD(H23-D23,1)*24)),2)</f>
        <v/>
      </c>
      <c r="J23" s="173" t="n"/>
      <c r="K23" s="293" t="n"/>
      <c r="L23" s="271" t="n"/>
      <c r="M23" s="294">
        <f>MAX(0,V23-W23)</f>
        <v/>
      </c>
      <c r="N23" s="51">
        <f>(IF(OR($C23="",$D23=""),0,
 IF(OR($A22="Holiday",$A23="Holiday"),
    IF(ISNUMBER(MATCH(TRIM($B23),{"Phagwah","Good Friday","Easter Monday","Labour Day","Christmas","Eid ul Azha","Romans-2","Globe-12","Neptune P1"},0)),0,$I23),
 IF(AND(NOT(OR($A22="Annual Leave",$A23="Annual Leave")),$A23="Off day"),$I23,
  MAX(0,$I23-$V23)
  ))))+W23</f>
        <v/>
      </c>
      <c r="O23" s="51">
        <f>IF(AND(OR($A22="Holiday",$A23="Holiday"),
        ISNUMBER(MATCH(TRIM($B23),{"Phagwah","Good Friday","Easter Monday","Labour Day","Christmas","Eid ul Azha","Romans-2","Globe-12","Neptune P1"},0))),
   $I23,0)</f>
        <v/>
      </c>
      <c r="P23" s="51">
        <f>IF(OR($O$7="Canteen",$O$7="Head Office"),0,IF($I23&lt;=0,0,IF(AND($I22&lt;=0,OR(TRIM($J23)="Hebrews",TRIM($J23)="Romans",TRIM($J23)="Romans-2",TRIM($J23)="Globe",TRIM($J23)="Globe-12",TRIM($J23)="Neptune P1")),1,0)))</f>
        <v/>
      </c>
      <c r="Q23" s="52" t="n"/>
      <c r="R23" s="51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IF(AND($I22=0,$I23&gt;0),1,0),
      0
   ),
0))</f>
        <v/>
      </c>
      <c r="S23" s="51">
        <f>IF(OR($A22="Annual Leave",$A23="Annual Leave"),IF(AND($A22&lt;&gt;"Annual Leave",$A23="Annual Leave"),8,0),0)</f>
        <v/>
      </c>
      <c r="T23" s="53" t="n"/>
      <c r="U23" s="144">
        <f>MAX(0,40-Y23)</f>
        <v/>
      </c>
      <c r="V23" s="351">
        <f>IF(OR($C23="",$D23=""),0,
 IF(OR($A22="Holiday",$A23="Holiday"),0,
 IF(AND(NOT(OR($A22="Annual Leave",$A23="Annual Leave")),$A23="Off day"),0,
  IF($I22+$I23&gt;=8,IF($I22&gt;=8,0,8-$I22),$I23)
  )))</f>
        <v/>
      </c>
      <c r="W23" s="351">
        <f>MAX(0,V23-U23)</f>
        <v/>
      </c>
      <c r="X23" s="351">
        <f>IF(C23="","",C23-WEEKDAY(C23,1)+1)</f>
        <v/>
      </c>
      <c r="Y23" s="351">
        <f>SUMPRODUCT(($X$14:$X22=X23)*(($V$14:$V22)+($O$14:$O22)))+IF(X23=X14,$L$11,0)</f>
        <v/>
      </c>
      <c r="Z23" s="351" t="n"/>
      <c r="AA23" s="351" t="n"/>
      <c r="AB23" s="351" t="n"/>
      <c r="AC23" s="351" t="n"/>
      <c r="AD23" s="351" t="n"/>
      <c r="AE23" s="351" t="n"/>
      <c r="AF23" s="351" t="n"/>
    </row>
    <row r="24" ht="24" customHeight="1" s="348" thickBot="1">
      <c r="A24" s="154" t="inlineStr">
        <is>
          <t>On Day</t>
        </is>
      </c>
      <c r="B24" s="273" t="n"/>
      <c r="C24" s="90">
        <f>C22+1</f>
        <v/>
      </c>
      <c r="D24" s="8" t="n"/>
      <c r="E24" s="155">
        <f>IF(D24="", "",
 IF(D24=TIME(0,0,0), 0,
 IF(AND(D24&gt;=TIME(0,0,1), D24&lt;=TIME(2,0,0)), TIME(7,0,0),
 IF(AND(D24&gt;=TIME(6,0,0), D24&lt;=TIME(8,0,0)), TIME(12,0,0),
 IF(AND(D24&gt;TIME(8,0,0), D24&lt;=TIME(13,59,0)), TIME(15,0,0),
 IF(AND(D24&gt;=TIME(14,0,0), D24&lt;=TIME(17,59,0)), TIME(21,0,0),
 IF(AND(D24&gt;=TIME(18,0,0), D24&lt;=TIME(21,59,0)), TIME(0,0,0),
 IF(AND(D24&gt;=TIME(22,0,0), D24&lt;=TIME(23,59,59)), TIME(7,0,0), ""))))))))</f>
        <v/>
      </c>
      <c r="F24" s="156" t="n"/>
      <c r="G24" s="155">
        <f>IF(AND(D24&gt;=TIME(6,0,0),D24&lt;=TIME(8,0,0)),E24,"")</f>
        <v/>
      </c>
      <c r="H24" s="8" t="n"/>
      <c r="I24" s="30">
        <f>ROUND(IF(OR(D24="",E24="",E24=0),0,IF(H24="",MOD(E24-D24,1)*24,MOD(H24-D24,1)*24)),2)</f>
        <v/>
      </c>
      <c r="J24" s="157" t="n"/>
      <c r="K24" s="274" t="n"/>
      <c r="L24" s="271" t="n"/>
      <c r="M24" s="275">
        <f>MAX(0,V24-W24)</f>
        <v/>
      </c>
      <c r="N24" s="9">
        <f>(IF(OR($C24="",$D24=""),0,
 IF(OR($A24="Holiday",$A25="Holiday"),
    IF(ISNUMBER(MATCH(TRIM($B24),{"Phagwah","Good Friday","Easter Monday","Labour Day","Christmas","Eid ul Azha","Romans-2","Globe-12","Neptune P1"},0)),0,$I24),
 IF(AND(NOT(OR($A24="Annual Leave",$A25="Annual Leave")),$A24="Off day"),$I24,
  MAX(0,$I24-$V24)
  ))))+W24</f>
        <v/>
      </c>
      <c r="O24" s="9">
        <f>IF(AND(OR($A24="Holiday",$A25="Holiday"),
        ISNUMBER(MATCH(TRIM($B24),{"Phagwah","Good Friday","Easter Monday","Labour Day","Christmas","Eid ul Azha","Romans-2","Globe-12","Neptune P1"},0))),
   $I24,0)</f>
        <v/>
      </c>
      <c r="P24" s="9">
        <f>IF(OR($O$7="Canteen",$O$7="Head Office"),0,IF($I24&lt;=0,0,IF(OR(OR(TRIM($J24)="Hebrews",TRIM($J24)="Romans",TRIM($J24)="Romans-2",TRIM($J24)="Globe",TRIM($J24)="Globe-12",TRIM($J24)="Neptune P1"),AND($I25&gt;0,OR(TRIM($J25)="Hebrews",TRIM($J25)="Romans",TRIM($J25)="Romans-2",TRIM($J25)="Globe",TRIM($J25)="Globe-12",TRIM($J25)="Neptune P1"))),1,0)))</f>
        <v/>
      </c>
      <c r="Q24" s="10" t="n"/>
      <c r="R24" s="9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IF($I24&gt;0,1,0),
      0
   ),
0))</f>
        <v/>
      </c>
      <c r="S24" s="9">
        <f>IF(OR($A24="Annual Leave",$A25="Annual Leave"),IF($A24="Annual Leave",8,0),0)</f>
        <v/>
      </c>
      <c r="T24" s="91" t="n"/>
      <c r="U24" s="144">
        <f>MAX(0,40-Y24)</f>
        <v/>
      </c>
      <c r="V24" s="351">
        <f>IF(OR($C24="",$D24=""),0,
 IF(OR($A24="Holiday",$A25="Holiday"),0,
 IF(AND(NOT(OR($A24="Annual Leave",$A25="Annual Leave")),$A24="Off day"),0,
  IF($I24+$I25&gt;=8,IF($I24&gt;=8,8,$I24),$I24)
  )))</f>
        <v/>
      </c>
      <c r="W24" s="351">
        <f>MAX(0,V24-U24)</f>
        <v/>
      </c>
      <c r="X24" s="351">
        <f>IF(C24="","",C24-WEEKDAY(C24,1)+1)</f>
        <v/>
      </c>
      <c r="Y24" s="351">
        <f>SUMPRODUCT(($X$14:$X23=X24)*(($V$14:$V23)+($O$14:$O23)))+IF(X24=X14,$L$11,0)</f>
        <v/>
      </c>
      <c r="Z24" s="351" t="n"/>
      <c r="AA24" s="351" t="n"/>
      <c r="AB24" s="351" t="n"/>
      <c r="AC24" s="351" t="n"/>
      <c r="AD24" s="351" t="n"/>
      <c r="AE24" s="351" t="n"/>
      <c r="AF24" s="351" t="n"/>
    </row>
    <row r="25" ht="24" customHeight="1" s="348" thickBot="1">
      <c r="A25" s="154" t="inlineStr">
        <is>
          <t>On Day</t>
        </is>
      </c>
      <c r="B25" s="273" t="n"/>
      <c r="C25" s="90">
        <f>C24</f>
        <v/>
      </c>
      <c r="D25" s="276" t="n"/>
      <c r="E25" s="277">
        <f>IF(D25="", "",
 IF(D25=TIME(0,0,0), 0,
 IF(AND(D25&gt;=TIME(0,0,1), D25&lt;=TIME(2,0,0)), TIME(7,0,0),
 IF(AND(D25&gt;=TIME(6,0,0), D25&lt;=TIME(8,0,0)), TIME(12,0,0),
 IF(AND(D25&gt;TIME(8,0,0), D25&lt;=TIME(13,59,0)), TIME(15,0,0),
 IF(AND(D25&gt;=TIME(14,0,0), D25&lt;=TIME(17,59,0)), TIME(21,0,0),
 IF(AND(D25&gt;=TIME(18,0,0), D25&lt;=TIME(21,59,0)), TIME(0,0,0),
 IF(AND(D25&gt;=TIME(22,0,0), D25&lt;=TIME(23,59,59)), TIME(7,0,0), ""))))))))</f>
        <v/>
      </c>
      <c r="F25" s="156" t="n"/>
      <c r="G25" s="277">
        <f>IF(AND(D25&gt;=TIME(6,0,0),D25&lt;=TIME(8,0,0)),E25,"")</f>
        <v/>
      </c>
      <c r="H25" s="276" t="n"/>
      <c r="I25" s="30">
        <f>ROUND(IF(OR(D25="",E25="",E25=0),0,IF(H25="",MOD(E25-D25,1)*24,MOD(H25-D25,1)*24)),2)</f>
        <v/>
      </c>
      <c r="J25" s="158" t="n"/>
      <c r="K25" s="274" t="n"/>
      <c r="L25" s="271" t="n"/>
      <c r="M25" s="275">
        <f>MAX(0,V25-W25)</f>
        <v/>
      </c>
      <c r="N25" s="278">
        <f>(IF(OR($C25="",$D25=""),0,
 IF(OR($A24="Holiday",$A25="Holiday"),
    IF(ISNUMBER(MATCH(TRIM($B25),{"Phagwah","Good Friday","Easter Monday","Labour Day","Christmas","Eid ul Azha","Romans-2","Globe-12","Neptune P1"},0)),0,$I25),
 IF(AND(NOT(OR($A24="Annual Leave",$A25="Annual Leave")),$A25="Off day"),$I25,
  MAX(0,$I25-$V25)
  ))))+W25</f>
        <v/>
      </c>
      <c r="O25" s="278">
        <f>IF(AND(OR($A24="Holiday",$A25="Holiday"),
        ISNUMBER(MATCH(TRIM($B25),{"Phagwah","Good Friday","Easter Monday","Labour Day","Christmas","Eid ul Azha","Romans-2","Globe-12","Neptune P1"},0))),
   $I25,0)</f>
        <v/>
      </c>
      <c r="P25" s="278">
        <f>IF(OR($O$7="Canteen",$O$7="Head Office"),0,IF($I25&lt;=0,0,IF(AND($I24&lt;=0,OR(TRIM($J25)="Hebrews",TRIM($J25)="Romans",TRIM($J25)="Romans-2",TRIM($J25)="Globe",TRIM($J25)="Globe-12",TRIM($J25)="Neptune P1")),1,0)))</f>
        <v/>
      </c>
      <c r="Q25" s="279" t="n"/>
      <c r="R25" s="278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IF(AND($I24=0,$I25&gt;0),1,0),
      0
   ),
0))</f>
        <v/>
      </c>
      <c r="S25" s="278">
        <f>IF(OR($A24="Annual Leave",$A25="Annual Leave"),IF(AND($A24&lt;&gt;"Annual Leave",$A25="Annual Leave"),8,0),0)</f>
        <v/>
      </c>
      <c r="T25" s="280" t="n"/>
      <c r="U25" s="144">
        <f>MAX(0,40-Y25)</f>
        <v/>
      </c>
      <c r="V25" s="351">
        <f>IF(OR($C25="",$D25=""),0,
 IF(OR($A24="Holiday",$A25="Holiday"),0,
 IF(AND(NOT(OR($A24="Annual Leave",$A25="Annual Leave")),$A25="Off day"),0,
  IF($I24+$I25&gt;=8,IF($I24&gt;=8,0,8-$I24),$I25)
  )))</f>
        <v/>
      </c>
      <c r="W25" s="351">
        <f>MAX(0,V25-U25)</f>
        <v/>
      </c>
      <c r="X25" s="351">
        <f>IF(C25="","",C25-WEEKDAY(C25,1)+1)</f>
        <v/>
      </c>
      <c r="Y25" s="351">
        <f>SUMPRODUCT(($X$14:$X24=X25)*(($V$14:$V24)+($O$14:$O24)))+IF(X25=X14,$L$11,0)</f>
        <v/>
      </c>
      <c r="Z25" s="351" t="n"/>
      <c r="AA25" s="351" t="n"/>
      <c r="AB25" s="351" t="n"/>
      <c r="AC25" s="351" t="n"/>
      <c r="AD25" s="351" t="n"/>
      <c r="AE25" s="351" t="n"/>
      <c r="AF25" s="351" t="n"/>
    </row>
    <row r="26" ht="24" customHeight="1" s="348" thickBot="1">
      <c r="A26" s="159" t="inlineStr">
        <is>
          <t>On Day</t>
        </is>
      </c>
      <c r="B26" s="281" t="n"/>
      <c r="C26" s="92">
        <f>C24+1</f>
        <v/>
      </c>
      <c r="D26" s="31" t="n"/>
      <c r="E26" s="160">
        <f>IF(D26="", "",
 IF(D26=TIME(0,0,0), 0,
 IF(AND(D26&gt;=TIME(0,0,1), D26&lt;=TIME(2,0,0)), TIME(7,0,0),
 IF(AND(D26&gt;=TIME(6,0,0), D26&lt;=TIME(8,0,0)), TIME(12,0,0),
 IF(AND(D26&gt;TIME(8,0,0), D26&lt;=TIME(13,59,0)), TIME(15,0,0),
 IF(AND(D26&gt;=TIME(14,0,0), D26&lt;=TIME(17,59,0)), TIME(21,0,0),
 IF(AND(D26&gt;=TIME(18,0,0), D26&lt;=TIME(21,59,0)), TIME(0,0,0),
 IF(AND(D26&gt;=TIME(22,0,0), D26&lt;=TIME(23,59,59)), TIME(7,0,0), ""))))))))</f>
        <v/>
      </c>
      <c r="F26" s="161" t="n"/>
      <c r="G26" s="160">
        <f>IF(AND(D26&gt;=TIME(6,0,0),D26&lt;=TIME(8,0,0)),E26,"")</f>
        <v/>
      </c>
      <c r="H26" s="31" t="n"/>
      <c r="I26" s="32">
        <f>ROUND(IF(OR(D26="",E26="",E26=0),0,IF(H26="",MOD(E26-D26,1)*24,MOD(H26-D26,1)*24)),2)</f>
        <v/>
      </c>
      <c r="J26" s="162" t="n"/>
      <c r="K26" s="282" t="n"/>
      <c r="L26" s="271" t="n"/>
      <c r="M26" s="283">
        <f>MAX(0,V26-W26)</f>
        <v/>
      </c>
      <c r="N26" s="33">
        <f>(IF(OR($C26="",$D26=""),0,
 IF(OR($A26="Holiday",$A27="Holiday"),
    IF(ISNUMBER(MATCH(TRIM($B26),{"Phagwah","Good Friday","Easter Monday","Labour Day","Christmas","Eid ul Azha","Romans-2","Globe-12","Neptune P1"},0)),0,$I26),
 IF(AND(NOT(OR($A26="Annual Leave",$A27="Annual Leave")),$A26="Off day"),$I26,
  MAX(0,$I26-$V26)
  ))))+W26</f>
        <v/>
      </c>
      <c r="O26" s="33">
        <f>IF(AND(OR($A26="Holiday",$A27="Holiday"),
        ISNUMBER(MATCH(TRIM($B26),{"Phagwah","Good Friday","Easter Monday","Labour Day","Christmas","Eid ul Azha","Romans-2","Globe-12","Neptune P1"},0))),
   $I26,0)</f>
        <v/>
      </c>
      <c r="P26" s="33">
        <f>IF(OR($O$7="Canteen",$O$7="Head Office"),0,IF($I26&lt;=0,0,IF(OR(OR(TRIM($J26)="Hebrews",TRIM($J26)="Romans",TRIM($J26)="Romans-2",TRIM($J26)="Globe",TRIM($J26)="Globe-12",TRIM($J26)="Neptune P1"),AND($I27&gt;0,OR(TRIM($J27)="Hebrews",TRIM($J27)="Romans",TRIM($J27)="Romans-2",TRIM($J27)="Globe",TRIM($J27)="Globe-12",TRIM($J27)="Neptune P1"))),1,0)))</f>
        <v/>
      </c>
      <c r="Q26" s="34" t="n"/>
      <c r="R26" s="33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IF($I26&gt;0,1,0),
      0
   ),
0))</f>
        <v/>
      </c>
      <c r="S26" s="33">
        <f>IF(OR($A26="Annual Leave",$A27="Annual Leave"),IF($A26="Annual Leave",8,0),0)</f>
        <v/>
      </c>
      <c r="T26" s="35" t="n"/>
      <c r="U26" s="144">
        <f>MAX(0,40-Y26)</f>
        <v/>
      </c>
      <c r="V26" s="351">
        <f>IF(OR($C26="",$D26=""),0,
 IF(OR($A26="Holiday",$A27="Holiday"),0,
 IF(AND(NOT(OR($A26="Annual Leave",$A27="Annual Leave")),$A26="Off day"),0,
  IF($I26+$I27&gt;=8,IF($I26&gt;=8,8,$I26),$I26)
  )))</f>
        <v/>
      </c>
      <c r="W26" s="351">
        <f>MAX(0,V26-U26)</f>
        <v/>
      </c>
      <c r="X26" s="351">
        <f>IF(C26="","",C26-WEEKDAY(C26,1)+1)</f>
        <v/>
      </c>
      <c r="Y26" s="351">
        <f>SUMPRODUCT(($X$14:$X25=X26)*(($V$14:$V25)+($O$14:$O25)))+IF(X26=X14,$L$11,0)</f>
        <v/>
      </c>
      <c r="Z26" s="351" t="n"/>
      <c r="AA26" s="351" t="n"/>
      <c r="AB26" s="351" t="n"/>
      <c r="AC26" s="351" t="n"/>
      <c r="AD26" s="351" t="n"/>
      <c r="AE26" s="351" t="n"/>
      <c r="AF26" s="351" t="n"/>
    </row>
    <row r="27" ht="24" customHeight="1" s="348" thickBot="1">
      <c r="A27" s="159" t="inlineStr">
        <is>
          <t>On Day</t>
        </is>
      </c>
      <c r="B27" s="281" t="n"/>
      <c r="C27" s="93">
        <f>C26</f>
        <v/>
      </c>
      <c r="D27" s="36" t="n"/>
      <c r="E27" s="163">
        <f>IF(D27="", "",
 IF(D27=TIME(0,0,0), 0,
 IF(AND(D27&gt;=TIME(0,0,1), D27&lt;=TIME(2,0,0)), TIME(7,0,0),
 IF(AND(D27&gt;=TIME(6,0,0), D27&lt;=TIME(8,0,0)), TIME(12,0,0),
 IF(AND(D27&gt;TIME(8,0,0), D27&lt;=TIME(13,59,0)), TIME(15,0,0),
 IF(AND(D27&gt;=TIME(14,0,0), D27&lt;=TIME(17,59,0)), TIME(21,0,0),
 IF(AND(D27&gt;=TIME(18,0,0), D27&lt;=TIME(21,59,0)), TIME(0,0,0),
 IF(AND(D27&gt;=TIME(22,0,0), D27&lt;=TIME(23,59,59)), TIME(7,0,0), ""))))))))</f>
        <v/>
      </c>
      <c r="F27" s="164" t="n"/>
      <c r="G27" s="163">
        <f>IF(AND(D27&gt;=TIME(6,0,0),D27&lt;=TIME(8,0,0)),E27,"")</f>
        <v/>
      </c>
      <c r="H27" s="36" t="n"/>
      <c r="I27" s="37">
        <f>ROUND(IF(OR(D27="",E27="",E27=0),0,IF(H27="",MOD(E27-D27,1)*24,MOD(H27-D27,1)*24)),2)</f>
        <v/>
      </c>
      <c r="J27" s="162" t="n"/>
      <c r="K27" s="282" t="n"/>
      <c r="L27" s="271" t="n"/>
      <c r="M27" s="283">
        <f>MAX(0,V27-W27)</f>
        <v/>
      </c>
      <c r="N27" s="38">
        <f>(IF(OR($C27="",$D27=""),0,
 IF(OR($A26="Holiday",$A27="Holiday"),
    IF(ISNUMBER(MATCH(TRIM($B27),{"Phagwah","Good Friday","Easter Monday","Labour Day","Christmas","Eid ul Azha","Romans-2","Globe-12","Neptune P1"},0)),0,$I27),
 IF(AND(NOT(OR($A26="Annual Leave",$A27="Annual Leave")),$A27="Off day"),$I27,
  MAX(0,$I27-$V27)
  ))))+W27</f>
        <v/>
      </c>
      <c r="O27" s="38">
        <f>IF(AND(OR($A26="Holiday",$A27="Holiday"),
        ISNUMBER(MATCH(TRIM($B27),{"Phagwah","Good Friday","Easter Monday","Labour Day","Christmas","Eid ul Azha","Romans-2","Globe-12","Neptune P1"},0))),
   $I27,0)</f>
        <v/>
      </c>
      <c r="P27" s="38">
        <f>IF(OR($O$7="Canteen",$O$7="Head Office"),0,IF($I27&lt;=0,0,IF(AND($I26&lt;=0,OR(TRIM($J27)="Hebrews",TRIM($J27)="Romans",TRIM($J27)="Romans-2",TRIM($J27)="Globe",TRIM($J27)="Globe-12",TRIM($J27)="Neptune P1")),1,0)))</f>
        <v/>
      </c>
      <c r="Q27" s="39" t="n"/>
      <c r="R27" s="38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IF(AND($I26=0,$I27&gt;0),1,0),
      0
   ),
0))</f>
        <v/>
      </c>
      <c r="S27" s="38">
        <f>IF(OR($A26="Annual Leave",$A27="Annual Leave"),IF(AND($A26&lt;&gt;"Annual Leave",$A27="Annual Leave"),8,0),0)</f>
        <v/>
      </c>
      <c r="T27" s="40" t="n"/>
      <c r="U27" s="144">
        <f>MAX(0,40-Y27)</f>
        <v/>
      </c>
      <c r="V27" s="351">
        <f>IF(OR($C27="",$D27=""),0,
 IF(OR($A26="Holiday",$A27="Holiday"),0,
 IF(AND(NOT(OR($A26="Annual Leave",$A27="Annual Leave")),$A27="Off day"),0,
  IF($I26+$I27&gt;=8,IF($I26&gt;=8,0,8-$I26),$I27)
  )))</f>
        <v/>
      </c>
      <c r="W27" s="351">
        <f>MAX(0,V27-U27)</f>
        <v/>
      </c>
      <c r="X27" s="351">
        <f>IF(C27="","",C27-WEEKDAY(C27,1)+1)</f>
        <v/>
      </c>
      <c r="Y27" s="351">
        <f>SUMPRODUCT(($X$14:$X26=X27)*(($V$14:$V26)+($O$14:$O26)))+IF(X27=X14,$L$11,0)</f>
        <v/>
      </c>
      <c r="Z27" s="351" t="n"/>
      <c r="AA27" s="351" t="n"/>
      <c r="AB27" s="351" t="n"/>
      <c r="AC27" s="351" t="n"/>
      <c r="AD27" s="351" t="n"/>
      <c r="AE27" s="351" t="n"/>
      <c r="AF27" s="351" t="n"/>
    </row>
    <row r="28" ht="24" customHeight="1" s="348" thickBot="1">
      <c r="A28" s="176" t="n"/>
      <c r="B28" s="176" t="n"/>
      <c r="C28" s="145" t="n"/>
      <c r="D28" s="6" t="n"/>
      <c r="E28" s="14" t="n"/>
      <c r="F28" s="6" t="n"/>
      <c r="G28" s="6" t="n"/>
      <c r="H28" s="336" t="n"/>
      <c r="I28" s="351" t="n"/>
      <c r="J28" s="336" t="n"/>
      <c r="K28" s="336" t="n"/>
      <c r="L28" s="336" t="n"/>
      <c r="M28" s="99">
        <f>MAX(0,V28-W28)</f>
        <v/>
      </c>
      <c r="N28" s="99">
        <f>(IF(OR($C28="",$D28=""),0,
 IF(OR($A28="Holiday",$A29="Holiday"),
    IF(ISNUMBER(MATCH(TRIM($B28),{"Phagwah","Good Friday","Easter Monday","Labour Day","Christmas","Eid ul Azha","Romans-2","Globe-12","Neptune P1"},0)),0,$I28),
 IF(AND(NOT(OR($A28="Annual Leave",$A29="Annual Leave")),$A28="Off day"),$I28,
  MAX(0,$I28-$V28)
  ))))+W28</f>
        <v/>
      </c>
      <c r="O28" s="99">
        <f>IF(AND(OR($A28="Holiday",$A29="Holiday"),
        ISNUMBER(MATCH(TRIM($B28),{"Phagwah","Good Friday","Easter Monday","Labour Day","Christmas","Eid ul Azha","Romans-2","Globe-12","Neptune P1"},0))),
   $I28,0)</f>
        <v/>
      </c>
      <c r="P28" s="99">
        <f>IF(OR($O$7="Canteen",$O$7="Head Office"),0,IF($I28&lt;=0,0,IF(OR(OR(TRIM($J28)="Hebrews",TRIM($J28)="Romans",TRIM($J28)="Romans-2",TRIM($J28)="Globe",TRIM($J28)="Globe-12",TRIM($J28)="Neptune P1"),AND($I29&gt;0,OR(TRIM($J29)="Hebrews",TRIM($J29)="Romans",TRIM($J29)="Romans-2",TRIM($J29)="Globe",TRIM($J29)="Globe-12",TRIM($J29)="Neptune P1"))),1,0)))</f>
        <v/>
      </c>
      <c r="Q28" s="178" t="n"/>
      <c r="R28" s="15" t="n"/>
      <c r="S28" s="99">
        <f>IF(OR($A28="Annual Leave",$A29="Annual Leave"),IF($A28="Annual Leave",8,0),0)</f>
        <v/>
      </c>
      <c r="T28" s="100">
        <f>SUM(T14:T27)</f>
        <v/>
      </c>
      <c r="U28" s="144">
        <f>MAX(0,40-Y28)</f>
        <v/>
      </c>
      <c r="V28" s="351">
        <f>IF(OR($C28="",$D28=""),0,
 IF(OR($A28="Holiday",$A29="Holiday"),0,
 IF(AND(NOT(OR($A28="Annual Leave",$A29="Annual Leave")),$A28="Off day"),0,
  IF($I28+$I29&gt;=8,IF($I28&gt;=8,8,$I28),$I28)
  )))</f>
        <v/>
      </c>
      <c r="W28" s="351">
        <f>MAX(0,V28-U28)</f>
        <v/>
      </c>
      <c r="X28" s="351">
        <f>IF(C28="","",C28-WEEKDAY(C28,1)+1)</f>
        <v/>
      </c>
      <c r="Y28" s="351">
        <f>SUMPRODUCT(($X$14:$X27=X28)*(($V$14:$V27)+($O$14:$O27)))+IF(X28=X14,$L$11,0)</f>
        <v/>
      </c>
      <c r="Z28" s="351" t="n"/>
      <c r="AA28" s="351" t="n"/>
      <c r="AB28" s="351" t="n"/>
      <c r="AC28" s="351" t="n"/>
      <c r="AD28" s="351" t="n"/>
      <c r="AE28" s="351" t="n"/>
      <c r="AF28" s="351" t="n"/>
    </row>
    <row r="29" hidden="1" ht="15.75" customHeight="1" s="348" thickBot="1">
      <c r="A29" s="179" t="n"/>
      <c r="B29" s="176" t="n"/>
      <c r="C29" s="145" t="n"/>
      <c r="D29" s="6" t="n"/>
      <c r="E29" s="295">
        <f>IF(D29="", "",
 IF(D29=TIME(0,0,0), 0,
 IF(AND(D29&gt;=TIME(0,0,1), D29&lt;=TIME(2,0,0)), TIME(7,0,0),
 IF(AND(D29&gt;=TIME(6,0,0), D29&lt;=TIME(8,0,0)), TIME(12,0,0),
 IF(AND(D29&gt;TIME(8,0,0), D29&lt;=TIME(13,59,0)), TIME(15,0,0),
 IF(AND(D29&gt;=TIME(14,0,0), D29&lt;=TIME(17,59,0)), TIME(21,0,0),
 IF(AND(D29&gt;=TIME(18,0,0), D29&lt;=TIME(21,59,0)), TIME(0,0,0),
 IF(AND(D29&gt;=TIME(22,0,0), D29&lt;=TIME(23,59,59)), TIME(7,0,0), ""))))))))</f>
        <v/>
      </c>
      <c r="F29" s="6" t="n"/>
      <c r="G29" s="6" t="n"/>
      <c r="H29" s="6" t="n"/>
      <c r="I29" s="6" t="n"/>
      <c r="J29" s="6" t="n"/>
      <c r="K29" s="6" t="n"/>
      <c r="L29" s="6" t="n"/>
      <c r="M29" s="4">
        <f>MAX(0,V29-W29)</f>
        <v/>
      </c>
      <c r="N29" s="4">
        <f>(IF(OR($C29="",$D29=""),0,
 IF(OR($A28="Holiday",$A29="Holiday"),
    IF(ISNUMBER(MATCH(TRIM($B29),{"Phagwah","Good Friday","Easter Monday","Labour Day","Christmas","Eid ul Azha","Romans-2","Globe-12","Neptune P1"},0)),0,$I29),
 IF(AND(NOT(OR($A28="Annual Leave",$A29="Annual Leave")),$A29="Off day"),$I29,
  MAX(0,$I29-$V29)
  ))))+W29</f>
        <v/>
      </c>
      <c r="O29" s="4">
        <f>IF(AND(OR($A28="Holiday",$A29="Holiday"),
        ISNUMBER(MATCH(TRIM($B29),{"Phagwah","Good Friday","Easter Monday","Labour Day","Christmas","Eid ul Azha","Romans-2","Globe-12","Neptune P1"},0))),
   $I29,0)</f>
        <v/>
      </c>
      <c r="P29" s="4">
        <f>IF(OR($O$7="Canteen",$O$7="Head Office"),0,IF($I29&lt;=0,0,IF(AND($I28&lt;=0,OR(TRIM($J29)="Hebrews",TRIM($J29)="Romans",TRIM($J29)="Romans-2",TRIM($J29)="Globe",TRIM($J29)="Globe-12",TRIM($J29)="Neptune P1")),1,0)))</f>
        <v/>
      </c>
      <c r="Q29" s="6" t="n"/>
      <c r="R29" s="296">
        <f>IF(OR($O$7="Canteen",$O$7="Head Office"),0,IF(
  AND(
    SUMIFS(I:I, C:C, C29) &gt;= 8,
    COUNTIFS(C$14:C29, C29)=1,
    OR(
      TEXT(D29,"hh:mm:ss")="07:00:00",
      TEXT(D29,"hh:mm:ss")="15:00:00",
      TEXT(D29,"hh:mm:ss")="23:00:00",
      TEXT(D30,"hh:mm:ss")="07:00:00",
      TEXT(D30,"hh:mm:ss")="15:00:00",
      TEXT(D30,"hh:mm:ss")="23:00:00"
    )
  ),
  1,
  0
))</f>
        <v/>
      </c>
      <c r="S29" s="4">
        <f>IF(OR($A28="Annual Leave",$A29="Annual Leave"),IF(AND($A28&lt;&gt;"Annual Leave",$A29="Annual Leave"),8,0),0)</f>
        <v/>
      </c>
      <c r="T29" s="146" t="n"/>
      <c r="U29" s="351">
        <f>MAX(0,40-Y29)</f>
        <v/>
      </c>
      <c r="V29" s="351">
        <f>IF(OR($C29="",$D29=""),0,
 IF(OR($A28="Holiday",$A29="Holiday"),0,
 IF(AND(NOT(OR($A28="Annual Leave",$A29="Annual Leave")),$A29="Off day"),0,
  IF($I28+$I29&gt;=8,IF($I28&gt;=8,0,8-$I28),$I29)
  )))</f>
        <v/>
      </c>
      <c r="W29" s="351">
        <f>MAX(0,V29-U29)</f>
        <v/>
      </c>
      <c r="X29" s="351">
        <f>IF(C29="","",C29-WEEKDAY(C29,1)+1)</f>
        <v/>
      </c>
      <c r="Y29" s="351">
        <f>SUMPRODUCT(($X$14:$X28=X29)*(($V$14:$V28)+($O$14:$O28)))+IF(X29=X14,$L$11,0)</f>
        <v/>
      </c>
      <c r="Z29" s="351" t="n"/>
      <c r="AA29" s="351" t="n"/>
      <c r="AB29" s="351" t="n"/>
      <c r="AC29" s="351" t="n"/>
      <c r="AD29" s="351" t="n"/>
      <c r="AE29" s="351" t="n"/>
      <c r="AF29" s="351" t="n"/>
    </row>
    <row r="30" ht="24" customHeight="1" s="348" thickBot="1">
      <c r="A30" s="147" t="inlineStr">
        <is>
          <t>On Day</t>
        </is>
      </c>
      <c r="B30" s="180" t="n"/>
      <c r="C30" s="88">
        <f>C27+1</f>
        <v/>
      </c>
      <c r="D30" s="54" t="n"/>
      <c r="E30" s="148">
        <f>IF(D30="", "",
 IF(D30=TIME(0,0,0), 0,
 IF(AND(D30&gt;=TIME(0,0,1), D30&lt;=TIME(2,0,0)), TIME(7,0,0),
 IF(AND(D30&gt;=TIME(6,0,0), D30&lt;=TIME(8,0,0)), TIME(12,0,0),
 IF(AND(D30&gt;TIME(8,0,0), D30&lt;=TIME(13,59,0)), TIME(15,0,0),
 IF(AND(D30&gt;=TIME(14,0,0), D30&lt;=TIME(17,59,0)), TIME(21,0,0),
 IF(AND(D30&gt;=TIME(18,0,0), D30&lt;=TIME(21,59,0)), TIME(0,0,0),
 IF(AND(D30&gt;=TIME(22,0,0), D30&lt;=TIME(23,59,59)), TIME(7,0,0), ""))))))))</f>
        <v/>
      </c>
      <c r="F30" s="149" t="n"/>
      <c r="G30" s="148">
        <f>IF(AND(D30&gt;=TIME(6,0,0),D30&lt;=TIME(8,0,0)),E30,"")</f>
        <v/>
      </c>
      <c r="H30" s="54" t="n"/>
      <c r="I30" s="55">
        <f>ROUND(IF(OR(D30="",E30="",E30=0),0,IF(H30="",MOD(E30-D30,1)*24,MOD(H30-D30,1)*24)),2)</f>
        <v/>
      </c>
      <c r="J30" s="150" t="n"/>
      <c r="K30" s="270" t="n"/>
      <c r="L30" s="181" t="n"/>
      <c r="M30" s="272">
        <f>MAX(0,V30-W30)</f>
        <v/>
      </c>
      <c r="N30" s="56">
        <f>(IF(OR($C30="",$D30=""),0,
 IF(OR($A30="Holiday",$A31="Holiday"),
    IF(ISNUMBER(MATCH(TRIM($B30),{"Phagwah","Good Friday","Easter Monday","Labour Day","Christmas","Eid ul Azha","Romans-2","Globe-12","Neptune P1"},0)),0,$I30),
 IF(AND(NOT(OR($A30="Annual Leave",$A31="Annual Leave")),$A30="Off day"),$I30,
  MAX(0,$I30-$V30)
  ))))+W30</f>
        <v/>
      </c>
      <c r="O30" s="56">
        <f>IF(AND(OR($A30="Holiday",$A31="Holiday"),
        ISNUMBER(MATCH(TRIM($B30),{"Phagwah","Good Friday","Easter Monday","Labour Day","Christmas","Eid ul Azha","Romans-2","Globe-12","Neptune P1"},0))),
   $I30,0)</f>
        <v/>
      </c>
      <c r="P30" s="56">
        <f>IF(OR($O$7="Canteen",$O$7="Head Office"),0,IF($I30&lt;=0,0,IF(OR(OR(TRIM($J30)="Hebrews",TRIM($J30)="Romans",TRIM($J30)="Romans-2",TRIM($J30)="Globe",TRIM($J30)="Globe-12",TRIM($J30)="Neptune P1"),AND($I31&gt;0,OR(TRIM($J31)="Hebrews",TRIM($J31)="Romans",TRIM($J31)="Romans-2",TRIM($J31)="Globe",TRIM($J31)="Globe-12",TRIM($J31)="Neptune P1"))),1,0)))</f>
        <v/>
      </c>
      <c r="Q30" s="57" t="n"/>
      <c r="R30" s="56">
        <f>IF(OR($O$7="Canteen",$O$7="Head Office"),0,IF(
  AND(
    SUMIFS(I:I, C:C, C30) &gt;= 8,
    COUNTIFS(C$14:C30, C30)=1,
    OR(
      TEXT(D30,"hh:mm:ss")="07:00:00",
      TEXT(D30,"hh:mm:ss")="15:00:00",
      TEXT(D30,"hh:mm:ss")="23:00:00",
      TEXT(D31,"hh:mm:ss")="07:00:00",
      TEXT(D31,"hh:mm:ss")="15:00:00",
      TEXT(D31,"hh:mm:ss")="23:00:00"
    )
  ),
  1,
  0
))</f>
        <v/>
      </c>
      <c r="S30" s="56">
        <f>IF(OR($A30="Annual Leave",$A31="Annual Leave"),IF($A30="Annual Leave",8,0),0)</f>
        <v/>
      </c>
      <c r="T30" s="58" t="n"/>
      <c r="U30" s="144">
        <f>MAX(0,40-Y30)</f>
        <v/>
      </c>
      <c r="V30" s="151">
        <f>IF(OR($C30="",$D30=""),0,
 IF(OR($A30="Holiday",$A31="Holiday"),0,
 IF(AND(NOT(OR($A30="Annual Leave",$A31="Annual Leave")),$A30="Off day"),0,
  IF($I30+$I31&gt;=8,IF($I30&gt;=8,8,$I30),$I30)
  )))</f>
        <v/>
      </c>
      <c r="W30" s="151">
        <f>MAX(0,V30-U30)</f>
        <v/>
      </c>
      <c r="X30" s="151">
        <f>IF(C30="","",C30-WEEKDAY(C30,1)+1)</f>
        <v/>
      </c>
      <c r="Y30" s="151">
        <f>SUMPRODUCT(($X$14:$X29=X30)*(($V$14:$V29)+($O$14:$O29)))+IF(X30=X14,$L$11,0)</f>
        <v/>
      </c>
      <c r="Z30" s="151" t="n"/>
      <c r="AA30" s="151" t="n"/>
      <c r="AB30" s="151" t="n"/>
      <c r="AC30" s="351" t="n"/>
      <c r="AD30" s="351" t="n"/>
      <c r="AE30" s="351" t="n"/>
      <c r="AF30" s="351" t="n"/>
    </row>
    <row r="31" ht="24" customHeight="1" s="348" thickBot="1">
      <c r="A31" s="147" t="inlineStr">
        <is>
          <t>On Day</t>
        </is>
      </c>
      <c r="B31" s="182" t="n"/>
      <c r="C31" s="89">
        <f>C30</f>
        <v/>
      </c>
      <c r="D31" s="59" t="n"/>
      <c r="E31" s="152">
        <f>IF(D31="", "",
 IF(D31=TIME(0,0,0), 0,
 IF(AND(D31&gt;=TIME(0,0,1), D31&lt;=TIME(2,0,0)), TIME(7,0,0),
 IF(AND(D31&gt;=TIME(6,0,0), D31&lt;=TIME(8,0,0)), TIME(12,0,0),
 IF(AND(D31&gt;TIME(8,0,0), D31&lt;=TIME(13,59,0)), TIME(15,0,0),
 IF(AND(D31&gt;=TIME(14,0,0), D31&lt;=TIME(17,59,0)), TIME(21,0,0),
 IF(AND(D31&gt;=TIME(18,0,0), D31&lt;=TIME(21,59,0)), TIME(0,0,0),
 IF(AND(D31&gt;=TIME(22,0,0), D31&lt;=TIME(23,59,59)), TIME(7,0,0), ""))))))))</f>
        <v/>
      </c>
      <c r="F31" s="153" t="n"/>
      <c r="G31" s="152">
        <f>IF(AND(D31&gt;=TIME(6,0,0),D31&lt;=TIME(8,0,0)),E31,"")</f>
        <v/>
      </c>
      <c r="H31" s="59" t="n"/>
      <c r="I31" s="60">
        <f>ROUND(IF(OR(D31="",E31="",E31=0),0,IF(H31="",MOD(E31-D31,1)*24,MOD(H31-D31,1)*24)),2)</f>
        <v/>
      </c>
      <c r="J31" s="150" t="n"/>
      <c r="K31" s="270" t="n"/>
      <c r="L31" s="183" t="n"/>
      <c r="M31" s="272">
        <f>MAX(0,V31-W31)</f>
        <v/>
      </c>
      <c r="N31" s="61">
        <f>(IF(OR($C31="",$D31=""),0,
 IF(OR($A30="Holiday",$A31="Holiday"),
    IF(ISNUMBER(MATCH(TRIM($B31),{"Phagwah","Good Friday","Easter Monday","Labour Day","Christmas","Eid ul Azha","Romans-2","Globe-12","Neptune P1"},0)),0,$I31),
 IF(AND(NOT(OR($A30="Annual Leave",$A31="Annual Leave")),$A31="Off day"),$I31,
  MAX(0,$I31-$V31)
  ))))+W31</f>
        <v/>
      </c>
      <c r="O31" s="61">
        <f>IF(AND(OR($A30="Holiday",$A31="Holiday"),
        ISNUMBER(MATCH(TRIM($B31),{"Phagwah","Good Friday","Easter Monday","Labour Day","Christmas","Eid ul Azha","Romans-2","Globe-12","Neptune P1"},0))),
   $I31,0)</f>
        <v/>
      </c>
      <c r="P31" s="61">
        <f>IF(OR($O$7="Canteen",$O$7="Head Office"),0,IF($I31&lt;=0,0,IF(AND($I30&lt;=0,OR(TRIM($J31)="Hebrews",TRIM($J31)="Romans",TRIM($J31)="Romans-2",TRIM($J31)="Globe",TRIM($J31)="Globe-12",TRIM($J31)="Neptune P1")),1,0)))</f>
        <v/>
      </c>
      <c r="Q31" s="62" t="n"/>
      <c r="R31" s="61">
        <f>IF(OR($O$7="Canteen",$O$7="Head Office"),0,IF(
  AND(
    SUMIFS(I:I, C:C, C31) &gt;= 8,
    COUNTIFS(C$14:C31, C31)=1,
    OR(
      TEXT(D31,"hh:mm:ss")="07:00:00",
      TEXT(D31,"hh:mm:ss")="15:00:00",
      TEXT(D31,"hh:mm:ss")="23:00:00",
      TEXT(D32,"hh:mm:ss")="07:00:00",
      TEXT(D32,"hh:mm:ss")="15:00:00",
      TEXT(D32,"hh:mm:ss")="23:00:00"
    )
  ),
  1,
  0
))</f>
        <v/>
      </c>
      <c r="S31" s="61">
        <f>IF(OR($A30="Annual Leave",$A31="Annual Leave"),IF(AND($A30&lt;&gt;"Annual Leave",$A31="Annual Leave"),8,0),0)</f>
        <v/>
      </c>
      <c r="T31" s="63" t="n"/>
      <c r="U31" s="144">
        <f>MAX(0,40-Y31)</f>
        <v/>
      </c>
      <c r="V31" s="151">
        <f>IF(OR($C31="",$D31=""),0,
 IF(OR($A30="Holiday",$A31="Holiday"),0,
 IF(AND(NOT(OR($A30="Annual Leave",$A31="Annual Leave")),$A31="Off day"),0,
  IF($I30+$I31&gt;=8,IF($I30&gt;=8,0,8-$I30),$I31)
  )))</f>
        <v/>
      </c>
      <c r="W31" s="151">
        <f>MAX(0,V31-U31)</f>
        <v/>
      </c>
      <c r="X31" s="151">
        <f>IF(C31="","",C31-WEEKDAY(C31,1)+1)</f>
        <v/>
      </c>
      <c r="Y31" s="151">
        <f>SUMPRODUCT(($X$14:$X30=X31)*(($V$14:$V30)+($O$14:$O30)))+IF(X31=X14,$L$11,0)</f>
        <v/>
      </c>
      <c r="Z31" s="151" t="n"/>
      <c r="AA31" s="151" t="n"/>
      <c r="AB31" s="151" t="n"/>
      <c r="AC31" s="351" t="n"/>
      <c r="AD31" s="351" t="n"/>
      <c r="AE31" s="351" t="n"/>
      <c r="AF31" s="351" t="n"/>
    </row>
    <row r="32" ht="24" customHeight="1" s="348" thickBot="1">
      <c r="A32" s="184" t="inlineStr">
        <is>
          <t>On Day</t>
        </is>
      </c>
      <c r="B32" s="185" t="n"/>
      <c r="C32" s="101">
        <f>C30+1</f>
        <v/>
      </c>
      <c r="D32" s="11" t="n"/>
      <c r="E32" s="186">
        <f>IF(D32="", "",
 IF(D32=TIME(0,0,0), 0,
 IF(AND(D32&gt;=TIME(0,0,1), D32&lt;=TIME(2,0,0)), TIME(7,0,0),
 IF(AND(D32&gt;=TIME(6,0,0), D32&lt;=TIME(8,0,0)), TIME(12,0,0),
 IF(AND(D32&gt;TIME(8,0,0), D32&lt;=TIME(13,59,0)), TIME(15,0,0),
 IF(AND(D32&gt;=TIME(14,0,0), D32&lt;=TIME(17,59,0)), TIME(21,0,0),
 IF(AND(D32&gt;=TIME(18,0,0), D32&lt;=TIME(21,59,0)), TIME(0,0,0),
 IF(AND(D32&gt;=TIME(22,0,0), D32&lt;=TIME(23,59,59)), TIME(7,0,0), ""))))))))</f>
        <v/>
      </c>
      <c r="F32" s="187" t="n"/>
      <c r="G32" s="186">
        <f>IF(AND(D32&gt;=TIME(6,0,0),D32&lt;=TIME(8,0,0)),E32,"")</f>
        <v/>
      </c>
      <c r="H32" s="11" t="n"/>
      <c r="I32" s="87">
        <f>ROUND(IF(OR(D32="",E32="",E32=0),0,IF(H32="",MOD(E32-D32,1)*24,MOD(H32-D32,1)*24)),2)</f>
        <v/>
      </c>
      <c r="J32" s="188" t="n"/>
      <c r="K32" s="297" t="n"/>
      <c r="L32" s="189" t="n"/>
      <c r="M32" s="298">
        <f>MAX(0,V32-W32)</f>
        <v/>
      </c>
      <c r="N32" s="12">
        <f>(IF(OR($C32="",$D32=""),0,
 IF(OR($A32="Holiday",$A33="Holiday"),
    IF(ISNUMBER(MATCH(TRIM($B32),{"Phagwah","Good Friday","Easter Monday","Labour Day","Christmas","Eid ul Azha","Romans-2","Globe-12","Neptune P1"},0)),0,$I32),
 IF(AND(NOT(OR($A32="Annual Leave",$A33="Annual Leave")),$A32="Off day"),$I32,
  MAX(0,$I32-$V32)
  ))))+W32</f>
        <v/>
      </c>
      <c r="O32" s="12">
        <f>IF(AND(OR($A32="Holiday",$A33="Holiday"),
        ISNUMBER(MATCH(TRIM($B32),{"Phagwah","Good Friday","Easter Monday","Labour Day","Christmas","Eid ul Azha","Romans-2","Globe-12","Neptune P1"},0))),
   $I32,0)</f>
        <v/>
      </c>
      <c r="P32" s="12">
        <f>IF(OR($O$7="Canteen",$O$7="Head Office"),0,IF($I32&lt;=0,0,IF(OR(OR(TRIM($J32)="Hebrews",TRIM($J32)="Romans",TRIM($J32)="Romans-2",TRIM($J32)="Globe",TRIM($J32)="Globe-12",TRIM($J32)="Neptune P1"),AND($I33&gt;0,OR(TRIM($J33)="Hebrews",TRIM($J33)="Romans",TRIM($J33)="Romans-2",TRIM($J33)="Globe",TRIM($J33)="Globe-12",TRIM($J33)="Neptune P1"))),1,0)))</f>
        <v/>
      </c>
      <c r="Q32" s="13" t="n"/>
      <c r="R32" s="12">
        <f>IF(OR($O$7="Canteen",$O$7="Head Office"),0,IF(
  AND(
    SUMIFS(I:I, C:C, C32) &gt;= 8,
    COUNTIFS(C$14:C32, C32)=1,
    OR(
      TEXT(D32,"hh:mm:ss")="07:00:00",
      TEXT(D32,"hh:mm:ss")="15:00:00",
      TEXT(D32,"hh:mm:ss")="23:00:00",
      TEXT(D33,"hh:mm:ss")="07:00:00",
      TEXT(D33,"hh:mm:ss")="15:00:00",
      TEXT(D33,"hh:mm:ss")="23:00:00"
    )
  ),
  1,
  0
))</f>
        <v/>
      </c>
      <c r="S32" s="12">
        <f>IF(OR($A32="Annual Leave",$A33="Annual Leave"),IF($A32="Annual Leave",8,0),0)</f>
        <v/>
      </c>
      <c r="T32" s="102" t="n"/>
      <c r="U32" s="144">
        <f>MAX(0,40-Y32)</f>
        <v/>
      </c>
      <c r="V32" s="351">
        <f>IF(OR($C32="",$D32=""),0,
 IF(OR($A32="Holiday",$A33="Holiday"),0,
 IF(AND(NOT(OR($A32="Annual Leave",$A33="Annual Leave")),$A32="Off day"),0,
  IF($I32+$I33&gt;=8,IF($I32&gt;=8,8,$I32),$I32)
  )))</f>
        <v/>
      </c>
      <c r="W32" s="351">
        <f>MAX(0,V32-U32)</f>
        <v/>
      </c>
      <c r="X32" s="351">
        <f>IF(C32="","",C32-WEEKDAY(C32,1)+1)</f>
        <v/>
      </c>
      <c r="Y32" s="351">
        <f>SUMPRODUCT(($X$14:$X31=X32)*(($V$14:$V31)+($O$14:$O31)))+IF(X32=X14,$L$11,0)</f>
        <v/>
      </c>
      <c r="Z32" s="351" t="n"/>
      <c r="AA32" s="351" t="n"/>
      <c r="AB32" s="351" t="n"/>
      <c r="AC32" s="351" t="n"/>
      <c r="AD32" s="351" t="n"/>
      <c r="AE32" s="351" t="n"/>
      <c r="AF32" s="351" t="n"/>
    </row>
    <row r="33" ht="24" customHeight="1" s="348" thickBot="1">
      <c r="A33" s="184" t="inlineStr">
        <is>
          <t>On Day</t>
        </is>
      </c>
      <c r="B33" s="299" t="n"/>
      <c r="C33" s="101">
        <f>C32</f>
        <v/>
      </c>
      <c r="D33" s="300" t="n"/>
      <c r="E33" s="301">
        <f>IF(D33="", "",
 IF(D33=TIME(0,0,0), 0,
 IF(AND(D33&gt;=TIME(0,0,1), D33&lt;=TIME(2,0,0)), TIME(7,0,0),
 IF(AND(D33&gt;=TIME(6,0,0), D33&lt;=TIME(8,0,0)), TIME(12,0,0),
 IF(AND(D33&gt;TIME(8,0,0), D33&lt;=TIME(13,59,0)), TIME(15,0,0),
 IF(AND(D33&gt;=TIME(14,0,0), D33&lt;=TIME(17,59,0)), TIME(21,0,0),
 IF(AND(D33&gt;=TIME(18,0,0), D33&lt;=TIME(21,59,0)), TIME(0,0,0),
 IF(AND(D33&gt;=TIME(22,0,0), D33&lt;=TIME(23,59,59)), TIME(7,0,0), ""))))))))</f>
        <v/>
      </c>
      <c r="F33" s="187" t="n"/>
      <c r="G33" s="301">
        <f>IF(AND(D33&gt;=TIME(6,0,0),D33&lt;=TIME(8,0,0)),E33,"")</f>
        <v/>
      </c>
      <c r="H33" s="300" t="n"/>
      <c r="I33" s="87">
        <f>ROUND(IF(OR(D33="",E33="",E33=0),0,IF(H33="",MOD(E33-D33,1)*24,MOD(H33-D33,1)*24)),2)</f>
        <v/>
      </c>
      <c r="J33" s="190" t="n"/>
      <c r="K33" s="297" t="n"/>
      <c r="L33" s="189" t="n"/>
      <c r="M33" s="298">
        <f>MAX(0,V33-W33)</f>
        <v/>
      </c>
      <c r="N33" s="302">
        <f>(IF(OR($C33="",$D33=""),0,
 IF(OR($A32="Holiday",$A33="Holiday"),
    IF(ISNUMBER(MATCH(TRIM($B33),{"Phagwah","Good Friday","Easter Monday","Labour Day","Christmas","Eid ul Azha","Romans-2","Globe-12","Neptune P1"},0)),0,$I33),
 IF(AND(NOT(OR($A32="Annual Leave",$A33="Annual Leave")),$A33="Off day"),$I33,
  MAX(0,$I33-$V33)
  ))))+W33</f>
        <v/>
      </c>
      <c r="O33" s="302">
        <f>IF(AND(OR($A32="Holiday",$A33="Holiday"),
        ISNUMBER(MATCH(TRIM($B33),{"Phagwah","Good Friday","Easter Monday","Labour Day","Christmas","Eid ul Azha","Romans-2","Globe-12","Neptune P1"},0))),
   $I33,0)</f>
        <v/>
      </c>
      <c r="P33" s="302">
        <f>IF(OR($O$7="Canteen",$O$7="Head Office"),0,IF($I33&lt;=0,0,IF(AND($I32&lt;=0,OR(TRIM($J33)="Hebrews",TRIM($J33)="Romans",TRIM($J33)="Romans-2",TRIM($J33)="Globe",TRIM($J33)="Globe-12",TRIM($J33)="Neptune P1")),1,0)))</f>
        <v/>
      </c>
      <c r="Q33" s="303" t="n"/>
      <c r="R33" s="302">
        <f>IF(OR($O$7="Canteen",$O$7="Head Office"),0,IF(
  AND(
    SUMIFS(I:I, C:C, C33) &gt;= 8,
    COUNTIFS(C$14:C33, C33)=1,
    OR(
      TEXT(D33,"hh:mm:ss")="07:00:00",
      TEXT(D33,"hh:mm:ss")="15:00:00",
      TEXT(D33,"hh:mm:ss")="23:00:00",
      TEXT(D34,"hh:mm:ss")="07:00:00",
      TEXT(D34,"hh:mm:ss")="15:00:00",
      TEXT(D34,"hh:mm:ss")="23:00:00"
    )
  ),
  1,
  0
))</f>
        <v/>
      </c>
      <c r="S33" s="302">
        <f>IF(OR($A32="Annual Leave",$A33="Annual Leave"),IF(AND($A32&lt;&gt;"Annual Leave",$A33="Annual Leave"),8,0),0)</f>
        <v/>
      </c>
      <c r="T33" s="304" t="n"/>
      <c r="U33" s="144">
        <f>MAX(0,40-Y33)</f>
        <v/>
      </c>
      <c r="V33" s="351">
        <f>IF(OR($C33="",$D33=""),0,
 IF(OR($A32="Holiday",$A33="Holiday"),0,
 IF(AND(NOT(OR($A32="Annual Leave",$A33="Annual Leave")),$A33="Off day"),0,
  IF($I32+$I33&gt;=8,IF($I32&gt;=8,0,8-$I32),$I33)
  )))</f>
        <v/>
      </c>
      <c r="W33" s="351">
        <f>MAX(0,V33-U33)</f>
        <v/>
      </c>
      <c r="X33" s="351">
        <f>IF(C33="","",C33-WEEKDAY(C33,1)+1)</f>
        <v/>
      </c>
      <c r="Y33" s="351">
        <f>SUMPRODUCT(($X$14:$X32=X33)*(($V$14:$V32)+($O$14:$O32)))+IF(X33=X14,$L$11,0)</f>
        <v/>
      </c>
      <c r="Z33" s="351" t="n"/>
      <c r="AA33" s="351" t="n"/>
      <c r="AB33" s="351" t="n"/>
      <c r="AC33" s="351" t="n"/>
      <c r="AD33" s="351" t="n"/>
      <c r="AE33" s="351" t="n"/>
      <c r="AF33" s="351" t="n"/>
    </row>
    <row r="34" ht="24" customHeight="1" s="348" thickBot="1">
      <c r="A34" s="159" t="inlineStr">
        <is>
          <t>On Day</t>
        </is>
      </c>
      <c r="B34" s="191" t="n"/>
      <c r="C34" s="92">
        <f>C32+1</f>
        <v/>
      </c>
      <c r="D34" s="31" t="n"/>
      <c r="E34" s="160">
        <f>IF(D34="", "",
 IF(D34=TIME(0,0,0), 0,
 IF(AND(D34&gt;=TIME(0,0,1), D34&lt;=TIME(2,0,0)), TIME(7,0,0),
 IF(AND(D34&gt;=TIME(6,0,0), D34&lt;=TIME(8,0,0)), TIME(12,0,0),
 IF(AND(D34&gt;TIME(8,0,0), D34&lt;=TIME(13,59,0)), TIME(15,0,0),
 IF(AND(D34&gt;=TIME(14,0,0), D34&lt;=TIME(17,59,0)), TIME(21,0,0),
 IF(AND(D34&gt;=TIME(18,0,0), D34&lt;=TIME(21,59,0)), TIME(0,0,0),
 IF(AND(D34&gt;=TIME(22,0,0), D34&lt;=TIME(23,59,59)), TIME(7,0,0), ""))))))))</f>
        <v/>
      </c>
      <c r="F34" s="161" t="n"/>
      <c r="G34" s="160">
        <f>IF(AND(D34&gt;=TIME(6,0,0),D34&lt;=TIME(8,0,0)),E34,"")</f>
        <v/>
      </c>
      <c r="H34" s="31" t="n"/>
      <c r="I34" s="32">
        <f>ROUND(IF(OR(D34="",E34="",E34=0),0,IF(H34="",MOD(E34-D34,1)*24,MOD(H34-D34,1)*24)),2)</f>
        <v/>
      </c>
      <c r="J34" s="162" t="n"/>
      <c r="K34" s="282" t="n"/>
      <c r="L34" s="181" t="n"/>
      <c r="M34" s="283">
        <f>MAX(0,V34-W34)</f>
        <v/>
      </c>
      <c r="N34" s="33">
        <f>(IF(OR($C34="",$D34=""),0,
 IF(OR($A34="Holiday",$A35="Holiday"),
    IF(ISNUMBER(MATCH(TRIM($B34),{"Phagwah","Good Friday","Easter Monday","Labour Day","Christmas","Eid ul Azha","Romans-2","Globe-12","Neptune P1"},0)),0,$I34),
 IF(AND(NOT(OR($A34="Annual Leave",$A35="Annual Leave")),$A34="Off day"),$I34,
  MAX(0,$I34-$V34)
  ))))+W34</f>
        <v/>
      </c>
      <c r="O34" s="33">
        <f>IF(AND(OR($A34="Holiday",$A35="Holiday"),
        ISNUMBER(MATCH(TRIM($B34),{"Phagwah","Good Friday","Easter Monday","Labour Day","Christmas","Eid ul Azha","Romans-2","Globe-12","Neptune P1"},0))),
   $I34,0)</f>
        <v/>
      </c>
      <c r="P34" s="33">
        <f>IF(OR($O$7="Canteen",$O$7="Head Office"),0,IF($I34&lt;=0,0,IF(OR(OR(TRIM($J34)="Hebrews",TRIM($J34)="Romans",TRIM($J34)="Romans-2",TRIM($J34)="Globe",TRIM($J34)="Globe-12",TRIM($J34)="Neptune P1"),AND($I35&gt;0,OR(TRIM($J35)="Hebrews",TRIM($J35)="Romans",TRIM($J35)="Romans-2",TRIM($J35)="Globe",TRIM($J35)="Globe-12",TRIM($J35)="Neptune P1"))),1,0)))</f>
        <v/>
      </c>
      <c r="Q34" s="34" t="n"/>
      <c r="R34" s="33">
        <f>IF(OR($O$7="Canteen",$O$7="Head Office"),0,IF(
  AND(
    SUMIFS(I:I, C:C, C34) &gt;= 8,
    COUNTIFS(C$14:C34, C34)=1,
    OR(
      TEXT(D34,"hh:mm:ss")="07:00:00",
      TEXT(D34,"hh:mm:ss")="15:00:00",
      TEXT(D34,"hh:mm:ss")="23:00:00",
      TEXT(D35,"hh:mm:ss")="07:00:00",
      TEXT(D35,"hh:mm:ss")="15:00:00",
      TEXT(D35,"hh:mm:ss")="23:00:00"
    )
  ),
  1,
  0
))</f>
        <v/>
      </c>
      <c r="S34" s="33">
        <f>IF(OR($A34="Annual Leave",$A35="Annual Leave"),IF($A34="Annual Leave",8,0),0)</f>
        <v/>
      </c>
      <c r="T34" s="35" t="n"/>
      <c r="U34" s="144">
        <f>MAX(0,40-Y34)</f>
        <v/>
      </c>
      <c r="V34" s="351">
        <f>IF(OR($C34="",$D34=""),0,
 IF(OR($A34="Holiday",$A35="Holiday"),0,
 IF(AND(NOT(OR($A34="Annual Leave",$A35="Annual Leave")),$A34="Off day"),0,
  IF($I34+$I35&gt;=8,IF($I34&gt;=8,8,$I34),$I34)
  )))</f>
        <v/>
      </c>
      <c r="W34" s="351">
        <f>MAX(0,V34-U34)</f>
        <v/>
      </c>
      <c r="X34" s="351">
        <f>IF(C34="","",C34-WEEKDAY(C34,1)+1)</f>
        <v/>
      </c>
      <c r="Y34" s="351">
        <f>SUMPRODUCT(($X$14:$X33=X34)*(($V$14:$V33)+($O$14:$O33)))+IF(X34=X14,$L$11,0)</f>
        <v/>
      </c>
      <c r="Z34" s="351" t="n"/>
      <c r="AA34" s="351" t="n"/>
      <c r="AB34" s="351" t="n"/>
      <c r="AC34" s="351" t="n"/>
      <c r="AD34" s="351" t="n"/>
      <c r="AE34" s="351" t="n"/>
      <c r="AF34" s="351" t="n"/>
    </row>
    <row r="35" ht="24" customHeight="1" s="348" thickBot="1">
      <c r="A35" s="159" t="inlineStr">
        <is>
          <t>On Day</t>
        </is>
      </c>
      <c r="B35" s="192" t="n"/>
      <c r="C35" s="93">
        <f>C34</f>
        <v/>
      </c>
      <c r="D35" s="36" t="n"/>
      <c r="E35" s="163">
        <f>IF(D35="", "",
 IF(D35=TIME(0,0,0), 0,
 IF(AND(D35&gt;=TIME(0,0,1), D35&lt;=TIME(2,0,0)), TIME(7,0,0),
 IF(AND(D35&gt;=TIME(6,0,0), D35&lt;=TIME(8,0,0)), TIME(12,0,0),
 IF(AND(D35&gt;TIME(8,0,0), D35&lt;=TIME(13,59,0)), TIME(15,0,0),
 IF(AND(D35&gt;=TIME(14,0,0), D35&lt;=TIME(17,59,0)), TIME(21,0,0),
 IF(AND(D35&gt;=TIME(18,0,0), D35&lt;=TIME(21,59,0)), TIME(0,0,0),
 IF(AND(D35&gt;=TIME(22,0,0), D35&lt;=TIME(23,59,59)), TIME(7,0,0), ""))))))))</f>
        <v/>
      </c>
      <c r="F35" s="164" t="n"/>
      <c r="G35" s="163">
        <f>IF(AND(D35&gt;=TIME(6,0,0),D35&lt;=TIME(8,0,0)),E35,"")</f>
        <v/>
      </c>
      <c r="H35" s="36" t="n"/>
      <c r="I35" s="37">
        <f>ROUND(IF(OR(D35="",E35="",E35=0),0,IF(H35="",MOD(E35-D35,1)*24,MOD(H35-D35,1)*24)),2)</f>
        <v/>
      </c>
      <c r="J35" s="162" t="n"/>
      <c r="K35" s="282" t="n"/>
      <c r="L35" s="183" t="n"/>
      <c r="M35" s="283">
        <f>MAX(0,V35-W35)</f>
        <v/>
      </c>
      <c r="N35" s="38">
        <f>(IF(OR($C35="",$D35=""),0,
 IF(OR($A34="Holiday",$A35="Holiday"),
    IF(ISNUMBER(MATCH(TRIM($B35),{"Phagwah","Good Friday","Easter Monday","Labour Day","Christmas","Eid ul Azha","Romans-2","Globe-12","Neptune P1"},0)),0,$I35),
 IF(AND(NOT(OR($A34="Annual Leave",$A35="Annual Leave")),$A35="Off day"),$I35,
  MAX(0,$I35-$V35)
  ))))+W35</f>
        <v/>
      </c>
      <c r="O35" s="38">
        <f>IF(AND(OR($A34="Holiday",$A35="Holiday"),
        ISNUMBER(MATCH(TRIM($B35),{"Phagwah","Good Friday","Easter Monday","Labour Day","Christmas","Eid ul Azha","Romans-2","Globe-12","Neptune P1"},0))),
   $I35,0)</f>
        <v/>
      </c>
      <c r="P35" s="38">
        <f>IF(OR($O$7="Canteen",$O$7="Head Office"),0,IF($I35&lt;=0,0,IF(AND($I34&lt;=0,OR(TRIM($J35)="Hebrews",TRIM($J35)="Romans",TRIM($J35)="Romans-2",TRIM($J35)="Globe",TRIM($J35)="Globe-12",TRIM($J35)="Neptune P1")),1,0)))</f>
        <v/>
      </c>
      <c r="Q35" s="39" t="n"/>
      <c r="R35" s="38">
        <f>IF(OR($O$7="Canteen",$O$7="Head Office"),0,IF(
  AND(
    SUMIFS(I:I, C:C, C35) &gt;= 8,
    COUNTIFS(C$14:C35, C35)=1,
    OR(
      TEXT(D35,"hh:mm:ss")="07:00:00",
      TEXT(D35,"hh:mm:ss")="15:00:00",
      TEXT(D35,"hh:mm:ss")="23:00:00",
      TEXT(D36,"hh:mm:ss")="07:00:00",
      TEXT(D36,"hh:mm:ss")="15:00:00",
      TEXT(D36,"hh:mm:ss")="23:00:00"
    )
  ),
  1,
  0
))</f>
        <v/>
      </c>
      <c r="S35" s="38">
        <f>IF(OR($A34="Annual Leave",$A35="Annual Leave"),IF(AND($A34&lt;&gt;"Annual Leave",$A35="Annual Leave"),8,0),0)</f>
        <v/>
      </c>
      <c r="T35" s="40" t="n"/>
      <c r="U35" s="144">
        <f>MAX(0,40-Y35)</f>
        <v/>
      </c>
      <c r="V35" s="351">
        <f>IF(OR($C35="",$D35=""),0,
 IF(OR($A34="Holiday",$A35="Holiday"),0,
 IF(AND(NOT(OR($A34="Annual Leave",$A35="Annual Leave")),$A35="Off day"),0,
  IF($I34+$I35&gt;=8,IF($I34&gt;=8,0,8-$I34),$I35)
  )))</f>
        <v/>
      </c>
      <c r="W35" s="351">
        <f>MAX(0,V35-U35)</f>
        <v/>
      </c>
      <c r="X35" s="351">
        <f>IF(C35="","",C35-WEEKDAY(C35,1)+1)</f>
        <v/>
      </c>
      <c r="Y35" s="351">
        <f>SUMPRODUCT(($X$14:$X34=X35)*(($V$14:$V34)+($O$14:$O34)))+IF(X35=X14,$L$11,0)</f>
        <v/>
      </c>
      <c r="Z35" s="351" t="n"/>
      <c r="AA35" s="351" t="n"/>
      <c r="AB35" s="351" t="n"/>
      <c r="AC35" s="351" t="n"/>
      <c r="AD35" s="351" t="n"/>
      <c r="AE35" s="351" t="n"/>
      <c r="AF35" s="351" t="n"/>
    </row>
    <row r="36" ht="24" customHeight="1" s="348" thickBot="1">
      <c r="A36" s="154" t="inlineStr">
        <is>
          <t>On Day</t>
        </is>
      </c>
      <c r="B36" s="193" t="n"/>
      <c r="C36" s="90">
        <f>C34+1</f>
        <v/>
      </c>
      <c r="D36" s="8" t="n"/>
      <c r="E36" s="155">
        <f>IF(D36="", "",
 IF(D36=TIME(0,0,0), 0,
 IF(AND(D36&gt;=TIME(0,0,1), D36&lt;=TIME(2,0,0)), TIME(7,0,0),
 IF(AND(D36&gt;=TIME(6,0,0), D36&lt;=TIME(8,0,0)), TIME(12,0,0),
 IF(AND(D36&gt;TIME(8,0,0), D36&lt;=TIME(13,59,0)), TIME(15,0,0),
 IF(AND(D36&gt;=TIME(14,0,0), D36&lt;=TIME(17,59,0)), TIME(21,0,0),
 IF(AND(D36&gt;=TIME(18,0,0), D36&lt;=TIME(21,59,0)), TIME(0,0,0),
 IF(AND(D36&gt;=TIME(22,0,0), D36&lt;=TIME(23,59,59)), TIME(7,0,0), ""))))))))</f>
        <v/>
      </c>
      <c r="F36" s="156" t="n"/>
      <c r="G36" s="155">
        <f>IF(AND(D36&gt;=TIME(6,0,0),D36&lt;=TIME(8,0,0)),E36,"")</f>
        <v/>
      </c>
      <c r="H36" s="8" t="n"/>
      <c r="I36" s="30">
        <f>ROUND(IF(OR(D36="",E36="",E36=0),0,IF(H36="",MOD(E36-D36,1)*24,MOD(H36-D36,1)*24)),2)</f>
        <v/>
      </c>
      <c r="J36" s="157" t="n"/>
      <c r="K36" s="274" t="n"/>
      <c r="L36" s="189" t="n"/>
      <c r="M36" s="275">
        <f>MAX(0,V36-W36)</f>
        <v/>
      </c>
      <c r="N36" s="9">
        <f>(IF(OR($C36="",$D36=""),0,
 IF(OR($A36="Holiday",$A37="Holiday"),
    IF(ISNUMBER(MATCH(TRIM($B36),{"Phagwah","Good Friday","Easter Monday","Labour Day","Christmas","Eid ul Azha","Romans-2","Globe-12","Neptune P1"},0)),0,$I36),
 IF(AND(NOT(OR($A36="Annual Leave",$A37="Annual Leave")),$A36="Off day"),$I36,
  MAX(0,$I36-$V36)
  ))))+W36</f>
        <v/>
      </c>
      <c r="O36" s="9">
        <f>IF(AND(OR($A36="Holiday",$A37="Holiday"),
        ISNUMBER(MATCH(TRIM($B36),{"Phagwah","Good Friday","Easter Monday","Labour Day","Christmas","Eid ul Azha","Romans-2","Globe-12","Neptune P1"},0))),
   $I36,0)</f>
        <v/>
      </c>
      <c r="P36" s="9">
        <f>IF(OR($O$7="Canteen",$O$7="Head Office"),0,IF($I36&lt;=0,0,IF(OR(OR(TRIM($J36)="Hebrews",TRIM($J36)="Romans",TRIM($J36)="Romans-2",TRIM($J36)="Globe",TRIM($J36)="Globe-12",TRIM($J36)="Neptune P1"),AND($I37&gt;0,OR(TRIM($J37)="Hebrews",TRIM($J37)="Romans",TRIM($J37)="Romans-2",TRIM($J37)="Globe",TRIM($J37)="Globe-12",TRIM($J37)="Neptune P1"))),1,0)))</f>
        <v/>
      </c>
      <c r="Q36" s="10" t="n"/>
      <c r="R36" s="9">
        <f>IF(OR($O$7="Canteen",$O$7="Head Office"),0,IF(
  AND(
    SUMIFS(I:I, C:C, C36) &gt;= 8,
    COUNTIFS(C$14:C36, C36)=1,
    OR(
      TEXT(D36,"hh:mm:ss")="07:00:00",
      TEXT(D36,"hh:mm:ss")="15:00:00",
      TEXT(D36,"hh:mm:ss")="23:00:00",
      TEXT(D37,"hh:mm:ss")="07:00:00",
      TEXT(D37,"hh:mm:ss")="15:00:00",
      TEXT(D37,"hh:mm:ss")="23:00:00"
    )
  ),
  1,
  0
))</f>
        <v/>
      </c>
      <c r="S36" s="9">
        <f>IF(OR($A36="Annual Leave",$A37="Annual Leave"),IF($A36="Annual Leave",8,0),0)</f>
        <v/>
      </c>
      <c r="T36" s="91" t="n"/>
      <c r="U36" s="144">
        <f>MAX(0,40-Y36)</f>
        <v/>
      </c>
      <c r="V36" s="351">
        <f>IF(OR($C36="",$D36=""),0,
 IF(OR($A36="Holiday",$A37="Holiday"),0,
 IF(AND(NOT(OR($A36="Annual Leave",$A37="Annual Leave")),$A36="Off day"),0,
  IF($I36+$I37&gt;=8,IF($I36&gt;=8,8,$I36),$I36)
  )))</f>
        <v/>
      </c>
      <c r="W36" s="351">
        <f>MAX(0,V36-U36)</f>
        <v/>
      </c>
      <c r="X36" s="351">
        <f>IF(C36="","",C36-WEEKDAY(C36,1)+1)</f>
        <v/>
      </c>
      <c r="Y36" s="351">
        <f>SUMPRODUCT(($X$14:$X35=X36)*(($V$14:$V35)+($O$14:$O35)))+IF(X36=X14,$L$11,0)</f>
        <v/>
      </c>
      <c r="Z36" s="351" t="n"/>
      <c r="AA36" s="351" t="n"/>
      <c r="AB36" s="351" t="n"/>
      <c r="AC36" s="351" t="n"/>
      <c r="AD36" s="351" t="n"/>
      <c r="AE36" s="351" t="n"/>
      <c r="AF36" s="351" t="n"/>
    </row>
    <row r="37" ht="24" customHeight="1" s="348" thickBot="1">
      <c r="A37" s="154" t="inlineStr">
        <is>
          <t>On Day</t>
        </is>
      </c>
      <c r="B37" s="305" t="n"/>
      <c r="C37" s="90">
        <f>C36</f>
        <v/>
      </c>
      <c r="D37" s="276" t="n"/>
      <c r="E37" s="277">
        <f>IF(D37="", "",
 IF(D37=TIME(0,0,0), 0,
 IF(AND(D37&gt;=TIME(0,0,1), D37&lt;=TIME(2,0,0)), TIME(7,0,0),
 IF(AND(D37&gt;=TIME(6,0,0), D37&lt;=TIME(8,0,0)), TIME(12,0,0),
 IF(AND(D37&gt;TIME(8,0,0), D37&lt;=TIME(13,59,0)), TIME(15,0,0),
 IF(AND(D37&gt;=TIME(14,0,0), D37&lt;=TIME(17,59,0)), TIME(21,0,0),
 IF(AND(D37&gt;=TIME(18,0,0), D37&lt;=TIME(21,59,0)), TIME(0,0,0),
 IF(AND(D37&gt;=TIME(22,0,0), D37&lt;=TIME(23,59,59)), TIME(7,0,0), ""))))))))</f>
        <v/>
      </c>
      <c r="F37" s="156" t="n"/>
      <c r="G37" s="277">
        <f>IF(AND(D37&gt;=TIME(6,0,0),D37&lt;=TIME(8,0,0)),E37,"")</f>
        <v/>
      </c>
      <c r="H37" s="276" t="n"/>
      <c r="I37" s="30">
        <f>ROUND(IF(OR(D37="",E37="",E37=0),0,IF(H37="",MOD(E37-D37,1)*24,MOD(H37-D37,1)*24)),2)</f>
        <v/>
      </c>
      <c r="J37" s="158" t="n"/>
      <c r="K37" s="274" t="n"/>
      <c r="L37" s="189" t="n"/>
      <c r="M37" s="275">
        <f>MAX(0,V37-W37)</f>
        <v/>
      </c>
      <c r="N37" s="278">
        <f>(IF(OR($C37="",$D37=""),0,
 IF(OR($A36="Holiday",$A37="Holiday"),
    IF(ISNUMBER(MATCH(TRIM($B37),{"Phagwah","Good Friday","Easter Monday","Labour Day","Christmas","Eid ul Azha","Romans-2","Globe-12","Neptune P1"},0)),0,$I37),
 IF(AND(NOT(OR($A36="Annual Leave",$A37="Annual Leave")),$A37="Off day"),$I37,
  MAX(0,$I37-$V37)
  ))))+W37</f>
        <v/>
      </c>
      <c r="O37" s="278">
        <f>IF(AND(OR($A36="Holiday",$A37="Holiday"),
        ISNUMBER(MATCH(TRIM($B37),{"Phagwah","Good Friday","Easter Monday","Labour Day","Christmas","Eid ul Azha","Romans-2","Globe-12","Neptune P1"},0))),
   $I37,0)</f>
        <v/>
      </c>
      <c r="P37" s="278">
        <f>IF(OR($O$7="Canteen",$O$7="Head Office"),0,IF($I37&lt;=0,0,IF(AND($I36&lt;=0,OR(TRIM($J37)="Hebrews",TRIM($J37)="Romans",TRIM($J37)="Romans-2",TRIM($J37)="Globe",TRIM($J37)="Globe-12",TRIM($J37)="Neptune P1")),1,0)))</f>
        <v/>
      </c>
      <c r="Q37" s="279" t="n"/>
      <c r="R37" s="278">
        <f>IF(OR($O$7="Canteen",$O$7="Head Office"),0,IF(
  AND(
    SUMIFS(I:I, C:C, C37) &gt;= 8,
    COUNTIFS(C$14:C37, C37)=1,
    OR(
      TEXT(D37,"hh:mm:ss")="07:00:00",
      TEXT(D37,"hh:mm:ss")="15:00:00",
      TEXT(D37,"hh:mm:ss")="23:00:00",
      TEXT(D38,"hh:mm:ss")="07:00:00",
      TEXT(D38,"hh:mm:ss")="15:00:00",
      TEXT(D38,"hh:mm:ss")="23:00:00"
    )
  ),
  1,
  0
))</f>
        <v/>
      </c>
      <c r="S37" s="278">
        <f>IF(OR($A36="Annual Leave",$A37="Annual Leave"),IF(AND($A36&lt;&gt;"Annual Leave",$A37="Annual Leave"),8,0),0)</f>
        <v/>
      </c>
      <c r="T37" s="280" t="n"/>
      <c r="U37" s="144">
        <f>MAX(0,40-Y37)</f>
        <v/>
      </c>
      <c r="V37" s="351">
        <f>IF(OR($C37="",$D37=""),0,
 IF(OR($A36="Holiday",$A37="Holiday"),0,
 IF(AND(NOT(OR($A36="Annual Leave",$A37="Annual Leave")),$A37="Off day"),0,
  IF($I36+$I37&gt;=8,IF($I36&gt;=8,0,8-$I36),$I37)
  )))</f>
        <v/>
      </c>
      <c r="W37" s="351">
        <f>MAX(0,V37-U37)</f>
        <v/>
      </c>
      <c r="X37" s="351">
        <f>IF(C37="","",C37-WEEKDAY(C37,1)+1)</f>
        <v/>
      </c>
      <c r="Y37" s="351">
        <f>SUMPRODUCT(($X$14:$X36=X37)*(($V$14:$V36)+($O$14:$O36)))+IF(X37=X14,$L$11,0)</f>
        <v/>
      </c>
      <c r="Z37" s="351" t="n"/>
      <c r="AA37" s="351" t="n"/>
      <c r="AB37" s="351" t="n"/>
      <c r="AC37" s="351" t="n"/>
      <c r="AD37" s="351" t="n"/>
      <c r="AE37" s="351" t="n"/>
      <c r="AF37" s="351" t="n"/>
    </row>
    <row r="38" ht="24" customHeight="1" s="348" thickBot="1">
      <c r="A38" s="194" t="inlineStr">
        <is>
          <t>On Day</t>
        </is>
      </c>
      <c r="B38" s="195" t="n"/>
      <c r="C38" s="103">
        <f>C36+1</f>
        <v/>
      </c>
      <c r="D38" s="64" t="n"/>
      <c r="E38" s="196">
        <f>IF(D38="", "",
 IF(D38=TIME(0,0,0), 0,
 IF(AND(D38&gt;=TIME(0,0,1), D38&lt;=TIME(2,0,0)), TIME(7,0,0),
 IF(AND(D38&gt;=TIME(6,0,0), D38&lt;=TIME(8,0,0)), TIME(12,0,0),
 IF(AND(D38&gt;TIME(8,0,0), D38&lt;=TIME(13,59,0)), TIME(15,0,0),
 IF(AND(D38&gt;=TIME(14,0,0), D38&lt;=TIME(17,59,0)), TIME(21,0,0),
 IF(AND(D38&gt;=TIME(18,0,0), D38&lt;=TIME(21,59,0)), TIME(0,0,0),
 IF(AND(D38&gt;=TIME(22,0,0), D38&lt;=TIME(23,59,59)), TIME(7,0,0), ""))))))))</f>
        <v/>
      </c>
      <c r="F38" s="197" t="n"/>
      <c r="G38" s="196">
        <f>IF(AND(D38&gt;=TIME(6,0,0),D38&lt;=TIME(8,0,0)),E38,"")</f>
        <v/>
      </c>
      <c r="H38" s="64" t="n"/>
      <c r="I38" s="65">
        <f>ROUND(IF(OR(D38="",E38="",E38=0),0,IF(H38="",MOD(E38-D38,1)*24,MOD(H38-D38,1)*24)),2)</f>
        <v/>
      </c>
      <c r="J38" s="198" t="n"/>
      <c r="K38" s="306" t="n"/>
      <c r="L38" s="181" t="n"/>
      <c r="M38" s="307">
        <f>MAX(0,V38-W38)</f>
        <v/>
      </c>
      <c r="N38" s="66">
        <f>(IF(OR($C38="",$D38=""),0,
 IF(OR($A38="Holiday",$A39="Holiday"),
    IF(ISNUMBER(MATCH(TRIM($B38),{"Phagwah","Good Friday","Easter Monday","Labour Day","Christmas","Eid ul Azha","Romans-2","Globe-12","Neptune P1"},0)),0,$I38),
 IF(AND(NOT(OR($A38="Annual Leave",$A39="Annual Leave")),$A38="Off day"),$I38,
  MAX(0,$I38-$V38)
  ))))+W38</f>
        <v/>
      </c>
      <c r="O38" s="66">
        <f>IF(AND(OR($A38="Holiday",$A39="Holiday"),
        ISNUMBER(MATCH(TRIM($B38),{"Phagwah","Good Friday","Easter Monday","Labour Day","Christmas","Eid ul Azha","Romans-2","Globe-12","Neptune P1"},0))),
   $I38,0)</f>
        <v/>
      </c>
      <c r="P38" s="66">
        <f>IF(OR($O$7="Canteen",$O$7="Head Office"),0,IF($I38&lt;=0,0,IF(OR(OR(TRIM($J38)="Hebrews",TRIM($J38)="Romans",TRIM($J38)="Romans-2",TRIM($J38)="Globe",TRIM($J38)="Globe-12",TRIM($J38)="Neptune P1"),AND($I39&gt;0,OR(TRIM($J39)="Hebrews",TRIM($J39)="Romans",TRIM($J39)="Romans-2",TRIM($J39)="Globe",TRIM($J39)="Globe-12",TRIM($J39)="Neptune P1"))),1,0)))</f>
        <v/>
      </c>
      <c r="Q38" s="67" t="n"/>
      <c r="R38" s="66">
        <f>IF(OR($O$7="Canteen",$O$7="Head Office"),0,IF(
  AND(
    SUMIFS(I:I, C:C, C38) &gt;= 8,
    COUNTIFS(C$14:C38, C38)=1,
    OR(
      TEXT(D38,"hh:mm:ss")="07:00:00",
      TEXT(D38,"hh:mm:ss")="15:00:00",
      TEXT(D38,"hh:mm:ss")="23:00:00",
      TEXT(D39,"hh:mm:ss")="07:00:00",
      TEXT(D39,"hh:mm:ss")="15:00:00",
      TEXT(D39,"hh:mm:ss")="23:00:00"
    )
  ),
  1,
  0
))</f>
        <v/>
      </c>
      <c r="S38" s="66">
        <f>IF(OR($A38="Annual Leave",$A39="Annual Leave"),IF($A38="Annual Leave",8,0),0)</f>
        <v/>
      </c>
      <c r="T38" s="68" t="n"/>
      <c r="U38" s="144">
        <f>MAX(0,40-Y38)</f>
        <v/>
      </c>
      <c r="V38" s="351">
        <f>IF(OR($C38="",$D38=""),0,
 IF(OR($A38="Holiday",$A39="Holiday"),0,
 IF(AND(NOT(OR($A38="Annual Leave",$A39="Annual Leave")),$A38="Off day"),0,
  IF($I38+$I39&gt;=8,IF($I38&gt;=8,8,$I38),$I38)
  )))</f>
        <v/>
      </c>
      <c r="W38" s="351">
        <f>MAX(0,V38-U38)</f>
        <v/>
      </c>
      <c r="X38" s="351">
        <f>IF(C38="","",C38-WEEKDAY(C38,1)+1)</f>
        <v/>
      </c>
      <c r="Y38" s="351">
        <f>SUMPRODUCT(($X$14:$X37=X38)*(($V$14:$V37)+($O$14:$O37)))+IF(X38=X14,$L$11,0)</f>
        <v/>
      </c>
      <c r="Z38" s="351" t="n"/>
      <c r="AA38" s="351" t="n"/>
      <c r="AB38" s="351" t="n"/>
      <c r="AC38" s="351" t="n"/>
      <c r="AD38" s="351" t="n"/>
      <c r="AE38" s="351" t="n"/>
      <c r="AF38" s="351" t="n"/>
    </row>
    <row r="39" ht="24" customHeight="1" s="348" thickBot="1">
      <c r="A39" s="194" t="inlineStr">
        <is>
          <t>On Day</t>
        </is>
      </c>
      <c r="B39" s="199" t="n"/>
      <c r="C39" s="104">
        <f>C38</f>
        <v/>
      </c>
      <c r="D39" s="69" t="n"/>
      <c r="E39" s="200">
        <f>IF(D39="", "",
 IF(D39=TIME(0,0,0), 0,
 IF(AND(D39&gt;=TIME(0,0,1), D39&lt;=TIME(2,0,0)), TIME(7,0,0),
 IF(AND(D39&gt;=TIME(6,0,0), D39&lt;=TIME(8,0,0)), TIME(12,0,0),
 IF(AND(D39&gt;TIME(8,0,0), D39&lt;=TIME(13,59,0)), TIME(15,0,0),
 IF(AND(D39&gt;=TIME(14,0,0), D39&lt;=TIME(17,59,0)), TIME(21,0,0),
 IF(AND(D39&gt;=TIME(18,0,0), D39&lt;=TIME(21,59,0)), TIME(0,0,0),
 IF(AND(D39&gt;=TIME(22,0,0), D39&lt;=TIME(23,59,59)), TIME(7,0,0), ""))))))))</f>
        <v/>
      </c>
      <c r="F39" s="201" t="n"/>
      <c r="G39" s="200">
        <f>IF(AND(D39&gt;=TIME(6,0,0),D39&lt;=TIME(8,0,0)),E39,"")</f>
        <v/>
      </c>
      <c r="H39" s="69" t="n"/>
      <c r="I39" s="70">
        <f>ROUND(IF(OR(D39="",E39="",E39=0),0,IF(H39="",MOD(E39-D39,1)*24,MOD(H39-D39,1)*24)),2)</f>
        <v/>
      </c>
      <c r="J39" s="198" t="n"/>
      <c r="K39" s="306" t="n"/>
      <c r="L39" s="183" t="n"/>
      <c r="M39" s="307">
        <f>MAX(0,V39-W39)</f>
        <v/>
      </c>
      <c r="N39" s="71">
        <f>(IF(OR($C39="",$D39=""),0,
 IF(OR($A38="Holiday",$A39="Holiday"),
    IF(ISNUMBER(MATCH(TRIM($B39),{"Phagwah","Good Friday","Easter Monday","Labour Day","Christmas","Eid ul Azha","Romans-2","Globe-12","Neptune P1"},0)),0,$I39),
 IF(AND(NOT(OR($A38="Annual Leave",$A39="Annual Leave")),$A39="Off day"),$I39,
  MAX(0,$I39-$V39)
  ))))+W39</f>
        <v/>
      </c>
      <c r="O39" s="71">
        <f>IF(AND(OR($A38="Holiday",$A39="Holiday"),
        ISNUMBER(MATCH(TRIM($B39),{"Phagwah","Good Friday","Easter Monday","Labour Day","Christmas","Eid ul Azha","Romans-2","Globe-12","Neptune P1"},0))),
   $I39,0)</f>
        <v/>
      </c>
      <c r="P39" s="71">
        <f>IF(OR($O$7="Canteen",$O$7="Head Office"),0,IF($I39&lt;=0,0,IF(AND($I38&lt;=0,OR(TRIM($J39)="Hebrews",TRIM($J39)="Romans",TRIM($J39)="Romans-2",TRIM($J39)="Globe",TRIM($J39)="Globe-12",TRIM($J39)="Neptune P1")),1,0)))</f>
        <v/>
      </c>
      <c r="Q39" s="72" t="n"/>
      <c r="R39" s="71">
        <f>IF(OR($O$7="Canteen",$O$7="Head Office"),0,IF(
  AND(
    SUMIFS(I:I, C:C, C39) &gt;= 8,
    COUNTIFS(C$14:C39, C39)=1,
    OR(
      TEXT(D39,"hh:mm:ss")="07:00:00",
      TEXT(D39,"hh:mm:ss")="15:00:00",
      TEXT(D39,"hh:mm:ss")="23:00:00",
      TEXT(D40,"hh:mm:ss")="07:00:00",
      TEXT(D40,"hh:mm:ss")="15:00:00",
      TEXT(D40,"hh:mm:ss")="23:00:00"
    )
  ),
  1,
  0
))</f>
        <v/>
      </c>
      <c r="S39" s="71">
        <f>IF(OR($A38="Annual Leave",$A39="Annual Leave"),IF(AND($A38&lt;&gt;"Annual Leave",$A39="Annual Leave"),8,0),0)</f>
        <v/>
      </c>
      <c r="T39" s="73" t="n"/>
      <c r="U39" s="144">
        <f>MAX(0,40-Y39)</f>
        <v/>
      </c>
      <c r="V39" s="351">
        <f>IF(OR($C39="",$D39=""),0,
 IF(OR($A38="Holiday",$A39="Holiday"),0,
 IF(AND(NOT(OR($A38="Annual Leave",$A39="Annual Leave")),$A39="Off day"),0,
  IF($I38+$I39&gt;=8,IF($I38&gt;=8,0,8-$I38),$I39)
  )))</f>
        <v/>
      </c>
      <c r="W39" s="351">
        <f>MAX(0,V39-U39)</f>
        <v/>
      </c>
      <c r="X39" s="351">
        <f>IF(C39="","",C39-WEEKDAY(C39,1)+1)</f>
        <v/>
      </c>
      <c r="Y39" s="351">
        <f>SUMPRODUCT(($X$14:$X38=X39)*(($V$14:$V38)+($O$14:$O38)))+IF(X39=X14,$L$11,0)</f>
        <v/>
      </c>
      <c r="Z39" s="351" t="n"/>
      <c r="AA39" s="351" t="n"/>
      <c r="AB39" s="351" t="n"/>
      <c r="AC39" s="351" t="n"/>
      <c r="AD39" s="351" t="n"/>
      <c r="AE39" s="351" t="n"/>
      <c r="AF39" s="351" t="n"/>
    </row>
    <row r="40" ht="24" customHeight="1" s="348" thickBot="1">
      <c r="A40" s="202" t="inlineStr">
        <is>
          <t>On Day</t>
        </is>
      </c>
      <c r="B40" s="203" t="n"/>
      <c r="C40" s="105">
        <f>C38+1</f>
        <v/>
      </c>
      <c r="D40" s="74" t="n"/>
      <c r="E40" s="204">
        <f>IF(D40="", "",
 IF(D40=TIME(0,0,0), 0,
 IF(AND(D40&gt;=TIME(0,0,1), D40&lt;=TIME(2,0,0)), TIME(7,0,0),
 IF(AND(D40&gt;=TIME(6,0,0), D40&lt;=TIME(8,0,0)), TIME(12,0,0),
 IF(AND(D40&gt;TIME(8,0,0), D40&lt;=TIME(13,59,0)), TIME(15,0,0),
 IF(AND(D40&gt;=TIME(14,0,0), D40&lt;=TIME(17,59,0)), TIME(21,0,0),
 IF(AND(D40&gt;=TIME(18,0,0), D40&lt;=TIME(21,59,0)), TIME(0,0,0),
 IF(AND(D40&gt;=TIME(22,0,0), D40&lt;=TIME(23,59,59)), TIME(7,0,0), ""))))))))</f>
        <v/>
      </c>
      <c r="F40" s="205" t="n"/>
      <c r="G40" s="204">
        <f>IF(AND(D40&gt;=TIME(6,0,0),D40&lt;=TIME(8,0,0)),E40,"")</f>
        <v/>
      </c>
      <c r="H40" s="74" t="n"/>
      <c r="I40" s="106">
        <f>ROUND(IF(OR(D40="",E40="",E40=0),0,IF(H40="",MOD(E40-D40,1)*24,MOD(H40-D40,1)*24)),2)</f>
        <v/>
      </c>
      <c r="J40" s="206" t="n"/>
      <c r="K40" s="308" t="n"/>
      <c r="L40" s="189" t="n"/>
      <c r="M40" s="309">
        <f>MAX(0,V40-W40)</f>
        <v/>
      </c>
      <c r="N40" s="75">
        <f>(IF(OR($C40="",$D40=""),0,
 IF(OR($A40="Holiday",$A41="Holiday"),
    IF(ISNUMBER(MATCH(TRIM($B40),{"Phagwah","Good Friday","Easter Monday","Labour Day","Christmas","Eid ul Azha","Romans-2","Globe-12","Neptune P1"},0)),0,$I40),
 IF(AND(NOT(OR($A40="Annual Leave",$A41="Annual Leave")),$A40="Off day"),$I40,
  MAX(0,$I40-$V40)
  ))))+W40</f>
        <v/>
      </c>
      <c r="O40" s="75">
        <f>IF(AND(OR($A40="Holiday",$A41="Holiday"),
        ISNUMBER(MATCH(TRIM($B40),{"Phagwah","Good Friday","Easter Monday","Labour Day","Christmas","Eid ul Azha","Romans-2","Globe-12","Neptune P1"},0))),
   $I40,0)</f>
        <v/>
      </c>
      <c r="P40" s="75">
        <f>IF(OR($O$7="Canteen",$O$7="Head Office"),0,IF($I40&lt;=0,0,IF(OR(OR(TRIM($J40)="Hebrews",TRIM($J40)="Romans",TRIM($J40)="Romans-2",TRIM($J40)="Globe",TRIM($J40)="Globe-12",TRIM($J40)="Neptune P1"),AND($I41&gt;0,OR(TRIM($J41)="Hebrews",TRIM($J41)="Romans",TRIM($J41)="Romans-2",TRIM($J41)="Globe",TRIM($J41)="Globe-12",TRIM($J41)="Neptune P1"))),1,0)))</f>
        <v/>
      </c>
      <c r="Q40" s="76" t="n"/>
      <c r="R40" s="75">
        <f>IF(OR($O$7="Canteen",$O$7="Head Office"),0,IF(
  AND(
    SUMIFS(I:I, C:C, C40) &gt;= 8,
    COUNTIFS(C$14:C40, C40)=1,
    OR(
      TEXT(D40,"hh:mm:ss")="07:00:00",
      TEXT(D40,"hh:mm:ss")="15:00:00",
      TEXT(D40,"hh:mm:ss")="23:00:00",
      TEXT(D41,"hh:mm:ss")="07:00:00",
      TEXT(D41,"hh:mm:ss")="15:00:00",
      TEXT(D41,"hh:mm:ss")="23:00:00"
    )
  ),
  1,
  0
))</f>
        <v/>
      </c>
      <c r="S40" s="75">
        <f>IF(OR($A40="Annual Leave",$A41="Annual Leave"),IF($A40="Annual Leave",8,0),0)</f>
        <v/>
      </c>
      <c r="T40" s="107" t="n"/>
      <c r="U40" s="144">
        <f>MAX(0,40-Y40)</f>
        <v/>
      </c>
      <c r="V40" s="351">
        <f>IF(OR($C40="",$D40=""),0,
 IF(OR($A40="Holiday",$A41="Holiday"),0,
 IF(AND(NOT(OR($A40="Annual Leave",$A41="Annual Leave")),$A40="Off day"),0,
  IF($I40+$I41&gt;=8,IF($I40&gt;=8,8,$I40),$I40)
  )))</f>
        <v/>
      </c>
      <c r="W40" s="351">
        <f>MAX(0,V40-U40)</f>
        <v/>
      </c>
      <c r="X40" s="351">
        <f>IF(C40="","",C40-WEEKDAY(C40,1)+1)</f>
        <v/>
      </c>
      <c r="Y40" s="351">
        <f>SUMPRODUCT(($X$14:$X39=X40)*(($V$14:$V39)+($O$14:$O39)))+IF(X40=X14,$L$11,0)</f>
        <v/>
      </c>
      <c r="Z40" s="351" t="n"/>
      <c r="AA40" s="351" t="n"/>
      <c r="AB40" s="351" t="n"/>
      <c r="AC40" s="351" t="n"/>
      <c r="AD40" s="351" t="n"/>
      <c r="AE40" s="351" t="n"/>
      <c r="AF40" s="351" t="n"/>
    </row>
    <row r="41" ht="24" customHeight="1" s="348" thickBot="1">
      <c r="A41" s="202" t="inlineStr">
        <is>
          <t>On Day</t>
        </is>
      </c>
      <c r="B41" s="310" t="n"/>
      <c r="C41" s="105">
        <f>C40</f>
        <v/>
      </c>
      <c r="D41" s="311" t="n"/>
      <c r="E41" s="312">
        <f>IF(D41="", "",
 IF(D41=TIME(0,0,0), 0,
 IF(AND(D41&gt;=TIME(0,0,1), D41&lt;=TIME(2,0,0)), TIME(7,0,0),
 IF(AND(D41&gt;=TIME(6,0,0), D41&lt;=TIME(8,0,0)), TIME(12,0,0),
 IF(AND(D41&gt;TIME(8,0,0), D41&lt;=TIME(13,59,0)), TIME(15,0,0),
 IF(AND(D41&gt;=TIME(14,0,0), D41&lt;=TIME(17,59,0)), TIME(21,0,0),
 IF(AND(D41&gt;=TIME(18,0,0), D41&lt;=TIME(21,59,0)), TIME(0,0,0),
 IF(AND(D41&gt;=TIME(22,0,0), D41&lt;=TIME(23,59,59)), TIME(7,0,0), ""))))))))</f>
        <v/>
      </c>
      <c r="F41" s="205" t="n"/>
      <c r="G41" s="312">
        <f>IF(AND(D41&gt;=TIME(6,0,0),D41&lt;=TIME(8,0,0)),E41,"")</f>
        <v/>
      </c>
      <c r="H41" s="311" t="n"/>
      <c r="I41" s="106">
        <f>ROUND(IF(OR(D41="",E41="",E41=0),0,IF(H41="",MOD(E41-D41,1)*24,MOD(H41-D41,1)*24)),2)</f>
        <v/>
      </c>
      <c r="J41" s="207" t="n"/>
      <c r="K41" s="308" t="n"/>
      <c r="L41" s="189" t="n"/>
      <c r="M41" s="309">
        <f>MAX(0,V41-W41)</f>
        <v/>
      </c>
      <c r="N41" s="313">
        <f>(IF(OR($C41="",$D41=""),0,
 IF(OR($A40="Holiday",$A41="Holiday"),
    IF(ISNUMBER(MATCH(TRIM($B41),{"Phagwah","Good Friday","Easter Monday","Labour Day","Christmas","Eid ul Azha","Romans-2","Globe-12","Neptune P1"},0)),0,$I41),
 IF(AND(NOT(OR($A40="Annual Leave",$A41="Annual Leave")),$A41="Off day"),$I41,
  MAX(0,$I41-$V41)
  ))))+W41</f>
        <v/>
      </c>
      <c r="O41" s="313">
        <f>IF(AND(OR($A40="Holiday",$A41="Holiday"),
        ISNUMBER(MATCH(TRIM($B41),{"Phagwah","Good Friday","Easter Monday","Labour Day","Christmas","Eid ul Azha","Romans-2","Globe-12","Neptune P1"},0))),
   $I41,0)</f>
        <v/>
      </c>
      <c r="P41" s="313">
        <f>IF(OR($O$7="Canteen",$O$7="Head Office"),0,IF($I41&lt;=0,0,IF(AND($I40&lt;=0,OR(TRIM($J41)="Hebrews",TRIM($J41)="Romans",TRIM($J41)="Romans-2",TRIM($J41)="Globe",TRIM($J41)="Globe-12",TRIM($J41)="Neptune P1")),1,0)))</f>
        <v/>
      </c>
      <c r="Q41" s="314" t="n"/>
      <c r="R41" s="313">
        <f>IF(OR($O$7="Canteen",$O$7="Head Office"),0,IF(
  AND(
    SUMIFS(I:I, C:C, C41) &gt;= 8,
    COUNTIFS(C$14:C41, C41)=1,
    OR(
      TEXT(D41,"hh:mm:ss")="07:00:00",
      TEXT(D41,"hh:mm:ss")="15:00:00",
      TEXT(D41,"hh:mm:ss")="23:00:00",
      TEXT(D42,"hh:mm:ss")="07:00:00",
      TEXT(D42,"hh:mm:ss")="15:00:00",
      TEXT(D42,"hh:mm:ss")="23:00:00"
    )
  ),
  1,
  0
))</f>
        <v/>
      </c>
      <c r="S41" s="313">
        <f>IF(OR($A40="Annual Leave",$A41="Annual Leave"),IF(AND($A40&lt;&gt;"Annual Leave",$A41="Annual Leave"),8,0),0)</f>
        <v/>
      </c>
      <c r="T41" s="315" t="n"/>
      <c r="U41" s="144">
        <f>MAX(0,40-Y41)</f>
        <v/>
      </c>
      <c r="V41" s="351">
        <f>IF(OR($C41="",$D41=""),0,
 IF(OR($A40="Holiday",$A41="Holiday"),0,
 IF(AND(NOT(OR($A40="Annual Leave",$A41="Annual Leave")),$A41="Off day"),0,
  IF($I40+$I41&gt;=8,IF($I40&gt;=8,0,8-$I40),$I41)
  )))</f>
        <v/>
      </c>
      <c r="W41" s="351">
        <f>MAX(0,V41-U41)</f>
        <v/>
      </c>
      <c r="X41" s="351">
        <f>IF(C41="","",C41-WEEKDAY(C41,1)+1)</f>
        <v/>
      </c>
      <c r="Y41" s="351">
        <f>SUMPRODUCT(($X$14:$X40=X41)*(($V$14:$V40)+($O$14:$O40)))+IF(X41=X14,$L$11,0)</f>
        <v/>
      </c>
      <c r="Z41" s="351" t="n"/>
      <c r="AA41" s="351" t="n"/>
      <c r="AB41" s="351" t="n"/>
      <c r="AC41" s="351" t="n"/>
      <c r="AD41" s="351" t="n"/>
      <c r="AE41" s="351" t="n"/>
      <c r="AF41" s="351" t="n"/>
    </row>
    <row r="42" ht="24" customHeight="1" s="348" thickBot="1">
      <c r="A42" s="208" t="inlineStr">
        <is>
          <t>On Day</t>
        </is>
      </c>
      <c r="B42" s="209" t="n"/>
      <c r="C42" s="108">
        <f>C40+1</f>
        <v/>
      </c>
      <c r="D42" s="77" t="n"/>
      <c r="E42" s="210">
        <f>IF(D42="", "",
 IF(D42=TIME(0,0,0), 0,
 IF(AND(D42&gt;=TIME(0,0,1), D42&lt;=TIME(2,0,0)), TIME(7,0,0),
 IF(AND(D42&gt;=TIME(6,0,0), D42&lt;=TIME(8,0,0)), TIME(12,0,0),
 IF(AND(D42&gt;TIME(8,0,0), D42&lt;=TIME(13,59,0)), TIME(15,0,0),
 IF(AND(D42&gt;=TIME(14,0,0), D42&lt;=TIME(17,59,0)), TIME(21,0,0),
 IF(AND(D42&gt;=TIME(18,0,0), D42&lt;=TIME(21,59,0)), TIME(0,0,0),
 IF(AND(D42&gt;=TIME(22,0,0), D42&lt;=TIME(23,59,59)), TIME(7,0,0), ""))))))))</f>
        <v/>
      </c>
      <c r="F42" s="211" t="n"/>
      <c r="G42" s="210">
        <f>IF(AND(D42&gt;=TIME(6,0,0),D42&lt;=TIME(8,0,0)),E42,"")</f>
        <v/>
      </c>
      <c r="H42" s="77" t="n"/>
      <c r="I42" s="16">
        <f>ROUND(IF(OR(D42="",E42="",E42=0),0,IF(H42="",MOD(E42-D42,1)*24,MOD(H42-D42,1)*24)),2)</f>
        <v/>
      </c>
      <c r="J42" s="212" t="n"/>
      <c r="K42" s="316" t="n"/>
      <c r="L42" s="181" t="n"/>
      <c r="M42" s="317">
        <f>MAX(0,V42-W42)</f>
        <v/>
      </c>
      <c r="N42" s="17">
        <f>(IF(OR($C42="",$D42=""),0,
 IF(OR($A42="Holiday",$A43="Holiday"),
    IF(ISNUMBER(MATCH(TRIM($B42),{"Phagwah","Good Friday","Easter Monday","Labour Day","Christmas","Eid ul Azha","Romans-2","Globe-12","Neptune P1"},0)),0,$I42),
 IF(AND(NOT(OR($A42="Annual Leave",$A43="Annual Leave")),$A42="Off day"),$I42,
  MAX(0,$I42-$V42)
  ))))+W42</f>
        <v/>
      </c>
      <c r="O42" s="213">
        <f>IF(AND(OR($A42="Holiday",$A43="Holiday"),
        ISNUMBER(MATCH(TRIM($B42),{"Phagwah","Good Friday","Easter Monday","Labour Day","Christmas","Eid ul Azha","Romans-2","Globe-12","Neptune P1"},0))),
   $I42,0)</f>
        <v/>
      </c>
      <c r="P42" s="17">
        <f>IF(OR($O$7="Canteen",$O$7="Head Office"),0,IF($I42&lt;=0,0,IF(OR(OR(TRIM($J42)="Hebrews",TRIM($J42)="Romans",TRIM($J42)="Romans-2",TRIM($J42)="Globe",TRIM($J42)="Globe-12",TRIM($J42)="Neptune P1"),AND($I43&gt;0,OR(TRIM($J43)="Hebrews",TRIM($J43)="Romans",TRIM($J43)="Romans-2",TRIM($J43)="Globe",TRIM($J43)="Globe-12",TRIM($J43)="Neptune P1"))),1,0)))</f>
        <v/>
      </c>
      <c r="Q42" s="78" t="n"/>
      <c r="R42" s="213">
        <f>IF(OR($O$7="Canteen",$O$7="Head Office"),0,IF(
  AND(
    SUMIFS(I:I, C:C, C42) &gt;= 8,
    COUNTIFS(C$14:C42, C42)=1,
    OR(
      TEXT(D42,"hh:mm:ss")="07:00:00",
      TEXT(D42,"hh:mm:ss")="15:00:00",
      TEXT(D42,"hh:mm:ss")="23:00:00",
      TEXT(D43,"hh:mm:ss")="07:00:00",
      TEXT(D43,"hh:mm:ss")="15:00:00",
      TEXT(D43,"hh:mm:ss")="23:00:00"
    )
  ),
  1,
  0
))</f>
        <v/>
      </c>
      <c r="S42" s="213">
        <f>IF(OR($A42="Annual Leave",$A43="Annual Leave"),IF($A42="Annual Leave",8,0),0)</f>
        <v/>
      </c>
      <c r="T42" s="79" t="n"/>
      <c r="U42" s="144">
        <f>MAX(0,40-Y42)</f>
        <v/>
      </c>
      <c r="V42" s="351">
        <f>IF(OR($C42="",$D42=""),0,
 IF(OR($A42="Holiday",$A43="Holiday"),0,
 IF(AND(NOT(OR($A42="Annual Leave",$A43="Annual Leave")),$A42="Off day"),0,
  IF($I42+$I43&gt;=8,IF($I42&gt;=8,8,$I42),$I42)
  )))</f>
        <v/>
      </c>
      <c r="W42" s="351">
        <f>MAX(0,V42-U42)</f>
        <v/>
      </c>
      <c r="X42" s="351">
        <f>IF(C42="","",C42-WEEKDAY(C42,1)+1)</f>
        <v/>
      </c>
      <c r="Y42" s="351">
        <f>SUMPRODUCT(($X$14:$X41=X42)*(($V$14:$V41)+($O$14:$O41)))+IF(X42=X14,$L$11,0)</f>
        <v/>
      </c>
      <c r="Z42" s="351" t="n"/>
      <c r="AA42" s="351" t="n"/>
      <c r="AB42" s="351" t="n"/>
      <c r="AC42" s="351" t="n"/>
      <c r="AD42" s="351" t="n"/>
      <c r="AE42" s="351" t="n"/>
      <c r="AF42" s="351" t="n"/>
    </row>
    <row r="43" ht="24" customHeight="1" s="348" thickBot="1">
      <c r="A43" s="208" t="inlineStr">
        <is>
          <t>On Day</t>
        </is>
      </c>
      <c r="B43" s="214" t="n"/>
      <c r="C43" s="109">
        <f>C42</f>
        <v/>
      </c>
      <c r="D43" s="18" t="n"/>
      <c r="E43" s="215">
        <f>IF(D43="", "",
 IF(D43=TIME(0,0,0), 0,
 IF(AND(D43&gt;=TIME(0,0,1), D43&lt;=TIME(2,0,0)), TIME(7,0,0),
 IF(AND(D43&gt;=TIME(6,0,0), D43&lt;=TIME(8,0,0)), TIME(12,0,0),
 IF(AND(D43&gt;TIME(8,0,0), D43&lt;=TIME(13,59,0)), TIME(15,0,0),
 IF(AND(D43&gt;=TIME(14,0,0), D43&lt;=TIME(17,59,0)), TIME(21,0,0),
 IF(AND(D43&gt;=TIME(18,0,0), D43&lt;=TIME(21,59,0)), TIME(0,0,0),
 IF(AND(D43&gt;=TIME(22,0,0), D43&lt;=TIME(23,59,59)), TIME(7,0,0), ""))))))))</f>
        <v/>
      </c>
      <c r="F43" s="216" t="n"/>
      <c r="G43" s="215">
        <f>IF(AND(D43&gt;=TIME(6,0,0),D43&lt;=TIME(8,0,0)),E43,"")</f>
        <v/>
      </c>
      <c r="H43" s="18" t="n"/>
      <c r="I43" s="19">
        <f>ROUND(IF(OR(D43="",E43="",E43=0),0,IF(H43="",MOD(E43-D43,1)*24,MOD(H43-D43,1)*24)),2)</f>
        <v/>
      </c>
      <c r="J43" s="212" t="n"/>
      <c r="K43" s="316" t="n"/>
      <c r="L43" s="183" t="n"/>
      <c r="M43" s="317">
        <f>MAX(0,V43-W43)</f>
        <v/>
      </c>
      <c r="N43" s="20">
        <f>(IF(OR($C43="",$D43=""),0,
 IF(OR($A42="Holiday",$A43="Holiday"),
    IF(ISNUMBER(MATCH(TRIM($B43),{"Phagwah","Good Friday","Easter Monday","Labour Day","Christmas","Eid ul Azha","Romans-2","Globe-12","Neptune P1"},0)),0,$I43),
 IF(AND(NOT(OR($A42="Annual Leave",$A43="Annual Leave")),$A43="Off day"),$I43,
  MAX(0,$I43-$V43)
  ))))+W43</f>
        <v/>
      </c>
      <c r="O43" s="20">
        <f>IF(AND(OR($A42="Holiday",$A43="Holiday"),
        ISNUMBER(MATCH(TRIM($B43),{"Phagwah","Good Friday","Easter Monday","Labour Day","Christmas","Eid ul Azha","Romans-2","Globe-12","Neptune P1"},0))),
   $I43,0)</f>
        <v/>
      </c>
      <c r="P43" s="20">
        <f>IF(OR($O$7="Canteen",$O$7="Head Office"),0,IF($I43&lt;=0,0,IF(AND($I42&lt;=0,OR(TRIM($J43)="Hebrews",TRIM($J43)="Romans",TRIM($J43)="Romans-2",TRIM($J43)="Globe",TRIM($J43)="Globe-12",TRIM($J43)="Neptune P1")),1,0)))</f>
        <v/>
      </c>
      <c r="Q43" s="21" t="n"/>
      <c r="R43" s="20">
        <f>IF(OR($O$7="Canteen",$O$7="Head Office"),0,IF(
  AND(
    SUMIFS(I:I, C:C, C43) &gt;= 8,
    COUNTIFS(C$14:C43, C43)=1,
    OR(
      TEXT(D43,"hh:mm:ss")="07:00:00",
      TEXT(D43,"hh:mm:ss")="15:00:00",
      TEXT(D43,"hh:mm:ss")="23:00:00",
      TEXT(D49,"hh:mm:ss")="07:00:00",
      TEXT(D49,"hh:mm:ss")="15:00:00",
      TEXT(D49,"hh:mm:ss")="23:00:00"
    )
  ),
  1,
  0
))</f>
        <v/>
      </c>
      <c r="S43" s="20">
        <f>IF(OR($A42="Annual Leave",$A43="Annual Leave"),IF(AND($A42&lt;&gt;"Annual Leave",$A43="Annual Leave"),8,0),0)</f>
        <v/>
      </c>
      <c r="T43" s="22" t="n"/>
      <c r="U43" s="144">
        <f>MAX(0,40-Y43)</f>
        <v/>
      </c>
      <c r="V43" s="351">
        <f>IF(OR($C43="",$D43=""),0,
 IF(OR($A42="Holiday",$A43="Holiday"),0,
 IF(AND(NOT(OR($A42="Annual Leave",$A43="Annual Leave")),$A43="Off day"),0,
  IF($I42+$I43&gt;=8,IF($I42&gt;=8,0,8-$I42),$I43)
  )))</f>
        <v/>
      </c>
      <c r="W43" s="351">
        <f>MAX(0,V43-U43)</f>
        <v/>
      </c>
      <c r="X43" s="351">
        <f>IF(C43="","",C43-WEEKDAY(C43,1)+1)</f>
        <v/>
      </c>
      <c r="Y43" s="351">
        <f>SUMPRODUCT(($X$14:$X42=X43)*(($V$14:$V42)+($O$14:$O42)))+IF(X43=X14,$L$11,0)</f>
        <v/>
      </c>
      <c r="Z43" s="351" t="n"/>
      <c r="AA43" s="351" t="n"/>
      <c r="AB43" s="351" t="n"/>
      <c r="AC43" s="351" t="n"/>
      <c r="AD43" s="351" t="n"/>
      <c r="AE43" s="351" t="n"/>
      <c r="AF43" s="351" t="n"/>
    </row>
    <row r="44" ht="24" customHeight="1" s="348" thickBot="1">
      <c r="A44" s="176" t="n"/>
      <c r="B44" s="176" t="n"/>
      <c r="C44" s="217" t="n"/>
      <c r="D44" s="110" t="n"/>
      <c r="E44" s="110" t="n"/>
      <c r="F44" s="218" t="n"/>
      <c r="G44" s="110" t="n"/>
      <c r="H44" s="110" t="n"/>
      <c r="I44" s="219" t="n"/>
      <c r="J44" s="219" t="n"/>
      <c r="K44" s="219" t="n"/>
      <c r="L44" s="219" t="n"/>
      <c r="M44" s="111">
        <f>MAX(0,V44-W44)</f>
        <v/>
      </c>
      <c r="N44" s="112">
        <f>(IF(OR($C44="",$D44=""),0,
 IF(OR($A44="Holiday",$A45="Holiday"),
    IF(ISNUMBER(MATCH(TRIM($B44),{"Phagwah","Good Friday","Easter Monday","Labour Day","Christmas","Eid ul Azha","Romans-2","Globe-12","Neptune P1"},0)),0,$I44),
 IF(AND(NOT(OR($A44="Annual Leave",$A45="Annual Leave")),$A44="Off day"),$I44,
  MAX(0,$I44-$V44)
  ))))+W44</f>
        <v/>
      </c>
      <c r="O44" s="112">
        <f>IF(AND(OR($A44="Holiday",$A45="Holiday"),
        ISNUMBER(MATCH(TRIM($B44),{"Phagwah","Good Friday","Easter Monday","Labour Day","Christmas","Eid ul Azha","Romans-2","Globe-12","Neptune P1"},0))),
   $I44,0)</f>
        <v/>
      </c>
      <c r="P44" s="112">
        <f>IF(OR($O$7="Canteen",$O$7="Head Office"),0,IF($I44&lt;=0,0,IF(OR(OR(TRIM($J44)="Hebrews",TRIM($J44)="Romans",TRIM($J44)="Romans-2",TRIM($J44)="Globe",TRIM($J44)="Globe-12",TRIM($J44)="Neptune P1"),AND($I45&gt;0,OR(TRIM($J45)="Hebrews",TRIM($J45)="Romans",TRIM($J45)="Romans-2",TRIM($J45)="Globe",TRIM($J45)="Globe-12",TRIM($J45)="Neptune P1"))),1,0)))</f>
        <v/>
      </c>
      <c r="Q44" s="113" t="n"/>
      <c r="R44" s="113" t="n"/>
      <c r="S44" s="112">
        <f>IF(OR($A44="Annual Leave",$A45="Annual Leave"),IF($A44="Annual Leave",8,0),0)</f>
        <v/>
      </c>
      <c r="T44" s="114" t="n"/>
      <c r="U44" s="144">
        <f>MAX(0,40-Y44)</f>
        <v/>
      </c>
      <c r="V44" s="351">
        <f>IF(OR($C44="",$D44=""),0,
 IF(OR($A44="Holiday",$A45="Holiday"),0,
 IF(AND(NOT(OR($A44="Annual Leave",$A45="Annual Leave")),$A44="Off day"),0,
  IF($I44+$I45&gt;=8,IF($I44&gt;=8,8,$I44),$I44)
  )))</f>
        <v/>
      </c>
      <c r="W44" s="351">
        <f>MAX(0,V44-U44)</f>
        <v/>
      </c>
      <c r="X44" s="351">
        <f>IF(C44="","",C44-WEEKDAY(C44,1)+1)</f>
        <v/>
      </c>
      <c r="Y44" s="351">
        <f>SUMPRODUCT(($X$14:$X43=X44)*(($V$14:$V43)+($O$14:$O43)))+IF(X44=X14,$L$11,0)</f>
        <v/>
      </c>
      <c r="Z44" s="351" t="n"/>
      <c r="AA44" s="351" t="n"/>
      <c r="AB44" s="351" t="n"/>
      <c r="AC44" s="351" t="n"/>
      <c r="AD44" s="351" t="n"/>
      <c r="AE44" s="351" t="n"/>
      <c r="AF44" s="351" t="n"/>
    </row>
    <row r="45" ht="24" customHeight="1" s="348" thickBot="1">
      <c r="A45" s="154" t="inlineStr">
        <is>
          <t>On Day</t>
        </is>
      </c>
      <c r="B45" s="318" t="n"/>
      <c r="C45" s="115">
        <f>C42+1</f>
        <v/>
      </c>
      <c r="D45" s="319" t="n"/>
      <c r="E45" s="320">
        <f>IF(D45="", "",
 IF(D45=TIME(0,0,0), 0,
 IF(AND(D45&gt;=TIME(0,0,1), D45&lt;=TIME(2,0,0)), TIME(7,0,0),
 IF(AND(D45&gt;=TIME(6,0,0), D45&lt;=TIME(8,0,0)), TIME(12,0,0),
 IF(AND(D45&gt;TIME(8,0,0), D45&lt;=TIME(13,59,0)), TIME(15,0,0),
 IF(AND(D45&gt;=TIME(14,0,0), D45&lt;=TIME(17,59,0)), TIME(21,0,0),
 IF(AND(D45&gt;=TIME(18,0,0), D45&lt;=TIME(21,59,0)), TIME(0,0,0),
 IF(AND(D45&gt;=TIME(22,0,0), D45&lt;=TIME(23,59,59)), TIME(7,0,0), ""))))))))</f>
        <v/>
      </c>
      <c r="F45" s="321" t="n"/>
      <c r="G45" s="320">
        <f>IF(AND(D45&gt;=TIME(6,0,0),D45&lt;=TIME(8,0,0)),E45,"")</f>
        <v/>
      </c>
      <c r="H45" s="319" t="n"/>
      <c r="I45" s="30">
        <f>ROUND(IF(OR(D45="",E45="",E45=0),0,IF(H45="",MOD(E45-D45,1)*24,MOD(H45-D45,1)*24)),2)</f>
        <v/>
      </c>
      <c r="J45" s="220" t="n"/>
      <c r="K45" s="274" t="n"/>
      <c r="L45" s="181" t="n"/>
      <c r="M45" s="275">
        <f>MAX(0,V45-W45)</f>
        <v/>
      </c>
      <c r="N45" s="322">
        <f>(IF(OR($C45="",$D45=""),0,
 IF(OR($A44="Holiday",$A45="Holiday"),
    IF(ISNUMBER(MATCH(TRIM($B45),{"Phagwah","Good Friday","Easter Monday","Labour Day","Christmas","Eid ul Azha","Romans-2","Globe-12","Neptune P1"},0)),0,$I45),
 IF(AND(NOT(OR($A44="Annual Leave",$A45="Annual Leave")),$A45="Off day"),$I45,
  MAX(0,$I45-$V45)
  ))))+W45</f>
        <v/>
      </c>
      <c r="O45" s="322">
        <f>IF(AND(OR($A44="Holiday",$A45="Holiday"),
        ISNUMBER(MATCH(TRIM($B45),{"Phagwah","Good Friday","Easter Monday","Labour Day","Christmas","Eid ul Azha","Romans-2","Globe-12","Neptune P1"},0))),
   $I45,0)</f>
        <v/>
      </c>
      <c r="P45" s="322">
        <f>IF(OR($O$7="Canteen",$O$7="Head Office"),0,IF($I45&lt;=0,0,IF(AND($I44&lt;=0,OR(TRIM($J45)="Hebrews",TRIM($J45)="Romans",TRIM($J45)="Romans-2",TRIM($J45)="Globe",TRIM($J45)="Globe-12",TRIM($J45)="Neptune P1")),1,0)))</f>
        <v/>
      </c>
      <c r="Q45" s="323" t="n"/>
      <c r="R45" s="322">
        <f>IF(OR($O$7="Canteen",$O$7="Head Office"),0,IF(
  AND(
    SUMIFS(I:I, C:C, C45) &gt;= 8,
    COUNTIFS(C$14:C45, C45)=1,
    OR(
      TEXT(D45,"hh:mm:ss")="07:00:00",
      TEXT(D45,"hh:mm:ss")="15:00:00",
      TEXT(D45,"hh:mm:ss")="23:00:00",
      TEXT(D46,"hh:mm:ss")="07:00:00",
      TEXT(D46,"hh:mm:ss")="15:00:00",
      TEXT(D46,"hh:mm:ss")="23:00:00"
    )
  ),
  1,
  0
))</f>
        <v/>
      </c>
      <c r="S45" s="322">
        <f>IF(OR($A44="Annual Leave",$A45="Annual Leave"),IF(AND($A44&lt;&gt;"Annual Leave",$A45="Annual Leave"),8,0),0)</f>
        <v/>
      </c>
      <c r="T45" s="116" t="n"/>
      <c r="U45" s="144">
        <f>MAX(0,40-Y45)</f>
        <v/>
      </c>
      <c r="V45" s="351">
        <f>IF(OR($C45="",$D45=""),0,
 IF(OR($A44="Holiday",$A45="Holiday"),0,
 IF(AND(NOT(OR($A44="Annual Leave",$A45="Annual Leave")),$A45="Off day"),0,
  IF($I44+$I45&gt;=8,IF($I44&gt;=8,0,8-$I44),$I45)
  )))</f>
        <v/>
      </c>
      <c r="W45" s="351">
        <f>MAX(0,V45-U45)</f>
        <v/>
      </c>
      <c r="X45" s="351">
        <f>IF(C45="","",C45-WEEKDAY(C45,1)+1)</f>
        <v/>
      </c>
      <c r="Y45" s="351">
        <f>SUMPRODUCT(($X$14:$X44=X45)*(($V$14:$V44)+($O$14:$O44)))+IF(X45=X14,$L$11,0)</f>
        <v/>
      </c>
      <c r="Z45" s="351" t="n"/>
      <c r="AA45" s="351" t="n"/>
      <c r="AB45" s="351" t="n"/>
      <c r="AC45" s="351" t="n"/>
      <c r="AD45" s="351" t="n"/>
      <c r="AE45" s="351" t="n"/>
      <c r="AF45" s="351" t="n"/>
    </row>
    <row r="46" ht="24" customHeight="1" s="348" thickBot="1">
      <c r="A46" s="154" t="inlineStr">
        <is>
          <t>On Day</t>
        </is>
      </c>
      <c r="B46" s="305" t="n"/>
      <c r="C46" s="90">
        <f>C45</f>
        <v/>
      </c>
      <c r="D46" s="80" t="n"/>
      <c r="E46" s="221">
        <f>IF(D46="", "",
 IF(D46=TIME(0,0,0), 0,
 IF(AND(D46&gt;=TIME(0,0,1), D46&lt;=TIME(2,0,0)), TIME(7,0,0),
 IF(AND(D46&gt;=TIME(6,0,0), D46&lt;=TIME(8,0,0)), TIME(12,0,0),
 IF(AND(D46&gt;TIME(8,0,0), D46&lt;=TIME(13,59,0)), TIME(15,0,0),
 IF(AND(D46&gt;=TIME(14,0,0), D46&lt;=TIME(17,59,0)), TIME(21,0,0),
 IF(AND(D46&gt;=TIME(18,0,0), D46&lt;=TIME(21,59,0)), TIME(0,0,0),
 IF(AND(D46&gt;=TIME(22,0,0), D46&lt;=TIME(23,59,59)), TIME(7,0,0), ""))))))))</f>
        <v/>
      </c>
      <c r="F46" s="156" t="n"/>
      <c r="G46" s="221">
        <f>IF(AND(D46&gt;=TIME(6,0,0),D46&lt;=TIME(8,0,0)),E46,"")</f>
        <v/>
      </c>
      <c r="H46" s="80" t="n"/>
      <c r="I46" s="30">
        <f>ROUND(IF(OR(D46="",E46="",E46=0),0,IF(H46="",MOD(E46-D46,1)*24,MOD(H46-D46,1)*24)),2)</f>
        <v/>
      </c>
      <c r="J46" s="158" t="n"/>
      <c r="K46" s="274" t="n"/>
      <c r="L46" s="189" t="n"/>
      <c r="M46" s="275">
        <f>MAX(0,V46-W46)</f>
        <v/>
      </c>
      <c r="N46" s="81">
        <f>(IF(OR($C46="",$D46=""),0,
 IF(OR($A46="Holiday",$A47="Holiday"),
    IF(ISNUMBER(MATCH(TRIM($B46),{"Phagwah","Good Friday","Easter Monday","Labour Day","Christmas","Eid ul Azha","Romans-2","Globe-12","Neptune P1"},0)),0,$I46),
 IF(AND(NOT(OR($A46="Annual Leave",$A47="Annual Leave")),$A46="Off day"),$I46,
  MAX(0,$I46-$V46)
  ))))+W46</f>
        <v/>
      </c>
      <c r="O46" s="81">
        <f>IF(AND(OR($A46="Holiday",$A47="Holiday"),
        ISNUMBER(MATCH(TRIM($B46),{"Phagwah","Good Friday","Easter Monday","Labour Day","Christmas","Eid ul Azha","Romans-2","Globe-12","Neptune P1"},0))),
   $I46,0)</f>
        <v/>
      </c>
      <c r="P46" s="81">
        <f>IF(OR($O$7="Canteen",$O$7="Head Office"),0,IF($I46&lt;=0,0,IF(OR(OR(TRIM($J46)="Hebrews",TRIM($J46)="Romans",TRIM($J46)="Romans-2",TRIM($J46)="Globe",TRIM($J46)="Globe-12",TRIM($J46)="Neptune P1"),AND($I47&gt;0,OR(TRIM($J47)="Hebrews",TRIM($J47)="Romans",TRIM($J47)="Romans-2",TRIM($J47)="Globe",TRIM($J47)="Globe-12",TRIM($J47)="Neptune P1"))),1,0)))</f>
        <v/>
      </c>
      <c r="Q46" s="82" t="n"/>
      <c r="R46" s="81">
        <f>IF(OR($O$7="Canteen",$O$7="Head Office"),0,IF(
  AND(
    SUMIFS(I:I, C:C, C46) &gt;= 8,
    COUNTIFS(C$14:C46, C46)=1,
    OR(
      TEXT(D46,"hh:mm:ss")="07:00:00",
      TEXT(D46,"hh:mm:ss")="15:00:00",
      TEXT(D46,"hh:mm:ss")="23:00:00",
      TEXT(D51,"hh:mm:ss")="07:00:00",
      TEXT(D51,"hh:mm:ss")="15:00:00",
      TEXT(D51,"hh:mm:ss")="23:00:00"
    )
  ),
  1,
  0
))</f>
        <v/>
      </c>
      <c r="S46" s="81">
        <f>IF(OR($A46="Annual Leave",$A47="Annual Leave"),IF($A46="Annual Leave",8,0),0)</f>
        <v/>
      </c>
      <c r="T46" s="117" t="n"/>
      <c r="U46" s="144">
        <f>MAX(0,40-Y46)</f>
        <v/>
      </c>
      <c r="V46" s="351">
        <f>IF(OR($C46="",$D46=""),0,
 IF(OR($A46="Holiday",$A47="Holiday"),0,
 IF(AND(NOT(OR($A46="Annual Leave",$A47="Annual Leave")),$A46="Off day"),0,
  IF($I46+$I47&gt;=8,IF($I46&gt;=8,8,$I46),$I46)
  )))</f>
        <v/>
      </c>
      <c r="W46" s="351">
        <f>MAX(0,V46-U46)</f>
        <v/>
      </c>
      <c r="X46" s="351">
        <f>IF(C46="","",C46-WEEKDAY(C46,1)+1)</f>
        <v/>
      </c>
      <c r="Y46" s="351">
        <f>SUMPRODUCT(($X$14:$X45=X46)*(($V$14:$V45)+($O$14:$O45)))+IF(X46=X14,$L$11,0)</f>
        <v/>
      </c>
      <c r="Z46" s="351" t="n"/>
      <c r="AA46" s="351" t="n"/>
      <c r="AB46" s="351" t="n"/>
      <c r="AC46" s="351" t="n"/>
      <c r="AD46" s="351" t="n"/>
      <c r="AE46" s="351" t="n"/>
      <c r="AF46" s="351" t="n"/>
    </row>
    <row r="47" ht="24" customHeight="1" s="348" thickBot="1">
      <c r="A47" s="184" t="inlineStr">
        <is>
          <t>On Day</t>
        </is>
      </c>
      <c r="B47" s="222" t="n"/>
      <c r="C47" s="118">
        <f>C45+1</f>
        <v/>
      </c>
      <c r="D47" s="83" t="n"/>
      <c r="E47" s="223">
        <f>IF(D47="", "",
 IF(D47=TIME(0,0,0), 0,
 IF(AND(D47&gt;=TIME(0,0,1), D47&lt;=TIME(2,0,0)), TIME(7,0,0),
 IF(AND(D47&gt;=TIME(6,0,0), D47&lt;=TIME(8,0,0)), TIME(12,0,0),
 IF(AND(D47&gt;TIME(8,0,0), D47&lt;=TIME(13,59,0)), TIME(15,0,0),
 IF(AND(D47&gt;=TIME(14,0,0), D47&lt;=TIME(17,59,0)), TIME(21,0,0),
 IF(AND(D47&gt;=TIME(18,0,0), D47&lt;=TIME(21,59,0)), TIME(0,0,0),
 IF(AND(D47&gt;=TIME(22,0,0), D47&lt;=TIME(23,59,59)), TIME(7,0,0), ""))))))))</f>
        <v/>
      </c>
      <c r="F47" s="224" t="n"/>
      <c r="G47" s="223">
        <f>IF(AND(D47&gt;=TIME(6,0,0),D47&lt;=TIME(8,0,0)),E47,"")</f>
        <v/>
      </c>
      <c r="H47" s="83" t="n"/>
      <c r="I47" s="23">
        <f>ROUND(IF(OR(D47="",E47="",E47=0),0,IF(H47="",MOD(E47-D47,1)*24,MOD(H47-D47,1)*24)),2)</f>
        <v/>
      </c>
      <c r="J47" s="225" t="n"/>
      <c r="K47" s="297" t="n"/>
      <c r="L47" s="181" t="n"/>
      <c r="M47" s="298">
        <f>MAX(0,V47-W47)</f>
        <v/>
      </c>
      <c r="N47" s="84">
        <f>(IF(OR($C47="",$D47=""),0,
 IF(OR($A46="Holiday",$A47="Holiday"),
    IF(ISNUMBER(MATCH(TRIM($B47),{"Phagwah","Good Friday","Easter Monday","Labour Day","Christmas","Eid ul Azha","Romans-2","Globe-12","Neptune P1"},0)),0,$I47),
 IF(AND(NOT(OR($A46="Annual Leave",$A47="Annual Leave")),$A47="Off day"),$I47,
  MAX(0,$I47-$V47)
  ))))+W47</f>
        <v/>
      </c>
      <c r="O47" s="84">
        <f>IF(AND(OR($A46="Holiday",$A47="Holiday"),
        ISNUMBER(MATCH(TRIM($B47),{"Phagwah","Good Friday","Easter Monday","Labour Day","Christmas","Eid ul Azha","Romans-2","Globe-12","Neptune P1"},0))),
   $I47,0)</f>
        <v/>
      </c>
      <c r="P47" s="84">
        <f>IF(OR($O$7="Canteen",$O$7="Head Office"),0,IF($I47&lt;=0,0,IF(AND($I46&lt;=0,OR(TRIM($J47)="Hebrews",TRIM($J47)="Romans",TRIM($J47)="Romans-2",TRIM($J47)="Globe",TRIM($J47)="Globe-12",TRIM($J47)="Neptune P1")),1,0)))</f>
        <v/>
      </c>
      <c r="Q47" s="85" t="n"/>
      <c r="R47" s="84">
        <f>IF(OR($O$7="Canteen",$O$7="Head Office"),0,IF(
  AND(
    SUMIFS(I:I, C:C, C47) &gt;= 8,
    COUNTIFS(C$14:C47, C47)=1,
    OR(
      TEXT(D47,"hh:mm:ss")="07:00:00",
      TEXT(D47,"hh:mm:ss")="15:00:00",
      TEXT(D47,"hh:mm:ss")="23:00:00",
      TEXT(D48,"hh:mm:ss")="07:00:00",
      TEXT(D48,"hh:mm:ss")="15:00:00",
      TEXT(D48,"hh:mm:ss")="23:00:00"
    )
  ),
  1,
  0
))</f>
        <v/>
      </c>
      <c r="S47" s="84">
        <f>IF(OR($A46="Annual Leave",$A47="Annual Leave"),IF(AND($A46&lt;&gt;"Annual Leave",$A47="Annual Leave"),8,0),0)</f>
        <v/>
      </c>
      <c r="T47" s="86" t="n"/>
      <c r="U47" s="144">
        <f>MAX(0,40-Y47)</f>
        <v/>
      </c>
      <c r="V47" s="351">
        <f>IF(OR($C47="",$D47=""),0,
 IF(OR($A46="Holiday",$A47="Holiday"),0,
 IF(AND(NOT(OR($A46="Annual Leave",$A47="Annual Leave")),$A47="Off day"),0,
  IF($I46+$I47&gt;=8,IF($I46&gt;=8,0,8-$I46),$I47)
  )))</f>
        <v/>
      </c>
      <c r="W47" s="351">
        <f>MAX(0,V47-U47)</f>
        <v/>
      </c>
      <c r="X47" s="351">
        <f>IF(C47="","",C47-WEEKDAY(C47,1)+1)</f>
        <v/>
      </c>
      <c r="Y47" s="351">
        <f>SUMPRODUCT(($X$14:$X46=X47)*(($V$14:$V46)+($O$14:$O46)))+IF(X47=X14,$L$11,0)</f>
        <v/>
      </c>
      <c r="Z47" s="351" t="n"/>
      <c r="AA47" s="351" t="n"/>
      <c r="AB47" s="351" t="n"/>
      <c r="AC47" s="351" t="n"/>
      <c r="AD47" s="351" t="n"/>
      <c r="AE47" s="351" t="n"/>
      <c r="AF47" s="351" t="n"/>
    </row>
    <row r="48" ht="24" customHeight="1" s="348" thickBot="1">
      <c r="A48" s="226" t="inlineStr">
        <is>
          <t>On Day</t>
        </is>
      </c>
      <c r="B48" s="299" t="n"/>
      <c r="C48" s="119">
        <f>C47</f>
        <v/>
      </c>
      <c r="D48" s="24" t="n"/>
      <c r="E48" s="227">
        <f>IF(D48="", "",
 IF(D48=TIME(0,0,0), 0,
 IF(AND(D48&gt;=TIME(0,0,1), D48&lt;=TIME(2,0,0)), TIME(7,0,0),
 IF(AND(D48&gt;=TIME(6,0,0), D48&lt;=TIME(8,0,0)), TIME(12,0,0),
 IF(AND(D48&gt;TIME(8,0,0), D48&lt;=TIME(13,59,0)), TIME(15,0,0),
 IF(AND(D48&gt;=TIME(14,0,0), D48&lt;=TIME(17,59,0)), TIME(21,0,0),
 IF(AND(D48&gt;=TIME(18,0,0), D48&lt;=TIME(21,59,0)), TIME(0,0,0),
 IF(AND(D48&gt;=TIME(22,0,0), D48&lt;=TIME(23,59,59)), TIME(7,0,0), ""))))))))</f>
        <v/>
      </c>
      <c r="F48" s="228" t="n"/>
      <c r="G48" s="227">
        <f>IF(AND(D48&gt;=TIME(6,0,0),D48&lt;=TIME(8,0,0)),E48,"")</f>
        <v/>
      </c>
      <c r="H48" s="300" t="n"/>
      <c r="I48" s="87">
        <f>ROUND(IF(OR(D48="",E48="",E48=0),0,IF(H48="",MOD(E48-D48,1)*24,MOD(H48-D48,1)*24)),2)</f>
        <v/>
      </c>
      <c r="J48" s="190" t="n"/>
      <c r="K48" s="297" t="n"/>
      <c r="L48" s="183" t="n"/>
      <c r="M48" s="324">
        <f>MAX(0,V48-W48)</f>
        <v/>
      </c>
      <c r="N48" s="302">
        <f>(IF(OR($C48="",$D48=""),0,
 IF(OR($A48="Holiday",$A49="Holiday"),
    IF(ISNUMBER(MATCH(TRIM($B48),{"Phagwah","Good Friday","Easter Monday","Labour Day","Christmas","Eid ul Azha","Romans-2","Globe-12","Neptune P1"},0)),0,$I48),
 IF(AND(NOT(OR($A48="Annual Leave",$A49="Annual Leave")),$A48="Off day"),$I48,
  MAX(0,$I48-$V48)
  ))))+W48</f>
        <v/>
      </c>
      <c r="O48" s="303" t="n"/>
      <c r="P48" s="229">
        <f>IF(OR($O$7="Canteen",$O$7="Head Office"),0,IF($I48&lt;=0,0,IF(OR(OR(TRIM($J48)="Hebrews",TRIM($J48)="Romans",TRIM($J48)="Romans-2",TRIM($J48)="Globe",TRIM($J48)="Globe-12",TRIM($J48)="Neptune P1"),AND($I49&gt;0,OR(TRIM($J49)="Hebrews",TRIM($J49)="Romans",TRIM($J49)="Romans-2",TRIM($J49)="Globe",TRIM($J49)="Globe-12",TRIM($J49)="Neptune P1"))),1,0)))</f>
        <v/>
      </c>
      <c r="Q48" s="303" t="n"/>
      <c r="R48" s="302">
        <f>IF(OR($O$7="Canteen",$O$7="Head Office"),0,IF(
  AND(
    SUMIFS(I:I, C:C, C48) &gt;= 8,
    COUNTIFS(C$14:C48, C48)=1,
    OR(
      TEXT(D48,"hh:mm:ss")="07:00:00",
      TEXT(D48,"hh:mm:ss")="15:00:00",
      TEXT(D48,"hh:mm:ss")="23:00:00",
      TEXT(D53,"hh:mm:ss")="07:00:00",
      TEXT(D53,"hh:mm:ss")="15:00:00",
      TEXT(D53,"hh:mm:ss")="23:00:00"
    )
  ),
  1,
  0
))</f>
        <v/>
      </c>
      <c r="S48" s="303" t="n"/>
      <c r="T48" s="304" t="n"/>
      <c r="U48" s="144">
        <f>MAX(0,40-Y48)</f>
        <v/>
      </c>
      <c r="V48" s="351">
        <f>IF(OR($C48="",$D48=""),0,
 IF(OR($A48="Holiday",$A49="Holiday"),0,
 IF(AND(NOT(OR($A48="Annual Leave",$A49="Annual Leave")),$A48="Off day"),0,
  IF($I48+$I49&gt;=8,IF($I48&gt;=8,8,$I48),$I48)
  )))</f>
        <v/>
      </c>
      <c r="W48" s="351">
        <f>MAX(0,V48-U48)</f>
        <v/>
      </c>
      <c r="X48" s="351">
        <f>IF(C48="","",C48-WEEKDAY(C48,1)+1)</f>
        <v/>
      </c>
      <c r="Y48" s="351">
        <f>SUMPRODUCT(($X$14:$X47=X48)*(($V$14:$V47)+($O$14:$O47)))+IF(X48=X14,$L$11,0)</f>
        <v/>
      </c>
      <c r="Z48" s="351" t="n"/>
      <c r="AA48" s="351" t="n"/>
      <c r="AB48" s="351" t="n"/>
      <c r="AC48" s="351" t="n"/>
      <c r="AD48" s="351" t="n"/>
      <c r="AE48" s="351" t="n"/>
      <c r="AF48" s="351" t="n"/>
    </row>
    <row r="49" ht="24" customHeight="1" s="348" thickBot="1">
      <c r="A49" s="230" t="n"/>
      <c r="B49" s="355" t="n"/>
      <c r="C49" s="231" t="n"/>
      <c r="D49" s="232" t="n"/>
      <c r="E49" s="232" t="n"/>
      <c r="F49" s="232" t="n"/>
      <c r="G49" s="232" t="n"/>
      <c r="H49" s="233" t="inlineStr">
        <is>
          <t>Total Hrs:</t>
        </is>
      </c>
      <c r="I49" s="122">
        <f>SUM(I14:I48)</f>
        <v/>
      </c>
      <c r="J49" s="234" t="n"/>
      <c r="K49" s="234" t="n"/>
      <c r="L49" s="235" t="n"/>
      <c r="M49" s="120">
        <f>SUM(M14:M48)</f>
        <v/>
      </c>
      <c r="N49" s="120">
        <f>SUM(N14:N48)</f>
        <v/>
      </c>
      <c r="O49" s="120">
        <f>SUM(O14:O48)</f>
        <v/>
      </c>
      <c r="P49" s="120">
        <f>SUM(P14:P48)</f>
        <v/>
      </c>
      <c r="Q49" s="120">
        <f>IF($O$6&lt;&gt;"Armed",0,LOOKUP($Q$50,{0,1,2,3,4,5,6,7,8,9,10,11,12,13,14},{0,384,769,1153,1153,1538,1923,2307,2692,3076,3461,3846,4239,4615,5000}))</f>
        <v/>
      </c>
      <c r="R49" s="120">
        <f>SUM(R14:R48)</f>
        <v/>
      </c>
      <c r="S49" s="120">
        <f>SUM(S14:S48)</f>
        <v/>
      </c>
      <c r="T49" s="121">
        <f>SUM(T30:T43)</f>
        <v/>
      </c>
      <c r="U49" s="144">
        <f>MIN(U48,0)</f>
        <v/>
      </c>
      <c r="V49" s="351">
        <f>SUM(V14:V48)</f>
        <v/>
      </c>
      <c r="W49" s="351">
        <f>SUM(W14:W48)</f>
        <v/>
      </c>
      <c r="X49" s="351" t="n"/>
      <c r="Y49" s="351" t="n"/>
      <c r="Z49" s="351" t="n"/>
      <c r="AA49" s="351" t="n"/>
      <c r="AB49" s="351" t="n"/>
      <c r="AC49" s="351" t="n"/>
      <c r="AD49" s="351" t="n"/>
      <c r="AE49" s="351" t="n"/>
      <c r="AF49" s="351" t="n"/>
    </row>
    <row r="50" ht="24" customHeight="1" s="348">
      <c r="A50" s="351" t="n"/>
      <c r="B50" s="351" t="n"/>
      <c r="C50" s="6" t="n"/>
      <c r="D50" s="6" t="n"/>
      <c r="E50" s="6" t="n"/>
      <c r="F50" s="6" t="n"/>
      <c r="G50" s="6" t="n"/>
      <c r="H50" s="336" t="n"/>
      <c r="I50" s="351" t="n"/>
      <c r="J50" s="336" t="n"/>
      <c r="K50" s="336" t="n"/>
      <c r="L50" s="336" t="n"/>
      <c r="M50" s="28" t="n"/>
      <c r="N50" s="28" t="n"/>
      <c r="O50" s="28" t="n"/>
      <c r="P50" s="241" t="inlineStr">
        <is>
          <t>Days Worked</t>
        </is>
      </c>
      <c r="Q50" s="29">
        <f>SUM(--(SUM(I14:I15)&gt;0),--(SUM(I16:I17)&gt;0),--(SUM(I18:I19)&gt;0),--(SUM(I20:I21)&gt;0),--(SUM(I22:I23)&gt;0),--(SUM(I24:I25)&gt;0),--(SUM(I26:I27)&gt;0),--(SUM(I30:I31)&gt;0),--(SUM(I32:I33)&gt;0),--(SUM(I34:I35)&gt;0),--(SUM(I36:I37)&gt;0),--(SUM(I38:I39)&gt;0),--(SUM(I40:I41)&gt;0),--(SUM(I42:I43)&gt;0),--(SUM(I45:I46)&gt;0),--(SUM(I47:I48)&gt;0))</f>
        <v/>
      </c>
      <c r="R50" s="28" t="n"/>
      <c r="S50" s="28" t="n"/>
      <c r="T50" s="28" t="n"/>
      <c r="U50" s="144" t="n"/>
      <c r="V50" s="351" t="n"/>
      <c r="W50" s="351" t="n"/>
      <c r="X50" s="351" t="n"/>
      <c r="Y50" s="351" t="n"/>
      <c r="Z50" s="351" t="n"/>
      <c r="AA50" s="351" t="n"/>
      <c r="AB50" s="351" t="n"/>
      <c r="AC50" s="351" t="n"/>
      <c r="AD50" s="351" t="n"/>
      <c r="AE50" s="351" t="n"/>
      <c r="AF50" s="351" t="n"/>
    </row>
    <row r="51" ht="24" customHeight="1" s="348">
      <c r="A51" s="351" t="n"/>
      <c r="B51" s="351" t="n"/>
      <c r="C51" s="345" t="n"/>
      <c r="D51" s="362" t="n"/>
      <c r="E51" s="362" t="n"/>
      <c r="F51" s="334" t="n"/>
      <c r="G51" s="362" t="n"/>
      <c r="H51" s="336" t="n"/>
      <c r="I51" s="351" t="n"/>
      <c r="J51" s="336" t="n"/>
      <c r="K51" s="336" t="n"/>
      <c r="L51" s="336" t="n"/>
      <c r="M51" s="236" t="n"/>
      <c r="N51" s="236" t="n"/>
      <c r="O51" s="236" t="n"/>
      <c r="P51" s="236" t="n"/>
      <c r="Q51" s="236" t="n"/>
      <c r="R51" s="236" t="n"/>
      <c r="S51" s="236" t="n"/>
      <c r="T51" s="236" t="n"/>
      <c r="U51" s="144" t="n"/>
      <c r="V51" s="351" t="n"/>
      <c r="W51" s="351" t="n"/>
      <c r="X51" s="351" t="n"/>
      <c r="Y51" s="351" t="n"/>
      <c r="Z51" s="351" t="n"/>
      <c r="AA51" s="351" t="n"/>
      <c r="AB51" s="351" t="n"/>
      <c r="AC51" s="351" t="n"/>
      <c r="AD51" s="351" t="n"/>
      <c r="AE51" s="351" t="n"/>
      <c r="AF51" s="351" t="n"/>
    </row>
    <row r="52">
      <c r="A52" s="351" t="n"/>
      <c r="B52" s="351" t="n"/>
      <c r="C52" s="329" t="n"/>
      <c r="D52" s="363" t="n"/>
      <c r="E52" s="363" t="n"/>
      <c r="F52" s="329" t="inlineStr">
        <is>
          <t>Date</t>
        </is>
      </c>
      <c r="G52" s="363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351" t="n"/>
      <c r="V52" s="351" t="n"/>
      <c r="W52" s="351" t="n"/>
      <c r="X52" s="351" t="n"/>
      <c r="Y52" s="351" t="n"/>
      <c r="Z52" s="351" t="n"/>
      <c r="AA52" s="351" t="n"/>
      <c r="AB52" s="351" t="n"/>
      <c r="AC52" s="351" t="n"/>
      <c r="AD52" s="351" t="n"/>
      <c r="AE52" s="351" t="n"/>
      <c r="AF52" s="351" t="n"/>
    </row>
    <row r="53" ht="26.25" customHeight="1" s="348">
      <c r="A53" s="351" t="n"/>
      <c r="B53" s="351" t="n"/>
      <c r="C53" s="345" t="n"/>
      <c r="D53" s="362" t="n"/>
      <c r="E53" s="362" t="n"/>
      <c r="F53" s="331" t="n"/>
      <c r="G53" s="362" t="n"/>
      <c r="H53" s="6" t="n"/>
      <c r="I53" s="6" t="n"/>
      <c r="J53" s="6" t="n"/>
      <c r="K53" s="6" t="n"/>
      <c r="L53" s="6" t="n"/>
      <c r="M53" s="6" t="n"/>
      <c r="N53" s="237" t="n"/>
      <c r="O53" s="238" t="n"/>
      <c r="P53" s="346" t="n"/>
      <c r="Q53" s="351" t="n"/>
      <c r="R53" s="351" t="n"/>
      <c r="S53" s="351" t="n"/>
      <c r="T53" s="351" t="n"/>
      <c r="U53" s="351" t="n"/>
      <c r="V53" s="351" t="n"/>
      <c r="W53" s="351" t="n"/>
      <c r="X53" s="351" t="n"/>
      <c r="Y53" s="351" t="n"/>
      <c r="Z53" s="351" t="n"/>
      <c r="AA53" s="351" t="n"/>
      <c r="AB53" s="351" t="n"/>
      <c r="AC53" s="351" t="n"/>
      <c r="AD53" s="351" t="n"/>
      <c r="AE53" s="351" t="n"/>
      <c r="AF53" s="351" t="n"/>
    </row>
    <row r="54">
      <c r="A54" s="351" t="n"/>
      <c r="B54" s="351" t="n"/>
      <c r="C54" s="329" t="inlineStr">
        <is>
          <t>Manager Signature</t>
        </is>
      </c>
      <c r="D54" s="363" t="n"/>
      <c r="E54" s="363" t="n"/>
      <c r="F54" s="329" t="inlineStr">
        <is>
          <t>Date</t>
        </is>
      </c>
      <c r="G54" s="363" t="n"/>
      <c r="H54" s="6" t="n"/>
      <c r="I54" s="239" t="inlineStr">
        <is>
          <t>{42}</t>
        </is>
      </c>
      <c r="J54" s="239" t="n"/>
      <c r="K54" s="239" t="n"/>
      <c r="L54" s="239" t="n"/>
      <c r="M54" s="6" t="n"/>
      <c r="N54" s="6" t="n"/>
      <c r="O54" s="6" t="n"/>
      <c r="P54" s="6" t="n"/>
      <c r="Q54" s="6" t="n"/>
      <c r="R54" s="6" t="n"/>
      <c r="S54" s="6" t="n"/>
      <c r="T54" s="6" t="n"/>
      <c r="U54" s="351" t="n"/>
      <c r="V54" s="351" t="n"/>
      <c r="W54" s="351" t="n"/>
      <c r="X54" s="351" t="n"/>
      <c r="Y54" s="351" t="n"/>
      <c r="Z54" s="351" t="n"/>
      <c r="AA54" s="351" t="n"/>
      <c r="AB54" s="351" t="n"/>
      <c r="AC54" s="351" t="n"/>
      <c r="AD54" s="351" t="n"/>
      <c r="AE54" s="351" t="n"/>
      <c r="AF54" s="351" t="n"/>
    </row>
    <row r="55">
      <c r="A55" s="351" t="n"/>
      <c r="B55" s="351" t="n"/>
      <c r="C55" s="240" t="n"/>
      <c r="D55" s="240" t="n"/>
      <c r="E55" s="240" t="n"/>
      <c r="F55" s="240" t="n"/>
      <c r="G55" s="240" t="n"/>
      <c r="H55" s="240" t="n"/>
      <c r="I55" s="240" t="n"/>
      <c r="J55" s="240" t="n"/>
      <c r="K55" s="240" t="n"/>
      <c r="L55" s="240" t="n"/>
      <c r="M55" s="240" t="n"/>
      <c r="N55" s="240" t="n"/>
      <c r="O55" s="240" t="n"/>
      <c r="P55" s="240" t="n"/>
      <c r="Q55" s="240" t="n"/>
      <c r="R55" s="240" t="n"/>
      <c r="S55" s="240" t="n"/>
      <c r="T55" s="240" t="n"/>
      <c r="U55" s="351" t="n"/>
      <c r="V55" s="351" t="n"/>
      <c r="W55" s="351" t="n"/>
      <c r="X55" s="351" t="n"/>
      <c r="Y55" s="351" t="n"/>
      <c r="Z55" s="351" t="n"/>
      <c r="AA55" s="351" t="n"/>
      <c r="AB55" s="351" t="n"/>
      <c r="AC55" s="351" t="n"/>
      <c r="AD55" s="351" t="n"/>
      <c r="AE55" s="351" t="n"/>
      <c r="AF55" s="35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45"/>
  <mergeCells count="33">
    <mergeCell ref="C54:E54"/>
    <mergeCell ref="V2:W2"/>
    <mergeCell ref="C8:F8"/>
    <mergeCell ref="F54:G54"/>
    <mergeCell ref="H10:I10"/>
    <mergeCell ref="C7:F7"/>
    <mergeCell ref="K5:L5"/>
    <mergeCell ref="M5:N5"/>
    <mergeCell ref="H50:I50"/>
    <mergeCell ref="C51:E51"/>
    <mergeCell ref="A1:T1"/>
    <mergeCell ref="C52:E52"/>
    <mergeCell ref="V3:AB3"/>
    <mergeCell ref="F51:G51"/>
    <mergeCell ref="M10:N10"/>
    <mergeCell ref="H51:I51"/>
    <mergeCell ref="C6:F6"/>
    <mergeCell ref="C5:F5"/>
    <mergeCell ref="M7:N7"/>
    <mergeCell ref="M6:N6"/>
    <mergeCell ref="C53:E53"/>
    <mergeCell ref="H7:I7"/>
    <mergeCell ref="H28:I28"/>
    <mergeCell ref="C10:F10"/>
    <mergeCell ref="M8:N8"/>
    <mergeCell ref="F52:G52"/>
    <mergeCell ref="P53:T53"/>
    <mergeCell ref="AA2:AB2"/>
    <mergeCell ref="K10:L10"/>
    <mergeCell ref="H5:I5"/>
    <mergeCell ref="K4:L4"/>
    <mergeCell ref="M4:N4"/>
    <mergeCell ref="F53:G53"/>
  </mergeCells>
  <dataValidations count="5">
    <dataValidation sqref="A14:A48" showDropDown="0" showInputMessage="0" showErrorMessage="0" allowBlank="1" type="list">
      <formula1>"On Day,Off Day,Sick,Absent,Holiday,Annual Leave"</formula1>
    </dataValidation>
    <dataValidation sqref="B14:B48" showDropDown="0" showInputMessage="0" showErrorMessage="0" allowBlank="1" type="list">
      <formula1>"Holiday Double,Phagwah,Good Friday,Easter Monday,Labour Day,Christmas,Eid ul Azha"</formula1>
    </dataValidation>
    <dataValidation sqref="J14:J48" showDropDown="0" showInputMessage="0" showErrorMessage="0" allowBlank="1" type="list">
      <formula1>_xlfn._LONGTEXT("Unico,Unico-2,Unico-42,Unico-44,Unico-46,Unico-47,Unico-48,Unico-49,Globe,Globe-12,Hebrews,Romans-2,Beacon,Numbers,Zebra-24,Sunrise,Sunrise-1,Sunflower 6,Sunset 12,Ripple,Neptune P1,Neptune P2,Neptune P3,Neptune P4,Neptune P5,Neptune P6,Neptune P7,Rainbow"," 1,Rainbow 2,Citadel,Sunset 11,Autumn,Autumn-2,Miracle,Miracle 1,Canteen,Guard Hut")</formula1>
    </dataValidation>
    <dataValidation sqref="O7" showDropDown="0" showInputMessage="0" showErrorMessage="0" allowBlank="1" type="list">
      <formula1>"Caricom,EU,UN,DMC,ARU,Head Office,Canteen"</formula1>
    </dataValidation>
    <dataValidation sqref="O6" showDropDown="0" showInputMessage="0" showErrorMessage="0" allowBlank="1" type="list">
      <formula1>"Unarmed,Armed"</formula1>
    </dataValidation>
  </dataValidations>
  <printOptions horizontalCentered="1"/>
  <pageMargins left="0.5" right="0.5" top="0.5" bottom="1" header="0.5" footer="0.5"/>
  <pageSetup orientation="portrait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AL55"/>
  <sheetViews>
    <sheetView topLeftCell="A44" workbookViewId="0">
      <selection activeCell="K56" sqref="K56"/>
    </sheetView>
  </sheetViews>
  <sheetFormatPr baseColWidth="8" defaultRowHeight="13.5"/>
  <cols>
    <col width="12.28515625" customWidth="1" style="348" min="1" max="1"/>
    <col width="15.140625" customWidth="1" style="348" min="2" max="2"/>
    <col width="12.42578125" customWidth="1" style="348" min="3" max="3"/>
    <col width="9.28515625" customWidth="1" style="348" min="4" max="4"/>
    <col hidden="1" width="9.28515625" customWidth="1" style="348" min="5" max="5"/>
    <col hidden="1" width="2" customWidth="1" style="348" min="6" max="6"/>
    <col hidden="1" width="12.5703125" customWidth="1" style="348" min="7" max="7"/>
    <col width="9.28515625" customWidth="1" style="348" min="8" max="8"/>
    <col width="6.5703125" customWidth="1" style="348" min="9" max="9"/>
    <col width="10.140625" customWidth="1" style="348" min="10" max="10"/>
    <col width="15.28515625" customWidth="1" style="348" min="11" max="11"/>
    <col width="10.5703125" customWidth="1" style="348" min="12" max="12"/>
    <col width="11" customWidth="1" style="348" min="13" max="13"/>
    <col width="9.85546875" customWidth="1" style="348" min="14" max="14"/>
    <col width="11.140625" customWidth="1" style="348" min="15" max="15"/>
    <col width="9.85546875" customWidth="1" style="348" min="16" max="16"/>
    <col width="10.28515625" customWidth="1" style="348" min="17" max="17"/>
    <col width="8.85546875" customWidth="1" style="348" min="18" max="19"/>
    <col width="45.28515625" customWidth="1" style="348" min="20" max="20"/>
    <col width="9.140625" customWidth="1" style="348" min="21" max="21"/>
    <col width="3.140625" customWidth="1" style="348" min="22" max="29"/>
    <col width="10.28515625" customWidth="1" style="348" min="30" max="30"/>
  </cols>
  <sheetData>
    <row r="1" ht="32.25" customFormat="1" customHeight="1" s="1" thickBot="1">
      <c r="A1" s="332" t="n"/>
      <c r="B1" s="354" t="n"/>
      <c r="C1" s="354" t="n"/>
      <c r="D1" s="354" t="n"/>
      <c r="E1" s="354" t="n"/>
      <c r="F1" s="354" t="n"/>
      <c r="G1" s="354" t="n"/>
      <c r="H1" s="354" t="n"/>
      <c r="I1" s="354" t="n"/>
      <c r="J1" s="354" t="n"/>
      <c r="K1" s="354" t="n"/>
      <c r="L1" s="354" t="n"/>
      <c r="M1" s="354" t="n"/>
      <c r="N1" s="354" t="n"/>
      <c r="O1" s="354" t="n"/>
      <c r="P1" s="354" t="n"/>
      <c r="Q1" s="354" t="n"/>
      <c r="R1" s="354" t="n"/>
      <c r="S1" s="354" t="n"/>
      <c r="T1" s="355" t="n"/>
      <c r="U1" s="351" t="n"/>
      <c r="V1" s="351" t="n"/>
      <c r="W1" s="351" t="n"/>
      <c r="X1" s="351" t="n"/>
      <c r="Y1" s="351" t="n"/>
      <c r="Z1" s="351" t="n"/>
      <c r="AA1" s="351" t="n"/>
      <c r="AB1" s="351" t="n"/>
      <c r="AC1" s="351" t="n"/>
      <c r="AD1" s="126" t="n"/>
      <c r="AE1" s="351" t="n"/>
      <c r="AF1" s="351" t="n"/>
    </row>
    <row r="2" ht="15" customFormat="1" customHeight="1" s="1">
      <c r="A2" s="351" t="n"/>
      <c r="B2" s="351" t="n"/>
      <c r="C2" s="127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128" t="n"/>
      <c r="U2" s="351" t="n"/>
      <c r="V2" s="343" t="n">
        <v>2025</v>
      </c>
      <c r="W2" s="356" t="n"/>
      <c r="X2" s="351" t="n"/>
      <c r="Y2" s="351" t="n"/>
      <c r="Z2" s="129" t="inlineStr">
        <is>
          <t>Month:</t>
        </is>
      </c>
      <c r="AA2" s="343" t="n">
        <v>3</v>
      </c>
      <c r="AB2" s="356" t="n"/>
      <c r="AC2" s="351" t="n"/>
      <c r="AD2" s="351" t="n"/>
      <c r="AE2" s="351" t="n"/>
      <c r="AF2" s="351" t="n"/>
    </row>
    <row r="3" ht="15.6" customHeight="1" s="348" thickBot="1">
      <c r="A3" s="351" t="n"/>
      <c r="B3" s="351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351" t="n"/>
      <c r="V3" s="333">
        <f>DATE(V2,AA2,1)</f>
        <v/>
      </c>
      <c r="W3" s="357" t="n"/>
      <c r="X3" s="357" t="n"/>
      <c r="Y3" s="357" t="n"/>
      <c r="Z3" s="357" t="n"/>
      <c r="AA3" s="357" t="n"/>
      <c r="AB3" s="358" t="n"/>
      <c r="AC3" s="351" t="n"/>
      <c r="AD3" s="351" t="n"/>
      <c r="AE3" s="351" t="n"/>
      <c r="AF3" s="249" t="n"/>
    </row>
    <row r="4" ht="21" customHeight="1" s="348" thickBot="1">
      <c r="A4" s="351" t="n"/>
      <c r="B4" s="351" t="n"/>
      <c r="C4" s="25" t="inlineStr">
        <is>
          <t>Federal Manangement Systems</t>
        </is>
      </c>
      <c r="D4" s="25" t="n"/>
      <c r="E4" s="25" t="n"/>
      <c r="F4" s="25" t="n"/>
      <c r="G4" s="25" t="n"/>
      <c r="H4" s="6" t="n"/>
      <c r="I4" s="6" t="n"/>
      <c r="J4" s="6" t="n"/>
      <c r="K4" s="330" t="inlineStr">
        <is>
          <t>Employee Number:</t>
        </is>
      </c>
      <c r="L4" s="351" t="n"/>
      <c r="M4" s="342" t="inlineStr">
        <is>
          <t>4182</t>
        </is>
      </c>
      <c r="N4" s="355" t="n"/>
      <c r="O4" s="6" t="n"/>
      <c r="P4" s="6" t="n"/>
      <c r="Q4" s="6" t="n"/>
      <c r="R4" s="6" t="n"/>
      <c r="S4" s="6" t="n"/>
      <c r="T4" s="6" t="n"/>
      <c r="U4" s="351" t="n"/>
      <c r="V4" s="130" t="inlineStr">
        <is>
          <t>Su</t>
        </is>
      </c>
      <c r="W4" s="131" t="inlineStr">
        <is>
          <t>M</t>
        </is>
      </c>
      <c r="X4" s="131" t="inlineStr">
        <is>
          <t>Tu</t>
        </is>
      </c>
      <c r="Y4" s="131" t="inlineStr">
        <is>
          <t>W</t>
        </is>
      </c>
      <c r="Z4" s="131" t="inlineStr">
        <is>
          <t>Th</t>
        </is>
      </c>
      <c r="AA4" s="131" t="inlineStr">
        <is>
          <t>F</t>
        </is>
      </c>
      <c r="AB4" s="132" t="inlineStr">
        <is>
          <t>Sa</t>
        </is>
      </c>
      <c r="AC4" s="351" t="n"/>
      <c r="AD4" s="133" t="inlineStr">
        <is>
          <t>Overtime Options</t>
        </is>
      </c>
      <c r="AE4" s="351" t="n"/>
      <c r="AF4" s="351" t="n"/>
      <c r="AJ4" s="257" t="n"/>
    </row>
    <row r="5" ht="14.1" customHeight="1" s="348" thickBot="1">
      <c r="A5" s="351" t="n"/>
      <c r="B5" s="351" t="n"/>
      <c r="C5" s="337" t="n"/>
      <c r="D5" s="351" t="n"/>
      <c r="E5" s="351" t="n"/>
      <c r="F5" s="351" t="n"/>
      <c r="G5" s="6" t="n"/>
      <c r="H5" s="340" t="n"/>
      <c r="I5" s="351" t="n"/>
      <c r="J5" s="340" t="n"/>
      <c r="K5" s="344" t="inlineStr">
        <is>
          <t>Employee Name:</t>
        </is>
      </c>
      <c r="L5" s="359" t="n"/>
      <c r="M5" s="342" t="inlineStr">
        <is>
          <t>Welcome, Lloyd</t>
        </is>
      </c>
      <c r="N5" s="355" t="n"/>
      <c r="O5" s="337" t="n"/>
      <c r="P5" s="337" t="n"/>
      <c r="Q5" s="337" t="n"/>
      <c r="R5" s="337" t="n"/>
      <c r="S5" s="337" t="n"/>
      <c r="T5" s="337" t="n"/>
      <c r="U5" s="351" t="n"/>
      <c r="V5" s="263">
        <f>IF(MONTH($V$3)&lt;&gt;MONTH($V$3-WEEKDAY($V$3,1)+(ROW(V5)-ROW($V$5))*7+(COLUMN(V5)-COLUMN($V$5)+1)),"",$V$3-WEEKDAY($V$3,1)+(ROW(V5)-ROW($V$5))*7+(COLUMN(V5)-COLUMN($V$5)+1))</f>
        <v/>
      </c>
      <c r="W5" s="263">
        <f>IF(MONTH($V$3)&lt;&gt;MONTH($V$3-WEEKDAY($V$3,1)+(ROW(W5)-ROW($V$5))*7+(COLUMN(W5)-COLUMN($V$5)+1)),"",$V$3-WEEKDAY($V$3,1)+(ROW(W5)-ROW($V$5))*7+(COLUMN(W5)-COLUMN($V$5)+1))</f>
        <v/>
      </c>
      <c r="X5" s="263">
        <f>IF(MONTH($V$3)&lt;&gt;MONTH($V$3-WEEKDAY($V$3,1)+(ROW(X5)-ROW($V$5))*7+(COLUMN(X5)-COLUMN($V$5)+1)),"",$V$3-WEEKDAY($V$3,1)+(ROW(X5)-ROW($V$5))*7+(COLUMN(X5)-COLUMN($V$5)+1))</f>
        <v/>
      </c>
      <c r="Y5" s="263">
        <f>IF(MONTH($V$3)&lt;&gt;MONTH($V$3-WEEKDAY($V$3,1)+(ROW(Y5)-ROW($V$5))*7+(COLUMN(Y5)-COLUMN($V$5)+1)),"",$V$3-WEEKDAY($V$3,1)+(ROW(Y5)-ROW($V$5))*7+(COLUMN(Y5)-COLUMN($V$5)+1))</f>
        <v/>
      </c>
      <c r="Z5" s="263">
        <f>IF(MONTH($V$3)&lt;&gt;MONTH($V$3-WEEKDAY($V$3,1)+(ROW(Z5)-ROW($V$5))*7+(COLUMN(Z5)-COLUMN($V$5)+1)),"",$V$3-WEEKDAY($V$3,1)+(ROW(Z5)-ROW($V$5))*7+(COLUMN(Z5)-COLUMN($V$5)+1))</f>
        <v/>
      </c>
      <c r="AA5" s="263">
        <f>IF(MONTH($V$3)&lt;&gt;MONTH($V$3-WEEKDAY($V$3,1)+(ROW(AA5)-ROW($V$5))*7+(COLUMN(AA5)-COLUMN($V$5)+1)),"",$V$3-WEEKDAY($V$3,1)+(ROW(AA5)-ROW($V$5))*7+(COLUMN(AA5)-COLUMN($V$5)+1))</f>
        <v/>
      </c>
      <c r="AB5" s="263">
        <f>IF(MONTH($V$3)&lt;&gt;MONTH($V$3-WEEKDAY($V$3,1)+(ROW(AB5)-ROW($V$5))*7+(COLUMN(AB5)-COLUMN($V$5)+1)),"",$V$3-WEEKDAY($V$3,1)+(ROW(AB5)-ROW($V$5))*7+(COLUMN(AB5)-COLUMN($V$5)+1))</f>
        <v/>
      </c>
      <c r="AC5" s="351" t="n"/>
      <c r="AD5" s="351" t="n"/>
      <c r="AE5" s="3" t="b">
        <v>1</v>
      </c>
      <c r="AF5" s="258" t="n"/>
      <c r="AJ5" s="350" t="n"/>
      <c r="AK5" s="350" t="n"/>
      <c r="AL5" s="350" t="n"/>
    </row>
    <row r="6" ht="14.1" customHeight="1" s="348" thickBot="1">
      <c r="A6" s="351" t="n"/>
      <c r="B6" s="351" t="n"/>
      <c r="C6" s="337" t="inlineStr">
        <is>
          <t xml:space="preserve">120 Peter Rose St </t>
        </is>
      </c>
      <c r="D6" s="351" t="n"/>
      <c r="E6" s="351" t="n"/>
      <c r="F6" s="351" t="n"/>
      <c r="G6" s="6" t="n"/>
      <c r="H6" s="6" t="n"/>
      <c r="I6" s="6" t="n"/>
      <c r="J6" s="6" t="n"/>
      <c r="K6" s="6" t="n"/>
      <c r="L6" s="6" t="n"/>
      <c r="M6" s="339" t="inlineStr">
        <is>
          <t>Armed or unarmed</t>
        </is>
      </c>
      <c r="N6" s="360" t="n"/>
      <c r="O6" s="135" t="inlineStr">
        <is>
          <t>Unarmed</t>
        </is>
      </c>
      <c r="P6" s="6" t="n"/>
      <c r="Q6" s="6" t="n"/>
      <c r="R6" s="6" t="n"/>
      <c r="S6" s="6" t="n"/>
      <c r="T6" s="6" t="n"/>
      <c r="U6" s="351" t="n"/>
      <c r="V6" s="263">
        <f>IF(MONTH($V$3)&lt;&gt;MONTH($V$3-WEEKDAY($V$3,1)+(ROW(V6)-ROW($V$5))*7+(COLUMN(V6)-COLUMN($V$5)+1)),"",$V$3-WEEKDAY($V$3,1)+(ROW(V6)-ROW($V$5))*7+(COLUMN(V6)-COLUMN($V$5)+1))</f>
        <v/>
      </c>
      <c r="W6" s="263">
        <f>IF(MONTH($V$3)&lt;&gt;MONTH($V$3-WEEKDAY($V$3,1)+(ROW(W6)-ROW($V$5))*7+(COLUMN(W6)-COLUMN($V$5)+1)),"",$V$3-WEEKDAY($V$3,1)+(ROW(W6)-ROW($V$5))*7+(COLUMN(W6)-COLUMN($V$5)+1))</f>
        <v/>
      </c>
      <c r="X6" s="263">
        <f>IF(MONTH($V$3)&lt;&gt;MONTH($V$3-WEEKDAY($V$3,1)+(ROW(X6)-ROW($V$5))*7+(COLUMN(X6)-COLUMN($V$5)+1)),"",$V$3-WEEKDAY($V$3,1)+(ROW(X6)-ROW($V$5))*7+(COLUMN(X6)-COLUMN($V$5)+1))</f>
        <v/>
      </c>
      <c r="Y6" s="263">
        <f>IF(MONTH($V$3)&lt;&gt;MONTH($V$3-WEEKDAY($V$3,1)+(ROW(Y6)-ROW($V$5))*7+(COLUMN(Y6)-COLUMN($V$5)+1)),"",$V$3-WEEKDAY($V$3,1)+(ROW(Y6)-ROW($V$5))*7+(COLUMN(Y6)-COLUMN($V$5)+1))</f>
        <v/>
      </c>
      <c r="Z6" s="263">
        <f>IF(MONTH($V$3)&lt;&gt;MONTH($V$3-WEEKDAY($V$3,1)+(ROW(Z6)-ROW($V$5))*7+(COLUMN(Z6)-COLUMN($V$5)+1)),"",$V$3-WEEKDAY($V$3,1)+(ROW(Z6)-ROW($V$5))*7+(COLUMN(Z6)-COLUMN($V$5)+1))</f>
        <v/>
      </c>
      <c r="AA6" s="263">
        <f>IF(MONTH($V$3)&lt;&gt;MONTH($V$3-WEEKDAY($V$3,1)+(ROW(AA6)-ROW($V$5))*7+(COLUMN(AA6)-COLUMN($V$5)+1)),"",$V$3-WEEKDAY($V$3,1)+(ROW(AA6)-ROW($V$5))*7+(COLUMN(AA6)-COLUMN($V$5)+1))</f>
        <v/>
      </c>
      <c r="AB6" s="263">
        <f>IF(MONTH($V$3)&lt;&gt;MONTH($V$3-WEEKDAY($V$3,1)+(ROW(AB6)-ROW($V$5))*7+(COLUMN(AB6)-COLUMN($V$5)+1)),"",$V$3-WEEKDAY($V$3,1)+(ROW(AB6)-ROW($V$5))*7+(COLUMN(AB6)-COLUMN($V$5)+1))</f>
        <v/>
      </c>
      <c r="AC6" s="351" t="n"/>
      <c r="AD6" s="136" t="inlineStr">
        <is>
          <t>After:</t>
        </is>
      </c>
      <c r="AE6" s="264" t="n">
        <v>8</v>
      </c>
      <c r="AF6" s="258" t="n"/>
      <c r="AJ6" s="350" t="n"/>
      <c r="AL6" s="251" t="n"/>
    </row>
    <row r="7" ht="14.1" customHeight="1" s="348" thickBot="1">
      <c r="A7" s="351" t="n"/>
      <c r="B7" s="351" t="n"/>
      <c r="C7" s="337" t="inlineStr">
        <is>
          <t>Queenstown</t>
        </is>
      </c>
      <c r="D7" s="351" t="n"/>
      <c r="E7" s="351" t="n"/>
      <c r="F7" s="351" t="n"/>
      <c r="G7" s="6" t="n"/>
      <c r="H7" s="340" t="n"/>
      <c r="I7" s="351" t="n"/>
      <c r="J7" s="340" t="n"/>
      <c r="K7" s="340" t="n"/>
      <c r="L7" s="340" t="n"/>
      <c r="M7" s="338" t="inlineStr">
        <is>
          <t>Agency</t>
        </is>
      </c>
      <c r="N7" s="361" t="n"/>
      <c r="O7" s="7" t="inlineStr">
        <is>
          <t>Caricom</t>
        </is>
      </c>
      <c r="P7" s="6" t="n"/>
      <c r="Q7" s="6" t="n"/>
      <c r="R7" s="6" t="n"/>
      <c r="S7" s="6" t="n"/>
      <c r="T7" s="6" t="n"/>
      <c r="U7" s="351" t="n"/>
      <c r="V7" s="263">
        <f>IF(MONTH($V$3)&lt;&gt;MONTH($V$3-WEEKDAY($V$3,1)+(ROW(V7)-ROW($V$5))*7+(COLUMN(V7)-COLUMN($V$5)+1)),"",$V$3-WEEKDAY($V$3,1)+(ROW(V7)-ROW($V$5))*7+(COLUMN(V7)-COLUMN($V$5)+1))</f>
        <v/>
      </c>
      <c r="W7" s="263">
        <f>IF(MONTH($V$3)&lt;&gt;MONTH($V$3-WEEKDAY($V$3,1)+(ROW(W7)-ROW($V$5))*7+(COLUMN(W7)-COLUMN($V$5)+1)),"",$V$3-WEEKDAY($V$3,1)+(ROW(W7)-ROW($V$5))*7+(COLUMN(W7)-COLUMN($V$5)+1))</f>
        <v/>
      </c>
      <c r="X7" s="263">
        <f>IF(MONTH($V$3)&lt;&gt;MONTH($V$3-WEEKDAY($V$3,1)+(ROW(X7)-ROW($V$5))*7+(COLUMN(X7)-COLUMN($V$5)+1)),"",$V$3-WEEKDAY($V$3,1)+(ROW(X7)-ROW($V$5))*7+(COLUMN(X7)-COLUMN($V$5)+1))</f>
        <v/>
      </c>
      <c r="Y7" s="263">
        <f>IF(MONTH($V$3)&lt;&gt;MONTH($V$3-WEEKDAY($V$3,1)+(ROW(Y7)-ROW($V$5))*7+(COLUMN(Y7)-COLUMN($V$5)+1)),"",$V$3-WEEKDAY($V$3,1)+(ROW(Y7)-ROW($V$5))*7+(COLUMN(Y7)-COLUMN($V$5)+1))</f>
        <v/>
      </c>
      <c r="Z7" s="263">
        <f>IF(MONTH($V$3)&lt;&gt;MONTH($V$3-WEEKDAY($V$3,1)+(ROW(Z7)-ROW($V$5))*7+(COLUMN(Z7)-COLUMN($V$5)+1)),"",$V$3-WEEKDAY($V$3,1)+(ROW(Z7)-ROW($V$5))*7+(COLUMN(Z7)-COLUMN($V$5)+1))</f>
        <v/>
      </c>
      <c r="AA7" s="263">
        <f>IF(MONTH($V$3)&lt;&gt;MONTH($V$3-WEEKDAY($V$3,1)+(ROW(AA7)-ROW($V$5))*7+(COLUMN(AA7)-COLUMN($V$5)+1)),"",$V$3-WEEKDAY($V$3,1)+(ROW(AA7)-ROW($V$5))*7+(COLUMN(AA7)-COLUMN($V$5)+1))</f>
        <v/>
      </c>
      <c r="AB7" s="263">
        <f>IF(MONTH($V$3)&lt;&gt;MONTH($V$3-WEEKDAY($V$3,1)+(ROW(AB7)-ROW($V$5))*7+(COLUMN(AB7)-COLUMN($V$5)+1)),"",$V$3-WEEKDAY($V$3,1)+(ROW(AB7)-ROW($V$5))*7+(COLUMN(AB7)-COLUMN($V$5)+1))</f>
        <v/>
      </c>
      <c r="AC7" s="351" t="n"/>
      <c r="AD7" s="351" t="n"/>
      <c r="AE7" s="351" t="n"/>
      <c r="AF7" s="258" t="n"/>
      <c r="AJ7" s="350" t="n"/>
      <c r="AL7" s="251" t="n"/>
    </row>
    <row r="8">
      <c r="A8" s="351" t="n"/>
      <c r="B8" s="351" t="n"/>
      <c r="C8" s="337" t="inlineStr">
        <is>
          <t>Georgetown, Guyana</t>
        </is>
      </c>
      <c r="D8" s="351" t="n"/>
      <c r="E8" s="351" t="n"/>
      <c r="F8" s="351" t="n"/>
      <c r="G8" s="6" t="n"/>
      <c r="H8" s="6" t="n"/>
      <c r="I8" s="6" t="n"/>
      <c r="J8" s="6" t="n"/>
      <c r="K8" s="6" t="n"/>
      <c r="L8" s="6" t="n"/>
      <c r="M8" s="341" t="n"/>
      <c r="N8" s="351" t="n"/>
      <c r="O8" s="351" t="n"/>
      <c r="P8" s="6" t="n"/>
      <c r="Q8" s="6" t="n"/>
      <c r="R8" s="6" t="n"/>
      <c r="S8" s="6" t="n"/>
      <c r="T8" s="6" t="n"/>
      <c r="U8" s="351" t="n"/>
      <c r="V8" s="263">
        <f>IF(MONTH($V$3)&lt;&gt;MONTH($V$3-WEEKDAY($V$3,1)+(ROW(V8)-ROW($V$5))*7+(COLUMN(V8)-COLUMN($V$5)+1)),"",$V$3-WEEKDAY($V$3,1)+(ROW(V8)-ROW($V$5))*7+(COLUMN(V8)-COLUMN($V$5)+1))</f>
        <v/>
      </c>
      <c r="W8" s="263">
        <f>IF(MONTH($V$3)&lt;&gt;MONTH($V$3-WEEKDAY($V$3,1)+(ROW(W8)-ROW($V$5))*7+(COLUMN(W8)-COLUMN($V$5)+1)),"",$V$3-WEEKDAY($V$3,1)+(ROW(W8)-ROW($V$5))*7+(COLUMN(W8)-COLUMN($V$5)+1))</f>
        <v/>
      </c>
      <c r="X8" s="263">
        <f>IF(MONTH($V$3)&lt;&gt;MONTH($V$3-WEEKDAY($V$3,1)+(ROW(X8)-ROW($V$5))*7+(COLUMN(X8)-COLUMN($V$5)+1)),"",$V$3-WEEKDAY($V$3,1)+(ROW(X8)-ROW($V$5))*7+(COLUMN(X8)-COLUMN($V$5)+1))</f>
        <v/>
      </c>
      <c r="Y8" s="263">
        <f>IF(MONTH($V$3)&lt;&gt;MONTH($V$3-WEEKDAY($V$3,1)+(ROW(Y8)-ROW($V$5))*7+(COLUMN(Y8)-COLUMN($V$5)+1)),"",$V$3-WEEKDAY($V$3,1)+(ROW(Y8)-ROW($V$5))*7+(COLUMN(Y8)-COLUMN($V$5)+1))</f>
        <v/>
      </c>
      <c r="Z8" s="263">
        <f>IF(MONTH($V$3)&lt;&gt;MONTH($V$3-WEEKDAY($V$3,1)+(ROW(Z8)-ROW($V$5))*7+(COLUMN(Z8)-COLUMN($V$5)+1)),"",$V$3-WEEKDAY($V$3,1)+(ROW(Z8)-ROW($V$5))*7+(COLUMN(Z8)-COLUMN($V$5)+1))</f>
        <v/>
      </c>
      <c r="AA8" s="263">
        <f>IF(MONTH($V$3)&lt;&gt;MONTH($V$3-WEEKDAY($V$3,1)+(ROW(AA8)-ROW($V$5))*7+(COLUMN(AA8)-COLUMN($V$5)+1)),"",$V$3-WEEKDAY($V$3,1)+(ROW(AA8)-ROW($V$5))*7+(COLUMN(AA8)-COLUMN($V$5)+1))</f>
        <v/>
      </c>
      <c r="AB8" s="263">
        <f>IF(MONTH($V$3)&lt;&gt;MONTH($V$3-WEEKDAY($V$3,1)+(ROW(AB8)-ROW($V$5))*7+(COLUMN(AB8)-COLUMN($V$5)+1)),"",$V$3-WEEKDAY($V$3,1)+(ROW(AB8)-ROW($V$5))*7+(COLUMN(AB8)-COLUMN($V$5)+1))</f>
        <v/>
      </c>
      <c r="AC8" s="351" t="n"/>
      <c r="AD8" s="351" t="n"/>
      <c r="AE8" s="3" t="b">
        <v>1</v>
      </c>
      <c r="AF8" s="258" t="n"/>
      <c r="AJ8" s="350" t="n"/>
      <c r="AL8" s="251" t="n"/>
    </row>
    <row r="9">
      <c r="A9" s="351" t="n"/>
      <c r="B9" s="351" t="n"/>
      <c r="C9" s="337" t="n"/>
      <c r="D9" s="337" t="n"/>
      <c r="E9" s="337" t="n"/>
      <c r="F9" s="337" t="n"/>
      <c r="G9" s="6" t="n"/>
      <c r="H9" s="6" t="n"/>
      <c r="I9" s="6" t="n"/>
      <c r="J9" s="6" t="n"/>
      <c r="K9" s="6" t="n"/>
      <c r="L9" s="6" t="n"/>
      <c r="M9" s="137" t="n"/>
      <c r="N9" s="137" t="n"/>
      <c r="O9" s="6" t="n"/>
      <c r="P9" s="6" t="n"/>
      <c r="Q9" s="6" t="n"/>
      <c r="R9" s="6" t="n"/>
      <c r="S9" s="6" t="n"/>
      <c r="T9" s="6" t="n"/>
      <c r="U9" s="351" t="n"/>
      <c r="V9" s="265" t="n"/>
      <c r="W9" s="265" t="n"/>
      <c r="X9" s="265" t="n"/>
      <c r="Y9" s="265" t="n"/>
      <c r="Z9" s="265" t="n"/>
      <c r="AA9" s="265" t="n"/>
      <c r="AB9" s="265" t="n"/>
      <c r="AC9" s="351" t="n"/>
      <c r="AD9" s="351" t="n"/>
      <c r="AE9" s="3" t="n"/>
      <c r="AF9" s="351" t="n"/>
      <c r="AJ9" s="350" t="n"/>
      <c r="AL9" s="251" t="n"/>
    </row>
    <row r="10">
      <c r="A10" s="351" t="n"/>
      <c r="B10" s="351" t="n"/>
      <c r="C10" s="337" t="inlineStr">
        <is>
          <t>592-223-7560</t>
        </is>
      </c>
      <c r="D10" s="351" t="n"/>
      <c r="E10" s="351" t="n"/>
      <c r="F10" s="351" t="n"/>
      <c r="G10" s="6" t="n"/>
      <c r="H10" s="340" t="n"/>
      <c r="I10" s="351" t="n"/>
      <c r="J10" s="340" t="n"/>
      <c r="K10" s="330" t="inlineStr">
        <is>
          <t>Week Starting:</t>
        </is>
      </c>
      <c r="L10" s="351" t="n"/>
      <c r="M10" s="335" t="n">
        <v>45977</v>
      </c>
      <c r="N10" s="362" t="n"/>
      <c r="O10" s="6" t="n"/>
      <c r="P10" s="6" t="n"/>
      <c r="Q10" s="6" t="n"/>
      <c r="R10" s="6" t="n"/>
      <c r="S10" s="6" t="n"/>
      <c r="T10" s="138" t="inlineStr">
        <is>
          <t>[42]</t>
        </is>
      </c>
      <c r="U10" s="351" t="n"/>
      <c r="V10" s="263">
        <f>IF(MONTH($V$3)&lt;&gt;MONTH($V$3-WEEKDAY($V$3,1)+(ROW(V10)-ROW($V$5))*7+(COLUMN(V10)-COLUMN($V$5)+1)),"",$V$3-WEEKDAY($V$3,1)+(ROW(V10)-ROW($V$5))*7+(COLUMN(V10)-COLUMN($V$5)+1))</f>
        <v/>
      </c>
      <c r="W10" s="263">
        <f>IF(MONTH($V$3)&lt;&gt;MONTH($V$3-WEEKDAY($V$3,1)+(ROW(W10)-ROW($V$5))*7+(COLUMN(W10)-COLUMN($V$5)+1)),"",$V$3-WEEKDAY($V$3,1)+(ROW(W10)-ROW($V$5))*7+(COLUMN(W10)-COLUMN($V$5)+1))</f>
        <v/>
      </c>
      <c r="X10" s="263">
        <f>IF(MONTH($V$3)&lt;&gt;MONTH($V$3-WEEKDAY($V$3,1)+(ROW(X10)-ROW($V$5))*7+(COLUMN(X10)-COLUMN($V$5)+1)),"",$V$3-WEEKDAY($V$3,1)+(ROW(X10)-ROW($V$5))*7+(COLUMN(X10)-COLUMN($V$5)+1))</f>
        <v/>
      </c>
      <c r="Y10" s="263">
        <f>IF(MONTH($V$3)&lt;&gt;MONTH($V$3-WEEKDAY($V$3,1)+(ROW(Y10)-ROW($V$5))*7+(COLUMN(Y10)-COLUMN($V$5)+1)),"",$V$3-WEEKDAY($V$3,1)+(ROW(Y10)-ROW($V$5))*7+(COLUMN(Y10)-COLUMN($V$5)+1))</f>
        <v/>
      </c>
      <c r="Z10" s="263">
        <f>IF(MONTH($V$3)&lt;&gt;MONTH($V$3-WEEKDAY($V$3,1)+(ROW(Z10)-ROW($V$5))*7+(COLUMN(Z10)-COLUMN($V$5)+1)),"",$V$3-WEEKDAY($V$3,1)+(ROW(Z10)-ROW($V$5))*7+(COLUMN(Z10)-COLUMN($V$5)+1))</f>
        <v/>
      </c>
      <c r="AA10" s="263">
        <f>IF(MONTH($V$3)&lt;&gt;MONTH($V$3-WEEKDAY($V$3,1)+(ROW(AA10)-ROW($V$5))*7+(COLUMN(AA10)-COLUMN($V$5)+1)),"",$V$3-WEEKDAY($V$3,1)+(ROW(AA10)-ROW($V$5))*7+(COLUMN(AA10)-COLUMN($V$5)+1))</f>
        <v/>
      </c>
      <c r="AB10" s="263">
        <f>IF(MONTH($V$3)&lt;&gt;MONTH($V$3-WEEKDAY($V$3,1)+(ROW(AB10)-ROW($V$5))*7+(COLUMN(AB10)-COLUMN($V$5)+1)),"",$V$3-WEEKDAY($V$3,1)+(ROW(AB10)-ROW($V$5))*7+(COLUMN(AB10)-COLUMN($V$5)+1))</f>
        <v/>
      </c>
      <c r="AC10" s="351" t="n"/>
      <c r="AD10" s="136" t="inlineStr">
        <is>
          <t>After:</t>
        </is>
      </c>
      <c r="AE10" s="264" t="n">
        <v>40</v>
      </c>
      <c r="AF10" s="250" t="n"/>
    </row>
    <row r="11" ht="15.75" customHeight="1" s="348" thickBot="1">
      <c r="A11" s="351" t="n"/>
      <c r="B11" s="351" t="n"/>
      <c r="C11" s="6" t="n"/>
      <c r="D11" s="6" t="n"/>
      <c r="E11" s="6" t="n"/>
      <c r="F11" s="6" t="n"/>
      <c r="G11" s="6" t="n"/>
      <c r="H11" s="6" t="n"/>
      <c r="I11" s="6" t="n"/>
      <c r="J11" s="6" t="n"/>
      <c r="K11" s="259" t="inlineStr">
        <is>
          <t>Carry Forward Hrs:</t>
        </is>
      </c>
      <c r="L11" s="248" t="n">
        <v>32</v>
      </c>
      <c r="M11" s="6" t="n"/>
      <c r="N11" s="6" t="n"/>
      <c r="O11" s="6" t="n"/>
      <c r="P11" s="6" t="n"/>
      <c r="Q11" s="6" t="n"/>
      <c r="R11" s="6" t="n"/>
      <c r="S11" s="6" t="n"/>
      <c r="T11" s="6" t="n"/>
      <c r="U11" s="351" t="n"/>
      <c r="V11" s="263">
        <f>IF(MONTH($V$3)&lt;&gt;MONTH($V$3-WEEKDAY($V$3,1)+(ROW(V11)-ROW($V$5))*7+(COLUMN(V11)-COLUMN($V$5)+1)),"",$V$3-WEEKDAY($V$3,1)+(ROW(V11)-ROW($V$5))*7+(COLUMN(V11)-COLUMN($V$5)+1))</f>
        <v/>
      </c>
      <c r="W11" s="263">
        <f>IF(MONTH($V$3)&lt;&gt;MONTH($V$3-WEEKDAY($V$3,1)+(ROW(W11)-ROW($V$5))*7+(COLUMN(W11)-COLUMN($V$5)+1)),"",$V$3-WEEKDAY($V$3,1)+(ROW(W11)-ROW($V$5))*7+(COLUMN(W11)-COLUMN($V$5)+1))</f>
        <v/>
      </c>
      <c r="X11" s="263">
        <f>IF(MONTH($V$3)&lt;&gt;MONTH($V$3-WEEKDAY($V$3,1)+(ROW(X11)-ROW($V$5))*7+(COLUMN(X11)-COLUMN($V$5)+1)),"",$V$3-WEEKDAY($V$3,1)+(ROW(X11)-ROW($V$5))*7+(COLUMN(X11)-COLUMN($V$5)+1))</f>
        <v/>
      </c>
      <c r="Y11" s="263">
        <f>IF(MONTH($V$3)&lt;&gt;MONTH($V$3-WEEKDAY($V$3,1)+(ROW(Y11)-ROW($V$5))*7+(COLUMN(Y11)-COLUMN($V$5)+1)),"",$V$3-WEEKDAY($V$3,1)+(ROW(Y11)-ROW($V$5))*7+(COLUMN(Y11)-COLUMN($V$5)+1))</f>
        <v/>
      </c>
      <c r="Z11" s="263">
        <f>IF(MONTH($V$3)&lt;&gt;MONTH($V$3-WEEKDAY($V$3,1)+(ROW(Z11)-ROW($V$5))*7+(COLUMN(Z11)-COLUMN($V$5)+1)),"",$V$3-WEEKDAY($V$3,1)+(ROW(Z11)-ROW($V$5))*7+(COLUMN(Z11)-COLUMN($V$5)+1))</f>
        <v/>
      </c>
      <c r="AA11" s="263">
        <f>IF(MONTH($V$3)&lt;&gt;MONTH($V$3-WEEKDAY($V$3,1)+(ROW(AA11)-ROW($V$5))*7+(COLUMN(AA11)-COLUMN($V$5)+1)),"",$V$3-WEEKDAY($V$3,1)+(ROW(AA11)-ROW($V$5))*7+(COLUMN(AA11)-COLUMN($V$5)+1))</f>
        <v/>
      </c>
      <c r="AB11" s="263">
        <f>IF(MONTH($V$3)&lt;&gt;MONTH($V$3-WEEKDAY($V$3,1)+(ROW(AB11)-ROW($V$5))*7+(COLUMN(AB11)-COLUMN($V$5)+1)),"",$V$3-WEEKDAY($V$3,1)+(ROW(AB11)-ROW($V$5))*7+(COLUMN(AB11)-COLUMN($V$5)+1))</f>
        <v/>
      </c>
      <c r="AC11" s="351" t="n"/>
      <c r="AD11" s="351" t="n"/>
      <c r="AE11" s="351" t="n"/>
      <c r="AF11" s="258" t="n"/>
      <c r="AJ11" s="252" t="n"/>
      <c r="AK11" s="252" t="n"/>
    </row>
    <row r="12" ht="27.75" customFormat="1" customHeight="1" s="2" thickBot="1">
      <c r="A12" s="266" t="inlineStr">
        <is>
          <t>Day Off</t>
        </is>
      </c>
      <c r="B12" s="267" t="inlineStr">
        <is>
          <t>Holiday Double</t>
        </is>
      </c>
      <c r="C12" s="139" t="inlineStr">
        <is>
          <t>Day of Week</t>
        </is>
      </c>
      <c r="D12" s="140" t="inlineStr">
        <is>
          <t>Time
In</t>
        </is>
      </c>
      <c r="E12" s="140" t="inlineStr">
        <is>
          <t>Time
Out</t>
        </is>
      </c>
      <c r="F12" s="141" t="n"/>
      <c r="G12" s="140" t="inlineStr">
        <is>
          <t>Time
In</t>
        </is>
      </c>
      <c r="H12" s="140" t="inlineStr">
        <is>
          <t>Time
Out</t>
        </is>
      </c>
      <c r="I12" s="142" t="inlineStr">
        <is>
          <t>Total
Hrs</t>
        </is>
      </c>
      <c r="J12" s="142" t="inlineStr">
        <is>
          <t>Location</t>
        </is>
      </c>
      <c r="K12" s="142" t="inlineStr">
        <is>
          <t>Supervisor</t>
        </is>
      </c>
      <c r="L12" s="142" t="inlineStr">
        <is>
          <t>Supervisor Approval</t>
        </is>
      </c>
      <c r="M12" s="140" t="inlineStr">
        <is>
          <t>Regular
Hrs</t>
        </is>
      </c>
      <c r="N12" s="140" t="inlineStr">
        <is>
          <t>Overtime
Hrs</t>
        </is>
      </c>
      <c r="O12" s="140" t="inlineStr">
        <is>
          <t>Hol Hrs</t>
        </is>
      </c>
      <c r="P12" s="140" t="inlineStr">
        <is>
          <t>Responsibilities</t>
        </is>
      </c>
      <c r="Q12" s="140" t="inlineStr">
        <is>
          <t>Risk</t>
        </is>
      </c>
      <c r="R12" s="140" t="inlineStr">
        <is>
          <t>Meals</t>
        </is>
      </c>
      <c r="S12" s="140" t="inlineStr">
        <is>
          <t>Vac Hrs</t>
        </is>
      </c>
      <c r="T12" s="143" t="inlineStr">
        <is>
          <t>Reason for Overtime</t>
        </is>
      </c>
      <c r="U12" s="144" t="inlineStr">
        <is>
          <t>Wkly Reg Avail</t>
        </is>
      </c>
      <c r="V12" s="351" t="inlineStr">
        <is>
          <t>Orig Reg</t>
        </is>
      </c>
      <c r="W12" s="351" t="inlineStr">
        <is>
          <t>Wkly OT Adj</t>
        </is>
      </c>
      <c r="X12" s="351" t="inlineStr">
        <is>
          <t>Week Start</t>
        </is>
      </c>
      <c r="Y12" s="351" t="inlineStr">
        <is>
          <t>Wk Hrs Before</t>
        </is>
      </c>
      <c r="Z12" s="351" t="n"/>
      <c r="AA12" s="351" t="n"/>
      <c r="AB12" s="351" t="n"/>
      <c r="AC12" s="351" t="n"/>
      <c r="AD12" s="351" t="n"/>
      <c r="AE12" s="351" t="n"/>
      <c r="AF12" s="351" t="n"/>
      <c r="AJ12" s="252" t="n"/>
      <c r="AK12" s="252" t="n"/>
    </row>
    <row r="13" hidden="1" ht="15.75" customHeight="1" s="348" thickBot="1">
      <c r="A13" s="268" t="n"/>
      <c r="B13" s="351" t="n"/>
      <c r="C13" s="145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146" t="n"/>
      <c r="U13" s="351" t="n"/>
      <c r="V13" s="351" t="n"/>
      <c r="W13" s="351" t="n"/>
      <c r="X13" s="351" t="n"/>
      <c r="Y13" s="351" t="n"/>
      <c r="Z13" s="351" t="n"/>
      <c r="AA13" s="351" t="n"/>
      <c r="AB13" s="351" t="n"/>
      <c r="AC13" s="351" t="n"/>
      <c r="AD13" s="351" t="n"/>
      <c r="AE13" s="351" t="n"/>
      <c r="AF13" s="351" t="n"/>
    </row>
    <row r="14" ht="24" customHeight="1" s="348" thickBot="1">
      <c r="A14" s="147" t="inlineStr">
        <is>
          <t>On Day</t>
        </is>
      </c>
      <c r="B14" s="269" t="n"/>
      <c r="C14" s="88">
        <f>M10</f>
        <v/>
      </c>
      <c r="D14" s="54" t="n"/>
      <c r="E14" s="148">
        <f>IF(D14="", "",
 IF(D14=TIME(0,0,0), 0,
 IF(AND(D14&gt;=TIME(0,0,1), D14&lt;=TIME(2,0,0)), TIME(7,0,0),
 IF(AND(D14&gt;=TIME(6,0,0), D14&lt;=TIME(8,0,0)), TIME(12,0,0),
 IF(AND(D14&gt;TIME(8,0,0), D14&lt;=TIME(13,59,0)), TIME(15,0,0),
 IF(AND(D14&gt;=TIME(14,0,0), D14&lt;=TIME(17,59,0)), TIME(21,0,0),
 IF(AND(D14&gt;=TIME(18,0,0), D14&lt;=TIME(21,59,0)), TIME(0,0,0),
 IF(AND(D14&gt;=TIME(22,0,0), D14&lt;=TIME(23,59,59)), TIME(7,0,0), ""))))))))</f>
        <v/>
      </c>
      <c r="F14" s="149" t="n"/>
      <c r="G14" s="148">
        <f>IF(AND(D14&gt;=TIME(6,0,0),D14&lt;=TIME(8,0,0)),E14,"")</f>
        <v/>
      </c>
      <c r="H14" s="54" t="n"/>
      <c r="I14" s="55">
        <f>ROUND(IF(OR(D14="",E14="",E14=0),0,IF(H14="",MOD(E14-D14,1)*24,MOD(H14-D14,1)*24)),2)</f>
        <v/>
      </c>
      <c r="J14" s="150" t="n"/>
      <c r="K14" s="270" t="n"/>
      <c r="L14" s="271" t="n"/>
      <c r="M14" s="272">
        <f>MAX(0,V14-W14)</f>
        <v/>
      </c>
      <c r="N14" s="56">
        <f>(IF(OR($C14="",$D14=""),0,
 IF(OR($A14="Holiday",$A15="Holiday"),
    IF(ISNUMBER(MATCH(TRIM($B14),{"Phagwah","Good Friday","Easter Monday","Labour Day","Christmas","Eid ul Azha","Romans-2","Globe-12","Neptune P1"},0)),0,$I14),
 IF(AND(NOT(OR($A14="Annual Leave",$A15="Annual Leave")),$A14="Off day"),$I14,
  MAX(0,$I14-$V14)
  ))))+W14</f>
        <v/>
      </c>
      <c r="O14" s="56">
        <f>IF(AND(OR($A14="Holiday",$A15="Holiday"),
        ISNUMBER(MATCH(TRIM($B14),{"Phagwah","Good Friday","Easter Monday","Labour Day","Christmas","Eid ul Azha","Romans-2","Globe-12","Neptune P1"},0))),
   $I14,0)</f>
        <v/>
      </c>
      <c r="P14" s="56">
        <f>IF(OR($O$7="Canteen",$O$7="Head Office"),0,IF($I14&lt;=0,0,IF(OR(OR(TRIM($J14)="Hebrews",TRIM($J14)="Romans",TRIM($J14)="Romans-2",TRIM($J14)="Globe",TRIM($J14)="Globe-12",TRIM($J14)="Neptune P1"),AND($I15&gt;0,OR(TRIM($J15)="Hebrews",TRIM($J15)="Romans",TRIM($J15)="Romans-2",TRIM($J15)="Globe",TRIM($J15)="Globe-12",TRIM($J15)="Neptune P1"))),1,0)))</f>
        <v/>
      </c>
      <c r="Q14" s="57" t="n"/>
      <c r="R14" s="56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IF($I14&gt;0,1,0),
      0
   ),
0))</f>
        <v/>
      </c>
      <c r="S14" s="56">
        <f>IF(OR($A14="Annual Leave",$A15="Annual Leave"),IF($A14="Annual Leave",8,0),0)</f>
        <v/>
      </c>
      <c r="T14" s="58" t="n"/>
      <c r="U14" s="144">
        <f>MAX(0,40-Y14)</f>
        <v/>
      </c>
      <c r="V14" s="151">
        <f>IF(OR($C14="",$D14=""),0,
 IF(OR($A14="Holiday",$A15="Holiday"),0,
 IF(AND(NOT(OR($A14="Annual Leave",$A15="Annual Leave")),$A14="Off day"),0,
  IF($I14+$I15&gt;=8,IF($I14&gt;=8,8,$I14),$I14)
  )))</f>
        <v/>
      </c>
      <c r="W14" s="151">
        <f>MAX(0,V14-U14)</f>
        <v/>
      </c>
      <c r="X14" s="151">
        <f>IF(C14="","",C14-WEEKDAY(C14,1)+1)</f>
        <v/>
      </c>
      <c r="Y14" s="151">
        <f>IF(X14=X14,$L$11,0)</f>
        <v/>
      </c>
      <c r="Z14" s="151" t="n"/>
      <c r="AA14" s="151" t="n"/>
      <c r="AB14" s="151" t="n"/>
      <c r="AC14" s="351" t="n"/>
      <c r="AD14" s="351" t="n"/>
      <c r="AE14" s="351" t="n"/>
      <c r="AF14" s="351" t="n"/>
    </row>
    <row r="15" ht="24" customHeight="1" s="348" thickBot="1">
      <c r="A15" s="147" t="inlineStr">
        <is>
          <t>On Day</t>
        </is>
      </c>
      <c r="B15" s="269" t="n"/>
      <c r="C15" s="89">
        <f>C14</f>
        <v/>
      </c>
      <c r="D15" s="59" t="n"/>
      <c r="E15" s="152">
        <f>IF(D15="", "",
 IF(D15=TIME(0,0,0), 0,
 IF(AND(D15&gt;=TIME(0,0,1), D15&lt;=TIME(2,0,0)), TIME(7,0,0),
 IF(AND(D15&gt;=TIME(6,0,0), D15&lt;=TIME(8,0,0)), TIME(12,0,0),
 IF(AND(D15&gt;TIME(8,0,0), D15&lt;=TIME(13,59,0)), TIME(15,0,0),
 IF(AND(D15&gt;=TIME(14,0,0), D15&lt;=TIME(17,59,0)), TIME(21,0,0),
 IF(AND(D15&gt;=TIME(18,0,0), D15&lt;=TIME(21,59,0)), TIME(0,0,0),
 IF(AND(D15&gt;=TIME(22,0,0), D15&lt;=TIME(23,59,59)), TIME(7,0,0), ""))))))))</f>
        <v/>
      </c>
      <c r="F15" s="153" t="n"/>
      <c r="G15" s="152">
        <f>IF(AND(D15&gt;=TIME(6,0,0),D15&lt;=TIME(8,0,0)),E15,"")</f>
        <v/>
      </c>
      <c r="H15" s="59" t="n"/>
      <c r="I15" s="60">
        <f>ROUND(IF(OR(D15="",E15="",E15=0),0,IF(H15="",MOD(E15-D15,1)*24,MOD(H15-D15,1)*24)),2)</f>
        <v/>
      </c>
      <c r="J15" s="150" t="n"/>
      <c r="K15" s="270" t="n"/>
      <c r="L15" s="271" t="n"/>
      <c r="M15" s="272">
        <f>MAX(0,V15-W15)</f>
        <v/>
      </c>
      <c r="N15" s="61">
        <f>(IF(OR($C15="",$D15=""),0,
 IF(OR($A14="Holiday",$A15="Holiday"),
    IF(ISNUMBER(MATCH(TRIM($B15),{"Phagwah","Good Friday","Easter Monday","Labour Day","Christmas","Eid ul Azha","Romans-2","Globe-12","Neptune P1"},0)),0,$I15),
 IF(AND(NOT(OR($A14="Annual Leave",$A15="Annual Leave")),$A15="Off day"),$I15,
  MAX(0,$I15-$V15)
  ))))+W15</f>
        <v/>
      </c>
      <c r="O15" s="61">
        <f>IF(AND(OR($A14="Holiday",$A15="Holiday"),
        ISNUMBER(MATCH(TRIM($B15),{"Phagwah","Good Friday","Easter Monday","Labour Day","Christmas","Eid ul Azha","Romans-2","Globe-12","Neptune P1"},0))),
   $I15,0)</f>
        <v/>
      </c>
      <c r="P15" s="61">
        <f>IF(OR($O$7="Canteen",$O$7="Head Office"),0,IF($I15&lt;=0,0,IF(AND($I14&lt;=0,OR(TRIM($J15)="Hebrews",TRIM($J15)="Romans",TRIM($J15)="Romans-2",TRIM($J15)="Globe",TRIM($J15)="Globe-12",TRIM($J15)="Neptune P1")),1,0)))</f>
        <v/>
      </c>
      <c r="Q15" s="62" t="n"/>
      <c r="R15" s="61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IF(AND($I14=0,$I15&gt;0),1,0),
      0
   ),
0))</f>
        <v/>
      </c>
      <c r="S15" s="61">
        <f>IF(OR($A14="Annual Leave",$A15="Annual Leave"),IF(AND($A14&lt;&gt;"Annual Leave",$A15="Annual Leave"),8,0),0)</f>
        <v/>
      </c>
      <c r="T15" s="63" t="n"/>
      <c r="U15" s="144">
        <f>MAX(0,40-Y15)</f>
        <v/>
      </c>
      <c r="V15" s="151">
        <f>IF(OR($C15="",$D15=""),0,
 IF(OR($A14="Holiday",$A15="Holiday"),0,
 IF(AND(NOT(OR($A14="Annual Leave",$A15="Annual Leave")),$A15="Off day"),0,
  IF($I14+$I15&gt;=8,IF($I14&gt;=8,0,8-$I14),$I15)
  )))</f>
        <v/>
      </c>
      <c r="W15" s="151">
        <f>MAX(0,V15-U15)</f>
        <v/>
      </c>
      <c r="X15" s="151">
        <f>IF(C15="","",C15-WEEKDAY(C15,1)+1)</f>
        <v/>
      </c>
      <c r="Y15" s="151">
        <f>SUMPRODUCT(($X$14:$X14=X15)*(($V$14:$V14)+($O$14:$O14)))+IF(X15=X14,$L$11,0)</f>
        <v/>
      </c>
      <c r="Z15" s="151" t="n"/>
      <c r="AA15" s="151" t="n"/>
      <c r="AB15" s="151" t="n"/>
      <c r="AC15" s="351" t="n"/>
      <c r="AD15" s="351" t="n"/>
      <c r="AE15" s="351" t="n"/>
      <c r="AF15" s="351" t="n"/>
    </row>
    <row r="16" ht="24" customHeight="1" s="348" thickBot="1">
      <c r="A16" s="154" t="inlineStr">
        <is>
          <t>On Day</t>
        </is>
      </c>
      <c r="B16" s="273" t="n"/>
      <c r="C16" s="90">
        <f>C14+1</f>
        <v/>
      </c>
      <c r="D16" s="8" t="n"/>
      <c r="E16" s="155">
        <f>IF(D16="", "",
 IF(D16=TIME(0,0,0), 0,
 IF(AND(D16&gt;=TIME(0,0,1), D16&lt;=TIME(2,0,0)), TIME(7,0,0),
 IF(AND(D16&gt;=TIME(6,0,0), D16&lt;=TIME(8,0,0)), TIME(12,0,0),
 IF(AND(D16&gt;TIME(8,0,0), D16&lt;=TIME(13,59,0)), TIME(15,0,0),
 IF(AND(D16&gt;=TIME(14,0,0), D16&lt;=TIME(17,59,0)), TIME(21,0,0),
 IF(AND(D16&gt;=TIME(18,0,0), D16&lt;=TIME(21,59,0)), TIME(0,0,0),
 IF(AND(D16&gt;=TIME(22,0,0), D16&lt;=TIME(23,59,59)), TIME(7,0,0), ""))))))))</f>
        <v/>
      </c>
      <c r="F16" s="156" t="n"/>
      <c r="G16" s="155">
        <f>IF(AND(D16&gt;=TIME(6,0,0),D16&lt;=TIME(8,0,0)),E16,"")</f>
        <v/>
      </c>
      <c r="H16" s="8" t="n"/>
      <c r="I16" s="30">
        <f>ROUND(IF(OR(D16="",E16="",E16=0),0,IF(H16="",MOD(E16-D16,1)*24,MOD(H16-D16,1)*24)),2)</f>
        <v/>
      </c>
      <c r="J16" s="157" t="n"/>
      <c r="K16" s="274" t="n"/>
      <c r="L16" s="271" t="n"/>
      <c r="M16" s="275">
        <f>MAX(0,V16-W16)</f>
        <v/>
      </c>
      <c r="N16" s="9">
        <f>(IF(OR($C16="",$D16=""),0,
 IF(OR($A16="Holiday",$A17="Holiday"),
    IF(ISNUMBER(MATCH(TRIM($B16),{"Phagwah","Good Friday","Easter Monday","Labour Day","Christmas","Eid ul Azha","Romans-2","Globe-12","Neptune P1"},0)),0,$I16),
 IF(AND(NOT(OR($A16="Annual Leave",$A17="Annual Leave")),$A16="Off day"),$I16,
  MAX(0,$I16-$V16)
  ))))+W16</f>
        <v/>
      </c>
      <c r="O16" s="9">
        <f>IF(AND(OR($A16="Holiday",$A17="Holiday"),
        ISNUMBER(MATCH(TRIM($B16),{"Phagwah","Good Friday","Easter Monday","Labour Day","Christmas","Eid ul Azha","Romans-2","Globe-12","Neptune P1"},0))),
   $I16,0)</f>
        <v/>
      </c>
      <c r="P16" s="9">
        <f>IF(OR($O$7="Canteen",$O$7="Head Office"),0,IF($I16&lt;=0,0,IF(OR(OR(TRIM($J16)="Hebrews",TRIM($J16)="Romans",TRIM($J16)="Romans-2",TRIM($J16)="Globe",TRIM($J16)="Globe-12",TRIM($J16)="Neptune P1"),AND($I17&gt;0,OR(TRIM($J17)="Hebrews",TRIM($J17)="Romans",TRIM($J17)="Romans-2",TRIM($J17)="Globe",TRIM($J17)="Globe-12",TRIM($J17)="Neptune P1"))),1,0)))</f>
        <v/>
      </c>
      <c r="Q16" s="10" t="n"/>
      <c r="R16" s="9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IF($I16&gt;0,1,0),
      0
   ),
0))</f>
        <v/>
      </c>
      <c r="S16" s="9">
        <f>IF(OR($A16="Annual Leave",$A17="Annual Leave"),IF($A16="Annual Leave",8,0),0)</f>
        <v/>
      </c>
      <c r="T16" s="91" t="n"/>
      <c r="U16" s="144">
        <f>MAX(0,40-Y16)</f>
        <v/>
      </c>
      <c r="V16" s="351">
        <f>IF(OR($C16="",$D16=""),0,
 IF(OR($A16="Holiday",$A17="Holiday"),0,
 IF(AND(NOT(OR($A16="Annual Leave",$A17="Annual Leave")),$A16="Off day"),0,
  IF($I16+$I17&gt;=8,IF($I16&gt;=8,8,$I16),$I16)
  )))</f>
        <v/>
      </c>
      <c r="W16" s="351">
        <f>MAX(0,V16-U16)</f>
        <v/>
      </c>
      <c r="X16" s="351">
        <f>IF(C16="","",C16-WEEKDAY(C16,1)+1)</f>
        <v/>
      </c>
      <c r="Y16" s="351">
        <f>SUMPRODUCT(($X$14:$X15=X16)*(($V$14:$V15)+($O$14:$O15)))+IF(X16=X14,$L$11,0)</f>
        <v/>
      </c>
      <c r="Z16" s="351" t="n"/>
      <c r="AA16" s="351" t="n"/>
      <c r="AB16" s="351" t="n"/>
      <c r="AC16" s="351" t="n"/>
      <c r="AD16" s="351" t="n"/>
      <c r="AE16" s="351" t="n"/>
      <c r="AF16" s="351" t="n"/>
    </row>
    <row r="17" ht="24" customHeight="1" s="348" thickBot="1">
      <c r="A17" s="154" t="inlineStr">
        <is>
          <t>On Day</t>
        </is>
      </c>
      <c r="B17" s="273" t="n"/>
      <c r="C17" s="90">
        <f>C16</f>
        <v/>
      </c>
      <c r="D17" s="276" t="n"/>
      <c r="E17" s="277">
        <f>IF(D17="", "",
 IF(D17=TIME(0,0,0), 0,
 IF(AND(D17&gt;=TIME(0,0,1), D17&lt;=TIME(2,0,0)), TIME(7,0,0),
 IF(AND(D17&gt;=TIME(6,0,0), D17&lt;=TIME(8,0,0)), TIME(12,0,0),
 IF(AND(D17&gt;TIME(8,0,0), D17&lt;=TIME(13,59,0)), TIME(15,0,0),
 IF(AND(D17&gt;=TIME(14,0,0), D17&lt;=TIME(17,59,0)), TIME(21,0,0),
 IF(AND(D17&gt;=TIME(18,0,0), D17&lt;=TIME(21,59,0)), TIME(0,0,0),
 IF(AND(D17&gt;=TIME(22,0,0), D17&lt;=TIME(23,59,59)), TIME(7,0,0), ""))))))))</f>
        <v/>
      </c>
      <c r="F17" s="156" t="n"/>
      <c r="G17" s="277">
        <f>IF(AND(D17&gt;=TIME(6,0,0),D17&lt;=TIME(8,0,0)),E17,"")</f>
        <v/>
      </c>
      <c r="H17" s="276" t="n"/>
      <c r="I17" s="30">
        <f>ROUND(IF(OR(D17="",E17="",E17=0),0,IF(H17="",MOD(E17-D17,1)*24,MOD(H17-D17,1)*24)),2)</f>
        <v/>
      </c>
      <c r="J17" s="158" t="n"/>
      <c r="K17" s="274" t="n"/>
      <c r="L17" s="271" t="n"/>
      <c r="M17" s="275">
        <f>MAX(0,V17-W17)</f>
        <v/>
      </c>
      <c r="N17" s="278">
        <f>(IF(OR($C17="",$D17=""),0,
 IF(OR($A16="Holiday",$A17="Holiday"),
    IF(ISNUMBER(MATCH(TRIM($B17),{"Phagwah","Good Friday","Easter Monday","Labour Day","Christmas","Eid ul Azha","Romans-2","Globe-12","Neptune P1"},0)),0,$I17),
 IF(AND(NOT(OR($A16="Annual Leave",$A17="Annual Leave")),$A17="Off day"),$I17,
  MAX(0,$I17-$V17)
  ))))+W17</f>
        <v/>
      </c>
      <c r="O17" s="278">
        <f>IF(AND(OR($A16="Holiday",$A17="Holiday"),
        ISNUMBER(MATCH(TRIM($B17),{"Phagwah","Good Friday","Easter Monday","Labour Day","Christmas","Eid ul Azha","Romans-2","Globe-12","Neptune P1"},0))),
   $I17,0)</f>
        <v/>
      </c>
      <c r="P17" s="278">
        <f>IF(OR($O$7="Canteen",$O$7="Head Office"),0,IF($I17&lt;=0,0,IF(AND($I16&lt;=0,OR(TRIM($J17)="Hebrews",TRIM($J17)="Romans",TRIM($J17)="Romans-2",TRIM($J17)="Globe",TRIM($J17)="Globe-12",TRIM($J17)="Neptune P1")),1,0)))</f>
        <v/>
      </c>
      <c r="Q17" s="279" t="n"/>
      <c r="R17" s="278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IF(AND($I16=0,$I17&gt;0),1,0),
      0
   ),
0))</f>
        <v/>
      </c>
      <c r="S17" s="278">
        <f>IF(OR($A16="Annual Leave",$A17="Annual Leave"),IF(AND($A16&lt;&gt;"Annual Leave",$A17="Annual Leave"),8,0),0)</f>
        <v/>
      </c>
      <c r="T17" s="280" t="n"/>
      <c r="U17" s="144">
        <f>MAX(0,40-Y17)</f>
        <v/>
      </c>
      <c r="V17" s="351">
        <f>IF(OR($C17="",$D17=""),0,
 IF(OR($A16="Holiday",$A17="Holiday"),0,
 IF(AND(NOT(OR($A16="Annual Leave",$A17="Annual Leave")),$A17="Off day"),0,
  IF($I16+$I17&gt;=8,IF($I16&gt;=8,0,8-$I16),$I17)
  )))</f>
        <v/>
      </c>
      <c r="W17" s="351">
        <f>MAX(0,V17-U17)</f>
        <v/>
      </c>
      <c r="X17" s="351">
        <f>IF(C17="","",C17-WEEKDAY(C17,1)+1)</f>
        <v/>
      </c>
      <c r="Y17" s="351">
        <f>SUMPRODUCT(($X$14:$X16=X17)*(($V$14:$V16)+($O$14:$O16)))+IF(X17=X14,$L$11,0)</f>
        <v/>
      </c>
      <c r="Z17" s="351" t="n"/>
      <c r="AA17" s="351" t="n"/>
      <c r="AB17" s="351" t="n"/>
      <c r="AC17" s="351" t="n"/>
      <c r="AD17" s="351" t="n"/>
      <c r="AE17" s="351" t="n"/>
      <c r="AF17" s="351" t="n"/>
    </row>
    <row r="18" ht="24" customHeight="1" s="348" thickBot="1">
      <c r="A18" s="159" t="inlineStr">
        <is>
          <t>On Day</t>
        </is>
      </c>
      <c r="B18" s="281" t="n"/>
      <c r="C18" s="92">
        <f>C16+1</f>
        <v/>
      </c>
      <c r="D18" s="31" t="n"/>
      <c r="E18" s="160">
        <f>IF(D18="", "",
 IF(D18=TIME(0,0,0), 0,
 IF(AND(D18&gt;=TIME(0,0,1), D18&lt;=TIME(2,0,0)), TIME(7,0,0),
 IF(AND(D18&gt;=TIME(6,0,0), D18&lt;=TIME(8,0,0)), TIME(12,0,0),
 IF(AND(D18&gt;TIME(8,0,0), D18&lt;=TIME(13,59,0)), TIME(15,0,0),
 IF(AND(D18&gt;=TIME(14,0,0), D18&lt;=TIME(17,59,0)), TIME(21,0,0),
 IF(AND(D18&gt;=TIME(18,0,0), D18&lt;=TIME(21,59,0)), TIME(0,0,0),
 IF(AND(D18&gt;=TIME(22,0,0), D18&lt;=TIME(23,59,59)), TIME(7,0,0), ""))))))))</f>
        <v/>
      </c>
      <c r="F18" s="161" t="n"/>
      <c r="G18" s="160">
        <f>IF(AND(D18&gt;=TIME(6,0,0),D18&lt;=TIME(8,0,0)),E18,"")</f>
        <v/>
      </c>
      <c r="H18" s="31" t="n"/>
      <c r="I18" s="32">
        <f>ROUND(IF(OR(D18="",E18="",E18=0),0,IF(H18="",MOD(E18-D18,1)*24,MOD(H18-D18,1)*24)),2)</f>
        <v/>
      </c>
      <c r="J18" s="162" t="n"/>
      <c r="K18" s="282" t="n"/>
      <c r="L18" s="271" t="n"/>
      <c r="M18" s="283">
        <f>MAX(0,V18-W18)</f>
        <v/>
      </c>
      <c r="N18" s="33">
        <f>(IF(OR($C18="",$D18=""),0,
 IF(OR($A18="Holiday",$A19="Holiday"),
    IF(ISNUMBER(MATCH(TRIM($B18),{"Phagwah","Good Friday","Easter Monday","Labour Day","Christmas","Eid ul Azha","Romans-2","Globe-12","Neptune P1"},0)),0,$I18),
 IF(AND(NOT(OR($A18="Annual Leave",$A19="Annual Leave")),$A18="Off day"),$I18,
  MAX(0,$I18-$V18)
  ))))+W18</f>
        <v/>
      </c>
      <c r="O18" s="33">
        <f>IF(AND(OR($A18="Holiday",$A19="Holiday"),
        ISNUMBER(MATCH(TRIM($B18),{"Phagwah","Good Friday","Easter Monday","Labour Day","Christmas","Eid ul Azha","Romans-2","Globe-12","Neptune P1"},0))),
   $I18,0)</f>
        <v/>
      </c>
      <c r="P18" s="33">
        <f>IF(OR($O$7="Canteen",$O$7="Head Office"),0,IF($I18&lt;=0,0,IF(OR(OR(TRIM($J18)="Hebrews",TRIM($J18)="Romans",TRIM($J18)="Romans-2",TRIM($J18)="Globe",TRIM($J18)="Globe-12",TRIM($J18)="Neptune P1"),AND($I19&gt;0,OR(TRIM($J19)="Hebrews",TRIM($J19)="Romans",TRIM($J19)="Romans-2",TRIM($J19)="Globe",TRIM($J19)="Globe-12",TRIM($J19)="Neptune P1"))),1,0)))</f>
        <v/>
      </c>
      <c r="Q18" s="34" t="n"/>
      <c r="R18" s="33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IF($I18&gt;0,1,0),
      0
   ),
0))</f>
        <v/>
      </c>
      <c r="S18" s="33">
        <f>IF(OR($A18="Annual Leave",$A19="Annual Leave"),IF($A18="Annual Leave",8,0),0)</f>
        <v/>
      </c>
      <c r="T18" s="35" t="n"/>
      <c r="U18" s="144">
        <f>MAX(0,40-Y18)</f>
        <v/>
      </c>
      <c r="V18" s="351">
        <f>IF(OR($C18="",$D18=""),0,
 IF(OR($A18="Holiday",$A19="Holiday"),0,
 IF(AND(NOT(OR($A18="Annual Leave",$A19="Annual Leave")),$A18="Off day"),0,
  IF($I18+$I19&gt;=8,IF($I18&gt;=8,8,$I18),$I18)
  )))</f>
        <v/>
      </c>
      <c r="W18" s="351">
        <f>MAX(0,V18-U18)</f>
        <v/>
      </c>
      <c r="X18" s="351">
        <f>IF(C18="","",C18-WEEKDAY(C18,1)+1)</f>
        <v/>
      </c>
      <c r="Y18" s="351">
        <f>SUMPRODUCT(($X$14:$X17=X18)*(($V$14:$V17)+($O$14:$O17)))+IF(X18=X14,$L$11,0)</f>
        <v/>
      </c>
      <c r="Z18" s="351" t="n"/>
      <c r="AA18" s="351" t="n"/>
      <c r="AB18" s="351" t="n"/>
      <c r="AC18" s="351" t="n"/>
      <c r="AD18" s="351" t="n"/>
      <c r="AE18" s="351" t="n"/>
      <c r="AF18" s="351" t="n"/>
    </row>
    <row r="19" ht="24" customHeight="1" s="348" thickBot="1">
      <c r="A19" s="159" t="inlineStr">
        <is>
          <t>On Day</t>
        </is>
      </c>
      <c r="B19" s="281" t="n"/>
      <c r="C19" s="93">
        <f>C18</f>
        <v/>
      </c>
      <c r="D19" s="36" t="n"/>
      <c r="E19" s="163">
        <f>IF(D19="", "",
 IF(D19=TIME(0,0,0), 0,
 IF(AND(D19&gt;=TIME(0,0,1), D19&lt;=TIME(2,0,0)), TIME(7,0,0),
 IF(AND(D19&gt;=TIME(6,0,0), D19&lt;=TIME(8,0,0)), TIME(12,0,0),
 IF(AND(D19&gt;TIME(8,0,0), D19&lt;=TIME(13,59,0)), TIME(15,0,0),
 IF(AND(D19&gt;=TIME(14,0,0), D19&lt;=TIME(17,59,0)), TIME(21,0,0),
 IF(AND(D19&gt;=TIME(18,0,0), D19&lt;=TIME(21,59,0)), TIME(0,0,0),
 IF(AND(D19&gt;=TIME(22,0,0), D19&lt;=TIME(23,59,59)), TIME(7,0,0), ""))))))))</f>
        <v/>
      </c>
      <c r="F19" s="164" t="n"/>
      <c r="G19" s="163">
        <f>IF(AND(D19&gt;=TIME(6,0,0),D19&lt;=TIME(8,0,0)),E19,"")</f>
        <v/>
      </c>
      <c r="H19" s="36" t="n"/>
      <c r="I19" s="37">
        <f>ROUND(IF(OR(D19="",E19="",E19=0),0,IF(H19="",MOD(E19-D19,1)*24,MOD(H19-D19,1)*24)),2)</f>
        <v/>
      </c>
      <c r="J19" s="162" t="n"/>
      <c r="K19" s="282" t="n"/>
      <c r="L19" s="271" t="n"/>
      <c r="M19" s="283">
        <f>MAX(0,V19-W19)</f>
        <v/>
      </c>
      <c r="N19" s="38">
        <f>(IF(OR($C19="",$D19=""),0,
 IF(OR($A18="Holiday",$A19="Holiday"),
    IF(ISNUMBER(MATCH(TRIM($B19),{"Phagwah","Good Friday","Easter Monday","Labour Day","Christmas","Eid ul Azha","Romans-2","Globe-12","Neptune P1"},0)),0,$I19),
 IF(AND(NOT(OR($A18="Annual Leave",$A19="Annual Leave")),$A19="Off day"),$I19,
  MAX(0,$I19-$V19)
  ))))+W19</f>
        <v/>
      </c>
      <c r="O19" s="38">
        <f>IF(AND(OR($A18="Holiday",$A19="Holiday"),
        ISNUMBER(MATCH(TRIM($B19),{"Phagwah","Good Friday","Easter Monday","Labour Day","Christmas","Eid ul Azha","Romans-2","Globe-12","Neptune P1"},0))),
   $I19,0)</f>
        <v/>
      </c>
      <c r="P19" s="38">
        <f>IF(OR($O$7="Canteen",$O$7="Head Office"),0,IF($I19&lt;=0,0,IF(AND($I18&lt;=0,OR(TRIM($J19)="Hebrews",TRIM($J19)="Romans",TRIM($J19)="Romans-2",TRIM($J19)="Globe",TRIM($J19)="Globe-12",TRIM($J19)="Neptune P1")),1,0)))</f>
        <v/>
      </c>
      <c r="Q19" s="39" t="n"/>
      <c r="R19" s="38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IF(AND($I18=0,$I19&gt;0),1,0),
      0
   ),
0))</f>
        <v/>
      </c>
      <c r="S19" s="38">
        <f>IF(OR($A18="Annual Leave",$A19="Annual Leave"),IF(AND($A18&lt;&gt;"Annual Leave",$A19="Annual Leave"),8,0),0)</f>
        <v/>
      </c>
      <c r="T19" s="40" t="n"/>
      <c r="U19" s="144">
        <f>MAX(0,40-Y19)</f>
        <v/>
      </c>
      <c r="V19" s="351">
        <f>IF(OR($C19="",$D19=""),0,
 IF(OR($A18="Holiday",$A19="Holiday"),0,
 IF(AND(NOT(OR($A18="Annual Leave",$A19="Annual Leave")),$A19="Off day"),0,
  IF($I18+$I19&gt;=8,IF($I18&gt;=8,0,8-$I18),$I19)
  )))</f>
        <v/>
      </c>
      <c r="W19" s="351">
        <f>MAX(0,V19-U19)</f>
        <v/>
      </c>
      <c r="X19" s="351">
        <f>IF(C19="","",C19-WEEKDAY(C19,1)+1)</f>
        <v/>
      </c>
      <c r="Y19" s="351">
        <f>SUMPRODUCT(($X$14:$X18=X19)*(($V$14:$V18)+($O$14:$O18)))+IF(X19=X14,$L$11,0)</f>
        <v/>
      </c>
      <c r="Z19" s="351" t="n"/>
      <c r="AA19" s="351" t="n"/>
      <c r="AB19" s="351" t="n"/>
      <c r="AC19" s="351" t="n"/>
      <c r="AD19" s="351" t="n"/>
      <c r="AE19" s="351" t="n"/>
      <c r="AF19" s="351" t="n"/>
    </row>
    <row r="20" ht="24" customHeight="1" s="348" thickBot="1">
      <c r="A20" s="165" t="inlineStr">
        <is>
          <t>On Day</t>
        </is>
      </c>
      <c r="B20" s="284" t="n"/>
      <c r="C20" s="94">
        <f>C18+1</f>
        <v/>
      </c>
      <c r="D20" s="41" t="n"/>
      <c r="E20" s="166">
        <f>IF(D20="", "",
 IF(D20=TIME(0,0,0), 0,
 IF(AND(D20&gt;=TIME(0,0,1), D20&lt;=TIME(2,0,0)), TIME(7,0,0),
 IF(AND(D20&gt;=TIME(6,0,0), D20&lt;=TIME(8,0,0)), TIME(12,0,0),
 IF(AND(D20&gt;TIME(8,0,0), D20&lt;=TIME(13,59,0)), TIME(15,0,0),
 IF(AND(D20&gt;=TIME(14,0,0), D20&lt;=TIME(17,59,0)), TIME(21,0,0),
 IF(AND(D20&gt;=TIME(18,0,0), D20&lt;=TIME(21,59,0)), TIME(0,0,0),
 IF(AND(D20&gt;=TIME(22,0,0), D20&lt;=TIME(23,59,59)), TIME(7,0,0), ""))))))))</f>
        <v/>
      </c>
      <c r="F20" s="167" t="n"/>
      <c r="G20" s="166">
        <f>IF(AND(D20&gt;=TIME(6,0,0),D20&lt;=TIME(8,0,0)),E20,"")</f>
        <v/>
      </c>
      <c r="H20" s="41" t="n"/>
      <c r="I20" s="95">
        <f>ROUND(IF(OR(D20="",E20="",E20=0),0,IF(H20="",MOD(E20-D20,1)*24,MOD(H20-D20,1)*24)),2)</f>
        <v/>
      </c>
      <c r="J20" s="168" t="n"/>
      <c r="K20" s="285" t="n"/>
      <c r="L20" s="271" t="n"/>
      <c r="M20" s="286">
        <f>MAX(0,V20-W20)</f>
        <v/>
      </c>
      <c r="N20" s="42">
        <f>(IF(OR($C20="",$D20=""),0,
 IF(OR($A20="Holiday",$A21="Holiday"),
    IF(ISNUMBER(MATCH(TRIM($B20),{"Phagwah","Good Friday","Easter Monday","Labour Day","Christmas","Eid ul Azha","Romans-2","Globe-12","Neptune P1"},0)),0,$I20),
 IF(AND(NOT(OR($A20="Annual Leave",$A21="Annual Leave")),$A20="Off day"),$I20,
  MAX(0,$I20-$V20)
  ))))+W20</f>
        <v/>
      </c>
      <c r="O20" s="42">
        <f>IF(AND(OR($A20="Holiday",$A21="Holiday"),
        ISNUMBER(MATCH(TRIM($B20),{"Phagwah","Good Friday","Easter Monday","Labour Day","Christmas","Eid ul Azha","Romans-2","Globe-12","Neptune P1"},0))),
   $I20,0)</f>
        <v/>
      </c>
      <c r="P20" s="42">
        <f>IF(OR($O$7="Canteen",$O$7="Head Office"),0,IF($I20&lt;=0,0,IF(OR(OR(TRIM($J20)="Hebrews",TRIM($J20)="Romans",TRIM($J20)="Romans-2",TRIM($J20)="Globe",TRIM($J20)="Globe-12",TRIM($J20)="Neptune P1"),AND($I21&gt;0,OR(TRIM($J21)="Hebrews",TRIM($J21)="Romans",TRIM($J21)="Romans-2",TRIM($J21)="Globe",TRIM($J21)="Globe-12",TRIM($J21)="Neptune P1"))),1,0)))</f>
        <v/>
      </c>
      <c r="Q20" s="43" t="n"/>
      <c r="R20" s="42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IF($I20&gt;0,1,0),
      0
   ),
0))</f>
        <v/>
      </c>
      <c r="S20" s="42">
        <f>IF(OR($A20="Annual Leave",$A21="Annual Leave"),IF($A20="Annual Leave",8,0),0)</f>
        <v/>
      </c>
      <c r="T20" s="96" t="n"/>
      <c r="U20" s="144">
        <f>MAX(0,40-Y20)</f>
        <v/>
      </c>
      <c r="V20" s="351">
        <f>IF(OR($C20="",$D20=""),0,
 IF(OR($A20="Holiday",$A21="Holiday"),0,
 IF(AND(NOT(OR($A20="Annual Leave",$A21="Annual Leave")),$A20="Off day"),0,
  IF($I20+$I21&gt;=8,IF($I20&gt;=8,8,$I20),$I20)
  )))</f>
        <v/>
      </c>
      <c r="W20" s="351">
        <f>MAX(0,V20-U20)</f>
        <v/>
      </c>
      <c r="X20" s="351">
        <f>IF(C20="","",C20-WEEKDAY(C20,1)+1)</f>
        <v/>
      </c>
      <c r="Y20" s="351">
        <f>SUMPRODUCT(($X$14:$X19=X20)*(($V$14:$V19)+($O$14:$O19)))+IF(X20=X14,$L$11,0)</f>
        <v/>
      </c>
      <c r="Z20" s="351" t="n"/>
      <c r="AA20" s="351" t="n"/>
      <c r="AB20" s="351" t="n"/>
      <c r="AC20" s="351" t="n"/>
      <c r="AD20" s="351" t="n"/>
      <c r="AE20" s="351" t="n"/>
      <c r="AF20" s="351" t="n"/>
    </row>
    <row r="21" ht="24" customHeight="1" s="348" thickBot="1">
      <c r="A21" s="165" t="inlineStr">
        <is>
          <t>On Day</t>
        </is>
      </c>
      <c r="B21" s="284" t="n"/>
      <c r="C21" s="94">
        <f>C20</f>
        <v/>
      </c>
      <c r="D21" s="287" t="n"/>
      <c r="E21" s="288">
        <f>IF(D21="", "",
 IF(D21=TIME(0,0,0), 0,
 IF(AND(D21&gt;=TIME(0,0,1), D21&lt;=TIME(2,0,0)), TIME(7,0,0),
 IF(AND(D21&gt;=TIME(6,0,0), D21&lt;=TIME(8,0,0)), TIME(12,0,0),
 IF(AND(D21&gt;TIME(8,0,0), D21&lt;=TIME(13,59,0)), TIME(15,0,0),
 IF(AND(D21&gt;=TIME(14,0,0), D21&lt;=TIME(17,59,0)), TIME(21,0,0),
 IF(AND(D21&gt;=TIME(18,0,0), D21&lt;=TIME(21,59,0)), TIME(0,0,0),
 IF(AND(D21&gt;=TIME(22,0,0), D21&lt;=TIME(23,59,59)), TIME(7,0,0), ""))))))))</f>
        <v/>
      </c>
      <c r="F21" s="167" t="n"/>
      <c r="G21" s="288">
        <f>IF(AND(D21&gt;=TIME(6,0,0),D21&lt;=TIME(8,0,0)),E21,"")</f>
        <v/>
      </c>
      <c r="H21" s="287" t="n"/>
      <c r="I21" s="95">
        <f>ROUND(IF(OR(D21="",E21="",E21=0),0,IF(H21="",MOD(E21-D21,1)*24,MOD(H21-D21,1)*24)),2)</f>
        <v/>
      </c>
      <c r="J21" s="169" t="n"/>
      <c r="K21" s="285" t="n"/>
      <c r="L21" s="271" t="n"/>
      <c r="M21" s="286">
        <f>MAX(0,V21-W21)</f>
        <v/>
      </c>
      <c r="N21" s="289">
        <f>(IF(OR($C21="",$D21=""),0,
 IF(OR($A20="Holiday",$A21="Holiday"),
    IF(ISNUMBER(MATCH(TRIM($B21),{"Phagwah","Good Friday","Easter Monday","Labour Day","Christmas","Eid ul Azha","Romans-2","Globe-12","Neptune P1"},0)),0,$I21),
 IF(AND(NOT(OR($A20="Annual Leave",$A21="Annual Leave")),$A21="Off day"),$I21,
  MAX(0,$I21-$V21)
  ))))+W21</f>
        <v/>
      </c>
      <c r="O21" s="289">
        <f>IF(AND(OR($A20="Holiday",$A21="Holiday"),
        ISNUMBER(MATCH(TRIM($B21),{"Phagwah","Good Friday","Easter Monday","Labour Day","Christmas","Eid ul Azha","Romans-2","Globe-12","Neptune P1"},0))),
   $I21,0)</f>
        <v/>
      </c>
      <c r="P21" s="289">
        <f>IF(OR($O$7="Canteen",$O$7="Head Office"),0,IF($I21&lt;=0,0,IF(AND($I20&lt;=0,OR(TRIM($J21)="Hebrews",TRIM($J21)="Romans",TRIM($J21)="Romans-2",TRIM($J21)="Globe",TRIM($J21)="Globe-12",TRIM($J21)="Neptune P1")),1,0)))</f>
        <v/>
      </c>
      <c r="Q21" s="290" t="n"/>
      <c r="R21" s="289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IF(AND($I20=0,$I21&gt;0),1,0),
      0
   ),
0))</f>
        <v/>
      </c>
      <c r="S21" s="289">
        <f>IF(OR($A20="Annual Leave",$A21="Annual Leave"),IF(AND($A20&lt;&gt;"Annual Leave",$A21="Annual Leave"),8,0),0)</f>
        <v/>
      </c>
      <c r="T21" s="291" t="n"/>
      <c r="U21" s="144">
        <f>MAX(0,40-Y21)</f>
        <v/>
      </c>
      <c r="V21" s="351">
        <f>IF(OR($C21="",$D21=""),0,
 IF(OR($A20="Holiday",$A21="Holiday"),0,
 IF(AND(NOT(OR($A20="Annual Leave",$A21="Annual Leave")),$A21="Off day"),0,
  IF($I20+$I21&gt;=8,IF($I20&gt;=8,0,8-$I20),$I21)
  )))</f>
        <v/>
      </c>
      <c r="W21" s="351">
        <f>MAX(0,V21-U21)</f>
        <v/>
      </c>
      <c r="X21" s="351">
        <f>IF(C21="","",C21-WEEKDAY(C21,1)+1)</f>
        <v/>
      </c>
      <c r="Y21" s="351">
        <f>SUMPRODUCT(($X$14:$X20=X21)*(($V$14:$V20)+($O$14:$O20)))+IF(X21=X14,$L$11,0)</f>
        <v/>
      </c>
      <c r="Z21" s="351" t="n"/>
      <c r="AA21" s="351" t="n"/>
      <c r="AB21" s="351" t="n"/>
      <c r="AC21" s="351" t="n"/>
      <c r="AD21" s="351" t="n"/>
      <c r="AE21" s="351" t="n"/>
      <c r="AF21" s="351" t="n"/>
    </row>
    <row r="22" ht="24" customHeight="1" s="348" thickBot="1">
      <c r="A22" s="170" t="inlineStr">
        <is>
          <t>On Day</t>
        </is>
      </c>
      <c r="B22" s="292" t="n"/>
      <c r="C22" s="97">
        <f>C20+1</f>
        <v/>
      </c>
      <c r="D22" s="44" t="n"/>
      <c r="E22" s="171">
        <f>IF(D22="", "",
 IF(D22=TIME(0,0,0), 0,
 IF(AND(D22&gt;=TIME(0,0,1), D22&lt;=TIME(2,0,0)), TIME(7,0,0),
 IF(AND(D22&gt;=TIME(6,0,0), D22&lt;=TIME(8,0,0)), TIME(12,0,0),
 IF(AND(D22&gt;TIME(8,0,0), D22&lt;=TIME(13,59,0)), TIME(15,0,0),
 IF(AND(D22&gt;=TIME(14,0,0), D22&lt;=TIME(17,59,0)), TIME(21,0,0),
 IF(AND(D22&gt;=TIME(18,0,0), D22&lt;=TIME(21,59,0)), TIME(0,0,0),
 IF(AND(D22&gt;=TIME(22,0,0), D22&lt;=TIME(23,59,59)), TIME(7,0,0), ""))))))))</f>
        <v/>
      </c>
      <c r="F22" s="172" t="n"/>
      <c r="G22" s="171">
        <f>IF(AND(D22&gt;=TIME(6,0,0),D22&lt;=TIME(8,0,0)),E22,"")</f>
        <v/>
      </c>
      <c r="H22" s="44" t="n"/>
      <c r="I22" s="45">
        <f>ROUND(IF(OR(D22="",E22="",E22=0),0,IF(H22="",MOD(E22-D22,1)*24,MOD(H22-D22,1)*24)),2)</f>
        <v/>
      </c>
      <c r="J22" s="173" t="n"/>
      <c r="K22" s="293" t="n"/>
      <c r="L22" s="271" t="n"/>
      <c r="M22" s="294">
        <f>MAX(0,V22-W22)</f>
        <v/>
      </c>
      <c r="N22" s="46">
        <f>(IF(OR($C22="",$D22=""),0,
 IF(OR($A22="Holiday",$A23="Holiday"),
    IF(ISNUMBER(MATCH(TRIM($B22),{"Phagwah","Good Friday","Easter Monday","Labour Day","Christmas","Eid ul Azha","Romans-2","Globe-12","Neptune P1"},0)),0,$I22),
 IF(AND(NOT(OR($A22="Annual Leave",$A23="Annual Leave")),$A22="Off day"),$I22,
  MAX(0,$I22-$V22)
  ))))+W22</f>
        <v/>
      </c>
      <c r="O22" s="46">
        <f>IF(AND(OR($A22="Holiday",$A23="Holiday"),
        ISNUMBER(MATCH(TRIM($B22),{"Phagwah","Good Friday","Easter Monday","Labour Day","Christmas","Eid ul Azha","Romans-2","Globe-12","Neptune P1"},0))),
   $I22,0)</f>
        <v/>
      </c>
      <c r="P22" s="46">
        <f>IF(OR($O$7="Canteen",$O$7="Head Office"),0,IF($I22&lt;=0,0,IF(OR(OR(TRIM($J22)="Hebrews",TRIM($J22)="Romans",TRIM($J22)="Romans-2",TRIM($J22)="Globe",TRIM($J22)="Globe-12",TRIM($J22)="Neptune P1"),AND($I23&gt;0,OR(TRIM($J23)="Hebrews",TRIM($J23)="Romans",TRIM($J23)="Romans-2",TRIM($J23)="Globe",TRIM($J23)="Globe-12",TRIM($J23)="Neptune P1"))),1,0)))</f>
        <v/>
      </c>
      <c r="Q22" s="47" t="n"/>
      <c r="R22" s="46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IF($I22&gt;0,1,0),
      0
   ),
0))</f>
        <v/>
      </c>
      <c r="S22" s="46">
        <f>IF(OR($A22="Annual Leave",$A23="Annual Leave"),IF($A22="Annual Leave",8,0),0)</f>
        <v/>
      </c>
      <c r="T22" s="48" t="n"/>
      <c r="U22" s="144">
        <f>MAX(0,40-Y22)</f>
        <v/>
      </c>
      <c r="V22" s="351">
        <f>IF(OR($C22="",$D22=""),0,
 IF(OR($A22="Holiday",$A23="Holiday"),0,
 IF(AND(NOT(OR($A22="Annual Leave",$A23="Annual Leave")),$A22="Off day"),0,
  IF($I22+$I23&gt;=8,IF($I22&gt;=8,8,$I22),$I22)
  )))</f>
        <v/>
      </c>
      <c r="W22" s="351">
        <f>MAX(0,V22-U22)</f>
        <v/>
      </c>
      <c r="X22" s="351">
        <f>IF(C22="","",C22-WEEKDAY(C22,1)+1)</f>
        <v/>
      </c>
      <c r="Y22" s="351">
        <f>SUMPRODUCT(($X$14:$X21=X22)*(($V$14:$V21)+($O$14:$O21)))+IF(X22=X14,$L$11,0)</f>
        <v/>
      </c>
      <c r="Z22" s="351" t="n"/>
      <c r="AA22" s="351" t="n"/>
      <c r="AB22" s="351" t="n"/>
      <c r="AC22" s="351" t="n"/>
      <c r="AD22" s="351" t="n"/>
      <c r="AE22" s="351" t="n"/>
      <c r="AF22" s="351" t="n"/>
    </row>
    <row r="23" ht="24" customHeight="1" s="348" thickBot="1">
      <c r="A23" s="170" t="inlineStr">
        <is>
          <t>On Day</t>
        </is>
      </c>
      <c r="B23" s="292" t="n"/>
      <c r="C23" s="98">
        <f>C22</f>
        <v/>
      </c>
      <c r="D23" s="49" t="n"/>
      <c r="E23" s="174">
        <f>IF(D23="", "",
 IF(D23=TIME(0,0,0), 0,
 IF(AND(D23&gt;=TIME(0,0,1), D23&lt;=TIME(2,0,0)), TIME(7,0,0),
 IF(AND(D23&gt;=TIME(6,0,0), D23&lt;=TIME(8,0,0)), TIME(12,0,0),
 IF(AND(D23&gt;TIME(8,0,0), D23&lt;=TIME(13,59,0)), TIME(15,0,0),
 IF(AND(D23&gt;=TIME(14,0,0), D23&lt;=TIME(17,59,0)), TIME(21,0,0),
 IF(AND(D23&gt;=TIME(18,0,0), D23&lt;=TIME(21,59,0)), TIME(0,0,0),
 IF(AND(D23&gt;=TIME(22,0,0), D23&lt;=TIME(23,59,59)), TIME(7,0,0), ""))))))))</f>
        <v/>
      </c>
      <c r="F23" s="175" t="n"/>
      <c r="G23" s="174">
        <f>IF(AND(D23&gt;=TIME(6,0,0),D23&lt;=TIME(8,0,0)),E23,"")</f>
        <v/>
      </c>
      <c r="H23" s="49" t="n"/>
      <c r="I23" s="50">
        <f>ROUND(IF(OR(D23="",E23="",E23=0),0,IF(H23="",MOD(E23-D23,1)*24,MOD(H23-D23,1)*24)),2)</f>
        <v/>
      </c>
      <c r="J23" s="173" t="n"/>
      <c r="K23" s="293" t="n"/>
      <c r="L23" s="271" t="n"/>
      <c r="M23" s="294">
        <f>MAX(0,V23-W23)</f>
        <v/>
      </c>
      <c r="N23" s="51">
        <f>(IF(OR($C23="",$D23=""),0,
 IF(OR($A22="Holiday",$A23="Holiday"),
    IF(ISNUMBER(MATCH(TRIM($B23),{"Phagwah","Good Friday","Easter Monday","Labour Day","Christmas","Eid ul Azha","Romans-2","Globe-12","Neptune P1"},0)),0,$I23),
 IF(AND(NOT(OR($A22="Annual Leave",$A23="Annual Leave")),$A23="Off day"),$I23,
  MAX(0,$I23-$V23)
  ))))+W23</f>
        <v/>
      </c>
      <c r="O23" s="51">
        <f>IF(AND(OR($A22="Holiday",$A23="Holiday"),
        ISNUMBER(MATCH(TRIM($B23),{"Phagwah","Good Friday","Easter Monday","Labour Day","Christmas","Eid ul Azha","Romans-2","Globe-12","Neptune P1"},0))),
   $I23,0)</f>
        <v/>
      </c>
      <c r="P23" s="51">
        <f>IF(OR($O$7="Canteen",$O$7="Head Office"),0,IF($I23&lt;=0,0,IF(AND($I22&lt;=0,OR(TRIM($J23)="Hebrews",TRIM($J23)="Romans",TRIM($J23)="Romans-2",TRIM($J23)="Globe",TRIM($J23)="Globe-12",TRIM($J23)="Neptune P1")),1,0)))</f>
        <v/>
      </c>
      <c r="Q23" s="52" t="n"/>
      <c r="R23" s="51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IF(AND($I22=0,$I23&gt;0),1,0),
      0
   ),
0))</f>
        <v/>
      </c>
      <c r="S23" s="51">
        <f>IF(OR($A22="Annual Leave",$A23="Annual Leave"),IF(AND($A22&lt;&gt;"Annual Leave",$A23="Annual Leave"),8,0),0)</f>
        <v/>
      </c>
      <c r="T23" s="53" t="n"/>
      <c r="U23" s="144">
        <f>MAX(0,40-Y23)</f>
        <v/>
      </c>
      <c r="V23" s="351">
        <f>IF(OR($C23="",$D23=""),0,
 IF(OR($A22="Holiday",$A23="Holiday"),0,
 IF(AND(NOT(OR($A22="Annual Leave",$A23="Annual Leave")),$A23="Off day"),0,
  IF($I22+$I23&gt;=8,IF($I22&gt;=8,0,8-$I22),$I23)
  )))</f>
        <v/>
      </c>
      <c r="W23" s="351">
        <f>MAX(0,V23-U23)</f>
        <v/>
      </c>
      <c r="X23" s="351">
        <f>IF(C23="","",C23-WEEKDAY(C23,1)+1)</f>
        <v/>
      </c>
      <c r="Y23" s="351">
        <f>SUMPRODUCT(($X$14:$X22=X23)*(($V$14:$V22)+($O$14:$O22)))+IF(X23=X14,$L$11,0)</f>
        <v/>
      </c>
      <c r="Z23" s="351" t="n"/>
      <c r="AA23" s="351" t="n"/>
      <c r="AB23" s="351" t="n"/>
      <c r="AC23" s="351" t="n"/>
      <c r="AD23" s="351" t="n"/>
      <c r="AE23" s="351" t="n"/>
      <c r="AF23" s="351" t="n"/>
    </row>
    <row r="24" ht="24" customHeight="1" s="348" thickBot="1">
      <c r="A24" s="154" t="inlineStr">
        <is>
          <t>On Day</t>
        </is>
      </c>
      <c r="B24" s="273" t="n"/>
      <c r="C24" s="90">
        <f>C22+1</f>
        <v/>
      </c>
      <c r="D24" s="8" t="n"/>
      <c r="E24" s="155">
        <f>IF(D24="", "",
 IF(D24=TIME(0,0,0), 0,
 IF(AND(D24&gt;=TIME(0,0,1), D24&lt;=TIME(2,0,0)), TIME(7,0,0),
 IF(AND(D24&gt;=TIME(6,0,0), D24&lt;=TIME(8,0,0)), TIME(12,0,0),
 IF(AND(D24&gt;TIME(8,0,0), D24&lt;=TIME(13,59,0)), TIME(15,0,0),
 IF(AND(D24&gt;=TIME(14,0,0), D24&lt;=TIME(17,59,0)), TIME(21,0,0),
 IF(AND(D24&gt;=TIME(18,0,0), D24&lt;=TIME(21,59,0)), TIME(0,0,0),
 IF(AND(D24&gt;=TIME(22,0,0), D24&lt;=TIME(23,59,59)), TIME(7,0,0), ""))))))))</f>
        <v/>
      </c>
      <c r="F24" s="156" t="n"/>
      <c r="G24" s="155">
        <f>IF(AND(D24&gt;=TIME(6,0,0),D24&lt;=TIME(8,0,0)),E24,"")</f>
        <v/>
      </c>
      <c r="H24" s="8" t="n"/>
      <c r="I24" s="30">
        <f>ROUND(IF(OR(D24="",E24="",E24=0),0,IF(H24="",MOD(E24-D24,1)*24,MOD(H24-D24,1)*24)),2)</f>
        <v/>
      </c>
      <c r="J24" s="157" t="n"/>
      <c r="K24" s="274" t="n"/>
      <c r="L24" s="271" t="n"/>
      <c r="M24" s="275">
        <f>MAX(0,V24-W24)</f>
        <v/>
      </c>
      <c r="N24" s="9">
        <f>(IF(OR($C24="",$D24=""),0,
 IF(OR($A24="Holiday",$A25="Holiday"),
    IF(ISNUMBER(MATCH(TRIM($B24),{"Phagwah","Good Friday","Easter Monday","Labour Day","Christmas","Eid ul Azha","Romans-2","Globe-12","Neptune P1"},0)),0,$I24),
 IF(AND(NOT(OR($A24="Annual Leave",$A25="Annual Leave")),$A24="Off day"),$I24,
  MAX(0,$I24-$V24)
  ))))+W24</f>
        <v/>
      </c>
      <c r="O24" s="9">
        <f>IF(AND(OR($A24="Holiday",$A25="Holiday"),
        ISNUMBER(MATCH(TRIM($B24),{"Phagwah","Good Friday","Easter Monday","Labour Day","Christmas","Eid ul Azha","Romans-2","Globe-12","Neptune P1"},0))),
   $I24,0)</f>
        <v/>
      </c>
      <c r="P24" s="9">
        <f>IF(OR($O$7="Canteen",$O$7="Head Office"),0,IF($I24&lt;=0,0,IF(OR(OR(TRIM($J24)="Hebrews",TRIM($J24)="Romans",TRIM($J24)="Romans-2",TRIM($J24)="Globe",TRIM($J24)="Globe-12",TRIM($J24)="Neptune P1"),AND($I25&gt;0,OR(TRIM($J25)="Hebrews",TRIM($J25)="Romans",TRIM($J25)="Romans-2",TRIM($J25)="Globe",TRIM($J25)="Globe-12",TRIM($J25)="Neptune P1"))),1,0)))</f>
        <v/>
      </c>
      <c r="Q24" s="10" t="n"/>
      <c r="R24" s="9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IF($I24&gt;0,1,0),
      0
   ),
0))</f>
        <v/>
      </c>
      <c r="S24" s="9">
        <f>IF(OR($A24="Annual Leave",$A25="Annual Leave"),IF($A24="Annual Leave",8,0),0)</f>
        <v/>
      </c>
      <c r="T24" s="91" t="n"/>
      <c r="U24" s="144">
        <f>MAX(0,40-Y24)</f>
        <v/>
      </c>
      <c r="V24" s="351">
        <f>IF(OR($C24="",$D24=""),0,
 IF(OR($A24="Holiday",$A25="Holiday"),0,
 IF(AND(NOT(OR($A24="Annual Leave",$A25="Annual Leave")),$A24="Off day"),0,
  IF($I24+$I25&gt;=8,IF($I24&gt;=8,8,$I24),$I24)
  )))</f>
        <v/>
      </c>
      <c r="W24" s="351">
        <f>MAX(0,V24-U24)</f>
        <v/>
      </c>
      <c r="X24" s="351">
        <f>IF(C24="","",C24-WEEKDAY(C24,1)+1)</f>
        <v/>
      </c>
      <c r="Y24" s="351">
        <f>SUMPRODUCT(($X$14:$X23=X24)*(($V$14:$V23)+($O$14:$O23)))+IF(X24=X14,$L$11,0)</f>
        <v/>
      </c>
      <c r="Z24" s="351" t="n"/>
      <c r="AA24" s="351" t="n"/>
      <c r="AB24" s="351" t="n"/>
      <c r="AC24" s="351" t="n"/>
      <c r="AD24" s="351" t="n"/>
      <c r="AE24" s="351" t="n"/>
      <c r="AF24" s="351" t="n"/>
    </row>
    <row r="25" ht="24" customHeight="1" s="348" thickBot="1">
      <c r="A25" s="154" t="inlineStr">
        <is>
          <t>On Day</t>
        </is>
      </c>
      <c r="B25" s="273" t="n"/>
      <c r="C25" s="90">
        <f>C24</f>
        <v/>
      </c>
      <c r="D25" s="276" t="n"/>
      <c r="E25" s="277">
        <f>IF(D25="", "",
 IF(D25=TIME(0,0,0), 0,
 IF(AND(D25&gt;=TIME(0,0,1), D25&lt;=TIME(2,0,0)), TIME(7,0,0),
 IF(AND(D25&gt;=TIME(6,0,0), D25&lt;=TIME(8,0,0)), TIME(12,0,0),
 IF(AND(D25&gt;TIME(8,0,0), D25&lt;=TIME(13,59,0)), TIME(15,0,0),
 IF(AND(D25&gt;=TIME(14,0,0), D25&lt;=TIME(17,59,0)), TIME(21,0,0),
 IF(AND(D25&gt;=TIME(18,0,0), D25&lt;=TIME(21,59,0)), TIME(0,0,0),
 IF(AND(D25&gt;=TIME(22,0,0), D25&lt;=TIME(23,59,59)), TIME(7,0,0), ""))))))))</f>
        <v/>
      </c>
      <c r="F25" s="156" t="n"/>
      <c r="G25" s="277">
        <f>IF(AND(D25&gt;=TIME(6,0,0),D25&lt;=TIME(8,0,0)),E25,"")</f>
        <v/>
      </c>
      <c r="H25" s="276" t="n"/>
      <c r="I25" s="30">
        <f>ROUND(IF(OR(D25="",E25="",E25=0),0,IF(H25="",MOD(E25-D25,1)*24,MOD(H25-D25,1)*24)),2)</f>
        <v/>
      </c>
      <c r="J25" s="158" t="n"/>
      <c r="K25" s="274" t="n"/>
      <c r="L25" s="271" t="n"/>
      <c r="M25" s="275">
        <f>MAX(0,V25-W25)</f>
        <v/>
      </c>
      <c r="N25" s="278">
        <f>(IF(OR($C25="",$D25=""),0,
 IF(OR($A24="Holiday",$A25="Holiday"),
    IF(ISNUMBER(MATCH(TRIM($B25),{"Phagwah","Good Friday","Easter Monday","Labour Day","Christmas","Eid ul Azha","Romans-2","Globe-12","Neptune P1"},0)),0,$I25),
 IF(AND(NOT(OR($A24="Annual Leave",$A25="Annual Leave")),$A25="Off day"),$I25,
  MAX(0,$I25-$V25)
  ))))+W25</f>
        <v/>
      </c>
      <c r="O25" s="278">
        <f>IF(AND(OR($A24="Holiday",$A25="Holiday"),
        ISNUMBER(MATCH(TRIM($B25),{"Phagwah","Good Friday","Easter Monday","Labour Day","Christmas","Eid ul Azha","Romans-2","Globe-12","Neptune P1"},0))),
   $I25,0)</f>
        <v/>
      </c>
      <c r="P25" s="278">
        <f>IF(OR($O$7="Canteen",$O$7="Head Office"),0,IF($I25&lt;=0,0,IF(AND($I24&lt;=0,OR(TRIM($J25)="Hebrews",TRIM($J25)="Romans",TRIM($J25)="Romans-2",TRIM($J25)="Globe",TRIM($J25)="Globe-12",TRIM($J25)="Neptune P1")),1,0)))</f>
        <v/>
      </c>
      <c r="Q25" s="279" t="n"/>
      <c r="R25" s="278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IF(AND($I24=0,$I25&gt;0),1,0),
      0
   ),
0))</f>
        <v/>
      </c>
      <c r="S25" s="278">
        <f>IF(OR($A24="Annual Leave",$A25="Annual Leave"),IF(AND($A24&lt;&gt;"Annual Leave",$A25="Annual Leave"),8,0),0)</f>
        <v/>
      </c>
      <c r="T25" s="280" t="n"/>
      <c r="U25" s="144">
        <f>MAX(0,40-Y25)</f>
        <v/>
      </c>
      <c r="V25" s="351">
        <f>IF(OR($C25="",$D25=""),0,
 IF(OR($A24="Holiday",$A25="Holiday"),0,
 IF(AND(NOT(OR($A24="Annual Leave",$A25="Annual Leave")),$A25="Off day"),0,
  IF($I24+$I25&gt;=8,IF($I24&gt;=8,0,8-$I24),$I25)
  )))</f>
        <v/>
      </c>
      <c r="W25" s="351">
        <f>MAX(0,V25-U25)</f>
        <v/>
      </c>
      <c r="X25" s="351">
        <f>IF(C25="","",C25-WEEKDAY(C25,1)+1)</f>
        <v/>
      </c>
      <c r="Y25" s="351">
        <f>SUMPRODUCT(($X$14:$X24=X25)*(($V$14:$V24)+($O$14:$O24)))+IF(X25=X14,$L$11,0)</f>
        <v/>
      </c>
      <c r="Z25" s="351" t="n"/>
      <c r="AA25" s="351" t="n"/>
      <c r="AB25" s="351" t="n"/>
      <c r="AC25" s="351" t="n"/>
      <c r="AD25" s="351" t="n"/>
      <c r="AE25" s="351" t="n"/>
      <c r="AF25" s="351" t="n"/>
    </row>
    <row r="26" ht="24" customHeight="1" s="348" thickBot="1">
      <c r="A26" s="159" t="inlineStr">
        <is>
          <t>On Day</t>
        </is>
      </c>
      <c r="B26" s="281" t="n"/>
      <c r="C26" s="92">
        <f>C24+1</f>
        <v/>
      </c>
      <c r="D26" s="31" t="n"/>
      <c r="E26" s="160">
        <f>IF(D26="", "",
 IF(D26=TIME(0,0,0), 0,
 IF(AND(D26&gt;=TIME(0,0,1), D26&lt;=TIME(2,0,0)), TIME(7,0,0),
 IF(AND(D26&gt;=TIME(6,0,0), D26&lt;=TIME(8,0,0)), TIME(12,0,0),
 IF(AND(D26&gt;TIME(8,0,0), D26&lt;=TIME(13,59,0)), TIME(15,0,0),
 IF(AND(D26&gt;=TIME(14,0,0), D26&lt;=TIME(17,59,0)), TIME(21,0,0),
 IF(AND(D26&gt;=TIME(18,0,0), D26&lt;=TIME(21,59,0)), TIME(0,0,0),
 IF(AND(D26&gt;=TIME(22,0,0), D26&lt;=TIME(23,59,59)), TIME(7,0,0), ""))))))))</f>
        <v/>
      </c>
      <c r="F26" s="161" t="n"/>
      <c r="G26" s="160">
        <f>IF(AND(D26&gt;=TIME(6,0,0),D26&lt;=TIME(8,0,0)),E26,"")</f>
        <v/>
      </c>
      <c r="H26" s="31" t="n"/>
      <c r="I26" s="32">
        <f>ROUND(IF(OR(D26="",E26="",E26=0),0,IF(H26="",MOD(E26-D26,1)*24,MOD(H26-D26,1)*24)),2)</f>
        <v/>
      </c>
      <c r="J26" s="162" t="n"/>
      <c r="K26" s="282" t="n"/>
      <c r="L26" s="271" t="n"/>
      <c r="M26" s="283">
        <f>MAX(0,V26-W26)</f>
        <v/>
      </c>
      <c r="N26" s="33">
        <f>(IF(OR($C26="",$D26=""),0,
 IF(OR($A26="Holiday",$A27="Holiday"),
    IF(ISNUMBER(MATCH(TRIM($B26),{"Phagwah","Good Friday","Easter Monday","Labour Day","Christmas","Eid ul Azha","Romans-2","Globe-12","Neptune P1"},0)),0,$I26),
 IF(AND(NOT(OR($A26="Annual Leave",$A27="Annual Leave")),$A26="Off day"),$I26,
  MAX(0,$I26-$V26)
  ))))+W26</f>
        <v/>
      </c>
      <c r="O26" s="33">
        <f>IF(AND(OR($A26="Holiday",$A27="Holiday"),
        ISNUMBER(MATCH(TRIM($B26),{"Phagwah","Good Friday","Easter Monday","Labour Day","Christmas","Eid ul Azha","Romans-2","Globe-12","Neptune P1"},0))),
   $I26,0)</f>
        <v/>
      </c>
      <c r="P26" s="33">
        <f>IF(OR($O$7="Canteen",$O$7="Head Office"),0,IF($I26&lt;=0,0,IF(OR(OR(TRIM($J26)="Hebrews",TRIM($J26)="Romans",TRIM($J26)="Romans-2",TRIM($J26)="Globe",TRIM($J26)="Globe-12",TRIM($J26)="Neptune P1"),AND($I27&gt;0,OR(TRIM($J27)="Hebrews",TRIM($J27)="Romans",TRIM($J27)="Romans-2",TRIM($J27)="Globe",TRIM($J27)="Globe-12",TRIM($J27)="Neptune P1"))),1,0)))</f>
        <v/>
      </c>
      <c r="Q26" s="34" t="n"/>
      <c r="R26" s="33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IF($I26&gt;0,1,0),
      0
   ),
0))</f>
        <v/>
      </c>
      <c r="S26" s="33">
        <f>IF(OR($A26="Annual Leave",$A27="Annual Leave"),IF($A26="Annual Leave",8,0),0)</f>
        <v/>
      </c>
      <c r="T26" s="35" t="n"/>
      <c r="U26" s="144">
        <f>MAX(0,40-Y26)</f>
        <v/>
      </c>
      <c r="V26" s="351">
        <f>IF(OR($C26="",$D26=""),0,
 IF(OR($A26="Holiday",$A27="Holiday"),0,
 IF(AND(NOT(OR($A26="Annual Leave",$A27="Annual Leave")),$A26="Off day"),0,
  IF($I26+$I27&gt;=8,IF($I26&gt;=8,8,$I26),$I26)
  )))</f>
        <v/>
      </c>
      <c r="W26" s="351">
        <f>MAX(0,V26-U26)</f>
        <v/>
      </c>
      <c r="X26" s="351">
        <f>IF(C26="","",C26-WEEKDAY(C26,1)+1)</f>
        <v/>
      </c>
      <c r="Y26" s="351">
        <f>SUMPRODUCT(($X$14:$X25=X26)*(($V$14:$V25)+($O$14:$O25)))+IF(X26=X14,$L$11,0)</f>
        <v/>
      </c>
      <c r="Z26" s="351" t="n"/>
      <c r="AA26" s="351" t="n"/>
      <c r="AB26" s="351" t="n"/>
      <c r="AC26" s="351" t="n"/>
      <c r="AD26" s="351" t="n"/>
      <c r="AE26" s="351" t="n"/>
      <c r="AF26" s="351" t="n"/>
    </row>
    <row r="27" ht="24" customHeight="1" s="348" thickBot="1">
      <c r="A27" s="159" t="inlineStr">
        <is>
          <t>On Day</t>
        </is>
      </c>
      <c r="B27" s="281" t="n"/>
      <c r="C27" s="93">
        <f>C26</f>
        <v/>
      </c>
      <c r="D27" s="36" t="n"/>
      <c r="E27" s="163">
        <f>IF(D27="", "",
 IF(D27=TIME(0,0,0), 0,
 IF(AND(D27&gt;=TIME(0,0,1), D27&lt;=TIME(2,0,0)), TIME(7,0,0),
 IF(AND(D27&gt;=TIME(6,0,0), D27&lt;=TIME(8,0,0)), TIME(12,0,0),
 IF(AND(D27&gt;TIME(8,0,0), D27&lt;=TIME(13,59,0)), TIME(15,0,0),
 IF(AND(D27&gt;=TIME(14,0,0), D27&lt;=TIME(17,59,0)), TIME(21,0,0),
 IF(AND(D27&gt;=TIME(18,0,0), D27&lt;=TIME(21,59,0)), TIME(0,0,0),
 IF(AND(D27&gt;=TIME(22,0,0), D27&lt;=TIME(23,59,59)), TIME(7,0,0), ""))))))))</f>
        <v/>
      </c>
      <c r="F27" s="164" t="n"/>
      <c r="G27" s="163">
        <f>IF(AND(D27&gt;=TIME(6,0,0),D27&lt;=TIME(8,0,0)),E27,"")</f>
        <v/>
      </c>
      <c r="H27" s="36" t="n"/>
      <c r="I27" s="37">
        <f>ROUND(IF(OR(D27="",E27="",E27=0),0,IF(H27="",MOD(E27-D27,1)*24,MOD(H27-D27,1)*24)),2)</f>
        <v/>
      </c>
      <c r="J27" s="162" t="n"/>
      <c r="K27" s="282" t="n"/>
      <c r="L27" s="271" t="n"/>
      <c r="M27" s="283">
        <f>MAX(0,V27-W27)</f>
        <v/>
      </c>
      <c r="N27" s="38">
        <f>(IF(OR($C27="",$D27=""),0,
 IF(OR($A26="Holiday",$A27="Holiday"),
    IF(ISNUMBER(MATCH(TRIM($B27),{"Phagwah","Good Friday","Easter Monday","Labour Day","Christmas","Eid ul Azha","Romans-2","Globe-12","Neptune P1"},0)),0,$I27),
 IF(AND(NOT(OR($A26="Annual Leave",$A27="Annual Leave")),$A27="Off day"),$I27,
  MAX(0,$I27-$V27)
  ))))+W27</f>
        <v/>
      </c>
      <c r="O27" s="38">
        <f>IF(AND(OR($A26="Holiday",$A27="Holiday"),
        ISNUMBER(MATCH(TRIM($B27),{"Phagwah","Good Friday","Easter Monday","Labour Day","Christmas","Eid ul Azha","Romans-2","Globe-12","Neptune P1"},0))),
   $I27,0)</f>
        <v/>
      </c>
      <c r="P27" s="38">
        <f>IF(OR($O$7="Canteen",$O$7="Head Office"),0,IF($I27&lt;=0,0,IF(AND($I26&lt;=0,OR(TRIM($J27)="Hebrews",TRIM($J27)="Romans",TRIM($J27)="Romans-2",TRIM($J27)="Globe",TRIM($J27)="Globe-12",TRIM($J27)="Neptune P1")),1,0)))</f>
        <v/>
      </c>
      <c r="Q27" s="39" t="n"/>
      <c r="R27" s="38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IF(AND($I26=0,$I27&gt;0),1,0),
      0
   ),
0))</f>
        <v/>
      </c>
      <c r="S27" s="38">
        <f>IF(OR($A26="Annual Leave",$A27="Annual Leave"),IF(AND($A26&lt;&gt;"Annual Leave",$A27="Annual Leave"),8,0),0)</f>
        <v/>
      </c>
      <c r="T27" s="40" t="n"/>
      <c r="U27" s="144">
        <f>MAX(0,40-Y27)</f>
        <v/>
      </c>
      <c r="V27" s="351">
        <f>IF(OR($C27="",$D27=""),0,
 IF(OR($A26="Holiday",$A27="Holiday"),0,
 IF(AND(NOT(OR($A26="Annual Leave",$A27="Annual Leave")),$A27="Off day"),0,
  IF($I26+$I27&gt;=8,IF($I26&gt;=8,0,8-$I26),$I27)
  )))</f>
        <v/>
      </c>
      <c r="W27" s="351">
        <f>MAX(0,V27-U27)</f>
        <v/>
      </c>
      <c r="X27" s="351">
        <f>IF(C27="","",C27-WEEKDAY(C27,1)+1)</f>
        <v/>
      </c>
      <c r="Y27" s="351">
        <f>SUMPRODUCT(($X$14:$X26=X27)*(($V$14:$V26)+($O$14:$O26)))+IF(X27=X14,$L$11,0)</f>
        <v/>
      </c>
      <c r="Z27" s="351" t="n"/>
      <c r="AA27" s="351" t="n"/>
      <c r="AB27" s="351" t="n"/>
      <c r="AC27" s="351" t="n"/>
      <c r="AD27" s="351" t="n"/>
      <c r="AE27" s="351" t="n"/>
      <c r="AF27" s="351" t="n"/>
    </row>
    <row r="28" ht="24" customHeight="1" s="348" thickBot="1">
      <c r="A28" s="176" t="n"/>
      <c r="B28" s="176" t="n"/>
      <c r="C28" s="145" t="n"/>
      <c r="D28" s="6" t="n"/>
      <c r="E28" s="14" t="n"/>
      <c r="F28" s="6" t="n"/>
      <c r="G28" s="6" t="n"/>
      <c r="H28" s="336" t="n"/>
      <c r="I28" s="351" t="n"/>
      <c r="J28" s="336" t="n"/>
      <c r="K28" s="336" t="n"/>
      <c r="L28" s="336" t="n"/>
      <c r="M28" s="99">
        <f>MAX(0,V28-W28)</f>
        <v/>
      </c>
      <c r="N28" s="99">
        <f>(IF(OR($C28="",$D28=""),0,
 IF(OR($A28="Holiday",$A29="Holiday"),
    IF(ISNUMBER(MATCH(TRIM($B28),{"Phagwah","Good Friday","Easter Monday","Labour Day","Christmas","Eid ul Azha","Romans-2","Globe-12","Neptune P1"},0)),0,$I28),
 IF(AND(NOT(OR($A28="Annual Leave",$A29="Annual Leave")),$A28="Off day"),$I28,
  MAX(0,$I28-$V28)
  ))))+W28</f>
        <v/>
      </c>
      <c r="O28" s="99">
        <f>IF(AND(OR($A28="Holiday",$A29="Holiday"),
        ISNUMBER(MATCH(TRIM($B28),{"Phagwah","Good Friday","Easter Monday","Labour Day","Christmas","Eid ul Azha","Romans-2","Globe-12","Neptune P1"},0))),
   $I28,0)</f>
        <v/>
      </c>
      <c r="P28" s="99">
        <f>IF(OR($O$7="Canteen",$O$7="Head Office"),0,IF($I28&lt;=0,0,IF(OR(OR(TRIM($J28)="Hebrews",TRIM($J28)="Romans",TRIM($J28)="Romans-2",TRIM($J28)="Globe",TRIM($J28)="Globe-12",TRIM($J28)="Neptune P1"),AND($I29&gt;0,OR(TRIM($J29)="Hebrews",TRIM($J29)="Romans",TRIM($J29)="Romans-2",TRIM($J29)="Globe",TRIM($J29)="Globe-12",TRIM($J29)="Neptune P1"))),1,0)))</f>
        <v/>
      </c>
      <c r="Q28" s="178" t="n"/>
      <c r="R28" s="15" t="n"/>
      <c r="S28" s="99">
        <f>IF(OR($A28="Annual Leave",$A29="Annual Leave"),IF($A28="Annual Leave",8,0),0)</f>
        <v/>
      </c>
      <c r="T28" s="100">
        <f>SUM(T14:T27)</f>
        <v/>
      </c>
      <c r="U28" s="144">
        <f>MAX(0,40-Y28)</f>
        <v/>
      </c>
      <c r="V28" s="351">
        <f>IF(OR($C28="",$D28=""),0,
 IF(OR($A28="Holiday",$A29="Holiday"),0,
 IF(AND(NOT(OR($A28="Annual Leave",$A29="Annual Leave")),$A28="Off day"),0,
  IF($I28+$I29&gt;=8,IF($I28&gt;=8,8,$I28),$I28)
  )))</f>
        <v/>
      </c>
      <c r="W28" s="351">
        <f>MAX(0,V28-U28)</f>
        <v/>
      </c>
      <c r="X28" s="351">
        <f>IF(C28="","",C28-WEEKDAY(C28,1)+1)</f>
        <v/>
      </c>
      <c r="Y28" s="351">
        <f>SUMPRODUCT(($X$14:$X27=X28)*(($V$14:$V27)+($O$14:$O27)))+IF(X28=X14,$L$11,0)</f>
        <v/>
      </c>
      <c r="Z28" s="351" t="n"/>
      <c r="AA28" s="351" t="n"/>
      <c r="AB28" s="351" t="n"/>
      <c r="AC28" s="351" t="n"/>
      <c r="AD28" s="351" t="n"/>
      <c r="AE28" s="351" t="n"/>
      <c r="AF28" s="351" t="n"/>
    </row>
    <row r="29" hidden="1" ht="15.75" customHeight="1" s="348" thickBot="1">
      <c r="A29" s="179" t="n"/>
      <c r="B29" s="176" t="n"/>
      <c r="C29" s="145" t="n"/>
      <c r="D29" s="6" t="n"/>
      <c r="E29" s="295">
        <f>IF(D29="", "",
 IF(D29=TIME(0,0,0), 0,
 IF(AND(D29&gt;=TIME(0,0,1), D29&lt;=TIME(2,0,0)), TIME(7,0,0),
 IF(AND(D29&gt;=TIME(6,0,0), D29&lt;=TIME(8,0,0)), TIME(12,0,0),
 IF(AND(D29&gt;TIME(8,0,0), D29&lt;=TIME(13,59,0)), TIME(15,0,0),
 IF(AND(D29&gt;=TIME(14,0,0), D29&lt;=TIME(17,59,0)), TIME(21,0,0),
 IF(AND(D29&gt;=TIME(18,0,0), D29&lt;=TIME(21,59,0)), TIME(0,0,0),
 IF(AND(D29&gt;=TIME(22,0,0), D29&lt;=TIME(23,59,59)), TIME(7,0,0), ""))))))))</f>
        <v/>
      </c>
      <c r="F29" s="6" t="n"/>
      <c r="G29" s="6" t="n"/>
      <c r="H29" s="6" t="n"/>
      <c r="I29" s="6" t="n"/>
      <c r="J29" s="6" t="n"/>
      <c r="K29" s="6" t="n"/>
      <c r="L29" s="6" t="n"/>
      <c r="M29" s="4">
        <f>MAX(0,V29-W29)</f>
        <v/>
      </c>
      <c r="N29" s="4">
        <f>(IF(OR($C29="",$D29=""),0,
 IF(OR($A28="Holiday",$A29="Holiday"),
    IF(ISNUMBER(MATCH(TRIM($B29),{"Phagwah","Good Friday","Easter Monday","Labour Day","Christmas","Eid ul Azha","Romans-2","Globe-12","Neptune P1"},0)),0,$I29),
 IF(AND(NOT(OR($A28="Annual Leave",$A29="Annual Leave")),$A29="Off day"),$I29,
  MAX(0,$I29-$V29)
  ))))+W29</f>
        <v/>
      </c>
      <c r="O29" s="4">
        <f>IF(AND(OR($A28="Holiday",$A29="Holiday"),
        ISNUMBER(MATCH(TRIM($B29),{"Phagwah","Good Friday","Easter Monday","Labour Day","Christmas","Eid ul Azha","Romans-2","Globe-12","Neptune P1"},0))),
   $I29,0)</f>
        <v/>
      </c>
      <c r="P29" s="4">
        <f>IF(OR($O$7="Canteen",$O$7="Head Office"),0,IF($I29&lt;=0,0,IF(AND($I28&lt;=0,OR(TRIM($J29)="Hebrews",TRIM($J29)="Romans",TRIM($J29)="Romans-2",TRIM($J29)="Globe",TRIM($J29)="Globe-12",TRIM($J29)="Neptune P1")),1,0)))</f>
        <v/>
      </c>
      <c r="Q29" s="6" t="n"/>
      <c r="R29" s="296">
        <f>IF(OR($O$7="Canteen",$O$7="Head Office"),0,IF(
  AND(
    SUMIFS(I:I, C:C, C29) &gt;= 8,
    COUNTIFS(C$14:C29, C29)=1,
    OR(
      TEXT(D29,"hh:mm:ss")="07:00:00",
      TEXT(D29,"hh:mm:ss")="15:00:00",
      TEXT(D29,"hh:mm:ss")="23:00:00",
      TEXT(D30,"hh:mm:ss")="07:00:00",
      TEXT(D30,"hh:mm:ss")="15:00:00",
      TEXT(D30,"hh:mm:ss")="23:00:00"
    )
  ),
  1,
  0
))</f>
        <v/>
      </c>
      <c r="S29" s="4">
        <f>IF(OR($A28="Annual Leave",$A29="Annual Leave"),IF(AND($A28&lt;&gt;"Annual Leave",$A29="Annual Leave"),8,0),0)</f>
        <v/>
      </c>
      <c r="T29" s="146" t="n"/>
      <c r="U29" s="351">
        <f>MAX(0,40-Y29)</f>
        <v/>
      </c>
      <c r="V29" s="351">
        <f>IF(OR($C29="",$D29=""),0,
 IF(OR($A28="Holiday",$A29="Holiday"),0,
 IF(AND(NOT(OR($A28="Annual Leave",$A29="Annual Leave")),$A29="Off day"),0,
  IF($I28+$I29&gt;=8,IF($I28&gt;=8,0,8-$I28),$I29)
  )))</f>
        <v/>
      </c>
      <c r="W29" s="351">
        <f>MAX(0,V29-U29)</f>
        <v/>
      </c>
      <c r="X29" s="351">
        <f>IF(C29="","",C29-WEEKDAY(C29,1)+1)</f>
        <v/>
      </c>
      <c r="Y29" s="351">
        <f>SUMPRODUCT(($X$14:$X28=X29)*(($V$14:$V28)+($O$14:$O28)))+IF(X29=X14,$L$11,0)</f>
        <v/>
      </c>
      <c r="Z29" s="351" t="n"/>
      <c r="AA29" s="351" t="n"/>
      <c r="AB29" s="351" t="n"/>
      <c r="AC29" s="351" t="n"/>
      <c r="AD29" s="351" t="n"/>
      <c r="AE29" s="351" t="n"/>
      <c r="AF29" s="351" t="n"/>
    </row>
    <row r="30" ht="24" customHeight="1" s="348" thickBot="1">
      <c r="A30" s="147" t="inlineStr">
        <is>
          <t>On Day</t>
        </is>
      </c>
      <c r="B30" s="180" t="n"/>
      <c r="C30" s="88">
        <f>C27+1</f>
        <v/>
      </c>
      <c r="D30" s="54" t="n"/>
      <c r="E30" s="148">
        <f>IF(D30="", "",
 IF(D30=TIME(0,0,0), 0,
 IF(AND(D30&gt;=TIME(0,0,1), D30&lt;=TIME(2,0,0)), TIME(7,0,0),
 IF(AND(D30&gt;=TIME(6,0,0), D30&lt;=TIME(8,0,0)), TIME(12,0,0),
 IF(AND(D30&gt;TIME(8,0,0), D30&lt;=TIME(13,59,0)), TIME(15,0,0),
 IF(AND(D30&gt;=TIME(14,0,0), D30&lt;=TIME(17,59,0)), TIME(21,0,0),
 IF(AND(D30&gt;=TIME(18,0,0), D30&lt;=TIME(21,59,0)), TIME(0,0,0),
 IF(AND(D30&gt;=TIME(22,0,0), D30&lt;=TIME(23,59,59)), TIME(7,0,0), ""))))))))</f>
        <v/>
      </c>
      <c r="F30" s="149" t="n"/>
      <c r="G30" s="148">
        <f>IF(AND(D30&gt;=TIME(6,0,0),D30&lt;=TIME(8,0,0)),E30,"")</f>
        <v/>
      </c>
      <c r="H30" s="54" t="n"/>
      <c r="I30" s="55">
        <f>ROUND(IF(OR(D30="",E30="",E30=0),0,IF(H30="",MOD(E30-D30,1)*24,MOD(H30-D30,1)*24)),2)</f>
        <v/>
      </c>
      <c r="J30" s="150" t="n"/>
      <c r="K30" s="270" t="n"/>
      <c r="L30" s="181" t="n"/>
      <c r="M30" s="272">
        <f>MAX(0,V30-W30)</f>
        <v/>
      </c>
      <c r="N30" s="56">
        <f>(IF(OR($C30="",$D30=""),0,
 IF(OR($A30="Holiday",$A31="Holiday"),
    IF(ISNUMBER(MATCH(TRIM($B30),{"Phagwah","Good Friday","Easter Monday","Labour Day","Christmas","Eid ul Azha","Romans-2","Globe-12","Neptune P1"},0)),0,$I30),
 IF(AND(NOT(OR($A30="Annual Leave",$A31="Annual Leave")),$A30="Off day"),$I30,
  MAX(0,$I30-$V30)
  ))))+W30</f>
        <v/>
      </c>
      <c r="O30" s="56">
        <f>IF(AND(OR($A30="Holiday",$A31="Holiday"),
        ISNUMBER(MATCH(TRIM($B30),{"Phagwah","Good Friday","Easter Monday","Labour Day","Christmas","Eid ul Azha","Romans-2","Globe-12","Neptune P1"},0))),
   $I30,0)</f>
        <v/>
      </c>
      <c r="P30" s="56">
        <f>IF(OR($O$7="Canteen",$O$7="Head Office"),0,IF($I30&lt;=0,0,IF(OR(OR(TRIM($J30)="Hebrews",TRIM($J30)="Romans",TRIM($J30)="Romans-2",TRIM($J30)="Globe",TRIM($J30)="Globe-12",TRIM($J30)="Neptune P1"),AND($I31&gt;0,OR(TRIM($J31)="Hebrews",TRIM($J31)="Romans",TRIM($J31)="Romans-2",TRIM($J31)="Globe",TRIM($J31)="Globe-12",TRIM($J31)="Neptune P1"))),1,0)))</f>
        <v/>
      </c>
      <c r="Q30" s="57" t="n"/>
      <c r="R30" s="56">
        <f>IF(OR($O$7="Canteen",$O$7="Head Office"),0,IF(
  AND(
    SUMIFS(I:I, C:C, C30) &gt;= 8,
    COUNTIFS(C$14:C30, C30)=1,
    OR(
      TEXT(D30,"hh:mm:ss")="07:00:00",
      TEXT(D30,"hh:mm:ss")="15:00:00",
      TEXT(D30,"hh:mm:ss")="23:00:00",
      TEXT(D31,"hh:mm:ss")="07:00:00",
      TEXT(D31,"hh:mm:ss")="15:00:00",
      TEXT(D31,"hh:mm:ss")="23:00:00"
    )
  ),
  1,
  0
))</f>
        <v/>
      </c>
      <c r="S30" s="56">
        <f>IF(OR($A30="Annual Leave",$A31="Annual Leave"),IF($A30="Annual Leave",8,0),0)</f>
        <v/>
      </c>
      <c r="T30" s="58" t="n"/>
      <c r="U30" s="144">
        <f>MAX(0,40-Y30)</f>
        <v/>
      </c>
      <c r="V30" s="151">
        <f>IF(OR($C30="",$D30=""),0,
 IF(OR($A30="Holiday",$A31="Holiday"),0,
 IF(AND(NOT(OR($A30="Annual Leave",$A31="Annual Leave")),$A30="Off day"),0,
  IF($I30+$I31&gt;=8,IF($I30&gt;=8,8,$I30),$I30)
  )))</f>
        <v/>
      </c>
      <c r="W30" s="151">
        <f>MAX(0,V30-U30)</f>
        <v/>
      </c>
      <c r="X30" s="151">
        <f>IF(C30="","",C30-WEEKDAY(C30,1)+1)</f>
        <v/>
      </c>
      <c r="Y30" s="151">
        <f>SUMPRODUCT(($X$14:$X29=X30)*(($V$14:$V29)+($O$14:$O29)))+IF(X30=X14,$L$11,0)</f>
        <v/>
      </c>
      <c r="Z30" s="151" t="n"/>
      <c r="AA30" s="151" t="n"/>
      <c r="AB30" s="151" t="n"/>
      <c r="AC30" s="351" t="n"/>
      <c r="AD30" s="351" t="n"/>
      <c r="AE30" s="351" t="n"/>
      <c r="AF30" s="351" t="n"/>
    </row>
    <row r="31" ht="24" customHeight="1" s="348" thickBot="1">
      <c r="A31" s="147" t="inlineStr">
        <is>
          <t>On Day</t>
        </is>
      </c>
      <c r="B31" s="182" t="n"/>
      <c r="C31" s="89">
        <f>C30</f>
        <v/>
      </c>
      <c r="D31" s="59" t="n"/>
      <c r="E31" s="152">
        <f>IF(D31="", "",
 IF(D31=TIME(0,0,0), 0,
 IF(AND(D31&gt;=TIME(0,0,1), D31&lt;=TIME(2,0,0)), TIME(7,0,0),
 IF(AND(D31&gt;=TIME(6,0,0), D31&lt;=TIME(8,0,0)), TIME(12,0,0),
 IF(AND(D31&gt;TIME(8,0,0), D31&lt;=TIME(13,59,0)), TIME(15,0,0),
 IF(AND(D31&gt;=TIME(14,0,0), D31&lt;=TIME(17,59,0)), TIME(21,0,0),
 IF(AND(D31&gt;=TIME(18,0,0), D31&lt;=TIME(21,59,0)), TIME(0,0,0),
 IF(AND(D31&gt;=TIME(22,0,0), D31&lt;=TIME(23,59,59)), TIME(7,0,0), ""))))))))</f>
        <v/>
      </c>
      <c r="F31" s="153" t="n"/>
      <c r="G31" s="152">
        <f>IF(AND(D31&gt;=TIME(6,0,0),D31&lt;=TIME(8,0,0)),E31,"")</f>
        <v/>
      </c>
      <c r="H31" s="59" t="n"/>
      <c r="I31" s="60">
        <f>ROUND(IF(OR(D31="",E31="",E31=0),0,IF(H31="",MOD(E31-D31,1)*24,MOD(H31-D31,1)*24)),2)</f>
        <v/>
      </c>
      <c r="J31" s="150" t="n"/>
      <c r="K31" s="270" t="n"/>
      <c r="L31" s="183" t="n"/>
      <c r="M31" s="272">
        <f>MAX(0,V31-W31)</f>
        <v/>
      </c>
      <c r="N31" s="61">
        <f>(IF(OR($C31="",$D31=""),0,
 IF(OR($A30="Holiday",$A31="Holiday"),
    IF(ISNUMBER(MATCH(TRIM($B31),{"Phagwah","Good Friday","Easter Monday","Labour Day","Christmas","Eid ul Azha","Romans-2","Globe-12","Neptune P1"},0)),0,$I31),
 IF(AND(NOT(OR($A30="Annual Leave",$A31="Annual Leave")),$A31="Off day"),$I31,
  MAX(0,$I31-$V31)
  ))))+W31</f>
        <v/>
      </c>
      <c r="O31" s="61">
        <f>IF(AND(OR($A30="Holiday",$A31="Holiday"),
        ISNUMBER(MATCH(TRIM($B31),{"Phagwah","Good Friday","Easter Monday","Labour Day","Christmas","Eid ul Azha","Romans-2","Globe-12","Neptune P1"},0))),
   $I31,0)</f>
        <v/>
      </c>
      <c r="P31" s="61">
        <f>IF(OR($O$7="Canteen",$O$7="Head Office"),0,IF($I31&lt;=0,0,IF(AND($I30&lt;=0,OR(TRIM($J31)="Hebrews",TRIM($J31)="Romans",TRIM($J31)="Romans-2",TRIM($J31)="Globe",TRIM($J31)="Globe-12",TRIM($J31)="Neptune P1")),1,0)))</f>
        <v/>
      </c>
      <c r="Q31" s="62" t="n"/>
      <c r="R31" s="61">
        <f>IF(OR($O$7="Canteen",$O$7="Head Office"),0,IF(
  AND(
    SUMIFS(I:I, C:C, C31) &gt;= 8,
    COUNTIFS(C$14:C31, C31)=1,
    OR(
      TEXT(D31,"hh:mm:ss")="07:00:00",
      TEXT(D31,"hh:mm:ss")="15:00:00",
      TEXT(D31,"hh:mm:ss")="23:00:00",
      TEXT(D32,"hh:mm:ss")="07:00:00",
      TEXT(D32,"hh:mm:ss")="15:00:00",
      TEXT(D32,"hh:mm:ss")="23:00:00"
    )
  ),
  1,
  0
))</f>
        <v/>
      </c>
      <c r="S31" s="61">
        <f>IF(OR($A30="Annual Leave",$A31="Annual Leave"),IF(AND($A30&lt;&gt;"Annual Leave",$A31="Annual Leave"),8,0),0)</f>
        <v/>
      </c>
      <c r="T31" s="63" t="n"/>
      <c r="U31" s="144">
        <f>MAX(0,40-Y31)</f>
        <v/>
      </c>
      <c r="V31" s="151">
        <f>IF(OR($C31="",$D31=""),0,
 IF(OR($A30="Holiday",$A31="Holiday"),0,
 IF(AND(NOT(OR($A30="Annual Leave",$A31="Annual Leave")),$A31="Off day"),0,
  IF($I30+$I31&gt;=8,IF($I30&gt;=8,0,8-$I30),$I31)
  )))</f>
        <v/>
      </c>
      <c r="W31" s="151">
        <f>MAX(0,V31-U31)</f>
        <v/>
      </c>
      <c r="X31" s="151">
        <f>IF(C31="","",C31-WEEKDAY(C31,1)+1)</f>
        <v/>
      </c>
      <c r="Y31" s="151">
        <f>SUMPRODUCT(($X$14:$X30=X31)*(($V$14:$V30)+($O$14:$O30)))+IF(X31=X14,$L$11,0)</f>
        <v/>
      </c>
      <c r="Z31" s="151" t="n"/>
      <c r="AA31" s="151" t="n"/>
      <c r="AB31" s="151" t="n"/>
      <c r="AC31" s="351" t="n"/>
      <c r="AD31" s="351" t="n"/>
      <c r="AE31" s="351" t="n"/>
      <c r="AF31" s="351" t="n"/>
    </row>
    <row r="32" ht="24" customHeight="1" s="348" thickBot="1">
      <c r="A32" s="184" t="inlineStr">
        <is>
          <t>On Day</t>
        </is>
      </c>
      <c r="B32" s="185" t="n"/>
      <c r="C32" s="101">
        <f>C30+1</f>
        <v/>
      </c>
      <c r="D32" s="11" t="n"/>
      <c r="E32" s="186">
        <f>IF(D32="", "",
 IF(D32=TIME(0,0,0), 0,
 IF(AND(D32&gt;=TIME(0,0,1), D32&lt;=TIME(2,0,0)), TIME(7,0,0),
 IF(AND(D32&gt;=TIME(6,0,0), D32&lt;=TIME(8,0,0)), TIME(12,0,0),
 IF(AND(D32&gt;TIME(8,0,0), D32&lt;=TIME(13,59,0)), TIME(15,0,0),
 IF(AND(D32&gt;=TIME(14,0,0), D32&lt;=TIME(17,59,0)), TIME(21,0,0),
 IF(AND(D32&gt;=TIME(18,0,0), D32&lt;=TIME(21,59,0)), TIME(0,0,0),
 IF(AND(D32&gt;=TIME(22,0,0), D32&lt;=TIME(23,59,59)), TIME(7,0,0), ""))))))))</f>
        <v/>
      </c>
      <c r="F32" s="187" t="n"/>
      <c r="G32" s="186">
        <f>IF(AND(D32&gt;=TIME(6,0,0),D32&lt;=TIME(8,0,0)),E32,"")</f>
        <v/>
      </c>
      <c r="H32" s="11" t="n"/>
      <c r="I32" s="87">
        <f>ROUND(IF(OR(D32="",E32="",E32=0),0,IF(H32="",MOD(E32-D32,1)*24,MOD(H32-D32,1)*24)),2)</f>
        <v/>
      </c>
      <c r="J32" s="188" t="n"/>
      <c r="K32" s="297" t="n"/>
      <c r="L32" s="189" t="n"/>
      <c r="M32" s="298">
        <f>MAX(0,V32-W32)</f>
        <v/>
      </c>
      <c r="N32" s="12">
        <f>(IF(OR($C32="",$D32=""),0,
 IF(OR($A32="Holiday",$A33="Holiday"),
    IF(ISNUMBER(MATCH(TRIM($B32),{"Phagwah","Good Friday","Easter Monday","Labour Day","Christmas","Eid ul Azha","Romans-2","Globe-12","Neptune P1"},0)),0,$I32),
 IF(AND(NOT(OR($A32="Annual Leave",$A33="Annual Leave")),$A32="Off day"),$I32,
  MAX(0,$I32-$V32)
  ))))+W32</f>
        <v/>
      </c>
      <c r="O32" s="12">
        <f>IF(AND(OR($A32="Holiday",$A33="Holiday"),
        ISNUMBER(MATCH(TRIM($B32),{"Phagwah","Good Friday","Easter Monday","Labour Day","Christmas","Eid ul Azha","Romans-2","Globe-12","Neptune P1"},0))),
   $I32,0)</f>
        <v/>
      </c>
      <c r="P32" s="12">
        <f>IF(OR($O$7="Canteen",$O$7="Head Office"),0,IF($I32&lt;=0,0,IF(OR(OR(TRIM($J32)="Hebrews",TRIM($J32)="Romans",TRIM($J32)="Romans-2",TRIM($J32)="Globe",TRIM($J32)="Globe-12",TRIM($J32)="Neptune P1"),AND($I33&gt;0,OR(TRIM($J33)="Hebrews",TRIM($J33)="Romans",TRIM($J33)="Romans-2",TRIM($J33)="Globe",TRIM($J33)="Globe-12",TRIM($J33)="Neptune P1"))),1,0)))</f>
        <v/>
      </c>
      <c r="Q32" s="13" t="n"/>
      <c r="R32" s="12">
        <f>IF(OR($O$7="Canteen",$O$7="Head Office"),0,IF(
  AND(
    SUMIFS(I:I, C:C, C32) &gt;= 8,
    COUNTIFS(C$14:C32, C32)=1,
    OR(
      TEXT(D32,"hh:mm:ss")="07:00:00",
      TEXT(D32,"hh:mm:ss")="15:00:00",
      TEXT(D32,"hh:mm:ss")="23:00:00",
      TEXT(D33,"hh:mm:ss")="07:00:00",
      TEXT(D33,"hh:mm:ss")="15:00:00",
      TEXT(D33,"hh:mm:ss")="23:00:00"
    )
  ),
  1,
  0
))</f>
        <v/>
      </c>
      <c r="S32" s="12">
        <f>IF(OR($A32="Annual Leave",$A33="Annual Leave"),IF($A32="Annual Leave",8,0),0)</f>
        <v/>
      </c>
      <c r="T32" s="102" t="n"/>
      <c r="U32" s="144">
        <f>MAX(0,40-Y32)</f>
        <v/>
      </c>
      <c r="V32" s="351">
        <f>IF(OR($C32="",$D32=""),0,
 IF(OR($A32="Holiday",$A33="Holiday"),0,
 IF(AND(NOT(OR($A32="Annual Leave",$A33="Annual Leave")),$A32="Off day"),0,
  IF($I32+$I33&gt;=8,IF($I32&gt;=8,8,$I32),$I32)
  )))</f>
        <v/>
      </c>
      <c r="W32" s="351">
        <f>MAX(0,V32-U32)</f>
        <v/>
      </c>
      <c r="X32" s="351">
        <f>IF(C32="","",C32-WEEKDAY(C32,1)+1)</f>
        <v/>
      </c>
      <c r="Y32" s="351">
        <f>SUMPRODUCT(($X$14:$X31=X32)*(($V$14:$V31)+($O$14:$O31)))+IF(X32=X14,$L$11,0)</f>
        <v/>
      </c>
      <c r="Z32" s="351" t="n"/>
      <c r="AA32" s="351" t="n"/>
      <c r="AB32" s="351" t="n"/>
      <c r="AC32" s="351" t="n"/>
      <c r="AD32" s="351" t="n"/>
      <c r="AE32" s="351" t="n"/>
      <c r="AF32" s="351" t="n"/>
    </row>
    <row r="33" ht="24" customHeight="1" s="348" thickBot="1">
      <c r="A33" s="184" t="inlineStr">
        <is>
          <t>On Day</t>
        </is>
      </c>
      <c r="B33" s="299" t="n"/>
      <c r="C33" s="101">
        <f>C32</f>
        <v/>
      </c>
      <c r="D33" s="300" t="n"/>
      <c r="E33" s="301">
        <f>IF(D33="", "",
 IF(D33=TIME(0,0,0), 0,
 IF(AND(D33&gt;=TIME(0,0,1), D33&lt;=TIME(2,0,0)), TIME(7,0,0),
 IF(AND(D33&gt;=TIME(6,0,0), D33&lt;=TIME(8,0,0)), TIME(12,0,0),
 IF(AND(D33&gt;TIME(8,0,0), D33&lt;=TIME(13,59,0)), TIME(15,0,0),
 IF(AND(D33&gt;=TIME(14,0,0), D33&lt;=TIME(17,59,0)), TIME(21,0,0),
 IF(AND(D33&gt;=TIME(18,0,0), D33&lt;=TIME(21,59,0)), TIME(0,0,0),
 IF(AND(D33&gt;=TIME(22,0,0), D33&lt;=TIME(23,59,59)), TIME(7,0,0), ""))))))))</f>
        <v/>
      </c>
      <c r="F33" s="187" t="n"/>
      <c r="G33" s="301">
        <f>IF(AND(D33&gt;=TIME(6,0,0),D33&lt;=TIME(8,0,0)),E33,"")</f>
        <v/>
      </c>
      <c r="H33" s="300" t="n"/>
      <c r="I33" s="87">
        <f>ROUND(IF(OR(D33="",E33="",E33=0),0,IF(H33="",MOD(E33-D33,1)*24,MOD(H33-D33,1)*24)),2)</f>
        <v/>
      </c>
      <c r="J33" s="190" t="n"/>
      <c r="K33" s="297" t="n"/>
      <c r="L33" s="189" t="n"/>
      <c r="M33" s="298">
        <f>MAX(0,V33-W33)</f>
        <v/>
      </c>
      <c r="N33" s="302">
        <f>(IF(OR($C33="",$D33=""),0,
 IF(OR($A32="Holiday",$A33="Holiday"),
    IF(ISNUMBER(MATCH(TRIM($B33),{"Phagwah","Good Friday","Easter Monday","Labour Day","Christmas","Eid ul Azha","Romans-2","Globe-12","Neptune P1"},0)),0,$I33),
 IF(AND(NOT(OR($A32="Annual Leave",$A33="Annual Leave")),$A33="Off day"),$I33,
  MAX(0,$I33-$V33)
  ))))+W33</f>
        <v/>
      </c>
      <c r="O33" s="302">
        <f>IF(AND(OR($A32="Holiday",$A33="Holiday"),
        ISNUMBER(MATCH(TRIM($B33),{"Phagwah","Good Friday","Easter Monday","Labour Day","Christmas","Eid ul Azha","Romans-2","Globe-12","Neptune P1"},0))),
   $I33,0)</f>
        <v/>
      </c>
      <c r="P33" s="302">
        <f>IF(OR($O$7="Canteen",$O$7="Head Office"),0,IF($I33&lt;=0,0,IF(AND($I32&lt;=0,OR(TRIM($J33)="Hebrews",TRIM($J33)="Romans",TRIM($J33)="Romans-2",TRIM($J33)="Globe",TRIM($J33)="Globe-12",TRIM($J33)="Neptune P1")),1,0)))</f>
        <v/>
      </c>
      <c r="Q33" s="303" t="n"/>
      <c r="R33" s="302">
        <f>IF(OR($O$7="Canteen",$O$7="Head Office"),0,IF(
  AND(
    SUMIFS(I:I, C:C, C33) &gt;= 8,
    COUNTIFS(C$14:C33, C33)=1,
    OR(
      TEXT(D33,"hh:mm:ss")="07:00:00",
      TEXT(D33,"hh:mm:ss")="15:00:00",
      TEXT(D33,"hh:mm:ss")="23:00:00",
      TEXT(D34,"hh:mm:ss")="07:00:00",
      TEXT(D34,"hh:mm:ss")="15:00:00",
      TEXT(D34,"hh:mm:ss")="23:00:00"
    )
  ),
  1,
  0
))</f>
        <v/>
      </c>
      <c r="S33" s="302">
        <f>IF(OR($A32="Annual Leave",$A33="Annual Leave"),IF(AND($A32&lt;&gt;"Annual Leave",$A33="Annual Leave"),8,0),0)</f>
        <v/>
      </c>
      <c r="T33" s="304" t="n"/>
      <c r="U33" s="144">
        <f>MAX(0,40-Y33)</f>
        <v/>
      </c>
      <c r="V33" s="351">
        <f>IF(OR($C33="",$D33=""),0,
 IF(OR($A32="Holiday",$A33="Holiday"),0,
 IF(AND(NOT(OR($A32="Annual Leave",$A33="Annual Leave")),$A33="Off day"),0,
  IF($I32+$I33&gt;=8,IF($I32&gt;=8,0,8-$I32),$I33)
  )))</f>
        <v/>
      </c>
      <c r="W33" s="351">
        <f>MAX(0,V33-U33)</f>
        <v/>
      </c>
      <c r="X33" s="351">
        <f>IF(C33="","",C33-WEEKDAY(C33,1)+1)</f>
        <v/>
      </c>
      <c r="Y33" s="351">
        <f>SUMPRODUCT(($X$14:$X32=X33)*(($V$14:$V32)+($O$14:$O32)))+IF(X33=X14,$L$11,0)</f>
        <v/>
      </c>
      <c r="Z33" s="351" t="n"/>
      <c r="AA33" s="351" t="n"/>
      <c r="AB33" s="351" t="n"/>
      <c r="AC33" s="351" t="n"/>
      <c r="AD33" s="351" t="n"/>
      <c r="AE33" s="351" t="n"/>
      <c r="AF33" s="351" t="n"/>
    </row>
    <row r="34" ht="24" customHeight="1" s="348" thickBot="1">
      <c r="A34" s="159" t="inlineStr">
        <is>
          <t>On Day</t>
        </is>
      </c>
      <c r="B34" s="191" t="n"/>
      <c r="C34" s="92">
        <f>C32+1</f>
        <v/>
      </c>
      <c r="D34" s="31" t="n"/>
      <c r="E34" s="160">
        <f>IF(D34="", "",
 IF(D34=TIME(0,0,0), 0,
 IF(AND(D34&gt;=TIME(0,0,1), D34&lt;=TIME(2,0,0)), TIME(7,0,0),
 IF(AND(D34&gt;=TIME(6,0,0), D34&lt;=TIME(8,0,0)), TIME(12,0,0),
 IF(AND(D34&gt;TIME(8,0,0), D34&lt;=TIME(13,59,0)), TIME(15,0,0),
 IF(AND(D34&gt;=TIME(14,0,0), D34&lt;=TIME(17,59,0)), TIME(21,0,0),
 IF(AND(D34&gt;=TIME(18,0,0), D34&lt;=TIME(21,59,0)), TIME(0,0,0),
 IF(AND(D34&gt;=TIME(22,0,0), D34&lt;=TIME(23,59,59)), TIME(7,0,0), ""))))))))</f>
        <v/>
      </c>
      <c r="F34" s="161" t="n"/>
      <c r="G34" s="160">
        <f>IF(AND(D34&gt;=TIME(6,0,0),D34&lt;=TIME(8,0,0)),E34,"")</f>
        <v/>
      </c>
      <c r="H34" s="31" t="n"/>
      <c r="I34" s="32">
        <f>ROUND(IF(OR(D34="",E34="",E34=0),0,IF(H34="",MOD(E34-D34,1)*24,MOD(H34-D34,1)*24)),2)</f>
        <v/>
      </c>
      <c r="J34" s="162" t="n"/>
      <c r="K34" s="282" t="n"/>
      <c r="L34" s="181" t="n"/>
      <c r="M34" s="283">
        <f>MAX(0,V34-W34)</f>
        <v/>
      </c>
      <c r="N34" s="33">
        <f>(IF(OR($C34="",$D34=""),0,
 IF(OR($A34="Holiday",$A35="Holiday"),
    IF(ISNUMBER(MATCH(TRIM($B34),{"Phagwah","Good Friday","Easter Monday","Labour Day","Christmas","Eid ul Azha","Romans-2","Globe-12","Neptune P1"},0)),0,$I34),
 IF(AND(NOT(OR($A34="Annual Leave",$A35="Annual Leave")),$A34="Off day"),$I34,
  MAX(0,$I34-$V34)
  ))))+W34</f>
        <v/>
      </c>
      <c r="O34" s="33">
        <f>IF(AND(OR($A34="Holiday",$A35="Holiday"),
        ISNUMBER(MATCH(TRIM($B34),{"Phagwah","Good Friday","Easter Monday","Labour Day","Christmas","Eid ul Azha","Romans-2","Globe-12","Neptune P1"},0))),
   $I34,0)</f>
        <v/>
      </c>
      <c r="P34" s="33">
        <f>IF(OR($O$7="Canteen",$O$7="Head Office"),0,IF($I34&lt;=0,0,IF(OR(OR(TRIM($J34)="Hebrews",TRIM($J34)="Romans",TRIM($J34)="Romans-2",TRIM($J34)="Globe",TRIM($J34)="Globe-12",TRIM($J34)="Neptune P1"),AND($I35&gt;0,OR(TRIM($J35)="Hebrews",TRIM($J35)="Romans",TRIM($J35)="Romans-2",TRIM($J35)="Globe",TRIM($J35)="Globe-12",TRIM($J35)="Neptune P1"))),1,0)))</f>
        <v/>
      </c>
      <c r="Q34" s="34" t="n"/>
      <c r="R34" s="33">
        <f>IF(OR($O$7="Canteen",$O$7="Head Office"),0,IF(
  AND(
    SUMIFS(I:I, C:C, C34) &gt;= 8,
    COUNTIFS(C$14:C34, C34)=1,
    OR(
      TEXT(D34,"hh:mm:ss")="07:00:00",
      TEXT(D34,"hh:mm:ss")="15:00:00",
      TEXT(D34,"hh:mm:ss")="23:00:00",
      TEXT(D35,"hh:mm:ss")="07:00:00",
      TEXT(D35,"hh:mm:ss")="15:00:00",
      TEXT(D35,"hh:mm:ss")="23:00:00"
    )
  ),
  1,
  0
))</f>
        <v/>
      </c>
      <c r="S34" s="33">
        <f>IF(OR($A34="Annual Leave",$A35="Annual Leave"),IF($A34="Annual Leave",8,0),0)</f>
        <v/>
      </c>
      <c r="T34" s="35" t="n"/>
      <c r="U34" s="144">
        <f>MAX(0,40-Y34)</f>
        <v/>
      </c>
      <c r="V34" s="351">
        <f>IF(OR($C34="",$D34=""),0,
 IF(OR($A34="Holiday",$A35="Holiday"),0,
 IF(AND(NOT(OR($A34="Annual Leave",$A35="Annual Leave")),$A34="Off day"),0,
  IF($I34+$I35&gt;=8,IF($I34&gt;=8,8,$I34),$I34)
  )))</f>
        <v/>
      </c>
      <c r="W34" s="351">
        <f>MAX(0,V34-U34)</f>
        <v/>
      </c>
      <c r="X34" s="351">
        <f>IF(C34="","",C34-WEEKDAY(C34,1)+1)</f>
        <v/>
      </c>
      <c r="Y34" s="351">
        <f>SUMPRODUCT(($X$14:$X33=X34)*(($V$14:$V33)+($O$14:$O33)))+IF(X34=X14,$L$11,0)</f>
        <v/>
      </c>
      <c r="Z34" s="351" t="n"/>
      <c r="AA34" s="351" t="n"/>
      <c r="AB34" s="351" t="n"/>
      <c r="AC34" s="351" t="n"/>
      <c r="AD34" s="351" t="n"/>
      <c r="AE34" s="351" t="n"/>
      <c r="AF34" s="351" t="n"/>
    </row>
    <row r="35" ht="24" customHeight="1" s="348" thickBot="1">
      <c r="A35" s="159" t="inlineStr">
        <is>
          <t>On Day</t>
        </is>
      </c>
      <c r="B35" s="192" t="n"/>
      <c r="C35" s="93">
        <f>C34</f>
        <v/>
      </c>
      <c r="D35" s="36" t="n"/>
      <c r="E35" s="163">
        <f>IF(D35="", "",
 IF(D35=TIME(0,0,0), 0,
 IF(AND(D35&gt;=TIME(0,0,1), D35&lt;=TIME(2,0,0)), TIME(7,0,0),
 IF(AND(D35&gt;=TIME(6,0,0), D35&lt;=TIME(8,0,0)), TIME(12,0,0),
 IF(AND(D35&gt;TIME(8,0,0), D35&lt;=TIME(13,59,0)), TIME(15,0,0),
 IF(AND(D35&gt;=TIME(14,0,0), D35&lt;=TIME(17,59,0)), TIME(21,0,0),
 IF(AND(D35&gt;=TIME(18,0,0), D35&lt;=TIME(21,59,0)), TIME(0,0,0),
 IF(AND(D35&gt;=TIME(22,0,0), D35&lt;=TIME(23,59,59)), TIME(7,0,0), ""))))))))</f>
        <v/>
      </c>
      <c r="F35" s="164" t="n"/>
      <c r="G35" s="163">
        <f>IF(AND(D35&gt;=TIME(6,0,0),D35&lt;=TIME(8,0,0)),E35,"")</f>
        <v/>
      </c>
      <c r="H35" s="36" t="n"/>
      <c r="I35" s="37">
        <f>ROUND(IF(OR(D35="",E35="",E35=0),0,IF(H35="",MOD(E35-D35,1)*24,MOD(H35-D35,1)*24)),2)</f>
        <v/>
      </c>
      <c r="J35" s="162" t="n"/>
      <c r="K35" s="282" t="n"/>
      <c r="L35" s="183" t="n"/>
      <c r="M35" s="283">
        <f>MAX(0,V35-W35)</f>
        <v/>
      </c>
      <c r="N35" s="38">
        <f>(IF(OR($C35="",$D35=""),0,
 IF(OR($A34="Holiday",$A35="Holiday"),
    IF(ISNUMBER(MATCH(TRIM($B35),{"Phagwah","Good Friday","Easter Monday","Labour Day","Christmas","Eid ul Azha","Romans-2","Globe-12","Neptune P1"},0)),0,$I35),
 IF(AND(NOT(OR($A34="Annual Leave",$A35="Annual Leave")),$A35="Off day"),$I35,
  MAX(0,$I35-$V35)
  ))))+W35</f>
        <v/>
      </c>
      <c r="O35" s="38">
        <f>IF(AND(OR($A34="Holiday",$A35="Holiday"),
        ISNUMBER(MATCH(TRIM($B35),{"Phagwah","Good Friday","Easter Monday","Labour Day","Christmas","Eid ul Azha","Romans-2","Globe-12","Neptune P1"},0))),
   $I35,0)</f>
        <v/>
      </c>
      <c r="P35" s="38">
        <f>IF(OR($O$7="Canteen",$O$7="Head Office"),0,IF($I35&lt;=0,0,IF(AND($I34&lt;=0,OR(TRIM($J35)="Hebrews",TRIM($J35)="Romans",TRIM($J35)="Romans-2",TRIM($J35)="Globe",TRIM($J35)="Globe-12",TRIM($J35)="Neptune P1")),1,0)))</f>
        <v/>
      </c>
      <c r="Q35" s="39" t="n"/>
      <c r="R35" s="38">
        <f>IF(OR($O$7="Canteen",$O$7="Head Office"),0,IF(
  AND(
    SUMIFS(I:I, C:C, C35) &gt;= 8,
    COUNTIFS(C$14:C35, C35)=1,
    OR(
      TEXT(D35,"hh:mm:ss")="07:00:00",
      TEXT(D35,"hh:mm:ss")="15:00:00",
      TEXT(D35,"hh:mm:ss")="23:00:00",
      TEXT(D36,"hh:mm:ss")="07:00:00",
      TEXT(D36,"hh:mm:ss")="15:00:00",
      TEXT(D36,"hh:mm:ss")="23:00:00"
    )
  ),
  1,
  0
))</f>
        <v/>
      </c>
      <c r="S35" s="38">
        <f>IF(OR($A34="Annual Leave",$A35="Annual Leave"),IF(AND($A34&lt;&gt;"Annual Leave",$A35="Annual Leave"),8,0),0)</f>
        <v/>
      </c>
      <c r="T35" s="40" t="n"/>
      <c r="U35" s="144">
        <f>MAX(0,40-Y35)</f>
        <v/>
      </c>
      <c r="V35" s="351">
        <f>IF(OR($C35="",$D35=""),0,
 IF(OR($A34="Holiday",$A35="Holiday"),0,
 IF(AND(NOT(OR($A34="Annual Leave",$A35="Annual Leave")),$A35="Off day"),0,
  IF($I34+$I35&gt;=8,IF($I34&gt;=8,0,8-$I34),$I35)
  )))</f>
        <v/>
      </c>
      <c r="W35" s="351">
        <f>MAX(0,V35-U35)</f>
        <v/>
      </c>
      <c r="X35" s="351">
        <f>IF(C35="","",C35-WEEKDAY(C35,1)+1)</f>
        <v/>
      </c>
      <c r="Y35" s="351">
        <f>SUMPRODUCT(($X$14:$X34=X35)*(($V$14:$V34)+($O$14:$O34)))+IF(X35=X14,$L$11,0)</f>
        <v/>
      </c>
      <c r="Z35" s="351" t="n"/>
      <c r="AA35" s="351" t="n"/>
      <c r="AB35" s="351" t="n"/>
      <c r="AC35" s="351" t="n"/>
      <c r="AD35" s="351" t="n"/>
      <c r="AE35" s="351" t="n"/>
      <c r="AF35" s="351" t="n"/>
    </row>
    <row r="36" ht="24" customHeight="1" s="348" thickBot="1">
      <c r="A36" s="154" t="inlineStr">
        <is>
          <t>On Day</t>
        </is>
      </c>
      <c r="B36" s="193" t="n"/>
      <c r="C36" s="90">
        <f>C34+1</f>
        <v/>
      </c>
      <c r="D36" s="8" t="n"/>
      <c r="E36" s="155">
        <f>IF(D36="", "",
 IF(D36=TIME(0,0,0), 0,
 IF(AND(D36&gt;=TIME(0,0,1), D36&lt;=TIME(2,0,0)), TIME(7,0,0),
 IF(AND(D36&gt;=TIME(6,0,0), D36&lt;=TIME(8,0,0)), TIME(12,0,0),
 IF(AND(D36&gt;TIME(8,0,0), D36&lt;=TIME(13,59,0)), TIME(15,0,0),
 IF(AND(D36&gt;=TIME(14,0,0), D36&lt;=TIME(17,59,0)), TIME(21,0,0),
 IF(AND(D36&gt;=TIME(18,0,0), D36&lt;=TIME(21,59,0)), TIME(0,0,0),
 IF(AND(D36&gt;=TIME(22,0,0), D36&lt;=TIME(23,59,59)), TIME(7,0,0), ""))))))))</f>
        <v/>
      </c>
      <c r="F36" s="156" t="n"/>
      <c r="G36" s="155">
        <f>IF(AND(D36&gt;=TIME(6,0,0),D36&lt;=TIME(8,0,0)),E36,"")</f>
        <v/>
      </c>
      <c r="H36" s="8" t="n"/>
      <c r="I36" s="30">
        <f>ROUND(IF(OR(D36="",E36="",E36=0),0,IF(H36="",MOD(E36-D36,1)*24,MOD(H36-D36,1)*24)),2)</f>
        <v/>
      </c>
      <c r="J36" s="157" t="n"/>
      <c r="K36" s="274" t="n"/>
      <c r="L36" s="189" t="n"/>
      <c r="M36" s="275">
        <f>MAX(0,V36-W36)</f>
        <v/>
      </c>
      <c r="N36" s="9">
        <f>(IF(OR($C36="",$D36=""),0,
 IF(OR($A36="Holiday",$A37="Holiday"),
    IF(ISNUMBER(MATCH(TRIM($B36),{"Phagwah","Good Friday","Easter Monday","Labour Day","Christmas","Eid ul Azha","Romans-2","Globe-12","Neptune P1"},0)),0,$I36),
 IF(AND(NOT(OR($A36="Annual Leave",$A37="Annual Leave")),$A36="Off day"),$I36,
  MAX(0,$I36-$V36)
  ))))+W36</f>
        <v/>
      </c>
      <c r="O36" s="9">
        <f>IF(AND(OR($A36="Holiday",$A37="Holiday"),
        ISNUMBER(MATCH(TRIM($B36),{"Phagwah","Good Friday","Easter Monday","Labour Day","Christmas","Eid ul Azha","Romans-2","Globe-12","Neptune P1"},0))),
   $I36,0)</f>
        <v/>
      </c>
      <c r="P36" s="9">
        <f>IF(OR($O$7="Canteen",$O$7="Head Office"),0,IF($I36&lt;=0,0,IF(OR(OR(TRIM($J36)="Hebrews",TRIM($J36)="Romans",TRIM($J36)="Romans-2",TRIM($J36)="Globe",TRIM($J36)="Globe-12",TRIM($J36)="Neptune P1"),AND($I37&gt;0,OR(TRIM($J37)="Hebrews",TRIM($J37)="Romans",TRIM($J37)="Romans-2",TRIM($J37)="Globe",TRIM($J37)="Globe-12",TRIM($J37)="Neptune P1"))),1,0)))</f>
        <v/>
      </c>
      <c r="Q36" s="10" t="n"/>
      <c r="R36" s="9">
        <f>IF(OR($O$7="Canteen",$O$7="Head Office"),0,IF(
  AND(
    SUMIFS(I:I, C:C, C36) &gt;= 8,
    COUNTIFS(C$14:C36, C36)=1,
    OR(
      TEXT(D36,"hh:mm:ss")="07:00:00",
      TEXT(D36,"hh:mm:ss")="15:00:00",
      TEXT(D36,"hh:mm:ss")="23:00:00",
      TEXT(D37,"hh:mm:ss")="07:00:00",
      TEXT(D37,"hh:mm:ss")="15:00:00",
      TEXT(D37,"hh:mm:ss")="23:00:00"
    )
  ),
  1,
  0
))</f>
        <v/>
      </c>
      <c r="S36" s="9">
        <f>IF(OR($A36="Annual Leave",$A37="Annual Leave"),IF($A36="Annual Leave",8,0),0)</f>
        <v/>
      </c>
      <c r="T36" s="91" t="n"/>
      <c r="U36" s="144">
        <f>MAX(0,40-Y36)</f>
        <v/>
      </c>
      <c r="V36" s="351">
        <f>IF(OR($C36="",$D36=""),0,
 IF(OR($A36="Holiday",$A37="Holiday"),0,
 IF(AND(NOT(OR($A36="Annual Leave",$A37="Annual Leave")),$A36="Off day"),0,
  IF($I36+$I37&gt;=8,IF($I36&gt;=8,8,$I36),$I36)
  )))</f>
        <v/>
      </c>
      <c r="W36" s="351">
        <f>MAX(0,V36-U36)</f>
        <v/>
      </c>
      <c r="X36" s="351">
        <f>IF(C36="","",C36-WEEKDAY(C36,1)+1)</f>
        <v/>
      </c>
      <c r="Y36" s="351">
        <f>SUMPRODUCT(($X$14:$X35=X36)*(($V$14:$V35)+($O$14:$O35)))+IF(X36=X14,$L$11,0)</f>
        <v/>
      </c>
      <c r="Z36" s="351" t="n"/>
      <c r="AA36" s="351" t="n"/>
      <c r="AB36" s="351" t="n"/>
      <c r="AC36" s="351" t="n"/>
      <c r="AD36" s="351" t="n"/>
      <c r="AE36" s="351" t="n"/>
      <c r="AF36" s="351" t="n"/>
    </row>
    <row r="37" ht="24" customHeight="1" s="348" thickBot="1">
      <c r="A37" s="154" t="inlineStr">
        <is>
          <t>On Day</t>
        </is>
      </c>
      <c r="B37" s="305" t="n"/>
      <c r="C37" s="90">
        <f>C36</f>
        <v/>
      </c>
      <c r="D37" s="276" t="n"/>
      <c r="E37" s="277">
        <f>IF(D37="", "",
 IF(D37=TIME(0,0,0), 0,
 IF(AND(D37&gt;=TIME(0,0,1), D37&lt;=TIME(2,0,0)), TIME(7,0,0),
 IF(AND(D37&gt;=TIME(6,0,0), D37&lt;=TIME(8,0,0)), TIME(12,0,0),
 IF(AND(D37&gt;TIME(8,0,0), D37&lt;=TIME(13,59,0)), TIME(15,0,0),
 IF(AND(D37&gt;=TIME(14,0,0), D37&lt;=TIME(17,59,0)), TIME(21,0,0),
 IF(AND(D37&gt;=TIME(18,0,0), D37&lt;=TIME(21,59,0)), TIME(0,0,0),
 IF(AND(D37&gt;=TIME(22,0,0), D37&lt;=TIME(23,59,59)), TIME(7,0,0), ""))))))))</f>
        <v/>
      </c>
      <c r="F37" s="156" t="n"/>
      <c r="G37" s="277">
        <f>IF(AND(D37&gt;=TIME(6,0,0),D37&lt;=TIME(8,0,0)),E37,"")</f>
        <v/>
      </c>
      <c r="H37" s="276" t="n"/>
      <c r="I37" s="30">
        <f>ROUND(IF(OR(D37="",E37="",E37=0),0,IF(H37="",MOD(E37-D37,1)*24,MOD(H37-D37,1)*24)),2)</f>
        <v/>
      </c>
      <c r="J37" s="158" t="n"/>
      <c r="K37" s="274" t="n"/>
      <c r="L37" s="189" t="n"/>
      <c r="M37" s="275">
        <f>MAX(0,V37-W37)</f>
        <v/>
      </c>
      <c r="N37" s="278">
        <f>(IF(OR($C37="",$D37=""),0,
 IF(OR($A36="Holiday",$A37="Holiday"),
    IF(ISNUMBER(MATCH(TRIM($B37),{"Phagwah","Good Friday","Easter Monday","Labour Day","Christmas","Eid ul Azha","Romans-2","Globe-12","Neptune P1"},0)),0,$I37),
 IF(AND(NOT(OR($A36="Annual Leave",$A37="Annual Leave")),$A37="Off day"),$I37,
  MAX(0,$I37-$V37)
  ))))+W37</f>
        <v/>
      </c>
      <c r="O37" s="278">
        <f>IF(AND(OR($A36="Holiday",$A37="Holiday"),
        ISNUMBER(MATCH(TRIM($B37),{"Phagwah","Good Friday","Easter Monday","Labour Day","Christmas","Eid ul Azha","Romans-2","Globe-12","Neptune P1"},0))),
   $I37,0)</f>
        <v/>
      </c>
      <c r="P37" s="278">
        <f>IF(OR($O$7="Canteen",$O$7="Head Office"),0,IF($I37&lt;=0,0,IF(AND($I36&lt;=0,OR(TRIM($J37)="Hebrews",TRIM($J37)="Romans",TRIM($J37)="Romans-2",TRIM($J37)="Globe",TRIM($J37)="Globe-12",TRIM($J37)="Neptune P1")),1,0)))</f>
        <v/>
      </c>
      <c r="Q37" s="279" t="n"/>
      <c r="R37" s="278">
        <f>IF(OR($O$7="Canteen",$O$7="Head Office"),0,IF(
  AND(
    SUMIFS(I:I, C:C, C37) &gt;= 8,
    COUNTIFS(C$14:C37, C37)=1,
    OR(
      TEXT(D37,"hh:mm:ss")="07:00:00",
      TEXT(D37,"hh:mm:ss")="15:00:00",
      TEXT(D37,"hh:mm:ss")="23:00:00",
      TEXT(D38,"hh:mm:ss")="07:00:00",
      TEXT(D38,"hh:mm:ss")="15:00:00",
      TEXT(D38,"hh:mm:ss")="23:00:00"
    )
  ),
  1,
  0
))</f>
        <v/>
      </c>
      <c r="S37" s="278">
        <f>IF(OR($A36="Annual Leave",$A37="Annual Leave"),IF(AND($A36&lt;&gt;"Annual Leave",$A37="Annual Leave"),8,0),0)</f>
        <v/>
      </c>
      <c r="T37" s="280" t="n"/>
      <c r="U37" s="144">
        <f>MAX(0,40-Y37)</f>
        <v/>
      </c>
      <c r="V37" s="351">
        <f>IF(OR($C37="",$D37=""),0,
 IF(OR($A36="Holiday",$A37="Holiday"),0,
 IF(AND(NOT(OR($A36="Annual Leave",$A37="Annual Leave")),$A37="Off day"),0,
  IF($I36+$I37&gt;=8,IF($I36&gt;=8,0,8-$I36),$I37)
  )))</f>
        <v/>
      </c>
      <c r="W37" s="351">
        <f>MAX(0,V37-U37)</f>
        <v/>
      </c>
      <c r="X37" s="351">
        <f>IF(C37="","",C37-WEEKDAY(C37,1)+1)</f>
        <v/>
      </c>
      <c r="Y37" s="351">
        <f>SUMPRODUCT(($X$14:$X36=X37)*(($V$14:$V36)+($O$14:$O36)))+IF(X37=X14,$L$11,0)</f>
        <v/>
      </c>
      <c r="Z37" s="351" t="n"/>
      <c r="AA37" s="351" t="n"/>
      <c r="AB37" s="351" t="n"/>
      <c r="AC37" s="351" t="n"/>
      <c r="AD37" s="351" t="n"/>
      <c r="AE37" s="351" t="n"/>
      <c r="AF37" s="351" t="n"/>
    </row>
    <row r="38" ht="24" customHeight="1" s="348" thickBot="1">
      <c r="A38" s="194" t="inlineStr">
        <is>
          <t>On Day</t>
        </is>
      </c>
      <c r="B38" s="195" t="n"/>
      <c r="C38" s="103">
        <f>C36+1</f>
        <v/>
      </c>
      <c r="D38" s="64" t="n"/>
      <c r="E38" s="196">
        <f>IF(D38="", "",
 IF(D38=TIME(0,0,0), 0,
 IF(AND(D38&gt;=TIME(0,0,1), D38&lt;=TIME(2,0,0)), TIME(7,0,0),
 IF(AND(D38&gt;=TIME(6,0,0), D38&lt;=TIME(8,0,0)), TIME(12,0,0),
 IF(AND(D38&gt;TIME(8,0,0), D38&lt;=TIME(13,59,0)), TIME(15,0,0),
 IF(AND(D38&gt;=TIME(14,0,0), D38&lt;=TIME(17,59,0)), TIME(21,0,0),
 IF(AND(D38&gt;=TIME(18,0,0), D38&lt;=TIME(21,59,0)), TIME(0,0,0),
 IF(AND(D38&gt;=TIME(22,0,0), D38&lt;=TIME(23,59,59)), TIME(7,0,0), ""))))))))</f>
        <v/>
      </c>
      <c r="F38" s="197" t="n"/>
      <c r="G38" s="196">
        <f>IF(AND(D38&gt;=TIME(6,0,0),D38&lt;=TIME(8,0,0)),E38,"")</f>
        <v/>
      </c>
      <c r="H38" s="64" t="n"/>
      <c r="I38" s="65">
        <f>ROUND(IF(OR(D38="",E38="",E38=0),0,IF(H38="",MOD(E38-D38,1)*24,MOD(H38-D38,1)*24)),2)</f>
        <v/>
      </c>
      <c r="J38" s="198" t="n"/>
      <c r="K38" s="306" t="n"/>
      <c r="L38" s="181" t="n"/>
      <c r="M38" s="307">
        <f>MAX(0,V38-W38)</f>
        <v/>
      </c>
      <c r="N38" s="66">
        <f>(IF(OR($C38="",$D38=""),0,
 IF(OR($A38="Holiday",$A39="Holiday"),
    IF(ISNUMBER(MATCH(TRIM($B38),{"Phagwah","Good Friday","Easter Monday","Labour Day","Christmas","Eid ul Azha","Romans-2","Globe-12","Neptune P1"},0)),0,$I38),
 IF(AND(NOT(OR($A38="Annual Leave",$A39="Annual Leave")),$A38="Off day"),$I38,
  MAX(0,$I38-$V38)
  ))))+W38</f>
        <v/>
      </c>
      <c r="O38" s="66">
        <f>IF(AND(OR($A38="Holiday",$A39="Holiday"),
        ISNUMBER(MATCH(TRIM($B38),{"Phagwah","Good Friday","Easter Monday","Labour Day","Christmas","Eid ul Azha","Romans-2","Globe-12","Neptune P1"},0))),
   $I38,0)</f>
        <v/>
      </c>
      <c r="P38" s="66">
        <f>IF(OR($O$7="Canteen",$O$7="Head Office"),0,IF($I38&lt;=0,0,IF(OR(OR(TRIM($J38)="Hebrews",TRIM($J38)="Romans",TRIM($J38)="Romans-2",TRIM($J38)="Globe",TRIM($J38)="Globe-12",TRIM($J38)="Neptune P1"),AND($I39&gt;0,OR(TRIM($J39)="Hebrews",TRIM($J39)="Romans",TRIM($J39)="Romans-2",TRIM($J39)="Globe",TRIM($J39)="Globe-12",TRIM($J39)="Neptune P1"))),1,0)))</f>
        <v/>
      </c>
      <c r="Q38" s="67" t="n"/>
      <c r="R38" s="66">
        <f>IF(OR($O$7="Canteen",$O$7="Head Office"),0,IF(
  AND(
    SUMIFS(I:I, C:C, C38) &gt;= 8,
    COUNTIFS(C$14:C38, C38)=1,
    OR(
      TEXT(D38,"hh:mm:ss")="07:00:00",
      TEXT(D38,"hh:mm:ss")="15:00:00",
      TEXT(D38,"hh:mm:ss")="23:00:00",
      TEXT(D39,"hh:mm:ss")="07:00:00",
      TEXT(D39,"hh:mm:ss")="15:00:00",
      TEXT(D39,"hh:mm:ss")="23:00:00"
    )
  ),
  1,
  0
))</f>
        <v/>
      </c>
      <c r="S38" s="66">
        <f>IF(OR($A38="Annual Leave",$A39="Annual Leave"),IF($A38="Annual Leave",8,0),0)</f>
        <v/>
      </c>
      <c r="T38" s="68" t="n"/>
      <c r="U38" s="144">
        <f>MAX(0,40-Y38)</f>
        <v/>
      </c>
      <c r="V38" s="351">
        <f>IF(OR($C38="",$D38=""),0,
 IF(OR($A38="Holiday",$A39="Holiday"),0,
 IF(AND(NOT(OR($A38="Annual Leave",$A39="Annual Leave")),$A38="Off day"),0,
  IF($I38+$I39&gt;=8,IF($I38&gt;=8,8,$I38),$I38)
  )))</f>
        <v/>
      </c>
      <c r="W38" s="351">
        <f>MAX(0,V38-U38)</f>
        <v/>
      </c>
      <c r="X38" s="351">
        <f>IF(C38="","",C38-WEEKDAY(C38,1)+1)</f>
        <v/>
      </c>
      <c r="Y38" s="351">
        <f>SUMPRODUCT(($X$14:$X37=X38)*(($V$14:$V37)+($O$14:$O37)))+IF(X38=X14,$L$11,0)</f>
        <v/>
      </c>
      <c r="Z38" s="351" t="n"/>
      <c r="AA38" s="351" t="n"/>
      <c r="AB38" s="351" t="n"/>
      <c r="AC38" s="351" t="n"/>
      <c r="AD38" s="351" t="n"/>
      <c r="AE38" s="351" t="n"/>
      <c r="AF38" s="351" t="n"/>
    </row>
    <row r="39" ht="24" customHeight="1" s="348" thickBot="1">
      <c r="A39" s="194" t="inlineStr">
        <is>
          <t>On Day</t>
        </is>
      </c>
      <c r="B39" s="199" t="n"/>
      <c r="C39" s="104">
        <f>C38</f>
        <v/>
      </c>
      <c r="D39" s="69" t="n"/>
      <c r="E39" s="200">
        <f>IF(D39="", "",
 IF(D39=TIME(0,0,0), 0,
 IF(AND(D39&gt;=TIME(0,0,1), D39&lt;=TIME(2,0,0)), TIME(7,0,0),
 IF(AND(D39&gt;=TIME(6,0,0), D39&lt;=TIME(8,0,0)), TIME(12,0,0),
 IF(AND(D39&gt;TIME(8,0,0), D39&lt;=TIME(13,59,0)), TIME(15,0,0),
 IF(AND(D39&gt;=TIME(14,0,0), D39&lt;=TIME(17,59,0)), TIME(21,0,0),
 IF(AND(D39&gt;=TIME(18,0,0), D39&lt;=TIME(21,59,0)), TIME(0,0,0),
 IF(AND(D39&gt;=TIME(22,0,0), D39&lt;=TIME(23,59,59)), TIME(7,0,0), ""))))))))</f>
        <v/>
      </c>
      <c r="F39" s="201" t="n"/>
      <c r="G39" s="200">
        <f>IF(AND(D39&gt;=TIME(6,0,0),D39&lt;=TIME(8,0,0)),E39,"")</f>
        <v/>
      </c>
      <c r="H39" s="69" t="n"/>
      <c r="I39" s="70">
        <f>ROUND(IF(OR(D39="",E39="",E39=0),0,IF(H39="",MOD(E39-D39,1)*24,MOD(H39-D39,1)*24)),2)</f>
        <v/>
      </c>
      <c r="J39" s="198" t="n"/>
      <c r="K39" s="306" t="n"/>
      <c r="L39" s="183" t="n"/>
      <c r="M39" s="307">
        <f>MAX(0,V39-W39)</f>
        <v/>
      </c>
      <c r="N39" s="71">
        <f>(IF(OR($C39="",$D39=""),0,
 IF(OR($A38="Holiday",$A39="Holiday"),
    IF(ISNUMBER(MATCH(TRIM($B39),{"Phagwah","Good Friday","Easter Monday","Labour Day","Christmas","Eid ul Azha","Romans-2","Globe-12","Neptune P1"},0)),0,$I39),
 IF(AND(NOT(OR($A38="Annual Leave",$A39="Annual Leave")),$A39="Off day"),$I39,
  MAX(0,$I39-$V39)
  ))))+W39</f>
        <v/>
      </c>
      <c r="O39" s="71">
        <f>IF(AND(OR($A38="Holiday",$A39="Holiday"),
        ISNUMBER(MATCH(TRIM($B39),{"Phagwah","Good Friday","Easter Monday","Labour Day","Christmas","Eid ul Azha","Romans-2","Globe-12","Neptune P1"},0))),
   $I39,0)</f>
        <v/>
      </c>
      <c r="P39" s="71">
        <f>IF(OR($O$7="Canteen",$O$7="Head Office"),0,IF($I39&lt;=0,0,IF(AND($I38&lt;=0,OR(TRIM($J39)="Hebrews",TRIM($J39)="Romans",TRIM($J39)="Romans-2",TRIM($J39)="Globe",TRIM($J39)="Globe-12",TRIM($J39)="Neptune P1")),1,0)))</f>
        <v/>
      </c>
      <c r="Q39" s="72" t="n"/>
      <c r="R39" s="71">
        <f>IF(OR($O$7="Canteen",$O$7="Head Office"),0,IF(
  AND(
    SUMIFS(I:I, C:C, C39) &gt;= 8,
    COUNTIFS(C$14:C39, C39)=1,
    OR(
      TEXT(D39,"hh:mm:ss")="07:00:00",
      TEXT(D39,"hh:mm:ss")="15:00:00",
      TEXT(D39,"hh:mm:ss")="23:00:00",
      TEXT(D40,"hh:mm:ss")="07:00:00",
      TEXT(D40,"hh:mm:ss")="15:00:00",
      TEXT(D40,"hh:mm:ss")="23:00:00"
    )
  ),
  1,
  0
))</f>
        <v/>
      </c>
      <c r="S39" s="71">
        <f>IF(OR($A38="Annual Leave",$A39="Annual Leave"),IF(AND($A38&lt;&gt;"Annual Leave",$A39="Annual Leave"),8,0),0)</f>
        <v/>
      </c>
      <c r="T39" s="73" t="n"/>
      <c r="U39" s="144">
        <f>MAX(0,40-Y39)</f>
        <v/>
      </c>
      <c r="V39" s="351">
        <f>IF(OR($C39="",$D39=""),0,
 IF(OR($A38="Holiday",$A39="Holiday"),0,
 IF(AND(NOT(OR($A38="Annual Leave",$A39="Annual Leave")),$A39="Off day"),0,
  IF($I38+$I39&gt;=8,IF($I38&gt;=8,0,8-$I38),$I39)
  )))</f>
        <v/>
      </c>
      <c r="W39" s="351">
        <f>MAX(0,V39-U39)</f>
        <v/>
      </c>
      <c r="X39" s="351">
        <f>IF(C39="","",C39-WEEKDAY(C39,1)+1)</f>
        <v/>
      </c>
      <c r="Y39" s="351">
        <f>SUMPRODUCT(($X$14:$X38=X39)*(($V$14:$V38)+($O$14:$O38)))+IF(X39=X14,$L$11,0)</f>
        <v/>
      </c>
      <c r="Z39" s="351" t="n"/>
      <c r="AA39" s="351" t="n"/>
      <c r="AB39" s="351" t="n"/>
      <c r="AC39" s="351" t="n"/>
      <c r="AD39" s="351" t="n"/>
      <c r="AE39" s="351" t="n"/>
      <c r="AF39" s="351" t="n"/>
    </row>
    <row r="40" ht="24" customHeight="1" s="348" thickBot="1">
      <c r="A40" s="202" t="inlineStr">
        <is>
          <t>On Day</t>
        </is>
      </c>
      <c r="B40" s="203" t="n"/>
      <c r="C40" s="105">
        <f>C38+1</f>
        <v/>
      </c>
      <c r="D40" s="74" t="n"/>
      <c r="E40" s="204">
        <f>IF(D40="", "",
 IF(D40=TIME(0,0,0), 0,
 IF(AND(D40&gt;=TIME(0,0,1), D40&lt;=TIME(2,0,0)), TIME(7,0,0),
 IF(AND(D40&gt;=TIME(6,0,0), D40&lt;=TIME(8,0,0)), TIME(12,0,0),
 IF(AND(D40&gt;TIME(8,0,0), D40&lt;=TIME(13,59,0)), TIME(15,0,0),
 IF(AND(D40&gt;=TIME(14,0,0), D40&lt;=TIME(17,59,0)), TIME(21,0,0),
 IF(AND(D40&gt;=TIME(18,0,0), D40&lt;=TIME(21,59,0)), TIME(0,0,0),
 IF(AND(D40&gt;=TIME(22,0,0), D40&lt;=TIME(23,59,59)), TIME(7,0,0), ""))))))))</f>
        <v/>
      </c>
      <c r="F40" s="205" t="n"/>
      <c r="G40" s="204">
        <f>IF(AND(D40&gt;=TIME(6,0,0),D40&lt;=TIME(8,0,0)),E40,"")</f>
        <v/>
      </c>
      <c r="H40" s="74" t="n"/>
      <c r="I40" s="106">
        <f>ROUND(IF(OR(D40="",E40="",E40=0),0,IF(H40="",MOD(E40-D40,1)*24,MOD(H40-D40,1)*24)),2)</f>
        <v/>
      </c>
      <c r="J40" s="206" t="n"/>
      <c r="K40" s="308" t="n"/>
      <c r="L40" s="189" t="n"/>
      <c r="M40" s="309">
        <f>MAX(0,V40-W40)</f>
        <v/>
      </c>
      <c r="N40" s="75">
        <f>(IF(OR($C40="",$D40=""),0,
 IF(OR($A40="Holiday",$A41="Holiday"),
    IF(ISNUMBER(MATCH(TRIM($B40),{"Phagwah","Good Friday","Easter Monday","Labour Day","Christmas","Eid ul Azha","Romans-2","Globe-12","Neptune P1"},0)),0,$I40),
 IF(AND(NOT(OR($A40="Annual Leave",$A41="Annual Leave")),$A40="Off day"),$I40,
  MAX(0,$I40-$V40)
  ))))+W40</f>
        <v/>
      </c>
      <c r="O40" s="75">
        <f>IF(AND(OR($A40="Holiday",$A41="Holiday"),
        ISNUMBER(MATCH(TRIM($B40),{"Phagwah","Good Friday","Easter Monday","Labour Day","Christmas","Eid ul Azha","Romans-2","Globe-12","Neptune P1"},0))),
   $I40,0)</f>
        <v/>
      </c>
      <c r="P40" s="75">
        <f>IF(OR($O$7="Canteen",$O$7="Head Office"),0,IF($I40&lt;=0,0,IF(OR(OR(TRIM($J40)="Hebrews",TRIM($J40)="Romans",TRIM($J40)="Romans-2",TRIM($J40)="Globe",TRIM($J40)="Globe-12",TRIM($J40)="Neptune P1"),AND($I41&gt;0,OR(TRIM($J41)="Hebrews",TRIM($J41)="Romans",TRIM($J41)="Romans-2",TRIM($J41)="Globe",TRIM($J41)="Globe-12",TRIM($J41)="Neptune P1"))),1,0)))</f>
        <v/>
      </c>
      <c r="Q40" s="76" t="n"/>
      <c r="R40" s="75">
        <f>IF(OR($O$7="Canteen",$O$7="Head Office"),0,IF(
  AND(
    SUMIFS(I:I, C:C, C40) &gt;= 8,
    COUNTIFS(C$14:C40, C40)=1,
    OR(
      TEXT(D40,"hh:mm:ss")="07:00:00",
      TEXT(D40,"hh:mm:ss")="15:00:00",
      TEXT(D40,"hh:mm:ss")="23:00:00",
      TEXT(D41,"hh:mm:ss")="07:00:00",
      TEXT(D41,"hh:mm:ss")="15:00:00",
      TEXT(D41,"hh:mm:ss")="23:00:00"
    )
  ),
  1,
  0
))</f>
        <v/>
      </c>
      <c r="S40" s="75">
        <f>IF(OR($A40="Annual Leave",$A41="Annual Leave"),IF($A40="Annual Leave",8,0),0)</f>
        <v/>
      </c>
      <c r="T40" s="107" t="n"/>
      <c r="U40" s="144">
        <f>MAX(0,40-Y40)</f>
        <v/>
      </c>
      <c r="V40" s="351">
        <f>IF(OR($C40="",$D40=""),0,
 IF(OR($A40="Holiday",$A41="Holiday"),0,
 IF(AND(NOT(OR($A40="Annual Leave",$A41="Annual Leave")),$A40="Off day"),0,
  IF($I40+$I41&gt;=8,IF($I40&gt;=8,8,$I40),$I40)
  )))</f>
        <v/>
      </c>
      <c r="W40" s="351">
        <f>MAX(0,V40-U40)</f>
        <v/>
      </c>
      <c r="X40" s="351">
        <f>IF(C40="","",C40-WEEKDAY(C40,1)+1)</f>
        <v/>
      </c>
      <c r="Y40" s="351">
        <f>SUMPRODUCT(($X$14:$X39=X40)*(($V$14:$V39)+($O$14:$O39)))+IF(X40=X14,$L$11,0)</f>
        <v/>
      </c>
      <c r="Z40" s="351" t="n"/>
      <c r="AA40" s="351" t="n"/>
      <c r="AB40" s="351" t="n"/>
      <c r="AC40" s="351" t="n"/>
      <c r="AD40" s="351" t="n"/>
      <c r="AE40" s="351" t="n"/>
      <c r="AF40" s="351" t="n"/>
    </row>
    <row r="41" ht="24" customHeight="1" s="348" thickBot="1">
      <c r="A41" s="202" t="inlineStr">
        <is>
          <t>On Day</t>
        </is>
      </c>
      <c r="B41" s="310" t="n"/>
      <c r="C41" s="105">
        <f>C40</f>
        <v/>
      </c>
      <c r="D41" s="311" t="n"/>
      <c r="E41" s="312">
        <f>IF(D41="", "",
 IF(D41=TIME(0,0,0), 0,
 IF(AND(D41&gt;=TIME(0,0,1), D41&lt;=TIME(2,0,0)), TIME(7,0,0),
 IF(AND(D41&gt;=TIME(6,0,0), D41&lt;=TIME(8,0,0)), TIME(12,0,0),
 IF(AND(D41&gt;TIME(8,0,0), D41&lt;=TIME(13,59,0)), TIME(15,0,0),
 IF(AND(D41&gt;=TIME(14,0,0), D41&lt;=TIME(17,59,0)), TIME(21,0,0),
 IF(AND(D41&gt;=TIME(18,0,0), D41&lt;=TIME(21,59,0)), TIME(0,0,0),
 IF(AND(D41&gt;=TIME(22,0,0), D41&lt;=TIME(23,59,59)), TIME(7,0,0), ""))))))))</f>
        <v/>
      </c>
      <c r="F41" s="205" t="n"/>
      <c r="G41" s="312">
        <f>IF(AND(D41&gt;=TIME(6,0,0),D41&lt;=TIME(8,0,0)),E41,"")</f>
        <v/>
      </c>
      <c r="H41" s="311" t="n"/>
      <c r="I41" s="106">
        <f>ROUND(IF(OR(D41="",E41="",E41=0),0,IF(H41="",MOD(E41-D41,1)*24,MOD(H41-D41,1)*24)),2)</f>
        <v/>
      </c>
      <c r="J41" s="207" t="n"/>
      <c r="K41" s="308" t="n"/>
      <c r="L41" s="189" t="n"/>
      <c r="M41" s="309">
        <f>MAX(0,V41-W41)</f>
        <v/>
      </c>
      <c r="N41" s="313">
        <f>(IF(OR($C41="",$D41=""),0,
 IF(OR($A40="Holiday",$A41="Holiday"),
    IF(ISNUMBER(MATCH(TRIM($B41),{"Phagwah","Good Friday","Easter Monday","Labour Day","Christmas","Eid ul Azha","Romans-2","Globe-12","Neptune P1"},0)),0,$I41),
 IF(AND(NOT(OR($A40="Annual Leave",$A41="Annual Leave")),$A41="Off day"),$I41,
  MAX(0,$I41-$V41)
  ))))+W41</f>
        <v/>
      </c>
      <c r="O41" s="313">
        <f>IF(AND(OR($A40="Holiday",$A41="Holiday"),
        ISNUMBER(MATCH(TRIM($B41),{"Phagwah","Good Friday","Easter Monday","Labour Day","Christmas","Eid ul Azha","Romans-2","Globe-12","Neptune P1"},0))),
   $I41,0)</f>
        <v/>
      </c>
      <c r="P41" s="313">
        <f>IF(OR($O$7="Canteen",$O$7="Head Office"),0,IF($I41&lt;=0,0,IF(AND($I40&lt;=0,OR(TRIM($J41)="Hebrews",TRIM($J41)="Romans",TRIM($J41)="Romans-2",TRIM($J41)="Globe",TRIM($J41)="Globe-12",TRIM($J41)="Neptune P1")),1,0)))</f>
        <v/>
      </c>
      <c r="Q41" s="314" t="n"/>
      <c r="R41" s="313">
        <f>IF(OR($O$7="Canteen",$O$7="Head Office"),0,IF(
  AND(
    SUMIFS(I:I, C:C, C41) &gt;= 8,
    COUNTIFS(C$14:C41, C41)=1,
    OR(
      TEXT(D41,"hh:mm:ss")="07:00:00",
      TEXT(D41,"hh:mm:ss")="15:00:00",
      TEXT(D41,"hh:mm:ss")="23:00:00",
      TEXT(D42,"hh:mm:ss")="07:00:00",
      TEXT(D42,"hh:mm:ss")="15:00:00",
      TEXT(D42,"hh:mm:ss")="23:00:00"
    )
  ),
  1,
  0
))</f>
        <v/>
      </c>
      <c r="S41" s="313">
        <f>IF(OR($A40="Annual Leave",$A41="Annual Leave"),IF(AND($A40&lt;&gt;"Annual Leave",$A41="Annual Leave"),8,0),0)</f>
        <v/>
      </c>
      <c r="T41" s="315" t="n"/>
      <c r="U41" s="144">
        <f>MAX(0,40-Y41)</f>
        <v/>
      </c>
      <c r="V41" s="351">
        <f>IF(OR($C41="",$D41=""),0,
 IF(OR($A40="Holiday",$A41="Holiday"),0,
 IF(AND(NOT(OR($A40="Annual Leave",$A41="Annual Leave")),$A41="Off day"),0,
  IF($I40+$I41&gt;=8,IF($I40&gt;=8,0,8-$I40),$I41)
  )))</f>
        <v/>
      </c>
      <c r="W41" s="351">
        <f>MAX(0,V41-U41)</f>
        <v/>
      </c>
      <c r="X41" s="351">
        <f>IF(C41="","",C41-WEEKDAY(C41,1)+1)</f>
        <v/>
      </c>
      <c r="Y41" s="351">
        <f>SUMPRODUCT(($X$14:$X40=X41)*(($V$14:$V40)+($O$14:$O40)))+IF(X41=X14,$L$11,0)</f>
        <v/>
      </c>
      <c r="Z41" s="351" t="n"/>
      <c r="AA41" s="351" t="n"/>
      <c r="AB41" s="351" t="n"/>
      <c r="AC41" s="351" t="n"/>
      <c r="AD41" s="351" t="n"/>
      <c r="AE41" s="351" t="n"/>
      <c r="AF41" s="351" t="n"/>
    </row>
    <row r="42" ht="24" customHeight="1" s="348" thickBot="1">
      <c r="A42" s="208" t="inlineStr">
        <is>
          <t>On Day</t>
        </is>
      </c>
      <c r="B42" s="209" t="n"/>
      <c r="C42" s="108">
        <f>C40+1</f>
        <v/>
      </c>
      <c r="D42" s="77" t="n"/>
      <c r="E42" s="210">
        <f>IF(D42="", "",
 IF(D42=TIME(0,0,0), 0,
 IF(AND(D42&gt;=TIME(0,0,1), D42&lt;=TIME(2,0,0)), TIME(7,0,0),
 IF(AND(D42&gt;=TIME(6,0,0), D42&lt;=TIME(8,0,0)), TIME(12,0,0),
 IF(AND(D42&gt;TIME(8,0,0), D42&lt;=TIME(13,59,0)), TIME(15,0,0),
 IF(AND(D42&gt;=TIME(14,0,0), D42&lt;=TIME(17,59,0)), TIME(21,0,0),
 IF(AND(D42&gt;=TIME(18,0,0), D42&lt;=TIME(21,59,0)), TIME(0,0,0),
 IF(AND(D42&gt;=TIME(22,0,0), D42&lt;=TIME(23,59,59)), TIME(7,0,0), ""))))))))</f>
        <v/>
      </c>
      <c r="F42" s="211" t="n"/>
      <c r="G42" s="210">
        <f>IF(AND(D42&gt;=TIME(6,0,0),D42&lt;=TIME(8,0,0)),E42,"")</f>
        <v/>
      </c>
      <c r="H42" s="77" t="n"/>
      <c r="I42" s="16">
        <f>ROUND(IF(OR(D42="",E42="",E42=0),0,IF(H42="",MOD(E42-D42,1)*24,MOD(H42-D42,1)*24)),2)</f>
        <v/>
      </c>
      <c r="J42" s="212" t="n"/>
      <c r="K42" s="316" t="n"/>
      <c r="L42" s="181" t="n"/>
      <c r="M42" s="317">
        <f>MAX(0,V42-W42)</f>
        <v/>
      </c>
      <c r="N42" s="17">
        <f>(IF(OR($C42="",$D42=""),0,
 IF(OR($A42="Holiday",$A43="Holiday"),
    IF(ISNUMBER(MATCH(TRIM($B42),{"Phagwah","Good Friday","Easter Monday","Labour Day","Christmas","Eid ul Azha","Romans-2","Globe-12","Neptune P1"},0)),0,$I42),
 IF(AND(NOT(OR($A42="Annual Leave",$A43="Annual Leave")),$A42="Off day"),$I42,
  MAX(0,$I42-$V42)
  ))))+W42</f>
        <v/>
      </c>
      <c r="O42" s="213">
        <f>IF(AND(OR($A42="Holiday",$A43="Holiday"),
        ISNUMBER(MATCH(TRIM($B42),{"Phagwah","Good Friday","Easter Monday","Labour Day","Christmas","Eid ul Azha","Romans-2","Globe-12","Neptune P1"},0))),
   $I42,0)</f>
        <v/>
      </c>
      <c r="P42" s="17">
        <f>IF(OR($O$7="Canteen",$O$7="Head Office"),0,IF($I42&lt;=0,0,IF(OR(OR(TRIM($J42)="Hebrews",TRIM($J42)="Romans",TRIM($J42)="Romans-2",TRIM($J42)="Globe",TRIM($J42)="Globe-12",TRIM($J42)="Neptune P1"),AND($I43&gt;0,OR(TRIM($J43)="Hebrews",TRIM($J43)="Romans",TRIM($J43)="Romans-2",TRIM($J43)="Globe",TRIM($J43)="Globe-12",TRIM($J43)="Neptune P1"))),1,0)))</f>
        <v/>
      </c>
      <c r="Q42" s="78" t="n"/>
      <c r="R42" s="213">
        <f>IF(OR($O$7="Canteen",$O$7="Head Office"),0,IF(
  AND(
    SUMIFS(I:I, C:C, C42) &gt;= 8,
    COUNTIFS(C$14:C42, C42)=1,
    OR(
      TEXT(D42,"hh:mm:ss")="07:00:00",
      TEXT(D42,"hh:mm:ss")="15:00:00",
      TEXT(D42,"hh:mm:ss")="23:00:00",
      TEXT(D43,"hh:mm:ss")="07:00:00",
      TEXT(D43,"hh:mm:ss")="15:00:00",
      TEXT(D43,"hh:mm:ss")="23:00:00"
    )
  ),
  1,
  0
))</f>
        <v/>
      </c>
      <c r="S42" s="213">
        <f>IF(OR($A42="Annual Leave",$A43="Annual Leave"),IF($A42="Annual Leave",8,0),0)</f>
        <v/>
      </c>
      <c r="T42" s="79" t="n"/>
      <c r="U42" s="144">
        <f>MAX(0,40-Y42)</f>
        <v/>
      </c>
      <c r="V42" s="351">
        <f>IF(OR($C42="",$D42=""),0,
 IF(OR($A42="Holiday",$A43="Holiday"),0,
 IF(AND(NOT(OR($A42="Annual Leave",$A43="Annual Leave")),$A42="Off day"),0,
  IF($I42+$I43&gt;=8,IF($I42&gt;=8,8,$I42),$I42)
  )))</f>
        <v/>
      </c>
      <c r="W42" s="351">
        <f>MAX(0,V42-U42)</f>
        <v/>
      </c>
      <c r="X42" s="351">
        <f>IF(C42="","",C42-WEEKDAY(C42,1)+1)</f>
        <v/>
      </c>
      <c r="Y42" s="351">
        <f>SUMPRODUCT(($X$14:$X41=X42)*(($V$14:$V41)+($O$14:$O41)))+IF(X42=X14,$L$11,0)</f>
        <v/>
      </c>
      <c r="Z42" s="351" t="n"/>
      <c r="AA42" s="351" t="n"/>
      <c r="AB42" s="351" t="n"/>
      <c r="AC42" s="351" t="n"/>
      <c r="AD42" s="351" t="n"/>
      <c r="AE42" s="351" t="n"/>
      <c r="AF42" s="351" t="n"/>
    </row>
    <row r="43" ht="24" customHeight="1" s="348" thickBot="1">
      <c r="A43" s="208" t="inlineStr">
        <is>
          <t>On Day</t>
        </is>
      </c>
      <c r="B43" s="214" t="n"/>
      <c r="C43" s="109">
        <f>C42</f>
        <v/>
      </c>
      <c r="D43" s="18" t="n"/>
      <c r="E43" s="215">
        <f>IF(D43="", "",
 IF(D43=TIME(0,0,0), 0,
 IF(AND(D43&gt;=TIME(0,0,1), D43&lt;=TIME(2,0,0)), TIME(7,0,0),
 IF(AND(D43&gt;=TIME(6,0,0), D43&lt;=TIME(8,0,0)), TIME(12,0,0),
 IF(AND(D43&gt;TIME(8,0,0), D43&lt;=TIME(13,59,0)), TIME(15,0,0),
 IF(AND(D43&gt;=TIME(14,0,0), D43&lt;=TIME(17,59,0)), TIME(21,0,0),
 IF(AND(D43&gt;=TIME(18,0,0), D43&lt;=TIME(21,59,0)), TIME(0,0,0),
 IF(AND(D43&gt;=TIME(22,0,0), D43&lt;=TIME(23,59,59)), TIME(7,0,0), ""))))))))</f>
        <v/>
      </c>
      <c r="F43" s="216" t="n"/>
      <c r="G43" s="215">
        <f>IF(AND(D43&gt;=TIME(6,0,0),D43&lt;=TIME(8,0,0)),E43,"")</f>
        <v/>
      </c>
      <c r="H43" s="18" t="n"/>
      <c r="I43" s="19">
        <f>ROUND(IF(OR(D43="",E43="",E43=0),0,IF(H43="",MOD(E43-D43,1)*24,MOD(H43-D43,1)*24)),2)</f>
        <v/>
      </c>
      <c r="J43" s="212" t="n"/>
      <c r="K43" s="316" t="n"/>
      <c r="L43" s="183" t="n"/>
      <c r="M43" s="317">
        <f>MAX(0,V43-W43)</f>
        <v/>
      </c>
      <c r="N43" s="20">
        <f>(IF(OR($C43="",$D43=""),0,
 IF(OR($A42="Holiday",$A43="Holiday"),
    IF(ISNUMBER(MATCH(TRIM($B43),{"Phagwah","Good Friday","Easter Monday","Labour Day","Christmas","Eid ul Azha","Romans-2","Globe-12","Neptune P1"},0)),0,$I43),
 IF(AND(NOT(OR($A42="Annual Leave",$A43="Annual Leave")),$A43="Off day"),$I43,
  MAX(0,$I43-$V43)
  ))))+W43</f>
        <v/>
      </c>
      <c r="O43" s="20">
        <f>IF(AND(OR($A42="Holiday",$A43="Holiday"),
        ISNUMBER(MATCH(TRIM($B43),{"Phagwah","Good Friday","Easter Monday","Labour Day","Christmas","Eid ul Azha","Romans-2","Globe-12","Neptune P1"},0))),
   $I43,0)</f>
        <v/>
      </c>
      <c r="P43" s="20">
        <f>IF(OR($O$7="Canteen",$O$7="Head Office"),0,IF($I43&lt;=0,0,IF(AND($I42&lt;=0,OR(TRIM($J43)="Hebrews",TRIM($J43)="Romans",TRIM($J43)="Romans-2",TRIM($J43)="Globe",TRIM($J43)="Globe-12",TRIM($J43)="Neptune P1")),1,0)))</f>
        <v/>
      </c>
      <c r="Q43" s="21" t="n"/>
      <c r="R43" s="20">
        <f>IF(OR($O$7="Canteen",$O$7="Head Office"),0,IF(
  AND(
    SUMIFS(I:I, C:C, C43) &gt;= 8,
    COUNTIFS(C$14:C43, C43)=1,
    OR(
      TEXT(D43,"hh:mm:ss")="07:00:00",
      TEXT(D43,"hh:mm:ss")="15:00:00",
      TEXT(D43,"hh:mm:ss")="23:00:00",
      TEXT(D49,"hh:mm:ss")="07:00:00",
      TEXT(D49,"hh:mm:ss")="15:00:00",
      TEXT(D49,"hh:mm:ss")="23:00:00"
    )
  ),
  1,
  0
))</f>
        <v/>
      </c>
      <c r="S43" s="20">
        <f>IF(OR($A42="Annual Leave",$A43="Annual Leave"),IF(AND($A42&lt;&gt;"Annual Leave",$A43="Annual Leave"),8,0),0)</f>
        <v/>
      </c>
      <c r="T43" s="22" t="n"/>
      <c r="U43" s="144">
        <f>MAX(0,40-Y43)</f>
        <v/>
      </c>
      <c r="V43" s="351">
        <f>IF(OR($C43="",$D43=""),0,
 IF(OR($A42="Holiday",$A43="Holiday"),0,
 IF(AND(NOT(OR($A42="Annual Leave",$A43="Annual Leave")),$A43="Off day"),0,
  IF($I42+$I43&gt;=8,IF($I42&gt;=8,0,8-$I42),$I43)
  )))</f>
        <v/>
      </c>
      <c r="W43" s="351">
        <f>MAX(0,V43-U43)</f>
        <v/>
      </c>
      <c r="X43" s="351">
        <f>IF(C43="","",C43-WEEKDAY(C43,1)+1)</f>
        <v/>
      </c>
      <c r="Y43" s="351">
        <f>SUMPRODUCT(($X$14:$X42=X43)*(($V$14:$V42)+($O$14:$O42)))+IF(X43=X14,$L$11,0)</f>
        <v/>
      </c>
      <c r="Z43" s="351" t="n"/>
      <c r="AA43" s="351" t="n"/>
      <c r="AB43" s="351" t="n"/>
      <c r="AC43" s="351" t="n"/>
      <c r="AD43" s="351" t="n"/>
      <c r="AE43" s="351" t="n"/>
      <c r="AF43" s="351" t="n"/>
    </row>
    <row r="44" ht="24" customHeight="1" s="348" thickBot="1">
      <c r="A44" s="176" t="n"/>
      <c r="B44" s="176" t="n"/>
      <c r="C44" s="217" t="n"/>
      <c r="D44" s="110" t="n"/>
      <c r="E44" s="110" t="n"/>
      <c r="F44" s="218" t="n"/>
      <c r="G44" s="110" t="n"/>
      <c r="H44" s="110" t="n"/>
      <c r="I44" s="219" t="n"/>
      <c r="J44" s="219" t="n"/>
      <c r="K44" s="219" t="n"/>
      <c r="L44" s="219" t="n"/>
      <c r="M44" s="111">
        <f>MAX(0,V44-W44)</f>
        <v/>
      </c>
      <c r="N44" s="112">
        <f>(IF(OR($C44="",$D44=""),0,
 IF(OR($A44="Holiday",$A45="Holiday"),
    IF(ISNUMBER(MATCH(TRIM($B44),{"Phagwah","Good Friday","Easter Monday","Labour Day","Christmas","Eid ul Azha","Romans-2","Globe-12","Neptune P1"},0)),0,$I44),
 IF(AND(NOT(OR($A44="Annual Leave",$A45="Annual Leave")),$A44="Off day"),$I44,
  MAX(0,$I44-$V44)
  ))))+W44</f>
        <v/>
      </c>
      <c r="O44" s="112">
        <f>IF(AND(OR($A44="Holiday",$A45="Holiday"),
        ISNUMBER(MATCH(TRIM($B44),{"Phagwah","Good Friday","Easter Monday","Labour Day","Christmas","Eid ul Azha","Romans-2","Globe-12","Neptune P1"},0))),
   $I44,0)</f>
        <v/>
      </c>
      <c r="P44" s="112">
        <f>IF(OR($O$7="Canteen",$O$7="Head Office"),0,IF($I44&lt;=0,0,IF(OR(OR(TRIM($J44)="Hebrews",TRIM($J44)="Romans",TRIM($J44)="Romans-2",TRIM($J44)="Globe",TRIM($J44)="Globe-12",TRIM($J44)="Neptune P1"),AND($I45&gt;0,OR(TRIM($J45)="Hebrews",TRIM($J45)="Romans",TRIM($J45)="Romans-2",TRIM($J45)="Globe",TRIM($J45)="Globe-12",TRIM($J45)="Neptune P1"))),1,0)))</f>
        <v/>
      </c>
      <c r="Q44" s="113" t="n"/>
      <c r="R44" s="113" t="n"/>
      <c r="S44" s="112">
        <f>IF(OR($A44="Annual Leave",$A45="Annual Leave"),IF($A44="Annual Leave",8,0),0)</f>
        <v/>
      </c>
      <c r="T44" s="114" t="n"/>
      <c r="U44" s="144">
        <f>MAX(0,40-Y44)</f>
        <v/>
      </c>
      <c r="V44" s="351">
        <f>IF(OR($C44="",$D44=""),0,
 IF(OR($A44="Holiday",$A45="Holiday"),0,
 IF(AND(NOT(OR($A44="Annual Leave",$A45="Annual Leave")),$A44="Off day"),0,
  IF($I44+$I45&gt;=8,IF($I44&gt;=8,8,$I44),$I44)
  )))</f>
        <v/>
      </c>
      <c r="W44" s="351">
        <f>MAX(0,V44-U44)</f>
        <v/>
      </c>
      <c r="X44" s="351">
        <f>IF(C44="","",C44-WEEKDAY(C44,1)+1)</f>
        <v/>
      </c>
      <c r="Y44" s="351">
        <f>SUMPRODUCT(($X$14:$X43=X44)*(($V$14:$V43)+($O$14:$O43)))+IF(X44=X14,$L$11,0)</f>
        <v/>
      </c>
      <c r="Z44" s="351" t="n"/>
      <c r="AA44" s="351" t="n"/>
      <c r="AB44" s="351" t="n"/>
      <c r="AC44" s="351" t="n"/>
      <c r="AD44" s="351" t="n"/>
      <c r="AE44" s="351" t="n"/>
      <c r="AF44" s="351" t="n"/>
    </row>
    <row r="45" ht="24" customHeight="1" s="348" thickBot="1">
      <c r="A45" s="154" t="inlineStr">
        <is>
          <t>On Day</t>
        </is>
      </c>
      <c r="B45" s="318" t="n"/>
      <c r="C45" s="115">
        <f>C42+1</f>
        <v/>
      </c>
      <c r="D45" s="319" t="n"/>
      <c r="E45" s="320">
        <f>IF(D45="", "",
 IF(D45=TIME(0,0,0), 0,
 IF(AND(D45&gt;=TIME(0,0,1), D45&lt;=TIME(2,0,0)), TIME(7,0,0),
 IF(AND(D45&gt;=TIME(6,0,0), D45&lt;=TIME(8,0,0)), TIME(12,0,0),
 IF(AND(D45&gt;TIME(8,0,0), D45&lt;=TIME(13,59,0)), TIME(15,0,0),
 IF(AND(D45&gt;=TIME(14,0,0), D45&lt;=TIME(17,59,0)), TIME(21,0,0),
 IF(AND(D45&gt;=TIME(18,0,0), D45&lt;=TIME(21,59,0)), TIME(0,0,0),
 IF(AND(D45&gt;=TIME(22,0,0), D45&lt;=TIME(23,59,59)), TIME(7,0,0), ""))))))))</f>
        <v/>
      </c>
      <c r="F45" s="321" t="n"/>
      <c r="G45" s="320">
        <f>IF(AND(D45&gt;=TIME(6,0,0),D45&lt;=TIME(8,0,0)),E45,"")</f>
        <v/>
      </c>
      <c r="H45" s="319" t="n"/>
      <c r="I45" s="30">
        <f>ROUND(IF(OR(D45="",E45="",E45=0),0,IF(H45="",MOD(E45-D45,1)*24,MOD(H45-D45,1)*24)),2)</f>
        <v/>
      </c>
      <c r="J45" s="220" t="n"/>
      <c r="K45" s="274" t="n"/>
      <c r="L45" s="181" t="n"/>
      <c r="M45" s="275">
        <f>MAX(0,V45-W45)</f>
        <v/>
      </c>
      <c r="N45" s="322">
        <f>(IF(OR($C45="",$D45=""),0,
 IF(OR($A44="Holiday",$A45="Holiday"),
    IF(ISNUMBER(MATCH(TRIM($B45),{"Phagwah","Good Friday","Easter Monday","Labour Day","Christmas","Eid ul Azha","Romans-2","Globe-12","Neptune P1"},0)),0,$I45),
 IF(AND(NOT(OR($A44="Annual Leave",$A45="Annual Leave")),$A45="Off day"),$I45,
  MAX(0,$I45-$V45)
  ))))+W45</f>
        <v/>
      </c>
      <c r="O45" s="322">
        <f>IF(AND(OR($A44="Holiday",$A45="Holiday"),
        ISNUMBER(MATCH(TRIM($B45),{"Phagwah","Good Friday","Easter Monday","Labour Day","Christmas","Eid ul Azha","Romans-2","Globe-12","Neptune P1"},0))),
   $I45,0)</f>
        <v/>
      </c>
      <c r="P45" s="322">
        <f>IF(OR($O$7="Canteen",$O$7="Head Office"),0,IF($I45&lt;=0,0,IF(AND($I44&lt;=0,OR(TRIM($J45)="Hebrews",TRIM($J45)="Romans",TRIM($J45)="Romans-2",TRIM($J45)="Globe",TRIM($J45)="Globe-12",TRIM($J45)="Neptune P1")),1,0)))</f>
        <v/>
      </c>
      <c r="Q45" s="323" t="n"/>
      <c r="R45" s="322">
        <f>IF(OR($O$7="Canteen",$O$7="Head Office"),0,IF(
  AND(
    SUMIFS(I:I, C:C, C45) &gt;= 8,
    COUNTIFS(C$14:C45, C45)=1,
    OR(
      TEXT(D45,"hh:mm:ss")="07:00:00",
      TEXT(D45,"hh:mm:ss")="15:00:00",
      TEXT(D45,"hh:mm:ss")="23:00:00",
      TEXT(D46,"hh:mm:ss")="07:00:00",
      TEXT(D46,"hh:mm:ss")="15:00:00",
      TEXT(D46,"hh:mm:ss")="23:00:00"
    )
  ),
  1,
  0
))</f>
        <v/>
      </c>
      <c r="S45" s="322">
        <f>IF(OR($A44="Annual Leave",$A45="Annual Leave"),IF(AND($A44&lt;&gt;"Annual Leave",$A45="Annual Leave"),8,0),0)</f>
        <v/>
      </c>
      <c r="T45" s="116" t="n"/>
      <c r="U45" s="144">
        <f>MAX(0,40-Y45)</f>
        <v/>
      </c>
      <c r="V45" s="351">
        <f>IF(OR($C45="",$D45=""),0,
 IF(OR($A44="Holiday",$A45="Holiday"),0,
 IF(AND(NOT(OR($A44="Annual Leave",$A45="Annual Leave")),$A45="Off day"),0,
  IF($I44+$I45&gt;=8,IF($I44&gt;=8,0,8-$I44),$I45)
  )))</f>
        <v/>
      </c>
      <c r="W45" s="351">
        <f>MAX(0,V45-U45)</f>
        <v/>
      </c>
      <c r="X45" s="351">
        <f>IF(C45="","",C45-WEEKDAY(C45,1)+1)</f>
        <v/>
      </c>
      <c r="Y45" s="351">
        <f>SUMPRODUCT(($X$14:$X44=X45)*(($V$14:$V44)+($O$14:$O44)))+IF(X45=X14,$L$11,0)</f>
        <v/>
      </c>
      <c r="Z45" s="351" t="n"/>
      <c r="AA45" s="351" t="n"/>
      <c r="AB45" s="351" t="n"/>
      <c r="AC45" s="351" t="n"/>
      <c r="AD45" s="351" t="n"/>
      <c r="AE45" s="351" t="n"/>
      <c r="AF45" s="351" t="n"/>
    </row>
    <row r="46" ht="24" customHeight="1" s="348" thickBot="1">
      <c r="A46" s="154" t="inlineStr">
        <is>
          <t>On Day</t>
        </is>
      </c>
      <c r="B46" s="305" t="n"/>
      <c r="C46" s="90">
        <f>C45</f>
        <v/>
      </c>
      <c r="D46" s="80" t="n"/>
      <c r="E46" s="221">
        <f>IF(D46="", "",
 IF(D46=TIME(0,0,0), 0,
 IF(AND(D46&gt;=TIME(0,0,1), D46&lt;=TIME(2,0,0)), TIME(7,0,0),
 IF(AND(D46&gt;=TIME(6,0,0), D46&lt;=TIME(8,0,0)), TIME(12,0,0),
 IF(AND(D46&gt;TIME(8,0,0), D46&lt;=TIME(13,59,0)), TIME(15,0,0),
 IF(AND(D46&gt;=TIME(14,0,0), D46&lt;=TIME(17,59,0)), TIME(21,0,0),
 IF(AND(D46&gt;=TIME(18,0,0), D46&lt;=TIME(21,59,0)), TIME(0,0,0),
 IF(AND(D46&gt;=TIME(22,0,0), D46&lt;=TIME(23,59,59)), TIME(7,0,0), ""))))))))</f>
        <v/>
      </c>
      <c r="F46" s="156" t="n"/>
      <c r="G46" s="221">
        <f>IF(AND(D46&gt;=TIME(6,0,0),D46&lt;=TIME(8,0,0)),E46,"")</f>
        <v/>
      </c>
      <c r="H46" s="80" t="n"/>
      <c r="I46" s="30">
        <f>ROUND(IF(OR(D46="",E46="",E46=0),0,IF(H46="",MOD(E46-D46,1)*24,MOD(H46-D46,1)*24)),2)</f>
        <v/>
      </c>
      <c r="J46" s="158" t="n"/>
      <c r="K46" s="274" t="n"/>
      <c r="L46" s="189" t="n"/>
      <c r="M46" s="275">
        <f>MAX(0,V46-W46)</f>
        <v/>
      </c>
      <c r="N46" s="81">
        <f>(IF(OR($C46="",$D46=""),0,
 IF(OR($A46="Holiday",$A47="Holiday"),
    IF(ISNUMBER(MATCH(TRIM($B46),{"Phagwah","Good Friday","Easter Monday","Labour Day","Christmas","Eid ul Azha","Romans-2","Globe-12","Neptune P1"},0)),0,$I46),
 IF(AND(NOT(OR($A46="Annual Leave",$A47="Annual Leave")),$A46="Off day"),$I46,
  MAX(0,$I46-$V46)
  ))))+W46</f>
        <v/>
      </c>
      <c r="O46" s="81">
        <f>IF(AND(OR($A46="Holiday",$A47="Holiday"),
        ISNUMBER(MATCH(TRIM($B46),{"Phagwah","Good Friday","Easter Monday","Labour Day","Christmas","Eid ul Azha","Romans-2","Globe-12","Neptune P1"},0))),
   $I46,0)</f>
        <v/>
      </c>
      <c r="P46" s="81">
        <f>IF(OR($O$7="Canteen",$O$7="Head Office"),0,IF($I46&lt;=0,0,IF(OR(OR(TRIM($J46)="Hebrews",TRIM($J46)="Romans",TRIM($J46)="Romans-2",TRIM($J46)="Globe",TRIM($J46)="Globe-12",TRIM($J46)="Neptune P1"),AND($I47&gt;0,OR(TRIM($J47)="Hebrews",TRIM($J47)="Romans",TRIM($J47)="Romans-2",TRIM($J47)="Globe",TRIM($J47)="Globe-12",TRIM($J47)="Neptune P1"))),1,0)))</f>
        <v/>
      </c>
      <c r="Q46" s="82" t="n"/>
      <c r="R46" s="81">
        <f>IF(OR($O$7="Canteen",$O$7="Head Office"),0,IF(
  AND(
    SUMIFS(I:I, C:C, C46) &gt;= 8,
    COUNTIFS(C$14:C46, C46)=1,
    OR(
      TEXT(D46,"hh:mm:ss")="07:00:00",
      TEXT(D46,"hh:mm:ss")="15:00:00",
      TEXT(D46,"hh:mm:ss")="23:00:00",
      TEXT(D51,"hh:mm:ss")="07:00:00",
      TEXT(D51,"hh:mm:ss")="15:00:00",
      TEXT(D51,"hh:mm:ss")="23:00:00"
    )
  ),
  1,
  0
))</f>
        <v/>
      </c>
      <c r="S46" s="81">
        <f>IF(OR($A46="Annual Leave",$A47="Annual Leave"),IF($A46="Annual Leave",8,0),0)</f>
        <v/>
      </c>
      <c r="T46" s="117" t="n"/>
      <c r="U46" s="144">
        <f>MAX(0,40-Y46)</f>
        <v/>
      </c>
      <c r="V46" s="351">
        <f>IF(OR($C46="",$D46=""),0,
 IF(OR($A46="Holiday",$A47="Holiday"),0,
 IF(AND(NOT(OR($A46="Annual Leave",$A47="Annual Leave")),$A46="Off day"),0,
  IF($I46+$I47&gt;=8,IF($I46&gt;=8,8,$I46),$I46)
  )))</f>
        <v/>
      </c>
      <c r="W46" s="351">
        <f>MAX(0,V46-U46)</f>
        <v/>
      </c>
      <c r="X46" s="351">
        <f>IF(C46="","",C46-WEEKDAY(C46,1)+1)</f>
        <v/>
      </c>
      <c r="Y46" s="351">
        <f>SUMPRODUCT(($X$14:$X45=X46)*(($V$14:$V45)+($O$14:$O45)))+IF(X46=X14,$L$11,0)</f>
        <v/>
      </c>
      <c r="Z46" s="351" t="n"/>
      <c r="AA46" s="351" t="n"/>
      <c r="AB46" s="351" t="n"/>
      <c r="AC46" s="351" t="n"/>
      <c r="AD46" s="351" t="n"/>
      <c r="AE46" s="351" t="n"/>
      <c r="AF46" s="351" t="n"/>
    </row>
    <row r="47" ht="24" customHeight="1" s="348" thickBot="1">
      <c r="A47" s="184" t="inlineStr">
        <is>
          <t>On Day</t>
        </is>
      </c>
      <c r="B47" s="222" t="n"/>
      <c r="C47" s="118">
        <f>C45+1</f>
        <v/>
      </c>
      <c r="D47" s="83" t="n"/>
      <c r="E47" s="223">
        <f>IF(D47="", "",
 IF(D47=TIME(0,0,0), 0,
 IF(AND(D47&gt;=TIME(0,0,1), D47&lt;=TIME(2,0,0)), TIME(7,0,0),
 IF(AND(D47&gt;=TIME(6,0,0), D47&lt;=TIME(8,0,0)), TIME(12,0,0),
 IF(AND(D47&gt;TIME(8,0,0), D47&lt;=TIME(13,59,0)), TIME(15,0,0),
 IF(AND(D47&gt;=TIME(14,0,0), D47&lt;=TIME(17,59,0)), TIME(21,0,0),
 IF(AND(D47&gt;=TIME(18,0,0), D47&lt;=TIME(21,59,0)), TIME(0,0,0),
 IF(AND(D47&gt;=TIME(22,0,0), D47&lt;=TIME(23,59,59)), TIME(7,0,0), ""))))))))</f>
        <v/>
      </c>
      <c r="F47" s="224" t="n"/>
      <c r="G47" s="223">
        <f>IF(AND(D47&gt;=TIME(6,0,0),D47&lt;=TIME(8,0,0)),E47,"")</f>
        <v/>
      </c>
      <c r="H47" s="83" t="n"/>
      <c r="I47" s="23">
        <f>ROUND(IF(OR(D47="",E47="",E47=0),0,IF(H47="",MOD(E47-D47,1)*24,MOD(H47-D47,1)*24)),2)</f>
        <v/>
      </c>
      <c r="J47" s="225" t="n"/>
      <c r="K47" s="297" t="n"/>
      <c r="L47" s="181" t="n"/>
      <c r="M47" s="298">
        <f>MAX(0,V47-W47)</f>
        <v/>
      </c>
      <c r="N47" s="84">
        <f>(IF(OR($C47="",$D47=""),0,
 IF(OR($A46="Holiday",$A47="Holiday"),
    IF(ISNUMBER(MATCH(TRIM($B47),{"Phagwah","Good Friday","Easter Monday","Labour Day","Christmas","Eid ul Azha","Romans-2","Globe-12","Neptune P1"},0)),0,$I47),
 IF(AND(NOT(OR($A46="Annual Leave",$A47="Annual Leave")),$A47="Off day"),$I47,
  MAX(0,$I47-$V47)
  ))))+W47</f>
        <v/>
      </c>
      <c r="O47" s="84">
        <f>IF(AND(OR($A46="Holiday",$A47="Holiday"),
        ISNUMBER(MATCH(TRIM($B47),{"Phagwah","Good Friday","Easter Monday","Labour Day","Christmas","Eid ul Azha","Romans-2","Globe-12","Neptune P1"},0))),
   $I47,0)</f>
        <v/>
      </c>
      <c r="P47" s="84">
        <f>IF(OR($O$7="Canteen",$O$7="Head Office"),0,IF($I47&lt;=0,0,IF(AND($I46&lt;=0,OR(TRIM($J47)="Hebrews",TRIM($J47)="Romans",TRIM($J47)="Romans-2",TRIM($J47)="Globe",TRIM($J47)="Globe-12",TRIM($J47)="Neptune P1")),1,0)))</f>
        <v/>
      </c>
      <c r="Q47" s="85" t="n"/>
      <c r="R47" s="84">
        <f>IF(OR($O$7="Canteen",$O$7="Head Office"),0,IF(
  AND(
    SUMIFS(I:I, C:C, C47) &gt;= 8,
    COUNTIFS(C$14:C47, C47)=1,
    OR(
      TEXT(D47,"hh:mm:ss")="07:00:00",
      TEXT(D47,"hh:mm:ss")="15:00:00",
      TEXT(D47,"hh:mm:ss")="23:00:00",
      TEXT(D48,"hh:mm:ss")="07:00:00",
      TEXT(D48,"hh:mm:ss")="15:00:00",
      TEXT(D48,"hh:mm:ss")="23:00:00"
    )
  ),
  1,
  0
))</f>
        <v/>
      </c>
      <c r="S47" s="84">
        <f>IF(OR($A46="Annual Leave",$A47="Annual Leave"),IF(AND($A46&lt;&gt;"Annual Leave",$A47="Annual Leave"),8,0),0)</f>
        <v/>
      </c>
      <c r="T47" s="86" t="n"/>
      <c r="U47" s="144">
        <f>MAX(0,40-Y47)</f>
        <v/>
      </c>
      <c r="V47" s="351">
        <f>IF(OR($C47="",$D47=""),0,
 IF(OR($A46="Holiday",$A47="Holiday"),0,
 IF(AND(NOT(OR($A46="Annual Leave",$A47="Annual Leave")),$A47="Off day"),0,
  IF($I46+$I47&gt;=8,IF($I46&gt;=8,0,8-$I46),$I47)
  )))</f>
        <v/>
      </c>
      <c r="W47" s="351">
        <f>MAX(0,V47-U47)</f>
        <v/>
      </c>
      <c r="X47" s="351">
        <f>IF(C47="","",C47-WEEKDAY(C47,1)+1)</f>
        <v/>
      </c>
      <c r="Y47" s="351">
        <f>SUMPRODUCT(($X$14:$X46=X47)*(($V$14:$V46)+($O$14:$O46)))+IF(X47=X14,$L$11,0)</f>
        <v/>
      </c>
      <c r="Z47" s="351" t="n"/>
      <c r="AA47" s="351" t="n"/>
      <c r="AB47" s="351" t="n"/>
      <c r="AC47" s="351" t="n"/>
      <c r="AD47" s="351" t="n"/>
      <c r="AE47" s="351" t="n"/>
      <c r="AF47" s="351" t="n"/>
    </row>
    <row r="48" ht="24" customHeight="1" s="348" thickBot="1">
      <c r="A48" s="226" t="inlineStr">
        <is>
          <t>On Day</t>
        </is>
      </c>
      <c r="B48" s="299" t="n"/>
      <c r="C48" s="119">
        <f>C47</f>
        <v/>
      </c>
      <c r="D48" s="24" t="n"/>
      <c r="E48" s="227">
        <f>IF(D48="", "",
 IF(D48=TIME(0,0,0), 0,
 IF(AND(D48&gt;=TIME(0,0,1), D48&lt;=TIME(2,0,0)), TIME(7,0,0),
 IF(AND(D48&gt;=TIME(6,0,0), D48&lt;=TIME(8,0,0)), TIME(12,0,0),
 IF(AND(D48&gt;TIME(8,0,0), D48&lt;=TIME(13,59,0)), TIME(15,0,0),
 IF(AND(D48&gt;=TIME(14,0,0), D48&lt;=TIME(17,59,0)), TIME(21,0,0),
 IF(AND(D48&gt;=TIME(18,0,0), D48&lt;=TIME(21,59,0)), TIME(0,0,0),
 IF(AND(D48&gt;=TIME(22,0,0), D48&lt;=TIME(23,59,59)), TIME(7,0,0), ""))))))))</f>
        <v/>
      </c>
      <c r="F48" s="228" t="n"/>
      <c r="G48" s="227">
        <f>IF(AND(D48&gt;=TIME(6,0,0),D48&lt;=TIME(8,0,0)),E48,"")</f>
        <v/>
      </c>
      <c r="H48" s="300" t="n"/>
      <c r="I48" s="87">
        <f>ROUND(IF(OR(D48="",E48="",E48=0),0,IF(H48="",MOD(E48-D48,1)*24,MOD(H48-D48,1)*24)),2)</f>
        <v/>
      </c>
      <c r="J48" s="190" t="n"/>
      <c r="K48" s="297" t="n"/>
      <c r="L48" s="183" t="n"/>
      <c r="M48" s="324">
        <f>MAX(0,V48-W48)</f>
        <v/>
      </c>
      <c r="N48" s="302">
        <f>(IF(OR($C48="",$D48=""),0,
 IF(OR($A48="Holiday",$A49="Holiday"),
    IF(ISNUMBER(MATCH(TRIM($B48),{"Phagwah","Good Friday","Easter Monday","Labour Day","Christmas","Eid ul Azha","Romans-2","Globe-12","Neptune P1"},0)),0,$I48),
 IF(AND(NOT(OR($A48="Annual Leave",$A49="Annual Leave")),$A48="Off day"),$I48,
  MAX(0,$I48-$V48)
  ))))+W48</f>
        <v/>
      </c>
      <c r="O48" s="303" t="n"/>
      <c r="P48" s="229">
        <f>IF(OR($O$7="Canteen",$O$7="Head Office"),0,IF($I48&lt;=0,0,IF(OR(OR(TRIM($J48)="Hebrews",TRIM($J48)="Romans",TRIM($J48)="Romans-2",TRIM($J48)="Globe",TRIM($J48)="Globe-12",TRIM($J48)="Neptune P1"),AND($I49&gt;0,OR(TRIM($J49)="Hebrews",TRIM($J49)="Romans",TRIM($J49)="Romans-2",TRIM($J49)="Globe",TRIM($J49)="Globe-12",TRIM($J49)="Neptune P1"))),1,0)))</f>
        <v/>
      </c>
      <c r="Q48" s="303" t="n"/>
      <c r="R48" s="302">
        <f>IF(OR($O$7="Canteen",$O$7="Head Office"),0,IF(
  AND(
    SUMIFS(I:I, C:C, C48) &gt;= 8,
    COUNTIFS(C$14:C48, C48)=1,
    OR(
      TEXT(D48,"hh:mm:ss")="07:00:00",
      TEXT(D48,"hh:mm:ss")="15:00:00",
      TEXT(D48,"hh:mm:ss")="23:00:00",
      TEXT(D53,"hh:mm:ss")="07:00:00",
      TEXT(D53,"hh:mm:ss")="15:00:00",
      TEXT(D53,"hh:mm:ss")="23:00:00"
    )
  ),
  1,
  0
))</f>
        <v/>
      </c>
      <c r="S48" s="303" t="n"/>
      <c r="T48" s="304" t="n"/>
      <c r="U48" s="144">
        <f>MAX(0,40-Y48)</f>
        <v/>
      </c>
      <c r="V48" s="351">
        <f>IF(OR($C48="",$D48=""),0,
 IF(OR($A48="Holiday",$A49="Holiday"),0,
 IF(AND(NOT(OR($A48="Annual Leave",$A49="Annual Leave")),$A48="Off day"),0,
  IF($I48+$I49&gt;=8,IF($I48&gt;=8,8,$I48),$I48)
  )))</f>
        <v/>
      </c>
      <c r="W48" s="351">
        <f>MAX(0,V48-U48)</f>
        <v/>
      </c>
      <c r="X48" s="351">
        <f>IF(C48="","",C48-WEEKDAY(C48,1)+1)</f>
        <v/>
      </c>
      <c r="Y48" s="351">
        <f>SUMPRODUCT(($X$14:$X47=X48)*(($V$14:$V47)+($O$14:$O47)))+IF(X48=X14,$L$11,0)</f>
        <v/>
      </c>
      <c r="Z48" s="351" t="n"/>
      <c r="AA48" s="351" t="n"/>
      <c r="AB48" s="351" t="n"/>
      <c r="AC48" s="351" t="n"/>
      <c r="AD48" s="351" t="n"/>
      <c r="AE48" s="351" t="n"/>
      <c r="AF48" s="351" t="n"/>
    </row>
    <row r="49" ht="24" customHeight="1" s="348" thickBot="1">
      <c r="A49" s="230" t="n"/>
      <c r="B49" s="355" t="n"/>
      <c r="C49" s="231" t="n"/>
      <c r="D49" s="232" t="n"/>
      <c r="E49" s="232" t="n"/>
      <c r="F49" s="232" t="n"/>
      <c r="G49" s="232" t="n"/>
      <c r="H49" s="233" t="inlineStr">
        <is>
          <t>Total Hrs:</t>
        </is>
      </c>
      <c r="I49" s="122">
        <f>SUM(I14:I48)</f>
        <v/>
      </c>
      <c r="J49" s="234" t="n"/>
      <c r="K49" s="234" t="n"/>
      <c r="L49" s="235" t="n"/>
      <c r="M49" s="120">
        <f>SUM(M14:M48)</f>
        <v/>
      </c>
      <c r="N49" s="120">
        <f>SUM(N14:N48)</f>
        <v/>
      </c>
      <c r="O49" s="120">
        <f>SUM(O14:O48)</f>
        <v/>
      </c>
      <c r="P49" s="120">
        <f>SUM(P14:P48)</f>
        <v/>
      </c>
      <c r="Q49" s="120">
        <f>IF($O$6&lt;&gt;"Armed",0,LOOKUP($Q$50,{0,1,2,3,4,5,6,7,8,9,10,11,12,13,14},{0,384,769,1153,1153,1538,1923,2307,2692,3076,3461,3846,4239,4615,5000}))</f>
        <v/>
      </c>
      <c r="R49" s="120">
        <f>SUM(R14:R48)</f>
        <v/>
      </c>
      <c r="S49" s="120">
        <f>SUM(S14:S48)</f>
        <v/>
      </c>
      <c r="T49" s="121">
        <f>SUM(T30:T43)</f>
        <v/>
      </c>
      <c r="U49" s="144">
        <f>MIN(U48,0)</f>
        <v/>
      </c>
      <c r="V49" s="351">
        <f>SUM(V14:V48)</f>
        <v/>
      </c>
      <c r="W49" s="351">
        <f>SUM(W14:W48)</f>
        <v/>
      </c>
      <c r="X49" s="351" t="n"/>
      <c r="Y49" s="351" t="n"/>
      <c r="Z49" s="351" t="n"/>
      <c r="AA49" s="351" t="n"/>
      <c r="AB49" s="351" t="n"/>
      <c r="AC49" s="351" t="n"/>
      <c r="AD49" s="351" t="n"/>
      <c r="AE49" s="351" t="n"/>
      <c r="AF49" s="351" t="n"/>
    </row>
    <row r="50" ht="24" customHeight="1" s="348">
      <c r="A50" s="351" t="n"/>
      <c r="B50" s="351" t="n"/>
      <c r="C50" s="6" t="n"/>
      <c r="D50" s="6" t="n"/>
      <c r="E50" s="6" t="n"/>
      <c r="F50" s="6" t="n"/>
      <c r="G50" s="6" t="n"/>
      <c r="H50" s="336" t="n"/>
      <c r="I50" s="351" t="n"/>
      <c r="J50" s="336" t="n"/>
      <c r="K50" s="336" t="n"/>
      <c r="L50" s="336" t="n"/>
      <c r="M50" s="28" t="n"/>
      <c r="N50" s="28" t="n"/>
      <c r="O50" s="28" t="n"/>
      <c r="P50" s="241" t="inlineStr">
        <is>
          <t>Days Worked</t>
        </is>
      </c>
      <c r="Q50" s="29">
        <f>SUM(--(SUM(I14:I15)&gt;0),--(SUM(I16:I17)&gt;0),--(SUM(I18:I19)&gt;0),--(SUM(I20:I21)&gt;0),--(SUM(I22:I23)&gt;0),--(SUM(I24:I25)&gt;0),--(SUM(I26:I27)&gt;0),--(SUM(I30:I31)&gt;0),--(SUM(I32:I33)&gt;0),--(SUM(I34:I35)&gt;0),--(SUM(I36:I37)&gt;0),--(SUM(I38:I39)&gt;0),--(SUM(I40:I41)&gt;0),--(SUM(I42:I43)&gt;0),--(SUM(I45:I46)&gt;0),--(SUM(I47:I48)&gt;0))</f>
        <v/>
      </c>
      <c r="R50" s="28" t="n"/>
      <c r="S50" s="28" t="n"/>
      <c r="T50" s="28" t="n"/>
      <c r="U50" s="144" t="n"/>
      <c r="V50" s="351" t="n"/>
      <c r="W50" s="351" t="n"/>
      <c r="X50" s="351" t="n"/>
      <c r="Y50" s="351" t="n"/>
      <c r="Z50" s="351" t="n"/>
      <c r="AA50" s="351" t="n"/>
      <c r="AB50" s="351" t="n"/>
      <c r="AC50" s="351" t="n"/>
      <c r="AD50" s="351" t="n"/>
      <c r="AE50" s="351" t="n"/>
      <c r="AF50" s="351" t="n"/>
    </row>
    <row r="51" ht="24" customHeight="1" s="348">
      <c r="A51" s="351" t="n"/>
      <c r="B51" s="351" t="n"/>
      <c r="C51" s="345" t="n"/>
      <c r="D51" s="362" t="n"/>
      <c r="E51" s="362" t="n"/>
      <c r="F51" s="334" t="n"/>
      <c r="G51" s="362" t="n"/>
      <c r="H51" s="336" t="n"/>
      <c r="I51" s="351" t="n"/>
      <c r="J51" s="336" t="n"/>
      <c r="K51" s="336" t="n"/>
      <c r="L51" s="336" t="n"/>
      <c r="M51" s="236" t="n"/>
      <c r="N51" s="236" t="n"/>
      <c r="O51" s="236" t="n"/>
      <c r="P51" s="236" t="n"/>
      <c r="Q51" s="236" t="n"/>
      <c r="R51" s="236" t="n"/>
      <c r="S51" s="236" t="n"/>
      <c r="T51" s="236" t="n"/>
      <c r="U51" s="144" t="n"/>
      <c r="V51" s="351" t="n"/>
      <c r="W51" s="351" t="n"/>
      <c r="X51" s="351" t="n"/>
      <c r="Y51" s="351" t="n"/>
      <c r="Z51" s="351" t="n"/>
      <c r="AA51" s="351" t="n"/>
      <c r="AB51" s="351" t="n"/>
      <c r="AC51" s="351" t="n"/>
      <c r="AD51" s="351" t="n"/>
      <c r="AE51" s="351" t="n"/>
      <c r="AF51" s="351" t="n"/>
    </row>
    <row r="52">
      <c r="A52" s="351" t="n"/>
      <c r="B52" s="351" t="n"/>
      <c r="C52" s="329" t="inlineStr">
        <is>
          <t>Supervisor Signature</t>
        </is>
      </c>
      <c r="D52" s="363" t="n"/>
      <c r="E52" s="363" t="n"/>
      <c r="F52" s="329" t="inlineStr">
        <is>
          <t>Date</t>
        </is>
      </c>
      <c r="G52" s="363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351" t="n"/>
      <c r="V52" s="351" t="n"/>
      <c r="W52" s="351" t="n"/>
      <c r="X52" s="351" t="n"/>
      <c r="Y52" s="351" t="n"/>
      <c r="Z52" s="351" t="n"/>
      <c r="AA52" s="351" t="n"/>
      <c r="AB52" s="351" t="n"/>
      <c r="AC52" s="351" t="n"/>
      <c r="AD52" s="351" t="n"/>
      <c r="AE52" s="351" t="n"/>
      <c r="AF52" s="351" t="n"/>
    </row>
    <row r="53" ht="26.25" customHeight="1" s="348">
      <c r="A53" s="351" t="n"/>
      <c r="B53" s="351" t="n"/>
      <c r="C53" s="345" t="n"/>
      <c r="D53" s="362" t="n"/>
      <c r="E53" s="362" t="n"/>
      <c r="F53" s="331" t="n"/>
      <c r="G53" s="362" t="n"/>
      <c r="H53" s="6" t="n"/>
      <c r="I53" s="6" t="n"/>
      <c r="J53" s="6" t="n"/>
      <c r="K53" s="6" t="n"/>
      <c r="L53" s="6" t="n"/>
      <c r="M53" s="6" t="n"/>
      <c r="N53" s="237" t="n"/>
      <c r="O53" s="238" t="n"/>
      <c r="P53" s="346" t="n"/>
      <c r="Q53" s="351" t="n"/>
      <c r="R53" s="351" t="n"/>
      <c r="S53" s="351" t="n"/>
      <c r="T53" s="351" t="n"/>
      <c r="U53" s="351" t="n"/>
      <c r="V53" s="351" t="n"/>
      <c r="W53" s="351" t="n"/>
      <c r="X53" s="351" t="n"/>
      <c r="Y53" s="351" t="n"/>
      <c r="Z53" s="351" t="n"/>
      <c r="AA53" s="351" t="n"/>
      <c r="AB53" s="351" t="n"/>
      <c r="AC53" s="351" t="n"/>
      <c r="AD53" s="351" t="n"/>
      <c r="AE53" s="351" t="n"/>
      <c r="AF53" s="351" t="n"/>
    </row>
    <row r="54">
      <c r="A54" s="351" t="n"/>
      <c r="B54" s="351" t="n"/>
      <c r="C54" s="329" t="inlineStr">
        <is>
          <t>Manager Signature</t>
        </is>
      </c>
      <c r="D54" s="363" t="n"/>
      <c r="E54" s="363" t="n"/>
      <c r="F54" s="329" t="inlineStr">
        <is>
          <t>Date</t>
        </is>
      </c>
      <c r="G54" s="363" t="n"/>
      <c r="H54" s="6" t="n"/>
      <c r="I54" s="239" t="inlineStr">
        <is>
          <t>{42}</t>
        </is>
      </c>
      <c r="J54" s="239" t="n"/>
      <c r="K54" s="239" t="n"/>
      <c r="L54" s="239" t="n"/>
      <c r="M54" s="6" t="n"/>
      <c r="N54" s="6" t="n"/>
      <c r="O54" s="6" t="n"/>
      <c r="P54" s="6" t="n"/>
      <c r="Q54" s="6" t="n"/>
      <c r="R54" s="6" t="n"/>
      <c r="S54" s="6" t="n"/>
      <c r="T54" s="6" t="n"/>
      <c r="U54" s="351" t="n"/>
      <c r="V54" s="351" t="n"/>
      <c r="W54" s="351" t="n"/>
      <c r="X54" s="351" t="n"/>
      <c r="Y54" s="351" t="n"/>
      <c r="Z54" s="351" t="n"/>
      <c r="AA54" s="351" t="n"/>
      <c r="AB54" s="351" t="n"/>
      <c r="AC54" s="351" t="n"/>
      <c r="AD54" s="351" t="n"/>
      <c r="AE54" s="351" t="n"/>
      <c r="AF54" s="351" t="n"/>
    </row>
    <row r="55">
      <c r="A55" s="351" t="n"/>
      <c r="B55" s="351" t="n"/>
      <c r="C55" s="240" t="n"/>
      <c r="D55" s="240" t="n"/>
      <c r="E55" s="240" t="n"/>
      <c r="F55" s="240" t="n"/>
      <c r="G55" s="240" t="n"/>
      <c r="H55" s="240" t="n"/>
      <c r="I55" s="240" t="n"/>
      <c r="J55" s="240" t="n"/>
      <c r="K55" s="240" t="n"/>
      <c r="L55" s="240" t="n"/>
      <c r="M55" s="240" t="n"/>
      <c r="N55" s="240" t="n"/>
      <c r="O55" s="240" t="n"/>
      <c r="P55" s="240" t="n"/>
      <c r="Q55" s="240" t="n"/>
      <c r="R55" s="240" t="n"/>
      <c r="S55" s="240" t="n"/>
      <c r="T55" s="240" t="n"/>
      <c r="U55" s="351" t="n"/>
      <c r="V55" s="351" t="n"/>
      <c r="W55" s="351" t="n"/>
      <c r="X55" s="351" t="n"/>
      <c r="Y55" s="351" t="n"/>
      <c r="Z55" s="351" t="n"/>
      <c r="AA55" s="351" t="n"/>
      <c r="AB55" s="351" t="n"/>
      <c r="AC55" s="351" t="n"/>
      <c r="AD55" s="351" t="n"/>
      <c r="AE55" s="351" t="n"/>
      <c r="AF55" s="35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45"/>
  <mergeCells count="33">
    <mergeCell ref="C54:E54"/>
    <mergeCell ref="V2:W2"/>
    <mergeCell ref="C8:F8"/>
    <mergeCell ref="F54:G54"/>
    <mergeCell ref="H10:I10"/>
    <mergeCell ref="C7:F7"/>
    <mergeCell ref="K5:L5"/>
    <mergeCell ref="M5:N5"/>
    <mergeCell ref="H50:I50"/>
    <mergeCell ref="C51:E51"/>
    <mergeCell ref="A1:T1"/>
    <mergeCell ref="C52:E52"/>
    <mergeCell ref="V3:AB3"/>
    <mergeCell ref="F51:G51"/>
    <mergeCell ref="M10:N10"/>
    <mergeCell ref="H51:I51"/>
    <mergeCell ref="C6:F6"/>
    <mergeCell ref="C5:F5"/>
    <mergeCell ref="M7:N7"/>
    <mergeCell ref="M6:N6"/>
    <mergeCell ref="C53:E53"/>
    <mergeCell ref="H7:I7"/>
    <mergeCell ref="H28:I28"/>
    <mergeCell ref="C10:F10"/>
    <mergeCell ref="M8:N8"/>
    <mergeCell ref="F52:G52"/>
    <mergeCell ref="P53:T53"/>
    <mergeCell ref="AA2:AB2"/>
    <mergeCell ref="K10:L10"/>
    <mergeCell ref="H5:I5"/>
    <mergeCell ref="K4:L4"/>
    <mergeCell ref="M4:N4"/>
    <mergeCell ref="F53:G53"/>
  </mergeCells>
  <dataValidations count="5">
    <dataValidation sqref="A14:A48" showDropDown="0" showInputMessage="0" showErrorMessage="0" allowBlank="1" type="list">
      <formula1>"On Day,Off Day,Sick,Absent,Holiday,Annual Leave"</formula1>
    </dataValidation>
    <dataValidation sqref="B14:B48" showDropDown="0" showInputMessage="0" showErrorMessage="0" allowBlank="1" type="list">
      <formula1>"Holiday Double,Phagwah,Good Friday,Easter Monday,Labour Day,Christmas,Eid ul Azha"</formula1>
    </dataValidation>
    <dataValidation sqref="J14:J48" showDropDown="0" showInputMessage="0" showErrorMessage="0" allowBlank="1" type="list">
      <formula1>_xlfn._LONGTEXT("Unico,Unico-2,Unico-42,Unico-44,Unico-46,Unico-47,Unico-48,Unico-49,Globe,Globe-12,Hebrews,Romans-2,Beacon,Numbers,Zebra-24,Sunrise,Sunrise-1,Sunflower 6,Sunset 12,Ripple,Neptune P1,Neptune P2,Neptune P3,Neptune P4,Neptune P5,Neptune P6,Neptune P7,Rainbow"," 1,Rainbow 2,Citadel,Sunset 11,Autumn,Autumn-2,Miracle,Miracle 1,Canteen,Guard Hut")</formula1>
    </dataValidation>
    <dataValidation sqref="O7" showDropDown="0" showInputMessage="0" showErrorMessage="0" allowBlank="1" type="list">
      <formula1>"Caricom,EU,UN,DMC,ARU,Head Office,Canteen"</formula1>
    </dataValidation>
    <dataValidation sqref="O6" showDropDown="0" showInputMessage="0" showErrorMessage="0" allowBlank="1" type="list">
      <formula1>"Unarmed,Armed"</formula1>
    </dataValidation>
  </dataValidations>
  <printOptions horizontalCentered="1"/>
  <pageMargins left="0.5" right="0.5" top="0.5" bottom="1" header="0.5" footer="0.5"/>
  <pageSetup orientation="portrait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AL55"/>
  <sheetViews>
    <sheetView topLeftCell="A14" workbookViewId="0">
      <selection activeCell="O7" sqref="O7"/>
    </sheetView>
  </sheetViews>
  <sheetFormatPr baseColWidth="8" defaultRowHeight="13.5"/>
  <cols>
    <col width="12.28515625" customWidth="1" style="348" min="1" max="1"/>
    <col width="15.140625" customWidth="1" style="348" min="2" max="2"/>
    <col width="12.42578125" customWidth="1" style="348" min="3" max="3"/>
    <col width="9.28515625" customWidth="1" style="348" min="4" max="4"/>
    <col hidden="1" width="9.28515625" customWidth="1" style="348" min="5" max="5"/>
    <col hidden="1" width="2" customWidth="1" style="348" min="6" max="6"/>
    <col hidden="1" width="12.5703125" customWidth="1" style="348" min="7" max="7"/>
    <col width="9.28515625" customWidth="1" style="348" min="8" max="8"/>
    <col width="6.5703125" customWidth="1" style="348" min="9" max="9"/>
    <col width="10.140625" customWidth="1" style="348" min="10" max="10"/>
    <col width="15.28515625" customWidth="1" style="348" min="11" max="11"/>
    <col width="10.5703125" customWidth="1" style="348" min="12" max="12"/>
    <col width="11" customWidth="1" style="348" min="13" max="13"/>
    <col width="9.85546875" customWidth="1" style="348" min="14" max="14"/>
    <col width="11.140625" customWidth="1" style="348" min="15" max="15"/>
    <col width="9.85546875" customWidth="1" style="348" min="16" max="16"/>
    <col width="10.28515625" customWidth="1" style="348" min="17" max="17"/>
    <col width="8.85546875" customWidth="1" style="348" min="18" max="19"/>
    <col width="45.28515625" customWidth="1" style="348" min="20" max="20"/>
    <col width="9.140625" customWidth="1" style="348" min="21" max="21"/>
    <col width="3.140625" customWidth="1" style="348" min="22" max="29"/>
    <col width="10.28515625" customWidth="1" style="348" min="30" max="30"/>
  </cols>
  <sheetData>
    <row r="1" ht="32.25" customFormat="1" customHeight="1" s="1" thickBot="1">
      <c r="A1" s="332" t="n"/>
      <c r="B1" s="354" t="n"/>
      <c r="C1" s="354" t="n"/>
      <c r="D1" s="354" t="n"/>
      <c r="E1" s="354" t="n"/>
      <c r="F1" s="354" t="n"/>
      <c r="G1" s="354" t="n"/>
      <c r="H1" s="354" t="n"/>
      <c r="I1" s="354" t="n"/>
      <c r="J1" s="354" t="n"/>
      <c r="K1" s="354" t="n"/>
      <c r="L1" s="354" t="n"/>
      <c r="M1" s="354" t="n"/>
      <c r="N1" s="354" t="n"/>
      <c r="O1" s="354" t="n"/>
      <c r="P1" s="354" t="n"/>
      <c r="Q1" s="354" t="n"/>
      <c r="R1" s="354" t="n"/>
      <c r="S1" s="354" t="n"/>
      <c r="T1" s="355" t="n"/>
      <c r="U1" s="351" t="n"/>
      <c r="V1" s="351" t="n"/>
      <c r="W1" s="351" t="n"/>
      <c r="X1" s="351" t="n"/>
      <c r="Y1" s="351" t="n"/>
      <c r="Z1" s="351" t="n"/>
      <c r="AA1" s="351" t="n"/>
      <c r="AB1" s="351" t="n"/>
      <c r="AC1" s="351" t="n"/>
      <c r="AD1" s="126" t="n"/>
      <c r="AE1" s="351" t="n"/>
      <c r="AF1" s="351" t="n"/>
    </row>
    <row r="2" ht="15" customFormat="1" customHeight="1" s="1">
      <c r="A2" s="351" t="n"/>
      <c r="B2" s="351" t="n"/>
      <c r="C2" s="127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128" t="n"/>
      <c r="U2" s="351" t="n"/>
      <c r="V2" s="343" t="n">
        <v>2025</v>
      </c>
      <c r="W2" s="356" t="n"/>
      <c r="X2" s="351" t="n"/>
      <c r="Y2" s="351" t="n"/>
      <c r="Z2" s="129" t="inlineStr">
        <is>
          <t>Month:</t>
        </is>
      </c>
      <c r="AA2" s="343" t="n">
        <v>3</v>
      </c>
      <c r="AB2" s="356" t="n"/>
      <c r="AC2" s="351" t="n"/>
      <c r="AD2" s="351" t="n"/>
      <c r="AE2" s="351" t="n"/>
      <c r="AF2" s="351" t="n"/>
    </row>
    <row r="3" ht="15.6" customHeight="1" s="348" thickBot="1">
      <c r="A3" s="351" t="n"/>
      <c r="B3" s="351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351" t="n"/>
      <c r="V3" s="333">
        <f>DATE(V2,AA2,1)</f>
        <v/>
      </c>
      <c r="W3" s="357" t="n"/>
      <c r="X3" s="357" t="n"/>
      <c r="Y3" s="357" t="n"/>
      <c r="Z3" s="357" t="n"/>
      <c r="AA3" s="357" t="n"/>
      <c r="AB3" s="358" t="n"/>
      <c r="AC3" s="351" t="n"/>
      <c r="AD3" s="351" t="n"/>
      <c r="AE3" s="351" t="n"/>
      <c r="AF3" s="249" t="n"/>
    </row>
    <row r="4" ht="21" customHeight="1" s="348" thickBot="1">
      <c r="A4" s="351" t="n"/>
      <c r="B4" s="351" t="n"/>
      <c r="C4" s="25" t="inlineStr">
        <is>
          <t>Federal Manangement Systems</t>
        </is>
      </c>
      <c r="D4" s="25" t="n"/>
      <c r="E4" s="25" t="n"/>
      <c r="F4" s="25" t="n"/>
      <c r="G4" s="25" t="n"/>
      <c r="H4" s="6" t="n"/>
      <c r="I4" s="6" t="n"/>
      <c r="J4" s="6" t="n"/>
      <c r="K4" s="330" t="inlineStr">
        <is>
          <t>Employee Number:</t>
        </is>
      </c>
      <c r="L4" s="351" t="n"/>
      <c r="M4" s="342" t="inlineStr">
        <is>
          <t>0736</t>
        </is>
      </c>
      <c r="N4" s="355" t="n"/>
      <c r="O4" s="6" t="n"/>
      <c r="P4" s="6" t="n"/>
      <c r="Q4" s="6" t="n"/>
      <c r="R4" s="6" t="n"/>
      <c r="S4" s="6" t="n"/>
      <c r="T4" s="6" t="n"/>
      <c r="U4" s="351" t="n"/>
      <c r="V4" s="130" t="inlineStr">
        <is>
          <t>Su</t>
        </is>
      </c>
      <c r="W4" s="131" t="inlineStr">
        <is>
          <t>M</t>
        </is>
      </c>
      <c r="X4" s="131" t="inlineStr">
        <is>
          <t>Tu</t>
        </is>
      </c>
      <c r="Y4" s="131" t="inlineStr">
        <is>
          <t>W</t>
        </is>
      </c>
      <c r="Z4" s="131" t="inlineStr">
        <is>
          <t>Th</t>
        </is>
      </c>
      <c r="AA4" s="131" t="inlineStr">
        <is>
          <t>F</t>
        </is>
      </c>
      <c r="AB4" s="132" t="inlineStr">
        <is>
          <t>Sa</t>
        </is>
      </c>
      <c r="AC4" s="351" t="n"/>
      <c r="AD4" s="133" t="inlineStr">
        <is>
          <t>Overtime Options</t>
        </is>
      </c>
      <c r="AE4" s="351" t="n"/>
      <c r="AF4" s="351" t="n"/>
      <c r="AJ4" s="257" t="n"/>
    </row>
    <row r="5" ht="14.1" customHeight="1" s="348" thickBot="1">
      <c r="A5" s="351" t="n"/>
      <c r="B5" s="351" t="n"/>
      <c r="C5" s="337" t="n"/>
      <c r="D5" s="351" t="n"/>
      <c r="E5" s="351" t="n"/>
      <c r="F5" s="351" t="n"/>
      <c r="G5" s="6" t="n"/>
      <c r="H5" s="340" t="n"/>
      <c r="I5" s="351" t="n"/>
      <c r="J5" s="340" t="n"/>
      <c r="K5" s="344" t="inlineStr">
        <is>
          <t>Employee Name:</t>
        </is>
      </c>
      <c r="L5" s="359" t="n"/>
      <c r="M5" s="342" t="inlineStr">
        <is>
          <t>Westmoreland, Brian Neville</t>
        </is>
      </c>
      <c r="N5" s="355" t="n"/>
      <c r="O5" s="337" t="n"/>
      <c r="P5" s="337" t="n"/>
      <c r="Q5" s="337" t="n"/>
      <c r="R5" s="337" t="n"/>
      <c r="S5" s="337" t="n"/>
      <c r="T5" s="337" t="n"/>
      <c r="U5" s="351" t="n"/>
      <c r="V5" s="263">
        <f>IF(MONTH($V$3)&lt;&gt;MONTH($V$3-WEEKDAY($V$3,1)+(ROW(V5)-ROW($V$5))*7+(COLUMN(V5)-COLUMN($V$5)+1)),"",$V$3-WEEKDAY($V$3,1)+(ROW(V5)-ROW($V$5))*7+(COLUMN(V5)-COLUMN($V$5)+1))</f>
        <v/>
      </c>
      <c r="W5" s="263">
        <f>IF(MONTH($V$3)&lt;&gt;MONTH($V$3-WEEKDAY($V$3,1)+(ROW(W5)-ROW($V$5))*7+(COLUMN(W5)-COLUMN($V$5)+1)),"",$V$3-WEEKDAY($V$3,1)+(ROW(W5)-ROW($V$5))*7+(COLUMN(W5)-COLUMN($V$5)+1))</f>
        <v/>
      </c>
      <c r="X5" s="263">
        <f>IF(MONTH($V$3)&lt;&gt;MONTH($V$3-WEEKDAY($V$3,1)+(ROW(X5)-ROW($V$5))*7+(COLUMN(X5)-COLUMN($V$5)+1)),"",$V$3-WEEKDAY($V$3,1)+(ROW(X5)-ROW($V$5))*7+(COLUMN(X5)-COLUMN($V$5)+1))</f>
        <v/>
      </c>
      <c r="Y5" s="263">
        <f>IF(MONTH($V$3)&lt;&gt;MONTH($V$3-WEEKDAY($V$3,1)+(ROW(Y5)-ROW($V$5))*7+(COLUMN(Y5)-COLUMN($V$5)+1)),"",$V$3-WEEKDAY($V$3,1)+(ROW(Y5)-ROW($V$5))*7+(COLUMN(Y5)-COLUMN($V$5)+1))</f>
        <v/>
      </c>
      <c r="Z5" s="263">
        <f>IF(MONTH($V$3)&lt;&gt;MONTH($V$3-WEEKDAY($V$3,1)+(ROW(Z5)-ROW($V$5))*7+(COLUMN(Z5)-COLUMN($V$5)+1)),"",$V$3-WEEKDAY($V$3,1)+(ROW(Z5)-ROW($V$5))*7+(COLUMN(Z5)-COLUMN($V$5)+1))</f>
        <v/>
      </c>
      <c r="AA5" s="263">
        <f>IF(MONTH($V$3)&lt;&gt;MONTH($V$3-WEEKDAY($V$3,1)+(ROW(AA5)-ROW($V$5))*7+(COLUMN(AA5)-COLUMN($V$5)+1)),"",$V$3-WEEKDAY($V$3,1)+(ROW(AA5)-ROW($V$5))*7+(COLUMN(AA5)-COLUMN($V$5)+1))</f>
        <v/>
      </c>
      <c r="AB5" s="263">
        <f>IF(MONTH($V$3)&lt;&gt;MONTH($V$3-WEEKDAY($V$3,1)+(ROW(AB5)-ROW($V$5))*7+(COLUMN(AB5)-COLUMN($V$5)+1)),"",$V$3-WEEKDAY($V$3,1)+(ROW(AB5)-ROW($V$5))*7+(COLUMN(AB5)-COLUMN($V$5)+1))</f>
        <v/>
      </c>
      <c r="AC5" s="351" t="n"/>
      <c r="AD5" s="351" t="n"/>
      <c r="AE5" s="3" t="b">
        <v>1</v>
      </c>
      <c r="AF5" s="258" t="n"/>
      <c r="AJ5" s="350" t="n"/>
      <c r="AK5" s="350" t="n"/>
      <c r="AL5" s="350" t="n"/>
    </row>
    <row r="6" ht="14.1" customHeight="1" s="348" thickBot="1">
      <c r="A6" s="351" t="n"/>
      <c r="B6" s="351" t="n"/>
      <c r="C6" s="337" t="inlineStr">
        <is>
          <t xml:space="preserve">120 Peter Rose St </t>
        </is>
      </c>
      <c r="D6" s="351" t="n"/>
      <c r="E6" s="351" t="n"/>
      <c r="F6" s="351" t="n"/>
      <c r="G6" s="6" t="n"/>
      <c r="H6" s="6" t="n"/>
      <c r="I6" s="6" t="n"/>
      <c r="J6" s="6" t="n"/>
      <c r="K6" s="6" t="n"/>
      <c r="L6" s="6" t="n"/>
      <c r="M6" s="339" t="inlineStr">
        <is>
          <t>Armed or unarmed</t>
        </is>
      </c>
      <c r="N6" s="360" t="n"/>
      <c r="O6" s="135" t="inlineStr">
        <is>
          <t>Unarmed</t>
        </is>
      </c>
      <c r="P6" s="6" t="n"/>
      <c r="Q6" s="6" t="n"/>
      <c r="R6" s="6" t="n"/>
      <c r="S6" s="6" t="n"/>
      <c r="T6" s="6" t="n"/>
      <c r="U6" s="351" t="n"/>
      <c r="V6" s="263">
        <f>IF(MONTH($V$3)&lt;&gt;MONTH($V$3-WEEKDAY($V$3,1)+(ROW(V6)-ROW($V$5))*7+(COLUMN(V6)-COLUMN($V$5)+1)),"",$V$3-WEEKDAY($V$3,1)+(ROW(V6)-ROW($V$5))*7+(COLUMN(V6)-COLUMN($V$5)+1))</f>
        <v/>
      </c>
      <c r="W6" s="263">
        <f>IF(MONTH($V$3)&lt;&gt;MONTH($V$3-WEEKDAY($V$3,1)+(ROW(W6)-ROW($V$5))*7+(COLUMN(W6)-COLUMN($V$5)+1)),"",$V$3-WEEKDAY($V$3,1)+(ROW(W6)-ROW($V$5))*7+(COLUMN(W6)-COLUMN($V$5)+1))</f>
        <v/>
      </c>
      <c r="X6" s="263">
        <f>IF(MONTH($V$3)&lt;&gt;MONTH($V$3-WEEKDAY($V$3,1)+(ROW(X6)-ROW($V$5))*7+(COLUMN(X6)-COLUMN($V$5)+1)),"",$V$3-WEEKDAY($V$3,1)+(ROW(X6)-ROW($V$5))*7+(COLUMN(X6)-COLUMN($V$5)+1))</f>
        <v/>
      </c>
      <c r="Y6" s="263">
        <f>IF(MONTH($V$3)&lt;&gt;MONTH($V$3-WEEKDAY($V$3,1)+(ROW(Y6)-ROW($V$5))*7+(COLUMN(Y6)-COLUMN($V$5)+1)),"",$V$3-WEEKDAY($V$3,1)+(ROW(Y6)-ROW($V$5))*7+(COLUMN(Y6)-COLUMN($V$5)+1))</f>
        <v/>
      </c>
      <c r="Z6" s="263">
        <f>IF(MONTH($V$3)&lt;&gt;MONTH($V$3-WEEKDAY($V$3,1)+(ROW(Z6)-ROW($V$5))*7+(COLUMN(Z6)-COLUMN($V$5)+1)),"",$V$3-WEEKDAY($V$3,1)+(ROW(Z6)-ROW($V$5))*7+(COLUMN(Z6)-COLUMN($V$5)+1))</f>
        <v/>
      </c>
      <c r="AA6" s="263">
        <f>IF(MONTH($V$3)&lt;&gt;MONTH($V$3-WEEKDAY($V$3,1)+(ROW(AA6)-ROW($V$5))*7+(COLUMN(AA6)-COLUMN($V$5)+1)),"",$V$3-WEEKDAY($V$3,1)+(ROW(AA6)-ROW($V$5))*7+(COLUMN(AA6)-COLUMN($V$5)+1))</f>
        <v/>
      </c>
      <c r="AB6" s="263">
        <f>IF(MONTH($V$3)&lt;&gt;MONTH($V$3-WEEKDAY($V$3,1)+(ROW(AB6)-ROW($V$5))*7+(COLUMN(AB6)-COLUMN($V$5)+1)),"",$V$3-WEEKDAY($V$3,1)+(ROW(AB6)-ROW($V$5))*7+(COLUMN(AB6)-COLUMN($V$5)+1))</f>
        <v/>
      </c>
      <c r="AC6" s="351" t="n"/>
      <c r="AD6" s="136" t="inlineStr">
        <is>
          <t>After:</t>
        </is>
      </c>
      <c r="AE6" s="264" t="n">
        <v>8</v>
      </c>
      <c r="AF6" s="258" t="n"/>
      <c r="AJ6" s="350" t="n"/>
      <c r="AL6" s="251" t="n"/>
    </row>
    <row r="7" ht="14.1" customHeight="1" s="348" thickBot="1">
      <c r="A7" s="351" t="n"/>
      <c r="B7" s="351" t="n"/>
      <c r="C7" s="337" t="inlineStr">
        <is>
          <t>Queenstown</t>
        </is>
      </c>
      <c r="D7" s="351" t="n"/>
      <c r="E7" s="351" t="n"/>
      <c r="F7" s="351" t="n"/>
      <c r="G7" s="6" t="n"/>
      <c r="H7" s="340" t="n"/>
      <c r="I7" s="351" t="n"/>
      <c r="J7" s="340" t="n"/>
      <c r="K7" s="340" t="n"/>
      <c r="L7" s="340" t="n"/>
      <c r="M7" s="338" t="inlineStr">
        <is>
          <t>Agency</t>
        </is>
      </c>
      <c r="N7" s="361" t="n"/>
      <c r="O7" s="7" t="inlineStr">
        <is>
          <t>EU</t>
        </is>
      </c>
      <c r="P7" s="6" t="n"/>
      <c r="Q7" s="6" t="n"/>
      <c r="R7" s="6" t="n"/>
      <c r="S7" s="6" t="n"/>
      <c r="T7" s="6" t="n"/>
      <c r="U7" s="351" t="n"/>
      <c r="V7" s="263">
        <f>IF(MONTH($V$3)&lt;&gt;MONTH($V$3-WEEKDAY($V$3,1)+(ROW(V7)-ROW($V$5))*7+(COLUMN(V7)-COLUMN($V$5)+1)),"",$V$3-WEEKDAY($V$3,1)+(ROW(V7)-ROW($V$5))*7+(COLUMN(V7)-COLUMN($V$5)+1))</f>
        <v/>
      </c>
      <c r="W7" s="263">
        <f>IF(MONTH($V$3)&lt;&gt;MONTH($V$3-WEEKDAY($V$3,1)+(ROW(W7)-ROW($V$5))*7+(COLUMN(W7)-COLUMN($V$5)+1)),"",$V$3-WEEKDAY($V$3,1)+(ROW(W7)-ROW($V$5))*7+(COLUMN(W7)-COLUMN($V$5)+1))</f>
        <v/>
      </c>
      <c r="X7" s="263">
        <f>IF(MONTH($V$3)&lt;&gt;MONTH($V$3-WEEKDAY($V$3,1)+(ROW(X7)-ROW($V$5))*7+(COLUMN(X7)-COLUMN($V$5)+1)),"",$V$3-WEEKDAY($V$3,1)+(ROW(X7)-ROW($V$5))*7+(COLUMN(X7)-COLUMN($V$5)+1))</f>
        <v/>
      </c>
      <c r="Y7" s="263">
        <f>IF(MONTH($V$3)&lt;&gt;MONTH($V$3-WEEKDAY($V$3,1)+(ROW(Y7)-ROW($V$5))*7+(COLUMN(Y7)-COLUMN($V$5)+1)),"",$V$3-WEEKDAY($V$3,1)+(ROW(Y7)-ROW($V$5))*7+(COLUMN(Y7)-COLUMN($V$5)+1))</f>
        <v/>
      </c>
      <c r="Z7" s="263">
        <f>IF(MONTH($V$3)&lt;&gt;MONTH($V$3-WEEKDAY($V$3,1)+(ROW(Z7)-ROW($V$5))*7+(COLUMN(Z7)-COLUMN($V$5)+1)),"",$V$3-WEEKDAY($V$3,1)+(ROW(Z7)-ROW($V$5))*7+(COLUMN(Z7)-COLUMN($V$5)+1))</f>
        <v/>
      </c>
      <c r="AA7" s="263">
        <f>IF(MONTH($V$3)&lt;&gt;MONTH($V$3-WEEKDAY($V$3,1)+(ROW(AA7)-ROW($V$5))*7+(COLUMN(AA7)-COLUMN($V$5)+1)),"",$V$3-WEEKDAY($V$3,1)+(ROW(AA7)-ROW($V$5))*7+(COLUMN(AA7)-COLUMN($V$5)+1))</f>
        <v/>
      </c>
      <c r="AB7" s="263">
        <f>IF(MONTH($V$3)&lt;&gt;MONTH($V$3-WEEKDAY($V$3,1)+(ROW(AB7)-ROW($V$5))*7+(COLUMN(AB7)-COLUMN($V$5)+1)),"",$V$3-WEEKDAY($V$3,1)+(ROW(AB7)-ROW($V$5))*7+(COLUMN(AB7)-COLUMN($V$5)+1))</f>
        <v/>
      </c>
      <c r="AC7" s="351" t="n"/>
      <c r="AD7" s="351" t="n"/>
      <c r="AE7" s="351" t="n"/>
      <c r="AF7" s="258" t="n"/>
      <c r="AJ7" s="350" t="n"/>
      <c r="AL7" s="251" t="n"/>
    </row>
    <row r="8">
      <c r="A8" s="351" t="n"/>
      <c r="B8" s="351" t="n"/>
      <c r="C8" s="337" t="inlineStr">
        <is>
          <t>Georgetown, Guyana</t>
        </is>
      </c>
      <c r="D8" s="351" t="n"/>
      <c r="E8" s="351" t="n"/>
      <c r="F8" s="351" t="n"/>
      <c r="G8" s="6" t="n"/>
      <c r="H8" s="6" t="n"/>
      <c r="I8" s="6" t="n"/>
      <c r="J8" s="6" t="n"/>
      <c r="K8" s="6" t="n"/>
      <c r="L8" s="6" t="n"/>
      <c r="M8" s="341" t="n"/>
      <c r="N8" s="351" t="n"/>
      <c r="O8" s="351" t="n"/>
      <c r="P8" s="6" t="n"/>
      <c r="Q8" s="6" t="n"/>
      <c r="R8" s="6" t="n"/>
      <c r="S8" s="6" t="n"/>
      <c r="T8" s="6" t="n"/>
      <c r="U8" s="351" t="n"/>
      <c r="V8" s="263">
        <f>IF(MONTH($V$3)&lt;&gt;MONTH($V$3-WEEKDAY($V$3,1)+(ROW(V8)-ROW($V$5))*7+(COLUMN(V8)-COLUMN($V$5)+1)),"",$V$3-WEEKDAY($V$3,1)+(ROW(V8)-ROW($V$5))*7+(COLUMN(V8)-COLUMN($V$5)+1))</f>
        <v/>
      </c>
      <c r="W8" s="263">
        <f>IF(MONTH($V$3)&lt;&gt;MONTH($V$3-WEEKDAY($V$3,1)+(ROW(W8)-ROW($V$5))*7+(COLUMN(W8)-COLUMN($V$5)+1)),"",$V$3-WEEKDAY($V$3,1)+(ROW(W8)-ROW($V$5))*7+(COLUMN(W8)-COLUMN($V$5)+1))</f>
        <v/>
      </c>
      <c r="X8" s="263">
        <f>IF(MONTH($V$3)&lt;&gt;MONTH($V$3-WEEKDAY($V$3,1)+(ROW(X8)-ROW($V$5))*7+(COLUMN(X8)-COLUMN($V$5)+1)),"",$V$3-WEEKDAY($V$3,1)+(ROW(X8)-ROW($V$5))*7+(COLUMN(X8)-COLUMN($V$5)+1))</f>
        <v/>
      </c>
      <c r="Y8" s="263">
        <f>IF(MONTH($V$3)&lt;&gt;MONTH($V$3-WEEKDAY($V$3,1)+(ROW(Y8)-ROW($V$5))*7+(COLUMN(Y8)-COLUMN($V$5)+1)),"",$V$3-WEEKDAY($V$3,1)+(ROW(Y8)-ROW($V$5))*7+(COLUMN(Y8)-COLUMN($V$5)+1))</f>
        <v/>
      </c>
      <c r="Z8" s="263">
        <f>IF(MONTH($V$3)&lt;&gt;MONTH($V$3-WEEKDAY($V$3,1)+(ROW(Z8)-ROW($V$5))*7+(COLUMN(Z8)-COLUMN($V$5)+1)),"",$V$3-WEEKDAY($V$3,1)+(ROW(Z8)-ROW($V$5))*7+(COLUMN(Z8)-COLUMN($V$5)+1))</f>
        <v/>
      </c>
      <c r="AA8" s="263">
        <f>IF(MONTH($V$3)&lt;&gt;MONTH($V$3-WEEKDAY($V$3,1)+(ROW(AA8)-ROW($V$5))*7+(COLUMN(AA8)-COLUMN($V$5)+1)),"",$V$3-WEEKDAY($V$3,1)+(ROW(AA8)-ROW($V$5))*7+(COLUMN(AA8)-COLUMN($V$5)+1))</f>
        <v/>
      </c>
      <c r="AB8" s="263">
        <f>IF(MONTH($V$3)&lt;&gt;MONTH($V$3-WEEKDAY($V$3,1)+(ROW(AB8)-ROW($V$5))*7+(COLUMN(AB8)-COLUMN($V$5)+1)),"",$V$3-WEEKDAY($V$3,1)+(ROW(AB8)-ROW($V$5))*7+(COLUMN(AB8)-COLUMN($V$5)+1))</f>
        <v/>
      </c>
      <c r="AC8" s="351" t="n"/>
      <c r="AD8" s="351" t="n"/>
      <c r="AE8" s="3" t="b">
        <v>1</v>
      </c>
      <c r="AF8" s="258" t="n"/>
      <c r="AJ8" s="350" t="n"/>
      <c r="AL8" s="251" t="n"/>
    </row>
    <row r="9">
      <c r="A9" s="351" t="n"/>
      <c r="B9" s="351" t="n"/>
      <c r="C9" s="337" t="n"/>
      <c r="D9" s="337" t="n"/>
      <c r="E9" s="337" t="n"/>
      <c r="F9" s="337" t="n"/>
      <c r="G9" s="6" t="n"/>
      <c r="H9" s="6" t="n"/>
      <c r="I9" s="6" t="n"/>
      <c r="J9" s="6" t="n"/>
      <c r="K9" s="6" t="n"/>
      <c r="L9" s="6" t="n"/>
      <c r="M9" s="137" t="n"/>
      <c r="N9" s="137" t="n"/>
      <c r="O9" s="6" t="n"/>
      <c r="P9" s="6" t="n"/>
      <c r="Q9" s="6" t="n"/>
      <c r="R9" s="6" t="n"/>
      <c r="S9" s="6" t="n"/>
      <c r="T9" s="6" t="n"/>
      <c r="U9" s="351" t="n"/>
      <c r="V9" s="265" t="n"/>
      <c r="W9" s="265" t="n"/>
      <c r="X9" s="265" t="n"/>
      <c r="Y9" s="265" t="n"/>
      <c r="Z9" s="265" t="n"/>
      <c r="AA9" s="265" t="n"/>
      <c r="AB9" s="265" t="n"/>
      <c r="AC9" s="351" t="n"/>
      <c r="AD9" s="351" t="n"/>
      <c r="AE9" s="3" t="n"/>
      <c r="AF9" s="351" t="n"/>
      <c r="AJ9" s="350" t="n"/>
      <c r="AL9" s="251" t="n"/>
    </row>
    <row r="10">
      <c r="A10" s="351" t="n"/>
      <c r="B10" s="351" t="n"/>
      <c r="C10" s="337" t="inlineStr">
        <is>
          <t>592-223-7560</t>
        </is>
      </c>
      <c r="D10" s="351" t="n"/>
      <c r="E10" s="351" t="n"/>
      <c r="F10" s="351" t="n"/>
      <c r="G10" s="6" t="n"/>
      <c r="H10" s="340" t="n"/>
      <c r="I10" s="351" t="n"/>
      <c r="J10" s="340" t="n"/>
      <c r="K10" s="330" t="inlineStr">
        <is>
          <t>Week Starting:</t>
        </is>
      </c>
      <c r="L10" s="351" t="n"/>
      <c r="M10" s="335" t="n">
        <v>46038</v>
      </c>
      <c r="N10" s="362" t="n"/>
      <c r="O10" s="6" t="n"/>
      <c r="P10" s="6" t="n"/>
      <c r="Q10" s="6" t="n"/>
      <c r="R10" s="6" t="n"/>
      <c r="S10" s="6" t="n"/>
      <c r="T10" s="138" t="inlineStr">
        <is>
          <t>[42]</t>
        </is>
      </c>
      <c r="U10" s="351" t="n"/>
      <c r="V10" s="263">
        <f>IF(MONTH($V$3)&lt;&gt;MONTH($V$3-WEEKDAY($V$3,1)+(ROW(V10)-ROW($V$5))*7+(COLUMN(V10)-COLUMN($V$5)+1)),"",$V$3-WEEKDAY($V$3,1)+(ROW(V10)-ROW($V$5))*7+(COLUMN(V10)-COLUMN($V$5)+1))</f>
        <v/>
      </c>
      <c r="W10" s="263">
        <f>IF(MONTH($V$3)&lt;&gt;MONTH($V$3-WEEKDAY($V$3,1)+(ROW(W10)-ROW($V$5))*7+(COLUMN(W10)-COLUMN($V$5)+1)),"",$V$3-WEEKDAY($V$3,1)+(ROW(W10)-ROW($V$5))*7+(COLUMN(W10)-COLUMN($V$5)+1))</f>
        <v/>
      </c>
      <c r="X10" s="263">
        <f>IF(MONTH($V$3)&lt;&gt;MONTH($V$3-WEEKDAY($V$3,1)+(ROW(X10)-ROW($V$5))*7+(COLUMN(X10)-COLUMN($V$5)+1)),"",$V$3-WEEKDAY($V$3,1)+(ROW(X10)-ROW($V$5))*7+(COLUMN(X10)-COLUMN($V$5)+1))</f>
        <v/>
      </c>
      <c r="Y10" s="263">
        <f>IF(MONTH($V$3)&lt;&gt;MONTH($V$3-WEEKDAY($V$3,1)+(ROW(Y10)-ROW($V$5))*7+(COLUMN(Y10)-COLUMN($V$5)+1)),"",$V$3-WEEKDAY($V$3,1)+(ROW(Y10)-ROW($V$5))*7+(COLUMN(Y10)-COLUMN($V$5)+1))</f>
        <v/>
      </c>
      <c r="Z10" s="263">
        <f>IF(MONTH($V$3)&lt;&gt;MONTH($V$3-WEEKDAY($V$3,1)+(ROW(Z10)-ROW($V$5))*7+(COLUMN(Z10)-COLUMN($V$5)+1)),"",$V$3-WEEKDAY($V$3,1)+(ROW(Z10)-ROW($V$5))*7+(COLUMN(Z10)-COLUMN($V$5)+1))</f>
        <v/>
      </c>
      <c r="AA10" s="263">
        <f>IF(MONTH($V$3)&lt;&gt;MONTH($V$3-WEEKDAY($V$3,1)+(ROW(AA10)-ROW($V$5))*7+(COLUMN(AA10)-COLUMN($V$5)+1)),"",$V$3-WEEKDAY($V$3,1)+(ROW(AA10)-ROW($V$5))*7+(COLUMN(AA10)-COLUMN($V$5)+1))</f>
        <v/>
      </c>
      <c r="AB10" s="263">
        <f>IF(MONTH($V$3)&lt;&gt;MONTH($V$3-WEEKDAY($V$3,1)+(ROW(AB10)-ROW($V$5))*7+(COLUMN(AB10)-COLUMN($V$5)+1)),"",$V$3-WEEKDAY($V$3,1)+(ROW(AB10)-ROW($V$5))*7+(COLUMN(AB10)-COLUMN($V$5)+1))</f>
        <v/>
      </c>
      <c r="AC10" s="351" t="n"/>
      <c r="AD10" s="136" t="inlineStr">
        <is>
          <t>After:</t>
        </is>
      </c>
      <c r="AE10" s="264" t="n">
        <v>40</v>
      </c>
      <c r="AF10" s="250" t="n"/>
    </row>
    <row r="11" ht="15.75" customHeight="1" s="348" thickBot="1">
      <c r="A11" s="351" t="n"/>
      <c r="B11" s="351" t="n"/>
      <c r="C11" s="6" t="n"/>
      <c r="D11" s="6" t="n"/>
      <c r="E11" s="6" t="n"/>
      <c r="F11" s="6" t="n"/>
      <c r="G11" s="6" t="n"/>
      <c r="H11" s="6" t="n"/>
      <c r="I11" s="6" t="n"/>
      <c r="J11" s="6" t="n"/>
      <c r="K11" s="259" t="inlineStr">
        <is>
          <t>Carry Forward Hrs:</t>
        </is>
      </c>
      <c r="L11" s="248" t="n">
        <v>40</v>
      </c>
      <c r="M11" s="6" t="n"/>
      <c r="N11" s="6" t="n"/>
      <c r="O11" s="6" t="n"/>
      <c r="P11" s="6" t="n"/>
      <c r="Q11" s="6" t="n"/>
      <c r="R11" s="6" t="n"/>
      <c r="S11" s="6" t="n"/>
      <c r="T11" s="6" t="n"/>
      <c r="U11" s="351" t="n"/>
      <c r="V11" s="263">
        <f>IF(MONTH($V$3)&lt;&gt;MONTH($V$3-WEEKDAY($V$3,1)+(ROW(V11)-ROW($V$5))*7+(COLUMN(V11)-COLUMN($V$5)+1)),"",$V$3-WEEKDAY($V$3,1)+(ROW(V11)-ROW($V$5))*7+(COLUMN(V11)-COLUMN($V$5)+1))</f>
        <v/>
      </c>
      <c r="W11" s="263">
        <f>IF(MONTH($V$3)&lt;&gt;MONTH($V$3-WEEKDAY($V$3,1)+(ROW(W11)-ROW($V$5))*7+(COLUMN(W11)-COLUMN($V$5)+1)),"",$V$3-WEEKDAY($V$3,1)+(ROW(W11)-ROW($V$5))*7+(COLUMN(W11)-COLUMN($V$5)+1))</f>
        <v/>
      </c>
      <c r="X11" s="263">
        <f>IF(MONTH($V$3)&lt;&gt;MONTH($V$3-WEEKDAY($V$3,1)+(ROW(X11)-ROW($V$5))*7+(COLUMN(X11)-COLUMN($V$5)+1)),"",$V$3-WEEKDAY($V$3,1)+(ROW(X11)-ROW($V$5))*7+(COLUMN(X11)-COLUMN($V$5)+1))</f>
        <v/>
      </c>
      <c r="Y11" s="263">
        <f>IF(MONTH($V$3)&lt;&gt;MONTH($V$3-WEEKDAY($V$3,1)+(ROW(Y11)-ROW($V$5))*7+(COLUMN(Y11)-COLUMN($V$5)+1)),"",$V$3-WEEKDAY($V$3,1)+(ROW(Y11)-ROW($V$5))*7+(COLUMN(Y11)-COLUMN($V$5)+1))</f>
        <v/>
      </c>
      <c r="Z11" s="263">
        <f>IF(MONTH($V$3)&lt;&gt;MONTH($V$3-WEEKDAY($V$3,1)+(ROW(Z11)-ROW($V$5))*7+(COLUMN(Z11)-COLUMN($V$5)+1)),"",$V$3-WEEKDAY($V$3,1)+(ROW(Z11)-ROW($V$5))*7+(COLUMN(Z11)-COLUMN($V$5)+1))</f>
        <v/>
      </c>
      <c r="AA11" s="263">
        <f>IF(MONTH($V$3)&lt;&gt;MONTH($V$3-WEEKDAY($V$3,1)+(ROW(AA11)-ROW($V$5))*7+(COLUMN(AA11)-COLUMN($V$5)+1)),"",$V$3-WEEKDAY($V$3,1)+(ROW(AA11)-ROW($V$5))*7+(COLUMN(AA11)-COLUMN($V$5)+1))</f>
        <v/>
      </c>
      <c r="AB11" s="263">
        <f>IF(MONTH($V$3)&lt;&gt;MONTH($V$3-WEEKDAY($V$3,1)+(ROW(AB11)-ROW($V$5))*7+(COLUMN(AB11)-COLUMN($V$5)+1)),"",$V$3-WEEKDAY($V$3,1)+(ROW(AB11)-ROW($V$5))*7+(COLUMN(AB11)-COLUMN($V$5)+1))</f>
        <v/>
      </c>
      <c r="AC11" s="351" t="n"/>
      <c r="AD11" s="351" t="n"/>
      <c r="AE11" s="351" t="n"/>
      <c r="AF11" s="258" t="n"/>
      <c r="AJ11" s="252" t="n"/>
      <c r="AK11" s="252" t="n"/>
    </row>
    <row r="12" ht="27.75" customFormat="1" customHeight="1" s="2" thickBot="1">
      <c r="A12" s="266" t="inlineStr">
        <is>
          <t>Day Off</t>
        </is>
      </c>
      <c r="B12" s="267" t="inlineStr">
        <is>
          <t>Holiday Double</t>
        </is>
      </c>
      <c r="C12" s="139" t="inlineStr">
        <is>
          <t>Day of Week</t>
        </is>
      </c>
      <c r="D12" s="140" t="inlineStr">
        <is>
          <t>Time
In</t>
        </is>
      </c>
      <c r="E12" s="140" t="inlineStr">
        <is>
          <t>Time
Out</t>
        </is>
      </c>
      <c r="F12" s="141" t="n"/>
      <c r="G12" s="140" t="inlineStr">
        <is>
          <t>Time
In</t>
        </is>
      </c>
      <c r="H12" s="140" t="inlineStr">
        <is>
          <t>Time
Out</t>
        </is>
      </c>
      <c r="I12" s="142" t="inlineStr">
        <is>
          <t>Total
Hrs</t>
        </is>
      </c>
      <c r="J12" s="142" t="inlineStr">
        <is>
          <t>Location</t>
        </is>
      </c>
      <c r="K12" s="142" t="inlineStr">
        <is>
          <t>Supervisor</t>
        </is>
      </c>
      <c r="L12" s="142" t="inlineStr">
        <is>
          <t>Supervisor Approval</t>
        </is>
      </c>
      <c r="M12" s="140" t="inlineStr">
        <is>
          <t>Regular
Hrs</t>
        </is>
      </c>
      <c r="N12" s="140" t="inlineStr">
        <is>
          <t>Overtime
Hrs</t>
        </is>
      </c>
      <c r="O12" s="140" t="inlineStr">
        <is>
          <t>Hol Hrs</t>
        </is>
      </c>
      <c r="P12" s="140" t="inlineStr">
        <is>
          <t>Responsibilities</t>
        </is>
      </c>
      <c r="Q12" s="140" t="inlineStr">
        <is>
          <t>Risk</t>
        </is>
      </c>
      <c r="R12" s="140" t="inlineStr">
        <is>
          <t>Meals</t>
        </is>
      </c>
      <c r="S12" s="140" t="inlineStr">
        <is>
          <t>Vac Hrs</t>
        </is>
      </c>
      <c r="T12" s="143" t="inlineStr">
        <is>
          <t>Reason for Overtime</t>
        </is>
      </c>
      <c r="U12" s="144" t="inlineStr">
        <is>
          <t>Wkly Reg Avail</t>
        </is>
      </c>
      <c r="V12" s="351" t="inlineStr">
        <is>
          <t>Orig Reg</t>
        </is>
      </c>
      <c r="W12" s="351" t="inlineStr">
        <is>
          <t>Wkly OT Adj</t>
        </is>
      </c>
      <c r="X12" s="351" t="inlineStr">
        <is>
          <t>Week Start</t>
        </is>
      </c>
      <c r="Y12" s="351" t="inlineStr">
        <is>
          <t>Wk Hrs Before</t>
        </is>
      </c>
      <c r="Z12" s="351" t="n"/>
      <c r="AA12" s="351" t="n"/>
      <c r="AB12" s="351" t="n"/>
      <c r="AC12" s="351" t="n"/>
      <c r="AD12" s="351" t="n"/>
      <c r="AE12" s="351" t="n"/>
      <c r="AF12" s="351" t="n"/>
      <c r="AJ12" s="252" t="n"/>
      <c r="AK12" s="252" t="n"/>
    </row>
    <row r="13" hidden="1" ht="15.75" customHeight="1" s="348" thickBot="1">
      <c r="A13" s="268" t="n"/>
      <c r="B13" s="351" t="n"/>
      <c r="C13" s="145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146" t="n"/>
      <c r="U13" s="351" t="n"/>
      <c r="V13" s="351" t="n"/>
      <c r="W13" s="351" t="n"/>
      <c r="X13" s="351" t="n"/>
      <c r="Y13" s="351" t="n"/>
      <c r="Z13" s="351" t="n"/>
      <c r="AA13" s="351" t="n"/>
      <c r="AB13" s="351" t="n"/>
      <c r="AC13" s="351" t="n"/>
      <c r="AD13" s="351" t="n"/>
      <c r="AE13" s="351" t="n"/>
      <c r="AF13" s="351" t="n"/>
    </row>
    <row r="14" ht="24" customHeight="1" s="348" thickBot="1">
      <c r="A14" s="147" t="inlineStr">
        <is>
          <t>On Day</t>
        </is>
      </c>
      <c r="B14" s="269" t="n"/>
      <c r="C14" s="88">
        <f>M10</f>
        <v/>
      </c>
      <c r="D14" s="54" t="n"/>
      <c r="E14" s="148">
        <f>IF(D14="", "",
 IF(D14=TIME(0,0,0), 0,
 IF(AND(D14&gt;=TIME(0,0,1), D14&lt;=TIME(2,0,0)), TIME(7,0,0),
 IF(AND(D14&gt;=TIME(6,0,0), D14&lt;=TIME(8,0,0)), TIME(12,0,0),
 IF(AND(D14&gt;TIME(8,0,0), D14&lt;=TIME(13,59,0)), TIME(15,0,0),
 IF(AND(D14&gt;=TIME(14,0,0), D14&lt;=TIME(17,59,0)), TIME(21,0,0),
 IF(AND(D14&gt;=TIME(18,0,0), D14&lt;=TIME(21,59,0)), TIME(0,0,0),
 IF(AND(D14&gt;=TIME(22,0,0), D14&lt;=TIME(23,59,59)), TIME(7,0,0), ""))))))))</f>
        <v/>
      </c>
      <c r="F14" s="149" t="n"/>
      <c r="G14" s="148">
        <f>IF(AND(D14&gt;=TIME(6,0,0),D14&lt;=TIME(8,0,0)),E14,"")</f>
        <v/>
      </c>
      <c r="H14" s="54" t="n"/>
      <c r="I14" s="55">
        <f>ROUND(IF(OR(D14="",E14="",E14=0),0,IF(H14="",MOD(E14-D14,1)*24,MOD(H14-D14,1)*24)),2)</f>
        <v/>
      </c>
      <c r="J14" s="150" t="n"/>
      <c r="K14" s="270" t="n"/>
      <c r="L14" s="271" t="n"/>
      <c r="M14" s="272">
        <f>MAX(0,V14-W14)</f>
        <v/>
      </c>
      <c r="N14" s="56">
        <f>(IF(OR($C14="",$D14=""),0,
 IF(OR($A14="Holiday",$A15="Holiday"),
    IF(ISNUMBER(MATCH(TRIM($B14),{"Phagwah","Good Friday","Easter Monday","Labour Day","Christmas","Eid ul Azha","Romans-2","Globe-12","Neptune P1"},0)),0,$I14),
 IF(AND(NOT(OR($A14="Annual Leave",$A15="Annual Leave")),$A14="Off day"),$I14,
  MAX(0,$I14-$V14)
  ))))+W14</f>
        <v/>
      </c>
      <c r="O14" s="56">
        <f>IF(AND(OR($A14="Holiday",$A15="Holiday"),
        ISNUMBER(MATCH(TRIM($B14),{"Phagwah","Good Friday","Easter Monday","Labour Day","Christmas","Eid ul Azha","Romans-2","Globe-12","Neptune P1"},0))),
   $I14,0)</f>
        <v/>
      </c>
      <c r="P14" s="56">
        <f>IF(OR($O$7="Canteen",$O$7="Head Office"),0,IF($I14&lt;=0,0,IF(OR(OR(TRIM($J14)="Hebrews",TRIM($J14)="Romans",TRIM($J14)="Romans-2",TRIM($J14)="Globe",TRIM($J14)="Globe-12",TRIM($J14)="Neptune P1"),AND($I15&gt;0,OR(TRIM($J15)="Hebrews",TRIM($J15)="Romans",TRIM($J15)="Romans-2",TRIM($J15)="Globe",TRIM($J15)="Globe-12",TRIM($J15)="Neptune P1"))),1,0)))</f>
        <v/>
      </c>
      <c r="Q14" s="57" t="n"/>
      <c r="R14" s="56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IF($I14&gt;0,1,0),
      0
   ),
0))</f>
        <v/>
      </c>
      <c r="S14" s="56">
        <f>IF(OR($A14="Annual Leave",$A15="Annual Leave"),IF($A14="Annual Leave",8,0),0)</f>
        <v/>
      </c>
      <c r="T14" s="58" t="n"/>
      <c r="U14" s="144">
        <f>MAX(0,40-Y14)</f>
        <v/>
      </c>
      <c r="V14" s="151">
        <f>IF(OR($C14="",$D14=""),0,
 IF(OR($A14="Holiday",$A15="Holiday"),0,
 IF(AND(NOT(OR($A14="Annual Leave",$A15="Annual Leave")),$A14="Off day"),0,
  IF($I14+$I15&gt;=8,IF($I14&gt;=8,8,$I14),$I14)
  )))</f>
        <v/>
      </c>
      <c r="W14" s="151">
        <f>MAX(0,V14-U14)</f>
        <v/>
      </c>
      <c r="X14" s="151">
        <f>IF(C14="","",C14-WEEKDAY(C14,1)+1)</f>
        <v/>
      </c>
      <c r="Y14" s="151">
        <f>IF(X14=X14,$L$11,0)</f>
        <v/>
      </c>
      <c r="Z14" s="151" t="n"/>
      <c r="AA14" s="151" t="n"/>
      <c r="AB14" s="151" t="n"/>
      <c r="AC14" s="351" t="n"/>
      <c r="AD14" s="351" t="n"/>
      <c r="AE14" s="351" t="n"/>
      <c r="AF14" s="351" t="n"/>
    </row>
    <row r="15" ht="24" customHeight="1" s="348" thickBot="1">
      <c r="A15" s="147" t="inlineStr">
        <is>
          <t>On Day</t>
        </is>
      </c>
      <c r="B15" s="269" t="n"/>
      <c r="C15" s="89">
        <f>C14</f>
        <v/>
      </c>
      <c r="D15" s="59" t="n"/>
      <c r="E15" s="152">
        <f>IF(D15="", "",
 IF(D15=TIME(0,0,0), 0,
 IF(AND(D15&gt;=TIME(0,0,1), D15&lt;=TIME(2,0,0)), TIME(7,0,0),
 IF(AND(D15&gt;=TIME(6,0,0), D15&lt;=TIME(8,0,0)), TIME(12,0,0),
 IF(AND(D15&gt;TIME(8,0,0), D15&lt;=TIME(13,59,0)), TIME(15,0,0),
 IF(AND(D15&gt;=TIME(14,0,0), D15&lt;=TIME(17,59,0)), TIME(21,0,0),
 IF(AND(D15&gt;=TIME(18,0,0), D15&lt;=TIME(21,59,0)), TIME(0,0,0),
 IF(AND(D15&gt;=TIME(22,0,0), D15&lt;=TIME(23,59,59)), TIME(7,0,0), ""))))))))</f>
        <v/>
      </c>
      <c r="F15" s="153" t="n"/>
      <c r="G15" s="152">
        <f>IF(AND(D15&gt;=TIME(6,0,0),D15&lt;=TIME(8,0,0)),E15,"")</f>
        <v/>
      </c>
      <c r="H15" s="59" t="n"/>
      <c r="I15" s="60">
        <f>ROUND(IF(OR(D15="",E15="",E15=0),0,IF(H15="",MOD(E15-D15,1)*24,MOD(H15-D15,1)*24)),2)</f>
        <v/>
      </c>
      <c r="J15" s="150" t="n"/>
      <c r="K15" s="270" t="n"/>
      <c r="L15" s="271" t="n"/>
      <c r="M15" s="272">
        <f>MAX(0,V15-W15)</f>
        <v/>
      </c>
      <c r="N15" s="61">
        <f>(IF(OR($C15="",$D15=""),0,
 IF(OR($A14="Holiday",$A15="Holiday"),
    IF(ISNUMBER(MATCH(TRIM($B15),{"Phagwah","Good Friday","Easter Monday","Labour Day","Christmas","Eid ul Azha","Romans-2","Globe-12","Neptune P1"},0)),0,$I15),
 IF(AND(NOT(OR($A14="Annual Leave",$A15="Annual Leave")),$A15="Off day"),$I15,
  MAX(0,$I15-$V15)
  ))))+W15</f>
        <v/>
      </c>
      <c r="O15" s="61">
        <f>IF(AND(OR($A14="Holiday",$A15="Holiday"),
        ISNUMBER(MATCH(TRIM($B15),{"Phagwah","Good Friday","Easter Monday","Labour Day","Christmas","Eid ul Azha","Romans-2","Globe-12","Neptune P1"},0))),
   $I15,0)</f>
        <v/>
      </c>
      <c r="P15" s="61">
        <f>IF(OR($O$7="Canteen",$O$7="Head Office"),0,IF($I15&lt;=0,0,IF(AND($I14&lt;=0,OR(TRIM($J15)="Hebrews",TRIM($J15)="Romans",TRIM($J15)="Romans-2",TRIM($J15)="Globe",TRIM($J15)="Globe-12",TRIM($J15)="Neptune P1")),1,0)))</f>
        <v/>
      </c>
      <c r="Q15" s="62" t="n"/>
      <c r="R15" s="61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IF(AND($I14=0,$I15&gt;0),1,0),
      0
   ),
0))</f>
        <v/>
      </c>
      <c r="S15" s="61">
        <f>IF(OR($A14="Annual Leave",$A15="Annual Leave"),IF(AND($A14&lt;&gt;"Annual Leave",$A15="Annual Leave"),8,0),0)</f>
        <v/>
      </c>
      <c r="T15" s="63" t="n"/>
      <c r="U15" s="144">
        <f>MAX(0,40-Y15)</f>
        <v/>
      </c>
      <c r="V15" s="151">
        <f>IF(OR($C15="",$D15=""),0,
 IF(OR($A14="Holiday",$A15="Holiday"),0,
 IF(AND(NOT(OR($A14="Annual Leave",$A15="Annual Leave")),$A15="Off day"),0,
  IF($I14+$I15&gt;=8,IF($I14&gt;=8,0,8-$I14),$I15)
  )))</f>
        <v/>
      </c>
      <c r="W15" s="151">
        <f>MAX(0,V15-U15)</f>
        <v/>
      </c>
      <c r="X15" s="151">
        <f>IF(C15="","",C15-WEEKDAY(C15,1)+1)</f>
        <v/>
      </c>
      <c r="Y15" s="151">
        <f>SUMPRODUCT(($X$14:$X14=X15)*(($V$14:$V14)+($O$14:$O14)))+IF(X15=X14,$L$11,0)</f>
        <v/>
      </c>
      <c r="Z15" s="151" t="n"/>
      <c r="AA15" s="151" t="n"/>
      <c r="AB15" s="151" t="n"/>
      <c r="AC15" s="351" t="n"/>
      <c r="AD15" s="351" t="n"/>
      <c r="AE15" s="351" t="n"/>
      <c r="AF15" s="351" t="n"/>
    </row>
    <row r="16" ht="24" customHeight="1" s="348" thickBot="1">
      <c r="A16" s="154" t="inlineStr">
        <is>
          <t>On Day</t>
        </is>
      </c>
      <c r="B16" s="273" t="n"/>
      <c r="C16" s="90">
        <f>C14+1</f>
        <v/>
      </c>
      <c r="D16" s="8" t="n">
        <v>0.9583333333333334</v>
      </c>
      <c r="E16" s="155">
        <f>IF(D16="", "",
 IF(D16=TIME(0,0,0), 0,
 IF(AND(D16&gt;=TIME(0,0,1), D16&lt;=TIME(2,0,0)), TIME(7,0,0),
 IF(AND(D16&gt;=TIME(6,0,0), D16&lt;=TIME(8,0,0)), TIME(12,0,0),
 IF(AND(D16&gt;TIME(8,0,0), D16&lt;=TIME(13,59,0)), TIME(15,0,0),
 IF(AND(D16&gt;=TIME(14,0,0), D16&lt;=TIME(17,59,0)), TIME(21,0,0),
 IF(AND(D16&gt;=TIME(18,0,0), D16&lt;=TIME(21,59,0)), TIME(0,0,0),
 IF(AND(D16&gt;=TIME(22,0,0), D16&lt;=TIME(23,59,59)), TIME(7,0,0), ""))))))))</f>
        <v/>
      </c>
      <c r="F16" s="156" t="n"/>
      <c r="G16" s="155">
        <f>IF(AND(D16&gt;=TIME(6,0,0),D16&lt;=TIME(8,0,0)),E16,"")</f>
        <v/>
      </c>
      <c r="H16" s="8" t="n">
        <v>0.2916666666666667</v>
      </c>
      <c r="I16" s="30">
        <f>ROUND(IF(OR(D16="",E16="",E16=0),0,IF(H16="",MOD(E16-D16,1)*24,MOD(H16-D16,1)*24)),2)</f>
        <v/>
      </c>
      <c r="J16" s="157" t="inlineStr">
        <is>
          <t>Unico</t>
        </is>
      </c>
      <c r="K16" s="274" t="n"/>
      <c r="L16" s="271" t="n"/>
      <c r="M16" s="275">
        <f>MAX(0,V16-W16)</f>
        <v/>
      </c>
      <c r="N16" s="9">
        <f>(IF(OR($C16="",$D16=""),0,
 IF(OR($A16="Holiday",$A17="Holiday"),
    IF(ISNUMBER(MATCH(TRIM($B16),{"Phagwah","Good Friday","Easter Monday","Labour Day","Christmas","Eid ul Azha","Romans-2","Globe-12","Neptune P1"},0)),0,$I16),
 IF(AND(NOT(OR($A16="Annual Leave",$A17="Annual Leave")),$A16="Off day"),$I16,
  MAX(0,$I16-$V16)
  ))))+W16</f>
        <v/>
      </c>
      <c r="O16" s="9">
        <f>IF(AND(OR($A16="Holiday",$A17="Holiday"),
        ISNUMBER(MATCH(TRIM($B16),{"Phagwah","Good Friday","Easter Monday","Labour Day","Christmas","Eid ul Azha","Romans-2","Globe-12","Neptune P1"},0))),
   $I16,0)</f>
        <v/>
      </c>
      <c r="P16" s="9">
        <f>IF(OR($O$7="Canteen",$O$7="Head Office"),0,IF($I16&lt;=0,0,IF(OR(OR(TRIM($J16)="Hebrews",TRIM($J16)="Romans",TRIM($J16)="Romans-2",TRIM($J16)="Globe",TRIM($J16)="Globe-12",TRIM($J16)="Neptune P1"),AND($I17&gt;0,OR(TRIM($J17)="Hebrews",TRIM($J17)="Romans",TRIM($J17)="Romans-2",TRIM($J17)="Globe",TRIM($J17)="Globe-12",TRIM($J17)="Neptune P1"))),1,0)))</f>
        <v/>
      </c>
      <c r="Q16" s="10" t="n"/>
      <c r="R16" s="9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IF($I16&gt;0,1,0),
      0
   ),
0))</f>
        <v/>
      </c>
      <c r="S16" s="9">
        <f>IF(OR($A16="Annual Leave",$A17="Annual Leave"),IF($A16="Annual Leave",8,0),0)</f>
        <v/>
      </c>
      <c r="T16" s="91" t="n"/>
      <c r="U16" s="144">
        <f>MAX(0,40-Y16)</f>
        <v/>
      </c>
      <c r="V16" s="351">
        <f>IF(OR($C16="",$D16=""),0,
 IF(OR($A16="Holiday",$A17="Holiday"),0,
 IF(AND(NOT(OR($A16="Annual Leave",$A17="Annual Leave")),$A16="Off day"),0,
  IF($I16+$I17&gt;=8,IF($I16&gt;=8,8,$I16),$I16)
  )))</f>
        <v/>
      </c>
      <c r="W16" s="351">
        <f>MAX(0,V16-U16)</f>
        <v/>
      </c>
      <c r="X16" s="351">
        <f>IF(C16="","",C16-WEEKDAY(C16,1)+1)</f>
        <v/>
      </c>
      <c r="Y16" s="351">
        <f>SUMPRODUCT(($X$14:$X15=X16)*(($V$14:$V15)+($O$14:$O15)))+IF(X16=X14,$L$11,0)</f>
        <v/>
      </c>
      <c r="Z16" s="351" t="n"/>
      <c r="AA16" s="351" t="n"/>
      <c r="AB16" s="351" t="n"/>
      <c r="AC16" s="351" t="n"/>
      <c r="AD16" s="351" t="n"/>
      <c r="AE16" s="351" t="n"/>
      <c r="AF16" s="351" t="n"/>
    </row>
    <row r="17" ht="24" customHeight="1" s="348" thickBot="1">
      <c r="A17" s="154" t="inlineStr">
        <is>
          <t>On Day</t>
        </is>
      </c>
      <c r="B17" s="273" t="n"/>
      <c r="C17" s="90">
        <f>C16</f>
        <v/>
      </c>
      <c r="D17" s="276" t="n"/>
      <c r="E17" s="277">
        <f>IF(D17="", "",
 IF(D17=TIME(0,0,0), 0,
 IF(AND(D17&gt;=TIME(0,0,1), D17&lt;=TIME(2,0,0)), TIME(7,0,0),
 IF(AND(D17&gt;=TIME(6,0,0), D17&lt;=TIME(8,0,0)), TIME(12,0,0),
 IF(AND(D17&gt;TIME(8,0,0), D17&lt;=TIME(13,59,0)), TIME(15,0,0),
 IF(AND(D17&gt;=TIME(14,0,0), D17&lt;=TIME(17,59,0)), TIME(21,0,0),
 IF(AND(D17&gt;=TIME(18,0,0), D17&lt;=TIME(21,59,0)), TIME(0,0,0),
 IF(AND(D17&gt;=TIME(22,0,0), D17&lt;=TIME(23,59,59)), TIME(7,0,0), ""))))))))</f>
        <v/>
      </c>
      <c r="F17" s="156" t="n"/>
      <c r="G17" s="277">
        <f>IF(AND(D17&gt;=TIME(6,0,0),D17&lt;=TIME(8,0,0)),E17,"")</f>
        <v/>
      </c>
      <c r="H17" s="276" t="n"/>
      <c r="I17" s="30">
        <f>ROUND(IF(OR(D17="",E17="",E17=0),0,IF(H17="",MOD(E17-D17,1)*24,MOD(H17-D17,1)*24)),2)</f>
        <v/>
      </c>
      <c r="J17" s="158" t="n"/>
      <c r="K17" s="274" t="n"/>
      <c r="L17" s="271" t="n"/>
      <c r="M17" s="275">
        <f>MAX(0,V17-W17)</f>
        <v/>
      </c>
      <c r="N17" s="278">
        <f>(IF(OR($C17="",$D17=""),0,
 IF(OR($A16="Holiday",$A17="Holiday"),
    IF(ISNUMBER(MATCH(TRIM($B17),{"Phagwah","Good Friday","Easter Monday","Labour Day","Christmas","Eid ul Azha","Romans-2","Globe-12","Neptune P1"},0)),0,$I17),
 IF(AND(NOT(OR($A16="Annual Leave",$A17="Annual Leave")),$A17="Off day"),$I17,
  MAX(0,$I17-$V17)
  ))))+W17</f>
        <v/>
      </c>
      <c r="O17" s="278">
        <f>IF(AND(OR($A16="Holiday",$A17="Holiday"),
        ISNUMBER(MATCH(TRIM($B17),{"Phagwah","Good Friday","Easter Monday","Labour Day","Christmas","Eid ul Azha","Romans-2","Globe-12","Neptune P1"},0))),
   $I17,0)</f>
        <v/>
      </c>
      <c r="P17" s="278">
        <f>IF(OR($O$7="Canteen",$O$7="Head Office"),0,IF($I17&lt;=0,0,IF(AND($I16&lt;=0,OR(TRIM($J17)="Hebrews",TRIM($J17)="Romans",TRIM($J17)="Romans-2",TRIM($J17)="Globe",TRIM($J17)="Globe-12",TRIM($J17)="Neptune P1")),1,0)))</f>
        <v/>
      </c>
      <c r="Q17" s="279" t="n"/>
      <c r="R17" s="278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IF(AND($I16=0,$I17&gt;0),1,0),
      0
   ),
0))</f>
        <v/>
      </c>
      <c r="S17" s="278">
        <f>IF(OR($A16="Annual Leave",$A17="Annual Leave"),IF(AND($A16&lt;&gt;"Annual Leave",$A17="Annual Leave"),8,0),0)</f>
        <v/>
      </c>
      <c r="T17" s="280" t="n"/>
      <c r="U17" s="144">
        <f>MAX(0,40-Y17)</f>
        <v/>
      </c>
      <c r="V17" s="351">
        <f>IF(OR($C17="",$D17=""),0,
 IF(OR($A16="Holiday",$A17="Holiday"),0,
 IF(AND(NOT(OR($A16="Annual Leave",$A17="Annual Leave")),$A17="Off day"),0,
  IF($I16+$I17&gt;=8,IF($I16&gt;=8,0,8-$I16),$I17)
  )))</f>
        <v/>
      </c>
      <c r="W17" s="351">
        <f>MAX(0,V17-U17)</f>
        <v/>
      </c>
      <c r="X17" s="351">
        <f>IF(C17="","",C17-WEEKDAY(C17,1)+1)</f>
        <v/>
      </c>
      <c r="Y17" s="351">
        <f>SUMPRODUCT(($X$14:$X16=X17)*(($V$14:$V16)+($O$14:$O16)))+IF(X17=X14,$L$11,0)</f>
        <v/>
      </c>
      <c r="Z17" s="351" t="n"/>
      <c r="AA17" s="351" t="n"/>
      <c r="AB17" s="351" t="n"/>
      <c r="AC17" s="351" t="n"/>
      <c r="AD17" s="351" t="n"/>
      <c r="AE17" s="351" t="n"/>
      <c r="AF17" s="351" t="n"/>
    </row>
    <row r="18" ht="24" customHeight="1" s="348" thickBot="1">
      <c r="A18" s="159" t="inlineStr">
        <is>
          <t>On Day</t>
        </is>
      </c>
      <c r="B18" s="281" t="n"/>
      <c r="C18" s="92">
        <f>C16+1</f>
        <v/>
      </c>
      <c r="D18" s="31" t="n">
        <v>0.625</v>
      </c>
      <c r="E18" s="160">
        <f>IF(D18="", "",
 IF(D18=TIME(0,0,0), 0,
 IF(AND(D18&gt;=TIME(0,0,1), D18&lt;=TIME(2,0,0)), TIME(7,0,0),
 IF(AND(D18&gt;=TIME(6,0,0), D18&lt;=TIME(8,0,0)), TIME(12,0,0),
 IF(AND(D18&gt;TIME(8,0,0), D18&lt;=TIME(13,59,0)), TIME(15,0,0),
 IF(AND(D18&gt;=TIME(14,0,0), D18&lt;=TIME(17,59,0)), TIME(21,0,0),
 IF(AND(D18&gt;=TIME(18,0,0), D18&lt;=TIME(21,59,0)), TIME(0,0,0),
 IF(AND(D18&gt;=TIME(22,0,0), D18&lt;=TIME(23,59,59)), TIME(7,0,0), ""))))))))</f>
        <v/>
      </c>
      <c r="F18" s="161" t="n"/>
      <c r="G18" s="160">
        <f>IF(AND(D18&gt;=TIME(6,0,0),D18&lt;=TIME(8,0,0)),E18,"")</f>
        <v/>
      </c>
      <c r="H18" s="31" t="n">
        <v>0.9583333333333334</v>
      </c>
      <c r="I18" s="32">
        <f>ROUND(IF(OR(D18="",E18="",E18=0),0,IF(H18="",MOD(E18-D18,1)*24,MOD(H18-D18,1)*24)),2)</f>
        <v/>
      </c>
      <c r="J18" s="162" t="inlineStr">
        <is>
          <t>Unico</t>
        </is>
      </c>
      <c r="K18" s="282" t="n"/>
      <c r="L18" s="271" t="n"/>
      <c r="M18" s="283">
        <f>MAX(0,V18-W18)</f>
        <v/>
      </c>
      <c r="N18" s="33">
        <f>(IF(OR($C18="",$D18=""),0,
 IF(OR($A18="Holiday",$A19="Holiday"),
    IF(ISNUMBER(MATCH(TRIM($B18),{"Phagwah","Good Friday","Easter Monday","Labour Day","Christmas","Eid ul Azha","Romans-2","Globe-12","Neptune P1"},0)),0,$I18),
 IF(AND(NOT(OR($A18="Annual Leave",$A19="Annual Leave")),$A18="Off day"),$I18,
  MAX(0,$I18-$V18)
  ))))+W18</f>
        <v/>
      </c>
      <c r="O18" s="33">
        <f>IF(AND(OR($A18="Holiday",$A19="Holiday"),
        ISNUMBER(MATCH(TRIM($B18),{"Phagwah","Good Friday","Easter Monday","Labour Day","Christmas","Eid ul Azha","Romans-2","Globe-12","Neptune P1"},0))),
   $I18,0)</f>
        <v/>
      </c>
      <c r="P18" s="33">
        <f>IF(OR($O$7="Canteen",$O$7="Head Office"),0,IF($I18&lt;=0,0,IF(OR(OR(TRIM($J18)="Hebrews",TRIM($J18)="Romans",TRIM($J18)="Romans-2",TRIM($J18)="Globe",TRIM($J18)="Globe-12",TRIM($J18)="Neptune P1"),AND($I19&gt;0,OR(TRIM($J19)="Hebrews",TRIM($J19)="Romans",TRIM($J19)="Romans-2",TRIM($J19)="Globe",TRIM($J19)="Globe-12",TRIM($J19)="Neptune P1"))),1,0)))</f>
        <v/>
      </c>
      <c r="Q18" s="34" t="n"/>
      <c r="R18" s="33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IF($I18&gt;0,1,0),
      0
   ),
0))</f>
        <v/>
      </c>
      <c r="S18" s="33">
        <f>IF(OR($A18="Annual Leave",$A19="Annual Leave"),IF($A18="Annual Leave",8,0),0)</f>
        <v/>
      </c>
      <c r="T18" s="35" t="n"/>
      <c r="U18" s="144">
        <f>MAX(0,40-Y18)</f>
        <v/>
      </c>
      <c r="V18" s="351">
        <f>IF(OR($C18="",$D18=""),0,
 IF(OR($A18="Holiday",$A19="Holiday"),0,
 IF(AND(NOT(OR($A18="Annual Leave",$A19="Annual Leave")),$A18="Off day"),0,
  IF($I18+$I19&gt;=8,IF($I18&gt;=8,8,$I18),$I18)
  )))</f>
        <v/>
      </c>
      <c r="W18" s="351">
        <f>MAX(0,V18-U18)</f>
        <v/>
      </c>
      <c r="X18" s="351">
        <f>IF(C18="","",C18-WEEKDAY(C18,1)+1)</f>
        <v/>
      </c>
      <c r="Y18" s="351">
        <f>SUMPRODUCT(($X$14:$X17=X18)*(($V$14:$V17)+($O$14:$O17)))+IF(X18=X14,$L$11,0)</f>
        <v/>
      </c>
      <c r="Z18" s="351" t="n"/>
      <c r="AA18" s="351" t="n"/>
      <c r="AB18" s="351" t="n"/>
      <c r="AC18" s="351" t="n"/>
      <c r="AD18" s="351" t="n"/>
      <c r="AE18" s="351" t="n"/>
      <c r="AF18" s="351" t="n"/>
    </row>
    <row r="19" ht="24" customHeight="1" s="348" thickBot="1">
      <c r="A19" s="159" t="inlineStr">
        <is>
          <t>On Day</t>
        </is>
      </c>
      <c r="B19" s="281" t="n"/>
      <c r="C19" s="93">
        <f>C18</f>
        <v/>
      </c>
      <c r="D19" s="36" t="n"/>
      <c r="E19" s="163">
        <f>IF(D19="", "",
 IF(D19=TIME(0,0,0), 0,
 IF(AND(D19&gt;=TIME(0,0,1), D19&lt;=TIME(2,0,0)), TIME(7,0,0),
 IF(AND(D19&gt;=TIME(6,0,0), D19&lt;=TIME(8,0,0)), TIME(12,0,0),
 IF(AND(D19&gt;TIME(8,0,0), D19&lt;=TIME(13,59,0)), TIME(15,0,0),
 IF(AND(D19&gt;=TIME(14,0,0), D19&lt;=TIME(17,59,0)), TIME(21,0,0),
 IF(AND(D19&gt;=TIME(18,0,0), D19&lt;=TIME(21,59,0)), TIME(0,0,0),
 IF(AND(D19&gt;=TIME(22,0,0), D19&lt;=TIME(23,59,59)), TIME(7,0,0), ""))))))))</f>
        <v/>
      </c>
      <c r="F19" s="164" t="n"/>
      <c r="G19" s="163">
        <f>IF(AND(D19&gt;=TIME(6,0,0),D19&lt;=TIME(8,0,0)),E19,"")</f>
        <v/>
      </c>
      <c r="H19" s="36" t="n"/>
      <c r="I19" s="37">
        <f>ROUND(IF(OR(D19="",E19="",E19=0),0,IF(H19="",MOD(E19-D19,1)*24,MOD(H19-D19,1)*24)),2)</f>
        <v/>
      </c>
      <c r="J19" s="162" t="n"/>
      <c r="K19" s="282" t="n"/>
      <c r="L19" s="271" t="n"/>
      <c r="M19" s="283">
        <f>MAX(0,V19-W19)</f>
        <v/>
      </c>
      <c r="N19" s="38">
        <f>(IF(OR($C19="",$D19=""),0,
 IF(OR($A18="Holiday",$A19="Holiday"),
    IF(ISNUMBER(MATCH(TRIM($B19),{"Phagwah","Good Friday","Easter Monday","Labour Day","Christmas","Eid ul Azha","Romans-2","Globe-12","Neptune P1"},0)),0,$I19),
 IF(AND(NOT(OR($A18="Annual Leave",$A19="Annual Leave")),$A19="Off day"),$I19,
  MAX(0,$I19-$V19)
  ))))+W19</f>
        <v/>
      </c>
      <c r="O19" s="38">
        <f>IF(AND(OR($A18="Holiday",$A19="Holiday"),
        ISNUMBER(MATCH(TRIM($B19),{"Phagwah","Good Friday","Easter Monday","Labour Day","Christmas","Eid ul Azha","Romans-2","Globe-12","Neptune P1"},0))),
   $I19,0)</f>
        <v/>
      </c>
      <c r="P19" s="38">
        <f>IF(OR($O$7="Canteen",$O$7="Head Office"),0,IF($I19&lt;=0,0,IF(AND($I18&lt;=0,OR(TRIM($J19)="Hebrews",TRIM($J19)="Romans",TRIM($J19)="Romans-2",TRIM($J19)="Globe",TRIM($J19)="Globe-12",TRIM($J19)="Neptune P1")),1,0)))</f>
        <v/>
      </c>
      <c r="Q19" s="39" t="n"/>
      <c r="R19" s="38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IF(AND($I18=0,$I19&gt;0),1,0),
      0
   ),
0))</f>
        <v/>
      </c>
      <c r="S19" s="38">
        <f>IF(OR($A18="Annual Leave",$A19="Annual Leave"),IF(AND($A18&lt;&gt;"Annual Leave",$A19="Annual Leave"),8,0),0)</f>
        <v/>
      </c>
      <c r="T19" s="40" t="n"/>
      <c r="U19" s="144">
        <f>MAX(0,40-Y19)</f>
        <v/>
      </c>
      <c r="V19" s="351">
        <f>IF(OR($C19="",$D19=""),0,
 IF(OR($A18="Holiday",$A19="Holiday"),0,
 IF(AND(NOT(OR($A18="Annual Leave",$A19="Annual Leave")),$A19="Off day"),0,
  IF($I18+$I19&gt;=8,IF($I18&gt;=8,0,8-$I18),$I19)
  )))</f>
        <v/>
      </c>
      <c r="W19" s="351">
        <f>MAX(0,V19-U19)</f>
        <v/>
      </c>
      <c r="X19" s="351">
        <f>IF(C19="","",C19-WEEKDAY(C19,1)+1)</f>
        <v/>
      </c>
      <c r="Y19" s="351">
        <f>SUMPRODUCT(($X$14:$X18=X19)*(($V$14:$V18)+($O$14:$O18)))+IF(X19=X14,$L$11,0)</f>
        <v/>
      </c>
      <c r="Z19" s="351" t="n"/>
      <c r="AA19" s="351" t="n"/>
      <c r="AB19" s="351" t="n"/>
      <c r="AC19" s="351" t="n"/>
      <c r="AD19" s="351" t="n"/>
      <c r="AE19" s="351" t="n"/>
      <c r="AF19" s="351" t="n"/>
    </row>
    <row r="20" ht="24" customHeight="1" s="348" thickBot="1">
      <c r="A20" s="165" t="inlineStr">
        <is>
          <t>On Day</t>
        </is>
      </c>
      <c r="B20" s="284" t="n"/>
      <c r="C20" s="94">
        <f>C18+1</f>
        <v/>
      </c>
      <c r="D20" s="41" t="n">
        <v>0.625</v>
      </c>
      <c r="E20" s="166">
        <f>IF(D20="", "",
 IF(D20=TIME(0,0,0), 0,
 IF(AND(D20&gt;=TIME(0,0,1), D20&lt;=TIME(2,0,0)), TIME(7,0,0),
 IF(AND(D20&gt;=TIME(6,0,0), D20&lt;=TIME(8,0,0)), TIME(12,0,0),
 IF(AND(D20&gt;TIME(8,0,0), D20&lt;=TIME(13,59,0)), TIME(15,0,0),
 IF(AND(D20&gt;=TIME(14,0,0), D20&lt;=TIME(17,59,0)), TIME(21,0,0),
 IF(AND(D20&gt;=TIME(18,0,0), D20&lt;=TIME(21,59,0)), TIME(0,0,0),
 IF(AND(D20&gt;=TIME(22,0,0), D20&lt;=TIME(23,59,59)), TIME(7,0,0), ""))))))))</f>
        <v/>
      </c>
      <c r="F20" s="167" t="n"/>
      <c r="G20" s="166">
        <f>IF(AND(D20&gt;=TIME(6,0,0),D20&lt;=TIME(8,0,0)),E20,"")</f>
        <v/>
      </c>
      <c r="H20" s="41" t="n">
        <v>0.9583333333333334</v>
      </c>
      <c r="I20" s="95">
        <f>ROUND(IF(OR(D20="",E20="",E20=0),0,IF(H20="",MOD(E20-D20,1)*24,MOD(H20-D20,1)*24)),2)</f>
        <v/>
      </c>
      <c r="J20" s="168" t="inlineStr">
        <is>
          <t>Unico</t>
        </is>
      </c>
      <c r="K20" s="285" t="n"/>
      <c r="L20" s="271" t="n"/>
      <c r="M20" s="286">
        <f>MAX(0,V20-W20)</f>
        <v/>
      </c>
      <c r="N20" s="42">
        <f>(IF(OR($C20="",$D20=""),0,
 IF(OR($A20="Holiday",$A21="Holiday"),
    IF(ISNUMBER(MATCH(TRIM($B20),{"Phagwah","Good Friday","Easter Monday","Labour Day","Christmas","Eid ul Azha","Romans-2","Globe-12","Neptune P1"},0)),0,$I20),
 IF(AND(NOT(OR($A20="Annual Leave",$A21="Annual Leave")),$A20="Off day"),$I20,
  MAX(0,$I20-$V20)
  ))))+W20</f>
        <v/>
      </c>
      <c r="O20" s="42">
        <f>IF(AND(OR($A20="Holiday",$A21="Holiday"),
        ISNUMBER(MATCH(TRIM($B20),{"Phagwah","Good Friday","Easter Monday","Labour Day","Christmas","Eid ul Azha","Romans-2","Globe-12","Neptune P1"},0))),
   $I20,0)</f>
        <v/>
      </c>
      <c r="P20" s="42">
        <f>IF(OR($O$7="Canteen",$O$7="Head Office"),0,IF($I20&lt;=0,0,IF(OR(OR(TRIM($J20)="Hebrews",TRIM($J20)="Romans",TRIM($J20)="Romans-2",TRIM($J20)="Globe",TRIM($J20)="Globe-12",TRIM($J20)="Neptune P1"),AND($I21&gt;0,OR(TRIM($J21)="Hebrews",TRIM($J21)="Romans",TRIM($J21)="Romans-2",TRIM($J21)="Globe",TRIM($J21)="Globe-12",TRIM($J21)="Neptune P1"))),1,0)))</f>
        <v/>
      </c>
      <c r="Q20" s="43" t="n"/>
      <c r="R20" s="42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IF($I20&gt;0,1,0),
      0
   ),
0))</f>
        <v/>
      </c>
      <c r="S20" s="42">
        <f>IF(OR($A20="Annual Leave",$A21="Annual Leave"),IF($A20="Annual Leave",8,0),0)</f>
        <v/>
      </c>
      <c r="T20" s="96" t="n"/>
      <c r="U20" s="144">
        <f>MAX(0,40-Y20)</f>
        <v/>
      </c>
      <c r="V20" s="351">
        <f>IF(OR($C20="",$D20=""),0,
 IF(OR($A20="Holiday",$A21="Holiday"),0,
 IF(AND(NOT(OR($A20="Annual Leave",$A21="Annual Leave")),$A20="Off day"),0,
  IF($I20+$I21&gt;=8,IF($I20&gt;=8,8,$I20),$I20)
  )))</f>
        <v/>
      </c>
      <c r="W20" s="351">
        <f>MAX(0,V20-U20)</f>
        <v/>
      </c>
      <c r="X20" s="351">
        <f>IF(C20="","",C20-WEEKDAY(C20,1)+1)</f>
        <v/>
      </c>
      <c r="Y20" s="351">
        <f>SUMPRODUCT(($X$14:$X19=X20)*(($V$14:$V19)+($O$14:$O19)))+IF(X20=X14,$L$11,0)</f>
        <v/>
      </c>
      <c r="Z20" s="351" t="n"/>
      <c r="AA20" s="351" t="n"/>
      <c r="AB20" s="351" t="n"/>
      <c r="AC20" s="351" t="n"/>
      <c r="AD20" s="351" t="n"/>
      <c r="AE20" s="351" t="n"/>
      <c r="AF20" s="351" t="n"/>
    </row>
    <row r="21" ht="24" customHeight="1" s="348" thickBot="1">
      <c r="A21" s="165" t="inlineStr">
        <is>
          <t>On Day</t>
        </is>
      </c>
      <c r="B21" s="284" t="n"/>
      <c r="C21" s="94">
        <f>C20</f>
        <v/>
      </c>
      <c r="D21" s="287" t="n"/>
      <c r="E21" s="288">
        <f>IF(D21="", "",
 IF(D21=TIME(0,0,0), 0,
 IF(AND(D21&gt;=TIME(0,0,1), D21&lt;=TIME(2,0,0)), TIME(7,0,0),
 IF(AND(D21&gt;=TIME(6,0,0), D21&lt;=TIME(8,0,0)), TIME(12,0,0),
 IF(AND(D21&gt;TIME(8,0,0), D21&lt;=TIME(13,59,0)), TIME(15,0,0),
 IF(AND(D21&gt;=TIME(14,0,0), D21&lt;=TIME(17,59,0)), TIME(21,0,0),
 IF(AND(D21&gt;=TIME(18,0,0), D21&lt;=TIME(21,59,0)), TIME(0,0,0),
 IF(AND(D21&gt;=TIME(22,0,0), D21&lt;=TIME(23,59,59)), TIME(7,0,0), ""))))))))</f>
        <v/>
      </c>
      <c r="F21" s="167" t="n"/>
      <c r="G21" s="288">
        <f>IF(AND(D21&gt;=TIME(6,0,0),D21&lt;=TIME(8,0,0)),E21,"")</f>
        <v/>
      </c>
      <c r="H21" s="287" t="n"/>
      <c r="I21" s="95">
        <f>ROUND(IF(OR(D21="",E21="",E21=0),0,IF(H21="",MOD(E21-D21,1)*24,MOD(H21-D21,1)*24)),2)</f>
        <v/>
      </c>
      <c r="J21" s="169" t="n"/>
      <c r="K21" s="285" t="n"/>
      <c r="L21" s="271" t="n"/>
      <c r="M21" s="286">
        <f>MAX(0,V21-W21)</f>
        <v/>
      </c>
      <c r="N21" s="289">
        <f>(IF(OR($C21="",$D21=""),0,
 IF(OR($A20="Holiday",$A21="Holiday"),
    IF(ISNUMBER(MATCH(TRIM($B21),{"Phagwah","Good Friday","Easter Monday","Labour Day","Christmas","Eid ul Azha","Romans-2","Globe-12","Neptune P1"},0)),0,$I21),
 IF(AND(NOT(OR($A20="Annual Leave",$A21="Annual Leave")),$A21="Off day"),$I21,
  MAX(0,$I21-$V21)
  ))))+W21</f>
        <v/>
      </c>
      <c r="O21" s="289">
        <f>IF(AND(OR($A20="Holiday",$A21="Holiday"),
        ISNUMBER(MATCH(TRIM($B21),{"Phagwah","Good Friday","Easter Monday","Labour Day","Christmas","Eid ul Azha","Romans-2","Globe-12","Neptune P1"},0))),
   $I21,0)</f>
        <v/>
      </c>
      <c r="P21" s="289">
        <f>IF(OR($O$7="Canteen",$O$7="Head Office"),0,IF($I21&lt;=0,0,IF(AND($I20&lt;=0,OR(TRIM($J21)="Hebrews",TRIM($J21)="Romans",TRIM($J21)="Romans-2",TRIM($J21)="Globe",TRIM($J21)="Globe-12",TRIM($J21)="Neptune P1")),1,0)))</f>
        <v/>
      </c>
      <c r="Q21" s="290" t="n"/>
      <c r="R21" s="289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IF(AND($I20=0,$I21&gt;0),1,0),
      0
   ),
0))</f>
        <v/>
      </c>
      <c r="S21" s="289">
        <f>IF(OR($A20="Annual Leave",$A21="Annual Leave"),IF(AND($A20&lt;&gt;"Annual Leave",$A21="Annual Leave"),8,0),0)</f>
        <v/>
      </c>
      <c r="T21" s="291" t="n"/>
      <c r="U21" s="144">
        <f>MAX(0,40-Y21)</f>
        <v/>
      </c>
      <c r="V21" s="351">
        <f>IF(OR($C21="",$D21=""),0,
 IF(OR($A20="Holiday",$A21="Holiday"),0,
 IF(AND(NOT(OR($A20="Annual Leave",$A21="Annual Leave")),$A21="Off day"),0,
  IF($I20+$I21&gt;=8,IF($I20&gt;=8,0,8-$I20),$I21)
  )))</f>
        <v/>
      </c>
      <c r="W21" s="351">
        <f>MAX(0,V21-U21)</f>
        <v/>
      </c>
      <c r="X21" s="351">
        <f>IF(C21="","",C21-WEEKDAY(C21,1)+1)</f>
        <v/>
      </c>
      <c r="Y21" s="351">
        <f>SUMPRODUCT(($X$14:$X20=X21)*(($V$14:$V20)+($O$14:$O20)))+IF(X21=X14,$L$11,0)</f>
        <v/>
      </c>
      <c r="Z21" s="351" t="n"/>
      <c r="AA21" s="351" t="n"/>
      <c r="AB21" s="351" t="n"/>
      <c r="AC21" s="351" t="n"/>
      <c r="AD21" s="351" t="n"/>
      <c r="AE21" s="351" t="n"/>
      <c r="AF21" s="351" t="n"/>
    </row>
    <row r="22" ht="24" customHeight="1" s="348" thickBot="1">
      <c r="A22" s="170" t="inlineStr">
        <is>
          <t>Sick</t>
        </is>
      </c>
      <c r="B22" s="292" t="n"/>
      <c r="C22" s="97">
        <f>C20+1</f>
        <v/>
      </c>
      <c r="D22" s="44" t="n"/>
      <c r="E22" s="171">
        <f>IF(D22="", "",
 IF(D22=TIME(0,0,0), 0,
 IF(AND(D22&gt;=TIME(0,0,1), D22&lt;=TIME(2,0,0)), TIME(7,0,0),
 IF(AND(D22&gt;=TIME(6,0,0), D22&lt;=TIME(8,0,0)), TIME(12,0,0),
 IF(AND(D22&gt;TIME(8,0,0), D22&lt;=TIME(13,59,0)), TIME(15,0,0),
 IF(AND(D22&gt;=TIME(14,0,0), D22&lt;=TIME(17,59,0)), TIME(21,0,0),
 IF(AND(D22&gt;=TIME(18,0,0), D22&lt;=TIME(21,59,0)), TIME(0,0,0),
 IF(AND(D22&gt;=TIME(22,0,0), D22&lt;=TIME(23,59,59)), TIME(7,0,0), ""))))))))</f>
        <v/>
      </c>
      <c r="F22" s="172" t="n"/>
      <c r="G22" s="171">
        <f>IF(AND(D22&gt;=TIME(6,0,0),D22&lt;=TIME(8,0,0)),E22,"")</f>
        <v/>
      </c>
      <c r="H22" s="44" t="n"/>
      <c r="I22" s="45">
        <f>ROUND(IF(OR(D22="",E22="",E22=0),0,IF(H22="",MOD(E22-D22,1)*24,MOD(H22-D22,1)*24)),2)</f>
        <v/>
      </c>
      <c r="J22" s="173" t="n"/>
      <c r="K22" s="293" t="n"/>
      <c r="L22" s="271" t="n"/>
      <c r="M22" s="294">
        <f>MAX(0,V22-W22)</f>
        <v/>
      </c>
      <c r="N22" s="46">
        <f>(IF(OR($C22="",$D22=""),0,
 IF(OR($A22="Holiday",$A23="Holiday"),
    IF(ISNUMBER(MATCH(TRIM($B22),{"Phagwah","Good Friday","Easter Monday","Labour Day","Christmas","Eid ul Azha","Romans-2","Globe-12","Neptune P1"},0)),0,$I22),
 IF(AND(NOT(OR($A22="Annual Leave",$A23="Annual Leave")),$A22="Off day"),$I22,
  MAX(0,$I22-$V22)
  ))))+W22</f>
        <v/>
      </c>
      <c r="O22" s="46">
        <f>IF(AND(OR($A22="Holiday",$A23="Holiday"),
        ISNUMBER(MATCH(TRIM($B22),{"Phagwah","Good Friday","Easter Monday","Labour Day","Christmas","Eid ul Azha","Romans-2","Globe-12","Neptune P1"},0))),
   $I22,0)</f>
        <v/>
      </c>
      <c r="P22" s="46">
        <f>IF(OR($O$7="Canteen",$O$7="Head Office"),0,IF($I22&lt;=0,0,IF(OR(OR(TRIM($J22)="Hebrews",TRIM($J22)="Romans",TRIM($J22)="Romans-2",TRIM($J22)="Globe",TRIM($J22)="Globe-12",TRIM($J22)="Neptune P1"),AND($I23&gt;0,OR(TRIM($J23)="Hebrews",TRIM($J23)="Romans",TRIM($J23)="Romans-2",TRIM($J23)="Globe",TRIM($J23)="Globe-12",TRIM($J23)="Neptune P1"))),1,0)))</f>
        <v/>
      </c>
      <c r="Q22" s="47" t="n"/>
      <c r="R22" s="46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IF($I22&gt;0,1,0),
      0
   ),
0))</f>
        <v/>
      </c>
      <c r="S22" s="46">
        <f>IF(OR($A22="Annual Leave",$A23="Annual Leave"),IF($A22="Annual Leave",8,0),0)</f>
        <v/>
      </c>
      <c r="T22" s="48" t="n"/>
      <c r="U22" s="144">
        <f>MAX(0,40-Y22)</f>
        <v/>
      </c>
      <c r="V22" s="351">
        <f>IF(OR($C22="",$D22=""),0,
 IF(OR($A22="Holiday",$A23="Holiday"),0,
 IF(AND(NOT(OR($A22="Annual Leave",$A23="Annual Leave")),$A22="Off day"),0,
  IF($I22+$I23&gt;=8,IF($I22&gt;=8,8,$I22),$I22)
  )))</f>
        <v/>
      </c>
      <c r="W22" s="351">
        <f>MAX(0,V22-U22)</f>
        <v/>
      </c>
      <c r="X22" s="351">
        <f>IF(C22="","",C22-WEEKDAY(C22,1)+1)</f>
        <v/>
      </c>
      <c r="Y22" s="351">
        <f>SUMPRODUCT(($X$14:$X21=X22)*(($V$14:$V21)+($O$14:$O21)))+IF(X22=X14,$L$11,0)</f>
        <v/>
      </c>
      <c r="Z22" s="351" t="n"/>
      <c r="AA22" s="351" t="n"/>
      <c r="AB22" s="351" t="n"/>
      <c r="AC22" s="351" t="n"/>
      <c r="AD22" s="351" t="n"/>
      <c r="AE22" s="351" t="n"/>
      <c r="AF22" s="351" t="n"/>
    </row>
    <row r="23" ht="24" customHeight="1" s="348" thickBot="1">
      <c r="A23" s="170" t="inlineStr">
        <is>
          <t>Sick</t>
        </is>
      </c>
      <c r="B23" s="292" t="n"/>
      <c r="C23" s="98">
        <f>C22</f>
        <v/>
      </c>
      <c r="D23" s="49" t="n"/>
      <c r="E23" s="174">
        <f>IF(D23="", "",
 IF(D23=TIME(0,0,0), 0,
 IF(AND(D23&gt;=TIME(0,0,1), D23&lt;=TIME(2,0,0)), TIME(7,0,0),
 IF(AND(D23&gt;=TIME(6,0,0), D23&lt;=TIME(8,0,0)), TIME(12,0,0),
 IF(AND(D23&gt;TIME(8,0,0), D23&lt;=TIME(13,59,0)), TIME(15,0,0),
 IF(AND(D23&gt;=TIME(14,0,0), D23&lt;=TIME(17,59,0)), TIME(21,0,0),
 IF(AND(D23&gt;=TIME(18,0,0), D23&lt;=TIME(21,59,0)), TIME(0,0,0),
 IF(AND(D23&gt;=TIME(22,0,0), D23&lt;=TIME(23,59,59)), TIME(7,0,0), ""))))))))</f>
        <v/>
      </c>
      <c r="F23" s="175" t="n"/>
      <c r="G23" s="174">
        <f>IF(AND(D23&gt;=TIME(6,0,0),D23&lt;=TIME(8,0,0)),E23,"")</f>
        <v/>
      </c>
      <c r="H23" s="49" t="n"/>
      <c r="I23" s="50">
        <f>ROUND(IF(OR(D23="",E23="",E23=0),0,IF(H23="",MOD(E23-D23,1)*24,MOD(H23-D23,1)*24)),2)</f>
        <v/>
      </c>
      <c r="J23" s="173" t="n"/>
      <c r="K23" s="293" t="n"/>
      <c r="L23" s="271" t="n"/>
      <c r="M23" s="294">
        <f>MAX(0,V23-W23)</f>
        <v/>
      </c>
      <c r="N23" s="51">
        <f>(IF(OR($C23="",$D23=""),0,
 IF(OR($A22="Holiday",$A23="Holiday"),
    IF(ISNUMBER(MATCH(TRIM($B23),{"Phagwah","Good Friday","Easter Monday","Labour Day","Christmas","Eid ul Azha","Romans-2","Globe-12","Neptune P1"},0)),0,$I23),
 IF(AND(NOT(OR($A22="Annual Leave",$A23="Annual Leave")),$A23="Off day"),$I23,
  MAX(0,$I23-$V23)
  ))))+W23</f>
        <v/>
      </c>
      <c r="O23" s="51">
        <f>IF(AND(OR($A22="Holiday",$A23="Holiday"),
        ISNUMBER(MATCH(TRIM($B23),{"Phagwah","Good Friday","Easter Monday","Labour Day","Christmas","Eid ul Azha","Romans-2","Globe-12","Neptune P1"},0))),
   $I23,0)</f>
        <v/>
      </c>
      <c r="P23" s="51">
        <f>IF(OR($O$7="Canteen",$O$7="Head Office"),0,IF($I23&lt;=0,0,IF(AND($I22&lt;=0,OR(TRIM($J23)="Hebrews",TRIM($J23)="Romans",TRIM($J23)="Romans-2",TRIM($J23)="Globe",TRIM($J23)="Globe-12",TRIM($J23)="Neptune P1")),1,0)))</f>
        <v/>
      </c>
      <c r="Q23" s="52" t="n"/>
      <c r="R23" s="51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IF(AND($I22=0,$I23&gt;0),1,0),
      0
   ),
0))</f>
        <v/>
      </c>
      <c r="S23" s="51">
        <f>IF(OR($A22="Annual Leave",$A23="Annual Leave"),IF(AND($A22&lt;&gt;"Annual Leave",$A23="Annual Leave"),8,0),0)</f>
        <v/>
      </c>
      <c r="T23" s="53" t="n"/>
      <c r="U23" s="144">
        <f>MAX(0,40-Y23)</f>
        <v/>
      </c>
      <c r="V23" s="351">
        <f>IF(OR($C23="",$D23=""),0,
 IF(OR($A22="Holiday",$A23="Holiday"),0,
 IF(AND(NOT(OR($A22="Annual Leave",$A23="Annual Leave")),$A23="Off day"),0,
  IF($I22+$I23&gt;=8,IF($I22&gt;=8,0,8-$I22),$I23)
  )))</f>
        <v/>
      </c>
      <c r="W23" s="351">
        <f>MAX(0,V23-U23)</f>
        <v/>
      </c>
      <c r="X23" s="351">
        <f>IF(C23="","",C23-WEEKDAY(C23,1)+1)</f>
        <v/>
      </c>
      <c r="Y23" s="351">
        <f>SUMPRODUCT(($X$14:$X22=X23)*(($V$14:$V22)+($O$14:$O22)))+IF(X23=X14,$L$11,0)</f>
        <v/>
      </c>
      <c r="Z23" s="351" t="n"/>
      <c r="AA23" s="351" t="n"/>
      <c r="AB23" s="351" t="n"/>
      <c r="AC23" s="351" t="n"/>
      <c r="AD23" s="351" t="n"/>
      <c r="AE23" s="351" t="n"/>
      <c r="AF23" s="351" t="n"/>
    </row>
    <row r="24" ht="24" customHeight="1" s="348" thickBot="1">
      <c r="A24" s="154" t="inlineStr">
        <is>
          <t>On Day</t>
        </is>
      </c>
      <c r="B24" s="273" t="n"/>
      <c r="C24" s="90">
        <f>C22+1</f>
        <v/>
      </c>
      <c r="D24" s="8" t="n">
        <v>0.625</v>
      </c>
      <c r="E24" s="155">
        <f>IF(D24="", "",
 IF(D24=TIME(0,0,0), 0,
 IF(AND(D24&gt;=TIME(0,0,1), D24&lt;=TIME(2,0,0)), TIME(7,0,0),
 IF(AND(D24&gt;=TIME(6,0,0), D24&lt;=TIME(8,0,0)), TIME(12,0,0),
 IF(AND(D24&gt;TIME(8,0,0), D24&lt;=TIME(13,59,0)), TIME(15,0,0),
 IF(AND(D24&gt;=TIME(14,0,0), D24&lt;=TIME(17,59,0)), TIME(21,0,0),
 IF(AND(D24&gt;=TIME(18,0,0), D24&lt;=TIME(21,59,0)), TIME(0,0,0),
 IF(AND(D24&gt;=TIME(22,0,0), D24&lt;=TIME(23,59,59)), TIME(7,0,0), ""))))))))</f>
        <v/>
      </c>
      <c r="F24" s="156" t="n"/>
      <c r="G24" s="155">
        <f>IF(AND(D24&gt;=TIME(6,0,0),D24&lt;=TIME(8,0,0)),E24,"")</f>
        <v/>
      </c>
      <c r="H24" s="8" t="n">
        <v>0.9583333333333334</v>
      </c>
      <c r="I24" s="30">
        <f>ROUND(IF(OR(D24="",E24="",E24=0),0,IF(H24="",MOD(E24-D24,1)*24,MOD(H24-D24,1)*24)),2)</f>
        <v/>
      </c>
      <c r="J24" s="157" t="inlineStr">
        <is>
          <t>Unico</t>
        </is>
      </c>
      <c r="K24" s="274" t="n"/>
      <c r="L24" s="271" t="n"/>
      <c r="M24" s="275">
        <f>MAX(0,V24-W24)</f>
        <v/>
      </c>
      <c r="N24" s="9">
        <f>(IF(OR($C24="",$D24=""),0,
 IF(OR($A24="Holiday",$A25="Holiday"),
    IF(ISNUMBER(MATCH(TRIM($B24),{"Phagwah","Good Friday","Easter Monday","Labour Day","Christmas","Eid ul Azha","Romans-2","Globe-12","Neptune P1"},0)),0,$I24),
 IF(AND(NOT(OR($A24="Annual Leave",$A25="Annual Leave")),$A24="Off day"),$I24,
  MAX(0,$I24-$V24)
  ))))+W24</f>
        <v/>
      </c>
      <c r="O24" s="9">
        <f>IF(AND(OR($A24="Holiday",$A25="Holiday"),
        ISNUMBER(MATCH(TRIM($B24),{"Phagwah","Good Friday","Easter Monday","Labour Day","Christmas","Eid ul Azha","Romans-2","Globe-12","Neptune P1"},0))),
   $I24,0)</f>
        <v/>
      </c>
      <c r="P24" s="9">
        <f>IF(OR($O$7="Canteen",$O$7="Head Office"),0,IF($I24&lt;=0,0,IF(OR(OR(TRIM($J24)="Hebrews",TRIM($J24)="Romans",TRIM($J24)="Romans-2",TRIM($J24)="Globe",TRIM($J24)="Globe-12",TRIM($J24)="Neptune P1"),AND($I25&gt;0,OR(TRIM($J25)="Hebrews",TRIM($J25)="Romans",TRIM($J25)="Romans-2",TRIM($J25)="Globe",TRIM($J25)="Globe-12",TRIM($J25)="Neptune P1"))),1,0)))</f>
        <v/>
      </c>
      <c r="Q24" s="10" t="n"/>
      <c r="R24" s="9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IF($I24&gt;0,1,0),
      0
   ),
0))</f>
        <v/>
      </c>
      <c r="S24" s="9">
        <f>IF(OR($A24="Annual Leave",$A25="Annual Leave"),IF($A24="Annual Leave",8,0),0)</f>
        <v/>
      </c>
      <c r="T24" s="91" t="n"/>
      <c r="U24" s="144">
        <f>MAX(0,40-Y24)</f>
        <v/>
      </c>
      <c r="V24" s="351">
        <f>IF(OR($C24="",$D24=""),0,
 IF(OR($A24="Holiday",$A25="Holiday"),0,
 IF(AND(NOT(OR($A24="Annual Leave",$A25="Annual Leave")),$A24="Off day"),0,
  IF($I24+$I25&gt;=8,IF($I24&gt;=8,8,$I24),$I24)
  )))</f>
        <v/>
      </c>
      <c r="W24" s="351">
        <f>MAX(0,V24-U24)</f>
        <v/>
      </c>
      <c r="X24" s="351">
        <f>IF(C24="","",C24-WEEKDAY(C24,1)+1)</f>
        <v/>
      </c>
      <c r="Y24" s="351">
        <f>SUMPRODUCT(($X$14:$X23=X24)*(($V$14:$V23)+($O$14:$O23)))+IF(X24=X14,$L$11,0)</f>
        <v/>
      </c>
      <c r="Z24" s="351" t="n"/>
      <c r="AA24" s="351" t="n"/>
      <c r="AB24" s="351" t="n"/>
      <c r="AC24" s="351" t="n"/>
      <c r="AD24" s="351" t="n"/>
      <c r="AE24" s="351" t="n"/>
      <c r="AF24" s="351" t="n"/>
    </row>
    <row r="25" ht="24" customHeight="1" s="348" thickBot="1">
      <c r="A25" s="154" t="inlineStr">
        <is>
          <t>On Day</t>
        </is>
      </c>
      <c r="B25" s="273" t="n"/>
      <c r="C25" s="90">
        <f>C24</f>
        <v/>
      </c>
      <c r="D25" s="276" t="n"/>
      <c r="E25" s="277">
        <f>IF(D25="", "",
 IF(D25=TIME(0,0,0), 0,
 IF(AND(D25&gt;=TIME(0,0,1), D25&lt;=TIME(2,0,0)), TIME(7,0,0),
 IF(AND(D25&gt;=TIME(6,0,0), D25&lt;=TIME(8,0,0)), TIME(12,0,0),
 IF(AND(D25&gt;TIME(8,0,0), D25&lt;=TIME(13,59,0)), TIME(15,0,0),
 IF(AND(D25&gt;=TIME(14,0,0), D25&lt;=TIME(17,59,0)), TIME(21,0,0),
 IF(AND(D25&gt;=TIME(18,0,0), D25&lt;=TIME(21,59,0)), TIME(0,0,0),
 IF(AND(D25&gt;=TIME(22,0,0), D25&lt;=TIME(23,59,59)), TIME(7,0,0), ""))))))))</f>
        <v/>
      </c>
      <c r="F25" s="156" t="n"/>
      <c r="G25" s="277">
        <f>IF(AND(D25&gt;=TIME(6,0,0),D25&lt;=TIME(8,0,0)),E25,"")</f>
        <v/>
      </c>
      <c r="H25" s="276" t="n"/>
      <c r="I25" s="30">
        <f>ROUND(IF(OR(D25="",E25="",E25=0),0,IF(H25="",MOD(E25-D25,1)*24,MOD(H25-D25,1)*24)),2)</f>
        <v/>
      </c>
      <c r="J25" s="158" t="n"/>
      <c r="K25" s="274" t="n"/>
      <c r="L25" s="271" t="n"/>
      <c r="M25" s="275">
        <f>MAX(0,V25-W25)</f>
        <v/>
      </c>
      <c r="N25" s="278">
        <f>(IF(OR($C25="",$D25=""),0,
 IF(OR($A24="Holiday",$A25="Holiday"),
    IF(ISNUMBER(MATCH(TRIM($B25),{"Phagwah","Good Friday","Easter Monday","Labour Day","Christmas","Eid ul Azha","Romans-2","Globe-12","Neptune P1"},0)),0,$I25),
 IF(AND(NOT(OR($A24="Annual Leave",$A25="Annual Leave")),$A25="Off day"),$I25,
  MAX(0,$I25-$V25)
  ))))+W25</f>
        <v/>
      </c>
      <c r="O25" s="278">
        <f>IF(AND(OR($A24="Holiday",$A25="Holiday"),
        ISNUMBER(MATCH(TRIM($B25),{"Phagwah","Good Friday","Easter Monday","Labour Day","Christmas","Eid ul Azha","Romans-2","Globe-12","Neptune P1"},0))),
   $I25,0)</f>
        <v/>
      </c>
      <c r="P25" s="278">
        <f>IF(OR($O$7="Canteen",$O$7="Head Office"),0,IF($I25&lt;=0,0,IF(AND($I24&lt;=0,OR(TRIM($J25)="Hebrews",TRIM($J25)="Romans",TRIM($J25)="Romans-2",TRIM($J25)="Globe",TRIM($J25)="Globe-12",TRIM($J25)="Neptune P1")),1,0)))</f>
        <v/>
      </c>
      <c r="Q25" s="279" t="n"/>
      <c r="R25" s="278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IF(AND($I24=0,$I25&gt;0),1,0),
      0
   ),
0))</f>
        <v/>
      </c>
      <c r="S25" s="278">
        <f>IF(OR($A24="Annual Leave",$A25="Annual Leave"),IF(AND($A24&lt;&gt;"Annual Leave",$A25="Annual Leave"),8,0),0)</f>
        <v/>
      </c>
      <c r="T25" s="280" t="n"/>
      <c r="U25" s="144">
        <f>MAX(0,40-Y25)</f>
        <v/>
      </c>
      <c r="V25" s="351">
        <f>IF(OR($C25="",$D25=""),0,
 IF(OR($A24="Holiday",$A25="Holiday"),0,
 IF(AND(NOT(OR($A24="Annual Leave",$A25="Annual Leave")),$A25="Off day"),0,
  IF($I24+$I25&gt;=8,IF($I24&gt;=8,0,8-$I24),$I25)
  )))</f>
        <v/>
      </c>
      <c r="W25" s="351">
        <f>MAX(0,V25-U25)</f>
        <v/>
      </c>
      <c r="X25" s="351">
        <f>IF(C25="","",C25-WEEKDAY(C25,1)+1)</f>
        <v/>
      </c>
      <c r="Y25" s="351">
        <f>SUMPRODUCT(($X$14:$X24=X25)*(($V$14:$V24)+($O$14:$O24)))+IF(X25=X14,$L$11,0)</f>
        <v/>
      </c>
      <c r="Z25" s="351" t="n"/>
      <c r="AA25" s="351" t="n"/>
      <c r="AB25" s="351" t="n"/>
      <c r="AC25" s="351" t="n"/>
      <c r="AD25" s="351" t="n"/>
      <c r="AE25" s="351" t="n"/>
      <c r="AF25" s="351" t="n"/>
    </row>
    <row r="26" ht="24" customHeight="1" s="348" thickBot="1">
      <c r="A26" s="159" t="inlineStr">
        <is>
          <t>Off Day</t>
        </is>
      </c>
      <c r="B26" s="281" t="n"/>
      <c r="C26" s="92">
        <f>C24+1</f>
        <v/>
      </c>
      <c r="D26" s="31" t="n"/>
      <c r="E26" s="160">
        <f>IF(D26="", "",
 IF(D26=TIME(0,0,0), 0,
 IF(AND(D26&gt;=TIME(0,0,1), D26&lt;=TIME(2,0,0)), TIME(7,0,0),
 IF(AND(D26&gt;=TIME(6,0,0), D26&lt;=TIME(8,0,0)), TIME(12,0,0),
 IF(AND(D26&gt;TIME(8,0,0), D26&lt;=TIME(13,59,0)), TIME(15,0,0),
 IF(AND(D26&gt;=TIME(14,0,0), D26&lt;=TIME(17,59,0)), TIME(21,0,0),
 IF(AND(D26&gt;=TIME(18,0,0), D26&lt;=TIME(21,59,0)), TIME(0,0,0),
 IF(AND(D26&gt;=TIME(22,0,0), D26&lt;=TIME(23,59,59)), TIME(7,0,0), ""))))))))</f>
        <v/>
      </c>
      <c r="F26" s="161" t="n"/>
      <c r="G26" s="160">
        <f>IF(AND(D26&gt;=TIME(6,0,0),D26&lt;=TIME(8,0,0)),E26,"")</f>
        <v/>
      </c>
      <c r="H26" s="31" t="n"/>
      <c r="I26" s="32">
        <f>ROUND(IF(OR(D26="",E26="",E26=0),0,IF(H26="",MOD(E26-D26,1)*24,MOD(H26-D26,1)*24)),2)</f>
        <v/>
      </c>
      <c r="J26" s="162" t="n"/>
      <c r="K26" s="282" t="n"/>
      <c r="L26" s="271" t="n"/>
      <c r="M26" s="283">
        <f>MAX(0,V26-W26)</f>
        <v/>
      </c>
      <c r="N26" s="33">
        <f>(IF(OR($C26="",$D26=""),0,
 IF(OR($A26="Holiday",$A27="Holiday"),
    IF(ISNUMBER(MATCH(TRIM($B26),{"Phagwah","Good Friday","Easter Monday","Labour Day","Christmas","Eid ul Azha","Romans-2","Globe-12","Neptune P1"},0)),0,$I26),
 IF(AND(NOT(OR($A26="Annual Leave",$A27="Annual Leave")),$A26="Off day"),$I26,
  MAX(0,$I26-$V26)
  ))))+W26</f>
        <v/>
      </c>
      <c r="O26" s="33">
        <f>IF(AND(OR($A26="Holiday",$A27="Holiday"),
        ISNUMBER(MATCH(TRIM($B26),{"Phagwah","Good Friday","Easter Monday","Labour Day","Christmas","Eid ul Azha","Romans-2","Globe-12","Neptune P1"},0))),
   $I26,0)</f>
        <v/>
      </c>
      <c r="P26" s="33">
        <f>IF(OR($O$7="Canteen",$O$7="Head Office"),0,IF($I26&lt;=0,0,IF(OR(OR(TRIM($J26)="Hebrews",TRIM($J26)="Romans",TRIM($J26)="Romans-2",TRIM($J26)="Globe",TRIM($J26)="Globe-12",TRIM($J26)="Neptune P1"),AND($I27&gt;0,OR(TRIM($J27)="Hebrews",TRIM($J27)="Romans",TRIM($J27)="Romans-2",TRIM($J27)="Globe",TRIM($J27)="Globe-12",TRIM($J27)="Neptune P1"))),1,0)))</f>
        <v/>
      </c>
      <c r="Q26" s="34" t="n"/>
      <c r="R26" s="33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IF($I26&gt;0,1,0),
      0
   ),
0))</f>
        <v/>
      </c>
      <c r="S26" s="33">
        <f>IF(OR($A26="Annual Leave",$A27="Annual Leave"),IF($A26="Annual Leave",8,0),0)</f>
        <v/>
      </c>
      <c r="T26" s="35" t="n"/>
      <c r="U26" s="144">
        <f>MAX(0,40-Y26)</f>
        <v/>
      </c>
      <c r="V26" s="351">
        <f>IF(OR($C26="",$D26=""),0,
 IF(OR($A26="Holiday",$A27="Holiday"),0,
 IF(AND(NOT(OR($A26="Annual Leave",$A27="Annual Leave")),$A26="Off day"),0,
  IF($I26+$I27&gt;=8,IF($I26&gt;=8,8,$I26),$I26)
  )))</f>
        <v/>
      </c>
      <c r="W26" s="351">
        <f>MAX(0,V26-U26)</f>
        <v/>
      </c>
      <c r="X26" s="351">
        <f>IF(C26="","",C26-WEEKDAY(C26,1)+1)</f>
        <v/>
      </c>
      <c r="Y26" s="351">
        <f>SUMPRODUCT(($X$14:$X25=X26)*(($V$14:$V25)+($O$14:$O25)))+IF(X26=X14,$L$11,0)</f>
        <v/>
      </c>
      <c r="Z26" s="351" t="n"/>
      <c r="AA26" s="351" t="n"/>
      <c r="AB26" s="351" t="n"/>
      <c r="AC26" s="351" t="n"/>
      <c r="AD26" s="351" t="n"/>
      <c r="AE26" s="351" t="n"/>
      <c r="AF26" s="351" t="n"/>
    </row>
    <row r="27" ht="24" customHeight="1" s="348" thickBot="1">
      <c r="A27" s="159" t="inlineStr">
        <is>
          <t>Off Day</t>
        </is>
      </c>
      <c r="B27" s="281" t="n"/>
      <c r="C27" s="93">
        <f>C26</f>
        <v/>
      </c>
      <c r="D27" s="36" t="n"/>
      <c r="E27" s="163">
        <f>IF(D27="", "",
 IF(D27=TIME(0,0,0), 0,
 IF(AND(D27&gt;=TIME(0,0,1), D27&lt;=TIME(2,0,0)), TIME(7,0,0),
 IF(AND(D27&gt;=TIME(6,0,0), D27&lt;=TIME(8,0,0)), TIME(12,0,0),
 IF(AND(D27&gt;TIME(8,0,0), D27&lt;=TIME(13,59,0)), TIME(15,0,0),
 IF(AND(D27&gt;=TIME(14,0,0), D27&lt;=TIME(17,59,0)), TIME(21,0,0),
 IF(AND(D27&gt;=TIME(18,0,0), D27&lt;=TIME(21,59,0)), TIME(0,0,0),
 IF(AND(D27&gt;=TIME(22,0,0), D27&lt;=TIME(23,59,59)), TIME(7,0,0), ""))))))))</f>
        <v/>
      </c>
      <c r="F27" s="164" t="n"/>
      <c r="G27" s="163">
        <f>IF(AND(D27&gt;=TIME(6,0,0),D27&lt;=TIME(8,0,0)),E27,"")</f>
        <v/>
      </c>
      <c r="H27" s="36" t="n"/>
      <c r="I27" s="37">
        <f>ROUND(IF(OR(D27="",E27="",E27=0),0,IF(H27="",MOD(E27-D27,1)*24,MOD(H27-D27,1)*24)),2)</f>
        <v/>
      </c>
      <c r="J27" s="162" t="n"/>
      <c r="K27" s="282" t="n"/>
      <c r="L27" s="271" t="n"/>
      <c r="M27" s="283">
        <f>MAX(0,V27-W27)</f>
        <v/>
      </c>
      <c r="N27" s="38">
        <f>(IF(OR($C27="",$D27=""),0,
 IF(OR($A26="Holiday",$A27="Holiday"),
    IF(ISNUMBER(MATCH(TRIM($B27),{"Phagwah","Good Friday","Easter Monday","Labour Day","Christmas","Eid ul Azha","Romans-2","Globe-12","Neptune P1"},0)),0,$I27),
 IF(AND(NOT(OR($A26="Annual Leave",$A27="Annual Leave")),$A27="Off day"),$I27,
  MAX(0,$I27-$V27)
  ))))+W27</f>
        <v/>
      </c>
      <c r="O27" s="38">
        <f>IF(AND(OR($A26="Holiday",$A27="Holiday"),
        ISNUMBER(MATCH(TRIM($B27),{"Phagwah","Good Friday","Easter Monday","Labour Day","Christmas","Eid ul Azha","Romans-2","Globe-12","Neptune P1"},0))),
   $I27,0)</f>
        <v/>
      </c>
      <c r="P27" s="38">
        <f>IF(OR($O$7="Canteen",$O$7="Head Office"),0,IF($I27&lt;=0,0,IF(AND($I26&lt;=0,OR(TRIM($J27)="Hebrews",TRIM($J27)="Romans",TRIM($J27)="Romans-2",TRIM($J27)="Globe",TRIM($J27)="Globe-12",TRIM($J27)="Neptune P1")),1,0)))</f>
        <v/>
      </c>
      <c r="Q27" s="39" t="n"/>
      <c r="R27" s="38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IF(AND($I26=0,$I27&gt;0),1,0),
      0
   ),
0))</f>
        <v/>
      </c>
      <c r="S27" s="38">
        <f>IF(OR($A26="Annual Leave",$A27="Annual Leave"),IF(AND($A26&lt;&gt;"Annual Leave",$A27="Annual Leave"),8,0),0)</f>
        <v/>
      </c>
      <c r="T27" s="40" t="n"/>
      <c r="U27" s="144">
        <f>MAX(0,40-Y27)</f>
        <v/>
      </c>
      <c r="V27" s="351">
        <f>IF(OR($C27="",$D27=""),0,
 IF(OR($A26="Holiday",$A27="Holiday"),0,
 IF(AND(NOT(OR($A26="Annual Leave",$A27="Annual Leave")),$A27="Off day"),0,
  IF($I26+$I27&gt;=8,IF($I26&gt;=8,0,8-$I26),$I27)
  )))</f>
        <v/>
      </c>
      <c r="W27" s="351">
        <f>MAX(0,V27-U27)</f>
        <v/>
      </c>
      <c r="X27" s="351">
        <f>IF(C27="","",C27-WEEKDAY(C27,1)+1)</f>
        <v/>
      </c>
      <c r="Y27" s="351">
        <f>SUMPRODUCT(($X$14:$X26=X27)*(($V$14:$V26)+($O$14:$O26)))+IF(X27=X14,$L$11,0)</f>
        <v/>
      </c>
      <c r="Z27" s="351" t="n"/>
      <c r="AA27" s="351" t="n"/>
      <c r="AB27" s="351" t="n"/>
      <c r="AC27" s="351" t="n"/>
      <c r="AD27" s="351" t="n"/>
      <c r="AE27" s="351" t="n"/>
      <c r="AF27" s="351" t="n"/>
    </row>
    <row r="28" ht="24" customHeight="1" s="348" thickBot="1">
      <c r="A28" s="176" t="n"/>
      <c r="B28" s="176" t="n"/>
      <c r="C28" s="145" t="n"/>
      <c r="D28" s="6" t="n"/>
      <c r="E28" s="14" t="n"/>
      <c r="F28" s="6" t="n"/>
      <c r="G28" s="6" t="n"/>
      <c r="H28" s="336" t="n"/>
      <c r="I28" s="351" t="n"/>
      <c r="J28" s="336" t="n"/>
      <c r="K28" s="336" t="n"/>
      <c r="L28" s="336" t="n"/>
      <c r="M28" s="99">
        <f>MAX(0,V28-W28)</f>
        <v/>
      </c>
      <c r="N28" s="99">
        <f>(IF(OR($C28="",$D28=""),0,
 IF(OR($A28="Holiday",$A29="Holiday"),
    IF(ISNUMBER(MATCH(TRIM($B28),{"Phagwah","Good Friday","Easter Monday","Labour Day","Christmas","Eid ul Azha","Romans-2","Globe-12","Neptune P1"},0)),0,$I28),
 IF(AND(NOT(OR($A28="Annual Leave",$A29="Annual Leave")),$A28="Off day"),$I28,
  MAX(0,$I28-$V28)
  ))))+W28</f>
        <v/>
      </c>
      <c r="O28" s="99">
        <f>IF(AND(OR($A28="Holiday",$A29="Holiday"),
        ISNUMBER(MATCH(TRIM($B28),{"Phagwah","Good Friday","Easter Monday","Labour Day","Christmas","Eid ul Azha","Romans-2","Globe-12","Neptune P1"},0))),
   $I28,0)</f>
        <v/>
      </c>
      <c r="P28" s="99">
        <f>IF(OR($O$7="Canteen",$O$7="Head Office"),0,IF($I28&lt;=0,0,IF(OR(OR(TRIM($J28)="Hebrews",TRIM($J28)="Romans",TRIM($J28)="Romans-2",TRIM($J28)="Globe",TRIM($J28)="Globe-12",TRIM($J28)="Neptune P1"),AND($I29&gt;0,OR(TRIM($J29)="Hebrews",TRIM($J29)="Romans",TRIM($J29)="Romans-2",TRIM($J29)="Globe",TRIM($J29)="Globe-12",TRIM($J29)="Neptune P1"))),1,0)))</f>
        <v/>
      </c>
      <c r="Q28" s="178" t="n"/>
      <c r="R28" s="15" t="n"/>
      <c r="S28" s="99">
        <f>IF(OR($A28="Annual Leave",$A29="Annual Leave"),IF($A28="Annual Leave",8,0),0)</f>
        <v/>
      </c>
      <c r="T28" s="100">
        <f>SUM(T14:T27)</f>
        <v/>
      </c>
      <c r="U28" s="144">
        <f>MAX(0,40-Y28)</f>
        <v/>
      </c>
      <c r="V28" s="351">
        <f>IF(OR($C28="",$D28=""),0,
 IF(OR($A28="Holiday",$A29="Holiday"),0,
 IF(AND(NOT(OR($A28="Annual Leave",$A29="Annual Leave")),$A28="Off day"),0,
  IF($I28+$I29&gt;=8,IF($I28&gt;=8,8,$I28),$I28)
  )))</f>
        <v/>
      </c>
      <c r="W28" s="351">
        <f>MAX(0,V28-U28)</f>
        <v/>
      </c>
      <c r="X28" s="351">
        <f>IF(C28="","",C28-WEEKDAY(C28,1)+1)</f>
        <v/>
      </c>
      <c r="Y28" s="351">
        <f>SUMPRODUCT(($X$14:$X27=X28)*(($V$14:$V27)+($O$14:$O27)))+IF(X28=X14,$L$11,0)</f>
        <v/>
      </c>
      <c r="Z28" s="351" t="n"/>
      <c r="AA28" s="351" t="n"/>
      <c r="AB28" s="351" t="n"/>
      <c r="AC28" s="351" t="n"/>
      <c r="AD28" s="351" t="n"/>
      <c r="AE28" s="351" t="n"/>
      <c r="AF28" s="351" t="n"/>
    </row>
    <row r="29" hidden="1" ht="15.75" customHeight="1" s="348" thickBot="1">
      <c r="A29" s="179" t="n"/>
      <c r="B29" s="176" t="n"/>
      <c r="C29" s="145" t="n"/>
      <c r="D29" s="6" t="n"/>
      <c r="E29" s="295">
        <f>IF(D29="", "",
 IF(D29=TIME(0,0,0), 0,
 IF(AND(D29&gt;=TIME(0,0,1), D29&lt;=TIME(2,0,0)), TIME(7,0,0),
 IF(AND(D29&gt;=TIME(6,0,0), D29&lt;=TIME(8,0,0)), TIME(12,0,0),
 IF(AND(D29&gt;TIME(8,0,0), D29&lt;=TIME(13,59,0)), TIME(15,0,0),
 IF(AND(D29&gt;=TIME(14,0,0), D29&lt;=TIME(17,59,0)), TIME(21,0,0),
 IF(AND(D29&gt;=TIME(18,0,0), D29&lt;=TIME(21,59,0)), TIME(0,0,0),
 IF(AND(D29&gt;=TIME(22,0,0), D29&lt;=TIME(23,59,59)), TIME(7,0,0), ""))))))))</f>
        <v/>
      </c>
      <c r="F29" s="6" t="n"/>
      <c r="G29" s="6" t="n"/>
      <c r="H29" s="6" t="n"/>
      <c r="I29" s="6" t="n"/>
      <c r="J29" s="6" t="n"/>
      <c r="K29" s="6" t="n"/>
      <c r="L29" s="6" t="n"/>
      <c r="M29" s="4">
        <f>MAX(0,V29-W29)</f>
        <v/>
      </c>
      <c r="N29" s="4">
        <f>(IF(OR($C29="",$D29=""),0,
 IF(OR($A28="Holiday",$A29="Holiday"),
    IF(ISNUMBER(MATCH(TRIM($B29),{"Phagwah","Good Friday","Easter Monday","Labour Day","Christmas","Eid ul Azha","Romans-2","Globe-12","Neptune P1"},0)),0,$I29),
 IF(AND(NOT(OR($A28="Annual Leave",$A29="Annual Leave")),$A29="Off day"),$I29,
  MAX(0,$I29-$V29)
  ))))+W29</f>
        <v/>
      </c>
      <c r="O29" s="4">
        <f>IF(AND(OR($A28="Holiday",$A29="Holiday"),
        ISNUMBER(MATCH(TRIM($B29),{"Phagwah","Good Friday","Easter Monday","Labour Day","Christmas","Eid ul Azha","Romans-2","Globe-12","Neptune P1"},0))),
   $I29,0)</f>
        <v/>
      </c>
      <c r="P29" s="4">
        <f>IF(OR($O$7="Canteen",$O$7="Head Office"),0,IF($I29&lt;=0,0,IF(AND($I28&lt;=0,OR(TRIM($J29)="Hebrews",TRIM($J29)="Romans",TRIM($J29)="Romans-2",TRIM($J29)="Globe",TRIM($J29)="Globe-12",TRIM($J29)="Neptune P1")),1,0)))</f>
        <v/>
      </c>
      <c r="Q29" s="6" t="n"/>
      <c r="R29" s="296">
        <f>IF(OR($O$7="Canteen",$O$7="Head Office"),0,IF(
  AND(
    SUMIFS(I:I, C:C, C29) &gt;= 8,
    COUNTIFS(C$14:C29, C29)=1,
    OR(
      TEXT(D29,"hh:mm:ss")="07:00:00",
      TEXT(D29,"hh:mm:ss")="15:00:00",
      TEXT(D29,"hh:mm:ss")="23:00:00",
      TEXT(D30,"hh:mm:ss")="07:00:00",
      TEXT(D30,"hh:mm:ss")="15:00:00",
      TEXT(D30,"hh:mm:ss")="23:00:00"
    )
  ),
  1,
  0
))</f>
        <v/>
      </c>
      <c r="S29" s="4">
        <f>IF(OR($A28="Annual Leave",$A29="Annual Leave"),IF(AND($A28&lt;&gt;"Annual Leave",$A29="Annual Leave"),8,0),0)</f>
        <v/>
      </c>
      <c r="T29" s="146" t="n"/>
      <c r="U29" s="351">
        <f>MAX(0,40-Y29)</f>
        <v/>
      </c>
      <c r="V29" s="351">
        <f>IF(OR($C29="",$D29=""),0,
 IF(OR($A28="Holiday",$A29="Holiday"),0,
 IF(AND(NOT(OR($A28="Annual Leave",$A29="Annual Leave")),$A29="Off day"),0,
  IF($I28+$I29&gt;=8,IF($I28&gt;=8,0,8-$I28),$I29)
  )))</f>
        <v/>
      </c>
      <c r="W29" s="351">
        <f>MAX(0,V29-U29)</f>
        <v/>
      </c>
      <c r="X29" s="351">
        <f>IF(C29="","",C29-WEEKDAY(C29,1)+1)</f>
        <v/>
      </c>
      <c r="Y29" s="351">
        <f>SUMPRODUCT(($X$14:$X28=X29)*(($V$14:$V28)+($O$14:$O28)))+IF(X29=X14,$L$11,0)</f>
        <v/>
      </c>
      <c r="Z29" s="351" t="n"/>
      <c r="AA29" s="351" t="n"/>
      <c r="AB29" s="351" t="n"/>
      <c r="AC29" s="351" t="n"/>
      <c r="AD29" s="351" t="n"/>
      <c r="AE29" s="351" t="n"/>
      <c r="AF29" s="351" t="n"/>
    </row>
    <row r="30" ht="24" customHeight="1" s="348" thickBot="1">
      <c r="A30" s="147" t="inlineStr">
        <is>
          <t>On Day</t>
        </is>
      </c>
      <c r="B30" s="180" t="n"/>
      <c r="C30" s="88">
        <f>C27+1</f>
        <v/>
      </c>
      <c r="D30" s="54" t="n">
        <v>0.625</v>
      </c>
      <c r="E30" s="148">
        <f>IF(D30="", "",
 IF(D30=TIME(0,0,0), 0,
 IF(AND(D30&gt;=TIME(0,0,1), D30&lt;=TIME(2,0,0)), TIME(7,0,0),
 IF(AND(D30&gt;=TIME(6,0,0), D30&lt;=TIME(8,0,0)), TIME(12,0,0),
 IF(AND(D30&gt;TIME(8,0,0), D30&lt;=TIME(13,59,0)), TIME(15,0,0),
 IF(AND(D30&gt;=TIME(14,0,0), D30&lt;=TIME(17,59,0)), TIME(21,0,0),
 IF(AND(D30&gt;=TIME(18,0,0), D30&lt;=TIME(21,59,0)), TIME(0,0,0),
 IF(AND(D30&gt;=TIME(22,0,0), D30&lt;=TIME(23,59,59)), TIME(7,0,0), ""))))))))</f>
        <v/>
      </c>
      <c r="F30" s="149" t="n"/>
      <c r="G30" s="148">
        <f>IF(AND(D30&gt;=TIME(6,0,0),D30&lt;=TIME(8,0,0)),E30,"")</f>
        <v/>
      </c>
      <c r="H30" s="54" t="n">
        <v>0.9583333333333334</v>
      </c>
      <c r="I30" s="55">
        <f>ROUND(IF(OR(D30="",E30="",E30=0),0,IF(H30="",MOD(E30-D30,1)*24,MOD(H30-D30,1)*24)),2)</f>
        <v/>
      </c>
      <c r="J30" s="150" t="inlineStr">
        <is>
          <t>Unico</t>
        </is>
      </c>
      <c r="K30" s="270" t="n"/>
      <c r="L30" s="181" t="n"/>
      <c r="M30" s="272">
        <f>MAX(0,V30-W30)</f>
        <v/>
      </c>
      <c r="N30" s="56">
        <f>(IF(OR($C30="",$D30=""),0,
 IF(OR($A30="Holiday",$A31="Holiday"),
    IF(ISNUMBER(MATCH(TRIM($B30),{"Phagwah","Good Friday","Easter Monday","Labour Day","Christmas","Eid ul Azha","Romans-2","Globe-12","Neptune P1"},0)),0,$I30),
 IF(AND(NOT(OR($A30="Annual Leave",$A31="Annual Leave")),$A30="Off day"),$I30,
  MAX(0,$I30-$V30)
  ))))+W30</f>
        <v/>
      </c>
      <c r="O30" s="56">
        <f>IF(AND(OR($A30="Holiday",$A31="Holiday"),
        ISNUMBER(MATCH(TRIM($B30),{"Phagwah","Good Friday","Easter Monday","Labour Day","Christmas","Eid ul Azha","Romans-2","Globe-12","Neptune P1"},0))),
   $I30,0)</f>
        <v/>
      </c>
      <c r="P30" s="56">
        <f>IF(OR($O$7="Canteen",$O$7="Head Office"),0,IF($I30&lt;=0,0,IF(OR(OR(TRIM($J30)="Hebrews",TRIM($J30)="Romans",TRIM($J30)="Romans-2",TRIM($J30)="Globe",TRIM($J30)="Globe-12",TRIM($J30)="Neptune P1"),AND($I31&gt;0,OR(TRIM($J31)="Hebrews",TRIM($J31)="Romans",TRIM($J31)="Romans-2",TRIM($J31)="Globe",TRIM($J31)="Globe-12",TRIM($J31)="Neptune P1"))),1,0)))</f>
        <v/>
      </c>
      <c r="Q30" s="57" t="n"/>
      <c r="R30" s="56">
        <f>IF(OR($O$7="Canteen",$O$7="Head Office"),0,IF(
  AND(
    SUMIFS(I:I, C:C, C30) &gt;= 8,
    COUNTIFS(C$14:C30, C30)=1,
    OR(
      TEXT(D30,"hh:mm:ss")="07:00:00",
      TEXT(D30,"hh:mm:ss")="15:00:00",
      TEXT(D30,"hh:mm:ss")="23:00:00",
      TEXT(D31,"hh:mm:ss")="07:00:00",
      TEXT(D31,"hh:mm:ss")="15:00:00",
      TEXT(D31,"hh:mm:ss")="23:00:00"
    )
  ),
  1,
  0
))</f>
        <v/>
      </c>
      <c r="S30" s="56">
        <f>IF(OR($A30="Annual Leave",$A31="Annual Leave"),IF($A30="Annual Leave",8,0),0)</f>
        <v/>
      </c>
      <c r="T30" s="58" t="n"/>
      <c r="U30" s="144">
        <f>MAX(0,40-Y30)</f>
        <v/>
      </c>
      <c r="V30" s="151">
        <f>IF(OR($C30="",$D30=""),0,
 IF(OR($A30="Holiday",$A31="Holiday"),0,
 IF(AND(NOT(OR($A30="Annual Leave",$A31="Annual Leave")),$A30="Off day"),0,
  IF($I30+$I31&gt;=8,IF($I30&gt;=8,8,$I30),$I30)
  )))</f>
        <v/>
      </c>
      <c r="W30" s="151">
        <f>MAX(0,V30-U30)</f>
        <v/>
      </c>
      <c r="X30" s="151">
        <f>IF(C30="","",C30-WEEKDAY(C30,1)+1)</f>
        <v/>
      </c>
      <c r="Y30" s="151">
        <f>SUMPRODUCT(($X$14:$X29=X30)*(($V$14:$V29)+($O$14:$O29)))+IF(X30=X14,$L$11,0)</f>
        <v/>
      </c>
      <c r="Z30" s="151" t="n"/>
      <c r="AA30" s="151" t="n"/>
      <c r="AB30" s="151" t="n"/>
      <c r="AC30" s="351" t="n"/>
      <c r="AD30" s="351" t="n"/>
      <c r="AE30" s="351" t="n"/>
      <c r="AF30" s="351" t="n"/>
    </row>
    <row r="31" ht="24" customHeight="1" s="348" thickBot="1">
      <c r="A31" s="147" t="inlineStr">
        <is>
          <t>On Day</t>
        </is>
      </c>
      <c r="B31" s="182" t="n"/>
      <c r="C31" s="89">
        <f>C30</f>
        <v/>
      </c>
      <c r="D31" s="59" t="n"/>
      <c r="E31" s="152">
        <f>IF(D31="", "",
 IF(D31=TIME(0,0,0), 0,
 IF(AND(D31&gt;=TIME(0,0,1), D31&lt;=TIME(2,0,0)), TIME(7,0,0),
 IF(AND(D31&gt;=TIME(6,0,0), D31&lt;=TIME(8,0,0)), TIME(12,0,0),
 IF(AND(D31&gt;TIME(8,0,0), D31&lt;=TIME(13,59,0)), TIME(15,0,0),
 IF(AND(D31&gt;=TIME(14,0,0), D31&lt;=TIME(17,59,0)), TIME(21,0,0),
 IF(AND(D31&gt;=TIME(18,0,0), D31&lt;=TIME(21,59,0)), TIME(0,0,0),
 IF(AND(D31&gt;=TIME(22,0,0), D31&lt;=TIME(23,59,59)), TIME(7,0,0), ""))))))))</f>
        <v/>
      </c>
      <c r="F31" s="153" t="n"/>
      <c r="G31" s="152">
        <f>IF(AND(D31&gt;=TIME(6,0,0),D31&lt;=TIME(8,0,0)),E31,"")</f>
        <v/>
      </c>
      <c r="H31" s="59" t="n"/>
      <c r="I31" s="60">
        <f>ROUND(IF(OR(D31="",E31="",E31=0),0,IF(H31="",MOD(E31-D31,1)*24,MOD(H31-D31,1)*24)),2)</f>
        <v/>
      </c>
      <c r="J31" s="150" t="n"/>
      <c r="K31" s="270" t="n"/>
      <c r="L31" s="183" t="n"/>
      <c r="M31" s="272">
        <f>MAX(0,V31-W31)</f>
        <v/>
      </c>
      <c r="N31" s="61">
        <f>(IF(OR($C31="",$D31=""),0,
 IF(OR($A30="Holiday",$A31="Holiday"),
    IF(ISNUMBER(MATCH(TRIM($B31),{"Phagwah","Good Friday","Easter Monday","Labour Day","Christmas","Eid ul Azha","Romans-2","Globe-12","Neptune P1"},0)),0,$I31),
 IF(AND(NOT(OR($A30="Annual Leave",$A31="Annual Leave")),$A31="Off day"),$I31,
  MAX(0,$I31-$V31)
  ))))+W31</f>
        <v/>
      </c>
      <c r="O31" s="61">
        <f>IF(AND(OR($A30="Holiday",$A31="Holiday"),
        ISNUMBER(MATCH(TRIM($B31),{"Phagwah","Good Friday","Easter Monday","Labour Day","Christmas","Eid ul Azha","Romans-2","Globe-12","Neptune P1"},0))),
   $I31,0)</f>
        <v/>
      </c>
      <c r="P31" s="61">
        <f>IF(OR($O$7="Canteen",$O$7="Head Office"),0,IF($I31&lt;=0,0,IF(AND($I30&lt;=0,OR(TRIM($J31)="Hebrews",TRIM($J31)="Romans",TRIM($J31)="Romans-2",TRIM($J31)="Globe",TRIM($J31)="Globe-12",TRIM($J31)="Neptune P1")),1,0)))</f>
        <v/>
      </c>
      <c r="Q31" s="62" t="n"/>
      <c r="R31" s="61">
        <f>IF(OR($O$7="Canteen",$O$7="Head Office"),0,IF(
  AND(
    SUMIFS(I:I, C:C, C31) &gt;= 8,
    COUNTIFS(C$14:C31, C31)=1,
    OR(
      TEXT(D31,"hh:mm:ss")="07:00:00",
      TEXT(D31,"hh:mm:ss")="15:00:00",
      TEXT(D31,"hh:mm:ss")="23:00:00",
      TEXT(D32,"hh:mm:ss")="07:00:00",
      TEXT(D32,"hh:mm:ss")="15:00:00",
      TEXT(D32,"hh:mm:ss")="23:00:00"
    )
  ),
  1,
  0
))</f>
        <v/>
      </c>
      <c r="S31" s="61">
        <f>IF(OR($A30="Annual Leave",$A31="Annual Leave"),IF(AND($A30&lt;&gt;"Annual Leave",$A31="Annual Leave"),8,0),0)</f>
        <v/>
      </c>
      <c r="T31" s="63" t="n"/>
      <c r="U31" s="144">
        <f>MAX(0,40-Y31)</f>
        <v/>
      </c>
      <c r="V31" s="151">
        <f>IF(OR($C31="",$D31=""),0,
 IF(OR($A30="Holiday",$A31="Holiday"),0,
 IF(AND(NOT(OR($A30="Annual Leave",$A31="Annual Leave")),$A31="Off day"),0,
  IF($I30+$I31&gt;=8,IF($I30&gt;=8,0,8-$I30),$I31)
  )))</f>
        <v/>
      </c>
      <c r="W31" s="151">
        <f>MAX(0,V31-U31)</f>
        <v/>
      </c>
      <c r="X31" s="151">
        <f>IF(C31="","",C31-WEEKDAY(C31,1)+1)</f>
        <v/>
      </c>
      <c r="Y31" s="151">
        <f>SUMPRODUCT(($X$14:$X30=X31)*(($V$14:$V30)+($O$14:$O30)))+IF(X31=X14,$L$11,0)</f>
        <v/>
      </c>
      <c r="Z31" s="151" t="n"/>
      <c r="AA31" s="151" t="n"/>
      <c r="AB31" s="151" t="n"/>
      <c r="AC31" s="351" t="n"/>
      <c r="AD31" s="351" t="n"/>
      <c r="AE31" s="351" t="n"/>
      <c r="AF31" s="351" t="n"/>
    </row>
    <row r="32" ht="24" customHeight="1" s="348" thickBot="1">
      <c r="A32" s="184" t="inlineStr">
        <is>
          <t>Sick</t>
        </is>
      </c>
      <c r="B32" s="185" t="n"/>
      <c r="C32" s="101">
        <f>C30+1</f>
        <v/>
      </c>
      <c r="D32" s="11" t="n"/>
      <c r="E32" s="186">
        <f>IF(D32="", "",
 IF(D32=TIME(0,0,0), 0,
 IF(AND(D32&gt;=TIME(0,0,1), D32&lt;=TIME(2,0,0)), TIME(7,0,0),
 IF(AND(D32&gt;=TIME(6,0,0), D32&lt;=TIME(8,0,0)), TIME(12,0,0),
 IF(AND(D32&gt;TIME(8,0,0), D32&lt;=TIME(13,59,0)), TIME(15,0,0),
 IF(AND(D32&gt;=TIME(14,0,0), D32&lt;=TIME(17,59,0)), TIME(21,0,0),
 IF(AND(D32&gt;=TIME(18,0,0), D32&lt;=TIME(21,59,0)), TIME(0,0,0),
 IF(AND(D32&gt;=TIME(22,0,0), D32&lt;=TIME(23,59,59)), TIME(7,0,0), ""))))))))</f>
        <v/>
      </c>
      <c r="F32" s="187" t="n"/>
      <c r="G32" s="186">
        <f>IF(AND(D32&gt;=TIME(6,0,0),D32&lt;=TIME(8,0,0)),E32,"")</f>
        <v/>
      </c>
      <c r="H32" s="11" t="n"/>
      <c r="I32" s="87">
        <f>ROUND(IF(OR(D32="",E32="",E32=0),0,IF(H32="",MOD(E32-D32,1)*24,MOD(H32-D32,1)*24)),2)</f>
        <v/>
      </c>
      <c r="J32" s="188" t="n"/>
      <c r="K32" s="297" t="n"/>
      <c r="L32" s="189" t="n"/>
      <c r="M32" s="298">
        <f>MAX(0,V32-W32)</f>
        <v/>
      </c>
      <c r="N32" s="12">
        <f>(IF(OR($C32="",$D32=""),0,
 IF(OR($A32="Holiday",$A33="Holiday"),
    IF(ISNUMBER(MATCH(TRIM($B32),{"Phagwah","Good Friday","Easter Monday","Labour Day","Christmas","Eid ul Azha","Romans-2","Globe-12","Neptune P1"},0)),0,$I32),
 IF(AND(NOT(OR($A32="Annual Leave",$A33="Annual Leave")),$A32="Off day"),$I32,
  MAX(0,$I32-$V32)
  ))))+W32</f>
        <v/>
      </c>
      <c r="O32" s="12">
        <f>IF(AND(OR($A32="Holiday",$A33="Holiday"),
        ISNUMBER(MATCH(TRIM($B32),{"Phagwah","Good Friday","Easter Monday","Labour Day","Christmas","Eid ul Azha","Romans-2","Globe-12","Neptune P1"},0))),
   $I32,0)</f>
        <v/>
      </c>
      <c r="P32" s="12">
        <f>IF(OR($O$7="Canteen",$O$7="Head Office"),0,IF($I32&lt;=0,0,IF(OR(OR(TRIM($J32)="Hebrews",TRIM($J32)="Romans",TRIM($J32)="Romans-2",TRIM($J32)="Globe",TRIM($J32)="Globe-12",TRIM($J32)="Neptune P1"),AND($I33&gt;0,OR(TRIM($J33)="Hebrews",TRIM($J33)="Romans",TRIM($J33)="Romans-2",TRIM($J33)="Globe",TRIM($J33)="Globe-12",TRIM($J33)="Neptune P1"))),1,0)))</f>
        <v/>
      </c>
      <c r="Q32" s="13" t="n"/>
      <c r="R32" s="12">
        <f>IF(OR($O$7="Canteen",$O$7="Head Office"),0,IF(
  AND(
    SUMIFS(I:I, C:C, C32) &gt;= 8,
    COUNTIFS(C$14:C32, C32)=1,
    OR(
      TEXT(D32,"hh:mm:ss")="07:00:00",
      TEXT(D32,"hh:mm:ss")="15:00:00",
      TEXT(D32,"hh:mm:ss")="23:00:00",
      TEXT(D33,"hh:mm:ss")="07:00:00",
      TEXT(D33,"hh:mm:ss")="15:00:00",
      TEXT(D33,"hh:mm:ss")="23:00:00"
    )
  ),
  1,
  0
))</f>
        <v/>
      </c>
      <c r="S32" s="12">
        <f>IF(OR($A32="Annual Leave",$A33="Annual Leave"),IF($A32="Annual Leave",8,0),0)</f>
        <v/>
      </c>
      <c r="T32" s="102" t="n"/>
      <c r="U32" s="144">
        <f>MAX(0,40-Y32)</f>
        <v/>
      </c>
      <c r="V32" s="351">
        <f>IF(OR($C32="",$D32=""),0,
 IF(OR($A32="Holiday",$A33="Holiday"),0,
 IF(AND(NOT(OR($A32="Annual Leave",$A33="Annual Leave")),$A32="Off day"),0,
  IF($I32+$I33&gt;=8,IF($I32&gt;=8,8,$I32),$I32)
  )))</f>
        <v/>
      </c>
      <c r="W32" s="351">
        <f>MAX(0,V32-U32)</f>
        <v/>
      </c>
      <c r="X32" s="351">
        <f>IF(C32="","",C32-WEEKDAY(C32,1)+1)</f>
        <v/>
      </c>
      <c r="Y32" s="351">
        <f>SUMPRODUCT(($X$14:$X31=X32)*(($V$14:$V31)+($O$14:$O31)))+IF(X32=X14,$L$11,0)</f>
        <v/>
      </c>
      <c r="Z32" s="351" t="n"/>
      <c r="AA32" s="351" t="n"/>
      <c r="AB32" s="351" t="n"/>
      <c r="AC32" s="351" t="n"/>
      <c r="AD32" s="351" t="n"/>
      <c r="AE32" s="351" t="n"/>
      <c r="AF32" s="351" t="n"/>
    </row>
    <row r="33" ht="24" customHeight="1" s="348" thickBot="1">
      <c r="A33" s="184" t="inlineStr">
        <is>
          <t>Sick</t>
        </is>
      </c>
      <c r="B33" s="299" t="n"/>
      <c r="C33" s="101">
        <f>C32</f>
        <v/>
      </c>
      <c r="D33" s="300" t="n"/>
      <c r="E33" s="301">
        <f>IF(D33="", "",
 IF(D33=TIME(0,0,0), 0,
 IF(AND(D33&gt;=TIME(0,0,1), D33&lt;=TIME(2,0,0)), TIME(7,0,0),
 IF(AND(D33&gt;=TIME(6,0,0), D33&lt;=TIME(8,0,0)), TIME(12,0,0),
 IF(AND(D33&gt;TIME(8,0,0), D33&lt;=TIME(13,59,0)), TIME(15,0,0),
 IF(AND(D33&gt;=TIME(14,0,0), D33&lt;=TIME(17,59,0)), TIME(21,0,0),
 IF(AND(D33&gt;=TIME(18,0,0), D33&lt;=TIME(21,59,0)), TIME(0,0,0),
 IF(AND(D33&gt;=TIME(22,0,0), D33&lt;=TIME(23,59,59)), TIME(7,0,0), ""))))))))</f>
        <v/>
      </c>
      <c r="F33" s="187" t="n"/>
      <c r="G33" s="301">
        <f>IF(AND(D33&gt;=TIME(6,0,0),D33&lt;=TIME(8,0,0)),E33,"")</f>
        <v/>
      </c>
      <c r="H33" s="300" t="n"/>
      <c r="I33" s="87">
        <f>ROUND(IF(OR(D33="",E33="",E33=0),0,IF(H33="",MOD(E33-D33,1)*24,MOD(H33-D33,1)*24)),2)</f>
        <v/>
      </c>
      <c r="J33" s="190" t="n"/>
      <c r="K33" s="297" t="n"/>
      <c r="L33" s="189" t="n"/>
      <c r="M33" s="298">
        <f>MAX(0,V33-W33)</f>
        <v/>
      </c>
      <c r="N33" s="302">
        <f>(IF(OR($C33="",$D33=""),0,
 IF(OR($A32="Holiday",$A33="Holiday"),
    IF(ISNUMBER(MATCH(TRIM($B33),{"Phagwah","Good Friday","Easter Monday","Labour Day","Christmas","Eid ul Azha","Romans-2","Globe-12","Neptune P1"},0)),0,$I33),
 IF(AND(NOT(OR($A32="Annual Leave",$A33="Annual Leave")),$A33="Off day"),$I33,
  MAX(0,$I33-$V33)
  ))))+W33</f>
        <v/>
      </c>
      <c r="O33" s="302">
        <f>IF(AND(OR($A32="Holiday",$A33="Holiday"),
        ISNUMBER(MATCH(TRIM($B33),{"Phagwah","Good Friday","Easter Monday","Labour Day","Christmas","Eid ul Azha","Romans-2","Globe-12","Neptune P1"},0))),
   $I33,0)</f>
        <v/>
      </c>
      <c r="P33" s="302">
        <f>IF(OR($O$7="Canteen",$O$7="Head Office"),0,IF($I33&lt;=0,0,IF(AND($I32&lt;=0,OR(TRIM($J33)="Hebrews",TRIM($J33)="Romans",TRIM($J33)="Romans-2",TRIM($J33)="Globe",TRIM($J33)="Globe-12",TRIM($J33)="Neptune P1")),1,0)))</f>
        <v/>
      </c>
      <c r="Q33" s="303" t="n"/>
      <c r="R33" s="302">
        <f>IF(OR($O$7="Canteen",$O$7="Head Office"),0,IF(
  AND(
    SUMIFS(I:I, C:C, C33) &gt;= 8,
    COUNTIFS(C$14:C33, C33)=1,
    OR(
      TEXT(D33,"hh:mm:ss")="07:00:00",
      TEXT(D33,"hh:mm:ss")="15:00:00",
      TEXT(D33,"hh:mm:ss")="23:00:00",
      TEXT(D34,"hh:mm:ss")="07:00:00",
      TEXT(D34,"hh:mm:ss")="15:00:00",
      TEXT(D34,"hh:mm:ss")="23:00:00"
    )
  ),
  1,
  0
))</f>
        <v/>
      </c>
      <c r="S33" s="302">
        <f>IF(OR($A32="Annual Leave",$A33="Annual Leave"),IF(AND($A32&lt;&gt;"Annual Leave",$A33="Annual Leave"),8,0),0)</f>
        <v/>
      </c>
      <c r="T33" s="304" t="n"/>
      <c r="U33" s="144">
        <f>MAX(0,40-Y33)</f>
        <v/>
      </c>
      <c r="V33" s="351">
        <f>IF(OR($C33="",$D33=""),0,
 IF(OR($A32="Holiday",$A33="Holiday"),0,
 IF(AND(NOT(OR($A32="Annual Leave",$A33="Annual Leave")),$A33="Off day"),0,
  IF($I32+$I33&gt;=8,IF($I32&gt;=8,0,8-$I32),$I33)
  )))</f>
        <v/>
      </c>
      <c r="W33" s="351">
        <f>MAX(0,V33-U33)</f>
        <v/>
      </c>
      <c r="X33" s="351">
        <f>IF(C33="","",C33-WEEKDAY(C33,1)+1)</f>
        <v/>
      </c>
      <c r="Y33" s="351">
        <f>SUMPRODUCT(($X$14:$X32=X33)*(($V$14:$V32)+($O$14:$O32)))+IF(X33=X14,$L$11,0)</f>
        <v/>
      </c>
      <c r="Z33" s="351" t="n"/>
      <c r="AA33" s="351" t="n"/>
      <c r="AB33" s="351" t="n"/>
      <c r="AC33" s="351" t="n"/>
      <c r="AD33" s="351" t="n"/>
      <c r="AE33" s="351" t="n"/>
      <c r="AF33" s="351" t="n"/>
    </row>
    <row r="34" ht="24" customHeight="1" s="348" thickBot="1">
      <c r="A34" s="159" t="inlineStr">
        <is>
          <t>On Day</t>
        </is>
      </c>
      <c r="B34" s="191" t="n"/>
      <c r="C34" s="92">
        <f>C32+1</f>
        <v/>
      </c>
      <c r="D34" s="31" t="n">
        <v>0.2916666666666667</v>
      </c>
      <c r="E34" s="160">
        <f>IF(D34="", "",
 IF(D34=TIME(0,0,0), 0,
 IF(AND(D34&gt;=TIME(0,0,1), D34&lt;=TIME(2,0,0)), TIME(7,0,0),
 IF(AND(D34&gt;=TIME(6,0,0), D34&lt;=TIME(8,0,0)), TIME(12,0,0),
 IF(AND(D34&gt;TIME(8,0,0), D34&lt;=TIME(13,59,0)), TIME(15,0,0),
 IF(AND(D34&gt;=TIME(14,0,0), D34&lt;=TIME(17,59,0)), TIME(21,0,0),
 IF(AND(D34&gt;=TIME(18,0,0), D34&lt;=TIME(21,59,0)), TIME(0,0,0),
 IF(AND(D34&gt;=TIME(22,0,0), D34&lt;=TIME(23,59,59)), TIME(7,0,0), ""))))))))</f>
        <v/>
      </c>
      <c r="F34" s="161" t="n"/>
      <c r="G34" s="160">
        <f>IF(AND(D34&gt;=TIME(6,0,0),D34&lt;=TIME(8,0,0)),E34,"")</f>
        <v/>
      </c>
      <c r="H34" s="31" t="n">
        <v>0.625</v>
      </c>
      <c r="I34" s="32">
        <f>ROUND(IF(OR(D34="",E34="",E34=0),0,IF(H34="",MOD(E34-D34,1)*24,MOD(H34-D34,1)*24)),2)</f>
        <v/>
      </c>
      <c r="J34" s="162" t="inlineStr">
        <is>
          <t>Unico</t>
        </is>
      </c>
      <c r="K34" s="282" t="n"/>
      <c r="L34" s="181" t="n"/>
      <c r="M34" s="283">
        <f>MAX(0,V34-W34)</f>
        <v/>
      </c>
      <c r="N34" s="33">
        <f>(IF(OR($C34="",$D34=""),0,
 IF(OR($A34="Holiday",$A35="Holiday"),
    IF(ISNUMBER(MATCH(TRIM($B34),{"Phagwah","Good Friday","Easter Monday","Labour Day","Christmas","Eid ul Azha","Romans-2","Globe-12","Neptune P1"},0)),0,$I34),
 IF(AND(NOT(OR($A34="Annual Leave",$A35="Annual Leave")),$A34="Off day"),$I34,
  MAX(0,$I34-$V34)
  ))))+W34</f>
        <v/>
      </c>
      <c r="O34" s="33">
        <f>IF(AND(OR($A34="Holiday",$A35="Holiday"),
        ISNUMBER(MATCH(TRIM($B34),{"Phagwah","Good Friday","Easter Monday","Labour Day","Christmas","Eid ul Azha","Romans-2","Globe-12","Neptune P1"},0))),
   $I34,0)</f>
        <v/>
      </c>
      <c r="P34" s="33">
        <f>IF(OR($O$7="Canteen",$O$7="Head Office"),0,IF($I34&lt;=0,0,IF(OR(OR(TRIM($J34)="Hebrews",TRIM($J34)="Romans",TRIM($J34)="Romans-2",TRIM($J34)="Globe",TRIM($J34)="Globe-12",TRIM($J34)="Neptune P1"),AND($I35&gt;0,OR(TRIM($J35)="Hebrews",TRIM($J35)="Romans",TRIM($J35)="Romans-2",TRIM($J35)="Globe",TRIM($J35)="Globe-12",TRIM($J35)="Neptune P1"))),1,0)))</f>
        <v/>
      </c>
      <c r="Q34" s="34" t="n"/>
      <c r="R34" s="33">
        <f>IF(OR($O$7="Canteen",$O$7="Head Office"),0,IF(
  AND(
    SUMIFS(I:I, C:C, C34) &gt;= 8,
    COUNTIFS(C$14:C34, C34)=1,
    OR(
      TEXT(D34,"hh:mm:ss")="07:00:00",
      TEXT(D34,"hh:mm:ss")="15:00:00",
      TEXT(D34,"hh:mm:ss")="23:00:00",
      TEXT(D35,"hh:mm:ss")="07:00:00",
      TEXT(D35,"hh:mm:ss")="15:00:00",
      TEXT(D35,"hh:mm:ss")="23:00:00"
    )
  ),
  1,
  0
))</f>
        <v/>
      </c>
      <c r="S34" s="33">
        <f>IF(OR($A34="Annual Leave",$A35="Annual Leave"),IF($A34="Annual Leave",8,0),0)</f>
        <v/>
      </c>
      <c r="T34" s="35" t="n"/>
      <c r="U34" s="144">
        <f>MAX(0,40-Y34)</f>
        <v/>
      </c>
      <c r="V34" s="351">
        <f>IF(OR($C34="",$D34=""),0,
 IF(OR($A34="Holiday",$A35="Holiday"),0,
 IF(AND(NOT(OR($A34="Annual Leave",$A35="Annual Leave")),$A34="Off day"),0,
  IF($I34+$I35&gt;=8,IF($I34&gt;=8,8,$I34),$I34)
  )))</f>
        <v/>
      </c>
      <c r="W34" s="351">
        <f>MAX(0,V34-U34)</f>
        <v/>
      </c>
      <c r="X34" s="351">
        <f>IF(C34="","",C34-WEEKDAY(C34,1)+1)</f>
        <v/>
      </c>
      <c r="Y34" s="351">
        <f>SUMPRODUCT(($X$14:$X33=X34)*(($V$14:$V33)+($O$14:$O33)))+IF(X34=X14,$L$11,0)</f>
        <v/>
      </c>
      <c r="Z34" s="351" t="n"/>
      <c r="AA34" s="351" t="n"/>
      <c r="AB34" s="351" t="n"/>
      <c r="AC34" s="351" t="n"/>
      <c r="AD34" s="351" t="n"/>
      <c r="AE34" s="351" t="n"/>
      <c r="AF34" s="351" t="n"/>
    </row>
    <row r="35" ht="24" customHeight="1" s="348" thickBot="1">
      <c r="A35" s="159" t="inlineStr">
        <is>
          <t>On Day</t>
        </is>
      </c>
      <c r="B35" s="192" t="n"/>
      <c r="C35" s="93">
        <f>C34</f>
        <v/>
      </c>
      <c r="D35" s="36" t="n"/>
      <c r="E35" s="163">
        <f>IF(D35="", "",
 IF(D35=TIME(0,0,0), 0,
 IF(AND(D35&gt;=TIME(0,0,1), D35&lt;=TIME(2,0,0)), TIME(7,0,0),
 IF(AND(D35&gt;=TIME(6,0,0), D35&lt;=TIME(8,0,0)), TIME(12,0,0),
 IF(AND(D35&gt;TIME(8,0,0), D35&lt;=TIME(13,59,0)), TIME(15,0,0),
 IF(AND(D35&gt;=TIME(14,0,0), D35&lt;=TIME(17,59,0)), TIME(21,0,0),
 IF(AND(D35&gt;=TIME(18,0,0), D35&lt;=TIME(21,59,0)), TIME(0,0,0),
 IF(AND(D35&gt;=TIME(22,0,0), D35&lt;=TIME(23,59,59)), TIME(7,0,0), ""))))))))</f>
        <v/>
      </c>
      <c r="F35" s="164" t="n"/>
      <c r="G35" s="163">
        <f>IF(AND(D35&gt;=TIME(6,0,0),D35&lt;=TIME(8,0,0)),E35,"")</f>
        <v/>
      </c>
      <c r="H35" s="36" t="n"/>
      <c r="I35" s="37">
        <f>ROUND(IF(OR(D35="",E35="",E35=0),0,IF(H35="",MOD(E35-D35,1)*24,MOD(H35-D35,1)*24)),2)</f>
        <v/>
      </c>
      <c r="J35" s="162" t="n"/>
      <c r="K35" s="282" t="n"/>
      <c r="L35" s="183" t="n"/>
      <c r="M35" s="283">
        <f>MAX(0,V35-W35)</f>
        <v/>
      </c>
      <c r="N35" s="38">
        <f>(IF(OR($C35="",$D35=""),0,
 IF(OR($A34="Holiday",$A35="Holiday"),
    IF(ISNUMBER(MATCH(TRIM($B35),{"Phagwah","Good Friday","Easter Monday","Labour Day","Christmas","Eid ul Azha","Romans-2","Globe-12","Neptune P1"},0)),0,$I35),
 IF(AND(NOT(OR($A34="Annual Leave",$A35="Annual Leave")),$A35="Off day"),$I35,
  MAX(0,$I35-$V35)
  ))))+W35</f>
        <v/>
      </c>
      <c r="O35" s="38">
        <f>IF(AND(OR($A34="Holiday",$A35="Holiday"),
        ISNUMBER(MATCH(TRIM($B35),{"Phagwah","Good Friday","Easter Monday","Labour Day","Christmas","Eid ul Azha","Romans-2","Globe-12","Neptune P1"},0))),
   $I35,0)</f>
        <v/>
      </c>
      <c r="P35" s="38">
        <f>IF(OR($O$7="Canteen",$O$7="Head Office"),0,IF($I35&lt;=0,0,IF(AND($I34&lt;=0,OR(TRIM($J35)="Hebrews",TRIM($J35)="Romans",TRIM($J35)="Romans-2",TRIM($J35)="Globe",TRIM($J35)="Globe-12",TRIM($J35)="Neptune P1")),1,0)))</f>
        <v/>
      </c>
      <c r="Q35" s="39" t="n"/>
      <c r="R35" s="38">
        <f>IF(OR($O$7="Canteen",$O$7="Head Office"),0,IF(
  AND(
    SUMIFS(I:I, C:C, C35) &gt;= 8,
    COUNTIFS(C$14:C35, C35)=1,
    OR(
      TEXT(D35,"hh:mm:ss")="07:00:00",
      TEXT(D35,"hh:mm:ss")="15:00:00",
      TEXT(D35,"hh:mm:ss")="23:00:00",
      TEXT(D36,"hh:mm:ss")="07:00:00",
      TEXT(D36,"hh:mm:ss")="15:00:00",
      TEXT(D36,"hh:mm:ss")="23:00:00"
    )
  ),
  1,
  0
))</f>
        <v/>
      </c>
      <c r="S35" s="38">
        <f>IF(OR($A34="Annual Leave",$A35="Annual Leave"),IF(AND($A34&lt;&gt;"Annual Leave",$A35="Annual Leave"),8,0),0)</f>
        <v/>
      </c>
      <c r="T35" s="40" t="n"/>
      <c r="U35" s="144">
        <f>MAX(0,40-Y35)</f>
        <v/>
      </c>
      <c r="V35" s="351">
        <f>IF(OR($C35="",$D35=""),0,
 IF(OR($A34="Holiday",$A35="Holiday"),0,
 IF(AND(NOT(OR($A34="Annual Leave",$A35="Annual Leave")),$A35="Off day"),0,
  IF($I34+$I35&gt;=8,IF($I34&gt;=8,0,8-$I34),$I35)
  )))</f>
        <v/>
      </c>
      <c r="W35" s="351">
        <f>MAX(0,V35-U35)</f>
        <v/>
      </c>
      <c r="X35" s="351">
        <f>IF(C35="","",C35-WEEKDAY(C35,1)+1)</f>
        <v/>
      </c>
      <c r="Y35" s="351">
        <f>SUMPRODUCT(($X$14:$X34=X35)*(($V$14:$V34)+($O$14:$O34)))+IF(X35=X14,$L$11,0)</f>
        <v/>
      </c>
      <c r="Z35" s="351" t="n"/>
      <c r="AA35" s="351" t="n"/>
      <c r="AB35" s="351" t="n"/>
      <c r="AC35" s="351" t="n"/>
      <c r="AD35" s="351" t="n"/>
      <c r="AE35" s="351" t="n"/>
      <c r="AF35" s="351" t="n"/>
    </row>
    <row r="36" ht="24" customHeight="1" s="348" thickBot="1">
      <c r="A36" s="154" t="inlineStr">
        <is>
          <t>On Day</t>
        </is>
      </c>
      <c r="B36" s="193" t="n"/>
      <c r="C36" s="90">
        <f>C34+1</f>
        <v/>
      </c>
      <c r="D36" s="8" t="n">
        <v>0.2916666666666667</v>
      </c>
      <c r="E36" s="155">
        <f>IF(D36="", "",
 IF(D36=TIME(0,0,0), 0,
 IF(AND(D36&gt;=TIME(0,0,1), D36&lt;=TIME(2,0,0)), TIME(7,0,0),
 IF(AND(D36&gt;=TIME(6,0,0), D36&lt;=TIME(8,0,0)), TIME(12,0,0),
 IF(AND(D36&gt;TIME(8,0,0), D36&lt;=TIME(13,59,0)), TIME(15,0,0),
 IF(AND(D36&gt;=TIME(14,0,0), D36&lt;=TIME(17,59,0)), TIME(21,0,0),
 IF(AND(D36&gt;=TIME(18,0,0), D36&lt;=TIME(21,59,0)), TIME(0,0,0),
 IF(AND(D36&gt;=TIME(22,0,0), D36&lt;=TIME(23,59,59)), TIME(7,0,0), ""))))))))</f>
        <v/>
      </c>
      <c r="F36" s="156" t="n"/>
      <c r="G36" s="155">
        <f>IF(AND(D36&gt;=TIME(6,0,0),D36&lt;=TIME(8,0,0)),E36,"")</f>
        <v/>
      </c>
      <c r="H36" s="8" t="n">
        <v>0.625</v>
      </c>
      <c r="I36" s="30">
        <f>ROUND(IF(OR(D36="",E36="",E36=0),0,IF(H36="",MOD(E36-D36,1)*24,MOD(H36-D36,1)*24)),2)</f>
        <v/>
      </c>
      <c r="J36" s="157" t="inlineStr">
        <is>
          <t>Unico</t>
        </is>
      </c>
      <c r="K36" s="274" t="n"/>
      <c r="L36" s="189" t="n"/>
      <c r="M36" s="275">
        <f>MAX(0,V36-W36)</f>
        <v/>
      </c>
      <c r="N36" s="9">
        <f>(IF(OR($C36="",$D36=""),0,
 IF(OR($A36="Holiday",$A37="Holiday"),
    IF(ISNUMBER(MATCH(TRIM($B36),{"Phagwah","Good Friday","Easter Monday","Labour Day","Christmas","Eid ul Azha","Romans-2","Globe-12","Neptune P1"},0)),0,$I36),
 IF(AND(NOT(OR($A36="Annual Leave",$A37="Annual Leave")),$A36="Off day"),$I36,
  MAX(0,$I36-$V36)
  ))))+W36</f>
        <v/>
      </c>
      <c r="O36" s="9">
        <f>IF(AND(OR($A36="Holiday",$A37="Holiday"),
        ISNUMBER(MATCH(TRIM($B36),{"Phagwah","Good Friday","Easter Monday","Labour Day","Christmas","Eid ul Azha","Romans-2","Globe-12","Neptune P1"},0))),
   $I36,0)</f>
        <v/>
      </c>
      <c r="P36" s="9">
        <f>IF(OR($O$7="Canteen",$O$7="Head Office"),0,IF($I36&lt;=0,0,IF(OR(OR(TRIM($J36)="Hebrews",TRIM($J36)="Romans",TRIM($J36)="Romans-2",TRIM($J36)="Globe",TRIM($J36)="Globe-12",TRIM($J36)="Neptune P1"),AND($I37&gt;0,OR(TRIM($J37)="Hebrews",TRIM($J37)="Romans",TRIM($J37)="Romans-2",TRIM($J37)="Globe",TRIM($J37)="Globe-12",TRIM($J37)="Neptune P1"))),1,0)))</f>
        <v/>
      </c>
      <c r="Q36" s="10" t="n"/>
      <c r="R36" s="9">
        <f>IF(OR($O$7="Canteen",$O$7="Head Office"),0,IF(
  AND(
    SUMIFS(I:I, C:C, C36) &gt;= 8,
    COUNTIFS(C$14:C36, C36)=1,
    OR(
      TEXT(D36,"hh:mm:ss")="07:00:00",
      TEXT(D36,"hh:mm:ss")="15:00:00",
      TEXT(D36,"hh:mm:ss")="23:00:00",
      TEXT(D37,"hh:mm:ss")="07:00:00",
      TEXT(D37,"hh:mm:ss")="15:00:00",
      TEXT(D37,"hh:mm:ss")="23:00:00"
    )
  ),
  1,
  0
))</f>
        <v/>
      </c>
      <c r="S36" s="9">
        <f>IF(OR($A36="Annual Leave",$A37="Annual Leave"),IF($A36="Annual Leave",8,0),0)</f>
        <v/>
      </c>
      <c r="T36" s="91" t="n"/>
      <c r="U36" s="144">
        <f>MAX(0,40-Y36)</f>
        <v/>
      </c>
      <c r="V36" s="351">
        <f>IF(OR($C36="",$D36=""),0,
 IF(OR($A36="Holiday",$A37="Holiday"),0,
 IF(AND(NOT(OR($A36="Annual Leave",$A37="Annual Leave")),$A36="Off day"),0,
  IF($I36+$I37&gt;=8,IF($I36&gt;=8,8,$I36),$I36)
  )))</f>
        <v/>
      </c>
      <c r="W36" s="351">
        <f>MAX(0,V36-U36)</f>
        <v/>
      </c>
      <c r="X36" s="351">
        <f>IF(C36="","",C36-WEEKDAY(C36,1)+1)</f>
        <v/>
      </c>
      <c r="Y36" s="351">
        <f>SUMPRODUCT(($X$14:$X35=X36)*(($V$14:$V35)+($O$14:$O35)))+IF(X36=X14,$L$11,0)</f>
        <v/>
      </c>
      <c r="Z36" s="351" t="n"/>
      <c r="AA36" s="351" t="n"/>
      <c r="AB36" s="351" t="n"/>
      <c r="AC36" s="351" t="n"/>
      <c r="AD36" s="351" t="n"/>
      <c r="AE36" s="351" t="n"/>
      <c r="AF36" s="351" t="n"/>
    </row>
    <row r="37" ht="24" customHeight="1" s="348" thickBot="1">
      <c r="A37" s="154" t="inlineStr">
        <is>
          <t>On Day</t>
        </is>
      </c>
      <c r="B37" s="305" t="n"/>
      <c r="C37" s="90">
        <f>C36</f>
        <v/>
      </c>
      <c r="D37" s="276" t="n"/>
      <c r="E37" s="277">
        <f>IF(D37="", "",
 IF(D37=TIME(0,0,0), 0,
 IF(AND(D37&gt;=TIME(0,0,1), D37&lt;=TIME(2,0,0)), TIME(7,0,0),
 IF(AND(D37&gt;=TIME(6,0,0), D37&lt;=TIME(8,0,0)), TIME(12,0,0),
 IF(AND(D37&gt;TIME(8,0,0), D37&lt;=TIME(13,59,0)), TIME(15,0,0),
 IF(AND(D37&gt;=TIME(14,0,0), D37&lt;=TIME(17,59,0)), TIME(21,0,0),
 IF(AND(D37&gt;=TIME(18,0,0), D37&lt;=TIME(21,59,0)), TIME(0,0,0),
 IF(AND(D37&gt;=TIME(22,0,0), D37&lt;=TIME(23,59,59)), TIME(7,0,0), ""))))))))</f>
        <v/>
      </c>
      <c r="F37" s="156" t="n"/>
      <c r="G37" s="277">
        <f>IF(AND(D37&gt;=TIME(6,0,0),D37&lt;=TIME(8,0,0)),E37,"")</f>
        <v/>
      </c>
      <c r="H37" s="276" t="n"/>
      <c r="I37" s="30">
        <f>ROUND(IF(OR(D37="",E37="",E37=0),0,IF(H37="",MOD(E37-D37,1)*24,MOD(H37-D37,1)*24)),2)</f>
        <v/>
      </c>
      <c r="J37" s="158" t="n"/>
      <c r="K37" s="274" t="n"/>
      <c r="L37" s="189" t="n"/>
      <c r="M37" s="275">
        <f>MAX(0,V37-W37)</f>
        <v/>
      </c>
      <c r="N37" s="278">
        <f>(IF(OR($C37="",$D37=""),0,
 IF(OR($A36="Holiday",$A37="Holiday"),
    IF(ISNUMBER(MATCH(TRIM($B37),{"Phagwah","Good Friday","Easter Monday","Labour Day","Christmas","Eid ul Azha","Romans-2","Globe-12","Neptune P1"},0)),0,$I37),
 IF(AND(NOT(OR($A36="Annual Leave",$A37="Annual Leave")),$A37="Off day"),$I37,
  MAX(0,$I37-$V37)
  ))))+W37</f>
        <v/>
      </c>
      <c r="O37" s="278">
        <f>IF(AND(OR($A36="Holiday",$A37="Holiday"),
        ISNUMBER(MATCH(TRIM($B37),{"Phagwah","Good Friday","Easter Monday","Labour Day","Christmas","Eid ul Azha","Romans-2","Globe-12","Neptune P1"},0))),
   $I37,0)</f>
        <v/>
      </c>
      <c r="P37" s="278">
        <f>IF(OR($O$7="Canteen",$O$7="Head Office"),0,IF($I37&lt;=0,0,IF(AND($I36&lt;=0,OR(TRIM($J37)="Hebrews",TRIM($J37)="Romans",TRIM($J37)="Romans-2",TRIM($J37)="Globe",TRIM($J37)="Globe-12",TRIM($J37)="Neptune P1")),1,0)))</f>
        <v/>
      </c>
      <c r="Q37" s="279" t="n"/>
      <c r="R37" s="278">
        <f>IF(OR($O$7="Canteen",$O$7="Head Office"),0,IF(
  AND(
    SUMIFS(I:I, C:C, C37) &gt;= 8,
    COUNTIFS(C$14:C37, C37)=1,
    OR(
      TEXT(D37,"hh:mm:ss")="07:00:00",
      TEXT(D37,"hh:mm:ss")="15:00:00",
      TEXT(D37,"hh:mm:ss")="23:00:00",
      TEXT(D38,"hh:mm:ss")="07:00:00",
      TEXT(D38,"hh:mm:ss")="15:00:00",
      TEXT(D38,"hh:mm:ss")="23:00:00"
    )
  ),
  1,
  0
))</f>
        <v/>
      </c>
      <c r="S37" s="278">
        <f>IF(OR($A36="Annual Leave",$A37="Annual Leave"),IF(AND($A36&lt;&gt;"Annual Leave",$A37="Annual Leave"),8,0),0)</f>
        <v/>
      </c>
      <c r="T37" s="280" t="n"/>
      <c r="U37" s="144">
        <f>MAX(0,40-Y37)</f>
        <v/>
      </c>
      <c r="V37" s="351">
        <f>IF(OR($C37="",$D37=""),0,
 IF(OR($A36="Holiday",$A37="Holiday"),0,
 IF(AND(NOT(OR($A36="Annual Leave",$A37="Annual Leave")),$A37="Off day"),0,
  IF($I36+$I37&gt;=8,IF($I36&gt;=8,0,8-$I36),$I37)
  )))</f>
        <v/>
      </c>
      <c r="W37" s="351">
        <f>MAX(0,V37-U37)</f>
        <v/>
      </c>
      <c r="X37" s="351">
        <f>IF(C37="","",C37-WEEKDAY(C37,1)+1)</f>
        <v/>
      </c>
      <c r="Y37" s="351">
        <f>SUMPRODUCT(($X$14:$X36=X37)*(($V$14:$V36)+($O$14:$O36)))+IF(X37=X14,$L$11,0)</f>
        <v/>
      </c>
      <c r="Z37" s="351" t="n"/>
      <c r="AA37" s="351" t="n"/>
      <c r="AB37" s="351" t="n"/>
      <c r="AC37" s="351" t="n"/>
      <c r="AD37" s="351" t="n"/>
      <c r="AE37" s="351" t="n"/>
      <c r="AF37" s="351" t="n"/>
    </row>
    <row r="38" ht="24" customHeight="1" s="348" thickBot="1">
      <c r="A38" s="194" t="inlineStr">
        <is>
          <t>On Day</t>
        </is>
      </c>
      <c r="B38" s="195" t="n"/>
      <c r="C38" s="103">
        <f>C36+1</f>
        <v/>
      </c>
      <c r="D38" s="64" t="n">
        <v>0.2916666666666667</v>
      </c>
      <c r="E38" s="196">
        <f>IF(D38="", "",
 IF(D38=TIME(0,0,0), 0,
 IF(AND(D38&gt;=TIME(0,0,1), D38&lt;=TIME(2,0,0)), TIME(7,0,0),
 IF(AND(D38&gt;=TIME(6,0,0), D38&lt;=TIME(8,0,0)), TIME(12,0,0),
 IF(AND(D38&gt;TIME(8,0,0), D38&lt;=TIME(13,59,0)), TIME(15,0,0),
 IF(AND(D38&gt;=TIME(14,0,0), D38&lt;=TIME(17,59,0)), TIME(21,0,0),
 IF(AND(D38&gt;=TIME(18,0,0), D38&lt;=TIME(21,59,0)), TIME(0,0,0),
 IF(AND(D38&gt;=TIME(22,0,0), D38&lt;=TIME(23,59,59)), TIME(7,0,0), ""))))))))</f>
        <v/>
      </c>
      <c r="F38" s="197" t="n"/>
      <c r="G38" s="196">
        <f>IF(AND(D38&gt;=TIME(6,0,0),D38&lt;=TIME(8,0,0)),E38,"")</f>
        <v/>
      </c>
      <c r="H38" s="64" t="n">
        <v>0.625</v>
      </c>
      <c r="I38" s="65">
        <f>ROUND(IF(OR(D38="",E38="",E38=0),0,IF(H38="",MOD(E38-D38,1)*24,MOD(H38-D38,1)*24)),2)</f>
        <v/>
      </c>
      <c r="J38" s="198" t="inlineStr">
        <is>
          <t>Unico</t>
        </is>
      </c>
      <c r="K38" s="306" t="n"/>
      <c r="L38" s="181" t="n"/>
      <c r="M38" s="307">
        <f>MAX(0,V38-W38)</f>
        <v/>
      </c>
      <c r="N38" s="66">
        <f>(IF(OR($C38="",$D38=""),0,
 IF(OR($A38="Holiday",$A39="Holiday"),
    IF(ISNUMBER(MATCH(TRIM($B38),{"Phagwah","Good Friday","Easter Monday","Labour Day","Christmas","Eid ul Azha","Romans-2","Globe-12","Neptune P1"},0)),0,$I38),
 IF(AND(NOT(OR($A38="Annual Leave",$A39="Annual Leave")),$A38="Off day"),$I38,
  MAX(0,$I38-$V38)
  ))))+W38</f>
        <v/>
      </c>
      <c r="O38" s="66">
        <f>IF(AND(OR($A38="Holiday",$A39="Holiday"),
        ISNUMBER(MATCH(TRIM($B38),{"Phagwah","Good Friday","Easter Monday","Labour Day","Christmas","Eid ul Azha","Romans-2","Globe-12","Neptune P1"},0))),
   $I38,0)</f>
        <v/>
      </c>
      <c r="P38" s="66">
        <f>IF(OR($O$7="Canteen",$O$7="Head Office"),0,IF($I38&lt;=0,0,IF(OR(OR(TRIM($J38)="Hebrews",TRIM($J38)="Romans",TRIM($J38)="Romans-2",TRIM($J38)="Globe",TRIM($J38)="Globe-12",TRIM($J38)="Neptune P1"),AND($I39&gt;0,OR(TRIM($J39)="Hebrews",TRIM($J39)="Romans",TRIM($J39)="Romans-2",TRIM($J39)="Globe",TRIM($J39)="Globe-12",TRIM($J39)="Neptune P1"))),1,0)))</f>
        <v/>
      </c>
      <c r="Q38" s="67" t="n"/>
      <c r="R38" s="66">
        <f>IF(OR($O$7="Canteen",$O$7="Head Office"),0,IF(
  AND(
    SUMIFS(I:I, C:C, C38) &gt;= 8,
    COUNTIFS(C$14:C38, C38)=1,
    OR(
      TEXT(D38,"hh:mm:ss")="07:00:00",
      TEXT(D38,"hh:mm:ss")="15:00:00",
      TEXT(D38,"hh:mm:ss")="23:00:00",
      TEXT(D39,"hh:mm:ss")="07:00:00",
      TEXT(D39,"hh:mm:ss")="15:00:00",
      TEXT(D39,"hh:mm:ss")="23:00:00"
    )
  ),
  1,
  0
))</f>
        <v/>
      </c>
      <c r="S38" s="66">
        <f>IF(OR($A38="Annual Leave",$A39="Annual Leave"),IF($A38="Annual Leave",8,0),0)</f>
        <v/>
      </c>
      <c r="T38" s="68" t="n"/>
      <c r="U38" s="144">
        <f>MAX(0,40-Y38)</f>
        <v/>
      </c>
      <c r="V38" s="351">
        <f>IF(OR($C38="",$D38=""),0,
 IF(OR($A38="Holiday",$A39="Holiday"),0,
 IF(AND(NOT(OR($A38="Annual Leave",$A39="Annual Leave")),$A38="Off day"),0,
  IF($I38+$I39&gt;=8,IF($I38&gt;=8,8,$I38),$I38)
  )))</f>
        <v/>
      </c>
      <c r="W38" s="351">
        <f>MAX(0,V38-U38)</f>
        <v/>
      </c>
      <c r="X38" s="351">
        <f>IF(C38="","",C38-WEEKDAY(C38,1)+1)</f>
        <v/>
      </c>
      <c r="Y38" s="351">
        <f>SUMPRODUCT(($X$14:$X37=X38)*(($V$14:$V37)+($O$14:$O37)))+IF(X38=X14,$L$11,0)</f>
        <v/>
      </c>
      <c r="Z38" s="351" t="n"/>
      <c r="AA38" s="351" t="n"/>
      <c r="AB38" s="351" t="n"/>
      <c r="AC38" s="351" t="n"/>
      <c r="AD38" s="351" t="n"/>
      <c r="AE38" s="351" t="n"/>
      <c r="AF38" s="351" t="n"/>
    </row>
    <row r="39" ht="24" customHeight="1" s="348" thickBot="1">
      <c r="A39" s="194" t="inlineStr">
        <is>
          <t>On Day</t>
        </is>
      </c>
      <c r="B39" s="199" t="n"/>
      <c r="C39" s="104">
        <f>C38</f>
        <v/>
      </c>
      <c r="D39" s="69" t="n"/>
      <c r="E39" s="200">
        <f>IF(D39="", "",
 IF(D39=TIME(0,0,0), 0,
 IF(AND(D39&gt;=TIME(0,0,1), D39&lt;=TIME(2,0,0)), TIME(7,0,0),
 IF(AND(D39&gt;=TIME(6,0,0), D39&lt;=TIME(8,0,0)), TIME(12,0,0),
 IF(AND(D39&gt;TIME(8,0,0), D39&lt;=TIME(13,59,0)), TIME(15,0,0),
 IF(AND(D39&gt;=TIME(14,0,0), D39&lt;=TIME(17,59,0)), TIME(21,0,0),
 IF(AND(D39&gt;=TIME(18,0,0), D39&lt;=TIME(21,59,0)), TIME(0,0,0),
 IF(AND(D39&gt;=TIME(22,0,0), D39&lt;=TIME(23,59,59)), TIME(7,0,0), ""))))))))</f>
        <v/>
      </c>
      <c r="F39" s="201" t="n"/>
      <c r="G39" s="200">
        <f>IF(AND(D39&gt;=TIME(6,0,0),D39&lt;=TIME(8,0,0)),E39,"")</f>
        <v/>
      </c>
      <c r="H39" s="69" t="n"/>
      <c r="I39" s="70">
        <f>ROUND(IF(OR(D39="",E39="",E39=0),0,IF(H39="",MOD(E39-D39,1)*24,MOD(H39-D39,1)*24)),2)</f>
        <v/>
      </c>
      <c r="J39" s="198" t="n"/>
      <c r="K39" s="306" t="n"/>
      <c r="L39" s="183" t="n"/>
      <c r="M39" s="307">
        <f>MAX(0,V39-W39)</f>
        <v/>
      </c>
      <c r="N39" s="71">
        <f>(IF(OR($C39="",$D39=""),0,
 IF(OR($A38="Holiday",$A39="Holiday"),
    IF(ISNUMBER(MATCH(TRIM($B39),{"Phagwah","Good Friday","Easter Monday","Labour Day","Christmas","Eid ul Azha","Romans-2","Globe-12","Neptune P1"},0)),0,$I39),
 IF(AND(NOT(OR($A38="Annual Leave",$A39="Annual Leave")),$A39="Off day"),$I39,
  MAX(0,$I39-$V39)
  ))))+W39</f>
        <v/>
      </c>
      <c r="O39" s="71">
        <f>IF(AND(OR($A38="Holiday",$A39="Holiday"),
        ISNUMBER(MATCH(TRIM($B39),{"Phagwah","Good Friday","Easter Monday","Labour Day","Christmas","Eid ul Azha","Romans-2","Globe-12","Neptune P1"},0))),
   $I39,0)</f>
        <v/>
      </c>
      <c r="P39" s="71">
        <f>IF(OR($O$7="Canteen",$O$7="Head Office"),0,IF($I39&lt;=0,0,IF(AND($I38&lt;=0,OR(TRIM($J39)="Hebrews",TRIM($J39)="Romans",TRIM($J39)="Romans-2",TRIM($J39)="Globe",TRIM($J39)="Globe-12",TRIM($J39)="Neptune P1")),1,0)))</f>
        <v/>
      </c>
      <c r="Q39" s="72" t="n"/>
      <c r="R39" s="71">
        <f>IF(OR($O$7="Canteen",$O$7="Head Office"),0,IF(
  AND(
    SUMIFS(I:I, C:C, C39) &gt;= 8,
    COUNTIFS(C$14:C39, C39)=1,
    OR(
      TEXT(D39,"hh:mm:ss")="07:00:00",
      TEXT(D39,"hh:mm:ss")="15:00:00",
      TEXT(D39,"hh:mm:ss")="23:00:00",
      TEXT(D40,"hh:mm:ss")="07:00:00",
      TEXT(D40,"hh:mm:ss")="15:00:00",
      TEXT(D40,"hh:mm:ss")="23:00:00"
    )
  ),
  1,
  0
))</f>
        <v/>
      </c>
      <c r="S39" s="71">
        <f>IF(OR($A38="Annual Leave",$A39="Annual Leave"),IF(AND($A38&lt;&gt;"Annual Leave",$A39="Annual Leave"),8,0),0)</f>
        <v/>
      </c>
      <c r="T39" s="73" t="n"/>
      <c r="U39" s="144">
        <f>MAX(0,40-Y39)</f>
        <v/>
      </c>
      <c r="V39" s="351">
        <f>IF(OR($C39="",$D39=""),0,
 IF(OR($A38="Holiday",$A39="Holiday"),0,
 IF(AND(NOT(OR($A38="Annual Leave",$A39="Annual Leave")),$A39="Off day"),0,
  IF($I38+$I39&gt;=8,IF($I38&gt;=8,0,8-$I38),$I39)
  )))</f>
        <v/>
      </c>
      <c r="W39" s="351">
        <f>MAX(0,V39-U39)</f>
        <v/>
      </c>
      <c r="X39" s="351">
        <f>IF(C39="","",C39-WEEKDAY(C39,1)+1)</f>
        <v/>
      </c>
      <c r="Y39" s="351">
        <f>SUMPRODUCT(($X$14:$X38=X39)*(($V$14:$V38)+($O$14:$O38)))+IF(X39=X14,$L$11,0)</f>
        <v/>
      </c>
      <c r="Z39" s="351" t="n"/>
      <c r="AA39" s="351" t="n"/>
      <c r="AB39" s="351" t="n"/>
      <c r="AC39" s="351" t="n"/>
      <c r="AD39" s="351" t="n"/>
      <c r="AE39" s="351" t="n"/>
      <c r="AF39" s="351" t="n"/>
    </row>
    <row r="40" ht="24" customHeight="1" s="348" thickBot="1">
      <c r="A40" s="202" t="inlineStr">
        <is>
          <t>Off Day</t>
        </is>
      </c>
      <c r="B40" s="203" t="n"/>
      <c r="C40" s="105">
        <f>C38+1</f>
        <v/>
      </c>
      <c r="D40" s="74" t="n"/>
      <c r="E40" s="204">
        <f>IF(D40="", "",
 IF(D40=TIME(0,0,0), 0,
 IF(AND(D40&gt;=TIME(0,0,1), D40&lt;=TIME(2,0,0)), TIME(7,0,0),
 IF(AND(D40&gt;=TIME(6,0,0), D40&lt;=TIME(8,0,0)), TIME(12,0,0),
 IF(AND(D40&gt;TIME(8,0,0), D40&lt;=TIME(13,59,0)), TIME(15,0,0),
 IF(AND(D40&gt;=TIME(14,0,0), D40&lt;=TIME(17,59,0)), TIME(21,0,0),
 IF(AND(D40&gt;=TIME(18,0,0), D40&lt;=TIME(21,59,0)), TIME(0,0,0),
 IF(AND(D40&gt;=TIME(22,0,0), D40&lt;=TIME(23,59,59)), TIME(7,0,0), ""))))))))</f>
        <v/>
      </c>
      <c r="F40" s="205" t="n"/>
      <c r="G40" s="204">
        <f>IF(AND(D40&gt;=TIME(6,0,0),D40&lt;=TIME(8,0,0)),E40,"")</f>
        <v/>
      </c>
      <c r="H40" s="74" t="n"/>
      <c r="I40" s="106">
        <f>ROUND(IF(OR(D40="",E40="",E40=0),0,IF(H40="",MOD(E40-D40,1)*24,MOD(H40-D40,1)*24)),2)</f>
        <v/>
      </c>
      <c r="J40" s="206" t="n"/>
      <c r="K40" s="308" t="n"/>
      <c r="L40" s="189" t="n"/>
      <c r="M40" s="309">
        <f>MAX(0,V40-W40)</f>
        <v/>
      </c>
      <c r="N40" s="75">
        <f>(IF(OR($C40="",$D40=""),0,
 IF(OR($A40="Holiday",$A41="Holiday"),
    IF(ISNUMBER(MATCH(TRIM($B40),{"Phagwah","Good Friday","Easter Monday","Labour Day","Christmas","Eid ul Azha","Romans-2","Globe-12","Neptune P1"},0)),0,$I40),
 IF(AND(NOT(OR($A40="Annual Leave",$A41="Annual Leave")),$A40="Off day"),$I40,
  MAX(0,$I40-$V40)
  ))))+W40</f>
        <v/>
      </c>
      <c r="O40" s="75">
        <f>IF(AND(OR($A40="Holiday",$A41="Holiday"),
        ISNUMBER(MATCH(TRIM($B40),{"Phagwah","Good Friday","Easter Monday","Labour Day","Christmas","Eid ul Azha","Romans-2","Globe-12","Neptune P1"},0))),
   $I40,0)</f>
        <v/>
      </c>
      <c r="P40" s="75">
        <f>IF(OR($O$7="Canteen",$O$7="Head Office"),0,IF($I40&lt;=0,0,IF(OR(OR(TRIM($J40)="Hebrews",TRIM($J40)="Romans",TRIM($J40)="Romans-2",TRIM($J40)="Globe",TRIM($J40)="Globe-12",TRIM($J40)="Neptune P1"),AND($I41&gt;0,OR(TRIM($J41)="Hebrews",TRIM($J41)="Romans",TRIM($J41)="Romans-2",TRIM($J41)="Globe",TRIM($J41)="Globe-12",TRIM($J41)="Neptune P1"))),1,0)))</f>
        <v/>
      </c>
      <c r="Q40" s="76" t="n"/>
      <c r="R40" s="75">
        <f>IF(OR($O$7="Canteen",$O$7="Head Office"),0,IF(
  AND(
    SUMIFS(I:I, C:C, C40) &gt;= 8,
    COUNTIFS(C$14:C40, C40)=1,
    OR(
      TEXT(D40,"hh:mm:ss")="07:00:00",
      TEXT(D40,"hh:mm:ss")="15:00:00",
      TEXT(D40,"hh:mm:ss")="23:00:00",
      TEXT(D41,"hh:mm:ss")="07:00:00",
      TEXT(D41,"hh:mm:ss")="15:00:00",
      TEXT(D41,"hh:mm:ss")="23:00:00"
    )
  ),
  1,
  0
))</f>
        <v/>
      </c>
      <c r="S40" s="75">
        <f>IF(OR($A40="Annual Leave",$A41="Annual Leave"),IF($A40="Annual Leave",8,0),0)</f>
        <v/>
      </c>
      <c r="T40" s="107" t="n"/>
      <c r="U40" s="144">
        <f>MAX(0,40-Y40)</f>
        <v/>
      </c>
      <c r="V40" s="351">
        <f>IF(OR($C40="",$D40=""),0,
 IF(OR($A40="Holiday",$A41="Holiday"),0,
 IF(AND(NOT(OR($A40="Annual Leave",$A41="Annual Leave")),$A40="Off day"),0,
  IF($I40+$I41&gt;=8,IF($I40&gt;=8,8,$I40),$I40)
  )))</f>
        <v/>
      </c>
      <c r="W40" s="351">
        <f>MAX(0,V40-U40)</f>
        <v/>
      </c>
      <c r="X40" s="351">
        <f>IF(C40="","",C40-WEEKDAY(C40,1)+1)</f>
        <v/>
      </c>
      <c r="Y40" s="351">
        <f>SUMPRODUCT(($X$14:$X39=X40)*(($V$14:$V39)+($O$14:$O39)))+IF(X40=X14,$L$11,0)</f>
        <v/>
      </c>
      <c r="Z40" s="351" t="n"/>
      <c r="AA40" s="351" t="n"/>
      <c r="AB40" s="351" t="n"/>
      <c r="AC40" s="351" t="n"/>
      <c r="AD40" s="351" t="n"/>
      <c r="AE40" s="351" t="n"/>
      <c r="AF40" s="351" t="n"/>
    </row>
    <row r="41" ht="24" customHeight="1" s="348" thickBot="1">
      <c r="A41" s="202" t="inlineStr">
        <is>
          <t>Off Day</t>
        </is>
      </c>
      <c r="B41" s="310" t="n"/>
      <c r="C41" s="105">
        <f>C40</f>
        <v/>
      </c>
      <c r="D41" s="311" t="n"/>
      <c r="E41" s="312">
        <f>IF(D41="", "",
 IF(D41=TIME(0,0,0), 0,
 IF(AND(D41&gt;=TIME(0,0,1), D41&lt;=TIME(2,0,0)), TIME(7,0,0),
 IF(AND(D41&gt;=TIME(6,0,0), D41&lt;=TIME(8,0,0)), TIME(12,0,0),
 IF(AND(D41&gt;TIME(8,0,0), D41&lt;=TIME(13,59,0)), TIME(15,0,0),
 IF(AND(D41&gt;=TIME(14,0,0), D41&lt;=TIME(17,59,0)), TIME(21,0,0),
 IF(AND(D41&gt;=TIME(18,0,0), D41&lt;=TIME(21,59,0)), TIME(0,0,0),
 IF(AND(D41&gt;=TIME(22,0,0), D41&lt;=TIME(23,59,59)), TIME(7,0,0), ""))))))))</f>
        <v/>
      </c>
      <c r="F41" s="205" t="n"/>
      <c r="G41" s="312">
        <f>IF(AND(D41&gt;=TIME(6,0,0),D41&lt;=TIME(8,0,0)),E41,"")</f>
        <v/>
      </c>
      <c r="H41" s="311" t="n"/>
      <c r="I41" s="106">
        <f>ROUND(IF(OR(D41="",E41="",E41=0),0,IF(H41="",MOD(E41-D41,1)*24,MOD(H41-D41,1)*24)),2)</f>
        <v/>
      </c>
      <c r="J41" s="207" t="n"/>
      <c r="K41" s="308" t="n"/>
      <c r="L41" s="189" t="n"/>
      <c r="M41" s="309">
        <f>MAX(0,V41-W41)</f>
        <v/>
      </c>
      <c r="N41" s="313">
        <f>(IF(OR($C41="",$D41=""),0,
 IF(OR($A40="Holiday",$A41="Holiday"),
    IF(ISNUMBER(MATCH(TRIM($B41),{"Phagwah","Good Friday","Easter Monday","Labour Day","Christmas","Eid ul Azha","Romans-2","Globe-12","Neptune P1"},0)),0,$I41),
 IF(AND(NOT(OR($A40="Annual Leave",$A41="Annual Leave")),$A41="Off day"),$I41,
  MAX(0,$I41-$V41)
  ))))+W41</f>
        <v/>
      </c>
      <c r="O41" s="313">
        <f>IF(AND(OR($A40="Holiday",$A41="Holiday"),
        ISNUMBER(MATCH(TRIM($B41),{"Phagwah","Good Friday","Easter Monday","Labour Day","Christmas","Eid ul Azha","Romans-2","Globe-12","Neptune P1"},0))),
   $I41,0)</f>
        <v/>
      </c>
      <c r="P41" s="313">
        <f>IF(OR($O$7="Canteen",$O$7="Head Office"),0,IF($I41&lt;=0,0,IF(AND($I40&lt;=0,OR(TRIM($J41)="Hebrews",TRIM($J41)="Romans",TRIM($J41)="Romans-2",TRIM($J41)="Globe",TRIM($J41)="Globe-12",TRIM($J41)="Neptune P1")),1,0)))</f>
        <v/>
      </c>
      <c r="Q41" s="314" t="n"/>
      <c r="R41" s="313">
        <f>IF(OR($O$7="Canteen",$O$7="Head Office"),0,IF(
  AND(
    SUMIFS(I:I, C:C, C41) &gt;= 8,
    COUNTIFS(C$14:C41, C41)=1,
    OR(
      TEXT(D41,"hh:mm:ss")="07:00:00",
      TEXT(D41,"hh:mm:ss")="15:00:00",
      TEXT(D41,"hh:mm:ss")="23:00:00",
      TEXT(D42,"hh:mm:ss")="07:00:00",
      TEXT(D42,"hh:mm:ss")="15:00:00",
      TEXT(D42,"hh:mm:ss")="23:00:00"
    )
  ),
  1,
  0
))</f>
        <v/>
      </c>
      <c r="S41" s="313">
        <f>IF(OR($A40="Annual Leave",$A41="Annual Leave"),IF(AND($A40&lt;&gt;"Annual Leave",$A41="Annual Leave"),8,0),0)</f>
        <v/>
      </c>
      <c r="T41" s="315" t="n"/>
      <c r="U41" s="144">
        <f>MAX(0,40-Y41)</f>
        <v/>
      </c>
      <c r="V41" s="351">
        <f>IF(OR($C41="",$D41=""),0,
 IF(OR($A40="Holiday",$A41="Holiday"),0,
 IF(AND(NOT(OR($A40="Annual Leave",$A41="Annual Leave")),$A41="Off day"),0,
  IF($I40+$I41&gt;=8,IF($I40&gt;=8,0,8-$I40),$I41)
  )))</f>
        <v/>
      </c>
      <c r="W41" s="351">
        <f>MAX(0,V41-U41)</f>
        <v/>
      </c>
      <c r="X41" s="351">
        <f>IF(C41="","",C41-WEEKDAY(C41,1)+1)</f>
        <v/>
      </c>
      <c r="Y41" s="351">
        <f>SUMPRODUCT(($X$14:$X40=X41)*(($V$14:$V40)+($O$14:$O40)))+IF(X41=X14,$L$11,0)</f>
        <v/>
      </c>
      <c r="Z41" s="351" t="n"/>
      <c r="AA41" s="351" t="n"/>
      <c r="AB41" s="351" t="n"/>
      <c r="AC41" s="351" t="n"/>
      <c r="AD41" s="351" t="n"/>
      <c r="AE41" s="351" t="n"/>
      <c r="AF41" s="351" t="n"/>
    </row>
    <row r="42" ht="24" customHeight="1" s="348" thickBot="1">
      <c r="A42" s="208" t="inlineStr">
        <is>
          <t>On Day</t>
        </is>
      </c>
      <c r="B42" s="209" t="n"/>
      <c r="C42" s="108">
        <f>C40+1</f>
        <v/>
      </c>
      <c r="D42" s="77" t="n">
        <v>0.2916666666666667</v>
      </c>
      <c r="E42" s="210">
        <f>IF(D42="", "",
 IF(D42=TIME(0,0,0), 0,
 IF(AND(D42&gt;=TIME(0,0,1), D42&lt;=TIME(2,0,0)), TIME(7,0,0),
 IF(AND(D42&gt;=TIME(6,0,0), D42&lt;=TIME(8,0,0)), TIME(12,0,0),
 IF(AND(D42&gt;TIME(8,0,0), D42&lt;=TIME(13,59,0)), TIME(15,0,0),
 IF(AND(D42&gt;=TIME(14,0,0), D42&lt;=TIME(17,59,0)), TIME(21,0,0),
 IF(AND(D42&gt;=TIME(18,0,0), D42&lt;=TIME(21,59,0)), TIME(0,0,0),
 IF(AND(D42&gt;=TIME(22,0,0), D42&lt;=TIME(23,59,59)), TIME(7,0,0), ""))))))))</f>
        <v/>
      </c>
      <c r="F42" s="211" t="n"/>
      <c r="G42" s="210">
        <f>IF(AND(D42&gt;=TIME(6,0,0),D42&lt;=TIME(8,0,0)),E42,"")</f>
        <v/>
      </c>
      <c r="H42" s="77" t="n">
        <v>0.625</v>
      </c>
      <c r="I42" s="16">
        <f>ROUND(IF(OR(D42="",E42="",E42=0),0,IF(H42="",MOD(E42-D42,1)*24,MOD(H42-D42,1)*24)),2)</f>
        <v/>
      </c>
      <c r="J42" s="212" t="inlineStr">
        <is>
          <t>Unico</t>
        </is>
      </c>
      <c r="K42" s="316" t="n"/>
      <c r="L42" s="181" t="n"/>
      <c r="M42" s="317">
        <f>MAX(0,V42-W42)</f>
        <v/>
      </c>
      <c r="N42" s="17">
        <f>(IF(OR($C42="",$D42=""),0,
 IF(OR($A42="Holiday",$A43="Holiday"),
    IF(ISNUMBER(MATCH(TRIM($B42),{"Phagwah","Good Friday","Easter Monday","Labour Day","Christmas","Eid ul Azha","Romans-2","Globe-12","Neptune P1"},0)),0,$I42),
 IF(AND(NOT(OR($A42="Annual Leave",$A43="Annual Leave")),$A42="Off day"),$I42,
  MAX(0,$I42-$V42)
  ))))+W42</f>
        <v/>
      </c>
      <c r="O42" s="213">
        <f>IF(AND(OR($A42="Holiday",$A43="Holiday"),
        ISNUMBER(MATCH(TRIM($B42),{"Phagwah","Good Friday","Easter Monday","Labour Day","Christmas","Eid ul Azha","Romans-2","Globe-12","Neptune P1"},0))),
   $I42,0)</f>
        <v/>
      </c>
      <c r="P42" s="17">
        <f>IF(OR($O$7="Canteen",$O$7="Head Office"),0,IF($I42&lt;=0,0,IF(OR(OR(TRIM($J42)="Hebrews",TRIM($J42)="Romans",TRIM($J42)="Romans-2",TRIM($J42)="Globe",TRIM($J42)="Globe-12",TRIM($J42)="Neptune P1"),AND($I43&gt;0,OR(TRIM($J43)="Hebrews",TRIM($J43)="Romans",TRIM($J43)="Romans-2",TRIM($J43)="Globe",TRIM($J43)="Globe-12",TRIM($J43)="Neptune P1"))),1,0)))</f>
        <v/>
      </c>
      <c r="Q42" s="78" t="n"/>
      <c r="R42" s="213">
        <f>IF(OR($O$7="Canteen",$O$7="Head Office"),0,IF(
  AND(
    SUMIFS(I:I, C:C, C42) &gt;= 8,
    COUNTIFS(C$14:C42, C42)=1,
    OR(
      TEXT(D42,"hh:mm:ss")="07:00:00",
      TEXT(D42,"hh:mm:ss")="15:00:00",
      TEXT(D42,"hh:mm:ss")="23:00:00",
      TEXT(D43,"hh:mm:ss")="07:00:00",
      TEXT(D43,"hh:mm:ss")="15:00:00",
      TEXT(D43,"hh:mm:ss")="23:00:00"
    )
  ),
  1,
  0
))</f>
        <v/>
      </c>
      <c r="S42" s="213">
        <f>IF(OR($A42="Annual Leave",$A43="Annual Leave"),IF($A42="Annual Leave",8,0),0)</f>
        <v/>
      </c>
      <c r="T42" s="79" t="n"/>
      <c r="U42" s="144">
        <f>MAX(0,40-Y42)</f>
        <v/>
      </c>
      <c r="V42" s="351">
        <f>IF(OR($C42="",$D42=""),0,
 IF(OR($A42="Holiday",$A43="Holiday"),0,
 IF(AND(NOT(OR($A42="Annual Leave",$A43="Annual Leave")),$A42="Off day"),0,
  IF($I42+$I43&gt;=8,IF($I42&gt;=8,8,$I42),$I42)
  )))</f>
        <v/>
      </c>
      <c r="W42" s="351">
        <f>MAX(0,V42-U42)</f>
        <v/>
      </c>
      <c r="X42" s="351">
        <f>IF(C42="","",C42-WEEKDAY(C42,1)+1)</f>
        <v/>
      </c>
      <c r="Y42" s="351">
        <f>SUMPRODUCT(($X$14:$X41=X42)*(($V$14:$V41)+($O$14:$O41)))+IF(X42=X14,$L$11,0)</f>
        <v/>
      </c>
      <c r="Z42" s="351" t="n"/>
      <c r="AA42" s="351" t="n"/>
      <c r="AB42" s="351" t="n"/>
      <c r="AC42" s="351" t="n"/>
      <c r="AD42" s="351" t="n"/>
      <c r="AE42" s="351" t="n"/>
      <c r="AF42" s="351" t="n"/>
    </row>
    <row r="43" ht="24" customHeight="1" s="348" thickBot="1">
      <c r="A43" s="208" t="inlineStr">
        <is>
          <t>On Day</t>
        </is>
      </c>
      <c r="B43" s="214" t="n"/>
      <c r="C43" s="109">
        <f>C42</f>
        <v/>
      </c>
      <c r="D43" s="18" t="n"/>
      <c r="E43" s="215">
        <f>IF(D43="", "",
 IF(D43=TIME(0,0,0), 0,
 IF(AND(D43&gt;=TIME(0,0,1), D43&lt;=TIME(2,0,0)), TIME(7,0,0),
 IF(AND(D43&gt;=TIME(6,0,0), D43&lt;=TIME(8,0,0)), TIME(12,0,0),
 IF(AND(D43&gt;TIME(8,0,0), D43&lt;=TIME(13,59,0)), TIME(15,0,0),
 IF(AND(D43&gt;=TIME(14,0,0), D43&lt;=TIME(17,59,0)), TIME(21,0,0),
 IF(AND(D43&gt;=TIME(18,0,0), D43&lt;=TIME(21,59,0)), TIME(0,0,0),
 IF(AND(D43&gt;=TIME(22,0,0), D43&lt;=TIME(23,59,59)), TIME(7,0,0), ""))))))))</f>
        <v/>
      </c>
      <c r="F43" s="216" t="n"/>
      <c r="G43" s="215">
        <f>IF(AND(D43&gt;=TIME(6,0,0),D43&lt;=TIME(8,0,0)),E43,"")</f>
        <v/>
      </c>
      <c r="H43" s="18" t="n"/>
      <c r="I43" s="19">
        <f>ROUND(IF(OR(D43="",E43="",E43=0),0,IF(H43="",MOD(E43-D43,1)*24,MOD(H43-D43,1)*24)),2)</f>
        <v/>
      </c>
      <c r="J43" s="212" t="n"/>
      <c r="K43" s="316" t="n"/>
      <c r="L43" s="183" t="n"/>
      <c r="M43" s="317">
        <f>MAX(0,V43-W43)</f>
        <v/>
      </c>
      <c r="N43" s="20">
        <f>(IF(OR($C43="",$D43=""),0,
 IF(OR($A42="Holiday",$A43="Holiday"),
    IF(ISNUMBER(MATCH(TRIM($B43),{"Phagwah","Good Friday","Easter Monday","Labour Day","Christmas","Eid ul Azha","Romans-2","Globe-12","Neptune P1"},0)),0,$I43),
 IF(AND(NOT(OR($A42="Annual Leave",$A43="Annual Leave")),$A43="Off day"),$I43,
  MAX(0,$I43-$V43)
  ))))+W43</f>
        <v/>
      </c>
      <c r="O43" s="20">
        <f>IF(AND(OR($A42="Holiday",$A43="Holiday"),
        ISNUMBER(MATCH(TRIM($B43),{"Phagwah","Good Friday","Easter Monday","Labour Day","Christmas","Eid ul Azha","Romans-2","Globe-12","Neptune P1"},0))),
   $I43,0)</f>
        <v/>
      </c>
      <c r="P43" s="20">
        <f>IF(OR($O$7="Canteen",$O$7="Head Office"),0,IF($I43&lt;=0,0,IF(AND($I42&lt;=0,OR(TRIM($J43)="Hebrews",TRIM($J43)="Romans",TRIM($J43)="Romans-2",TRIM($J43)="Globe",TRIM($J43)="Globe-12",TRIM($J43)="Neptune P1")),1,0)))</f>
        <v/>
      </c>
      <c r="Q43" s="21" t="n"/>
      <c r="R43" s="20">
        <f>IF(OR($O$7="Canteen",$O$7="Head Office"),0,IF(
  AND(
    SUMIFS(I:I, C:C, C43) &gt;= 8,
    COUNTIFS(C$14:C43, C43)=1,
    OR(
      TEXT(D43,"hh:mm:ss")="07:00:00",
      TEXT(D43,"hh:mm:ss")="15:00:00",
      TEXT(D43,"hh:mm:ss")="23:00:00",
      TEXT(D49,"hh:mm:ss")="07:00:00",
      TEXT(D49,"hh:mm:ss")="15:00:00",
      TEXT(D49,"hh:mm:ss")="23:00:00"
    )
  ),
  1,
  0
))</f>
        <v/>
      </c>
      <c r="S43" s="20">
        <f>IF(OR($A42="Annual Leave",$A43="Annual Leave"),IF(AND($A42&lt;&gt;"Annual Leave",$A43="Annual Leave"),8,0),0)</f>
        <v/>
      </c>
      <c r="T43" s="22" t="n"/>
      <c r="U43" s="144">
        <f>MAX(0,40-Y43)</f>
        <v/>
      </c>
      <c r="V43" s="351">
        <f>IF(OR($C43="",$D43=""),0,
 IF(OR($A42="Holiday",$A43="Holiday"),0,
 IF(AND(NOT(OR($A42="Annual Leave",$A43="Annual Leave")),$A43="Off day"),0,
  IF($I42+$I43&gt;=8,IF($I42&gt;=8,0,8-$I42),$I43)
  )))</f>
        <v/>
      </c>
      <c r="W43" s="351">
        <f>MAX(0,V43-U43)</f>
        <v/>
      </c>
      <c r="X43" s="351">
        <f>IF(C43="","",C43-WEEKDAY(C43,1)+1)</f>
        <v/>
      </c>
      <c r="Y43" s="351">
        <f>SUMPRODUCT(($X$14:$X42=X43)*(($V$14:$V42)+($O$14:$O42)))+IF(X43=X14,$L$11,0)</f>
        <v/>
      </c>
      <c r="Z43" s="351" t="n"/>
      <c r="AA43" s="351" t="n"/>
      <c r="AB43" s="351" t="n"/>
      <c r="AC43" s="351" t="n"/>
      <c r="AD43" s="351" t="n"/>
      <c r="AE43" s="351" t="n"/>
      <c r="AF43" s="351" t="n"/>
    </row>
    <row r="44" ht="24" customHeight="1" s="348" thickBot="1">
      <c r="A44" s="176" t="n"/>
      <c r="B44" s="176" t="n"/>
      <c r="C44" s="217" t="n"/>
      <c r="D44" s="110" t="n"/>
      <c r="E44" s="110" t="n"/>
      <c r="F44" s="218" t="n"/>
      <c r="G44" s="110" t="n"/>
      <c r="H44" s="110" t="n"/>
      <c r="I44" s="219" t="n"/>
      <c r="J44" s="219" t="n"/>
      <c r="K44" s="219" t="n"/>
      <c r="L44" s="219" t="n"/>
      <c r="M44" s="111">
        <f>MAX(0,V44-W44)</f>
        <v/>
      </c>
      <c r="N44" s="112">
        <f>(IF(OR($C44="",$D44=""),0,
 IF(OR($A44="Holiday",$A45="Holiday"),
    IF(ISNUMBER(MATCH(TRIM($B44),{"Phagwah","Good Friday","Easter Monday","Labour Day","Christmas","Eid ul Azha","Romans-2","Globe-12","Neptune P1"},0)),0,$I44),
 IF(AND(NOT(OR($A44="Annual Leave",$A45="Annual Leave")),$A44="Off day"),$I44,
  MAX(0,$I44-$V44)
  ))))+W44</f>
        <v/>
      </c>
      <c r="O44" s="112">
        <f>IF(AND(OR($A44="Holiday",$A45="Holiday"),
        ISNUMBER(MATCH(TRIM($B44),{"Phagwah","Good Friday","Easter Monday","Labour Day","Christmas","Eid ul Azha","Romans-2","Globe-12","Neptune P1"},0))),
   $I44,0)</f>
        <v/>
      </c>
      <c r="P44" s="112">
        <f>IF(OR($O$7="Canteen",$O$7="Head Office"),0,IF($I44&lt;=0,0,IF(OR(OR(TRIM($J44)="Hebrews",TRIM($J44)="Romans",TRIM($J44)="Romans-2",TRIM($J44)="Globe",TRIM($J44)="Globe-12",TRIM($J44)="Neptune P1"),AND($I45&gt;0,OR(TRIM($J45)="Hebrews",TRIM($J45)="Romans",TRIM($J45)="Romans-2",TRIM($J45)="Globe",TRIM($J45)="Globe-12",TRIM($J45)="Neptune P1"))),1,0)))</f>
        <v/>
      </c>
      <c r="Q44" s="113" t="n"/>
      <c r="R44" s="113" t="n"/>
      <c r="S44" s="112">
        <f>IF(OR($A44="Annual Leave",$A45="Annual Leave"),IF($A44="Annual Leave",8,0),0)</f>
        <v/>
      </c>
      <c r="T44" s="114" t="n"/>
      <c r="U44" s="144">
        <f>MAX(0,40-Y44)</f>
        <v/>
      </c>
      <c r="V44" s="351">
        <f>IF(OR($C44="",$D44=""),0,
 IF(OR($A44="Holiday",$A45="Holiday"),0,
 IF(AND(NOT(OR($A44="Annual Leave",$A45="Annual Leave")),$A44="Off day"),0,
  IF($I44+$I45&gt;=8,IF($I44&gt;=8,8,$I44),$I44)
  )))</f>
        <v/>
      </c>
      <c r="W44" s="351">
        <f>MAX(0,V44-U44)</f>
        <v/>
      </c>
      <c r="X44" s="351">
        <f>IF(C44="","",C44-WEEKDAY(C44,1)+1)</f>
        <v/>
      </c>
      <c r="Y44" s="351">
        <f>SUMPRODUCT(($X$14:$X43=X44)*(($V$14:$V43)+($O$14:$O43)))+IF(X44=X14,$L$11,0)</f>
        <v/>
      </c>
      <c r="Z44" s="351" t="n"/>
      <c r="AA44" s="351" t="n"/>
      <c r="AB44" s="351" t="n"/>
      <c r="AC44" s="351" t="n"/>
      <c r="AD44" s="351" t="n"/>
      <c r="AE44" s="351" t="n"/>
      <c r="AF44" s="351" t="n"/>
    </row>
    <row r="45" ht="24" customHeight="1" s="348" thickBot="1">
      <c r="A45" s="154" t="inlineStr">
        <is>
          <t>On Day</t>
        </is>
      </c>
      <c r="B45" s="318" t="n"/>
      <c r="C45" s="115">
        <f>C42+1</f>
        <v/>
      </c>
      <c r="D45" s="319" t="n">
        <v>0.2916666666666667</v>
      </c>
      <c r="E45" s="320">
        <f>IF(D45="", "",
 IF(D45=TIME(0,0,0), 0,
 IF(AND(D45&gt;=TIME(0,0,1), D45&lt;=TIME(2,0,0)), TIME(7,0,0),
 IF(AND(D45&gt;=TIME(6,0,0), D45&lt;=TIME(8,0,0)), TIME(12,0,0),
 IF(AND(D45&gt;TIME(8,0,0), D45&lt;=TIME(13,59,0)), TIME(15,0,0),
 IF(AND(D45&gt;=TIME(14,0,0), D45&lt;=TIME(17,59,0)), TIME(21,0,0),
 IF(AND(D45&gt;=TIME(18,0,0), D45&lt;=TIME(21,59,0)), TIME(0,0,0),
 IF(AND(D45&gt;=TIME(22,0,0), D45&lt;=TIME(23,59,59)), TIME(7,0,0), ""))))))))</f>
        <v/>
      </c>
      <c r="F45" s="321" t="n"/>
      <c r="G45" s="320">
        <f>IF(AND(D45&gt;=TIME(6,0,0),D45&lt;=TIME(8,0,0)),E45,"")</f>
        <v/>
      </c>
      <c r="H45" s="319" t="n">
        <v>0.625</v>
      </c>
      <c r="I45" s="30">
        <f>ROUND(IF(OR(D45="",E45="",E45=0),0,IF(H45="",MOD(E45-D45,1)*24,MOD(H45-D45,1)*24)),2)</f>
        <v/>
      </c>
      <c r="J45" s="220" t="inlineStr">
        <is>
          <t>Unico</t>
        </is>
      </c>
      <c r="K45" s="274" t="n"/>
      <c r="L45" s="181" t="n"/>
      <c r="M45" s="275">
        <f>MAX(0,V45-W45)</f>
        <v/>
      </c>
      <c r="N45" s="322">
        <f>(IF(OR($C45="",$D45=""),0,
 IF(OR($A44="Holiday",$A45="Holiday"),
    IF(ISNUMBER(MATCH(TRIM($B45),{"Phagwah","Good Friday","Easter Monday","Labour Day","Christmas","Eid ul Azha","Romans-2","Globe-12","Neptune P1"},0)),0,$I45),
 IF(AND(NOT(OR($A44="Annual Leave",$A45="Annual Leave")),$A45="Off day"),$I45,
  MAX(0,$I45-$V45)
  ))))+W45</f>
        <v/>
      </c>
      <c r="O45" s="322">
        <f>IF(AND(OR($A44="Holiday",$A45="Holiday"),
        ISNUMBER(MATCH(TRIM($B45),{"Phagwah","Good Friday","Easter Monday","Labour Day","Christmas","Eid ul Azha","Romans-2","Globe-12","Neptune P1"},0))),
   $I45,0)</f>
        <v/>
      </c>
      <c r="P45" s="322">
        <f>IF(OR($O$7="Canteen",$O$7="Head Office"),0,IF($I45&lt;=0,0,IF(AND($I44&lt;=0,OR(TRIM($J45)="Hebrews",TRIM($J45)="Romans",TRIM($J45)="Romans-2",TRIM($J45)="Globe",TRIM($J45)="Globe-12",TRIM($J45)="Neptune P1")),1,0)))</f>
        <v/>
      </c>
      <c r="Q45" s="323" t="n"/>
      <c r="R45" s="322">
        <f>IF(OR($O$7="Canteen",$O$7="Head Office"),0,IF(
  AND(
    SUMIFS(I:I, C:C, C45) &gt;= 8,
    COUNTIFS(C$14:C45, C45)=1,
    OR(
      TEXT(D45,"hh:mm:ss")="07:00:00",
      TEXT(D45,"hh:mm:ss")="15:00:00",
      TEXT(D45,"hh:mm:ss")="23:00:00",
      TEXT(D46,"hh:mm:ss")="07:00:00",
      TEXT(D46,"hh:mm:ss")="15:00:00",
      TEXT(D46,"hh:mm:ss")="23:00:00"
    )
  ),
  1,
  0
))</f>
        <v/>
      </c>
      <c r="S45" s="322">
        <f>IF(OR($A44="Annual Leave",$A45="Annual Leave"),IF(AND($A44&lt;&gt;"Annual Leave",$A45="Annual Leave"),8,0),0)</f>
        <v/>
      </c>
      <c r="T45" s="116" t="n"/>
      <c r="U45" s="144">
        <f>MAX(0,40-Y45)</f>
        <v/>
      </c>
      <c r="V45" s="351">
        <f>IF(OR($C45="",$D45=""),0,
 IF(OR($A44="Holiday",$A45="Holiday"),0,
 IF(AND(NOT(OR($A44="Annual Leave",$A45="Annual Leave")),$A45="Off day"),0,
  IF($I44+$I45&gt;=8,IF($I44&gt;=8,0,8-$I44),$I45)
  )))</f>
        <v/>
      </c>
      <c r="W45" s="351">
        <f>MAX(0,V45-U45)</f>
        <v/>
      </c>
      <c r="X45" s="351">
        <f>IF(C45="","",C45-WEEKDAY(C45,1)+1)</f>
        <v/>
      </c>
      <c r="Y45" s="351">
        <f>SUMPRODUCT(($X$14:$X44=X45)*(($V$14:$V44)+($O$14:$O44)))+IF(X45=X14,$L$11,0)</f>
        <v/>
      </c>
      <c r="Z45" s="351" t="n"/>
      <c r="AA45" s="351" t="n"/>
      <c r="AB45" s="351" t="n"/>
      <c r="AC45" s="351" t="n"/>
      <c r="AD45" s="351" t="n"/>
      <c r="AE45" s="351" t="n"/>
      <c r="AF45" s="351" t="n"/>
    </row>
    <row r="46" ht="24" customHeight="1" s="348" thickBot="1">
      <c r="A46" s="154" t="inlineStr">
        <is>
          <t>On Day</t>
        </is>
      </c>
      <c r="B46" s="305" t="n"/>
      <c r="C46" s="90">
        <f>C45</f>
        <v/>
      </c>
      <c r="D46" s="80" t="n"/>
      <c r="E46" s="221">
        <f>IF(D46="", "",
 IF(D46=TIME(0,0,0), 0,
 IF(AND(D46&gt;=TIME(0,0,1), D46&lt;=TIME(2,0,0)), TIME(7,0,0),
 IF(AND(D46&gt;=TIME(6,0,0), D46&lt;=TIME(8,0,0)), TIME(12,0,0),
 IF(AND(D46&gt;TIME(8,0,0), D46&lt;=TIME(13,59,0)), TIME(15,0,0),
 IF(AND(D46&gt;=TIME(14,0,0), D46&lt;=TIME(17,59,0)), TIME(21,0,0),
 IF(AND(D46&gt;=TIME(18,0,0), D46&lt;=TIME(21,59,0)), TIME(0,0,0),
 IF(AND(D46&gt;=TIME(22,0,0), D46&lt;=TIME(23,59,59)), TIME(7,0,0), ""))))))))</f>
        <v/>
      </c>
      <c r="F46" s="156" t="n"/>
      <c r="G46" s="221">
        <f>IF(AND(D46&gt;=TIME(6,0,0),D46&lt;=TIME(8,0,0)),E46,"")</f>
        <v/>
      </c>
      <c r="H46" s="80" t="n"/>
      <c r="I46" s="30">
        <f>ROUND(IF(OR(D46="",E46="",E46=0),0,IF(H46="",MOD(E46-D46,1)*24,MOD(H46-D46,1)*24)),2)</f>
        <v/>
      </c>
      <c r="J46" s="158" t="n"/>
      <c r="K46" s="274" t="n"/>
      <c r="L46" s="189" t="n"/>
      <c r="M46" s="275">
        <f>MAX(0,V46-W46)</f>
        <v/>
      </c>
      <c r="N46" s="81">
        <f>(IF(OR($C46="",$D46=""),0,
 IF(OR($A46="Holiday",$A47="Holiday"),
    IF(ISNUMBER(MATCH(TRIM($B46),{"Phagwah","Good Friday","Easter Monday","Labour Day","Christmas","Eid ul Azha","Romans-2","Globe-12","Neptune P1"},0)),0,$I46),
 IF(AND(NOT(OR($A46="Annual Leave",$A47="Annual Leave")),$A46="Off day"),$I46,
  MAX(0,$I46-$V46)
  ))))+W46</f>
        <v/>
      </c>
      <c r="O46" s="81">
        <f>IF(AND(OR($A46="Holiday",$A47="Holiday"),
        ISNUMBER(MATCH(TRIM($B46),{"Phagwah","Good Friday","Easter Monday","Labour Day","Christmas","Eid ul Azha","Romans-2","Globe-12","Neptune P1"},0))),
   $I46,0)</f>
        <v/>
      </c>
      <c r="P46" s="81">
        <f>IF(OR($O$7="Canteen",$O$7="Head Office"),0,IF($I46&lt;=0,0,IF(OR(OR(TRIM($J46)="Hebrews",TRIM($J46)="Romans",TRIM($J46)="Romans-2",TRIM($J46)="Globe",TRIM($J46)="Globe-12",TRIM($J46)="Neptune P1"),AND($I47&gt;0,OR(TRIM($J47)="Hebrews",TRIM($J47)="Romans",TRIM($J47)="Romans-2",TRIM($J47)="Globe",TRIM($J47)="Globe-12",TRIM($J47)="Neptune P1"))),1,0)))</f>
        <v/>
      </c>
      <c r="Q46" s="82" t="n"/>
      <c r="R46" s="81">
        <f>IF(OR($O$7="Canteen",$O$7="Head Office"),0,IF(
  AND(
    SUMIFS(I:I, C:C, C46) &gt;= 8,
    COUNTIFS(C$14:C46, C46)=1,
    OR(
      TEXT(D46,"hh:mm:ss")="07:00:00",
      TEXT(D46,"hh:mm:ss")="15:00:00",
      TEXT(D46,"hh:mm:ss")="23:00:00",
      TEXT(D51,"hh:mm:ss")="07:00:00",
      TEXT(D51,"hh:mm:ss")="15:00:00",
      TEXT(D51,"hh:mm:ss")="23:00:00"
    )
  ),
  1,
  0
))</f>
        <v/>
      </c>
      <c r="S46" s="81">
        <f>IF(OR($A46="Annual Leave",$A47="Annual Leave"),IF($A46="Annual Leave",8,0),0)</f>
        <v/>
      </c>
      <c r="T46" s="117" t="n"/>
      <c r="U46" s="144">
        <f>MAX(0,40-Y46)</f>
        <v/>
      </c>
      <c r="V46" s="351">
        <f>IF(OR($C46="",$D46=""),0,
 IF(OR($A46="Holiday",$A47="Holiday"),0,
 IF(AND(NOT(OR($A46="Annual Leave",$A47="Annual Leave")),$A46="Off day"),0,
  IF($I46+$I47&gt;=8,IF($I46&gt;=8,8,$I46),$I46)
  )))</f>
        <v/>
      </c>
      <c r="W46" s="351">
        <f>MAX(0,V46-U46)</f>
        <v/>
      </c>
      <c r="X46" s="351">
        <f>IF(C46="","",C46-WEEKDAY(C46,1)+1)</f>
        <v/>
      </c>
      <c r="Y46" s="351">
        <f>SUMPRODUCT(($X$14:$X45=X46)*(($V$14:$V45)+($O$14:$O45)))+IF(X46=X14,$L$11,0)</f>
        <v/>
      </c>
      <c r="Z46" s="351" t="n"/>
      <c r="AA46" s="351" t="n"/>
      <c r="AB46" s="351" t="n"/>
      <c r="AC46" s="351" t="n"/>
      <c r="AD46" s="351" t="n"/>
      <c r="AE46" s="351" t="n"/>
      <c r="AF46" s="351" t="n"/>
    </row>
    <row r="47" ht="24" customHeight="1" s="348" thickBot="1">
      <c r="A47" s="184" t="inlineStr">
        <is>
          <t>On Day</t>
        </is>
      </c>
      <c r="B47" s="222" t="n"/>
      <c r="C47" s="118">
        <f>C45+1</f>
        <v/>
      </c>
      <c r="D47" s="83" t="n">
        <v>0.3159722222222222</v>
      </c>
      <c r="E47" s="223">
        <f>IF(D47="", "",
 IF(D47=TIME(0,0,0), 0,
 IF(AND(D47&gt;=TIME(0,0,1), D47&lt;=TIME(2,0,0)), TIME(7,0,0),
 IF(AND(D47&gt;=TIME(6,0,0), D47&lt;=TIME(8,0,0)), TIME(12,0,0),
 IF(AND(D47&gt;TIME(8,0,0), D47&lt;=TIME(13,59,0)), TIME(15,0,0),
 IF(AND(D47&gt;=TIME(14,0,0), D47&lt;=TIME(17,59,0)), TIME(21,0,0),
 IF(AND(D47&gt;=TIME(18,0,0), D47&lt;=TIME(21,59,0)), TIME(0,0,0),
 IF(AND(D47&gt;=TIME(22,0,0), D47&lt;=TIME(23,59,59)), TIME(7,0,0), ""))))))))</f>
        <v/>
      </c>
      <c r="F47" s="224" t="n"/>
      <c r="G47" s="223">
        <f>IF(AND(D47&gt;=TIME(6,0,0),D47&lt;=TIME(8,0,0)),E47,"")</f>
        <v/>
      </c>
      <c r="H47" s="83" t="n">
        <v>0.625</v>
      </c>
      <c r="I47" s="23">
        <f>ROUND(IF(OR(D47="",E47="",E47=0),0,IF(H47="",MOD(E47-D47,1)*24,MOD(H47-D47,1)*24)),2)</f>
        <v/>
      </c>
      <c r="J47" s="225" t="inlineStr">
        <is>
          <t>Unico</t>
        </is>
      </c>
      <c r="K47" s="297" t="n"/>
      <c r="L47" s="181" t="n"/>
      <c r="M47" s="298">
        <f>MAX(0,V47-W47)</f>
        <v/>
      </c>
      <c r="N47" s="84">
        <f>(IF(OR($C47="",$D47=""),0,
 IF(OR($A46="Holiday",$A47="Holiday"),
    IF(ISNUMBER(MATCH(TRIM($B47),{"Phagwah","Good Friday","Easter Monday","Labour Day","Christmas","Eid ul Azha","Romans-2","Globe-12","Neptune P1"},0)),0,$I47),
 IF(AND(NOT(OR($A46="Annual Leave",$A47="Annual Leave")),$A47="Off day"),$I47,
  MAX(0,$I47-$V47)
  ))))+W47</f>
        <v/>
      </c>
      <c r="O47" s="84">
        <f>IF(AND(OR($A46="Holiday",$A47="Holiday"),
        ISNUMBER(MATCH(TRIM($B47),{"Phagwah","Good Friday","Easter Monday","Labour Day","Christmas","Eid ul Azha","Romans-2","Globe-12","Neptune P1"},0))),
   $I47,0)</f>
        <v/>
      </c>
      <c r="P47" s="84">
        <f>IF(OR($O$7="Canteen",$O$7="Head Office"),0,IF($I47&lt;=0,0,IF(AND($I46&lt;=0,OR(TRIM($J47)="Hebrews",TRIM($J47)="Romans",TRIM($J47)="Romans-2",TRIM($J47)="Globe",TRIM($J47)="Globe-12",TRIM($J47)="Neptune P1")),1,0)))</f>
        <v/>
      </c>
      <c r="Q47" s="85" t="n"/>
      <c r="R47" s="84">
        <f>IF(OR($O$7="Canteen",$O$7="Head Office"),0,IF(
  AND(
    SUMIFS(I:I, C:C, C47) &gt;= 8,
    COUNTIFS(C$14:C47, C47)=1,
    OR(
      TEXT(D47,"hh:mm:ss")="07:00:00",
      TEXT(D47,"hh:mm:ss")="15:00:00",
      TEXT(D47,"hh:mm:ss")="23:00:00",
      TEXT(D48,"hh:mm:ss")="07:00:00",
      TEXT(D48,"hh:mm:ss")="15:00:00",
      TEXT(D48,"hh:mm:ss")="23:00:00"
    )
  ),
  1,
  0
))</f>
        <v/>
      </c>
      <c r="S47" s="84">
        <f>IF(OR($A46="Annual Leave",$A47="Annual Leave"),IF(AND($A46&lt;&gt;"Annual Leave",$A47="Annual Leave"),8,0),0)</f>
        <v/>
      </c>
      <c r="T47" s="86" t="n"/>
      <c r="U47" s="144">
        <f>MAX(0,40-Y47)</f>
        <v/>
      </c>
      <c r="V47" s="351">
        <f>IF(OR($C47="",$D47=""),0,
 IF(OR($A46="Holiday",$A47="Holiday"),0,
 IF(AND(NOT(OR($A46="Annual Leave",$A47="Annual Leave")),$A47="Off day"),0,
  IF($I46+$I47&gt;=8,IF($I46&gt;=8,0,8-$I46),$I47)
  )))</f>
        <v/>
      </c>
      <c r="W47" s="351">
        <f>MAX(0,V47-U47)</f>
        <v/>
      </c>
      <c r="X47" s="351">
        <f>IF(C47="","",C47-WEEKDAY(C47,1)+1)</f>
        <v/>
      </c>
      <c r="Y47" s="351">
        <f>SUMPRODUCT(($X$14:$X46=X47)*(($V$14:$V46)+($O$14:$O46)))+IF(X47=X14,$L$11,0)</f>
        <v/>
      </c>
      <c r="Z47" s="351" t="n"/>
      <c r="AA47" s="351" t="n"/>
      <c r="AB47" s="351" t="n"/>
      <c r="AC47" s="351" t="n"/>
      <c r="AD47" s="351" t="n"/>
      <c r="AE47" s="351" t="n"/>
      <c r="AF47" s="351" t="n"/>
    </row>
    <row r="48" ht="24" customHeight="1" s="348" thickBot="1">
      <c r="A48" s="226" t="inlineStr">
        <is>
          <t>On Day</t>
        </is>
      </c>
      <c r="B48" s="299" t="n"/>
      <c r="C48" s="119">
        <f>C47</f>
        <v/>
      </c>
      <c r="D48" s="24" t="n"/>
      <c r="E48" s="227">
        <f>IF(D48="", "",
 IF(D48=TIME(0,0,0), 0,
 IF(AND(D48&gt;=TIME(0,0,1), D48&lt;=TIME(2,0,0)), TIME(7,0,0),
 IF(AND(D48&gt;=TIME(6,0,0), D48&lt;=TIME(8,0,0)), TIME(12,0,0),
 IF(AND(D48&gt;TIME(8,0,0), D48&lt;=TIME(13,59,0)), TIME(15,0,0),
 IF(AND(D48&gt;=TIME(14,0,0), D48&lt;=TIME(17,59,0)), TIME(21,0,0),
 IF(AND(D48&gt;=TIME(18,0,0), D48&lt;=TIME(21,59,0)), TIME(0,0,0),
 IF(AND(D48&gt;=TIME(22,0,0), D48&lt;=TIME(23,59,59)), TIME(7,0,0), ""))))))))</f>
        <v/>
      </c>
      <c r="F48" s="228" t="n"/>
      <c r="G48" s="227">
        <f>IF(AND(D48&gt;=TIME(6,0,0),D48&lt;=TIME(8,0,0)),E48,"")</f>
        <v/>
      </c>
      <c r="H48" s="300" t="n"/>
      <c r="I48" s="87">
        <f>ROUND(IF(OR(D48="",E48="",E48=0),0,IF(H48="",MOD(E48-D48,1)*24,MOD(H48-D48,1)*24)),2)</f>
        <v/>
      </c>
      <c r="J48" s="190" t="n"/>
      <c r="K48" s="297" t="n"/>
      <c r="L48" s="183" t="n"/>
      <c r="M48" s="324">
        <f>MAX(0,V48-W48)</f>
        <v/>
      </c>
      <c r="N48" s="302">
        <f>(IF(OR($C48="",$D48=""),0,
 IF(OR($A48="Holiday",$A49="Holiday"),
    IF(ISNUMBER(MATCH(TRIM($B48),{"Phagwah","Good Friday","Easter Monday","Labour Day","Christmas","Eid ul Azha","Romans-2","Globe-12","Neptune P1"},0)),0,$I48),
 IF(AND(NOT(OR($A48="Annual Leave",$A49="Annual Leave")),$A48="Off day"),$I48,
  MAX(0,$I48-$V48)
  ))))+W48</f>
        <v/>
      </c>
      <c r="O48" s="303" t="n"/>
      <c r="P48" s="229">
        <f>IF(OR($O$7="Canteen",$O$7="Head Office"),0,IF($I48&lt;=0,0,IF(OR(OR(TRIM($J48)="Hebrews",TRIM($J48)="Romans",TRIM($J48)="Romans-2",TRIM($J48)="Globe",TRIM($J48)="Globe-12",TRIM($J48)="Neptune P1"),AND($I49&gt;0,OR(TRIM($J49)="Hebrews",TRIM($J49)="Romans",TRIM($J49)="Romans-2",TRIM($J49)="Globe",TRIM($J49)="Globe-12",TRIM($J49)="Neptune P1"))),1,0)))</f>
        <v/>
      </c>
      <c r="Q48" s="303" t="n"/>
      <c r="R48" s="302">
        <f>IF(OR($O$7="Canteen",$O$7="Head Office"),0,IF(
  AND(
    SUMIFS(I:I, C:C, C48) &gt;= 8,
    COUNTIFS(C$14:C48, C48)=1,
    OR(
      TEXT(D48,"hh:mm:ss")="07:00:00",
      TEXT(D48,"hh:mm:ss")="15:00:00",
      TEXT(D48,"hh:mm:ss")="23:00:00",
      TEXT(D53,"hh:mm:ss")="07:00:00",
      TEXT(D53,"hh:mm:ss")="15:00:00",
      TEXT(D53,"hh:mm:ss")="23:00:00"
    )
  ),
  1,
  0
))</f>
        <v/>
      </c>
      <c r="S48" s="303" t="n"/>
      <c r="T48" s="304" t="n"/>
      <c r="U48" s="144">
        <f>MAX(0,40-Y48)</f>
        <v/>
      </c>
      <c r="V48" s="351">
        <f>IF(OR($C48="",$D48=""),0,
 IF(OR($A48="Holiday",$A49="Holiday"),0,
 IF(AND(NOT(OR($A48="Annual Leave",$A49="Annual Leave")),$A48="Off day"),0,
  IF($I48+$I49&gt;=8,IF($I48&gt;=8,8,$I48),$I48)
  )))</f>
        <v/>
      </c>
      <c r="W48" s="351">
        <f>MAX(0,V48-U48)</f>
        <v/>
      </c>
      <c r="X48" s="351">
        <f>IF(C48="","",C48-WEEKDAY(C48,1)+1)</f>
        <v/>
      </c>
      <c r="Y48" s="351">
        <f>SUMPRODUCT(($X$14:$X47=X48)*(($V$14:$V47)+($O$14:$O47)))+IF(X48=X14,$L$11,0)</f>
        <v/>
      </c>
      <c r="Z48" s="351" t="n"/>
      <c r="AA48" s="351" t="n"/>
      <c r="AB48" s="351" t="n"/>
      <c r="AC48" s="351" t="n"/>
      <c r="AD48" s="351" t="n"/>
      <c r="AE48" s="351" t="n"/>
      <c r="AF48" s="351" t="n"/>
    </row>
    <row r="49" ht="24" customHeight="1" s="348" thickBot="1">
      <c r="A49" s="230" t="n"/>
      <c r="B49" s="355" t="n"/>
      <c r="C49" s="231" t="n"/>
      <c r="D49" s="232" t="n"/>
      <c r="E49" s="232" t="n"/>
      <c r="F49" s="232" t="n"/>
      <c r="G49" s="232" t="n"/>
      <c r="H49" s="233" t="inlineStr">
        <is>
          <t>Total Hrs:</t>
        </is>
      </c>
      <c r="I49" s="122">
        <f>SUM(I14:I48)</f>
        <v/>
      </c>
      <c r="J49" s="234" t="n"/>
      <c r="K49" s="234" t="n"/>
      <c r="L49" s="235" t="n"/>
      <c r="M49" s="120">
        <f>SUM(M14:M48)</f>
        <v/>
      </c>
      <c r="N49" s="120">
        <f>SUM(N14:N48)</f>
        <v/>
      </c>
      <c r="O49" s="120">
        <f>SUM(O14:O48)</f>
        <v/>
      </c>
      <c r="P49" s="120">
        <f>SUM(P14:P48)</f>
        <v/>
      </c>
      <c r="Q49" s="120">
        <f>IF($O$6&lt;&gt;"Armed",0,LOOKUP($Q$50,{0,1,2,3,4,5,6,7,8,9,10,11,12,13,14},{0,384,769,1153,1153,1538,1923,2307,2692,3076,3461,3846,4239,4615,5000}))</f>
        <v/>
      </c>
      <c r="R49" s="120">
        <f>SUM(R14:R48)</f>
        <v/>
      </c>
      <c r="S49" s="120">
        <f>SUM(S14:S48)</f>
        <v/>
      </c>
      <c r="T49" s="121">
        <f>SUM(T30:T43)</f>
        <v/>
      </c>
      <c r="U49" s="144">
        <f>MIN(U48,0)</f>
        <v/>
      </c>
      <c r="V49" s="351">
        <f>SUM(V14:V48)</f>
        <v/>
      </c>
      <c r="W49" s="351">
        <f>SUM(W14:W48)</f>
        <v/>
      </c>
      <c r="X49" s="351" t="n"/>
      <c r="Y49" s="351" t="n"/>
      <c r="Z49" s="351" t="n"/>
      <c r="AA49" s="351" t="n"/>
      <c r="AB49" s="351" t="n"/>
      <c r="AC49" s="351" t="n"/>
      <c r="AD49" s="351" t="n"/>
      <c r="AE49" s="351" t="n"/>
      <c r="AF49" s="351" t="n"/>
    </row>
    <row r="50" ht="24" customHeight="1" s="348">
      <c r="A50" s="351" t="n"/>
      <c r="B50" s="351" t="n"/>
      <c r="C50" s="6" t="n"/>
      <c r="D50" s="6" t="n"/>
      <c r="E50" s="6" t="n"/>
      <c r="F50" s="6" t="n"/>
      <c r="G50" s="6" t="n"/>
      <c r="H50" s="336" t="n"/>
      <c r="I50" s="351" t="n"/>
      <c r="J50" s="336" t="n"/>
      <c r="K50" s="336" t="n"/>
      <c r="L50" s="336" t="n"/>
      <c r="M50" s="28" t="n"/>
      <c r="N50" s="28" t="n"/>
      <c r="O50" s="28" t="n"/>
      <c r="P50" s="241" t="inlineStr">
        <is>
          <t>Days Worked</t>
        </is>
      </c>
      <c r="Q50" s="29">
        <f>SUM(--(SUM(I14:I15)&gt;0),--(SUM(I16:I17)&gt;0),--(SUM(I18:I19)&gt;0),--(SUM(I20:I21)&gt;0),--(SUM(I22:I23)&gt;0),--(SUM(I24:I25)&gt;0),--(SUM(I26:I27)&gt;0),--(SUM(I30:I31)&gt;0),--(SUM(I32:I33)&gt;0),--(SUM(I34:I35)&gt;0),--(SUM(I36:I37)&gt;0),--(SUM(I38:I39)&gt;0),--(SUM(I40:I41)&gt;0),--(SUM(I42:I43)&gt;0),--(SUM(I45:I46)&gt;0),--(SUM(I47:I48)&gt;0))</f>
        <v/>
      </c>
      <c r="R50" s="28" t="n"/>
      <c r="S50" s="28" t="n"/>
      <c r="T50" s="28" t="n"/>
      <c r="U50" s="144" t="n"/>
      <c r="V50" s="351" t="n"/>
      <c r="W50" s="351" t="n"/>
      <c r="X50" s="351" t="n"/>
      <c r="Y50" s="351" t="n"/>
      <c r="Z50" s="351" t="n"/>
      <c r="AA50" s="351" t="n"/>
      <c r="AB50" s="351" t="n"/>
      <c r="AC50" s="351" t="n"/>
      <c r="AD50" s="351" t="n"/>
      <c r="AE50" s="351" t="n"/>
      <c r="AF50" s="351" t="n"/>
    </row>
    <row r="51" ht="24" customHeight="1" s="348">
      <c r="A51" s="351" t="n"/>
      <c r="B51" s="351" t="n"/>
      <c r="C51" s="345" t="n"/>
      <c r="D51" s="362" t="n"/>
      <c r="E51" s="362" t="n"/>
      <c r="F51" s="334" t="n"/>
      <c r="G51" s="362" t="n"/>
      <c r="H51" s="336" t="n"/>
      <c r="I51" s="351" t="n"/>
      <c r="J51" s="336" t="n"/>
      <c r="K51" s="336" t="n"/>
      <c r="L51" s="336" t="n"/>
      <c r="M51" s="236" t="n"/>
      <c r="N51" s="236" t="n"/>
      <c r="O51" s="236" t="n"/>
      <c r="P51" s="236" t="n"/>
      <c r="Q51" s="236" t="n"/>
      <c r="R51" s="236" t="n"/>
      <c r="S51" s="236" t="n"/>
      <c r="T51" s="236" t="n"/>
      <c r="U51" s="144" t="n"/>
      <c r="V51" s="351" t="n"/>
      <c r="W51" s="351" t="n"/>
      <c r="X51" s="351" t="n"/>
      <c r="Y51" s="351" t="n"/>
      <c r="Z51" s="351" t="n"/>
      <c r="AA51" s="351" t="n"/>
      <c r="AB51" s="351" t="n"/>
      <c r="AC51" s="351" t="n"/>
      <c r="AD51" s="351" t="n"/>
      <c r="AE51" s="351" t="n"/>
      <c r="AF51" s="351" t="n"/>
    </row>
    <row r="52">
      <c r="A52" s="351" t="n"/>
      <c r="B52" s="351" t="n"/>
      <c r="C52" s="329" t="inlineStr">
        <is>
          <t>Supervisor Signature</t>
        </is>
      </c>
      <c r="D52" s="363" t="n"/>
      <c r="E52" s="363" t="n"/>
      <c r="F52" s="329" t="inlineStr">
        <is>
          <t>Date</t>
        </is>
      </c>
      <c r="G52" s="363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351" t="n"/>
      <c r="V52" s="351" t="n"/>
      <c r="W52" s="351" t="n"/>
      <c r="X52" s="351" t="n"/>
      <c r="Y52" s="351" t="n"/>
      <c r="Z52" s="351" t="n"/>
      <c r="AA52" s="351" t="n"/>
      <c r="AB52" s="351" t="n"/>
      <c r="AC52" s="351" t="n"/>
      <c r="AD52" s="351" t="n"/>
      <c r="AE52" s="351" t="n"/>
      <c r="AF52" s="351" t="n"/>
    </row>
    <row r="53" ht="26.25" customHeight="1" s="348">
      <c r="A53" s="351" t="n"/>
      <c r="B53" s="351" t="n"/>
      <c r="C53" s="345" t="n"/>
      <c r="D53" s="362" t="n"/>
      <c r="E53" s="362" t="n"/>
      <c r="F53" s="331" t="n"/>
      <c r="G53" s="362" t="n"/>
      <c r="H53" s="6" t="n"/>
      <c r="I53" s="6" t="n"/>
      <c r="J53" s="6" t="n"/>
      <c r="K53" s="6" t="n"/>
      <c r="L53" s="6" t="n"/>
      <c r="M53" s="6" t="n"/>
      <c r="N53" s="237" t="n"/>
      <c r="O53" s="238" t="n"/>
      <c r="P53" s="346" t="n"/>
      <c r="Q53" s="351" t="n"/>
      <c r="R53" s="351" t="n"/>
      <c r="S53" s="351" t="n"/>
      <c r="T53" s="351" t="n"/>
      <c r="U53" s="351" t="n"/>
      <c r="V53" s="351" t="n"/>
      <c r="W53" s="351" t="n"/>
      <c r="X53" s="351" t="n"/>
      <c r="Y53" s="351" t="n"/>
      <c r="Z53" s="351" t="n"/>
      <c r="AA53" s="351" t="n"/>
      <c r="AB53" s="351" t="n"/>
      <c r="AC53" s="351" t="n"/>
      <c r="AD53" s="351" t="n"/>
      <c r="AE53" s="351" t="n"/>
      <c r="AF53" s="351" t="n"/>
    </row>
    <row r="54">
      <c r="A54" s="351" t="n"/>
      <c r="B54" s="351" t="n"/>
      <c r="C54" s="329" t="inlineStr">
        <is>
          <t>Manager Signature</t>
        </is>
      </c>
      <c r="D54" s="363" t="n"/>
      <c r="E54" s="363" t="n"/>
      <c r="F54" s="329" t="inlineStr">
        <is>
          <t>Date</t>
        </is>
      </c>
      <c r="G54" s="363" t="n"/>
      <c r="H54" s="6" t="n"/>
      <c r="I54" s="239" t="inlineStr">
        <is>
          <t>{42}</t>
        </is>
      </c>
      <c r="J54" s="239" t="n"/>
      <c r="K54" s="239" t="n"/>
      <c r="L54" s="239" t="n"/>
      <c r="M54" s="6" t="n"/>
      <c r="N54" s="6" t="n"/>
      <c r="O54" s="6" t="n"/>
      <c r="P54" s="6" t="n"/>
      <c r="Q54" s="6" t="n"/>
      <c r="R54" s="6" t="n"/>
      <c r="S54" s="6" t="n"/>
      <c r="T54" s="6" t="n"/>
      <c r="U54" s="351" t="n"/>
      <c r="V54" s="351" t="n"/>
      <c r="W54" s="351" t="n"/>
      <c r="X54" s="351" t="n"/>
      <c r="Y54" s="351" t="n"/>
      <c r="Z54" s="351" t="n"/>
      <c r="AA54" s="351" t="n"/>
      <c r="AB54" s="351" t="n"/>
      <c r="AC54" s="351" t="n"/>
      <c r="AD54" s="351" t="n"/>
      <c r="AE54" s="351" t="n"/>
      <c r="AF54" s="351" t="n"/>
    </row>
    <row r="55">
      <c r="A55" s="351" t="n"/>
      <c r="B55" s="351" t="n"/>
      <c r="C55" s="240" t="n"/>
      <c r="D55" s="240" t="n"/>
      <c r="E55" s="240" t="n"/>
      <c r="F55" s="240" t="n"/>
      <c r="G55" s="240" t="n"/>
      <c r="H55" s="240" t="n"/>
      <c r="I55" s="240" t="n"/>
      <c r="J55" s="240" t="n"/>
      <c r="K55" s="240" t="n"/>
      <c r="L55" s="240" t="n"/>
      <c r="M55" s="240" t="n"/>
      <c r="N55" s="240" t="n"/>
      <c r="O55" s="240" t="n"/>
      <c r="P55" s="240" t="n"/>
      <c r="Q55" s="240" t="n"/>
      <c r="R55" s="240" t="n"/>
      <c r="S55" s="240" t="n"/>
      <c r="T55" s="240" t="n"/>
      <c r="U55" s="351" t="n"/>
      <c r="V55" s="351" t="n"/>
      <c r="W55" s="351" t="n"/>
      <c r="X55" s="351" t="n"/>
      <c r="Y55" s="351" t="n"/>
      <c r="Z55" s="351" t="n"/>
      <c r="AA55" s="351" t="n"/>
      <c r="AB55" s="351" t="n"/>
      <c r="AC55" s="351" t="n"/>
      <c r="AD55" s="351" t="n"/>
      <c r="AE55" s="351" t="n"/>
      <c r="AF55" s="35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45"/>
  <mergeCells count="33">
    <mergeCell ref="C54:E54"/>
    <mergeCell ref="V2:W2"/>
    <mergeCell ref="C8:F8"/>
    <mergeCell ref="F54:G54"/>
    <mergeCell ref="H10:I10"/>
    <mergeCell ref="C7:F7"/>
    <mergeCell ref="K5:L5"/>
    <mergeCell ref="M5:N5"/>
    <mergeCell ref="H50:I50"/>
    <mergeCell ref="C51:E51"/>
    <mergeCell ref="A1:T1"/>
    <mergeCell ref="C52:E52"/>
    <mergeCell ref="V3:AB3"/>
    <mergeCell ref="F51:G51"/>
    <mergeCell ref="M10:N10"/>
    <mergeCell ref="H51:I51"/>
    <mergeCell ref="C6:F6"/>
    <mergeCell ref="C5:F5"/>
    <mergeCell ref="M7:N7"/>
    <mergeCell ref="M6:N6"/>
    <mergeCell ref="C53:E53"/>
    <mergeCell ref="H7:I7"/>
    <mergeCell ref="H28:I28"/>
    <mergeCell ref="C10:F10"/>
    <mergeCell ref="M8:N8"/>
    <mergeCell ref="F52:G52"/>
    <mergeCell ref="P53:T53"/>
    <mergeCell ref="AA2:AB2"/>
    <mergeCell ref="K10:L10"/>
    <mergeCell ref="H5:I5"/>
    <mergeCell ref="K4:L4"/>
    <mergeCell ref="M4:N4"/>
    <mergeCell ref="F53:G53"/>
  </mergeCells>
  <dataValidations count="5">
    <dataValidation sqref="A14:A48" showDropDown="0" showInputMessage="0" showErrorMessage="0" allowBlank="1" type="list">
      <formula1>"On Day,Off Day,Sick,Absent,Holiday,Annual Leave"</formula1>
    </dataValidation>
    <dataValidation sqref="B14:B48" showDropDown="0" showInputMessage="0" showErrorMessage="0" allowBlank="1" type="list">
      <formula1>"Holiday Double,Phagwah,Good Friday,Easter Monday,Labour Day,Christmas,Eid ul Azha"</formula1>
    </dataValidation>
    <dataValidation sqref="J14:J48" showDropDown="0" showInputMessage="0" showErrorMessage="0" allowBlank="1" type="list">
      <formula1>_xlfn._LONGTEXT("Unico,Unico-2,Unico-42,Unico-44,Unico-46,Unico-47,Unico-48,Unico-49,Globe,Globe-12,Hebrews,Romans-2,Beacon,Numbers,Zebra-24,Sunrise,Sunrise-1,Sunflower 6,Sunset 12,Ripple,Neptune P1,Neptune P2,Neptune P3,Neptune P4,Neptune P5,Neptune P6,Neptune P7,Rainbow"," 1,Rainbow 2,Citadel,Sunset 11,Autumn,Autumn-2,Miracle,Miracle 1,Canteen,Guard Hut")</formula1>
    </dataValidation>
    <dataValidation sqref="O7" showDropDown="0" showInputMessage="0" showErrorMessage="0" allowBlank="1" type="list">
      <formula1>"Caricom,EU,UN,DMC,ARU,Head Office,Canteen"</formula1>
    </dataValidation>
    <dataValidation sqref="O6" showDropDown="0" showInputMessage="0" showErrorMessage="0" allowBlank="1" type="list">
      <formula1>"Unarmed,Armed"</formula1>
    </dataValidation>
  </dataValidations>
  <printOptions horizontalCentered="1"/>
  <pageMargins left="0.5" right="0.5" top="0.5" bottom="1" header="0.5" footer="0.5"/>
  <pageSetup orientation="portrait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AL55"/>
  <sheetViews>
    <sheetView topLeftCell="A6" workbookViewId="0">
      <selection activeCell="J54" sqref="J54"/>
    </sheetView>
  </sheetViews>
  <sheetFormatPr baseColWidth="8" defaultRowHeight="13.5"/>
  <cols>
    <col width="12.28515625" customWidth="1" style="348" min="1" max="1"/>
    <col width="15.140625" customWidth="1" style="348" min="2" max="2"/>
    <col width="12.42578125" customWidth="1" style="348" min="3" max="3"/>
    <col width="9.28515625" customWidth="1" style="348" min="4" max="4"/>
    <col hidden="1" width="9.28515625" customWidth="1" style="348" min="5" max="5"/>
    <col hidden="1" width="2" customWidth="1" style="348" min="6" max="6"/>
    <col hidden="1" width="12.5703125" customWidth="1" style="348" min="7" max="7"/>
    <col width="9.28515625" customWidth="1" style="348" min="8" max="8"/>
    <col width="6.5703125" customWidth="1" style="348" min="9" max="9"/>
    <col width="10.140625" customWidth="1" style="348" min="10" max="10"/>
    <col width="15.28515625" customWidth="1" style="348" min="11" max="11"/>
    <col width="10.5703125" customWidth="1" style="348" min="12" max="12"/>
    <col width="11" customWidth="1" style="348" min="13" max="13"/>
    <col width="9.85546875" customWidth="1" style="348" min="14" max="14"/>
    <col width="11.140625" customWidth="1" style="348" min="15" max="15"/>
    <col width="9.85546875" customWidth="1" style="348" min="16" max="16"/>
    <col width="10.28515625" customWidth="1" style="348" min="17" max="17"/>
    <col width="8.85546875" customWidth="1" style="348" min="18" max="19"/>
    <col width="45.28515625" customWidth="1" style="348" min="20" max="20"/>
    <col width="9.140625" customWidth="1" style="348" min="21" max="21"/>
    <col width="3.140625" customWidth="1" style="348" min="22" max="29"/>
    <col width="10.28515625" customWidth="1" style="348" min="30" max="30"/>
  </cols>
  <sheetData>
    <row r="1" ht="32.25" customFormat="1" customHeight="1" s="1" thickBot="1">
      <c r="A1" s="332" t="n"/>
      <c r="B1" s="354" t="n"/>
      <c r="C1" s="354" t="n"/>
      <c r="D1" s="354" t="n"/>
      <c r="E1" s="354" t="n"/>
      <c r="F1" s="354" t="n"/>
      <c r="G1" s="354" t="n"/>
      <c r="H1" s="354" t="n"/>
      <c r="I1" s="354" t="n"/>
      <c r="J1" s="354" t="n"/>
      <c r="K1" s="354" t="n"/>
      <c r="L1" s="354" t="n"/>
      <c r="M1" s="354" t="n"/>
      <c r="N1" s="354" t="n"/>
      <c r="O1" s="354" t="n"/>
      <c r="P1" s="354" t="n"/>
      <c r="Q1" s="354" t="n"/>
      <c r="R1" s="354" t="n"/>
      <c r="S1" s="354" t="n"/>
      <c r="T1" s="355" t="n"/>
      <c r="U1" s="351" t="n"/>
      <c r="V1" s="351" t="n"/>
      <c r="W1" s="351" t="n"/>
      <c r="X1" s="351" t="n"/>
      <c r="Y1" s="351" t="n"/>
      <c r="Z1" s="351" t="n"/>
      <c r="AA1" s="351" t="n"/>
      <c r="AB1" s="351" t="n"/>
      <c r="AC1" s="351" t="n"/>
      <c r="AD1" s="126" t="n"/>
      <c r="AE1" s="351" t="n"/>
      <c r="AF1" s="351" t="n"/>
    </row>
    <row r="2" ht="15" customFormat="1" customHeight="1" s="1">
      <c r="A2" s="351" t="n"/>
      <c r="B2" s="351" t="n"/>
      <c r="C2" s="127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128" t="n"/>
      <c r="U2" s="351" t="n"/>
      <c r="V2" s="343" t="n">
        <v>2025</v>
      </c>
      <c r="W2" s="356" t="n"/>
      <c r="X2" s="351" t="n"/>
      <c r="Y2" s="351" t="n"/>
      <c r="Z2" s="129" t="inlineStr">
        <is>
          <t>Month:</t>
        </is>
      </c>
      <c r="AA2" s="343" t="n">
        <v>3</v>
      </c>
      <c r="AB2" s="356" t="n"/>
      <c r="AC2" s="351" t="n"/>
      <c r="AD2" s="351" t="n"/>
      <c r="AE2" s="351" t="n"/>
      <c r="AF2" s="351" t="n"/>
    </row>
    <row r="3" ht="15.6" customHeight="1" s="348" thickBot="1">
      <c r="A3" s="351" t="n"/>
      <c r="B3" s="351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351" t="n"/>
      <c r="V3" s="333">
        <f>DATE(V2,AA2,1)</f>
        <v/>
      </c>
      <c r="W3" s="357" t="n"/>
      <c r="X3" s="357" t="n"/>
      <c r="Y3" s="357" t="n"/>
      <c r="Z3" s="357" t="n"/>
      <c r="AA3" s="357" t="n"/>
      <c r="AB3" s="358" t="n"/>
      <c r="AC3" s="351" t="n"/>
      <c r="AD3" s="351" t="n"/>
      <c r="AE3" s="351" t="n"/>
      <c r="AF3" s="249" t="n"/>
    </row>
    <row r="4" ht="21" customHeight="1" s="348" thickBot="1">
      <c r="A4" s="351" t="n"/>
      <c r="B4" s="351" t="n"/>
      <c r="C4" s="25" t="inlineStr">
        <is>
          <t>Federal Manangement Systems</t>
        </is>
      </c>
      <c r="D4" s="25" t="n"/>
      <c r="E4" s="25" t="n"/>
      <c r="F4" s="25" t="n"/>
      <c r="G4" s="25" t="n"/>
      <c r="H4" s="6" t="n"/>
      <c r="I4" s="6" t="n"/>
      <c r="J4" s="6" t="n"/>
      <c r="K4" s="330" t="inlineStr">
        <is>
          <t>Employee Number:</t>
        </is>
      </c>
      <c r="L4" s="351" t="n"/>
      <c r="M4" s="342" t="inlineStr">
        <is>
          <t>5506</t>
        </is>
      </c>
      <c r="N4" s="355" t="n"/>
      <c r="O4" s="6" t="n"/>
      <c r="P4" s="6" t="n"/>
      <c r="Q4" s="6" t="n"/>
      <c r="R4" s="6" t="n"/>
      <c r="S4" s="6" t="n"/>
      <c r="T4" s="6" t="n"/>
      <c r="U4" s="351" t="n"/>
      <c r="V4" s="130" t="inlineStr">
        <is>
          <t>Su</t>
        </is>
      </c>
      <c r="W4" s="131" t="inlineStr">
        <is>
          <t>M</t>
        </is>
      </c>
      <c r="X4" s="131" t="inlineStr">
        <is>
          <t>Tu</t>
        </is>
      </c>
      <c r="Y4" s="131" t="inlineStr">
        <is>
          <t>W</t>
        </is>
      </c>
      <c r="Z4" s="131" t="inlineStr">
        <is>
          <t>Th</t>
        </is>
      </c>
      <c r="AA4" s="131" t="inlineStr">
        <is>
          <t>F</t>
        </is>
      </c>
      <c r="AB4" s="132" t="inlineStr">
        <is>
          <t>Sa</t>
        </is>
      </c>
      <c r="AC4" s="351" t="n"/>
      <c r="AD4" s="133" t="inlineStr">
        <is>
          <t>Overtime Options</t>
        </is>
      </c>
      <c r="AE4" s="351" t="n"/>
      <c r="AF4" s="351" t="n"/>
      <c r="AJ4" s="257" t="n"/>
    </row>
    <row r="5" ht="14.1" customHeight="1" s="348" thickBot="1">
      <c r="A5" s="351" t="n"/>
      <c r="B5" s="351" t="n"/>
      <c r="C5" s="337" t="n"/>
      <c r="D5" s="351" t="n"/>
      <c r="E5" s="351" t="n"/>
      <c r="F5" s="351" t="n"/>
      <c r="G5" s="6" t="n"/>
      <c r="H5" s="340" t="n"/>
      <c r="I5" s="351" t="n"/>
      <c r="J5" s="340" t="n"/>
      <c r="K5" s="344" t="inlineStr">
        <is>
          <t>Employee Name:</t>
        </is>
      </c>
      <c r="L5" s="359" t="n"/>
      <c r="M5" s="342" t="inlineStr">
        <is>
          <t>Whitney-Solomon, Paula Makeba</t>
        </is>
      </c>
      <c r="N5" s="355" t="n"/>
      <c r="O5" s="337" t="n"/>
      <c r="P5" s="337" t="n"/>
      <c r="Q5" s="337" t="n"/>
      <c r="R5" s="337" t="n"/>
      <c r="S5" s="337" t="n"/>
      <c r="T5" s="337" t="n"/>
      <c r="U5" s="351" t="n"/>
      <c r="V5" s="263">
        <f>IF(MONTH($V$3)&lt;&gt;MONTH($V$3-WEEKDAY($V$3,1)+(ROW(V5)-ROW($V$5))*7+(COLUMN(V5)-COLUMN($V$5)+1)),"",$V$3-WEEKDAY($V$3,1)+(ROW(V5)-ROW($V$5))*7+(COLUMN(V5)-COLUMN($V$5)+1))</f>
        <v/>
      </c>
      <c r="W5" s="263">
        <f>IF(MONTH($V$3)&lt;&gt;MONTH($V$3-WEEKDAY($V$3,1)+(ROW(W5)-ROW($V$5))*7+(COLUMN(W5)-COLUMN($V$5)+1)),"",$V$3-WEEKDAY($V$3,1)+(ROW(W5)-ROW($V$5))*7+(COLUMN(W5)-COLUMN($V$5)+1))</f>
        <v/>
      </c>
      <c r="X5" s="263">
        <f>IF(MONTH($V$3)&lt;&gt;MONTH($V$3-WEEKDAY($V$3,1)+(ROW(X5)-ROW($V$5))*7+(COLUMN(X5)-COLUMN($V$5)+1)),"",$V$3-WEEKDAY($V$3,1)+(ROW(X5)-ROW($V$5))*7+(COLUMN(X5)-COLUMN($V$5)+1))</f>
        <v/>
      </c>
      <c r="Y5" s="263">
        <f>IF(MONTH($V$3)&lt;&gt;MONTH($V$3-WEEKDAY($V$3,1)+(ROW(Y5)-ROW($V$5))*7+(COLUMN(Y5)-COLUMN($V$5)+1)),"",$V$3-WEEKDAY($V$3,1)+(ROW(Y5)-ROW($V$5))*7+(COLUMN(Y5)-COLUMN($V$5)+1))</f>
        <v/>
      </c>
      <c r="Z5" s="263">
        <f>IF(MONTH($V$3)&lt;&gt;MONTH($V$3-WEEKDAY($V$3,1)+(ROW(Z5)-ROW($V$5))*7+(COLUMN(Z5)-COLUMN($V$5)+1)),"",$V$3-WEEKDAY($V$3,1)+(ROW(Z5)-ROW($V$5))*7+(COLUMN(Z5)-COLUMN($V$5)+1))</f>
        <v/>
      </c>
      <c r="AA5" s="263">
        <f>IF(MONTH($V$3)&lt;&gt;MONTH($V$3-WEEKDAY($V$3,1)+(ROW(AA5)-ROW($V$5))*7+(COLUMN(AA5)-COLUMN($V$5)+1)),"",$V$3-WEEKDAY($V$3,1)+(ROW(AA5)-ROW($V$5))*7+(COLUMN(AA5)-COLUMN($V$5)+1))</f>
        <v/>
      </c>
      <c r="AB5" s="263">
        <f>IF(MONTH($V$3)&lt;&gt;MONTH($V$3-WEEKDAY($V$3,1)+(ROW(AB5)-ROW($V$5))*7+(COLUMN(AB5)-COLUMN($V$5)+1)),"",$V$3-WEEKDAY($V$3,1)+(ROW(AB5)-ROW($V$5))*7+(COLUMN(AB5)-COLUMN($V$5)+1))</f>
        <v/>
      </c>
      <c r="AC5" s="351" t="n"/>
      <c r="AD5" s="351" t="n"/>
      <c r="AE5" s="3" t="b">
        <v>1</v>
      </c>
      <c r="AF5" s="258" t="n"/>
      <c r="AJ5" s="350" t="n"/>
      <c r="AK5" s="350" t="n"/>
      <c r="AL5" s="350" t="n"/>
    </row>
    <row r="6" ht="14.1" customHeight="1" s="348" thickBot="1">
      <c r="A6" s="351" t="n"/>
      <c r="B6" s="351" t="n"/>
      <c r="C6" s="337" t="inlineStr">
        <is>
          <t xml:space="preserve">120 Peter Rose St </t>
        </is>
      </c>
      <c r="D6" s="351" t="n"/>
      <c r="E6" s="351" t="n"/>
      <c r="F6" s="351" t="n"/>
      <c r="G6" s="6" t="n"/>
      <c r="H6" s="6" t="n"/>
      <c r="I6" s="6" t="n"/>
      <c r="J6" s="6" t="n"/>
      <c r="K6" s="6" t="n"/>
      <c r="L6" s="6" t="n"/>
      <c r="M6" s="339" t="inlineStr">
        <is>
          <t>Armed or unarmed</t>
        </is>
      </c>
      <c r="N6" s="360" t="n"/>
      <c r="O6" s="135" t="inlineStr">
        <is>
          <t>Unarmed</t>
        </is>
      </c>
      <c r="P6" s="6" t="n"/>
      <c r="Q6" s="6" t="n"/>
      <c r="R6" s="6" t="n"/>
      <c r="S6" s="6" t="n"/>
      <c r="T6" s="6" t="n"/>
      <c r="U6" s="351" t="n"/>
      <c r="V6" s="263">
        <f>IF(MONTH($V$3)&lt;&gt;MONTH($V$3-WEEKDAY($V$3,1)+(ROW(V6)-ROW($V$5))*7+(COLUMN(V6)-COLUMN($V$5)+1)),"",$V$3-WEEKDAY($V$3,1)+(ROW(V6)-ROW($V$5))*7+(COLUMN(V6)-COLUMN($V$5)+1))</f>
        <v/>
      </c>
      <c r="W6" s="263">
        <f>IF(MONTH($V$3)&lt;&gt;MONTH($V$3-WEEKDAY($V$3,1)+(ROW(W6)-ROW($V$5))*7+(COLUMN(W6)-COLUMN($V$5)+1)),"",$V$3-WEEKDAY($V$3,1)+(ROW(W6)-ROW($V$5))*7+(COLUMN(W6)-COLUMN($V$5)+1))</f>
        <v/>
      </c>
      <c r="X6" s="263">
        <f>IF(MONTH($V$3)&lt;&gt;MONTH($V$3-WEEKDAY($V$3,1)+(ROW(X6)-ROW($V$5))*7+(COLUMN(X6)-COLUMN($V$5)+1)),"",$V$3-WEEKDAY($V$3,1)+(ROW(X6)-ROW($V$5))*7+(COLUMN(X6)-COLUMN($V$5)+1))</f>
        <v/>
      </c>
      <c r="Y6" s="263">
        <f>IF(MONTH($V$3)&lt;&gt;MONTH($V$3-WEEKDAY($V$3,1)+(ROW(Y6)-ROW($V$5))*7+(COLUMN(Y6)-COLUMN($V$5)+1)),"",$V$3-WEEKDAY($V$3,1)+(ROW(Y6)-ROW($V$5))*7+(COLUMN(Y6)-COLUMN($V$5)+1))</f>
        <v/>
      </c>
      <c r="Z6" s="263">
        <f>IF(MONTH($V$3)&lt;&gt;MONTH($V$3-WEEKDAY($V$3,1)+(ROW(Z6)-ROW($V$5))*7+(COLUMN(Z6)-COLUMN($V$5)+1)),"",$V$3-WEEKDAY($V$3,1)+(ROW(Z6)-ROW($V$5))*7+(COLUMN(Z6)-COLUMN($V$5)+1))</f>
        <v/>
      </c>
      <c r="AA6" s="263">
        <f>IF(MONTH($V$3)&lt;&gt;MONTH($V$3-WEEKDAY($V$3,1)+(ROW(AA6)-ROW($V$5))*7+(COLUMN(AA6)-COLUMN($V$5)+1)),"",$V$3-WEEKDAY($V$3,1)+(ROW(AA6)-ROW($V$5))*7+(COLUMN(AA6)-COLUMN($V$5)+1))</f>
        <v/>
      </c>
      <c r="AB6" s="263">
        <f>IF(MONTH($V$3)&lt;&gt;MONTH($V$3-WEEKDAY($V$3,1)+(ROW(AB6)-ROW($V$5))*7+(COLUMN(AB6)-COLUMN($V$5)+1)),"",$V$3-WEEKDAY($V$3,1)+(ROW(AB6)-ROW($V$5))*7+(COLUMN(AB6)-COLUMN($V$5)+1))</f>
        <v/>
      </c>
      <c r="AC6" s="351" t="n"/>
      <c r="AD6" s="136" t="inlineStr">
        <is>
          <t>After:</t>
        </is>
      </c>
      <c r="AE6" s="264" t="n">
        <v>8</v>
      </c>
      <c r="AF6" s="258" t="n"/>
      <c r="AJ6" s="350" t="n"/>
      <c r="AL6" s="251" t="n"/>
    </row>
    <row r="7" ht="14.1" customHeight="1" s="348" thickBot="1">
      <c r="A7" s="351" t="n"/>
      <c r="B7" s="351" t="n"/>
      <c r="C7" s="337" t="inlineStr">
        <is>
          <t>Queenstown</t>
        </is>
      </c>
      <c r="D7" s="351" t="n"/>
      <c r="E7" s="351" t="n"/>
      <c r="F7" s="351" t="n"/>
      <c r="G7" s="6" t="n"/>
      <c r="H7" s="340" t="n"/>
      <c r="I7" s="351" t="n"/>
      <c r="J7" s="340" t="n"/>
      <c r="K7" s="340" t="n"/>
      <c r="L7" s="340" t="n"/>
      <c r="M7" s="338" t="inlineStr">
        <is>
          <t>Agency</t>
        </is>
      </c>
      <c r="N7" s="361" t="n"/>
      <c r="O7" s="7" t="inlineStr">
        <is>
          <t>Caricom</t>
        </is>
      </c>
      <c r="P7" s="6" t="n"/>
      <c r="Q7" s="6" t="n"/>
      <c r="R7" s="6" t="n"/>
      <c r="S7" s="6" t="n"/>
      <c r="T7" s="6" t="n"/>
      <c r="U7" s="351" t="n"/>
      <c r="V7" s="263">
        <f>IF(MONTH($V$3)&lt;&gt;MONTH($V$3-WEEKDAY($V$3,1)+(ROW(V7)-ROW($V$5))*7+(COLUMN(V7)-COLUMN($V$5)+1)),"",$V$3-WEEKDAY($V$3,1)+(ROW(V7)-ROW($V$5))*7+(COLUMN(V7)-COLUMN($V$5)+1))</f>
        <v/>
      </c>
      <c r="W7" s="263">
        <f>IF(MONTH($V$3)&lt;&gt;MONTH($V$3-WEEKDAY($V$3,1)+(ROW(W7)-ROW($V$5))*7+(COLUMN(W7)-COLUMN($V$5)+1)),"",$V$3-WEEKDAY($V$3,1)+(ROW(W7)-ROW($V$5))*7+(COLUMN(W7)-COLUMN($V$5)+1))</f>
        <v/>
      </c>
      <c r="X7" s="263">
        <f>IF(MONTH($V$3)&lt;&gt;MONTH($V$3-WEEKDAY($V$3,1)+(ROW(X7)-ROW($V$5))*7+(COLUMN(X7)-COLUMN($V$5)+1)),"",$V$3-WEEKDAY($V$3,1)+(ROW(X7)-ROW($V$5))*7+(COLUMN(X7)-COLUMN($V$5)+1))</f>
        <v/>
      </c>
      <c r="Y7" s="263">
        <f>IF(MONTH($V$3)&lt;&gt;MONTH($V$3-WEEKDAY($V$3,1)+(ROW(Y7)-ROW($V$5))*7+(COLUMN(Y7)-COLUMN($V$5)+1)),"",$V$3-WEEKDAY($V$3,1)+(ROW(Y7)-ROW($V$5))*7+(COLUMN(Y7)-COLUMN($V$5)+1))</f>
        <v/>
      </c>
      <c r="Z7" s="263">
        <f>IF(MONTH($V$3)&lt;&gt;MONTH($V$3-WEEKDAY($V$3,1)+(ROW(Z7)-ROW($V$5))*7+(COLUMN(Z7)-COLUMN($V$5)+1)),"",$V$3-WEEKDAY($V$3,1)+(ROW(Z7)-ROW($V$5))*7+(COLUMN(Z7)-COLUMN($V$5)+1))</f>
        <v/>
      </c>
      <c r="AA7" s="263">
        <f>IF(MONTH($V$3)&lt;&gt;MONTH($V$3-WEEKDAY($V$3,1)+(ROW(AA7)-ROW($V$5))*7+(COLUMN(AA7)-COLUMN($V$5)+1)),"",$V$3-WEEKDAY($V$3,1)+(ROW(AA7)-ROW($V$5))*7+(COLUMN(AA7)-COLUMN($V$5)+1))</f>
        <v/>
      </c>
      <c r="AB7" s="263">
        <f>IF(MONTH($V$3)&lt;&gt;MONTH($V$3-WEEKDAY($V$3,1)+(ROW(AB7)-ROW($V$5))*7+(COLUMN(AB7)-COLUMN($V$5)+1)),"",$V$3-WEEKDAY($V$3,1)+(ROW(AB7)-ROW($V$5))*7+(COLUMN(AB7)-COLUMN($V$5)+1))</f>
        <v/>
      </c>
      <c r="AC7" s="351" t="n"/>
      <c r="AD7" s="351" t="n"/>
      <c r="AE7" s="351" t="n"/>
      <c r="AF7" s="258" t="n"/>
      <c r="AJ7" s="350" t="n"/>
      <c r="AL7" s="251" t="n"/>
    </row>
    <row r="8">
      <c r="A8" s="351" t="n"/>
      <c r="B8" s="351" t="n"/>
      <c r="C8" s="337" t="inlineStr">
        <is>
          <t>Georgetown, Guyana</t>
        </is>
      </c>
      <c r="D8" s="351" t="n"/>
      <c r="E8" s="351" t="n"/>
      <c r="F8" s="351" t="n"/>
      <c r="G8" s="6" t="n"/>
      <c r="H8" s="6" t="n"/>
      <c r="I8" s="6" t="n"/>
      <c r="J8" s="6" t="n"/>
      <c r="K8" s="6" t="n"/>
      <c r="L8" s="6" t="n"/>
      <c r="M8" s="341" t="n"/>
      <c r="N8" s="351" t="n"/>
      <c r="O8" s="351" t="n"/>
      <c r="P8" s="6" t="n"/>
      <c r="Q8" s="6" t="n"/>
      <c r="R8" s="6" t="n"/>
      <c r="S8" s="6" t="n"/>
      <c r="T8" s="6" t="n"/>
      <c r="U8" s="351" t="n"/>
      <c r="V8" s="263">
        <f>IF(MONTH($V$3)&lt;&gt;MONTH($V$3-WEEKDAY($V$3,1)+(ROW(V8)-ROW($V$5))*7+(COLUMN(V8)-COLUMN($V$5)+1)),"",$V$3-WEEKDAY($V$3,1)+(ROW(V8)-ROW($V$5))*7+(COLUMN(V8)-COLUMN($V$5)+1))</f>
        <v/>
      </c>
      <c r="W8" s="263">
        <f>IF(MONTH($V$3)&lt;&gt;MONTH($V$3-WEEKDAY($V$3,1)+(ROW(W8)-ROW($V$5))*7+(COLUMN(W8)-COLUMN($V$5)+1)),"",$V$3-WEEKDAY($V$3,1)+(ROW(W8)-ROW($V$5))*7+(COLUMN(W8)-COLUMN($V$5)+1))</f>
        <v/>
      </c>
      <c r="X8" s="263">
        <f>IF(MONTH($V$3)&lt;&gt;MONTH($V$3-WEEKDAY($V$3,1)+(ROW(X8)-ROW($V$5))*7+(COLUMN(X8)-COLUMN($V$5)+1)),"",$V$3-WEEKDAY($V$3,1)+(ROW(X8)-ROW($V$5))*7+(COLUMN(X8)-COLUMN($V$5)+1))</f>
        <v/>
      </c>
      <c r="Y8" s="263">
        <f>IF(MONTH($V$3)&lt;&gt;MONTH($V$3-WEEKDAY($V$3,1)+(ROW(Y8)-ROW($V$5))*7+(COLUMN(Y8)-COLUMN($V$5)+1)),"",$V$3-WEEKDAY($V$3,1)+(ROW(Y8)-ROW($V$5))*7+(COLUMN(Y8)-COLUMN($V$5)+1))</f>
        <v/>
      </c>
      <c r="Z8" s="263">
        <f>IF(MONTH($V$3)&lt;&gt;MONTH($V$3-WEEKDAY($V$3,1)+(ROW(Z8)-ROW($V$5))*7+(COLUMN(Z8)-COLUMN($V$5)+1)),"",$V$3-WEEKDAY($V$3,1)+(ROW(Z8)-ROW($V$5))*7+(COLUMN(Z8)-COLUMN($V$5)+1))</f>
        <v/>
      </c>
      <c r="AA8" s="263">
        <f>IF(MONTH($V$3)&lt;&gt;MONTH($V$3-WEEKDAY($V$3,1)+(ROW(AA8)-ROW($V$5))*7+(COLUMN(AA8)-COLUMN($V$5)+1)),"",$V$3-WEEKDAY($V$3,1)+(ROW(AA8)-ROW($V$5))*7+(COLUMN(AA8)-COLUMN($V$5)+1))</f>
        <v/>
      </c>
      <c r="AB8" s="263">
        <f>IF(MONTH($V$3)&lt;&gt;MONTH($V$3-WEEKDAY($V$3,1)+(ROW(AB8)-ROW($V$5))*7+(COLUMN(AB8)-COLUMN($V$5)+1)),"",$V$3-WEEKDAY($V$3,1)+(ROW(AB8)-ROW($V$5))*7+(COLUMN(AB8)-COLUMN($V$5)+1))</f>
        <v/>
      </c>
      <c r="AC8" s="351" t="n"/>
      <c r="AD8" s="351" t="n"/>
      <c r="AE8" s="3" t="b">
        <v>1</v>
      </c>
      <c r="AF8" s="258" t="n"/>
      <c r="AJ8" s="350" t="n"/>
      <c r="AL8" s="251" t="n"/>
    </row>
    <row r="9">
      <c r="A9" s="351" t="n"/>
      <c r="B9" s="351" t="n"/>
      <c r="C9" s="337" t="n"/>
      <c r="D9" s="337" t="n"/>
      <c r="E9" s="337" t="n"/>
      <c r="F9" s="337" t="n"/>
      <c r="G9" s="6" t="n"/>
      <c r="H9" s="6" t="n"/>
      <c r="I9" s="6" t="n"/>
      <c r="J9" s="6" t="n"/>
      <c r="K9" s="6" t="n"/>
      <c r="L9" s="6" t="n"/>
      <c r="M9" s="137" t="n"/>
      <c r="N9" s="137" t="n"/>
      <c r="O9" s="6" t="n"/>
      <c r="P9" s="6" t="n"/>
      <c r="Q9" s="6" t="n"/>
      <c r="R9" s="6" t="n"/>
      <c r="S9" s="6" t="n"/>
      <c r="T9" s="6" t="n"/>
      <c r="U9" s="351" t="n"/>
      <c r="V9" s="265" t="n"/>
      <c r="W9" s="265" t="n"/>
      <c r="X9" s="265" t="n"/>
      <c r="Y9" s="265" t="n"/>
      <c r="Z9" s="265" t="n"/>
      <c r="AA9" s="265" t="n"/>
      <c r="AB9" s="265" t="n"/>
      <c r="AC9" s="351" t="n"/>
      <c r="AD9" s="351" t="n"/>
      <c r="AE9" s="3" t="n"/>
      <c r="AF9" s="351" t="n"/>
      <c r="AJ9" s="350" t="n"/>
      <c r="AL9" s="251" t="n"/>
    </row>
    <row r="10">
      <c r="A10" s="351" t="n"/>
      <c r="B10" s="351" t="n"/>
      <c r="C10" s="337" t="inlineStr">
        <is>
          <t>592-223-7560</t>
        </is>
      </c>
      <c r="D10" s="351" t="n"/>
      <c r="E10" s="351" t="n"/>
      <c r="F10" s="351" t="n"/>
      <c r="G10" s="6" t="n"/>
      <c r="H10" s="340" t="n"/>
      <c r="I10" s="351" t="n"/>
      <c r="J10" s="340" t="n"/>
      <c r="K10" s="330" t="inlineStr">
        <is>
          <t>Week Starting:</t>
        </is>
      </c>
      <c r="L10" s="351" t="n"/>
      <c r="M10" s="335" t="n">
        <v>45977</v>
      </c>
      <c r="N10" s="362" t="n"/>
      <c r="O10" s="6" t="n"/>
      <c r="P10" s="6" t="n"/>
      <c r="Q10" s="6" t="n"/>
      <c r="R10" s="6" t="n"/>
      <c r="S10" s="6" t="n"/>
      <c r="T10" s="138" t="inlineStr">
        <is>
          <t>[42]</t>
        </is>
      </c>
      <c r="U10" s="351" t="n"/>
      <c r="V10" s="263">
        <f>IF(MONTH($V$3)&lt;&gt;MONTH($V$3-WEEKDAY($V$3,1)+(ROW(V10)-ROW($V$5))*7+(COLUMN(V10)-COLUMN($V$5)+1)),"",$V$3-WEEKDAY($V$3,1)+(ROW(V10)-ROW($V$5))*7+(COLUMN(V10)-COLUMN($V$5)+1))</f>
        <v/>
      </c>
      <c r="W10" s="263">
        <f>IF(MONTH($V$3)&lt;&gt;MONTH($V$3-WEEKDAY($V$3,1)+(ROW(W10)-ROW($V$5))*7+(COLUMN(W10)-COLUMN($V$5)+1)),"",$V$3-WEEKDAY($V$3,1)+(ROW(W10)-ROW($V$5))*7+(COLUMN(W10)-COLUMN($V$5)+1))</f>
        <v/>
      </c>
      <c r="X10" s="263">
        <f>IF(MONTH($V$3)&lt;&gt;MONTH($V$3-WEEKDAY($V$3,1)+(ROW(X10)-ROW($V$5))*7+(COLUMN(X10)-COLUMN($V$5)+1)),"",$V$3-WEEKDAY($V$3,1)+(ROW(X10)-ROW($V$5))*7+(COLUMN(X10)-COLUMN($V$5)+1))</f>
        <v/>
      </c>
      <c r="Y10" s="263">
        <f>IF(MONTH($V$3)&lt;&gt;MONTH($V$3-WEEKDAY($V$3,1)+(ROW(Y10)-ROW($V$5))*7+(COLUMN(Y10)-COLUMN($V$5)+1)),"",$V$3-WEEKDAY($V$3,1)+(ROW(Y10)-ROW($V$5))*7+(COLUMN(Y10)-COLUMN($V$5)+1))</f>
        <v/>
      </c>
      <c r="Z10" s="263">
        <f>IF(MONTH($V$3)&lt;&gt;MONTH($V$3-WEEKDAY($V$3,1)+(ROW(Z10)-ROW($V$5))*7+(COLUMN(Z10)-COLUMN($V$5)+1)),"",$V$3-WEEKDAY($V$3,1)+(ROW(Z10)-ROW($V$5))*7+(COLUMN(Z10)-COLUMN($V$5)+1))</f>
        <v/>
      </c>
      <c r="AA10" s="263">
        <f>IF(MONTH($V$3)&lt;&gt;MONTH($V$3-WEEKDAY($V$3,1)+(ROW(AA10)-ROW($V$5))*7+(COLUMN(AA10)-COLUMN($V$5)+1)),"",$V$3-WEEKDAY($V$3,1)+(ROW(AA10)-ROW($V$5))*7+(COLUMN(AA10)-COLUMN($V$5)+1))</f>
        <v/>
      </c>
      <c r="AB10" s="263">
        <f>IF(MONTH($V$3)&lt;&gt;MONTH($V$3-WEEKDAY($V$3,1)+(ROW(AB10)-ROW($V$5))*7+(COLUMN(AB10)-COLUMN($V$5)+1)),"",$V$3-WEEKDAY($V$3,1)+(ROW(AB10)-ROW($V$5))*7+(COLUMN(AB10)-COLUMN($V$5)+1))</f>
        <v/>
      </c>
      <c r="AC10" s="351" t="n"/>
      <c r="AD10" s="136" t="inlineStr">
        <is>
          <t>After:</t>
        </is>
      </c>
      <c r="AE10" s="264" t="n">
        <v>40</v>
      </c>
      <c r="AF10" s="250" t="n"/>
    </row>
    <row r="11" ht="15.75" customHeight="1" s="348" thickBot="1">
      <c r="A11" s="351" t="n"/>
      <c r="B11" s="351" t="n"/>
      <c r="C11" s="6" t="n"/>
      <c r="D11" s="6" t="n"/>
      <c r="E11" s="6" t="n"/>
      <c r="F11" s="6" t="n"/>
      <c r="G11" s="6" t="n"/>
      <c r="H11" s="6" t="n"/>
      <c r="I11" s="6" t="n"/>
      <c r="J11" s="6" t="n"/>
      <c r="K11" s="259" t="inlineStr">
        <is>
          <t>Carry Forward Hrs:</t>
        </is>
      </c>
      <c r="L11" s="248" t="n">
        <v>40</v>
      </c>
      <c r="M11" s="6" t="n"/>
      <c r="N11" s="6" t="n"/>
      <c r="O11" s="6" t="n"/>
      <c r="P11" s="6" t="n"/>
      <c r="Q11" s="6" t="n"/>
      <c r="R11" s="6" t="n"/>
      <c r="S11" s="6" t="n"/>
      <c r="T11" s="6" t="n"/>
      <c r="U11" s="351" t="n"/>
      <c r="V11" s="263">
        <f>IF(MONTH($V$3)&lt;&gt;MONTH($V$3-WEEKDAY($V$3,1)+(ROW(V11)-ROW($V$5))*7+(COLUMN(V11)-COLUMN($V$5)+1)),"",$V$3-WEEKDAY($V$3,1)+(ROW(V11)-ROW($V$5))*7+(COLUMN(V11)-COLUMN($V$5)+1))</f>
        <v/>
      </c>
      <c r="W11" s="263">
        <f>IF(MONTH($V$3)&lt;&gt;MONTH($V$3-WEEKDAY($V$3,1)+(ROW(W11)-ROW($V$5))*7+(COLUMN(W11)-COLUMN($V$5)+1)),"",$V$3-WEEKDAY($V$3,1)+(ROW(W11)-ROW($V$5))*7+(COLUMN(W11)-COLUMN($V$5)+1))</f>
        <v/>
      </c>
      <c r="X11" s="263">
        <f>IF(MONTH($V$3)&lt;&gt;MONTH($V$3-WEEKDAY($V$3,1)+(ROW(X11)-ROW($V$5))*7+(COLUMN(X11)-COLUMN($V$5)+1)),"",$V$3-WEEKDAY($V$3,1)+(ROW(X11)-ROW($V$5))*7+(COLUMN(X11)-COLUMN($V$5)+1))</f>
        <v/>
      </c>
      <c r="Y11" s="263">
        <f>IF(MONTH($V$3)&lt;&gt;MONTH($V$3-WEEKDAY($V$3,1)+(ROW(Y11)-ROW($V$5))*7+(COLUMN(Y11)-COLUMN($V$5)+1)),"",$V$3-WEEKDAY($V$3,1)+(ROW(Y11)-ROW($V$5))*7+(COLUMN(Y11)-COLUMN($V$5)+1))</f>
        <v/>
      </c>
      <c r="Z11" s="263">
        <f>IF(MONTH($V$3)&lt;&gt;MONTH($V$3-WEEKDAY($V$3,1)+(ROW(Z11)-ROW($V$5))*7+(COLUMN(Z11)-COLUMN($V$5)+1)),"",$V$3-WEEKDAY($V$3,1)+(ROW(Z11)-ROW($V$5))*7+(COLUMN(Z11)-COLUMN($V$5)+1))</f>
        <v/>
      </c>
      <c r="AA11" s="263">
        <f>IF(MONTH($V$3)&lt;&gt;MONTH($V$3-WEEKDAY($V$3,1)+(ROW(AA11)-ROW($V$5))*7+(COLUMN(AA11)-COLUMN($V$5)+1)),"",$V$3-WEEKDAY($V$3,1)+(ROW(AA11)-ROW($V$5))*7+(COLUMN(AA11)-COLUMN($V$5)+1))</f>
        <v/>
      </c>
      <c r="AB11" s="263">
        <f>IF(MONTH($V$3)&lt;&gt;MONTH($V$3-WEEKDAY($V$3,1)+(ROW(AB11)-ROW($V$5))*7+(COLUMN(AB11)-COLUMN($V$5)+1)),"",$V$3-WEEKDAY($V$3,1)+(ROW(AB11)-ROW($V$5))*7+(COLUMN(AB11)-COLUMN($V$5)+1))</f>
        <v/>
      </c>
      <c r="AC11" s="351" t="n"/>
      <c r="AD11" s="351" t="n"/>
      <c r="AE11" s="351" t="n"/>
      <c r="AF11" s="258" t="n"/>
      <c r="AJ11" s="252" t="n"/>
      <c r="AK11" s="252" t="n"/>
    </row>
    <row r="12" ht="27.75" customFormat="1" customHeight="1" s="2" thickBot="1">
      <c r="A12" s="266" t="inlineStr">
        <is>
          <t>Day Off</t>
        </is>
      </c>
      <c r="B12" s="267" t="inlineStr">
        <is>
          <t>Holiday Double</t>
        </is>
      </c>
      <c r="C12" s="139" t="inlineStr">
        <is>
          <t>Day of Week</t>
        </is>
      </c>
      <c r="D12" s="140" t="inlineStr">
        <is>
          <t>Time
In</t>
        </is>
      </c>
      <c r="E12" s="140" t="inlineStr">
        <is>
          <t>Time
Out</t>
        </is>
      </c>
      <c r="F12" s="141" t="n"/>
      <c r="G12" s="140" t="inlineStr">
        <is>
          <t>Time
In</t>
        </is>
      </c>
      <c r="H12" s="140" t="inlineStr">
        <is>
          <t>Time
Out</t>
        </is>
      </c>
      <c r="I12" s="142" t="inlineStr">
        <is>
          <t>Total
Hrs</t>
        </is>
      </c>
      <c r="J12" s="142" t="inlineStr">
        <is>
          <t>Location</t>
        </is>
      </c>
      <c r="K12" s="142" t="inlineStr">
        <is>
          <t>Supervisor</t>
        </is>
      </c>
      <c r="L12" s="142" t="inlineStr">
        <is>
          <t>Supervisor Approval</t>
        </is>
      </c>
      <c r="M12" s="140" t="inlineStr">
        <is>
          <t>Regular
Hrs</t>
        </is>
      </c>
      <c r="N12" s="140" t="inlineStr">
        <is>
          <t>Overtime
Hrs</t>
        </is>
      </c>
      <c r="O12" s="140" t="inlineStr">
        <is>
          <t>Hol Hrs</t>
        </is>
      </c>
      <c r="P12" s="140" t="inlineStr">
        <is>
          <t>Responsibilities</t>
        </is>
      </c>
      <c r="Q12" s="140" t="inlineStr">
        <is>
          <t>Risk</t>
        </is>
      </c>
      <c r="R12" s="140" t="inlineStr">
        <is>
          <t>Meals</t>
        </is>
      </c>
      <c r="S12" s="140" t="inlineStr">
        <is>
          <t>Vac Hrs</t>
        </is>
      </c>
      <c r="T12" s="143" t="inlineStr">
        <is>
          <t>Reason for Overtime</t>
        </is>
      </c>
      <c r="U12" s="144" t="inlineStr">
        <is>
          <t>Wkly Reg Avail</t>
        </is>
      </c>
      <c r="V12" s="351" t="inlineStr">
        <is>
          <t>Orig Reg</t>
        </is>
      </c>
      <c r="W12" s="351" t="inlineStr">
        <is>
          <t>Wkly OT Adj</t>
        </is>
      </c>
      <c r="X12" s="351" t="inlineStr">
        <is>
          <t>Week Start</t>
        </is>
      </c>
      <c r="Y12" s="351" t="inlineStr">
        <is>
          <t>Wk Hrs Before</t>
        </is>
      </c>
      <c r="Z12" s="351" t="n"/>
      <c r="AA12" s="351" t="n"/>
      <c r="AB12" s="351" t="n"/>
      <c r="AC12" s="351" t="n"/>
      <c r="AD12" s="351" t="n"/>
      <c r="AE12" s="351" t="n"/>
      <c r="AF12" s="351" t="n"/>
      <c r="AJ12" s="252" t="n"/>
      <c r="AK12" s="252" t="n"/>
    </row>
    <row r="13" hidden="1" ht="15.75" customHeight="1" s="348" thickBot="1">
      <c r="A13" s="268" t="n"/>
      <c r="B13" s="351" t="n"/>
      <c r="C13" s="145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146" t="n"/>
      <c r="U13" s="351" t="n"/>
      <c r="V13" s="351" t="n"/>
      <c r="W13" s="351" t="n"/>
      <c r="X13" s="351" t="n"/>
      <c r="Y13" s="351" t="n"/>
      <c r="Z13" s="351" t="n"/>
      <c r="AA13" s="351" t="n"/>
      <c r="AB13" s="351" t="n"/>
      <c r="AC13" s="351" t="n"/>
      <c r="AD13" s="351" t="n"/>
      <c r="AE13" s="351" t="n"/>
      <c r="AF13" s="351" t="n"/>
    </row>
    <row r="14" ht="24" customHeight="1" s="348" thickBot="1">
      <c r="A14" s="147" t="inlineStr">
        <is>
          <t>On Day</t>
        </is>
      </c>
      <c r="B14" s="269" t="n"/>
      <c r="C14" s="88">
        <f>M10</f>
        <v/>
      </c>
      <c r="D14" s="54" t="n"/>
      <c r="E14" s="148">
        <f>IF(D14="", "",
 IF(D14=TIME(0,0,0), 0,
 IF(AND(D14&gt;=TIME(0,0,1), D14&lt;=TIME(2,0,0)), TIME(7,0,0),
 IF(AND(D14&gt;=TIME(6,0,0), D14&lt;=TIME(8,0,0)), TIME(12,0,0),
 IF(AND(D14&gt;TIME(8,0,0), D14&lt;=TIME(13,59,0)), TIME(15,0,0),
 IF(AND(D14&gt;=TIME(14,0,0), D14&lt;=TIME(17,59,0)), TIME(21,0,0),
 IF(AND(D14&gt;=TIME(18,0,0), D14&lt;=TIME(21,59,0)), TIME(0,0,0),
 IF(AND(D14&gt;=TIME(22,0,0), D14&lt;=TIME(23,59,59)), TIME(7,0,0), ""))))))))</f>
        <v/>
      </c>
      <c r="F14" s="149" t="n"/>
      <c r="G14" s="148">
        <f>IF(AND(D14&gt;=TIME(6,0,0),D14&lt;=TIME(8,0,0)),E14,"")</f>
        <v/>
      </c>
      <c r="H14" s="54" t="n"/>
      <c r="I14" s="55">
        <f>ROUND(IF(OR(D14="",E14="",E14=0),0,IF(H14="",MOD(E14-D14,1)*24,MOD(H14-D14,1)*24)),2)</f>
        <v/>
      </c>
      <c r="J14" s="150" t="n"/>
      <c r="K14" s="270" t="n"/>
      <c r="L14" s="271" t="n"/>
      <c r="M14" s="272">
        <f>MAX(0,V14-W14)</f>
        <v/>
      </c>
      <c r="N14" s="56">
        <f>(IF(OR($C14="",$D14=""),0,
 IF(OR($A14="Holiday",$A15="Holiday"),
    IF(ISNUMBER(MATCH(TRIM($B14),{"Phagwah","Good Friday","Easter Monday","Labour Day","Christmas","Eid ul Azha","Romans-2","Globe-12","Neptune P1"},0)),0,$I14),
 IF(AND(NOT(OR($A14="Annual Leave",$A15="Annual Leave")),$A14="Off day"),$I14,
  MAX(0,$I14-$V14)
  ))))+W14</f>
        <v/>
      </c>
      <c r="O14" s="56">
        <f>IF(AND(OR($A14="Holiday",$A15="Holiday"),
        ISNUMBER(MATCH(TRIM($B14),{"Phagwah","Good Friday","Easter Monday","Labour Day","Christmas","Eid ul Azha","Romans-2","Globe-12","Neptune P1"},0))),
   $I14,0)</f>
        <v/>
      </c>
      <c r="P14" s="56">
        <f>IF(OR($O$7="Canteen",$O$7="Head Office"),0,IF($I14&lt;=0,0,IF(OR(OR(TRIM($J14)="Hebrews",TRIM($J14)="Romans",TRIM($J14)="Romans-2",TRIM($J14)="Globe",TRIM($J14)="Globe-12",TRIM($J14)="Neptune P1"),AND($I15&gt;0,OR(TRIM($J15)="Hebrews",TRIM($J15)="Romans",TRIM($J15)="Romans-2",TRIM($J15)="Globe",TRIM($J15)="Globe-12",TRIM($J15)="Neptune P1"))),1,0)))</f>
        <v/>
      </c>
      <c r="Q14" s="57" t="n"/>
      <c r="R14" s="56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IF($I14&gt;0,1,0),
      0
   ),
0))</f>
        <v/>
      </c>
      <c r="S14" s="56">
        <f>IF(OR($A14="Annual Leave",$A15="Annual Leave"),IF($A14="Annual Leave",8,0),0)</f>
        <v/>
      </c>
      <c r="T14" s="58" t="n"/>
      <c r="U14" s="144">
        <f>MAX(0,40-Y14)</f>
        <v/>
      </c>
      <c r="V14" s="151">
        <f>IF(OR($C14="",$D14=""),0,
 IF(OR($A14="Holiday",$A15="Holiday"),0,
 IF(AND(NOT(OR($A14="Annual Leave",$A15="Annual Leave")),$A14="Off day"),0,
  IF($I14+$I15&gt;=8,IF($I14&gt;=8,8,$I14),$I14)
  )))</f>
        <v/>
      </c>
      <c r="W14" s="151">
        <f>MAX(0,V14-U14)</f>
        <v/>
      </c>
      <c r="X14" s="151">
        <f>IF(C14="","",C14-WEEKDAY(C14,1)+1)</f>
        <v/>
      </c>
      <c r="Y14" s="151">
        <f>IF(X14=X14,$L$11,0)</f>
        <v/>
      </c>
      <c r="Z14" s="151" t="n"/>
      <c r="AA14" s="151" t="n"/>
      <c r="AB14" s="151" t="n"/>
      <c r="AC14" s="351" t="n"/>
      <c r="AD14" s="351" t="n"/>
      <c r="AE14" s="351" t="n"/>
      <c r="AF14" s="351" t="n"/>
    </row>
    <row r="15" ht="24" customHeight="1" s="348" thickBot="1">
      <c r="A15" s="147" t="inlineStr">
        <is>
          <t>On Day</t>
        </is>
      </c>
      <c r="B15" s="269" t="n"/>
      <c r="C15" s="89">
        <f>C14</f>
        <v/>
      </c>
      <c r="D15" s="59" t="n"/>
      <c r="E15" s="152">
        <f>IF(D15="", "",
 IF(D15=TIME(0,0,0), 0,
 IF(AND(D15&gt;=TIME(0,0,1), D15&lt;=TIME(2,0,0)), TIME(7,0,0),
 IF(AND(D15&gt;=TIME(6,0,0), D15&lt;=TIME(8,0,0)), TIME(12,0,0),
 IF(AND(D15&gt;TIME(8,0,0), D15&lt;=TIME(13,59,0)), TIME(15,0,0),
 IF(AND(D15&gt;=TIME(14,0,0), D15&lt;=TIME(17,59,0)), TIME(21,0,0),
 IF(AND(D15&gt;=TIME(18,0,0), D15&lt;=TIME(21,59,0)), TIME(0,0,0),
 IF(AND(D15&gt;=TIME(22,0,0), D15&lt;=TIME(23,59,59)), TIME(7,0,0), ""))))))))</f>
        <v/>
      </c>
      <c r="F15" s="153" t="n"/>
      <c r="G15" s="152">
        <f>IF(AND(D15&gt;=TIME(6,0,0),D15&lt;=TIME(8,0,0)),E15,"")</f>
        <v/>
      </c>
      <c r="H15" s="59" t="n"/>
      <c r="I15" s="60">
        <f>ROUND(IF(OR(D15="",E15="",E15=0),0,IF(H15="",MOD(E15-D15,1)*24,MOD(H15-D15,1)*24)),2)</f>
        <v/>
      </c>
      <c r="J15" s="150" t="n"/>
      <c r="K15" s="270" t="n"/>
      <c r="L15" s="271" t="n"/>
      <c r="M15" s="272">
        <f>MAX(0,V15-W15)</f>
        <v/>
      </c>
      <c r="N15" s="61">
        <f>(IF(OR($C15="",$D15=""),0,
 IF(OR($A14="Holiday",$A15="Holiday"),
    IF(ISNUMBER(MATCH(TRIM($B15),{"Phagwah","Good Friday","Easter Monday","Labour Day","Christmas","Eid ul Azha","Romans-2","Globe-12","Neptune P1"},0)),0,$I15),
 IF(AND(NOT(OR($A14="Annual Leave",$A15="Annual Leave")),$A15="Off day"),$I15,
  MAX(0,$I15-$V15)
  ))))+W15</f>
        <v/>
      </c>
      <c r="O15" s="61">
        <f>IF(AND(OR($A14="Holiday",$A15="Holiday"),
        ISNUMBER(MATCH(TRIM($B15),{"Phagwah","Good Friday","Easter Monday","Labour Day","Christmas","Eid ul Azha","Romans-2","Globe-12","Neptune P1"},0))),
   $I15,0)</f>
        <v/>
      </c>
      <c r="P15" s="61">
        <f>IF(OR($O$7="Canteen",$O$7="Head Office"),0,IF($I15&lt;=0,0,IF(AND($I14&lt;=0,OR(TRIM($J15)="Hebrews",TRIM($J15)="Romans",TRIM($J15)="Romans-2",TRIM($J15)="Globe",TRIM($J15)="Globe-12",TRIM($J15)="Neptune P1")),1,0)))</f>
        <v/>
      </c>
      <c r="Q15" s="62" t="n"/>
      <c r="R15" s="61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IF(AND($I14=0,$I15&gt;0),1,0),
      0
   ),
0))</f>
        <v/>
      </c>
      <c r="S15" s="61">
        <f>IF(OR($A14="Annual Leave",$A15="Annual Leave"),IF(AND($A14&lt;&gt;"Annual Leave",$A15="Annual Leave"),8,0),0)</f>
        <v/>
      </c>
      <c r="T15" s="63" t="n"/>
      <c r="U15" s="144">
        <f>MAX(0,40-Y15)</f>
        <v/>
      </c>
      <c r="V15" s="151">
        <f>IF(OR($C15="",$D15=""),0,
 IF(OR($A14="Holiday",$A15="Holiday"),0,
 IF(AND(NOT(OR($A14="Annual Leave",$A15="Annual Leave")),$A15="Off day"),0,
  IF($I14+$I15&gt;=8,IF($I14&gt;=8,0,8-$I14),$I15)
  )))</f>
        <v/>
      </c>
      <c r="W15" s="151">
        <f>MAX(0,V15-U15)</f>
        <v/>
      </c>
      <c r="X15" s="151">
        <f>IF(C15="","",C15-WEEKDAY(C15,1)+1)</f>
        <v/>
      </c>
      <c r="Y15" s="151">
        <f>SUMPRODUCT(($X$14:$X14=X15)*(($V$14:$V14)+($O$14:$O14)))+IF(X15=X14,$L$11,0)</f>
        <v/>
      </c>
      <c r="Z15" s="151" t="n"/>
      <c r="AA15" s="151" t="n"/>
      <c r="AB15" s="151" t="n"/>
      <c r="AC15" s="351" t="n"/>
      <c r="AD15" s="351" t="n"/>
      <c r="AE15" s="351" t="n"/>
      <c r="AF15" s="351" t="n"/>
    </row>
    <row r="16" ht="24" customHeight="1" s="348" thickBot="1">
      <c r="A16" s="154" t="inlineStr">
        <is>
          <t>On Day</t>
        </is>
      </c>
      <c r="B16" s="273" t="n"/>
      <c r="C16" s="90">
        <f>C14+1</f>
        <v/>
      </c>
      <c r="D16" s="8" t="n"/>
      <c r="E16" s="155">
        <f>IF(D16="", "",
 IF(D16=TIME(0,0,0), 0,
 IF(AND(D16&gt;=TIME(0,0,1), D16&lt;=TIME(2,0,0)), TIME(7,0,0),
 IF(AND(D16&gt;=TIME(6,0,0), D16&lt;=TIME(8,0,0)), TIME(12,0,0),
 IF(AND(D16&gt;TIME(8,0,0), D16&lt;=TIME(13,59,0)), TIME(15,0,0),
 IF(AND(D16&gt;=TIME(14,0,0), D16&lt;=TIME(17,59,0)), TIME(21,0,0),
 IF(AND(D16&gt;=TIME(18,0,0), D16&lt;=TIME(21,59,0)), TIME(0,0,0),
 IF(AND(D16&gt;=TIME(22,0,0), D16&lt;=TIME(23,59,59)), TIME(7,0,0), ""))))))))</f>
        <v/>
      </c>
      <c r="F16" s="156" t="n"/>
      <c r="G16" s="155">
        <f>IF(AND(D16&gt;=TIME(6,0,0),D16&lt;=TIME(8,0,0)),E16,"")</f>
        <v/>
      </c>
      <c r="H16" s="8" t="n"/>
      <c r="I16" s="30">
        <f>ROUND(IF(OR(D16="",E16="",E16=0),0,IF(H16="",MOD(E16-D16,1)*24,MOD(H16-D16,1)*24)),2)</f>
        <v/>
      </c>
      <c r="J16" s="157" t="n"/>
      <c r="K16" s="274" t="n"/>
      <c r="L16" s="271" t="n"/>
      <c r="M16" s="275">
        <f>MAX(0,V16-W16)</f>
        <v/>
      </c>
      <c r="N16" s="9">
        <f>(IF(OR($C16="",$D16=""),0,
 IF(OR($A16="Holiday",$A17="Holiday"),
    IF(ISNUMBER(MATCH(TRIM($B16),{"Phagwah","Good Friday","Easter Monday","Labour Day","Christmas","Eid ul Azha","Romans-2","Globe-12","Neptune P1"},0)),0,$I16),
 IF(AND(NOT(OR($A16="Annual Leave",$A17="Annual Leave")),$A16="Off day"),$I16,
  MAX(0,$I16-$V16)
  ))))+W16</f>
        <v/>
      </c>
      <c r="O16" s="9">
        <f>IF(AND(OR($A16="Holiday",$A17="Holiday"),
        ISNUMBER(MATCH(TRIM($B16),{"Phagwah","Good Friday","Easter Monday","Labour Day","Christmas","Eid ul Azha","Romans-2","Globe-12","Neptune P1"},0))),
   $I16,0)</f>
        <v/>
      </c>
      <c r="P16" s="9">
        <f>IF(OR($O$7="Canteen",$O$7="Head Office"),0,IF($I16&lt;=0,0,IF(OR(OR(TRIM($J16)="Hebrews",TRIM($J16)="Romans",TRIM($J16)="Romans-2",TRIM($J16)="Globe",TRIM($J16)="Globe-12",TRIM($J16)="Neptune P1"),AND($I17&gt;0,OR(TRIM($J17)="Hebrews",TRIM($J17)="Romans",TRIM($J17)="Romans-2",TRIM($J17)="Globe",TRIM($J17)="Globe-12",TRIM($J17)="Neptune P1"))),1,0)))</f>
        <v/>
      </c>
      <c r="Q16" s="10" t="n"/>
      <c r="R16" s="9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IF($I16&gt;0,1,0),
      0
   ),
0))</f>
        <v/>
      </c>
      <c r="S16" s="9">
        <f>IF(OR($A16="Annual Leave",$A17="Annual Leave"),IF($A16="Annual Leave",8,0),0)</f>
        <v/>
      </c>
      <c r="T16" s="91" t="n"/>
      <c r="U16" s="144">
        <f>MAX(0,40-Y16)</f>
        <v/>
      </c>
      <c r="V16" s="351">
        <f>IF(OR($C16="",$D16=""),0,
 IF(OR($A16="Holiday",$A17="Holiday"),0,
 IF(AND(NOT(OR($A16="Annual Leave",$A17="Annual Leave")),$A16="Off day"),0,
  IF($I16+$I17&gt;=8,IF($I16&gt;=8,8,$I16),$I16)
  )))</f>
        <v/>
      </c>
      <c r="W16" s="351">
        <f>MAX(0,V16-U16)</f>
        <v/>
      </c>
      <c r="X16" s="351">
        <f>IF(C16="","",C16-WEEKDAY(C16,1)+1)</f>
        <v/>
      </c>
      <c r="Y16" s="351">
        <f>SUMPRODUCT(($X$14:$X15=X16)*(($V$14:$V15)+($O$14:$O15)))+IF(X16=X14,$L$11,0)</f>
        <v/>
      </c>
      <c r="Z16" s="351" t="n"/>
      <c r="AA16" s="351" t="n"/>
      <c r="AB16" s="351" t="n"/>
      <c r="AC16" s="351" t="n"/>
      <c r="AD16" s="351" t="n"/>
      <c r="AE16" s="351" t="n"/>
      <c r="AF16" s="351" t="n"/>
    </row>
    <row r="17" ht="24" customHeight="1" s="348" thickBot="1">
      <c r="A17" s="154" t="inlineStr">
        <is>
          <t>On Day</t>
        </is>
      </c>
      <c r="B17" s="273" t="n"/>
      <c r="C17" s="90">
        <f>C16</f>
        <v/>
      </c>
      <c r="D17" s="276" t="n"/>
      <c r="E17" s="277">
        <f>IF(D17="", "",
 IF(D17=TIME(0,0,0), 0,
 IF(AND(D17&gt;=TIME(0,0,1), D17&lt;=TIME(2,0,0)), TIME(7,0,0),
 IF(AND(D17&gt;=TIME(6,0,0), D17&lt;=TIME(8,0,0)), TIME(12,0,0),
 IF(AND(D17&gt;TIME(8,0,0), D17&lt;=TIME(13,59,0)), TIME(15,0,0),
 IF(AND(D17&gt;=TIME(14,0,0), D17&lt;=TIME(17,59,0)), TIME(21,0,0),
 IF(AND(D17&gt;=TIME(18,0,0), D17&lt;=TIME(21,59,0)), TIME(0,0,0),
 IF(AND(D17&gt;=TIME(22,0,0), D17&lt;=TIME(23,59,59)), TIME(7,0,0), ""))))))))</f>
        <v/>
      </c>
      <c r="F17" s="156" t="n"/>
      <c r="G17" s="277">
        <f>IF(AND(D17&gt;=TIME(6,0,0),D17&lt;=TIME(8,0,0)),E17,"")</f>
        <v/>
      </c>
      <c r="H17" s="276" t="n"/>
      <c r="I17" s="30">
        <f>ROUND(IF(OR(D17="",E17="",E17=0),0,IF(H17="",MOD(E17-D17,1)*24,MOD(H17-D17,1)*24)),2)</f>
        <v/>
      </c>
      <c r="J17" s="158" t="n"/>
      <c r="K17" s="274" t="n"/>
      <c r="L17" s="271" t="n"/>
      <c r="M17" s="275">
        <f>MAX(0,V17-W17)</f>
        <v/>
      </c>
      <c r="N17" s="278">
        <f>(IF(OR($C17="",$D17=""),0,
 IF(OR($A16="Holiday",$A17="Holiday"),
    IF(ISNUMBER(MATCH(TRIM($B17),{"Phagwah","Good Friday","Easter Monday","Labour Day","Christmas","Eid ul Azha","Romans-2","Globe-12","Neptune P1"},0)),0,$I17),
 IF(AND(NOT(OR($A16="Annual Leave",$A17="Annual Leave")),$A17="Off day"),$I17,
  MAX(0,$I17-$V17)
  ))))+W17</f>
        <v/>
      </c>
      <c r="O17" s="278">
        <f>IF(AND(OR($A16="Holiday",$A17="Holiday"),
        ISNUMBER(MATCH(TRIM($B17),{"Phagwah","Good Friday","Easter Monday","Labour Day","Christmas","Eid ul Azha","Romans-2","Globe-12","Neptune P1"},0))),
   $I17,0)</f>
        <v/>
      </c>
      <c r="P17" s="278">
        <f>IF(OR($O$7="Canteen",$O$7="Head Office"),0,IF($I17&lt;=0,0,IF(AND($I16&lt;=0,OR(TRIM($J17)="Hebrews",TRIM($J17)="Romans",TRIM($J17)="Romans-2",TRIM($J17)="Globe",TRIM($J17)="Globe-12",TRIM($J17)="Neptune P1")),1,0)))</f>
        <v/>
      </c>
      <c r="Q17" s="279" t="n"/>
      <c r="R17" s="278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IF(AND($I16=0,$I17&gt;0),1,0),
      0
   ),
0))</f>
        <v/>
      </c>
      <c r="S17" s="278">
        <f>IF(OR($A16="Annual Leave",$A17="Annual Leave"),IF(AND($A16&lt;&gt;"Annual Leave",$A17="Annual Leave"),8,0),0)</f>
        <v/>
      </c>
      <c r="T17" s="280" t="n"/>
      <c r="U17" s="144">
        <f>MAX(0,40-Y17)</f>
        <v/>
      </c>
      <c r="V17" s="351">
        <f>IF(OR($C17="",$D17=""),0,
 IF(OR($A16="Holiday",$A17="Holiday"),0,
 IF(AND(NOT(OR($A16="Annual Leave",$A17="Annual Leave")),$A17="Off day"),0,
  IF($I16+$I17&gt;=8,IF($I16&gt;=8,0,8-$I16),$I17)
  )))</f>
        <v/>
      </c>
      <c r="W17" s="351">
        <f>MAX(0,V17-U17)</f>
        <v/>
      </c>
      <c r="X17" s="351">
        <f>IF(C17="","",C17-WEEKDAY(C17,1)+1)</f>
        <v/>
      </c>
      <c r="Y17" s="351">
        <f>SUMPRODUCT(($X$14:$X16=X17)*(($V$14:$V16)+($O$14:$O16)))+IF(X17=X14,$L$11,0)</f>
        <v/>
      </c>
      <c r="Z17" s="351" t="n"/>
      <c r="AA17" s="351" t="n"/>
      <c r="AB17" s="351" t="n"/>
      <c r="AC17" s="351" t="n"/>
      <c r="AD17" s="351" t="n"/>
      <c r="AE17" s="351" t="n"/>
      <c r="AF17" s="351" t="n"/>
    </row>
    <row r="18" ht="24" customHeight="1" s="348" thickBot="1">
      <c r="A18" s="159" t="inlineStr">
        <is>
          <t>On Day</t>
        </is>
      </c>
      <c r="B18" s="281" t="n"/>
      <c r="C18" s="92">
        <f>C16+1</f>
        <v/>
      </c>
      <c r="D18" s="31" t="n"/>
      <c r="E18" s="160">
        <f>IF(D18="", "",
 IF(D18=TIME(0,0,0), 0,
 IF(AND(D18&gt;=TIME(0,0,1), D18&lt;=TIME(2,0,0)), TIME(7,0,0),
 IF(AND(D18&gt;=TIME(6,0,0), D18&lt;=TIME(8,0,0)), TIME(12,0,0),
 IF(AND(D18&gt;TIME(8,0,0), D18&lt;=TIME(13,59,0)), TIME(15,0,0),
 IF(AND(D18&gt;=TIME(14,0,0), D18&lt;=TIME(17,59,0)), TIME(21,0,0),
 IF(AND(D18&gt;=TIME(18,0,0), D18&lt;=TIME(21,59,0)), TIME(0,0,0),
 IF(AND(D18&gt;=TIME(22,0,0), D18&lt;=TIME(23,59,59)), TIME(7,0,0), ""))))))))</f>
        <v/>
      </c>
      <c r="F18" s="161" t="n"/>
      <c r="G18" s="160">
        <f>IF(AND(D18&gt;=TIME(6,0,0),D18&lt;=TIME(8,0,0)),E18,"")</f>
        <v/>
      </c>
      <c r="H18" s="31" t="n"/>
      <c r="I18" s="32">
        <f>ROUND(IF(OR(D18="",E18="",E18=0),0,IF(H18="",MOD(E18-D18,1)*24,MOD(H18-D18,1)*24)),2)</f>
        <v/>
      </c>
      <c r="J18" s="162" t="n"/>
      <c r="K18" s="282" t="n"/>
      <c r="L18" s="271" t="n"/>
      <c r="M18" s="283">
        <f>MAX(0,V18-W18)</f>
        <v/>
      </c>
      <c r="N18" s="33">
        <f>(IF(OR($C18="",$D18=""),0,
 IF(OR($A18="Holiday",$A19="Holiday"),
    IF(ISNUMBER(MATCH(TRIM($B18),{"Phagwah","Good Friday","Easter Monday","Labour Day","Christmas","Eid ul Azha","Romans-2","Globe-12","Neptune P1"},0)),0,$I18),
 IF(AND(NOT(OR($A18="Annual Leave",$A19="Annual Leave")),$A18="Off day"),$I18,
  MAX(0,$I18-$V18)
  ))))+W18</f>
        <v/>
      </c>
      <c r="O18" s="33">
        <f>IF(AND(OR($A18="Holiday",$A19="Holiday"),
        ISNUMBER(MATCH(TRIM($B18),{"Phagwah","Good Friday","Easter Monday","Labour Day","Christmas","Eid ul Azha","Romans-2","Globe-12","Neptune P1"},0))),
   $I18,0)</f>
        <v/>
      </c>
      <c r="P18" s="33">
        <f>IF(OR($O$7="Canteen",$O$7="Head Office"),0,IF($I18&lt;=0,0,IF(OR(OR(TRIM($J18)="Hebrews",TRIM($J18)="Romans",TRIM($J18)="Romans-2",TRIM($J18)="Globe",TRIM($J18)="Globe-12",TRIM($J18)="Neptune P1"),AND($I19&gt;0,OR(TRIM($J19)="Hebrews",TRIM($J19)="Romans",TRIM($J19)="Romans-2",TRIM($J19)="Globe",TRIM($J19)="Globe-12",TRIM($J19)="Neptune P1"))),1,0)))</f>
        <v/>
      </c>
      <c r="Q18" s="34" t="n"/>
      <c r="R18" s="33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IF($I18&gt;0,1,0),
      0
   ),
0))</f>
        <v/>
      </c>
      <c r="S18" s="33">
        <f>IF(OR($A18="Annual Leave",$A19="Annual Leave"),IF($A18="Annual Leave",8,0),0)</f>
        <v/>
      </c>
      <c r="T18" s="35" t="n"/>
      <c r="U18" s="144">
        <f>MAX(0,40-Y18)</f>
        <v/>
      </c>
      <c r="V18" s="351">
        <f>IF(OR($C18="",$D18=""),0,
 IF(OR($A18="Holiday",$A19="Holiday"),0,
 IF(AND(NOT(OR($A18="Annual Leave",$A19="Annual Leave")),$A18="Off day"),0,
  IF($I18+$I19&gt;=8,IF($I18&gt;=8,8,$I18),$I18)
  )))</f>
        <v/>
      </c>
      <c r="W18" s="351">
        <f>MAX(0,V18-U18)</f>
        <v/>
      </c>
      <c r="X18" s="351">
        <f>IF(C18="","",C18-WEEKDAY(C18,1)+1)</f>
        <v/>
      </c>
      <c r="Y18" s="351">
        <f>SUMPRODUCT(($X$14:$X17=X18)*(($V$14:$V17)+($O$14:$O17)))+IF(X18=X14,$L$11,0)</f>
        <v/>
      </c>
      <c r="Z18" s="351" t="n"/>
      <c r="AA18" s="351" t="n"/>
      <c r="AB18" s="351" t="n"/>
      <c r="AC18" s="351" t="n"/>
      <c r="AD18" s="351" t="n"/>
      <c r="AE18" s="351" t="n"/>
      <c r="AF18" s="351" t="n"/>
    </row>
    <row r="19" ht="24" customHeight="1" s="348" thickBot="1">
      <c r="A19" s="159" t="inlineStr">
        <is>
          <t>On Day</t>
        </is>
      </c>
      <c r="B19" s="281" t="n"/>
      <c r="C19" s="93">
        <f>C18</f>
        <v/>
      </c>
      <c r="D19" s="36" t="n"/>
      <c r="E19" s="163">
        <f>IF(D19="", "",
 IF(D19=TIME(0,0,0), 0,
 IF(AND(D19&gt;=TIME(0,0,1), D19&lt;=TIME(2,0,0)), TIME(7,0,0),
 IF(AND(D19&gt;=TIME(6,0,0), D19&lt;=TIME(8,0,0)), TIME(12,0,0),
 IF(AND(D19&gt;TIME(8,0,0), D19&lt;=TIME(13,59,0)), TIME(15,0,0),
 IF(AND(D19&gt;=TIME(14,0,0), D19&lt;=TIME(17,59,0)), TIME(21,0,0),
 IF(AND(D19&gt;=TIME(18,0,0), D19&lt;=TIME(21,59,0)), TIME(0,0,0),
 IF(AND(D19&gt;=TIME(22,0,0), D19&lt;=TIME(23,59,59)), TIME(7,0,0), ""))))))))</f>
        <v/>
      </c>
      <c r="F19" s="164" t="n"/>
      <c r="G19" s="163">
        <f>IF(AND(D19&gt;=TIME(6,0,0),D19&lt;=TIME(8,0,0)),E19,"")</f>
        <v/>
      </c>
      <c r="H19" s="36" t="n"/>
      <c r="I19" s="37">
        <f>ROUND(IF(OR(D19="",E19="",E19=0),0,IF(H19="",MOD(E19-D19,1)*24,MOD(H19-D19,1)*24)),2)</f>
        <v/>
      </c>
      <c r="J19" s="162" t="n"/>
      <c r="K19" s="282" t="n"/>
      <c r="L19" s="271" t="n"/>
      <c r="M19" s="283">
        <f>MAX(0,V19-W19)</f>
        <v/>
      </c>
      <c r="N19" s="38">
        <f>(IF(OR($C19="",$D19=""),0,
 IF(OR($A18="Holiday",$A19="Holiday"),
    IF(ISNUMBER(MATCH(TRIM($B19),{"Phagwah","Good Friday","Easter Monday","Labour Day","Christmas","Eid ul Azha","Romans-2","Globe-12","Neptune P1"},0)),0,$I19),
 IF(AND(NOT(OR($A18="Annual Leave",$A19="Annual Leave")),$A19="Off day"),$I19,
  MAX(0,$I19-$V19)
  ))))+W19</f>
        <v/>
      </c>
      <c r="O19" s="38">
        <f>IF(AND(OR($A18="Holiday",$A19="Holiday"),
        ISNUMBER(MATCH(TRIM($B19),{"Phagwah","Good Friday","Easter Monday","Labour Day","Christmas","Eid ul Azha","Romans-2","Globe-12","Neptune P1"},0))),
   $I19,0)</f>
        <v/>
      </c>
      <c r="P19" s="38">
        <f>IF(OR($O$7="Canteen",$O$7="Head Office"),0,IF($I19&lt;=0,0,IF(AND($I18&lt;=0,OR(TRIM($J19)="Hebrews",TRIM($J19)="Romans",TRIM($J19)="Romans-2",TRIM($J19)="Globe",TRIM($J19)="Globe-12",TRIM($J19)="Neptune P1")),1,0)))</f>
        <v/>
      </c>
      <c r="Q19" s="39" t="n"/>
      <c r="R19" s="38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IF(AND($I18=0,$I19&gt;0),1,0),
      0
   ),
0))</f>
        <v/>
      </c>
      <c r="S19" s="38">
        <f>IF(OR($A18="Annual Leave",$A19="Annual Leave"),IF(AND($A18&lt;&gt;"Annual Leave",$A19="Annual Leave"),8,0),0)</f>
        <v/>
      </c>
      <c r="T19" s="40" t="n"/>
      <c r="U19" s="144">
        <f>MAX(0,40-Y19)</f>
        <v/>
      </c>
      <c r="V19" s="351">
        <f>IF(OR($C19="",$D19=""),0,
 IF(OR($A18="Holiday",$A19="Holiday"),0,
 IF(AND(NOT(OR($A18="Annual Leave",$A19="Annual Leave")),$A19="Off day"),0,
  IF($I18+$I19&gt;=8,IF($I18&gt;=8,0,8-$I18),$I19)
  )))</f>
        <v/>
      </c>
      <c r="W19" s="351">
        <f>MAX(0,V19-U19)</f>
        <v/>
      </c>
      <c r="X19" s="351">
        <f>IF(C19="","",C19-WEEKDAY(C19,1)+1)</f>
        <v/>
      </c>
      <c r="Y19" s="351">
        <f>SUMPRODUCT(($X$14:$X18=X19)*(($V$14:$V18)+($O$14:$O18)))+IF(X19=X14,$L$11,0)</f>
        <v/>
      </c>
      <c r="Z19" s="351" t="n"/>
      <c r="AA19" s="351" t="n"/>
      <c r="AB19" s="351" t="n"/>
      <c r="AC19" s="351" t="n"/>
      <c r="AD19" s="351" t="n"/>
      <c r="AE19" s="351" t="n"/>
      <c r="AF19" s="351" t="n"/>
    </row>
    <row r="20" ht="24" customHeight="1" s="348" thickBot="1">
      <c r="A20" s="165" t="inlineStr">
        <is>
          <t>On Day</t>
        </is>
      </c>
      <c r="B20" s="284" t="n"/>
      <c r="C20" s="94">
        <f>C18+1</f>
        <v/>
      </c>
      <c r="D20" s="41" t="n"/>
      <c r="E20" s="166">
        <f>IF(D20="", "",
 IF(D20=TIME(0,0,0), 0,
 IF(AND(D20&gt;=TIME(0,0,1), D20&lt;=TIME(2,0,0)), TIME(7,0,0),
 IF(AND(D20&gt;=TIME(6,0,0), D20&lt;=TIME(8,0,0)), TIME(12,0,0),
 IF(AND(D20&gt;TIME(8,0,0), D20&lt;=TIME(13,59,0)), TIME(15,0,0),
 IF(AND(D20&gt;=TIME(14,0,0), D20&lt;=TIME(17,59,0)), TIME(21,0,0),
 IF(AND(D20&gt;=TIME(18,0,0), D20&lt;=TIME(21,59,0)), TIME(0,0,0),
 IF(AND(D20&gt;=TIME(22,0,0), D20&lt;=TIME(23,59,59)), TIME(7,0,0), ""))))))))</f>
        <v/>
      </c>
      <c r="F20" s="167" t="n"/>
      <c r="G20" s="166">
        <f>IF(AND(D20&gt;=TIME(6,0,0),D20&lt;=TIME(8,0,0)),E20,"")</f>
        <v/>
      </c>
      <c r="H20" s="41" t="n"/>
      <c r="I20" s="95">
        <f>ROUND(IF(OR(D20="",E20="",E20=0),0,IF(H20="",MOD(E20-D20,1)*24,MOD(H20-D20,1)*24)),2)</f>
        <v/>
      </c>
      <c r="J20" s="168" t="n"/>
      <c r="K20" s="285" t="n"/>
      <c r="L20" s="271" t="n"/>
      <c r="M20" s="286">
        <f>MAX(0,V20-W20)</f>
        <v/>
      </c>
      <c r="N20" s="42">
        <f>(IF(OR($C20="",$D20=""),0,
 IF(OR($A20="Holiday",$A21="Holiday"),
    IF(ISNUMBER(MATCH(TRIM($B20),{"Phagwah","Good Friday","Easter Monday","Labour Day","Christmas","Eid ul Azha","Romans-2","Globe-12","Neptune P1"},0)),0,$I20),
 IF(AND(NOT(OR($A20="Annual Leave",$A21="Annual Leave")),$A20="Off day"),$I20,
  MAX(0,$I20-$V20)
  ))))+W20</f>
        <v/>
      </c>
      <c r="O20" s="42">
        <f>IF(AND(OR($A20="Holiday",$A21="Holiday"),
        ISNUMBER(MATCH(TRIM($B20),{"Phagwah","Good Friday","Easter Monday","Labour Day","Christmas","Eid ul Azha","Romans-2","Globe-12","Neptune P1"},0))),
   $I20,0)</f>
        <v/>
      </c>
      <c r="P20" s="42">
        <f>IF(OR($O$7="Canteen",$O$7="Head Office"),0,IF($I20&lt;=0,0,IF(OR(OR(TRIM($J20)="Hebrews",TRIM($J20)="Romans",TRIM($J20)="Romans-2",TRIM($J20)="Globe",TRIM($J20)="Globe-12",TRIM($J20)="Neptune P1"),AND($I21&gt;0,OR(TRIM($J21)="Hebrews",TRIM($J21)="Romans",TRIM($J21)="Romans-2",TRIM($J21)="Globe",TRIM($J21)="Globe-12",TRIM($J21)="Neptune P1"))),1,0)))</f>
        <v/>
      </c>
      <c r="Q20" s="43" t="n"/>
      <c r="R20" s="42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IF($I20&gt;0,1,0),
      0
   ),
0))</f>
        <v/>
      </c>
      <c r="S20" s="42">
        <f>IF(OR($A20="Annual Leave",$A21="Annual Leave"),IF($A20="Annual Leave",8,0),0)</f>
        <v/>
      </c>
      <c r="T20" s="96" t="n"/>
      <c r="U20" s="144">
        <f>MAX(0,40-Y20)</f>
        <v/>
      </c>
      <c r="V20" s="351">
        <f>IF(OR($C20="",$D20=""),0,
 IF(OR($A20="Holiday",$A21="Holiday"),0,
 IF(AND(NOT(OR($A20="Annual Leave",$A21="Annual Leave")),$A20="Off day"),0,
  IF($I20+$I21&gt;=8,IF($I20&gt;=8,8,$I20),$I20)
  )))</f>
        <v/>
      </c>
      <c r="W20" s="351">
        <f>MAX(0,V20-U20)</f>
        <v/>
      </c>
      <c r="X20" s="351">
        <f>IF(C20="","",C20-WEEKDAY(C20,1)+1)</f>
        <v/>
      </c>
      <c r="Y20" s="351">
        <f>SUMPRODUCT(($X$14:$X19=X20)*(($V$14:$V19)+($O$14:$O19)))+IF(X20=X14,$L$11,0)</f>
        <v/>
      </c>
      <c r="Z20" s="351" t="n"/>
      <c r="AA20" s="351" t="n"/>
      <c r="AB20" s="351" t="n"/>
      <c r="AC20" s="351" t="n"/>
      <c r="AD20" s="351" t="n"/>
      <c r="AE20" s="351" t="n"/>
      <c r="AF20" s="351" t="n"/>
    </row>
    <row r="21" ht="24" customHeight="1" s="348" thickBot="1">
      <c r="A21" s="165" t="inlineStr">
        <is>
          <t>On Day</t>
        </is>
      </c>
      <c r="B21" s="284" t="n"/>
      <c r="C21" s="94">
        <f>C20</f>
        <v/>
      </c>
      <c r="D21" s="287" t="n"/>
      <c r="E21" s="288">
        <f>IF(D21="", "",
 IF(D21=TIME(0,0,0), 0,
 IF(AND(D21&gt;=TIME(0,0,1), D21&lt;=TIME(2,0,0)), TIME(7,0,0),
 IF(AND(D21&gt;=TIME(6,0,0), D21&lt;=TIME(8,0,0)), TIME(12,0,0),
 IF(AND(D21&gt;TIME(8,0,0), D21&lt;=TIME(13,59,0)), TIME(15,0,0),
 IF(AND(D21&gt;=TIME(14,0,0), D21&lt;=TIME(17,59,0)), TIME(21,0,0),
 IF(AND(D21&gt;=TIME(18,0,0), D21&lt;=TIME(21,59,0)), TIME(0,0,0),
 IF(AND(D21&gt;=TIME(22,0,0), D21&lt;=TIME(23,59,59)), TIME(7,0,0), ""))))))))</f>
        <v/>
      </c>
      <c r="F21" s="167" t="n"/>
      <c r="G21" s="288">
        <f>IF(AND(D21&gt;=TIME(6,0,0),D21&lt;=TIME(8,0,0)),E21,"")</f>
        <v/>
      </c>
      <c r="H21" s="287" t="n"/>
      <c r="I21" s="95">
        <f>ROUND(IF(OR(D21="",E21="",E21=0),0,IF(H21="",MOD(E21-D21,1)*24,MOD(H21-D21,1)*24)),2)</f>
        <v/>
      </c>
      <c r="J21" s="169" t="n"/>
      <c r="K21" s="285" t="n"/>
      <c r="L21" s="271" t="n"/>
      <c r="M21" s="286">
        <f>MAX(0,V21-W21)</f>
        <v/>
      </c>
      <c r="N21" s="289">
        <f>(IF(OR($C21="",$D21=""),0,
 IF(OR($A20="Holiday",$A21="Holiday"),
    IF(ISNUMBER(MATCH(TRIM($B21),{"Phagwah","Good Friday","Easter Monday","Labour Day","Christmas","Eid ul Azha","Romans-2","Globe-12","Neptune P1"},0)),0,$I21),
 IF(AND(NOT(OR($A20="Annual Leave",$A21="Annual Leave")),$A21="Off day"),$I21,
  MAX(0,$I21-$V21)
  ))))+W21</f>
        <v/>
      </c>
      <c r="O21" s="289">
        <f>IF(AND(OR($A20="Holiday",$A21="Holiday"),
        ISNUMBER(MATCH(TRIM($B21),{"Phagwah","Good Friday","Easter Monday","Labour Day","Christmas","Eid ul Azha","Romans-2","Globe-12","Neptune P1"},0))),
   $I21,0)</f>
        <v/>
      </c>
      <c r="P21" s="289">
        <f>IF(OR($O$7="Canteen",$O$7="Head Office"),0,IF($I21&lt;=0,0,IF(AND($I20&lt;=0,OR(TRIM($J21)="Hebrews",TRIM($J21)="Romans",TRIM($J21)="Romans-2",TRIM($J21)="Globe",TRIM($J21)="Globe-12",TRIM($J21)="Neptune P1")),1,0)))</f>
        <v/>
      </c>
      <c r="Q21" s="290" t="n"/>
      <c r="R21" s="289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IF(AND($I20=0,$I21&gt;0),1,0),
      0
   ),
0))</f>
        <v/>
      </c>
      <c r="S21" s="289">
        <f>IF(OR($A20="Annual Leave",$A21="Annual Leave"),IF(AND($A20&lt;&gt;"Annual Leave",$A21="Annual Leave"),8,0),0)</f>
        <v/>
      </c>
      <c r="T21" s="291" t="n"/>
      <c r="U21" s="144">
        <f>MAX(0,40-Y21)</f>
        <v/>
      </c>
      <c r="V21" s="351">
        <f>IF(OR($C21="",$D21=""),0,
 IF(OR($A20="Holiday",$A21="Holiday"),0,
 IF(AND(NOT(OR($A20="Annual Leave",$A21="Annual Leave")),$A21="Off day"),0,
  IF($I20+$I21&gt;=8,IF($I20&gt;=8,0,8-$I20),$I21)
  )))</f>
        <v/>
      </c>
      <c r="W21" s="351">
        <f>MAX(0,V21-U21)</f>
        <v/>
      </c>
      <c r="X21" s="351">
        <f>IF(C21="","",C21-WEEKDAY(C21,1)+1)</f>
        <v/>
      </c>
      <c r="Y21" s="351">
        <f>SUMPRODUCT(($X$14:$X20=X21)*(($V$14:$V20)+($O$14:$O20)))+IF(X21=X14,$L$11,0)</f>
        <v/>
      </c>
      <c r="Z21" s="351" t="n"/>
      <c r="AA21" s="351" t="n"/>
      <c r="AB21" s="351" t="n"/>
      <c r="AC21" s="351" t="n"/>
      <c r="AD21" s="351" t="n"/>
      <c r="AE21" s="351" t="n"/>
      <c r="AF21" s="351" t="n"/>
    </row>
    <row r="22" ht="24" customHeight="1" s="348" thickBot="1">
      <c r="A22" s="170" t="inlineStr">
        <is>
          <t>On Day</t>
        </is>
      </c>
      <c r="B22" s="292" t="n"/>
      <c r="C22" s="97">
        <f>C20+1</f>
        <v/>
      </c>
      <c r="D22" s="44" t="n"/>
      <c r="E22" s="171">
        <f>IF(D22="", "",
 IF(D22=TIME(0,0,0), 0,
 IF(AND(D22&gt;=TIME(0,0,1), D22&lt;=TIME(2,0,0)), TIME(7,0,0),
 IF(AND(D22&gt;=TIME(6,0,0), D22&lt;=TIME(8,0,0)), TIME(12,0,0),
 IF(AND(D22&gt;TIME(8,0,0), D22&lt;=TIME(13,59,0)), TIME(15,0,0),
 IF(AND(D22&gt;=TIME(14,0,0), D22&lt;=TIME(17,59,0)), TIME(21,0,0),
 IF(AND(D22&gt;=TIME(18,0,0), D22&lt;=TIME(21,59,0)), TIME(0,0,0),
 IF(AND(D22&gt;=TIME(22,0,0), D22&lt;=TIME(23,59,59)), TIME(7,0,0), ""))))))))</f>
        <v/>
      </c>
      <c r="F22" s="172" t="n"/>
      <c r="G22" s="171">
        <f>IF(AND(D22&gt;=TIME(6,0,0),D22&lt;=TIME(8,0,0)),E22,"")</f>
        <v/>
      </c>
      <c r="H22" s="44" t="n"/>
      <c r="I22" s="45">
        <f>ROUND(IF(OR(D22="",E22="",E22=0),0,IF(H22="",MOD(E22-D22,1)*24,MOD(H22-D22,1)*24)),2)</f>
        <v/>
      </c>
      <c r="J22" s="173" t="n"/>
      <c r="K22" s="293" t="n"/>
      <c r="L22" s="271" t="n"/>
      <c r="M22" s="294">
        <f>MAX(0,V22-W22)</f>
        <v/>
      </c>
      <c r="N22" s="46">
        <f>(IF(OR($C22="",$D22=""),0,
 IF(OR($A22="Holiday",$A23="Holiday"),
    IF(ISNUMBER(MATCH(TRIM($B22),{"Phagwah","Good Friday","Easter Monday","Labour Day","Christmas","Eid ul Azha","Romans-2","Globe-12","Neptune P1"},0)),0,$I22),
 IF(AND(NOT(OR($A22="Annual Leave",$A23="Annual Leave")),$A22="Off day"),$I22,
  MAX(0,$I22-$V22)
  ))))+W22</f>
        <v/>
      </c>
      <c r="O22" s="46">
        <f>IF(AND(OR($A22="Holiday",$A23="Holiday"),
        ISNUMBER(MATCH(TRIM($B22),{"Phagwah","Good Friday","Easter Monday","Labour Day","Christmas","Eid ul Azha","Romans-2","Globe-12","Neptune P1"},0))),
   $I22,0)</f>
        <v/>
      </c>
      <c r="P22" s="46">
        <f>IF(OR($O$7="Canteen",$O$7="Head Office"),0,IF($I22&lt;=0,0,IF(OR(OR(TRIM($J22)="Hebrews",TRIM($J22)="Romans",TRIM($J22)="Romans-2",TRIM($J22)="Globe",TRIM($J22)="Globe-12",TRIM($J22)="Neptune P1"),AND($I23&gt;0,OR(TRIM($J23)="Hebrews",TRIM($J23)="Romans",TRIM($J23)="Romans-2",TRIM($J23)="Globe",TRIM($J23)="Globe-12",TRIM($J23)="Neptune P1"))),1,0)))</f>
        <v/>
      </c>
      <c r="Q22" s="47" t="n"/>
      <c r="R22" s="46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IF($I22&gt;0,1,0),
      0
   ),
0))</f>
        <v/>
      </c>
      <c r="S22" s="46">
        <f>IF(OR($A22="Annual Leave",$A23="Annual Leave"),IF($A22="Annual Leave",8,0),0)</f>
        <v/>
      </c>
      <c r="T22" s="48" t="n"/>
      <c r="U22" s="144">
        <f>MAX(0,40-Y22)</f>
        <v/>
      </c>
      <c r="V22" s="351">
        <f>IF(OR($C22="",$D22=""),0,
 IF(OR($A22="Holiday",$A23="Holiday"),0,
 IF(AND(NOT(OR($A22="Annual Leave",$A23="Annual Leave")),$A22="Off day"),0,
  IF($I22+$I23&gt;=8,IF($I22&gt;=8,8,$I22),$I22)
  )))</f>
        <v/>
      </c>
      <c r="W22" s="351">
        <f>MAX(0,V22-U22)</f>
        <v/>
      </c>
      <c r="X22" s="351">
        <f>IF(C22="","",C22-WEEKDAY(C22,1)+1)</f>
        <v/>
      </c>
      <c r="Y22" s="351">
        <f>SUMPRODUCT(($X$14:$X21=X22)*(($V$14:$V21)+($O$14:$O21)))+IF(X22=X14,$L$11,0)</f>
        <v/>
      </c>
      <c r="Z22" s="351" t="n"/>
      <c r="AA22" s="351" t="n"/>
      <c r="AB22" s="351" t="n"/>
      <c r="AC22" s="351" t="n"/>
      <c r="AD22" s="351" t="n"/>
      <c r="AE22" s="351" t="n"/>
      <c r="AF22" s="351" t="n"/>
    </row>
    <row r="23" ht="24" customHeight="1" s="348" thickBot="1">
      <c r="A23" s="170" t="inlineStr">
        <is>
          <t>On Day</t>
        </is>
      </c>
      <c r="B23" s="292" t="n"/>
      <c r="C23" s="98">
        <f>C22</f>
        <v/>
      </c>
      <c r="D23" s="49" t="n"/>
      <c r="E23" s="174">
        <f>IF(D23="", "",
 IF(D23=TIME(0,0,0), 0,
 IF(AND(D23&gt;=TIME(0,0,1), D23&lt;=TIME(2,0,0)), TIME(7,0,0),
 IF(AND(D23&gt;=TIME(6,0,0), D23&lt;=TIME(8,0,0)), TIME(12,0,0),
 IF(AND(D23&gt;TIME(8,0,0), D23&lt;=TIME(13,59,0)), TIME(15,0,0),
 IF(AND(D23&gt;=TIME(14,0,0), D23&lt;=TIME(17,59,0)), TIME(21,0,0),
 IF(AND(D23&gt;=TIME(18,0,0), D23&lt;=TIME(21,59,0)), TIME(0,0,0),
 IF(AND(D23&gt;=TIME(22,0,0), D23&lt;=TIME(23,59,59)), TIME(7,0,0), ""))))))))</f>
        <v/>
      </c>
      <c r="F23" s="175" t="n"/>
      <c r="G23" s="174">
        <f>IF(AND(D23&gt;=TIME(6,0,0),D23&lt;=TIME(8,0,0)),E23,"")</f>
        <v/>
      </c>
      <c r="H23" s="49" t="n"/>
      <c r="I23" s="50">
        <f>ROUND(IF(OR(D23="",E23="",E23=0),0,IF(H23="",MOD(E23-D23,1)*24,MOD(H23-D23,1)*24)),2)</f>
        <v/>
      </c>
      <c r="J23" s="173" t="n"/>
      <c r="K23" s="293" t="n"/>
      <c r="L23" s="271" t="n"/>
      <c r="M23" s="294">
        <f>MAX(0,V23-W23)</f>
        <v/>
      </c>
      <c r="N23" s="51">
        <f>(IF(OR($C23="",$D23=""),0,
 IF(OR($A22="Holiday",$A23="Holiday"),
    IF(ISNUMBER(MATCH(TRIM($B23),{"Phagwah","Good Friday","Easter Monday","Labour Day","Christmas","Eid ul Azha","Romans-2","Globe-12","Neptune P1"},0)),0,$I23),
 IF(AND(NOT(OR($A22="Annual Leave",$A23="Annual Leave")),$A23="Off day"),$I23,
  MAX(0,$I23-$V23)
  ))))+W23</f>
        <v/>
      </c>
      <c r="O23" s="51">
        <f>IF(AND(OR($A22="Holiday",$A23="Holiday"),
        ISNUMBER(MATCH(TRIM($B23),{"Phagwah","Good Friday","Easter Monday","Labour Day","Christmas","Eid ul Azha","Romans-2","Globe-12","Neptune P1"},0))),
   $I23,0)</f>
        <v/>
      </c>
      <c r="P23" s="51">
        <f>IF(OR($O$7="Canteen",$O$7="Head Office"),0,IF($I23&lt;=0,0,IF(AND($I22&lt;=0,OR(TRIM($J23)="Hebrews",TRIM($J23)="Romans",TRIM($J23)="Romans-2",TRIM($J23)="Globe",TRIM($J23)="Globe-12",TRIM($J23)="Neptune P1")),1,0)))</f>
        <v/>
      </c>
      <c r="Q23" s="52" t="n"/>
      <c r="R23" s="51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IF(AND($I22=0,$I23&gt;0),1,0),
      0
   ),
0))</f>
        <v/>
      </c>
      <c r="S23" s="51">
        <f>IF(OR($A22="Annual Leave",$A23="Annual Leave"),IF(AND($A22&lt;&gt;"Annual Leave",$A23="Annual Leave"),8,0),0)</f>
        <v/>
      </c>
      <c r="T23" s="53" t="n"/>
      <c r="U23" s="144">
        <f>MAX(0,40-Y23)</f>
        <v/>
      </c>
      <c r="V23" s="351">
        <f>IF(OR($C23="",$D23=""),0,
 IF(OR($A22="Holiday",$A23="Holiday"),0,
 IF(AND(NOT(OR($A22="Annual Leave",$A23="Annual Leave")),$A23="Off day"),0,
  IF($I22+$I23&gt;=8,IF($I22&gt;=8,0,8-$I22),$I23)
  )))</f>
        <v/>
      </c>
      <c r="W23" s="351">
        <f>MAX(0,V23-U23)</f>
        <v/>
      </c>
      <c r="X23" s="351">
        <f>IF(C23="","",C23-WEEKDAY(C23,1)+1)</f>
        <v/>
      </c>
      <c r="Y23" s="351">
        <f>SUMPRODUCT(($X$14:$X22=X23)*(($V$14:$V22)+($O$14:$O22)))+IF(X23=X14,$L$11,0)</f>
        <v/>
      </c>
      <c r="Z23" s="351" t="n"/>
      <c r="AA23" s="351" t="n"/>
      <c r="AB23" s="351" t="n"/>
      <c r="AC23" s="351" t="n"/>
      <c r="AD23" s="351" t="n"/>
      <c r="AE23" s="351" t="n"/>
      <c r="AF23" s="351" t="n"/>
    </row>
    <row r="24" ht="24" customHeight="1" s="348" thickBot="1">
      <c r="A24" s="154" t="inlineStr">
        <is>
          <t>On Day</t>
        </is>
      </c>
      <c r="B24" s="273" t="n"/>
      <c r="C24" s="90">
        <f>C22+1</f>
        <v/>
      </c>
      <c r="D24" s="8" t="n"/>
      <c r="E24" s="155">
        <f>IF(D24="", "",
 IF(D24=TIME(0,0,0), 0,
 IF(AND(D24&gt;=TIME(0,0,1), D24&lt;=TIME(2,0,0)), TIME(7,0,0),
 IF(AND(D24&gt;=TIME(6,0,0), D24&lt;=TIME(8,0,0)), TIME(12,0,0),
 IF(AND(D24&gt;TIME(8,0,0), D24&lt;=TIME(13,59,0)), TIME(15,0,0),
 IF(AND(D24&gt;=TIME(14,0,0), D24&lt;=TIME(17,59,0)), TIME(21,0,0),
 IF(AND(D24&gt;=TIME(18,0,0), D24&lt;=TIME(21,59,0)), TIME(0,0,0),
 IF(AND(D24&gt;=TIME(22,0,0), D24&lt;=TIME(23,59,59)), TIME(7,0,0), ""))))))))</f>
        <v/>
      </c>
      <c r="F24" s="156" t="n"/>
      <c r="G24" s="155">
        <f>IF(AND(D24&gt;=TIME(6,0,0),D24&lt;=TIME(8,0,0)),E24,"")</f>
        <v/>
      </c>
      <c r="H24" s="8" t="n"/>
      <c r="I24" s="30">
        <f>ROUND(IF(OR(D24="",E24="",E24=0),0,IF(H24="",MOD(E24-D24,1)*24,MOD(H24-D24,1)*24)),2)</f>
        <v/>
      </c>
      <c r="J24" s="157" t="n"/>
      <c r="K24" s="274" t="n"/>
      <c r="L24" s="271" t="n"/>
      <c r="M24" s="275">
        <f>MAX(0,V24-W24)</f>
        <v/>
      </c>
      <c r="N24" s="9">
        <f>(IF(OR($C24="",$D24=""),0,
 IF(OR($A24="Holiday",$A25="Holiday"),
    IF(ISNUMBER(MATCH(TRIM($B24),{"Phagwah","Good Friday","Easter Monday","Labour Day","Christmas","Eid ul Azha","Romans-2","Globe-12","Neptune P1"},0)),0,$I24),
 IF(AND(NOT(OR($A24="Annual Leave",$A25="Annual Leave")),$A24="Off day"),$I24,
  MAX(0,$I24-$V24)
  ))))+W24</f>
        <v/>
      </c>
      <c r="O24" s="9">
        <f>IF(AND(OR($A24="Holiday",$A25="Holiday"),
        ISNUMBER(MATCH(TRIM($B24),{"Phagwah","Good Friday","Easter Monday","Labour Day","Christmas","Eid ul Azha","Romans-2","Globe-12","Neptune P1"},0))),
   $I24,0)</f>
        <v/>
      </c>
      <c r="P24" s="9">
        <f>IF(OR($O$7="Canteen",$O$7="Head Office"),0,IF($I24&lt;=0,0,IF(OR(OR(TRIM($J24)="Hebrews",TRIM($J24)="Romans",TRIM($J24)="Romans-2",TRIM($J24)="Globe",TRIM($J24)="Globe-12",TRIM($J24)="Neptune P1"),AND($I25&gt;0,OR(TRIM($J25)="Hebrews",TRIM($J25)="Romans",TRIM($J25)="Romans-2",TRIM($J25)="Globe",TRIM($J25)="Globe-12",TRIM($J25)="Neptune P1"))),1,0)))</f>
        <v/>
      </c>
      <c r="Q24" s="10" t="n"/>
      <c r="R24" s="9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IF($I24&gt;0,1,0),
      0
   ),
0))</f>
        <v/>
      </c>
      <c r="S24" s="9">
        <f>IF(OR($A24="Annual Leave",$A25="Annual Leave"),IF($A24="Annual Leave",8,0),0)</f>
        <v/>
      </c>
      <c r="T24" s="91" t="n"/>
      <c r="U24" s="144">
        <f>MAX(0,40-Y24)</f>
        <v/>
      </c>
      <c r="V24" s="351">
        <f>IF(OR($C24="",$D24=""),0,
 IF(OR($A24="Holiday",$A25="Holiday"),0,
 IF(AND(NOT(OR($A24="Annual Leave",$A25="Annual Leave")),$A24="Off day"),0,
  IF($I24+$I25&gt;=8,IF($I24&gt;=8,8,$I24),$I24)
  )))</f>
        <v/>
      </c>
      <c r="W24" s="351">
        <f>MAX(0,V24-U24)</f>
        <v/>
      </c>
      <c r="X24" s="351">
        <f>IF(C24="","",C24-WEEKDAY(C24,1)+1)</f>
        <v/>
      </c>
      <c r="Y24" s="351">
        <f>SUMPRODUCT(($X$14:$X23=X24)*(($V$14:$V23)+($O$14:$O23)))+IF(X24=X14,$L$11,0)</f>
        <v/>
      </c>
      <c r="Z24" s="351" t="n"/>
      <c r="AA24" s="351" t="n"/>
      <c r="AB24" s="351" t="n"/>
      <c r="AC24" s="351" t="n"/>
      <c r="AD24" s="351" t="n"/>
      <c r="AE24" s="351" t="n"/>
      <c r="AF24" s="351" t="n"/>
    </row>
    <row r="25" ht="24" customHeight="1" s="348" thickBot="1">
      <c r="A25" s="154" t="inlineStr">
        <is>
          <t>On Day</t>
        </is>
      </c>
      <c r="B25" s="273" t="n"/>
      <c r="C25" s="90">
        <f>C24</f>
        <v/>
      </c>
      <c r="D25" s="276" t="n"/>
      <c r="E25" s="277">
        <f>IF(D25="", "",
 IF(D25=TIME(0,0,0), 0,
 IF(AND(D25&gt;=TIME(0,0,1), D25&lt;=TIME(2,0,0)), TIME(7,0,0),
 IF(AND(D25&gt;=TIME(6,0,0), D25&lt;=TIME(8,0,0)), TIME(12,0,0),
 IF(AND(D25&gt;TIME(8,0,0), D25&lt;=TIME(13,59,0)), TIME(15,0,0),
 IF(AND(D25&gt;=TIME(14,0,0), D25&lt;=TIME(17,59,0)), TIME(21,0,0),
 IF(AND(D25&gt;=TIME(18,0,0), D25&lt;=TIME(21,59,0)), TIME(0,0,0),
 IF(AND(D25&gt;=TIME(22,0,0), D25&lt;=TIME(23,59,59)), TIME(7,0,0), ""))))))))</f>
        <v/>
      </c>
      <c r="F25" s="156" t="n"/>
      <c r="G25" s="277">
        <f>IF(AND(D25&gt;=TIME(6,0,0),D25&lt;=TIME(8,0,0)),E25,"")</f>
        <v/>
      </c>
      <c r="H25" s="276" t="n"/>
      <c r="I25" s="30">
        <f>ROUND(IF(OR(D25="",E25="",E25=0),0,IF(H25="",MOD(E25-D25,1)*24,MOD(H25-D25,1)*24)),2)</f>
        <v/>
      </c>
      <c r="J25" s="158" t="n"/>
      <c r="K25" s="274" t="n"/>
      <c r="L25" s="271" t="n"/>
      <c r="M25" s="275">
        <f>MAX(0,V25-W25)</f>
        <v/>
      </c>
      <c r="N25" s="278">
        <f>(IF(OR($C25="",$D25=""),0,
 IF(OR($A24="Holiday",$A25="Holiday"),
    IF(ISNUMBER(MATCH(TRIM($B25),{"Phagwah","Good Friday","Easter Monday","Labour Day","Christmas","Eid ul Azha","Romans-2","Globe-12","Neptune P1"},0)),0,$I25),
 IF(AND(NOT(OR($A24="Annual Leave",$A25="Annual Leave")),$A25="Off day"),$I25,
  MAX(0,$I25-$V25)
  ))))+W25</f>
        <v/>
      </c>
      <c r="O25" s="278">
        <f>IF(AND(OR($A24="Holiday",$A25="Holiday"),
        ISNUMBER(MATCH(TRIM($B25),{"Phagwah","Good Friday","Easter Monday","Labour Day","Christmas","Eid ul Azha","Romans-2","Globe-12","Neptune P1"},0))),
   $I25,0)</f>
        <v/>
      </c>
      <c r="P25" s="278">
        <f>IF(OR($O$7="Canteen",$O$7="Head Office"),0,IF($I25&lt;=0,0,IF(AND($I24&lt;=0,OR(TRIM($J25)="Hebrews",TRIM($J25)="Romans",TRIM($J25)="Romans-2",TRIM($J25)="Globe",TRIM($J25)="Globe-12",TRIM($J25)="Neptune P1")),1,0)))</f>
        <v/>
      </c>
      <c r="Q25" s="279" t="n"/>
      <c r="R25" s="278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IF(AND($I24=0,$I25&gt;0),1,0),
      0
   ),
0))</f>
        <v/>
      </c>
      <c r="S25" s="278">
        <f>IF(OR($A24="Annual Leave",$A25="Annual Leave"),IF(AND($A24&lt;&gt;"Annual Leave",$A25="Annual Leave"),8,0),0)</f>
        <v/>
      </c>
      <c r="T25" s="280" t="n"/>
      <c r="U25" s="144">
        <f>MAX(0,40-Y25)</f>
        <v/>
      </c>
      <c r="V25" s="351">
        <f>IF(OR($C25="",$D25=""),0,
 IF(OR($A24="Holiday",$A25="Holiday"),0,
 IF(AND(NOT(OR($A24="Annual Leave",$A25="Annual Leave")),$A25="Off day"),0,
  IF($I24+$I25&gt;=8,IF($I24&gt;=8,0,8-$I24),$I25)
  )))</f>
        <v/>
      </c>
      <c r="W25" s="351">
        <f>MAX(0,V25-U25)</f>
        <v/>
      </c>
      <c r="X25" s="351">
        <f>IF(C25="","",C25-WEEKDAY(C25,1)+1)</f>
        <v/>
      </c>
      <c r="Y25" s="351">
        <f>SUMPRODUCT(($X$14:$X24=X25)*(($V$14:$V24)+($O$14:$O24)))+IF(X25=X14,$L$11,0)</f>
        <v/>
      </c>
      <c r="Z25" s="351" t="n"/>
      <c r="AA25" s="351" t="n"/>
      <c r="AB25" s="351" t="n"/>
      <c r="AC25" s="351" t="n"/>
      <c r="AD25" s="351" t="n"/>
      <c r="AE25" s="351" t="n"/>
      <c r="AF25" s="351" t="n"/>
    </row>
    <row r="26" ht="24" customHeight="1" s="348" thickBot="1">
      <c r="A26" s="159" t="inlineStr">
        <is>
          <t>On Day</t>
        </is>
      </c>
      <c r="B26" s="281" t="n"/>
      <c r="C26" s="92">
        <f>C24+1</f>
        <v/>
      </c>
      <c r="D26" s="31" t="n"/>
      <c r="E26" s="160">
        <f>IF(D26="", "",
 IF(D26=TIME(0,0,0), 0,
 IF(AND(D26&gt;=TIME(0,0,1), D26&lt;=TIME(2,0,0)), TIME(7,0,0),
 IF(AND(D26&gt;=TIME(6,0,0), D26&lt;=TIME(8,0,0)), TIME(12,0,0),
 IF(AND(D26&gt;TIME(8,0,0), D26&lt;=TIME(13,59,0)), TIME(15,0,0),
 IF(AND(D26&gt;=TIME(14,0,0), D26&lt;=TIME(17,59,0)), TIME(21,0,0),
 IF(AND(D26&gt;=TIME(18,0,0), D26&lt;=TIME(21,59,0)), TIME(0,0,0),
 IF(AND(D26&gt;=TIME(22,0,0), D26&lt;=TIME(23,59,59)), TIME(7,0,0), ""))))))))</f>
        <v/>
      </c>
      <c r="F26" s="161" t="n"/>
      <c r="G26" s="160">
        <f>IF(AND(D26&gt;=TIME(6,0,0),D26&lt;=TIME(8,0,0)),E26,"")</f>
        <v/>
      </c>
      <c r="H26" s="31" t="n"/>
      <c r="I26" s="32">
        <f>ROUND(IF(OR(D26="",E26="",E26=0),0,IF(H26="",MOD(E26-D26,1)*24,MOD(H26-D26,1)*24)),2)</f>
        <v/>
      </c>
      <c r="J26" s="162" t="n"/>
      <c r="K26" s="282" t="n"/>
      <c r="L26" s="271" t="n"/>
      <c r="M26" s="283">
        <f>MAX(0,V26-W26)</f>
        <v/>
      </c>
      <c r="N26" s="33">
        <f>(IF(OR($C26="",$D26=""),0,
 IF(OR($A26="Holiday",$A27="Holiday"),
    IF(ISNUMBER(MATCH(TRIM($B26),{"Phagwah","Good Friday","Easter Monday","Labour Day","Christmas","Eid ul Azha","Romans-2","Globe-12","Neptune P1"},0)),0,$I26),
 IF(AND(NOT(OR($A26="Annual Leave",$A27="Annual Leave")),$A26="Off day"),$I26,
  MAX(0,$I26-$V26)
  ))))+W26</f>
        <v/>
      </c>
      <c r="O26" s="33">
        <f>IF(AND(OR($A26="Holiday",$A27="Holiday"),
        ISNUMBER(MATCH(TRIM($B26),{"Phagwah","Good Friday","Easter Monday","Labour Day","Christmas","Eid ul Azha","Romans-2","Globe-12","Neptune P1"},0))),
   $I26,0)</f>
        <v/>
      </c>
      <c r="P26" s="33">
        <f>IF(OR($O$7="Canteen",$O$7="Head Office"),0,IF($I26&lt;=0,0,IF(OR(OR(TRIM($J26)="Hebrews",TRIM($J26)="Romans",TRIM($J26)="Romans-2",TRIM($J26)="Globe",TRIM($J26)="Globe-12",TRIM($J26)="Neptune P1"),AND($I27&gt;0,OR(TRIM($J27)="Hebrews",TRIM($J27)="Romans",TRIM($J27)="Romans-2",TRIM($J27)="Globe",TRIM($J27)="Globe-12",TRIM($J27)="Neptune P1"))),1,0)))</f>
        <v/>
      </c>
      <c r="Q26" s="34" t="n"/>
      <c r="R26" s="33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IF($I26&gt;0,1,0),
      0
   ),
0))</f>
        <v/>
      </c>
      <c r="S26" s="33">
        <f>IF(OR($A26="Annual Leave",$A27="Annual Leave"),IF($A26="Annual Leave",8,0),0)</f>
        <v/>
      </c>
      <c r="T26" s="35" t="n"/>
      <c r="U26" s="144">
        <f>MAX(0,40-Y26)</f>
        <v/>
      </c>
      <c r="V26" s="351">
        <f>IF(OR($C26="",$D26=""),0,
 IF(OR($A26="Holiday",$A27="Holiday"),0,
 IF(AND(NOT(OR($A26="Annual Leave",$A27="Annual Leave")),$A26="Off day"),0,
  IF($I26+$I27&gt;=8,IF($I26&gt;=8,8,$I26),$I26)
  )))</f>
        <v/>
      </c>
      <c r="W26" s="351">
        <f>MAX(0,V26-U26)</f>
        <v/>
      </c>
      <c r="X26" s="351">
        <f>IF(C26="","",C26-WEEKDAY(C26,1)+1)</f>
        <v/>
      </c>
      <c r="Y26" s="351">
        <f>SUMPRODUCT(($X$14:$X25=X26)*(($V$14:$V25)+($O$14:$O25)))+IF(X26=X14,$L$11,0)</f>
        <v/>
      </c>
      <c r="Z26" s="351" t="n"/>
      <c r="AA26" s="351" t="n"/>
      <c r="AB26" s="351" t="n"/>
      <c r="AC26" s="351" t="n"/>
      <c r="AD26" s="351" t="n"/>
      <c r="AE26" s="351" t="n"/>
      <c r="AF26" s="351" t="n"/>
    </row>
    <row r="27" ht="24" customHeight="1" s="348" thickBot="1">
      <c r="A27" s="159" t="inlineStr">
        <is>
          <t>On Day</t>
        </is>
      </c>
      <c r="B27" s="281" t="n"/>
      <c r="C27" s="93">
        <f>C26</f>
        <v/>
      </c>
      <c r="D27" s="36" t="n"/>
      <c r="E27" s="163">
        <f>IF(D27="", "",
 IF(D27=TIME(0,0,0), 0,
 IF(AND(D27&gt;=TIME(0,0,1), D27&lt;=TIME(2,0,0)), TIME(7,0,0),
 IF(AND(D27&gt;=TIME(6,0,0), D27&lt;=TIME(8,0,0)), TIME(12,0,0),
 IF(AND(D27&gt;TIME(8,0,0), D27&lt;=TIME(13,59,0)), TIME(15,0,0),
 IF(AND(D27&gt;=TIME(14,0,0), D27&lt;=TIME(17,59,0)), TIME(21,0,0),
 IF(AND(D27&gt;=TIME(18,0,0), D27&lt;=TIME(21,59,0)), TIME(0,0,0),
 IF(AND(D27&gt;=TIME(22,0,0), D27&lt;=TIME(23,59,59)), TIME(7,0,0), ""))))))))</f>
        <v/>
      </c>
      <c r="F27" s="164" t="n"/>
      <c r="G27" s="163">
        <f>IF(AND(D27&gt;=TIME(6,0,0),D27&lt;=TIME(8,0,0)),E27,"")</f>
        <v/>
      </c>
      <c r="H27" s="36" t="n"/>
      <c r="I27" s="37">
        <f>ROUND(IF(OR(D27="",E27="",E27=0),0,IF(H27="",MOD(E27-D27,1)*24,MOD(H27-D27,1)*24)),2)</f>
        <v/>
      </c>
      <c r="J27" s="162" t="n"/>
      <c r="K27" s="282" t="n"/>
      <c r="L27" s="271" t="n"/>
      <c r="M27" s="283">
        <f>MAX(0,V27-W27)</f>
        <v/>
      </c>
      <c r="N27" s="38">
        <f>(IF(OR($C27="",$D27=""),0,
 IF(OR($A26="Holiday",$A27="Holiday"),
    IF(ISNUMBER(MATCH(TRIM($B27),{"Phagwah","Good Friday","Easter Monday","Labour Day","Christmas","Eid ul Azha","Romans-2","Globe-12","Neptune P1"},0)),0,$I27),
 IF(AND(NOT(OR($A26="Annual Leave",$A27="Annual Leave")),$A27="Off day"),$I27,
  MAX(0,$I27-$V27)
  ))))+W27</f>
        <v/>
      </c>
      <c r="O27" s="38">
        <f>IF(AND(OR($A26="Holiday",$A27="Holiday"),
        ISNUMBER(MATCH(TRIM($B27),{"Phagwah","Good Friday","Easter Monday","Labour Day","Christmas","Eid ul Azha","Romans-2","Globe-12","Neptune P1"},0))),
   $I27,0)</f>
        <v/>
      </c>
      <c r="P27" s="38">
        <f>IF(OR($O$7="Canteen",$O$7="Head Office"),0,IF($I27&lt;=0,0,IF(AND($I26&lt;=0,OR(TRIM($J27)="Hebrews",TRIM($J27)="Romans",TRIM($J27)="Romans-2",TRIM($J27)="Globe",TRIM($J27)="Globe-12",TRIM($J27)="Neptune P1")),1,0)))</f>
        <v/>
      </c>
      <c r="Q27" s="39" t="n"/>
      <c r="R27" s="38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IF(AND($I26=0,$I27&gt;0),1,0),
      0
   ),
0))</f>
        <v/>
      </c>
      <c r="S27" s="38">
        <f>IF(OR($A26="Annual Leave",$A27="Annual Leave"),IF(AND($A26&lt;&gt;"Annual Leave",$A27="Annual Leave"),8,0),0)</f>
        <v/>
      </c>
      <c r="T27" s="40" t="n"/>
      <c r="U27" s="144">
        <f>MAX(0,40-Y27)</f>
        <v/>
      </c>
      <c r="V27" s="351">
        <f>IF(OR($C27="",$D27=""),0,
 IF(OR($A26="Holiday",$A27="Holiday"),0,
 IF(AND(NOT(OR($A26="Annual Leave",$A27="Annual Leave")),$A27="Off day"),0,
  IF($I26+$I27&gt;=8,IF($I26&gt;=8,0,8-$I26),$I27)
  )))</f>
        <v/>
      </c>
      <c r="W27" s="351">
        <f>MAX(0,V27-U27)</f>
        <v/>
      </c>
      <c r="X27" s="351">
        <f>IF(C27="","",C27-WEEKDAY(C27,1)+1)</f>
        <v/>
      </c>
      <c r="Y27" s="351">
        <f>SUMPRODUCT(($X$14:$X26=X27)*(($V$14:$V26)+($O$14:$O26)))+IF(X27=X14,$L$11,0)</f>
        <v/>
      </c>
      <c r="Z27" s="351" t="n"/>
      <c r="AA27" s="351" t="n"/>
      <c r="AB27" s="351" t="n"/>
      <c r="AC27" s="351" t="n"/>
      <c r="AD27" s="351" t="n"/>
      <c r="AE27" s="351" t="n"/>
      <c r="AF27" s="351" t="n"/>
    </row>
    <row r="28" ht="24" customHeight="1" s="348" thickBot="1">
      <c r="A28" s="176" t="n"/>
      <c r="B28" s="176" t="n"/>
      <c r="C28" s="145" t="n"/>
      <c r="D28" s="6" t="n"/>
      <c r="E28" s="14" t="n"/>
      <c r="F28" s="6" t="n"/>
      <c r="G28" s="6" t="n"/>
      <c r="H28" s="336" t="n"/>
      <c r="I28" s="351" t="n"/>
      <c r="J28" s="336" t="n"/>
      <c r="K28" s="336" t="n"/>
      <c r="L28" s="336" t="n"/>
      <c r="M28" s="99">
        <f>MAX(0,V28-W28)</f>
        <v/>
      </c>
      <c r="N28" s="99">
        <f>(IF(OR($C28="",$D28=""),0,
 IF(OR($A28="Holiday",$A29="Holiday"),
    IF(ISNUMBER(MATCH(TRIM($B28),{"Phagwah","Good Friday","Easter Monday","Labour Day","Christmas","Eid ul Azha","Romans-2","Globe-12","Neptune P1"},0)),0,$I28),
 IF(AND(NOT(OR($A28="Annual Leave",$A29="Annual Leave")),$A28="Off day"),$I28,
  MAX(0,$I28-$V28)
  ))))+W28</f>
        <v/>
      </c>
      <c r="O28" s="99">
        <f>IF(AND(OR($A28="Holiday",$A29="Holiday"),
        ISNUMBER(MATCH(TRIM($B28),{"Phagwah","Good Friday","Easter Monday","Labour Day","Christmas","Eid ul Azha","Romans-2","Globe-12","Neptune P1"},0))),
   $I28,0)</f>
        <v/>
      </c>
      <c r="P28" s="99">
        <f>IF(OR($O$7="Canteen",$O$7="Head Office"),0,IF($I28&lt;=0,0,IF(OR(OR(TRIM($J28)="Hebrews",TRIM($J28)="Romans",TRIM($J28)="Romans-2",TRIM($J28)="Globe",TRIM($J28)="Globe-12",TRIM($J28)="Neptune P1"),AND($I29&gt;0,OR(TRIM($J29)="Hebrews",TRIM($J29)="Romans",TRIM($J29)="Romans-2",TRIM($J29)="Globe",TRIM($J29)="Globe-12",TRIM($J29)="Neptune P1"))),1,0)))</f>
        <v/>
      </c>
      <c r="Q28" s="178" t="n"/>
      <c r="R28" s="15" t="n"/>
      <c r="S28" s="99">
        <f>IF(OR($A28="Annual Leave",$A29="Annual Leave"),IF($A28="Annual Leave",8,0),0)</f>
        <v/>
      </c>
      <c r="T28" s="100">
        <f>SUM(T14:T27)</f>
        <v/>
      </c>
      <c r="U28" s="144">
        <f>MAX(0,40-Y28)</f>
        <v/>
      </c>
      <c r="V28" s="351">
        <f>IF(OR($C28="",$D28=""),0,
 IF(OR($A28="Holiday",$A29="Holiday"),0,
 IF(AND(NOT(OR($A28="Annual Leave",$A29="Annual Leave")),$A28="Off day"),0,
  IF($I28+$I29&gt;=8,IF($I28&gt;=8,8,$I28),$I28)
  )))</f>
        <v/>
      </c>
      <c r="W28" s="351">
        <f>MAX(0,V28-U28)</f>
        <v/>
      </c>
      <c r="X28" s="351">
        <f>IF(C28="","",C28-WEEKDAY(C28,1)+1)</f>
        <v/>
      </c>
      <c r="Y28" s="351">
        <f>SUMPRODUCT(($X$14:$X27=X28)*(($V$14:$V27)+($O$14:$O27)))+IF(X28=X14,$L$11,0)</f>
        <v/>
      </c>
      <c r="Z28" s="351" t="n"/>
      <c r="AA28" s="351" t="n"/>
      <c r="AB28" s="351" t="n"/>
      <c r="AC28" s="351" t="n"/>
      <c r="AD28" s="351" t="n"/>
      <c r="AE28" s="351" t="n"/>
      <c r="AF28" s="351" t="n"/>
    </row>
    <row r="29" hidden="1" ht="15.75" customHeight="1" s="348" thickBot="1">
      <c r="A29" s="179" t="n"/>
      <c r="B29" s="176" t="n"/>
      <c r="C29" s="145" t="n"/>
      <c r="D29" s="6" t="n"/>
      <c r="E29" s="295">
        <f>IF(D29="", "",
 IF(D29=TIME(0,0,0), 0,
 IF(AND(D29&gt;=TIME(0,0,1), D29&lt;=TIME(2,0,0)), TIME(7,0,0),
 IF(AND(D29&gt;=TIME(6,0,0), D29&lt;=TIME(8,0,0)), TIME(12,0,0),
 IF(AND(D29&gt;TIME(8,0,0), D29&lt;=TIME(13,59,0)), TIME(15,0,0),
 IF(AND(D29&gt;=TIME(14,0,0), D29&lt;=TIME(17,59,0)), TIME(21,0,0),
 IF(AND(D29&gt;=TIME(18,0,0), D29&lt;=TIME(21,59,0)), TIME(0,0,0),
 IF(AND(D29&gt;=TIME(22,0,0), D29&lt;=TIME(23,59,59)), TIME(7,0,0), ""))))))))</f>
        <v/>
      </c>
      <c r="F29" s="6" t="n"/>
      <c r="G29" s="6" t="n"/>
      <c r="H29" s="6" t="n"/>
      <c r="I29" s="6" t="n"/>
      <c r="J29" s="6" t="n"/>
      <c r="K29" s="6" t="n"/>
      <c r="L29" s="6" t="n"/>
      <c r="M29" s="4">
        <f>MAX(0,V29-W29)</f>
        <v/>
      </c>
      <c r="N29" s="4">
        <f>(IF(OR($C29="",$D29=""),0,
 IF(OR($A28="Holiday",$A29="Holiday"),
    IF(ISNUMBER(MATCH(TRIM($B29),{"Phagwah","Good Friday","Easter Monday","Labour Day","Christmas","Eid ul Azha","Romans-2","Globe-12","Neptune P1"},0)),0,$I29),
 IF(AND(NOT(OR($A28="Annual Leave",$A29="Annual Leave")),$A29="Off day"),$I29,
  MAX(0,$I29-$V29)
  ))))+W29</f>
        <v/>
      </c>
      <c r="O29" s="4">
        <f>IF(AND(OR($A28="Holiday",$A29="Holiday"),
        ISNUMBER(MATCH(TRIM($B29),{"Phagwah","Good Friday","Easter Monday","Labour Day","Christmas","Eid ul Azha","Romans-2","Globe-12","Neptune P1"},0))),
   $I29,0)</f>
        <v/>
      </c>
      <c r="P29" s="4">
        <f>IF(OR($O$7="Canteen",$O$7="Head Office"),0,IF($I29&lt;=0,0,IF(AND($I28&lt;=0,OR(TRIM($J29)="Hebrews",TRIM($J29)="Romans",TRIM($J29)="Romans-2",TRIM($J29)="Globe",TRIM($J29)="Globe-12",TRIM($J29)="Neptune P1")),1,0)))</f>
        <v/>
      </c>
      <c r="Q29" s="6" t="n"/>
      <c r="R29" s="296">
        <f>IF(OR($O$7="Canteen",$O$7="Head Office"),0,IF(
  AND(
    SUMIFS(I:I, C:C, C29) &gt;= 8,
    COUNTIFS(C$14:C29, C29)=1,
    OR(
      TEXT(D29,"hh:mm:ss")="07:00:00",
      TEXT(D29,"hh:mm:ss")="15:00:00",
      TEXT(D29,"hh:mm:ss")="23:00:00",
      TEXT(D30,"hh:mm:ss")="07:00:00",
      TEXT(D30,"hh:mm:ss")="15:00:00",
      TEXT(D30,"hh:mm:ss")="23:00:00"
    )
  ),
  1,
  0
))</f>
        <v/>
      </c>
      <c r="S29" s="4">
        <f>IF(OR($A28="Annual Leave",$A29="Annual Leave"),IF(AND($A28&lt;&gt;"Annual Leave",$A29="Annual Leave"),8,0),0)</f>
        <v/>
      </c>
      <c r="T29" s="146" t="n"/>
      <c r="U29" s="351">
        <f>MAX(0,40-Y29)</f>
        <v/>
      </c>
      <c r="V29" s="351">
        <f>IF(OR($C29="",$D29=""),0,
 IF(OR($A28="Holiday",$A29="Holiday"),0,
 IF(AND(NOT(OR($A28="Annual Leave",$A29="Annual Leave")),$A29="Off day"),0,
  IF($I28+$I29&gt;=8,IF($I28&gt;=8,0,8-$I28),$I29)
  )))</f>
        <v/>
      </c>
      <c r="W29" s="351">
        <f>MAX(0,V29-U29)</f>
        <v/>
      </c>
      <c r="X29" s="351">
        <f>IF(C29="","",C29-WEEKDAY(C29,1)+1)</f>
        <v/>
      </c>
      <c r="Y29" s="351">
        <f>SUMPRODUCT(($X$14:$X28=X29)*(($V$14:$V28)+($O$14:$O28)))+IF(X29=X14,$L$11,0)</f>
        <v/>
      </c>
      <c r="Z29" s="351" t="n"/>
      <c r="AA29" s="351" t="n"/>
      <c r="AB29" s="351" t="n"/>
      <c r="AC29" s="351" t="n"/>
      <c r="AD29" s="351" t="n"/>
      <c r="AE29" s="351" t="n"/>
      <c r="AF29" s="351" t="n"/>
    </row>
    <row r="30" ht="24" customHeight="1" s="348" thickBot="1">
      <c r="A30" s="147" t="inlineStr">
        <is>
          <t>On Day</t>
        </is>
      </c>
      <c r="B30" s="180" t="n"/>
      <c r="C30" s="88">
        <f>C27+1</f>
        <v/>
      </c>
      <c r="D30" s="54" t="n"/>
      <c r="E30" s="148">
        <f>IF(D30="", "",
 IF(D30=TIME(0,0,0), 0,
 IF(AND(D30&gt;=TIME(0,0,1), D30&lt;=TIME(2,0,0)), TIME(7,0,0),
 IF(AND(D30&gt;=TIME(6,0,0), D30&lt;=TIME(8,0,0)), TIME(12,0,0),
 IF(AND(D30&gt;TIME(8,0,0), D30&lt;=TIME(13,59,0)), TIME(15,0,0),
 IF(AND(D30&gt;=TIME(14,0,0), D30&lt;=TIME(17,59,0)), TIME(21,0,0),
 IF(AND(D30&gt;=TIME(18,0,0), D30&lt;=TIME(21,59,0)), TIME(0,0,0),
 IF(AND(D30&gt;=TIME(22,0,0), D30&lt;=TIME(23,59,59)), TIME(7,0,0), ""))))))))</f>
        <v/>
      </c>
      <c r="F30" s="149" t="n"/>
      <c r="G30" s="148">
        <f>IF(AND(D30&gt;=TIME(6,0,0),D30&lt;=TIME(8,0,0)),E30,"")</f>
        <v/>
      </c>
      <c r="H30" s="54" t="n"/>
      <c r="I30" s="55">
        <f>ROUND(IF(OR(D30="",E30="",E30=0),0,IF(H30="",MOD(E30-D30,1)*24,MOD(H30-D30,1)*24)),2)</f>
        <v/>
      </c>
      <c r="J30" s="150" t="n"/>
      <c r="K30" s="270" t="n"/>
      <c r="L30" s="181" t="n"/>
      <c r="M30" s="272">
        <f>MAX(0,V30-W30)</f>
        <v/>
      </c>
      <c r="N30" s="56">
        <f>(IF(OR($C30="",$D30=""),0,
 IF(OR($A30="Holiday",$A31="Holiday"),
    IF(ISNUMBER(MATCH(TRIM($B30),{"Phagwah","Good Friday","Easter Monday","Labour Day","Christmas","Eid ul Azha","Romans-2","Globe-12","Neptune P1"},0)),0,$I30),
 IF(AND(NOT(OR($A30="Annual Leave",$A31="Annual Leave")),$A30="Off day"),$I30,
  MAX(0,$I30-$V30)
  ))))+W30</f>
        <v/>
      </c>
      <c r="O30" s="56">
        <f>IF(AND(OR($A30="Holiday",$A31="Holiday"),
        ISNUMBER(MATCH(TRIM($B30),{"Phagwah","Good Friday","Easter Monday","Labour Day","Christmas","Eid ul Azha","Romans-2","Globe-12","Neptune P1"},0))),
   $I30,0)</f>
        <v/>
      </c>
      <c r="P30" s="56">
        <f>IF(OR($O$7="Canteen",$O$7="Head Office"),0,IF($I30&lt;=0,0,IF(OR(OR(TRIM($J30)="Hebrews",TRIM($J30)="Romans",TRIM($J30)="Romans-2",TRIM($J30)="Globe",TRIM($J30)="Globe-12",TRIM($J30)="Neptune P1"),AND($I31&gt;0,OR(TRIM($J31)="Hebrews",TRIM($J31)="Romans",TRIM($J31)="Romans-2",TRIM($J31)="Globe",TRIM($J31)="Globe-12",TRIM($J31)="Neptune P1"))),1,0)))</f>
        <v/>
      </c>
      <c r="Q30" s="57" t="n"/>
      <c r="R30" s="56">
        <f>IF(OR($O$7="Canteen",$O$7="Head Office"),0,IF(
  AND(
    SUMIFS(I:I, C:C, C30) &gt;= 8,
    COUNTIFS(C$14:C30, C30)=1,
    OR(
      TEXT(D30,"hh:mm:ss")="07:00:00",
      TEXT(D30,"hh:mm:ss")="15:00:00",
      TEXT(D30,"hh:mm:ss")="23:00:00",
      TEXT(D31,"hh:mm:ss")="07:00:00",
      TEXT(D31,"hh:mm:ss")="15:00:00",
      TEXT(D31,"hh:mm:ss")="23:00:00"
    )
  ),
  1,
  0
))</f>
        <v/>
      </c>
      <c r="S30" s="56">
        <f>IF(OR($A30="Annual Leave",$A31="Annual Leave"),IF($A30="Annual Leave",8,0),0)</f>
        <v/>
      </c>
      <c r="T30" s="58" t="n"/>
      <c r="U30" s="144">
        <f>MAX(0,40-Y30)</f>
        <v/>
      </c>
      <c r="V30" s="151">
        <f>IF(OR($C30="",$D30=""),0,
 IF(OR($A30="Holiday",$A31="Holiday"),0,
 IF(AND(NOT(OR($A30="Annual Leave",$A31="Annual Leave")),$A30="Off day"),0,
  IF($I30+$I31&gt;=8,IF($I30&gt;=8,8,$I30),$I30)
  )))</f>
        <v/>
      </c>
      <c r="W30" s="151">
        <f>MAX(0,V30-U30)</f>
        <v/>
      </c>
      <c r="X30" s="151">
        <f>IF(C30="","",C30-WEEKDAY(C30,1)+1)</f>
        <v/>
      </c>
      <c r="Y30" s="151">
        <f>SUMPRODUCT(($X$14:$X29=X30)*(($V$14:$V29)+($O$14:$O29)))+IF(X30=X14,$L$11,0)</f>
        <v/>
      </c>
      <c r="Z30" s="151" t="n"/>
      <c r="AA30" s="151" t="n"/>
      <c r="AB30" s="151" t="n"/>
      <c r="AC30" s="351" t="n"/>
      <c r="AD30" s="351" t="n"/>
      <c r="AE30" s="351" t="n"/>
      <c r="AF30" s="351" t="n"/>
    </row>
    <row r="31" ht="24" customHeight="1" s="348" thickBot="1">
      <c r="A31" s="147" t="inlineStr">
        <is>
          <t>On Day</t>
        </is>
      </c>
      <c r="B31" s="182" t="n"/>
      <c r="C31" s="89">
        <f>C30</f>
        <v/>
      </c>
      <c r="D31" s="59" t="n"/>
      <c r="E31" s="152">
        <f>IF(D31="", "",
 IF(D31=TIME(0,0,0), 0,
 IF(AND(D31&gt;=TIME(0,0,1), D31&lt;=TIME(2,0,0)), TIME(7,0,0),
 IF(AND(D31&gt;=TIME(6,0,0), D31&lt;=TIME(8,0,0)), TIME(12,0,0),
 IF(AND(D31&gt;TIME(8,0,0), D31&lt;=TIME(13,59,0)), TIME(15,0,0),
 IF(AND(D31&gt;=TIME(14,0,0), D31&lt;=TIME(17,59,0)), TIME(21,0,0),
 IF(AND(D31&gt;=TIME(18,0,0), D31&lt;=TIME(21,59,0)), TIME(0,0,0),
 IF(AND(D31&gt;=TIME(22,0,0), D31&lt;=TIME(23,59,59)), TIME(7,0,0), ""))))))))</f>
        <v/>
      </c>
      <c r="F31" s="153" t="n"/>
      <c r="G31" s="152">
        <f>IF(AND(D31&gt;=TIME(6,0,0),D31&lt;=TIME(8,0,0)),E31,"")</f>
        <v/>
      </c>
      <c r="H31" s="59" t="n"/>
      <c r="I31" s="60">
        <f>ROUND(IF(OR(D31="",E31="",E31=0),0,IF(H31="",MOD(E31-D31,1)*24,MOD(H31-D31,1)*24)),2)</f>
        <v/>
      </c>
      <c r="J31" s="150" t="n"/>
      <c r="K31" s="270" t="n"/>
      <c r="L31" s="183" t="n"/>
      <c r="M31" s="272">
        <f>MAX(0,V31-W31)</f>
        <v/>
      </c>
      <c r="N31" s="61">
        <f>(IF(OR($C31="",$D31=""),0,
 IF(OR($A30="Holiday",$A31="Holiday"),
    IF(ISNUMBER(MATCH(TRIM($B31),{"Phagwah","Good Friday","Easter Monday","Labour Day","Christmas","Eid ul Azha","Romans-2","Globe-12","Neptune P1"},0)),0,$I31),
 IF(AND(NOT(OR($A30="Annual Leave",$A31="Annual Leave")),$A31="Off day"),$I31,
  MAX(0,$I31-$V31)
  ))))+W31</f>
        <v/>
      </c>
      <c r="O31" s="61">
        <f>IF(AND(OR($A30="Holiday",$A31="Holiday"),
        ISNUMBER(MATCH(TRIM($B31),{"Phagwah","Good Friday","Easter Monday","Labour Day","Christmas","Eid ul Azha","Romans-2","Globe-12","Neptune P1"},0))),
   $I31,0)</f>
        <v/>
      </c>
      <c r="P31" s="61">
        <f>IF(OR($O$7="Canteen",$O$7="Head Office"),0,IF($I31&lt;=0,0,IF(AND($I30&lt;=0,OR(TRIM($J31)="Hebrews",TRIM($J31)="Romans",TRIM($J31)="Romans-2",TRIM($J31)="Globe",TRIM($J31)="Globe-12",TRIM($J31)="Neptune P1")),1,0)))</f>
        <v/>
      </c>
      <c r="Q31" s="62" t="n"/>
      <c r="R31" s="61">
        <f>IF(OR($O$7="Canteen",$O$7="Head Office"),0,IF(
  AND(
    SUMIFS(I:I, C:C, C31) &gt;= 8,
    COUNTIFS(C$14:C31, C31)=1,
    OR(
      TEXT(D31,"hh:mm:ss")="07:00:00",
      TEXT(D31,"hh:mm:ss")="15:00:00",
      TEXT(D31,"hh:mm:ss")="23:00:00",
      TEXT(D32,"hh:mm:ss")="07:00:00",
      TEXT(D32,"hh:mm:ss")="15:00:00",
      TEXT(D32,"hh:mm:ss")="23:00:00"
    )
  ),
  1,
  0
))</f>
        <v/>
      </c>
      <c r="S31" s="61">
        <f>IF(OR($A30="Annual Leave",$A31="Annual Leave"),IF(AND($A30&lt;&gt;"Annual Leave",$A31="Annual Leave"),8,0),0)</f>
        <v/>
      </c>
      <c r="T31" s="63" t="n"/>
      <c r="U31" s="144">
        <f>MAX(0,40-Y31)</f>
        <v/>
      </c>
      <c r="V31" s="151">
        <f>IF(OR($C31="",$D31=""),0,
 IF(OR($A30="Holiday",$A31="Holiday"),0,
 IF(AND(NOT(OR($A30="Annual Leave",$A31="Annual Leave")),$A31="Off day"),0,
  IF($I30+$I31&gt;=8,IF($I30&gt;=8,0,8-$I30),$I31)
  )))</f>
        <v/>
      </c>
      <c r="W31" s="151">
        <f>MAX(0,V31-U31)</f>
        <v/>
      </c>
      <c r="X31" s="151">
        <f>IF(C31="","",C31-WEEKDAY(C31,1)+1)</f>
        <v/>
      </c>
      <c r="Y31" s="151">
        <f>SUMPRODUCT(($X$14:$X30=X31)*(($V$14:$V30)+($O$14:$O30)))+IF(X31=X14,$L$11,0)</f>
        <v/>
      </c>
      <c r="Z31" s="151" t="n"/>
      <c r="AA31" s="151" t="n"/>
      <c r="AB31" s="151" t="n"/>
      <c r="AC31" s="351" t="n"/>
      <c r="AD31" s="351" t="n"/>
      <c r="AE31" s="351" t="n"/>
      <c r="AF31" s="351" t="n"/>
    </row>
    <row r="32" ht="24" customHeight="1" s="348" thickBot="1">
      <c r="A32" s="184" t="inlineStr">
        <is>
          <t>On Day</t>
        </is>
      </c>
      <c r="B32" s="185" t="n"/>
      <c r="C32" s="101">
        <f>C30+1</f>
        <v/>
      </c>
      <c r="D32" s="11" t="n"/>
      <c r="E32" s="186">
        <f>IF(D32="", "",
 IF(D32=TIME(0,0,0), 0,
 IF(AND(D32&gt;=TIME(0,0,1), D32&lt;=TIME(2,0,0)), TIME(7,0,0),
 IF(AND(D32&gt;=TIME(6,0,0), D32&lt;=TIME(8,0,0)), TIME(12,0,0),
 IF(AND(D32&gt;TIME(8,0,0), D32&lt;=TIME(13,59,0)), TIME(15,0,0),
 IF(AND(D32&gt;=TIME(14,0,0), D32&lt;=TIME(17,59,0)), TIME(21,0,0),
 IF(AND(D32&gt;=TIME(18,0,0), D32&lt;=TIME(21,59,0)), TIME(0,0,0),
 IF(AND(D32&gt;=TIME(22,0,0), D32&lt;=TIME(23,59,59)), TIME(7,0,0), ""))))))))</f>
        <v/>
      </c>
      <c r="F32" s="187" t="n"/>
      <c r="G32" s="186">
        <f>IF(AND(D32&gt;=TIME(6,0,0),D32&lt;=TIME(8,0,0)),E32,"")</f>
        <v/>
      </c>
      <c r="H32" s="11" t="n"/>
      <c r="I32" s="87">
        <f>ROUND(IF(OR(D32="",E32="",E32=0),0,IF(H32="",MOD(E32-D32,1)*24,MOD(H32-D32,1)*24)),2)</f>
        <v/>
      </c>
      <c r="J32" s="188" t="n"/>
      <c r="K32" s="297" t="n"/>
      <c r="L32" s="189" t="n"/>
      <c r="M32" s="298">
        <f>MAX(0,V32-W32)</f>
        <v/>
      </c>
      <c r="N32" s="12">
        <f>(IF(OR($C32="",$D32=""),0,
 IF(OR($A32="Holiday",$A33="Holiday"),
    IF(ISNUMBER(MATCH(TRIM($B32),{"Phagwah","Good Friday","Easter Monday","Labour Day","Christmas","Eid ul Azha","Romans-2","Globe-12","Neptune P1"},0)),0,$I32),
 IF(AND(NOT(OR($A32="Annual Leave",$A33="Annual Leave")),$A32="Off day"),$I32,
  MAX(0,$I32-$V32)
  ))))+W32</f>
        <v/>
      </c>
      <c r="O32" s="12">
        <f>IF(AND(OR($A32="Holiday",$A33="Holiday"),
        ISNUMBER(MATCH(TRIM($B32),{"Phagwah","Good Friday","Easter Monday","Labour Day","Christmas","Eid ul Azha","Romans-2","Globe-12","Neptune P1"},0))),
   $I32,0)</f>
        <v/>
      </c>
      <c r="P32" s="12">
        <f>IF(OR($O$7="Canteen",$O$7="Head Office"),0,IF($I32&lt;=0,0,IF(OR(OR(TRIM($J32)="Hebrews",TRIM($J32)="Romans",TRIM($J32)="Romans-2",TRIM($J32)="Globe",TRIM($J32)="Globe-12",TRIM($J32)="Neptune P1"),AND($I33&gt;0,OR(TRIM($J33)="Hebrews",TRIM($J33)="Romans",TRIM($J33)="Romans-2",TRIM($J33)="Globe",TRIM($J33)="Globe-12",TRIM($J33)="Neptune P1"))),1,0)))</f>
        <v/>
      </c>
      <c r="Q32" s="13" t="n"/>
      <c r="R32" s="12">
        <f>IF(OR($O$7="Canteen",$O$7="Head Office"),0,IF(
  AND(
    SUMIFS(I:I, C:C, C32) &gt;= 8,
    COUNTIFS(C$14:C32, C32)=1,
    OR(
      TEXT(D32,"hh:mm:ss")="07:00:00",
      TEXT(D32,"hh:mm:ss")="15:00:00",
      TEXT(D32,"hh:mm:ss")="23:00:00",
      TEXT(D33,"hh:mm:ss")="07:00:00",
      TEXT(D33,"hh:mm:ss")="15:00:00",
      TEXT(D33,"hh:mm:ss")="23:00:00"
    )
  ),
  1,
  0
))</f>
        <v/>
      </c>
      <c r="S32" s="12">
        <f>IF(OR($A32="Annual Leave",$A33="Annual Leave"),IF($A32="Annual Leave",8,0),0)</f>
        <v/>
      </c>
      <c r="T32" s="102" t="n"/>
      <c r="U32" s="144">
        <f>MAX(0,40-Y32)</f>
        <v/>
      </c>
      <c r="V32" s="351">
        <f>IF(OR($C32="",$D32=""),0,
 IF(OR($A32="Holiday",$A33="Holiday"),0,
 IF(AND(NOT(OR($A32="Annual Leave",$A33="Annual Leave")),$A32="Off day"),0,
  IF($I32+$I33&gt;=8,IF($I32&gt;=8,8,$I32),$I32)
  )))</f>
        <v/>
      </c>
      <c r="W32" s="351">
        <f>MAX(0,V32-U32)</f>
        <v/>
      </c>
      <c r="X32" s="351">
        <f>IF(C32="","",C32-WEEKDAY(C32,1)+1)</f>
        <v/>
      </c>
      <c r="Y32" s="351">
        <f>SUMPRODUCT(($X$14:$X31=X32)*(($V$14:$V31)+($O$14:$O31)))+IF(X32=X14,$L$11,0)</f>
        <v/>
      </c>
      <c r="Z32" s="351" t="n"/>
      <c r="AA32" s="351" t="n"/>
      <c r="AB32" s="351" t="n"/>
      <c r="AC32" s="351" t="n"/>
      <c r="AD32" s="351" t="n"/>
      <c r="AE32" s="351" t="n"/>
      <c r="AF32" s="351" t="n"/>
    </row>
    <row r="33" ht="24" customHeight="1" s="348" thickBot="1">
      <c r="A33" s="184" t="inlineStr">
        <is>
          <t>On Day</t>
        </is>
      </c>
      <c r="B33" s="299" t="n"/>
      <c r="C33" s="101">
        <f>C32</f>
        <v/>
      </c>
      <c r="D33" s="300" t="n"/>
      <c r="E33" s="301">
        <f>IF(D33="", "",
 IF(D33=TIME(0,0,0), 0,
 IF(AND(D33&gt;=TIME(0,0,1), D33&lt;=TIME(2,0,0)), TIME(7,0,0),
 IF(AND(D33&gt;=TIME(6,0,0), D33&lt;=TIME(8,0,0)), TIME(12,0,0),
 IF(AND(D33&gt;TIME(8,0,0), D33&lt;=TIME(13,59,0)), TIME(15,0,0),
 IF(AND(D33&gt;=TIME(14,0,0), D33&lt;=TIME(17,59,0)), TIME(21,0,0),
 IF(AND(D33&gt;=TIME(18,0,0), D33&lt;=TIME(21,59,0)), TIME(0,0,0),
 IF(AND(D33&gt;=TIME(22,0,0), D33&lt;=TIME(23,59,59)), TIME(7,0,0), ""))))))))</f>
        <v/>
      </c>
      <c r="F33" s="187" t="n"/>
      <c r="G33" s="301">
        <f>IF(AND(D33&gt;=TIME(6,0,0),D33&lt;=TIME(8,0,0)),E33,"")</f>
        <v/>
      </c>
      <c r="H33" s="300" t="n"/>
      <c r="I33" s="87">
        <f>ROUND(IF(OR(D33="",E33="",E33=0),0,IF(H33="",MOD(E33-D33,1)*24,MOD(H33-D33,1)*24)),2)</f>
        <v/>
      </c>
      <c r="J33" s="190" t="n"/>
      <c r="K33" s="297" t="n"/>
      <c r="L33" s="189" t="n"/>
      <c r="M33" s="298">
        <f>MAX(0,V33-W33)</f>
        <v/>
      </c>
      <c r="N33" s="302">
        <f>(IF(OR($C33="",$D33=""),0,
 IF(OR($A32="Holiday",$A33="Holiday"),
    IF(ISNUMBER(MATCH(TRIM($B33),{"Phagwah","Good Friday","Easter Monday","Labour Day","Christmas","Eid ul Azha","Romans-2","Globe-12","Neptune P1"},0)),0,$I33),
 IF(AND(NOT(OR($A32="Annual Leave",$A33="Annual Leave")),$A33="Off day"),$I33,
  MAX(0,$I33-$V33)
  ))))+W33</f>
        <v/>
      </c>
      <c r="O33" s="302">
        <f>IF(AND(OR($A32="Holiday",$A33="Holiday"),
        ISNUMBER(MATCH(TRIM($B33),{"Phagwah","Good Friday","Easter Monday","Labour Day","Christmas","Eid ul Azha","Romans-2","Globe-12","Neptune P1"},0))),
   $I33,0)</f>
        <v/>
      </c>
      <c r="P33" s="302">
        <f>IF(OR($O$7="Canteen",$O$7="Head Office"),0,IF($I33&lt;=0,0,IF(AND($I32&lt;=0,OR(TRIM($J33)="Hebrews",TRIM($J33)="Romans",TRIM($J33)="Romans-2",TRIM($J33)="Globe",TRIM($J33)="Globe-12",TRIM($J33)="Neptune P1")),1,0)))</f>
        <v/>
      </c>
      <c r="Q33" s="303" t="n"/>
      <c r="R33" s="302">
        <f>IF(OR($O$7="Canteen",$O$7="Head Office"),0,IF(
  AND(
    SUMIFS(I:I, C:C, C33) &gt;= 8,
    COUNTIFS(C$14:C33, C33)=1,
    OR(
      TEXT(D33,"hh:mm:ss")="07:00:00",
      TEXT(D33,"hh:mm:ss")="15:00:00",
      TEXT(D33,"hh:mm:ss")="23:00:00",
      TEXT(D34,"hh:mm:ss")="07:00:00",
      TEXT(D34,"hh:mm:ss")="15:00:00",
      TEXT(D34,"hh:mm:ss")="23:00:00"
    )
  ),
  1,
  0
))</f>
        <v/>
      </c>
      <c r="S33" s="302">
        <f>IF(OR($A32="Annual Leave",$A33="Annual Leave"),IF(AND($A32&lt;&gt;"Annual Leave",$A33="Annual Leave"),8,0),0)</f>
        <v/>
      </c>
      <c r="T33" s="304" t="n"/>
      <c r="U33" s="144">
        <f>MAX(0,40-Y33)</f>
        <v/>
      </c>
      <c r="V33" s="351">
        <f>IF(OR($C33="",$D33=""),0,
 IF(OR($A32="Holiday",$A33="Holiday"),0,
 IF(AND(NOT(OR($A32="Annual Leave",$A33="Annual Leave")),$A33="Off day"),0,
  IF($I32+$I33&gt;=8,IF($I32&gt;=8,0,8-$I32),$I33)
  )))</f>
        <v/>
      </c>
      <c r="W33" s="351">
        <f>MAX(0,V33-U33)</f>
        <v/>
      </c>
      <c r="X33" s="351">
        <f>IF(C33="","",C33-WEEKDAY(C33,1)+1)</f>
        <v/>
      </c>
      <c r="Y33" s="351">
        <f>SUMPRODUCT(($X$14:$X32=X33)*(($V$14:$V32)+($O$14:$O32)))+IF(X33=X14,$L$11,0)</f>
        <v/>
      </c>
      <c r="Z33" s="351" t="n"/>
      <c r="AA33" s="351" t="n"/>
      <c r="AB33" s="351" t="n"/>
      <c r="AC33" s="351" t="n"/>
      <c r="AD33" s="351" t="n"/>
      <c r="AE33" s="351" t="n"/>
      <c r="AF33" s="351" t="n"/>
    </row>
    <row r="34" ht="24" customHeight="1" s="348" thickBot="1">
      <c r="A34" s="159" t="inlineStr">
        <is>
          <t>On Day</t>
        </is>
      </c>
      <c r="B34" s="191" t="n"/>
      <c r="C34" s="92">
        <f>C32+1</f>
        <v/>
      </c>
      <c r="D34" s="31" t="n"/>
      <c r="E34" s="160">
        <f>IF(D34="", "",
 IF(D34=TIME(0,0,0), 0,
 IF(AND(D34&gt;=TIME(0,0,1), D34&lt;=TIME(2,0,0)), TIME(7,0,0),
 IF(AND(D34&gt;=TIME(6,0,0), D34&lt;=TIME(8,0,0)), TIME(12,0,0),
 IF(AND(D34&gt;TIME(8,0,0), D34&lt;=TIME(13,59,0)), TIME(15,0,0),
 IF(AND(D34&gt;=TIME(14,0,0), D34&lt;=TIME(17,59,0)), TIME(21,0,0),
 IF(AND(D34&gt;=TIME(18,0,0), D34&lt;=TIME(21,59,0)), TIME(0,0,0),
 IF(AND(D34&gt;=TIME(22,0,0), D34&lt;=TIME(23,59,59)), TIME(7,0,0), ""))))))))</f>
        <v/>
      </c>
      <c r="F34" s="161" t="n"/>
      <c r="G34" s="160">
        <f>IF(AND(D34&gt;=TIME(6,0,0),D34&lt;=TIME(8,0,0)),E34,"")</f>
        <v/>
      </c>
      <c r="H34" s="31" t="n"/>
      <c r="I34" s="32">
        <f>ROUND(IF(OR(D34="",E34="",E34=0),0,IF(H34="",MOD(E34-D34,1)*24,MOD(H34-D34,1)*24)),2)</f>
        <v/>
      </c>
      <c r="J34" s="162" t="n"/>
      <c r="K34" s="282" t="n"/>
      <c r="L34" s="181" t="n"/>
      <c r="M34" s="283">
        <f>MAX(0,V34-W34)</f>
        <v/>
      </c>
      <c r="N34" s="33">
        <f>(IF(OR($C34="",$D34=""),0,
 IF(OR($A34="Holiday",$A35="Holiday"),
    IF(ISNUMBER(MATCH(TRIM($B34),{"Phagwah","Good Friday","Easter Monday","Labour Day","Christmas","Eid ul Azha","Romans-2","Globe-12","Neptune P1"},0)),0,$I34),
 IF(AND(NOT(OR($A34="Annual Leave",$A35="Annual Leave")),$A34="Off day"),$I34,
  MAX(0,$I34-$V34)
  ))))+W34</f>
        <v/>
      </c>
      <c r="O34" s="33">
        <f>IF(AND(OR($A34="Holiday",$A35="Holiday"),
        ISNUMBER(MATCH(TRIM($B34),{"Phagwah","Good Friday","Easter Monday","Labour Day","Christmas","Eid ul Azha","Romans-2","Globe-12","Neptune P1"},0))),
   $I34,0)</f>
        <v/>
      </c>
      <c r="P34" s="33">
        <f>IF(OR($O$7="Canteen",$O$7="Head Office"),0,IF($I34&lt;=0,0,IF(OR(OR(TRIM($J34)="Hebrews",TRIM($J34)="Romans",TRIM($J34)="Romans-2",TRIM($J34)="Globe",TRIM($J34)="Globe-12",TRIM($J34)="Neptune P1"),AND($I35&gt;0,OR(TRIM($J35)="Hebrews",TRIM($J35)="Romans",TRIM($J35)="Romans-2",TRIM($J35)="Globe",TRIM($J35)="Globe-12",TRIM($J35)="Neptune P1"))),1,0)))</f>
        <v/>
      </c>
      <c r="Q34" s="34" t="n"/>
      <c r="R34" s="33">
        <f>IF(OR($O$7="Canteen",$O$7="Head Office"),0,IF(
  AND(
    SUMIFS(I:I, C:C, C34) &gt;= 8,
    COUNTIFS(C$14:C34, C34)=1,
    OR(
      TEXT(D34,"hh:mm:ss")="07:00:00",
      TEXT(D34,"hh:mm:ss")="15:00:00",
      TEXT(D34,"hh:mm:ss")="23:00:00",
      TEXT(D35,"hh:mm:ss")="07:00:00",
      TEXT(D35,"hh:mm:ss")="15:00:00",
      TEXT(D35,"hh:mm:ss")="23:00:00"
    )
  ),
  1,
  0
))</f>
        <v/>
      </c>
      <c r="S34" s="33">
        <f>IF(OR($A34="Annual Leave",$A35="Annual Leave"),IF($A34="Annual Leave",8,0),0)</f>
        <v/>
      </c>
      <c r="T34" s="35" t="n"/>
      <c r="U34" s="144">
        <f>MAX(0,40-Y34)</f>
        <v/>
      </c>
      <c r="V34" s="351">
        <f>IF(OR($C34="",$D34=""),0,
 IF(OR($A34="Holiday",$A35="Holiday"),0,
 IF(AND(NOT(OR($A34="Annual Leave",$A35="Annual Leave")),$A34="Off day"),0,
  IF($I34+$I35&gt;=8,IF($I34&gt;=8,8,$I34),$I34)
  )))</f>
        <v/>
      </c>
      <c r="W34" s="351">
        <f>MAX(0,V34-U34)</f>
        <v/>
      </c>
      <c r="X34" s="351">
        <f>IF(C34="","",C34-WEEKDAY(C34,1)+1)</f>
        <v/>
      </c>
      <c r="Y34" s="351">
        <f>SUMPRODUCT(($X$14:$X33=X34)*(($V$14:$V33)+($O$14:$O33)))+IF(X34=X14,$L$11,0)</f>
        <v/>
      </c>
      <c r="Z34" s="351" t="n"/>
      <c r="AA34" s="351" t="n"/>
      <c r="AB34" s="351" t="n"/>
      <c r="AC34" s="351" t="n"/>
      <c r="AD34" s="351" t="n"/>
      <c r="AE34" s="351" t="n"/>
      <c r="AF34" s="351" t="n"/>
    </row>
    <row r="35" ht="24" customHeight="1" s="348" thickBot="1">
      <c r="A35" s="159" t="inlineStr">
        <is>
          <t>On Day</t>
        </is>
      </c>
      <c r="B35" s="192" t="n"/>
      <c r="C35" s="93">
        <f>C34</f>
        <v/>
      </c>
      <c r="D35" s="36" t="n"/>
      <c r="E35" s="163">
        <f>IF(D35="", "",
 IF(D35=TIME(0,0,0), 0,
 IF(AND(D35&gt;=TIME(0,0,1), D35&lt;=TIME(2,0,0)), TIME(7,0,0),
 IF(AND(D35&gt;=TIME(6,0,0), D35&lt;=TIME(8,0,0)), TIME(12,0,0),
 IF(AND(D35&gt;TIME(8,0,0), D35&lt;=TIME(13,59,0)), TIME(15,0,0),
 IF(AND(D35&gt;=TIME(14,0,0), D35&lt;=TIME(17,59,0)), TIME(21,0,0),
 IF(AND(D35&gt;=TIME(18,0,0), D35&lt;=TIME(21,59,0)), TIME(0,0,0),
 IF(AND(D35&gt;=TIME(22,0,0), D35&lt;=TIME(23,59,59)), TIME(7,0,0), ""))))))))</f>
        <v/>
      </c>
      <c r="F35" s="164" t="n"/>
      <c r="G35" s="163">
        <f>IF(AND(D35&gt;=TIME(6,0,0),D35&lt;=TIME(8,0,0)),E35,"")</f>
        <v/>
      </c>
      <c r="H35" s="36" t="n"/>
      <c r="I35" s="37">
        <f>ROUND(IF(OR(D35="",E35="",E35=0),0,IF(H35="",MOD(E35-D35,1)*24,MOD(H35-D35,1)*24)),2)</f>
        <v/>
      </c>
      <c r="J35" s="162" t="n"/>
      <c r="K35" s="282" t="n"/>
      <c r="L35" s="183" t="n"/>
      <c r="M35" s="283">
        <f>MAX(0,V35-W35)</f>
        <v/>
      </c>
      <c r="N35" s="38">
        <f>(IF(OR($C35="",$D35=""),0,
 IF(OR($A34="Holiday",$A35="Holiday"),
    IF(ISNUMBER(MATCH(TRIM($B35),{"Phagwah","Good Friday","Easter Monday","Labour Day","Christmas","Eid ul Azha","Romans-2","Globe-12","Neptune P1"},0)),0,$I35),
 IF(AND(NOT(OR($A34="Annual Leave",$A35="Annual Leave")),$A35="Off day"),$I35,
  MAX(0,$I35-$V35)
  ))))+W35</f>
        <v/>
      </c>
      <c r="O35" s="38">
        <f>IF(AND(OR($A34="Holiday",$A35="Holiday"),
        ISNUMBER(MATCH(TRIM($B35),{"Phagwah","Good Friday","Easter Monday","Labour Day","Christmas","Eid ul Azha","Romans-2","Globe-12","Neptune P1"},0))),
   $I35,0)</f>
        <v/>
      </c>
      <c r="P35" s="38">
        <f>IF(OR($O$7="Canteen",$O$7="Head Office"),0,IF($I35&lt;=0,0,IF(AND($I34&lt;=0,OR(TRIM($J35)="Hebrews",TRIM($J35)="Romans",TRIM($J35)="Romans-2",TRIM($J35)="Globe",TRIM($J35)="Globe-12",TRIM($J35)="Neptune P1")),1,0)))</f>
        <v/>
      </c>
      <c r="Q35" s="39" t="n"/>
      <c r="R35" s="38">
        <f>IF(OR($O$7="Canteen",$O$7="Head Office"),0,IF(
  AND(
    SUMIFS(I:I, C:C, C35) &gt;= 8,
    COUNTIFS(C$14:C35, C35)=1,
    OR(
      TEXT(D35,"hh:mm:ss")="07:00:00",
      TEXT(D35,"hh:mm:ss")="15:00:00",
      TEXT(D35,"hh:mm:ss")="23:00:00",
      TEXT(D36,"hh:mm:ss")="07:00:00",
      TEXT(D36,"hh:mm:ss")="15:00:00",
      TEXT(D36,"hh:mm:ss")="23:00:00"
    )
  ),
  1,
  0
))</f>
        <v/>
      </c>
      <c r="S35" s="38">
        <f>IF(OR($A34="Annual Leave",$A35="Annual Leave"),IF(AND($A34&lt;&gt;"Annual Leave",$A35="Annual Leave"),8,0),0)</f>
        <v/>
      </c>
      <c r="T35" s="40" t="n"/>
      <c r="U35" s="144">
        <f>MAX(0,40-Y35)</f>
        <v/>
      </c>
      <c r="V35" s="351">
        <f>IF(OR($C35="",$D35=""),0,
 IF(OR($A34="Holiday",$A35="Holiday"),0,
 IF(AND(NOT(OR($A34="Annual Leave",$A35="Annual Leave")),$A35="Off day"),0,
  IF($I34+$I35&gt;=8,IF($I34&gt;=8,0,8-$I34),$I35)
  )))</f>
        <v/>
      </c>
      <c r="W35" s="351">
        <f>MAX(0,V35-U35)</f>
        <v/>
      </c>
      <c r="X35" s="351">
        <f>IF(C35="","",C35-WEEKDAY(C35,1)+1)</f>
        <v/>
      </c>
      <c r="Y35" s="351">
        <f>SUMPRODUCT(($X$14:$X34=X35)*(($V$14:$V34)+($O$14:$O34)))+IF(X35=X14,$L$11,0)</f>
        <v/>
      </c>
      <c r="Z35" s="351" t="n"/>
      <c r="AA35" s="351" t="n"/>
      <c r="AB35" s="351" t="n"/>
      <c r="AC35" s="351" t="n"/>
      <c r="AD35" s="351" t="n"/>
      <c r="AE35" s="351" t="n"/>
      <c r="AF35" s="351" t="n"/>
    </row>
    <row r="36" ht="24" customHeight="1" s="348" thickBot="1">
      <c r="A36" s="154" t="inlineStr">
        <is>
          <t>On Day</t>
        </is>
      </c>
      <c r="B36" s="193" t="n"/>
      <c r="C36" s="90">
        <f>C34+1</f>
        <v/>
      </c>
      <c r="D36" s="8" t="n"/>
      <c r="E36" s="155">
        <f>IF(D36="", "",
 IF(D36=TIME(0,0,0), 0,
 IF(AND(D36&gt;=TIME(0,0,1), D36&lt;=TIME(2,0,0)), TIME(7,0,0),
 IF(AND(D36&gt;=TIME(6,0,0), D36&lt;=TIME(8,0,0)), TIME(12,0,0),
 IF(AND(D36&gt;TIME(8,0,0), D36&lt;=TIME(13,59,0)), TIME(15,0,0),
 IF(AND(D36&gt;=TIME(14,0,0), D36&lt;=TIME(17,59,0)), TIME(21,0,0),
 IF(AND(D36&gt;=TIME(18,0,0), D36&lt;=TIME(21,59,0)), TIME(0,0,0),
 IF(AND(D36&gt;=TIME(22,0,0), D36&lt;=TIME(23,59,59)), TIME(7,0,0), ""))))))))</f>
        <v/>
      </c>
      <c r="F36" s="156" t="n"/>
      <c r="G36" s="155">
        <f>IF(AND(D36&gt;=TIME(6,0,0),D36&lt;=TIME(8,0,0)),E36,"")</f>
        <v/>
      </c>
      <c r="H36" s="8" t="n"/>
      <c r="I36" s="30">
        <f>ROUND(IF(OR(D36="",E36="",E36=0),0,IF(H36="",MOD(E36-D36,1)*24,MOD(H36-D36,1)*24)),2)</f>
        <v/>
      </c>
      <c r="J36" s="157" t="n"/>
      <c r="K36" s="274" t="n"/>
      <c r="L36" s="189" t="n"/>
      <c r="M36" s="275">
        <f>MAX(0,V36-W36)</f>
        <v/>
      </c>
      <c r="N36" s="9">
        <f>(IF(OR($C36="",$D36=""),0,
 IF(OR($A36="Holiday",$A37="Holiday"),
    IF(ISNUMBER(MATCH(TRIM($B36),{"Phagwah","Good Friday","Easter Monday","Labour Day","Christmas","Eid ul Azha","Romans-2","Globe-12","Neptune P1"},0)),0,$I36),
 IF(AND(NOT(OR($A36="Annual Leave",$A37="Annual Leave")),$A36="Off day"),$I36,
  MAX(0,$I36-$V36)
  ))))+W36</f>
        <v/>
      </c>
      <c r="O36" s="9">
        <f>IF(AND(OR($A36="Holiday",$A37="Holiday"),
        ISNUMBER(MATCH(TRIM($B36),{"Phagwah","Good Friday","Easter Monday","Labour Day","Christmas","Eid ul Azha","Romans-2","Globe-12","Neptune P1"},0))),
   $I36,0)</f>
        <v/>
      </c>
      <c r="P36" s="9">
        <f>IF(OR($O$7="Canteen",$O$7="Head Office"),0,IF($I36&lt;=0,0,IF(OR(OR(TRIM($J36)="Hebrews",TRIM($J36)="Romans",TRIM($J36)="Romans-2",TRIM($J36)="Globe",TRIM($J36)="Globe-12",TRIM($J36)="Neptune P1"),AND($I37&gt;0,OR(TRIM($J37)="Hebrews",TRIM($J37)="Romans",TRIM($J37)="Romans-2",TRIM($J37)="Globe",TRIM($J37)="Globe-12",TRIM($J37)="Neptune P1"))),1,0)))</f>
        <v/>
      </c>
      <c r="Q36" s="10" t="n"/>
      <c r="R36" s="9">
        <f>IF(OR($O$7="Canteen",$O$7="Head Office"),0,IF(
  AND(
    SUMIFS(I:I, C:C, C36) &gt;= 8,
    COUNTIFS(C$14:C36, C36)=1,
    OR(
      TEXT(D36,"hh:mm:ss")="07:00:00",
      TEXT(D36,"hh:mm:ss")="15:00:00",
      TEXT(D36,"hh:mm:ss")="23:00:00",
      TEXT(D37,"hh:mm:ss")="07:00:00",
      TEXT(D37,"hh:mm:ss")="15:00:00",
      TEXT(D37,"hh:mm:ss")="23:00:00"
    )
  ),
  1,
  0
))</f>
        <v/>
      </c>
      <c r="S36" s="9">
        <f>IF(OR($A36="Annual Leave",$A37="Annual Leave"),IF($A36="Annual Leave",8,0),0)</f>
        <v/>
      </c>
      <c r="T36" s="91" t="n"/>
      <c r="U36" s="144">
        <f>MAX(0,40-Y36)</f>
        <v/>
      </c>
      <c r="V36" s="351">
        <f>IF(OR($C36="",$D36=""),0,
 IF(OR($A36="Holiday",$A37="Holiday"),0,
 IF(AND(NOT(OR($A36="Annual Leave",$A37="Annual Leave")),$A36="Off day"),0,
  IF($I36+$I37&gt;=8,IF($I36&gt;=8,8,$I36),$I36)
  )))</f>
        <v/>
      </c>
      <c r="W36" s="351">
        <f>MAX(0,V36-U36)</f>
        <v/>
      </c>
      <c r="X36" s="351">
        <f>IF(C36="","",C36-WEEKDAY(C36,1)+1)</f>
        <v/>
      </c>
      <c r="Y36" s="351">
        <f>SUMPRODUCT(($X$14:$X35=X36)*(($V$14:$V35)+($O$14:$O35)))+IF(X36=X14,$L$11,0)</f>
        <v/>
      </c>
      <c r="Z36" s="351" t="n"/>
      <c r="AA36" s="351" t="n"/>
      <c r="AB36" s="351" t="n"/>
      <c r="AC36" s="351" t="n"/>
      <c r="AD36" s="351" t="n"/>
      <c r="AE36" s="351" t="n"/>
      <c r="AF36" s="351" t="n"/>
    </row>
    <row r="37" ht="24" customHeight="1" s="348" thickBot="1">
      <c r="A37" s="154" t="inlineStr">
        <is>
          <t>On Day</t>
        </is>
      </c>
      <c r="B37" s="305" t="n"/>
      <c r="C37" s="90">
        <f>C36</f>
        <v/>
      </c>
      <c r="D37" s="276" t="n"/>
      <c r="E37" s="277">
        <f>IF(D37="", "",
 IF(D37=TIME(0,0,0), 0,
 IF(AND(D37&gt;=TIME(0,0,1), D37&lt;=TIME(2,0,0)), TIME(7,0,0),
 IF(AND(D37&gt;=TIME(6,0,0), D37&lt;=TIME(8,0,0)), TIME(12,0,0),
 IF(AND(D37&gt;TIME(8,0,0), D37&lt;=TIME(13,59,0)), TIME(15,0,0),
 IF(AND(D37&gt;=TIME(14,0,0), D37&lt;=TIME(17,59,0)), TIME(21,0,0),
 IF(AND(D37&gt;=TIME(18,0,0), D37&lt;=TIME(21,59,0)), TIME(0,0,0),
 IF(AND(D37&gt;=TIME(22,0,0), D37&lt;=TIME(23,59,59)), TIME(7,0,0), ""))))))))</f>
        <v/>
      </c>
      <c r="F37" s="156" t="n"/>
      <c r="G37" s="277">
        <f>IF(AND(D37&gt;=TIME(6,0,0),D37&lt;=TIME(8,0,0)),E37,"")</f>
        <v/>
      </c>
      <c r="H37" s="276" t="n"/>
      <c r="I37" s="30">
        <f>ROUND(IF(OR(D37="",E37="",E37=0),0,IF(H37="",MOD(E37-D37,1)*24,MOD(H37-D37,1)*24)),2)</f>
        <v/>
      </c>
      <c r="J37" s="158" t="n"/>
      <c r="K37" s="274" t="n"/>
      <c r="L37" s="189" t="n"/>
      <c r="M37" s="275">
        <f>MAX(0,V37-W37)</f>
        <v/>
      </c>
      <c r="N37" s="278">
        <f>(IF(OR($C37="",$D37=""),0,
 IF(OR($A36="Holiday",$A37="Holiday"),
    IF(ISNUMBER(MATCH(TRIM($B37),{"Phagwah","Good Friday","Easter Monday","Labour Day","Christmas","Eid ul Azha","Romans-2","Globe-12","Neptune P1"},0)),0,$I37),
 IF(AND(NOT(OR($A36="Annual Leave",$A37="Annual Leave")),$A37="Off day"),$I37,
  MAX(0,$I37-$V37)
  ))))+W37</f>
        <v/>
      </c>
      <c r="O37" s="278">
        <f>IF(AND(OR($A36="Holiday",$A37="Holiday"),
        ISNUMBER(MATCH(TRIM($B37),{"Phagwah","Good Friday","Easter Monday","Labour Day","Christmas","Eid ul Azha","Romans-2","Globe-12","Neptune P1"},0))),
   $I37,0)</f>
        <v/>
      </c>
      <c r="P37" s="278">
        <f>IF(OR($O$7="Canteen",$O$7="Head Office"),0,IF($I37&lt;=0,0,IF(AND($I36&lt;=0,OR(TRIM($J37)="Hebrews",TRIM($J37)="Romans",TRIM($J37)="Romans-2",TRIM($J37)="Globe",TRIM($J37)="Globe-12",TRIM($J37)="Neptune P1")),1,0)))</f>
        <v/>
      </c>
      <c r="Q37" s="279" t="n"/>
      <c r="R37" s="278">
        <f>IF(OR($O$7="Canteen",$O$7="Head Office"),0,IF(
  AND(
    SUMIFS(I:I, C:C, C37) &gt;= 8,
    COUNTIFS(C$14:C37, C37)=1,
    OR(
      TEXT(D37,"hh:mm:ss")="07:00:00",
      TEXT(D37,"hh:mm:ss")="15:00:00",
      TEXT(D37,"hh:mm:ss")="23:00:00",
      TEXT(D38,"hh:mm:ss")="07:00:00",
      TEXT(D38,"hh:mm:ss")="15:00:00",
      TEXT(D38,"hh:mm:ss")="23:00:00"
    )
  ),
  1,
  0
))</f>
        <v/>
      </c>
      <c r="S37" s="278">
        <f>IF(OR($A36="Annual Leave",$A37="Annual Leave"),IF(AND($A36&lt;&gt;"Annual Leave",$A37="Annual Leave"),8,0),0)</f>
        <v/>
      </c>
      <c r="T37" s="280" t="n"/>
      <c r="U37" s="144">
        <f>MAX(0,40-Y37)</f>
        <v/>
      </c>
      <c r="V37" s="351">
        <f>IF(OR($C37="",$D37=""),0,
 IF(OR($A36="Holiday",$A37="Holiday"),0,
 IF(AND(NOT(OR($A36="Annual Leave",$A37="Annual Leave")),$A37="Off day"),0,
  IF($I36+$I37&gt;=8,IF($I36&gt;=8,0,8-$I36),$I37)
  )))</f>
        <v/>
      </c>
      <c r="W37" s="351">
        <f>MAX(0,V37-U37)</f>
        <v/>
      </c>
      <c r="X37" s="351">
        <f>IF(C37="","",C37-WEEKDAY(C37,1)+1)</f>
        <v/>
      </c>
      <c r="Y37" s="351">
        <f>SUMPRODUCT(($X$14:$X36=X37)*(($V$14:$V36)+($O$14:$O36)))+IF(X37=X14,$L$11,0)</f>
        <v/>
      </c>
      <c r="Z37" s="351" t="n"/>
      <c r="AA37" s="351" t="n"/>
      <c r="AB37" s="351" t="n"/>
      <c r="AC37" s="351" t="n"/>
      <c r="AD37" s="351" t="n"/>
      <c r="AE37" s="351" t="n"/>
      <c r="AF37" s="351" t="n"/>
    </row>
    <row r="38" ht="24" customHeight="1" s="348" thickBot="1">
      <c r="A38" s="194" t="inlineStr">
        <is>
          <t>On Day</t>
        </is>
      </c>
      <c r="B38" s="195" t="n"/>
      <c r="C38" s="103">
        <f>C36+1</f>
        <v/>
      </c>
      <c r="D38" s="64" t="n"/>
      <c r="E38" s="196">
        <f>IF(D38="", "",
 IF(D38=TIME(0,0,0), 0,
 IF(AND(D38&gt;=TIME(0,0,1), D38&lt;=TIME(2,0,0)), TIME(7,0,0),
 IF(AND(D38&gt;=TIME(6,0,0), D38&lt;=TIME(8,0,0)), TIME(12,0,0),
 IF(AND(D38&gt;TIME(8,0,0), D38&lt;=TIME(13,59,0)), TIME(15,0,0),
 IF(AND(D38&gt;=TIME(14,0,0), D38&lt;=TIME(17,59,0)), TIME(21,0,0),
 IF(AND(D38&gt;=TIME(18,0,0), D38&lt;=TIME(21,59,0)), TIME(0,0,0),
 IF(AND(D38&gt;=TIME(22,0,0), D38&lt;=TIME(23,59,59)), TIME(7,0,0), ""))))))))</f>
        <v/>
      </c>
      <c r="F38" s="197" t="n"/>
      <c r="G38" s="196">
        <f>IF(AND(D38&gt;=TIME(6,0,0),D38&lt;=TIME(8,0,0)),E38,"")</f>
        <v/>
      </c>
      <c r="H38" s="64" t="n"/>
      <c r="I38" s="65">
        <f>ROUND(IF(OR(D38="",E38="",E38=0),0,IF(H38="",MOD(E38-D38,1)*24,MOD(H38-D38,1)*24)),2)</f>
        <v/>
      </c>
      <c r="J38" s="198" t="n"/>
      <c r="K38" s="306" t="n"/>
      <c r="L38" s="181" t="n"/>
      <c r="M38" s="307">
        <f>MAX(0,V38-W38)</f>
        <v/>
      </c>
      <c r="N38" s="66">
        <f>(IF(OR($C38="",$D38=""),0,
 IF(OR($A38="Holiday",$A39="Holiday"),
    IF(ISNUMBER(MATCH(TRIM($B38),{"Phagwah","Good Friday","Easter Monday","Labour Day","Christmas","Eid ul Azha","Romans-2","Globe-12","Neptune P1"},0)),0,$I38),
 IF(AND(NOT(OR($A38="Annual Leave",$A39="Annual Leave")),$A38="Off day"),$I38,
  MAX(0,$I38-$V38)
  ))))+W38</f>
        <v/>
      </c>
      <c r="O38" s="66">
        <f>IF(AND(OR($A38="Holiday",$A39="Holiday"),
        ISNUMBER(MATCH(TRIM($B38),{"Phagwah","Good Friday","Easter Monday","Labour Day","Christmas","Eid ul Azha","Romans-2","Globe-12","Neptune P1"},0))),
   $I38,0)</f>
        <v/>
      </c>
      <c r="P38" s="66">
        <f>IF(OR($O$7="Canteen",$O$7="Head Office"),0,IF($I38&lt;=0,0,IF(OR(OR(TRIM($J38)="Hebrews",TRIM($J38)="Romans",TRIM($J38)="Romans-2",TRIM($J38)="Globe",TRIM($J38)="Globe-12",TRIM($J38)="Neptune P1"),AND($I39&gt;0,OR(TRIM($J39)="Hebrews",TRIM($J39)="Romans",TRIM($J39)="Romans-2",TRIM($J39)="Globe",TRIM($J39)="Globe-12",TRIM($J39)="Neptune P1"))),1,0)))</f>
        <v/>
      </c>
      <c r="Q38" s="67" t="n"/>
      <c r="R38" s="66">
        <f>IF(OR($O$7="Canteen",$O$7="Head Office"),0,IF(
  AND(
    SUMIFS(I:I, C:C, C38) &gt;= 8,
    COUNTIFS(C$14:C38, C38)=1,
    OR(
      TEXT(D38,"hh:mm:ss")="07:00:00",
      TEXT(D38,"hh:mm:ss")="15:00:00",
      TEXT(D38,"hh:mm:ss")="23:00:00",
      TEXT(D39,"hh:mm:ss")="07:00:00",
      TEXT(D39,"hh:mm:ss")="15:00:00",
      TEXT(D39,"hh:mm:ss")="23:00:00"
    )
  ),
  1,
  0
))</f>
        <v/>
      </c>
      <c r="S38" s="66">
        <f>IF(OR($A38="Annual Leave",$A39="Annual Leave"),IF($A38="Annual Leave",8,0),0)</f>
        <v/>
      </c>
      <c r="T38" s="68" t="n"/>
      <c r="U38" s="144">
        <f>MAX(0,40-Y38)</f>
        <v/>
      </c>
      <c r="V38" s="351">
        <f>IF(OR($C38="",$D38=""),0,
 IF(OR($A38="Holiday",$A39="Holiday"),0,
 IF(AND(NOT(OR($A38="Annual Leave",$A39="Annual Leave")),$A38="Off day"),0,
  IF($I38+$I39&gt;=8,IF($I38&gt;=8,8,$I38),$I38)
  )))</f>
        <v/>
      </c>
      <c r="W38" s="351">
        <f>MAX(0,V38-U38)</f>
        <v/>
      </c>
      <c r="X38" s="351">
        <f>IF(C38="","",C38-WEEKDAY(C38,1)+1)</f>
        <v/>
      </c>
      <c r="Y38" s="351">
        <f>SUMPRODUCT(($X$14:$X37=X38)*(($V$14:$V37)+($O$14:$O37)))+IF(X38=X14,$L$11,0)</f>
        <v/>
      </c>
      <c r="Z38" s="351" t="n"/>
      <c r="AA38" s="351" t="n"/>
      <c r="AB38" s="351" t="n"/>
      <c r="AC38" s="351" t="n"/>
      <c r="AD38" s="351" t="n"/>
      <c r="AE38" s="351" t="n"/>
      <c r="AF38" s="351" t="n"/>
    </row>
    <row r="39" ht="24" customHeight="1" s="348" thickBot="1">
      <c r="A39" s="194" t="inlineStr">
        <is>
          <t>On Day</t>
        </is>
      </c>
      <c r="B39" s="199" t="n"/>
      <c r="C39" s="104">
        <f>C38</f>
        <v/>
      </c>
      <c r="D39" s="69" t="n"/>
      <c r="E39" s="200">
        <f>IF(D39="", "",
 IF(D39=TIME(0,0,0), 0,
 IF(AND(D39&gt;=TIME(0,0,1), D39&lt;=TIME(2,0,0)), TIME(7,0,0),
 IF(AND(D39&gt;=TIME(6,0,0), D39&lt;=TIME(8,0,0)), TIME(12,0,0),
 IF(AND(D39&gt;TIME(8,0,0), D39&lt;=TIME(13,59,0)), TIME(15,0,0),
 IF(AND(D39&gt;=TIME(14,0,0), D39&lt;=TIME(17,59,0)), TIME(21,0,0),
 IF(AND(D39&gt;=TIME(18,0,0), D39&lt;=TIME(21,59,0)), TIME(0,0,0),
 IF(AND(D39&gt;=TIME(22,0,0), D39&lt;=TIME(23,59,59)), TIME(7,0,0), ""))))))))</f>
        <v/>
      </c>
      <c r="F39" s="201" t="n"/>
      <c r="G39" s="200">
        <f>IF(AND(D39&gt;=TIME(6,0,0),D39&lt;=TIME(8,0,0)),E39,"")</f>
        <v/>
      </c>
      <c r="H39" s="69" t="n"/>
      <c r="I39" s="70">
        <f>ROUND(IF(OR(D39="",E39="",E39=0),0,IF(H39="",MOD(E39-D39,1)*24,MOD(H39-D39,1)*24)),2)</f>
        <v/>
      </c>
      <c r="J39" s="198" t="n"/>
      <c r="K39" s="306" t="n"/>
      <c r="L39" s="183" t="n"/>
      <c r="M39" s="307">
        <f>MAX(0,V39-W39)</f>
        <v/>
      </c>
      <c r="N39" s="71">
        <f>(IF(OR($C39="",$D39=""),0,
 IF(OR($A38="Holiday",$A39="Holiday"),
    IF(ISNUMBER(MATCH(TRIM($B39),{"Phagwah","Good Friday","Easter Monday","Labour Day","Christmas","Eid ul Azha","Romans-2","Globe-12","Neptune P1"},0)),0,$I39),
 IF(AND(NOT(OR($A38="Annual Leave",$A39="Annual Leave")),$A39="Off day"),$I39,
  MAX(0,$I39-$V39)
  ))))+W39</f>
        <v/>
      </c>
      <c r="O39" s="71">
        <f>IF(AND(OR($A38="Holiday",$A39="Holiday"),
        ISNUMBER(MATCH(TRIM($B39),{"Phagwah","Good Friday","Easter Monday","Labour Day","Christmas","Eid ul Azha","Romans-2","Globe-12","Neptune P1"},0))),
   $I39,0)</f>
        <v/>
      </c>
      <c r="P39" s="71">
        <f>IF(OR($O$7="Canteen",$O$7="Head Office"),0,IF($I39&lt;=0,0,IF(AND($I38&lt;=0,OR(TRIM($J39)="Hebrews",TRIM($J39)="Romans",TRIM($J39)="Romans-2",TRIM($J39)="Globe",TRIM($J39)="Globe-12",TRIM($J39)="Neptune P1")),1,0)))</f>
        <v/>
      </c>
      <c r="Q39" s="72" t="n"/>
      <c r="R39" s="71">
        <f>IF(OR($O$7="Canteen",$O$7="Head Office"),0,IF(
  AND(
    SUMIFS(I:I, C:C, C39) &gt;= 8,
    COUNTIFS(C$14:C39, C39)=1,
    OR(
      TEXT(D39,"hh:mm:ss")="07:00:00",
      TEXT(D39,"hh:mm:ss")="15:00:00",
      TEXT(D39,"hh:mm:ss")="23:00:00",
      TEXT(D40,"hh:mm:ss")="07:00:00",
      TEXT(D40,"hh:mm:ss")="15:00:00",
      TEXT(D40,"hh:mm:ss")="23:00:00"
    )
  ),
  1,
  0
))</f>
        <v/>
      </c>
      <c r="S39" s="71">
        <f>IF(OR($A38="Annual Leave",$A39="Annual Leave"),IF(AND($A38&lt;&gt;"Annual Leave",$A39="Annual Leave"),8,0),0)</f>
        <v/>
      </c>
      <c r="T39" s="73" t="n"/>
      <c r="U39" s="144">
        <f>MAX(0,40-Y39)</f>
        <v/>
      </c>
      <c r="V39" s="351">
        <f>IF(OR($C39="",$D39=""),0,
 IF(OR($A38="Holiday",$A39="Holiday"),0,
 IF(AND(NOT(OR($A38="Annual Leave",$A39="Annual Leave")),$A39="Off day"),0,
  IF($I38+$I39&gt;=8,IF($I38&gt;=8,0,8-$I38),$I39)
  )))</f>
        <v/>
      </c>
      <c r="W39" s="351">
        <f>MAX(0,V39-U39)</f>
        <v/>
      </c>
      <c r="X39" s="351">
        <f>IF(C39="","",C39-WEEKDAY(C39,1)+1)</f>
        <v/>
      </c>
      <c r="Y39" s="351">
        <f>SUMPRODUCT(($X$14:$X38=X39)*(($V$14:$V38)+($O$14:$O38)))+IF(X39=X14,$L$11,0)</f>
        <v/>
      </c>
      <c r="Z39" s="351" t="n"/>
      <c r="AA39" s="351" t="n"/>
      <c r="AB39" s="351" t="n"/>
      <c r="AC39" s="351" t="n"/>
      <c r="AD39" s="351" t="n"/>
      <c r="AE39" s="351" t="n"/>
      <c r="AF39" s="351" t="n"/>
    </row>
    <row r="40" ht="24" customHeight="1" s="348" thickBot="1">
      <c r="A40" s="202" t="inlineStr">
        <is>
          <t>On Day</t>
        </is>
      </c>
      <c r="B40" s="203" t="n"/>
      <c r="C40" s="105">
        <f>C38+1</f>
        <v/>
      </c>
      <c r="D40" s="74" t="n"/>
      <c r="E40" s="204">
        <f>IF(D40="", "",
 IF(D40=TIME(0,0,0), 0,
 IF(AND(D40&gt;=TIME(0,0,1), D40&lt;=TIME(2,0,0)), TIME(7,0,0),
 IF(AND(D40&gt;=TIME(6,0,0), D40&lt;=TIME(8,0,0)), TIME(12,0,0),
 IF(AND(D40&gt;TIME(8,0,0), D40&lt;=TIME(13,59,0)), TIME(15,0,0),
 IF(AND(D40&gt;=TIME(14,0,0), D40&lt;=TIME(17,59,0)), TIME(21,0,0),
 IF(AND(D40&gt;=TIME(18,0,0), D40&lt;=TIME(21,59,0)), TIME(0,0,0),
 IF(AND(D40&gt;=TIME(22,0,0), D40&lt;=TIME(23,59,59)), TIME(7,0,0), ""))))))))</f>
        <v/>
      </c>
      <c r="F40" s="205" t="n"/>
      <c r="G40" s="204">
        <f>IF(AND(D40&gt;=TIME(6,0,0),D40&lt;=TIME(8,0,0)),E40,"")</f>
        <v/>
      </c>
      <c r="H40" s="74" t="n"/>
      <c r="I40" s="106">
        <f>ROUND(IF(OR(D40="",E40="",E40=0),0,IF(H40="",MOD(E40-D40,1)*24,MOD(H40-D40,1)*24)),2)</f>
        <v/>
      </c>
      <c r="J40" s="206" t="n"/>
      <c r="K40" s="308" t="n"/>
      <c r="L40" s="189" t="n"/>
      <c r="M40" s="309">
        <f>MAX(0,V40-W40)</f>
        <v/>
      </c>
      <c r="N40" s="75">
        <f>(IF(OR($C40="",$D40=""),0,
 IF(OR($A40="Holiday",$A41="Holiday"),
    IF(ISNUMBER(MATCH(TRIM($B40),{"Phagwah","Good Friday","Easter Monday","Labour Day","Christmas","Eid ul Azha","Romans-2","Globe-12","Neptune P1"},0)),0,$I40),
 IF(AND(NOT(OR($A40="Annual Leave",$A41="Annual Leave")),$A40="Off day"),$I40,
  MAX(0,$I40-$V40)
  ))))+W40</f>
        <v/>
      </c>
      <c r="O40" s="75">
        <f>IF(AND(OR($A40="Holiday",$A41="Holiday"),
        ISNUMBER(MATCH(TRIM($B40),{"Phagwah","Good Friday","Easter Monday","Labour Day","Christmas","Eid ul Azha","Romans-2","Globe-12","Neptune P1"},0))),
   $I40,0)</f>
        <v/>
      </c>
      <c r="P40" s="75">
        <f>IF(OR($O$7="Canteen",$O$7="Head Office"),0,IF($I40&lt;=0,0,IF(OR(OR(TRIM($J40)="Hebrews",TRIM($J40)="Romans",TRIM($J40)="Romans-2",TRIM($J40)="Globe",TRIM($J40)="Globe-12",TRIM($J40)="Neptune P1"),AND($I41&gt;0,OR(TRIM($J41)="Hebrews",TRIM($J41)="Romans",TRIM($J41)="Romans-2",TRIM($J41)="Globe",TRIM($J41)="Globe-12",TRIM($J41)="Neptune P1"))),1,0)))</f>
        <v/>
      </c>
      <c r="Q40" s="76" t="n"/>
      <c r="R40" s="75">
        <f>IF(OR($O$7="Canteen",$O$7="Head Office"),0,IF(
  AND(
    SUMIFS(I:I, C:C, C40) &gt;= 8,
    COUNTIFS(C$14:C40, C40)=1,
    OR(
      TEXT(D40,"hh:mm:ss")="07:00:00",
      TEXT(D40,"hh:mm:ss")="15:00:00",
      TEXT(D40,"hh:mm:ss")="23:00:00",
      TEXT(D41,"hh:mm:ss")="07:00:00",
      TEXT(D41,"hh:mm:ss")="15:00:00",
      TEXT(D41,"hh:mm:ss")="23:00:00"
    )
  ),
  1,
  0
))</f>
        <v/>
      </c>
      <c r="S40" s="75">
        <f>IF(OR($A40="Annual Leave",$A41="Annual Leave"),IF($A40="Annual Leave",8,0),0)</f>
        <v/>
      </c>
      <c r="T40" s="107" t="n"/>
      <c r="U40" s="144">
        <f>MAX(0,40-Y40)</f>
        <v/>
      </c>
      <c r="V40" s="351">
        <f>IF(OR($C40="",$D40=""),0,
 IF(OR($A40="Holiday",$A41="Holiday"),0,
 IF(AND(NOT(OR($A40="Annual Leave",$A41="Annual Leave")),$A40="Off day"),0,
  IF($I40+$I41&gt;=8,IF($I40&gt;=8,8,$I40),$I40)
  )))</f>
        <v/>
      </c>
      <c r="W40" s="351">
        <f>MAX(0,V40-U40)</f>
        <v/>
      </c>
      <c r="X40" s="351">
        <f>IF(C40="","",C40-WEEKDAY(C40,1)+1)</f>
        <v/>
      </c>
      <c r="Y40" s="351">
        <f>SUMPRODUCT(($X$14:$X39=X40)*(($V$14:$V39)+($O$14:$O39)))+IF(X40=X14,$L$11,0)</f>
        <v/>
      </c>
      <c r="Z40" s="351" t="n"/>
      <c r="AA40" s="351" t="n"/>
      <c r="AB40" s="351" t="n"/>
      <c r="AC40" s="351" t="n"/>
      <c r="AD40" s="351" t="n"/>
      <c r="AE40" s="351" t="n"/>
      <c r="AF40" s="351" t="n"/>
    </row>
    <row r="41" ht="24" customHeight="1" s="348" thickBot="1">
      <c r="A41" s="202" t="inlineStr">
        <is>
          <t>On Day</t>
        </is>
      </c>
      <c r="B41" s="310" t="n"/>
      <c r="C41" s="105">
        <f>C40</f>
        <v/>
      </c>
      <c r="D41" s="311" t="n"/>
      <c r="E41" s="312">
        <f>IF(D41="", "",
 IF(D41=TIME(0,0,0), 0,
 IF(AND(D41&gt;=TIME(0,0,1), D41&lt;=TIME(2,0,0)), TIME(7,0,0),
 IF(AND(D41&gt;=TIME(6,0,0), D41&lt;=TIME(8,0,0)), TIME(12,0,0),
 IF(AND(D41&gt;TIME(8,0,0), D41&lt;=TIME(13,59,0)), TIME(15,0,0),
 IF(AND(D41&gt;=TIME(14,0,0), D41&lt;=TIME(17,59,0)), TIME(21,0,0),
 IF(AND(D41&gt;=TIME(18,0,0), D41&lt;=TIME(21,59,0)), TIME(0,0,0),
 IF(AND(D41&gt;=TIME(22,0,0), D41&lt;=TIME(23,59,59)), TIME(7,0,0), ""))))))))</f>
        <v/>
      </c>
      <c r="F41" s="205" t="n"/>
      <c r="G41" s="312">
        <f>IF(AND(D41&gt;=TIME(6,0,0),D41&lt;=TIME(8,0,0)),E41,"")</f>
        <v/>
      </c>
      <c r="H41" s="311" t="n"/>
      <c r="I41" s="106">
        <f>ROUND(IF(OR(D41="",E41="",E41=0),0,IF(H41="",MOD(E41-D41,1)*24,MOD(H41-D41,1)*24)),2)</f>
        <v/>
      </c>
      <c r="J41" s="207" t="n"/>
      <c r="K41" s="308" t="n"/>
      <c r="L41" s="189" t="n"/>
      <c r="M41" s="309">
        <f>MAX(0,V41-W41)</f>
        <v/>
      </c>
      <c r="N41" s="313">
        <f>(IF(OR($C41="",$D41=""),0,
 IF(OR($A40="Holiday",$A41="Holiday"),
    IF(ISNUMBER(MATCH(TRIM($B41),{"Phagwah","Good Friday","Easter Monday","Labour Day","Christmas","Eid ul Azha","Romans-2","Globe-12","Neptune P1"},0)),0,$I41),
 IF(AND(NOT(OR($A40="Annual Leave",$A41="Annual Leave")),$A41="Off day"),$I41,
  MAX(0,$I41-$V41)
  ))))+W41</f>
        <v/>
      </c>
      <c r="O41" s="313">
        <f>IF(AND(OR($A40="Holiday",$A41="Holiday"),
        ISNUMBER(MATCH(TRIM($B41),{"Phagwah","Good Friday","Easter Monday","Labour Day","Christmas","Eid ul Azha","Romans-2","Globe-12","Neptune P1"},0))),
   $I41,0)</f>
        <v/>
      </c>
      <c r="P41" s="313">
        <f>IF(OR($O$7="Canteen",$O$7="Head Office"),0,IF($I41&lt;=0,0,IF(AND($I40&lt;=0,OR(TRIM($J41)="Hebrews",TRIM($J41)="Romans",TRIM($J41)="Romans-2",TRIM($J41)="Globe",TRIM($J41)="Globe-12",TRIM($J41)="Neptune P1")),1,0)))</f>
        <v/>
      </c>
      <c r="Q41" s="314" t="n"/>
      <c r="R41" s="313">
        <f>IF(OR($O$7="Canteen",$O$7="Head Office"),0,IF(
  AND(
    SUMIFS(I:I, C:C, C41) &gt;= 8,
    COUNTIFS(C$14:C41, C41)=1,
    OR(
      TEXT(D41,"hh:mm:ss")="07:00:00",
      TEXT(D41,"hh:mm:ss")="15:00:00",
      TEXT(D41,"hh:mm:ss")="23:00:00",
      TEXT(D42,"hh:mm:ss")="07:00:00",
      TEXT(D42,"hh:mm:ss")="15:00:00",
      TEXT(D42,"hh:mm:ss")="23:00:00"
    )
  ),
  1,
  0
))</f>
        <v/>
      </c>
      <c r="S41" s="313">
        <f>IF(OR($A40="Annual Leave",$A41="Annual Leave"),IF(AND($A40&lt;&gt;"Annual Leave",$A41="Annual Leave"),8,0),0)</f>
        <v/>
      </c>
      <c r="T41" s="315" t="n"/>
      <c r="U41" s="144">
        <f>MAX(0,40-Y41)</f>
        <v/>
      </c>
      <c r="V41" s="351">
        <f>IF(OR($C41="",$D41=""),0,
 IF(OR($A40="Holiday",$A41="Holiday"),0,
 IF(AND(NOT(OR($A40="Annual Leave",$A41="Annual Leave")),$A41="Off day"),0,
  IF($I40+$I41&gt;=8,IF($I40&gt;=8,0,8-$I40),$I41)
  )))</f>
        <v/>
      </c>
      <c r="W41" s="351">
        <f>MAX(0,V41-U41)</f>
        <v/>
      </c>
      <c r="X41" s="351">
        <f>IF(C41="","",C41-WEEKDAY(C41,1)+1)</f>
        <v/>
      </c>
      <c r="Y41" s="351">
        <f>SUMPRODUCT(($X$14:$X40=X41)*(($V$14:$V40)+($O$14:$O40)))+IF(X41=X14,$L$11,0)</f>
        <v/>
      </c>
      <c r="Z41" s="351" t="n"/>
      <c r="AA41" s="351" t="n"/>
      <c r="AB41" s="351" t="n"/>
      <c r="AC41" s="351" t="n"/>
      <c r="AD41" s="351" t="n"/>
      <c r="AE41" s="351" t="n"/>
      <c r="AF41" s="351" t="n"/>
    </row>
    <row r="42" ht="24" customHeight="1" s="348" thickBot="1">
      <c r="A42" s="208" t="inlineStr">
        <is>
          <t>On Day</t>
        </is>
      </c>
      <c r="B42" s="209" t="n"/>
      <c r="C42" s="108">
        <f>C40+1</f>
        <v/>
      </c>
      <c r="D42" s="77" t="n"/>
      <c r="E42" s="210">
        <f>IF(D42="", "",
 IF(D42=TIME(0,0,0), 0,
 IF(AND(D42&gt;=TIME(0,0,1), D42&lt;=TIME(2,0,0)), TIME(7,0,0),
 IF(AND(D42&gt;=TIME(6,0,0), D42&lt;=TIME(8,0,0)), TIME(12,0,0),
 IF(AND(D42&gt;TIME(8,0,0), D42&lt;=TIME(13,59,0)), TIME(15,0,0),
 IF(AND(D42&gt;=TIME(14,0,0), D42&lt;=TIME(17,59,0)), TIME(21,0,0),
 IF(AND(D42&gt;=TIME(18,0,0), D42&lt;=TIME(21,59,0)), TIME(0,0,0),
 IF(AND(D42&gt;=TIME(22,0,0), D42&lt;=TIME(23,59,59)), TIME(7,0,0), ""))))))))</f>
        <v/>
      </c>
      <c r="F42" s="211" t="n"/>
      <c r="G42" s="210">
        <f>IF(AND(D42&gt;=TIME(6,0,0),D42&lt;=TIME(8,0,0)),E42,"")</f>
        <v/>
      </c>
      <c r="H42" s="77" t="n"/>
      <c r="I42" s="16">
        <f>ROUND(IF(OR(D42="",E42="",E42=0),0,IF(H42="",MOD(E42-D42,1)*24,MOD(H42-D42,1)*24)),2)</f>
        <v/>
      </c>
      <c r="J42" s="212" t="n"/>
      <c r="K42" s="316" t="n"/>
      <c r="L42" s="181" t="n"/>
      <c r="M42" s="317">
        <f>MAX(0,V42-W42)</f>
        <v/>
      </c>
      <c r="N42" s="17">
        <f>(IF(OR($C42="",$D42=""),0,
 IF(OR($A42="Holiday",$A43="Holiday"),
    IF(ISNUMBER(MATCH(TRIM($B42),{"Phagwah","Good Friday","Easter Monday","Labour Day","Christmas","Eid ul Azha","Romans-2","Globe-12","Neptune P1"},0)),0,$I42),
 IF(AND(NOT(OR($A42="Annual Leave",$A43="Annual Leave")),$A42="Off day"),$I42,
  MAX(0,$I42-$V42)
  ))))+W42</f>
        <v/>
      </c>
      <c r="O42" s="213">
        <f>IF(AND(OR($A42="Holiday",$A43="Holiday"),
        ISNUMBER(MATCH(TRIM($B42),{"Phagwah","Good Friday","Easter Monday","Labour Day","Christmas","Eid ul Azha","Romans-2","Globe-12","Neptune P1"},0))),
   $I42,0)</f>
        <v/>
      </c>
      <c r="P42" s="17">
        <f>IF(OR($O$7="Canteen",$O$7="Head Office"),0,IF($I42&lt;=0,0,IF(OR(OR(TRIM($J42)="Hebrews",TRIM($J42)="Romans",TRIM($J42)="Romans-2",TRIM($J42)="Globe",TRIM($J42)="Globe-12",TRIM($J42)="Neptune P1"),AND($I43&gt;0,OR(TRIM($J43)="Hebrews",TRIM($J43)="Romans",TRIM($J43)="Romans-2",TRIM($J43)="Globe",TRIM($J43)="Globe-12",TRIM($J43)="Neptune P1"))),1,0)))</f>
        <v/>
      </c>
      <c r="Q42" s="78" t="n"/>
      <c r="R42" s="213">
        <f>IF(OR($O$7="Canteen",$O$7="Head Office"),0,IF(
  AND(
    SUMIFS(I:I, C:C, C42) &gt;= 8,
    COUNTIFS(C$14:C42, C42)=1,
    OR(
      TEXT(D42,"hh:mm:ss")="07:00:00",
      TEXT(D42,"hh:mm:ss")="15:00:00",
      TEXT(D42,"hh:mm:ss")="23:00:00",
      TEXT(D43,"hh:mm:ss")="07:00:00",
      TEXT(D43,"hh:mm:ss")="15:00:00",
      TEXT(D43,"hh:mm:ss")="23:00:00"
    )
  ),
  1,
  0
))</f>
        <v/>
      </c>
      <c r="S42" s="213">
        <f>IF(OR($A42="Annual Leave",$A43="Annual Leave"),IF($A42="Annual Leave",8,0),0)</f>
        <v/>
      </c>
      <c r="T42" s="79" t="n"/>
      <c r="U42" s="144">
        <f>MAX(0,40-Y42)</f>
        <v/>
      </c>
      <c r="V42" s="351">
        <f>IF(OR($C42="",$D42=""),0,
 IF(OR($A42="Holiday",$A43="Holiday"),0,
 IF(AND(NOT(OR($A42="Annual Leave",$A43="Annual Leave")),$A42="Off day"),0,
  IF($I42+$I43&gt;=8,IF($I42&gt;=8,8,$I42),$I42)
  )))</f>
        <v/>
      </c>
      <c r="W42" s="351">
        <f>MAX(0,V42-U42)</f>
        <v/>
      </c>
      <c r="X42" s="351">
        <f>IF(C42="","",C42-WEEKDAY(C42,1)+1)</f>
        <v/>
      </c>
      <c r="Y42" s="351">
        <f>SUMPRODUCT(($X$14:$X41=X42)*(($V$14:$V41)+($O$14:$O41)))+IF(X42=X14,$L$11,0)</f>
        <v/>
      </c>
      <c r="Z42" s="351" t="n"/>
      <c r="AA42" s="351" t="n"/>
      <c r="AB42" s="351" t="n"/>
      <c r="AC42" s="351" t="n"/>
      <c r="AD42" s="351" t="n"/>
      <c r="AE42" s="351" t="n"/>
      <c r="AF42" s="351" t="n"/>
    </row>
    <row r="43" ht="24" customHeight="1" s="348" thickBot="1">
      <c r="A43" s="208" t="inlineStr">
        <is>
          <t>On Day</t>
        </is>
      </c>
      <c r="B43" s="214" t="n"/>
      <c r="C43" s="109">
        <f>C42</f>
        <v/>
      </c>
      <c r="D43" s="18" t="n"/>
      <c r="E43" s="215">
        <f>IF(D43="", "",
 IF(D43=TIME(0,0,0), 0,
 IF(AND(D43&gt;=TIME(0,0,1), D43&lt;=TIME(2,0,0)), TIME(7,0,0),
 IF(AND(D43&gt;=TIME(6,0,0), D43&lt;=TIME(8,0,0)), TIME(12,0,0),
 IF(AND(D43&gt;TIME(8,0,0), D43&lt;=TIME(13,59,0)), TIME(15,0,0),
 IF(AND(D43&gt;=TIME(14,0,0), D43&lt;=TIME(17,59,0)), TIME(21,0,0),
 IF(AND(D43&gt;=TIME(18,0,0), D43&lt;=TIME(21,59,0)), TIME(0,0,0),
 IF(AND(D43&gt;=TIME(22,0,0), D43&lt;=TIME(23,59,59)), TIME(7,0,0), ""))))))))</f>
        <v/>
      </c>
      <c r="F43" s="216" t="n"/>
      <c r="G43" s="215">
        <f>IF(AND(D43&gt;=TIME(6,0,0),D43&lt;=TIME(8,0,0)),E43,"")</f>
        <v/>
      </c>
      <c r="H43" s="18" t="n"/>
      <c r="I43" s="19">
        <f>ROUND(IF(OR(D43="",E43="",E43=0),0,IF(H43="",MOD(E43-D43,1)*24,MOD(H43-D43,1)*24)),2)</f>
        <v/>
      </c>
      <c r="J43" s="212" t="n"/>
      <c r="K43" s="316" t="n"/>
      <c r="L43" s="183" t="n"/>
      <c r="M43" s="317">
        <f>MAX(0,V43-W43)</f>
        <v/>
      </c>
      <c r="N43" s="20">
        <f>(IF(OR($C43="",$D43=""),0,
 IF(OR($A42="Holiday",$A43="Holiday"),
    IF(ISNUMBER(MATCH(TRIM($B43),{"Phagwah","Good Friday","Easter Monday","Labour Day","Christmas","Eid ul Azha","Romans-2","Globe-12","Neptune P1"},0)),0,$I43),
 IF(AND(NOT(OR($A42="Annual Leave",$A43="Annual Leave")),$A43="Off day"),$I43,
  MAX(0,$I43-$V43)
  ))))+W43</f>
        <v/>
      </c>
      <c r="O43" s="20">
        <f>IF(AND(OR($A42="Holiday",$A43="Holiday"),
        ISNUMBER(MATCH(TRIM($B43),{"Phagwah","Good Friday","Easter Monday","Labour Day","Christmas","Eid ul Azha","Romans-2","Globe-12","Neptune P1"},0))),
   $I43,0)</f>
        <v/>
      </c>
      <c r="P43" s="20">
        <f>IF(OR($O$7="Canteen",$O$7="Head Office"),0,IF($I43&lt;=0,0,IF(AND($I42&lt;=0,OR(TRIM($J43)="Hebrews",TRIM($J43)="Romans",TRIM($J43)="Romans-2",TRIM($J43)="Globe",TRIM($J43)="Globe-12",TRIM($J43)="Neptune P1")),1,0)))</f>
        <v/>
      </c>
      <c r="Q43" s="21" t="n"/>
      <c r="R43" s="20">
        <f>IF(OR($O$7="Canteen",$O$7="Head Office"),0,IF(
  AND(
    SUMIFS(I:I, C:C, C43) &gt;= 8,
    COUNTIFS(C$14:C43, C43)=1,
    OR(
      TEXT(D43,"hh:mm:ss")="07:00:00",
      TEXT(D43,"hh:mm:ss")="15:00:00",
      TEXT(D43,"hh:mm:ss")="23:00:00",
      TEXT(D49,"hh:mm:ss")="07:00:00",
      TEXT(D49,"hh:mm:ss")="15:00:00",
      TEXT(D49,"hh:mm:ss")="23:00:00"
    )
  ),
  1,
  0
))</f>
        <v/>
      </c>
      <c r="S43" s="20">
        <f>IF(OR($A42="Annual Leave",$A43="Annual Leave"),IF(AND($A42&lt;&gt;"Annual Leave",$A43="Annual Leave"),8,0),0)</f>
        <v/>
      </c>
      <c r="T43" s="22" t="n"/>
      <c r="U43" s="144">
        <f>MAX(0,40-Y43)</f>
        <v/>
      </c>
      <c r="V43" s="351">
        <f>IF(OR($C43="",$D43=""),0,
 IF(OR($A42="Holiday",$A43="Holiday"),0,
 IF(AND(NOT(OR($A42="Annual Leave",$A43="Annual Leave")),$A43="Off day"),0,
  IF($I42+$I43&gt;=8,IF($I42&gt;=8,0,8-$I42),$I43)
  )))</f>
        <v/>
      </c>
      <c r="W43" s="351">
        <f>MAX(0,V43-U43)</f>
        <v/>
      </c>
      <c r="X43" s="351">
        <f>IF(C43="","",C43-WEEKDAY(C43,1)+1)</f>
        <v/>
      </c>
      <c r="Y43" s="351">
        <f>SUMPRODUCT(($X$14:$X42=X43)*(($V$14:$V42)+($O$14:$O42)))+IF(X43=X14,$L$11,0)</f>
        <v/>
      </c>
      <c r="Z43" s="351" t="n"/>
      <c r="AA43" s="351" t="n"/>
      <c r="AB43" s="351" t="n"/>
      <c r="AC43" s="351" t="n"/>
      <c r="AD43" s="351" t="n"/>
      <c r="AE43" s="351" t="n"/>
      <c r="AF43" s="351" t="n"/>
    </row>
    <row r="44" ht="24" customHeight="1" s="348" thickBot="1">
      <c r="A44" s="176" t="n"/>
      <c r="B44" s="176" t="n"/>
      <c r="C44" s="217" t="n"/>
      <c r="D44" s="110" t="n"/>
      <c r="E44" s="110" t="n"/>
      <c r="F44" s="218" t="n"/>
      <c r="G44" s="110" t="n"/>
      <c r="H44" s="110" t="n"/>
      <c r="I44" s="219" t="n"/>
      <c r="J44" s="219" t="n"/>
      <c r="K44" s="219" t="n"/>
      <c r="L44" s="219" t="n"/>
      <c r="M44" s="111">
        <f>MAX(0,V44-W44)</f>
        <v/>
      </c>
      <c r="N44" s="112">
        <f>(IF(OR($C44="",$D44=""),0,
 IF(OR($A44="Holiday",$A45="Holiday"),
    IF(ISNUMBER(MATCH(TRIM($B44),{"Phagwah","Good Friday","Easter Monday","Labour Day","Christmas","Eid ul Azha","Romans-2","Globe-12","Neptune P1"},0)),0,$I44),
 IF(AND(NOT(OR($A44="Annual Leave",$A45="Annual Leave")),$A44="Off day"),$I44,
  MAX(0,$I44-$V44)
  ))))+W44</f>
        <v/>
      </c>
      <c r="O44" s="112">
        <f>IF(AND(OR($A44="Holiday",$A45="Holiday"),
        ISNUMBER(MATCH(TRIM($B44),{"Phagwah","Good Friday","Easter Monday","Labour Day","Christmas","Eid ul Azha","Romans-2","Globe-12","Neptune P1"},0))),
   $I44,0)</f>
        <v/>
      </c>
      <c r="P44" s="112">
        <f>IF(OR($O$7="Canteen",$O$7="Head Office"),0,IF($I44&lt;=0,0,IF(OR(OR(TRIM($J44)="Hebrews",TRIM($J44)="Romans",TRIM($J44)="Romans-2",TRIM($J44)="Globe",TRIM($J44)="Globe-12",TRIM($J44)="Neptune P1"),AND($I45&gt;0,OR(TRIM($J45)="Hebrews",TRIM($J45)="Romans",TRIM($J45)="Romans-2",TRIM($J45)="Globe",TRIM($J45)="Globe-12",TRIM($J45)="Neptune P1"))),1,0)))</f>
        <v/>
      </c>
      <c r="Q44" s="113" t="n"/>
      <c r="R44" s="113" t="n"/>
      <c r="S44" s="112">
        <f>IF(OR($A44="Annual Leave",$A45="Annual Leave"),IF($A44="Annual Leave",8,0),0)</f>
        <v/>
      </c>
      <c r="T44" s="114" t="n"/>
      <c r="U44" s="144">
        <f>MAX(0,40-Y44)</f>
        <v/>
      </c>
      <c r="V44" s="351">
        <f>IF(OR($C44="",$D44=""),0,
 IF(OR($A44="Holiday",$A45="Holiday"),0,
 IF(AND(NOT(OR($A44="Annual Leave",$A45="Annual Leave")),$A44="Off day"),0,
  IF($I44+$I45&gt;=8,IF($I44&gt;=8,8,$I44),$I44)
  )))</f>
        <v/>
      </c>
      <c r="W44" s="351">
        <f>MAX(0,V44-U44)</f>
        <v/>
      </c>
      <c r="X44" s="351">
        <f>IF(C44="","",C44-WEEKDAY(C44,1)+1)</f>
        <v/>
      </c>
      <c r="Y44" s="351">
        <f>SUMPRODUCT(($X$14:$X43=X44)*(($V$14:$V43)+($O$14:$O43)))+IF(X44=X14,$L$11,0)</f>
        <v/>
      </c>
      <c r="Z44" s="351" t="n"/>
      <c r="AA44" s="351" t="n"/>
      <c r="AB44" s="351" t="n"/>
      <c r="AC44" s="351" t="n"/>
      <c r="AD44" s="351" t="n"/>
      <c r="AE44" s="351" t="n"/>
      <c r="AF44" s="351" t="n"/>
    </row>
    <row r="45" ht="24" customHeight="1" s="348" thickBot="1">
      <c r="A45" s="154" t="inlineStr">
        <is>
          <t>On Day</t>
        </is>
      </c>
      <c r="B45" s="318" t="n"/>
      <c r="C45" s="115">
        <f>C42+1</f>
        <v/>
      </c>
      <c r="D45" s="319" t="n"/>
      <c r="E45" s="320">
        <f>IF(D45="", "",
 IF(D45=TIME(0,0,0), 0,
 IF(AND(D45&gt;=TIME(0,0,1), D45&lt;=TIME(2,0,0)), TIME(7,0,0),
 IF(AND(D45&gt;=TIME(6,0,0), D45&lt;=TIME(8,0,0)), TIME(12,0,0),
 IF(AND(D45&gt;TIME(8,0,0), D45&lt;=TIME(13,59,0)), TIME(15,0,0),
 IF(AND(D45&gt;=TIME(14,0,0), D45&lt;=TIME(17,59,0)), TIME(21,0,0),
 IF(AND(D45&gt;=TIME(18,0,0), D45&lt;=TIME(21,59,0)), TIME(0,0,0),
 IF(AND(D45&gt;=TIME(22,0,0), D45&lt;=TIME(23,59,59)), TIME(7,0,0), ""))))))))</f>
        <v/>
      </c>
      <c r="F45" s="321" t="n"/>
      <c r="G45" s="320">
        <f>IF(AND(D45&gt;=TIME(6,0,0),D45&lt;=TIME(8,0,0)),E45,"")</f>
        <v/>
      </c>
      <c r="H45" s="319" t="n"/>
      <c r="I45" s="30">
        <f>ROUND(IF(OR(D45="",E45="",E45=0),0,IF(H45="",MOD(E45-D45,1)*24,MOD(H45-D45,1)*24)),2)</f>
        <v/>
      </c>
      <c r="J45" s="220" t="n"/>
      <c r="K45" s="274" t="n"/>
      <c r="L45" s="181" t="n"/>
      <c r="M45" s="275">
        <f>MAX(0,V45-W45)</f>
        <v/>
      </c>
      <c r="N45" s="322">
        <f>(IF(OR($C45="",$D45=""),0,
 IF(OR($A44="Holiday",$A45="Holiday"),
    IF(ISNUMBER(MATCH(TRIM($B45),{"Phagwah","Good Friday","Easter Monday","Labour Day","Christmas","Eid ul Azha","Romans-2","Globe-12","Neptune P1"},0)),0,$I45),
 IF(AND(NOT(OR($A44="Annual Leave",$A45="Annual Leave")),$A45="Off day"),$I45,
  MAX(0,$I45-$V45)
  ))))+W45</f>
        <v/>
      </c>
      <c r="O45" s="322">
        <f>IF(AND(OR($A44="Holiday",$A45="Holiday"),
        ISNUMBER(MATCH(TRIM($B45),{"Phagwah","Good Friday","Easter Monday","Labour Day","Christmas","Eid ul Azha","Romans-2","Globe-12","Neptune P1"},0))),
   $I45,0)</f>
        <v/>
      </c>
      <c r="P45" s="322">
        <f>IF(OR($O$7="Canteen",$O$7="Head Office"),0,IF($I45&lt;=0,0,IF(AND($I44&lt;=0,OR(TRIM($J45)="Hebrews",TRIM($J45)="Romans",TRIM($J45)="Romans-2",TRIM($J45)="Globe",TRIM($J45)="Globe-12",TRIM($J45)="Neptune P1")),1,0)))</f>
        <v/>
      </c>
      <c r="Q45" s="323" t="n"/>
      <c r="R45" s="322">
        <f>IF(OR($O$7="Canteen",$O$7="Head Office"),0,IF(
  AND(
    SUMIFS(I:I, C:C, C45) &gt;= 8,
    COUNTIFS(C$14:C45, C45)=1,
    OR(
      TEXT(D45,"hh:mm:ss")="07:00:00",
      TEXT(D45,"hh:mm:ss")="15:00:00",
      TEXT(D45,"hh:mm:ss")="23:00:00",
      TEXT(D46,"hh:mm:ss")="07:00:00",
      TEXT(D46,"hh:mm:ss")="15:00:00",
      TEXT(D46,"hh:mm:ss")="23:00:00"
    )
  ),
  1,
  0
))</f>
        <v/>
      </c>
      <c r="S45" s="322">
        <f>IF(OR($A44="Annual Leave",$A45="Annual Leave"),IF(AND($A44&lt;&gt;"Annual Leave",$A45="Annual Leave"),8,0),0)</f>
        <v/>
      </c>
      <c r="T45" s="116" t="n"/>
      <c r="U45" s="144">
        <f>MAX(0,40-Y45)</f>
        <v/>
      </c>
      <c r="V45" s="351">
        <f>IF(OR($C45="",$D45=""),0,
 IF(OR($A44="Holiday",$A45="Holiday"),0,
 IF(AND(NOT(OR($A44="Annual Leave",$A45="Annual Leave")),$A45="Off day"),0,
  IF($I44+$I45&gt;=8,IF($I44&gt;=8,0,8-$I44),$I45)
  )))</f>
        <v/>
      </c>
      <c r="W45" s="351">
        <f>MAX(0,V45-U45)</f>
        <v/>
      </c>
      <c r="X45" s="351">
        <f>IF(C45="","",C45-WEEKDAY(C45,1)+1)</f>
        <v/>
      </c>
      <c r="Y45" s="351">
        <f>SUMPRODUCT(($X$14:$X44=X45)*(($V$14:$V44)+($O$14:$O44)))+IF(X45=X14,$L$11,0)</f>
        <v/>
      </c>
      <c r="Z45" s="351" t="n"/>
      <c r="AA45" s="351" t="n"/>
      <c r="AB45" s="351" t="n"/>
      <c r="AC45" s="351" t="n"/>
      <c r="AD45" s="351" t="n"/>
      <c r="AE45" s="351" t="n"/>
      <c r="AF45" s="351" t="n"/>
    </row>
    <row r="46" ht="24" customHeight="1" s="348" thickBot="1">
      <c r="A46" s="154" t="inlineStr">
        <is>
          <t>On Day</t>
        </is>
      </c>
      <c r="B46" s="305" t="n"/>
      <c r="C46" s="90">
        <f>C45</f>
        <v/>
      </c>
      <c r="D46" s="80" t="n"/>
      <c r="E46" s="221">
        <f>IF(D46="", "",
 IF(D46=TIME(0,0,0), 0,
 IF(AND(D46&gt;=TIME(0,0,1), D46&lt;=TIME(2,0,0)), TIME(7,0,0),
 IF(AND(D46&gt;=TIME(6,0,0), D46&lt;=TIME(8,0,0)), TIME(12,0,0),
 IF(AND(D46&gt;TIME(8,0,0), D46&lt;=TIME(13,59,0)), TIME(15,0,0),
 IF(AND(D46&gt;=TIME(14,0,0), D46&lt;=TIME(17,59,0)), TIME(21,0,0),
 IF(AND(D46&gt;=TIME(18,0,0), D46&lt;=TIME(21,59,0)), TIME(0,0,0),
 IF(AND(D46&gt;=TIME(22,0,0), D46&lt;=TIME(23,59,59)), TIME(7,0,0), ""))))))))</f>
        <v/>
      </c>
      <c r="F46" s="156" t="n"/>
      <c r="G46" s="221">
        <f>IF(AND(D46&gt;=TIME(6,0,0),D46&lt;=TIME(8,0,0)),E46,"")</f>
        <v/>
      </c>
      <c r="H46" s="80" t="n"/>
      <c r="I46" s="30">
        <f>ROUND(IF(OR(D46="",E46="",E46=0),0,IF(H46="",MOD(E46-D46,1)*24,MOD(H46-D46,1)*24)),2)</f>
        <v/>
      </c>
      <c r="J46" s="158" t="n"/>
      <c r="K46" s="274" t="n"/>
      <c r="L46" s="189" t="n"/>
      <c r="M46" s="275">
        <f>MAX(0,V46-W46)</f>
        <v/>
      </c>
      <c r="N46" s="81">
        <f>(IF(OR($C46="",$D46=""),0,
 IF(OR($A46="Holiday",$A47="Holiday"),
    IF(ISNUMBER(MATCH(TRIM($B46),{"Phagwah","Good Friday","Easter Monday","Labour Day","Christmas","Eid ul Azha","Romans-2","Globe-12","Neptune P1"},0)),0,$I46),
 IF(AND(NOT(OR($A46="Annual Leave",$A47="Annual Leave")),$A46="Off day"),$I46,
  MAX(0,$I46-$V46)
  ))))+W46</f>
        <v/>
      </c>
      <c r="O46" s="81">
        <f>IF(AND(OR($A46="Holiday",$A47="Holiday"),
        ISNUMBER(MATCH(TRIM($B46),{"Phagwah","Good Friday","Easter Monday","Labour Day","Christmas","Eid ul Azha","Romans-2","Globe-12","Neptune P1"},0))),
   $I46,0)</f>
        <v/>
      </c>
      <c r="P46" s="81">
        <f>IF(OR($O$7="Canteen",$O$7="Head Office"),0,IF($I46&lt;=0,0,IF(OR(OR(TRIM($J46)="Hebrews",TRIM($J46)="Romans",TRIM($J46)="Romans-2",TRIM($J46)="Globe",TRIM($J46)="Globe-12",TRIM($J46)="Neptune P1"),AND($I47&gt;0,OR(TRIM($J47)="Hebrews",TRIM($J47)="Romans",TRIM($J47)="Romans-2",TRIM($J47)="Globe",TRIM($J47)="Globe-12",TRIM($J47)="Neptune P1"))),1,0)))</f>
        <v/>
      </c>
      <c r="Q46" s="82" t="n"/>
      <c r="R46" s="81">
        <f>IF(OR($O$7="Canteen",$O$7="Head Office"),0,IF(
  AND(
    SUMIFS(I:I, C:C, C46) &gt;= 8,
    COUNTIFS(C$14:C46, C46)=1,
    OR(
      TEXT(D46,"hh:mm:ss")="07:00:00",
      TEXT(D46,"hh:mm:ss")="15:00:00",
      TEXT(D46,"hh:mm:ss")="23:00:00",
      TEXT(D51,"hh:mm:ss")="07:00:00",
      TEXT(D51,"hh:mm:ss")="15:00:00",
      TEXT(D51,"hh:mm:ss")="23:00:00"
    )
  ),
  1,
  0
))</f>
        <v/>
      </c>
      <c r="S46" s="81">
        <f>IF(OR($A46="Annual Leave",$A47="Annual Leave"),IF($A46="Annual Leave",8,0),0)</f>
        <v/>
      </c>
      <c r="T46" s="117" t="n"/>
      <c r="U46" s="144">
        <f>MAX(0,40-Y46)</f>
        <v/>
      </c>
      <c r="V46" s="351">
        <f>IF(OR($C46="",$D46=""),0,
 IF(OR($A46="Holiday",$A47="Holiday"),0,
 IF(AND(NOT(OR($A46="Annual Leave",$A47="Annual Leave")),$A46="Off day"),0,
  IF($I46+$I47&gt;=8,IF($I46&gt;=8,8,$I46),$I46)
  )))</f>
        <v/>
      </c>
      <c r="W46" s="351">
        <f>MAX(0,V46-U46)</f>
        <v/>
      </c>
      <c r="X46" s="351">
        <f>IF(C46="","",C46-WEEKDAY(C46,1)+1)</f>
        <v/>
      </c>
      <c r="Y46" s="351">
        <f>SUMPRODUCT(($X$14:$X45=X46)*(($V$14:$V45)+($O$14:$O45)))+IF(X46=X14,$L$11,0)</f>
        <v/>
      </c>
      <c r="Z46" s="351" t="n"/>
      <c r="AA46" s="351" t="n"/>
      <c r="AB46" s="351" t="n"/>
      <c r="AC46" s="351" t="n"/>
      <c r="AD46" s="351" t="n"/>
      <c r="AE46" s="351" t="n"/>
      <c r="AF46" s="351" t="n"/>
    </row>
    <row r="47" ht="24" customHeight="1" s="348" thickBot="1">
      <c r="A47" s="184" t="inlineStr">
        <is>
          <t>On Day</t>
        </is>
      </c>
      <c r="B47" s="222" t="n"/>
      <c r="C47" s="118">
        <f>C45+1</f>
        <v/>
      </c>
      <c r="D47" s="83" t="n"/>
      <c r="E47" s="223">
        <f>IF(D47="", "",
 IF(D47=TIME(0,0,0), 0,
 IF(AND(D47&gt;=TIME(0,0,1), D47&lt;=TIME(2,0,0)), TIME(7,0,0),
 IF(AND(D47&gt;=TIME(6,0,0), D47&lt;=TIME(8,0,0)), TIME(12,0,0),
 IF(AND(D47&gt;TIME(8,0,0), D47&lt;=TIME(13,59,0)), TIME(15,0,0),
 IF(AND(D47&gt;=TIME(14,0,0), D47&lt;=TIME(17,59,0)), TIME(21,0,0),
 IF(AND(D47&gt;=TIME(18,0,0), D47&lt;=TIME(21,59,0)), TIME(0,0,0),
 IF(AND(D47&gt;=TIME(22,0,0), D47&lt;=TIME(23,59,59)), TIME(7,0,0), ""))))))))</f>
        <v/>
      </c>
      <c r="F47" s="224" t="n"/>
      <c r="G47" s="223">
        <f>IF(AND(D47&gt;=TIME(6,0,0),D47&lt;=TIME(8,0,0)),E47,"")</f>
        <v/>
      </c>
      <c r="H47" s="83" t="n"/>
      <c r="I47" s="23">
        <f>ROUND(IF(OR(D47="",E47="",E47=0),0,IF(H47="",MOD(E47-D47,1)*24,MOD(H47-D47,1)*24)),2)</f>
        <v/>
      </c>
      <c r="J47" s="225" t="n"/>
      <c r="K47" s="297" t="n"/>
      <c r="L47" s="181" t="n"/>
      <c r="M47" s="298">
        <f>MAX(0,V47-W47)</f>
        <v/>
      </c>
      <c r="N47" s="84">
        <f>(IF(OR($C47="",$D47=""),0,
 IF(OR($A46="Holiday",$A47="Holiday"),
    IF(ISNUMBER(MATCH(TRIM($B47),{"Phagwah","Good Friday","Easter Monday","Labour Day","Christmas","Eid ul Azha","Romans-2","Globe-12","Neptune P1"},0)),0,$I47),
 IF(AND(NOT(OR($A46="Annual Leave",$A47="Annual Leave")),$A47="Off day"),$I47,
  MAX(0,$I47-$V47)
  ))))+W47</f>
        <v/>
      </c>
      <c r="O47" s="84">
        <f>IF(AND(OR($A46="Holiday",$A47="Holiday"),
        ISNUMBER(MATCH(TRIM($B47),{"Phagwah","Good Friday","Easter Monday","Labour Day","Christmas","Eid ul Azha","Romans-2","Globe-12","Neptune P1"},0))),
   $I47,0)</f>
        <v/>
      </c>
      <c r="P47" s="84">
        <f>IF(OR($O$7="Canteen",$O$7="Head Office"),0,IF($I47&lt;=0,0,IF(AND($I46&lt;=0,OR(TRIM($J47)="Hebrews",TRIM($J47)="Romans",TRIM($J47)="Romans-2",TRIM($J47)="Globe",TRIM($J47)="Globe-12",TRIM($J47)="Neptune P1")),1,0)))</f>
        <v/>
      </c>
      <c r="Q47" s="85" t="n"/>
      <c r="R47" s="84">
        <f>IF(OR($O$7="Canteen",$O$7="Head Office"),0,IF(
  AND(
    SUMIFS(I:I, C:C, C47) &gt;= 8,
    COUNTIFS(C$14:C47, C47)=1,
    OR(
      TEXT(D47,"hh:mm:ss")="07:00:00",
      TEXT(D47,"hh:mm:ss")="15:00:00",
      TEXT(D47,"hh:mm:ss")="23:00:00",
      TEXT(D48,"hh:mm:ss")="07:00:00",
      TEXT(D48,"hh:mm:ss")="15:00:00",
      TEXT(D48,"hh:mm:ss")="23:00:00"
    )
  ),
  1,
  0
))</f>
        <v/>
      </c>
      <c r="S47" s="84">
        <f>IF(OR($A46="Annual Leave",$A47="Annual Leave"),IF(AND($A46&lt;&gt;"Annual Leave",$A47="Annual Leave"),8,0),0)</f>
        <v/>
      </c>
      <c r="T47" s="86" t="n"/>
      <c r="U47" s="144">
        <f>MAX(0,40-Y47)</f>
        <v/>
      </c>
      <c r="V47" s="351">
        <f>IF(OR($C47="",$D47=""),0,
 IF(OR($A46="Holiday",$A47="Holiday"),0,
 IF(AND(NOT(OR($A46="Annual Leave",$A47="Annual Leave")),$A47="Off day"),0,
  IF($I46+$I47&gt;=8,IF($I46&gt;=8,0,8-$I46),$I47)
  )))</f>
        <v/>
      </c>
      <c r="W47" s="351">
        <f>MAX(0,V47-U47)</f>
        <v/>
      </c>
      <c r="X47" s="351">
        <f>IF(C47="","",C47-WEEKDAY(C47,1)+1)</f>
        <v/>
      </c>
      <c r="Y47" s="351">
        <f>SUMPRODUCT(($X$14:$X46=X47)*(($V$14:$V46)+($O$14:$O46)))+IF(X47=X14,$L$11,0)</f>
        <v/>
      </c>
      <c r="Z47" s="351" t="n"/>
      <c r="AA47" s="351" t="n"/>
      <c r="AB47" s="351" t="n"/>
      <c r="AC47" s="351" t="n"/>
      <c r="AD47" s="351" t="n"/>
      <c r="AE47" s="351" t="n"/>
      <c r="AF47" s="351" t="n"/>
    </row>
    <row r="48" ht="24" customHeight="1" s="348" thickBot="1">
      <c r="A48" s="226" t="inlineStr">
        <is>
          <t>On Day</t>
        </is>
      </c>
      <c r="B48" s="299" t="n"/>
      <c r="C48" s="119">
        <f>C47</f>
        <v/>
      </c>
      <c r="D48" s="24" t="n"/>
      <c r="E48" s="227">
        <f>IF(D48="", "",
 IF(D48=TIME(0,0,0), 0,
 IF(AND(D48&gt;=TIME(0,0,1), D48&lt;=TIME(2,0,0)), TIME(7,0,0),
 IF(AND(D48&gt;=TIME(6,0,0), D48&lt;=TIME(8,0,0)), TIME(12,0,0),
 IF(AND(D48&gt;TIME(8,0,0), D48&lt;=TIME(13,59,0)), TIME(15,0,0),
 IF(AND(D48&gt;=TIME(14,0,0), D48&lt;=TIME(17,59,0)), TIME(21,0,0),
 IF(AND(D48&gt;=TIME(18,0,0), D48&lt;=TIME(21,59,0)), TIME(0,0,0),
 IF(AND(D48&gt;=TIME(22,0,0), D48&lt;=TIME(23,59,59)), TIME(7,0,0), ""))))))))</f>
        <v/>
      </c>
      <c r="F48" s="228" t="n"/>
      <c r="G48" s="227">
        <f>IF(AND(D48&gt;=TIME(6,0,0),D48&lt;=TIME(8,0,0)),E48,"")</f>
        <v/>
      </c>
      <c r="H48" s="300" t="n"/>
      <c r="I48" s="87">
        <f>ROUND(IF(OR(D48="",E48="",E48=0),0,IF(H48="",MOD(E48-D48,1)*24,MOD(H48-D48,1)*24)),2)</f>
        <v/>
      </c>
      <c r="J48" s="190" t="n"/>
      <c r="K48" s="297" t="n"/>
      <c r="L48" s="183" t="n"/>
      <c r="M48" s="324">
        <f>MAX(0,V48-W48)</f>
        <v/>
      </c>
      <c r="N48" s="302">
        <f>(IF(OR($C48="",$D48=""),0,
 IF(OR($A48="Holiday",$A49="Holiday"),
    IF(ISNUMBER(MATCH(TRIM($B48),{"Phagwah","Good Friday","Easter Monday","Labour Day","Christmas","Eid ul Azha","Romans-2","Globe-12","Neptune P1"},0)),0,$I48),
 IF(AND(NOT(OR($A48="Annual Leave",$A49="Annual Leave")),$A48="Off day"),$I48,
  MAX(0,$I48-$V48)
  ))))+W48</f>
        <v/>
      </c>
      <c r="O48" s="303" t="n"/>
      <c r="P48" s="229">
        <f>IF(OR($O$7="Canteen",$O$7="Head Office"),0,IF($I48&lt;=0,0,IF(OR(OR(TRIM($J48)="Hebrews",TRIM($J48)="Romans",TRIM($J48)="Romans-2",TRIM($J48)="Globe",TRIM($J48)="Globe-12",TRIM($J48)="Neptune P1"),AND($I49&gt;0,OR(TRIM($J49)="Hebrews",TRIM($J49)="Romans",TRIM($J49)="Romans-2",TRIM($J49)="Globe",TRIM($J49)="Globe-12",TRIM($J49)="Neptune P1"))),1,0)))</f>
        <v/>
      </c>
      <c r="Q48" s="303" t="n"/>
      <c r="R48" s="302">
        <f>IF(OR($O$7="Canteen",$O$7="Head Office"),0,IF(
  AND(
    SUMIFS(I:I, C:C, C48) &gt;= 8,
    COUNTIFS(C$14:C48, C48)=1,
    OR(
      TEXT(D48,"hh:mm:ss")="07:00:00",
      TEXT(D48,"hh:mm:ss")="15:00:00",
      TEXT(D48,"hh:mm:ss")="23:00:00",
      TEXT(D53,"hh:mm:ss")="07:00:00",
      TEXT(D53,"hh:mm:ss")="15:00:00",
      TEXT(D53,"hh:mm:ss")="23:00:00"
    )
  ),
  1,
  0
))</f>
        <v/>
      </c>
      <c r="S48" s="303" t="n"/>
      <c r="T48" s="304" t="n"/>
      <c r="U48" s="144">
        <f>MAX(0,40-Y48)</f>
        <v/>
      </c>
      <c r="V48" s="351">
        <f>IF(OR($C48="",$D48=""),0,
 IF(OR($A48="Holiday",$A49="Holiday"),0,
 IF(AND(NOT(OR($A48="Annual Leave",$A49="Annual Leave")),$A48="Off day"),0,
  IF($I48+$I49&gt;=8,IF($I48&gt;=8,8,$I48),$I48)
  )))</f>
        <v/>
      </c>
      <c r="W48" s="351">
        <f>MAX(0,V48-U48)</f>
        <v/>
      </c>
      <c r="X48" s="351">
        <f>IF(C48="","",C48-WEEKDAY(C48,1)+1)</f>
        <v/>
      </c>
      <c r="Y48" s="351">
        <f>SUMPRODUCT(($X$14:$X47=X48)*(($V$14:$V47)+($O$14:$O47)))+IF(X48=X14,$L$11,0)</f>
        <v/>
      </c>
      <c r="Z48" s="351" t="n"/>
      <c r="AA48" s="351" t="n"/>
      <c r="AB48" s="351" t="n"/>
      <c r="AC48" s="351" t="n"/>
      <c r="AD48" s="351" t="n"/>
      <c r="AE48" s="351" t="n"/>
      <c r="AF48" s="351" t="n"/>
    </row>
    <row r="49" ht="24" customHeight="1" s="348" thickBot="1">
      <c r="A49" s="230" t="n"/>
      <c r="B49" s="355" t="n"/>
      <c r="C49" s="231" t="n"/>
      <c r="D49" s="232" t="n"/>
      <c r="E49" s="232" t="n"/>
      <c r="F49" s="232" t="n"/>
      <c r="G49" s="232" t="n"/>
      <c r="H49" s="233" t="inlineStr">
        <is>
          <t>Total Hrs:</t>
        </is>
      </c>
      <c r="I49" s="122">
        <f>SUM(I14:I48)</f>
        <v/>
      </c>
      <c r="J49" s="234" t="n"/>
      <c r="K49" s="234" t="n"/>
      <c r="L49" s="235" t="n"/>
      <c r="M49" s="120">
        <f>SUM(M14:M48)</f>
        <v/>
      </c>
      <c r="N49" s="120">
        <f>SUM(N14:N48)</f>
        <v/>
      </c>
      <c r="O49" s="120">
        <f>SUM(O14:O48)</f>
        <v/>
      </c>
      <c r="P49" s="120">
        <f>SUM(P14:P48)</f>
        <v/>
      </c>
      <c r="Q49" s="120">
        <f>IF($O$6&lt;&gt;"Armed",0,LOOKUP($Q$50,{0,1,2,3,4,5,6,7,8,9,10,11,12,13,14},{0,384,769,1153,1153,1538,1923,2307,2692,3076,3461,3846,4239,4615,5000}))</f>
        <v/>
      </c>
      <c r="R49" s="120">
        <f>SUM(R14:R48)</f>
        <v/>
      </c>
      <c r="S49" s="120">
        <f>SUM(S14:S48)</f>
        <v/>
      </c>
      <c r="T49" s="121">
        <f>SUM(T30:T43)</f>
        <v/>
      </c>
      <c r="U49" s="144">
        <f>MIN(U48,0)</f>
        <v/>
      </c>
      <c r="V49" s="351">
        <f>SUM(V14:V48)</f>
        <v/>
      </c>
      <c r="W49" s="351">
        <f>SUM(W14:W48)</f>
        <v/>
      </c>
      <c r="X49" s="351" t="n"/>
      <c r="Y49" s="351" t="n"/>
      <c r="Z49" s="351" t="n"/>
      <c r="AA49" s="351" t="n"/>
      <c r="AB49" s="351" t="n"/>
      <c r="AC49" s="351" t="n"/>
      <c r="AD49" s="351" t="n"/>
      <c r="AE49" s="351" t="n"/>
      <c r="AF49" s="351" t="n"/>
    </row>
    <row r="50" ht="24" customHeight="1" s="348">
      <c r="A50" s="351" t="n"/>
      <c r="B50" s="351" t="n"/>
      <c r="C50" s="6" t="n"/>
      <c r="D50" s="6" t="n"/>
      <c r="E50" s="6" t="n"/>
      <c r="F50" s="6" t="n"/>
      <c r="G50" s="6" t="n"/>
      <c r="H50" s="336" t="n"/>
      <c r="I50" s="351" t="n"/>
      <c r="J50" s="336" t="n"/>
      <c r="K50" s="336" t="n"/>
      <c r="L50" s="336" t="n"/>
      <c r="M50" s="28" t="n"/>
      <c r="N50" s="28" t="n"/>
      <c r="O50" s="28" t="n"/>
      <c r="P50" s="241" t="inlineStr">
        <is>
          <t>Days Worked</t>
        </is>
      </c>
      <c r="Q50" s="29">
        <f>SUM(--(SUM(I14:I15)&gt;0),--(SUM(I16:I17)&gt;0),--(SUM(I18:I19)&gt;0),--(SUM(I20:I21)&gt;0),--(SUM(I22:I23)&gt;0),--(SUM(I24:I25)&gt;0),--(SUM(I26:I27)&gt;0),--(SUM(I30:I31)&gt;0),--(SUM(I32:I33)&gt;0),--(SUM(I34:I35)&gt;0),--(SUM(I36:I37)&gt;0),--(SUM(I38:I39)&gt;0),--(SUM(I40:I41)&gt;0),--(SUM(I42:I43)&gt;0),--(SUM(I45:I46)&gt;0),--(SUM(I47:I48)&gt;0))</f>
        <v/>
      </c>
      <c r="R50" s="28" t="n"/>
      <c r="S50" s="28" t="n"/>
      <c r="T50" s="28" t="n"/>
      <c r="U50" s="144" t="n"/>
      <c r="V50" s="351" t="n"/>
      <c r="W50" s="351" t="n"/>
      <c r="X50" s="351" t="n"/>
      <c r="Y50" s="351" t="n"/>
      <c r="Z50" s="351" t="n"/>
      <c r="AA50" s="351" t="n"/>
      <c r="AB50" s="351" t="n"/>
      <c r="AC50" s="351" t="n"/>
      <c r="AD50" s="351" t="n"/>
      <c r="AE50" s="351" t="n"/>
      <c r="AF50" s="351" t="n"/>
    </row>
    <row r="51" ht="24" customHeight="1" s="348">
      <c r="A51" s="351" t="n"/>
      <c r="B51" s="351" t="n"/>
      <c r="C51" s="345" t="n"/>
      <c r="D51" s="362" t="n"/>
      <c r="E51" s="362" t="n"/>
      <c r="F51" s="334" t="n"/>
      <c r="G51" s="362" t="n"/>
      <c r="H51" s="336" t="n"/>
      <c r="I51" s="351" t="n"/>
      <c r="J51" s="336" t="n"/>
      <c r="K51" s="336" t="n"/>
      <c r="L51" s="336" t="n"/>
      <c r="M51" s="236" t="n"/>
      <c r="N51" s="236" t="n"/>
      <c r="O51" s="236" t="n"/>
      <c r="P51" s="236" t="n"/>
      <c r="Q51" s="236" t="n"/>
      <c r="R51" s="236" t="n"/>
      <c r="S51" s="236" t="n"/>
      <c r="T51" s="236" t="n"/>
      <c r="U51" s="144" t="n"/>
      <c r="V51" s="351" t="n"/>
      <c r="W51" s="351" t="n"/>
      <c r="X51" s="351" t="n"/>
      <c r="Y51" s="351" t="n"/>
      <c r="Z51" s="351" t="n"/>
      <c r="AA51" s="351" t="n"/>
      <c r="AB51" s="351" t="n"/>
      <c r="AC51" s="351" t="n"/>
      <c r="AD51" s="351" t="n"/>
      <c r="AE51" s="351" t="n"/>
      <c r="AF51" s="351" t="n"/>
    </row>
    <row r="52">
      <c r="A52" s="351" t="n"/>
      <c r="B52" s="351" t="n"/>
      <c r="C52" s="329" t="inlineStr">
        <is>
          <t>Supervisor Signature</t>
        </is>
      </c>
      <c r="D52" s="363" t="n"/>
      <c r="E52" s="363" t="n"/>
      <c r="F52" s="329" t="inlineStr">
        <is>
          <t>Date</t>
        </is>
      </c>
      <c r="G52" s="363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351" t="n"/>
      <c r="V52" s="351" t="n"/>
      <c r="W52" s="351" t="n"/>
      <c r="X52" s="351" t="n"/>
      <c r="Y52" s="351" t="n"/>
      <c r="Z52" s="351" t="n"/>
      <c r="AA52" s="351" t="n"/>
      <c r="AB52" s="351" t="n"/>
      <c r="AC52" s="351" t="n"/>
      <c r="AD52" s="351" t="n"/>
      <c r="AE52" s="351" t="n"/>
      <c r="AF52" s="351" t="n"/>
    </row>
    <row r="53" ht="26.25" customHeight="1" s="348">
      <c r="A53" s="351" t="n"/>
      <c r="B53" s="351" t="n"/>
      <c r="C53" s="345" t="n"/>
      <c r="D53" s="362" t="n"/>
      <c r="E53" s="362" t="n"/>
      <c r="F53" s="331" t="n"/>
      <c r="G53" s="362" t="n"/>
      <c r="H53" s="6" t="n"/>
      <c r="I53" s="6" t="n"/>
      <c r="J53" s="6" t="n"/>
      <c r="K53" s="6" t="n"/>
      <c r="L53" s="6" t="n"/>
      <c r="M53" s="6" t="n"/>
      <c r="N53" s="237" t="n"/>
      <c r="O53" s="238" t="n"/>
      <c r="P53" s="346" t="n"/>
      <c r="Q53" s="351" t="n"/>
      <c r="R53" s="351" t="n"/>
      <c r="S53" s="351" t="n"/>
      <c r="T53" s="351" t="n"/>
      <c r="U53" s="351" t="n"/>
      <c r="V53" s="351" t="n"/>
      <c r="W53" s="351" t="n"/>
      <c r="X53" s="351" t="n"/>
      <c r="Y53" s="351" t="n"/>
      <c r="Z53" s="351" t="n"/>
      <c r="AA53" s="351" t="n"/>
      <c r="AB53" s="351" t="n"/>
      <c r="AC53" s="351" t="n"/>
      <c r="AD53" s="351" t="n"/>
      <c r="AE53" s="351" t="n"/>
      <c r="AF53" s="351" t="n"/>
    </row>
    <row r="54">
      <c r="A54" s="351" t="n"/>
      <c r="B54" s="351" t="n"/>
      <c r="C54" s="329" t="inlineStr">
        <is>
          <t>Manager Signature</t>
        </is>
      </c>
      <c r="D54" s="363" t="n"/>
      <c r="E54" s="363" t="n"/>
      <c r="F54" s="329" t="inlineStr">
        <is>
          <t>Date</t>
        </is>
      </c>
      <c r="G54" s="363" t="n"/>
      <c r="H54" s="6" t="n"/>
      <c r="I54" s="239" t="inlineStr">
        <is>
          <t>{42}</t>
        </is>
      </c>
      <c r="J54" s="239" t="n"/>
      <c r="K54" s="239" t="n"/>
      <c r="L54" s="239" t="n"/>
      <c r="M54" s="6" t="n"/>
      <c r="N54" s="6" t="n"/>
      <c r="O54" s="6" t="n"/>
      <c r="P54" s="6" t="n"/>
      <c r="Q54" s="6" t="n"/>
      <c r="R54" s="6" t="n"/>
      <c r="S54" s="6" t="n"/>
      <c r="T54" s="6" t="n"/>
      <c r="U54" s="351" t="n"/>
      <c r="V54" s="351" t="n"/>
      <c r="W54" s="351" t="n"/>
      <c r="X54" s="351" t="n"/>
      <c r="Y54" s="351" t="n"/>
      <c r="Z54" s="351" t="n"/>
      <c r="AA54" s="351" t="n"/>
      <c r="AB54" s="351" t="n"/>
      <c r="AC54" s="351" t="n"/>
      <c r="AD54" s="351" t="n"/>
      <c r="AE54" s="351" t="n"/>
      <c r="AF54" s="351" t="n"/>
    </row>
    <row r="55">
      <c r="A55" s="351" t="n"/>
      <c r="B55" s="351" t="n"/>
      <c r="C55" s="240" t="n"/>
      <c r="D55" s="240" t="n"/>
      <c r="E55" s="240" t="n"/>
      <c r="F55" s="240" t="n"/>
      <c r="G55" s="240" t="n"/>
      <c r="H55" s="240" t="n"/>
      <c r="I55" s="240" t="n"/>
      <c r="J55" s="240" t="n"/>
      <c r="K55" s="240" t="n"/>
      <c r="L55" s="240" t="n"/>
      <c r="M55" s="240" t="n"/>
      <c r="N55" s="240" t="n"/>
      <c r="O55" s="240" t="n"/>
      <c r="P55" s="240" t="n"/>
      <c r="Q55" s="240" t="n"/>
      <c r="R55" s="240" t="n"/>
      <c r="S55" s="240" t="n"/>
      <c r="T55" s="240" t="n"/>
      <c r="U55" s="351" t="n"/>
      <c r="V55" s="351" t="n"/>
      <c r="W55" s="351" t="n"/>
      <c r="X55" s="351" t="n"/>
      <c r="Y55" s="351" t="n"/>
      <c r="Z55" s="351" t="n"/>
      <c r="AA55" s="351" t="n"/>
      <c r="AB55" s="351" t="n"/>
      <c r="AC55" s="351" t="n"/>
      <c r="AD55" s="351" t="n"/>
      <c r="AE55" s="351" t="n"/>
      <c r="AF55" s="35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45"/>
  <mergeCells count="33">
    <mergeCell ref="C54:E54"/>
    <mergeCell ref="V2:W2"/>
    <mergeCell ref="C8:F8"/>
    <mergeCell ref="F54:G54"/>
    <mergeCell ref="H10:I10"/>
    <mergeCell ref="C7:F7"/>
    <mergeCell ref="K5:L5"/>
    <mergeCell ref="M5:N5"/>
    <mergeCell ref="H50:I50"/>
    <mergeCell ref="C51:E51"/>
    <mergeCell ref="A1:T1"/>
    <mergeCell ref="C52:E52"/>
    <mergeCell ref="V3:AB3"/>
    <mergeCell ref="F51:G51"/>
    <mergeCell ref="M10:N10"/>
    <mergeCell ref="H51:I51"/>
    <mergeCell ref="C6:F6"/>
    <mergeCell ref="C5:F5"/>
    <mergeCell ref="M7:N7"/>
    <mergeCell ref="M6:N6"/>
    <mergeCell ref="C53:E53"/>
    <mergeCell ref="H7:I7"/>
    <mergeCell ref="H28:I28"/>
    <mergeCell ref="C10:F10"/>
    <mergeCell ref="M8:N8"/>
    <mergeCell ref="F52:G52"/>
    <mergeCell ref="P53:T53"/>
    <mergeCell ref="AA2:AB2"/>
    <mergeCell ref="K10:L10"/>
    <mergeCell ref="H5:I5"/>
    <mergeCell ref="K4:L4"/>
    <mergeCell ref="M4:N4"/>
    <mergeCell ref="F53:G53"/>
  </mergeCells>
  <dataValidations count="5">
    <dataValidation sqref="A14:A48" showDropDown="0" showInputMessage="0" showErrorMessage="0" allowBlank="1" type="list">
      <formula1>"On Day,Off Day,Sick,Absent,Holiday,Annual Leave"</formula1>
    </dataValidation>
    <dataValidation sqref="B14:B48" showDropDown="0" showInputMessage="0" showErrorMessage="0" allowBlank="1" type="list">
      <formula1>"Holiday Double,Phagwah,Good Friday,Easter Monday,Labour Day,Christmas,Eid ul Azha"</formula1>
    </dataValidation>
    <dataValidation sqref="J14:J48" showDropDown="0" showInputMessage="0" showErrorMessage="0" allowBlank="1" type="list">
      <formula1>_xlfn._LONGTEXT("Unico,Unico-2,Unico-42,Unico-44,Unico-46,Unico-47,Unico-48,Unico-49,Globe,Globe-12,Hebrews,Romans-2,Beacon,Numbers,Zebra-24,Sunrise,Sunrise-1,Sunflower 6,Sunset 12,Ripple,Neptune P1,Neptune P2,Neptune P3,Neptune P4,Neptune P5,Neptune P6,Neptune P7,Rainbow"," 1,Rainbow 2,Citadel,Sunset 11,Autumn,Autumn-2,Miracle,Miracle 1,Canteen,Guard Hut")</formula1>
    </dataValidation>
    <dataValidation sqref="O7" showDropDown="0" showInputMessage="0" showErrorMessage="0" allowBlank="1" type="list">
      <formula1>"Caricom,EU,UN,DMC,ARU,Head Office,Canteen"</formula1>
    </dataValidation>
    <dataValidation sqref="O6" showDropDown="0" showInputMessage="0" showErrorMessage="0" allowBlank="1" type="list">
      <formula1>"Unarmed,Armed"</formula1>
    </dataValidation>
  </dataValidations>
  <printOptions horizontalCentered="1"/>
  <pageMargins left="0.5" right="0.5" top="0.5" bottom="1" header="0.5" footer="0.5"/>
  <pageSetup orientation="portrait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AL55"/>
  <sheetViews>
    <sheetView topLeftCell="A40" workbookViewId="0">
      <selection activeCell="L53" sqref="L53"/>
    </sheetView>
  </sheetViews>
  <sheetFormatPr baseColWidth="8" defaultRowHeight="13.5"/>
  <cols>
    <col width="12.28515625" customWidth="1" style="348" min="1" max="1"/>
    <col width="15.140625" customWidth="1" style="348" min="2" max="2"/>
    <col width="12.42578125" customWidth="1" style="348" min="3" max="3"/>
    <col width="9.28515625" customWidth="1" style="348" min="4" max="4"/>
    <col hidden="1" width="9.28515625" customWidth="1" style="348" min="5" max="5"/>
    <col hidden="1" width="2" customWidth="1" style="348" min="6" max="6"/>
    <col hidden="1" width="12.5703125" customWidth="1" style="348" min="7" max="7"/>
    <col width="9.28515625" customWidth="1" style="348" min="8" max="8"/>
    <col width="6.5703125" customWidth="1" style="348" min="9" max="9"/>
    <col width="10.140625" customWidth="1" style="348" min="10" max="10"/>
    <col width="15.28515625" customWidth="1" style="348" min="11" max="11"/>
    <col width="10.5703125" customWidth="1" style="348" min="12" max="12"/>
    <col width="11" customWidth="1" style="348" min="13" max="13"/>
    <col width="9.85546875" customWidth="1" style="348" min="14" max="14"/>
    <col width="11.140625" customWidth="1" style="348" min="15" max="15"/>
    <col width="9.85546875" customWidth="1" style="348" min="16" max="16"/>
    <col width="10.28515625" customWidth="1" style="348" min="17" max="17"/>
    <col width="8.85546875" customWidth="1" style="348" min="18" max="19"/>
    <col width="45.28515625" customWidth="1" style="348" min="20" max="20"/>
    <col width="9.140625" customWidth="1" style="348" min="21" max="21"/>
    <col width="3.140625" customWidth="1" style="348" min="22" max="29"/>
    <col width="10.28515625" customWidth="1" style="348" min="30" max="30"/>
  </cols>
  <sheetData>
    <row r="1" ht="32.25" customFormat="1" customHeight="1" s="1" thickBot="1">
      <c r="A1" s="332" t="n"/>
      <c r="B1" s="354" t="n"/>
      <c r="C1" s="354" t="n"/>
      <c r="D1" s="354" t="n"/>
      <c r="E1" s="354" t="n"/>
      <c r="F1" s="354" t="n"/>
      <c r="G1" s="354" t="n"/>
      <c r="H1" s="354" t="n"/>
      <c r="I1" s="354" t="n"/>
      <c r="J1" s="354" t="n"/>
      <c r="K1" s="354" t="n"/>
      <c r="L1" s="354" t="n"/>
      <c r="M1" s="354" t="n"/>
      <c r="N1" s="354" t="n"/>
      <c r="O1" s="354" t="n"/>
      <c r="P1" s="354" t="n"/>
      <c r="Q1" s="354" t="n"/>
      <c r="R1" s="354" t="n"/>
      <c r="S1" s="354" t="n"/>
      <c r="T1" s="355" t="n"/>
      <c r="U1" s="351" t="n"/>
      <c r="V1" s="351" t="n"/>
      <c r="W1" s="351" t="n"/>
      <c r="X1" s="351" t="n"/>
      <c r="Y1" s="351" t="n"/>
      <c r="Z1" s="351" t="n"/>
      <c r="AA1" s="351" t="n"/>
      <c r="AB1" s="351" t="n"/>
      <c r="AC1" s="351" t="n"/>
      <c r="AD1" s="126" t="n"/>
      <c r="AE1" s="351" t="n"/>
      <c r="AF1" s="351" t="n"/>
    </row>
    <row r="2" ht="15" customFormat="1" customHeight="1" s="1">
      <c r="A2" s="351" t="n"/>
      <c r="B2" s="351" t="n"/>
      <c r="C2" s="127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128" t="n"/>
      <c r="U2" s="351" t="n"/>
      <c r="V2" s="343" t="n">
        <v>2025</v>
      </c>
      <c r="W2" s="356" t="n"/>
      <c r="X2" s="351" t="n"/>
      <c r="Y2" s="351" t="n"/>
      <c r="Z2" s="129" t="inlineStr">
        <is>
          <t>Month:</t>
        </is>
      </c>
      <c r="AA2" s="343" t="n">
        <v>3</v>
      </c>
      <c r="AB2" s="356" t="n"/>
      <c r="AC2" s="351" t="n"/>
      <c r="AD2" s="351" t="n"/>
      <c r="AE2" s="351" t="n"/>
      <c r="AF2" s="351" t="n"/>
    </row>
    <row r="3" ht="15.6" customHeight="1" s="348" thickBot="1">
      <c r="A3" s="351" t="n"/>
      <c r="B3" s="351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351" t="n"/>
      <c r="V3" s="333">
        <f>DATE(V2,AA2,1)</f>
        <v/>
      </c>
      <c r="W3" s="357" t="n"/>
      <c r="X3" s="357" t="n"/>
      <c r="Y3" s="357" t="n"/>
      <c r="Z3" s="357" t="n"/>
      <c r="AA3" s="357" t="n"/>
      <c r="AB3" s="358" t="n"/>
      <c r="AC3" s="351" t="n"/>
      <c r="AD3" s="351" t="n"/>
      <c r="AE3" s="351" t="n"/>
      <c r="AF3" s="249" t="n"/>
    </row>
    <row r="4" ht="21" customHeight="1" s="348" thickBot="1">
      <c r="A4" s="351" t="n"/>
      <c r="B4" s="351" t="n"/>
      <c r="C4" s="25" t="inlineStr">
        <is>
          <t>Federal Manangement Systems</t>
        </is>
      </c>
      <c r="D4" s="25" t="n"/>
      <c r="E4" s="25" t="n"/>
      <c r="F4" s="25" t="n"/>
      <c r="G4" s="25" t="n"/>
      <c r="H4" s="6" t="n"/>
      <c r="I4" s="6" t="n"/>
      <c r="J4" s="6" t="n"/>
      <c r="K4" s="330" t="inlineStr">
        <is>
          <t>Employee Number:</t>
        </is>
      </c>
      <c r="L4" s="351" t="n"/>
      <c r="M4" s="342" t="inlineStr">
        <is>
          <t>4548</t>
        </is>
      </c>
      <c r="N4" s="355" t="n"/>
      <c r="O4" s="6" t="n"/>
      <c r="P4" s="6" t="n"/>
      <c r="Q4" s="6" t="n"/>
      <c r="R4" s="6" t="n"/>
      <c r="S4" s="6" t="n"/>
      <c r="T4" s="6" t="n"/>
      <c r="U4" s="351" t="n"/>
      <c r="V4" s="130" t="inlineStr">
        <is>
          <t>Su</t>
        </is>
      </c>
      <c r="W4" s="131" t="inlineStr">
        <is>
          <t>M</t>
        </is>
      </c>
      <c r="X4" s="131" t="inlineStr">
        <is>
          <t>Tu</t>
        </is>
      </c>
      <c r="Y4" s="131" t="inlineStr">
        <is>
          <t>W</t>
        </is>
      </c>
      <c r="Z4" s="131" t="inlineStr">
        <is>
          <t>Th</t>
        </is>
      </c>
      <c r="AA4" s="131" t="inlineStr">
        <is>
          <t>F</t>
        </is>
      </c>
      <c r="AB4" s="132" t="inlineStr">
        <is>
          <t>Sa</t>
        </is>
      </c>
      <c r="AC4" s="351" t="n"/>
      <c r="AD4" s="133" t="inlineStr">
        <is>
          <t>Overtime Options</t>
        </is>
      </c>
      <c r="AE4" s="351" t="n"/>
      <c r="AF4" s="351" t="n"/>
      <c r="AJ4" s="257" t="n"/>
    </row>
    <row r="5" ht="14.1" customHeight="1" s="348" thickBot="1">
      <c r="A5" s="351" t="n"/>
      <c r="B5" s="351" t="n"/>
      <c r="C5" s="337" t="n"/>
      <c r="D5" s="351" t="n"/>
      <c r="E5" s="351" t="n"/>
      <c r="F5" s="351" t="n"/>
      <c r="G5" s="6" t="n"/>
      <c r="H5" s="340" t="n"/>
      <c r="I5" s="351" t="n"/>
      <c r="J5" s="340" t="n"/>
      <c r="K5" s="344" t="inlineStr">
        <is>
          <t>Employee Name:</t>
        </is>
      </c>
      <c r="L5" s="359" t="n"/>
      <c r="M5" s="342" t="inlineStr">
        <is>
          <t>Williamson, Gale Veronica</t>
        </is>
      </c>
      <c r="N5" s="355" t="n"/>
      <c r="O5" s="337" t="n"/>
      <c r="P5" s="337" t="n"/>
      <c r="Q5" s="337" t="n"/>
      <c r="R5" s="337" t="n"/>
      <c r="S5" s="337" t="n"/>
      <c r="T5" s="337" t="n"/>
      <c r="U5" s="351" t="n"/>
      <c r="V5" s="263">
        <f>IF(MONTH($V$3)&lt;&gt;MONTH($V$3-WEEKDAY($V$3,1)+(ROW(V5)-ROW($V$5))*7+(COLUMN(V5)-COLUMN($V$5)+1)),"",$V$3-WEEKDAY($V$3,1)+(ROW(V5)-ROW($V$5))*7+(COLUMN(V5)-COLUMN($V$5)+1))</f>
        <v/>
      </c>
      <c r="W5" s="263">
        <f>IF(MONTH($V$3)&lt;&gt;MONTH($V$3-WEEKDAY($V$3,1)+(ROW(W5)-ROW($V$5))*7+(COLUMN(W5)-COLUMN($V$5)+1)),"",$V$3-WEEKDAY($V$3,1)+(ROW(W5)-ROW($V$5))*7+(COLUMN(W5)-COLUMN($V$5)+1))</f>
        <v/>
      </c>
      <c r="X5" s="263">
        <f>IF(MONTH($V$3)&lt;&gt;MONTH($V$3-WEEKDAY($V$3,1)+(ROW(X5)-ROW($V$5))*7+(COLUMN(X5)-COLUMN($V$5)+1)),"",$V$3-WEEKDAY($V$3,1)+(ROW(X5)-ROW($V$5))*7+(COLUMN(X5)-COLUMN($V$5)+1))</f>
        <v/>
      </c>
      <c r="Y5" s="263">
        <f>IF(MONTH($V$3)&lt;&gt;MONTH($V$3-WEEKDAY($V$3,1)+(ROW(Y5)-ROW($V$5))*7+(COLUMN(Y5)-COLUMN($V$5)+1)),"",$V$3-WEEKDAY($V$3,1)+(ROW(Y5)-ROW($V$5))*7+(COLUMN(Y5)-COLUMN($V$5)+1))</f>
        <v/>
      </c>
      <c r="Z5" s="263">
        <f>IF(MONTH($V$3)&lt;&gt;MONTH($V$3-WEEKDAY($V$3,1)+(ROW(Z5)-ROW($V$5))*7+(COLUMN(Z5)-COLUMN($V$5)+1)),"",$V$3-WEEKDAY($V$3,1)+(ROW(Z5)-ROW($V$5))*7+(COLUMN(Z5)-COLUMN($V$5)+1))</f>
        <v/>
      </c>
      <c r="AA5" s="263">
        <f>IF(MONTH($V$3)&lt;&gt;MONTH($V$3-WEEKDAY($V$3,1)+(ROW(AA5)-ROW($V$5))*7+(COLUMN(AA5)-COLUMN($V$5)+1)),"",$V$3-WEEKDAY($V$3,1)+(ROW(AA5)-ROW($V$5))*7+(COLUMN(AA5)-COLUMN($V$5)+1))</f>
        <v/>
      </c>
      <c r="AB5" s="263">
        <f>IF(MONTH($V$3)&lt;&gt;MONTH($V$3-WEEKDAY($V$3,1)+(ROW(AB5)-ROW($V$5))*7+(COLUMN(AB5)-COLUMN($V$5)+1)),"",$V$3-WEEKDAY($V$3,1)+(ROW(AB5)-ROW($V$5))*7+(COLUMN(AB5)-COLUMN($V$5)+1))</f>
        <v/>
      </c>
      <c r="AC5" s="351" t="n"/>
      <c r="AD5" s="351" t="n"/>
      <c r="AE5" s="3" t="b">
        <v>1</v>
      </c>
      <c r="AF5" s="258" t="n"/>
      <c r="AJ5" s="350" t="n"/>
      <c r="AK5" s="350" t="n"/>
      <c r="AL5" s="350" t="n"/>
    </row>
    <row r="6" ht="14.1" customHeight="1" s="348" thickBot="1">
      <c r="A6" s="351" t="n"/>
      <c r="B6" s="351" t="n"/>
      <c r="C6" s="337" t="inlineStr">
        <is>
          <t xml:space="preserve">120 Peter Rose St </t>
        </is>
      </c>
      <c r="D6" s="351" t="n"/>
      <c r="E6" s="351" t="n"/>
      <c r="F6" s="351" t="n"/>
      <c r="G6" s="6" t="n"/>
      <c r="H6" s="6" t="n"/>
      <c r="I6" s="6" t="n"/>
      <c r="J6" s="6" t="n"/>
      <c r="K6" s="6" t="n"/>
      <c r="L6" s="6" t="n"/>
      <c r="M6" s="339" t="inlineStr">
        <is>
          <t>Armed or unarmed</t>
        </is>
      </c>
      <c r="N6" s="360" t="n"/>
      <c r="O6" s="135" t="inlineStr">
        <is>
          <t>Unarmed</t>
        </is>
      </c>
      <c r="P6" s="6" t="n"/>
      <c r="Q6" s="6" t="n"/>
      <c r="R6" s="6" t="n"/>
      <c r="S6" s="6" t="n"/>
      <c r="T6" s="6" t="n"/>
      <c r="U6" s="351" t="n"/>
      <c r="V6" s="263">
        <f>IF(MONTH($V$3)&lt;&gt;MONTH($V$3-WEEKDAY($V$3,1)+(ROW(V6)-ROW($V$5))*7+(COLUMN(V6)-COLUMN($V$5)+1)),"",$V$3-WEEKDAY($V$3,1)+(ROW(V6)-ROW($V$5))*7+(COLUMN(V6)-COLUMN($V$5)+1))</f>
        <v/>
      </c>
      <c r="W6" s="263">
        <f>IF(MONTH($V$3)&lt;&gt;MONTH($V$3-WEEKDAY($V$3,1)+(ROW(W6)-ROW($V$5))*7+(COLUMN(W6)-COLUMN($V$5)+1)),"",$V$3-WEEKDAY($V$3,1)+(ROW(W6)-ROW($V$5))*7+(COLUMN(W6)-COLUMN($V$5)+1))</f>
        <v/>
      </c>
      <c r="X6" s="263">
        <f>IF(MONTH($V$3)&lt;&gt;MONTH($V$3-WEEKDAY($V$3,1)+(ROW(X6)-ROW($V$5))*7+(COLUMN(X6)-COLUMN($V$5)+1)),"",$V$3-WEEKDAY($V$3,1)+(ROW(X6)-ROW($V$5))*7+(COLUMN(X6)-COLUMN($V$5)+1))</f>
        <v/>
      </c>
      <c r="Y6" s="263">
        <f>IF(MONTH($V$3)&lt;&gt;MONTH($V$3-WEEKDAY($V$3,1)+(ROW(Y6)-ROW($V$5))*7+(COLUMN(Y6)-COLUMN($V$5)+1)),"",$V$3-WEEKDAY($V$3,1)+(ROW(Y6)-ROW($V$5))*7+(COLUMN(Y6)-COLUMN($V$5)+1))</f>
        <v/>
      </c>
      <c r="Z6" s="263">
        <f>IF(MONTH($V$3)&lt;&gt;MONTH($V$3-WEEKDAY($V$3,1)+(ROW(Z6)-ROW($V$5))*7+(COLUMN(Z6)-COLUMN($V$5)+1)),"",$V$3-WEEKDAY($V$3,1)+(ROW(Z6)-ROW($V$5))*7+(COLUMN(Z6)-COLUMN($V$5)+1))</f>
        <v/>
      </c>
      <c r="AA6" s="263">
        <f>IF(MONTH($V$3)&lt;&gt;MONTH($V$3-WEEKDAY($V$3,1)+(ROW(AA6)-ROW($V$5))*7+(COLUMN(AA6)-COLUMN($V$5)+1)),"",$V$3-WEEKDAY($V$3,1)+(ROW(AA6)-ROW($V$5))*7+(COLUMN(AA6)-COLUMN($V$5)+1))</f>
        <v/>
      </c>
      <c r="AB6" s="263">
        <f>IF(MONTH($V$3)&lt;&gt;MONTH($V$3-WEEKDAY($V$3,1)+(ROW(AB6)-ROW($V$5))*7+(COLUMN(AB6)-COLUMN($V$5)+1)),"",$V$3-WEEKDAY($V$3,1)+(ROW(AB6)-ROW($V$5))*7+(COLUMN(AB6)-COLUMN($V$5)+1))</f>
        <v/>
      </c>
      <c r="AC6" s="351" t="n"/>
      <c r="AD6" s="136" t="inlineStr">
        <is>
          <t>After:</t>
        </is>
      </c>
      <c r="AE6" s="264" t="n">
        <v>8</v>
      </c>
      <c r="AF6" s="258" t="n"/>
      <c r="AJ6" s="350" t="n"/>
      <c r="AL6" s="251" t="n"/>
    </row>
    <row r="7" ht="14.1" customHeight="1" s="348" thickBot="1">
      <c r="A7" s="351" t="n"/>
      <c r="B7" s="351" t="n"/>
      <c r="C7" s="337" t="inlineStr">
        <is>
          <t>Queenstown</t>
        </is>
      </c>
      <c r="D7" s="351" t="n"/>
      <c r="E7" s="351" t="n"/>
      <c r="F7" s="351" t="n"/>
      <c r="G7" s="6" t="n"/>
      <c r="H7" s="340" t="n"/>
      <c r="I7" s="351" t="n"/>
      <c r="J7" s="340" t="n"/>
      <c r="K7" s="340" t="n"/>
      <c r="L7" s="340" t="n"/>
      <c r="M7" s="338" t="inlineStr">
        <is>
          <t>Agency</t>
        </is>
      </c>
      <c r="N7" s="361" t="n"/>
      <c r="O7" s="7" t="inlineStr">
        <is>
          <t>Caricom</t>
        </is>
      </c>
      <c r="P7" s="6" t="n"/>
      <c r="Q7" s="6" t="n"/>
      <c r="R7" s="6" t="n"/>
      <c r="S7" s="6" t="n"/>
      <c r="T7" s="6" t="n"/>
      <c r="U7" s="351" t="n"/>
      <c r="V7" s="263">
        <f>IF(MONTH($V$3)&lt;&gt;MONTH($V$3-WEEKDAY($V$3,1)+(ROW(V7)-ROW($V$5))*7+(COLUMN(V7)-COLUMN($V$5)+1)),"",$V$3-WEEKDAY($V$3,1)+(ROW(V7)-ROW($V$5))*7+(COLUMN(V7)-COLUMN($V$5)+1))</f>
        <v/>
      </c>
      <c r="W7" s="263">
        <f>IF(MONTH($V$3)&lt;&gt;MONTH($V$3-WEEKDAY($V$3,1)+(ROW(W7)-ROW($V$5))*7+(COLUMN(W7)-COLUMN($V$5)+1)),"",$V$3-WEEKDAY($V$3,1)+(ROW(W7)-ROW($V$5))*7+(COLUMN(W7)-COLUMN($V$5)+1))</f>
        <v/>
      </c>
      <c r="X7" s="263">
        <f>IF(MONTH($V$3)&lt;&gt;MONTH($V$3-WEEKDAY($V$3,1)+(ROW(X7)-ROW($V$5))*7+(COLUMN(X7)-COLUMN($V$5)+1)),"",$V$3-WEEKDAY($V$3,1)+(ROW(X7)-ROW($V$5))*7+(COLUMN(X7)-COLUMN($V$5)+1))</f>
        <v/>
      </c>
      <c r="Y7" s="263">
        <f>IF(MONTH($V$3)&lt;&gt;MONTH($V$3-WEEKDAY($V$3,1)+(ROW(Y7)-ROW($V$5))*7+(COLUMN(Y7)-COLUMN($V$5)+1)),"",$V$3-WEEKDAY($V$3,1)+(ROW(Y7)-ROW($V$5))*7+(COLUMN(Y7)-COLUMN($V$5)+1))</f>
        <v/>
      </c>
      <c r="Z7" s="263">
        <f>IF(MONTH($V$3)&lt;&gt;MONTH($V$3-WEEKDAY($V$3,1)+(ROW(Z7)-ROW($V$5))*7+(COLUMN(Z7)-COLUMN($V$5)+1)),"",$V$3-WEEKDAY($V$3,1)+(ROW(Z7)-ROW($V$5))*7+(COLUMN(Z7)-COLUMN($V$5)+1))</f>
        <v/>
      </c>
      <c r="AA7" s="263">
        <f>IF(MONTH($V$3)&lt;&gt;MONTH($V$3-WEEKDAY($V$3,1)+(ROW(AA7)-ROW($V$5))*7+(COLUMN(AA7)-COLUMN($V$5)+1)),"",$V$3-WEEKDAY($V$3,1)+(ROW(AA7)-ROW($V$5))*7+(COLUMN(AA7)-COLUMN($V$5)+1))</f>
        <v/>
      </c>
      <c r="AB7" s="263">
        <f>IF(MONTH($V$3)&lt;&gt;MONTH($V$3-WEEKDAY($V$3,1)+(ROW(AB7)-ROW($V$5))*7+(COLUMN(AB7)-COLUMN($V$5)+1)),"",$V$3-WEEKDAY($V$3,1)+(ROW(AB7)-ROW($V$5))*7+(COLUMN(AB7)-COLUMN($V$5)+1))</f>
        <v/>
      </c>
      <c r="AC7" s="351" t="n"/>
      <c r="AD7" s="351" t="n"/>
      <c r="AE7" s="351" t="n"/>
      <c r="AF7" s="258" t="n"/>
      <c r="AJ7" s="350" t="n"/>
      <c r="AL7" s="251" t="n"/>
    </row>
    <row r="8">
      <c r="A8" s="351" t="n"/>
      <c r="B8" s="351" t="n"/>
      <c r="C8" s="337" t="inlineStr">
        <is>
          <t>Georgetown, Guyana</t>
        </is>
      </c>
      <c r="D8" s="351" t="n"/>
      <c r="E8" s="351" t="n"/>
      <c r="F8" s="351" t="n"/>
      <c r="G8" s="6" t="n"/>
      <c r="H8" s="6" t="n"/>
      <c r="I8" s="6" t="n"/>
      <c r="J8" s="6" t="n"/>
      <c r="K8" s="6" t="n"/>
      <c r="L8" s="6" t="n"/>
      <c r="M8" s="341" t="n"/>
      <c r="N8" s="351" t="n"/>
      <c r="O8" s="351" t="n"/>
      <c r="P8" s="6" t="n"/>
      <c r="Q8" s="6" t="n"/>
      <c r="R8" s="6" t="n"/>
      <c r="S8" s="6" t="n"/>
      <c r="T8" s="6" t="n"/>
      <c r="U8" s="351" t="n"/>
      <c r="V8" s="263">
        <f>IF(MONTH($V$3)&lt;&gt;MONTH($V$3-WEEKDAY($V$3,1)+(ROW(V8)-ROW($V$5))*7+(COLUMN(V8)-COLUMN($V$5)+1)),"",$V$3-WEEKDAY($V$3,1)+(ROW(V8)-ROW($V$5))*7+(COLUMN(V8)-COLUMN($V$5)+1))</f>
        <v/>
      </c>
      <c r="W8" s="263">
        <f>IF(MONTH($V$3)&lt;&gt;MONTH($V$3-WEEKDAY($V$3,1)+(ROW(W8)-ROW($V$5))*7+(COLUMN(W8)-COLUMN($V$5)+1)),"",$V$3-WEEKDAY($V$3,1)+(ROW(W8)-ROW($V$5))*7+(COLUMN(W8)-COLUMN($V$5)+1))</f>
        <v/>
      </c>
      <c r="X8" s="263">
        <f>IF(MONTH($V$3)&lt;&gt;MONTH($V$3-WEEKDAY($V$3,1)+(ROW(X8)-ROW($V$5))*7+(COLUMN(X8)-COLUMN($V$5)+1)),"",$V$3-WEEKDAY($V$3,1)+(ROW(X8)-ROW($V$5))*7+(COLUMN(X8)-COLUMN($V$5)+1))</f>
        <v/>
      </c>
      <c r="Y8" s="263">
        <f>IF(MONTH($V$3)&lt;&gt;MONTH($V$3-WEEKDAY($V$3,1)+(ROW(Y8)-ROW($V$5))*7+(COLUMN(Y8)-COLUMN($V$5)+1)),"",$V$3-WEEKDAY($V$3,1)+(ROW(Y8)-ROW($V$5))*7+(COLUMN(Y8)-COLUMN($V$5)+1))</f>
        <v/>
      </c>
      <c r="Z8" s="263">
        <f>IF(MONTH($V$3)&lt;&gt;MONTH($V$3-WEEKDAY($V$3,1)+(ROW(Z8)-ROW($V$5))*7+(COLUMN(Z8)-COLUMN($V$5)+1)),"",$V$3-WEEKDAY($V$3,1)+(ROW(Z8)-ROW($V$5))*7+(COLUMN(Z8)-COLUMN($V$5)+1))</f>
        <v/>
      </c>
      <c r="AA8" s="263">
        <f>IF(MONTH($V$3)&lt;&gt;MONTH($V$3-WEEKDAY($V$3,1)+(ROW(AA8)-ROW($V$5))*7+(COLUMN(AA8)-COLUMN($V$5)+1)),"",$V$3-WEEKDAY($V$3,1)+(ROW(AA8)-ROW($V$5))*7+(COLUMN(AA8)-COLUMN($V$5)+1))</f>
        <v/>
      </c>
      <c r="AB8" s="263">
        <f>IF(MONTH($V$3)&lt;&gt;MONTH($V$3-WEEKDAY($V$3,1)+(ROW(AB8)-ROW($V$5))*7+(COLUMN(AB8)-COLUMN($V$5)+1)),"",$V$3-WEEKDAY($V$3,1)+(ROW(AB8)-ROW($V$5))*7+(COLUMN(AB8)-COLUMN($V$5)+1))</f>
        <v/>
      </c>
      <c r="AC8" s="351" t="n"/>
      <c r="AD8" s="351" t="n"/>
      <c r="AE8" s="3" t="b">
        <v>1</v>
      </c>
      <c r="AF8" s="258" t="n"/>
      <c r="AJ8" s="350" t="n"/>
      <c r="AL8" s="251" t="n"/>
    </row>
    <row r="9">
      <c r="A9" s="351" t="n"/>
      <c r="B9" s="351" t="n"/>
      <c r="C9" s="337" t="n"/>
      <c r="D9" s="337" t="n"/>
      <c r="E9" s="337" t="n"/>
      <c r="F9" s="337" t="n"/>
      <c r="G9" s="6" t="n"/>
      <c r="H9" s="6" t="n"/>
      <c r="I9" s="6" t="n"/>
      <c r="J9" s="6" t="n"/>
      <c r="K9" s="6" t="n"/>
      <c r="L9" s="6" t="n"/>
      <c r="M9" s="137" t="n"/>
      <c r="N9" s="137" t="n"/>
      <c r="O9" s="6" t="n"/>
      <c r="P9" s="6" t="n"/>
      <c r="Q9" s="6" t="n"/>
      <c r="R9" s="6" t="n"/>
      <c r="S9" s="6" t="n"/>
      <c r="T9" s="6" t="n"/>
      <c r="U9" s="351" t="n"/>
      <c r="V9" s="265" t="n"/>
      <c r="W9" s="265" t="n"/>
      <c r="X9" s="265" t="n"/>
      <c r="Y9" s="265" t="n"/>
      <c r="Z9" s="265" t="n"/>
      <c r="AA9" s="265" t="n"/>
      <c r="AB9" s="265" t="n"/>
      <c r="AC9" s="351" t="n"/>
      <c r="AD9" s="351" t="n"/>
      <c r="AE9" s="3" t="n"/>
      <c r="AF9" s="351" t="n"/>
      <c r="AJ9" s="350" t="n"/>
      <c r="AL9" s="251" t="n"/>
    </row>
    <row r="10">
      <c r="A10" s="351" t="n"/>
      <c r="B10" s="351" t="n"/>
      <c r="C10" s="337" t="inlineStr">
        <is>
          <t>592-223-7560</t>
        </is>
      </c>
      <c r="D10" s="351" t="n"/>
      <c r="E10" s="351" t="n"/>
      <c r="F10" s="351" t="n"/>
      <c r="G10" s="6" t="n"/>
      <c r="H10" s="340" t="n"/>
      <c r="I10" s="351" t="n"/>
      <c r="J10" s="340" t="n"/>
      <c r="K10" s="330" t="inlineStr">
        <is>
          <t>Week Starting:</t>
        </is>
      </c>
      <c r="L10" s="351" t="n"/>
      <c r="M10" s="335" t="n">
        <v>45977</v>
      </c>
      <c r="N10" s="362" t="n"/>
      <c r="O10" s="6" t="n"/>
      <c r="P10" s="6" t="n"/>
      <c r="Q10" s="6" t="n"/>
      <c r="R10" s="6" t="n"/>
      <c r="S10" s="6" t="n"/>
      <c r="T10" s="138" t="inlineStr">
        <is>
          <t>[42]</t>
        </is>
      </c>
      <c r="U10" s="351" t="n"/>
      <c r="V10" s="263">
        <f>IF(MONTH($V$3)&lt;&gt;MONTH($V$3-WEEKDAY($V$3,1)+(ROW(V10)-ROW($V$5))*7+(COLUMN(V10)-COLUMN($V$5)+1)),"",$V$3-WEEKDAY($V$3,1)+(ROW(V10)-ROW($V$5))*7+(COLUMN(V10)-COLUMN($V$5)+1))</f>
        <v/>
      </c>
      <c r="W10" s="263">
        <f>IF(MONTH($V$3)&lt;&gt;MONTH($V$3-WEEKDAY($V$3,1)+(ROW(W10)-ROW($V$5))*7+(COLUMN(W10)-COLUMN($V$5)+1)),"",$V$3-WEEKDAY($V$3,1)+(ROW(W10)-ROW($V$5))*7+(COLUMN(W10)-COLUMN($V$5)+1))</f>
        <v/>
      </c>
      <c r="X10" s="263">
        <f>IF(MONTH($V$3)&lt;&gt;MONTH($V$3-WEEKDAY($V$3,1)+(ROW(X10)-ROW($V$5))*7+(COLUMN(X10)-COLUMN($V$5)+1)),"",$V$3-WEEKDAY($V$3,1)+(ROW(X10)-ROW($V$5))*7+(COLUMN(X10)-COLUMN($V$5)+1))</f>
        <v/>
      </c>
      <c r="Y10" s="263">
        <f>IF(MONTH($V$3)&lt;&gt;MONTH($V$3-WEEKDAY($V$3,1)+(ROW(Y10)-ROW($V$5))*7+(COLUMN(Y10)-COLUMN($V$5)+1)),"",$V$3-WEEKDAY($V$3,1)+(ROW(Y10)-ROW($V$5))*7+(COLUMN(Y10)-COLUMN($V$5)+1))</f>
        <v/>
      </c>
      <c r="Z10" s="263">
        <f>IF(MONTH($V$3)&lt;&gt;MONTH($V$3-WEEKDAY($V$3,1)+(ROW(Z10)-ROW($V$5))*7+(COLUMN(Z10)-COLUMN($V$5)+1)),"",$V$3-WEEKDAY($V$3,1)+(ROW(Z10)-ROW($V$5))*7+(COLUMN(Z10)-COLUMN($V$5)+1))</f>
        <v/>
      </c>
      <c r="AA10" s="263">
        <f>IF(MONTH($V$3)&lt;&gt;MONTH($V$3-WEEKDAY($V$3,1)+(ROW(AA10)-ROW($V$5))*7+(COLUMN(AA10)-COLUMN($V$5)+1)),"",$V$3-WEEKDAY($V$3,1)+(ROW(AA10)-ROW($V$5))*7+(COLUMN(AA10)-COLUMN($V$5)+1))</f>
        <v/>
      </c>
      <c r="AB10" s="263">
        <f>IF(MONTH($V$3)&lt;&gt;MONTH($V$3-WEEKDAY($V$3,1)+(ROW(AB10)-ROW($V$5))*7+(COLUMN(AB10)-COLUMN($V$5)+1)),"",$V$3-WEEKDAY($V$3,1)+(ROW(AB10)-ROW($V$5))*7+(COLUMN(AB10)-COLUMN($V$5)+1))</f>
        <v/>
      </c>
      <c r="AC10" s="351" t="n"/>
      <c r="AD10" s="136" t="inlineStr">
        <is>
          <t>After:</t>
        </is>
      </c>
      <c r="AE10" s="264" t="n">
        <v>40</v>
      </c>
      <c r="AF10" s="250" t="n"/>
    </row>
    <row r="11" ht="15.75" customHeight="1" s="348" thickBot="1">
      <c r="A11" s="351" t="n"/>
      <c r="B11" s="351" t="n"/>
      <c r="C11" s="6" t="n"/>
      <c r="D11" s="6" t="n"/>
      <c r="E11" s="6" t="n"/>
      <c r="F11" s="6" t="n"/>
      <c r="G11" s="6" t="n"/>
      <c r="H11" s="6" t="n"/>
      <c r="I11" s="6" t="n"/>
      <c r="J11" s="6" t="n"/>
      <c r="K11" s="259" t="inlineStr">
        <is>
          <t>Carry Forward Hrs:</t>
        </is>
      </c>
      <c r="L11" s="248" t="n">
        <v>32</v>
      </c>
      <c r="M11" s="6" t="n"/>
      <c r="N11" s="6" t="n"/>
      <c r="O11" s="6" t="n"/>
      <c r="P11" s="6" t="n"/>
      <c r="Q11" s="6" t="n"/>
      <c r="R11" s="6" t="n"/>
      <c r="S11" s="6" t="n"/>
      <c r="T11" s="6" t="n"/>
      <c r="U11" s="351" t="n"/>
      <c r="V11" s="263">
        <f>IF(MONTH($V$3)&lt;&gt;MONTH($V$3-WEEKDAY($V$3,1)+(ROW(V11)-ROW($V$5))*7+(COLUMN(V11)-COLUMN($V$5)+1)),"",$V$3-WEEKDAY($V$3,1)+(ROW(V11)-ROW($V$5))*7+(COLUMN(V11)-COLUMN($V$5)+1))</f>
        <v/>
      </c>
      <c r="W11" s="263">
        <f>IF(MONTH($V$3)&lt;&gt;MONTH($V$3-WEEKDAY($V$3,1)+(ROW(W11)-ROW($V$5))*7+(COLUMN(W11)-COLUMN($V$5)+1)),"",$V$3-WEEKDAY($V$3,1)+(ROW(W11)-ROW($V$5))*7+(COLUMN(W11)-COLUMN($V$5)+1))</f>
        <v/>
      </c>
      <c r="X11" s="263">
        <f>IF(MONTH($V$3)&lt;&gt;MONTH($V$3-WEEKDAY($V$3,1)+(ROW(X11)-ROW($V$5))*7+(COLUMN(X11)-COLUMN($V$5)+1)),"",$V$3-WEEKDAY($V$3,1)+(ROW(X11)-ROW($V$5))*7+(COLUMN(X11)-COLUMN($V$5)+1))</f>
        <v/>
      </c>
      <c r="Y11" s="263">
        <f>IF(MONTH($V$3)&lt;&gt;MONTH($V$3-WEEKDAY($V$3,1)+(ROW(Y11)-ROW($V$5))*7+(COLUMN(Y11)-COLUMN($V$5)+1)),"",$V$3-WEEKDAY($V$3,1)+(ROW(Y11)-ROW($V$5))*7+(COLUMN(Y11)-COLUMN($V$5)+1))</f>
        <v/>
      </c>
      <c r="Z11" s="263">
        <f>IF(MONTH($V$3)&lt;&gt;MONTH($V$3-WEEKDAY($V$3,1)+(ROW(Z11)-ROW($V$5))*7+(COLUMN(Z11)-COLUMN($V$5)+1)),"",$V$3-WEEKDAY($V$3,1)+(ROW(Z11)-ROW($V$5))*7+(COLUMN(Z11)-COLUMN($V$5)+1))</f>
        <v/>
      </c>
      <c r="AA11" s="263">
        <f>IF(MONTH($V$3)&lt;&gt;MONTH($V$3-WEEKDAY($V$3,1)+(ROW(AA11)-ROW($V$5))*7+(COLUMN(AA11)-COLUMN($V$5)+1)),"",$V$3-WEEKDAY($V$3,1)+(ROW(AA11)-ROW($V$5))*7+(COLUMN(AA11)-COLUMN($V$5)+1))</f>
        <v/>
      </c>
      <c r="AB11" s="263">
        <f>IF(MONTH($V$3)&lt;&gt;MONTH($V$3-WEEKDAY($V$3,1)+(ROW(AB11)-ROW($V$5))*7+(COLUMN(AB11)-COLUMN($V$5)+1)),"",$V$3-WEEKDAY($V$3,1)+(ROW(AB11)-ROW($V$5))*7+(COLUMN(AB11)-COLUMN($V$5)+1))</f>
        <v/>
      </c>
      <c r="AC11" s="351" t="n"/>
      <c r="AD11" s="351" t="n"/>
      <c r="AE11" s="351" t="n"/>
      <c r="AF11" s="258" t="n"/>
      <c r="AJ11" s="252" t="n"/>
      <c r="AK11" s="252" t="n"/>
    </row>
    <row r="12" ht="27.75" customFormat="1" customHeight="1" s="2" thickBot="1">
      <c r="A12" s="266" t="inlineStr">
        <is>
          <t>Day Off</t>
        </is>
      </c>
      <c r="B12" s="267" t="inlineStr">
        <is>
          <t>Holiday Double</t>
        </is>
      </c>
      <c r="C12" s="139" t="inlineStr">
        <is>
          <t>Day of Week</t>
        </is>
      </c>
      <c r="D12" s="140" t="inlineStr">
        <is>
          <t>Time
In</t>
        </is>
      </c>
      <c r="E12" s="140" t="inlineStr">
        <is>
          <t>Time
Out</t>
        </is>
      </c>
      <c r="F12" s="141" t="n"/>
      <c r="G12" s="140" t="inlineStr">
        <is>
          <t>Time
In</t>
        </is>
      </c>
      <c r="H12" s="140" t="inlineStr">
        <is>
          <t>Time
Out</t>
        </is>
      </c>
      <c r="I12" s="142" t="inlineStr">
        <is>
          <t>Total
Hrs</t>
        </is>
      </c>
      <c r="J12" s="142" t="inlineStr">
        <is>
          <t>Location</t>
        </is>
      </c>
      <c r="K12" s="142" t="inlineStr">
        <is>
          <t>Supervisor</t>
        </is>
      </c>
      <c r="L12" s="142" t="inlineStr">
        <is>
          <t>Supervisor Approval</t>
        </is>
      </c>
      <c r="M12" s="140" t="inlineStr">
        <is>
          <t>Regular
Hrs</t>
        </is>
      </c>
      <c r="N12" s="140" t="inlineStr">
        <is>
          <t>Overtime
Hrs</t>
        </is>
      </c>
      <c r="O12" s="140" t="inlineStr">
        <is>
          <t>Hol Hrs</t>
        </is>
      </c>
      <c r="P12" s="140" t="inlineStr">
        <is>
          <t>Responsibilities</t>
        </is>
      </c>
      <c r="Q12" s="140" t="inlineStr">
        <is>
          <t>Risk</t>
        </is>
      </c>
      <c r="R12" s="140" t="inlineStr">
        <is>
          <t>Meals</t>
        </is>
      </c>
      <c r="S12" s="140" t="inlineStr">
        <is>
          <t>Vac Hrs</t>
        </is>
      </c>
      <c r="T12" s="143" t="inlineStr">
        <is>
          <t>Reason for Overtime</t>
        </is>
      </c>
      <c r="U12" s="144" t="inlineStr">
        <is>
          <t>Wkly Reg Avail</t>
        </is>
      </c>
      <c r="V12" s="351" t="inlineStr">
        <is>
          <t>Orig Reg</t>
        </is>
      </c>
      <c r="W12" s="351" t="inlineStr">
        <is>
          <t>Wkly OT Adj</t>
        </is>
      </c>
      <c r="X12" s="351" t="inlineStr">
        <is>
          <t>Week Start</t>
        </is>
      </c>
      <c r="Y12" s="351" t="inlineStr">
        <is>
          <t>Wk Hrs Before</t>
        </is>
      </c>
      <c r="Z12" s="351" t="n"/>
      <c r="AA12" s="351" t="n"/>
      <c r="AB12" s="351" t="n"/>
      <c r="AC12" s="351" t="n"/>
      <c r="AD12" s="351" t="n"/>
      <c r="AE12" s="351" t="n"/>
      <c r="AF12" s="351" t="n"/>
      <c r="AJ12" s="252" t="n"/>
      <c r="AK12" s="252" t="n"/>
    </row>
    <row r="13" hidden="1" ht="15.75" customHeight="1" s="348" thickBot="1">
      <c r="A13" s="268" t="n"/>
      <c r="B13" s="351" t="n"/>
      <c r="C13" s="145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146" t="n"/>
      <c r="U13" s="351" t="n"/>
      <c r="V13" s="351" t="n"/>
      <c r="W13" s="351" t="n"/>
      <c r="X13" s="351" t="n"/>
      <c r="Y13" s="351" t="n"/>
      <c r="Z13" s="351" t="n"/>
      <c r="AA13" s="351" t="n"/>
      <c r="AB13" s="351" t="n"/>
      <c r="AC13" s="351" t="n"/>
      <c r="AD13" s="351" t="n"/>
      <c r="AE13" s="351" t="n"/>
      <c r="AF13" s="351" t="n"/>
    </row>
    <row r="14" ht="24" customHeight="1" s="348" thickBot="1">
      <c r="A14" s="147" t="inlineStr">
        <is>
          <t>On Day</t>
        </is>
      </c>
      <c r="B14" s="269" t="n"/>
      <c r="C14" s="88">
        <f>M10</f>
        <v/>
      </c>
      <c r="D14" s="54" t="n"/>
      <c r="E14" s="148">
        <f>IF(D14="", "",
 IF(D14=TIME(0,0,0), 0,
 IF(AND(D14&gt;=TIME(0,0,1), D14&lt;=TIME(2,0,0)), TIME(7,0,0),
 IF(AND(D14&gt;=TIME(6,0,0), D14&lt;=TIME(8,0,0)), TIME(12,0,0),
 IF(AND(D14&gt;TIME(8,0,0), D14&lt;=TIME(13,59,0)), TIME(15,0,0),
 IF(AND(D14&gt;=TIME(14,0,0), D14&lt;=TIME(17,59,0)), TIME(21,0,0),
 IF(AND(D14&gt;=TIME(18,0,0), D14&lt;=TIME(21,59,0)), TIME(0,0,0),
 IF(AND(D14&gt;=TIME(22,0,0), D14&lt;=TIME(23,59,59)), TIME(7,0,0), ""))))))))</f>
        <v/>
      </c>
      <c r="F14" s="149" t="n"/>
      <c r="G14" s="148">
        <f>IF(AND(D14&gt;=TIME(6,0,0),D14&lt;=TIME(8,0,0)),E14,"")</f>
        <v/>
      </c>
      <c r="H14" s="54" t="n"/>
      <c r="I14" s="55">
        <f>ROUND(IF(OR(D14="",E14="",E14=0),0,IF(H14="",MOD(E14-D14,1)*24,MOD(H14-D14,1)*24)),2)</f>
        <v/>
      </c>
      <c r="J14" s="150" t="n"/>
      <c r="K14" s="270" t="n"/>
      <c r="L14" s="271" t="n"/>
      <c r="M14" s="272">
        <f>MAX(0,V14-W14)</f>
        <v/>
      </c>
      <c r="N14" s="56">
        <f>(IF(OR($C14="",$D14=""),0,
 IF(OR($A14="Holiday",$A15="Holiday"),
    IF(ISNUMBER(MATCH(TRIM($B14),{"Phagwah","Good Friday","Easter Monday","Labour Day","Christmas","Eid ul Azha","Romans-2","Globe-12","Neptune P1"},0)),0,$I14),
 IF(AND(NOT(OR($A14="Annual Leave",$A15="Annual Leave")),$A14="Off day"),$I14,
  MAX(0,$I14-$V14)
  ))))+W14</f>
        <v/>
      </c>
      <c r="O14" s="56">
        <f>IF(AND(OR($A14="Holiday",$A15="Holiday"),
        ISNUMBER(MATCH(TRIM($B14),{"Phagwah","Good Friday","Easter Monday","Labour Day","Christmas","Eid ul Azha","Romans-2","Globe-12","Neptune P1"},0))),
   $I14,0)</f>
        <v/>
      </c>
      <c r="P14" s="56">
        <f>IF(OR($O$7="Canteen",$O$7="Head Office"),0,IF($I14&lt;=0,0,IF(OR(OR(TRIM($J14)="Hebrews",TRIM($J14)="Romans",TRIM($J14)="Romans-2",TRIM($J14)="Globe",TRIM($J14)="Globe-12",TRIM($J14)="Neptune P1"),AND($I15&gt;0,OR(TRIM($J15)="Hebrews",TRIM($J15)="Romans",TRIM($J15)="Romans-2",TRIM($J15)="Globe",TRIM($J15)="Globe-12",TRIM($J15)="Neptune P1"))),1,0)))</f>
        <v/>
      </c>
      <c r="Q14" s="57" t="n"/>
      <c r="R14" s="56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IF($I14&gt;0,1,0),
      0
   ),
0))</f>
        <v/>
      </c>
      <c r="S14" s="56">
        <f>IF(OR($A14="Annual Leave",$A15="Annual Leave"),IF($A14="Annual Leave",8,0),0)</f>
        <v/>
      </c>
      <c r="T14" s="58" t="n"/>
      <c r="U14" s="144">
        <f>MAX(0,40-Y14)</f>
        <v/>
      </c>
      <c r="V14" s="151">
        <f>IF(OR($C14="",$D14=""),0,
 IF(OR($A14="Holiday",$A15="Holiday"),0,
 IF(AND(NOT(OR($A14="Annual Leave",$A15="Annual Leave")),$A14="Off day"),0,
  IF($I14+$I15&gt;=8,IF($I14&gt;=8,8,$I14),$I14)
  )))</f>
        <v/>
      </c>
      <c r="W14" s="151">
        <f>MAX(0,V14-U14)</f>
        <v/>
      </c>
      <c r="X14" s="151">
        <f>IF(C14="","",C14-WEEKDAY(C14,1)+1)</f>
        <v/>
      </c>
      <c r="Y14" s="151">
        <f>IF(X14=X14,$L$11,0)</f>
        <v/>
      </c>
      <c r="Z14" s="151" t="n"/>
      <c r="AA14" s="151" t="n"/>
      <c r="AB14" s="151" t="n"/>
      <c r="AC14" s="351" t="n"/>
      <c r="AD14" s="351" t="n"/>
      <c r="AE14" s="351" t="n"/>
      <c r="AF14" s="351" t="n"/>
    </row>
    <row r="15" ht="24" customHeight="1" s="348" thickBot="1">
      <c r="A15" s="147" t="inlineStr">
        <is>
          <t>On Day</t>
        </is>
      </c>
      <c r="B15" s="269" t="n"/>
      <c r="C15" s="89">
        <f>C14</f>
        <v/>
      </c>
      <c r="D15" s="59" t="n"/>
      <c r="E15" s="152">
        <f>IF(D15="", "",
 IF(D15=TIME(0,0,0), 0,
 IF(AND(D15&gt;=TIME(0,0,1), D15&lt;=TIME(2,0,0)), TIME(7,0,0),
 IF(AND(D15&gt;=TIME(6,0,0), D15&lt;=TIME(8,0,0)), TIME(12,0,0),
 IF(AND(D15&gt;TIME(8,0,0), D15&lt;=TIME(13,59,0)), TIME(15,0,0),
 IF(AND(D15&gt;=TIME(14,0,0), D15&lt;=TIME(17,59,0)), TIME(21,0,0),
 IF(AND(D15&gt;=TIME(18,0,0), D15&lt;=TIME(21,59,0)), TIME(0,0,0),
 IF(AND(D15&gt;=TIME(22,0,0), D15&lt;=TIME(23,59,59)), TIME(7,0,0), ""))))))))</f>
        <v/>
      </c>
      <c r="F15" s="153" t="n"/>
      <c r="G15" s="152">
        <f>IF(AND(D15&gt;=TIME(6,0,0),D15&lt;=TIME(8,0,0)),E15,"")</f>
        <v/>
      </c>
      <c r="H15" s="59" t="n"/>
      <c r="I15" s="60">
        <f>ROUND(IF(OR(D15="",E15="",E15=0),0,IF(H15="",MOD(E15-D15,1)*24,MOD(H15-D15,1)*24)),2)</f>
        <v/>
      </c>
      <c r="J15" s="150" t="n"/>
      <c r="K15" s="270" t="n"/>
      <c r="L15" s="271" t="n"/>
      <c r="M15" s="272">
        <f>MAX(0,V15-W15)</f>
        <v/>
      </c>
      <c r="N15" s="61">
        <f>(IF(OR($C15="",$D15=""),0,
 IF(OR($A14="Holiday",$A15="Holiday"),
    IF(ISNUMBER(MATCH(TRIM($B15),{"Phagwah","Good Friday","Easter Monday","Labour Day","Christmas","Eid ul Azha","Romans-2","Globe-12","Neptune P1"},0)),0,$I15),
 IF(AND(NOT(OR($A14="Annual Leave",$A15="Annual Leave")),$A15="Off day"),$I15,
  MAX(0,$I15-$V15)
  ))))+W15</f>
        <v/>
      </c>
      <c r="O15" s="61">
        <f>IF(AND(OR($A14="Holiday",$A15="Holiday"),
        ISNUMBER(MATCH(TRIM($B15),{"Phagwah","Good Friday","Easter Monday","Labour Day","Christmas","Eid ul Azha","Romans-2","Globe-12","Neptune P1"},0))),
   $I15,0)</f>
        <v/>
      </c>
      <c r="P15" s="61">
        <f>IF(OR($O$7="Canteen",$O$7="Head Office"),0,IF($I15&lt;=0,0,IF(AND($I14&lt;=0,OR(TRIM($J15)="Hebrews",TRIM($J15)="Romans",TRIM($J15)="Romans-2",TRIM($J15)="Globe",TRIM($J15)="Globe-12",TRIM($J15)="Neptune P1")),1,0)))</f>
        <v/>
      </c>
      <c r="Q15" s="62" t="n"/>
      <c r="R15" s="61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IF(AND($I14=0,$I15&gt;0),1,0),
      0
   ),
0))</f>
        <v/>
      </c>
      <c r="S15" s="61">
        <f>IF(OR($A14="Annual Leave",$A15="Annual Leave"),IF(AND($A14&lt;&gt;"Annual Leave",$A15="Annual Leave"),8,0),0)</f>
        <v/>
      </c>
      <c r="T15" s="63" t="n"/>
      <c r="U15" s="144">
        <f>MAX(0,40-Y15)</f>
        <v/>
      </c>
      <c r="V15" s="151">
        <f>IF(OR($C15="",$D15=""),0,
 IF(OR($A14="Holiday",$A15="Holiday"),0,
 IF(AND(NOT(OR($A14="Annual Leave",$A15="Annual Leave")),$A15="Off day"),0,
  IF($I14+$I15&gt;=8,IF($I14&gt;=8,0,8-$I14),$I15)
  )))</f>
        <v/>
      </c>
      <c r="W15" s="151">
        <f>MAX(0,V15-U15)</f>
        <v/>
      </c>
      <c r="X15" s="151">
        <f>IF(C15="","",C15-WEEKDAY(C15,1)+1)</f>
        <v/>
      </c>
      <c r="Y15" s="151">
        <f>SUMPRODUCT(($X$14:$X14=X15)*(($V$14:$V14)+($O$14:$O14)))+IF(X15=X14,$L$11,0)</f>
        <v/>
      </c>
      <c r="Z15" s="151" t="n"/>
      <c r="AA15" s="151" t="n"/>
      <c r="AB15" s="151" t="n"/>
      <c r="AC15" s="351" t="n"/>
      <c r="AD15" s="351" t="n"/>
      <c r="AE15" s="351" t="n"/>
      <c r="AF15" s="351" t="n"/>
    </row>
    <row r="16" ht="24" customHeight="1" s="348" thickBot="1">
      <c r="A16" s="154" t="inlineStr">
        <is>
          <t>On Day</t>
        </is>
      </c>
      <c r="B16" s="273" t="n"/>
      <c r="C16" s="90">
        <f>C14+1</f>
        <v/>
      </c>
      <c r="D16" s="8" t="n"/>
      <c r="E16" s="155">
        <f>IF(D16="", "",
 IF(D16=TIME(0,0,0), 0,
 IF(AND(D16&gt;=TIME(0,0,1), D16&lt;=TIME(2,0,0)), TIME(7,0,0),
 IF(AND(D16&gt;=TIME(6,0,0), D16&lt;=TIME(8,0,0)), TIME(12,0,0),
 IF(AND(D16&gt;TIME(8,0,0), D16&lt;=TIME(13,59,0)), TIME(15,0,0),
 IF(AND(D16&gt;=TIME(14,0,0), D16&lt;=TIME(17,59,0)), TIME(21,0,0),
 IF(AND(D16&gt;=TIME(18,0,0), D16&lt;=TIME(21,59,0)), TIME(0,0,0),
 IF(AND(D16&gt;=TIME(22,0,0), D16&lt;=TIME(23,59,59)), TIME(7,0,0), ""))))))))</f>
        <v/>
      </c>
      <c r="F16" s="156" t="n"/>
      <c r="G16" s="155">
        <f>IF(AND(D16&gt;=TIME(6,0,0),D16&lt;=TIME(8,0,0)),E16,"")</f>
        <v/>
      </c>
      <c r="H16" s="8" t="n"/>
      <c r="I16" s="30">
        <f>ROUND(IF(OR(D16="",E16="",E16=0),0,IF(H16="",MOD(E16-D16,1)*24,MOD(H16-D16,1)*24)),2)</f>
        <v/>
      </c>
      <c r="J16" s="157" t="n"/>
      <c r="K16" s="274" t="n"/>
      <c r="L16" s="271" t="n"/>
      <c r="M16" s="275">
        <f>MAX(0,V16-W16)</f>
        <v/>
      </c>
      <c r="N16" s="9">
        <f>(IF(OR($C16="",$D16=""),0,
 IF(OR($A16="Holiday",$A17="Holiday"),
    IF(ISNUMBER(MATCH(TRIM($B16),{"Phagwah","Good Friday","Easter Monday","Labour Day","Christmas","Eid ul Azha","Romans-2","Globe-12","Neptune P1"},0)),0,$I16),
 IF(AND(NOT(OR($A16="Annual Leave",$A17="Annual Leave")),$A16="Off day"),$I16,
  MAX(0,$I16-$V16)
  ))))+W16</f>
        <v/>
      </c>
      <c r="O16" s="9">
        <f>IF(AND(OR($A16="Holiday",$A17="Holiday"),
        ISNUMBER(MATCH(TRIM($B16),{"Phagwah","Good Friday","Easter Monday","Labour Day","Christmas","Eid ul Azha","Romans-2","Globe-12","Neptune P1"},0))),
   $I16,0)</f>
        <v/>
      </c>
      <c r="P16" s="9">
        <f>IF(OR($O$7="Canteen",$O$7="Head Office"),0,IF($I16&lt;=0,0,IF(OR(OR(TRIM($J16)="Hebrews",TRIM($J16)="Romans",TRIM($J16)="Romans-2",TRIM($J16)="Globe",TRIM($J16)="Globe-12",TRIM($J16)="Neptune P1"),AND($I17&gt;0,OR(TRIM($J17)="Hebrews",TRIM($J17)="Romans",TRIM($J17)="Romans-2",TRIM($J17)="Globe",TRIM($J17)="Globe-12",TRIM($J17)="Neptune P1"))),1,0)))</f>
        <v/>
      </c>
      <c r="Q16" s="10" t="n"/>
      <c r="R16" s="9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IF($I16&gt;0,1,0),
      0
   ),
0))</f>
        <v/>
      </c>
      <c r="S16" s="9">
        <f>IF(OR($A16="Annual Leave",$A17="Annual Leave"),IF($A16="Annual Leave",8,0),0)</f>
        <v/>
      </c>
      <c r="T16" s="91" t="n"/>
      <c r="U16" s="144">
        <f>MAX(0,40-Y16)</f>
        <v/>
      </c>
      <c r="V16" s="351">
        <f>IF(OR($C16="",$D16=""),0,
 IF(OR($A16="Holiday",$A17="Holiday"),0,
 IF(AND(NOT(OR($A16="Annual Leave",$A17="Annual Leave")),$A16="Off day"),0,
  IF($I16+$I17&gt;=8,IF($I16&gt;=8,8,$I16),$I16)
  )))</f>
        <v/>
      </c>
      <c r="W16" s="351">
        <f>MAX(0,V16-U16)</f>
        <v/>
      </c>
      <c r="X16" s="351">
        <f>IF(C16="","",C16-WEEKDAY(C16,1)+1)</f>
        <v/>
      </c>
      <c r="Y16" s="351">
        <f>SUMPRODUCT(($X$14:$X15=X16)*(($V$14:$V15)+($O$14:$O15)))+IF(X16=X14,$L$11,0)</f>
        <v/>
      </c>
      <c r="Z16" s="351" t="n"/>
      <c r="AA16" s="351" t="n"/>
      <c r="AB16" s="351" t="n"/>
      <c r="AC16" s="351" t="n"/>
      <c r="AD16" s="351" t="n"/>
      <c r="AE16" s="351" t="n"/>
      <c r="AF16" s="351" t="n"/>
    </row>
    <row r="17" ht="24" customHeight="1" s="348" thickBot="1">
      <c r="A17" s="154" t="inlineStr">
        <is>
          <t>On Day</t>
        </is>
      </c>
      <c r="B17" s="273" t="n"/>
      <c r="C17" s="90">
        <f>C16</f>
        <v/>
      </c>
      <c r="D17" s="276" t="n"/>
      <c r="E17" s="277">
        <f>IF(D17="", "",
 IF(D17=TIME(0,0,0), 0,
 IF(AND(D17&gt;=TIME(0,0,1), D17&lt;=TIME(2,0,0)), TIME(7,0,0),
 IF(AND(D17&gt;=TIME(6,0,0), D17&lt;=TIME(8,0,0)), TIME(12,0,0),
 IF(AND(D17&gt;TIME(8,0,0), D17&lt;=TIME(13,59,0)), TIME(15,0,0),
 IF(AND(D17&gt;=TIME(14,0,0), D17&lt;=TIME(17,59,0)), TIME(21,0,0),
 IF(AND(D17&gt;=TIME(18,0,0), D17&lt;=TIME(21,59,0)), TIME(0,0,0),
 IF(AND(D17&gt;=TIME(22,0,0), D17&lt;=TIME(23,59,59)), TIME(7,0,0), ""))))))))</f>
        <v/>
      </c>
      <c r="F17" s="156" t="n"/>
      <c r="G17" s="277">
        <f>IF(AND(D17&gt;=TIME(6,0,0),D17&lt;=TIME(8,0,0)),E17,"")</f>
        <v/>
      </c>
      <c r="H17" s="276" t="n"/>
      <c r="I17" s="30">
        <f>ROUND(IF(OR(D17="",E17="",E17=0),0,IF(H17="",MOD(E17-D17,1)*24,MOD(H17-D17,1)*24)),2)</f>
        <v/>
      </c>
      <c r="J17" s="158" t="n"/>
      <c r="K17" s="274" t="n"/>
      <c r="L17" s="271" t="n"/>
      <c r="M17" s="275">
        <f>MAX(0,V17-W17)</f>
        <v/>
      </c>
      <c r="N17" s="278">
        <f>(IF(OR($C17="",$D17=""),0,
 IF(OR($A16="Holiday",$A17="Holiday"),
    IF(ISNUMBER(MATCH(TRIM($B17),{"Phagwah","Good Friday","Easter Monday","Labour Day","Christmas","Eid ul Azha","Romans-2","Globe-12","Neptune P1"},0)),0,$I17),
 IF(AND(NOT(OR($A16="Annual Leave",$A17="Annual Leave")),$A17="Off day"),$I17,
  MAX(0,$I17-$V17)
  ))))+W17</f>
        <v/>
      </c>
      <c r="O17" s="278">
        <f>IF(AND(OR($A16="Holiday",$A17="Holiday"),
        ISNUMBER(MATCH(TRIM($B17),{"Phagwah","Good Friday","Easter Monday","Labour Day","Christmas","Eid ul Azha","Romans-2","Globe-12","Neptune P1"},0))),
   $I17,0)</f>
        <v/>
      </c>
      <c r="P17" s="278">
        <f>IF(OR($O$7="Canteen",$O$7="Head Office"),0,IF($I17&lt;=0,0,IF(AND($I16&lt;=0,OR(TRIM($J17)="Hebrews",TRIM($J17)="Romans",TRIM($J17)="Romans-2",TRIM($J17)="Globe",TRIM($J17)="Globe-12",TRIM($J17)="Neptune P1")),1,0)))</f>
        <v/>
      </c>
      <c r="Q17" s="279" t="n"/>
      <c r="R17" s="278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IF(AND($I16=0,$I17&gt;0),1,0),
      0
   ),
0))</f>
        <v/>
      </c>
      <c r="S17" s="278">
        <f>IF(OR($A16="Annual Leave",$A17="Annual Leave"),IF(AND($A16&lt;&gt;"Annual Leave",$A17="Annual Leave"),8,0),0)</f>
        <v/>
      </c>
      <c r="T17" s="280" t="n"/>
      <c r="U17" s="144">
        <f>MAX(0,40-Y17)</f>
        <v/>
      </c>
      <c r="V17" s="351">
        <f>IF(OR($C17="",$D17=""),0,
 IF(OR($A16="Holiday",$A17="Holiday"),0,
 IF(AND(NOT(OR($A16="Annual Leave",$A17="Annual Leave")),$A17="Off day"),0,
  IF($I16+$I17&gt;=8,IF($I16&gt;=8,0,8-$I16),$I17)
  )))</f>
        <v/>
      </c>
      <c r="W17" s="351">
        <f>MAX(0,V17-U17)</f>
        <v/>
      </c>
      <c r="X17" s="351">
        <f>IF(C17="","",C17-WEEKDAY(C17,1)+1)</f>
        <v/>
      </c>
      <c r="Y17" s="351">
        <f>SUMPRODUCT(($X$14:$X16=X17)*(($V$14:$V16)+($O$14:$O16)))+IF(X17=X14,$L$11,0)</f>
        <v/>
      </c>
      <c r="Z17" s="351" t="n"/>
      <c r="AA17" s="351" t="n"/>
      <c r="AB17" s="351" t="n"/>
      <c r="AC17" s="351" t="n"/>
      <c r="AD17" s="351" t="n"/>
      <c r="AE17" s="351" t="n"/>
      <c r="AF17" s="351" t="n"/>
    </row>
    <row r="18" ht="24" customHeight="1" s="348" thickBot="1">
      <c r="A18" s="159" t="inlineStr">
        <is>
          <t>On Day</t>
        </is>
      </c>
      <c r="B18" s="281" t="n"/>
      <c r="C18" s="92">
        <f>C16+1</f>
        <v/>
      </c>
      <c r="D18" s="31" t="n"/>
      <c r="E18" s="160">
        <f>IF(D18="", "",
 IF(D18=TIME(0,0,0), 0,
 IF(AND(D18&gt;=TIME(0,0,1), D18&lt;=TIME(2,0,0)), TIME(7,0,0),
 IF(AND(D18&gt;=TIME(6,0,0), D18&lt;=TIME(8,0,0)), TIME(12,0,0),
 IF(AND(D18&gt;TIME(8,0,0), D18&lt;=TIME(13,59,0)), TIME(15,0,0),
 IF(AND(D18&gt;=TIME(14,0,0), D18&lt;=TIME(17,59,0)), TIME(21,0,0),
 IF(AND(D18&gt;=TIME(18,0,0), D18&lt;=TIME(21,59,0)), TIME(0,0,0),
 IF(AND(D18&gt;=TIME(22,0,0), D18&lt;=TIME(23,59,59)), TIME(7,0,0), ""))))))))</f>
        <v/>
      </c>
      <c r="F18" s="161" t="n"/>
      <c r="G18" s="160">
        <f>IF(AND(D18&gt;=TIME(6,0,0),D18&lt;=TIME(8,0,0)),E18,"")</f>
        <v/>
      </c>
      <c r="H18" s="31" t="n"/>
      <c r="I18" s="32">
        <f>ROUND(IF(OR(D18="",E18="",E18=0),0,IF(H18="",MOD(E18-D18,1)*24,MOD(H18-D18,1)*24)),2)</f>
        <v/>
      </c>
      <c r="J18" s="162" t="n"/>
      <c r="K18" s="282" t="n"/>
      <c r="L18" s="271" t="n"/>
      <c r="M18" s="283">
        <f>MAX(0,V18-W18)</f>
        <v/>
      </c>
      <c r="N18" s="33">
        <f>(IF(OR($C18="",$D18=""),0,
 IF(OR($A18="Holiday",$A19="Holiday"),
    IF(ISNUMBER(MATCH(TRIM($B18),{"Phagwah","Good Friday","Easter Monday","Labour Day","Christmas","Eid ul Azha","Romans-2","Globe-12","Neptune P1"},0)),0,$I18),
 IF(AND(NOT(OR($A18="Annual Leave",$A19="Annual Leave")),$A18="Off day"),$I18,
  MAX(0,$I18-$V18)
  ))))+W18</f>
        <v/>
      </c>
      <c r="O18" s="33">
        <f>IF(AND(OR($A18="Holiday",$A19="Holiday"),
        ISNUMBER(MATCH(TRIM($B18),{"Phagwah","Good Friday","Easter Monday","Labour Day","Christmas","Eid ul Azha","Romans-2","Globe-12","Neptune P1"},0))),
   $I18,0)</f>
        <v/>
      </c>
      <c r="P18" s="33">
        <f>IF(OR($O$7="Canteen",$O$7="Head Office"),0,IF($I18&lt;=0,0,IF(OR(OR(TRIM($J18)="Hebrews",TRIM($J18)="Romans",TRIM($J18)="Romans-2",TRIM($J18)="Globe",TRIM($J18)="Globe-12",TRIM($J18)="Neptune P1"),AND($I19&gt;0,OR(TRIM($J19)="Hebrews",TRIM($J19)="Romans",TRIM($J19)="Romans-2",TRIM($J19)="Globe",TRIM($J19)="Globe-12",TRIM($J19)="Neptune P1"))),1,0)))</f>
        <v/>
      </c>
      <c r="Q18" s="34" t="n"/>
      <c r="R18" s="33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IF($I18&gt;0,1,0),
      0
   ),
0))</f>
        <v/>
      </c>
      <c r="S18" s="33">
        <f>IF(OR($A18="Annual Leave",$A19="Annual Leave"),IF($A18="Annual Leave",8,0),0)</f>
        <v/>
      </c>
      <c r="T18" s="35" t="n"/>
      <c r="U18" s="144">
        <f>MAX(0,40-Y18)</f>
        <v/>
      </c>
      <c r="V18" s="351">
        <f>IF(OR($C18="",$D18=""),0,
 IF(OR($A18="Holiday",$A19="Holiday"),0,
 IF(AND(NOT(OR($A18="Annual Leave",$A19="Annual Leave")),$A18="Off day"),0,
  IF($I18+$I19&gt;=8,IF($I18&gt;=8,8,$I18),$I18)
  )))</f>
        <v/>
      </c>
      <c r="W18" s="351">
        <f>MAX(0,V18-U18)</f>
        <v/>
      </c>
      <c r="X18" s="351">
        <f>IF(C18="","",C18-WEEKDAY(C18,1)+1)</f>
        <v/>
      </c>
      <c r="Y18" s="351">
        <f>SUMPRODUCT(($X$14:$X17=X18)*(($V$14:$V17)+($O$14:$O17)))+IF(X18=X14,$L$11,0)</f>
        <v/>
      </c>
      <c r="Z18" s="351" t="n"/>
      <c r="AA18" s="351" t="n"/>
      <c r="AB18" s="351" t="n"/>
      <c r="AC18" s="351" t="n"/>
      <c r="AD18" s="351" t="n"/>
      <c r="AE18" s="351" t="n"/>
      <c r="AF18" s="351" t="n"/>
    </row>
    <row r="19" ht="24" customHeight="1" s="348" thickBot="1">
      <c r="A19" s="159" t="inlineStr">
        <is>
          <t>On Day</t>
        </is>
      </c>
      <c r="B19" s="281" t="n"/>
      <c r="C19" s="93">
        <f>C18</f>
        <v/>
      </c>
      <c r="D19" s="36" t="n"/>
      <c r="E19" s="163">
        <f>IF(D19="", "",
 IF(D19=TIME(0,0,0), 0,
 IF(AND(D19&gt;=TIME(0,0,1), D19&lt;=TIME(2,0,0)), TIME(7,0,0),
 IF(AND(D19&gt;=TIME(6,0,0), D19&lt;=TIME(8,0,0)), TIME(12,0,0),
 IF(AND(D19&gt;TIME(8,0,0), D19&lt;=TIME(13,59,0)), TIME(15,0,0),
 IF(AND(D19&gt;=TIME(14,0,0), D19&lt;=TIME(17,59,0)), TIME(21,0,0),
 IF(AND(D19&gt;=TIME(18,0,0), D19&lt;=TIME(21,59,0)), TIME(0,0,0),
 IF(AND(D19&gt;=TIME(22,0,0), D19&lt;=TIME(23,59,59)), TIME(7,0,0), ""))))))))</f>
        <v/>
      </c>
      <c r="F19" s="164" t="n"/>
      <c r="G19" s="163">
        <f>IF(AND(D19&gt;=TIME(6,0,0),D19&lt;=TIME(8,0,0)),E19,"")</f>
        <v/>
      </c>
      <c r="H19" s="36" t="n"/>
      <c r="I19" s="37">
        <f>ROUND(IF(OR(D19="",E19="",E19=0),0,IF(H19="",MOD(E19-D19,1)*24,MOD(H19-D19,1)*24)),2)</f>
        <v/>
      </c>
      <c r="J19" s="162" t="n"/>
      <c r="K19" s="282" t="n"/>
      <c r="L19" s="271" t="n"/>
      <c r="M19" s="283">
        <f>MAX(0,V19-W19)</f>
        <v/>
      </c>
      <c r="N19" s="38">
        <f>(IF(OR($C19="",$D19=""),0,
 IF(OR($A18="Holiday",$A19="Holiday"),
    IF(ISNUMBER(MATCH(TRIM($B19),{"Phagwah","Good Friday","Easter Monday","Labour Day","Christmas","Eid ul Azha","Romans-2","Globe-12","Neptune P1"},0)),0,$I19),
 IF(AND(NOT(OR($A18="Annual Leave",$A19="Annual Leave")),$A19="Off day"),$I19,
  MAX(0,$I19-$V19)
  ))))+W19</f>
        <v/>
      </c>
      <c r="O19" s="38">
        <f>IF(AND(OR($A18="Holiday",$A19="Holiday"),
        ISNUMBER(MATCH(TRIM($B19),{"Phagwah","Good Friday","Easter Monday","Labour Day","Christmas","Eid ul Azha","Romans-2","Globe-12","Neptune P1"},0))),
   $I19,0)</f>
        <v/>
      </c>
      <c r="P19" s="38">
        <f>IF(OR($O$7="Canteen",$O$7="Head Office"),0,IF($I19&lt;=0,0,IF(AND($I18&lt;=0,OR(TRIM($J19)="Hebrews",TRIM($J19)="Romans",TRIM($J19)="Romans-2",TRIM($J19)="Globe",TRIM($J19)="Globe-12",TRIM($J19)="Neptune P1")),1,0)))</f>
        <v/>
      </c>
      <c r="Q19" s="39" t="n"/>
      <c r="R19" s="38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IF(AND($I18=0,$I19&gt;0),1,0),
      0
   ),
0))</f>
        <v/>
      </c>
      <c r="S19" s="38">
        <f>IF(OR($A18="Annual Leave",$A19="Annual Leave"),IF(AND($A18&lt;&gt;"Annual Leave",$A19="Annual Leave"),8,0),0)</f>
        <v/>
      </c>
      <c r="T19" s="40" t="n"/>
      <c r="U19" s="144">
        <f>MAX(0,40-Y19)</f>
        <v/>
      </c>
      <c r="V19" s="351">
        <f>IF(OR($C19="",$D19=""),0,
 IF(OR($A18="Holiday",$A19="Holiday"),0,
 IF(AND(NOT(OR($A18="Annual Leave",$A19="Annual Leave")),$A19="Off day"),0,
  IF($I18+$I19&gt;=8,IF($I18&gt;=8,0,8-$I18),$I19)
  )))</f>
        <v/>
      </c>
      <c r="W19" s="351">
        <f>MAX(0,V19-U19)</f>
        <v/>
      </c>
      <c r="X19" s="351">
        <f>IF(C19="","",C19-WEEKDAY(C19,1)+1)</f>
        <v/>
      </c>
      <c r="Y19" s="351">
        <f>SUMPRODUCT(($X$14:$X18=X19)*(($V$14:$V18)+($O$14:$O18)))+IF(X19=X14,$L$11,0)</f>
        <v/>
      </c>
      <c r="Z19" s="351" t="n"/>
      <c r="AA19" s="351" t="n"/>
      <c r="AB19" s="351" t="n"/>
      <c r="AC19" s="351" t="n"/>
      <c r="AD19" s="351" t="n"/>
      <c r="AE19" s="351" t="n"/>
      <c r="AF19" s="351" t="n"/>
    </row>
    <row r="20" ht="24" customHeight="1" s="348" thickBot="1">
      <c r="A20" s="165" t="inlineStr">
        <is>
          <t>On Day</t>
        </is>
      </c>
      <c r="B20" s="284" t="n"/>
      <c r="C20" s="94">
        <f>C18+1</f>
        <v/>
      </c>
      <c r="D20" s="41" t="n"/>
      <c r="E20" s="166">
        <f>IF(D20="", "",
 IF(D20=TIME(0,0,0), 0,
 IF(AND(D20&gt;=TIME(0,0,1), D20&lt;=TIME(2,0,0)), TIME(7,0,0),
 IF(AND(D20&gt;=TIME(6,0,0), D20&lt;=TIME(8,0,0)), TIME(12,0,0),
 IF(AND(D20&gt;TIME(8,0,0), D20&lt;=TIME(13,59,0)), TIME(15,0,0),
 IF(AND(D20&gt;=TIME(14,0,0), D20&lt;=TIME(17,59,0)), TIME(21,0,0),
 IF(AND(D20&gt;=TIME(18,0,0), D20&lt;=TIME(21,59,0)), TIME(0,0,0),
 IF(AND(D20&gt;=TIME(22,0,0), D20&lt;=TIME(23,59,59)), TIME(7,0,0), ""))))))))</f>
        <v/>
      </c>
      <c r="F20" s="167" t="n"/>
      <c r="G20" s="166">
        <f>IF(AND(D20&gt;=TIME(6,0,0),D20&lt;=TIME(8,0,0)),E20,"")</f>
        <v/>
      </c>
      <c r="H20" s="41" t="n"/>
      <c r="I20" s="95">
        <f>ROUND(IF(OR(D20="",E20="",E20=0),0,IF(H20="",MOD(E20-D20,1)*24,MOD(H20-D20,1)*24)),2)</f>
        <v/>
      </c>
      <c r="J20" s="168" t="n"/>
      <c r="K20" s="285" t="n"/>
      <c r="L20" s="271" t="n"/>
      <c r="M20" s="286">
        <f>MAX(0,V20-W20)</f>
        <v/>
      </c>
      <c r="N20" s="42">
        <f>(IF(OR($C20="",$D20=""),0,
 IF(OR($A20="Holiday",$A21="Holiday"),
    IF(ISNUMBER(MATCH(TRIM($B20),{"Phagwah","Good Friday","Easter Monday","Labour Day","Christmas","Eid ul Azha","Romans-2","Globe-12","Neptune P1"},0)),0,$I20),
 IF(AND(NOT(OR($A20="Annual Leave",$A21="Annual Leave")),$A20="Off day"),$I20,
  MAX(0,$I20-$V20)
  ))))+W20</f>
        <v/>
      </c>
      <c r="O20" s="42">
        <f>IF(AND(OR($A20="Holiday",$A21="Holiday"),
        ISNUMBER(MATCH(TRIM($B20),{"Phagwah","Good Friday","Easter Monday","Labour Day","Christmas","Eid ul Azha","Romans-2","Globe-12","Neptune P1"},0))),
   $I20,0)</f>
        <v/>
      </c>
      <c r="P20" s="42">
        <f>IF(OR($O$7="Canteen",$O$7="Head Office"),0,IF($I20&lt;=0,0,IF(OR(OR(TRIM($J20)="Hebrews",TRIM($J20)="Romans",TRIM($J20)="Romans-2",TRIM($J20)="Globe",TRIM($J20)="Globe-12",TRIM($J20)="Neptune P1"),AND($I21&gt;0,OR(TRIM($J21)="Hebrews",TRIM($J21)="Romans",TRIM($J21)="Romans-2",TRIM($J21)="Globe",TRIM($J21)="Globe-12",TRIM($J21)="Neptune P1"))),1,0)))</f>
        <v/>
      </c>
      <c r="Q20" s="43" t="n"/>
      <c r="R20" s="42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IF($I20&gt;0,1,0),
      0
   ),
0))</f>
        <v/>
      </c>
      <c r="S20" s="42">
        <f>IF(OR($A20="Annual Leave",$A21="Annual Leave"),IF($A20="Annual Leave",8,0),0)</f>
        <v/>
      </c>
      <c r="T20" s="96" t="n"/>
      <c r="U20" s="144">
        <f>MAX(0,40-Y20)</f>
        <v/>
      </c>
      <c r="V20" s="351">
        <f>IF(OR($C20="",$D20=""),0,
 IF(OR($A20="Holiday",$A21="Holiday"),0,
 IF(AND(NOT(OR($A20="Annual Leave",$A21="Annual Leave")),$A20="Off day"),0,
  IF($I20+$I21&gt;=8,IF($I20&gt;=8,8,$I20),$I20)
  )))</f>
        <v/>
      </c>
      <c r="W20" s="351">
        <f>MAX(0,V20-U20)</f>
        <v/>
      </c>
      <c r="X20" s="351">
        <f>IF(C20="","",C20-WEEKDAY(C20,1)+1)</f>
        <v/>
      </c>
      <c r="Y20" s="351">
        <f>SUMPRODUCT(($X$14:$X19=X20)*(($V$14:$V19)+($O$14:$O19)))+IF(X20=X14,$L$11,0)</f>
        <v/>
      </c>
      <c r="Z20" s="351" t="n"/>
      <c r="AA20" s="351" t="n"/>
      <c r="AB20" s="351" t="n"/>
      <c r="AC20" s="351" t="n"/>
      <c r="AD20" s="351" t="n"/>
      <c r="AE20" s="351" t="n"/>
      <c r="AF20" s="351" t="n"/>
    </row>
    <row r="21" ht="24" customHeight="1" s="348" thickBot="1">
      <c r="A21" s="165" t="inlineStr">
        <is>
          <t>On Day</t>
        </is>
      </c>
      <c r="B21" s="284" t="n"/>
      <c r="C21" s="94">
        <f>C20</f>
        <v/>
      </c>
      <c r="D21" s="287" t="n"/>
      <c r="E21" s="288">
        <f>IF(D21="", "",
 IF(D21=TIME(0,0,0), 0,
 IF(AND(D21&gt;=TIME(0,0,1), D21&lt;=TIME(2,0,0)), TIME(7,0,0),
 IF(AND(D21&gt;=TIME(6,0,0), D21&lt;=TIME(8,0,0)), TIME(12,0,0),
 IF(AND(D21&gt;TIME(8,0,0), D21&lt;=TIME(13,59,0)), TIME(15,0,0),
 IF(AND(D21&gt;=TIME(14,0,0), D21&lt;=TIME(17,59,0)), TIME(21,0,0),
 IF(AND(D21&gt;=TIME(18,0,0), D21&lt;=TIME(21,59,0)), TIME(0,0,0),
 IF(AND(D21&gt;=TIME(22,0,0), D21&lt;=TIME(23,59,59)), TIME(7,0,0), ""))))))))</f>
        <v/>
      </c>
      <c r="F21" s="167" t="n"/>
      <c r="G21" s="288">
        <f>IF(AND(D21&gt;=TIME(6,0,0),D21&lt;=TIME(8,0,0)),E21,"")</f>
        <v/>
      </c>
      <c r="H21" s="287" t="n"/>
      <c r="I21" s="95">
        <f>ROUND(IF(OR(D21="",E21="",E21=0),0,IF(H21="",MOD(E21-D21,1)*24,MOD(H21-D21,1)*24)),2)</f>
        <v/>
      </c>
      <c r="J21" s="169" t="n"/>
      <c r="K21" s="285" t="n"/>
      <c r="L21" s="271" t="n"/>
      <c r="M21" s="286">
        <f>MAX(0,V21-W21)</f>
        <v/>
      </c>
      <c r="N21" s="289">
        <f>(IF(OR($C21="",$D21=""),0,
 IF(OR($A20="Holiday",$A21="Holiday"),
    IF(ISNUMBER(MATCH(TRIM($B21),{"Phagwah","Good Friday","Easter Monday","Labour Day","Christmas","Eid ul Azha","Romans-2","Globe-12","Neptune P1"},0)),0,$I21),
 IF(AND(NOT(OR($A20="Annual Leave",$A21="Annual Leave")),$A21="Off day"),$I21,
  MAX(0,$I21-$V21)
  ))))+W21</f>
        <v/>
      </c>
      <c r="O21" s="289">
        <f>IF(AND(OR($A20="Holiday",$A21="Holiday"),
        ISNUMBER(MATCH(TRIM($B21),{"Phagwah","Good Friday","Easter Monday","Labour Day","Christmas","Eid ul Azha","Romans-2","Globe-12","Neptune P1"},0))),
   $I21,0)</f>
        <v/>
      </c>
      <c r="P21" s="289">
        <f>IF(OR($O$7="Canteen",$O$7="Head Office"),0,IF($I21&lt;=0,0,IF(AND($I20&lt;=0,OR(TRIM($J21)="Hebrews",TRIM($J21)="Romans",TRIM($J21)="Romans-2",TRIM($J21)="Globe",TRIM($J21)="Globe-12",TRIM($J21)="Neptune P1")),1,0)))</f>
        <v/>
      </c>
      <c r="Q21" s="290" t="n"/>
      <c r="R21" s="289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IF(AND($I20=0,$I21&gt;0),1,0),
      0
   ),
0))</f>
        <v/>
      </c>
      <c r="S21" s="289">
        <f>IF(OR($A20="Annual Leave",$A21="Annual Leave"),IF(AND($A20&lt;&gt;"Annual Leave",$A21="Annual Leave"),8,0),0)</f>
        <v/>
      </c>
      <c r="T21" s="291" t="n"/>
      <c r="U21" s="144">
        <f>MAX(0,40-Y21)</f>
        <v/>
      </c>
      <c r="V21" s="351">
        <f>IF(OR($C21="",$D21=""),0,
 IF(OR($A20="Holiday",$A21="Holiday"),0,
 IF(AND(NOT(OR($A20="Annual Leave",$A21="Annual Leave")),$A21="Off day"),0,
  IF($I20+$I21&gt;=8,IF($I20&gt;=8,0,8-$I20),$I21)
  )))</f>
        <v/>
      </c>
      <c r="W21" s="351">
        <f>MAX(0,V21-U21)</f>
        <v/>
      </c>
      <c r="X21" s="351">
        <f>IF(C21="","",C21-WEEKDAY(C21,1)+1)</f>
        <v/>
      </c>
      <c r="Y21" s="351">
        <f>SUMPRODUCT(($X$14:$X20=X21)*(($V$14:$V20)+($O$14:$O20)))+IF(X21=X14,$L$11,0)</f>
        <v/>
      </c>
      <c r="Z21" s="351" t="n"/>
      <c r="AA21" s="351" t="n"/>
      <c r="AB21" s="351" t="n"/>
      <c r="AC21" s="351" t="n"/>
      <c r="AD21" s="351" t="n"/>
      <c r="AE21" s="351" t="n"/>
      <c r="AF21" s="351" t="n"/>
    </row>
    <row r="22" ht="24" customHeight="1" s="348" thickBot="1">
      <c r="A22" s="170" t="inlineStr">
        <is>
          <t>On Day</t>
        </is>
      </c>
      <c r="B22" s="292" t="n"/>
      <c r="C22" s="97">
        <f>C20+1</f>
        <v/>
      </c>
      <c r="D22" s="44" t="n"/>
      <c r="E22" s="171">
        <f>IF(D22="", "",
 IF(D22=TIME(0,0,0), 0,
 IF(AND(D22&gt;=TIME(0,0,1), D22&lt;=TIME(2,0,0)), TIME(7,0,0),
 IF(AND(D22&gt;=TIME(6,0,0), D22&lt;=TIME(8,0,0)), TIME(12,0,0),
 IF(AND(D22&gt;TIME(8,0,0), D22&lt;=TIME(13,59,0)), TIME(15,0,0),
 IF(AND(D22&gt;=TIME(14,0,0), D22&lt;=TIME(17,59,0)), TIME(21,0,0),
 IF(AND(D22&gt;=TIME(18,0,0), D22&lt;=TIME(21,59,0)), TIME(0,0,0),
 IF(AND(D22&gt;=TIME(22,0,0), D22&lt;=TIME(23,59,59)), TIME(7,0,0), ""))))))))</f>
        <v/>
      </c>
      <c r="F22" s="172" t="n"/>
      <c r="G22" s="171">
        <f>IF(AND(D22&gt;=TIME(6,0,0),D22&lt;=TIME(8,0,0)),E22,"")</f>
        <v/>
      </c>
      <c r="H22" s="44" t="n"/>
      <c r="I22" s="45">
        <f>ROUND(IF(OR(D22="",E22="",E22=0),0,IF(H22="",MOD(E22-D22,1)*24,MOD(H22-D22,1)*24)),2)</f>
        <v/>
      </c>
      <c r="J22" s="173" t="n"/>
      <c r="K22" s="293" t="n"/>
      <c r="L22" s="271" t="n"/>
      <c r="M22" s="294">
        <f>MAX(0,V22-W22)</f>
        <v/>
      </c>
      <c r="N22" s="46">
        <f>(IF(OR($C22="",$D22=""),0,
 IF(OR($A22="Holiday",$A23="Holiday"),
    IF(ISNUMBER(MATCH(TRIM($B22),{"Phagwah","Good Friday","Easter Monday","Labour Day","Christmas","Eid ul Azha","Romans-2","Globe-12","Neptune P1"},0)),0,$I22),
 IF(AND(NOT(OR($A22="Annual Leave",$A23="Annual Leave")),$A22="Off day"),$I22,
  MAX(0,$I22-$V22)
  ))))+W22</f>
        <v/>
      </c>
      <c r="O22" s="46">
        <f>IF(AND(OR($A22="Holiday",$A23="Holiday"),
        ISNUMBER(MATCH(TRIM($B22),{"Phagwah","Good Friday","Easter Monday","Labour Day","Christmas","Eid ul Azha","Romans-2","Globe-12","Neptune P1"},0))),
   $I22,0)</f>
        <v/>
      </c>
      <c r="P22" s="46">
        <f>IF(OR($O$7="Canteen",$O$7="Head Office"),0,IF($I22&lt;=0,0,IF(OR(OR(TRIM($J22)="Hebrews",TRIM($J22)="Romans",TRIM($J22)="Romans-2",TRIM($J22)="Globe",TRIM($J22)="Globe-12",TRIM($J22)="Neptune P1"),AND($I23&gt;0,OR(TRIM($J23)="Hebrews",TRIM($J23)="Romans",TRIM($J23)="Romans-2",TRIM($J23)="Globe",TRIM($J23)="Globe-12",TRIM($J23)="Neptune P1"))),1,0)))</f>
        <v/>
      </c>
      <c r="Q22" s="47" t="n"/>
      <c r="R22" s="46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IF($I22&gt;0,1,0),
      0
   ),
0))</f>
        <v/>
      </c>
      <c r="S22" s="46">
        <f>IF(OR($A22="Annual Leave",$A23="Annual Leave"),IF($A22="Annual Leave",8,0),0)</f>
        <v/>
      </c>
      <c r="T22" s="48" t="n"/>
      <c r="U22" s="144">
        <f>MAX(0,40-Y22)</f>
        <v/>
      </c>
      <c r="V22" s="351">
        <f>IF(OR($C22="",$D22=""),0,
 IF(OR($A22="Holiday",$A23="Holiday"),0,
 IF(AND(NOT(OR($A22="Annual Leave",$A23="Annual Leave")),$A22="Off day"),0,
  IF($I22+$I23&gt;=8,IF($I22&gt;=8,8,$I22),$I22)
  )))</f>
        <v/>
      </c>
      <c r="W22" s="351">
        <f>MAX(0,V22-U22)</f>
        <v/>
      </c>
      <c r="X22" s="351">
        <f>IF(C22="","",C22-WEEKDAY(C22,1)+1)</f>
        <v/>
      </c>
      <c r="Y22" s="351">
        <f>SUMPRODUCT(($X$14:$X21=X22)*(($V$14:$V21)+($O$14:$O21)))+IF(X22=X14,$L$11,0)</f>
        <v/>
      </c>
      <c r="Z22" s="351" t="n"/>
      <c r="AA22" s="351" t="n"/>
      <c r="AB22" s="351" t="n"/>
      <c r="AC22" s="351" t="n"/>
      <c r="AD22" s="351" t="n"/>
      <c r="AE22" s="351" t="n"/>
      <c r="AF22" s="351" t="n"/>
    </row>
    <row r="23" ht="24" customHeight="1" s="348" thickBot="1">
      <c r="A23" s="170" t="inlineStr">
        <is>
          <t>On Day</t>
        </is>
      </c>
      <c r="B23" s="292" t="n"/>
      <c r="C23" s="98">
        <f>C22</f>
        <v/>
      </c>
      <c r="D23" s="49" t="n"/>
      <c r="E23" s="174">
        <f>IF(D23="", "",
 IF(D23=TIME(0,0,0), 0,
 IF(AND(D23&gt;=TIME(0,0,1), D23&lt;=TIME(2,0,0)), TIME(7,0,0),
 IF(AND(D23&gt;=TIME(6,0,0), D23&lt;=TIME(8,0,0)), TIME(12,0,0),
 IF(AND(D23&gt;TIME(8,0,0), D23&lt;=TIME(13,59,0)), TIME(15,0,0),
 IF(AND(D23&gt;=TIME(14,0,0), D23&lt;=TIME(17,59,0)), TIME(21,0,0),
 IF(AND(D23&gt;=TIME(18,0,0), D23&lt;=TIME(21,59,0)), TIME(0,0,0),
 IF(AND(D23&gt;=TIME(22,0,0), D23&lt;=TIME(23,59,59)), TIME(7,0,0), ""))))))))</f>
        <v/>
      </c>
      <c r="F23" s="175" t="n"/>
      <c r="G23" s="174">
        <f>IF(AND(D23&gt;=TIME(6,0,0),D23&lt;=TIME(8,0,0)),E23,"")</f>
        <v/>
      </c>
      <c r="H23" s="49" t="n"/>
      <c r="I23" s="50">
        <f>ROUND(IF(OR(D23="",E23="",E23=0),0,IF(H23="",MOD(E23-D23,1)*24,MOD(H23-D23,1)*24)),2)</f>
        <v/>
      </c>
      <c r="J23" s="173" t="n"/>
      <c r="K23" s="293" t="n"/>
      <c r="L23" s="271" t="n"/>
      <c r="M23" s="294">
        <f>MAX(0,V23-W23)</f>
        <v/>
      </c>
      <c r="N23" s="51">
        <f>(IF(OR($C23="",$D23=""),0,
 IF(OR($A22="Holiday",$A23="Holiday"),
    IF(ISNUMBER(MATCH(TRIM($B23),{"Phagwah","Good Friday","Easter Monday","Labour Day","Christmas","Eid ul Azha","Romans-2","Globe-12","Neptune P1"},0)),0,$I23),
 IF(AND(NOT(OR($A22="Annual Leave",$A23="Annual Leave")),$A23="Off day"),$I23,
  MAX(0,$I23-$V23)
  ))))+W23</f>
        <v/>
      </c>
      <c r="O23" s="51">
        <f>IF(AND(OR($A22="Holiday",$A23="Holiday"),
        ISNUMBER(MATCH(TRIM($B23),{"Phagwah","Good Friday","Easter Monday","Labour Day","Christmas","Eid ul Azha","Romans-2","Globe-12","Neptune P1"},0))),
   $I23,0)</f>
        <v/>
      </c>
      <c r="P23" s="51">
        <f>IF(OR($O$7="Canteen",$O$7="Head Office"),0,IF($I23&lt;=0,0,IF(AND($I22&lt;=0,OR(TRIM($J23)="Hebrews",TRIM($J23)="Romans",TRIM($J23)="Romans-2",TRIM($J23)="Globe",TRIM($J23)="Globe-12",TRIM($J23)="Neptune P1")),1,0)))</f>
        <v/>
      </c>
      <c r="Q23" s="52" t="n"/>
      <c r="R23" s="51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IF(AND($I22=0,$I23&gt;0),1,0),
      0
   ),
0))</f>
        <v/>
      </c>
      <c r="S23" s="51">
        <f>IF(OR($A22="Annual Leave",$A23="Annual Leave"),IF(AND($A22&lt;&gt;"Annual Leave",$A23="Annual Leave"),8,0),0)</f>
        <v/>
      </c>
      <c r="T23" s="53" t="n"/>
      <c r="U23" s="144">
        <f>MAX(0,40-Y23)</f>
        <v/>
      </c>
      <c r="V23" s="351">
        <f>IF(OR($C23="",$D23=""),0,
 IF(OR($A22="Holiday",$A23="Holiday"),0,
 IF(AND(NOT(OR($A22="Annual Leave",$A23="Annual Leave")),$A23="Off day"),0,
  IF($I22+$I23&gt;=8,IF($I22&gt;=8,0,8-$I22),$I23)
  )))</f>
        <v/>
      </c>
      <c r="W23" s="351">
        <f>MAX(0,V23-U23)</f>
        <v/>
      </c>
      <c r="X23" s="351">
        <f>IF(C23="","",C23-WEEKDAY(C23,1)+1)</f>
        <v/>
      </c>
      <c r="Y23" s="351">
        <f>SUMPRODUCT(($X$14:$X22=X23)*(($V$14:$V22)+($O$14:$O22)))+IF(X23=X14,$L$11,0)</f>
        <v/>
      </c>
      <c r="Z23" s="351" t="n"/>
      <c r="AA23" s="351" t="n"/>
      <c r="AB23" s="351" t="n"/>
      <c r="AC23" s="351" t="n"/>
      <c r="AD23" s="351" t="n"/>
      <c r="AE23" s="351" t="n"/>
      <c r="AF23" s="351" t="n"/>
    </row>
    <row r="24" ht="24" customHeight="1" s="348" thickBot="1">
      <c r="A24" s="154" t="inlineStr">
        <is>
          <t>On Day</t>
        </is>
      </c>
      <c r="B24" s="273" t="n"/>
      <c r="C24" s="90">
        <f>C22+1</f>
        <v/>
      </c>
      <c r="D24" s="8" t="n"/>
      <c r="E24" s="155">
        <f>IF(D24="", "",
 IF(D24=TIME(0,0,0), 0,
 IF(AND(D24&gt;=TIME(0,0,1), D24&lt;=TIME(2,0,0)), TIME(7,0,0),
 IF(AND(D24&gt;=TIME(6,0,0), D24&lt;=TIME(8,0,0)), TIME(12,0,0),
 IF(AND(D24&gt;TIME(8,0,0), D24&lt;=TIME(13,59,0)), TIME(15,0,0),
 IF(AND(D24&gt;=TIME(14,0,0), D24&lt;=TIME(17,59,0)), TIME(21,0,0),
 IF(AND(D24&gt;=TIME(18,0,0), D24&lt;=TIME(21,59,0)), TIME(0,0,0),
 IF(AND(D24&gt;=TIME(22,0,0), D24&lt;=TIME(23,59,59)), TIME(7,0,0), ""))))))))</f>
        <v/>
      </c>
      <c r="F24" s="156" t="n"/>
      <c r="G24" s="155">
        <f>IF(AND(D24&gt;=TIME(6,0,0),D24&lt;=TIME(8,0,0)),E24,"")</f>
        <v/>
      </c>
      <c r="H24" s="8" t="n"/>
      <c r="I24" s="30">
        <f>ROUND(IF(OR(D24="",E24="",E24=0),0,IF(H24="",MOD(E24-D24,1)*24,MOD(H24-D24,1)*24)),2)</f>
        <v/>
      </c>
      <c r="J24" s="157" t="n"/>
      <c r="K24" s="274" t="n"/>
      <c r="L24" s="271" t="n"/>
      <c r="M24" s="275">
        <f>MAX(0,V24-W24)</f>
        <v/>
      </c>
      <c r="N24" s="9">
        <f>(IF(OR($C24="",$D24=""),0,
 IF(OR($A24="Holiday",$A25="Holiday"),
    IF(ISNUMBER(MATCH(TRIM($B24),{"Phagwah","Good Friday","Easter Monday","Labour Day","Christmas","Eid ul Azha","Romans-2","Globe-12","Neptune P1"},0)),0,$I24),
 IF(AND(NOT(OR($A24="Annual Leave",$A25="Annual Leave")),$A24="Off day"),$I24,
  MAX(0,$I24-$V24)
  ))))+W24</f>
        <v/>
      </c>
      <c r="O24" s="9">
        <f>IF(AND(OR($A24="Holiday",$A25="Holiday"),
        ISNUMBER(MATCH(TRIM($B24),{"Phagwah","Good Friday","Easter Monday","Labour Day","Christmas","Eid ul Azha","Romans-2","Globe-12","Neptune P1"},0))),
   $I24,0)</f>
        <v/>
      </c>
      <c r="P24" s="9">
        <f>IF(OR($O$7="Canteen",$O$7="Head Office"),0,IF($I24&lt;=0,0,IF(OR(OR(TRIM($J24)="Hebrews",TRIM($J24)="Romans",TRIM($J24)="Romans-2",TRIM($J24)="Globe",TRIM($J24)="Globe-12",TRIM($J24)="Neptune P1"),AND($I25&gt;0,OR(TRIM($J25)="Hebrews",TRIM($J25)="Romans",TRIM($J25)="Romans-2",TRIM($J25)="Globe",TRIM($J25)="Globe-12",TRIM($J25)="Neptune P1"))),1,0)))</f>
        <v/>
      </c>
      <c r="Q24" s="10" t="n"/>
      <c r="R24" s="9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IF($I24&gt;0,1,0),
      0
   ),
0))</f>
        <v/>
      </c>
      <c r="S24" s="9">
        <f>IF(OR($A24="Annual Leave",$A25="Annual Leave"),IF($A24="Annual Leave",8,0),0)</f>
        <v/>
      </c>
      <c r="T24" s="91" t="n"/>
      <c r="U24" s="144">
        <f>MAX(0,40-Y24)</f>
        <v/>
      </c>
      <c r="V24" s="351">
        <f>IF(OR($C24="",$D24=""),0,
 IF(OR($A24="Holiday",$A25="Holiday"),0,
 IF(AND(NOT(OR($A24="Annual Leave",$A25="Annual Leave")),$A24="Off day"),0,
  IF($I24+$I25&gt;=8,IF($I24&gt;=8,8,$I24),$I24)
  )))</f>
        <v/>
      </c>
      <c r="W24" s="351">
        <f>MAX(0,V24-U24)</f>
        <v/>
      </c>
      <c r="X24" s="351">
        <f>IF(C24="","",C24-WEEKDAY(C24,1)+1)</f>
        <v/>
      </c>
      <c r="Y24" s="351">
        <f>SUMPRODUCT(($X$14:$X23=X24)*(($V$14:$V23)+($O$14:$O23)))+IF(X24=X14,$L$11,0)</f>
        <v/>
      </c>
      <c r="Z24" s="351" t="n"/>
      <c r="AA24" s="351" t="n"/>
      <c r="AB24" s="351" t="n"/>
      <c r="AC24" s="351" t="n"/>
      <c r="AD24" s="351" t="n"/>
      <c r="AE24" s="351" t="n"/>
      <c r="AF24" s="351" t="n"/>
    </row>
    <row r="25" ht="24" customHeight="1" s="348" thickBot="1">
      <c r="A25" s="154" t="inlineStr">
        <is>
          <t>On Day</t>
        </is>
      </c>
      <c r="B25" s="273" t="n"/>
      <c r="C25" s="90">
        <f>C24</f>
        <v/>
      </c>
      <c r="D25" s="276" t="n"/>
      <c r="E25" s="277">
        <f>IF(D25="", "",
 IF(D25=TIME(0,0,0), 0,
 IF(AND(D25&gt;=TIME(0,0,1), D25&lt;=TIME(2,0,0)), TIME(7,0,0),
 IF(AND(D25&gt;=TIME(6,0,0), D25&lt;=TIME(8,0,0)), TIME(12,0,0),
 IF(AND(D25&gt;TIME(8,0,0), D25&lt;=TIME(13,59,0)), TIME(15,0,0),
 IF(AND(D25&gt;=TIME(14,0,0), D25&lt;=TIME(17,59,0)), TIME(21,0,0),
 IF(AND(D25&gt;=TIME(18,0,0), D25&lt;=TIME(21,59,0)), TIME(0,0,0),
 IF(AND(D25&gt;=TIME(22,0,0), D25&lt;=TIME(23,59,59)), TIME(7,0,0), ""))))))))</f>
        <v/>
      </c>
      <c r="F25" s="156" t="n"/>
      <c r="G25" s="277">
        <f>IF(AND(D25&gt;=TIME(6,0,0),D25&lt;=TIME(8,0,0)),E25,"")</f>
        <v/>
      </c>
      <c r="H25" s="276" t="n"/>
      <c r="I25" s="30">
        <f>ROUND(IF(OR(D25="",E25="",E25=0),0,IF(H25="",MOD(E25-D25,1)*24,MOD(H25-D25,1)*24)),2)</f>
        <v/>
      </c>
      <c r="J25" s="158" t="n"/>
      <c r="K25" s="274" t="n"/>
      <c r="L25" s="271" t="n"/>
      <c r="M25" s="275">
        <f>MAX(0,V25-W25)</f>
        <v/>
      </c>
      <c r="N25" s="278">
        <f>(IF(OR($C25="",$D25=""),0,
 IF(OR($A24="Holiday",$A25="Holiday"),
    IF(ISNUMBER(MATCH(TRIM($B25),{"Phagwah","Good Friday","Easter Monday","Labour Day","Christmas","Eid ul Azha","Romans-2","Globe-12","Neptune P1"},0)),0,$I25),
 IF(AND(NOT(OR($A24="Annual Leave",$A25="Annual Leave")),$A25="Off day"),$I25,
  MAX(0,$I25-$V25)
  ))))+W25</f>
        <v/>
      </c>
      <c r="O25" s="278">
        <f>IF(AND(OR($A24="Holiday",$A25="Holiday"),
        ISNUMBER(MATCH(TRIM($B25),{"Phagwah","Good Friday","Easter Monday","Labour Day","Christmas","Eid ul Azha","Romans-2","Globe-12","Neptune P1"},0))),
   $I25,0)</f>
        <v/>
      </c>
      <c r="P25" s="278">
        <f>IF(OR($O$7="Canteen",$O$7="Head Office"),0,IF($I25&lt;=0,0,IF(AND($I24&lt;=0,OR(TRIM($J25)="Hebrews",TRIM($J25)="Romans",TRIM($J25)="Romans-2",TRIM($J25)="Globe",TRIM($J25)="Globe-12",TRIM($J25)="Neptune P1")),1,0)))</f>
        <v/>
      </c>
      <c r="Q25" s="279" t="n"/>
      <c r="R25" s="278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IF(AND($I24=0,$I25&gt;0),1,0),
      0
   ),
0))</f>
        <v/>
      </c>
      <c r="S25" s="278">
        <f>IF(OR($A24="Annual Leave",$A25="Annual Leave"),IF(AND($A24&lt;&gt;"Annual Leave",$A25="Annual Leave"),8,0),0)</f>
        <v/>
      </c>
      <c r="T25" s="280" t="n"/>
      <c r="U25" s="144">
        <f>MAX(0,40-Y25)</f>
        <v/>
      </c>
      <c r="V25" s="351">
        <f>IF(OR($C25="",$D25=""),0,
 IF(OR($A24="Holiday",$A25="Holiday"),0,
 IF(AND(NOT(OR($A24="Annual Leave",$A25="Annual Leave")),$A25="Off day"),0,
  IF($I24+$I25&gt;=8,IF($I24&gt;=8,0,8-$I24),$I25)
  )))</f>
        <v/>
      </c>
      <c r="W25" s="351">
        <f>MAX(0,V25-U25)</f>
        <v/>
      </c>
      <c r="X25" s="351">
        <f>IF(C25="","",C25-WEEKDAY(C25,1)+1)</f>
        <v/>
      </c>
      <c r="Y25" s="351">
        <f>SUMPRODUCT(($X$14:$X24=X25)*(($V$14:$V24)+($O$14:$O24)))+IF(X25=X14,$L$11,0)</f>
        <v/>
      </c>
      <c r="Z25" s="351" t="n"/>
      <c r="AA25" s="351" t="n"/>
      <c r="AB25" s="351" t="n"/>
      <c r="AC25" s="351" t="n"/>
      <c r="AD25" s="351" t="n"/>
      <c r="AE25" s="351" t="n"/>
      <c r="AF25" s="351" t="n"/>
    </row>
    <row r="26" ht="24" customHeight="1" s="348" thickBot="1">
      <c r="A26" s="159" t="inlineStr">
        <is>
          <t>On Day</t>
        </is>
      </c>
      <c r="B26" s="281" t="n"/>
      <c r="C26" s="92">
        <f>C24+1</f>
        <v/>
      </c>
      <c r="D26" s="31" t="n"/>
      <c r="E26" s="160">
        <f>IF(D26="", "",
 IF(D26=TIME(0,0,0), 0,
 IF(AND(D26&gt;=TIME(0,0,1), D26&lt;=TIME(2,0,0)), TIME(7,0,0),
 IF(AND(D26&gt;=TIME(6,0,0), D26&lt;=TIME(8,0,0)), TIME(12,0,0),
 IF(AND(D26&gt;TIME(8,0,0), D26&lt;=TIME(13,59,0)), TIME(15,0,0),
 IF(AND(D26&gt;=TIME(14,0,0), D26&lt;=TIME(17,59,0)), TIME(21,0,0),
 IF(AND(D26&gt;=TIME(18,0,0), D26&lt;=TIME(21,59,0)), TIME(0,0,0),
 IF(AND(D26&gt;=TIME(22,0,0), D26&lt;=TIME(23,59,59)), TIME(7,0,0), ""))))))))</f>
        <v/>
      </c>
      <c r="F26" s="161" t="n"/>
      <c r="G26" s="160">
        <f>IF(AND(D26&gt;=TIME(6,0,0),D26&lt;=TIME(8,0,0)),E26,"")</f>
        <v/>
      </c>
      <c r="H26" s="31" t="n"/>
      <c r="I26" s="32">
        <f>ROUND(IF(OR(D26="",E26="",E26=0),0,IF(H26="",MOD(E26-D26,1)*24,MOD(H26-D26,1)*24)),2)</f>
        <v/>
      </c>
      <c r="J26" s="162" t="n"/>
      <c r="K26" s="282" t="n"/>
      <c r="L26" s="271" t="n"/>
      <c r="M26" s="283">
        <f>MAX(0,V26-W26)</f>
        <v/>
      </c>
      <c r="N26" s="33">
        <f>(IF(OR($C26="",$D26=""),0,
 IF(OR($A26="Holiday",$A27="Holiday"),
    IF(ISNUMBER(MATCH(TRIM($B26),{"Phagwah","Good Friday","Easter Monday","Labour Day","Christmas","Eid ul Azha","Romans-2","Globe-12","Neptune P1"},0)),0,$I26),
 IF(AND(NOT(OR($A26="Annual Leave",$A27="Annual Leave")),$A26="Off day"),$I26,
  MAX(0,$I26-$V26)
  ))))+W26</f>
        <v/>
      </c>
      <c r="O26" s="33">
        <f>IF(AND(OR($A26="Holiday",$A27="Holiday"),
        ISNUMBER(MATCH(TRIM($B26),{"Phagwah","Good Friday","Easter Monday","Labour Day","Christmas","Eid ul Azha","Romans-2","Globe-12","Neptune P1"},0))),
   $I26,0)</f>
        <v/>
      </c>
      <c r="P26" s="33">
        <f>IF(OR($O$7="Canteen",$O$7="Head Office"),0,IF($I26&lt;=0,0,IF(OR(OR(TRIM($J26)="Hebrews",TRIM($J26)="Romans",TRIM($J26)="Romans-2",TRIM($J26)="Globe",TRIM($J26)="Globe-12",TRIM($J26)="Neptune P1"),AND($I27&gt;0,OR(TRIM($J27)="Hebrews",TRIM($J27)="Romans",TRIM($J27)="Romans-2",TRIM($J27)="Globe",TRIM($J27)="Globe-12",TRIM($J27)="Neptune P1"))),1,0)))</f>
        <v/>
      </c>
      <c r="Q26" s="34" t="n"/>
      <c r="R26" s="33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IF($I26&gt;0,1,0),
      0
   ),
0))</f>
        <v/>
      </c>
      <c r="S26" s="33">
        <f>IF(OR($A26="Annual Leave",$A27="Annual Leave"),IF($A26="Annual Leave",8,0),0)</f>
        <v/>
      </c>
      <c r="T26" s="35" t="n"/>
      <c r="U26" s="144">
        <f>MAX(0,40-Y26)</f>
        <v/>
      </c>
      <c r="V26" s="351">
        <f>IF(OR($C26="",$D26=""),0,
 IF(OR($A26="Holiday",$A27="Holiday"),0,
 IF(AND(NOT(OR($A26="Annual Leave",$A27="Annual Leave")),$A26="Off day"),0,
  IF($I26+$I27&gt;=8,IF($I26&gt;=8,8,$I26),$I26)
  )))</f>
        <v/>
      </c>
      <c r="W26" s="351">
        <f>MAX(0,V26-U26)</f>
        <v/>
      </c>
      <c r="X26" s="351">
        <f>IF(C26="","",C26-WEEKDAY(C26,1)+1)</f>
        <v/>
      </c>
      <c r="Y26" s="351">
        <f>SUMPRODUCT(($X$14:$X25=X26)*(($V$14:$V25)+($O$14:$O25)))+IF(X26=X14,$L$11,0)</f>
        <v/>
      </c>
      <c r="Z26" s="351" t="n"/>
      <c r="AA26" s="351" t="n"/>
      <c r="AB26" s="351" t="n"/>
      <c r="AC26" s="351" t="n"/>
      <c r="AD26" s="351" t="n"/>
      <c r="AE26" s="351" t="n"/>
      <c r="AF26" s="351" t="n"/>
    </row>
    <row r="27" ht="24" customHeight="1" s="348" thickBot="1">
      <c r="A27" s="159" t="inlineStr">
        <is>
          <t>On Day</t>
        </is>
      </c>
      <c r="B27" s="281" t="n"/>
      <c r="C27" s="93">
        <f>C26</f>
        <v/>
      </c>
      <c r="D27" s="36" t="n"/>
      <c r="E27" s="163">
        <f>IF(D27="", "",
 IF(D27=TIME(0,0,0), 0,
 IF(AND(D27&gt;=TIME(0,0,1), D27&lt;=TIME(2,0,0)), TIME(7,0,0),
 IF(AND(D27&gt;=TIME(6,0,0), D27&lt;=TIME(8,0,0)), TIME(12,0,0),
 IF(AND(D27&gt;TIME(8,0,0), D27&lt;=TIME(13,59,0)), TIME(15,0,0),
 IF(AND(D27&gt;=TIME(14,0,0), D27&lt;=TIME(17,59,0)), TIME(21,0,0),
 IF(AND(D27&gt;=TIME(18,0,0), D27&lt;=TIME(21,59,0)), TIME(0,0,0),
 IF(AND(D27&gt;=TIME(22,0,0), D27&lt;=TIME(23,59,59)), TIME(7,0,0), ""))))))))</f>
        <v/>
      </c>
      <c r="F27" s="164" t="n"/>
      <c r="G27" s="163">
        <f>IF(AND(D27&gt;=TIME(6,0,0),D27&lt;=TIME(8,0,0)),E27,"")</f>
        <v/>
      </c>
      <c r="H27" s="36" t="n"/>
      <c r="I27" s="37">
        <f>ROUND(IF(OR(D27="",E27="",E27=0),0,IF(H27="",MOD(E27-D27,1)*24,MOD(H27-D27,1)*24)),2)</f>
        <v/>
      </c>
      <c r="J27" s="162" t="n"/>
      <c r="K27" s="282" t="n"/>
      <c r="L27" s="271" t="n"/>
      <c r="M27" s="283">
        <f>MAX(0,V27-W27)</f>
        <v/>
      </c>
      <c r="N27" s="38">
        <f>(IF(OR($C27="",$D27=""),0,
 IF(OR($A26="Holiday",$A27="Holiday"),
    IF(ISNUMBER(MATCH(TRIM($B27),{"Phagwah","Good Friday","Easter Monday","Labour Day","Christmas","Eid ul Azha","Romans-2","Globe-12","Neptune P1"},0)),0,$I27),
 IF(AND(NOT(OR($A26="Annual Leave",$A27="Annual Leave")),$A27="Off day"),$I27,
  MAX(0,$I27-$V27)
  ))))+W27</f>
        <v/>
      </c>
      <c r="O27" s="38">
        <f>IF(AND(OR($A26="Holiday",$A27="Holiday"),
        ISNUMBER(MATCH(TRIM($B27),{"Phagwah","Good Friday","Easter Monday","Labour Day","Christmas","Eid ul Azha","Romans-2","Globe-12","Neptune P1"},0))),
   $I27,0)</f>
        <v/>
      </c>
      <c r="P27" s="38">
        <f>IF(OR($O$7="Canteen",$O$7="Head Office"),0,IF($I27&lt;=0,0,IF(AND($I26&lt;=0,OR(TRIM($J27)="Hebrews",TRIM($J27)="Romans",TRIM($J27)="Romans-2",TRIM($J27)="Globe",TRIM($J27)="Globe-12",TRIM($J27)="Neptune P1")),1,0)))</f>
        <v/>
      </c>
      <c r="Q27" s="39" t="n"/>
      <c r="R27" s="38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IF(AND($I26=0,$I27&gt;0),1,0),
      0
   ),
0))</f>
        <v/>
      </c>
      <c r="S27" s="38">
        <f>IF(OR($A26="Annual Leave",$A27="Annual Leave"),IF(AND($A26&lt;&gt;"Annual Leave",$A27="Annual Leave"),8,0),0)</f>
        <v/>
      </c>
      <c r="T27" s="40" t="n"/>
      <c r="U27" s="144">
        <f>MAX(0,40-Y27)</f>
        <v/>
      </c>
      <c r="V27" s="351">
        <f>IF(OR($C27="",$D27=""),0,
 IF(OR($A26="Holiday",$A27="Holiday"),0,
 IF(AND(NOT(OR($A26="Annual Leave",$A27="Annual Leave")),$A27="Off day"),0,
  IF($I26+$I27&gt;=8,IF($I26&gt;=8,0,8-$I26),$I27)
  )))</f>
        <v/>
      </c>
      <c r="W27" s="351">
        <f>MAX(0,V27-U27)</f>
        <v/>
      </c>
      <c r="X27" s="351">
        <f>IF(C27="","",C27-WEEKDAY(C27,1)+1)</f>
        <v/>
      </c>
      <c r="Y27" s="351">
        <f>SUMPRODUCT(($X$14:$X26=X27)*(($V$14:$V26)+($O$14:$O26)))+IF(X27=X14,$L$11,0)</f>
        <v/>
      </c>
      <c r="Z27" s="351" t="n"/>
      <c r="AA27" s="351" t="n"/>
      <c r="AB27" s="351" t="n"/>
      <c r="AC27" s="351" t="n"/>
      <c r="AD27" s="351" t="n"/>
      <c r="AE27" s="351" t="n"/>
      <c r="AF27" s="351" t="n"/>
    </row>
    <row r="28" ht="24" customHeight="1" s="348" thickBot="1">
      <c r="A28" s="176" t="n"/>
      <c r="B28" s="176" t="n"/>
      <c r="C28" s="145" t="n"/>
      <c r="D28" s="6" t="n"/>
      <c r="E28" s="14" t="n"/>
      <c r="F28" s="6" t="n"/>
      <c r="G28" s="6" t="n"/>
      <c r="H28" s="336" t="n"/>
      <c r="I28" s="351" t="n"/>
      <c r="J28" s="336" t="n"/>
      <c r="K28" s="336" t="n"/>
      <c r="L28" s="336" t="n"/>
      <c r="M28" s="99">
        <f>MAX(0,V28-W28)</f>
        <v/>
      </c>
      <c r="N28" s="99">
        <f>(IF(OR($C28="",$D28=""),0,
 IF(OR($A28="Holiday",$A29="Holiday"),
    IF(ISNUMBER(MATCH(TRIM($B28),{"Phagwah","Good Friday","Easter Monday","Labour Day","Christmas","Eid ul Azha","Romans-2","Globe-12","Neptune P1"},0)),0,$I28),
 IF(AND(NOT(OR($A28="Annual Leave",$A29="Annual Leave")),$A28="Off day"),$I28,
  MAX(0,$I28-$V28)
  ))))+W28</f>
        <v/>
      </c>
      <c r="O28" s="99">
        <f>IF(AND(OR($A28="Holiday",$A29="Holiday"),
        ISNUMBER(MATCH(TRIM($B28),{"Phagwah","Good Friday","Easter Monday","Labour Day","Christmas","Eid ul Azha","Romans-2","Globe-12","Neptune P1"},0))),
   $I28,0)</f>
        <v/>
      </c>
      <c r="P28" s="99">
        <f>IF(OR($O$7="Canteen",$O$7="Head Office"),0,IF($I28&lt;=0,0,IF(OR(OR(TRIM($J28)="Hebrews",TRIM($J28)="Romans",TRIM($J28)="Romans-2",TRIM($J28)="Globe",TRIM($J28)="Globe-12",TRIM($J28)="Neptune P1"),AND($I29&gt;0,OR(TRIM($J29)="Hebrews",TRIM($J29)="Romans",TRIM($J29)="Romans-2",TRIM($J29)="Globe",TRIM($J29)="Globe-12",TRIM($J29)="Neptune P1"))),1,0)))</f>
        <v/>
      </c>
      <c r="Q28" s="178" t="n"/>
      <c r="R28" s="15" t="n"/>
      <c r="S28" s="99">
        <f>IF(OR($A28="Annual Leave",$A29="Annual Leave"),IF($A28="Annual Leave",8,0),0)</f>
        <v/>
      </c>
      <c r="T28" s="100">
        <f>SUM(T14:T27)</f>
        <v/>
      </c>
      <c r="U28" s="144">
        <f>MAX(0,40-Y28)</f>
        <v/>
      </c>
      <c r="V28" s="351">
        <f>IF(OR($C28="",$D28=""),0,
 IF(OR($A28="Holiday",$A29="Holiday"),0,
 IF(AND(NOT(OR($A28="Annual Leave",$A29="Annual Leave")),$A28="Off day"),0,
  IF($I28+$I29&gt;=8,IF($I28&gt;=8,8,$I28),$I28)
  )))</f>
        <v/>
      </c>
      <c r="W28" s="351">
        <f>MAX(0,V28-U28)</f>
        <v/>
      </c>
      <c r="X28" s="351">
        <f>IF(C28="","",C28-WEEKDAY(C28,1)+1)</f>
        <v/>
      </c>
      <c r="Y28" s="351">
        <f>SUMPRODUCT(($X$14:$X27=X28)*(($V$14:$V27)+($O$14:$O27)))+IF(X28=X14,$L$11,0)</f>
        <v/>
      </c>
      <c r="Z28" s="351" t="n"/>
      <c r="AA28" s="351" t="n"/>
      <c r="AB28" s="351" t="n"/>
      <c r="AC28" s="351" t="n"/>
      <c r="AD28" s="351" t="n"/>
      <c r="AE28" s="351" t="n"/>
      <c r="AF28" s="351" t="n"/>
    </row>
    <row r="29" hidden="1" ht="15.75" customHeight="1" s="348" thickBot="1">
      <c r="A29" s="179" t="n"/>
      <c r="B29" s="176" t="n"/>
      <c r="C29" s="145" t="n"/>
      <c r="D29" s="6" t="n"/>
      <c r="E29" s="295">
        <f>IF(D29="", "",
 IF(D29=TIME(0,0,0), 0,
 IF(AND(D29&gt;=TIME(0,0,1), D29&lt;=TIME(2,0,0)), TIME(7,0,0),
 IF(AND(D29&gt;=TIME(6,0,0), D29&lt;=TIME(8,0,0)), TIME(12,0,0),
 IF(AND(D29&gt;TIME(8,0,0), D29&lt;=TIME(13,59,0)), TIME(15,0,0),
 IF(AND(D29&gt;=TIME(14,0,0), D29&lt;=TIME(17,59,0)), TIME(21,0,0),
 IF(AND(D29&gt;=TIME(18,0,0), D29&lt;=TIME(21,59,0)), TIME(0,0,0),
 IF(AND(D29&gt;=TIME(22,0,0), D29&lt;=TIME(23,59,59)), TIME(7,0,0), ""))))))))</f>
        <v/>
      </c>
      <c r="F29" s="6" t="n"/>
      <c r="G29" s="6" t="n"/>
      <c r="H29" s="6" t="n"/>
      <c r="I29" s="6" t="n"/>
      <c r="J29" s="6" t="n"/>
      <c r="K29" s="6" t="n"/>
      <c r="L29" s="6" t="n"/>
      <c r="M29" s="4">
        <f>MAX(0,V29-W29)</f>
        <v/>
      </c>
      <c r="N29" s="4">
        <f>(IF(OR($C29="",$D29=""),0,
 IF(OR($A28="Holiday",$A29="Holiday"),
    IF(ISNUMBER(MATCH(TRIM($B29),{"Phagwah","Good Friday","Easter Monday","Labour Day","Christmas","Eid ul Azha","Romans-2","Globe-12","Neptune P1"},0)),0,$I29),
 IF(AND(NOT(OR($A28="Annual Leave",$A29="Annual Leave")),$A29="Off day"),$I29,
  MAX(0,$I29-$V29)
  ))))+W29</f>
        <v/>
      </c>
      <c r="O29" s="4">
        <f>IF(AND(OR($A28="Holiday",$A29="Holiday"),
        ISNUMBER(MATCH(TRIM($B29),{"Phagwah","Good Friday","Easter Monday","Labour Day","Christmas","Eid ul Azha","Romans-2","Globe-12","Neptune P1"},0))),
   $I29,0)</f>
        <v/>
      </c>
      <c r="P29" s="4">
        <f>IF(OR($O$7="Canteen",$O$7="Head Office"),0,IF($I29&lt;=0,0,IF(AND($I28&lt;=0,OR(TRIM($J29)="Hebrews",TRIM($J29)="Romans",TRIM($J29)="Romans-2",TRIM($J29)="Globe",TRIM($J29)="Globe-12",TRIM($J29)="Neptune P1")),1,0)))</f>
        <v/>
      </c>
      <c r="Q29" s="6" t="n"/>
      <c r="R29" s="296">
        <f>IF(OR($O$7="Canteen",$O$7="Head Office"),0,IF(
  AND(
    SUMIFS(I:I, C:C, C29) &gt;= 8,
    COUNTIFS(C$14:C29, C29)=1,
    OR(
      TEXT(D29,"hh:mm:ss")="07:00:00",
      TEXT(D29,"hh:mm:ss")="15:00:00",
      TEXT(D29,"hh:mm:ss")="23:00:00",
      TEXT(D30,"hh:mm:ss")="07:00:00",
      TEXT(D30,"hh:mm:ss")="15:00:00",
      TEXT(D30,"hh:mm:ss")="23:00:00"
    )
  ),
  1,
  0
))</f>
        <v/>
      </c>
      <c r="S29" s="4">
        <f>IF(OR($A28="Annual Leave",$A29="Annual Leave"),IF(AND($A28&lt;&gt;"Annual Leave",$A29="Annual Leave"),8,0),0)</f>
        <v/>
      </c>
      <c r="T29" s="146" t="n"/>
      <c r="U29" s="351">
        <f>MAX(0,40-Y29)</f>
        <v/>
      </c>
      <c r="V29" s="351">
        <f>IF(OR($C29="",$D29=""),0,
 IF(OR($A28="Holiday",$A29="Holiday"),0,
 IF(AND(NOT(OR($A28="Annual Leave",$A29="Annual Leave")),$A29="Off day"),0,
  IF($I28+$I29&gt;=8,IF($I28&gt;=8,0,8-$I28),$I29)
  )))</f>
        <v/>
      </c>
      <c r="W29" s="351">
        <f>MAX(0,V29-U29)</f>
        <v/>
      </c>
      <c r="X29" s="351">
        <f>IF(C29="","",C29-WEEKDAY(C29,1)+1)</f>
        <v/>
      </c>
      <c r="Y29" s="351">
        <f>SUMPRODUCT(($X$14:$X28=X29)*(($V$14:$V28)+($O$14:$O28)))+IF(X29=X14,$L$11,0)</f>
        <v/>
      </c>
      <c r="Z29" s="351" t="n"/>
      <c r="AA29" s="351" t="n"/>
      <c r="AB29" s="351" t="n"/>
      <c r="AC29" s="351" t="n"/>
      <c r="AD29" s="351" t="n"/>
      <c r="AE29" s="351" t="n"/>
      <c r="AF29" s="351" t="n"/>
    </row>
    <row r="30" ht="24" customHeight="1" s="348" thickBot="1">
      <c r="A30" s="147" t="inlineStr">
        <is>
          <t>On Day</t>
        </is>
      </c>
      <c r="B30" s="180" t="n"/>
      <c r="C30" s="88">
        <f>C27+1</f>
        <v/>
      </c>
      <c r="D30" s="54" t="n"/>
      <c r="E30" s="148">
        <f>IF(D30="", "",
 IF(D30=TIME(0,0,0), 0,
 IF(AND(D30&gt;=TIME(0,0,1), D30&lt;=TIME(2,0,0)), TIME(7,0,0),
 IF(AND(D30&gt;=TIME(6,0,0), D30&lt;=TIME(8,0,0)), TIME(12,0,0),
 IF(AND(D30&gt;TIME(8,0,0), D30&lt;=TIME(13,59,0)), TIME(15,0,0),
 IF(AND(D30&gt;=TIME(14,0,0), D30&lt;=TIME(17,59,0)), TIME(21,0,0),
 IF(AND(D30&gt;=TIME(18,0,0), D30&lt;=TIME(21,59,0)), TIME(0,0,0),
 IF(AND(D30&gt;=TIME(22,0,0), D30&lt;=TIME(23,59,59)), TIME(7,0,0), ""))))))))</f>
        <v/>
      </c>
      <c r="F30" s="149" t="n"/>
      <c r="G30" s="148">
        <f>IF(AND(D30&gt;=TIME(6,0,0),D30&lt;=TIME(8,0,0)),E30,"")</f>
        <v/>
      </c>
      <c r="H30" s="54" t="n"/>
      <c r="I30" s="55">
        <f>ROUND(IF(OR(D30="",E30="",E30=0),0,IF(H30="",MOD(E30-D30,1)*24,MOD(H30-D30,1)*24)),2)</f>
        <v/>
      </c>
      <c r="J30" s="150" t="n"/>
      <c r="K30" s="270" t="n"/>
      <c r="L30" s="181" t="n"/>
      <c r="M30" s="272">
        <f>MAX(0,V30-W30)</f>
        <v/>
      </c>
      <c r="N30" s="56">
        <f>(IF(OR($C30="",$D30=""),0,
 IF(OR($A30="Holiday",$A31="Holiday"),
    IF(ISNUMBER(MATCH(TRIM($B30),{"Phagwah","Good Friday","Easter Monday","Labour Day","Christmas","Eid ul Azha","Romans-2","Globe-12","Neptune P1"},0)),0,$I30),
 IF(AND(NOT(OR($A30="Annual Leave",$A31="Annual Leave")),$A30="Off day"),$I30,
  MAX(0,$I30-$V30)
  ))))+W30</f>
        <v/>
      </c>
      <c r="O30" s="56">
        <f>IF(AND(OR($A30="Holiday",$A31="Holiday"),
        ISNUMBER(MATCH(TRIM($B30),{"Phagwah","Good Friday","Easter Monday","Labour Day","Christmas","Eid ul Azha","Romans-2","Globe-12","Neptune P1"},0))),
   $I30,0)</f>
        <v/>
      </c>
      <c r="P30" s="56">
        <f>IF(OR($O$7="Canteen",$O$7="Head Office"),0,IF($I30&lt;=0,0,IF(OR(OR(TRIM($J30)="Hebrews",TRIM($J30)="Romans",TRIM($J30)="Romans-2",TRIM($J30)="Globe",TRIM($J30)="Globe-12",TRIM($J30)="Neptune P1"),AND($I31&gt;0,OR(TRIM($J31)="Hebrews",TRIM($J31)="Romans",TRIM($J31)="Romans-2",TRIM($J31)="Globe",TRIM($J31)="Globe-12",TRIM($J31)="Neptune P1"))),1,0)))</f>
        <v/>
      </c>
      <c r="Q30" s="57" t="n"/>
      <c r="R30" s="56">
        <f>IF(OR($O$7="Canteen",$O$7="Head Office"),0,IF(
  AND(
    SUMIFS(I:I, C:C, C30) &gt;= 8,
    COUNTIFS(C$14:C30, C30)=1,
    OR(
      TEXT(D30,"hh:mm:ss")="07:00:00",
      TEXT(D30,"hh:mm:ss")="15:00:00",
      TEXT(D30,"hh:mm:ss")="23:00:00",
      TEXT(D31,"hh:mm:ss")="07:00:00",
      TEXT(D31,"hh:mm:ss")="15:00:00",
      TEXT(D31,"hh:mm:ss")="23:00:00"
    )
  ),
  1,
  0
))</f>
        <v/>
      </c>
      <c r="S30" s="56">
        <f>IF(OR($A30="Annual Leave",$A31="Annual Leave"),IF($A30="Annual Leave",8,0),0)</f>
        <v/>
      </c>
      <c r="T30" s="58" t="n"/>
      <c r="U30" s="144">
        <f>MAX(0,40-Y30)</f>
        <v/>
      </c>
      <c r="V30" s="151">
        <f>IF(OR($C30="",$D30=""),0,
 IF(OR($A30="Holiday",$A31="Holiday"),0,
 IF(AND(NOT(OR($A30="Annual Leave",$A31="Annual Leave")),$A30="Off day"),0,
  IF($I30+$I31&gt;=8,IF($I30&gt;=8,8,$I30),$I30)
  )))</f>
        <v/>
      </c>
      <c r="W30" s="151">
        <f>MAX(0,V30-U30)</f>
        <v/>
      </c>
      <c r="X30" s="151">
        <f>IF(C30="","",C30-WEEKDAY(C30,1)+1)</f>
        <v/>
      </c>
      <c r="Y30" s="151">
        <f>SUMPRODUCT(($X$14:$X29=X30)*(($V$14:$V29)+($O$14:$O29)))+IF(X30=X14,$L$11,0)</f>
        <v/>
      </c>
      <c r="Z30" s="151" t="n"/>
      <c r="AA30" s="151" t="n"/>
      <c r="AB30" s="151" t="n"/>
      <c r="AC30" s="351" t="n"/>
      <c r="AD30" s="351" t="n"/>
      <c r="AE30" s="351" t="n"/>
      <c r="AF30" s="351" t="n"/>
    </row>
    <row r="31" ht="24" customHeight="1" s="348" thickBot="1">
      <c r="A31" s="147" t="inlineStr">
        <is>
          <t>On Day</t>
        </is>
      </c>
      <c r="B31" s="182" t="n"/>
      <c r="C31" s="89">
        <f>C30</f>
        <v/>
      </c>
      <c r="D31" s="59" t="n"/>
      <c r="E31" s="152">
        <f>IF(D31="", "",
 IF(D31=TIME(0,0,0), 0,
 IF(AND(D31&gt;=TIME(0,0,1), D31&lt;=TIME(2,0,0)), TIME(7,0,0),
 IF(AND(D31&gt;=TIME(6,0,0), D31&lt;=TIME(8,0,0)), TIME(12,0,0),
 IF(AND(D31&gt;TIME(8,0,0), D31&lt;=TIME(13,59,0)), TIME(15,0,0),
 IF(AND(D31&gt;=TIME(14,0,0), D31&lt;=TIME(17,59,0)), TIME(21,0,0),
 IF(AND(D31&gt;=TIME(18,0,0), D31&lt;=TIME(21,59,0)), TIME(0,0,0),
 IF(AND(D31&gt;=TIME(22,0,0), D31&lt;=TIME(23,59,59)), TIME(7,0,0), ""))))))))</f>
        <v/>
      </c>
      <c r="F31" s="153" t="n"/>
      <c r="G31" s="152">
        <f>IF(AND(D31&gt;=TIME(6,0,0),D31&lt;=TIME(8,0,0)),E31,"")</f>
        <v/>
      </c>
      <c r="H31" s="59" t="n"/>
      <c r="I31" s="60">
        <f>ROUND(IF(OR(D31="",E31="",E31=0),0,IF(H31="",MOD(E31-D31,1)*24,MOD(H31-D31,1)*24)),2)</f>
        <v/>
      </c>
      <c r="J31" s="150" t="n"/>
      <c r="K31" s="270" t="n"/>
      <c r="L31" s="183" t="n"/>
      <c r="M31" s="272">
        <f>MAX(0,V31-W31)</f>
        <v/>
      </c>
      <c r="N31" s="61">
        <f>(IF(OR($C31="",$D31=""),0,
 IF(OR($A30="Holiday",$A31="Holiday"),
    IF(ISNUMBER(MATCH(TRIM($B31),{"Phagwah","Good Friday","Easter Monday","Labour Day","Christmas","Eid ul Azha","Romans-2","Globe-12","Neptune P1"},0)),0,$I31),
 IF(AND(NOT(OR($A30="Annual Leave",$A31="Annual Leave")),$A31="Off day"),$I31,
  MAX(0,$I31-$V31)
  ))))+W31</f>
        <v/>
      </c>
      <c r="O31" s="61">
        <f>IF(AND(OR($A30="Holiday",$A31="Holiday"),
        ISNUMBER(MATCH(TRIM($B31),{"Phagwah","Good Friday","Easter Monday","Labour Day","Christmas","Eid ul Azha","Romans-2","Globe-12","Neptune P1"},0))),
   $I31,0)</f>
        <v/>
      </c>
      <c r="P31" s="61">
        <f>IF(OR($O$7="Canteen",$O$7="Head Office"),0,IF($I31&lt;=0,0,IF(AND($I30&lt;=0,OR(TRIM($J31)="Hebrews",TRIM($J31)="Romans",TRIM($J31)="Romans-2",TRIM($J31)="Globe",TRIM($J31)="Globe-12",TRIM($J31)="Neptune P1")),1,0)))</f>
        <v/>
      </c>
      <c r="Q31" s="62" t="n"/>
      <c r="R31" s="61">
        <f>IF(OR($O$7="Canteen",$O$7="Head Office"),0,IF(
  AND(
    SUMIFS(I:I, C:C, C31) &gt;= 8,
    COUNTIFS(C$14:C31, C31)=1,
    OR(
      TEXT(D31,"hh:mm:ss")="07:00:00",
      TEXT(D31,"hh:mm:ss")="15:00:00",
      TEXT(D31,"hh:mm:ss")="23:00:00",
      TEXT(D32,"hh:mm:ss")="07:00:00",
      TEXT(D32,"hh:mm:ss")="15:00:00",
      TEXT(D32,"hh:mm:ss")="23:00:00"
    )
  ),
  1,
  0
))</f>
        <v/>
      </c>
      <c r="S31" s="61">
        <f>IF(OR($A30="Annual Leave",$A31="Annual Leave"),IF(AND($A30&lt;&gt;"Annual Leave",$A31="Annual Leave"),8,0),0)</f>
        <v/>
      </c>
      <c r="T31" s="63" t="n"/>
      <c r="U31" s="144">
        <f>MAX(0,40-Y31)</f>
        <v/>
      </c>
      <c r="V31" s="151">
        <f>IF(OR($C31="",$D31=""),0,
 IF(OR($A30="Holiday",$A31="Holiday"),0,
 IF(AND(NOT(OR($A30="Annual Leave",$A31="Annual Leave")),$A31="Off day"),0,
  IF($I30+$I31&gt;=8,IF($I30&gt;=8,0,8-$I30),$I31)
  )))</f>
        <v/>
      </c>
      <c r="W31" s="151">
        <f>MAX(0,V31-U31)</f>
        <v/>
      </c>
      <c r="X31" s="151">
        <f>IF(C31="","",C31-WEEKDAY(C31,1)+1)</f>
        <v/>
      </c>
      <c r="Y31" s="151">
        <f>SUMPRODUCT(($X$14:$X30=X31)*(($V$14:$V30)+($O$14:$O30)))+IF(X31=X14,$L$11,0)</f>
        <v/>
      </c>
      <c r="Z31" s="151" t="n"/>
      <c r="AA31" s="151" t="n"/>
      <c r="AB31" s="151" t="n"/>
      <c r="AC31" s="351" t="n"/>
      <c r="AD31" s="351" t="n"/>
      <c r="AE31" s="351" t="n"/>
      <c r="AF31" s="351" t="n"/>
    </row>
    <row r="32" ht="24" customHeight="1" s="348" thickBot="1">
      <c r="A32" s="184" t="inlineStr">
        <is>
          <t>On Day</t>
        </is>
      </c>
      <c r="B32" s="185" t="n"/>
      <c r="C32" s="101">
        <f>C30+1</f>
        <v/>
      </c>
      <c r="D32" s="11" t="n"/>
      <c r="E32" s="186">
        <f>IF(D32="", "",
 IF(D32=TIME(0,0,0), 0,
 IF(AND(D32&gt;=TIME(0,0,1), D32&lt;=TIME(2,0,0)), TIME(7,0,0),
 IF(AND(D32&gt;=TIME(6,0,0), D32&lt;=TIME(8,0,0)), TIME(12,0,0),
 IF(AND(D32&gt;TIME(8,0,0), D32&lt;=TIME(13,59,0)), TIME(15,0,0),
 IF(AND(D32&gt;=TIME(14,0,0), D32&lt;=TIME(17,59,0)), TIME(21,0,0),
 IF(AND(D32&gt;=TIME(18,0,0), D32&lt;=TIME(21,59,0)), TIME(0,0,0),
 IF(AND(D32&gt;=TIME(22,0,0), D32&lt;=TIME(23,59,59)), TIME(7,0,0), ""))))))))</f>
        <v/>
      </c>
      <c r="F32" s="187" t="n"/>
      <c r="G32" s="186">
        <f>IF(AND(D32&gt;=TIME(6,0,0),D32&lt;=TIME(8,0,0)),E32,"")</f>
        <v/>
      </c>
      <c r="H32" s="11" t="n"/>
      <c r="I32" s="87">
        <f>ROUND(IF(OR(D32="",E32="",E32=0),0,IF(H32="",MOD(E32-D32,1)*24,MOD(H32-D32,1)*24)),2)</f>
        <v/>
      </c>
      <c r="J32" s="188" t="n"/>
      <c r="K32" s="297" t="n"/>
      <c r="L32" s="189" t="n"/>
      <c r="M32" s="298">
        <f>MAX(0,V32-W32)</f>
        <v/>
      </c>
      <c r="N32" s="12">
        <f>(IF(OR($C32="",$D32=""),0,
 IF(OR($A32="Holiday",$A33="Holiday"),
    IF(ISNUMBER(MATCH(TRIM($B32),{"Phagwah","Good Friday","Easter Monday","Labour Day","Christmas","Eid ul Azha","Romans-2","Globe-12","Neptune P1"},0)),0,$I32),
 IF(AND(NOT(OR($A32="Annual Leave",$A33="Annual Leave")),$A32="Off day"),$I32,
  MAX(0,$I32-$V32)
  ))))+W32</f>
        <v/>
      </c>
      <c r="O32" s="12">
        <f>IF(AND(OR($A32="Holiday",$A33="Holiday"),
        ISNUMBER(MATCH(TRIM($B32),{"Phagwah","Good Friday","Easter Monday","Labour Day","Christmas","Eid ul Azha","Romans-2","Globe-12","Neptune P1"},0))),
   $I32,0)</f>
        <v/>
      </c>
      <c r="P32" s="12">
        <f>IF(OR($O$7="Canteen",$O$7="Head Office"),0,IF($I32&lt;=0,0,IF(OR(OR(TRIM($J32)="Hebrews",TRIM($J32)="Romans",TRIM($J32)="Romans-2",TRIM($J32)="Globe",TRIM($J32)="Globe-12",TRIM($J32)="Neptune P1"),AND($I33&gt;0,OR(TRIM($J33)="Hebrews",TRIM($J33)="Romans",TRIM($J33)="Romans-2",TRIM($J33)="Globe",TRIM($J33)="Globe-12",TRIM($J33)="Neptune P1"))),1,0)))</f>
        <v/>
      </c>
      <c r="Q32" s="13" t="n"/>
      <c r="R32" s="12">
        <f>IF(OR($O$7="Canteen",$O$7="Head Office"),0,IF(
  AND(
    SUMIFS(I:I, C:C, C32) &gt;= 8,
    COUNTIFS(C$14:C32, C32)=1,
    OR(
      TEXT(D32,"hh:mm:ss")="07:00:00",
      TEXT(D32,"hh:mm:ss")="15:00:00",
      TEXT(D32,"hh:mm:ss")="23:00:00",
      TEXT(D33,"hh:mm:ss")="07:00:00",
      TEXT(D33,"hh:mm:ss")="15:00:00",
      TEXT(D33,"hh:mm:ss")="23:00:00"
    )
  ),
  1,
  0
))</f>
        <v/>
      </c>
      <c r="S32" s="12">
        <f>IF(OR($A32="Annual Leave",$A33="Annual Leave"),IF($A32="Annual Leave",8,0),0)</f>
        <v/>
      </c>
      <c r="T32" s="102" t="n"/>
      <c r="U32" s="144">
        <f>MAX(0,40-Y32)</f>
        <v/>
      </c>
      <c r="V32" s="351">
        <f>IF(OR($C32="",$D32=""),0,
 IF(OR($A32="Holiday",$A33="Holiday"),0,
 IF(AND(NOT(OR($A32="Annual Leave",$A33="Annual Leave")),$A32="Off day"),0,
  IF($I32+$I33&gt;=8,IF($I32&gt;=8,8,$I32),$I32)
  )))</f>
        <v/>
      </c>
      <c r="W32" s="351">
        <f>MAX(0,V32-U32)</f>
        <v/>
      </c>
      <c r="X32" s="351">
        <f>IF(C32="","",C32-WEEKDAY(C32,1)+1)</f>
        <v/>
      </c>
      <c r="Y32" s="351">
        <f>SUMPRODUCT(($X$14:$X31=X32)*(($V$14:$V31)+($O$14:$O31)))+IF(X32=X14,$L$11,0)</f>
        <v/>
      </c>
      <c r="Z32" s="351" t="n"/>
      <c r="AA32" s="351" t="n"/>
      <c r="AB32" s="351" t="n"/>
      <c r="AC32" s="351" t="n"/>
      <c r="AD32" s="351" t="n"/>
      <c r="AE32" s="351" t="n"/>
      <c r="AF32" s="351" t="n"/>
    </row>
    <row r="33" ht="24" customHeight="1" s="348" thickBot="1">
      <c r="A33" s="184" t="inlineStr">
        <is>
          <t>On Day</t>
        </is>
      </c>
      <c r="B33" s="299" t="n"/>
      <c r="C33" s="101">
        <f>C32</f>
        <v/>
      </c>
      <c r="D33" s="300" t="n"/>
      <c r="E33" s="301">
        <f>IF(D33="", "",
 IF(D33=TIME(0,0,0), 0,
 IF(AND(D33&gt;=TIME(0,0,1), D33&lt;=TIME(2,0,0)), TIME(7,0,0),
 IF(AND(D33&gt;=TIME(6,0,0), D33&lt;=TIME(8,0,0)), TIME(12,0,0),
 IF(AND(D33&gt;TIME(8,0,0), D33&lt;=TIME(13,59,0)), TIME(15,0,0),
 IF(AND(D33&gt;=TIME(14,0,0), D33&lt;=TIME(17,59,0)), TIME(21,0,0),
 IF(AND(D33&gt;=TIME(18,0,0), D33&lt;=TIME(21,59,0)), TIME(0,0,0),
 IF(AND(D33&gt;=TIME(22,0,0), D33&lt;=TIME(23,59,59)), TIME(7,0,0), ""))))))))</f>
        <v/>
      </c>
      <c r="F33" s="187" t="n"/>
      <c r="G33" s="301">
        <f>IF(AND(D33&gt;=TIME(6,0,0),D33&lt;=TIME(8,0,0)),E33,"")</f>
        <v/>
      </c>
      <c r="H33" s="300" t="n"/>
      <c r="I33" s="87">
        <f>ROUND(IF(OR(D33="",E33="",E33=0),0,IF(H33="",MOD(E33-D33,1)*24,MOD(H33-D33,1)*24)),2)</f>
        <v/>
      </c>
      <c r="J33" s="190" t="n"/>
      <c r="K33" s="297" t="n"/>
      <c r="L33" s="189" t="n"/>
      <c r="M33" s="298">
        <f>MAX(0,V33-W33)</f>
        <v/>
      </c>
      <c r="N33" s="302">
        <f>(IF(OR($C33="",$D33=""),0,
 IF(OR($A32="Holiday",$A33="Holiday"),
    IF(ISNUMBER(MATCH(TRIM($B33),{"Phagwah","Good Friday","Easter Monday","Labour Day","Christmas","Eid ul Azha","Romans-2","Globe-12","Neptune P1"},0)),0,$I33),
 IF(AND(NOT(OR($A32="Annual Leave",$A33="Annual Leave")),$A33="Off day"),$I33,
  MAX(0,$I33-$V33)
  ))))+W33</f>
        <v/>
      </c>
      <c r="O33" s="302">
        <f>IF(AND(OR($A32="Holiday",$A33="Holiday"),
        ISNUMBER(MATCH(TRIM($B33),{"Phagwah","Good Friday","Easter Monday","Labour Day","Christmas","Eid ul Azha","Romans-2","Globe-12","Neptune P1"},0))),
   $I33,0)</f>
        <v/>
      </c>
      <c r="P33" s="302">
        <f>IF(OR($O$7="Canteen",$O$7="Head Office"),0,IF($I33&lt;=0,0,IF(AND($I32&lt;=0,OR(TRIM($J33)="Hebrews",TRIM($J33)="Romans",TRIM($J33)="Romans-2",TRIM($J33)="Globe",TRIM($J33)="Globe-12",TRIM($J33)="Neptune P1")),1,0)))</f>
        <v/>
      </c>
      <c r="Q33" s="303" t="n"/>
      <c r="R33" s="302">
        <f>IF(OR($O$7="Canteen",$O$7="Head Office"),0,IF(
  AND(
    SUMIFS(I:I, C:C, C33) &gt;= 8,
    COUNTIFS(C$14:C33, C33)=1,
    OR(
      TEXT(D33,"hh:mm:ss")="07:00:00",
      TEXT(D33,"hh:mm:ss")="15:00:00",
      TEXT(D33,"hh:mm:ss")="23:00:00",
      TEXT(D34,"hh:mm:ss")="07:00:00",
      TEXT(D34,"hh:mm:ss")="15:00:00",
      TEXT(D34,"hh:mm:ss")="23:00:00"
    )
  ),
  1,
  0
))</f>
        <v/>
      </c>
      <c r="S33" s="302">
        <f>IF(OR($A32="Annual Leave",$A33="Annual Leave"),IF(AND($A32&lt;&gt;"Annual Leave",$A33="Annual Leave"),8,0),0)</f>
        <v/>
      </c>
      <c r="T33" s="304" t="n"/>
      <c r="U33" s="144">
        <f>MAX(0,40-Y33)</f>
        <v/>
      </c>
      <c r="V33" s="351">
        <f>IF(OR($C33="",$D33=""),0,
 IF(OR($A32="Holiday",$A33="Holiday"),0,
 IF(AND(NOT(OR($A32="Annual Leave",$A33="Annual Leave")),$A33="Off day"),0,
  IF($I32+$I33&gt;=8,IF($I32&gt;=8,0,8-$I32),$I33)
  )))</f>
        <v/>
      </c>
      <c r="W33" s="351">
        <f>MAX(0,V33-U33)</f>
        <v/>
      </c>
      <c r="X33" s="351">
        <f>IF(C33="","",C33-WEEKDAY(C33,1)+1)</f>
        <v/>
      </c>
      <c r="Y33" s="351">
        <f>SUMPRODUCT(($X$14:$X32=X33)*(($V$14:$V32)+($O$14:$O32)))+IF(X33=X14,$L$11,0)</f>
        <v/>
      </c>
      <c r="Z33" s="351" t="n"/>
      <c r="AA33" s="351" t="n"/>
      <c r="AB33" s="351" t="n"/>
      <c r="AC33" s="351" t="n"/>
      <c r="AD33" s="351" t="n"/>
      <c r="AE33" s="351" t="n"/>
      <c r="AF33" s="351" t="n"/>
    </row>
    <row r="34" ht="24" customHeight="1" s="348" thickBot="1">
      <c r="A34" s="159" t="inlineStr">
        <is>
          <t>On Day</t>
        </is>
      </c>
      <c r="B34" s="191" t="n"/>
      <c r="C34" s="92">
        <f>C32+1</f>
        <v/>
      </c>
      <c r="D34" s="31" t="n"/>
      <c r="E34" s="160">
        <f>IF(D34="", "",
 IF(D34=TIME(0,0,0), 0,
 IF(AND(D34&gt;=TIME(0,0,1), D34&lt;=TIME(2,0,0)), TIME(7,0,0),
 IF(AND(D34&gt;=TIME(6,0,0), D34&lt;=TIME(8,0,0)), TIME(12,0,0),
 IF(AND(D34&gt;TIME(8,0,0), D34&lt;=TIME(13,59,0)), TIME(15,0,0),
 IF(AND(D34&gt;=TIME(14,0,0), D34&lt;=TIME(17,59,0)), TIME(21,0,0),
 IF(AND(D34&gt;=TIME(18,0,0), D34&lt;=TIME(21,59,0)), TIME(0,0,0),
 IF(AND(D34&gt;=TIME(22,0,0), D34&lt;=TIME(23,59,59)), TIME(7,0,0), ""))))))))</f>
        <v/>
      </c>
      <c r="F34" s="161" t="n"/>
      <c r="G34" s="160">
        <f>IF(AND(D34&gt;=TIME(6,0,0),D34&lt;=TIME(8,0,0)),E34,"")</f>
        <v/>
      </c>
      <c r="H34" s="31" t="n"/>
      <c r="I34" s="32">
        <f>ROUND(IF(OR(D34="",E34="",E34=0),0,IF(H34="",MOD(E34-D34,1)*24,MOD(H34-D34,1)*24)),2)</f>
        <v/>
      </c>
      <c r="J34" s="162" t="n"/>
      <c r="K34" s="282" t="n"/>
      <c r="L34" s="181" t="n"/>
      <c r="M34" s="283">
        <f>MAX(0,V34-W34)</f>
        <v/>
      </c>
      <c r="N34" s="33">
        <f>(IF(OR($C34="",$D34=""),0,
 IF(OR($A34="Holiday",$A35="Holiday"),
    IF(ISNUMBER(MATCH(TRIM($B34),{"Phagwah","Good Friday","Easter Monday","Labour Day","Christmas","Eid ul Azha","Romans-2","Globe-12","Neptune P1"},0)),0,$I34),
 IF(AND(NOT(OR($A34="Annual Leave",$A35="Annual Leave")),$A34="Off day"),$I34,
  MAX(0,$I34-$V34)
  ))))+W34</f>
        <v/>
      </c>
      <c r="O34" s="33">
        <f>IF(AND(OR($A34="Holiday",$A35="Holiday"),
        ISNUMBER(MATCH(TRIM($B34),{"Phagwah","Good Friday","Easter Monday","Labour Day","Christmas","Eid ul Azha","Romans-2","Globe-12","Neptune P1"},0))),
   $I34,0)</f>
        <v/>
      </c>
      <c r="P34" s="33">
        <f>IF(OR($O$7="Canteen",$O$7="Head Office"),0,IF($I34&lt;=0,0,IF(OR(OR(TRIM($J34)="Hebrews",TRIM($J34)="Romans",TRIM($J34)="Romans-2",TRIM($J34)="Globe",TRIM($J34)="Globe-12",TRIM($J34)="Neptune P1"),AND($I35&gt;0,OR(TRIM($J35)="Hebrews",TRIM($J35)="Romans",TRIM($J35)="Romans-2",TRIM($J35)="Globe",TRIM($J35)="Globe-12",TRIM($J35)="Neptune P1"))),1,0)))</f>
        <v/>
      </c>
      <c r="Q34" s="34" t="n"/>
      <c r="R34" s="33">
        <f>IF(OR($O$7="Canteen",$O$7="Head Office"),0,IF(
  AND(
    SUMIFS(I:I, C:C, C34) &gt;= 8,
    COUNTIFS(C$14:C34, C34)=1,
    OR(
      TEXT(D34,"hh:mm:ss")="07:00:00",
      TEXT(D34,"hh:mm:ss")="15:00:00",
      TEXT(D34,"hh:mm:ss")="23:00:00",
      TEXT(D35,"hh:mm:ss")="07:00:00",
      TEXT(D35,"hh:mm:ss")="15:00:00",
      TEXT(D35,"hh:mm:ss")="23:00:00"
    )
  ),
  1,
  0
))</f>
        <v/>
      </c>
      <c r="S34" s="33">
        <f>IF(OR($A34="Annual Leave",$A35="Annual Leave"),IF($A34="Annual Leave",8,0),0)</f>
        <v/>
      </c>
      <c r="T34" s="35" t="n"/>
      <c r="U34" s="144">
        <f>MAX(0,40-Y34)</f>
        <v/>
      </c>
      <c r="V34" s="351">
        <f>IF(OR($C34="",$D34=""),0,
 IF(OR($A34="Holiday",$A35="Holiday"),0,
 IF(AND(NOT(OR($A34="Annual Leave",$A35="Annual Leave")),$A34="Off day"),0,
  IF($I34+$I35&gt;=8,IF($I34&gt;=8,8,$I34),$I34)
  )))</f>
        <v/>
      </c>
      <c r="W34" s="351">
        <f>MAX(0,V34-U34)</f>
        <v/>
      </c>
      <c r="X34" s="351">
        <f>IF(C34="","",C34-WEEKDAY(C34,1)+1)</f>
        <v/>
      </c>
      <c r="Y34" s="351">
        <f>SUMPRODUCT(($X$14:$X33=X34)*(($V$14:$V33)+($O$14:$O33)))+IF(X34=X14,$L$11,0)</f>
        <v/>
      </c>
      <c r="Z34" s="351" t="n"/>
      <c r="AA34" s="351" t="n"/>
      <c r="AB34" s="351" t="n"/>
      <c r="AC34" s="351" t="n"/>
      <c r="AD34" s="351" t="n"/>
      <c r="AE34" s="351" t="n"/>
      <c r="AF34" s="351" t="n"/>
    </row>
    <row r="35" ht="24" customHeight="1" s="348" thickBot="1">
      <c r="A35" s="159" t="inlineStr">
        <is>
          <t>On Day</t>
        </is>
      </c>
      <c r="B35" s="192" t="n"/>
      <c r="C35" s="93">
        <f>C34</f>
        <v/>
      </c>
      <c r="D35" s="36" t="n"/>
      <c r="E35" s="163">
        <f>IF(D35="", "",
 IF(D35=TIME(0,0,0), 0,
 IF(AND(D35&gt;=TIME(0,0,1), D35&lt;=TIME(2,0,0)), TIME(7,0,0),
 IF(AND(D35&gt;=TIME(6,0,0), D35&lt;=TIME(8,0,0)), TIME(12,0,0),
 IF(AND(D35&gt;TIME(8,0,0), D35&lt;=TIME(13,59,0)), TIME(15,0,0),
 IF(AND(D35&gt;=TIME(14,0,0), D35&lt;=TIME(17,59,0)), TIME(21,0,0),
 IF(AND(D35&gt;=TIME(18,0,0), D35&lt;=TIME(21,59,0)), TIME(0,0,0),
 IF(AND(D35&gt;=TIME(22,0,0), D35&lt;=TIME(23,59,59)), TIME(7,0,0), ""))))))))</f>
        <v/>
      </c>
      <c r="F35" s="164" t="n"/>
      <c r="G35" s="163">
        <f>IF(AND(D35&gt;=TIME(6,0,0),D35&lt;=TIME(8,0,0)),E35,"")</f>
        <v/>
      </c>
      <c r="H35" s="36" t="n"/>
      <c r="I35" s="37">
        <f>ROUND(IF(OR(D35="",E35="",E35=0),0,IF(H35="",MOD(E35-D35,1)*24,MOD(H35-D35,1)*24)),2)</f>
        <v/>
      </c>
      <c r="J35" s="162" t="n"/>
      <c r="K35" s="282" t="n"/>
      <c r="L35" s="183" t="n"/>
      <c r="M35" s="283">
        <f>MAX(0,V35-W35)</f>
        <v/>
      </c>
      <c r="N35" s="38">
        <f>(IF(OR($C35="",$D35=""),0,
 IF(OR($A34="Holiday",$A35="Holiday"),
    IF(ISNUMBER(MATCH(TRIM($B35),{"Phagwah","Good Friday","Easter Monday","Labour Day","Christmas","Eid ul Azha","Romans-2","Globe-12","Neptune P1"},0)),0,$I35),
 IF(AND(NOT(OR($A34="Annual Leave",$A35="Annual Leave")),$A35="Off day"),$I35,
  MAX(0,$I35-$V35)
  ))))+W35</f>
        <v/>
      </c>
      <c r="O35" s="38">
        <f>IF(AND(OR($A34="Holiday",$A35="Holiday"),
        ISNUMBER(MATCH(TRIM($B35),{"Phagwah","Good Friday","Easter Monday","Labour Day","Christmas","Eid ul Azha","Romans-2","Globe-12","Neptune P1"},0))),
   $I35,0)</f>
        <v/>
      </c>
      <c r="P35" s="38">
        <f>IF(OR($O$7="Canteen",$O$7="Head Office"),0,IF($I35&lt;=0,0,IF(AND($I34&lt;=0,OR(TRIM($J35)="Hebrews",TRIM($J35)="Romans",TRIM($J35)="Romans-2",TRIM($J35)="Globe",TRIM($J35)="Globe-12",TRIM($J35)="Neptune P1")),1,0)))</f>
        <v/>
      </c>
      <c r="Q35" s="39" t="n"/>
      <c r="R35" s="38">
        <f>IF(OR($O$7="Canteen",$O$7="Head Office"),0,IF(
  AND(
    SUMIFS(I:I, C:C, C35) &gt;= 8,
    COUNTIFS(C$14:C35, C35)=1,
    OR(
      TEXT(D35,"hh:mm:ss")="07:00:00",
      TEXT(D35,"hh:mm:ss")="15:00:00",
      TEXT(D35,"hh:mm:ss")="23:00:00",
      TEXT(D36,"hh:mm:ss")="07:00:00",
      TEXT(D36,"hh:mm:ss")="15:00:00",
      TEXT(D36,"hh:mm:ss")="23:00:00"
    )
  ),
  1,
  0
))</f>
        <v/>
      </c>
      <c r="S35" s="38">
        <f>IF(OR($A34="Annual Leave",$A35="Annual Leave"),IF(AND($A34&lt;&gt;"Annual Leave",$A35="Annual Leave"),8,0),0)</f>
        <v/>
      </c>
      <c r="T35" s="40" t="n"/>
      <c r="U35" s="144">
        <f>MAX(0,40-Y35)</f>
        <v/>
      </c>
      <c r="V35" s="351">
        <f>IF(OR($C35="",$D35=""),0,
 IF(OR($A34="Holiday",$A35="Holiday"),0,
 IF(AND(NOT(OR($A34="Annual Leave",$A35="Annual Leave")),$A35="Off day"),0,
  IF($I34+$I35&gt;=8,IF($I34&gt;=8,0,8-$I34),$I35)
  )))</f>
        <v/>
      </c>
      <c r="W35" s="351">
        <f>MAX(0,V35-U35)</f>
        <v/>
      </c>
      <c r="X35" s="351">
        <f>IF(C35="","",C35-WEEKDAY(C35,1)+1)</f>
        <v/>
      </c>
      <c r="Y35" s="351">
        <f>SUMPRODUCT(($X$14:$X34=X35)*(($V$14:$V34)+($O$14:$O34)))+IF(X35=X14,$L$11,0)</f>
        <v/>
      </c>
      <c r="Z35" s="351" t="n"/>
      <c r="AA35" s="351" t="n"/>
      <c r="AB35" s="351" t="n"/>
      <c r="AC35" s="351" t="n"/>
      <c r="AD35" s="351" t="n"/>
      <c r="AE35" s="351" t="n"/>
      <c r="AF35" s="351" t="n"/>
    </row>
    <row r="36" ht="24" customHeight="1" s="348" thickBot="1">
      <c r="A36" s="154" t="inlineStr">
        <is>
          <t>On Day</t>
        </is>
      </c>
      <c r="B36" s="193" t="n"/>
      <c r="C36" s="90">
        <f>C34+1</f>
        <v/>
      </c>
      <c r="D36" s="8" t="n"/>
      <c r="E36" s="155">
        <f>IF(D36="", "",
 IF(D36=TIME(0,0,0), 0,
 IF(AND(D36&gt;=TIME(0,0,1), D36&lt;=TIME(2,0,0)), TIME(7,0,0),
 IF(AND(D36&gt;=TIME(6,0,0), D36&lt;=TIME(8,0,0)), TIME(12,0,0),
 IF(AND(D36&gt;TIME(8,0,0), D36&lt;=TIME(13,59,0)), TIME(15,0,0),
 IF(AND(D36&gt;=TIME(14,0,0), D36&lt;=TIME(17,59,0)), TIME(21,0,0),
 IF(AND(D36&gt;=TIME(18,0,0), D36&lt;=TIME(21,59,0)), TIME(0,0,0),
 IF(AND(D36&gt;=TIME(22,0,0), D36&lt;=TIME(23,59,59)), TIME(7,0,0), ""))))))))</f>
        <v/>
      </c>
      <c r="F36" s="156" t="n"/>
      <c r="G36" s="155">
        <f>IF(AND(D36&gt;=TIME(6,0,0),D36&lt;=TIME(8,0,0)),E36,"")</f>
        <v/>
      </c>
      <c r="H36" s="8" t="n"/>
      <c r="I36" s="30">
        <f>ROUND(IF(OR(D36="",E36="",E36=0),0,IF(H36="",MOD(E36-D36,1)*24,MOD(H36-D36,1)*24)),2)</f>
        <v/>
      </c>
      <c r="J36" s="157" t="n"/>
      <c r="K36" s="274" t="n"/>
      <c r="L36" s="189" t="n"/>
      <c r="M36" s="275">
        <f>MAX(0,V36-W36)</f>
        <v/>
      </c>
      <c r="N36" s="9">
        <f>(IF(OR($C36="",$D36=""),0,
 IF(OR($A36="Holiday",$A37="Holiday"),
    IF(ISNUMBER(MATCH(TRIM($B36),{"Phagwah","Good Friday","Easter Monday","Labour Day","Christmas","Eid ul Azha","Romans-2","Globe-12","Neptune P1"},0)),0,$I36),
 IF(AND(NOT(OR($A36="Annual Leave",$A37="Annual Leave")),$A36="Off day"),$I36,
  MAX(0,$I36-$V36)
  ))))+W36</f>
        <v/>
      </c>
      <c r="O36" s="9">
        <f>IF(AND(OR($A36="Holiday",$A37="Holiday"),
        ISNUMBER(MATCH(TRIM($B36),{"Phagwah","Good Friday","Easter Monday","Labour Day","Christmas","Eid ul Azha","Romans-2","Globe-12","Neptune P1"},0))),
   $I36,0)</f>
        <v/>
      </c>
      <c r="P36" s="9">
        <f>IF(OR($O$7="Canteen",$O$7="Head Office"),0,IF($I36&lt;=0,0,IF(OR(OR(TRIM($J36)="Hebrews",TRIM($J36)="Romans",TRIM($J36)="Romans-2",TRIM($J36)="Globe",TRIM($J36)="Globe-12",TRIM($J36)="Neptune P1"),AND($I37&gt;0,OR(TRIM($J37)="Hebrews",TRIM($J37)="Romans",TRIM($J37)="Romans-2",TRIM($J37)="Globe",TRIM($J37)="Globe-12",TRIM($J37)="Neptune P1"))),1,0)))</f>
        <v/>
      </c>
      <c r="Q36" s="10" t="n"/>
      <c r="R36" s="9">
        <f>IF(OR($O$7="Canteen",$O$7="Head Office"),0,IF(
  AND(
    SUMIFS(I:I, C:C, C36) &gt;= 8,
    COUNTIFS(C$14:C36, C36)=1,
    OR(
      TEXT(D36,"hh:mm:ss")="07:00:00",
      TEXT(D36,"hh:mm:ss")="15:00:00",
      TEXT(D36,"hh:mm:ss")="23:00:00",
      TEXT(D37,"hh:mm:ss")="07:00:00",
      TEXT(D37,"hh:mm:ss")="15:00:00",
      TEXT(D37,"hh:mm:ss")="23:00:00"
    )
  ),
  1,
  0
))</f>
        <v/>
      </c>
      <c r="S36" s="9">
        <f>IF(OR($A36="Annual Leave",$A37="Annual Leave"),IF($A36="Annual Leave",8,0),0)</f>
        <v/>
      </c>
      <c r="T36" s="91" t="n"/>
      <c r="U36" s="144">
        <f>MAX(0,40-Y36)</f>
        <v/>
      </c>
      <c r="V36" s="351">
        <f>IF(OR($C36="",$D36=""),0,
 IF(OR($A36="Holiday",$A37="Holiday"),0,
 IF(AND(NOT(OR($A36="Annual Leave",$A37="Annual Leave")),$A36="Off day"),0,
  IF($I36+$I37&gt;=8,IF($I36&gt;=8,8,$I36),$I36)
  )))</f>
        <v/>
      </c>
      <c r="W36" s="351">
        <f>MAX(0,V36-U36)</f>
        <v/>
      </c>
      <c r="X36" s="351">
        <f>IF(C36="","",C36-WEEKDAY(C36,1)+1)</f>
        <v/>
      </c>
      <c r="Y36" s="351">
        <f>SUMPRODUCT(($X$14:$X35=X36)*(($V$14:$V35)+($O$14:$O35)))+IF(X36=X14,$L$11,0)</f>
        <v/>
      </c>
      <c r="Z36" s="351" t="n"/>
      <c r="AA36" s="351" t="n"/>
      <c r="AB36" s="351" t="n"/>
      <c r="AC36" s="351" t="n"/>
      <c r="AD36" s="351" t="n"/>
      <c r="AE36" s="351" t="n"/>
      <c r="AF36" s="351" t="n"/>
    </row>
    <row r="37" ht="24" customHeight="1" s="348" thickBot="1">
      <c r="A37" s="154" t="inlineStr">
        <is>
          <t>On Day</t>
        </is>
      </c>
      <c r="B37" s="305" t="n"/>
      <c r="C37" s="90">
        <f>C36</f>
        <v/>
      </c>
      <c r="D37" s="276" t="n"/>
      <c r="E37" s="277">
        <f>IF(D37="", "",
 IF(D37=TIME(0,0,0), 0,
 IF(AND(D37&gt;=TIME(0,0,1), D37&lt;=TIME(2,0,0)), TIME(7,0,0),
 IF(AND(D37&gt;=TIME(6,0,0), D37&lt;=TIME(8,0,0)), TIME(12,0,0),
 IF(AND(D37&gt;TIME(8,0,0), D37&lt;=TIME(13,59,0)), TIME(15,0,0),
 IF(AND(D37&gt;=TIME(14,0,0), D37&lt;=TIME(17,59,0)), TIME(21,0,0),
 IF(AND(D37&gt;=TIME(18,0,0), D37&lt;=TIME(21,59,0)), TIME(0,0,0),
 IF(AND(D37&gt;=TIME(22,0,0), D37&lt;=TIME(23,59,59)), TIME(7,0,0), ""))))))))</f>
        <v/>
      </c>
      <c r="F37" s="156" t="n"/>
      <c r="G37" s="277">
        <f>IF(AND(D37&gt;=TIME(6,0,0),D37&lt;=TIME(8,0,0)),E37,"")</f>
        <v/>
      </c>
      <c r="H37" s="276" t="n"/>
      <c r="I37" s="30">
        <f>ROUND(IF(OR(D37="",E37="",E37=0),0,IF(H37="",MOD(E37-D37,1)*24,MOD(H37-D37,1)*24)),2)</f>
        <v/>
      </c>
      <c r="J37" s="158" t="n"/>
      <c r="K37" s="274" t="n"/>
      <c r="L37" s="189" t="n"/>
      <c r="M37" s="275">
        <f>MAX(0,V37-W37)</f>
        <v/>
      </c>
      <c r="N37" s="278">
        <f>(IF(OR($C37="",$D37=""),0,
 IF(OR($A36="Holiday",$A37="Holiday"),
    IF(ISNUMBER(MATCH(TRIM($B37),{"Phagwah","Good Friday","Easter Monday","Labour Day","Christmas","Eid ul Azha","Romans-2","Globe-12","Neptune P1"},0)),0,$I37),
 IF(AND(NOT(OR($A36="Annual Leave",$A37="Annual Leave")),$A37="Off day"),$I37,
  MAX(0,$I37-$V37)
  ))))+W37</f>
        <v/>
      </c>
      <c r="O37" s="278">
        <f>IF(AND(OR($A36="Holiday",$A37="Holiday"),
        ISNUMBER(MATCH(TRIM($B37),{"Phagwah","Good Friday","Easter Monday","Labour Day","Christmas","Eid ul Azha","Romans-2","Globe-12","Neptune P1"},0))),
   $I37,0)</f>
        <v/>
      </c>
      <c r="P37" s="278">
        <f>IF(OR($O$7="Canteen",$O$7="Head Office"),0,IF($I37&lt;=0,0,IF(AND($I36&lt;=0,OR(TRIM($J37)="Hebrews",TRIM($J37)="Romans",TRIM($J37)="Romans-2",TRIM($J37)="Globe",TRIM($J37)="Globe-12",TRIM($J37)="Neptune P1")),1,0)))</f>
        <v/>
      </c>
      <c r="Q37" s="279" t="n"/>
      <c r="R37" s="278">
        <f>IF(OR($O$7="Canteen",$O$7="Head Office"),0,IF(
  AND(
    SUMIFS(I:I, C:C, C37) &gt;= 8,
    COUNTIFS(C$14:C37, C37)=1,
    OR(
      TEXT(D37,"hh:mm:ss")="07:00:00",
      TEXT(D37,"hh:mm:ss")="15:00:00",
      TEXT(D37,"hh:mm:ss")="23:00:00",
      TEXT(D38,"hh:mm:ss")="07:00:00",
      TEXT(D38,"hh:mm:ss")="15:00:00",
      TEXT(D38,"hh:mm:ss")="23:00:00"
    )
  ),
  1,
  0
))</f>
        <v/>
      </c>
      <c r="S37" s="278">
        <f>IF(OR($A36="Annual Leave",$A37="Annual Leave"),IF(AND($A36&lt;&gt;"Annual Leave",$A37="Annual Leave"),8,0),0)</f>
        <v/>
      </c>
      <c r="T37" s="280" t="n"/>
      <c r="U37" s="144">
        <f>MAX(0,40-Y37)</f>
        <v/>
      </c>
      <c r="V37" s="351">
        <f>IF(OR($C37="",$D37=""),0,
 IF(OR($A36="Holiday",$A37="Holiday"),0,
 IF(AND(NOT(OR($A36="Annual Leave",$A37="Annual Leave")),$A37="Off day"),0,
  IF($I36+$I37&gt;=8,IF($I36&gt;=8,0,8-$I36),$I37)
  )))</f>
        <v/>
      </c>
      <c r="W37" s="351">
        <f>MAX(0,V37-U37)</f>
        <v/>
      </c>
      <c r="X37" s="351">
        <f>IF(C37="","",C37-WEEKDAY(C37,1)+1)</f>
        <v/>
      </c>
      <c r="Y37" s="351">
        <f>SUMPRODUCT(($X$14:$X36=X37)*(($V$14:$V36)+($O$14:$O36)))+IF(X37=X14,$L$11,0)</f>
        <v/>
      </c>
      <c r="Z37" s="351" t="n"/>
      <c r="AA37" s="351" t="n"/>
      <c r="AB37" s="351" t="n"/>
      <c r="AC37" s="351" t="n"/>
      <c r="AD37" s="351" t="n"/>
      <c r="AE37" s="351" t="n"/>
      <c r="AF37" s="351" t="n"/>
    </row>
    <row r="38" ht="24" customHeight="1" s="348" thickBot="1">
      <c r="A38" s="194" t="inlineStr">
        <is>
          <t>On Day</t>
        </is>
      </c>
      <c r="B38" s="195" t="n"/>
      <c r="C38" s="103">
        <f>C36+1</f>
        <v/>
      </c>
      <c r="D38" s="64" t="n"/>
      <c r="E38" s="196">
        <f>IF(D38="", "",
 IF(D38=TIME(0,0,0), 0,
 IF(AND(D38&gt;=TIME(0,0,1), D38&lt;=TIME(2,0,0)), TIME(7,0,0),
 IF(AND(D38&gt;=TIME(6,0,0), D38&lt;=TIME(8,0,0)), TIME(12,0,0),
 IF(AND(D38&gt;TIME(8,0,0), D38&lt;=TIME(13,59,0)), TIME(15,0,0),
 IF(AND(D38&gt;=TIME(14,0,0), D38&lt;=TIME(17,59,0)), TIME(21,0,0),
 IF(AND(D38&gt;=TIME(18,0,0), D38&lt;=TIME(21,59,0)), TIME(0,0,0),
 IF(AND(D38&gt;=TIME(22,0,0), D38&lt;=TIME(23,59,59)), TIME(7,0,0), ""))))))))</f>
        <v/>
      </c>
      <c r="F38" s="197" t="n"/>
      <c r="G38" s="196">
        <f>IF(AND(D38&gt;=TIME(6,0,0),D38&lt;=TIME(8,0,0)),E38,"")</f>
        <v/>
      </c>
      <c r="H38" s="64" t="n"/>
      <c r="I38" s="65">
        <f>ROUND(IF(OR(D38="",E38="",E38=0),0,IF(H38="",MOD(E38-D38,1)*24,MOD(H38-D38,1)*24)),2)</f>
        <v/>
      </c>
      <c r="J38" s="198" t="n"/>
      <c r="K38" s="306" t="n"/>
      <c r="L38" s="181" t="n"/>
      <c r="M38" s="307">
        <f>MAX(0,V38-W38)</f>
        <v/>
      </c>
      <c r="N38" s="66">
        <f>(IF(OR($C38="",$D38=""),0,
 IF(OR($A38="Holiday",$A39="Holiday"),
    IF(ISNUMBER(MATCH(TRIM($B38),{"Phagwah","Good Friday","Easter Monday","Labour Day","Christmas","Eid ul Azha","Romans-2","Globe-12","Neptune P1"},0)),0,$I38),
 IF(AND(NOT(OR($A38="Annual Leave",$A39="Annual Leave")),$A38="Off day"),$I38,
  MAX(0,$I38-$V38)
  ))))+W38</f>
        <v/>
      </c>
      <c r="O38" s="66">
        <f>IF(AND(OR($A38="Holiday",$A39="Holiday"),
        ISNUMBER(MATCH(TRIM($B38),{"Phagwah","Good Friday","Easter Monday","Labour Day","Christmas","Eid ul Azha","Romans-2","Globe-12","Neptune P1"},0))),
   $I38,0)</f>
        <v/>
      </c>
      <c r="P38" s="66">
        <f>IF(OR($O$7="Canteen",$O$7="Head Office"),0,IF($I38&lt;=0,0,IF(OR(OR(TRIM($J38)="Hebrews",TRIM($J38)="Romans",TRIM($J38)="Romans-2",TRIM($J38)="Globe",TRIM($J38)="Globe-12",TRIM($J38)="Neptune P1"),AND($I39&gt;0,OR(TRIM($J39)="Hebrews",TRIM($J39)="Romans",TRIM($J39)="Romans-2",TRIM($J39)="Globe",TRIM($J39)="Globe-12",TRIM($J39)="Neptune P1"))),1,0)))</f>
        <v/>
      </c>
      <c r="Q38" s="67" t="n"/>
      <c r="R38" s="66">
        <f>IF(OR($O$7="Canteen",$O$7="Head Office"),0,IF(
  AND(
    SUMIFS(I:I, C:C, C38) &gt;= 8,
    COUNTIFS(C$14:C38, C38)=1,
    OR(
      TEXT(D38,"hh:mm:ss")="07:00:00",
      TEXT(D38,"hh:mm:ss")="15:00:00",
      TEXT(D38,"hh:mm:ss")="23:00:00",
      TEXT(D39,"hh:mm:ss")="07:00:00",
      TEXT(D39,"hh:mm:ss")="15:00:00",
      TEXT(D39,"hh:mm:ss")="23:00:00"
    )
  ),
  1,
  0
))</f>
        <v/>
      </c>
      <c r="S38" s="66">
        <f>IF(OR($A38="Annual Leave",$A39="Annual Leave"),IF($A38="Annual Leave",8,0),0)</f>
        <v/>
      </c>
      <c r="T38" s="68" t="n"/>
      <c r="U38" s="144">
        <f>MAX(0,40-Y38)</f>
        <v/>
      </c>
      <c r="V38" s="351">
        <f>IF(OR($C38="",$D38=""),0,
 IF(OR($A38="Holiday",$A39="Holiday"),0,
 IF(AND(NOT(OR($A38="Annual Leave",$A39="Annual Leave")),$A38="Off day"),0,
  IF($I38+$I39&gt;=8,IF($I38&gt;=8,8,$I38),$I38)
  )))</f>
        <v/>
      </c>
      <c r="W38" s="351">
        <f>MAX(0,V38-U38)</f>
        <v/>
      </c>
      <c r="X38" s="351">
        <f>IF(C38="","",C38-WEEKDAY(C38,1)+1)</f>
        <v/>
      </c>
      <c r="Y38" s="351">
        <f>SUMPRODUCT(($X$14:$X37=X38)*(($V$14:$V37)+($O$14:$O37)))+IF(X38=X14,$L$11,0)</f>
        <v/>
      </c>
      <c r="Z38" s="351" t="n"/>
      <c r="AA38" s="351" t="n"/>
      <c r="AB38" s="351" t="n"/>
      <c r="AC38" s="351" t="n"/>
      <c r="AD38" s="351" t="n"/>
      <c r="AE38" s="351" t="n"/>
      <c r="AF38" s="351" t="n"/>
    </row>
    <row r="39" ht="24" customHeight="1" s="348" thickBot="1">
      <c r="A39" s="194" t="inlineStr">
        <is>
          <t>On Day</t>
        </is>
      </c>
      <c r="B39" s="199" t="n"/>
      <c r="C39" s="104">
        <f>C38</f>
        <v/>
      </c>
      <c r="D39" s="69" t="n"/>
      <c r="E39" s="200">
        <f>IF(D39="", "",
 IF(D39=TIME(0,0,0), 0,
 IF(AND(D39&gt;=TIME(0,0,1), D39&lt;=TIME(2,0,0)), TIME(7,0,0),
 IF(AND(D39&gt;=TIME(6,0,0), D39&lt;=TIME(8,0,0)), TIME(12,0,0),
 IF(AND(D39&gt;TIME(8,0,0), D39&lt;=TIME(13,59,0)), TIME(15,0,0),
 IF(AND(D39&gt;=TIME(14,0,0), D39&lt;=TIME(17,59,0)), TIME(21,0,0),
 IF(AND(D39&gt;=TIME(18,0,0), D39&lt;=TIME(21,59,0)), TIME(0,0,0),
 IF(AND(D39&gt;=TIME(22,0,0), D39&lt;=TIME(23,59,59)), TIME(7,0,0), ""))))))))</f>
        <v/>
      </c>
      <c r="F39" s="201" t="n"/>
      <c r="G39" s="200">
        <f>IF(AND(D39&gt;=TIME(6,0,0),D39&lt;=TIME(8,0,0)),E39,"")</f>
        <v/>
      </c>
      <c r="H39" s="69" t="n"/>
      <c r="I39" s="70">
        <f>ROUND(IF(OR(D39="",E39="",E39=0),0,IF(H39="",MOD(E39-D39,1)*24,MOD(H39-D39,1)*24)),2)</f>
        <v/>
      </c>
      <c r="J39" s="198" t="n"/>
      <c r="K39" s="306" t="n"/>
      <c r="L39" s="183" t="n"/>
      <c r="M39" s="307">
        <f>MAX(0,V39-W39)</f>
        <v/>
      </c>
      <c r="N39" s="71">
        <f>(IF(OR($C39="",$D39=""),0,
 IF(OR($A38="Holiday",$A39="Holiday"),
    IF(ISNUMBER(MATCH(TRIM($B39),{"Phagwah","Good Friday","Easter Monday","Labour Day","Christmas","Eid ul Azha","Romans-2","Globe-12","Neptune P1"},0)),0,$I39),
 IF(AND(NOT(OR($A38="Annual Leave",$A39="Annual Leave")),$A39="Off day"),$I39,
  MAX(0,$I39-$V39)
  ))))+W39</f>
        <v/>
      </c>
      <c r="O39" s="71">
        <f>IF(AND(OR($A38="Holiday",$A39="Holiday"),
        ISNUMBER(MATCH(TRIM($B39),{"Phagwah","Good Friday","Easter Monday","Labour Day","Christmas","Eid ul Azha","Romans-2","Globe-12","Neptune P1"},0))),
   $I39,0)</f>
        <v/>
      </c>
      <c r="P39" s="71">
        <f>IF(OR($O$7="Canteen",$O$7="Head Office"),0,IF($I39&lt;=0,0,IF(AND($I38&lt;=0,OR(TRIM($J39)="Hebrews",TRIM($J39)="Romans",TRIM($J39)="Romans-2",TRIM($J39)="Globe",TRIM($J39)="Globe-12",TRIM($J39)="Neptune P1")),1,0)))</f>
        <v/>
      </c>
      <c r="Q39" s="72" t="n"/>
      <c r="R39" s="71">
        <f>IF(OR($O$7="Canteen",$O$7="Head Office"),0,IF(
  AND(
    SUMIFS(I:I, C:C, C39) &gt;= 8,
    COUNTIFS(C$14:C39, C39)=1,
    OR(
      TEXT(D39,"hh:mm:ss")="07:00:00",
      TEXT(D39,"hh:mm:ss")="15:00:00",
      TEXT(D39,"hh:mm:ss")="23:00:00",
      TEXT(D40,"hh:mm:ss")="07:00:00",
      TEXT(D40,"hh:mm:ss")="15:00:00",
      TEXT(D40,"hh:mm:ss")="23:00:00"
    )
  ),
  1,
  0
))</f>
        <v/>
      </c>
      <c r="S39" s="71">
        <f>IF(OR($A38="Annual Leave",$A39="Annual Leave"),IF(AND($A38&lt;&gt;"Annual Leave",$A39="Annual Leave"),8,0),0)</f>
        <v/>
      </c>
      <c r="T39" s="73" t="n"/>
      <c r="U39" s="144">
        <f>MAX(0,40-Y39)</f>
        <v/>
      </c>
      <c r="V39" s="351">
        <f>IF(OR($C39="",$D39=""),0,
 IF(OR($A38="Holiday",$A39="Holiday"),0,
 IF(AND(NOT(OR($A38="Annual Leave",$A39="Annual Leave")),$A39="Off day"),0,
  IF($I38+$I39&gt;=8,IF($I38&gt;=8,0,8-$I38),$I39)
  )))</f>
        <v/>
      </c>
      <c r="W39" s="351">
        <f>MAX(0,V39-U39)</f>
        <v/>
      </c>
      <c r="X39" s="351">
        <f>IF(C39="","",C39-WEEKDAY(C39,1)+1)</f>
        <v/>
      </c>
      <c r="Y39" s="351">
        <f>SUMPRODUCT(($X$14:$X38=X39)*(($V$14:$V38)+($O$14:$O38)))+IF(X39=X14,$L$11,0)</f>
        <v/>
      </c>
      <c r="Z39" s="351" t="n"/>
      <c r="AA39" s="351" t="n"/>
      <c r="AB39" s="351" t="n"/>
      <c r="AC39" s="351" t="n"/>
      <c r="AD39" s="351" t="n"/>
      <c r="AE39" s="351" t="n"/>
      <c r="AF39" s="351" t="n"/>
    </row>
    <row r="40" ht="24" customHeight="1" s="348" thickBot="1">
      <c r="A40" s="202" t="inlineStr">
        <is>
          <t>On Day</t>
        </is>
      </c>
      <c r="B40" s="203" t="n"/>
      <c r="C40" s="105">
        <f>C38+1</f>
        <v/>
      </c>
      <c r="D40" s="74" t="n"/>
      <c r="E40" s="204">
        <f>IF(D40="", "",
 IF(D40=TIME(0,0,0), 0,
 IF(AND(D40&gt;=TIME(0,0,1), D40&lt;=TIME(2,0,0)), TIME(7,0,0),
 IF(AND(D40&gt;=TIME(6,0,0), D40&lt;=TIME(8,0,0)), TIME(12,0,0),
 IF(AND(D40&gt;TIME(8,0,0), D40&lt;=TIME(13,59,0)), TIME(15,0,0),
 IF(AND(D40&gt;=TIME(14,0,0), D40&lt;=TIME(17,59,0)), TIME(21,0,0),
 IF(AND(D40&gt;=TIME(18,0,0), D40&lt;=TIME(21,59,0)), TIME(0,0,0),
 IF(AND(D40&gt;=TIME(22,0,0), D40&lt;=TIME(23,59,59)), TIME(7,0,0), ""))))))))</f>
        <v/>
      </c>
      <c r="F40" s="205" t="n"/>
      <c r="G40" s="204">
        <f>IF(AND(D40&gt;=TIME(6,0,0),D40&lt;=TIME(8,0,0)),E40,"")</f>
        <v/>
      </c>
      <c r="H40" s="74" t="n"/>
      <c r="I40" s="106">
        <f>ROUND(IF(OR(D40="",E40="",E40=0),0,IF(H40="",MOD(E40-D40,1)*24,MOD(H40-D40,1)*24)),2)</f>
        <v/>
      </c>
      <c r="J40" s="206" t="n"/>
      <c r="K40" s="308" t="n"/>
      <c r="L40" s="189" t="n"/>
      <c r="M40" s="309">
        <f>MAX(0,V40-W40)</f>
        <v/>
      </c>
      <c r="N40" s="75">
        <f>(IF(OR($C40="",$D40=""),0,
 IF(OR($A40="Holiday",$A41="Holiday"),
    IF(ISNUMBER(MATCH(TRIM($B40),{"Phagwah","Good Friday","Easter Monday","Labour Day","Christmas","Eid ul Azha","Romans-2","Globe-12","Neptune P1"},0)),0,$I40),
 IF(AND(NOT(OR($A40="Annual Leave",$A41="Annual Leave")),$A40="Off day"),$I40,
  MAX(0,$I40-$V40)
  ))))+W40</f>
        <v/>
      </c>
      <c r="O40" s="75">
        <f>IF(AND(OR($A40="Holiday",$A41="Holiday"),
        ISNUMBER(MATCH(TRIM($B40),{"Phagwah","Good Friday","Easter Monday","Labour Day","Christmas","Eid ul Azha","Romans-2","Globe-12","Neptune P1"},0))),
   $I40,0)</f>
        <v/>
      </c>
      <c r="P40" s="75">
        <f>IF(OR($O$7="Canteen",$O$7="Head Office"),0,IF($I40&lt;=0,0,IF(OR(OR(TRIM($J40)="Hebrews",TRIM($J40)="Romans",TRIM($J40)="Romans-2",TRIM($J40)="Globe",TRIM($J40)="Globe-12",TRIM($J40)="Neptune P1"),AND($I41&gt;0,OR(TRIM($J41)="Hebrews",TRIM($J41)="Romans",TRIM($J41)="Romans-2",TRIM($J41)="Globe",TRIM($J41)="Globe-12",TRIM($J41)="Neptune P1"))),1,0)))</f>
        <v/>
      </c>
      <c r="Q40" s="76" t="n"/>
      <c r="R40" s="75">
        <f>IF(OR($O$7="Canteen",$O$7="Head Office"),0,IF(
  AND(
    SUMIFS(I:I, C:C, C40) &gt;= 8,
    COUNTIFS(C$14:C40, C40)=1,
    OR(
      TEXT(D40,"hh:mm:ss")="07:00:00",
      TEXT(D40,"hh:mm:ss")="15:00:00",
      TEXT(D40,"hh:mm:ss")="23:00:00",
      TEXT(D41,"hh:mm:ss")="07:00:00",
      TEXT(D41,"hh:mm:ss")="15:00:00",
      TEXT(D41,"hh:mm:ss")="23:00:00"
    )
  ),
  1,
  0
))</f>
        <v/>
      </c>
      <c r="S40" s="75">
        <f>IF(OR($A40="Annual Leave",$A41="Annual Leave"),IF($A40="Annual Leave",8,0),0)</f>
        <v/>
      </c>
      <c r="T40" s="107" t="n"/>
      <c r="U40" s="144">
        <f>MAX(0,40-Y40)</f>
        <v/>
      </c>
      <c r="V40" s="351">
        <f>IF(OR($C40="",$D40=""),0,
 IF(OR($A40="Holiday",$A41="Holiday"),0,
 IF(AND(NOT(OR($A40="Annual Leave",$A41="Annual Leave")),$A40="Off day"),0,
  IF($I40+$I41&gt;=8,IF($I40&gt;=8,8,$I40),$I40)
  )))</f>
        <v/>
      </c>
      <c r="W40" s="351">
        <f>MAX(0,V40-U40)</f>
        <v/>
      </c>
      <c r="X40" s="351">
        <f>IF(C40="","",C40-WEEKDAY(C40,1)+1)</f>
        <v/>
      </c>
      <c r="Y40" s="351">
        <f>SUMPRODUCT(($X$14:$X39=X40)*(($V$14:$V39)+($O$14:$O39)))+IF(X40=X14,$L$11,0)</f>
        <v/>
      </c>
      <c r="Z40" s="351" t="n"/>
      <c r="AA40" s="351" t="n"/>
      <c r="AB40" s="351" t="n"/>
      <c r="AC40" s="351" t="n"/>
      <c r="AD40" s="351" t="n"/>
      <c r="AE40" s="351" t="n"/>
      <c r="AF40" s="351" t="n"/>
    </row>
    <row r="41" ht="24" customHeight="1" s="348" thickBot="1">
      <c r="A41" s="202" t="inlineStr">
        <is>
          <t>On Day</t>
        </is>
      </c>
      <c r="B41" s="310" t="n"/>
      <c r="C41" s="105">
        <f>C40</f>
        <v/>
      </c>
      <c r="D41" s="311" t="n"/>
      <c r="E41" s="312">
        <f>IF(D41="", "",
 IF(D41=TIME(0,0,0), 0,
 IF(AND(D41&gt;=TIME(0,0,1), D41&lt;=TIME(2,0,0)), TIME(7,0,0),
 IF(AND(D41&gt;=TIME(6,0,0), D41&lt;=TIME(8,0,0)), TIME(12,0,0),
 IF(AND(D41&gt;TIME(8,0,0), D41&lt;=TIME(13,59,0)), TIME(15,0,0),
 IF(AND(D41&gt;=TIME(14,0,0), D41&lt;=TIME(17,59,0)), TIME(21,0,0),
 IF(AND(D41&gt;=TIME(18,0,0), D41&lt;=TIME(21,59,0)), TIME(0,0,0),
 IF(AND(D41&gt;=TIME(22,0,0), D41&lt;=TIME(23,59,59)), TIME(7,0,0), ""))))))))</f>
        <v/>
      </c>
      <c r="F41" s="205" t="n"/>
      <c r="G41" s="312">
        <f>IF(AND(D41&gt;=TIME(6,0,0),D41&lt;=TIME(8,0,0)),E41,"")</f>
        <v/>
      </c>
      <c r="H41" s="311" t="n"/>
      <c r="I41" s="106">
        <f>ROUND(IF(OR(D41="",E41="",E41=0),0,IF(H41="",MOD(E41-D41,1)*24,MOD(H41-D41,1)*24)),2)</f>
        <v/>
      </c>
      <c r="J41" s="207" t="n"/>
      <c r="K41" s="308" t="n"/>
      <c r="L41" s="189" t="n"/>
      <c r="M41" s="309">
        <f>MAX(0,V41-W41)</f>
        <v/>
      </c>
      <c r="N41" s="313">
        <f>(IF(OR($C41="",$D41=""),0,
 IF(OR($A40="Holiday",$A41="Holiday"),
    IF(ISNUMBER(MATCH(TRIM($B41),{"Phagwah","Good Friday","Easter Monday","Labour Day","Christmas","Eid ul Azha","Romans-2","Globe-12","Neptune P1"},0)),0,$I41),
 IF(AND(NOT(OR($A40="Annual Leave",$A41="Annual Leave")),$A41="Off day"),$I41,
  MAX(0,$I41-$V41)
  ))))+W41</f>
        <v/>
      </c>
      <c r="O41" s="313">
        <f>IF(AND(OR($A40="Holiday",$A41="Holiday"),
        ISNUMBER(MATCH(TRIM($B41),{"Phagwah","Good Friday","Easter Monday","Labour Day","Christmas","Eid ul Azha","Romans-2","Globe-12","Neptune P1"},0))),
   $I41,0)</f>
        <v/>
      </c>
      <c r="P41" s="313">
        <f>IF(OR($O$7="Canteen",$O$7="Head Office"),0,IF($I41&lt;=0,0,IF(AND($I40&lt;=0,OR(TRIM($J41)="Hebrews",TRIM($J41)="Romans",TRIM($J41)="Romans-2",TRIM($J41)="Globe",TRIM($J41)="Globe-12",TRIM($J41)="Neptune P1")),1,0)))</f>
        <v/>
      </c>
      <c r="Q41" s="314" t="n"/>
      <c r="R41" s="313">
        <f>IF(OR($O$7="Canteen",$O$7="Head Office"),0,IF(
  AND(
    SUMIFS(I:I, C:C, C41) &gt;= 8,
    COUNTIFS(C$14:C41, C41)=1,
    OR(
      TEXT(D41,"hh:mm:ss")="07:00:00",
      TEXT(D41,"hh:mm:ss")="15:00:00",
      TEXT(D41,"hh:mm:ss")="23:00:00",
      TEXT(D42,"hh:mm:ss")="07:00:00",
      TEXT(D42,"hh:mm:ss")="15:00:00",
      TEXT(D42,"hh:mm:ss")="23:00:00"
    )
  ),
  1,
  0
))</f>
        <v/>
      </c>
      <c r="S41" s="313">
        <f>IF(OR($A40="Annual Leave",$A41="Annual Leave"),IF(AND($A40&lt;&gt;"Annual Leave",$A41="Annual Leave"),8,0),0)</f>
        <v/>
      </c>
      <c r="T41" s="315" t="n"/>
      <c r="U41" s="144">
        <f>MAX(0,40-Y41)</f>
        <v/>
      </c>
      <c r="V41" s="351">
        <f>IF(OR($C41="",$D41=""),0,
 IF(OR($A40="Holiday",$A41="Holiday"),0,
 IF(AND(NOT(OR($A40="Annual Leave",$A41="Annual Leave")),$A41="Off day"),0,
  IF($I40+$I41&gt;=8,IF($I40&gt;=8,0,8-$I40),$I41)
  )))</f>
        <v/>
      </c>
      <c r="W41" s="351">
        <f>MAX(0,V41-U41)</f>
        <v/>
      </c>
      <c r="X41" s="351">
        <f>IF(C41="","",C41-WEEKDAY(C41,1)+1)</f>
        <v/>
      </c>
      <c r="Y41" s="351">
        <f>SUMPRODUCT(($X$14:$X40=X41)*(($V$14:$V40)+($O$14:$O40)))+IF(X41=X14,$L$11,0)</f>
        <v/>
      </c>
      <c r="Z41" s="351" t="n"/>
      <c r="AA41" s="351" t="n"/>
      <c r="AB41" s="351" t="n"/>
      <c r="AC41" s="351" t="n"/>
      <c r="AD41" s="351" t="n"/>
      <c r="AE41" s="351" t="n"/>
      <c r="AF41" s="351" t="n"/>
    </row>
    <row r="42" ht="24" customHeight="1" s="348" thickBot="1">
      <c r="A42" s="208" t="inlineStr">
        <is>
          <t>On Day</t>
        </is>
      </c>
      <c r="B42" s="209" t="n"/>
      <c r="C42" s="108">
        <f>C40+1</f>
        <v/>
      </c>
      <c r="D42" s="77" t="n"/>
      <c r="E42" s="210">
        <f>IF(D42="", "",
 IF(D42=TIME(0,0,0), 0,
 IF(AND(D42&gt;=TIME(0,0,1), D42&lt;=TIME(2,0,0)), TIME(7,0,0),
 IF(AND(D42&gt;=TIME(6,0,0), D42&lt;=TIME(8,0,0)), TIME(12,0,0),
 IF(AND(D42&gt;TIME(8,0,0), D42&lt;=TIME(13,59,0)), TIME(15,0,0),
 IF(AND(D42&gt;=TIME(14,0,0), D42&lt;=TIME(17,59,0)), TIME(21,0,0),
 IF(AND(D42&gt;=TIME(18,0,0), D42&lt;=TIME(21,59,0)), TIME(0,0,0),
 IF(AND(D42&gt;=TIME(22,0,0), D42&lt;=TIME(23,59,59)), TIME(7,0,0), ""))))))))</f>
        <v/>
      </c>
      <c r="F42" s="211" t="n"/>
      <c r="G42" s="210">
        <f>IF(AND(D42&gt;=TIME(6,0,0),D42&lt;=TIME(8,0,0)),E42,"")</f>
        <v/>
      </c>
      <c r="H42" s="77" t="n"/>
      <c r="I42" s="16">
        <f>ROUND(IF(OR(D42="",E42="",E42=0),0,IF(H42="",MOD(E42-D42,1)*24,MOD(H42-D42,1)*24)),2)</f>
        <v/>
      </c>
      <c r="J42" s="212" t="n"/>
      <c r="K42" s="316" t="n"/>
      <c r="L42" s="181" t="n"/>
      <c r="M42" s="317">
        <f>MAX(0,V42-W42)</f>
        <v/>
      </c>
      <c r="N42" s="17">
        <f>(IF(OR($C42="",$D42=""),0,
 IF(OR($A42="Holiday",$A43="Holiday"),
    IF(ISNUMBER(MATCH(TRIM($B42),{"Phagwah","Good Friday","Easter Monday","Labour Day","Christmas","Eid ul Azha","Romans-2","Globe-12","Neptune P1"},0)),0,$I42),
 IF(AND(NOT(OR($A42="Annual Leave",$A43="Annual Leave")),$A42="Off day"),$I42,
  MAX(0,$I42-$V42)
  ))))+W42</f>
        <v/>
      </c>
      <c r="O42" s="213">
        <f>IF(AND(OR($A42="Holiday",$A43="Holiday"),
        ISNUMBER(MATCH(TRIM($B42),{"Phagwah","Good Friday","Easter Monday","Labour Day","Christmas","Eid ul Azha","Romans-2","Globe-12","Neptune P1"},0))),
   $I42,0)</f>
        <v/>
      </c>
      <c r="P42" s="17">
        <f>IF(OR($O$7="Canteen",$O$7="Head Office"),0,IF($I42&lt;=0,0,IF(OR(OR(TRIM($J42)="Hebrews",TRIM($J42)="Romans",TRIM($J42)="Romans-2",TRIM($J42)="Globe",TRIM($J42)="Globe-12",TRIM($J42)="Neptune P1"),AND($I43&gt;0,OR(TRIM($J43)="Hebrews",TRIM($J43)="Romans",TRIM($J43)="Romans-2",TRIM($J43)="Globe",TRIM($J43)="Globe-12",TRIM($J43)="Neptune P1"))),1,0)))</f>
        <v/>
      </c>
      <c r="Q42" s="78" t="n"/>
      <c r="R42" s="213">
        <f>IF(OR($O$7="Canteen",$O$7="Head Office"),0,IF(
  AND(
    SUMIFS(I:I, C:C, C42) &gt;= 8,
    COUNTIFS(C$14:C42, C42)=1,
    OR(
      TEXT(D42,"hh:mm:ss")="07:00:00",
      TEXT(D42,"hh:mm:ss")="15:00:00",
      TEXT(D42,"hh:mm:ss")="23:00:00",
      TEXT(D43,"hh:mm:ss")="07:00:00",
      TEXT(D43,"hh:mm:ss")="15:00:00",
      TEXT(D43,"hh:mm:ss")="23:00:00"
    )
  ),
  1,
  0
))</f>
        <v/>
      </c>
      <c r="S42" s="213">
        <f>IF(OR($A42="Annual Leave",$A43="Annual Leave"),IF($A42="Annual Leave",8,0),0)</f>
        <v/>
      </c>
      <c r="T42" s="79" t="n"/>
      <c r="U42" s="144">
        <f>MAX(0,40-Y42)</f>
        <v/>
      </c>
      <c r="V42" s="351">
        <f>IF(OR($C42="",$D42=""),0,
 IF(OR($A42="Holiday",$A43="Holiday"),0,
 IF(AND(NOT(OR($A42="Annual Leave",$A43="Annual Leave")),$A42="Off day"),0,
  IF($I42+$I43&gt;=8,IF($I42&gt;=8,8,$I42),$I42)
  )))</f>
        <v/>
      </c>
      <c r="W42" s="351">
        <f>MAX(0,V42-U42)</f>
        <v/>
      </c>
      <c r="X42" s="351">
        <f>IF(C42="","",C42-WEEKDAY(C42,1)+1)</f>
        <v/>
      </c>
      <c r="Y42" s="351">
        <f>SUMPRODUCT(($X$14:$X41=X42)*(($V$14:$V41)+($O$14:$O41)))+IF(X42=X14,$L$11,0)</f>
        <v/>
      </c>
      <c r="Z42" s="351" t="n"/>
      <c r="AA42" s="351" t="n"/>
      <c r="AB42" s="351" t="n"/>
      <c r="AC42" s="351" t="n"/>
      <c r="AD42" s="351" t="n"/>
      <c r="AE42" s="351" t="n"/>
      <c r="AF42" s="351" t="n"/>
    </row>
    <row r="43" ht="24" customHeight="1" s="348" thickBot="1">
      <c r="A43" s="208" t="inlineStr">
        <is>
          <t>On Day</t>
        </is>
      </c>
      <c r="B43" s="214" t="n"/>
      <c r="C43" s="109">
        <f>C42</f>
        <v/>
      </c>
      <c r="D43" s="18" t="n"/>
      <c r="E43" s="215">
        <f>IF(D43="", "",
 IF(D43=TIME(0,0,0), 0,
 IF(AND(D43&gt;=TIME(0,0,1), D43&lt;=TIME(2,0,0)), TIME(7,0,0),
 IF(AND(D43&gt;=TIME(6,0,0), D43&lt;=TIME(8,0,0)), TIME(12,0,0),
 IF(AND(D43&gt;TIME(8,0,0), D43&lt;=TIME(13,59,0)), TIME(15,0,0),
 IF(AND(D43&gt;=TIME(14,0,0), D43&lt;=TIME(17,59,0)), TIME(21,0,0),
 IF(AND(D43&gt;=TIME(18,0,0), D43&lt;=TIME(21,59,0)), TIME(0,0,0),
 IF(AND(D43&gt;=TIME(22,0,0), D43&lt;=TIME(23,59,59)), TIME(7,0,0), ""))))))))</f>
        <v/>
      </c>
      <c r="F43" s="216" t="n"/>
      <c r="G43" s="215">
        <f>IF(AND(D43&gt;=TIME(6,0,0),D43&lt;=TIME(8,0,0)),E43,"")</f>
        <v/>
      </c>
      <c r="H43" s="18" t="n"/>
      <c r="I43" s="19">
        <f>ROUND(IF(OR(D43="",E43="",E43=0),0,IF(H43="",MOD(E43-D43,1)*24,MOD(H43-D43,1)*24)),2)</f>
        <v/>
      </c>
      <c r="J43" s="212" t="n"/>
      <c r="K43" s="316" t="n"/>
      <c r="L43" s="183" t="n"/>
      <c r="M43" s="317">
        <f>MAX(0,V43-W43)</f>
        <v/>
      </c>
      <c r="N43" s="20">
        <f>(IF(OR($C43="",$D43=""),0,
 IF(OR($A42="Holiday",$A43="Holiday"),
    IF(ISNUMBER(MATCH(TRIM($B43),{"Phagwah","Good Friday","Easter Monday","Labour Day","Christmas","Eid ul Azha","Romans-2","Globe-12","Neptune P1"},0)),0,$I43),
 IF(AND(NOT(OR($A42="Annual Leave",$A43="Annual Leave")),$A43="Off day"),$I43,
  MAX(0,$I43-$V43)
  ))))+W43</f>
        <v/>
      </c>
      <c r="O43" s="20">
        <f>IF(AND(OR($A42="Holiday",$A43="Holiday"),
        ISNUMBER(MATCH(TRIM($B43),{"Phagwah","Good Friday","Easter Monday","Labour Day","Christmas","Eid ul Azha","Romans-2","Globe-12","Neptune P1"},0))),
   $I43,0)</f>
        <v/>
      </c>
      <c r="P43" s="20">
        <f>IF(OR($O$7="Canteen",$O$7="Head Office"),0,IF($I43&lt;=0,0,IF(AND($I42&lt;=0,OR(TRIM($J43)="Hebrews",TRIM($J43)="Romans",TRIM($J43)="Romans-2",TRIM($J43)="Globe",TRIM($J43)="Globe-12",TRIM($J43)="Neptune P1")),1,0)))</f>
        <v/>
      </c>
      <c r="Q43" s="21" t="n"/>
      <c r="R43" s="20">
        <f>IF(OR($O$7="Canteen",$O$7="Head Office"),0,IF(
  AND(
    SUMIFS(I:I, C:C, C43) &gt;= 8,
    COUNTIFS(C$14:C43, C43)=1,
    OR(
      TEXT(D43,"hh:mm:ss")="07:00:00",
      TEXT(D43,"hh:mm:ss")="15:00:00",
      TEXT(D43,"hh:mm:ss")="23:00:00",
      TEXT(D49,"hh:mm:ss")="07:00:00",
      TEXT(D49,"hh:mm:ss")="15:00:00",
      TEXT(D49,"hh:mm:ss")="23:00:00"
    )
  ),
  1,
  0
))</f>
        <v/>
      </c>
      <c r="S43" s="20">
        <f>IF(OR($A42="Annual Leave",$A43="Annual Leave"),IF(AND($A42&lt;&gt;"Annual Leave",$A43="Annual Leave"),8,0),0)</f>
        <v/>
      </c>
      <c r="T43" s="22" t="n"/>
      <c r="U43" s="144">
        <f>MAX(0,40-Y43)</f>
        <v/>
      </c>
      <c r="V43" s="351">
        <f>IF(OR($C43="",$D43=""),0,
 IF(OR($A42="Holiday",$A43="Holiday"),0,
 IF(AND(NOT(OR($A42="Annual Leave",$A43="Annual Leave")),$A43="Off day"),0,
  IF($I42+$I43&gt;=8,IF($I42&gt;=8,0,8-$I42),$I43)
  )))</f>
        <v/>
      </c>
      <c r="W43" s="351">
        <f>MAX(0,V43-U43)</f>
        <v/>
      </c>
      <c r="X43" s="351">
        <f>IF(C43="","",C43-WEEKDAY(C43,1)+1)</f>
        <v/>
      </c>
      <c r="Y43" s="351">
        <f>SUMPRODUCT(($X$14:$X42=X43)*(($V$14:$V42)+($O$14:$O42)))+IF(X43=X14,$L$11,0)</f>
        <v/>
      </c>
      <c r="Z43" s="351" t="n"/>
      <c r="AA43" s="351" t="n"/>
      <c r="AB43" s="351" t="n"/>
      <c r="AC43" s="351" t="n"/>
      <c r="AD43" s="351" t="n"/>
      <c r="AE43" s="351" t="n"/>
      <c r="AF43" s="351" t="n"/>
    </row>
    <row r="44" ht="24" customHeight="1" s="348" thickBot="1">
      <c r="A44" s="176" t="n"/>
      <c r="B44" s="176" t="n"/>
      <c r="C44" s="217" t="n"/>
      <c r="D44" s="110" t="n"/>
      <c r="E44" s="110" t="n"/>
      <c r="F44" s="218" t="n"/>
      <c r="G44" s="110" t="n"/>
      <c r="H44" s="110" t="n"/>
      <c r="I44" s="219" t="n"/>
      <c r="J44" s="219" t="n"/>
      <c r="K44" s="219" t="n"/>
      <c r="L44" s="219" t="n"/>
      <c r="M44" s="111">
        <f>MAX(0,V44-W44)</f>
        <v/>
      </c>
      <c r="N44" s="112">
        <f>(IF(OR($C44="",$D44=""),0,
 IF(OR($A44="Holiday",$A45="Holiday"),
    IF(ISNUMBER(MATCH(TRIM($B44),{"Phagwah","Good Friday","Easter Monday","Labour Day","Christmas","Eid ul Azha","Romans-2","Globe-12","Neptune P1"},0)),0,$I44),
 IF(AND(NOT(OR($A44="Annual Leave",$A45="Annual Leave")),$A44="Off day"),$I44,
  MAX(0,$I44-$V44)
  ))))+W44</f>
        <v/>
      </c>
      <c r="O44" s="112">
        <f>IF(AND(OR($A44="Holiday",$A45="Holiday"),
        ISNUMBER(MATCH(TRIM($B44),{"Phagwah","Good Friday","Easter Monday","Labour Day","Christmas","Eid ul Azha","Romans-2","Globe-12","Neptune P1"},0))),
   $I44,0)</f>
        <v/>
      </c>
      <c r="P44" s="112">
        <f>IF(OR($O$7="Canteen",$O$7="Head Office"),0,IF($I44&lt;=0,0,IF(OR(OR(TRIM($J44)="Hebrews",TRIM($J44)="Romans",TRIM($J44)="Romans-2",TRIM($J44)="Globe",TRIM($J44)="Globe-12",TRIM($J44)="Neptune P1"),AND($I45&gt;0,OR(TRIM($J45)="Hebrews",TRIM($J45)="Romans",TRIM($J45)="Romans-2",TRIM($J45)="Globe",TRIM($J45)="Globe-12",TRIM($J45)="Neptune P1"))),1,0)))</f>
        <v/>
      </c>
      <c r="Q44" s="113" t="n"/>
      <c r="R44" s="113" t="n"/>
      <c r="S44" s="112">
        <f>IF(OR($A44="Annual Leave",$A45="Annual Leave"),IF($A44="Annual Leave",8,0),0)</f>
        <v/>
      </c>
      <c r="T44" s="114" t="n"/>
      <c r="U44" s="144">
        <f>MAX(0,40-Y44)</f>
        <v/>
      </c>
      <c r="V44" s="351">
        <f>IF(OR($C44="",$D44=""),0,
 IF(OR($A44="Holiday",$A45="Holiday"),0,
 IF(AND(NOT(OR($A44="Annual Leave",$A45="Annual Leave")),$A44="Off day"),0,
  IF($I44+$I45&gt;=8,IF($I44&gt;=8,8,$I44),$I44)
  )))</f>
        <v/>
      </c>
      <c r="W44" s="351">
        <f>MAX(0,V44-U44)</f>
        <v/>
      </c>
      <c r="X44" s="351">
        <f>IF(C44="","",C44-WEEKDAY(C44,1)+1)</f>
        <v/>
      </c>
      <c r="Y44" s="351">
        <f>SUMPRODUCT(($X$14:$X43=X44)*(($V$14:$V43)+($O$14:$O43)))+IF(X44=X14,$L$11,0)</f>
        <v/>
      </c>
      <c r="Z44" s="351" t="n"/>
      <c r="AA44" s="351" t="n"/>
      <c r="AB44" s="351" t="n"/>
      <c r="AC44" s="351" t="n"/>
      <c r="AD44" s="351" t="n"/>
      <c r="AE44" s="351" t="n"/>
      <c r="AF44" s="351" t="n"/>
    </row>
    <row r="45" ht="24" customHeight="1" s="348" thickBot="1">
      <c r="A45" s="154" t="inlineStr">
        <is>
          <t>On Day</t>
        </is>
      </c>
      <c r="B45" s="318" t="n"/>
      <c r="C45" s="115">
        <f>C42+1</f>
        <v/>
      </c>
      <c r="D45" s="319" t="n"/>
      <c r="E45" s="320">
        <f>IF(D45="", "",
 IF(D45=TIME(0,0,0), 0,
 IF(AND(D45&gt;=TIME(0,0,1), D45&lt;=TIME(2,0,0)), TIME(7,0,0),
 IF(AND(D45&gt;=TIME(6,0,0), D45&lt;=TIME(8,0,0)), TIME(12,0,0),
 IF(AND(D45&gt;TIME(8,0,0), D45&lt;=TIME(13,59,0)), TIME(15,0,0),
 IF(AND(D45&gt;=TIME(14,0,0), D45&lt;=TIME(17,59,0)), TIME(21,0,0),
 IF(AND(D45&gt;=TIME(18,0,0), D45&lt;=TIME(21,59,0)), TIME(0,0,0),
 IF(AND(D45&gt;=TIME(22,0,0), D45&lt;=TIME(23,59,59)), TIME(7,0,0), ""))))))))</f>
        <v/>
      </c>
      <c r="F45" s="321" t="n"/>
      <c r="G45" s="320">
        <f>IF(AND(D45&gt;=TIME(6,0,0),D45&lt;=TIME(8,0,0)),E45,"")</f>
        <v/>
      </c>
      <c r="H45" s="319" t="n"/>
      <c r="I45" s="30">
        <f>ROUND(IF(OR(D45="",E45="",E45=0),0,IF(H45="",MOD(E45-D45,1)*24,MOD(H45-D45,1)*24)),2)</f>
        <v/>
      </c>
      <c r="J45" s="220" t="n"/>
      <c r="K45" s="274" t="n"/>
      <c r="L45" s="181" t="n"/>
      <c r="M45" s="275">
        <f>MAX(0,V45-W45)</f>
        <v/>
      </c>
      <c r="N45" s="322">
        <f>(IF(OR($C45="",$D45=""),0,
 IF(OR($A44="Holiday",$A45="Holiday"),
    IF(ISNUMBER(MATCH(TRIM($B45),{"Phagwah","Good Friday","Easter Monday","Labour Day","Christmas","Eid ul Azha","Romans-2","Globe-12","Neptune P1"},0)),0,$I45),
 IF(AND(NOT(OR($A44="Annual Leave",$A45="Annual Leave")),$A45="Off day"),$I45,
  MAX(0,$I45-$V45)
  ))))+W45</f>
        <v/>
      </c>
      <c r="O45" s="322">
        <f>IF(AND(OR($A44="Holiday",$A45="Holiday"),
        ISNUMBER(MATCH(TRIM($B45),{"Phagwah","Good Friday","Easter Monday","Labour Day","Christmas","Eid ul Azha","Romans-2","Globe-12","Neptune P1"},0))),
   $I45,0)</f>
        <v/>
      </c>
      <c r="P45" s="322">
        <f>IF(OR($O$7="Canteen",$O$7="Head Office"),0,IF($I45&lt;=0,0,IF(AND($I44&lt;=0,OR(TRIM($J45)="Hebrews",TRIM($J45)="Romans",TRIM($J45)="Romans-2",TRIM($J45)="Globe",TRIM($J45)="Globe-12",TRIM($J45)="Neptune P1")),1,0)))</f>
        <v/>
      </c>
      <c r="Q45" s="323" t="n"/>
      <c r="R45" s="322">
        <f>IF(OR($O$7="Canteen",$O$7="Head Office"),0,IF(
  AND(
    SUMIFS(I:I, C:C, C45) &gt;= 8,
    COUNTIFS(C$14:C45, C45)=1,
    OR(
      TEXT(D45,"hh:mm:ss")="07:00:00",
      TEXT(D45,"hh:mm:ss")="15:00:00",
      TEXT(D45,"hh:mm:ss")="23:00:00",
      TEXT(D46,"hh:mm:ss")="07:00:00",
      TEXT(D46,"hh:mm:ss")="15:00:00",
      TEXT(D46,"hh:mm:ss")="23:00:00"
    )
  ),
  1,
  0
))</f>
        <v/>
      </c>
      <c r="S45" s="322">
        <f>IF(OR($A44="Annual Leave",$A45="Annual Leave"),IF(AND($A44&lt;&gt;"Annual Leave",$A45="Annual Leave"),8,0),0)</f>
        <v/>
      </c>
      <c r="T45" s="116" t="n"/>
      <c r="U45" s="144">
        <f>MAX(0,40-Y45)</f>
        <v/>
      </c>
      <c r="V45" s="351">
        <f>IF(OR($C45="",$D45=""),0,
 IF(OR($A44="Holiday",$A45="Holiday"),0,
 IF(AND(NOT(OR($A44="Annual Leave",$A45="Annual Leave")),$A45="Off day"),0,
  IF($I44+$I45&gt;=8,IF($I44&gt;=8,0,8-$I44),$I45)
  )))</f>
        <v/>
      </c>
      <c r="W45" s="351">
        <f>MAX(0,V45-U45)</f>
        <v/>
      </c>
      <c r="X45" s="351">
        <f>IF(C45="","",C45-WEEKDAY(C45,1)+1)</f>
        <v/>
      </c>
      <c r="Y45" s="351">
        <f>SUMPRODUCT(($X$14:$X44=X45)*(($V$14:$V44)+($O$14:$O44)))+IF(X45=X14,$L$11,0)</f>
        <v/>
      </c>
      <c r="Z45" s="351" t="n"/>
      <c r="AA45" s="351" t="n"/>
      <c r="AB45" s="351" t="n"/>
      <c r="AC45" s="351" t="n"/>
      <c r="AD45" s="351" t="n"/>
      <c r="AE45" s="351" t="n"/>
      <c r="AF45" s="351" t="n"/>
    </row>
    <row r="46" ht="24" customHeight="1" s="348" thickBot="1">
      <c r="A46" s="154" t="inlineStr">
        <is>
          <t>On Day</t>
        </is>
      </c>
      <c r="B46" s="305" t="n"/>
      <c r="C46" s="90">
        <f>C45</f>
        <v/>
      </c>
      <c r="D46" s="80" t="n"/>
      <c r="E46" s="221">
        <f>IF(D46="", "",
 IF(D46=TIME(0,0,0), 0,
 IF(AND(D46&gt;=TIME(0,0,1), D46&lt;=TIME(2,0,0)), TIME(7,0,0),
 IF(AND(D46&gt;=TIME(6,0,0), D46&lt;=TIME(8,0,0)), TIME(12,0,0),
 IF(AND(D46&gt;TIME(8,0,0), D46&lt;=TIME(13,59,0)), TIME(15,0,0),
 IF(AND(D46&gt;=TIME(14,0,0), D46&lt;=TIME(17,59,0)), TIME(21,0,0),
 IF(AND(D46&gt;=TIME(18,0,0), D46&lt;=TIME(21,59,0)), TIME(0,0,0),
 IF(AND(D46&gt;=TIME(22,0,0), D46&lt;=TIME(23,59,59)), TIME(7,0,0), ""))))))))</f>
        <v/>
      </c>
      <c r="F46" s="156" t="n"/>
      <c r="G46" s="221">
        <f>IF(AND(D46&gt;=TIME(6,0,0),D46&lt;=TIME(8,0,0)),E46,"")</f>
        <v/>
      </c>
      <c r="H46" s="80" t="n"/>
      <c r="I46" s="30">
        <f>ROUND(IF(OR(D46="",E46="",E46=0),0,IF(H46="",MOD(E46-D46,1)*24,MOD(H46-D46,1)*24)),2)</f>
        <v/>
      </c>
      <c r="J46" s="158" t="n"/>
      <c r="K46" s="274" t="n"/>
      <c r="L46" s="189" t="n"/>
      <c r="M46" s="275">
        <f>MAX(0,V46-W46)</f>
        <v/>
      </c>
      <c r="N46" s="81">
        <f>(IF(OR($C46="",$D46=""),0,
 IF(OR($A46="Holiday",$A47="Holiday"),
    IF(ISNUMBER(MATCH(TRIM($B46),{"Phagwah","Good Friday","Easter Monday","Labour Day","Christmas","Eid ul Azha","Romans-2","Globe-12","Neptune P1"},0)),0,$I46),
 IF(AND(NOT(OR($A46="Annual Leave",$A47="Annual Leave")),$A46="Off day"),$I46,
  MAX(0,$I46-$V46)
  ))))+W46</f>
        <v/>
      </c>
      <c r="O46" s="81">
        <f>IF(AND(OR($A46="Holiday",$A47="Holiday"),
        ISNUMBER(MATCH(TRIM($B46),{"Phagwah","Good Friday","Easter Monday","Labour Day","Christmas","Eid ul Azha","Romans-2","Globe-12","Neptune P1"},0))),
   $I46,0)</f>
        <v/>
      </c>
      <c r="P46" s="81">
        <f>IF(OR($O$7="Canteen",$O$7="Head Office"),0,IF($I46&lt;=0,0,IF(OR(OR(TRIM($J46)="Hebrews",TRIM($J46)="Romans",TRIM($J46)="Romans-2",TRIM($J46)="Globe",TRIM($J46)="Globe-12",TRIM($J46)="Neptune P1"),AND($I47&gt;0,OR(TRIM($J47)="Hebrews",TRIM($J47)="Romans",TRIM($J47)="Romans-2",TRIM($J47)="Globe",TRIM($J47)="Globe-12",TRIM($J47)="Neptune P1"))),1,0)))</f>
        <v/>
      </c>
      <c r="Q46" s="82" t="n"/>
      <c r="R46" s="81">
        <f>IF(OR($O$7="Canteen",$O$7="Head Office"),0,IF(
  AND(
    SUMIFS(I:I, C:C, C46) &gt;= 8,
    COUNTIFS(C$14:C46, C46)=1,
    OR(
      TEXT(D46,"hh:mm:ss")="07:00:00",
      TEXT(D46,"hh:mm:ss")="15:00:00",
      TEXT(D46,"hh:mm:ss")="23:00:00",
      TEXT(D51,"hh:mm:ss")="07:00:00",
      TEXT(D51,"hh:mm:ss")="15:00:00",
      TEXT(D51,"hh:mm:ss")="23:00:00"
    )
  ),
  1,
  0
))</f>
        <v/>
      </c>
      <c r="S46" s="81">
        <f>IF(OR($A46="Annual Leave",$A47="Annual Leave"),IF($A46="Annual Leave",8,0),0)</f>
        <v/>
      </c>
      <c r="T46" s="117" t="n"/>
      <c r="U46" s="144">
        <f>MAX(0,40-Y46)</f>
        <v/>
      </c>
      <c r="V46" s="351">
        <f>IF(OR($C46="",$D46=""),0,
 IF(OR($A46="Holiday",$A47="Holiday"),0,
 IF(AND(NOT(OR($A46="Annual Leave",$A47="Annual Leave")),$A46="Off day"),0,
  IF($I46+$I47&gt;=8,IF($I46&gt;=8,8,$I46),$I46)
  )))</f>
        <v/>
      </c>
      <c r="W46" s="351">
        <f>MAX(0,V46-U46)</f>
        <v/>
      </c>
      <c r="X46" s="351">
        <f>IF(C46="","",C46-WEEKDAY(C46,1)+1)</f>
        <v/>
      </c>
      <c r="Y46" s="351">
        <f>SUMPRODUCT(($X$14:$X45=X46)*(($V$14:$V45)+($O$14:$O45)))+IF(X46=X14,$L$11,0)</f>
        <v/>
      </c>
      <c r="Z46" s="351" t="n"/>
      <c r="AA46" s="351" t="n"/>
      <c r="AB46" s="351" t="n"/>
      <c r="AC46" s="351" t="n"/>
      <c r="AD46" s="351" t="n"/>
      <c r="AE46" s="351" t="n"/>
      <c r="AF46" s="351" t="n"/>
    </row>
    <row r="47" ht="24" customHeight="1" s="348" thickBot="1">
      <c r="A47" s="184" t="inlineStr">
        <is>
          <t>On Day</t>
        </is>
      </c>
      <c r="B47" s="222" t="n"/>
      <c r="C47" s="118">
        <f>C45+1</f>
        <v/>
      </c>
      <c r="D47" s="83" t="n"/>
      <c r="E47" s="223">
        <f>IF(D47="", "",
 IF(D47=TIME(0,0,0), 0,
 IF(AND(D47&gt;=TIME(0,0,1), D47&lt;=TIME(2,0,0)), TIME(7,0,0),
 IF(AND(D47&gt;=TIME(6,0,0), D47&lt;=TIME(8,0,0)), TIME(12,0,0),
 IF(AND(D47&gt;TIME(8,0,0), D47&lt;=TIME(13,59,0)), TIME(15,0,0),
 IF(AND(D47&gt;=TIME(14,0,0), D47&lt;=TIME(17,59,0)), TIME(21,0,0),
 IF(AND(D47&gt;=TIME(18,0,0), D47&lt;=TIME(21,59,0)), TIME(0,0,0),
 IF(AND(D47&gt;=TIME(22,0,0), D47&lt;=TIME(23,59,59)), TIME(7,0,0), ""))))))))</f>
        <v/>
      </c>
      <c r="F47" s="224" t="n"/>
      <c r="G47" s="223">
        <f>IF(AND(D47&gt;=TIME(6,0,0),D47&lt;=TIME(8,0,0)),E47,"")</f>
        <v/>
      </c>
      <c r="H47" s="83" t="n"/>
      <c r="I47" s="23">
        <f>ROUND(IF(OR(D47="",E47="",E47=0),0,IF(H47="",MOD(E47-D47,1)*24,MOD(H47-D47,1)*24)),2)</f>
        <v/>
      </c>
      <c r="J47" s="225" t="n"/>
      <c r="K47" s="297" t="n"/>
      <c r="L47" s="181" t="n"/>
      <c r="M47" s="298">
        <f>MAX(0,V47-W47)</f>
        <v/>
      </c>
      <c r="N47" s="84">
        <f>(IF(OR($C47="",$D47=""),0,
 IF(OR($A46="Holiday",$A47="Holiday"),
    IF(ISNUMBER(MATCH(TRIM($B47),{"Phagwah","Good Friday","Easter Monday","Labour Day","Christmas","Eid ul Azha","Romans-2","Globe-12","Neptune P1"},0)),0,$I47),
 IF(AND(NOT(OR($A46="Annual Leave",$A47="Annual Leave")),$A47="Off day"),$I47,
  MAX(0,$I47-$V47)
  ))))+W47</f>
        <v/>
      </c>
      <c r="O47" s="84">
        <f>IF(AND(OR($A46="Holiday",$A47="Holiday"),
        ISNUMBER(MATCH(TRIM($B47),{"Phagwah","Good Friday","Easter Monday","Labour Day","Christmas","Eid ul Azha","Romans-2","Globe-12","Neptune P1"},0))),
   $I47,0)</f>
        <v/>
      </c>
      <c r="P47" s="84">
        <f>IF(OR($O$7="Canteen",$O$7="Head Office"),0,IF($I47&lt;=0,0,IF(AND($I46&lt;=0,OR(TRIM($J47)="Hebrews",TRIM($J47)="Romans",TRIM($J47)="Romans-2",TRIM($J47)="Globe",TRIM($J47)="Globe-12",TRIM($J47)="Neptune P1")),1,0)))</f>
        <v/>
      </c>
      <c r="Q47" s="85" t="n"/>
      <c r="R47" s="84">
        <f>IF(OR($O$7="Canteen",$O$7="Head Office"),0,IF(
  AND(
    SUMIFS(I:I, C:C, C47) &gt;= 8,
    COUNTIFS(C$14:C47, C47)=1,
    OR(
      TEXT(D47,"hh:mm:ss")="07:00:00",
      TEXT(D47,"hh:mm:ss")="15:00:00",
      TEXT(D47,"hh:mm:ss")="23:00:00",
      TEXT(D48,"hh:mm:ss")="07:00:00",
      TEXT(D48,"hh:mm:ss")="15:00:00",
      TEXT(D48,"hh:mm:ss")="23:00:00"
    )
  ),
  1,
  0
))</f>
        <v/>
      </c>
      <c r="S47" s="84">
        <f>IF(OR($A46="Annual Leave",$A47="Annual Leave"),IF(AND($A46&lt;&gt;"Annual Leave",$A47="Annual Leave"),8,0),0)</f>
        <v/>
      </c>
      <c r="T47" s="86" t="n"/>
      <c r="U47" s="144">
        <f>MAX(0,40-Y47)</f>
        <v/>
      </c>
      <c r="V47" s="351">
        <f>IF(OR($C47="",$D47=""),0,
 IF(OR($A46="Holiday",$A47="Holiday"),0,
 IF(AND(NOT(OR($A46="Annual Leave",$A47="Annual Leave")),$A47="Off day"),0,
  IF($I46+$I47&gt;=8,IF($I46&gt;=8,0,8-$I46),$I47)
  )))</f>
        <v/>
      </c>
      <c r="W47" s="351">
        <f>MAX(0,V47-U47)</f>
        <v/>
      </c>
      <c r="X47" s="351">
        <f>IF(C47="","",C47-WEEKDAY(C47,1)+1)</f>
        <v/>
      </c>
      <c r="Y47" s="351">
        <f>SUMPRODUCT(($X$14:$X46=X47)*(($V$14:$V46)+($O$14:$O46)))+IF(X47=X14,$L$11,0)</f>
        <v/>
      </c>
      <c r="Z47" s="351" t="n"/>
      <c r="AA47" s="351" t="n"/>
      <c r="AB47" s="351" t="n"/>
      <c r="AC47" s="351" t="n"/>
      <c r="AD47" s="351" t="n"/>
      <c r="AE47" s="351" t="n"/>
      <c r="AF47" s="351" t="n"/>
    </row>
    <row r="48" ht="24" customHeight="1" s="348" thickBot="1">
      <c r="A48" s="226" t="inlineStr">
        <is>
          <t>On Day</t>
        </is>
      </c>
      <c r="B48" s="299" t="n"/>
      <c r="C48" s="119">
        <f>C47</f>
        <v/>
      </c>
      <c r="D48" s="24" t="n"/>
      <c r="E48" s="227">
        <f>IF(D48="", "",
 IF(D48=TIME(0,0,0), 0,
 IF(AND(D48&gt;=TIME(0,0,1), D48&lt;=TIME(2,0,0)), TIME(7,0,0),
 IF(AND(D48&gt;=TIME(6,0,0), D48&lt;=TIME(8,0,0)), TIME(12,0,0),
 IF(AND(D48&gt;TIME(8,0,0), D48&lt;=TIME(13,59,0)), TIME(15,0,0),
 IF(AND(D48&gt;=TIME(14,0,0), D48&lt;=TIME(17,59,0)), TIME(21,0,0),
 IF(AND(D48&gt;=TIME(18,0,0), D48&lt;=TIME(21,59,0)), TIME(0,0,0),
 IF(AND(D48&gt;=TIME(22,0,0), D48&lt;=TIME(23,59,59)), TIME(7,0,0), ""))))))))</f>
        <v/>
      </c>
      <c r="F48" s="228" t="n"/>
      <c r="G48" s="227">
        <f>IF(AND(D48&gt;=TIME(6,0,0),D48&lt;=TIME(8,0,0)),E48,"")</f>
        <v/>
      </c>
      <c r="H48" s="300" t="n"/>
      <c r="I48" s="87">
        <f>ROUND(IF(OR(D48="",E48="",E48=0),0,IF(H48="",MOD(E48-D48,1)*24,MOD(H48-D48,1)*24)),2)</f>
        <v/>
      </c>
      <c r="J48" s="190" t="n"/>
      <c r="K48" s="297" t="n"/>
      <c r="L48" s="183" t="n"/>
      <c r="M48" s="324">
        <f>MAX(0,V48-W48)</f>
        <v/>
      </c>
      <c r="N48" s="302">
        <f>(IF(OR($C48="",$D48=""),0,
 IF(OR($A48="Holiday",$A49="Holiday"),
    IF(ISNUMBER(MATCH(TRIM($B48),{"Phagwah","Good Friday","Easter Monday","Labour Day","Christmas","Eid ul Azha","Romans-2","Globe-12","Neptune P1"},0)),0,$I48),
 IF(AND(NOT(OR($A48="Annual Leave",$A49="Annual Leave")),$A48="Off day"),$I48,
  MAX(0,$I48-$V48)
  ))))+W48</f>
        <v/>
      </c>
      <c r="O48" s="303" t="n"/>
      <c r="P48" s="229">
        <f>IF(OR($O$7="Canteen",$O$7="Head Office"),0,IF($I48&lt;=0,0,IF(OR(OR(TRIM($J48)="Hebrews",TRIM($J48)="Romans",TRIM($J48)="Romans-2",TRIM($J48)="Globe",TRIM($J48)="Globe-12",TRIM($J48)="Neptune P1"),AND($I49&gt;0,OR(TRIM($J49)="Hebrews",TRIM($J49)="Romans",TRIM($J49)="Romans-2",TRIM($J49)="Globe",TRIM($J49)="Globe-12",TRIM($J49)="Neptune P1"))),1,0)))</f>
        <v/>
      </c>
      <c r="Q48" s="303" t="n"/>
      <c r="R48" s="302">
        <f>IF(OR($O$7="Canteen",$O$7="Head Office"),0,IF(
  AND(
    SUMIFS(I:I, C:C, C48) &gt;= 8,
    COUNTIFS(C$14:C48, C48)=1,
    OR(
      TEXT(D48,"hh:mm:ss")="07:00:00",
      TEXT(D48,"hh:mm:ss")="15:00:00",
      TEXT(D48,"hh:mm:ss")="23:00:00",
      TEXT(D53,"hh:mm:ss")="07:00:00",
      TEXT(D53,"hh:mm:ss")="15:00:00",
      TEXT(D53,"hh:mm:ss")="23:00:00"
    )
  ),
  1,
  0
))</f>
        <v/>
      </c>
      <c r="S48" s="303" t="n"/>
      <c r="T48" s="304" t="n"/>
      <c r="U48" s="144">
        <f>MAX(0,40-Y48)</f>
        <v/>
      </c>
      <c r="V48" s="351">
        <f>IF(OR($C48="",$D48=""),0,
 IF(OR($A48="Holiday",$A49="Holiday"),0,
 IF(AND(NOT(OR($A48="Annual Leave",$A49="Annual Leave")),$A48="Off day"),0,
  IF($I48+$I49&gt;=8,IF($I48&gt;=8,8,$I48),$I48)
  )))</f>
        <v/>
      </c>
      <c r="W48" s="351">
        <f>MAX(0,V48-U48)</f>
        <v/>
      </c>
      <c r="X48" s="351">
        <f>IF(C48="","",C48-WEEKDAY(C48,1)+1)</f>
        <v/>
      </c>
      <c r="Y48" s="351">
        <f>SUMPRODUCT(($X$14:$X47=X48)*(($V$14:$V47)+($O$14:$O47)))+IF(X48=X14,$L$11,0)</f>
        <v/>
      </c>
      <c r="Z48" s="351" t="n"/>
      <c r="AA48" s="351" t="n"/>
      <c r="AB48" s="351" t="n"/>
      <c r="AC48" s="351" t="n"/>
      <c r="AD48" s="351" t="n"/>
      <c r="AE48" s="351" t="n"/>
      <c r="AF48" s="351" t="n"/>
    </row>
    <row r="49" ht="24" customHeight="1" s="348" thickBot="1">
      <c r="A49" s="230" t="n"/>
      <c r="B49" s="355" t="n"/>
      <c r="C49" s="231" t="n"/>
      <c r="D49" s="232" t="n"/>
      <c r="E49" s="232" t="n"/>
      <c r="F49" s="232" t="n"/>
      <c r="G49" s="232" t="n"/>
      <c r="H49" s="233" t="inlineStr">
        <is>
          <t>Total Hrs:</t>
        </is>
      </c>
      <c r="I49" s="122">
        <f>SUM(I14:I48)</f>
        <v/>
      </c>
      <c r="J49" s="234" t="n"/>
      <c r="K49" s="234" t="n"/>
      <c r="L49" s="235" t="n"/>
      <c r="M49" s="120">
        <f>SUM(M14:M48)</f>
        <v/>
      </c>
      <c r="N49" s="120">
        <f>SUM(N14:N48)</f>
        <v/>
      </c>
      <c r="O49" s="120">
        <f>SUM(O14:O48)</f>
        <v/>
      </c>
      <c r="P49" s="120">
        <f>SUM(P14:P48)</f>
        <v/>
      </c>
      <c r="Q49" s="120">
        <f>IF($O$6&lt;&gt;"Armed",0,LOOKUP($Q$50,{0,1,2,3,4,5,6,7,8,9,10,11,12,13,14},{0,384,769,1153,1153,1538,1923,2307,2692,3076,3461,3846,4239,4615,5000}))</f>
        <v/>
      </c>
      <c r="R49" s="120">
        <f>SUM(R14:R48)</f>
        <v/>
      </c>
      <c r="S49" s="120">
        <f>SUM(S14:S48)</f>
        <v/>
      </c>
      <c r="T49" s="121">
        <f>SUM(T30:T43)</f>
        <v/>
      </c>
      <c r="U49" s="144">
        <f>MIN(U48,0)</f>
        <v/>
      </c>
      <c r="V49" s="351">
        <f>SUM(V14:V48)</f>
        <v/>
      </c>
      <c r="W49" s="351">
        <f>SUM(W14:W48)</f>
        <v/>
      </c>
      <c r="X49" s="351" t="n"/>
      <c r="Y49" s="351" t="n"/>
      <c r="Z49" s="351" t="n"/>
      <c r="AA49" s="351" t="n"/>
      <c r="AB49" s="351" t="n"/>
      <c r="AC49" s="351" t="n"/>
      <c r="AD49" s="351" t="n"/>
      <c r="AE49" s="351" t="n"/>
      <c r="AF49" s="351" t="n"/>
    </row>
    <row r="50" ht="24" customHeight="1" s="348">
      <c r="A50" s="351" t="n"/>
      <c r="B50" s="351" t="n"/>
      <c r="C50" s="6" t="n"/>
      <c r="D50" s="6" t="n"/>
      <c r="E50" s="6" t="n"/>
      <c r="F50" s="6" t="n"/>
      <c r="G50" s="6" t="n"/>
      <c r="H50" s="336" t="n"/>
      <c r="I50" s="351" t="n"/>
      <c r="J50" s="336" t="n"/>
      <c r="K50" s="336" t="n"/>
      <c r="L50" s="336" t="n"/>
      <c r="M50" s="28" t="n"/>
      <c r="N50" s="28" t="n"/>
      <c r="O50" s="28" t="n"/>
      <c r="P50" s="241" t="inlineStr">
        <is>
          <t>Days Worked</t>
        </is>
      </c>
      <c r="Q50" s="29">
        <f>SUM(--(SUM(I14:I15)&gt;0),--(SUM(I16:I17)&gt;0),--(SUM(I18:I19)&gt;0),--(SUM(I20:I21)&gt;0),--(SUM(I22:I23)&gt;0),--(SUM(I24:I25)&gt;0),--(SUM(I26:I27)&gt;0),--(SUM(I30:I31)&gt;0),--(SUM(I32:I33)&gt;0),--(SUM(I34:I35)&gt;0),--(SUM(I36:I37)&gt;0),--(SUM(I38:I39)&gt;0),--(SUM(I40:I41)&gt;0),--(SUM(I42:I43)&gt;0),--(SUM(I45:I46)&gt;0),--(SUM(I47:I48)&gt;0))</f>
        <v/>
      </c>
      <c r="R50" s="28" t="n"/>
      <c r="S50" s="28" t="n"/>
      <c r="T50" s="28" t="n"/>
      <c r="U50" s="144" t="n"/>
      <c r="V50" s="351" t="n"/>
      <c r="W50" s="351" t="n"/>
      <c r="X50" s="351" t="n"/>
      <c r="Y50" s="351" t="n"/>
      <c r="Z50" s="351" t="n"/>
      <c r="AA50" s="351" t="n"/>
      <c r="AB50" s="351" t="n"/>
      <c r="AC50" s="351" t="n"/>
      <c r="AD50" s="351" t="n"/>
      <c r="AE50" s="351" t="n"/>
      <c r="AF50" s="351" t="n"/>
    </row>
    <row r="51" ht="24" customHeight="1" s="348">
      <c r="A51" s="351" t="n"/>
      <c r="B51" s="351" t="n"/>
      <c r="C51" s="345" t="n"/>
      <c r="D51" s="362" t="n"/>
      <c r="E51" s="362" t="n"/>
      <c r="F51" s="334" t="n"/>
      <c r="G51" s="362" t="n"/>
      <c r="H51" s="336" t="n"/>
      <c r="I51" s="351" t="n"/>
      <c r="J51" s="336" t="n"/>
      <c r="K51" s="336" t="n"/>
      <c r="L51" s="336" t="n"/>
      <c r="M51" s="236" t="n"/>
      <c r="N51" s="236" t="n"/>
      <c r="O51" s="236" t="n"/>
      <c r="P51" s="236" t="n"/>
      <c r="Q51" s="236" t="n"/>
      <c r="R51" s="236" t="n"/>
      <c r="S51" s="236" t="n"/>
      <c r="T51" s="236" t="n"/>
      <c r="U51" s="144" t="n"/>
      <c r="V51" s="351" t="n"/>
      <c r="W51" s="351" t="n"/>
      <c r="X51" s="351" t="n"/>
      <c r="Y51" s="351" t="n"/>
      <c r="Z51" s="351" t="n"/>
      <c r="AA51" s="351" t="n"/>
      <c r="AB51" s="351" t="n"/>
      <c r="AC51" s="351" t="n"/>
      <c r="AD51" s="351" t="n"/>
      <c r="AE51" s="351" t="n"/>
      <c r="AF51" s="351" t="n"/>
    </row>
    <row r="52">
      <c r="A52" s="351" t="n"/>
      <c r="B52" s="351" t="n"/>
      <c r="C52" s="329" t="inlineStr">
        <is>
          <t>Supervisor Signature</t>
        </is>
      </c>
      <c r="D52" s="363" t="n"/>
      <c r="E52" s="363" t="n"/>
      <c r="F52" s="329" t="inlineStr">
        <is>
          <t>Date</t>
        </is>
      </c>
      <c r="G52" s="363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351" t="n"/>
      <c r="V52" s="351" t="n"/>
      <c r="W52" s="351" t="n"/>
      <c r="X52" s="351" t="n"/>
      <c r="Y52" s="351" t="n"/>
      <c r="Z52" s="351" t="n"/>
      <c r="AA52" s="351" t="n"/>
      <c r="AB52" s="351" t="n"/>
      <c r="AC52" s="351" t="n"/>
      <c r="AD52" s="351" t="n"/>
      <c r="AE52" s="351" t="n"/>
      <c r="AF52" s="351" t="n"/>
    </row>
    <row r="53" ht="26.25" customHeight="1" s="348">
      <c r="A53" s="351" t="n"/>
      <c r="B53" s="351" t="n"/>
      <c r="C53" s="345" t="n"/>
      <c r="D53" s="362" t="n"/>
      <c r="E53" s="362" t="n"/>
      <c r="F53" s="331" t="n"/>
      <c r="G53" s="362" t="n"/>
      <c r="H53" s="6" t="n"/>
      <c r="I53" s="6" t="n"/>
      <c r="J53" s="6" t="n"/>
      <c r="K53" s="6" t="n"/>
      <c r="L53" s="6" t="n"/>
      <c r="M53" s="6" t="n"/>
      <c r="N53" s="237" t="n"/>
      <c r="O53" s="238" t="n"/>
      <c r="P53" s="346" t="n"/>
      <c r="Q53" s="351" t="n"/>
      <c r="R53" s="351" t="n"/>
      <c r="S53" s="351" t="n"/>
      <c r="T53" s="351" t="n"/>
      <c r="U53" s="351" t="n"/>
      <c r="V53" s="351" t="n"/>
      <c r="W53" s="351" t="n"/>
      <c r="X53" s="351" t="n"/>
      <c r="Y53" s="351" t="n"/>
      <c r="Z53" s="351" t="n"/>
      <c r="AA53" s="351" t="n"/>
      <c r="AB53" s="351" t="n"/>
      <c r="AC53" s="351" t="n"/>
      <c r="AD53" s="351" t="n"/>
      <c r="AE53" s="351" t="n"/>
      <c r="AF53" s="351" t="n"/>
    </row>
    <row r="54">
      <c r="A54" s="351" t="n"/>
      <c r="B54" s="351" t="n"/>
      <c r="C54" s="329" t="inlineStr">
        <is>
          <t>Manager Signature</t>
        </is>
      </c>
      <c r="D54" s="363" t="n"/>
      <c r="E54" s="363" t="n"/>
      <c r="F54" s="329" t="inlineStr">
        <is>
          <t>Date</t>
        </is>
      </c>
      <c r="G54" s="363" t="n"/>
      <c r="H54" s="6" t="n"/>
      <c r="I54" s="239" t="inlineStr">
        <is>
          <t>{42}</t>
        </is>
      </c>
      <c r="J54" s="239" t="n"/>
      <c r="K54" s="239" t="n"/>
      <c r="L54" s="239" t="n"/>
      <c r="M54" s="6" t="n"/>
      <c r="N54" s="6" t="n"/>
      <c r="O54" s="6" t="n"/>
      <c r="P54" s="6" t="n"/>
      <c r="Q54" s="6" t="n"/>
      <c r="R54" s="6" t="n"/>
      <c r="S54" s="6" t="n"/>
      <c r="T54" s="6" t="n"/>
      <c r="U54" s="351" t="n"/>
      <c r="V54" s="351" t="n"/>
      <c r="W54" s="351" t="n"/>
      <c r="X54" s="351" t="n"/>
      <c r="Y54" s="351" t="n"/>
      <c r="Z54" s="351" t="n"/>
      <c r="AA54" s="351" t="n"/>
      <c r="AB54" s="351" t="n"/>
      <c r="AC54" s="351" t="n"/>
      <c r="AD54" s="351" t="n"/>
      <c r="AE54" s="351" t="n"/>
      <c r="AF54" s="351" t="n"/>
    </row>
    <row r="55">
      <c r="A55" s="351" t="n"/>
      <c r="B55" s="351" t="n"/>
      <c r="C55" s="240" t="n"/>
      <c r="D55" s="240" t="n"/>
      <c r="E55" s="240" t="n"/>
      <c r="F55" s="240" t="n"/>
      <c r="G55" s="240" t="n"/>
      <c r="H55" s="240" t="n"/>
      <c r="I55" s="240" t="n"/>
      <c r="J55" s="240" t="n"/>
      <c r="K55" s="240" t="n"/>
      <c r="L55" s="240" t="n"/>
      <c r="M55" s="240" t="n"/>
      <c r="N55" s="240" t="n"/>
      <c r="O55" s="240" t="n"/>
      <c r="P55" s="240" t="n"/>
      <c r="Q55" s="240" t="n"/>
      <c r="R55" s="240" t="n"/>
      <c r="S55" s="240" t="n"/>
      <c r="T55" s="240" t="n"/>
      <c r="U55" s="351" t="n"/>
      <c r="V55" s="351" t="n"/>
      <c r="W55" s="351" t="n"/>
      <c r="X55" s="351" t="n"/>
      <c r="Y55" s="351" t="n"/>
      <c r="Z55" s="351" t="n"/>
      <c r="AA55" s="351" t="n"/>
      <c r="AB55" s="351" t="n"/>
      <c r="AC55" s="351" t="n"/>
      <c r="AD55" s="351" t="n"/>
      <c r="AE55" s="351" t="n"/>
      <c r="AF55" s="35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45"/>
  <mergeCells count="33">
    <mergeCell ref="C54:E54"/>
    <mergeCell ref="V2:W2"/>
    <mergeCell ref="C8:F8"/>
    <mergeCell ref="F54:G54"/>
    <mergeCell ref="H10:I10"/>
    <mergeCell ref="C7:F7"/>
    <mergeCell ref="K5:L5"/>
    <mergeCell ref="M5:N5"/>
    <mergeCell ref="H50:I50"/>
    <mergeCell ref="C51:E51"/>
    <mergeCell ref="A1:T1"/>
    <mergeCell ref="C52:E52"/>
    <mergeCell ref="V3:AB3"/>
    <mergeCell ref="F51:G51"/>
    <mergeCell ref="M10:N10"/>
    <mergeCell ref="H51:I51"/>
    <mergeCell ref="C6:F6"/>
    <mergeCell ref="C5:F5"/>
    <mergeCell ref="M7:N7"/>
    <mergeCell ref="M6:N6"/>
    <mergeCell ref="C53:E53"/>
    <mergeCell ref="H7:I7"/>
    <mergeCell ref="H28:I28"/>
    <mergeCell ref="C10:F10"/>
    <mergeCell ref="M8:N8"/>
    <mergeCell ref="F52:G52"/>
    <mergeCell ref="P53:T53"/>
    <mergeCell ref="AA2:AB2"/>
    <mergeCell ref="K10:L10"/>
    <mergeCell ref="H5:I5"/>
    <mergeCell ref="K4:L4"/>
    <mergeCell ref="M4:N4"/>
    <mergeCell ref="F53:G53"/>
  </mergeCells>
  <dataValidations count="5">
    <dataValidation sqref="A14:A48" showDropDown="0" showInputMessage="0" showErrorMessage="0" allowBlank="1" type="list">
      <formula1>"On Day,Off Day,Sick,Absent,Holiday,Annual Leave"</formula1>
    </dataValidation>
    <dataValidation sqref="B14:B48" showDropDown="0" showInputMessage="0" showErrorMessage="0" allowBlank="1" type="list">
      <formula1>"Holiday Double,Phagwah,Good Friday,Easter Monday,Labour Day,Christmas,Eid ul Azha"</formula1>
    </dataValidation>
    <dataValidation sqref="J14:J48" showDropDown="0" showInputMessage="0" showErrorMessage="0" allowBlank="1" type="list">
      <formula1>_xlfn._LONGTEXT("Unico,Unico-2,Unico-42,Unico-44,Unico-46,Unico-47,Unico-48,Unico-49,Globe,Globe-12,Hebrews,Romans-2,Beacon,Numbers,Zebra-24,Sunrise,Sunrise-1,Sunflower 6,Sunset 12,Ripple,Neptune P1,Neptune P2,Neptune P3,Neptune P4,Neptune P5,Neptune P6,Neptune P7,Rainbow"," 1,Rainbow 2,Citadel,Sunset 11,Autumn,Autumn-2,Miracle,Miracle 1,Canteen,Guard Hut")</formula1>
    </dataValidation>
    <dataValidation sqref="O7" showDropDown="0" showInputMessage="0" showErrorMessage="0" allowBlank="1" type="list">
      <formula1>"Caricom,EU,UN,DMC,ARU,Head Office,Canteen"</formula1>
    </dataValidation>
    <dataValidation sqref="O6" showDropDown="0" showInputMessage="0" showErrorMessage="0" allowBlank="1" type="list">
      <formula1>"Unarmed,Armed"</formula1>
    </dataValidation>
  </dataValidations>
  <printOptions horizontalCentered="1"/>
  <pageMargins left="0.5" right="0.5" top="0.5" bottom="1" header="0.5" footer="0.5"/>
  <pageSetup orientation="portrait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AL55"/>
  <sheetViews>
    <sheetView topLeftCell="A40" workbookViewId="0">
      <selection activeCell="C52" sqref="C52:E52"/>
    </sheetView>
  </sheetViews>
  <sheetFormatPr baseColWidth="8" defaultRowHeight="13.5"/>
  <cols>
    <col width="12.28515625" customWidth="1" style="348" min="1" max="1"/>
    <col width="15.140625" customWidth="1" style="348" min="2" max="2"/>
    <col width="12.42578125" customWidth="1" style="348" min="3" max="3"/>
    <col width="9.28515625" customWidth="1" style="348" min="4" max="4"/>
    <col hidden="1" width="9.28515625" customWidth="1" style="348" min="5" max="5"/>
    <col hidden="1" width="2" customWidth="1" style="348" min="6" max="6"/>
    <col hidden="1" width="12.5703125" customWidth="1" style="348" min="7" max="7"/>
    <col width="9.28515625" customWidth="1" style="348" min="8" max="8"/>
    <col width="6.5703125" customWidth="1" style="348" min="9" max="9"/>
    <col width="10.140625" customWidth="1" style="348" min="10" max="10"/>
    <col width="15.28515625" customWidth="1" style="348" min="11" max="11"/>
    <col width="10.5703125" customWidth="1" style="348" min="12" max="12"/>
    <col width="11" customWidth="1" style="348" min="13" max="13"/>
    <col width="9.85546875" customWidth="1" style="348" min="14" max="14"/>
    <col width="11.140625" customWidth="1" style="348" min="15" max="15"/>
    <col width="9.85546875" customWidth="1" style="348" min="16" max="16"/>
    <col width="10.28515625" customWidth="1" style="348" min="17" max="17"/>
    <col width="8.85546875" customWidth="1" style="348" min="18" max="19"/>
    <col width="45.28515625" customWidth="1" style="348" min="20" max="20"/>
    <col width="9.140625" customWidth="1" style="348" min="21" max="21"/>
    <col width="3.140625" customWidth="1" style="348" min="22" max="29"/>
    <col width="10.28515625" customWidth="1" style="348" min="30" max="30"/>
  </cols>
  <sheetData>
    <row r="1" ht="32.25" customFormat="1" customHeight="1" s="1" thickBot="1">
      <c r="A1" s="332" t="n"/>
      <c r="B1" s="354" t="n"/>
      <c r="C1" s="354" t="n"/>
      <c r="D1" s="354" t="n"/>
      <c r="E1" s="354" t="n"/>
      <c r="F1" s="354" t="n"/>
      <c r="G1" s="354" t="n"/>
      <c r="H1" s="354" t="n"/>
      <c r="I1" s="354" t="n"/>
      <c r="J1" s="354" t="n"/>
      <c r="K1" s="354" t="n"/>
      <c r="L1" s="354" t="n"/>
      <c r="M1" s="354" t="n"/>
      <c r="N1" s="354" t="n"/>
      <c r="O1" s="354" t="n"/>
      <c r="P1" s="354" t="n"/>
      <c r="Q1" s="354" t="n"/>
      <c r="R1" s="354" t="n"/>
      <c r="S1" s="354" t="n"/>
      <c r="T1" s="355" t="n"/>
      <c r="U1" s="351" t="n"/>
      <c r="V1" s="351" t="n"/>
      <c r="W1" s="351" t="n"/>
      <c r="X1" s="351" t="n"/>
      <c r="Y1" s="351" t="n"/>
      <c r="Z1" s="351" t="n"/>
      <c r="AA1" s="351" t="n"/>
      <c r="AB1" s="351" t="n"/>
      <c r="AC1" s="351" t="n"/>
      <c r="AD1" s="126" t="n"/>
      <c r="AE1" s="351" t="n"/>
      <c r="AF1" s="351" t="n"/>
    </row>
    <row r="2" ht="15" customFormat="1" customHeight="1" s="1">
      <c r="A2" s="351" t="n"/>
      <c r="B2" s="351" t="n"/>
      <c r="C2" s="127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128" t="n"/>
      <c r="U2" s="351" t="n"/>
      <c r="V2" s="343" t="n">
        <v>2025</v>
      </c>
      <c r="W2" s="356" t="n"/>
      <c r="X2" s="351" t="n"/>
      <c r="Y2" s="351" t="n"/>
      <c r="Z2" s="129" t="inlineStr">
        <is>
          <t>Month:</t>
        </is>
      </c>
      <c r="AA2" s="343" t="n">
        <v>3</v>
      </c>
      <c r="AB2" s="356" t="n"/>
      <c r="AC2" s="351" t="n"/>
      <c r="AD2" s="351" t="n"/>
      <c r="AE2" s="351" t="n"/>
      <c r="AF2" s="351" t="n"/>
    </row>
    <row r="3" ht="15.6" customHeight="1" s="348" thickBot="1">
      <c r="A3" s="351" t="n"/>
      <c r="B3" s="351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351" t="n"/>
      <c r="V3" s="333">
        <f>DATE(V2,AA2,1)</f>
        <v/>
      </c>
      <c r="W3" s="357" t="n"/>
      <c r="X3" s="357" t="n"/>
      <c r="Y3" s="357" t="n"/>
      <c r="Z3" s="357" t="n"/>
      <c r="AA3" s="357" t="n"/>
      <c r="AB3" s="358" t="n"/>
      <c r="AC3" s="351" t="n"/>
      <c r="AD3" s="351" t="n"/>
      <c r="AE3" s="351" t="n"/>
      <c r="AF3" s="249" t="n"/>
    </row>
    <row r="4" ht="21" customHeight="1" s="348" thickBot="1">
      <c r="A4" s="351" t="n"/>
      <c r="B4" s="351" t="n"/>
      <c r="C4" s="25" t="inlineStr">
        <is>
          <t>Federal Manangement Systems</t>
        </is>
      </c>
      <c r="D4" s="25" t="n"/>
      <c r="E4" s="25" t="n"/>
      <c r="F4" s="25" t="n"/>
      <c r="G4" s="25" t="n"/>
      <c r="H4" s="6" t="n"/>
      <c r="I4" s="6" t="n"/>
      <c r="J4" s="6" t="n"/>
      <c r="K4" s="330" t="inlineStr">
        <is>
          <t>Employee Number:</t>
        </is>
      </c>
      <c r="L4" s="351" t="n"/>
      <c r="M4" s="342" t="inlineStr">
        <is>
          <t>2599</t>
        </is>
      </c>
      <c r="N4" s="355" t="n"/>
      <c r="O4" s="6" t="n"/>
      <c r="P4" s="6" t="n"/>
      <c r="Q4" s="6" t="n"/>
      <c r="R4" s="6" t="n"/>
      <c r="S4" s="6" t="n"/>
      <c r="T4" s="6" t="n"/>
      <c r="U4" s="351" t="n"/>
      <c r="V4" s="130" t="inlineStr">
        <is>
          <t>Su</t>
        </is>
      </c>
      <c r="W4" s="131" t="inlineStr">
        <is>
          <t>M</t>
        </is>
      </c>
      <c r="X4" s="131" t="inlineStr">
        <is>
          <t>Tu</t>
        </is>
      </c>
      <c r="Y4" s="131" t="inlineStr">
        <is>
          <t>W</t>
        </is>
      </c>
      <c r="Z4" s="131" t="inlineStr">
        <is>
          <t>Th</t>
        </is>
      </c>
      <c r="AA4" s="131" t="inlineStr">
        <is>
          <t>F</t>
        </is>
      </c>
      <c r="AB4" s="132" t="inlineStr">
        <is>
          <t>Sa</t>
        </is>
      </c>
      <c r="AC4" s="351" t="n"/>
      <c r="AD4" s="133" t="inlineStr">
        <is>
          <t>Overtime Options</t>
        </is>
      </c>
      <c r="AE4" s="351" t="n"/>
      <c r="AF4" s="351" t="n"/>
      <c r="AJ4" s="257" t="n"/>
    </row>
    <row r="5" ht="14.1" customHeight="1" s="348" thickBot="1">
      <c r="A5" s="351" t="n"/>
      <c r="B5" s="351" t="n"/>
      <c r="C5" s="337" t="n"/>
      <c r="D5" s="351" t="n"/>
      <c r="E5" s="351" t="n"/>
      <c r="F5" s="351" t="n"/>
      <c r="G5" s="6" t="n"/>
      <c r="H5" s="340" t="n"/>
      <c r="I5" s="351" t="n"/>
      <c r="J5" s="340" t="n"/>
      <c r="K5" s="344" t="inlineStr">
        <is>
          <t>Employee Name:</t>
        </is>
      </c>
      <c r="L5" s="359" t="n"/>
      <c r="M5" s="342" t="inlineStr">
        <is>
          <t>Wilson, Edwin</t>
        </is>
      </c>
      <c r="N5" s="355" t="n"/>
      <c r="O5" s="337" t="n"/>
      <c r="P5" s="337" t="n"/>
      <c r="Q5" s="337" t="n"/>
      <c r="R5" s="337" t="n"/>
      <c r="S5" s="337" t="n"/>
      <c r="T5" s="337" t="n"/>
      <c r="U5" s="351" t="n"/>
      <c r="V5" s="263">
        <f>IF(MONTH($V$3)&lt;&gt;MONTH($V$3-WEEKDAY($V$3,1)+(ROW(V5)-ROW($V$5))*7+(COLUMN(V5)-COLUMN($V$5)+1)),"",$V$3-WEEKDAY($V$3,1)+(ROW(V5)-ROW($V$5))*7+(COLUMN(V5)-COLUMN($V$5)+1))</f>
        <v/>
      </c>
      <c r="W5" s="263">
        <f>IF(MONTH($V$3)&lt;&gt;MONTH($V$3-WEEKDAY($V$3,1)+(ROW(W5)-ROW($V$5))*7+(COLUMN(W5)-COLUMN($V$5)+1)),"",$V$3-WEEKDAY($V$3,1)+(ROW(W5)-ROW($V$5))*7+(COLUMN(W5)-COLUMN($V$5)+1))</f>
        <v/>
      </c>
      <c r="X5" s="263">
        <f>IF(MONTH($V$3)&lt;&gt;MONTH($V$3-WEEKDAY($V$3,1)+(ROW(X5)-ROW($V$5))*7+(COLUMN(X5)-COLUMN($V$5)+1)),"",$V$3-WEEKDAY($V$3,1)+(ROW(X5)-ROW($V$5))*7+(COLUMN(X5)-COLUMN($V$5)+1))</f>
        <v/>
      </c>
      <c r="Y5" s="263">
        <f>IF(MONTH($V$3)&lt;&gt;MONTH($V$3-WEEKDAY($V$3,1)+(ROW(Y5)-ROW($V$5))*7+(COLUMN(Y5)-COLUMN($V$5)+1)),"",$V$3-WEEKDAY($V$3,1)+(ROW(Y5)-ROW($V$5))*7+(COLUMN(Y5)-COLUMN($V$5)+1))</f>
        <v/>
      </c>
      <c r="Z5" s="263">
        <f>IF(MONTH($V$3)&lt;&gt;MONTH($V$3-WEEKDAY($V$3,1)+(ROW(Z5)-ROW($V$5))*7+(COLUMN(Z5)-COLUMN($V$5)+1)),"",$V$3-WEEKDAY($V$3,1)+(ROW(Z5)-ROW($V$5))*7+(COLUMN(Z5)-COLUMN($V$5)+1))</f>
        <v/>
      </c>
      <c r="AA5" s="263">
        <f>IF(MONTH($V$3)&lt;&gt;MONTH($V$3-WEEKDAY($V$3,1)+(ROW(AA5)-ROW($V$5))*7+(COLUMN(AA5)-COLUMN($V$5)+1)),"",$V$3-WEEKDAY($V$3,1)+(ROW(AA5)-ROW($V$5))*7+(COLUMN(AA5)-COLUMN($V$5)+1))</f>
        <v/>
      </c>
      <c r="AB5" s="263">
        <f>IF(MONTH($V$3)&lt;&gt;MONTH($V$3-WEEKDAY($V$3,1)+(ROW(AB5)-ROW($V$5))*7+(COLUMN(AB5)-COLUMN($V$5)+1)),"",$V$3-WEEKDAY($V$3,1)+(ROW(AB5)-ROW($V$5))*7+(COLUMN(AB5)-COLUMN($V$5)+1))</f>
        <v/>
      </c>
      <c r="AC5" s="351" t="n"/>
      <c r="AD5" s="351" t="n"/>
      <c r="AE5" s="3" t="b">
        <v>1</v>
      </c>
      <c r="AF5" s="258" t="n"/>
      <c r="AJ5" s="350" t="n"/>
      <c r="AK5" s="350" t="n"/>
      <c r="AL5" s="350" t="n"/>
    </row>
    <row r="6" ht="14.1" customHeight="1" s="348" thickBot="1">
      <c r="A6" s="351" t="n"/>
      <c r="B6" s="351" t="n"/>
      <c r="C6" s="337" t="inlineStr">
        <is>
          <t xml:space="preserve">120 Peter Rose St </t>
        </is>
      </c>
      <c r="D6" s="351" t="n"/>
      <c r="E6" s="351" t="n"/>
      <c r="F6" s="351" t="n"/>
      <c r="G6" s="6" t="n"/>
      <c r="H6" s="6" t="n"/>
      <c r="I6" s="6" t="n"/>
      <c r="J6" s="6" t="n"/>
      <c r="K6" s="6" t="n"/>
      <c r="L6" s="6" t="n"/>
      <c r="M6" s="339" t="inlineStr">
        <is>
          <t>Armed or unarmed</t>
        </is>
      </c>
      <c r="N6" s="360" t="n"/>
      <c r="O6" s="135" t="inlineStr">
        <is>
          <t>Unarmed</t>
        </is>
      </c>
      <c r="P6" s="6" t="n"/>
      <c r="Q6" s="6" t="n"/>
      <c r="R6" s="6" t="n"/>
      <c r="S6" s="6" t="n"/>
      <c r="T6" s="6" t="n"/>
      <c r="U6" s="351" t="n"/>
      <c r="V6" s="263">
        <f>IF(MONTH($V$3)&lt;&gt;MONTH($V$3-WEEKDAY($V$3,1)+(ROW(V6)-ROW($V$5))*7+(COLUMN(V6)-COLUMN($V$5)+1)),"",$V$3-WEEKDAY($V$3,1)+(ROW(V6)-ROW($V$5))*7+(COLUMN(V6)-COLUMN($V$5)+1))</f>
        <v/>
      </c>
      <c r="W6" s="263">
        <f>IF(MONTH($V$3)&lt;&gt;MONTH($V$3-WEEKDAY($V$3,1)+(ROW(W6)-ROW($V$5))*7+(COLUMN(W6)-COLUMN($V$5)+1)),"",$V$3-WEEKDAY($V$3,1)+(ROW(W6)-ROW($V$5))*7+(COLUMN(W6)-COLUMN($V$5)+1))</f>
        <v/>
      </c>
      <c r="X6" s="263">
        <f>IF(MONTH($V$3)&lt;&gt;MONTH($V$3-WEEKDAY($V$3,1)+(ROW(X6)-ROW($V$5))*7+(COLUMN(X6)-COLUMN($V$5)+1)),"",$V$3-WEEKDAY($V$3,1)+(ROW(X6)-ROW($V$5))*7+(COLUMN(X6)-COLUMN($V$5)+1))</f>
        <v/>
      </c>
      <c r="Y6" s="263">
        <f>IF(MONTH($V$3)&lt;&gt;MONTH($V$3-WEEKDAY($V$3,1)+(ROW(Y6)-ROW($V$5))*7+(COLUMN(Y6)-COLUMN($V$5)+1)),"",$V$3-WEEKDAY($V$3,1)+(ROW(Y6)-ROW($V$5))*7+(COLUMN(Y6)-COLUMN($V$5)+1))</f>
        <v/>
      </c>
      <c r="Z6" s="263">
        <f>IF(MONTH($V$3)&lt;&gt;MONTH($V$3-WEEKDAY($V$3,1)+(ROW(Z6)-ROW($V$5))*7+(COLUMN(Z6)-COLUMN($V$5)+1)),"",$V$3-WEEKDAY($V$3,1)+(ROW(Z6)-ROW($V$5))*7+(COLUMN(Z6)-COLUMN($V$5)+1))</f>
        <v/>
      </c>
      <c r="AA6" s="263">
        <f>IF(MONTH($V$3)&lt;&gt;MONTH($V$3-WEEKDAY($V$3,1)+(ROW(AA6)-ROW($V$5))*7+(COLUMN(AA6)-COLUMN($V$5)+1)),"",$V$3-WEEKDAY($V$3,1)+(ROW(AA6)-ROW($V$5))*7+(COLUMN(AA6)-COLUMN($V$5)+1))</f>
        <v/>
      </c>
      <c r="AB6" s="263">
        <f>IF(MONTH($V$3)&lt;&gt;MONTH($V$3-WEEKDAY($V$3,1)+(ROW(AB6)-ROW($V$5))*7+(COLUMN(AB6)-COLUMN($V$5)+1)),"",$V$3-WEEKDAY($V$3,1)+(ROW(AB6)-ROW($V$5))*7+(COLUMN(AB6)-COLUMN($V$5)+1))</f>
        <v/>
      </c>
      <c r="AC6" s="351" t="n"/>
      <c r="AD6" s="136" t="inlineStr">
        <is>
          <t>After:</t>
        </is>
      </c>
      <c r="AE6" s="264" t="n">
        <v>8</v>
      </c>
      <c r="AF6" s="258" t="n"/>
      <c r="AJ6" s="350" t="n"/>
      <c r="AL6" s="251" t="n"/>
    </row>
    <row r="7" ht="14.1" customHeight="1" s="348" thickBot="1">
      <c r="A7" s="351" t="n"/>
      <c r="B7" s="351" t="n"/>
      <c r="C7" s="337" t="inlineStr">
        <is>
          <t>Queenstown</t>
        </is>
      </c>
      <c r="D7" s="351" t="n"/>
      <c r="E7" s="351" t="n"/>
      <c r="F7" s="351" t="n"/>
      <c r="G7" s="6" t="n"/>
      <c r="H7" s="340" t="n"/>
      <c r="I7" s="351" t="n"/>
      <c r="J7" s="340" t="n"/>
      <c r="K7" s="340" t="n"/>
      <c r="L7" s="340" t="n"/>
      <c r="M7" s="338" t="inlineStr">
        <is>
          <t>Agency</t>
        </is>
      </c>
      <c r="N7" s="361" t="n"/>
      <c r="O7" s="7" t="inlineStr">
        <is>
          <t>Caricom</t>
        </is>
      </c>
      <c r="P7" s="6" t="n"/>
      <c r="Q7" s="6" t="n"/>
      <c r="R7" s="6" t="n"/>
      <c r="S7" s="6" t="n"/>
      <c r="T7" s="6" t="n"/>
      <c r="U7" s="351" t="n"/>
      <c r="V7" s="263">
        <f>IF(MONTH($V$3)&lt;&gt;MONTH($V$3-WEEKDAY($V$3,1)+(ROW(V7)-ROW($V$5))*7+(COLUMN(V7)-COLUMN($V$5)+1)),"",$V$3-WEEKDAY($V$3,1)+(ROW(V7)-ROW($V$5))*7+(COLUMN(V7)-COLUMN($V$5)+1))</f>
        <v/>
      </c>
      <c r="W7" s="263">
        <f>IF(MONTH($V$3)&lt;&gt;MONTH($V$3-WEEKDAY($V$3,1)+(ROW(W7)-ROW($V$5))*7+(COLUMN(W7)-COLUMN($V$5)+1)),"",$V$3-WEEKDAY($V$3,1)+(ROW(W7)-ROW($V$5))*7+(COLUMN(W7)-COLUMN($V$5)+1))</f>
        <v/>
      </c>
      <c r="X7" s="263">
        <f>IF(MONTH($V$3)&lt;&gt;MONTH($V$3-WEEKDAY($V$3,1)+(ROW(X7)-ROW($V$5))*7+(COLUMN(X7)-COLUMN($V$5)+1)),"",$V$3-WEEKDAY($V$3,1)+(ROW(X7)-ROW($V$5))*7+(COLUMN(X7)-COLUMN($V$5)+1))</f>
        <v/>
      </c>
      <c r="Y7" s="263">
        <f>IF(MONTH($V$3)&lt;&gt;MONTH($V$3-WEEKDAY($V$3,1)+(ROW(Y7)-ROW($V$5))*7+(COLUMN(Y7)-COLUMN($V$5)+1)),"",$V$3-WEEKDAY($V$3,1)+(ROW(Y7)-ROW($V$5))*7+(COLUMN(Y7)-COLUMN($V$5)+1))</f>
        <v/>
      </c>
      <c r="Z7" s="263">
        <f>IF(MONTH($V$3)&lt;&gt;MONTH($V$3-WEEKDAY($V$3,1)+(ROW(Z7)-ROW($V$5))*7+(COLUMN(Z7)-COLUMN($V$5)+1)),"",$V$3-WEEKDAY($V$3,1)+(ROW(Z7)-ROW($V$5))*7+(COLUMN(Z7)-COLUMN($V$5)+1))</f>
        <v/>
      </c>
      <c r="AA7" s="263">
        <f>IF(MONTH($V$3)&lt;&gt;MONTH($V$3-WEEKDAY($V$3,1)+(ROW(AA7)-ROW($V$5))*7+(COLUMN(AA7)-COLUMN($V$5)+1)),"",$V$3-WEEKDAY($V$3,1)+(ROW(AA7)-ROW($V$5))*7+(COLUMN(AA7)-COLUMN($V$5)+1))</f>
        <v/>
      </c>
      <c r="AB7" s="263">
        <f>IF(MONTH($V$3)&lt;&gt;MONTH($V$3-WEEKDAY($V$3,1)+(ROW(AB7)-ROW($V$5))*7+(COLUMN(AB7)-COLUMN($V$5)+1)),"",$V$3-WEEKDAY($V$3,1)+(ROW(AB7)-ROW($V$5))*7+(COLUMN(AB7)-COLUMN($V$5)+1))</f>
        <v/>
      </c>
      <c r="AC7" s="351" t="n"/>
      <c r="AD7" s="351" t="n"/>
      <c r="AE7" s="351" t="n"/>
      <c r="AF7" s="258" t="n"/>
      <c r="AJ7" s="350" t="n"/>
      <c r="AL7" s="251" t="n"/>
    </row>
    <row r="8">
      <c r="A8" s="351" t="n"/>
      <c r="B8" s="351" t="n"/>
      <c r="C8" s="337" t="inlineStr">
        <is>
          <t>Georgetown, Guyana</t>
        </is>
      </c>
      <c r="D8" s="351" t="n"/>
      <c r="E8" s="351" t="n"/>
      <c r="F8" s="351" t="n"/>
      <c r="G8" s="6" t="n"/>
      <c r="H8" s="6" t="n"/>
      <c r="I8" s="6" t="n"/>
      <c r="J8" s="6" t="n"/>
      <c r="K8" s="6" t="n"/>
      <c r="L8" s="6" t="n"/>
      <c r="M8" s="341" t="n"/>
      <c r="N8" s="351" t="n"/>
      <c r="O8" s="351" t="n"/>
      <c r="P8" s="6" t="n"/>
      <c r="Q8" s="6" t="n"/>
      <c r="R8" s="6" t="n"/>
      <c r="S8" s="6" t="n"/>
      <c r="T8" s="6" t="n"/>
      <c r="U8" s="351" t="n"/>
      <c r="V8" s="263">
        <f>IF(MONTH($V$3)&lt;&gt;MONTH($V$3-WEEKDAY($V$3,1)+(ROW(V8)-ROW($V$5))*7+(COLUMN(V8)-COLUMN($V$5)+1)),"",$V$3-WEEKDAY($V$3,1)+(ROW(V8)-ROW($V$5))*7+(COLUMN(V8)-COLUMN($V$5)+1))</f>
        <v/>
      </c>
      <c r="W8" s="263">
        <f>IF(MONTH($V$3)&lt;&gt;MONTH($V$3-WEEKDAY($V$3,1)+(ROW(W8)-ROW($V$5))*7+(COLUMN(W8)-COLUMN($V$5)+1)),"",$V$3-WEEKDAY($V$3,1)+(ROW(W8)-ROW($V$5))*7+(COLUMN(W8)-COLUMN($V$5)+1))</f>
        <v/>
      </c>
      <c r="X8" s="263">
        <f>IF(MONTH($V$3)&lt;&gt;MONTH($V$3-WEEKDAY($V$3,1)+(ROW(X8)-ROW($V$5))*7+(COLUMN(X8)-COLUMN($V$5)+1)),"",$V$3-WEEKDAY($V$3,1)+(ROW(X8)-ROW($V$5))*7+(COLUMN(X8)-COLUMN($V$5)+1))</f>
        <v/>
      </c>
      <c r="Y8" s="263">
        <f>IF(MONTH($V$3)&lt;&gt;MONTH($V$3-WEEKDAY($V$3,1)+(ROW(Y8)-ROW($V$5))*7+(COLUMN(Y8)-COLUMN($V$5)+1)),"",$V$3-WEEKDAY($V$3,1)+(ROW(Y8)-ROW($V$5))*7+(COLUMN(Y8)-COLUMN($V$5)+1))</f>
        <v/>
      </c>
      <c r="Z8" s="263">
        <f>IF(MONTH($V$3)&lt;&gt;MONTH($V$3-WEEKDAY($V$3,1)+(ROW(Z8)-ROW($V$5))*7+(COLUMN(Z8)-COLUMN($V$5)+1)),"",$V$3-WEEKDAY($V$3,1)+(ROW(Z8)-ROW($V$5))*7+(COLUMN(Z8)-COLUMN($V$5)+1))</f>
        <v/>
      </c>
      <c r="AA8" s="263">
        <f>IF(MONTH($V$3)&lt;&gt;MONTH($V$3-WEEKDAY($V$3,1)+(ROW(AA8)-ROW($V$5))*7+(COLUMN(AA8)-COLUMN($V$5)+1)),"",$V$3-WEEKDAY($V$3,1)+(ROW(AA8)-ROW($V$5))*7+(COLUMN(AA8)-COLUMN($V$5)+1))</f>
        <v/>
      </c>
      <c r="AB8" s="263">
        <f>IF(MONTH($V$3)&lt;&gt;MONTH($V$3-WEEKDAY($V$3,1)+(ROW(AB8)-ROW($V$5))*7+(COLUMN(AB8)-COLUMN($V$5)+1)),"",$V$3-WEEKDAY($V$3,1)+(ROW(AB8)-ROW($V$5))*7+(COLUMN(AB8)-COLUMN($V$5)+1))</f>
        <v/>
      </c>
      <c r="AC8" s="351" t="n"/>
      <c r="AD8" s="351" t="n"/>
      <c r="AE8" s="3" t="b">
        <v>1</v>
      </c>
      <c r="AF8" s="258" t="n"/>
      <c r="AJ8" s="350" t="n"/>
      <c r="AL8" s="251" t="n"/>
    </row>
    <row r="9">
      <c r="A9" s="351" t="n"/>
      <c r="B9" s="351" t="n"/>
      <c r="C9" s="337" t="n"/>
      <c r="D9" s="337" t="n"/>
      <c r="E9" s="337" t="n"/>
      <c r="F9" s="337" t="n"/>
      <c r="G9" s="6" t="n"/>
      <c r="H9" s="6" t="n"/>
      <c r="I9" s="6" t="n"/>
      <c r="J9" s="6" t="n"/>
      <c r="K9" s="6" t="n"/>
      <c r="L9" s="6" t="n"/>
      <c r="M9" s="137" t="n"/>
      <c r="N9" s="137" t="n"/>
      <c r="O9" s="6" t="n"/>
      <c r="P9" s="6" t="n"/>
      <c r="Q9" s="6" t="n"/>
      <c r="R9" s="6" t="n"/>
      <c r="S9" s="6" t="n"/>
      <c r="T9" s="6" t="n"/>
      <c r="U9" s="351" t="n"/>
      <c r="V9" s="265" t="n"/>
      <c r="W9" s="265" t="n"/>
      <c r="X9" s="265" t="n"/>
      <c r="Y9" s="265" t="n"/>
      <c r="Z9" s="265" t="n"/>
      <c r="AA9" s="265" t="n"/>
      <c r="AB9" s="265" t="n"/>
      <c r="AC9" s="351" t="n"/>
      <c r="AD9" s="351" t="n"/>
      <c r="AE9" s="3" t="n"/>
      <c r="AF9" s="351" t="n"/>
      <c r="AJ9" s="350" t="n"/>
      <c r="AL9" s="251" t="n"/>
    </row>
    <row r="10">
      <c r="A10" s="351" t="n"/>
      <c r="B10" s="351" t="n"/>
      <c r="C10" s="337" t="inlineStr">
        <is>
          <t>592-223-7560</t>
        </is>
      </c>
      <c r="D10" s="351" t="n"/>
      <c r="E10" s="351" t="n"/>
      <c r="F10" s="351" t="n"/>
      <c r="G10" s="6" t="n"/>
      <c r="H10" s="340" t="n"/>
      <c r="I10" s="351" t="n"/>
      <c r="J10" s="340" t="n"/>
      <c r="K10" s="330" t="inlineStr">
        <is>
          <t>Week Starting:</t>
        </is>
      </c>
      <c r="L10" s="351" t="n"/>
      <c r="M10" s="335" t="n">
        <v>45977</v>
      </c>
      <c r="N10" s="362" t="n"/>
      <c r="O10" s="6" t="n"/>
      <c r="P10" s="6" t="n"/>
      <c r="Q10" s="6" t="n"/>
      <c r="R10" s="6" t="n"/>
      <c r="S10" s="6" t="n"/>
      <c r="T10" s="138" t="inlineStr">
        <is>
          <t>[42]</t>
        </is>
      </c>
      <c r="U10" s="351" t="n"/>
      <c r="V10" s="263">
        <f>IF(MONTH($V$3)&lt;&gt;MONTH($V$3-WEEKDAY($V$3,1)+(ROW(V10)-ROW($V$5))*7+(COLUMN(V10)-COLUMN($V$5)+1)),"",$V$3-WEEKDAY($V$3,1)+(ROW(V10)-ROW($V$5))*7+(COLUMN(V10)-COLUMN($V$5)+1))</f>
        <v/>
      </c>
      <c r="W10" s="263">
        <f>IF(MONTH($V$3)&lt;&gt;MONTH($V$3-WEEKDAY($V$3,1)+(ROW(W10)-ROW($V$5))*7+(COLUMN(W10)-COLUMN($V$5)+1)),"",$V$3-WEEKDAY($V$3,1)+(ROW(W10)-ROW($V$5))*7+(COLUMN(W10)-COLUMN($V$5)+1))</f>
        <v/>
      </c>
      <c r="X10" s="263">
        <f>IF(MONTH($V$3)&lt;&gt;MONTH($V$3-WEEKDAY($V$3,1)+(ROW(X10)-ROW($V$5))*7+(COLUMN(X10)-COLUMN($V$5)+1)),"",$V$3-WEEKDAY($V$3,1)+(ROW(X10)-ROW($V$5))*7+(COLUMN(X10)-COLUMN($V$5)+1))</f>
        <v/>
      </c>
      <c r="Y10" s="263">
        <f>IF(MONTH($V$3)&lt;&gt;MONTH($V$3-WEEKDAY($V$3,1)+(ROW(Y10)-ROW($V$5))*7+(COLUMN(Y10)-COLUMN($V$5)+1)),"",$V$3-WEEKDAY($V$3,1)+(ROW(Y10)-ROW($V$5))*7+(COLUMN(Y10)-COLUMN($V$5)+1))</f>
        <v/>
      </c>
      <c r="Z10" s="263">
        <f>IF(MONTH($V$3)&lt;&gt;MONTH($V$3-WEEKDAY($V$3,1)+(ROW(Z10)-ROW($V$5))*7+(COLUMN(Z10)-COLUMN($V$5)+1)),"",$V$3-WEEKDAY($V$3,1)+(ROW(Z10)-ROW($V$5))*7+(COLUMN(Z10)-COLUMN($V$5)+1))</f>
        <v/>
      </c>
      <c r="AA10" s="263">
        <f>IF(MONTH($V$3)&lt;&gt;MONTH($V$3-WEEKDAY($V$3,1)+(ROW(AA10)-ROW($V$5))*7+(COLUMN(AA10)-COLUMN($V$5)+1)),"",$V$3-WEEKDAY($V$3,1)+(ROW(AA10)-ROW($V$5))*7+(COLUMN(AA10)-COLUMN($V$5)+1))</f>
        <v/>
      </c>
      <c r="AB10" s="263">
        <f>IF(MONTH($V$3)&lt;&gt;MONTH($V$3-WEEKDAY($V$3,1)+(ROW(AB10)-ROW($V$5))*7+(COLUMN(AB10)-COLUMN($V$5)+1)),"",$V$3-WEEKDAY($V$3,1)+(ROW(AB10)-ROW($V$5))*7+(COLUMN(AB10)-COLUMN($V$5)+1))</f>
        <v/>
      </c>
      <c r="AC10" s="351" t="n"/>
      <c r="AD10" s="136" t="inlineStr">
        <is>
          <t>After:</t>
        </is>
      </c>
      <c r="AE10" s="264" t="n">
        <v>40</v>
      </c>
      <c r="AF10" s="250" t="n"/>
    </row>
    <row r="11" ht="15.75" customHeight="1" s="348" thickBot="1">
      <c r="A11" s="351" t="n"/>
      <c r="B11" s="351" t="n"/>
      <c r="C11" s="6" t="n"/>
      <c r="D11" s="6" t="n"/>
      <c r="E11" s="6" t="n"/>
      <c r="F11" s="6" t="n"/>
      <c r="G11" s="6" t="n"/>
      <c r="H11" s="6" t="n"/>
      <c r="I11" s="6" t="n"/>
      <c r="J11" s="6" t="n"/>
      <c r="K11" s="259" t="inlineStr">
        <is>
          <t>Carry Forward Hrs:</t>
        </is>
      </c>
      <c r="L11" s="248" t="n">
        <v>32</v>
      </c>
      <c r="M11" s="6" t="n"/>
      <c r="N11" s="6" t="n"/>
      <c r="O11" s="6" t="n"/>
      <c r="P11" s="6" t="n"/>
      <c r="Q11" s="6" t="n"/>
      <c r="R11" s="6" t="n"/>
      <c r="S11" s="6" t="n"/>
      <c r="T11" s="6" t="n"/>
      <c r="U11" s="351" t="n"/>
      <c r="V11" s="263">
        <f>IF(MONTH($V$3)&lt;&gt;MONTH($V$3-WEEKDAY($V$3,1)+(ROW(V11)-ROW($V$5))*7+(COLUMN(V11)-COLUMN($V$5)+1)),"",$V$3-WEEKDAY($V$3,1)+(ROW(V11)-ROW($V$5))*7+(COLUMN(V11)-COLUMN($V$5)+1))</f>
        <v/>
      </c>
      <c r="W11" s="263">
        <f>IF(MONTH($V$3)&lt;&gt;MONTH($V$3-WEEKDAY($V$3,1)+(ROW(W11)-ROW($V$5))*7+(COLUMN(W11)-COLUMN($V$5)+1)),"",$V$3-WEEKDAY($V$3,1)+(ROW(W11)-ROW($V$5))*7+(COLUMN(W11)-COLUMN($V$5)+1))</f>
        <v/>
      </c>
      <c r="X11" s="263">
        <f>IF(MONTH($V$3)&lt;&gt;MONTH($V$3-WEEKDAY($V$3,1)+(ROW(X11)-ROW($V$5))*7+(COLUMN(X11)-COLUMN($V$5)+1)),"",$V$3-WEEKDAY($V$3,1)+(ROW(X11)-ROW($V$5))*7+(COLUMN(X11)-COLUMN($V$5)+1))</f>
        <v/>
      </c>
      <c r="Y11" s="263">
        <f>IF(MONTH($V$3)&lt;&gt;MONTH($V$3-WEEKDAY($V$3,1)+(ROW(Y11)-ROW($V$5))*7+(COLUMN(Y11)-COLUMN($V$5)+1)),"",$V$3-WEEKDAY($V$3,1)+(ROW(Y11)-ROW($V$5))*7+(COLUMN(Y11)-COLUMN($V$5)+1))</f>
        <v/>
      </c>
      <c r="Z11" s="263">
        <f>IF(MONTH($V$3)&lt;&gt;MONTH($V$3-WEEKDAY($V$3,1)+(ROW(Z11)-ROW($V$5))*7+(COLUMN(Z11)-COLUMN($V$5)+1)),"",$V$3-WEEKDAY($V$3,1)+(ROW(Z11)-ROW($V$5))*7+(COLUMN(Z11)-COLUMN($V$5)+1))</f>
        <v/>
      </c>
      <c r="AA11" s="263">
        <f>IF(MONTH($V$3)&lt;&gt;MONTH($V$3-WEEKDAY($V$3,1)+(ROW(AA11)-ROW($V$5))*7+(COLUMN(AA11)-COLUMN($V$5)+1)),"",$V$3-WEEKDAY($V$3,1)+(ROW(AA11)-ROW($V$5))*7+(COLUMN(AA11)-COLUMN($V$5)+1))</f>
        <v/>
      </c>
      <c r="AB11" s="263">
        <f>IF(MONTH($V$3)&lt;&gt;MONTH($V$3-WEEKDAY($V$3,1)+(ROW(AB11)-ROW($V$5))*7+(COLUMN(AB11)-COLUMN($V$5)+1)),"",$V$3-WEEKDAY($V$3,1)+(ROW(AB11)-ROW($V$5))*7+(COLUMN(AB11)-COLUMN($V$5)+1))</f>
        <v/>
      </c>
      <c r="AC11" s="351" t="n"/>
      <c r="AD11" s="351" t="n"/>
      <c r="AE11" s="351" t="n"/>
      <c r="AF11" s="258" t="n"/>
      <c r="AJ11" s="252" t="n"/>
      <c r="AK11" s="252" t="n"/>
    </row>
    <row r="12" ht="27.75" customFormat="1" customHeight="1" s="2" thickBot="1">
      <c r="A12" s="266" t="inlineStr">
        <is>
          <t>Day Off</t>
        </is>
      </c>
      <c r="B12" s="267" t="inlineStr">
        <is>
          <t>Holiday Double</t>
        </is>
      </c>
      <c r="C12" s="139" t="inlineStr">
        <is>
          <t>Day of Week</t>
        </is>
      </c>
      <c r="D12" s="140" t="inlineStr">
        <is>
          <t>Time
In</t>
        </is>
      </c>
      <c r="E12" s="140" t="inlineStr">
        <is>
          <t>Time
Out</t>
        </is>
      </c>
      <c r="F12" s="141" t="n"/>
      <c r="G12" s="140" t="inlineStr">
        <is>
          <t>Time
In</t>
        </is>
      </c>
      <c r="H12" s="140" t="inlineStr">
        <is>
          <t>Time
Out</t>
        </is>
      </c>
      <c r="I12" s="142" t="inlineStr">
        <is>
          <t>Total
Hrs</t>
        </is>
      </c>
      <c r="J12" s="142" t="inlineStr">
        <is>
          <t>Location</t>
        </is>
      </c>
      <c r="K12" s="142" t="inlineStr">
        <is>
          <t>Supervisor</t>
        </is>
      </c>
      <c r="L12" s="142" t="inlineStr">
        <is>
          <t>Supervisor Approval</t>
        </is>
      </c>
      <c r="M12" s="140" t="inlineStr">
        <is>
          <t>Regular
Hrs</t>
        </is>
      </c>
      <c r="N12" s="140" t="inlineStr">
        <is>
          <t>Overtime
Hrs</t>
        </is>
      </c>
      <c r="O12" s="140" t="inlineStr">
        <is>
          <t>Hol Hrs</t>
        </is>
      </c>
      <c r="P12" s="140" t="inlineStr">
        <is>
          <t>Responsibilities</t>
        </is>
      </c>
      <c r="Q12" s="140" t="inlineStr">
        <is>
          <t>Risk</t>
        </is>
      </c>
      <c r="R12" s="140" t="inlineStr">
        <is>
          <t>Meals</t>
        </is>
      </c>
      <c r="S12" s="140" t="inlineStr">
        <is>
          <t>Vac Hrs</t>
        </is>
      </c>
      <c r="T12" s="143" t="inlineStr">
        <is>
          <t>Reason for Overtime</t>
        </is>
      </c>
      <c r="U12" s="144" t="inlineStr">
        <is>
          <t>Wkly Reg Avail</t>
        </is>
      </c>
      <c r="V12" s="351" t="inlineStr">
        <is>
          <t>Orig Reg</t>
        </is>
      </c>
      <c r="W12" s="351" t="inlineStr">
        <is>
          <t>Wkly OT Adj</t>
        </is>
      </c>
      <c r="X12" s="351" t="inlineStr">
        <is>
          <t>Week Start</t>
        </is>
      </c>
      <c r="Y12" s="351" t="inlineStr">
        <is>
          <t>Wk Hrs Before</t>
        </is>
      </c>
      <c r="Z12" s="351" t="n"/>
      <c r="AA12" s="351" t="n"/>
      <c r="AB12" s="351" t="n"/>
      <c r="AC12" s="351" t="n"/>
      <c r="AD12" s="351" t="n"/>
      <c r="AE12" s="351" t="n"/>
      <c r="AF12" s="351" t="n"/>
      <c r="AJ12" s="252" t="n"/>
      <c r="AK12" s="252" t="n"/>
    </row>
    <row r="13" hidden="1" ht="15.75" customHeight="1" s="348" thickBot="1">
      <c r="A13" s="268" t="n"/>
      <c r="B13" s="351" t="n"/>
      <c r="C13" s="145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146" t="n"/>
      <c r="U13" s="351" t="n"/>
      <c r="V13" s="351" t="n"/>
      <c r="W13" s="351" t="n"/>
      <c r="X13" s="351" t="n"/>
      <c r="Y13" s="351" t="n"/>
      <c r="Z13" s="351" t="n"/>
      <c r="AA13" s="351" t="n"/>
      <c r="AB13" s="351" t="n"/>
      <c r="AC13" s="351" t="n"/>
      <c r="AD13" s="351" t="n"/>
      <c r="AE13" s="351" t="n"/>
      <c r="AF13" s="351" t="n"/>
    </row>
    <row r="14" ht="24" customHeight="1" s="348" thickBot="1">
      <c r="A14" s="147" t="inlineStr">
        <is>
          <t>On Day</t>
        </is>
      </c>
      <c r="B14" s="269" t="n"/>
      <c r="C14" s="88">
        <f>M10</f>
        <v/>
      </c>
      <c r="D14" s="54" t="n"/>
      <c r="E14" s="148">
        <f>IF(D14="", "",
 IF(D14=TIME(0,0,0), 0,
 IF(AND(D14&gt;=TIME(0,0,1), D14&lt;=TIME(2,0,0)), TIME(7,0,0),
 IF(AND(D14&gt;=TIME(6,0,0), D14&lt;=TIME(8,0,0)), TIME(12,0,0),
 IF(AND(D14&gt;TIME(8,0,0), D14&lt;=TIME(13,59,0)), TIME(15,0,0),
 IF(AND(D14&gt;=TIME(14,0,0), D14&lt;=TIME(17,59,0)), TIME(21,0,0),
 IF(AND(D14&gt;=TIME(18,0,0), D14&lt;=TIME(21,59,0)), TIME(0,0,0),
 IF(AND(D14&gt;=TIME(22,0,0), D14&lt;=TIME(23,59,59)), TIME(7,0,0), ""))))))))</f>
        <v/>
      </c>
      <c r="F14" s="149" t="n"/>
      <c r="G14" s="148">
        <f>IF(AND(D14&gt;=TIME(6,0,0),D14&lt;=TIME(8,0,0)),E14,"")</f>
        <v/>
      </c>
      <c r="H14" s="54" t="n"/>
      <c r="I14" s="55">
        <f>ROUND(IF(OR(D14="",E14="",E14=0),0,IF(H14="",MOD(E14-D14,1)*24,MOD(H14-D14,1)*24)),2)</f>
        <v/>
      </c>
      <c r="J14" s="150" t="n"/>
      <c r="K14" s="270" t="n"/>
      <c r="L14" s="271" t="n"/>
      <c r="M14" s="272">
        <f>MAX(0,V14-W14)</f>
        <v/>
      </c>
      <c r="N14" s="56">
        <f>(IF(OR($C14="",$D14=""),0,
 IF(OR($A14="Holiday",$A15="Holiday"),
    IF(ISNUMBER(MATCH(TRIM($B14),{"Phagwah","Good Friday","Easter Monday","Labour Day","Christmas","Eid ul Azha","Romans-2","Globe-12","Neptune P1"},0)),0,$I14),
 IF(AND(NOT(OR($A14="Annual Leave",$A15="Annual Leave")),$A14="Off day"),$I14,
  MAX(0,$I14-$V14)
  ))))+W14</f>
        <v/>
      </c>
      <c r="O14" s="56">
        <f>IF(AND(OR($A14="Holiday",$A15="Holiday"),
        ISNUMBER(MATCH(TRIM($B14),{"Phagwah","Good Friday","Easter Monday","Labour Day","Christmas","Eid ul Azha","Romans-2","Globe-12","Neptune P1"},0))),
   $I14,0)</f>
        <v/>
      </c>
      <c r="P14" s="56">
        <f>IF(OR($O$7="Canteen",$O$7="Head Office"),0,IF($I14&lt;=0,0,IF(OR(OR(TRIM($J14)="Hebrews",TRIM($J14)="Romans",TRIM($J14)="Romans-2",TRIM($J14)="Globe",TRIM($J14)="Globe-12",TRIM($J14)="Neptune P1"),AND($I15&gt;0,OR(TRIM($J15)="Hebrews",TRIM($J15)="Romans",TRIM($J15)="Romans-2",TRIM($J15)="Globe",TRIM($J15)="Globe-12",TRIM($J15)="Neptune P1"))),1,0)))</f>
        <v/>
      </c>
      <c r="Q14" s="57" t="n"/>
      <c r="R14" s="56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IF($I14&gt;0,1,0),
      0
   ),
0))</f>
        <v/>
      </c>
      <c r="S14" s="56">
        <f>IF(OR($A14="Annual Leave",$A15="Annual Leave"),IF($A14="Annual Leave",8,0),0)</f>
        <v/>
      </c>
      <c r="T14" s="58" t="n"/>
      <c r="U14" s="144">
        <f>MAX(0,40-Y14)</f>
        <v/>
      </c>
      <c r="V14" s="151">
        <f>IF(OR($C14="",$D14=""),0,
 IF(OR($A14="Holiday",$A15="Holiday"),0,
 IF(AND(NOT(OR($A14="Annual Leave",$A15="Annual Leave")),$A14="Off day"),0,
  IF($I14+$I15&gt;=8,IF($I14&gt;=8,8,$I14),$I14)
  )))</f>
        <v/>
      </c>
      <c r="W14" s="151">
        <f>MAX(0,V14-U14)</f>
        <v/>
      </c>
      <c r="X14" s="151">
        <f>IF(C14="","",C14-WEEKDAY(C14,1)+1)</f>
        <v/>
      </c>
      <c r="Y14" s="151">
        <f>IF(X14=X14,$L$11,0)</f>
        <v/>
      </c>
      <c r="Z14" s="151" t="n"/>
      <c r="AA14" s="151" t="n"/>
      <c r="AB14" s="151" t="n"/>
      <c r="AC14" s="351" t="n"/>
      <c r="AD14" s="351" t="n"/>
      <c r="AE14" s="351" t="n"/>
      <c r="AF14" s="351" t="n"/>
    </row>
    <row r="15" ht="24" customHeight="1" s="348" thickBot="1">
      <c r="A15" s="147" t="inlineStr">
        <is>
          <t>On Day</t>
        </is>
      </c>
      <c r="B15" s="269" t="n"/>
      <c r="C15" s="89">
        <f>C14</f>
        <v/>
      </c>
      <c r="D15" s="59" t="n"/>
      <c r="E15" s="152">
        <f>IF(D15="", "",
 IF(D15=TIME(0,0,0), 0,
 IF(AND(D15&gt;=TIME(0,0,1), D15&lt;=TIME(2,0,0)), TIME(7,0,0),
 IF(AND(D15&gt;=TIME(6,0,0), D15&lt;=TIME(8,0,0)), TIME(12,0,0),
 IF(AND(D15&gt;TIME(8,0,0), D15&lt;=TIME(13,59,0)), TIME(15,0,0),
 IF(AND(D15&gt;=TIME(14,0,0), D15&lt;=TIME(17,59,0)), TIME(21,0,0),
 IF(AND(D15&gt;=TIME(18,0,0), D15&lt;=TIME(21,59,0)), TIME(0,0,0),
 IF(AND(D15&gt;=TIME(22,0,0), D15&lt;=TIME(23,59,59)), TIME(7,0,0), ""))))))))</f>
        <v/>
      </c>
      <c r="F15" s="153" t="n"/>
      <c r="G15" s="152">
        <f>IF(AND(D15&gt;=TIME(6,0,0),D15&lt;=TIME(8,0,0)),E15,"")</f>
        <v/>
      </c>
      <c r="H15" s="59" t="n"/>
      <c r="I15" s="60">
        <f>ROUND(IF(OR(D15="",E15="",E15=0),0,IF(H15="",MOD(E15-D15,1)*24,MOD(H15-D15,1)*24)),2)</f>
        <v/>
      </c>
      <c r="J15" s="150" t="n"/>
      <c r="K15" s="270" t="n"/>
      <c r="L15" s="271" t="n"/>
      <c r="M15" s="272">
        <f>MAX(0,V15-W15)</f>
        <v/>
      </c>
      <c r="N15" s="61">
        <f>(IF(OR($C15="",$D15=""),0,
 IF(OR($A14="Holiday",$A15="Holiday"),
    IF(ISNUMBER(MATCH(TRIM($B15),{"Phagwah","Good Friday","Easter Monday","Labour Day","Christmas","Eid ul Azha","Romans-2","Globe-12","Neptune P1"},0)),0,$I15),
 IF(AND(NOT(OR($A14="Annual Leave",$A15="Annual Leave")),$A15="Off day"),$I15,
  MAX(0,$I15-$V15)
  ))))+W15</f>
        <v/>
      </c>
      <c r="O15" s="61">
        <f>IF(AND(OR($A14="Holiday",$A15="Holiday"),
        ISNUMBER(MATCH(TRIM($B15),{"Phagwah","Good Friday","Easter Monday","Labour Day","Christmas","Eid ul Azha","Romans-2","Globe-12","Neptune P1"},0))),
   $I15,0)</f>
        <v/>
      </c>
      <c r="P15" s="61">
        <f>IF(OR($O$7="Canteen",$O$7="Head Office"),0,IF($I15&lt;=0,0,IF(AND($I14&lt;=0,OR(TRIM($J15)="Hebrews",TRIM($J15)="Romans",TRIM($J15)="Romans-2",TRIM($J15)="Globe",TRIM($J15)="Globe-12",TRIM($J15)="Neptune P1")),1,0)))</f>
        <v/>
      </c>
      <c r="Q15" s="62" t="n"/>
      <c r="R15" s="61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IF(AND($I14=0,$I15&gt;0),1,0),
      0
   ),
0))</f>
        <v/>
      </c>
      <c r="S15" s="61">
        <f>IF(OR($A14="Annual Leave",$A15="Annual Leave"),IF(AND($A14&lt;&gt;"Annual Leave",$A15="Annual Leave"),8,0),0)</f>
        <v/>
      </c>
      <c r="T15" s="63" t="n"/>
      <c r="U15" s="144">
        <f>MAX(0,40-Y15)</f>
        <v/>
      </c>
      <c r="V15" s="151">
        <f>IF(OR($C15="",$D15=""),0,
 IF(OR($A14="Holiday",$A15="Holiday"),0,
 IF(AND(NOT(OR($A14="Annual Leave",$A15="Annual Leave")),$A15="Off day"),0,
  IF($I14+$I15&gt;=8,IF($I14&gt;=8,0,8-$I14),$I15)
  )))</f>
        <v/>
      </c>
      <c r="W15" s="151">
        <f>MAX(0,V15-U15)</f>
        <v/>
      </c>
      <c r="X15" s="151">
        <f>IF(C15="","",C15-WEEKDAY(C15,1)+1)</f>
        <v/>
      </c>
      <c r="Y15" s="151">
        <f>SUMPRODUCT(($X$14:$X14=X15)*(($V$14:$V14)+($O$14:$O14)))+IF(X15=X14,$L$11,0)</f>
        <v/>
      </c>
      <c r="Z15" s="151" t="n"/>
      <c r="AA15" s="151" t="n"/>
      <c r="AB15" s="151" t="n"/>
      <c r="AC15" s="351" t="n"/>
      <c r="AD15" s="351" t="n"/>
      <c r="AE15" s="351" t="n"/>
      <c r="AF15" s="351" t="n"/>
    </row>
    <row r="16" ht="24" customHeight="1" s="348" thickBot="1">
      <c r="A16" s="154" t="inlineStr">
        <is>
          <t>On Day</t>
        </is>
      </c>
      <c r="B16" s="273" t="n"/>
      <c r="C16" s="90">
        <f>C14+1</f>
        <v/>
      </c>
      <c r="D16" s="8" t="n"/>
      <c r="E16" s="155">
        <f>IF(D16="", "",
 IF(D16=TIME(0,0,0), 0,
 IF(AND(D16&gt;=TIME(0,0,1), D16&lt;=TIME(2,0,0)), TIME(7,0,0),
 IF(AND(D16&gt;=TIME(6,0,0), D16&lt;=TIME(8,0,0)), TIME(12,0,0),
 IF(AND(D16&gt;TIME(8,0,0), D16&lt;=TIME(13,59,0)), TIME(15,0,0),
 IF(AND(D16&gt;=TIME(14,0,0), D16&lt;=TIME(17,59,0)), TIME(21,0,0),
 IF(AND(D16&gt;=TIME(18,0,0), D16&lt;=TIME(21,59,0)), TIME(0,0,0),
 IF(AND(D16&gt;=TIME(22,0,0), D16&lt;=TIME(23,59,59)), TIME(7,0,0), ""))))))))</f>
        <v/>
      </c>
      <c r="F16" s="156" t="n"/>
      <c r="G16" s="155">
        <f>IF(AND(D16&gt;=TIME(6,0,0),D16&lt;=TIME(8,0,0)),E16,"")</f>
        <v/>
      </c>
      <c r="H16" s="8" t="n"/>
      <c r="I16" s="30">
        <f>ROUND(IF(OR(D16="",E16="",E16=0),0,IF(H16="",MOD(E16-D16,1)*24,MOD(H16-D16,1)*24)),2)</f>
        <v/>
      </c>
      <c r="J16" s="157" t="n"/>
      <c r="K16" s="274" t="n"/>
      <c r="L16" s="271" t="n"/>
      <c r="M16" s="275">
        <f>MAX(0,V16-W16)</f>
        <v/>
      </c>
      <c r="N16" s="9">
        <f>(IF(OR($C16="",$D16=""),0,
 IF(OR($A16="Holiday",$A17="Holiday"),
    IF(ISNUMBER(MATCH(TRIM($B16),{"Phagwah","Good Friday","Easter Monday","Labour Day","Christmas","Eid ul Azha","Romans-2","Globe-12","Neptune P1"},0)),0,$I16),
 IF(AND(NOT(OR($A16="Annual Leave",$A17="Annual Leave")),$A16="Off day"),$I16,
  MAX(0,$I16-$V16)
  ))))+W16</f>
        <v/>
      </c>
      <c r="O16" s="9">
        <f>IF(AND(OR($A16="Holiday",$A17="Holiday"),
        ISNUMBER(MATCH(TRIM($B16),{"Phagwah","Good Friday","Easter Monday","Labour Day","Christmas","Eid ul Azha","Romans-2","Globe-12","Neptune P1"},0))),
   $I16,0)</f>
        <v/>
      </c>
      <c r="P16" s="9">
        <f>IF(OR($O$7="Canteen",$O$7="Head Office"),0,IF($I16&lt;=0,0,IF(OR(OR(TRIM($J16)="Hebrews",TRIM($J16)="Romans",TRIM($J16)="Romans-2",TRIM($J16)="Globe",TRIM($J16)="Globe-12",TRIM($J16)="Neptune P1"),AND($I17&gt;0,OR(TRIM($J17)="Hebrews",TRIM($J17)="Romans",TRIM($J17)="Romans-2",TRIM($J17)="Globe",TRIM($J17)="Globe-12",TRIM($J17)="Neptune P1"))),1,0)))</f>
        <v/>
      </c>
      <c r="Q16" s="10" t="n"/>
      <c r="R16" s="9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IF($I16&gt;0,1,0),
      0
   ),
0))</f>
        <v/>
      </c>
      <c r="S16" s="9">
        <f>IF(OR($A16="Annual Leave",$A17="Annual Leave"),IF($A16="Annual Leave",8,0),0)</f>
        <v/>
      </c>
      <c r="T16" s="91" t="n"/>
      <c r="U16" s="144">
        <f>MAX(0,40-Y16)</f>
        <v/>
      </c>
      <c r="V16" s="351">
        <f>IF(OR($C16="",$D16=""),0,
 IF(OR($A16="Holiday",$A17="Holiday"),0,
 IF(AND(NOT(OR($A16="Annual Leave",$A17="Annual Leave")),$A16="Off day"),0,
  IF($I16+$I17&gt;=8,IF($I16&gt;=8,8,$I16),$I16)
  )))</f>
        <v/>
      </c>
      <c r="W16" s="351">
        <f>MAX(0,V16-U16)</f>
        <v/>
      </c>
      <c r="X16" s="351">
        <f>IF(C16="","",C16-WEEKDAY(C16,1)+1)</f>
        <v/>
      </c>
      <c r="Y16" s="351">
        <f>SUMPRODUCT(($X$14:$X15=X16)*(($V$14:$V15)+($O$14:$O15)))+IF(X16=X14,$L$11,0)</f>
        <v/>
      </c>
      <c r="Z16" s="351" t="n"/>
      <c r="AA16" s="351" t="n"/>
      <c r="AB16" s="351" t="n"/>
      <c r="AC16" s="351" t="n"/>
      <c r="AD16" s="351" t="n"/>
      <c r="AE16" s="351" t="n"/>
      <c r="AF16" s="351" t="n"/>
    </row>
    <row r="17" ht="24" customHeight="1" s="348" thickBot="1">
      <c r="A17" s="154" t="inlineStr">
        <is>
          <t>On Day</t>
        </is>
      </c>
      <c r="B17" s="273" t="n"/>
      <c r="C17" s="90">
        <f>C16</f>
        <v/>
      </c>
      <c r="D17" s="276" t="n"/>
      <c r="E17" s="277">
        <f>IF(D17="", "",
 IF(D17=TIME(0,0,0), 0,
 IF(AND(D17&gt;=TIME(0,0,1), D17&lt;=TIME(2,0,0)), TIME(7,0,0),
 IF(AND(D17&gt;=TIME(6,0,0), D17&lt;=TIME(8,0,0)), TIME(12,0,0),
 IF(AND(D17&gt;TIME(8,0,0), D17&lt;=TIME(13,59,0)), TIME(15,0,0),
 IF(AND(D17&gt;=TIME(14,0,0), D17&lt;=TIME(17,59,0)), TIME(21,0,0),
 IF(AND(D17&gt;=TIME(18,0,0), D17&lt;=TIME(21,59,0)), TIME(0,0,0),
 IF(AND(D17&gt;=TIME(22,0,0), D17&lt;=TIME(23,59,59)), TIME(7,0,0), ""))))))))</f>
        <v/>
      </c>
      <c r="F17" s="156" t="n"/>
      <c r="G17" s="277">
        <f>IF(AND(D17&gt;=TIME(6,0,0),D17&lt;=TIME(8,0,0)),E17,"")</f>
        <v/>
      </c>
      <c r="H17" s="276" t="n"/>
      <c r="I17" s="30">
        <f>ROUND(IF(OR(D17="",E17="",E17=0),0,IF(H17="",MOD(E17-D17,1)*24,MOD(H17-D17,1)*24)),2)</f>
        <v/>
      </c>
      <c r="J17" s="158" t="n"/>
      <c r="K17" s="274" t="n"/>
      <c r="L17" s="271" t="n"/>
      <c r="M17" s="275">
        <f>MAX(0,V17-W17)</f>
        <v/>
      </c>
      <c r="N17" s="278">
        <f>(IF(OR($C17="",$D17=""),0,
 IF(OR($A16="Holiday",$A17="Holiday"),
    IF(ISNUMBER(MATCH(TRIM($B17),{"Phagwah","Good Friday","Easter Monday","Labour Day","Christmas","Eid ul Azha","Romans-2","Globe-12","Neptune P1"},0)),0,$I17),
 IF(AND(NOT(OR($A16="Annual Leave",$A17="Annual Leave")),$A17="Off day"),$I17,
  MAX(0,$I17-$V17)
  ))))+W17</f>
        <v/>
      </c>
      <c r="O17" s="278">
        <f>IF(AND(OR($A16="Holiday",$A17="Holiday"),
        ISNUMBER(MATCH(TRIM($B17),{"Phagwah","Good Friday","Easter Monday","Labour Day","Christmas","Eid ul Azha","Romans-2","Globe-12","Neptune P1"},0))),
   $I17,0)</f>
        <v/>
      </c>
      <c r="P17" s="278">
        <f>IF(OR($O$7="Canteen",$O$7="Head Office"),0,IF($I17&lt;=0,0,IF(AND($I16&lt;=0,OR(TRIM($J17)="Hebrews",TRIM($J17)="Romans",TRIM($J17)="Romans-2",TRIM($J17)="Globe",TRIM($J17)="Globe-12",TRIM($J17)="Neptune P1")),1,0)))</f>
        <v/>
      </c>
      <c r="Q17" s="279" t="n"/>
      <c r="R17" s="278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IF(AND($I16=0,$I17&gt;0),1,0),
      0
   ),
0))</f>
        <v/>
      </c>
      <c r="S17" s="278">
        <f>IF(OR($A16="Annual Leave",$A17="Annual Leave"),IF(AND($A16&lt;&gt;"Annual Leave",$A17="Annual Leave"),8,0),0)</f>
        <v/>
      </c>
      <c r="T17" s="280" t="n"/>
      <c r="U17" s="144">
        <f>MAX(0,40-Y17)</f>
        <v/>
      </c>
      <c r="V17" s="351">
        <f>IF(OR($C17="",$D17=""),0,
 IF(OR($A16="Holiday",$A17="Holiday"),0,
 IF(AND(NOT(OR($A16="Annual Leave",$A17="Annual Leave")),$A17="Off day"),0,
  IF($I16+$I17&gt;=8,IF($I16&gt;=8,0,8-$I16),$I17)
  )))</f>
        <v/>
      </c>
      <c r="W17" s="351">
        <f>MAX(0,V17-U17)</f>
        <v/>
      </c>
      <c r="X17" s="351">
        <f>IF(C17="","",C17-WEEKDAY(C17,1)+1)</f>
        <v/>
      </c>
      <c r="Y17" s="351">
        <f>SUMPRODUCT(($X$14:$X16=X17)*(($V$14:$V16)+($O$14:$O16)))+IF(X17=X14,$L$11,0)</f>
        <v/>
      </c>
      <c r="Z17" s="351" t="n"/>
      <c r="AA17" s="351" t="n"/>
      <c r="AB17" s="351" t="n"/>
      <c r="AC17" s="351" t="n"/>
      <c r="AD17" s="351" t="n"/>
      <c r="AE17" s="351" t="n"/>
      <c r="AF17" s="351" t="n"/>
    </row>
    <row r="18" ht="24" customHeight="1" s="348" thickBot="1">
      <c r="A18" s="159" t="inlineStr">
        <is>
          <t>On Day</t>
        </is>
      </c>
      <c r="B18" s="281" t="n"/>
      <c r="C18" s="92">
        <f>C16+1</f>
        <v/>
      </c>
      <c r="D18" s="31" t="n"/>
      <c r="E18" s="160">
        <f>IF(D18="", "",
 IF(D18=TIME(0,0,0), 0,
 IF(AND(D18&gt;=TIME(0,0,1), D18&lt;=TIME(2,0,0)), TIME(7,0,0),
 IF(AND(D18&gt;=TIME(6,0,0), D18&lt;=TIME(8,0,0)), TIME(12,0,0),
 IF(AND(D18&gt;TIME(8,0,0), D18&lt;=TIME(13,59,0)), TIME(15,0,0),
 IF(AND(D18&gt;=TIME(14,0,0), D18&lt;=TIME(17,59,0)), TIME(21,0,0),
 IF(AND(D18&gt;=TIME(18,0,0), D18&lt;=TIME(21,59,0)), TIME(0,0,0),
 IF(AND(D18&gt;=TIME(22,0,0), D18&lt;=TIME(23,59,59)), TIME(7,0,0), ""))))))))</f>
        <v/>
      </c>
      <c r="F18" s="161" t="n"/>
      <c r="G18" s="160">
        <f>IF(AND(D18&gt;=TIME(6,0,0),D18&lt;=TIME(8,0,0)),E18,"")</f>
        <v/>
      </c>
      <c r="H18" s="31" t="n"/>
      <c r="I18" s="32">
        <f>ROUND(IF(OR(D18="",E18="",E18=0),0,IF(H18="",MOD(E18-D18,1)*24,MOD(H18-D18,1)*24)),2)</f>
        <v/>
      </c>
      <c r="J18" s="162" t="n"/>
      <c r="K18" s="282" t="n"/>
      <c r="L18" s="271" t="n"/>
      <c r="M18" s="283">
        <f>MAX(0,V18-W18)</f>
        <v/>
      </c>
      <c r="N18" s="33">
        <f>(IF(OR($C18="",$D18=""),0,
 IF(OR($A18="Holiday",$A19="Holiday"),
    IF(ISNUMBER(MATCH(TRIM($B18),{"Phagwah","Good Friday","Easter Monday","Labour Day","Christmas","Eid ul Azha","Romans-2","Globe-12","Neptune P1"},0)),0,$I18),
 IF(AND(NOT(OR($A18="Annual Leave",$A19="Annual Leave")),$A18="Off day"),$I18,
  MAX(0,$I18-$V18)
  ))))+W18</f>
        <v/>
      </c>
      <c r="O18" s="33">
        <f>IF(AND(OR($A18="Holiday",$A19="Holiday"),
        ISNUMBER(MATCH(TRIM($B18),{"Phagwah","Good Friday","Easter Monday","Labour Day","Christmas","Eid ul Azha","Romans-2","Globe-12","Neptune P1"},0))),
   $I18,0)</f>
        <v/>
      </c>
      <c r="P18" s="33">
        <f>IF(OR($O$7="Canteen",$O$7="Head Office"),0,IF($I18&lt;=0,0,IF(OR(OR(TRIM($J18)="Hebrews",TRIM($J18)="Romans",TRIM($J18)="Romans-2",TRIM($J18)="Globe",TRIM($J18)="Globe-12",TRIM($J18)="Neptune P1"),AND($I19&gt;0,OR(TRIM($J19)="Hebrews",TRIM($J19)="Romans",TRIM($J19)="Romans-2",TRIM($J19)="Globe",TRIM($J19)="Globe-12",TRIM($J19)="Neptune P1"))),1,0)))</f>
        <v/>
      </c>
      <c r="Q18" s="34" t="n"/>
      <c r="R18" s="33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IF($I18&gt;0,1,0),
      0
   ),
0))</f>
        <v/>
      </c>
      <c r="S18" s="33">
        <f>IF(OR($A18="Annual Leave",$A19="Annual Leave"),IF($A18="Annual Leave",8,0),0)</f>
        <v/>
      </c>
      <c r="T18" s="35" t="n"/>
      <c r="U18" s="144">
        <f>MAX(0,40-Y18)</f>
        <v/>
      </c>
      <c r="V18" s="351">
        <f>IF(OR($C18="",$D18=""),0,
 IF(OR($A18="Holiday",$A19="Holiday"),0,
 IF(AND(NOT(OR($A18="Annual Leave",$A19="Annual Leave")),$A18="Off day"),0,
  IF($I18+$I19&gt;=8,IF($I18&gt;=8,8,$I18),$I18)
  )))</f>
        <v/>
      </c>
      <c r="W18" s="351">
        <f>MAX(0,V18-U18)</f>
        <v/>
      </c>
      <c r="X18" s="351">
        <f>IF(C18="","",C18-WEEKDAY(C18,1)+1)</f>
        <v/>
      </c>
      <c r="Y18" s="351">
        <f>SUMPRODUCT(($X$14:$X17=X18)*(($V$14:$V17)+($O$14:$O17)))+IF(X18=X14,$L$11,0)</f>
        <v/>
      </c>
      <c r="Z18" s="351" t="n"/>
      <c r="AA18" s="351" t="n"/>
      <c r="AB18" s="351" t="n"/>
      <c r="AC18" s="351" t="n"/>
      <c r="AD18" s="351" t="n"/>
      <c r="AE18" s="351" t="n"/>
      <c r="AF18" s="351" t="n"/>
    </row>
    <row r="19" ht="24" customHeight="1" s="348" thickBot="1">
      <c r="A19" s="159" t="inlineStr">
        <is>
          <t>On Day</t>
        </is>
      </c>
      <c r="B19" s="281" t="n"/>
      <c r="C19" s="93">
        <f>C18</f>
        <v/>
      </c>
      <c r="D19" s="36" t="n"/>
      <c r="E19" s="163">
        <f>IF(D19="", "",
 IF(D19=TIME(0,0,0), 0,
 IF(AND(D19&gt;=TIME(0,0,1), D19&lt;=TIME(2,0,0)), TIME(7,0,0),
 IF(AND(D19&gt;=TIME(6,0,0), D19&lt;=TIME(8,0,0)), TIME(12,0,0),
 IF(AND(D19&gt;TIME(8,0,0), D19&lt;=TIME(13,59,0)), TIME(15,0,0),
 IF(AND(D19&gt;=TIME(14,0,0), D19&lt;=TIME(17,59,0)), TIME(21,0,0),
 IF(AND(D19&gt;=TIME(18,0,0), D19&lt;=TIME(21,59,0)), TIME(0,0,0),
 IF(AND(D19&gt;=TIME(22,0,0), D19&lt;=TIME(23,59,59)), TIME(7,0,0), ""))))))))</f>
        <v/>
      </c>
      <c r="F19" s="164" t="n"/>
      <c r="G19" s="163">
        <f>IF(AND(D19&gt;=TIME(6,0,0),D19&lt;=TIME(8,0,0)),E19,"")</f>
        <v/>
      </c>
      <c r="H19" s="36" t="n"/>
      <c r="I19" s="37">
        <f>ROUND(IF(OR(D19="",E19="",E19=0),0,IF(H19="",MOD(E19-D19,1)*24,MOD(H19-D19,1)*24)),2)</f>
        <v/>
      </c>
      <c r="J19" s="162" t="n"/>
      <c r="K19" s="282" t="n"/>
      <c r="L19" s="271" t="n"/>
      <c r="M19" s="283">
        <f>MAX(0,V19-W19)</f>
        <v/>
      </c>
      <c r="N19" s="38">
        <f>(IF(OR($C19="",$D19=""),0,
 IF(OR($A18="Holiday",$A19="Holiday"),
    IF(ISNUMBER(MATCH(TRIM($B19),{"Phagwah","Good Friday","Easter Monday","Labour Day","Christmas","Eid ul Azha","Romans-2","Globe-12","Neptune P1"},0)),0,$I19),
 IF(AND(NOT(OR($A18="Annual Leave",$A19="Annual Leave")),$A19="Off day"),$I19,
  MAX(0,$I19-$V19)
  ))))+W19</f>
        <v/>
      </c>
      <c r="O19" s="38">
        <f>IF(AND(OR($A18="Holiday",$A19="Holiday"),
        ISNUMBER(MATCH(TRIM($B19),{"Phagwah","Good Friday","Easter Monday","Labour Day","Christmas","Eid ul Azha","Romans-2","Globe-12","Neptune P1"},0))),
   $I19,0)</f>
        <v/>
      </c>
      <c r="P19" s="38">
        <f>IF(OR($O$7="Canteen",$O$7="Head Office"),0,IF($I19&lt;=0,0,IF(AND($I18&lt;=0,OR(TRIM($J19)="Hebrews",TRIM($J19)="Romans",TRIM($J19)="Romans-2",TRIM($J19)="Globe",TRIM($J19)="Globe-12",TRIM($J19)="Neptune P1")),1,0)))</f>
        <v/>
      </c>
      <c r="Q19" s="39" t="n"/>
      <c r="R19" s="38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IF(AND($I18=0,$I19&gt;0),1,0),
      0
   ),
0))</f>
        <v/>
      </c>
      <c r="S19" s="38">
        <f>IF(OR($A18="Annual Leave",$A19="Annual Leave"),IF(AND($A18&lt;&gt;"Annual Leave",$A19="Annual Leave"),8,0),0)</f>
        <v/>
      </c>
      <c r="T19" s="40" t="n"/>
      <c r="U19" s="144">
        <f>MAX(0,40-Y19)</f>
        <v/>
      </c>
      <c r="V19" s="351">
        <f>IF(OR($C19="",$D19=""),0,
 IF(OR($A18="Holiday",$A19="Holiday"),0,
 IF(AND(NOT(OR($A18="Annual Leave",$A19="Annual Leave")),$A19="Off day"),0,
  IF($I18+$I19&gt;=8,IF($I18&gt;=8,0,8-$I18),$I19)
  )))</f>
        <v/>
      </c>
      <c r="W19" s="351">
        <f>MAX(0,V19-U19)</f>
        <v/>
      </c>
      <c r="X19" s="351">
        <f>IF(C19="","",C19-WEEKDAY(C19,1)+1)</f>
        <v/>
      </c>
      <c r="Y19" s="351">
        <f>SUMPRODUCT(($X$14:$X18=X19)*(($V$14:$V18)+($O$14:$O18)))+IF(X19=X14,$L$11,0)</f>
        <v/>
      </c>
      <c r="Z19" s="351" t="n"/>
      <c r="AA19" s="351" t="n"/>
      <c r="AB19" s="351" t="n"/>
      <c r="AC19" s="351" t="n"/>
      <c r="AD19" s="351" t="n"/>
      <c r="AE19" s="351" t="n"/>
      <c r="AF19" s="351" t="n"/>
    </row>
    <row r="20" ht="24" customHeight="1" s="348" thickBot="1">
      <c r="A20" s="165" t="inlineStr">
        <is>
          <t>On Day</t>
        </is>
      </c>
      <c r="B20" s="284" t="n"/>
      <c r="C20" s="94">
        <f>C18+1</f>
        <v/>
      </c>
      <c r="D20" s="41" t="n"/>
      <c r="E20" s="166">
        <f>IF(D20="", "",
 IF(D20=TIME(0,0,0), 0,
 IF(AND(D20&gt;=TIME(0,0,1), D20&lt;=TIME(2,0,0)), TIME(7,0,0),
 IF(AND(D20&gt;=TIME(6,0,0), D20&lt;=TIME(8,0,0)), TIME(12,0,0),
 IF(AND(D20&gt;TIME(8,0,0), D20&lt;=TIME(13,59,0)), TIME(15,0,0),
 IF(AND(D20&gt;=TIME(14,0,0), D20&lt;=TIME(17,59,0)), TIME(21,0,0),
 IF(AND(D20&gt;=TIME(18,0,0), D20&lt;=TIME(21,59,0)), TIME(0,0,0),
 IF(AND(D20&gt;=TIME(22,0,0), D20&lt;=TIME(23,59,59)), TIME(7,0,0), ""))))))))</f>
        <v/>
      </c>
      <c r="F20" s="167" t="n"/>
      <c r="G20" s="166">
        <f>IF(AND(D20&gt;=TIME(6,0,0),D20&lt;=TIME(8,0,0)),E20,"")</f>
        <v/>
      </c>
      <c r="H20" s="41" t="n"/>
      <c r="I20" s="95">
        <f>ROUND(IF(OR(D20="",E20="",E20=0),0,IF(H20="",MOD(E20-D20,1)*24,MOD(H20-D20,1)*24)),2)</f>
        <v/>
      </c>
      <c r="J20" s="168" t="n"/>
      <c r="K20" s="285" t="n"/>
      <c r="L20" s="271" t="n"/>
      <c r="M20" s="286">
        <f>MAX(0,V20-W20)</f>
        <v/>
      </c>
      <c r="N20" s="42">
        <f>(IF(OR($C20="",$D20=""),0,
 IF(OR($A20="Holiday",$A21="Holiday"),
    IF(ISNUMBER(MATCH(TRIM($B20),{"Phagwah","Good Friday","Easter Monday","Labour Day","Christmas","Eid ul Azha","Romans-2","Globe-12","Neptune P1"},0)),0,$I20),
 IF(AND(NOT(OR($A20="Annual Leave",$A21="Annual Leave")),$A20="Off day"),$I20,
  MAX(0,$I20-$V20)
  ))))+W20</f>
        <v/>
      </c>
      <c r="O20" s="42">
        <f>IF(AND(OR($A20="Holiday",$A21="Holiday"),
        ISNUMBER(MATCH(TRIM($B20),{"Phagwah","Good Friday","Easter Monday","Labour Day","Christmas","Eid ul Azha","Romans-2","Globe-12","Neptune P1"},0))),
   $I20,0)</f>
        <v/>
      </c>
      <c r="P20" s="42">
        <f>IF(OR($O$7="Canteen",$O$7="Head Office"),0,IF($I20&lt;=0,0,IF(OR(OR(TRIM($J20)="Hebrews",TRIM($J20)="Romans",TRIM($J20)="Romans-2",TRIM($J20)="Globe",TRIM($J20)="Globe-12",TRIM($J20)="Neptune P1"),AND($I21&gt;0,OR(TRIM($J21)="Hebrews",TRIM($J21)="Romans",TRIM($J21)="Romans-2",TRIM($J21)="Globe",TRIM($J21)="Globe-12",TRIM($J21)="Neptune P1"))),1,0)))</f>
        <v/>
      </c>
      <c r="Q20" s="43" t="n"/>
      <c r="R20" s="42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IF($I20&gt;0,1,0),
      0
   ),
0))</f>
        <v/>
      </c>
      <c r="S20" s="42">
        <f>IF(OR($A20="Annual Leave",$A21="Annual Leave"),IF($A20="Annual Leave",8,0),0)</f>
        <v/>
      </c>
      <c r="T20" s="96" t="n"/>
      <c r="U20" s="144">
        <f>MAX(0,40-Y20)</f>
        <v/>
      </c>
      <c r="V20" s="351">
        <f>IF(OR($C20="",$D20=""),0,
 IF(OR($A20="Holiday",$A21="Holiday"),0,
 IF(AND(NOT(OR($A20="Annual Leave",$A21="Annual Leave")),$A20="Off day"),0,
  IF($I20+$I21&gt;=8,IF($I20&gt;=8,8,$I20),$I20)
  )))</f>
        <v/>
      </c>
      <c r="W20" s="351">
        <f>MAX(0,V20-U20)</f>
        <v/>
      </c>
      <c r="X20" s="351">
        <f>IF(C20="","",C20-WEEKDAY(C20,1)+1)</f>
        <v/>
      </c>
      <c r="Y20" s="351">
        <f>SUMPRODUCT(($X$14:$X19=X20)*(($V$14:$V19)+($O$14:$O19)))+IF(X20=X14,$L$11,0)</f>
        <v/>
      </c>
      <c r="Z20" s="351" t="n"/>
      <c r="AA20" s="351" t="n"/>
      <c r="AB20" s="351" t="n"/>
      <c r="AC20" s="351" t="n"/>
      <c r="AD20" s="351" t="n"/>
      <c r="AE20" s="351" t="n"/>
      <c r="AF20" s="351" t="n"/>
    </row>
    <row r="21" ht="24" customHeight="1" s="348" thickBot="1">
      <c r="A21" s="165" t="inlineStr">
        <is>
          <t>On Day</t>
        </is>
      </c>
      <c r="B21" s="284" t="n"/>
      <c r="C21" s="94">
        <f>C20</f>
        <v/>
      </c>
      <c r="D21" s="287" t="n"/>
      <c r="E21" s="288">
        <f>IF(D21="", "",
 IF(D21=TIME(0,0,0), 0,
 IF(AND(D21&gt;=TIME(0,0,1), D21&lt;=TIME(2,0,0)), TIME(7,0,0),
 IF(AND(D21&gt;=TIME(6,0,0), D21&lt;=TIME(8,0,0)), TIME(12,0,0),
 IF(AND(D21&gt;TIME(8,0,0), D21&lt;=TIME(13,59,0)), TIME(15,0,0),
 IF(AND(D21&gt;=TIME(14,0,0), D21&lt;=TIME(17,59,0)), TIME(21,0,0),
 IF(AND(D21&gt;=TIME(18,0,0), D21&lt;=TIME(21,59,0)), TIME(0,0,0),
 IF(AND(D21&gt;=TIME(22,0,0), D21&lt;=TIME(23,59,59)), TIME(7,0,0), ""))))))))</f>
        <v/>
      </c>
      <c r="F21" s="167" t="n"/>
      <c r="G21" s="288">
        <f>IF(AND(D21&gt;=TIME(6,0,0),D21&lt;=TIME(8,0,0)),E21,"")</f>
        <v/>
      </c>
      <c r="H21" s="287" t="n"/>
      <c r="I21" s="95">
        <f>ROUND(IF(OR(D21="",E21="",E21=0),0,IF(H21="",MOD(E21-D21,1)*24,MOD(H21-D21,1)*24)),2)</f>
        <v/>
      </c>
      <c r="J21" s="169" t="n"/>
      <c r="K21" s="285" t="n"/>
      <c r="L21" s="271" t="n"/>
      <c r="M21" s="286">
        <f>MAX(0,V21-W21)</f>
        <v/>
      </c>
      <c r="N21" s="289">
        <f>(IF(OR($C21="",$D21=""),0,
 IF(OR($A20="Holiday",$A21="Holiday"),
    IF(ISNUMBER(MATCH(TRIM($B21),{"Phagwah","Good Friday","Easter Monday","Labour Day","Christmas","Eid ul Azha","Romans-2","Globe-12","Neptune P1"},0)),0,$I21),
 IF(AND(NOT(OR($A20="Annual Leave",$A21="Annual Leave")),$A21="Off day"),$I21,
  MAX(0,$I21-$V21)
  ))))+W21</f>
        <v/>
      </c>
      <c r="O21" s="289">
        <f>IF(AND(OR($A20="Holiday",$A21="Holiday"),
        ISNUMBER(MATCH(TRIM($B21),{"Phagwah","Good Friday","Easter Monday","Labour Day","Christmas","Eid ul Azha","Romans-2","Globe-12","Neptune P1"},0))),
   $I21,0)</f>
        <v/>
      </c>
      <c r="P21" s="289">
        <f>IF(OR($O$7="Canteen",$O$7="Head Office"),0,IF($I21&lt;=0,0,IF(AND($I20&lt;=0,OR(TRIM($J21)="Hebrews",TRIM($J21)="Romans",TRIM($J21)="Romans-2",TRIM($J21)="Globe",TRIM($J21)="Globe-12",TRIM($J21)="Neptune P1")),1,0)))</f>
        <v/>
      </c>
      <c r="Q21" s="290" t="n"/>
      <c r="R21" s="289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IF(AND($I20=0,$I21&gt;0),1,0),
      0
   ),
0))</f>
        <v/>
      </c>
      <c r="S21" s="289">
        <f>IF(OR($A20="Annual Leave",$A21="Annual Leave"),IF(AND($A20&lt;&gt;"Annual Leave",$A21="Annual Leave"),8,0),0)</f>
        <v/>
      </c>
      <c r="T21" s="291" t="n"/>
      <c r="U21" s="144">
        <f>MAX(0,40-Y21)</f>
        <v/>
      </c>
      <c r="V21" s="351">
        <f>IF(OR($C21="",$D21=""),0,
 IF(OR($A20="Holiday",$A21="Holiday"),0,
 IF(AND(NOT(OR($A20="Annual Leave",$A21="Annual Leave")),$A21="Off day"),0,
  IF($I20+$I21&gt;=8,IF($I20&gt;=8,0,8-$I20),$I21)
  )))</f>
        <v/>
      </c>
      <c r="W21" s="351">
        <f>MAX(0,V21-U21)</f>
        <v/>
      </c>
      <c r="X21" s="351">
        <f>IF(C21="","",C21-WEEKDAY(C21,1)+1)</f>
        <v/>
      </c>
      <c r="Y21" s="351">
        <f>SUMPRODUCT(($X$14:$X20=X21)*(($V$14:$V20)+($O$14:$O20)))+IF(X21=X14,$L$11,0)</f>
        <v/>
      </c>
      <c r="Z21" s="351" t="n"/>
      <c r="AA21" s="351" t="n"/>
      <c r="AB21" s="351" t="n"/>
      <c r="AC21" s="351" t="n"/>
      <c r="AD21" s="351" t="n"/>
      <c r="AE21" s="351" t="n"/>
      <c r="AF21" s="351" t="n"/>
    </row>
    <row r="22" ht="24" customHeight="1" s="348" thickBot="1">
      <c r="A22" s="170" t="inlineStr">
        <is>
          <t>On Day</t>
        </is>
      </c>
      <c r="B22" s="292" t="n"/>
      <c r="C22" s="97">
        <f>C20+1</f>
        <v/>
      </c>
      <c r="D22" s="44" t="n"/>
      <c r="E22" s="171">
        <f>IF(D22="", "",
 IF(D22=TIME(0,0,0), 0,
 IF(AND(D22&gt;=TIME(0,0,1), D22&lt;=TIME(2,0,0)), TIME(7,0,0),
 IF(AND(D22&gt;=TIME(6,0,0), D22&lt;=TIME(8,0,0)), TIME(12,0,0),
 IF(AND(D22&gt;TIME(8,0,0), D22&lt;=TIME(13,59,0)), TIME(15,0,0),
 IF(AND(D22&gt;=TIME(14,0,0), D22&lt;=TIME(17,59,0)), TIME(21,0,0),
 IF(AND(D22&gt;=TIME(18,0,0), D22&lt;=TIME(21,59,0)), TIME(0,0,0),
 IF(AND(D22&gt;=TIME(22,0,0), D22&lt;=TIME(23,59,59)), TIME(7,0,0), ""))))))))</f>
        <v/>
      </c>
      <c r="F22" s="172" t="n"/>
      <c r="G22" s="171">
        <f>IF(AND(D22&gt;=TIME(6,0,0),D22&lt;=TIME(8,0,0)),E22,"")</f>
        <v/>
      </c>
      <c r="H22" s="44" t="n"/>
      <c r="I22" s="45">
        <f>ROUND(IF(OR(D22="",E22="",E22=0),0,IF(H22="",MOD(E22-D22,1)*24,MOD(H22-D22,1)*24)),2)</f>
        <v/>
      </c>
      <c r="J22" s="173" t="n"/>
      <c r="K22" s="293" t="n"/>
      <c r="L22" s="271" t="n"/>
      <c r="M22" s="294">
        <f>MAX(0,V22-W22)</f>
        <v/>
      </c>
      <c r="N22" s="46">
        <f>(IF(OR($C22="",$D22=""),0,
 IF(OR($A22="Holiday",$A23="Holiday"),
    IF(ISNUMBER(MATCH(TRIM($B22),{"Phagwah","Good Friday","Easter Monday","Labour Day","Christmas","Eid ul Azha","Romans-2","Globe-12","Neptune P1"},0)),0,$I22),
 IF(AND(NOT(OR($A22="Annual Leave",$A23="Annual Leave")),$A22="Off day"),$I22,
  MAX(0,$I22-$V22)
  ))))+W22</f>
        <v/>
      </c>
      <c r="O22" s="46">
        <f>IF(AND(OR($A22="Holiday",$A23="Holiday"),
        ISNUMBER(MATCH(TRIM($B22),{"Phagwah","Good Friday","Easter Monday","Labour Day","Christmas","Eid ul Azha","Romans-2","Globe-12","Neptune P1"},0))),
   $I22,0)</f>
        <v/>
      </c>
      <c r="P22" s="46">
        <f>IF(OR($O$7="Canteen",$O$7="Head Office"),0,IF($I22&lt;=0,0,IF(OR(OR(TRIM($J22)="Hebrews",TRIM($J22)="Romans",TRIM($J22)="Romans-2",TRIM($J22)="Globe",TRIM($J22)="Globe-12",TRIM($J22)="Neptune P1"),AND($I23&gt;0,OR(TRIM($J23)="Hebrews",TRIM($J23)="Romans",TRIM($J23)="Romans-2",TRIM($J23)="Globe",TRIM($J23)="Globe-12",TRIM($J23)="Neptune P1"))),1,0)))</f>
        <v/>
      </c>
      <c r="Q22" s="47" t="n"/>
      <c r="R22" s="46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IF($I22&gt;0,1,0),
      0
   ),
0))</f>
        <v/>
      </c>
      <c r="S22" s="46">
        <f>IF(OR($A22="Annual Leave",$A23="Annual Leave"),IF($A22="Annual Leave",8,0),0)</f>
        <v/>
      </c>
      <c r="T22" s="48" t="n"/>
      <c r="U22" s="144">
        <f>MAX(0,40-Y22)</f>
        <v/>
      </c>
      <c r="V22" s="351">
        <f>IF(OR($C22="",$D22=""),0,
 IF(OR($A22="Holiday",$A23="Holiday"),0,
 IF(AND(NOT(OR($A22="Annual Leave",$A23="Annual Leave")),$A22="Off day"),0,
  IF($I22+$I23&gt;=8,IF($I22&gt;=8,8,$I22),$I22)
  )))</f>
        <v/>
      </c>
      <c r="W22" s="351">
        <f>MAX(0,V22-U22)</f>
        <v/>
      </c>
      <c r="X22" s="351">
        <f>IF(C22="","",C22-WEEKDAY(C22,1)+1)</f>
        <v/>
      </c>
      <c r="Y22" s="351">
        <f>SUMPRODUCT(($X$14:$X21=X22)*(($V$14:$V21)+($O$14:$O21)))+IF(X22=X14,$L$11,0)</f>
        <v/>
      </c>
      <c r="Z22" s="351" t="n"/>
      <c r="AA22" s="351" t="n"/>
      <c r="AB22" s="351" t="n"/>
      <c r="AC22" s="351" t="n"/>
      <c r="AD22" s="351" t="n"/>
      <c r="AE22" s="351" t="n"/>
      <c r="AF22" s="351" t="n"/>
    </row>
    <row r="23" ht="24" customHeight="1" s="348" thickBot="1">
      <c r="A23" s="170" t="inlineStr">
        <is>
          <t>On Day</t>
        </is>
      </c>
      <c r="B23" s="292" t="n"/>
      <c r="C23" s="98">
        <f>C22</f>
        <v/>
      </c>
      <c r="D23" s="49" t="n"/>
      <c r="E23" s="174">
        <f>IF(D23="", "",
 IF(D23=TIME(0,0,0), 0,
 IF(AND(D23&gt;=TIME(0,0,1), D23&lt;=TIME(2,0,0)), TIME(7,0,0),
 IF(AND(D23&gt;=TIME(6,0,0), D23&lt;=TIME(8,0,0)), TIME(12,0,0),
 IF(AND(D23&gt;TIME(8,0,0), D23&lt;=TIME(13,59,0)), TIME(15,0,0),
 IF(AND(D23&gt;=TIME(14,0,0), D23&lt;=TIME(17,59,0)), TIME(21,0,0),
 IF(AND(D23&gt;=TIME(18,0,0), D23&lt;=TIME(21,59,0)), TIME(0,0,0),
 IF(AND(D23&gt;=TIME(22,0,0), D23&lt;=TIME(23,59,59)), TIME(7,0,0), ""))))))))</f>
        <v/>
      </c>
      <c r="F23" s="175" t="n"/>
      <c r="G23" s="174">
        <f>IF(AND(D23&gt;=TIME(6,0,0),D23&lt;=TIME(8,0,0)),E23,"")</f>
        <v/>
      </c>
      <c r="H23" s="49" t="n"/>
      <c r="I23" s="50">
        <f>ROUND(IF(OR(D23="",E23="",E23=0),0,IF(H23="",MOD(E23-D23,1)*24,MOD(H23-D23,1)*24)),2)</f>
        <v/>
      </c>
      <c r="J23" s="173" t="n"/>
      <c r="K23" s="293" t="n"/>
      <c r="L23" s="271" t="n"/>
      <c r="M23" s="294">
        <f>MAX(0,V23-W23)</f>
        <v/>
      </c>
      <c r="N23" s="51">
        <f>(IF(OR($C23="",$D23=""),0,
 IF(OR($A22="Holiday",$A23="Holiday"),
    IF(ISNUMBER(MATCH(TRIM($B23),{"Phagwah","Good Friday","Easter Monday","Labour Day","Christmas","Eid ul Azha","Romans-2","Globe-12","Neptune P1"},0)),0,$I23),
 IF(AND(NOT(OR($A22="Annual Leave",$A23="Annual Leave")),$A23="Off day"),$I23,
  MAX(0,$I23-$V23)
  ))))+W23</f>
        <v/>
      </c>
      <c r="O23" s="51">
        <f>IF(AND(OR($A22="Holiday",$A23="Holiday"),
        ISNUMBER(MATCH(TRIM($B23),{"Phagwah","Good Friday","Easter Monday","Labour Day","Christmas","Eid ul Azha","Romans-2","Globe-12","Neptune P1"},0))),
   $I23,0)</f>
        <v/>
      </c>
      <c r="P23" s="51">
        <f>IF(OR($O$7="Canteen",$O$7="Head Office"),0,IF($I23&lt;=0,0,IF(AND($I22&lt;=0,OR(TRIM($J23)="Hebrews",TRIM($J23)="Romans",TRIM($J23)="Romans-2",TRIM($J23)="Globe",TRIM($J23)="Globe-12",TRIM($J23)="Neptune P1")),1,0)))</f>
        <v/>
      </c>
      <c r="Q23" s="52" t="n"/>
      <c r="R23" s="51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IF(AND($I22=0,$I23&gt;0),1,0),
      0
   ),
0))</f>
        <v/>
      </c>
      <c r="S23" s="51">
        <f>IF(OR($A22="Annual Leave",$A23="Annual Leave"),IF(AND($A22&lt;&gt;"Annual Leave",$A23="Annual Leave"),8,0),0)</f>
        <v/>
      </c>
      <c r="T23" s="53" t="n"/>
      <c r="U23" s="144">
        <f>MAX(0,40-Y23)</f>
        <v/>
      </c>
      <c r="V23" s="351">
        <f>IF(OR($C23="",$D23=""),0,
 IF(OR($A22="Holiday",$A23="Holiday"),0,
 IF(AND(NOT(OR($A22="Annual Leave",$A23="Annual Leave")),$A23="Off day"),0,
  IF($I22+$I23&gt;=8,IF($I22&gt;=8,0,8-$I22),$I23)
  )))</f>
        <v/>
      </c>
      <c r="W23" s="351">
        <f>MAX(0,V23-U23)</f>
        <v/>
      </c>
      <c r="X23" s="351">
        <f>IF(C23="","",C23-WEEKDAY(C23,1)+1)</f>
        <v/>
      </c>
      <c r="Y23" s="351">
        <f>SUMPRODUCT(($X$14:$X22=X23)*(($V$14:$V22)+($O$14:$O22)))+IF(X23=X14,$L$11,0)</f>
        <v/>
      </c>
      <c r="Z23" s="351" t="n"/>
      <c r="AA23" s="351" t="n"/>
      <c r="AB23" s="351" t="n"/>
      <c r="AC23" s="351" t="n"/>
      <c r="AD23" s="351" t="n"/>
      <c r="AE23" s="351" t="n"/>
      <c r="AF23" s="351" t="n"/>
    </row>
    <row r="24" ht="24" customHeight="1" s="348" thickBot="1">
      <c r="A24" s="154" t="inlineStr">
        <is>
          <t>On Day</t>
        </is>
      </c>
      <c r="B24" s="273" t="n"/>
      <c r="C24" s="90">
        <f>C22+1</f>
        <v/>
      </c>
      <c r="D24" s="8" t="n"/>
      <c r="E24" s="155">
        <f>IF(D24="", "",
 IF(D24=TIME(0,0,0), 0,
 IF(AND(D24&gt;=TIME(0,0,1), D24&lt;=TIME(2,0,0)), TIME(7,0,0),
 IF(AND(D24&gt;=TIME(6,0,0), D24&lt;=TIME(8,0,0)), TIME(12,0,0),
 IF(AND(D24&gt;TIME(8,0,0), D24&lt;=TIME(13,59,0)), TIME(15,0,0),
 IF(AND(D24&gt;=TIME(14,0,0), D24&lt;=TIME(17,59,0)), TIME(21,0,0),
 IF(AND(D24&gt;=TIME(18,0,0), D24&lt;=TIME(21,59,0)), TIME(0,0,0),
 IF(AND(D24&gt;=TIME(22,0,0), D24&lt;=TIME(23,59,59)), TIME(7,0,0), ""))))))))</f>
        <v/>
      </c>
      <c r="F24" s="156" t="n"/>
      <c r="G24" s="155">
        <f>IF(AND(D24&gt;=TIME(6,0,0),D24&lt;=TIME(8,0,0)),E24,"")</f>
        <v/>
      </c>
      <c r="H24" s="8" t="n"/>
      <c r="I24" s="30">
        <f>ROUND(IF(OR(D24="",E24="",E24=0),0,IF(H24="",MOD(E24-D24,1)*24,MOD(H24-D24,1)*24)),2)</f>
        <v/>
      </c>
      <c r="J24" s="157" t="n"/>
      <c r="K24" s="274" t="n"/>
      <c r="L24" s="271" t="n"/>
      <c r="M24" s="275">
        <f>MAX(0,V24-W24)</f>
        <v/>
      </c>
      <c r="N24" s="9">
        <f>(IF(OR($C24="",$D24=""),0,
 IF(OR($A24="Holiday",$A25="Holiday"),
    IF(ISNUMBER(MATCH(TRIM($B24),{"Phagwah","Good Friday","Easter Monday","Labour Day","Christmas","Eid ul Azha","Romans-2","Globe-12","Neptune P1"},0)),0,$I24),
 IF(AND(NOT(OR($A24="Annual Leave",$A25="Annual Leave")),$A24="Off day"),$I24,
  MAX(0,$I24-$V24)
  ))))+W24</f>
        <v/>
      </c>
      <c r="O24" s="9">
        <f>IF(AND(OR($A24="Holiday",$A25="Holiday"),
        ISNUMBER(MATCH(TRIM($B24),{"Phagwah","Good Friday","Easter Monday","Labour Day","Christmas","Eid ul Azha","Romans-2","Globe-12","Neptune P1"},0))),
   $I24,0)</f>
        <v/>
      </c>
      <c r="P24" s="9">
        <f>IF(OR($O$7="Canteen",$O$7="Head Office"),0,IF($I24&lt;=0,0,IF(OR(OR(TRIM($J24)="Hebrews",TRIM($J24)="Romans",TRIM($J24)="Romans-2",TRIM($J24)="Globe",TRIM($J24)="Globe-12",TRIM($J24)="Neptune P1"),AND($I25&gt;0,OR(TRIM($J25)="Hebrews",TRIM($J25)="Romans",TRIM($J25)="Romans-2",TRIM($J25)="Globe",TRIM($J25)="Globe-12",TRIM($J25)="Neptune P1"))),1,0)))</f>
        <v/>
      </c>
      <c r="Q24" s="10" t="n"/>
      <c r="R24" s="9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IF($I24&gt;0,1,0),
      0
   ),
0))</f>
        <v/>
      </c>
      <c r="S24" s="9">
        <f>IF(OR($A24="Annual Leave",$A25="Annual Leave"),IF($A24="Annual Leave",8,0),0)</f>
        <v/>
      </c>
      <c r="T24" s="91" t="n"/>
      <c r="U24" s="144">
        <f>MAX(0,40-Y24)</f>
        <v/>
      </c>
      <c r="V24" s="351">
        <f>IF(OR($C24="",$D24=""),0,
 IF(OR($A24="Holiday",$A25="Holiday"),0,
 IF(AND(NOT(OR($A24="Annual Leave",$A25="Annual Leave")),$A24="Off day"),0,
  IF($I24+$I25&gt;=8,IF($I24&gt;=8,8,$I24),$I24)
  )))</f>
        <v/>
      </c>
      <c r="W24" s="351">
        <f>MAX(0,V24-U24)</f>
        <v/>
      </c>
      <c r="X24" s="351">
        <f>IF(C24="","",C24-WEEKDAY(C24,1)+1)</f>
        <v/>
      </c>
      <c r="Y24" s="351">
        <f>SUMPRODUCT(($X$14:$X23=X24)*(($V$14:$V23)+($O$14:$O23)))+IF(X24=X14,$L$11,0)</f>
        <v/>
      </c>
      <c r="Z24" s="351" t="n"/>
      <c r="AA24" s="351" t="n"/>
      <c r="AB24" s="351" t="n"/>
      <c r="AC24" s="351" t="n"/>
      <c r="AD24" s="351" t="n"/>
      <c r="AE24" s="351" t="n"/>
      <c r="AF24" s="351" t="n"/>
    </row>
    <row r="25" ht="24" customHeight="1" s="348" thickBot="1">
      <c r="A25" s="154" t="inlineStr">
        <is>
          <t>On Day</t>
        </is>
      </c>
      <c r="B25" s="273" t="n"/>
      <c r="C25" s="90">
        <f>C24</f>
        <v/>
      </c>
      <c r="D25" s="276" t="n"/>
      <c r="E25" s="277">
        <f>IF(D25="", "",
 IF(D25=TIME(0,0,0), 0,
 IF(AND(D25&gt;=TIME(0,0,1), D25&lt;=TIME(2,0,0)), TIME(7,0,0),
 IF(AND(D25&gt;=TIME(6,0,0), D25&lt;=TIME(8,0,0)), TIME(12,0,0),
 IF(AND(D25&gt;TIME(8,0,0), D25&lt;=TIME(13,59,0)), TIME(15,0,0),
 IF(AND(D25&gt;=TIME(14,0,0), D25&lt;=TIME(17,59,0)), TIME(21,0,0),
 IF(AND(D25&gt;=TIME(18,0,0), D25&lt;=TIME(21,59,0)), TIME(0,0,0),
 IF(AND(D25&gt;=TIME(22,0,0), D25&lt;=TIME(23,59,59)), TIME(7,0,0), ""))))))))</f>
        <v/>
      </c>
      <c r="F25" s="156" t="n"/>
      <c r="G25" s="277">
        <f>IF(AND(D25&gt;=TIME(6,0,0),D25&lt;=TIME(8,0,0)),E25,"")</f>
        <v/>
      </c>
      <c r="H25" s="276" t="n"/>
      <c r="I25" s="30">
        <f>ROUND(IF(OR(D25="",E25="",E25=0),0,IF(H25="",MOD(E25-D25,1)*24,MOD(H25-D25,1)*24)),2)</f>
        <v/>
      </c>
      <c r="J25" s="158" t="n"/>
      <c r="K25" s="274" t="n"/>
      <c r="L25" s="271" t="n"/>
      <c r="M25" s="275">
        <f>MAX(0,V25-W25)</f>
        <v/>
      </c>
      <c r="N25" s="278">
        <f>(IF(OR($C25="",$D25=""),0,
 IF(OR($A24="Holiday",$A25="Holiday"),
    IF(ISNUMBER(MATCH(TRIM($B25),{"Phagwah","Good Friday","Easter Monday","Labour Day","Christmas","Eid ul Azha","Romans-2","Globe-12","Neptune P1"},0)),0,$I25),
 IF(AND(NOT(OR($A24="Annual Leave",$A25="Annual Leave")),$A25="Off day"),$I25,
  MAX(0,$I25-$V25)
  ))))+W25</f>
        <v/>
      </c>
      <c r="O25" s="278">
        <f>IF(AND(OR($A24="Holiday",$A25="Holiday"),
        ISNUMBER(MATCH(TRIM($B25),{"Phagwah","Good Friday","Easter Monday","Labour Day","Christmas","Eid ul Azha","Romans-2","Globe-12","Neptune P1"},0))),
   $I25,0)</f>
        <v/>
      </c>
      <c r="P25" s="278">
        <f>IF(OR($O$7="Canteen",$O$7="Head Office"),0,IF($I25&lt;=0,0,IF(AND($I24&lt;=0,OR(TRIM($J25)="Hebrews",TRIM($J25)="Romans",TRIM($J25)="Romans-2",TRIM($J25)="Globe",TRIM($J25)="Globe-12",TRIM($J25)="Neptune P1")),1,0)))</f>
        <v/>
      </c>
      <c r="Q25" s="279" t="n"/>
      <c r="R25" s="278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IF(AND($I24=0,$I25&gt;0),1,0),
      0
   ),
0))</f>
        <v/>
      </c>
      <c r="S25" s="278">
        <f>IF(OR($A24="Annual Leave",$A25="Annual Leave"),IF(AND($A24&lt;&gt;"Annual Leave",$A25="Annual Leave"),8,0),0)</f>
        <v/>
      </c>
      <c r="T25" s="280" t="n"/>
      <c r="U25" s="144">
        <f>MAX(0,40-Y25)</f>
        <v/>
      </c>
      <c r="V25" s="351">
        <f>IF(OR($C25="",$D25=""),0,
 IF(OR($A24="Holiday",$A25="Holiday"),0,
 IF(AND(NOT(OR($A24="Annual Leave",$A25="Annual Leave")),$A25="Off day"),0,
  IF($I24+$I25&gt;=8,IF($I24&gt;=8,0,8-$I24),$I25)
  )))</f>
        <v/>
      </c>
      <c r="W25" s="351">
        <f>MAX(0,V25-U25)</f>
        <v/>
      </c>
      <c r="X25" s="351">
        <f>IF(C25="","",C25-WEEKDAY(C25,1)+1)</f>
        <v/>
      </c>
      <c r="Y25" s="351">
        <f>SUMPRODUCT(($X$14:$X24=X25)*(($V$14:$V24)+($O$14:$O24)))+IF(X25=X14,$L$11,0)</f>
        <v/>
      </c>
      <c r="Z25" s="351" t="n"/>
      <c r="AA25" s="351" t="n"/>
      <c r="AB25" s="351" t="n"/>
      <c r="AC25" s="351" t="n"/>
      <c r="AD25" s="351" t="n"/>
      <c r="AE25" s="351" t="n"/>
      <c r="AF25" s="351" t="n"/>
    </row>
    <row r="26" ht="24" customHeight="1" s="348" thickBot="1">
      <c r="A26" s="159" t="inlineStr">
        <is>
          <t>On Day</t>
        </is>
      </c>
      <c r="B26" s="281" t="n"/>
      <c r="C26" s="92">
        <f>C24+1</f>
        <v/>
      </c>
      <c r="D26" s="31" t="n"/>
      <c r="E26" s="160">
        <f>IF(D26="", "",
 IF(D26=TIME(0,0,0), 0,
 IF(AND(D26&gt;=TIME(0,0,1), D26&lt;=TIME(2,0,0)), TIME(7,0,0),
 IF(AND(D26&gt;=TIME(6,0,0), D26&lt;=TIME(8,0,0)), TIME(12,0,0),
 IF(AND(D26&gt;TIME(8,0,0), D26&lt;=TIME(13,59,0)), TIME(15,0,0),
 IF(AND(D26&gt;=TIME(14,0,0), D26&lt;=TIME(17,59,0)), TIME(21,0,0),
 IF(AND(D26&gt;=TIME(18,0,0), D26&lt;=TIME(21,59,0)), TIME(0,0,0),
 IF(AND(D26&gt;=TIME(22,0,0), D26&lt;=TIME(23,59,59)), TIME(7,0,0), ""))))))))</f>
        <v/>
      </c>
      <c r="F26" s="161" t="n"/>
      <c r="G26" s="160">
        <f>IF(AND(D26&gt;=TIME(6,0,0),D26&lt;=TIME(8,0,0)),E26,"")</f>
        <v/>
      </c>
      <c r="H26" s="31" t="n"/>
      <c r="I26" s="32">
        <f>ROUND(IF(OR(D26="",E26="",E26=0),0,IF(H26="",MOD(E26-D26,1)*24,MOD(H26-D26,1)*24)),2)</f>
        <v/>
      </c>
      <c r="J26" s="162" t="n"/>
      <c r="K26" s="282" t="n"/>
      <c r="L26" s="271" t="n"/>
      <c r="M26" s="283">
        <f>MAX(0,V26-W26)</f>
        <v/>
      </c>
      <c r="N26" s="33">
        <f>(IF(OR($C26="",$D26=""),0,
 IF(OR($A26="Holiday",$A27="Holiday"),
    IF(ISNUMBER(MATCH(TRIM($B26),{"Phagwah","Good Friday","Easter Monday","Labour Day","Christmas","Eid ul Azha","Romans-2","Globe-12","Neptune P1"},0)),0,$I26),
 IF(AND(NOT(OR($A26="Annual Leave",$A27="Annual Leave")),$A26="Off day"),$I26,
  MAX(0,$I26-$V26)
  ))))+W26</f>
        <v/>
      </c>
      <c r="O26" s="33">
        <f>IF(AND(OR($A26="Holiday",$A27="Holiday"),
        ISNUMBER(MATCH(TRIM($B26),{"Phagwah","Good Friday","Easter Monday","Labour Day","Christmas","Eid ul Azha","Romans-2","Globe-12","Neptune P1"},0))),
   $I26,0)</f>
        <v/>
      </c>
      <c r="P26" s="33">
        <f>IF(OR($O$7="Canteen",$O$7="Head Office"),0,IF($I26&lt;=0,0,IF(OR(OR(TRIM($J26)="Hebrews",TRIM($J26)="Romans",TRIM($J26)="Romans-2",TRIM($J26)="Globe",TRIM($J26)="Globe-12",TRIM($J26)="Neptune P1"),AND($I27&gt;0,OR(TRIM($J27)="Hebrews",TRIM($J27)="Romans",TRIM($J27)="Romans-2",TRIM($J27)="Globe",TRIM($J27)="Globe-12",TRIM($J27)="Neptune P1"))),1,0)))</f>
        <v/>
      </c>
      <c r="Q26" s="34" t="n"/>
      <c r="R26" s="33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IF($I26&gt;0,1,0),
      0
   ),
0))</f>
        <v/>
      </c>
      <c r="S26" s="33">
        <f>IF(OR($A26="Annual Leave",$A27="Annual Leave"),IF($A26="Annual Leave",8,0),0)</f>
        <v/>
      </c>
      <c r="T26" s="35" t="n"/>
      <c r="U26" s="144">
        <f>MAX(0,40-Y26)</f>
        <v/>
      </c>
      <c r="V26" s="351">
        <f>IF(OR($C26="",$D26=""),0,
 IF(OR($A26="Holiday",$A27="Holiday"),0,
 IF(AND(NOT(OR($A26="Annual Leave",$A27="Annual Leave")),$A26="Off day"),0,
  IF($I26+$I27&gt;=8,IF($I26&gt;=8,8,$I26),$I26)
  )))</f>
        <v/>
      </c>
      <c r="W26" s="351">
        <f>MAX(0,V26-U26)</f>
        <v/>
      </c>
      <c r="X26" s="351">
        <f>IF(C26="","",C26-WEEKDAY(C26,1)+1)</f>
        <v/>
      </c>
      <c r="Y26" s="351">
        <f>SUMPRODUCT(($X$14:$X25=X26)*(($V$14:$V25)+($O$14:$O25)))+IF(X26=X14,$L$11,0)</f>
        <v/>
      </c>
      <c r="Z26" s="351" t="n"/>
      <c r="AA26" s="351" t="n"/>
      <c r="AB26" s="351" t="n"/>
      <c r="AC26" s="351" t="n"/>
      <c r="AD26" s="351" t="n"/>
      <c r="AE26" s="351" t="n"/>
      <c r="AF26" s="351" t="n"/>
    </row>
    <row r="27" ht="24" customHeight="1" s="348" thickBot="1">
      <c r="A27" s="159" t="inlineStr">
        <is>
          <t>On Day</t>
        </is>
      </c>
      <c r="B27" s="281" t="n"/>
      <c r="C27" s="93">
        <f>C26</f>
        <v/>
      </c>
      <c r="D27" s="36" t="n"/>
      <c r="E27" s="163">
        <f>IF(D27="", "",
 IF(D27=TIME(0,0,0), 0,
 IF(AND(D27&gt;=TIME(0,0,1), D27&lt;=TIME(2,0,0)), TIME(7,0,0),
 IF(AND(D27&gt;=TIME(6,0,0), D27&lt;=TIME(8,0,0)), TIME(12,0,0),
 IF(AND(D27&gt;TIME(8,0,0), D27&lt;=TIME(13,59,0)), TIME(15,0,0),
 IF(AND(D27&gt;=TIME(14,0,0), D27&lt;=TIME(17,59,0)), TIME(21,0,0),
 IF(AND(D27&gt;=TIME(18,0,0), D27&lt;=TIME(21,59,0)), TIME(0,0,0),
 IF(AND(D27&gt;=TIME(22,0,0), D27&lt;=TIME(23,59,59)), TIME(7,0,0), ""))))))))</f>
        <v/>
      </c>
      <c r="F27" s="164" t="n"/>
      <c r="G27" s="163">
        <f>IF(AND(D27&gt;=TIME(6,0,0),D27&lt;=TIME(8,0,0)),E27,"")</f>
        <v/>
      </c>
      <c r="H27" s="36" t="n"/>
      <c r="I27" s="37">
        <f>ROUND(IF(OR(D27="",E27="",E27=0),0,IF(H27="",MOD(E27-D27,1)*24,MOD(H27-D27,1)*24)),2)</f>
        <v/>
      </c>
      <c r="J27" s="162" t="n"/>
      <c r="K27" s="282" t="n"/>
      <c r="L27" s="271" t="n"/>
      <c r="M27" s="283">
        <f>MAX(0,V27-W27)</f>
        <v/>
      </c>
      <c r="N27" s="38">
        <f>(IF(OR($C27="",$D27=""),0,
 IF(OR($A26="Holiday",$A27="Holiday"),
    IF(ISNUMBER(MATCH(TRIM($B27),{"Phagwah","Good Friday","Easter Monday","Labour Day","Christmas","Eid ul Azha","Romans-2","Globe-12","Neptune P1"},0)),0,$I27),
 IF(AND(NOT(OR($A26="Annual Leave",$A27="Annual Leave")),$A27="Off day"),$I27,
  MAX(0,$I27-$V27)
  ))))+W27</f>
        <v/>
      </c>
      <c r="O27" s="38">
        <f>IF(AND(OR($A26="Holiday",$A27="Holiday"),
        ISNUMBER(MATCH(TRIM($B27),{"Phagwah","Good Friday","Easter Monday","Labour Day","Christmas","Eid ul Azha","Romans-2","Globe-12","Neptune P1"},0))),
   $I27,0)</f>
        <v/>
      </c>
      <c r="P27" s="38">
        <f>IF(OR($O$7="Canteen",$O$7="Head Office"),0,IF($I27&lt;=0,0,IF(AND($I26&lt;=0,OR(TRIM($J27)="Hebrews",TRIM($J27)="Romans",TRIM($J27)="Romans-2",TRIM($J27)="Globe",TRIM($J27)="Globe-12",TRIM($J27)="Neptune P1")),1,0)))</f>
        <v/>
      </c>
      <c r="Q27" s="39" t="n"/>
      <c r="R27" s="38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IF(AND($I26=0,$I27&gt;0),1,0),
      0
   ),
0))</f>
        <v/>
      </c>
      <c r="S27" s="38">
        <f>IF(OR($A26="Annual Leave",$A27="Annual Leave"),IF(AND($A26&lt;&gt;"Annual Leave",$A27="Annual Leave"),8,0),0)</f>
        <v/>
      </c>
      <c r="T27" s="40" t="n"/>
      <c r="U27" s="144">
        <f>MAX(0,40-Y27)</f>
        <v/>
      </c>
      <c r="V27" s="351">
        <f>IF(OR($C27="",$D27=""),0,
 IF(OR($A26="Holiday",$A27="Holiday"),0,
 IF(AND(NOT(OR($A26="Annual Leave",$A27="Annual Leave")),$A27="Off day"),0,
  IF($I26+$I27&gt;=8,IF($I26&gt;=8,0,8-$I26),$I27)
  )))</f>
        <v/>
      </c>
      <c r="W27" s="351">
        <f>MAX(0,V27-U27)</f>
        <v/>
      </c>
      <c r="X27" s="351">
        <f>IF(C27="","",C27-WEEKDAY(C27,1)+1)</f>
        <v/>
      </c>
      <c r="Y27" s="351">
        <f>SUMPRODUCT(($X$14:$X26=X27)*(($V$14:$V26)+($O$14:$O26)))+IF(X27=X14,$L$11,0)</f>
        <v/>
      </c>
      <c r="Z27" s="351" t="n"/>
      <c r="AA27" s="351" t="n"/>
      <c r="AB27" s="351" t="n"/>
      <c r="AC27" s="351" t="n"/>
      <c r="AD27" s="351" t="n"/>
      <c r="AE27" s="351" t="n"/>
      <c r="AF27" s="351" t="n"/>
    </row>
    <row r="28" ht="24" customHeight="1" s="348" thickBot="1">
      <c r="A28" s="176" t="n"/>
      <c r="B28" s="176" t="n"/>
      <c r="C28" s="145" t="n"/>
      <c r="D28" s="6" t="n"/>
      <c r="E28" s="14" t="n"/>
      <c r="F28" s="6" t="n"/>
      <c r="G28" s="6" t="n"/>
      <c r="H28" s="336" t="n"/>
      <c r="I28" s="351" t="n"/>
      <c r="J28" s="336" t="n"/>
      <c r="K28" s="336" t="n"/>
      <c r="L28" s="336" t="n"/>
      <c r="M28" s="99">
        <f>MAX(0,V28-W28)</f>
        <v/>
      </c>
      <c r="N28" s="99">
        <f>(IF(OR($C28="",$D28=""),0,
 IF(OR($A28="Holiday",$A29="Holiday"),
    IF(ISNUMBER(MATCH(TRIM($B28),{"Phagwah","Good Friday","Easter Monday","Labour Day","Christmas","Eid ul Azha","Romans-2","Globe-12","Neptune P1"},0)),0,$I28),
 IF(AND(NOT(OR($A28="Annual Leave",$A29="Annual Leave")),$A28="Off day"),$I28,
  MAX(0,$I28-$V28)
  ))))+W28</f>
        <v/>
      </c>
      <c r="O28" s="99">
        <f>IF(AND(OR($A28="Holiday",$A29="Holiday"),
        ISNUMBER(MATCH(TRIM($B28),{"Phagwah","Good Friday","Easter Monday","Labour Day","Christmas","Eid ul Azha","Romans-2","Globe-12","Neptune P1"},0))),
   $I28,0)</f>
        <v/>
      </c>
      <c r="P28" s="99">
        <f>IF(OR($O$7="Canteen",$O$7="Head Office"),0,IF($I28&lt;=0,0,IF(OR(OR(TRIM($J28)="Hebrews",TRIM($J28)="Romans",TRIM($J28)="Romans-2",TRIM($J28)="Globe",TRIM($J28)="Globe-12",TRIM($J28)="Neptune P1"),AND($I29&gt;0,OR(TRIM($J29)="Hebrews",TRIM($J29)="Romans",TRIM($J29)="Romans-2",TRIM($J29)="Globe",TRIM($J29)="Globe-12",TRIM($J29)="Neptune P1"))),1,0)))</f>
        <v/>
      </c>
      <c r="Q28" s="178" t="n"/>
      <c r="R28" s="15" t="n"/>
      <c r="S28" s="99">
        <f>IF(OR($A28="Annual Leave",$A29="Annual Leave"),IF($A28="Annual Leave",8,0),0)</f>
        <v/>
      </c>
      <c r="T28" s="100">
        <f>SUM(T14:T27)</f>
        <v/>
      </c>
      <c r="U28" s="144">
        <f>MAX(0,40-Y28)</f>
        <v/>
      </c>
      <c r="V28" s="351">
        <f>IF(OR($C28="",$D28=""),0,
 IF(OR($A28="Holiday",$A29="Holiday"),0,
 IF(AND(NOT(OR($A28="Annual Leave",$A29="Annual Leave")),$A28="Off day"),0,
  IF($I28+$I29&gt;=8,IF($I28&gt;=8,8,$I28),$I28)
  )))</f>
        <v/>
      </c>
      <c r="W28" s="351">
        <f>MAX(0,V28-U28)</f>
        <v/>
      </c>
      <c r="X28" s="351">
        <f>IF(C28="","",C28-WEEKDAY(C28,1)+1)</f>
        <v/>
      </c>
      <c r="Y28" s="351">
        <f>SUMPRODUCT(($X$14:$X27=X28)*(($V$14:$V27)+($O$14:$O27)))+IF(X28=X14,$L$11,0)</f>
        <v/>
      </c>
      <c r="Z28" s="351" t="n"/>
      <c r="AA28" s="351" t="n"/>
      <c r="AB28" s="351" t="n"/>
      <c r="AC28" s="351" t="n"/>
      <c r="AD28" s="351" t="n"/>
      <c r="AE28" s="351" t="n"/>
      <c r="AF28" s="351" t="n"/>
    </row>
    <row r="29" hidden="1" ht="15.75" customHeight="1" s="348" thickBot="1">
      <c r="A29" s="179" t="n"/>
      <c r="B29" s="176" t="n"/>
      <c r="C29" s="145" t="n"/>
      <c r="D29" s="6" t="n"/>
      <c r="E29" s="295">
        <f>IF(D29="", "",
 IF(D29=TIME(0,0,0), 0,
 IF(AND(D29&gt;=TIME(0,0,1), D29&lt;=TIME(2,0,0)), TIME(7,0,0),
 IF(AND(D29&gt;=TIME(6,0,0), D29&lt;=TIME(8,0,0)), TIME(12,0,0),
 IF(AND(D29&gt;TIME(8,0,0), D29&lt;=TIME(13,59,0)), TIME(15,0,0),
 IF(AND(D29&gt;=TIME(14,0,0), D29&lt;=TIME(17,59,0)), TIME(21,0,0),
 IF(AND(D29&gt;=TIME(18,0,0), D29&lt;=TIME(21,59,0)), TIME(0,0,0),
 IF(AND(D29&gt;=TIME(22,0,0), D29&lt;=TIME(23,59,59)), TIME(7,0,0), ""))))))))</f>
        <v/>
      </c>
      <c r="F29" s="6" t="n"/>
      <c r="G29" s="6" t="n"/>
      <c r="H29" s="6" t="n"/>
      <c r="I29" s="6" t="n"/>
      <c r="J29" s="6" t="n"/>
      <c r="K29" s="6" t="n"/>
      <c r="L29" s="6" t="n"/>
      <c r="M29" s="4">
        <f>MAX(0,V29-W29)</f>
        <v/>
      </c>
      <c r="N29" s="4">
        <f>(IF(OR($C29="",$D29=""),0,
 IF(OR($A28="Holiday",$A29="Holiday"),
    IF(ISNUMBER(MATCH(TRIM($B29),{"Phagwah","Good Friday","Easter Monday","Labour Day","Christmas","Eid ul Azha","Romans-2","Globe-12","Neptune P1"},0)),0,$I29),
 IF(AND(NOT(OR($A28="Annual Leave",$A29="Annual Leave")),$A29="Off day"),$I29,
  MAX(0,$I29-$V29)
  ))))+W29</f>
        <v/>
      </c>
      <c r="O29" s="4">
        <f>IF(AND(OR($A28="Holiday",$A29="Holiday"),
        ISNUMBER(MATCH(TRIM($B29),{"Phagwah","Good Friday","Easter Monday","Labour Day","Christmas","Eid ul Azha","Romans-2","Globe-12","Neptune P1"},0))),
   $I29,0)</f>
        <v/>
      </c>
      <c r="P29" s="4">
        <f>IF(OR($O$7="Canteen",$O$7="Head Office"),0,IF($I29&lt;=0,0,IF(AND($I28&lt;=0,OR(TRIM($J29)="Hebrews",TRIM($J29)="Romans",TRIM($J29)="Romans-2",TRIM($J29)="Globe",TRIM($J29)="Globe-12",TRIM($J29)="Neptune P1")),1,0)))</f>
        <v/>
      </c>
      <c r="Q29" s="6" t="n"/>
      <c r="R29" s="296">
        <f>IF(OR($O$7="Canteen",$O$7="Head Office"),0,IF(
  AND(
    SUMIFS(I:I, C:C, C29) &gt;= 8,
    COUNTIFS(C$14:C29, C29)=1,
    OR(
      TEXT(D29,"hh:mm:ss")="07:00:00",
      TEXT(D29,"hh:mm:ss")="15:00:00",
      TEXT(D29,"hh:mm:ss")="23:00:00",
      TEXT(D30,"hh:mm:ss")="07:00:00",
      TEXT(D30,"hh:mm:ss")="15:00:00",
      TEXT(D30,"hh:mm:ss")="23:00:00"
    )
  ),
  1,
  0
))</f>
        <v/>
      </c>
      <c r="S29" s="4">
        <f>IF(OR($A28="Annual Leave",$A29="Annual Leave"),IF(AND($A28&lt;&gt;"Annual Leave",$A29="Annual Leave"),8,0),0)</f>
        <v/>
      </c>
      <c r="T29" s="146" t="n"/>
      <c r="U29" s="351">
        <f>MAX(0,40-Y29)</f>
        <v/>
      </c>
      <c r="V29" s="351">
        <f>IF(OR($C29="",$D29=""),0,
 IF(OR($A28="Holiday",$A29="Holiday"),0,
 IF(AND(NOT(OR($A28="Annual Leave",$A29="Annual Leave")),$A29="Off day"),0,
  IF($I28+$I29&gt;=8,IF($I28&gt;=8,0,8-$I28),$I29)
  )))</f>
        <v/>
      </c>
      <c r="W29" s="351">
        <f>MAX(0,V29-U29)</f>
        <v/>
      </c>
      <c r="X29" s="351">
        <f>IF(C29="","",C29-WEEKDAY(C29,1)+1)</f>
        <v/>
      </c>
      <c r="Y29" s="351">
        <f>SUMPRODUCT(($X$14:$X28=X29)*(($V$14:$V28)+($O$14:$O28)))+IF(X29=X14,$L$11,0)</f>
        <v/>
      </c>
      <c r="Z29" s="351" t="n"/>
      <c r="AA29" s="351" t="n"/>
      <c r="AB29" s="351" t="n"/>
      <c r="AC29" s="351" t="n"/>
      <c r="AD29" s="351" t="n"/>
      <c r="AE29" s="351" t="n"/>
      <c r="AF29" s="351" t="n"/>
    </row>
    <row r="30" ht="24" customHeight="1" s="348" thickBot="1">
      <c r="A30" s="147" t="inlineStr">
        <is>
          <t>On Day</t>
        </is>
      </c>
      <c r="B30" s="180" t="n"/>
      <c r="C30" s="88">
        <f>C27+1</f>
        <v/>
      </c>
      <c r="D30" s="54" t="n"/>
      <c r="E30" s="148">
        <f>IF(D30="", "",
 IF(D30=TIME(0,0,0), 0,
 IF(AND(D30&gt;=TIME(0,0,1), D30&lt;=TIME(2,0,0)), TIME(7,0,0),
 IF(AND(D30&gt;=TIME(6,0,0), D30&lt;=TIME(8,0,0)), TIME(12,0,0),
 IF(AND(D30&gt;TIME(8,0,0), D30&lt;=TIME(13,59,0)), TIME(15,0,0),
 IF(AND(D30&gt;=TIME(14,0,0), D30&lt;=TIME(17,59,0)), TIME(21,0,0),
 IF(AND(D30&gt;=TIME(18,0,0), D30&lt;=TIME(21,59,0)), TIME(0,0,0),
 IF(AND(D30&gt;=TIME(22,0,0), D30&lt;=TIME(23,59,59)), TIME(7,0,0), ""))))))))</f>
        <v/>
      </c>
      <c r="F30" s="149" t="n"/>
      <c r="G30" s="148">
        <f>IF(AND(D30&gt;=TIME(6,0,0),D30&lt;=TIME(8,0,0)),E30,"")</f>
        <v/>
      </c>
      <c r="H30" s="54" t="n"/>
      <c r="I30" s="55">
        <f>ROUND(IF(OR(D30="",E30="",E30=0),0,IF(H30="",MOD(E30-D30,1)*24,MOD(H30-D30,1)*24)),2)</f>
        <v/>
      </c>
      <c r="J30" s="150" t="n"/>
      <c r="K30" s="270" t="n"/>
      <c r="L30" s="181" t="n"/>
      <c r="M30" s="272">
        <f>MAX(0,V30-W30)</f>
        <v/>
      </c>
      <c r="N30" s="56">
        <f>(IF(OR($C30="",$D30=""),0,
 IF(OR($A30="Holiday",$A31="Holiday"),
    IF(ISNUMBER(MATCH(TRIM($B30),{"Phagwah","Good Friday","Easter Monday","Labour Day","Christmas","Eid ul Azha","Romans-2","Globe-12","Neptune P1"},0)),0,$I30),
 IF(AND(NOT(OR($A30="Annual Leave",$A31="Annual Leave")),$A30="Off day"),$I30,
  MAX(0,$I30-$V30)
  ))))+W30</f>
        <v/>
      </c>
      <c r="O30" s="56">
        <f>IF(AND(OR($A30="Holiday",$A31="Holiday"),
        ISNUMBER(MATCH(TRIM($B30),{"Phagwah","Good Friday","Easter Monday","Labour Day","Christmas","Eid ul Azha","Romans-2","Globe-12","Neptune P1"},0))),
   $I30,0)</f>
        <v/>
      </c>
      <c r="P30" s="56">
        <f>IF(OR($O$7="Canteen",$O$7="Head Office"),0,IF($I30&lt;=0,0,IF(OR(OR(TRIM($J30)="Hebrews",TRIM($J30)="Romans",TRIM($J30)="Romans-2",TRIM($J30)="Globe",TRIM($J30)="Globe-12",TRIM($J30)="Neptune P1"),AND($I31&gt;0,OR(TRIM($J31)="Hebrews",TRIM($J31)="Romans",TRIM($J31)="Romans-2",TRIM($J31)="Globe",TRIM($J31)="Globe-12",TRIM($J31)="Neptune P1"))),1,0)))</f>
        <v/>
      </c>
      <c r="Q30" s="57" t="n"/>
      <c r="R30" s="56">
        <f>IF(OR($O$7="Canteen",$O$7="Head Office"),0,IF(
  AND(
    SUMIFS(I:I, C:C, C30) &gt;= 8,
    COUNTIFS(C$14:C30, C30)=1,
    OR(
      TEXT(D30,"hh:mm:ss")="07:00:00",
      TEXT(D30,"hh:mm:ss")="15:00:00",
      TEXT(D30,"hh:mm:ss")="23:00:00",
      TEXT(D31,"hh:mm:ss")="07:00:00",
      TEXT(D31,"hh:mm:ss")="15:00:00",
      TEXT(D31,"hh:mm:ss")="23:00:00"
    )
  ),
  1,
  0
))</f>
        <v/>
      </c>
      <c r="S30" s="56">
        <f>IF(OR($A30="Annual Leave",$A31="Annual Leave"),IF($A30="Annual Leave",8,0),0)</f>
        <v/>
      </c>
      <c r="T30" s="58" t="n"/>
      <c r="U30" s="144">
        <f>MAX(0,40-Y30)</f>
        <v/>
      </c>
      <c r="V30" s="151">
        <f>IF(OR($C30="",$D30=""),0,
 IF(OR($A30="Holiday",$A31="Holiday"),0,
 IF(AND(NOT(OR($A30="Annual Leave",$A31="Annual Leave")),$A30="Off day"),0,
  IF($I30+$I31&gt;=8,IF($I30&gt;=8,8,$I30),$I30)
  )))</f>
        <v/>
      </c>
      <c r="W30" s="151">
        <f>MAX(0,V30-U30)</f>
        <v/>
      </c>
      <c r="X30" s="151">
        <f>IF(C30="","",C30-WEEKDAY(C30,1)+1)</f>
        <v/>
      </c>
      <c r="Y30" s="151">
        <f>SUMPRODUCT(($X$14:$X29=X30)*(($V$14:$V29)+($O$14:$O29)))+IF(X30=X14,$L$11,0)</f>
        <v/>
      </c>
      <c r="Z30" s="151" t="n"/>
      <c r="AA30" s="151" t="n"/>
      <c r="AB30" s="151" t="n"/>
      <c r="AC30" s="351" t="n"/>
      <c r="AD30" s="351" t="n"/>
      <c r="AE30" s="351" t="n"/>
      <c r="AF30" s="351" t="n"/>
    </row>
    <row r="31" ht="24" customHeight="1" s="348" thickBot="1">
      <c r="A31" s="147" t="inlineStr">
        <is>
          <t>On Day</t>
        </is>
      </c>
      <c r="B31" s="182" t="n"/>
      <c r="C31" s="89">
        <f>C30</f>
        <v/>
      </c>
      <c r="D31" s="59" t="n"/>
      <c r="E31" s="152">
        <f>IF(D31="", "",
 IF(D31=TIME(0,0,0), 0,
 IF(AND(D31&gt;=TIME(0,0,1), D31&lt;=TIME(2,0,0)), TIME(7,0,0),
 IF(AND(D31&gt;=TIME(6,0,0), D31&lt;=TIME(8,0,0)), TIME(12,0,0),
 IF(AND(D31&gt;TIME(8,0,0), D31&lt;=TIME(13,59,0)), TIME(15,0,0),
 IF(AND(D31&gt;=TIME(14,0,0), D31&lt;=TIME(17,59,0)), TIME(21,0,0),
 IF(AND(D31&gt;=TIME(18,0,0), D31&lt;=TIME(21,59,0)), TIME(0,0,0),
 IF(AND(D31&gt;=TIME(22,0,0), D31&lt;=TIME(23,59,59)), TIME(7,0,0), ""))))))))</f>
        <v/>
      </c>
      <c r="F31" s="153" t="n"/>
      <c r="G31" s="152">
        <f>IF(AND(D31&gt;=TIME(6,0,0),D31&lt;=TIME(8,0,0)),E31,"")</f>
        <v/>
      </c>
      <c r="H31" s="59" t="n"/>
      <c r="I31" s="60">
        <f>ROUND(IF(OR(D31="",E31="",E31=0),0,IF(H31="",MOD(E31-D31,1)*24,MOD(H31-D31,1)*24)),2)</f>
        <v/>
      </c>
      <c r="J31" s="150" t="n"/>
      <c r="K31" s="270" t="n"/>
      <c r="L31" s="183" t="n"/>
      <c r="M31" s="272">
        <f>MAX(0,V31-W31)</f>
        <v/>
      </c>
      <c r="N31" s="61">
        <f>(IF(OR($C31="",$D31=""),0,
 IF(OR($A30="Holiday",$A31="Holiday"),
    IF(ISNUMBER(MATCH(TRIM($B31),{"Phagwah","Good Friday","Easter Monday","Labour Day","Christmas","Eid ul Azha","Romans-2","Globe-12","Neptune P1"},0)),0,$I31),
 IF(AND(NOT(OR($A30="Annual Leave",$A31="Annual Leave")),$A31="Off day"),$I31,
  MAX(0,$I31-$V31)
  ))))+W31</f>
        <v/>
      </c>
      <c r="O31" s="61">
        <f>IF(AND(OR($A30="Holiday",$A31="Holiday"),
        ISNUMBER(MATCH(TRIM($B31),{"Phagwah","Good Friday","Easter Monday","Labour Day","Christmas","Eid ul Azha","Romans-2","Globe-12","Neptune P1"},0))),
   $I31,0)</f>
        <v/>
      </c>
      <c r="P31" s="61">
        <f>IF(OR($O$7="Canteen",$O$7="Head Office"),0,IF($I31&lt;=0,0,IF(AND($I30&lt;=0,OR(TRIM($J31)="Hebrews",TRIM($J31)="Romans",TRIM($J31)="Romans-2",TRIM($J31)="Globe",TRIM($J31)="Globe-12",TRIM($J31)="Neptune P1")),1,0)))</f>
        <v/>
      </c>
      <c r="Q31" s="62" t="n"/>
      <c r="R31" s="61">
        <f>IF(OR($O$7="Canteen",$O$7="Head Office"),0,IF(
  AND(
    SUMIFS(I:I, C:C, C31) &gt;= 8,
    COUNTIFS(C$14:C31, C31)=1,
    OR(
      TEXT(D31,"hh:mm:ss")="07:00:00",
      TEXT(D31,"hh:mm:ss")="15:00:00",
      TEXT(D31,"hh:mm:ss")="23:00:00",
      TEXT(D32,"hh:mm:ss")="07:00:00",
      TEXT(D32,"hh:mm:ss")="15:00:00",
      TEXT(D32,"hh:mm:ss")="23:00:00"
    )
  ),
  1,
  0
))</f>
        <v/>
      </c>
      <c r="S31" s="61">
        <f>IF(OR($A30="Annual Leave",$A31="Annual Leave"),IF(AND($A30&lt;&gt;"Annual Leave",$A31="Annual Leave"),8,0),0)</f>
        <v/>
      </c>
      <c r="T31" s="63" t="n"/>
      <c r="U31" s="144">
        <f>MAX(0,40-Y31)</f>
        <v/>
      </c>
      <c r="V31" s="151">
        <f>IF(OR($C31="",$D31=""),0,
 IF(OR($A30="Holiday",$A31="Holiday"),0,
 IF(AND(NOT(OR($A30="Annual Leave",$A31="Annual Leave")),$A31="Off day"),0,
  IF($I30+$I31&gt;=8,IF($I30&gt;=8,0,8-$I30),$I31)
  )))</f>
        <v/>
      </c>
      <c r="W31" s="151">
        <f>MAX(0,V31-U31)</f>
        <v/>
      </c>
      <c r="X31" s="151">
        <f>IF(C31="","",C31-WEEKDAY(C31,1)+1)</f>
        <v/>
      </c>
      <c r="Y31" s="151">
        <f>SUMPRODUCT(($X$14:$X30=X31)*(($V$14:$V30)+($O$14:$O30)))+IF(X31=X14,$L$11,0)</f>
        <v/>
      </c>
      <c r="Z31" s="151" t="n"/>
      <c r="AA31" s="151" t="n"/>
      <c r="AB31" s="151" t="n"/>
      <c r="AC31" s="351" t="n"/>
      <c r="AD31" s="351" t="n"/>
      <c r="AE31" s="351" t="n"/>
      <c r="AF31" s="351" t="n"/>
    </row>
    <row r="32" ht="24" customHeight="1" s="348" thickBot="1">
      <c r="A32" s="184" t="inlineStr">
        <is>
          <t>On Day</t>
        </is>
      </c>
      <c r="B32" s="185" t="n"/>
      <c r="C32" s="101">
        <f>C30+1</f>
        <v/>
      </c>
      <c r="D32" s="11" t="n"/>
      <c r="E32" s="186">
        <f>IF(D32="", "",
 IF(D32=TIME(0,0,0), 0,
 IF(AND(D32&gt;=TIME(0,0,1), D32&lt;=TIME(2,0,0)), TIME(7,0,0),
 IF(AND(D32&gt;=TIME(6,0,0), D32&lt;=TIME(8,0,0)), TIME(12,0,0),
 IF(AND(D32&gt;TIME(8,0,0), D32&lt;=TIME(13,59,0)), TIME(15,0,0),
 IF(AND(D32&gt;=TIME(14,0,0), D32&lt;=TIME(17,59,0)), TIME(21,0,0),
 IF(AND(D32&gt;=TIME(18,0,0), D32&lt;=TIME(21,59,0)), TIME(0,0,0),
 IF(AND(D32&gt;=TIME(22,0,0), D32&lt;=TIME(23,59,59)), TIME(7,0,0), ""))))))))</f>
        <v/>
      </c>
      <c r="F32" s="187" t="n"/>
      <c r="G32" s="186">
        <f>IF(AND(D32&gt;=TIME(6,0,0),D32&lt;=TIME(8,0,0)),E32,"")</f>
        <v/>
      </c>
      <c r="H32" s="11" t="n"/>
      <c r="I32" s="87">
        <f>ROUND(IF(OR(D32="",E32="",E32=0),0,IF(H32="",MOD(E32-D32,1)*24,MOD(H32-D32,1)*24)),2)</f>
        <v/>
      </c>
      <c r="J32" s="188" t="n"/>
      <c r="K32" s="297" t="n"/>
      <c r="L32" s="189" t="n"/>
      <c r="M32" s="298">
        <f>MAX(0,V32-W32)</f>
        <v/>
      </c>
      <c r="N32" s="12">
        <f>(IF(OR($C32="",$D32=""),0,
 IF(OR($A32="Holiday",$A33="Holiday"),
    IF(ISNUMBER(MATCH(TRIM($B32),{"Phagwah","Good Friday","Easter Monday","Labour Day","Christmas","Eid ul Azha","Romans-2","Globe-12","Neptune P1"},0)),0,$I32),
 IF(AND(NOT(OR($A32="Annual Leave",$A33="Annual Leave")),$A32="Off day"),$I32,
  MAX(0,$I32-$V32)
  ))))+W32</f>
        <v/>
      </c>
      <c r="O32" s="12">
        <f>IF(AND(OR($A32="Holiday",$A33="Holiday"),
        ISNUMBER(MATCH(TRIM($B32),{"Phagwah","Good Friday","Easter Monday","Labour Day","Christmas","Eid ul Azha","Romans-2","Globe-12","Neptune P1"},0))),
   $I32,0)</f>
        <v/>
      </c>
      <c r="P32" s="12">
        <f>IF(OR($O$7="Canteen",$O$7="Head Office"),0,IF($I32&lt;=0,0,IF(OR(OR(TRIM($J32)="Hebrews",TRIM($J32)="Romans",TRIM($J32)="Romans-2",TRIM($J32)="Globe",TRIM($J32)="Globe-12",TRIM($J32)="Neptune P1"),AND($I33&gt;0,OR(TRIM($J33)="Hebrews",TRIM($J33)="Romans",TRIM($J33)="Romans-2",TRIM($J33)="Globe",TRIM($J33)="Globe-12",TRIM($J33)="Neptune P1"))),1,0)))</f>
        <v/>
      </c>
      <c r="Q32" s="13" t="n"/>
      <c r="R32" s="12">
        <f>IF(OR($O$7="Canteen",$O$7="Head Office"),0,IF(
  AND(
    SUMIFS(I:I, C:C, C32) &gt;= 8,
    COUNTIFS(C$14:C32, C32)=1,
    OR(
      TEXT(D32,"hh:mm:ss")="07:00:00",
      TEXT(D32,"hh:mm:ss")="15:00:00",
      TEXT(D32,"hh:mm:ss")="23:00:00",
      TEXT(D33,"hh:mm:ss")="07:00:00",
      TEXT(D33,"hh:mm:ss")="15:00:00",
      TEXT(D33,"hh:mm:ss")="23:00:00"
    )
  ),
  1,
  0
))</f>
        <v/>
      </c>
      <c r="S32" s="12">
        <f>IF(OR($A32="Annual Leave",$A33="Annual Leave"),IF($A32="Annual Leave",8,0),0)</f>
        <v/>
      </c>
      <c r="T32" s="102" t="n"/>
      <c r="U32" s="144">
        <f>MAX(0,40-Y32)</f>
        <v/>
      </c>
      <c r="V32" s="351">
        <f>IF(OR($C32="",$D32=""),0,
 IF(OR($A32="Holiday",$A33="Holiday"),0,
 IF(AND(NOT(OR($A32="Annual Leave",$A33="Annual Leave")),$A32="Off day"),0,
  IF($I32+$I33&gt;=8,IF($I32&gt;=8,8,$I32),$I32)
  )))</f>
        <v/>
      </c>
      <c r="W32" s="351">
        <f>MAX(0,V32-U32)</f>
        <v/>
      </c>
      <c r="X32" s="351">
        <f>IF(C32="","",C32-WEEKDAY(C32,1)+1)</f>
        <v/>
      </c>
      <c r="Y32" s="351">
        <f>SUMPRODUCT(($X$14:$X31=X32)*(($V$14:$V31)+($O$14:$O31)))+IF(X32=X14,$L$11,0)</f>
        <v/>
      </c>
      <c r="Z32" s="351" t="n"/>
      <c r="AA32" s="351" t="n"/>
      <c r="AB32" s="351" t="n"/>
      <c r="AC32" s="351" t="n"/>
      <c r="AD32" s="351" t="n"/>
      <c r="AE32" s="351" t="n"/>
      <c r="AF32" s="351" t="n"/>
    </row>
    <row r="33" ht="24" customHeight="1" s="348" thickBot="1">
      <c r="A33" s="184" t="inlineStr">
        <is>
          <t>On Day</t>
        </is>
      </c>
      <c r="B33" s="299" t="n"/>
      <c r="C33" s="101">
        <f>C32</f>
        <v/>
      </c>
      <c r="D33" s="300" t="n"/>
      <c r="E33" s="301">
        <f>IF(D33="", "",
 IF(D33=TIME(0,0,0), 0,
 IF(AND(D33&gt;=TIME(0,0,1), D33&lt;=TIME(2,0,0)), TIME(7,0,0),
 IF(AND(D33&gt;=TIME(6,0,0), D33&lt;=TIME(8,0,0)), TIME(12,0,0),
 IF(AND(D33&gt;TIME(8,0,0), D33&lt;=TIME(13,59,0)), TIME(15,0,0),
 IF(AND(D33&gt;=TIME(14,0,0), D33&lt;=TIME(17,59,0)), TIME(21,0,0),
 IF(AND(D33&gt;=TIME(18,0,0), D33&lt;=TIME(21,59,0)), TIME(0,0,0),
 IF(AND(D33&gt;=TIME(22,0,0), D33&lt;=TIME(23,59,59)), TIME(7,0,0), ""))))))))</f>
        <v/>
      </c>
      <c r="F33" s="187" t="n"/>
      <c r="G33" s="301">
        <f>IF(AND(D33&gt;=TIME(6,0,0),D33&lt;=TIME(8,0,0)),E33,"")</f>
        <v/>
      </c>
      <c r="H33" s="300" t="n"/>
      <c r="I33" s="87">
        <f>ROUND(IF(OR(D33="",E33="",E33=0),0,IF(H33="",MOD(E33-D33,1)*24,MOD(H33-D33,1)*24)),2)</f>
        <v/>
      </c>
      <c r="J33" s="190" t="n"/>
      <c r="K33" s="297" t="n"/>
      <c r="L33" s="189" t="n"/>
      <c r="M33" s="298">
        <f>MAX(0,V33-W33)</f>
        <v/>
      </c>
      <c r="N33" s="302">
        <f>(IF(OR($C33="",$D33=""),0,
 IF(OR($A32="Holiday",$A33="Holiday"),
    IF(ISNUMBER(MATCH(TRIM($B33),{"Phagwah","Good Friday","Easter Monday","Labour Day","Christmas","Eid ul Azha","Romans-2","Globe-12","Neptune P1"},0)),0,$I33),
 IF(AND(NOT(OR($A32="Annual Leave",$A33="Annual Leave")),$A33="Off day"),$I33,
  MAX(0,$I33-$V33)
  ))))+W33</f>
        <v/>
      </c>
      <c r="O33" s="302">
        <f>IF(AND(OR($A32="Holiday",$A33="Holiday"),
        ISNUMBER(MATCH(TRIM($B33),{"Phagwah","Good Friday","Easter Monday","Labour Day","Christmas","Eid ul Azha","Romans-2","Globe-12","Neptune P1"},0))),
   $I33,0)</f>
        <v/>
      </c>
      <c r="P33" s="302">
        <f>IF(OR($O$7="Canteen",$O$7="Head Office"),0,IF($I33&lt;=0,0,IF(AND($I32&lt;=0,OR(TRIM($J33)="Hebrews",TRIM($J33)="Romans",TRIM($J33)="Romans-2",TRIM($J33)="Globe",TRIM($J33)="Globe-12",TRIM($J33)="Neptune P1")),1,0)))</f>
        <v/>
      </c>
      <c r="Q33" s="303" t="n"/>
      <c r="R33" s="302">
        <f>IF(OR($O$7="Canteen",$O$7="Head Office"),0,IF(
  AND(
    SUMIFS(I:I, C:C, C33) &gt;= 8,
    COUNTIFS(C$14:C33, C33)=1,
    OR(
      TEXT(D33,"hh:mm:ss")="07:00:00",
      TEXT(D33,"hh:mm:ss")="15:00:00",
      TEXT(D33,"hh:mm:ss")="23:00:00",
      TEXT(D34,"hh:mm:ss")="07:00:00",
      TEXT(D34,"hh:mm:ss")="15:00:00",
      TEXT(D34,"hh:mm:ss")="23:00:00"
    )
  ),
  1,
  0
))</f>
        <v/>
      </c>
      <c r="S33" s="302">
        <f>IF(OR($A32="Annual Leave",$A33="Annual Leave"),IF(AND($A32&lt;&gt;"Annual Leave",$A33="Annual Leave"),8,0),0)</f>
        <v/>
      </c>
      <c r="T33" s="304" t="n"/>
      <c r="U33" s="144">
        <f>MAX(0,40-Y33)</f>
        <v/>
      </c>
      <c r="V33" s="351">
        <f>IF(OR($C33="",$D33=""),0,
 IF(OR($A32="Holiday",$A33="Holiday"),0,
 IF(AND(NOT(OR($A32="Annual Leave",$A33="Annual Leave")),$A33="Off day"),0,
  IF($I32+$I33&gt;=8,IF($I32&gt;=8,0,8-$I32),$I33)
  )))</f>
        <v/>
      </c>
      <c r="W33" s="351">
        <f>MAX(0,V33-U33)</f>
        <v/>
      </c>
      <c r="X33" s="351">
        <f>IF(C33="","",C33-WEEKDAY(C33,1)+1)</f>
        <v/>
      </c>
      <c r="Y33" s="351">
        <f>SUMPRODUCT(($X$14:$X32=X33)*(($V$14:$V32)+($O$14:$O32)))+IF(X33=X14,$L$11,0)</f>
        <v/>
      </c>
      <c r="Z33" s="351" t="n"/>
      <c r="AA33" s="351" t="n"/>
      <c r="AB33" s="351" t="n"/>
      <c r="AC33" s="351" t="n"/>
      <c r="AD33" s="351" t="n"/>
      <c r="AE33" s="351" t="n"/>
      <c r="AF33" s="351" t="n"/>
    </row>
    <row r="34" ht="24" customHeight="1" s="348" thickBot="1">
      <c r="A34" s="159" t="inlineStr">
        <is>
          <t>On Day</t>
        </is>
      </c>
      <c r="B34" s="191" t="n"/>
      <c r="C34" s="92">
        <f>C32+1</f>
        <v/>
      </c>
      <c r="D34" s="31" t="n"/>
      <c r="E34" s="160">
        <f>IF(D34="", "",
 IF(D34=TIME(0,0,0), 0,
 IF(AND(D34&gt;=TIME(0,0,1), D34&lt;=TIME(2,0,0)), TIME(7,0,0),
 IF(AND(D34&gt;=TIME(6,0,0), D34&lt;=TIME(8,0,0)), TIME(12,0,0),
 IF(AND(D34&gt;TIME(8,0,0), D34&lt;=TIME(13,59,0)), TIME(15,0,0),
 IF(AND(D34&gt;=TIME(14,0,0), D34&lt;=TIME(17,59,0)), TIME(21,0,0),
 IF(AND(D34&gt;=TIME(18,0,0), D34&lt;=TIME(21,59,0)), TIME(0,0,0),
 IF(AND(D34&gt;=TIME(22,0,0), D34&lt;=TIME(23,59,59)), TIME(7,0,0), ""))))))))</f>
        <v/>
      </c>
      <c r="F34" s="161" t="n"/>
      <c r="G34" s="160">
        <f>IF(AND(D34&gt;=TIME(6,0,0),D34&lt;=TIME(8,0,0)),E34,"")</f>
        <v/>
      </c>
      <c r="H34" s="31" t="n"/>
      <c r="I34" s="32">
        <f>ROUND(IF(OR(D34="",E34="",E34=0),0,IF(H34="",MOD(E34-D34,1)*24,MOD(H34-D34,1)*24)),2)</f>
        <v/>
      </c>
      <c r="J34" s="162" t="n"/>
      <c r="K34" s="282" t="n"/>
      <c r="L34" s="181" t="n"/>
      <c r="M34" s="283">
        <f>MAX(0,V34-W34)</f>
        <v/>
      </c>
      <c r="N34" s="33">
        <f>(IF(OR($C34="",$D34=""),0,
 IF(OR($A34="Holiday",$A35="Holiday"),
    IF(ISNUMBER(MATCH(TRIM($B34),{"Phagwah","Good Friday","Easter Monday","Labour Day","Christmas","Eid ul Azha","Romans-2","Globe-12","Neptune P1"},0)),0,$I34),
 IF(AND(NOT(OR($A34="Annual Leave",$A35="Annual Leave")),$A34="Off day"),$I34,
  MAX(0,$I34-$V34)
  ))))+W34</f>
        <v/>
      </c>
      <c r="O34" s="33">
        <f>IF(AND(OR($A34="Holiday",$A35="Holiday"),
        ISNUMBER(MATCH(TRIM($B34),{"Phagwah","Good Friday","Easter Monday","Labour Day","Christmas","Eid ul Azha","Romans-2","Globe-12","Neptune P1"},0))),
   $I34,0)</f>
        <v/>
      </c>
      <c r="P34" s="33">
        <f>IF(OR($O$7="Canteen",$O$7="Head Office"),0,IF($I34&lt;=0,0,IF(OR(OR(TRIM($J34)="Hebrews",TRIM($J34)="Romans",TRIM($J34)="Romans-2",TRIM($J34)="Globe",TRIM($J34)="Globe-12",TRIM($J34)="Neptune P1"),AND($I35&gt;0,OR(TRIM($J35)="Hebrews",TRIM($J35)="Romans",TRIM($J35)="Romans-2",TRIM($J35)="Globe",TRIM($J35)="Globe-12",TRIM($J35)="Neptune P1"))),1,0)))</f>
        <v/>
      </c>
      <c r="Q34" s="34" t="n"/>
      <c r="R34" s="33">
        <f>IF(OR($O$7="Canteen",$O$7="Head Office"),0,IF(
  AND(
    SUMIFS(I:I, C:C, C34) &gt;= 8,
    COUNTIFS(C$14:C34, C34)=1,
    OR(
      TEXT(D34,"hh:mm:ss")="07:00:00",
      TEXT(D34,"hh:mm:ss")="15:00:00",
      TEXT(D34,"hh:mm:ss")="23:00:00",
      TEXT(D35,"hh:mm:ss")="07:00:00",
      TEXT(D35,"hh:mm:ss")="15:00:00",
      TEXT(D35,"hh:mm:ss")="23:00:00"
    )
  ),
  1,
  0
))</f>
        <v/>
      </c>
      <c r="S34" s="33">
        <f>IF(OR($A34="Annual Leave",$A35="Annual Leave"),IF($A34="Annual Leave",8,0),0)</f>
        <v/>
      </c>
      <c r="T34" s="35" t="n"/>
      <c r="U34" s="144">
        <f>MAX(0,40-Y34)</f>
        <v/>
      </c>
      <c r="V34" s="351">
        <f>IF(OR($C34="",$D34=""),0,
 IF(OR($A34="Holiday",$A35="Holiday"),0,
 IF(AND(NOT(OR($A34="Annual Leave",$A35="Annual Leave")),$A34="Off day"),0,
  IF($I34+$I35&gt;=8,IF($I34&gt;=8,8,$I34),$I34)
  )))</f>
        <v/>
      </c>
      <c r="W34" s="351">
        <f>MAX(0,V34-U34)</f>
        <v/>
      </c>
      <c r="X34" s="351">
        <f>IF(C34="","",C34-WEEKDAY(C34,1)+1)</f>
        <v/>
      </c>
      <c r="Y34" s="351">
        <f>SUMPRODUCT(($X$14:$X33=X34)*(($V$14:$V33)+($O$14:$O33)))+IF(X34=X14,$L$11,0)</f>
        <v/>
      </c>
      <c r="Z34" s="351" t="n"/>
      <c r="AA34" s="351" t="n"/>
      <c r="AB34" s="351" t="n"/>
      <c r="AC34" s="351" t="n"/>
      <c r="AD34" s="351" t="n"/>
      <c r="AE34" s="351" t="n"/>
      <c r="AF34" s="351" t="n"/>
    </row>
    <row r="35" ht="24" customHeight="1" s="348" thickBot="1">
      <c r="A35" s="159" t="inlineStr">
        <is>
          <t>On Day</t>
        </is>
      </c>
      <c r="B35" s="192" t="n"/>
      <c r="C35" s="93">
        <f>C34</f>
        <v/>
      </c>
      <c r="D35" s="36" t="n"/>
      <c r="E35" s="163">
        <f>IF(D35="", "",
 IF(D35=TIME(0,0,0), 0,
 IF(AND(D35&gt;=TIME(0,0,1), D35&lt;=TIME(2,0,0)), TIME(7,0,0),
 IF(AND(D35&gt;=TIME(6,0,0), D35&lt;=TIME(8,0,0)), TIME(12,0,0),
 IF(AND(D35&gt;TIME(8,0,0), D35&lt;=TIME(13,59,0)), TIME(15,0,0),
 IF(AND(D35&gt;=TIME(14,0,0), D35&lt;=TIME(17,59,0)), TIME(21,0,0),
 IF(AND(D35&gt;=TIME(18,0,0), D35&lt;=TIME(21,59,0)), TIME(0,0,0),
 IF(AND(D35&gt;=TIME(22,0,0), D35&lt;=TIME(23,59,59)), TIME(7,0,0), ""))))))))</f>
        <v/>
      </c>
      <c r="F35" s="164" t="n"/>
      <c r="G35" s="163">
        <f>IF(AND(D35&gt;=TIME(6,0,0),D35&lt;=TIME(8,0,0)),E35,"")</f>
        <v/>
      </c>
      <c r="H35" s="36" t="n"/>
      <c r="I35" s="37">
        <f>ROUND(IF(OR(D35="",E35="",E35=0),0,IF(H35="",MOD(E35-D35,1)*24,MOD(H35-D35,1)*24)),2)</f>
        <v/>
      </c>
      <c r="J35" s="162" t="n"/>
      <c r="K35" s="282" t="n"/>
      <c r="L35" s="183" t="n"/>
      <c r="M35" s="283">
        <f>MAX(0,V35-W35)</f>
        <v/>
      </c>
      <c r="N35" s="38">
        <f>(IF(OR($C35="",$D35=""),0,
 IF(OR($A34="Holiday",$A35="Holiday"),
    IF(ISNUMBER(MATCH(TRIM($B35),{"Phagwah","Good Friday","Easter Monday","Labour Day","Christmas","Eid ul Azha","Romans-2","Globe-12","Neptune P1"},0)),0,$I35),
 IF(AND(NOT(OR($A34="Annual Leave",$A35="Annual Leave")),$A35="Off day"),$I35,
  MAX(0,$I35-$V35)
  ))))+W35</f>
        <v/>
      </c>
      <c r="O35" s="38">
        <f>IF(AND(OR($A34="Holiday",$A35="Holiday"),
        ISNUMBER(MATCH(TRIM($B35),{"Phagwah","Good Friday","Easter Monday","Labour Day","Christmas","Eid ul Azha","Romans-2","Globe-12","Neptune P1"},0))),
   $I35,0)</f>
        <v/>
      </c>
      <c r="P35" s="38">
        <f>IF(OR($O$7="Canteen",$O$7="Head Office"),0,IF($I35&lt;=0,0,IF(AND($I34&lt;=0,OR(TRIM($J35)="Hebrews",TRIM($J35)="Romans",TRIM($J35)="Romans-2",TRIM($J35)="Globe",TRIM($J35)="Globe-12",TRIM($J35)="Neptune P1")),1,0)))</f>
        <v/>
      </c>
      <c r="Q35" s="39" t="n"/>
      <c r="R35" s="38">
        <f>IF(OR($O$7="Canteen",$O$7="Head Office"),0,IF(
  AND(
    SUMIFS(I:I, C:C, C35) &gt;= 8,
    COUNTIFS(C$14:C35, C35)=1,
    OR(
      TEXT(D35,"hh:mm:ss")="07:00:00",
      TEXT(D35,"hh:mm:ss")="15:00:00",
      TEXT(D35,"hh:mm:ss")="23:00:00",
      TEXT(D36,"hh:mm:ss")="07:00:00",
      TEXT(D36,"hh:mm:ss")="15:00:00",
      TEXT(D36,"hh:mm:ss")="23:00:00"
    )
  ),
  1,
  0
))</f>
        <v/>
      </c>
      <c r="S35" s="38">
        <f>IF(OR($A34="Annual Leave",$A35="Annual Leave"),IF(AND($A34&lt;&gt;"Annual Leave",$A35="Annual Leave"),8,0),0)</f>
        <v/>
      </c>
      <c r="T35" s="40" t="n"/>
      <c r="U35" s="144">
        <f>MAX(0,40-Y35)</f>
        <v/>
      </c>
      <c r="V35" s="351">
        <f>IF(OR($C35="",$D35=""),0,
 IF(OR($A34="Holiday",$A35="Holiday"),0,
 IF(AND(NOT(OR($A34="Annual Leave",$A35="Annual Leave")),$A35="Off day"),0,
  IF($I34+$I35&gt;=8,IF($I34&gt;=8,0,8-$I34),$I35)
  )))</f>
        <v/>
      </c>
      <c r="W35" s="351">
        <f>MAX(0,V35-U35)</f>
        <v/>
      </c>
      <c r="X35" s="351">
        <f>IF(C35="","",C35-WEEKDAY(C35,1)+1)</f>
        <v/>
      </c>
      <c r="Y35" s="351">
        <f>SUMPRODUCT(($X$14:$X34=X35)*(($V$14:$V34)+($O$14:$O34)))+IF(X35=X14,$L$11,0)</f>
        <v/>
      </c>
      <c r="Z35" s="351" t="n"/>
      <c r="AA35" s="351" t="n"/>
      <c r="AB35" s="351" t="n"/>
      <c r="AC35" s="351" t="n"/>
      <c r="AD35" s="351" t="n"/>
      <c r="AE35" s="351" t="n"/>
      <c r="AF35" s="351" t="n"/>
    </row>
    <row r="36" ht="24" customHeight="1" s="348" thickBot="1">
      <c r="A36" s="154" t="inlineStr">
        <is>
          <t>On Day</t>
        </is>
      </c>
      <c r="B36" s="193" t="n"/>
      <c r="C36" s="90">
        <f>C34+1</f>
        <v/>
      </c>
      <c r="D36" s="8" t="n"/>
      <c r="E36" s="155">
        <f>IF(D36="", "",
 IF(D36=TIME(0,0,0), 0,
 IF(AND(D36&gt;=TIME(0,0,1), D36&lt;=TIME(2,0,0)), TIME(7,0,0),
 IF(AND(D36&gt;=TIME(6,0,0), D36&lt;=TIME(8,0,0)), TIME(12,0,0),
 IF(AND(D36&gt;TIME(8,0,0), D36&lt;=TIME(13,59,0)), TIME(15,0,0),
 IF(AND(D36&gt;=TIME(14,0,0), D36&lt;=TIME(17,59,0)), TIME(21,0,0),
 IF(AND(D36&gt;=TIME(18,0,0), D36&lt;=TIME(21,59,0)), TIME(0,0,0),
 IF(AND(D36&gt;=TIME(22,0,0), D36&lt;=TIME(23,59,59)), TIME(7,0,0), ""))))))))</f>
        <v/>
      </c>
      <c r="F36" s="156" t="n"/>
      <c r="G36" s="155">
        <f>IF(AND(D36&gt;=TIME(6,0,0),D36&lt;=TIME(8,0,0)),E36,"")</f>
        <v/>
      </c>
      <c r="H36" s="8" t="n"/>
      <c r="I36" s="30">
        <f>ROUND(IF(OR(D36="",E36="",E36=0),0,IF(H36="",MOD(E36-D36,1)*24,MOD(H36-D36,1)*24)),2)</f>
        <v/>
      </c>
      <c r="J36" s="157" t="n"/>
      <c r="K36" s="274" t="n"/>
      <c r="L36" s="189" t="n"/>
      <c r="M36" s="275">
        <f>MAX(0,V36-W36)</f>
        <v/>
      </c>
      <c r="N36" s="9">
        <f>(IF(OR($C36="",$D36=""),0,
 IF(OR($A36="Holiday",$A37="Holiday"),
    IF(ISNUMBER(MATCH(TRIM($B36),{"Phagwah","Good Friday","Easter Monday","Labour Day","Christmas","Eid ul Azha","Romans-2","Globe-12","Neptune P1"},0)),0,$I36),
 IF(AND(NOT(OR($A36="Annual Leave",$A37="Annual Leave")),$A36="Off day"),$I36,
  MAX(0,$I36-$V36)
  ))))+W36</f>
        <v/>
      </c>
      <c r="O36" s="9">
        <f>IF(AND(OR($A36="Holiday",$A37="Holiday"),
        ISNUMBER(MATCH(TRIM($B36),{"Phagwah","Good Friday","Easter Monday","Labour Day","Christmas","Eid ul Azha","Romans-2","Globe-12","Neptune P1"},0))),
   $I36,0)</f>
        <v/>
      </c>
      <c r="P36" s="9">
        <f>IF(OR($O$7="Canteen",$O$7="Head Office"),0,IF($I36&lt;=0,0,IF(OR(OR(TRIM($J36)="Hebrews",TRIM($J36)="Romans",TRIM($J36)="Romans-2",TRIM($J36)="Globe",TRIM($J36)="Globe-12",TRIM($J36)="Neptune P1"),AND($I37&gt;0,OR(TRIM($J37)="Hebrews",TRIM($J37)="Romans",TRIM($J37)="Romans-2",TRIM($J37)="Globe",TRIM($J37)="Globe-12",TRIM($J37)="Neptune P1"))),1,0)))</f>
        <v/>
      </c>
      <c r="Q36" s="10" t="n"/>
      <c r="R36" s="9">
        <f>IF(OR($O$7="Canteen",$O$7="Head Office"),0,IF(
  AND(
    SUMIFS(I:I, C:C, C36) &gt;= 8,
    COUNTIFS(C$14:C36, C36)=1,
    OR(
      TEXT(D36,"hh:mm:ss")="07:00:00",
      TEXT(D36,"hh:mm:ss")="15:00:00",
      TEXT(D36,"hh:mm:ss")="23:00:00",
      TEXT(D37,"hh:mm:ss")="07:00:00",
      TEXT(D37,"hh:mm:ss")="15:00:00",
      TEXT(D37,"hh:mm:ss")="23:00:00"
    )
  ),
  1,
  0
))</f>
        <v/>
      </c>
      <c r="S36" s="9">
        <f>IF(OR($A36="Annual Leave",$A37="Annual Leave"),IF($A36="Annual Leave",8,0),0)</f>
        <v/>
      </c>
      <c r="T36" s="91" t="n"/>
      <c r="U36" s="144">
        <f>MAX(0,40-Y36)</f>
        <v/>
      </c>
      <c r="V36" s="351">
        <f>IF(OR($C36="",$D36=""),0,
 IF(OR($A36="Holiday",$A37="Holiday"),0,
 IF(AND(NOT(OR($A36="Annual Leave",$A37="Annual Leave")),$A36="Off day"),0,
  IF($I36+$I37&gt;=8,IF($I36&gt;=8,8,$I36),$I36)
  )))</f>
        <v/>
      </c>
      <c r="W36" s="351">
        <f>MAX(0,V36-U36)</f>
        <v/>
      </c>
      <c r="X36" s="351">
        <f>IF(C36="","",C36-WEEKDAY(C36,1)+1)</f>
        <v/>
      </c>
      <c r="Y36" s="351">
        <f>SUMPRODUCT(($X$14:$X35=X36)*(($V$14:$V35)+($O$14:$O35)))+IF(X36=X14,$L$11,0)</f>
        <v/>
      </c>
      <c r="Z36" s="351" t="n"/>
      <c r="AA36" s="351" t="n"/>
      <c r="AB36" s="351" t="n"/>
      <c r="AC36" s="351" t="n"/>
      <c r="AD36" s="351" t="n"/>
      <c r="AE36" s="351" t="n"/>
      <c r="AF36" s="351" t="n"/>
    </row>
    <row r="37" ht="24" customHeight="1" s="348" thickBot="1">
      <c r="A37" s="154" t="inlineStr">
        <is>
          <t>On Day</t>
        </is>
      </c>
      <c r="B37" s="305" t="n"/>
      <c r="C37" s="90">
        <f>C36</f>
        <v/>
      </c>
      <c r="D37" s="276" t="n"/>
      <c r="E37" s="277">
        <f>IF(D37="", "",
 IF(D37=TIME(0,0,0), 0,
 IF(AND(D37&gt;=TIME(0,0,1), D37&lt;=TIME(2,0,0)), TIME(7,0,0),
 IF(AND(D37&gt;=TIME(6,0,0), D37&lt;=TIME(8,0,0)), TIME(12,0,0),
 IF(AND(D37&gt;TIME(8,0,0), D37&lt;=TIME(13,59,0)), TIME(15,0,0),
 IF(AND(D37&gt;=TIME(14,0,0), D37&lt;=TIME(17,59,0)), TIME(21,0,0),
 IF(AND(D37&gt;=TIME(18,0,0), D37&lt;=TIME(21,59,0)), TIME(0,0,0),
 IF(AND(D37&gt;=TIME(22,0,0), D37&lt;=TIME(23,59,59)), TIME(7,0,0), ""))))))))</f>
        <v/>
      </c>
      <c r="F37" s="156" t="n"/>
      <c r="G37" s="277">
        <f>IF(AND(D37&gt;=TIME(6,0,0),D37&lt;=TIME(8,0,0)),E37,"")</f>
        <v/>
      </c>
      <c r="H37" s="276" t="n"/>
      <c r="I37" s="30">
        <f>ROUND(IF(OR(D37="",E37="",E37=0),0,IF(H37="",MOD(E37-D37,1)*24,MOD(H37-D37,1)*24)),2)</f>
        <v/>
      </c>
      <c r="J37" s="158" t="n"/>
      <c r="K37" s="274" t="n"/>
      <c r="L37" s="189" t="n"/>
      <c r="M37" s="275">
        <f>MAX(0,V37-W37)</f>
        <v/>
      </c>
      <c r="N37" s="278">
        <f>(IF(OR($C37="",$D37=""),0,
 IF(OR($A36="Holiday",$A37="Holiday"),
    IF(ISNUMBER(MATCH(TRIM($B37),{"Phagwah","Good Friday","Easter Monday","Labour Day","Christmas","Eid ul Azha","Romans-2","Globe-12","Neptune P1"},0)),0,$I37),
 IF(AND(NOT(OR($A36="Annual Leave",$A37="Annual Leave")),$A37="Off day"),$I37,
  MAX(0,$I37-$V37)
  ))))+W37</f>
        <v/>
      </c>
      <c r="O37" s="278">
        <f>IF(AND(OR($A36="Holiday",$A37="Holiday"),
        ISNUMBER(MATCH(TRIM($B37),{"Phagwah","Good Friday","Easter Monday","Labour Day","Christmas","Eid ul Azha","Romans-2","Globe-12","Neptune P1"},0))),
   $I37,0)</f>
        <v/>
      </c>
      <c r="P37" s="278">
        <f>IF(OR($O$7="Canteen",$O$7="Head Office"),0,IF($I37&lt;=0,0,IF(AND($I36&lt;=0,OR(TRIM($J37)="Hebrews",TRIM($J37)="Romans",TRIM($J37)="Romans-2",TRIM($J37)="Globe",TRIM($J37)="Globe-12",TRIM($J37)="Neptune P1")),1,0)))</f>
        <v/>
      </c>
      <c r="Q37" s="279" t="n"/>
      <c r="R37" s="278">
        <f>IF(OR($O$7="Canteen",$O$7="Head Office"),0,IF(
  AND(
    SUMIFS(I:I, C:C, C37) &gt;= 8,
    COUNTIFS(C$14:C37, C37)=1,
    OR(
      TEXT(D37,"hh:mm:ss")="07:00:00",
      TEXT(D37,"hh:mm:ss")="15:00:00",
      TEXT(D37,"hh:mm:ss")="23:00:00",
      TEXT(D38,"hh:mm:ss")="07:00:00",
      TEXT(D38,"hh:mm:ss")="15:00:00",
      TEXT(D38,"hh:mm:ss")="23:00:00"
    )
  ),
  1,
  0
))</f>
        <v/>
      </c>
      <c r="S37" s="278">
        <f>IF(OR($A36="Annual Leave",$A37="Annual Leave"),IF(AND($A36&lt;&gt;"Annual Leave",$A37="Annual Leave"),8,0),0)</f>
        <v/>
      </c>
      <c r="T37" s="280" t="n"/>
      <c r="U37" s="144">
        <f>MAX(0,40-Y37)</f>
        <v/>
      </c>
      <c r="V37" s="351">
        <f>IF(OR($C37="",$D37=""),0,
 IF(OR($A36="Holiday",$A37="Holiday"),0,
 IF(AND(NOT(OR($A36="Annual Leave",$A37="Annual Leave")),$A37="Off day"),0,
  IF($I36+$I37&gt;=8,IF($I36&gt;=8,0,8-$I36),$I37)
  )))</f>
        <v/>
      </c>
      <c r="W37" s="351">
        <f>MAX(0,V37-U37)</f>
        <v/>
      </c>
      <c r="X37" s="351">
        <f>IF(C37="","",C37-WEEKDAY(C37,1)+1)</f>
        <v/>
      </c>
      <c r="Y37" s="351">
        <f>SUMPRODUCT(($X$14:$X36=X37)*(($V$14:$V36)+($O$14:$O36)))+IF(X37=X14,$L$11,0)</f>
        <v/>
      </c>
      <c r="Z37" s="351" t="n"/>
      <c r="AA37" s="351" t="n"/>
      <c r="AB37" s="351" t="n"/>
      <c r="AC37" s="351" t="n"/>
      <c r="AD37" s="351" t="n"/>
      <c r="AE37" s="351" t="n"/>
      <c r="AF37" s="351" t="n"/>
    </row>
    <row r="38" ht="24" customHeight="1" s="348" thickBot="1">
      <c r="A38" s="194" t="inlineStr">
        <is>
          <t>On Day</t>
        </is>
      </c>
      <c r="B38" s="195" t="n"/>
      <c r="C38" s="103">
        <f>C36+1</f>
        <v/>
      </c>
      <c r="D38" s="64" t="n"/>
      <c r="E38" s="196">
        <f>IF(D38="", "",
 IF(D38=TIME(0,0,0), 0,
 IF(AND(D38&gt;=TIME(0,0,1), D38&lt;=TIME(2,0,0)), TIME(7,0,0),
 IF(AND(D38&gt;=TIME(6,0,0), D38&lt;=TIME(8,0,0)), TIME(12,0,0),
 IF(AND(D38&gt;TIME(8,0,0), D38&lt;=TIME(13,59,0)), TIME(15,0,0),
 IF(AND(D38&gt;=TIME(14,0,0), D38&lt;=TIME(17,59,0)), TIME(21,0,0),
 IF(AND(D38&gt;=TIME(18,0,0), D38&lt;=TIME(21,59,0)), TIME(0,0,0),
 IF(AND(D38&gt;=TIME(22,0,0), D38&lt;=TIME(23,59,59)), TIME(7,0,0), ""))))))))</f>
        <v/>
      </c>
      <c r="F38" s="197" t="n"/>
      <c r="G38" s="196">
        <f>IF(AND(D38&gt;=TIME(6,0,0),D38&lt;=TIME(8,0,0)),E38,"")</f>
        <v/>
      </c>
      <c r="H38" s="64" t="n"/>
      <c r="I38" s="65">
        <f>ROUND(IF(OR(D38="",E38="",E38=0),0,IF(H38="",MOD(E38-D38,1)*24,MOD(H38-D38,1)*24)),2)</f>
        <v/>
      </c>
      <c r="J38" s="198" t="n"/>
      <c r="K38" s="306" t="n"/>
      <c r="L38" s="181" t="n"/>
      <c r="M38" s="307">
        <f>MAX(0,V38-W38)</f>
        <v/>
      </c>
      <c r="N38" s="66">
        <f>(IF(OR($C38="",$D38=""),0,
 IF(OR($A38="Holiday",$A39="Holiday"),
    IF(ISNUMBER(MATCH(TRIM($B38),{"Phagwah","Good Friday","Easter Monday","Labour Day","Christmas","Eid ul Azha","Romans-2","Globe-12","Neptune P1"},0)),0,$I38),
 IF(AND(NOT(OR($A38="Annual Leave",$A39="Annual Leave")),$A38="Off day"),$I38,
  MAX(0,$I38-$V38)
  ))))+W38</f>
        <v/>
      </c>
      <c r="O38" s="66">
        <f>IF(AND(OR($A38="Holiday",$A39="Holiday"),
        ISNUMBER(MATCH(TRIM($B38),{"Phagwah","Good Friday","Easter Monday","Labour Day","Christmas","Eid ul Azha","Romans-2","Globe-12","Neptune P1"},0))),
   $I38,0)</f>
        <v/>
      </c>
      <c r="P38" s="66">
        <f>IF(OR($O$7="Canteen",$O$7="Head Office"),0,IF($I38&lt;=0,0,IF(OR(OR(TRIM($J38)="Hebrews",TRIM($J38)="Romans",TRIM($J38)="Romans-2",TRIM($J38)="Globe",TRIM($J38)="Globe-12",TRIM($J38)="Neptune P1"),AND($I39&gt;0,OR(TRIM($J39)="Hebrews",TRIM($J39)="Romans",TRIM($J39)="Romans-2",TRIM($J39)="Globe",TRIM($J39)="Globe-12",TRIM($J39)="Neptune P1"))),1,0)))</f>
        <v/>
      </c>
      <c r="Q38" s="67" t="n"/>
      <c r="R38" s="66">
        <f>IF(OR($O$7="Canteen",$O$7="Head Office"),0,IF(
  AND(
    SUMIFS(I:I, C:C, C38) &gt;= 8,
    COUNTIFS(C$14:C38, C38)=1,
    OR(
      TEXT(D38,"hh:mm:ss")="07:00:00",
      TEXT(D38,"hh:mm:ss")="15:00:00",
      TEXT(D38,"hh:mm:ss")="23:00:00",
      TEXT(D39,"hh:mm:ss")="07:00:00",
      TEXT(D39,"hh:mm:ss")="15:00:00",
      TEXT(D39,"hh:mm:ss")="23:00:00"
    )
  ),
  1,
  0
))</f>
        <v/>
      </c>
      <c r="S38" s="66">
        <f>IF(OR($A38="Annual Leave",$A39="Annual Leave"),IF($A38="Annual Leave",8,0),0)</f>
        <v/>
      </c>
      <c r="T38" s="68" t="n"/>
      <c r="U38" s="144">
        <f>MAX(0,40-Y38)</f>
        <v/>
      </c>
      <c r="V38" s="351">
        <f>IF(OR($C38="",$D38=""),0,
 IF(OR($A38="Holiday",$A39="Holiday"),0,
 IF(AND(NOT(OR($A38="Annual Leave",$A39="Annual Leave")),$A38="Off day"),0,
  IF($I38+$I39&gt;=8,IF($I38&gt;=8,8,$I38),$I38)
  )))</f>
        <v/>
      </c>
      <c r="W38" s="351">
        <f>MAX(0,V38-U38)</f>
        <v/>
      </c>
      <c r="X38" s="351">
        <f>IF(C38="","",C38-WEEKDAY(C38,1)+1)</f>
        <v/>
      </c>
      <c r="Y38" s="351">
        <f>SUMPRODUCT(($X$14:$X37=X38)*(($V$14:$V37)+($O$14:$O37)))+IF(X38=X14,$L$11,0)</f>
        <v/>
      </c>
      <c r="Z38" s="351" t="n"/>
      <c r="AA38" s="351" t="n"/>
      <c r="AB38" s="351" t="n"/>
      <c r="AC38" s="351" t="n"/>
      <c r="AD38" s="351" t="n"/>
      <c r="AE38" s="351" t="n"/>
      <c r="AF38" s="351" t="n"/>
    </row>
    <row r="39" ht="24" customHeight="1" s="348" thickBot="1">
      <c r="A39" s="194" t="inlineStr">
        <is>
          <t>On Day</t>
        </is>
      </c>
      <c r="B39" s="199" t="n"/>
      <c r="C39" s="104">
        <f>C38</f>
        <v/>
      </c>
      <c r="D39" s="69" t="n"/>
      <c r="E39" s="200">
        <f>IF(D39="", "",
 IF(D39=TIME(0,0,0), 0,
 IF(AND(D39&gt;=TIME(0,0,1), D39&lt;=TIME(2,0,0)), TIME(7,0,0),
 IF(AND(D39&gt;=TIME(6,0,0), D39&lt;=TIME(8,0,0)), TIME(12,0,0),
 IF(AND(D39&gt;TIME(8,0,0), D39&lt;=TIME(13,59,0)), TIME(15,0,0),
 IF(AND(D39&gt;=TIME(14,0,0), D39&lt;=TIME(17,59,0)), TIME(21,0,0),
 IF(AND(D39&gt;=TIME(18,0,0), D39&lt;=TIME(21,59,0)), TIME(0,0,0),
 IF(AND(D39&gt;=TIME(22,0,0), D39&lt;=TIME(23,59,59)), TIME(7,0,0), ""))))))))</f>
        <v/>
      </c>
      <c r="F39" s="201" t="n"/>
      <c r="G39" s="200">
        <f>IF(AND(D39&gt;=TIME(6,0,0),D39&lt;=TIME(8,0,0)),E39,"")</f>
        <v/>
      </c>
      <c r="H39" s="69" t="n"/>
      <c r="I39" s="70">
        <f>ROUND(IF(OR(D39="",E39="",E39=0),0,IF(H39="",MOD(E39-D39,1)*24,MOD(H39-D39,1)*24)),2)</f>
        <v/>
      </c>
      <c r="J39" s="198" t="n"/>
      <c r="K39" s="306" t="n"/>
      <c r="L39" s="183" t="n"/>
      <c r="M39" s="307">
        <f>MAX(0,V39-W39)</f>
        <v/>
      </c>
      <c r="N39" s="71">
        <f>(IF(OR($C39="",$D39=""),0,
 IF(OR($A38="Holiday",$A39="Holiday"),
    IF(ISNUMBER(MATCH(TRIM($B39),{"Phagwah","Good Friday","Easter Monday","Labour Day","Christmas","Eid ul Azha","Romans-2","Globe-12","Neptune P1"},0)),0,$I39),
 IF(AND(NOT(OR($A38="Annual Leave",$A39="Annual Leave")),$A39="Off day"),$I39,
  MAX(0,$I39-$V39)
  ))))+W39</f>
        <v/>
      </c>
      <c r="O39" s="71">
        <f>IF(AND(OR($A38="Holiday",$A39="Holiday"),
        ISNUMBER(MATCH(TRIM($B39),{"Phagwah","Good Friday","Easter Monday","Labour Day","Christmas","Eid ul Azha","Romans-2","Globe-12","Neptune P1"},0))),
   $I39,0)</f>
        <v/>
      </c>
      <c r="P39" s="71">
        <f>IF(OR($O$7="Canteen",$O$7="Head Office"),0,IF($I39&lt;=0,0,IF(AND($I38&lt;=0,OR(TRIM($J39)="Hebrews",TRIM($J39)="Romans",TRIM($J39)="Romans-2",TRIM($J39)="Globe",TRIM($J39)="Globe-12",TRIM($J39)="Neptune P1")),1,0)))</f>
        <v/>
      </c>
      <c r="Q39" s="72" t="n"/>
      <c r="R39" s="71">
        <f>IF(OR($O$7="Canteen",$O$7="Head Office"),0,IF(
  AND(
    SUMIFS(I:I, C:C, C39) &gt;= 8,
    COUNTIFS(C$14:C39, C39)=1,
    OR(
      TEXT(D39,"hh:mm:ss")="07:00:00",
      TEXT(D39,"hh:mm:ss")="15:00:00",
      TEXT(D39,"hh:mm:ss")="23:00:00",
      TEXT(D40,"hh:mm:ss")="07:00:00",
      TEXT(D40,"hh:mm:ss")="15:00:00",
      TEXT(D40,"hh:mm:ss")="23:00:00"
    )
  ),
  1,
  0
))</f>
        <v/>
      </c>
      <c r="S39" s="71">
        <f>IF(OR($A38="Annual Leave",$A39="Annual Leave"),IF(AND($A38&lt;&gt;"Annual Leave",$A39="Annual Leave"),8,0),0)</f>
        <v/>
      </c>
      <c r="T39" s="73" t="n"/>
      <c r="U39" s="144">
        <f>MAX(0,40-Y39)</f>
        <v/>
      </c>
      <c r="V39" s="351">
        <f>IF(OR($C39="",$D39=""),0,
 IF(OR($A38="Holiday",$A39="Holiday"),0,
 IF(AND(NOT(OR($A38="Annual Leave",$A39="Annual Leave")),$A39="Off day"),0,
  IF($I38+$I39&gt;=8,IF($I38&gt;=8,0,8-$I38),$I39)
  )))</f>
        <v/>
      </c>
      <c r="W39" s="351">
        <f>MAX(0,V39-U39)</f>
        <v/>
      </c>
      <c r="X39" s="351">
        <f>IF(C39="","",C39-WEEKDAY(C39,1)+1)</f>
        <v/>
      </c>
      <c r="Y39" s="351">
        <f>SUMPRODUCT(($X$14:$X38=X39)*(($V$14:$V38)+($O$14:$O38)))+IF(X39=X14,$L$11,0)</f>
        <v/>
      </c>
      <c r="Z39" s="351" t="n"/>
      <c r="AA39" s="351" t="n"/>
      <c r="AB39" s="351" t="n"/>
      <c r="AC39" s="351" t="n"/>
      <c r="AD39" s="351" t="n"/>
      <c r="AE39" s="351" t="n"/>
      <c r="AF39" s="351" t="n"/>
    </row>
    <row r="40" ht="24" customHeight="1" s="348" thickBot="1">
      <c r="A40" s="202" t="inlineStr">
        <is>
          <t>On Day</t>
        </is>
      </c>
      <c r="B40" s="203" t="n"/>
      <c r="C40" s="105">
        <f>C38+1</f>
        <v/>
      </c>
      <c r="D40" s="74" t="n"/>
      <c r="E40" s="204">
        <f>IF(D40="", "",
 IF(D40=TIME(0,0,0), 0,
 IF(AND(D40&gt;=TIME(0,0,1), D40&lt;=TIME(2,0,0)), TIME(7,0,0),
 IF(AND(D40&gt;=TIME(6,0,0), D40&lt;=TIME(8,0,0)), TIME(12,0,0),
 IF(AND(D40&gt;TIME(8,0,0), D40&lt;=TIME(13,59,0)), TIME(15,0,0),
 IF(AND(D40&gt;=TIME(14,0,0), D40&lt;=TIME(17,59,0)), TIME(21,0,0),
 IF(AND(D40&gt;=TIME(18,0,0), D40&lt;=TIME(21,59,0)), TIME(0,0,0),
 IF(AND(D40&gt;=TIME(22,0,0), D40&lt;=TIME(23,59,59)), TIME(7,0,0), ""))))))))</f>
        <v/>
      </c>
      <c r="F40" s="205" t="n"/>
      <c r="G40" s="204">
        <f>IF(AND(D40&gt;=TIME(6,0,0),D40&lt;=TIME(8,0,0)),E40,"")</f>
        <v/>
      </c>
      <c r="H40" s="74" t="n"/>
      <c r="I40" s="106">
        <f>ROUND(IF(OR(D40="",E40="",E40=0),0,IF(H40="",MOD(E40-D40,1)*24,MOD(H40-D40,1)*24)),2)</f>
        <v/>
      </c>
      <c r="J40" s="206" t="n"/>
      <c r="K40" s="308" t="n"/>
      <c r="L40" s="189" t="n"/>
      <c r="M40" s="309">
        <f>MAX(0,V40-W40)</f>
        <v/>
      </c>
      <c r="N40" s="75">
        <f>(IF(OR($C40="",$D40=""),0,
 IF(OR($A40="Holiday",$A41="Holiday"),
    IF(ISNUMBER(MATCH(TRIM($B40),{"Phagwah","Good Friday","Easter Monday","Labour Day","Christmas","Eid ul Azha","Romans-2","Globe-12","Neptune P1"},0)),0,$I40),
 IF(AND(NOT(OR($A40="Annual Leave",$A41="Annual Leave")),$A40="Off day"),$I40,
  MAX(0,$I40-$V40)
  ))))+W40</f>
        <v/>
      </c>
      <c r="O40" s="75">
        <f>IF(AND(OR($A40="Holiday",$A41="Holiday"),
        ISNUMBER(MATCH(TRIM($B40),{"Phagwah","Good Friday","Easter Monday","Labour Day","Christmas","Eid ul Azha","Romans-2","Globe-12","Neptune P1"},0))),
   $I40,0)</f>
        <v/>
      </c>
      <c r="P40" s="75">
        <f>IF(OR($O$7="Canteen",$O$7="Head Office"),0,IF($I40&lt;=0,0,IF(OR(OR(TRIM($J40)="Hebrews",TRIM($J40)="Romans",TRIM($J40)="Romans-2",TRIM($J40)="Globe",TRIM($J40)="Globe-12",TRIM($J40)="Neptune P1"),AND($I41&gt;0,OR(TRIM($J41)="Hebrews",TRIM($J41)="Romans",TRIM($J41)="Romans-2",TRIM($J41)="Globe",TRIM($J41)="Globe-12",TRIM($J41)="Neptune P1"))),1,0)))</f>
        <v/>
      </c>
      <c r="Q40" s="76" t="n"/>
      <c r="R40" s="75">
        <f>IF(OR($O$7="Canteen",$O$7="Head Office"),0,IF(
  AND(
    SUMIFS(I:I, C:C, C40) &gt;= 8,
    COUNTIFS(C$14:C40, C40)=1,
    OR(
      TEXT(D40,"hh:mm:ss")="07:00:00",
      TEXT(D40,"hh:mm:ss")="15:00:00",
      TEXT(D40,"hh:mm:ss")="23:00:00",
      TEXT(D41,"hh:mm:ss")="07:00:00",
      TEXT(D41,"hh:mm:ss")="15:00:00",
      TEXT(D41,"hh:mm:ss")="23:00:00"
    )
  ),
  1,
  0
))</f>
        <v/>
      </c>
      <c r="S40" s="75">
        <f>IF(OR($A40="Annual Leave",$A41="Annual Leave"),IF($A40="Annual Leave",8,0),0)</f>
        <v/>
      </c>
      <c r="T40" s="107" t="n"/>
      <c r="U40" s="144">
        <f>MAX(0,40-Y40)</f>
        <v/>
      </c>
      <c r="V40" s="351">
        <f>IF(OR($C40="",$D40=""),0,
 IF(OR($A40="Holiday",$A41="Holiday"),0,
 IF(AND(NOT(OR($A40="Annual Leave",$A41="Annual Leave")),$A40="Off day"),0,
  IF($I40+$I41&gt;=8,IF($I40&gt;=8,8,$I40),$I40)
  )))</f>
        <v/>
      </c>
      <c r="W40" s="351">
        <f>MAX(0,V40-U40)</f>
        <v/>
      </c>
      <c r="X40" s="351">
        <f>IF(C40="","",C40-WEEKDAY(C40,1)+1)</f>
        <v/>
      </c>
      <c r="Y40" s="351">
        <f>SUMPRODUCT(($X$14:$X39=X40)*(($V$14:$V39)+($O$14:$O39)))+IF(X40=X14,$L$11,0)</f>
        <v/>
      </c>
      <c r="Z40" s="351" t="n"/>
      <c r="AA40" s="351" t="n"/>
      <c r="AB40" s="351" t="n"/>
      <c r="AC40" s="351" t="n"/>
      <c r="AD40" s="351" t="n"/>
      <c r="AE40" s="351" t="n"/>
      <c r="AF40" s="351" t="n"/>
    </row>
    <row r="41" ht="24" customHeight="1" s="348" thickBot="1">
      <c r="A41" s="202" t="inlineStr">
        <is>
          <t>On Day</t>
        </is>
      </c>
      <c r="B41" s="310" t="n"/>
      <c r="C41" s="105">
        <f>C40</f>
        <v/>
      </c>
      <c r="D41" s="311" t="n"/>
      <c r="E41" s="312">
        <f>IF(D41="", "",
 IF(D41=TIME(0,0,0), 0,
 IF(AND(D41&gt;=TIME(0,0,1), D41&lt;=TIME(2,0,0)), TIME(7,0,0),
 IF(AND(D41&gt;=TIME(6,0,0), D41&lt;=TIME(8,0,0)), TIME(12,0,0),
 IF(AND(D41&gt;TIME(8,0,0), D41&lt;=TIME(13,59,0)), TIME(15,0,0),
 IF(AND(D41&gt;=TIME(14,0,0), D41&lt;=TIME(17,59,0)), TIME(21,0,0),
 IF(AND(D41&gt;=TIME(18,0,0), D41&lt;=TIME(21,59,0)), TIME(0,0,0),
 IF(AND(D41&gt;=TIME(22,0,0), D41&lt;=TIME(23,59,59)), TIME(7,0,0), ""))))))))</f>
        <v/>
      </c>
      <c r="F41" s="205" t="n"/>
      <c r="G41" s="312">
        <f>IF(AND(D41&gt;=TIME(6,0,0),D41&lt;=TIME(8,0,0)),E41,"")</f>
        <v/>
      </c>
      <c r="H41" s="311" t="n"/>
      <c r="I41" s="106">
        <f>ROUND(IF(OR(D41="",E41="",E41=0),0,IF(H41="",MOD(E41-D41,1)*24,MOD(H41-D41,1)*24)),2)</f>
        <v/>
      </c>
      <c r="J41" s="207" t="n"/>
      <c r="K41" s="308" t="n"/>
      <c r="L41" s="189" t="n"/>
      <c r="M41" s="309">
        <f>MAX(0,V41-W41)</f>
        <v/>
      </c>
      <c r="N41" s="313">
        <f>(IF(OR($C41="",$D41=""),0,
 IF(OR($A40="Holiday",$A41="Holiday"),
    IF(ISNUMBER(MATCH(TRIM($B41),{"Phagwah","Good Friday","Easter Monday","Labour Day","Christmas","Eid ul Azha","Romans-2","Globe-12","Neptune P1"},0)),0,$I41),
 IF(AND(NOT(OR($A40="Annual Leave",$A41="Annual Leave")),$A41="Off day"),$I41,
  MAX(0,$I41-$V41)
  ))))+W41</f>
        <v/>
      </c>
      <c r="O41" s="313">
        <f>IF(AND(OR($A40="Holiday",$A41="Holiday"),
        ISNUMBER(MATCH(TRIM($B41),{"Phagwah","Good Friday","Easter Monday","Labour Day","Christmas","Eid ul Azha","Romans-2","Globe-12","Neptune P1"},0))),
   $I41,0)</f>
        <v/>
      </c>
      <c r="P41" s="313">
        <f>IF(OR($O$7="Canteen",$O$7="Head Office"),0,IF($I41&lt;=0,0,IF(AND($I40&lt;=0,OR(TRIM($J41)="Hebrews",TRIM($J41)="Romans",TRIM($J41)="Romans-2",TRIM($J41)="Globe",TRIM($J41)="Globe-12",TRIM($J41)="Neptune P1")),1,0)))</f>
        <v/>
      </c>
      <c r="Q41" s="314" t="n"/>
      <c r="R41" s="313">
        <f>IF(OR($O$7="Canteen",$O$7="Head Office"),0,IF(
  AND(
    SUMIFS(I:I, C:C, C41) &gt;= 8,
    COUNTIFS(C$14:C41, C41)=1,
    OR(
      TEXT(D41,"hh:mm:ss")="07:00:00",
      TEXT(D41,"hh:mm:ss")="15:00:00",
      TEXT(D41,"hh:mm:ss")="23:00:00",
      TEXT(D42,"hh:mm:ss")="07:00:00",
      TEXT(D42,"hh:mm:ss")="15:00:00",
      TEXT(D42,"hh:mm:ss")="23:00:00"
    )
  ),
  1,
  0
))</f>
        <v/>
      </c>
      <c r="S41" s="313">
        <f>IF(OR($A40="Annual Leave",$A41="Annual Leave"),IF(AND($A40&lt;&gt;"Annual Leave",$A41="Annual Leave"),8,0),0)</f>
        <v/>
      </c>
      <c r="T41" s="315" t="n"/>
      <c r="U41" s="144">
        <f>MAX(0,40-Y41)</f>
        <v/>
      </c>
      <c r="V41" s="351">
        <f>IF(OR($C41="",$D41=""),0,
 IF(OR($A40="Holiday",$A41="Holiday"),0,
 IF(AND(NOT(OR($A40="Annual Leave",$A41="Annual Leave")),$A41="Off day"),0,
  IF($I40+$I41&gt;=8,IF($I40&gt;=8,0,8-$I40),$I41)
  )))</f>
        <v/>
      </c>
      <c r="W41" s="351">
        <f>MAX(0,V41-U41)</f>
        <v/>
      </c>
      <c r="X41" s="351">
        <f>IF(C41="","",C41-WEEKDAY(C41,1)+1)</f>
        <v/>
      </c>
      <c r="Y41" s="351">
        <f>SUMPRODUCT(($X$14:$X40=X41)*(($V$14:$V40)+($O$14:$O40)))+IF(X41=X14,$L$11,0)</f>
        <v/>
      </c>
      <c r="Z41" s="351" t="n"/>
      <c r="AA41" s="351" t="n"/>
      <c r="AB41" s="351" t="n"/>
      <c r="AC41" s="351" t="n"/>
      <c r="AD41" s="351" t="n"/>
      <c r="AE41" s="351" t="n"/>
      <c r="AF41" s="351" t="n"/>
    </row>
    <row r="42" ht="24" customHeight="1" s="348" thickBot="1">
      <c r="A42" s="208" t="inlineStr">
        <is>
          <t>On Day</t>
        </is>
      </c>
      <c r="B42" s="209" t="n"/>
      <c r="C42" s="108">
        <f>C40+1</f>
        <v/>
      </c>
      <c r="D42" s="77" t="n"/>
      <c r="E42" s="210">
        <f>IF(D42="", "",
 IF(D42=TIME(0,0,0), 0,
 IF(AND(D42&gt;=TIME(0,0,1), D42&lt;=TIME(2,0,0)), TIME(7,0,0),
 IF(AND(D42&gt;=TIME(6,0,0), D42&lt;=TIME(8,0,0)), TIME(12,0,0),
 IF(AND(D42&gt;TIME(8,0,0), D42&lt;=TIME(13,59,0)), TIME(15,0,0),
 IF(AND(D42&gt;=TIME(14,0,0), D42&lt;=TIME(17,59,0)), TIME(21,0,0),
 IF(AND(D42&gt;=TIME(18,0,0), D42&lt;=TIME(21,59,0)), TIME(0,0,0),
 IF(AND(D42&gt;=TIME(22,0,0), D42&lt;=TIME(23,59,59)), TIME(7,0,0), ""))))))))</f>
        <v/>
      </c>
      <c r="F42" s="211" t="n"/>
      <c r="G42" s="210">
        <f>IF(AND(D42&gt;=TIME(6,0,0),D42&lt;=TIME(8,0,0)),E42,"")</f>
        <v/>
      </c>
      <c r="H42" s="77" t="n"/>
      <c r="I42" s="16">
        <f>ROUND(IF(OR(D42="",E42="",E42=0),0,IF(H42="",MOD(E42-D42,1)*24,MOD(H42-D42,1)*24)),2)</f>
        <v/>
      </c>
      <c r="J42" s="212" t="n"/>
      <c r="K42" s="316" t="n"/>
      <c r="L42" s="181" t="n"/>
      <c r="M42" s="317">
        <f>MAX(0,V42-W42)</f>
        <v/>
      </c>
      <c r="N42" s="17">
        <f>(IF(OR($C42="",$D42=""),0,
 IF(OR($A42="Holiday",$A43="Holiday"),
    IF(ISNUMBER(MATCH(TRIM($B42),{"Phagwah","Good Friday","Easter Monday","Labour Day","Christmas","Eid ul Azha","Romans-2","Globe-12","Neptune P1"},0)),0,$I42),
 IF(AND(NOT(OR($A42="Annual Leave",$A43="Annual Leave")),$A42="Off day"),$I42,
  MAX(0,$I42-$V42)
  ))))+W42</f>
        <v/>
      </c>
      <c r="O42" s="213">
        <f>IF(AND(OR($A42="Holiday",$A43="Holiday"),
        ISNUMBER(MATCH(TRIM($B42),{"Phagwah","Good Friday","Easter Monday","Labour Day","Christmas","Eid ul Azha","Romans-2","Globe-12","Neptune P1"},0))),
   $I42,0)</f>
        <v/>
      </c>
      <c r="P42" s="17">
        <f>IF(OR($O$7="Canteen",$O$7="Head Office"),0,IF($I42&lt;=0,0,IF(OR(OR(TRIM($J42)="Hebrews",TRIM($J42)="Romans",TRIM($J42)="Romans-2",TRIM($J42)="Globe",TRIM($J42)="Globe-12",TRIM($J42)="Neptune P1"),AND($I43&gt;0,OR(TRIM($J43)="Hebrews",TRIM($J43)="Romans",TRIM($J43)="Romans-2",TRIM($J43)="Globe",TRIM($J43)="Globe-12",TRIM($J43)="Neptune P1"))),1,0)))</f>
        <v/>
      </c>
      <c r="Q42" s="78" t="n"/>
      <c r="R42" s="213">
        <f>IF(OR($O$7="Canteen",$O$7="Head Office"),0,IF(
  AND(
    SUMIFS(I:I, C:C, C42) &gt;= 8,
    COUNTIFS(C$14:C42, C42)=1,
    OR(
      TEXT(D42,"hh:mm:ss")="07:00:00",
      TEXT(D42,"hh:mm:ss")="15:00:00",
      TEXT(D42,"hh:mm:ss")="23:00:00",
      TEXT(D43,"hh:mm:ss")="07:00:00",
      TEXT(D43,"hh:mm:ss")="15:00:00",
      TEXT(D43,"hh:mm:ss")="23:00:00"
    )
  ),
  1,
  0
))</f>
        <v/>
      </c>
      <c r="S42" s="213">
        <f>IF(OR($A42="Annual Leave",$A43="Annual Leave"),IF($A42="Annual Leave",8,0),0)</f>
        <v/>
      </c>
      <c r="T42" s="79" t="n"/>
      <c r="U42" s="144">
        <f>MAX(0,40-Y42)</f>
        <v/>
      </c>
      <c r="V42" s="351">
        <f>IF(OR($C42="",$D42=""),0,
 IF(OR($A42="Holiday",$A43="Holiday"),0,
 IF(AND(NOT(OR($A42="Annual Leave",$A43="Annual Leave")),$A42="Off day"),0,
  IF($I42+$I43&gt;=8,IF($I42&gt;=8,8,$I42),$I42)
  )))</f>
        <v/>
      </c>
      <c r="W42" s="351">
        <f>MAX(0,V42-U42)</f>
        <v/>
      </c>
      <c r="X42" s="351">
        <f>IF(C42="","",C42-WEEKDAY(C42,1)+1)</f>
        <v/>
      </c>
      <c r="Y42" s="351">
        <f>SUMPRODUCT(($X$14:$X41=X42)*(($V$14:$V41)+($O$14:$O41)))+IF(X42=X14,$L$11,0)</f>
        <v/>
      </c>
      <c r="Z42" s="351" t="n"/>
      <c r="AA42" s="351" t="n"/>
      <c r="AB42" s="351" t="n"/>
      <c r="AC42" s="351" t="n"/>
      <c r="AD42" s="351" t="n"/>
      <c r="AE42" s="351" t="n"/>
      <c r="AF42" s="351" t="n"/>
    </row>
    <row r="43" ht="24" customHeight="1" s="348" thickBot="1">
      <c r="A43" s="208" t="inlineStr">
        <is>
          <t>On Day</t>
        </is>
      </c>
      <c r="B43" s="214" t="n"/>
      <c r="C43" s="109">
        <f>C42</f>
        <v/>
      </c>
      <c r="D43" s="18" t="n"/>
      <c r="E43" s="215">
        <f>IF(D43="", "",
 IF(D43=TIME(0,0,0), 0,
 IF(AND(D43&gt;=TIME(0,0,1), D43&lt;=TIME(2,0,0)), TIME(7,0,0),
 IF(AND(D43&gt;=TIME(6,0,0), D43&lt;=TIME(8,0,0)), TIME(12,0,0),
 IF(AND(D43&gt;TIME(8,0,0), D43&lt;=TIME(13,59,0)), TIME(15,0,0),
 IF(AND(D43&gt;=TIME(14,0,0), D43&lt;=TIME(17,59,0)), TIME(21,0,0),
 IF(AND(D43&gt;=TIME(18,0,0), D43&lt;=TIME(21,59,0)), TIME(0,0,0),
 IF(AND(D43&gt;=TIME(22,0,0), D43&lt;=TIME(23,59,59)), TIME(7,0,0), ""))))))))</f>
        <v/>
      </c>
      <c r="F43" s="216" t="n"/>
      <c r="G43" s="215">
        <f>IF(AND(D43&gt;=TIME(6,0,0),D43&lt;=TIME(8,0,0)),E43,"")</f>
        <v/>
      </c>
      <c r="H43" s="18" t="n"/>
      <c r="I43" s="19">
        <f>ROUND(IF(OR(D43="",E43="",E43=0),0,IF(H43="",MOD(E43-D43,1)*24,MOD(H43-D43,1)*24)),2)</f>
        <v/>
      </c>
      <c r="J43" s="212" t="n"/>
      <c r="K43" s="316" t="n"/>
      <c r="L43" s="183" t="n"/>
      <c r="M43" s="317">
        <f>MAX(0,V43-W43)</f>
        <v/>
      </c>
      <c r="N43" s="20">
        <f>(IF(OR($C43="",$D43=""),0,
 IF(OR($A42="Holiday",$A43="Holiday"),
    IF(ISNUMBER(MATCH(TRIM($B43),{"Phagwah","Good Friday","Easter Monday","Labour Day","Christmas","Eid ul Azha","Romans-2","Globe-12","Neptune P1"},0)),0,$I43),
 IF(AND(NOT(OR($A42="Annual Leave",$A43="Annual Leave")),$A43="Off day"),$I43,
  MAX(0,$I43-$V43)
  ))))+W43</f>
        <v/>
      </c>
      <c r="O43" s="20">
        <f>IF(AND(OR($A42="Holiday",$A43="Holiday"),
        ISNUMBER(MATCH(TRIM($B43),{"Phagwah","Good Friday","Easter Monday","Labour Day","Christmas","Eid ul Azha","Romans-2","Globe-12","Neptune P1"},0))),
   $I43,0)</f>
        <v/>
      </c>
      <c r="P43" s="20">
        <f>IF(OR($O$7="Canteen",$O$7="Head Office"),0,IF($I43&lt;=0,0,IF(AND($I42&lt;=0,OR(TRIM($J43)="Hebrews",TRIM($J43)="Romans",TRIM($J43)="Romans-2",TRIM($J43)="Globe",TRIM($J43)="Globe-12",TRIM($J43)="Neptune P1")),1,0)))</f>
        <v/>
      </c>
      <c r="Q43" s="21" t="n"/>
      <c r="R43" s="20">
        <f>IF(OR($O$7="Canteen",$O$7="Head Office"),0,IF(
  AND(
    SUMIFS(I:I, C:C, C43) &gt;= 8,
    COUNTIFS(C$14:C43, C43)=1,
    OR(
      TEXT(D43,"hh:mm:ss")="07:00:00",
      TEXT(D43,"hh:mm:ss")="15:00:00",
      TEXT(D43,"hh:mm:ss")="23:00:00",
      TEXT(D49,"hh:mm:ss")="07:00:00",
      TEXT(D49,"hh:mm:ss")="15:00:00",
      TEXT(D49,"hh:mm:ss")="23:00:00"
    )
  ),
  1,
  0
))</f>
        <v/>
      </c>
      <c r="S43" s="20">
        <f>IF(OR($A42="Annual Leave",$A43="Annual Leave"),IF(AND($A42&lt;&gt;"Annual Leave",$A43="Annual Leave"),8,0),0)</f>
        <v/>
      </c>
      <c r="T43" s="22" t="n"/>
      <c r="U43" s="144">
        <f>MAX(0,40-Y43)</f>
        <v/>
      </c>
      <c r="V43" s="351">
        <f>IF(OR($C43="",$D43=""),0,
 IF(OR($A42="Holiday",$A43="Holiday"),0,
 IF(AND(NOT(OR($A42="Annual Leave",$A43="Annual Leave")),$A43="Off day"),0,
  IF($I42+$I43&gt;=8,IF($I42&gt;=8,0,8-$I42),$I43)
  )))</f>
        <v/>
      </c>
      <c r="W43" s="351">
        <f>MAX(0,V43-U43)</f>
        <v/>
      </c>
      <c r="X43" s="351">
        <f>IF(C43="","",C43-WEEKDAY(C43,1)+1)</f>
        <v/>
      </c>
      <c r="Y43" s="351">
        <f>SUMPRODUCT(($X$14:$X42=X43)*(($V$14:$V42)+($O$14:$O42)))+IF(X43=X14,$L$11,0)</f>
        <v/>
      </c>
      <c r="Z43" s="351" t="n"/>
      <c r="AA43" s="351" t="n"/>
      <c r="AB43" s="351" t="n"/>
      <c r="AC43" s="351" t="n"/>
      <c r="AD43" s="351" t="n"/>
      <c r="AE43" s="351" t="n"/>
      <c r="AF43" s="351" t="n"/>
    </row>
    <row r="44" ht="24" customHeight="1" s="348" thickBot="1">
      <c r="A44" s="176" t="n"/>
      <c r="B44" s="176" t="n"/>
      <c r="C44" s="217" t="n"/>
      <c r="D44" s="110" t="n"/>
      <c r="E44" s="110" t="n"/>
      <c r="F44" s="218" t="n"/>
      <c r="G44" s="110" t="n"/>
      <c r="H44" s="110" t="n"/>
      <c r="I44" s="219" t="n"/>
      <c r="J44" s="219" t="n"/>
      <c r="K44" s="219" t="n"/>
      <c r="L44" s="219" t="n"/>
      <c r="M44" s="111">
        <f>MAX(0,V44-W44)</f>
        <v/>
      </c>
      <c r="N44" s="112">
        <f>(IF(OR($C44="",$D44=""),0,
 IF(OR($A44="Holiday",$A45="Holiday"),
    IF(ISNUMBER(MATCH(TRIM($B44),{"Phagwah","Good Friday","Easter Monday","Labour Day","Christmas","Eid ul Azha","Romans-2","Globe-12","Neptune P1"},0)),0,$I44),
 IF(AND(NOT(OR($A44="Annual Leave",$A45="Annual Leave")),$A44="Off day"),$I44,
  MAX(0,$I44-$V44)
  ))))+W44</f>
        <v/>
      </c>
      <c r="O44" s="112">
        <f>IF(AND(OR($A44="Holiday",$A45="Holiday"),
        ISNUMBER(MATCH(TRIM($B44),{"Phagwah","Good Friday","Easter Monday","Labour Day","Christmas","Eid ul Azha","Romans-2","Globe-12","Neptune P1"},0))),
   $I44,0)</f>
        <v/>
      </c>
      <c r="P44" s="112">
        <f>IF(OR($O$7="Canteen",$O$7="Head Office"),0,IF($I44&lt;=0,0,IF(OR(OR(TRIM($J44)="Hebrews",TRIM($J44)="Romans",TRIM($J44)="Romans-2",TRIM($J44)="Globe",TRIM($J44)="Globe-12",TRIM($J44)="Neptune P1"),AND($I45&gt;0,OR(TRIM($J45)="Hebrews",TRIM($J45)="Romans",TRIM($J45)="Romans-2",TRIM($J45)="Globe",TRIM($J45)="Globe-12",TRIM($J45)="Neptune P1"))),1,0)))</f>
        <v/>
      </c>
      <c r="Q44" s="113" t="n"/>
      <c r="R44" s="113" t="n"/>
      <c r="S44" s="112">
        <f>IF(OR($A44="Annual Leave",$A45="Annual Leave"),IF($A44="Annual Leave",8,0),0)</f>
        <v/>
      </c>
      <c r="T44" s="114" t="n"/>
      <c r="U44" s="144">
        <f>MAX(0,40-Y44)</f>
        <v/>
      </c>
      <c r="V44" s="351">
        <f>IF(OR($C44="",$D44=""),0,
 IF(OR($A44="Holiday",$A45="Holiday"),0,
 IF(AND(NOT(OR($A44="Annual Leave",$A45="Annual Leave")),$A44="Off day"),0,
  IF($I44+$I45&gt;=8,IF($I44&gt;=8,8,$I44),$I44)
  )))</f>
        <v/>
      </c>
      <c r="W44" s="351">
        <f>MAX(0,V44-U44)</f>
        <v/>
      </c>
      <c r="X44" s="351">
        <f>IF(C44="","",C44-WEEKDAY(C44,1)+1)</f>
        <v/>
      </c>
      <c r="Y44" s="351">
        <f>SUMPRODUCT(($X$14:$X43=X44)*(($V$14:$V43)+($O$14:$O43)))+IF(X44=X14,$L$11,0)</f>
        <v/>
      </c>
      <c r="Z44" s="351" t="n"/>
      <c r="AA44" s="351" t="n"/>
      <c r="AB44" s="351" t="n"/>
      <c r="AC44" s="351" t="n"/>
      <c r="AD44" s="351" t="n"/>
      <c r="AE44" s="351" t="n"/>
      <c r="AF44" s="351" t="n"/>
    </row>
    <row r="45" ht="24" customHeight="1" s="348" thickBot="1">
      <c r="A45" s="154" t="inlineStr">
        <is>
          <t>On Day</t>
        </is>
      </c>
      <c r="B45" s="318" t="n"/>
      <c r="C45" s="115">
        <f>C42+1</f>
        <v/>
      </c>
      <c r="D45" s="319" t="n"/>
      <c r="E45" s="320">
        <f>IF(D45="", "",
 IF(D45=TIME(0,0,0), 0,
 IF(AND(D45&gt;=TIME(0,0,1), D45&lt;=TIME(2,0,0)), TIME(7,0,0),
 IF(AND(D45&gt;=TIME(6,0,0), D45&lt;=TIME(8,0,0)), TIME(12,0,0),
 IF(AND(D45&gt;TIME(8,0,0), D45&lt;=TIME(13,59,0)), TIME(15,0,0),
 IF(AND(D45&gt;=TIME(14,0,0), D45&lt;=TIME(17,59,0)), TIME(21,0,0),
 IF(AND(D45&gt;=TIME(18,0,0), D45&lt;=TIME(21,59,0)), TIME(0,0,0),
 IF(AND(D45&gt;=TIME(22,0,0), D45&lt;=TIME(23,59,59)), TIME(7,0,0), ""))))))))</f>
        <v/>
      </c>
      <c r="F45" s="321" t="n"/>
      <c r="G45" s="320">
        <f>IF(AND(D45&gt;=TIME(6,0,0),D45&lt;=TIME(8,0,0)),E45,"")</f>
        <v/>
      </c>
      <c r="H45" s="319" t="n"/>
      <c r="I45" s="30">
        <f>ROUND(IF(OR(D45="",E45="",E45=0),0,IF(H45="",MOD(E45-D45,1)*24,MOD(H45-D45,1)*24)),2)</f>
        <v/>
      </c>
      <c r="J45" s="220" t="n"/>
      <c r="K45" s="274" t="n"/>
      <c r="L45" s="181" t="n"/>
      <c r="M45" s="275">
        <f>MAX(0,V45-W45)</f>
        <v/>
      </c>
      <c r="N45" s="322">
        <f>(IF(OR($C45="",$D45=""),0,
 IF(OR($A44="Holiday",$A45="Holiday"),
    IF(ISNUMBER(MATCH(TRIM($B45),{"Phagwah","Good Friday","Easter Monday","Labour Day","Christmas","Eid ul Azha","Romans-2","Globe-12","Neptune P1"},0)),0,$I45),
 IF(AND(NOT(OR($A44="Annual Leave",$A45="Annual Leave")),$A45="Off day"),$I45,
  MAX(0,$I45-$V45)
  ))))+W45</f>
        <v/>
      </c>
      <c r="O45" s="322">
        <f>IF(AND(OR($A44="Holiday",$A45="Holiday"),
        ISNUMBER(MATCH(TRIM($B45),{"Phagwah","Good Friday","Easter Monday","Labour Day","Christmas","Eid ul Azha","Romans-2","Globe-12","Neptune P1"},0))),
   $I45,0)</f>
        <v/>
      </c>
      <c r="P45" s="322">
        <f>IF(OR($O$7="Canteen",$O$7="Head Office"),0,IF($I45&lt;=0,0,IF(AND($I44&lt;=0,OR(TRIM($J45)="Hebrews",TRIM($J45)="Romans",TRIM($J45)="Romans-2",TRIM($J45)="Globe",TRIM($J45)="Globe-12",TRIM($J45)="Neptune P1")),1,0)))</f>
        <v/>
      </c>
      <c r="Q45" s="323" t="n"/>
      <c r="R45" s="322">
        <f>IF(OR($O$7="Canteen",$O$7="Head Office"),0,IF(
  AND(
    SUMIFS(I:I, C:C, C45) &gt;= 8,
    COUNTIFS(C$14:C45, C45)=1,
    OR(
      TEXT(D45,"hh:mm:ss")="07:00:00",
      TEXT(D45,"hh:mm:ss")="15:00:00",
      TEXT(D45,"hh:mm:ss")="23:00:00",
      TEXT(D46,"hh:mm:ss")="07:00:00",
      TEXT(D46,"hh:mm:ss")="15:00:00",
      TEXT(D46,"hh:mm:ss")="23:00:00"
    )
  ),
  1,
  0
))</f>
        <v/>
      </c>
      <c r="S45" s="322">
        <f>IF(OR($A44="Annual Leave",$A45="Annual Leave"),IF(AND($A44&lt;&gt;"Annual Leave",$A45="Annual Leave"),8,0),0)</f>
        <v/>
      </c>
      <c r="T45" s="116" t="n"/>
      <c r="U45" s="144">
        <f>MAX(0,40-Y45)</f>
        <v/>
      </c>
      <c r="V45" s="351">
        <f>IF(OR($C45="",$D45=""),0,
 IF(OR($A44="Holiday",$A45="Holiday"),0,
 IF(AND(NOT(OR($A44="Annual Leave",$A45="Annual Leave")),$A45="Off day"),0,
  IF($I44+$I45&gt;=8,IF($I44&gt;=8,0,8-$I44),$I45)
  )))</f>
        <v/>
      </c>
      <c r="W45" s="351">
        <f>MAX(0,V45-U45)</f>
        <v/>
      </c>
      <c r="X45" s="351">
        <f>IF(C45="","",C45-WEEKDAY(C45,1)+1)</f>
        <v/>
      </c>
      <c r="Y45" s="351">
        <f>SUMPRODUCT(($X$14:$X44=X45)*(($V$14:$V44)+($O$14:$O44)))+IF(X45=X14,$L$11,0)</f>
        <v/>
      </c>
      <c r="Z45" s="351" t="n"/>
      <c r="AA45" s="351" t="n"/>
      <c r="AB45" s="351" t="n"/>
      <c r="AC45" s="351" t="n"/>
      <c r="AD45" s="351" t="n"/>
      <c r="AE45" s="351" t="n"/>
      <c r="AF45" s="351" t="n"/>
    </row>
    <row r="46" ht="24" customHeight="1" s="348" thickBot="1">
      <c r="A46" s="154" t="inlineStr">
        <is>
          <t>On Day</t>
        </is>
      </c>
      <c r="B46" s="305" t="n"/>
      <c r="C46" s="90">
        <f>C45</f>
        <v/>
      </c>
      <c r="D46" s="80" t="n"/>
      <c r="E46" s="221">
        <f>IF(D46="", "",
 IF(D46=TIME(0,0,0), 0,
 IF(AND(D46&gt;=TIME(0,0,1), D46&lt;=TIME(2,0,0)), TIME(7,0,0),
 IF(AND(D46&gt;=TIME(6,0,0), D46&lt;=TIME(8,0,0)), TIME(12,0,0),
 IF(AND(D46&gt;TIME(8,0,0), D46&lt;=TIME(13,59,0)), TIME(15,0,0),
 IF(AND(D46&gt;=TIME(14,0,0), D46&lt;=TIME(17,59,0)), TIME(21,0,0),
 IF(AND(D46&gt;=TIME(18,0,0), D46&lt;=TIME(21,59,0)), TIME(0,0,0),
 IF(AND(D46&gt;=TIME(22,0,0), D46&lt;=TIME(23,59,59)), TIME(7,0,0), ""))))))))</f>
        <v/>
      </c>
      <c r="F46" s="156" t="n"/>
      <c r="G46" s="221">
        <f>IF(AND(D46&gt;=TIME(6,0,0),D46&lt;=TIME(8,0,0)),E46,"")</f>
        <v/>
      </c>
      <c r="H46" s="80" t="n"/>
      <c r="I46" s="30">
        <f>ROUND(IF(OR(D46="",E46="",E46=0),0,IF(H46="",MOD(E46-D46,1)*24,MOD(H46-D46,1)*24)),2)</f>
        <v/>
      </c>
      <c r="J46" s="158" t="n"/>
      <c r="K46" s="274" t="n"/>
      <c r="L46" s="189" t="n"/>
      <c r="M46" s="275">
        <f>MAX(0,V46-W46)</f>
        <v/>
      </c>
      <c r="N46" s="81">
        <f>(IF(OR($C46="",$D46=""),0,
 IF(OR($A46="Holiday",$A47="Holiday"),
    IF(ISNUMBER(MATCH(TRIM($B46),{"Phagwah","Good Friday","Easter Monday","Labour Day","Christmas","Eid ul Azha","Romans-2","Globe-12","Neptune P1"},0)),0,$I46),
 IF(AND(NOT(OR($A46="Annual Leave",$A47="Annual Leave")),$A46="Off day"),$I46,
  MAX(0,$I46-$V46)
  ))))+W46</f>
        <v/>
      </c>
      <c r="O46" s="81">
        <f>IF(AND(OR($A46="Holiday",$A47="Holiday"),
        ISNUMBER(MATCH(TRIM($B46),{"Phagwah","Good Friday","Easter Monday","Labour Day","Christmas","Eid ul Azha","Romans-2","Globe-12","Neptune P1"},0))),
   $I46,0)</f>
        <v/>
      </c>
      <c r="P46" s="81">
        <f>IF(OR($O$7="Canteen",$O$7="Head Office"),0,IF($I46&lt;=0,0,IF(OR(OR(TRIM($J46)="Hebrews",TRIM($J46)="Romans",TRIM($J46)="Romans-2",TRIM($J46)="Globe",TRIM($J46)="Globe-12",TRIM($J46)="Neptune P1"),AND($I47&gt;0,OR(TRIM($J47)="Hebrews",TRIM($J47)="Romans",TRIM($J47)="Romans-2",TRIM($J47)="Globe",TRIM($J47)="Globe-12",TRIM($J47)="Neptune P1"))),1,0)))</f>
        <v/>
      </c>
      <c r="Q46" s="82" t="n"/>
      <c r="R46" s="81">
        <f>IF(OR($O$7="Canteen",$O$7="Head Office"),0,IF(
  AND(
    SUMIFS(I:I, C:C, C46) &gt;= 8,
    COUNTIFS(C$14:C46, C46)=1,
    OR(
      TEXT(D46,"hh:mm:ss")="07:00:00",
      TEXT(D46,"hh:mm:ss")="15:00:00",
      TEXT(D46,"hh:mm:ss")="23:00:00",
      TEXT(D51,"hh:mm:ss")="07:00:00",
      TEXT(D51,"hh:mm:ss")="15:00:00",
      TEXT(D51,"hh:mm:ss")="23:00:00"
    )
  ),
  1,
  0
))</f>
        <v/>
      </c>
      <c r="S46" s="81">
        <f>IF(OR($A46="Annual Leave",$A47="Annual Leave"),IF($A46="Annual Leave",8,0),0)</f>
        <v/>
      </c>
      <c r="T46" s="117" t="n"/>
      <c r="U46" s="144">
        <f>MAX(0,40-Y46)</f>
        <v/>
      </c>
      <c r="V46" s="351">
        <f>IF(OR($C46="",$D46=""),0,
 IF(OR($A46="Holiday",$A47="Holiday"),0,
 IF(AND(NOT(OR($A46="Annual Leave",$A47="Annual Leave")),$A46="Off day"),0,
  IF($I46+$I47&gt;=8,IF($I46&gt;=8,8,$I46),$I46)
  )))</f>
        <v/>
      </c>
      <c r="W46" s="351">
        <f>MAX(0,V46-U46)</f>
        <v/>
      </c>
      <c r="X46" s="351">
        <f>IF(C46="","",C46-WEEKDAY(C46,1)+1)</f>
        <v/>
      </c>
      <c r="Y46" s="351">
        <f>SUMPRODUCT(($X$14:$X45=X46)*(($V$14:$V45)+($O$14:$O45)))+IF(X46=X14,$L$11,0)</f>
        <v/>
      </c>
      <c r="Z46" s="351" t="n"/>
      <c r="AA46" s="351" t="n"/>
      <c r="AB46" s="351" t="n"/>
      <c r="AC46" s="351" t="n"/>
      <c r="AD46" s="351" t="n"/>
      <c r="AE46" s="351" t="n"/>
      <c r="AF46" s="351" t="n"/>
    </row>
    <row r="47" ht="24" customHeight="1" s="348" thickBot="1">
      <c r="A47" s="184" t="inlineStr">
        <is>
          <t>On Day</t>
        </is>
      </c>
      <c r="B47" s="222" t="n"/>
      <c r="C47" s="118">
        <f>C45+1</f>
        <v/>
      </c>
      <c r="D47" s="83" t="n"/>
      <c r="E47" s="223">
        <f>IF(D47="", "",
 IF(D47=TIME(0,0,0), 0,
 IF(AND(D47&gt;=TIME(0,0,1), D47&lt;=TIME(2,0,0)), TIME(7,0,0),
 IF(AND(D47&gt;=TIME(6,0,0), D47&lt;=TIME(8,0,0)), TIME(12,0,0),
 IF(AND(D47&gt;TIME(8,0,0), D47&lt;=TIME(13,59,0)), TIME(15,0,0),
 IF(AND(D47&gt;=TIME(14,0,0), D47&lt;=TIME(17,59,0)), TIME(21,0,0),
 IF(AND(D47&gt;=TIME(18,0,0), D47&lt;=TIME(21,59,0)), TIME(0,0,0),
 IF(AND(D47&gt;=TIME(22,0,0), D47&lt;=TIME(23,59,59)), TIME(7,0,0), ""))))))))</f>
        <v/>
      </c>
      <c r="F47" s="224" t="n"/>
      <c r="G47" s="223">
        <f>IF(AND(D47&gt;=TIME(6,0,0),D47&lt;=TIME(8,0,0)),E47,"")</f>
        <v/>
      </c>
      <c r="H47" s="83" t="n"/>
      <c r="I47" s="23">
        <f>ROUND(IF(OR(D47="",E47="",E47=0),0,IF(H47="",MOD(E47-D47,1)*24,MOD(H47-D47,1)*24)),2)</f>
        <v/>
      </c>
      <c r="J47" s="225" t="n"/>
      <c r="K47" s="297" t="n"/>
      <c r="L47" s="181" t="n"/>
      <c r="M47" s="298">
        <f>MAX(0,V47-W47)</f>
        <v/>
      </c>
      <c r="N47" s="84">
        <f>(IF(OR($C47="",$D47=""),0,
 IF(OR($A46="Holiday",$A47="Holiday"),
    IF(ISNUMBER(MATCH(TRIM($B47),{"Phagwah","Good Friday","Easter Monday","Labour Day","Christmas","Eid ul Azha","Romans-2","Globe-12","Neptune P1"},0)),0,$I47),
 IF(AND(NOT(OR($A46="Annual Leave",$A47="Annual Leave")),$A47="Off day"),$I47,
  MAX(0,$I47-$V47)
  ))))+W47</f>
        <v/>
      </c>
      <c r="O47" s="84">
        <f>IF(AND(OR($A46="Holiday",$A47="Holiday"),
        ISNUMBER(MATCH(TRIM($B47),{"Phagwah","Good Friday","Easter Monday","Labour Day","Christmas","Eid ul Azha","Romans-2","Globe-12","Neptune P1"},0))),
   $I47,0)</f>
        <v/>
      </c>
      <c r="P47" s="84">
        <f>IF(OR($O$7="Canteen",$O$7="Head Office"),0,IF($I47&lt;=0,0,IF(AND($I46&lt;=0,OR(TRIM($J47)="Hebrews",TRIM($J47)="Romans",TRIM($J47)="Romans-2",TRIM($J47)="Globe",TRIM($J47)="Globe-12",TRIM($J47)="Neptune P1")),1,0)))</f>
        <v/>
      </c>
      <c r="Q47" s="85" t="n"/>
      <c r="R47" s="84">
        <f>IF(OR($O$7="Canteen",$O$7="Head Office"),0,IF(
  AND(
    SUMIFS(I:I, C:C, C47) &gt;= 8,
    COUNTIFS(C$14:C47, C47)=1,
    OR(
      TEXT(D47,"hh:mm:ss")="07:00:00",
      TEXT(D47,"hh:mm:ss")="15:00:00",
      TEXT(D47,"hh:mm:ss")="23:00:00",
      TEXT(D48,"hh:mm:ss")="07:00:00",
      TEXT(D48,"hh:mm:ss")="15:00:00",
      TEXT(D48,"hh:mm:ss")="23:00:00"
    )
  ),
  1,
  0
))</f>
        <v/>
      </c>
      <c r="S47" s="84">
        <f>IF(OR($A46="Annual Leave",$A47="Annual Leave"),IF(AND($A46&lt;&gt;"Annual Leave",$A47="Annual Leave"),8,0),0)</f>
        <v/>
      </c>
      <c r="T47" s="86" t="n"/>
      <c r="U47" s="144">
        <f>MAX(0,40-Y47)</f>
        <v/>
      </c>
      <c r="V47" s="351">
        <f>IF(OR($C47="",$D47=""),0,
 IF(OR($A46="Holiday",$A47="Holiday"),0,
 IF(AND(NOT(OR($A46="Annual Leave",$A47="Annual Leave")),$A47="Off day"),0,
  IF($I46+$I47&gt;=8,IF($I46&gt;=8,0,8-$I46),$I47)
  )))</f>
        <v/>
      </c>
      <c r="W47" s="351">
        <f>MAX(0,V47-U47)</f>
        <v/>
      </c>
      <c r="X47" s="351">
        <f>IF(C47="","",C47-WEEKDAY(C47,1)+1)</f>
        <v/>
      </c>
      <c r="Y47" s="351">
        <f>SUMPRODUCT(($X$14:$X46=X47)*(($V$14:$V46)+($O$14:$O46)))+IF(X47=X14,$L$11,0)</f>
        <v/>
      </c>
      <c r="Z47" s="351" t="n"/>
      <c r="AA47" s="351" t="n"/>
      <c r="AB47" s="351" t="n"/>
      <c r="AC47" s="351" t="n"/>
      <c r="AD47" s="351" t="n"/>
      <c r="AE47" s="351" t="n"/>
      <c r="AF47" s="351" t="n"/>
    </row>
    <row r="48" ht="24" customHeight="1" s="348" thickBot="1">
      <c r="A48" s="226" t="inlineStr">
        <is>
          <t>On Day</t>
        </is>
      </c>
      <c r="B48" s="299" t="n"/>
      <c r="C48" s="119">
        <f>C47</f>
        <v/>
      </c>
      <c r="D48" s="24" t="n"/>
      <c r="E48" s="227">
        <f>IF(D48="", "",
 IF(D48=TIME(0,0,0), 0,
 IF(AND(D48&gt;=TIME(0,0,1), D48&lt;=TIME(2,0,0)), TIME(7,0,0),
 IF(AND(D48&gt;=TIME(6,0,0), D48&lt;=TIME(8,0,0)), TIME(12,0,0),
 IF(AND(D48&gt;TIME(8,0,0), D48&lt;=TIME(13,59,0)), TIME(15,0,0),
 IF(AND(D48&gt;=TIME(14,0,0), D48&lt;=TIME(17,59,0)), TIME(21,0,0),
 IF(AND(D48&gt;=TIME(18,0,0), D48&lt;=TIME(21,59,0)), TIME(0,0,0),
 IF(AND(D48&gt;=TIME(22,0,0), D48&lt;=TIME(23,59,59)), TIME(7,0,0), ""))))))))</f>
        <v/>
      </c>
      <c r="F48" s="228" t="n"/>
      <c r="G48" s="227">
        <f>IF(AND(D48&gt;=TIME(6,0,0),D48&lt;=TIME(8,0,0)),E48,"")</f>
        <v/>
      </c>
      <c r="H48" s="300" t="n"/>
      <c r="I48" s="87">
        <f>ROUND(IF(OR(D48="",E48="",E48=0),0,IF(H48="",MOD(E48-D48,1)*24,MOD(H48-D48,1)*24)),2)</f>
        <v/>
      </c>
      <c r="J48" s="190" t="n"/>
      <c r="K48" s="297" t="n"/>
      <c r="L48" s="183" t="n"/>
      <c r="M48" s="324">
        <f>MAX(0,V48-W48)</f>
        <v/>
      </c>
      <c r="N48" s="302">
        <f>(IF(OR($C48="",$D48=""),0,
 IF(OR($A48="Holiday",$A49="Holiday"),
    IF(ISNUMBER(MATCH(TRIM($B48),{"Phagwah","Good Friday","Easter Monday","Labour Day","Christmas","Eid ul Azha","Romans-2","Globe-12","Neptune P1"},0)),0,$I48),
 IF(AND(NOT(OR($A48="Annual Leave",$A49="Annual Leave")),$A48="Off day"),$I48,
  MAX(0,$I48-$V48)
  ))))+W48</f>
        <v/>
      </c>
      <c r="O48" s="303" t="n"/>
      <c r="P48" s="229">
        <f>IF(OR($O$7="Canteen",$O$7="Head Office"),0,IF($I48&lt;=0,0,IF(OR(OR(TRIM($J48)="Hebrews",TRIM($J48)="Romans",TRIM($J48)="Romans-2",TRIM($J48)="Globe",TRIM($J48)="Globe-12",TRIM($J48)="Neptune P1"),AND($I49&gt;0,OR(TRIM($J49)="Hebrews",TRIM($J49)="Romans",TRIM($J49)="Romans-2",TRIM($J49)="Globe",TRIM($J49)="Globe-12",TRIM($J49)="Neptune P1"))),1,0)))</f>
        <v/>
      </c>
      <c r="Q48" s="303" t="n"/>
      <c r="R48" s="302">
        <f>IF(OR($O$7="Canteen",$O$7="Head Office"),0,IF(
  AND(
    SUMIFS(I:I, C:C, C48) &gt;= 8,
    COUNTIFS(C$14:C48, C48)=1,
    OR(
      TEXT(D48,"hh:mm:ss")="07:00:00",
      TEXT(D48,"hh:mm:ss")="15:00:00",
      TEXT(D48,"hh:mm:ss")="23:00:00",
      TEXT(D53,"hh:mm:ss")="07:00:00",
      TEXT(D53,"hh:mm:ss")="15:00:00",
      TEXT(D53,"hh:mm:ss")="23:00:00"
    )
  ),
  1,
  0
))</f>
        <v/>
      </c>
      <c r="S48" s="303" t="n"/>
      <c r="T48" s="304" t="n"/>
      <c r="U48" s="144">
        <f>MAX(0,40-Y48)</f>
        <v/>
      </c>
      <c r="V48" s="351">
        <f>IF(OR($C48="",$D48=""),0,
 IF(OR($A48="Holiday",$A49="Holiday"),0,
 IF(AND(NOT(OR($A48="Annual Leave",$A49="Annual Leave")),$A48="Off day"),0,
  IF($I48+$I49&gt;=8,IF($I48&gt;=8,8,$I48),$I48)
  )))</f>
        <v/>
      </c>
      <c r="W48" s="351">
        <f>MAX(0,V48-U48)</f>
        <v/>
      </c>
      <c r="X48" s="351">
        <f>IF(C48="","",C48-WEEKDAY(C48,1)+1)</f>
        <v/>
      </c>
      <c r="Y48" s="351">
        <f>SUMPRODUCT(($X$14:$X47=X48)*(($V$14:$V47)+($O$14:$O47)))+IF(X48=X14,$L$11,0)</f>
        <v/>
      </c>
      <c r="Z48" s="351" t="n"/>
      <c r="AA48" s="351" t="n"/>
      <c r="AB48" s="351" t="n"/>
      <c r="AC48" s="351" t="n"/>
      <c r="AD48" s="351" t="n"/>
      <c r="AE48" s="351" t="n"/>
      <c r="AF48" s="351" t="n"/>
    </row>
    <row r="49" ht="24" customHeight="1" s="348" thickBot="1">
      <c r="A49" s="230" t="n"/>
      <c r="B49" s="355" t="n"/>
      <c r="C49" s="231" t="n"/>
      <c r="D49" s="232" t="n"/>
      <c r="E49" s="232" t="n"/>
      <c r="F49" s="232" t="n"/>
      <c r="G49" s="232" t="n"/>
      <c r="H49" s="233" t="inlineStr">
        <is>
          <t>Total Hrs:</t>
        </is>
      </c>
      <c r="I49" s="122">
        <f>SUM(I14:I48)</f>
        <v/>
      </c>
      <c r="J49" s="234" t="n"/>
      <c r="K49" s="234" t="n"/>
      <c r="L49" s="235" t="n"/>
      <c r="M49" s="120">
        <f>SUM(M14:M48)</f>
        <v/>
      </c>
      <c r="N49" s="120">
        <f>SUM(N14:N48)</f>
        <v/>
      </c>
      <c r="O49" s="120">
        <f>SUM(O14:O48)</f>
        <v/>
      </c>
      <c r="P49" s="120">
        <f>SUM(P14:P48)</f>
        <v/>
      </c>
      <c r="Q49" s="120">
        <f>IF($O$6&lt;&gt;"Armed",0,LOOKUP($Q$50,{0,1,2,3,4,5,6,7,8,9,10,11,12,13,14},{0,384,769,1153,1153,1538,1923,2307,2692,3076,3461,3846,4239,4615,5000}))</f>
        <v/>
      </c>
      <c r="R49" s="120">
        <f>SUM(R14:R48)</f>
        <v/>
      </c>
      <c r="S49" s="120">
        <f>SUM(S14:S48)</f>
        <v/>
      </c>
      <c r="T49" s="121">
        <f>SUM(T30:T43)</f>
        <v/>
      </c>
      <c r="U49" s="144">
        <f>MIN(U48,0)</f>
        <v/>
      </c>
      <c r="V49" s="351">
        <f>SUM(V14:V48)</f>
        <v/>
      </c>
      <c r="W49" s="351">
        <f>SUM(W14:W48)</f>
        <v/>
      </c>
      <c r="X49" s="351" t="n"/>
      <c r="Y49" s="351" t="n"/>
      <c r="Z49" s="351" t="n"/>
      <c r="AA49" s="351" t="n"/>
      <c r="AB49" s="351" t="n"/>
      <c r="AC49" s="351" t="n"/>
      <c r="AD49" s="351" t="n"/>
      <c r="AE49" s="351" t="n"/>
      <c r="AF49" s="351" t="n"/>
    </row>
    <row r="50" ht="24" customHeight="1" s="348">
      <c r="A50" s="351" t="n"/>
      <c r="B50" s="351" t="n"/>
      <c r="C50" s="6" t="n"/>
      <c r="D50" s="6" t="n"/>
      <c r="E50" s="6" t="n"/>
      <c r="F50" s="6" t="n"/>
      <c r="G50" s="6" t="n"/>
      <c r="H50" s="336" t="n"/>
      <c r="I50" s="351" t="n"/>
      <c r="J50" s="336" t="n"/>
      <c r="K50" s="336" t="n"/>
      <c r="L50" s="336" t="n"/>
      <c r="M50" s="28" t="n"/>
      <c r="N50" s="28" t="n"/>
      <c r="O50" s="28" t="n"/>
      <c r="P50" s="241" t="inlineStr">
        <is>
          <t>Days Worked</t>
        </is>
      </c>
      <c r="Q50" s="29">
        <f>SUM(--(SUM(I14:I15)&gt;0),--(SUM(I16:I17)&gt;0),--(SUM(I18:I19)&gt;0),--(SUM(I20:I21)&gt;0),--(SUM(I22:I23)&gt;0),--(SUM(I24:I25)&gt;0),--(SUM(I26:I27)&gt;0),--(SUM(I30:I31)&gt;0),--(SUM(I32:I33)&gt;0),--(SUM(I34:I35)&gt;0),--(SUM(I36:I37)&gt;0),--(SUM(I38:I39)&gt;0),--(SUM(I40:I41)&gt;0),--(SUM(I42:I43)&gt;0),--(SUM(I45:I46)&gt;0),--(SUM(I47:I48)&gt;0))</f>
        <v/>
      </c>
      <c r="R50" s="28" t="n"/>
      <c r="S50" s="28" t="n"/>
      <c r="T50" s="28" t="n"/>
      <c r="U50" s="144" t="n"/>
      <c r="V50" s="351" t="n"/>
      <c r="W50" s="351" t="n"/>
      <c r="X50" s="351" t="n"/>
      <c r="Y50" s="351" t="n"/>
      <c r="Z50" s="351" t="n"/>
      <c r="AA50" s="351" t="n"/>
      <c r="AB50" s="351" t="n"/>
      <c r="AC50" s="351" t="n"/>
      <c r="AD50" s="351" t="n"/>
      <c r="AE50" s="351" t="n"/>
      <c r="AF50" s="351" t="n"/>
    </row>
    <row r="51" ht="24" customHeight="1" s="348">
      <c r="A51" s="351" t="n"/>
      <c r="B51" s="351" t="n"/>
      <c r="C51" s="345" t="n"/>
      <c r="D51" s="362" t="n"/>
      <c r="E51" s="362" t="n"/>
      <c r="F51" s="334" t="n"/>
      <c r="G51" s="362" t="n"/>
      <c r="H51" s="336" t="n"/>
      <c r="I51" s="351" t="n"/>
      <c r="J51" s="336" t="n"/>
      <c r="K51" s="336" t="n"/>
      <c r="L51" s="336" t="n"/>
      <c r="M51" s="236" t="n"/>
      <c r="N51" s="236" t="n"/>
      <c r="O51" s="236" t="n"/>
      <c r="P51" s="236" t="n"/>
      <c r="Q51" s="236" t="n"/>
      <c r="R51" s="236" t="n"/>
      <c r="S51" s="236" t="n"/>
      <c r="T51" s="236" t="n"/>
      <c r="U51" s="144" t="n"/>
      <c r="V51" s="351" t="n"/>
      <c r="W51" s="351" t="n"/>
      <c r="X51" s="351" t="n"/>
      <c r="Y51" s="351" t="n"/>
      <c r="Z51" s="351" t="n"/>
      <c r="AA51" s="351" t="n"/>
      <c r="AB51" s="351" t="n"/>
      <c r="AC51" s="351" t="n"/>
      <c r="AD51" s="351" t="n"/>
      <c r="AE51" s="351" t="n"/>
      <c r="AF51" s="351" t="n"/>
    </row>
    <row r="52">
      <c r="A52" s="351" t="n"/>
      <c r="B52" s="351" t="n"/>
      <c r="C52" s="329" t="n"/>
      <c r="D52" s="363" t="n"/>
      <c r="E52" s="363" t="n"/>
      <c r="F52" s="329" t="inlineStr">
        <is>
          <t>Date</t>
        </is>
      </c>
      <c r="G52" s="363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351" t="n"/>
      <c r="V52" s="351" t="n"/>
      <c r="W52" s="351" t="n"/>
      <c r="X52" s="351" t="n"/>
      <c r="Y52" s="351" t="n"/>
      <c r="Z52" s="351" t="n"/>
      <c r="AA52" s="351" t="n"/>
      <c r="AB52" s="351" t="n"/>
      <c r="AC52" s="351" t="n"/>
      <c r="AD52" s="351" t="n"/>
      <c r="AE52" s="351" t="n"/>
      <c r="AF52" s="351" t="n"/>
    </row>
    <row r="53" ht="26.25" customHeight="1" s="348">
      <c r="A53" s="351" t="n"/>
      <c r="B53" s="351" t="n"/>
      <c r="C53" s="345" t="n"/>
      <c r="D53" s="362" t="n"/>
      <c r="E53" s="362" t="n"/>
      <c r="F53" s="331" t="n"/>
      <c r="G53" s="362" t="n"/>
      <c r="H53" s="6" t="n"/>
      <c r="I53" s="6" t="n"/>
      <c r="J53" s="6" t="n"/>
      <c r="K53" s="6" t="n"/>
      <c r="L53" s="6" t="n"/>
      <c r="M53" s="6" t="n"/>
      <c r="N53" s="237" t="n"/>
      <c r="O53" s="238" t="n"/>
      <c r="P53" s="346" t="n"/>
      <c r="Q53" s="351" t="n"/>
      <c r="R53" s="351" t="n"/>
      <c r="S53" s="351" t="n"/>
      <c r="T53" s="351" t="n"/>
      <c r="U53" s="351" t="n"/>
      <c r="V53" s="351" t="n"/>
      <c r="W53" s="351" t="n"/>
      <c r="X53" s="351" t="n"/>
      <c r="Y53" s="351" t="n"/>
      <c r="Z53" s="351" t="n"/>
      <c r="AA53" s="351" t="n"/>
      <c r="AB53" s="351" t="n"/>
      <c r="AC53" s="351" t="n"/>
      <c r="AD53" s="351" t="n"/>
      <c r="AE53" s="351" t="n"/>
      <c r="AF53" s="351" t="n"/>
    </row>
    <row r="54">
      <c r="A54" s="351" t="n"/>
      <c r="B54" s="351" t="n"/>
      <c r="C54" s="329" t="inlineStr">
        <is>
          <t>Manager Signature</t>
        </is>
      </c>
      <c r="D54" s="363" t="n"/>
      <c r="E54" s="363" t="n"/>
      <c r="F54" s="329" t="inlineStr">
        <is>
          <t>Date</t>
        </is>
      </c>
      <c r="G54" s="363" t="n"/>
      <c r="H54" s="6" t="n"/>
      <c r="I54" s="239" t="inlineStr">
        <is>
          <t>{42}</t>
        </is>
      </c>
      <c r="J54" s="239" t="n"/>
      <c r="K54" s="239" t="n"/>
      <c r="L54" s="239" t="n"/>
      <c r="M54" s="6" t="n"/>
      <c r="N54" s="6" t="n"/>
      <c r="O54" s="6" t="n"/>
      <c r="P54" s="6" t="n"/>
      <c r="Q54" s="6" t="n"/>
      <c r="R54" s="6" t="n"/>
      <c r="S54" s="6" t="n"/>
      <c r="T54" s="6" t="n"/>
      <c r="U54" s="351" t="n"/>
      <c r="V54" s="351" t="n"/>
      <c r="W54" s="351" t="n"/>
      <c r="X54" s="351" t="n"/>
      <c r="Y54" s="351" t="n"/>
      <c r="Z54" s="351" t="n"/>
      <c r="AA54" s="351" t="n"/>
      <c r="AB54" s="351" t="n"/>
      <c r="AC54" s="351" t="n"/>
      <c r="AD54" s="351" t="n"/>
      <c r="AE54" s="351" t="n"/>
      <c r="AF54" s="351" t="n"/>
    </row>
    <row r="55">
      <c r="A55" s="351" t="n"/>
      <c r="B55" s="351" t="n"/>
      <c r="C55" s="240" t="n"/>
      <c r="D55" s="240" t="n"/>
      <c r="E55" s="240" t="n"/>
      <c r="F55" s="240" t="n"/>
      <c r="G55" s="240" t="n"/>
      <c r="H55" s="240" t="n"/>
      <c r="I55" s="240" t="n"/>
      <c r="J55" s="240" t="n"/>
      <c r="K55" s="240" t="n"/>
      <c r="L55" s="240" t="n"/>
      <c r="M55" s="240" t="n"/>
      <c r="N55" s="240" t="n"/>
      <c r="O55" s="240" t="n"/>
      <c r="P55" s="240" t="n"/>
      <c r="Q55" s="240" t="n"/>
      <c r="R55" s="240" t="n"/>
      <c r="S55" s="240" t="n"/>
      <c r="T55" s="240" t="n"/>
      <c r="U55" s="351" t="n"/>
      <c r="V55" s="351" t="n"/>
      <c r="W55" s="351" t="n"/>
      <c r="X55" s="351" t="n"/>
      <c r="Y55" s="351" t="n"/>
      <c r="Z55" s="351" t="n"/>
      <c r="AA55" s="351" t="n"/>
      <c r="AB55" s="351" t="n"/>
      <c r="AC55" s="351" t="n"/>
      <c r="AD55" s="351" t="n"/>
      <c r="AE55" s="351" t="n"/>
      <c r="AF55" s="35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45"/>
  <mergeCells count="33">
    <mergeCell ref="C54:E54"/>
    <mergeCell ref="V2:W2"/>
    <mergeCell ref="C8:F8"/>
    <mergeCell ref="F54:G54"/>
    <mergeCell ref="H10:I10"/>
    <mergeCell ref="C7:F7"/>
    <mergeCell ref="K5:L5"/>
    <mergeCell ref="M5:N5"/>
    <mergeCell ref="H50:I50"/>
    <mergeCell ref="C51:E51"/>
    <mergeCell ref="A1:T1"/>
    <mergeCell ref="C52:E52"/>
    <mergeCell ref="V3:AB3"/>
    <mergeCell ref="F51:G51"/>
    <mergeCell ref="M10:N10"/>
    <mergeCell ref="H51:I51"/>
    <mergeCell ref="C6:F6"/>
    <mergeCell ref="C5:F5"/>
    <mergeCell ref="M7:N7"/>
    <mergeCell ref="M6:N6"/>
    <mergeCell ref="C53:E53"/>
    <mergeCell ref="H7:I7"/>
    <mergeCell ref="H28:I28"/>
    <mergeCell ref="C10:F10"/>
    <mergeCell ref="M8:N8"/>
    <mergeCell ref="F52:G52"/>
    <mergeCell ref="P53:T53"/>
    <mergeCell ref="AA2:AB2"/>
    <mergeCell ref="K10:L10"/>
    <mergeCell ref="H5:I5"/>
    <mergeCell ref="K4:L4"/>
    <mergeCell ref="M4:N4"/>
    <mergeCell ref="F53:G53"/>
  </mergeCells>
  <dataValidations count="5">
    <dataValidation sqref="A14:A48" showDropDown="0" showInputMessage="0" showErrorMessage="0" allowBlank="1" type="list">
      <formula1>"On Day,Off Day,Sick,Absent,Holiday,Annual Leave"</formula1>
    </dataValidation>
    <dataValidation sqref="B14:B48" showDropDown="0" showInputMessage="0" showErrorMessage="0" allowBlank="1" type="list">
      <formula1>"Holiday Double,Phagwah,Good Friday,Easter Monday,Labour Day,Christmas,Eid ul Azha"</formula1>
    </dataValidation>
    <dataValidation sqref="J14:J48" showDropDown="0" showInputMessage="0" showErrorMessage="0" allowBlank="1" type="list">
      <formula1>_xlfn._LONGTEXT("Unico,Unico-2,Unico-42,Unico-44,Unico-46,Unico-47,Unico-48,Unico-49,Globe,Globe-12,Hebrews,Romans-2,Beacon,Numbers,Zebra-24,Sunrise,Sunrise-1,Sunflower 6,Sunset 12,Ripple,Neptune P1,Neptune P2,Neptune P3,Neptune P4,Neptune P5,Neptune P6,Neptune P7,Rainbow"," 1,Rainbow 2,Citadel,Sunset 11,Autumn,Autumn-2,Miracle,Miracle 1,Canteen,Guard Hut")</formula1>
    </dataValidation>
    <dataValidation sqref="O7" showDropDown="0" showInputMessage="0" showErrorMessage="0" allowBlank="1" type="list">
      <formula1>"Caricom,EU,UN,DMC,ARU,Head Office,Canteen"</formula1>
    </dataValidation>
    <dataValidation sqref="O6" showDropDown="0" showInputMessage="0" showErrorMessage="0" allowBlank="1" type="list">
      <formula1>"Unarmed,Armed"</formula1>
    </dataValidation>
  </dataValidations>
  <printOptions horizontalCentered="1"/>
  <pageMargins left="0.5" right="0.5" top="0.5" bottom="1" header="0.5" footer="0.5"/>
  <pageSetup orientation="portrait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AL55"/>
  <sheetViews>
    <sheetView topLeftCell="A33" workbookViewId="0">
      <selection activeCell="C52" sqref="C52:E52"/>
    </sheetView>
  </sheetViews>
  <sheetFormatPr baseColWidth="8" defaultRowHeight="13.5"/>
  <cols>
    <col width="12.28515625" customWidth="1" style="348" min="1" max="1"/>
    <col width="15.140625" customWidth="1" style="348" min="2" max="2"/>
    <col width="12.42578125" customWidth="1" style="348" min="3" max="3"/>
    <col width="9.28515625" customWidth="1" style="348" min="4" max="4"/>
    <col hidden="1" width="9.28515625" customWidth="1" style="348" min="5" max="5"/>
    <col hidden="1" width="2" customWidth="1" style="348" min="6" max="6"/>
    <col hidden="1" width="12.5703125" customWidth="1" style="348" min="7" max="7"/>
    <col width="9.28515625" customWidth="1" style="348" min="8" max="8"/>
    <col width="6.5703125" customWidth="1" style="348" min="9" max="9"/>
    <col width="10.140625" customWidth="1" style="348" min="10" max="10"/>
    <col width="15.28515625" customWidth="1" style="348" min="11" max="11"/>
    <col width="10.5703125" customWidth="1" style="348" min="12" max="12"/>
    <col width="11" customWidth="1" style="348" min="13" max="13"/>
    <col width="9.85546875" customWidth="1" style="348" min="14" max="14"/>
    <col width="11.140625" customWidth="1" style="348" min="15" max="15"/>
    <col width="9.85546875" customWidth="1" style="348" min="16" max="16"/>
    <col width="10.28515625" customWidth="1" style="348" min="17" max="17"/>
    <col width="8.85546875" customWidth="1" style="348" min="18" max="19"/>
    <col width="45.28515625" customWidth="1" style="348" min="20" max="20"/>
    <col width="9.140625" customWidth="1" style="348" min="21" max="21"/>
    <col width="3.140625" customWidth="1" style="348" min="22" max="29"/>
    <col width="10.28515625" customWidth="1" style="348" min="30" max="30"/>
  </cols>
  <sheetData>
    <row r="1" ht="32.25" customFormat="1" customHeight="1" s="1" thickBot="1">
      <c r="A1" s="332" t="n"/>
      <c r="B1" s="354" t="n"/>
      <c r="C1" s="354" t="n"/>
      <c r="D1" s="354" t="n"/>
      <c r="E1" s="354" t="n"/>
      <c r="F1" s="354" t="n"/>
      <c r="G1" s="354" t="n"/>
      <c r="H1" s="354" t="n"/>
      <c r="I1" s="354" t="n"/>
      <c r="J1" s="354" t="n"/>
      <c r="K1" s="354" t="n"/>
      <c r="L1" s="354" t="n"/>
      <c r="M1" s="354" t="n"/>
      <c r="N1" s="354" t="n"/>
      <c r="O1" s="354" t="n"/>
      <c r="P1" s="354" t="n"/>
      <c r="Q1" s="354" t="n"/>
      <c r="R1" s="354" t="n"/>
      <c r="S1" s="354" t="n"/>
      <c r="T1" s="355" t="n"/>
      <c r="U1" s="351" t="n"/>
      <c r="V1" s="351" t="n"/>
      <c r="W1" s="351" t="n"/>
      <c r="X1" s="351" t="n"/>
      <c r="Y1" s="351" t="n"/>
      <c r="Z1" s="351" t="n"/>
      <c r="AA1" s="351" t="n"/>
      <c r="AB1" s="351" t="n"/>
      <c r="AC1" s="351" t="n"/>
      <c r="AD1" s="126" t="n"/>
      <c r="AE1" s="351" t="n"/>
      <c r="AF1" s="351" t="n"/>
    </row>
    <row r="2" ht="15" customFormat="1" customHeight="1" s="1">
      <c r="A2" s="351" t="n"/>
      <c r="B2" s="351" t="n"/>
      <c r="C2" s="127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128" t="n"/>
      <c r="U2" s="351" t="n"/>
      <c r="V2" s="343" t="n">
        <v>2025</v>
      </c>
      <c r="W2" s="356" t="n"/>
      <c r="X2" s="351" t="n"/>
      <c r="Y2" s="351" t="n"/>
      <c r="Z2" s="129" t="inlineStr">
        <is>
          <t>Month:</t>
        </is>
      </c>
      <c r="AA2" s="343" t="n">
        <v>3</v>
      </c>
      <c r="AB2" s="356" t="n"/>
      <c r="AC2" s="351" t="n"/>
      <c r="AD2" s="351" t="n"/>
      <c r="AE2" s="351" t="n"/>
      <c r="AF2" s="351" t="n"/>
    </row>
    <row r="3" ht="15.6" customHeight="1" s="348" thickBot="1">
      <c r="A3" s="351" t="n"/>
      <c r="B3" s="351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351" t="n"/>
      <c r="V3" s="333">
        <f>DATE(V2,AA2,1)</f>
        <v/>
      </c>
      <c r="W3" s="357" t="n"/>
      <c r="X3" s="357" t="n"/>
      <c r="Y3" s="357" t="n"/>
      <c r="Z3" s="357" t="n"/>
      <c r="AA3" s="357" t="n"/>
      <c r="AB3" s="358" t="n"/>
      <c r="AC3" s="351" t="n"/>
      <c r="AD3" s="351" t="n"/>
      <c r="AE3" s="351" t="n"/>
      <c r="AF3" s="249" t="n"/>
    </row>
    <row r="4" ht="21" customHeight="1" s="348" thickBot="1">
      <c r="A4" s="351" t="n"/>
      <c r="B4" s="351" t="n"/>
      <c r="C4" s="25" t="inlineStr">
        <is>
          <t>Federal Manangement Systems</t>
        </is>
      </c>
      <c r="D4" s="25" t="n"/>
      <c r="E4" s="25" t="n"/>
      <c r="F4" s="25" t="n"/>
      <c r="G4" s="25" t="n"/>
      <c r="H4" s="6" t="n"/>
      <c r="I4" s="6" t="n"/>
      <c r="J4" s="6" t="n"/>
      <c r="K4" s="330" t="inlineStr">
        <is>
          <t>Employee Number:</t>
        </is>
      </c>
      <c r="L4" s="351" t="n"/>
      <c r="M4" s="342" t="inlineStr">
        <is>
          <t>4870</t>
        </is>
      </c>
      <c r="N4" s="355" t="n"/>
      <c r="O4" s="6" t="n"/>
      <c r="P4" s="6" t="n"/>
      <c r="Q4" s="6" t="n"/>
      <c r="R4" s="6" t="n"/>
      <c r="S4" s="6" t="n"/>
      <c r="T4" s="6" t="n"/>
      <c r="U4" s="351" t="n"/>
      <c r="V4" s="130" t="inlineStr">
        <is>
          <t>Su</t>
        </is>
      </c>
      <c r="W4" s="131" t="inlineStr">
        <is>
          <t>M</t>
        </is>
      </c>
      <c r="X4" s="131" t="inlineStr">
        <is>
          <t>Tu</t>
        </is>
      </c>
      <c r="Y4" s="131" t="inlineStr">
        <is>
          <t>W</t>
        </is>
      </c>
      <c r="Z4" s="131" t="inlineStr">
        <is>
          <t>Th</t>
        </is>
      </c>
      <c r="AA4" s="131" t="inlineStr">
        <is>
          <t>F</t>
        </is>
      </c>
      <c r="AB4" s="132" t="inlineStr">
        <is>
          <t>Sa</t>
        </is>
      </c>
      <c r="AC4" s="351" t="n"/>
      <c r="AD4" s="133" t="inlineStr">
        <is>
          <t>Overtime Options</t>
        </is>
      </c>
      <c r="AE4" s="351" t="n"/>
      <c r="AF4" s="351" t="n"/>
      <c r="AJ4" s="257" t="n"/>
    </row>
    <row r="5" ht="14.1" customHeight="1" s="348" thickBot="1">
      <c r="A5" s="351" t="n"/>
      <c r="B5" s="351" t="n"/>
      <c r="C5" s="337" t="n"/>
      <c r="D5" s="351" t="n"/>
      <c r="E5" s="351" t="n"/>
      <c r="F5" s="351" t="n"/>
      <c r="G5" s="6" t="n"/>
      <c r="H5" s="340" t="n"/>
      <c r="I5" s="351" t="n"/>
      <c r="J5" s="340" t="n"/>
      <c r="K5" s="344" t="inlineStr">
        <is>
          <t>Employee Name:</t>
        </is>
      </c>
      <c r="L5" s="359" t="n"/>
      <c r="M5" s="342" t="inlineStr">
        <is>
          <t>Woolford, Krystle Amoania</t>
        </is>
      </c>
      <c r="N5" s="355" t="n"/>
      <c r="O5" s="337" t="n"/>
      <c r="P5" s="337" t="n"/>
      <c r="Q5" s="337" t="n"/>
      <c r="R5" s="337" t="n"/>
      <c r="S5" s="337" t="n"/>
      <c r="T5" s="337" t="n"/>
      <c r="U5" s="351" t="n"/>
      <c r="V5" s="263">
        <f>IF(MONTH($V$3)&lt;&gt;MONTH($V$3-WEEKDAY($V$3,1)+(ROW(V5)-ROW($V$5))*7+(COLUMN(V5)-COLUMN($V$5)+1)),"",$V$3-WEEKDAY($V$3,1)+(ROW(V5)-ROW($V$5))*7+(COLUMN(V5)-COLUMN($V$5)+1))</f>
        <v/>
      </c>
      <c r="W5" s="263">
        <f>IF(MONTH($V$3)&lt;&gt;MONTH($V$3-WEEKDAY($V$3,1)+(ROW(W5)-ROW($V$5))*7+(COLUMN(W5)-COLUMN($V$5)+1)),"",$V$3-WEEKDAY($V$3,1)+(ROW(W5)-ROW($V$5))*7+(COLUMN(W5)-COLUMN($V$5)+1))</f>
        <v/>
      </c>
      <c r="X5" s="263">
        <f>IF(MONTH($V$3)&lt;&gt;MONTH($V$3-WEEKDAY($V$3,1)+(ROW(X5)-ROW($V$5))*7+(COLUMN(X5)-COLUMN($V$5)+1)),"",$V$3-WEEKDAY($V$3,1)+(ROW(X5)-ROW($V$5))*7+(COLUMN(X5)-COLUMN($V$5)+1))</f>
        <v/>
      </c>
      <c r="Y5" s="263">
        <f>IF(MONTH($V$3)&lt;&gt;MONTH($V$3-WEEKDAY($V$3,1)+(ROW(Y5)-ROW($V$5))*7+(COLUMN(Y5)-COLUMN($V$5)+1)),"",$V$3-WEEKDAY($V$3,1)+(ROW(Y5)-ROW($V$5))*7+(COLUMN(Y5)-COLUMN($V$5)+1))</f>
        <v/>
      </c>
      <c r="Z5" s="263">
        <f>IF(MONTH($V$3)&lt;&gt;MONTH($V$3-WEEKDAY($V$3,1)+(ROW(Z5)-ROW($V$5))*7+(COLUMN(Z5)-COLUMN($V$5)+1)),"",$V$3-WEEKDAY($V$3,1)+(ROW(Z5)-ROW($V$5))*7+(COLUMN(Z5)-COLUMN($V$5)+1))</f>
        <v/>
      </c>
      <c r="AA5" s="263">
        <f>IF(MONTH($V$3)&lt;&gt;MONTH($V$3-WEEKDAY($V$3,1)+(ROW(AA5)-ROW($V$5))*7+(COLUMN(AA5)-COLUMN($V$5)+1)),"",$V$3-WEEKDAY($V$3,1)+(ROW(AA5)-ROW($V$5))*7+(COLUMN(AA5)-COLUMN($V$5)+1))</f>
        <v/>
      </c>
      <c r="AB5" s="263">
        <f>IF(MONTH($V$3)&lt;&gt;MONTH($V$3-WEEKDAY($V$3,1)+(ROW(AB5)-ROW($V$5))*7+(COLUMN(AB5)-COLUMN($V$5)+1)),"",$V$3-WEEKDAY($V$3,1)+(ROW(AB5)-ROW($V$5))*7+(COLUMN(AB5)-COLUMN($V$5)+1))</f>
        <v/>
      </c>
      <c r="AC5" s="351" t="n"/>
      <c r="AD5" s="351" t="n"/>
      <c r="AE5" s="3" t="b">
        <v>1</v>
      </c>
      <c r="AF5" s="258" t="n"/>
      <c r="AJ5" s="350" t="n"/>
      <c r="AK5" s="350" t="n"/>
      <c r="AL5" s="350" t="n"/>
    </row>
    <row r="6" ht="14.1" customHeight="1" s="348" thickBot="1">
      <c r="A6" s="351" t="n"/>
      <c r="B6" s="351" t="n"/>
      <c r="C6" s="337" t="inlineStr">
        <is>
          <t xml:space="preserve">120 Peter Rose St </t>
        </is>
      </c>
      <c r="D6" s="351" t="n"/>
      <c r="E6" s="351" t="n"/>
      <c r="F6" s="351" t="n"/>
      <c r="G6" s="6" t="n"/>
      <c r="H6" s="6" t="n"/>
      <c r="I6" s="6" t="n"/>
      <c r="J6" s="6" t="n"/>
      <c r="K6" s="6" t="n"/>
      <c r="L6" s="6" t="n"/>
      <c r="M6" s="339" t="inlineStr">
        <is>
          <t>Armed or unarmed</t>
        </is>
      </c>
      <c r="N6" s="360" t="n"/>
      <c r="O6" s="135" t="inlineStr">
        <is>
          <t>Unarmed</t>
        </is>
      </c>
      <c r="P6" s="6" t="n"/>
      <c r="Q6" s="6" t="n"/>
      <c r="R6" s="6" t="n"/>
      <c r="S6" s="6" t="n"/>
      <c r="T6" s="6" t="n"/>
      <c r="U6" s="351" t="n"/>
      <c r="V6" s="263">
        <f>IF(MONTH($V$3)&lt;&gt;MONTH($V$3-WEEKDAY($V$3,1)+(ROW(V6)-ROW($V$5))*7+(COLUMN(V6)-COLUMN($V$5)+1)),"",$V$3-WEEKDAY($V$3,1)+(ROW(V6)-ROW($V$5))*7+(COLUMN(V6)-COLUMN($V$5)+1))</f>
        <v/>
      </c>
      <c r="W6" s="263">
        <f>IF(MONTH($V$3)&lt;&gt;MONTH($V$3-WEEKDAY($V$3,1)+(ROW(W6)-ROW($V$5))*7+(COLUMN(W6)-COLUMN($V$5)+1)),"",$V$3-WEEKDAY($V$3,1)+(ROW(W6)-ROW($V$5))*7+(COLUMN(W6)-COLUMN($V$5)+1))</f>
        <v/>
      </c>
      <c r="X6" s="263">
        <f>IF(MONTH($V$3)&lt;&gt;MONTH($V$3-WEEKDAY($V$3,1)+(ROW(X6)-ROW($V$5))*7+(COLUMN(X6)-COLUMN($V$5)+1)),"",$V$3-WEEKDAY($V$3,1)+(ROW(X6)-ROW($V$5))*7+(COLUMN(X6)-COLUMN($V$5)+1))</f>
        <v/>
      </c>
      <c r="Y6" s="263">
        <f>IF(MONTH($V$3)&lt;&gt;MONTH($V$3-WEEKDAY($V$3,1)+(ROW(Y6)-ROW($V$5))*7+(COLUMN(Y6)-COLUMN($V$5)+1)),"",$V$3-WEEKDAY($V$3,1)+(ROW(Y6)-ROW($V$5))*7+(COLUMN(Y6)-COLUMN($V$5)+1))</f>
        <v/>
      </c>
      <c r="Z6" s="263">
        <f>IF(MONTH($V$3)&lt;&gt;MONTH($V$3-WEEKDAY($V$3,1)+(ROW(Z6)-ROW($V$5))*7+(COLUMN(Z6)-COLUMN($V$5)+1)),"",$V$3-WEEKDAY($V$3,1)+(ROW(Z6)-ROW($V$5))*7+(COLUMN(Z6)-COLUMN($V$5)+1))</f>
        <v/>
      </c>
      <c r="AA6" s="263">
        <f>IF(MONTH($V$3)&lt;&gt;MONTH($V$3-WEEKDAY($V$3,1)+(ROW(AA6)-ROW($V$5))*7+(COLUMN(AA6)-COLUMN($V$5)+1)),"",$V$3-WEEKDAY($V$3,1)+(ROW(AA6)-ROW($V$5))*7+(COLUMN(AA6)-COLUMN($V$5)+1))</f>
        <v/>
      </c>
      <c r="AB6" s="263">
        <f>IF(MONTH($V$3)&lt;&gt;MONTH($V$3-WEEKDAY($V$3,1)+(ROW(AB6)-ROW($V$5))*7+(COLUMN(AB6)-COLUMN($V$5)+1)),"",$V$3-WEEKDAY($V$3,1)+(ROW(AB6)-ROW($V$5))*7+(COLUMN(AB6)-COLUMN($V$5)+1))</f>
        <v/>
      </c>
      <c r="AC6" s="351" t="n"/>
      <c r="AD6" s="136" t="inlineStr">
        <is>
          <t>After:</t>
        </is>
      </c>
      <c r="AE6" s="264" t="n">
        <v>8</v>
      </c>
      <c r="AF6" s="258" t="n"/>
      <c r="AJ6" s="350" t="n"/>
      <c r="AL6" s="251" t="n"/>
    </row>
    <row r="7" ht="14.1" customHeight="1" s="348" thickBot="1">
      <c r="A7" s="351" t="n"/>
      <c r="B7" s="351" t="n"/>
      <c r="C7" s="337" t="inlineStr">
        <is>
          <t>Queenstown</t>
        </is>
      </c>
      <c r="D7" s="351" t="n"/>
      <c r="E7" s="351" t="n"/>
      <c r="F7" s="351" t="n"/>
      <c r="G7" s="6" t="n"/>
      <c r="H7" s="340" t="n"/>
      <c r="I7" s="351" t="n"/>
      <c r="J7" s="340" t="n"/>
      <c r="K7" s="340" t="n"/>
      <c r="L7" s="340" t="n"/>
      <c r="M7" s="338" t="inlineStr">
        <is>
          <t>Agency</t>
        </is>
      </c>
      <c r="N7" s="361" t="n"/>
      <c r="O7" s="7" t="inlineStr">
        <is>
          <t>Caricom</t>
        </is>
      </c>
      <c r="P7" s="6" t="n"/>
      <c r="Q7" s="6" t="n"/>
      <c r="R7" s="6" t="n"/>
      <c r="S7" s="6" t="n"/>
      <c r="T7" s="6" t="n"/>
      <c r="U7" s="351" t="n"/>
      <c r="V7" s="263">
        <f>IF(MONTH($V$3)&lt;&gt;MONTH($V$3-WEEKDAY($V$3,1)+(ROW(V7)-ROW($V$5))*7+(COLUMN(V7)-COLUMN($V$5)+1)),"",$V$3-WEEKDAY($V$3,1)+(ROW(V7)-ROW($V$5))*7+(COLUMN(V7)-COLUMN($V$5)+1))</f>
        <v/>
      </c>
      <c r="W7" s="263">
        <f>IF(MONTH($V$3)&lt;&gt;MONTH($V$3-WEEKDAY($V$3,1)+(ROW(W7)-ROW($V$5))*7+(COLUMN(W7)-COLUMN($V$5)+1)),"",$V$3-WEEKDAY($V$3,1)+(ROW(W7)-ROW($V$5))*7+(COLUMN(W7)-COLUMN($V$5)+1))</f>
        <v/>
      </c>
      <c r="X7" s="263">
        <f>IF(MONTH($V$3)&lt;&gt;MONTH($V$3-WEEKDAY($V$3,1)+(ROW(X7)-ROW($V$5))*7+(COLUMN(X7)-COLUMN($V$5)+1)),"",$V$3-WEEKDAY($V$3,1)+(ROW(X7)-ROW($V$5))*7+(COLUMN(X7)-COLUMN($V$5)+1))</f>
        <v/>
      </c>
      <c r="Y7" s="263">
        <f>IF(MONTH($V$3)&lt;&gt;MONTH($V$3-WEEKDAY($V$3,1)+(ROW(Y7)-ROW($V$5))*7+(COLUMN(Y7)-COLUMN($V$5)+1)),"",$V$3-WEEKDAY($V$3,1)+(ROW(Y7)-ROW($V$5))*7+(COLUMN(Y7)-COLUMN($V$5)+1))</f>
        <v/>
      </c>
      <c r="Z7" s="263">
        <f>IF(MONTH($V$3)&lt;&gt;MONTH($V$3-WEEKDAY($V$3,1)+(ROW(Z7)-ROW($V$5))*7+(COLUMN(Z7)-COLUMN($V$5)+1)),"",$V$3-WEEKDAY($V$3,1)+(ROW(Z7)-ROW($V$5))*7+(COLUMN(Z7)-COLUMN($V$5)+1))</f>
        <v/>
      </c>
      <c r="AA7" s="263">
        <f>IF(MONTH($V$3)&lt;&gt;MONTH($V$3-WEEKDAY($V$3,1)+(ROW(AA7)-ROW($V$5))*7+(COLUMN(AA7)-COLUMN($V$5)+1)),"",$V$3-WEEKDAY($V$3,1)+(ROW(AA7)-ROW($V$5))*7+(COLUMN(AA7)-COLUMN($V$5)+1))</f>
        <v/>
      </c>
      <c r="AB7" s="263">
        <f>IF(MONTH($V$3)&lt;&gt;MONTH($V$3-WEEKDAY($V$3,1)+(ROW(AB7)-ROW($V$5))*7+(COLUMN(AB7)-COLUMN($V$5)+1)),"",$V$3-WEEKDAY($V$3,1)+(ROW(AB7)-ROW($V$5))*7+(COLUMN(AB7)-COLUMN($V$5)+1))</f>
        <v/>
      </c>
      <c r="AC7" s="351" t="n"/>
      <c r="AD7" s="351" t="n"/>
      <c r="AE7" s="351" t="n"/>
      <c r="AF7" s="258" t="n"/>
      <c r="AJ7" s="350" t="n"/>
      <c r="AL7" s="251" t="n"/>
    </row>
    <row r="8">
      <c r="A8" s="351" t="n"/>
      <c r="B8" s="351" t="n"/>
      <c r="C8" s="337" t="inlineStr">
        <is>
          <t>Georgetown, Guyana</t>
        </is>
      </c>
      <c r="D8" s="351" t="n"/>
      <c r="E8" s="351" t="n"/>
      <c r="F8" s="351" t="n"/>
      <c r="G8" s="6" t="n"/>
      <c r="H8" s="6" t="n"/>
      <c r="I8" s="6" t="n"/>
      <c r="J8" s="6" t="n"/>
      <c r="K8" s="6" t="n"/>
      <c r="L8" s="6" t="n"/>
      <c r="M8" s="341" t="n"/>
      <c r="N8" s="351" t="n"/>
      <c r="O8" s="351" t="n"/>
      <c r="P8" s="6" t="n"/>
      <c r="Q8" s="6" t="n"/>
      <c r="R8" s="6" t="n"/>
      <c r="S8" s="6" t="n"/>
      <c r="T8" s="6" t="n"/>
      <c r="U8" s="351" t="n"/>
      <c r="V8" s="263">
        <f>IF(MONTH($V$3)&lt;&gt;MONTH($V$3-WEEKDAY($V$3,1)+(ROW(V8)-ROW($V$5))*7+(COLUMN(V8)-COLUMN($V$5)+1)),"",$V$3-WEEKDAY($V$3,1)+(ROW(V8)-ROW($V$5))*7+(COLUMN(V8)-COLUMN($V$5)+1))</f>
        <v/>
      </c>
      <c r="W8" s="263">
        <f>IF(MONTH($V$3)&lt;&gt;MONTH($V$3-WEEKDAY($V$3,1)+(ROW(W8)-ROW($V$5))*7+(COLUMN(W8)-COLUMN($V$5)+1)),"",$V$3-WEEKDAY($V$3,1)+(ROW(W8)-ROW($V$5))*7+(COLUMN(W8)-COLUMN($V$5)+1))</f>
        <v/>
      </c>
      <c r="X8" s="263">
        <f>IF(MONTH($V$3)&lt;&gt;MONTH($V$3-WEEKDAY($V$3,1)+(ROW(X8)-ROW($V$5))*7+(COLUMN(X8)-COLUMN($V$5)+1)),"",$V$3-WEEKDAY($V$3,1)+(ROW(X8)-ROW($V$5))*7+(COLUMN(X8)-COLUMN($V$5)+1))</f>
        <v/>
      </c>
      <c r="Y8" s="263">
        <f>IF(MONTH($V$3)&lt;&gt;MONTH($V$3-WEEKDAY($V$3,1)+(ROW(Y8)-ROW($V$5))*7+(COLUMN(Y8)-COLUMN($V$5)+1)),"",$V$3-WEEKDAY($V$3,1)+(ROW(Y8)-ROW($V$5))*7+(COLUMN(Y8)-COLUMN($V$5)+1))</f>
        <v/>
      </c>
      <c r="Z8" s="263">
        <f>IF(MONTH($V$3)&lt;&gt;MONTH($V$3-WEEKDAY($V$3,1)+(ROW(Z8)-ROW($V$5))*7+(COLUMN(Z8)-COLUMN($V$5)+1)),"",$V$3-WEEKDAY($V$3,1)+(ROW(Z8)-ROW($V$5))*7+(COLUMN(Z8)-COLUMN($V$5)+1))</f>
        <v/>
      </c>
      <c r="AA8" s="263">
        <f>IF(MONTH($V$3)&lt;&gt;MONTH($V$3-WEEKDAY($V$3,1)+(ROW(AA8)-ROW($V$5))*7+(COLUMN(AA8)-COLUMN($V$5)+1)),"",$V$3-WEEKDAY($V$3,1)+(ROW(AA8)-ROW($V$5))*7+(COLUMN(AA8)-COLUMN($V$5)+1))</f>
        <v/>
      </c>
      <c r="AB8" s="263">
        <f>IF(MONTH($V$3)&lt;&gt;MONTH($V$3-WEEKDAY($V$3,1)+(ROW(AB8)-ROW($V$5))*7+(COLUMN(AB8)-COLUMN($V$5)+1)),"",$V$3-WEEKDAY($V$3,1)+(ROW(AB8)-ROW($V$5))*7+(COLUMN(AB8)-COLUMN($V$5)+1))</f>
        <v/>
      </c>
      <c r="AC8" s="351" t="n"/>
      <c r="AD8" s="351" t="n"/>
      <c r="AE8" s="3" t="b">
        <v>1</v>
      </c>
      <c r="AF8" s="258" t="n"/>
      <c r="AJ8" s="350" t="n"/>
      <c r="AL8" s="251" t="n"/>
    </row>
    <row r="9">
      <c r="A9" s="351" t="n"/>
      <c r="B9" s="351" t="n"/>
      <c r="C9" s="337" t="n"/>
      <c r="D9" s="337" t="n"/>
      <c r="E9" s="337" t="n"/>
      <c r="F9" s="337" t="n"/>
      <c r="G9" s="6" t="n"/>
      <c r="H9" s="6" t="n"/>
      <c r="I9" s="6" t="n"/>
      <c r="J9" s="6" t="n"/>
      <c r="K9" s="6" t="n"/>
      <c r="L9" s="6" t="n"/>
      <c r="M9" s="137" t="n"/>
      <c r="N9" s="137" t="n"/>
      <c r="O9" s="6" t="n"/>
      <c r="P9" s="6" t="n"/>
      <c r="Q9" s="6" t="n"/>
      <c r="R9" s="6" t="n"/>
      <c r="S9" s="6" t="n"/>
      <c r="T9" s="6" t="n"/>
      <c r="U9" s="351" t="n"/>
      <c r="V9" s="265" t="n"/>
      <c r="W9" s="265" t="n"/>
      <c r="X9" s="265" t="n"/>
      <c r="Y9" s="265" t="n"/>
      <c r="Z9" s="265" t="n"/>
      <c r="AA9" s="265" t="n"/>
      <c r="AB9" s="265" t="n"/>
      <c r="AC9" s="351" t="n"/>
      <c r="AD9" s="351" t="n"/>
      <c r="AE9" s="3" t="n"/>
      <c r="AF9" s="351" t="n"/>
      <c r="AJ9" s="350" t="n"/>
      <c r="AL9" s="251" t="n"/>
    </row>
    <row r="10">
      <c r="A10" s="351" t="n"/>
      <c r="B10" s="351" t="n"/>
      <c r="C10" s="337" t="inlineStr">
        <is>
          <t>592-223-7560</t>
        </is>
      </c>
      <c r="D10" s="351" t="n"/>
      <c r="E10" s="351" t="n"/>
      <c r="F10" s="351" t="n"/>
      <c r="G10" s="6" t="n"/>
      <c r="H10" s="340" t="n"/>
      <c r="I10" s="351" t="n"/>
      <c r="J10" s="340" t="n"/>
      <c r="K10" s="330" t="inlineStr">
        <is>
          <t>Week Starting:</t>
        </is>
      </c>
      <c r="L10" s="351" t="n"/>
      <c r="M10" s="335" t="n">
        <v>45977</v>
      </c>
      <c r="N10" s="362" t="n"/>
      <c r="O10" s="6" t="n"/>
      <c r="P10" s="6" t="n"/>
      <c r="Q10" s="6" t="n"/>
      <c r="R10" s="6" t="n"/>
      <c r="S10" s="6" t="n"/>
      <c r="T10" s="138" t="inlineStr">
        <is>
          <t>[42]</t>
        </is>
      </c>
      <c r="U10" s="351" t="n"/>
      <c r="V10" s="263">
        <f>IF(MONTH($V$3)&lt;&gt;MONTH($V$3-WEEKDAY($V$3,1)+(ROW(V10)-ROW($V$5))*7+(COLUMN(V10)-COLUMN($V$5)+1)),"",$V$3-WEEKDAY($V$3,1)+(ROW(V10)-ROW($V$5))*7+(COLUMN(V10)-COLUMN($V$5)+1))</f>
        <v/>
      </c>
      <c r="W10" s="263">
        <f>IF(MONTH($V$3)&lt;&gt;MONTH($V$3-WEEKDAY($V$3,1)+(ROW(W10)-ROW($V$5))*7+(COLUMN(W10)-COLUMN($V$5)+1)),"",$V$3-WEEKDAY($V$3,1)+(ROW(W10)-ROW($V$5))*7+(COLUMN(W10)-COLUMN($V$5)+1))</f>
        <v/>
      </c>
      <c r="X10" s="263">
        <f>IF(MONTH($V$3)&lt;&gt;MONTH($V$3-WEEKDAY($V$3,1)+(ROW(X10)-ROW($V$5))*7+(COLUMN(X10)-COLUMN($V$5)+1)),"",$V$3-WEEKDAY($V$3,1)+(ROW(X10)-ROW($V$5))*7+(COLUMN(X10)-COLUMN($V$5)+1))</f>
        <v/>
      </c>
      <c r="Y10" s="263">
        <f>IF(MONTH($V$3)&lt;&gt;MONTH($V$3-WEEKDAY($V$3,1)+(ROW(Y10)-ROW($V$5))*7+(COLUMN(Y10)-COLUMN($V$5)+1)),"",$V$3-WEEKDAY($V$3,1)+(ROW(Y10)-ROW($V$5))*7+(COLUMN(Y10)-COLUMN($V$5)+1))</f>
        <v/>
      </c>
      <c r="Z10" s="263">
        <f>IF(MONTH($V$3)&lt;&gt;MONTH($V$3-WEEKDAY($V$3,1)+(ROW(Z10)-ROW($V$5))*7+(COLUMN(Z10)-COLUMN($V$5)+1)),"",$V$3-WEEKDAY($V$3,1)+(ROW(Z10)-ROW($V$5))*7+(COLUMN(Z10)-COLUMN($V$5)+1))</f>
        <v/>
      </c>
      <c r="AA10" s="263">
        <f>IF(MONTH($V$3)&lt;&gt;MONTH($V$3-WEEKDAY($V$3,1)+(ROW(AA10)-ROW($V$5))*7+(COLUMN(AA10)-COLUMN($V$5)+1)),"",$V$3-WEEKDAY($V$3,1)+(ROW(AA10)-ROW($V$5))*7+(COLUMN(AA10)-COLUMN($V$5)+1))</f>
        <v/>
      </c>
      <c r="AB10" s="263">
        <f>IF(MONTH($V$3)&lt;&gt;MONTH($V$3-WEEKDAY($V$3,1)+(ROW(AB10)-ROW($V$5))*7+(COLUMN(AB10)-COLUMN($V$5)+1)),"",$V$3-WEEKDAY($V$3,1)+(ROW(AB10)-ROW($V$5))*7+(COLUMN(AB10)-COLUMN($V$5)+1))</f>
        <v/>
      </c>
      <c r="AC10" s="351" t="n"/>
      <c r="AD10" s="136" t="inlineStr">
        <is>
          <t>After:</t>
        </is>
      </c>
      <c r="AE10" s="264" t="n">
        <v>40</v>
      </c>
      <c r="AF10" s="250" t="n"/>
    </row>
    <row r="11" ht="15.75" customHeight="1" s="348" thickBot="1">
      <c r="A11" s="351" t="n"/>
      <c r="B11" s="351" t="n"/>
      <c r="C11" s="6" t="n"/>
      <c r="D11" s="6" t="n"/>
      <c r="E11" s="6" t="n"/>
      <c r="F11" s="6" t="n"/>
      <c r="G11" s="6" t="n"/>
      <c r="H11" s="6" t="n"/>
      <c r="I11" s="6" t="n"/>
      <c r="J11" s="6" t="n"/>
      <c r="K11" s="259" t="inlineStr">
        <is>
          <t>Carry Forward Hrs:</t>
        </is>
      </c>
      <c r="L11" s="248" t="n">
        <v>32</v>
      </c>
      <c r="M11" s="6" t="n"/>
      <c r="N11" s="6" t="n"/>
      <c r="O11" s="6" t="n"/>
      <c r="P11" s="6" t="n"/>
      <c r="Q11" s="6" t="n"/>
      <c r="R11" s="6" t="n"/>
      <c r="S11" s="6" t="n"/>
      <c r="T11" s="6" t="n"/>
      <c r="U11" s="351" t="n"/>
      <c r="V11" s="263">
        <f>IF(MONTH($V$3)&lt;&gt;MONTH($V$3-WEEKDAY($V$3,1)+(ROW(V11)-ROW($V$5))*7+(COLUMN(V11)-COLUMN($V$5)+1)),"",$V$3-WEEKDAY($V$3,1)+(ROW(V11)-ROW($V$5))*7+(COLUMN(V11)-COLUMN($V$5)+1))</f>
        <v/>
      </c>
      <c r="W11" s="263">
        <f>IF(MONTH($V$3)&lt;&gt;MONTH($V$3-WEEKDAY($V$3,1)+(ROW(W11)-ROW($V$5))*7+(COLUMN(W11)-COLUMN($V$5)+1)),"",$V$3-WEEKDAY($V$3,1)+(ROW(W11)-ROW($V$5))*7+(COLUMN(W11)-COLUMN($V$5)+1))</f>
        <v/>
      </c>
      <c r="X11" s="263">
        <f>IF(MONTH($V$3)&lt;&gt;MONTH($V$3-WEEKDAY($V$3,1)+(ROW(X11)-ROW($V$5))*7+(COLUMN(X11)-COLUMN($V$5)+1)),"",$V$3-WEEKDAY($V$3,1)+(ROW(X11)-ROW($V$5))*7+(COLUMN(X11)-COLUMN($V$5)+1))</f>
        <v/>
      </c>
      <c r="Y11" s="263">
        <f>IF(MONTH($V$3)&lt;&gt;MONTH($V$3-WEEKDAY($V$3,1)+(ROW(Y11)-ROW($V$5))*7+(COLUMN(Y11)-COLUMN($V$5)+1)),"",$V$3-WEEKDAY($V$3,1)+(ROW(Y11)-ROW($V$5))*7+(COLUMN(Y11)-COLUMN($V$5)+1))</f>
        <v/>
      </c>
      <c r="Z11" s="263">
        <f>IF(MONTH($V$3)&lt;&gt;MONTH($V$3-WEEKDAY($V$3,1)+(ROW(Z11)-ROW($V$5))*7+(COLUMN(Z11)-COLUMN($V$5)+1)),"",$V$3-WEEKDAY($V$3,1)+(ROW(Z11)-ROW($V$5))*7+(COLUMN(Z11)-COLUMN($V$5)+1))</f>
        <v/>
      </c>
      <c r="AA11" s="263">
        <f>IF(MONTH($V$3)&lt;&gt;MONTH($V$3-WEEKDAY($V$3,1)+(ROW(AA11)-ROW($V$5))*7+(COLUMN(AA11)-COLUMN($V$5)+1)),"",$V$3-WEEKDAY($V$3,1)+(ROW(AA11)-ROW($V$5))*7+(COLUMN(AA11)-COLUMN($V$5)+1))</f>
        <v/>
      </c>
      <c r="AB11" s="263">
        <f>IF(MONTH($V$3)&lt;&gt;MONTH($V$3-WEEKDAY($V$3,1)+(ROW(AB11)-ROW($V$5))*7+(COLUMN(AB11)-COLUMN($V$5)+1)),"",$V$3-WEEKDAY($V$3,1)+(ROW(AB11)-ROW($V$5))*7+(COLUMN(AB11)-COLUMN($V$5)+1))</f>
        <v/>
      </c>
      <c r="AC11" s="351" t="n"/>
      <c r="AD11" s="351" t="n"/>
      <c r="AE11" s="351" t="n"/>
      <c r="AF11" s="258" t="n"/>
      <c r="AJ11" s="252" t="n"/>
      <c r="AK11" s="252" t="n"/>
    </row>
    <row r="12" ht="27.75" customFormat="1" customHeight="1" s="2" thickBot="1">
      <c r="A12" s="266" t="inlineStr">
        <is>
          <t>Day Off</t>
        </is>
      </c>
      <c r="B12" s="267" t="inlineStr">
        <is>
          <t>Holiday Double</t>
        </is>
      </c>
      <c r="C12" s="139" t="inlineStr">
        <is>
          <t>Day of Week</t>
        </is>
      </c>
      <c r="D12" s="140" t="inlineStr">
        <is>
          <t>Time
In</t>
        </is>
      </c>
      <c r="E12" s="140" t="inlineStr">
        <is>
          <t>Time
Out</t>
        </is>
      </c>
      <c r="F12" s="141" t="n"/>
      <c r="G12" s="140" t="inlineStr">
        <is>
          <t>Time
In</t>
        </is>
      </c>
      <c r="H12" s="140" t="inlineStr">
        <is>
          <t>Time
Out</t>
        </is>
      </c>
      <c r="I12" s="142" t="inlineStr">
        <is>
          <t>Total
Hrs</t>
        </is>
      </c>
      <c r="J12" s="142" t="inlineStr">
        <is>
          <t>Location</t>
        </is>
      </c>
      <c r="K12" s="142" t="inlineStr">
        <is>
          <t>Supervisor</t>
        </is>
      </c>
      <c r="L12" s="142" t="inlineStr">
        <is>
          <t>Supervisor Approval</t>
        </is>
      </c>
      <c r="M12" s="140" t="inlineStr">
        <is>
          <t>Regular
Hrs</t>
        </is>
      </c>
      <c r="N12" s="140" t="inlineStr">
        <is>
          <t>Overtime
Hrs</t>
        </is>
      </c>
      <c r="O12" s="140" t="inlineStr">
        <is>
          <t>Hol Hrs</t>
        </is>
      </c>
      <c r="P12" s="140" t="inlineStr">
        <is>
          <t>Responsibilities</t>
        </is>
      </c>
      <c r="Q12" s="140" t="inlineStr">
        <is>
          <t>Risk</t>
        </is>
      </c>
      <c r="R12" s="140" t="inlineStr">
        <is>
          <t>Meals</t>
        </is>
      </c>
      <c r="S12" s="140" t="inlineStr">
        <is>
          <t>Vac Hrs</t>
        </is>
      </c>
      <c r="T12" s="143" t="inlineStr">
        <is>
          <t>Reason for Overtime</t>
        </is>
      </c>
      <c r="U12" s="144" t="inlineStr">
        <is>
          <t>Wkly Reg Avail</t>
        </is>
      </c>
      <c r="V12" s="351" t="inlineStr">
        <is>
          <t>Orig Reg</t>
        </is>
      </c>
      <c r="W12" s="351" t="inlineStr">
        <is>
          <t>Wkly OT Adj</t>
        </is>
      </c>
      <c r="X12" s="351" t="inlineStr">
        <is>
          <t>Week Start</t>
        </is>
      </c>
      <c r="Y12" s="351" t="inlineStr">
        <is>
          <t>Wk Hrs Before</t>
        </is>
      </c>
      <c r="Z12" s="351" t="n"/>
      <c r="AA12" s="351" t="n"/>
      <c r="AB12" s="351" t="n"/>
      <c r="AC12" s="351" t="n"/>
      <c r="AD12" s="351" t="n"/>
      <c r="AE12" s="351" t="n"/>
      <c r="AF12" s="351" t="n"/>
      <c r="AJ12" s="252" t="n"/>
      <c r="AK12" s="252" t="n"/>
    </row>
    <row r="13" hidden="1" ht="15.75" customHeight="1" s="348" thickBot="1">
      <c r="A13" s="268" t="n"/>
      <c r="B13" s="351" t="n"/>
      <c r="C13" s="145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146" t="n"/>
      <c r="U13" s="351" t="n"/>
      <c r="V13" s="351" t="n"/>
      <c r="W13" s="351" t="n"/>
      <c r="X13" s="351" t="n"/>
      <c r="Y13" s="351" t="n"/>
      <c r="Z13" s="351" t="n"/>
      <c r="AA13" s="351" t="n"/>
      <c r="AB13" s="351" t="n"/>
      <c r="AC13" s="351" t="n"/>
      <c r="AD13" s="351" t="n"/>
      <c r="AE13" s="351" t="n"/>
      <c r="AF13" s="351" t="n"/>
    </row>
    <row r="14" ht="24" customHeight="1" s="348" thickBot="1">
      <c r="A14" s="147" t="inlineStr">
        <is>
          <t>On Day</t>
        </is>
      </c>
      <c r="B14" s="269" t="n"/>
      <c r="C14" s="88">
        <f>M10</f>
        <v/>
      </c>
      <c r="D14" s="54" t="n"/>
      <c r="E14" s="148">
        <f>IF(D14="", "",
 IF(D14=TIME(0,0,0), 0,
 IF(AND(D14&gt;=TIME(0,0,1), D14&lt;=TIME(2,0,0)), TIME(7,0,0),
 IF(AND(D14&gt;=TIME(6,0,0), D14&lt;=TIME(8,0,0)), TIME(12,0,0),
 IF(AND(D14&gt;TIME(8,0,0), D14&lt;=TIME(13,59,0)), TIME(15,0,0),
 IF(AND(D14&gt;=TIME(14,0,0), D14&lt;=TIME(17,59,0)), TIME(21,0,0),
 IF(AND(D14&gt;=TIME(18,0,0), D14&lt;=TIME(21,59,0)), TIME(0,0,0),
 IF(AND(D14&gt;=TIME(22,0,0), D14&lt;=TIME(23,59,59)), TIME(7,0,0), ""))))))))</f>
        <v/>
      </c>
      <c r="F14" s="149" t="n"/>
      <c r="G14" s="148">
        <f>IF(AND(D14&gt;=TIME(6,0,0),D14&lt;=TIME(8,0,0)),E14,"")</f>
        <v/>
      </c>
      <c r="H14" s="54" t="n"/>
      <c r="I14" s="55">
        <f>ROUND(IF(OR(D14="",E14="",E14=0),0,IF(H14="",MOD(E14-D14,1)*24,MOD(H14-D14,1)*24)),2)</f>
        <v/>
      </c>
      <c r="J14" s="150" t="n"/>
      <c r="K14" s="270" t="n"/>
      <c r="L14" s="271" t="n"/>
      <c r="M14" s="272">
        <f>MAX(0,V14-W14)</f>
        <v/>
      </c>
      <c r="N14" s="56">
        <f>(IF(OR($C14="",$D14=""),0,
 IF(OR($A14="Holiday",$A15="Holiday"),
    IF(ISNUMBER(MATCH(TRIM($B14),{"Phagwah","Good Friday","Easter Monday","Labour Day","Christmas","Eid ul Azha","Romans-2","Globe-12","Neptune P1"},0)),0,$I14),
 IF(AND(NOT(OR($A14="Annual Leave",$A15="Annual Leave")),$A14="Off day"),$I14,
  MAX(0,$I14-$V14)
  ))))+W14</f>
        <v/>
      </c>
      <c r="O14" s="56">
        <f>IF(AND(OR($A14="Holiday",$A15="Holiday"),
        ISNUMBER(MATCH(TRIM($B14),{"Phagwah","Good Friday","Easter Monday","Labour Day","Christmas","Eid ul Azha","Romans-2","Globe-12","Neptune P1"},0))),
   $I14,0)</f>
        <v/>
      </c>
      <c r="P14" s="56">
        <f>IF(OR($O$7="Canteen",$O$7="Head Office"),0,IF($I14&lt;=0,0,IF(OR(OR(TRIM($J14)="Hebrews",TRIM($J14)="Romans",TRIM($J14)="Romans-2",TRIM($J14)="Globe",TRIM($J14)="Globe-12",TRIM($J14)="Neptune P1"),AND($I15&gt;0,OR(TRIM($J15)="Hebrews",TRIM($J15)="Romans",TRIM($J15)="Romans-2",TRIM($J15)="Globe",TRIM($J15)="Globe-12",TRIM($J15)="Neptune P1"))),1,0)))</f>
        <v/>
      </c>
      <c r="Q14" s="57" t="n"/>
      <c r="R14" s="56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IF($I14&gt;0,1,0),
      0
   ),
0))</f>
        <v/>
      </c>
      <c r="S14" s="56">
        <f>IF(OR($A14="Annual Leave",$A15="Annual Leave"),IF($A14="Annual Leave",8,0),0)</f>
        <v/>
      </c>
      <c r="T14" s="58" t="n"/>
      <c r="U14" s="144">
        <f>MAX(0,40-Y14)</f>
        <v/>
      </c>
      <c r="V14" s="151">
        <f>IF(OR($C14="",$D14=""),0,
 IF(OR($A14="Holiday",$A15="Holiday"),0,
 IF(AND(NOT(OR($A14="Annual Leave",$A15="Annual Leave")),$A14="Off day"),0,
  IF($I14+$I15&gt;=8,IF($I14&gt;=8,8,$I14),$I14)
  )))</f>
        <v/>
      </c>
      <c r="W14" s="151">
        <f>MAX(0,V14-U14)</f>
        <v/>
      </c>
      <c r="X14" s="151">
        <f>IF(C14="","",C14-WEEKDAY(C14,1)+1)</f>
        <v/>
      </c>
      <c r="Y14" s="151">
        <f>IF(X14=X14,$L$11,0)</f>
        <v/>
      </c>
      <c r="Z14" s="151" t="n"/>
      <c r="AA14" s="151" t="n"/>
      <c r="AB14" s="151" t="n"/>
      <c r="AC14" s="351" t="n"/>
      <c r="AD14" s="351" t="n"/>
      <c r="AE14" s="351" t="n"/>
      <c r="AF14" s="351" t="n"/>
    </row>
    <row r="15" ht="24" customHeight="1" s="348" thickBot="1">
      <c r="A15" s="147" t="inlineStr">
        <is>
          <t>On Day</t>
        </is>
      </c>
      <c r="B15" s="269" t="n"/>
      <c r="C15" s="89">
        <f>C14</f>
        <v/>
      </c>
      <c r="D15" s="59" t="n"/>
      <c r="E15" s="152">
        <f>IF(D15="", "",
 IF(D15=TIME(0,0,0), 0,
 IF(AND(D15&gt;=TIME(0,0,1), D15&lt;=TIME(2,0,0)), TIME(7,0,0),
 IF(AND(D15&gt;=TIME(6,0,0), D15&lt;=TIME(8,0,0)), TIME(12,0,0),
 IF(AND(D15&gt;TIME(8,0,0), D15&lt;=TIME(13,59,0)), TIME(15,0,0),
 IF(AND(D15&gt;=TIME(14,0,0), D15&lt;=TIME(17,59,0)), TIME(21,0,0),
 IF(AND(D15&gt;=TIME(18,0,0), D15&lt;=TIME(21,59,0)), TIME(0,0,0),
 IF(AND(D15&gt;=TIME(22,0,0), D15&lt;=TIME(23,59,59)), TIME(7,0,0), ""))))))))</f>
        <v/>
      </c>
      <c r="F15" s="153" t="n"/>
      <c r="G15" s="152">
        <f>IF(AND(D15&gt;=TIME(6,0,0),D15&lt;=TIME(8,0,0)),E15,"")</f>
        <v/>
      </c>
      <c r="H15" s="59" t="n"/>
      <c r="I15" s="60">
        <f>ROUND(IF(OR(D15="",E15="",E15=0),0,IF(H15="",MOD(E15-D15,1)*24,MOD(H15-D15,1)*24)),2)</f>
        <v/>
      </c>
      <c r="J15" s="150" t="n"/>
      <c r="K15" s="270" t="n"/>
      <c r="L15" s="271" t="n"/>
      <c r="M15" s="272">
        <f>MAX(0,V15-W15)</f>
        <v/>
      </c>
      <c r="N15" s="61">
        <f>(IF(OR($C15="",$D15=""),0,
 IF(OR($A14="Holiday",$A15="Holiday"),
    IF(ISNUMBER(MATCH(TRIM($B15),{"Phagwah","Good Friday","Easter Monday","Labour Day","Christmas","Eid ul Azha","Romans-2","Globe-12","Neptune P1"},0)),0,$I15),
 IF(AND(NOT(OR($A14="Annual Leave",$A15="Annual Leave")),$A15="Off day"),$I15,
  MAX(0,$I15-$V15)
  ))))+W15</f>
        <v/>
      </c>
      <c r="O15" s="61">
        <f>IF(AND(OR($A14="Holiday",$A15="Holiday"),
        ISNUMBER(MATCH(TRIM($B15),{"Phagwah","Good Friday","Easter Monday","Labour Day","Christmas","Eid ul Azha","Romans-2","Globe-12","Neptune P1"},0))),
   $I15,0)</f>
        <v/>
      </c>
      <c r="P15" s="61">
        <f>IF(OR($O$7="Canteen",$O$7="Head Office"),0,IF($I15&lt;=0,0,IF(AND($I14&lt;=0,OR(TRIM($J15)="Hebrews",TRIM($J15)="Romans",TRIM($J15)="Romans-2",TRIM($J15)="Globe",TRIM($J15)="Globe-12",TRIM($J15)="Neptune P1")),1,0)))</f>
        <v/>
      </c>
      <c r="Q15" s="62" t="n"/>
      <c r="R15" s="61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IF(AND($I14=0,$I15&gt;0),1,0),
      0
   ),
0))</f>
        <v/>
      </c>
      <c r="S15" s="61">
        <f>IF(OR($A14="Annual Leave",$A15="Annual Leave"),IF(AND($A14&lt;&gt;"Annual Leave",$A15="Annual Leave"),8,0),0)</f>
        <v/>
      </c>
      <c r="T15" s="63" t="n"/>
      <c r="U15" s="144">
        <f>MAX(0,40-Y15)</f>
        <v/>
      </c>
      <c r="V15" s="151">
        <f>IF(OR($C15="",$D15=""),0,
 IF(OR($A14="Holiday",$A15="Holiday"),0,
 IF(AND(NOT(OR($A14="Annual Leave",$A15="Annual Leave")),$A15="Off day"),0,
  IF($I14+$I15&gt;=8,IF($I14&gt;=8,0,8-$I14),$I15)
  )))</f>
        <v/>
      </c>
      <c r="W15" s="151">
        <f>MAX(0,V15-U15)</f>
        <v/>
      </c>
      <c r="X15" s="151">
        <f>IF(C15="","",C15-WEEKDAY(C15,1)+1)</f>
        <v/>
      </c>
      <c r="Y15" s="151">
        <f>SUMPRODUCT(($X$14:$X14=X15)*(($V$14:$V14)+($O$14:$O14)))+IF(X15=X14,$L$11,0)</f>
        <v/>
      </c>
      <c r="Z15" s="151" t="n"/>
      <c r="AA15" s="151" t="n"/>
      <c r="AB15" s="151" t="n"/>
      <c r="AC15" s="351" t="n"/>
      <c r="AD15" s="351" t="n"/>
      <c r="AE15" s="351" t="n"/>
      <c r="AF15" s="351" t="n"/>
    </row>
    <row r="16" ht="24" customHeight="1" s="348" thickBot="1">
      <c r="A16" s="154" t="inlineStr">
        <is>
          <t>On Day</t>
        </is>
      </c>
      <c r="B16" s="273" t="n"/>
      <c r="C16" s="90">
        <f>C14+1</f>
        <v/>
      </c>
      <c r="D16" s="8" t="n"/>
      <c r="E16" s="155">
        <f>IF(D16="", "",
 IF(D16=TIME(0,0,0), 0,
 IF(AND(D16&gt;=TIME(0,0,1), D16&lt;=TIME(2,0,0)), TIME(7,0,0),
 IF(AND(D16&gt;=TIME(6,0,0), D16&lt;=TIME(8,0,0)), TIME(12,0,0),
 IF(AND(D16&gt;TIME(8,0,0), D16&lt;=TIME(13,59,0)), TIME(15,0,0),
 IF(AND(D16&gt;=TIME(14,0,0), D16&lt;=TIME(17,59,0)), TIME(21,0,0),
 IF(AND(D16&gt;=TIME(18,0,0), D16&lt;=TIME(21,59,0)), TIME(0,0,0),
 IF(AND(D16&gt;=TIME(22,0,0), D16&lt;=TIME(23,59,59)), TIME(7,0,0), ""))))))))</f>
        <v/>
      </c>
      <c r="F16" s="156" t="n"/>
      <c r="G16" s="155">
        <f>IF(AND(D16&gt;=TIME(6,0,0),D16&lt;=TIME(8,0,0)),E16,"")</f>
        <v/>
      </c>
      <c r="H16" s="8" t="n"/>
      <c r="I16" s="30">
        <f>ROUND(IF(OR(D16="",E16="",E16=0),0,IF(H16="",MOD(E16-D16,1)*24,MOD(H16-D16,1)*24)),2)</f>
        <v/>
      </c>
      <c r="J16" s="157" t="n"/>
      <c r="K16" s="274" t="n"/>
      <c r="L16" s="271" t="n"/>
      <c r="M16" s="275">
        <f>MAX(0,V16-W16)</f>
        <v/>
      </c>
      <c r="N16" s="9">
        <f>(IF(OR($C16="",$D16=""),0,
 IF(OR($A16="Holiday",$A17="Holiday"),
    IF(ISNUMBER(MATCH(TRIM($B16),{"Phagwah","Good Friday","Easter Monday","Labour Day","Christmas","Eid ul Azha","Romans-2","Globe-12","Neptune P1"},0)),0,$I16),
 IF(AND(NOT(OR($A16="Annual Leave",$A17="Annual Leave")),$A16="Off day"),$I16,
  MAX(0,$I16-$V16)
  ))))+W16</f>
        <v/>
      </c>
      <c r="O16" s="9">
        <f>IF(AND(OR($A16="Holiday",$A17="Holiday"),
        ISNUMBER(MATCH(TRIM($B16),{"Phagwah","Good Friday","Easter Monday","Labour Day","Christmas","Eid ul Azha","Romans-2","Globe-12","Neptune P1"},0))),
   $I16,0)</f>
        <v/>
      </c>
      <c r="P16" s="9">
        <f>IF(OR($O$7="Canteen",$O$7="Head Office"),0,IF($I16&lt;=0,0,IF(OR(OR(TRIM($J16)="Hebrews",TRIM($J16)="Romans",TRIM($J16)="Romans-2",TRIM($J16)="Globe",TRIM($J16)="Globe-12",TRIM($J16)="Neptune P1"),AND($I17&gt;0,OR(TRIM($J17)="Hebrews",TRIM($J17)="Romans",TRIM($J17)="Romans-2",TRIM($J17)="Globe",TRIM($J17)="Globe-12",TRIM($J17)="Neptune P1"))),1,0)))</f>
        <v/>
      </c>
      <c r="Q16" s="10" t="n"/>
      <c r="R16" s="9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IF($I16&gt;0,1,0),
      0
   ),
0))</f>
        <v/>
      </c>
      <c r="S16" s="9">
        <f>IF(OR($A16="Annual Leave",$A17="Annual Leave"),IF($A16="Annual Leave",8,0),0)</f>
        <v/>
      </c>
      <c r="T16" s="91" t="n"/>
      <c r="U16" s="144">
        <f>MAX(0,40-Y16)</f>
        <v/>
      </c>
      <c r="V16" s="351">
        <f>IF(OR($C16="",$D16=""),0,
 IF(OR($A16="Holiday",$A17="Holiday"),0,
 IF(AND(NOT(OR($A16="Annual Leave",$A17="Annual Leave")),$A16="Off day"),0,
  IF($I16+$I17&gt;=8,IF($I16&gt;=8,8,$I16),$I16)
  )))</f>
        <v/>
      </c>
      <c r="W16" s="351">
        <f>MAX(0,V16-U16)</f>
        <v/>
      </c>
      <c r="X16" s="351">
        <f>IF(C16="","",C16-WEEKDAY(C16,1)+1)</f>
        <v/>
      </c>
      <c r="Y16" s="351">
        <f>SUMPRODUCT(($X$14:$X15=X16)*(($V$14:$V15)+($O$14:$O15)))+IF(X16=X14,$L$11,0)</f>
        <v/>
      </c>
      <c r="Z16" s="351" t="n"/>
      <c r="AA16" s="351" t="n"/>
      <c r="AB16" s="351" t="n"/>
      <c r="AC16" s="351" t="n"/>
      <c r="AD16" s="351" t="n"/>
      <c r="AE16" s="351" t="n"/>
      <c r="AF16" s="351" t="n"/>
    </row>
    <row r="17" ht="24" customHeight="1" s="348" thickBot="1">
      <c r="A17" s="154" t="inlineStr">
        <is>
          <t>On Day</t>
        </is>
      </c>
      <c r="B17" s="273" t="n"/>
      <c r="C17" s="90">
        <f>C16</f>
        <v/>
      </c>
      <c r="D17" s="276" t="n"/>
      <c r="E17" s="277">
        <f>IF(D17="", "",
 IF(D17=TIME(0,0,0), 0,
 IF(AND(D17&gt;=TIME(0,0,1), D17&lt;=TIME(2,0,0)), TIME(7,0,0),
 IF(AND(D17&gt;=TIME(6,0,0), D17&lt;=TIME(8,0,0)), TIME(12,0,0),
 IF(AND(D17&gt;TIME(8,0,0), D17&lt;=TIME(13,59,0)), TIME(15,0,0),
 IF(AND(D17&gt;=TIME(14,0,0), D17&lt;=TIME(17,59,0)), TIME(21,0,0),
 IF(AND(D17&gt;=TIME(18,0,0), D17&lt;=TIME(21,59,0)), TIME(0,0,0),
 IF(AND(D17&gt;=TIME(22,0,0), D17&lt;=TIME(23,59,59)), TIME(7,0,0), ""))))))))</f>
        <v/>
      </c>
      <c r="F17" s="156" t="n"/>
      <c r="G17" s="277">
        <f>IF(AND(D17&gt;=TIME(6,0,0),D17&lt;=TIME(8,0,0)),E17,"")</f>
        <v/>
      </c>
      <c r="H17" s="276" t="n"/>
      <c r="I17" s="30">
        <f>ROUND(IF(OR(D17="",E17="",E17=0),0,IF(H17="",MOD(E17-D17,1)*24,MOD(H17-D17,1)*24)),2)</f>
        <v/>
      </c>
      <c r="J17" s="158" t="n"/>
      <c r="K17" s="274" t="n"/>
      <c r="L17" s="271" t="n"/>
      <c r="M17" s="275">
        <f>MAX(0,V17-W17)</f>
        <v/>
      </c>
      <c r="N17" s="278">
        <f>(IF(OR($C17="",$D17=""),0,
 IF(OR($A16="Holiday",$A17="Holiday"),
    IF(ISNUMBER(MATCH(TRIM($B17),{"Phagwah","Good Friday","Easter Monday","Labour Day","Christmas","Eid ul Azha","Romans-2","Globe-12","Neptune P1"},0)),0,$I17),
 IF(AND(NOT(OR($A16="Annual Leave",$A17="Annual Leave")),$A17="Off day"),$I17,
  MAX(0,$I17-$V17)
  ))))+W17</f>
        <v/>
      </c>
      <c r="O17" s="278">
        <f>IF(AND(OR($A16="Holiday",$A17="Holiday"),
        ISNUMBER(MATCH(TRIM($B17),{"Phagwah","Good Friday","Easter Monday","Labour Day","Christmas","Eid ul Azha","Romans-2","Globe-12","Neptune P1"},0))),
   $I17,0)</f>
        <v/>
      </c>
      <c r="P17" s="278">
        <f>IF(OR($O$7="Canteen",$O$7="Head Office"),0,IF($I17&lt;=0,0,IF(AND($I16&lt;=0,OR(TRIM($J17)="Hebrews",TRIM($J17)="Romans",TRIM($J17)="Romans-2",TRIM($J17)="Globe",TRIM($J17)="Globe-12",TRIM($J17)="Neptune P1")),1,0)))</f>
        <v/>
      </c>
      <c r="Q17" s="279" t="n"/>
      <c r="R17" s="278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IF(AND($I16=0,$I17&gt;0),1,0),
      0
   ),
0))</f>
        <v/>
      </c>
      <c r="S17" s="278">
        <f>IF(OR($A16="Annual Leave",$A17="Annual Leave"),IF(AND($A16&lt;&gt;"Annual Leave",$A17="Annual Leave"),8,0),0)</f>
        <v/>
      </c>
      <c r="T17" s="280" t="n"/>
      <c r="U17" s="144">
        <f>MAX(0,40-Y17)</f>
        <v/>
      </c>
      <c r="V17" s="351">
        <f>IF(OR($C17="",$D17=""),0,
 IF(OR($A16="Holiday",$A17="Holiday"),0,
 IF(AND(NOT(OR($A16="Annual Leave",$A17="Annual Leave")),$A17="Off day"),0,
  IF($I16+$I17&gt;=8,IF($I16&gt;=8,0,8-$I16),$I17)
  )))</f>
        <v/>
      </c>
      <c r="W17" s="351">
        <f>MAX(0,V17-U17)</f>
        <v/>
      </c>
      <c r="X17" s="351">
        <f>IF(C17="","",C17-WEEKDAY(C17,1)+1)</f>
        <v/>
      </c>
      <c r="Y17" s="351">
        <f>SUMPRODUCT(($X$14:$X16=X17)*(($V$14:$V16)+($O$14:$O16)))+IF(X17=X14,$L$11,0)</f>
        <v/>
      </c>
      <c r="Z17" s="351" t="n"/>
      <c r="AA17" s="351" t="n"/>
      <c r="AB17" s="351" t="n"/>
      <c r="AC17" s="351" t="n"/>
      <c r="AD17" s="351" t="n"/>
      <c r="AE17" s="351" t="n"/>
      <c r="AF17" s="351" t="n"/>
    </row>
    <row r="18" ht="24" customHeight="1" s="348" thickBot="1">
      <c r="A18" s="159" t="inlineStr">
        <is>
          <t>On Day</t>
        </is>
      </c>
      <c r="B18" s="281" t="n"/>
      <c r="C18" s="92">
        <f>C16+1</f>
        <v/>
      </c>
      <c r="D18" s="31" t="n"/>
      <c r="E18" s="160">
        <f>IF(D18="", "",
 IF(D18=TIME(0,0,0), 0,
 IF(AND(D18&gt;=TIME(0,0,1), D18&lt;=TIME(2,0,0)), TIME(7,0,0),
 IF(AND(D18&gt;=TIME(6,0,0), D18&lt;=TIME(8,0,0)), TIME(12,0,0),
 IF(AND(D18&gt;TIME(8,0,0), D18&lt;=TIME(13,59,0)), TIME(15,0,0),
 IF(AND(D18&gt;=TIME(14,0,0), D18&lt;=TIME(17,59,0)), TIME(21,0,0),
 IF(AND(D18&gt;=TIME(18,0,0), D18&lt;=TIME(21,59,0)), TIME(0,0,0),
 IF(AND(D18&gt;=TIME(22,0,0), D18&lt;=TIME(23,59,59)), TIME(7,0,0), ""))))))))</f>
        <v/>
      </c>
      <c r="F18" s="161" t="n"/>
      <c r="G18" s="160">
        <f>IF(AND(D18&gt;=TIME(6,0,0),D18&lt;=TIME(8,0,0)),E18,"")</f>
        <v/>
      </c>
      <c r="H18" s="31" t="n"/>
      <c r="I18" s="32">
        <f>ROUND(IF(OR(D18="",E18="",E18=0),0,IF(H18="",MOD(E18-D18,1)*24,MOD(H18-D18,1)*24)),2)</f>
        <v/>
      </c>
      <c r="J18" s="162" t="n"/>
      <c r="K18" s="282" t="n"/>
      <c r="L18" s="271" t="n"/>
      <c r="M18" s="283">
        <f>MAX(0,V18-W18)</f>
        <v/>
      </c>
      <c r="N18" s="33">
        <f>(IF(OR($C18="",$D18=""),0,
 IF(OR($A18="Holiday",$A19="Holiday"),
    IF(ISNUMBER(MATCH(TRIM($B18),{"Phagwah","Good Friday","Easter Monday","Labour Day","Christmas","Eid ul Azha","Romans-2","Globe-12","Neptune P1"},0)),0,$I18),
 IF(AND(NOT(OR($A18="Annual Leave",$A19="Annual Leave")),$A18="Off day"),$I18,
  MAX(0,$I18-$V18)
  ))))+W18</f>
        <v/>
      </c>
      <c r="O18" s="33">
        <f>IF(AND(OR($A18="Holiday",$A19="Holiday"),
        ISNUMBER(MATCH(TRIM($B18),{"Phagwah","Good Friday","Easter Monday","Labour Day","Christmas","Eid ul Azha","Romans-2","Globe-12","Neptune P1"},0))),
   $I18,0)</f>
        <v/>
      </c>
      <c r="P18" s="33">
        <f>IF(OR($O$7="Canteen",$O$7="Head Office"),0,IF($I18&lt;=0,0,IF(OR(OR(TRIM($J18)="Hebrews",TRIM($J18)="Romans",TRIM($J18)="Romans-2",TRIM($J18)="Globe",TRIM($J18)="Globe-12",TRIM($J18)="Neptune P1"),AND($I19&gt;0,OR(TRIM($J19)="Hebrews",TRIM($J19)="Romans",TRIM($J19)="Romans-2",TRIM($J19)="Globe",TRIM($J19)="Globe-12",TRIM($J19)="Neptune P1"))),1,0)))</f>
        <v/>
      </c>
      <c r="Q18" s="34" t="n"/>
      <c r="R18" s="33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IF($I18&gt;0,1,0),
      0
   ),
0))</f>
        <v/>
      </c>
      <c r="S18" s="33">
        <f>IF(OR($A18="Annual Leave",$A19="Annual Leave"),IF($A18="Annual Leave",8,0),0)</f>
        <v/>
      </c>
      <c r="T18" s="35" t="n"/>
      <c r="U18" s="144">
        <f>MAX(0,40-Y18)</f>
        <v/>
      </c>
      <c r="V18" s="351">
        <f>IF(OR($C18="",$D18=""),0,
 IF(OR($A18="Holiday",$A19="Holiday"),0,
 IF(AND(NOT(OR($A18="Annual Leave",$A19="Annual Leave")),$A18="Off day"),0,
  IF($I18+$I19&gt;=8,IF($I18&gt;=8,8,$I18),$I18)
  )))</f>
        <v/>
      </c>
      <c r="W18" s="351">
        <f>MAX(0,V18-U18)</f>
        <v/>
      </c>
      <c r="X18" s="351">
        <f>IF(C18="","",C18-WEEKDAY(C18,1)+1)</f>
        <v/>
      </c>
      <c r="Y18" s="351">
        <f>SUMPRODUCT(($X$14:$X17=X18)*(($V$14:$V17)+($O$14:$O17)))+IF(X18=X14,$L$11,0)</f>
        <v/>
      </c>
      <c r="Z18" s="351" t="n"/>
      <c r="AA18" s="351" t="n"/>
      <c r="AB18" s="351" t="n"/>
      <c r="AC18" s="351" t="n"/>
      <c r="AD18" s="351" t="n"/>
      <c r="AE18" s="351" t="n"/>
      <c r="AF18" s="351" t="n"/>
    </row>
    <row r="19" ht="24" customHeight="1" s="348" thickBot="1">
      <c r="A19" s="159" t="inlineStr">
        <is>
          <t>On Day</t>
        </is>
      </c>
      <c r="B19" s="281" t="n"/>
      <c r="C19" s="93">
        <f>C18</f>
        <v/>
      </c>
      <c r="D19" s="36" t="n"/>
      <c r="E19" s="163">
        <f>IF(D19="", "",
 IF(D19=TIME(0,0,0), 0,
 IF(AND(D19&gt;=TIME(0,0,1), D19&lt;=TIME(2,0,0)), TIME(7,0,0),
 IF(AND(D19&gt;=TIME(6,0,0), D19&lt;=TIME(8,0,0)), TIME(12,0,0),
 IF(AND(D19&gt;TIME(8,0,0), D19&lt;=TIME(13,59,0)), TIME(15,0,0),
 IF(AND(D19&gt;=TIME(14,0,0), D19&lt;=TIME(17,59,0)), TIME(21,0,0),
 IF(AND(D19&gt;=TIME(18,0,0), D19&lt;=TIME(21,59,0)), TIME(0,0,0),
 IF(AND(D19&gt;=TIME(22,0,0), D19&lt;=TIME(23,59,59)), TIME(7,0,0), ""))))))))</f>
        <v/>
      </c>
      <c r="F19" s="164" t="n"/>
      <c r="G19" s="163">
        <f>IF(AND(D19&gt;=TIME(6,0,0),D19&lt;=TIME(8,0,0)),E19,"")</f>
        <v/>
      </c>
      <c r="H19" s="36" t="n"/>
      <c r="I19" s="37">
        <f>ROUND(IF(OR(D19="",E19="",E19=0),0,IF(H19="",MOD(E19-D19,1)*24,MOD(H19-D19,1)*24)),2)</f>
        <v/>
      </c>
      <c r="J19" s="162" t="n"/>
      <c r="K19" s="282" t="n"/>
      <c r="L19" s="271" t="n"/>
      <c r="M19" s="283">
        <f>MAX(0,V19-W19)</f>
        <v/>
      </c>
      <c r="N19" s="38">
        <f>(IF(OR($C19="",$D19=""),0,
 IF(OR($A18="Holiday",$A19="Holiday"),
    IF(ISNUMBER(MATCH(TRIM($B19),{"Phagwah","Good Friday","Easter Monday","Labour Day","Christmas","Eid ul Azha","Romans-2","Globe-12","Neptune P1"},0)),0,$I19),
 IF(AND(NOT(OR($A18="Annual Leave",$A19="Annual Leave")),$A19="Off day"),$I19,
  MAX(0,$I19-$V19)
  ))))+W19</f>
        <v/>
      </c>
      <c r="O19" s="38">
        <f>IF(AND(OR($A18="Holiday",$A19="Holiday"),
        ISNUMBER(MATCH(TRIM($B19),{"Phagwah","Good Friday","Easter Monday","Labour Day","Christmas","Eid ul Azha","Romans-2","Globe-12","Neptune P1"},0))),
   $I19,0)</f>
        <v/>
      </c>
      <c r="P19" s="38">
        <f>IF(OR($O$7="Canteen",$O$7="Head Office"),0,IF($I19&lt;=0,0,IF(AND($I18&lt;=0,OR(TRIM($J19)="Hebrews",TRIM($J19)="Romans",TRIM($J19)="Romans-2",TRIM($J19)="Globe",TRIM($J19)="Globe-12",TRIM($J19)="Neptune P1")),1,0)))</f>
        <v/>
      </c>
      <c r="Q19" s="39" t="n"/>
      <c r="R19" s="38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IF(AND($I18=0,$I19&gt;0),1,0),
      0
   ),
0))</f>
        <v/>
      </c>
      <c r="S19" s="38">
        <f>IF(OR($A18="Annual Leave",$A19="Annual Leave"),IF(AND($A18&lt;&gt;"Annual Leave",$A19="Annual Leave"),8,0),0)</f>
        <v/>
      </c>
      <c r="T19" s="40" t="n"/>
      <c r="U19" s="144">
        <f>MAX(0,40-Y19)</f>
        <v/>
      </c>
      <c r="V19" s="351">
        <f>IF(OR($C19="",$D19=""),0,
 IF(OR($A18="Holiday",$A19="Holiday"),0,
 IF(AND(NOT(OR($A18="Annual Leave",$A19="Annual Leave")),$A19="Off day"),0,
  IF($I18+$I19&gt;=8,IF($I18&gt;=8,0,8-$I18),$I19)
  )))</f>
        <v/>
      </c>
      <c r="W19" s="351">
        <f>MAX(0,V19-U19)</f>
        <v/>
      </c>
      <c r="X19" s="351">
        <f>IF(C19="","",C19-WEEKDAY(C19,1)+1)</f>
        <v/>
      </c>
      <c r="Y19" s="351">
        <f>SUMPRODUCT(($X$14:$X18=X19)*(($V$14:$V18)+($O$14:$O18)))+IF(X19=X14,$L$11,0)</f>
        <v/>
      </c>
      <c r="Z19" s="351" t="n"/>
      <c r="AA19" s="351" t="n"/>
      <c r="AB19" s="351" t="n"/>
      <c r="AC19" s="351" t="n"/>
      <c r="AD19" s="351" t="n"/>
      <c r="AE19" s="351" t="n"/>
      <c r="AF19" s="351" t="n"/>
    </row>
    <row r="20" ht="24" customHeight="1" s="348" thickBot="1">
      <c r="A20" s="165" t="inlineStr">
        <is>
          <t>On Day</t>
        </is>
      </c>
      <c r="B20" s="284" t="n"/>
      <c r="C20" s="94">
        <f>C18+1</f>
        <v/>
      </c>
      <c r="D20" s="41" t="n"/>
      <c r="E20" s="166">
        <f>IF(D20="", "",
 IF(D20=TIME(0,0,0), 0,
 IF(AND(D20&gt;=TIME(0,0,1), D20&lt;=TIME(2,0,0)), TIME(7,0,0),
 IF(AND(D20&gt;=TIME(6,0,0), D20&lt;=TIME(8,0,0)), TIME(12,0,0),
 IF(AND(D20&gt;TIME(8,0,0), D20&lt;=TIME(13,59,0)), TIME(15,0,0),
 IF(AND(D20&gt;=TIME(14,0,0), D20&lt;=TIME(17,59,0)), TIME(21,0,0),
 IF(AND(D20&gt;=TIME(18,0,0), D20&lt;=TIME(21,59,0)), TIME(0,0,0),
 IF(AND(D20&gt;=TIME(22,0,0), D20&lt;=TIME(23,59,59)), TIME(7,0,0), ""))))))))</f>
        <v/>
      </c>
      <c r="F20" s="167" t="n"/>
      <c r="G20" s="166">
        <f>IF(AND(D20&gt;=TIME(6,0,0),D20&lt;=TIME(8,0,0)),E20,"")</f>
        <v/>
      </c>
      <c r="H20" s="41" t="n"/>
      <c r="I20" s="95">
        <f>ROUND(IF(OR(D20="",E20="",E20=0),0,IF(H20="",MOD(E20-D20,1)*24,MOD(H20-D20,1)*24)),2)</f>
        <v/>
      </c>
      <c r="J20" s="168" t="n"/>
      <c r="K20" s="285" t="n"/>
      <c r="L20" s="271" t="n"/>
      <c r="M20" s="286">
        <f>MAX(0,V20-W20)</f>
        <v/>
      </c>
      <c r="N20" s="42">
        <f>(IF(OR($C20="",$D20=""),0,
 IF(OR($A20="Holiday",$A21="Holiday"),
    IF(ISNUMBER(MATCH(TRIM($B20),{"Phagwah","Good Friday","Easter Monday","Labour Day","Christmas","Eid ul Azha","Romans-2","Globe-12","Neptune P1"},0)),0,$I20),
 IF(AND(NOT(OR($A20="Annual Leave",$A21="Annual Leave")),$A20="Off day"),$I20,
  MAX(0,$I20-$V20)
  ))))+W20</f>
        <v/>
      </c>
      <c r="O20" s="42">
        <f>IF(AND(OR($A20="Holiday",$A21="Holiday"),
        ISNUMBER(MATCH(TRIM($B20),{"Phagwah","Good Friday","Easter Monday","Labour Day","Christmas","Eid ul Azha","Romans-2","Globe-12","Neptune P1"},0))),
   $I20,0)</f>
        <v/>
      </c>
      <c r="P20" s="42">
        <f>IF(OR($O$7="Canteen",$O$7="Head Office"),0,IF($I20&lt;=0,0,IF(OR(OR(TRIM($J20)="Hebrews",TRIM($J20)="Romans",TRIM($J20)="Romans-2",TRIM($J20)="Globe",TRIM($J20)="Globe-12",TRIM($J20)="Neptune P1"),AND($I21&gt;0,OR(TRIM($J21)="Hebrews",TRIM($J21)="Romans",TRIM($J21)="Romans-2",TRIM($J21)="Globe",TRIM($J21)="Globe-12",TRIM($J21)="Neptune P1"))),1,0)))</f>
        <v/>
      </c>
      <c r="Q20" s="43" t="n"/>
      <c r="R20" s="42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IF($I20&gt;0,1,0),
      0
   ),
0))</f>
        <v/>
      </c>
      <c r="S20" s="42">
        <f>IF(OR($A20="Annual Leave",$A21="Annual Leave"),IF($A20="Annual Leave",8,0),0)</f>
        <v/>
      </c>
      <c r="T20" s="96" t="n"/>
      <c r="U20" s="144">
        <f>MAX(0,40-Y20)</f>
        <v/>
      </c>
      <c r="V20" s="351">
        <f>IF(OR($C20="",$D20=""),0,
 IF(OR($A20="Holiday",$A21="Holiday"),0,
 IF(AND(NOT(OR($A20="Annual Leave",$A21="Annual Leave")),$A20="Off day"),0,
  IF($I20+$I21&gt;=8,IF($I20&gt;=8,8,$I20),$I20)
  )))</f>
        <v/>
      </c>
      <c r="W20" s="351">
        <f>MAX(0,V20-U20)</f>
        <v/>
      </c>
      <c r="X20" s="351">
        <f>IF(C20="","",C20-WEEKDAY(C20,1)+1)</f>
        <v/>
      </c>
      <c r="Y20" s="351">
        <f>SUMPRODUCT(($X$14:$X19=X20)*(($V$14:$V19)+($O$14:$O19)))+IF(X20=X14,$L$11,0)</f>
        <v/>
      </c>
      <c r="Z20" s="351" t="n"/>
      <c r="AA20" s="351" t="n"/>
      <c r="AB20" s="351" t="n"/>
      <c r="AC20" s="351" t="n"/>
      <c r="AD20" s="351" t="n"/>
      <c r="AE20" s="351" t="n"/>
      <c r="AF20" s="351" t="n"/>
    </row>
    <row r="21" ht="24" customHeight="1" s="348" thickBot="1">
      <c r="A21" s="165" t="inlineStr">
        <is>
          <t>On Day</t>
        </is>
      </c>
      <c r="B21" s="284" t="n"/>
      <c r="C21" s="94">
        <f>C20</f>
        <v/>
      </c>
      <c r="D21" s="287" t="n"/>
      <c r="E21" s="288">
        <f>IF(D21="", "",
 IF(D21=TIME(0,0,0), 0,
 IF(AND(D21&gt;=TIME(0,0,1), D21&lt;=TIME(2,0,0)), TIME(7,0,0),
 IF(AND(D21&gt;=TIME(6,0,0), D21&lt;=TIME(8,0,0)), TIME(12,0,0),
 IF(AND(D21&gt;TIME(8,0,0), D21&lt;=TIME(13,59,0)), TIME(15,0,0),
 IF(AND(D21&gt;=TIME(14,0,0), D21&lt;=TIME(17,59,0)), TIME(21,0,0),
 IF(AND(D21&gt;=TIME(18,0,0), D21&lt;=TIME(21,59,0)), TIME(0,0,0),
 IF(AND(D21&gt;=TIME(22,0,0), D21&lt;=TIME(23,59,59)), TIME(7,0,0), ""))))))))</f>
        <v/>
      </c>
      <c r="F21" s="167" t="n"/>
      <c r="G21" s="288">
        <f>IF(AND(D21&gt;=TIME(6,0,0),D21&lt;=TIME(8,0,0)),E21,"")</f>
        <v/>
      </c>
      <c r="H21" s="287" t="n"/>
      <c r="I21" s="95">
        <f>ROUND(IF(OR(D21="",E21="",E21=0),0,IF(H21="",MOD(E21-D21,1)*24,MOD(H21-D21,1)*24)),2)</f>
        <v/>
      </c>
      <c r="J21" s="169" t="n"/>
      <c r="K21" s="285" t="n"/>
      <c r="L21" s="271" t="n"/>
      <c r="M21" s="286">
        <f>MAX(0,V21-W21)</f>
        <v/>
      </c>
      <c r="N21" s="289">
        <f>(IF(OR($C21="",$D21=""),0,
 IF(OR($A20="Holiday",$A21="Holiday"),
    IF(ISNUMBER(MATCH(TRIM($B21),{"Phagwah","Good Friday","Easter Monday","Labour Day","Christmas","Eid ul Azha","Romans-2","Globe-12","Neptune P1"},0)),0,$I21),
 IF(AND(NOT(OR($A20="Annual Leave",$A21="Annual Leave")),$A21="Off day"),$I21,
  MAX(0,$I21-$V21)
  ))))+W21</f>
        <v/>
      </c>
      <c r="O21" s="289">
        <f>IF(AND(OR($A20="Holiday",$A21="Holiday"),
        ISNUMBER(MATCH(TRIM($B21),{"Phagwah","Good Friday","Easter Monday","Labour Day","Christmas","Eid ul Azha","Romans-2","Globe-12","Neptune P1"},0))),
   $I21,0)</f>
        <v/>
      </c>
      <c r="P21" s="289">
        <f>IF(OR($O$7="Canteen",$O$7="Head Office"),0,IF($I21&lt;=0,0,IF(AND($I20&lt;=0,OR(TRIM($J21)="Hebrews",TRIM($J21)="Romans",TRIM($J21)="Romans-2",TRIM($J21)="Globe",TRIM($J21)="Globe-12",TRIM($J21)="Neptune P1")),1,0)))</f>
        <v/>
      </c>
      <c r="Q21" s="290" t="n"/>
      <c r="R21" s="289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IF(AND($I20=0,$I21&gt;0),1,0),
      0
   ),
0))</f>
        <v/>
      </c>
      <c r="S21" s="289">
        <f>IF(OR($A20="Annual Leave",$A21="Annual Leave"),IF(AND($A20&lt;&gt;"Annual Leave",$A21="Annual Leave"),8,0),0)</f>
        <v/>
      </c>
      <c r="T21" s="291" t="n"/>
      <c r="U21" s="144">
        <f>MAX(0,40-Y21)</f>
        <v/>
      </c>
      <c r="V21" s="351">
        <f>IF(OR($C21="",$D21=""),0,
 IF(OR($A20="Holiday",$A21="Holiday"),0,
 IF(AND(NOT(OR($A20="Annual Leave",$A21="Annual Leave")),$A21="Off day"),0,
  IF($I20+$I21&gt;=8,IF($I20&gt;=8,0,8-$I20),$I21)
  )))</f>
        <v/>
      </c>
      <c r="W21" s="351">
        <f>MAX(0,V21-U21)</f>
        <v/>
      </c>
      <c r="X21" s="351">
        <f>IF(C21="","",C21-WEEKDAY(C21,1)+1)</f>
        <v/>
      </c>
      <c r="Y21" s="351">
        <f>SUMPRODUCT(($X$14:$X20=X21)*(($V$14:$V20)+($O$14:$O20)))+IF(X21=X14,$L$11,0)</f>
        <v/>
      </c>
      <c r="Z21" s="351" t="n"/>
      <c r="AA21" s="351" t="n"/>
      <c r="AB21" s="351" t="n"/>
      <c r="AC21" s="351" t="n"/>
      <c r="AD21" s="351" t="n"/>
      <c r="AE21" s="351" t="n"/>
      <c r="AF21" s="351" t="n"/>
    </row>
    <row r="22" ht="24" customHeight="1" s="348" thickBot="1">
      <c r="A22" s="170" t="inlineStr">
        <is>
          <t>On Day</t>
        </is>
      </c>
      <c r="B22" s="292" t="n"/>
      <c r="C22" s="97">
        <f>C20+1</f>
        <v/>
      </c>
      <c r="D22" s="44" t="n"/>
      <c r="E22" s="171">
        <f>IF(D22="", "",
 IF(D22=TIME(0,0,0), 0,
 IF(AND(D22&gt;=TIME(0,0,1), D22&lt;=TIME(2,0,0)), TIME(7,0,0),
 IF(AND(D22&gt;=TIME(6,0,0), D22&lt;=TIME(8,0,0)), TIME(12,0,0),
 IF(AND(D22&gt;TIME(8,0,0), D22&lt;=TIME(13,59,0)), TIME(15,0,0),
 IF(AND(D22&gt;=TIME(14,0,0), D22&lt;=TIME(17,59,0)), TIME(21,0,0),
 IF(AND(D22&gt;=TIME(18,0,0), D22&lt;=TIME(21,59,0)), TIME(0,0,0),
 IF(AND(D22&gt;=TIME(22,0,0), D22&lt;=TIME(23,59,59)), TIME(7,0,0), ""))))))))</f>
        <v/>
      </c>
      <c r="F22" s="172" t="n"/>
      <c r="G22" s="171">
        <f>IF(AND(D22&gt;=TIME(6,0,0),D22&lt;=TIME(8,0,0)),E22,"")</f>
        <v/>
      </c>
      <c r="H22" s="44" t="n"/>
      <c r="I22" s="45">
        <f>ROUND(IF(OR(D22="",E22="",E22=0),0,IF(H22="",MOD(E22-D22,1)*24,MOD(H22-D22,1)*24)),2)</f>
        <v/>
      </c>
      <c r="J22" s="173" t="n"/>
      <c r="K22" s="293" t="n"/>
      <c r="L22" s="271" t="n"/>
      <c r="M22" s="294">
        <f>MAX(0,V22-W22)</f>
        <v/>
      </c>
      <c r="N22" s="46">
        <f>(IF(OR($C22="",$D22=""),0,
 IF(OR($A22="Holiday",$A23="Holiday"),
    IF(ISNUMBER(MATCH(TRIM($B22),{"Phagwah","Good Friday","Easter Monday","Labour Day","Christmas","Eid ul Azha","Romans-2","Globe-12","Neptune P1"},0)),0,$I22),
 IF(AND(NOT(OR($A22="Annual Leave",$A23="Annual Leave")),$A22="Off day"),$I22,
  MAX(0,$I22-$V22)
  ))))+W22</f>
        <v/>
      </c>
      <c r="O22" s="46">
        <f>IF(AND(OR($A22="Holiday",$A23="Holiday"),
        ISNUMBER(MATCH(TRIM($B22),{"Phagwah","Good Friday","Easter Monday","Labour Day","Christmas","Eid ul Azha","Romans-2","Globe-12","Neptune P1"},0))),
   $I22,0)</f>
        <v/>
      </c>
      <c r="P22" s="46">
        <f>IF(OR($O$7="Canteen",$O$7="Head Office"),0,IF($I22&lt;=0,0,IF(OR(OR(TRIM($J22)="Hebrews",TRIM($J22)="Romans",TRIM($J22)="Romans-2",TRIM($J22)="Globe",TRIM($J22)="Globe-12",TRIM($J22)="Neptune P1"),AND($I23&gt;0,OR(TRIM($J23)="Hebrews",TRIM($J23)="Romans",TRIM($J23)="Romans-2",TRIM($J23)="Globe",TRIM($J23)="Globe-12",TRIM($J23)="Neptune P1"))),1,0)))</f>
        <v/>
      </c>
      <c r="Q22" s="47" t="n"/>
      <c r="R22" s="46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IF($I22&gt;0,1,0),
      0
   ),
0))</f>
        <v/>
      </c>
      <c r="S22" s="46">
        <f>IF(OR($A22="Annual Leave",$A23="Annual Leave"),IF($A22="Annual Leave",8,0),0)</f>
        <v/>
      </c>
      <c r="T22" s="48" t="n"/>
      <c r="U22" s="144">
        <f>MAX(0,40-Y22)</f>
        <v/>
      </c>
      <c r="V22" s="351">
        <f>IF(OR($C22="",$D22=""),0,
 IF(OR($A22="Holiday",$A23="Holiday"),0,
 IF(AND(NOT(OR($A22="Annual Leave",$A23="Annual Leave")),$A22="Off day"),0,
  IF($I22+$I23&gt;=8,IF($I22&gt;=8,8,$I22),$I22)
  )))</f>
        <v/>
      </c>
      <c r="W22" s="351">
        <f>MAX(0,V22-U22)</f>
        <v/>
      </c>
      <c r="X22" s="351">
        <f>IF(C22="","",C22-WEEKDAY(C22,1)+1)</f>
        <v/>
      </c>
      <c r="Y22" s="351">
        <f>SUMPRODUCT(($X$14:$X21=X22)*(($V$14:$V21)+($O$14:$O21)))+IF(X22=X14,$L$11,0)</f>
        <v/>
      </c>
      <c r="Z22" s="351" t="n"/>
      <c r="AA22" s="351" t="n"/>
      <c r="AB22" s="351" t="n"/>
      <c r="AC22" s="351" t="n"/>
      <c r="AD22" s="351" t="n"/>
      <c r="AE22" s="351" t="n"/>
      <c r="AF22" s="351" t="n"/>
    </row>
    <row r="23" ht="24" customHeight="1" s="348" thickBot="1">
      <c r="A23" s="170" t="inlineStr">
        <is>
          <t>On Day</t>
        </is>
      </c>
      <c r="B23" s="292" t="n"/>
      <c r="C23" s="98">
        <f>C22</f>
        <v/>
      </c>
      <c r="D23" s="49" t="n"/>
      <c r="E23" s="174">
        <f>IF(D23="", "",
 IF(D23=TIME(0,0,0), 0,
 IF(AND(D23&gt;=TIME(0,0,1), D23&lt;=TIME(2,0,0)), TIME(7,0,0),
 IF(AND(D23&gt;=TIME(6,0,0), D23&lt;=TIME(8,0,0)), TIME(12,0,0),
 IF(AND(D23&gt;TIME(8,0,0), D23&lt;=TIME(13,59,0)), TIME(15,0,0),
 IF(AND(D23&gt;=TIME(14,0,0), D23&lt;=TIME(17,59,0)), TIME(21,0,0),
 IF(AND(D23&gt;=TIME(18,0,0), D23&lt;=TIME(21,59,0)), TIME(0,0,0),
 IF(AND(D23&gt;=TIME(22,0,0), D23&lt;=TIME(23,59,59)), TIME(7,0,0), ""))))))))</f>
        <v/>
      </c>
      <c r="F23" s="175" t="n"/>
      <c r="G23" s="174">
        <f>IF(AND(D23&gt;=TIME(6,0,0),D23&lt;=TIME(8,0,0)),E23,"")</f>
        <v/>
      </c>
      <c r="H23" s="49" t="n"/>
      <c r="I23" s="50">
        <f>ROUND(IF(OR(D23="",E23="",E23=0),0,IF(H23="",MOD(E23-D23,1)*24,MOD(H23-D23,1)*24)),2)</f>
        <v/>
      </c>
      <c r="J23" s="173" t="n"/>
      <c r="K23" s="293" t="n"/>
      <c r="L23" s="271" t="n"/>
      <c r="M23" s="294">
        <f>MAX(0,V23-W23)</f>
        <v/>
      </c>
      <c r="N23" s="51">
        <f>(IF(OR($C23="",$D23=""),0,
 IF(OR($A22="Holiday",$A23="Holiday"),
    IF(ISNUMBER(MATCH(TRIM($B23),{"Phagwah","Good Friday","Easter Monday","Labour Day","Christmas","Eid ul Azha","Romans-2","Globe-12","Neptune P1"},0)),0,$I23),
 IF(AND(NOT(OR($A22="Annual Leave",$A23="Annual Leave")),$A23="Off day"),$I23,
  MAX(0,$I23-$V23)
  ))))+W23</f>
        <v/>
      </c>
      <c r="O23" s="51">
        <f>IF(AND(OR($A22="Holiday",$A23="Holiday"),
        ISNUMBER(MATCH(TRIM($B23),{"Phagwah","Good Friday","Easter Monday","Labour Day","Christmas","Eid ul Azha","Romans-2","Globe-12","Neptune P1"},0))),
   $I23,0)</f>
        <v/>
      </c>
      <c r="P23" s="51">
        <f>IF(OR($O$7="Canteen",$O$7="Head Office"),0,IF($I23&lt;=0,0,IF(AND($I22&lt;=0,OR(TRIM($J23)="Hebrews",TRIM($J23)="Romans",TRIM($J23)="Romans-2",TRIM($J23)="Globe",TRIM($J23)="Globe-12",TRIM($J23)="Neptune P1")),1,0)))</f>
        <v/>
      </c>
      <c r="Q23" s="52" t="n"/>
      <c r="R23" s="51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IF(AND($I22=0,$I23&gt;0),1,0),
      0
   ),
0))</f>
        <v/>
      </c>
      <c r="S23" s="51">
        <f>IF(OR($A22="Annual Leave",$A23="Annual Leave"),IF(AND($A22&lt;&gt;"Annual Leave",$A23="Annual Leave"),8,0),0)</f>
        <v/>
      </c>
      <c r="T23" s="53" t="n"/>
      <c r="U23" s="144">
        <f>MAX(0,40-Y23)</f>
        <v/>
      </c>
      <c r="V23" s="351">
        <f>IF(OR($C23="",$D23=""),0,
 IF(OR($A22="Holiday",$A23="Holiday"),0,
 IF(AND(NOT(OR($A22="Annual Leave",$A23="Annual Leave")),$A23="Off day"),0,
  IF($I22+$I23&gt;=8,IF($I22&gt;=8,0,8-$I22),$I23)
  )))</f>
        <v/>
      </c>
      <c r="W23" s="351">
        <f>MAX(0,V23-U23)</f>
        <v/>
      </c>
      <c r="X23" s="351">
        <f>IF(C23="","",C23-WEEKDAY(C23,1)+1)</f>
        <v/>
      </c>
      <c r="Y23" s="351">
        <f>SUMPRODUCT(($X$14:$X22=X23)*(($V$14:$V22)+($O$14:$O22)))+IF(X23=X14,$L$11,0)</f>
        <v/>
      </c>
      <c r="Z23" s="351" t="n"/>
      <c r="AA23" s="351" t="n"/>
      <c r="AB23" s="351" t="n"/>
      <c r="AC23" s="351" t="n"/>
      <c r="AD23" s="351" t="n"/>
      <c r="AE23" s="351" t="n"/>
      <c r="AF23" s="351" t="n"/>
    </row>
    <row r="24" ht="24" customHeight="1" s="348" thickBot="1">
      <c r="A24" s="154" t="inlineStr">
        <is>
          <t>On Day</t>
        </is>
      </c>
      <c r="B24" s="273" t="n"/>
      <c r="C24" s="90">
        <f>C22+1</f>
        <v/>
      </c>
      <c r="D24" s="8" t="n"/>
      <c r="E24" s="155">
        <f>IF(D24="", "",
 IF(D24=TIME(0,0,0), 0,
 IF(AND(D24&gt;=TIME(0,0,1), D24&lt;=TIME(2,0,0)), TIME(7,0,0),
 IF(AND(D24&gt;=TIME(6,0,0), D24&lt;=TIME(8,0,0)), TIME(12,0,0),
 IF(AND(D24&gt;TIME(8,0,0), D24&lt;=TIME(13,59,0)), TIME(15,0,0),
 IF(AND(D24&gt;=TIME(14,0,0), D24&lt;=TIME(17,59,0)), TIME(21,0,0),
 IF(AND(D24&gt;=TIME(18,0,0), D24&lt;=TIME(21,59,0)), TIME(0,0,0),
 IF(AND(D24&gt;=TIME(22,0,0), D24&lt;=TIME(23,59,59)), TIME(7,0,0), ""))))))))</f>
        <v/>
      </c>
      <c r="F24" s="156" t="n"/>
      <c r="G24" s="155">
        <f>IF(AND(D24&gt;=TIME(6,0,0),D24&lt;=TIME(8,0,0)),E24,"")</f>
        <v/>
      </c>
      <c r="H24" s="8" t="n"/>
      <c r="I24" s="30">
        <f>ROUND(IF(OR(D24="",E24="",E24=0),0,IF(H24="",MOD(E24-D24,1)*24,MOD(H24-D24,1)*24)),2)</f>
        <v/>
      </c>
      <c r="J24" s="157" t="n"/>
      <c r="K24" s="274" t="n"/>
      <c r="L24" s="271" t="n"/>
      <c r="M24" s="275">
        <f>MAX(0,V24-W24)</f>
        <v/>
      </c>
      <c r="N24" s="9">
        <f>(IF(OR($C24="",$D24=""),0,
 IF(OR($A24="Holiday",$A25="Holiday"),
    IF(ISNUMBER(MATCH(TRIM($B24),{"Phagwah","Good Friday","Easter Monday","Labour Day","Christmas","Eid ul Azha","Romans-2","Globe-12","Neptune P1"},0)),0,$I24),
 IF(AND(NOT(OR($A24="Annual Leave",$A25="Annual Leave")),$A24="Off day"),$I24,
  MAX(0,$I24-$V24)
  ))))+W24</f>
        <v/>
      </c>
      <c r="O24" s="9">
        <f>IF(AND(OR($A24="Holiday",$A25="Holiday"),
        ISNUMBER(MATCH(TRIM($B24),{"Phagwah","Good Friday","Easter Monday","Labour Day","Christmas","Eid ul Azha","Romans-2","Globe-12","Neptune P1"},0))),
   $I24,0)</f>
        <v/>
      </c>
      <c r="P24" s="9">
        <f>IF(OR($O$7="Canteen",$O$7="Head Office"),0,IF($I24&lt;=0,0,IF(OR(OR(TRIM($J24)="Hebrews",TRIM($J24)="Romans",TRIM($J24)="Romans-2",TRIM($J24)="Globe",TRIM($J24)="Globe-12",TRIM($J24)="Neptune P1"),AND($I25&gt;0,OR(TRIM($J25)="Hebrews",TRIM($J25)="Romans",TRIM($J25)="Romans-2",TRIM($J25)="Globe",TRIM($J25)="Globe-12",TRIM($J25)="Neptune P1"))),1,0)))</f>
        <v/>
      </c>
      <c r="Q24" s="10" t="n"/>
      <c r="R24" s="9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IF($I24&gt;0,1,0),
      0
   ),
0))</f>
        <v/>
      </c>
      <c r="S24" s="9">
        <f>IF(OR($A24="Annual Leave",$A25="Annual Leave"),IF($A24="Annual Leave",8,0),0)</f>
        <v/>
      </c>
      <c r="T24" s="91" t="n"/>
      <c r="U24" s="144">
        <f>MAX(0,40-Y24)</f>
        <v/>
      </c>
      <c r="V24" s="351">
        <f>IF(OR($C24="",$D24=""),0,
 IF(OR($A24="Holiday",$A25="Holiday"),0,
 IF(AND(NOT(OR($A24="Annual Leave",$A25="Annual Leave")),$A24="Off day"),0,
  IF($I24+$I25&gt;=8,IF($I24&gt;=8,8,$I24),$I24)
  )))</f>
        <v/>
      </c>
      <c r="W24" s="351">
        <f>MAX(0,V24-U24)</f>
        <v/>
      </c>
      <c r="X24" s="351">
        <f>IF(C24="","",C24-WEEKDAY(C24,1)+1)</f>
        <v/>
      </c>
      <c r="Y24" s="351">
        <f>SUMPRODUCT(($X$14:$X23=X24)*(($V$14:$V23)+($O$14:$O23)))+IF(X24=X14,$L$11,0)</f>
        <v/>
      </c>
      <c r="Z24" s="351" t="n"/>
      <c r="AA24" s="351" t="n"/>
      <c r="AB24" s="351" t="n"/>
      <c r="AC24" s="351" t="n"/>
      <c r="AD24" s="351" t="n"/>
      <c r="AE24" s="351" t="n"/>
      <c r="AF24" s="351" t="n"/>
    </row>
    <row r="25" ht="24" customHeight="1" s="348" thickBot="1">
      <c r="A25" s="154" t="inlineStr">
        <is>
          <t>On Day</t>
        </is>
      </c>
      <c r="B25" s="273" t="n"/>
      <c r="C25" s="90">
        <f>C24</f>
        <v/>
      </c>
      <c r="D25" s="276" t="n"/>
      <c r="E25" s="277">
        <f>IF(D25="", "",
 IF(D25=TIME(0,0,0), 0,
 IF(AND(D25&gt;=TIME(0,0,1), D25&lt;=TIME(2,0,0)), TIME(7,0,0),
 IF(AND(D25&gt;=TIME(6,0,0), D25&lt;=TIME(8,0,0)), TIME(12,0,0),
 IF(AND(D25&gt;TIME(8,0,0), D25&lt;=TIME(13,59,0)), TIME(15,0,0),
 IF(AND(D25&gt;=TIME(14,0,0), D25&lt;=TIME(17,59,0)), TIME(21,0,0),
 IF(AND(D25&gt;=TIME(18,0,0), D25&lt;=TIME(21,59,0)), TIME(0,0,0),
 IF(AND(D25&gt;=TIME(22,0,0), D25&lt;=TIME(23,59,59)), TIME(7,0,0), ""))))))))</f>
        <v/>
      </c>
      <c r="F25" s="156" t="n"/>
      <c r="G25" s="277">
        <f>IF(AND(D25&gt;=TIME(6,0,0),D25&lt;=TIME(8,0,0)),E25,"")</f>
        <v/>
      </c>
      <c r="H25" s="276" t="n"/>
      <c r="I25" s="30">
        <f>ROUND(IF(OR(D25="",E25="",E25=0),0,IF(H25="",MOD(E25-D25,1)*24,MOD(H25-D25,1)*24)),2)</f>
        <v/>
      </c>
      <c r="J25" s="158" t="n"/>
      <c r="K25" s="274" t="n"/>
      <c r="L25" s="271" t="n"/>
      <c r="M25" s="275">
        <f>MAX(0,V25-W25)</f>
        <v/>
      </c>
      <c r="N25" s="278">
        <f>(IF(OR($C25="",$D25=""),0,
 IF(OR($A24="Holiday",$A25="Holiday"),
    IF(ISNUMBER(MATCH(TRIM($B25),{"Phagwah","Good Friday","Easter Monday","Labour Day","Christmas","Eid ul Azha","Romans-2","Globe-12","Neptune P1"},0)),0,$I25),
 IF(AND(NOT(OR($A24="Annual Leave",$A25="Annual Leave")),$A25="Off day"),$I25,
  MAX(0,$I25-$V25)
  ))))+W25</f>
        <v/>
      </c>
      <c r="O25" s="278">
        <f>IF(AND(OR($A24="Holiday",$A25="Holiday"),
        ISNUMBER(MATCH(TRIM($B25),{"Phagwah","Good Friday","Easter Monday","Labour Day","Christmas","Eid ul Azha","Romans-2","Globe-12","Neptune P1"},0))),
   $I25,0)</f>
        <v/>
      </c>
      <c r="P25" s="278">
        <f>IF(OR($O$7="Canteen",$O$7="Head Office"),0,IF($I25&lt;=0,0,IF(AND($I24&lt;=0,OR(TRIM($J25)="Hebrews",TRIM($J25)="Romans",TRIM($J25)="Romans-2",TRIM($J25)="Globe",TRIM($J25)="Globe-12",TRIM($J25)="Neptune P1")),1,0)))</f>
        <v/>
      </c>
      <c r="Q25" s="279" t="n"/>
      <c r="R25" s="278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IF(AND($I24=0,$I25&gt;0),1,0),
      0
   ),
0))</f>
        <v/>
      </c>
      <c r="S25" s="278">
        <f>IF(OR($A24="Annual Leave",$A25="Annual Leave"),IF(AND($A24&lt;&gt;"Annual Leave",$A25="Annual Leave"),8,0),0)</f>
        <v/>
      </c>
      <c r="T25" s="280" t="n"/>
      <c r="U25" s="144">
        <f>MAX(0,40-Y25)</f>
        <v/>
      </c>
      <c r="V25" s="351">
        <f>IF(OR($C25="",$D25=""),0,
 IF(OR($A24="Holiday",$A25="Holiday"),0,
 IF(AND(NOT(OR($A24="Annual Leave",$A25="Annual Leave")),$A25="Off day"),0,
  IF($I24+$I25&gt;=8,IF($I24&gt;=8,0,8-$I24),$I25)
  )))</f>
        <v/>
      </c>
      <c r="W25" s="351">
        <f>MAX(0,V25-U25)</f>
        <v/>
      </c>
      <c r="X25" s="351">
        <f>IF(C25="","",C25-WEEKDAY(C25,1)+1)</f>
        <v/>
      </c>
      <c r="Y25" s="351">
        <f>SUMPRODUCT(($X$14:$X24=X25)*(($V$14:$V24)+($O$14:$O24)))+IF(X25=X14,$L$11,0)</f>
        <v/>
      </c>
      <c r="Z25" s="351" t="n"/>
      <c r="AA25" s="351" t="n"/>
      <c r="AB25" s="351" t="n"/>
      <c r="AC25" s="351" t="n"/>
      <c r="AD25" s="351" t="n"/>
      <c r="AE25" s="351" t="n"/>
      <c r="AF25" s="351" t="n"/>
    </row>
    <row r="26" ht="24" customHeight="1" s="348" thickBot="1">
      <c r="A26" s="159" t="inlineStr">
        <is>
          <t>On Day</t>
        </is>
      </c>
      <c r="B26" s="281" t="n"/>
      <c r="C26" s="92">
        <f>C24+1</f>
        <v/>
      </c>
      <c r="D26" s="31" t="n"/>
      <c r="E26" s="160">
        <f>IF(D26="", "",
 IF(D26=TIME(0,0,0), 0,
 IF(AND(D26&gt;=TIME(0,0,1), D26&lt;=TIME(2,0,0)), TIME(7,0,0),
 IF(AND(D26&gt;=TIME(6,0,0), D26&lt;=TIME(8,0,0)), TIME(12,0,0),
 IF(AND(D26&gt;TIME(8,0,0), D26&lt;=TIME(13,59,0)), TIME(15,0,0),
 IF(AND(D26&gt;=TIME(14,0,0), D26&lt;=TIME(17,59,0)), TIME(21,0,0),
 IF(AND(D26&gt;=TIME(18,0,0), D26&lt;=TIME(21,59,0)), TIME(0,0,0),
 IF(AND(D26&gt;=TIME(22,0,0), D26&lt;=TIME(23,59,59)), TIME(7,0,0), ""))))))))</f>
        <v/>
      </c>
      <c r="F26" s="161" t="n"/>
      <c r="G26" s="160">
        <f>IF(AND(D26&gt;=TIME(6,0,0),D26&lt;=TIME(8,0,0)),E26,"")</f>
        <v/>
      </c>
      <c r="H26" s="31" t="n"/>
      <c r="I26" s="32">
        <f>ROUND(IF(OR(D26="",E26="",E26=0),0,IF(H26="",MOD(E26-D26,1)*24,MOD(H26-D26,1)*24)),2)</f>
        <v/>
      </c>
      <c r="J26" s="162" t="n"/>
      <c r="K26" s="282" t="n"/>
      <c r="L26" s="271" t="n"/>
      <c r="M26" s="283">
        <f>MAX(0,V26-W26)</f>
        <v/>
      </c>
      <c r="N26" s="33">
        <f>(IF(OR($C26="",$D26=""),0,
 IF(OR($A26="Holiday",$A27="Holiday"),
    IF(ISNUMBER(MATCH(TRIM($B26),{"Phagwah","Good Friday","Easter Monday","Labour Day","Christmas","Eid ul Azha","Romans-2","Globe-12","Neptune P1"},0)),0,$I26),
 IF(AND(NOT(OR($A26="Annual Leave",$A27="Annual Leave")),$A26="Off day"),$I26,
  MAX(0,$I26-$V26)
  ))))+W26</f>
        <v/>
      </c>
      <c r="O26" s="33">
        <f>IF(AND(OR($A26="Holiday",$A27="Holiday"),
        ISNUMBER(MATCH(TRIM($B26),{"Phagwah","Good Friday","Easter Monday","Labour Day","Christmas","Eid ul Azha","Romans-2","Globe-12","Neptune P1"},0))),
   $I26,0)</f>
        <v/>
      </c>
      <c r="P26" s="33">
        <f>IF(OR($O$7="Canteen",$O$7="Head Office"),0,IF($I26&lt;=0,0,IF(OR(OR(TRIM($J26)="Hebrews",TRIM($J26)="Romans",TRIM($J26)="Romans-2",TRIM($J26)="Globe",TRIM($J26)="Globe-12",TRIM($J26)="Neptune P1"),AND($I27&gt;0,OR(TRIM($J27)="Hebrews",TRIM($J27)="Romans",TRIM($J27)="Romans-2",TRIM($J27)="Globe",TRIM($J27)="Globe-12",TRIM($J27)="Neptune P1"))),1,0)))</f>
        <v/>
      </c>
      <c r="Q26" s="34" t="n"/>
      <c r="R26" s="33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IF($I26&gt;0,1,0),
      0
   ),
0))</f>
        <v/>
      </c>
      <c r="S26" s="33">
        <f>IF(OR($A26="Annual Leave",$A27="Annual Leave"),IF($A26="Annual Leave",8,0),0)</f>
        <v/>
      </c>
      <c r="T26" s="35" t="n"/>
      <c r="U26" s="144">
        <f>MAX(0,40-Y26)</f>
        <v/>
      </c>
      <c r="V26" s="351">
        <f>IF(OR($C26="",$D26=""),0,
 IF(OR($A26="Holiday",$A27="Holiday"),0,
 IF(AND(NOT(OR($A26="Annual Leave",$A27="Annual Leave")),$A26="Off day"),0,
  IF($I26+$I27&gt;=8,IF($I26&gt;=8,8,$I26),$I26)
  )))</f>
        <v/>
      </c>
      <c r="W26" s="351">
        <f>MAX(0,V26-U26)</f>
        <v/>
      </c>
      <c r="X26" s="351">
        <f>IF(C26="","",C26-WEEKDAY(C26,1)+1)</f>
        <v/>
      </c>
      <c r="Y26" s="351">
        <f>SUMPRODUCT(($X$14:$X25=X26)*(($V$14:$V25)+($O$14:$O25)))+IF(X26=X14,$L$11,0)</f>
        <v/>
      </c>
      <c r="Z26" s="351" t="n"/>
      <c r="AA26" s="351" t="n"/>
      <c r="AB26" s="351" t="n"/>
      <c r="AC26" s="351" t="n"/>
      <c r="AD26" s="351" t="n"/>
      <c r="AE26" s="351" t="n"/>
      <c r="AF26" s="351" t="n"/>
    </row>
    <row r="27" ht="24" customHeight="1" s="348" thickBot="1">
      <c r="A27" s="159" t="inlineStr">
        <is>
          <t>On Day</t>
        </is>
      </c>
      <c r="B27" s="281" t="n"/>
      <c r="C27" s="93">
        <f>C26</f>
        <v/>
      </c>
      <c r="D27" s="36" t="n"/>
      <c r="E27" s="163">
        <f>IF(D27="", "",
 IF(D27=TIME(0,0,0), 0,
 IF(AND(D27&gt;=TIME(0,0,1), D27&lt;=TIME(2,0,0)), TIME(7,0,0),
 IF(AND(D27&gt;=TIME(6,0,0), D27&lt;=TIME(8,0,0)), TIME(12,0,0),
 IF(AND(D27&gt;TIME(8,0,0), D27&lt;=TIME(13,59,0)), TIME(15,0,0),
 IF(AND(D27&gt;=TIME(14,0,0), D27&lt;=TIME(17,59,0)), TIME(21,0,0),
 IF(AND(D27&gt;=TIME(18,0,0), D27&lt;=TIME(21,59,0)), TIME(0,0,0),
 IF(AND(D27&gt;=TIME(22,0,0), D27&lt;=TIME(23,59,59)), TIME(7,0,0), ""))))))))</f>
        <v/>
      </c>
      <c r="F27" s="164" t="n"/>
      <c r="G27" s="163">
        <f>IF(AND(D27&gt;=TIME(6,0,0),D27&lt;=TIME(8,0,0)),E27,"")</f>
        <v/>
      </c>
      <c r="H27" s="36" t="n"/>
      <c r="I27" s="37">
        <f>ROUND(IF(OR(D27="",E27="",E27=0),0,IF(H27="",MOD(E27-D27,1)*24,MOD(H27-D27,1)*24)),2)</f>
        <v/>
      </c>
      <c r="J27" s="162" t="n"/>
      <c r="K27" s="282" t="n"/>
      <c r="L27" s="271" t="n"/>
      <c r="M27" s="283">
        <f>MAX(0,V27-W27)</f>
        <v/>
      </c>
      <c r="N27" s="38">
        <f>(IF(OR($C27="",$D27=""),0,
 IF(OR($A26="Holiday",$A27="Holiday"),
    IF(ISNUMBER(MATCH(TRIM($B27),{"Phagwah","Good Friday","Easter Monday","Labour Day","Christmas","Eid ul Azha","Romans-2","Globe-12","Neptune P1"},0)),0,$I27),
 IF(AND(NOT(OR($A26="Annual Leave",$A27="Annual Leave")),$A27="Off day"),$I27,
  MAX(0,$I27-$V27)
  ))))+W27</f>
        <v/>
      </c>
      <c r="O27" s="38">
        <f>IF(AND(OR($A26="Holiday",$A27="Holiday"),
        ISNUMBER(MATCH(TRIM($B27),{"Phagwah","Good Friday","Easter Monday","Labour Day","Christmas","Eid ul Azha","Romans-2","Globe-12","Neptune P1"},0))),
   $I27,0)</f>
        <v/>
      </c>
      <c r="P27" s="38">
        <f>IF(OR($O$7="Canteen",$O$7="Head Office"),0,IF($I27&lt;=0,0,IF(AND($I26&lt;=0,OR(TRIM($J27)="Hebrews",TRIM($J27)="Romans",TRIM($J27)="Romans-2",TRIM($J27)="Globe",TRIM($J27)="Globe-12",TRIM($J27)="Neptune P1")),1,0)))</f>
        <v/>
      </c>
      <c r="Q27" s="39" t="n"/>
      <c r="R27" s="38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IF(AND($I26=0,$I27&gt;0),1,0),
      0
   ),
0))</f>
        <v/>
      </c>
      <c r="S27" s="38">
        <f>IF(OR($A26="Annual Leave",$A27="Annual Leave"),IF(AND($A26&lt;&gt;"Annual Leave",$A27="Annual Leave"),8,0),0)</f>
        <v/>
      </c>
      <c r="T27" s="40" t="n"/>
      <c r="U27" s="144">
        <f>MAX(0,40-Y27)</f>
        <v/>
      </c>
      <c r="V27" s="351">
        <f>IF(OR($C27="",$D27=""),0,
 IF(OR($A26="Holiday",$A27="Holiday"),0,
 IF(AND(NOT(OR($A26="Annual Leave",$A27="Annual Leave")),$A27="Off day"),0,
  IF($I26+$I27&gt;=8,IF($I26&gt;=8,0,8-$I26),$I27)
  )))</f>
        <v/>
      </c>
      <c r="W27" s="351">
        <f>MAX(0,V27-U27)</f>
        <v/>
      </c>
      <c r="X27" s="351">
        <f>IF(C27="","",C27-WEEKDAY(C27,1)+1)</f>
        <v/>
      </c>
      <c r="Y27" s="351">
        <f>SUMPRODUCT(($X$14:$X26=X27)*(($V$14:$V26)+($O$14:$O26)))+IF(X27=X14,$L$11,0)</f>
        <v/>
      </c>
      <c r="Z27" s="351" t="n"/>
      <c r="AA27" s="351" t="n"/>
      <c r="AB27" s="351" t="n"/>
      <c r="AC27" s="351" t="n"/>
      <c r="AD27" s="351" t="n"/>
      <c r="AE27" s="351" t="n"/>
      <c r="AF27" s="351" t="n"/>
    </row>
    <row r="28" ht="24" customHeight="1" s="348" thickBot="1">
      <c r="A28" s="176" t="n"/>
      <c r="B28" s="176" t="n"/>
      <c r="C28" s="145" t="n"/>
      <c r="D28" s="6" t="n"/>
      <c r="E28" s="14" t="n"/>
      <c r="F28" s="6" t="n"/>
      <c r="G28" s="6" t="n"/>
      <c r="H28" s="336" t="n"/>
      <c r="I28" s="351" t="n"/>
      <c r="J28" s="336" t="n"/>
      <c r="K28" s="336" t="n"/>
      <c r="L28" s="336" t="n"/>
      <c r="M28" s="99">
        <f>MAX(0,V28-W28)</f>
        <v/>
      </c>
      <c r="N28" s="99">
        <f>(IF(OR($C28="",$D28=""),0,
 IF(OR($A28="Holiday",$A29="Holiday"),
    IF(ISNUMBER(MATCH(TRIM($B28),{"Phagwah","Good Friday","Easter Monday","Labour Day","Christmas","Eid ul Azha","Romans-2","Globe-12","Neptune P1"},0)),0,$I28),
 IF(AND(NOT(OR($A28="Annual Leave",$A29="Annual Leave")),$A28="Off day"),$I28,
  MAX(0,$I28-$V28)
  ))))+W28</f>
        <v/>
      </c>
      <c r="O28" s="99">
        <f>IF(AND(OR($A28="Holiday",$A29="Holiday"),
        ISNUMBER(MATCH(TRIM($B28),{"Phagwah","Good Friday","Easter Monday","Labour Day","Christmas","Eid ul Azha","Romans-2","Globe-12","Neptune P1"},0))),
   $I28,0)</f>
        <v/>
      </c>
      <c r="P28" s="99">
        <f>IF(OR($O$7="Canteen",$O$7="Head Office"),0,IF($I28&lt;=0,0,IF(OR(OR(TRIM($J28)="Hebrews",TRIM($J28)="Romans",TRIM($J28)="Romans-2",TRIM($J28)="Globe",TRIM($J28)="Globe-12",TRIM($J28)="Neptune P1"),AND($I29&gt;0,OR(TRIM($J29)="Hebrews",TRIM($J29)="Romans",TRIM($J29)="Romans-2",TRIM($J29)="Globe",TRIM($J29)="Globe-12",TRIM($J29)="Neptune P1"))),1,0)))</f>
        <v/>
      </c>
      <c r="Q28" s="178" t="n"/>
      <c r="R28" s="15" t="n"/>
      <c r="S28" s="99">
        <f>IF(OR($A28="Annual Leave",$A29="Annual Leave"),IF($A28="Annual Leave",8,0),0)</f>
        <v/>
      </c>
      <c r="T28" s="100">
        <f>SUM(T14:T27)</f>
        <v/>
      </c>
      <c r="U28" s="144">
        <f>MAX(0,40-Y28)</f>
        <v/>
      </c>
      <c r="V28" s="351">
        <f>IF(OR($C28="",$D28=""),0,
 IF(OR($A28="Holiday",$A29="Holiday"),0,
 IF(AND(NOT(OR($A28="Annual Leave",$A29="Annual Leave")),$A28="Off day"),0,
  IF($I28+$I29&gt;=8,IF($I28&gt;=8,8,$I28),$I28)
  )))</f>
        <v/>
      </c>
      <c r="W28" s="351">
        <f>MAX(0,V28-U28)</f>
        <v/>
      </c>
      <c r="X28" s="351">
        <f>IF(C28="","",C28-WEEKDAY(C28,1)+1)</f>
        <v/>
      </c>
      <c r="Y28" s="351">
        <f>SUMPRODUCT(($X$14:$X27=X28)*(($V$14:$V27)+($O$14:$O27)))+IF(X28=X14,$L$11,0)</f>
        <v/>
      </c>
      <c r="Z28" s="351" t="n"/>
      <c r="AA28" s="351" t="n"/>
      <c r="AB28" s="351" t="n"/>
      <c r="AC28" s="351" t="n"/>
      <c r="AD28" s="351" t="n"/>
      <c r="AE28" s="351" t="n"/>
      <c r="AF28" s="351" t="n"/>
    </row>
    <row r="29" hidden="1" ht="15.75" customHeight="1" s="348" thickBot="1">
      <c r="A29" s="179" t="n"/>
      <c r="B29" s="176" t="n"/>
      <c r="C29" s="145" t="n"/>
      <c r="D29" s="6" t="n"/>
      <c r="E29" s="295">
        <f>IF(D29="", "",
 IF(D29=TIME(0,0,0), 0,
 IF(AND(D29&gt;=TIME(0,0,1), D29&lt;=TIME(2,0,0)), TIME(7,0,0),
 IF(AND(D29&gt;=TIME(6,0,0), D29&lt;=TIME(8,0,0)), TIME(12,0,0),
 IF(AND(D29&gt;TIME(8,0,0), D29&lt;=TIME(13,59,0)), TIME(15,0,0),
 IF(AND(D29&gt;=TIME(14,0,0), D29&lt;=TIME(17,59,0)), TIME(21,0,0),
 IF(AND(D29&gt;=TIME(18,0,0), D29&lt;=TIME(21,59,0)), TIME(0,0,0),
 IF(AND(D29&gt;=TIME(22,0,0), D29&lt;=TIME(23,59,59)), TIME(7,0,0), ""))))))))</f>
        <v/>
      </c>
      <c r="F29" s="6" t="n"/>
      <c r="G29" s="6" t="n"/>
      <c r="H29" s="6" t="n"/>
      <c r="I29" s="6" t="n"/>
      <c r="J29" s="6" t="n"/>
      <c r="K29" s="6" t="n"/>
      <c r="L29" s="6" t="n"/>
      <c r="M29" s="4">
        <f>MAX(0,V29-W29)</f>
        <v/>
      </c>
      <c r="N29" s="4">
        <f>(IF(OR($C29="",$D29=""),0,
 IF(OR($A28="Holiday",$A29="Holiday"),
    IF(ISNUMBER(MATCH(TRIM($B29),{"Phagwah","Good Friday","Easter Monday","Labour Day","Christmas","Eid ul Azha","Romans-2","Globe-12","Neptune P1"},0)),0,$I29),
 IF(AND(NOT(OR($A28="Annual Leave",$A29="Annual Leave")),$A29="Off day"),$I29,
  MAX(0,$I29-$V29)
  ))))+W29</f>
        <v/>
      </c>
      <c r="O29" s="4">
        <f>IF(AND(OR($A28="Holiday",$A29="Holiday"),
        ISNUMBER(MATCH(TRIM($B29),{"Phagwah","Good Friday","Easter Monday","Labour Day","Christmas","Eid ul Azha","Romans-2","Globe-12","Neptune P1"},0))),
   $I29,0)</f>
        <v/>
      </c>
      <c r="P29" s="4">
        <f>IF(OR($O$7="Canteen",$O$7="Head Office"),0,IF($I29&lt;=0,0,IF(AND($I28&lt;=0,OR(TRIM($J29)="Hebrews",TRIM($J29)="Romans",TRIM($J29)="Romans-2",TRIM($J29)="Globe",TRIM($J29)="Globe-12",TRIM($J29)="Neptune P1")),1,0)))</f>
        <v/>
      </c>
      <c r="Q29" s="6" t="n"/>
      <c r="R29" s="296">
        <f>IF(OR($O$7="Canteen",$O$7="Head Office"),0,IF(
  AND(
    SUMIFS(I:I, C:C, C29) &gt;= 8,
    COUNTIFS(C$14:C29, C29)=1,
    OR(
      TEXT(D29,"hh:mm:ss")="07:00:00",
      TEXT(D29,"hh:mm:ss")="15:00:00",
      TEXT(D29,"hh:mm:ss")="23:00:00",
      TEXT(D30,"hh:mm:ss")="07:00:00",
      TEXT(D30,"hh:mm:ss")="15:00:00",
      TEXT(D30,"hh:mm:ss")="23:00:00"
    )
  ),
  1,
  0
))</f>
        <v/>
      </c>
      <c r="S29" s="4">
        <f>IF(OR($A28="Annual Leave",$A29="Annual Leave"),IF(AND($A28&lt;&gt;"Annual Leave",$A29="Annual Leave"),8,0),0)</f>
        <v/>
      </c>
      <c r="T29" s="146" t="n"/>
      <c r="U29" s="351">
        <f>MAX(0,40-Y29)</f>
        <v/>
      </c>
      <c r="V29" s="351">
        <f>IF(OR($C29="",$D29=""),0,
 IF(OR($A28="Holiday",$A29="Holiday"),0,
 IF(AND(NOT(OR($A28="Annual Leave",$A29="Annual Leave")),$A29="Off day"),0,
  IF($I28+$I29&gt;=8,IF($I28&gt;=8,0,8-$I28),$I29)
  )))</f>
        <v/>
      </c>
      <c r="W29" s="351">
        <f>MAX(0,V29-U29)</f>
        <v/>
      </c>
      <c r="X29" s="351">
        <f>IF(C29="","",C29-WEEKDAY(C29,1)+1)</f>
        <v/>
      </c>
      <c r="Y29" s="351">
        <f>SUMPRODUCT(($X$14:$X28=X29)*(($V$14:$V28)+($O$14:$O28)))+IF(X29=X14,$L$11,0)</f>
        <v/>
      </c>
      <c r="Z29" s="351" t="n"/>
      <c r="AA29" s="351" t="n"/>
      <c r="AB29" s="351" t="n"/>
      <c r="AC29" s="351" t="n"/>
      <c r="AD29" s="351" t="n"/>
      <c r="AE29" s="351" t="n"/>
      <c r="AF29" s="351" t="n"/>
    </row>
    <row r="30" ht="24" customHeight="1" s="348" thickBot="1">
      <c r="A30" s="147" t="inlineStr">
        <is>
          <t>On Day</t>
        </is>
      </c>
      <c r="B30" s="180" t="n"/>
      <c r="C30" s="88">
        <f>C27+1</f>
        <v/>
      </c>
      <c r="D30" s="54" t="n"/>
      <c r="E30" s="148">
        <f>IF(D30="", "",
 IF(D30=TIME(0,0,0), 0,
 IF(AND(D30&gt;=TIME(0,0,1), D30&lt;=TIME(2,0,0)), TIME(7,0,0),
 IF(AND(D30&gt;=TIME(6,0,0), D30&lt;=TIME(8,0,0)), TIME(12,0,0),
 IF(AND(D30&gt;TIME(8,0,0), D30&lt;=TIME(13,59,0)), TIME(15,0,0),
 IF(AND(D30&gt;=TIME(14,0,0), D30&lt;=TIME(17,59,0)), TIME(21,0,0),
 IF(AND(D30&gt;=TIME(18,0,0), D30&lt;=TIME(21,59,0)), TIME(0,0,0),
 IF(AND(D30&gt;=TIME(22,0,0), D30&lt;=TIME(23,59,59)), TIME(7,0,0), ""))))))))</f>
        <v/>
      </c>
      <c r="F30" s="149" t="n"/>
      <c r="G30" s="148">
        <f>IF(AND(D30&gt;=TIME(6,0,0),D30&lt;=TIME(8,0,0)),E30,"")</f>
        <v/>
      </c>
      <c r="H30" s="54" t="n"/>
      <c r="I30" s="55">
        <f>ROUND(IF(OR(D30="",E30="",E30=0),0,IF(H30="",MOD(E30-D30,1)*24,MOD(H30-D30,1)*24)),2)</f>
        <v/>
      </c>
      <c r="J30" s="150" t="n"/>
      <c r="K30" s="270" t="n"/>
      <c r="L30" s="181" t="n"/>
      <c r="M30" s="272">
        <f>MAX(0,V30-W30)</f>
        <v/>
      </c>
      <c r="N30" s="56">
        <f>(IF(OR($C30="",$D30=""),0,
 IF(OR($A30="Holiday",$A31="Holiday"),
    IF(ISNUMBER(MATCH(TRIM($B30),{"Phagwah","Good Friday","Easter Monday","Labour Day","Christmas","Eid ul Azha","Romans-2","Globe-12","Neptune P1"},0)),0,$I30),
 IF(AND(NOT(OR($A30="Annual Leave",$A31="Annual Leave")),$A30="Off day"),$I30,
  MAX(0,$I30-$V30)
  ))))+W30</f>
        <v/>
      </c>
      <c r="O30" s="56">
        <f>IF(AND(OR($A30="Holiday",$A31="Holiday"),
        ISNUMBER(MATCH(TRIM($B30),{"Phagwah","Good Friday","Easter Monday","Labour Day","Christmas","Eid ul Azha","Romans-2","Globe-12","Neptune P1"},0))),
   $I30,0)</f>
        <v/>
      </c>
      <c r="P30" s="56">
        <f>IF(OR($O$7="Canteen",$O$7="Head Office"),0,IF($I30&lt;=0,0,IF(OR(OR(TRIM($J30)="Hebrews",TRIM($J30)="Romans",TRIM($J30)="Romans-2",TRIM($J30)="Globe",TRIM($J30)="Globe-12",TRIM($J30)="Neptune P1"),AND($I31&gt;0,OR(TRIM($J31)="Hebrews",TRIM($J31)="Romans",TRIM($J31)="Romans-2",TRIM($J31)="Globe",TRIM($J31)="Globe-12",TRIM($J31)="Neptune P1"))),1,0)))</f>
        <v/>
      </c>
      <c r="Q30" s="57" t="n"/>
      <c r="R30" s="56">
        <f>IF(OR($O$7="Canteen",$O$7="Head Office"),0,IF(
  AND(
    SUMIFS(I:I, C:C, C30) &gt;= 8,
    COUNTIFS(C$14:C30, C30)=1,
    OR(
      TEXT(D30,"hh:mm:ss")="07:00:00",
      TEXT(D30,"hh:mm:ss")="15:00:00",
      TEXT(D30,"hh:mm:ss")="23:00:00",
      TEXT(D31,"hh:mm:ss")="07:00:00",
      TEXT(D31,"hh:mm:ss")="15:00:00",
      TEXT(D31,"hh:mm:ss")="23:00:00"
    )
  ),
  1,
  0
))</f>
        <v/>
      </c>
      <c r="S30" s="56">
        <f>IF(OR($A30="Annual Leave",$A31="Annual Leave"),IF($A30="Annual Leave",8,0),0)</f>
        <v/>
      </c>
      <c r="T30" s="58" t="n"/>
      <c r="U30" s="144">
        <f>MAX(0,40-Y30)</f>
        <v/>
      </c>
      <c r="V30" s="151">
        <f>IF(OR($C30="",$D30=""),0,
 IF(OR($A30="Holiday",$A31="Holiday"),0,
 IF(AND(NOT(OR($A30="Annual Leave",$A31="Annual Leave")),$A30="Off day"),0,
  IF($I30+$I31&gt;=8,IF($I30&gt;=8,8,$I30),$I30)
  )))</f>
        <v/>
      </c>
      <c r="W30" s="151">
        <f>MAX(0,V30-U30)</f>
        <v/>
      </c>
      <c r="X30" s="151">
        <f>IF(C30="","",C30-WEEKDAY(C30,1)+1)</f>
        <v/>
      </c>
      <c r="Y30" s="151">
        <f>SUMPRODUCT(($X$14:$X29=X30)*(($V$14:$V29)+($O$14:$O29)))+IF(X30=X14,$L$11,0)</f>
        <v/>
      </c>
      <c r="Z30" s="151" t="n"/>
      <c r="AA30" s="151" t="n"/>
      <c r="AB30" s="151" t="n"/>
      <c r="AC30" s="351" t="n"/>
      <c r="AD30" s="351" t="n"/>
      <c r="AE30" s="351" t="n"/>
      <c r="AF30" s="351" t="n"/>
    </row>
    <row r="31" ht="24" customHeight="1" s="348" thickBot="1">
      <c r="A31" s="147" t="inlineStr">
        <is>
          <t>On Day</t>
        </is>
      </c>
      <c r="B31" s="182" t="n"/>
      <c r="C31" s="89">
        <f>C30</f>
        <v/>
      </c>
      <c r="D31" s="59" t="n"/>
      <c r="E31" s="152">
        <f>IF(D31="", "",
 IF(D31=TIME(0,0,0), 0,
 IF(AND(D31&gt;=TIME(0,0,1), D31&lt;=TIME(2,0,0)), TIME(7,0,0),
 IF(AND(D31&gt;=TIME(6,0,0), D31&lt;=TIME(8,0,0)), TIME(12,0,0),
 IF(AND(D31&gt;TIME(8,0,0), D31&lt;=TIME(13,59,0)), TIME(15,0,0),
 IF(AND(D31&gt;=TIME(14,0,0), D31&lt;=TIME(17,59,0)), TIME(21,0,0),
 IF(AND(D31&gt;=TIME(18,0,0), D31&lt;=TIME(21,59,0)), TIME(0,0,0),
 IF(AND(D31&gt;=TIME(22,0,0), D31&lt;=TIME(23,59,59)), TIME(7,0,0), ""))))))))</f>
        <v/>
      </c>
      <c r="F31" s="153" t="n"/>
      <c r="G31" s="152">
        <f>IF(AND(D31&gt;=TIME(6,0,0),D31&lt;=TIME(8,0,0)),E31,"")</f>
        <v/>
      </c>
      <c r="H31" s="59" t="n"/>
      <c r="I31" s="60">
        <f>ROUND(IF(OR(D31="",E31="",E31=0),0,IF(H31="",MOD(E31-D31,1)*24,MOD(H31-D31,1)*24)),2)</f>
        <v/>
      </c>
      <c r="J31" s="150" t="n"/>
      <c r="K31" s="270" t="n"/>
      <c r="L31" s="183" t="n"/>
      <c r="M31" s="272">
        <f>MAX(0,V31-W31)</f>
        <v/>
      </c>
      <c r="N31" s="61">
        <f>(IF(OR($C31="",$D31=""),0,
 IF(OR($A30="Holiday",$A31="Holiday"),
    IF(ISNUMBER(MATCH(TRIM($B31),{"Phagwah","Good Friday","Easter Monday","Labour Day","Christmas","Eid ul Azha","Romans-2","Globe-12","Neptune P1"},0)),0,$I31),
 IF(AND(NOT(OR($A30="Annual Leave",$A31="Annual Leave")),$A31="Off day"),$I31,
  MAX(0,$I31-$V31)
  ))))+W31</f>
        <v/>
      </c>
      <c r="O31" s="61">
        <f>IF(AND(OR($A30="Holiday",$A31="Holiday"),
        ISNUMBER(MATCH(TRIM($B31),{"Phagwah","Good Friday","Easter Monday","Labour Day","Christmas","Eid ul Azha","Romans-2","Globe-12","Neptune P1"},0))),
   $I31,0)</f>
        <v/>
      </c>
      <c r="P31" s="61">
        <f>IF(OR($O$7="Canteen",$O$7="Head Office"),0,IF($I31&lt;=0,0,IF(AND($I30&lt;=0,OR(TRIM($J31)="Hebrews",TRIM($J31)="Romans",TRIM($J31)="Romans-2",TRIM($J31)="Globe",TRIM($J31)="Globe-12",TRIM($J31)="Neptune P1")),1,0)))</f>
        <v/>
      </c>
      <c r="Q31" s="62" t="n"/>
      <c r="R31" s="61">
        <f>IF(OR($O$7="Canteen",$O$7="Head Office"),0,IF(
  AND(
    SUMIFS(I:I, C:C, C31) &gt;= 8,
    COUNTIFS(C$14:C31, C31)=1,
    OR(
      TEXT(D31,"hh:mm:ss")="07:00:00",
      TEXT(D31,"hh:mm:ss")="15:00:00",
      TEXT(D31,"hh:mm:ss")="23:00:00",
      TEXT(D32,"hh:mm:ss")="07:00:00",
      TEXT(D32,"hh:mm:ss")="15:00:00",
      TEXT(D32,"hh:mm:ss")="23:00:00"
    )
  ),
  1,
  0
))</f>
        <v/>
      </c>
      <c r="S31" s="61">
        <f>IF(OR($A30="Annual Leave",$A31="Annual Leave"),IF(AND($A30&lt;&gt;"Annual Leave",$A31="Annual Leave"),8,0),0)</f>
        <v/>
      </c>
      <c r="T31" s="63" t="n"/>
      <c r="U31" s="144">
        <f>MAX(0,40-Y31)</f>
        <v/>
      </c>
      <c r="V31" s="151">
        <f>IF(OR($C31="",$D31=""),0,
 IF(OR($A30="Holiday",$A31="Holiday"),0,
 IF(AND(NOT(OR($A30="Annual Leave",$A31="Annual Leave")),$A31="Off day"),0,
  IF($I30+$I31&gt;=8,IF($I30&gt;=8,0,8-$I30),$I31)
  )))</f>
        <v/>
      </c>
      <c r="W31" s="151">
        <f>MAX(0,V31-U31)</f>
        <v/>
      </c>
      <c r="X31" s="151">
        <f>IF(C31="","",C31-WEEKDAY(C31,1)+1)</f>
        <v/>
      </c>
      <c r="Y31" s="151">
        <f>SUMPRODUCT(($X$14:$X30=X31)*(($V$14:$V30)+($O$14:$O30)))+IF(X31=X14,$L$11,0)</f>
        <v/>
      </c>
      <c r="Z31" s="151" t="n"/>
      <c r="AA31" s="151" t="n"/>
      <c r="AB31" s="151" t="n"/>
      <c r="AC31" s="351" t="n"/>
      <c r="AD31" s="351" t="n"/>
      <c r="AE31" s="351" t="n"/>
      <c r="AF31" s="351" t="n"/>
    </row>
    <row r="32" ht="24" customHeight="1" s="348" thickBot="1">
      <c r="A32" s="184" t="inlineStr">
        <is>
          <t>On Day</t>
        </is>
      </c>
      <c r="B32" s="185" t="n"/>
      <c r="C32" s="101">
        <f>C30+1</f>
        <v/>
      </c>
      <c r="D32" s="11" t="n"/>
      <c r="E32" s="186">
        <f>IF(D32="", "",
 IF(D32=TIME(0,0,0), 0,
 IF(AND(D32&gt;=TIME(0,0,1), D32&lt;=TIME(2,0,0)), TIME(7,0,0),
 IF(AND(D32&gt;=TIME(6,0,0), D32&lt;=TIME(8,0,0)), TIME(12,0,0),
 IF(AND(D32&gt;TIME(8,0,0), D32&lt;=TIME(13,59,0)), TIME(15,0,0),
 IF(AND(D32&gt;=TIME(14,0,0), D32&lt;=TIME(17,59,0)), TIME(21,0,0),
 IF(AND(D32&gt;=TIME(18,0,0), D32&lt;=TIME(21,59,0)), TIME(0,0,0),
 IF(AND(D32&gt;=TIME(22,0,0), D32&lt;=TIME(23,59,59)), TIME(7,0,0), ""))))))))</f>
        <v/>
      </c>
      <c r="F32" s="187" t="n"/>
      <c r="G32" s="186">
        <f>IF(AND(D32&gt;=TIME(6,0,0),D32&lt;=TIME(8,0,0)),E32,"")</f>
        <v/>
      </c>
      <c r="H32" s="11" t="n"/>
      <c r="I32" s="87">
        <f>ROUND(IF(OR(D32="",E32="",E32=0),0,IF(H32="",MOD(E32-D32,1)*24,MOD(H32-D32,1)*24)),2)</f>
        <v/>
      </c>
      <c r="J32" s="188" t="n"/>
      <c r="K32" s="297" t="n"/>
      <c r="L32" s="189" t="n"/>
      <c r="M32" s="298">
        <f>MAX(0,V32-W32)</f>
        <v/>
      </c>
      <c r="N32" s="12">
        <f>(IF(OR($C32="",$D32=""),0,
 IF(OR($A32="Holiday",$A33="Holiday"),
    IF(ISNUMBER(MATCH(TRIM($B32),{"Phagwah","Good Friday","Easter Monday","Labour Day","Christmas","Eid ul Azha","Romans-2","Globe-12","Neptune P1"},0)),0,$I32),
 IF(AND(NOT(OR($A32="Annual Leave",$A33="Annual Leave")),$A32="Off day"),$I32,
  MAX(0,$I32-$V32)
  ))))+W32</f>
        <v/>
      </c>
      <c r="O32" s="12">
        <f>IF(AND(OR($A32="Holiday",$A33="Holiday"),
        ISNUMBER(MATCH(TRIM($B32),{"Phagwah","Good Friday","Easter Monday","Labour Day","Christmas","Eid ul Azha","Romans-2","Globe-12","Neptune P1"},0))),
   $I32,0)</f>
        <v/>
      </c>
      <c r="P32" s="12">
        <f>IF(OR($O$7="Canteen",$O$7="Head Office"),0,IF($I32&lt;=0,0,IF(OR(OR(TRIM($J32)="Hebrews",TRIM($J32)="Romans",TRIM($J32)="Romans-2",TRIM($J32)="Globe",TRIM($J32)="Globe-12",TRIM($J32)="Neptune P1"),AND($I33&gt;0,OR(TRIM($J33)="Hebrews",TRIM($J33)="Romans",TRIM($J33)="Romans-2",TRIM($J33)="Globe",TRIM($J33)="Globe-12",TRIM($J33)="Neptune P1"))),1,0)))</f>
        <v/>
      </c>
      <c r="Q32" s="13" t="n"/>
      <c r="R32" s="12">
        <f>IF(OR($O$7="Canteen",$O$7="Head Office"),0,IF(
  AND(
    SUMIFS(I:I, C:C, C32) &gt;= 8,
    COUNTIFS(C$14:C32, C32)=1,
    OR(
      TEXT(D32,"hh:mm:ss")="07:00:00",
      TEXT(D32,"hh:mm:ss")="15:00:00",
      TEXT(D32,"hh:mm:ss")="23:00:00",
      TEXT(D33,"hh:mm:ss")="07:00:00",
      TEXT(D33,"hh:mm:ss")="15:00:00",
      TEXT(D33,"hh:mm:ss")="23:00:00"
    )
  ),
  1,
  0
))</f>
        <v/>
      </c>
      <c r="S32" s="12">
        <f>IF(OR($A32="Annual Leave",$A33="Annual Leave"),IF($A32="Annual Leave",8,0),0)</f>
        <v/>
      </c>
      <c r="T32" s="102" t="n"/>
      <c r="U32" s="144">
        <f>MAX(0,40-Y32)</f>
        <v/>
      </c>
      <c r="V32" s="351">
        <f>IF(OR($C32="",$D32=""),0,
 IF(OR($A32="Holiday",$A33="Holiday"),0,
 IF(AND(NOT(OR($A32="Annual Leave",$A33="Annual Leave")),$A32="Off day"),0,
  IF($I32+$I33&gt;=8,IF($I32&gt;=8,8,$I32),$I32)
  )))</f>
        <v/>
      </c>
      <c r="W32" s="351">
        <f>MAX(0,V32-U32)</f>
        <v/>
      </c>
      <c r="X32" s="351">
        <f>IF(C32="","",C32-WEEKDAY(C32,1)+1)</f>
        <v/>
      </c>
      <c r="Y32" s="351">
        <f>SUMPRODUCT(($X$14:$X31=X32)*(($V$14:$V31)+($O$14:$O31)))+IF(X32=X14,$L$11,0)</f>
        <v/>
      </c>
      <c r="Z32" s="351" t="n"/>
      <c r="AA32" s="351" t="n"/>
      <c r="AB32" s="351" t="n"/>
      <c r="AC32" s="351" t="n"/>
      <c r="AD32" s="351" t="n"/>
      <c r="AE32" s="351" t="n"/>
      <c r="AF32" s="351" t="n"/>
    </row>
    <row r="33" ht="24" customHeight="1" s="348" thickBot="1">
      <c r="A33" s="184" t="inlineStr">
        <is>
          <t>On Day</t>
        </is>
      </c>
      <c r="B33" s="299" t="n"/>
      <c r="C33" s="101">
        <f>C32</f>
        <v/>
      </c>
      <c r="D33" s="300" t="n"/>
      <c r="E33" s="301">
        <f>IF(D33="", "",
 IF(D33=TIME(0,0,0), 0,
 IF(AND(D33&gt;=TIME(0,0,1), D33&lt;=TIME(2,0,0)), TIME(7,0,0),
 IF(AND(D33&gt;=TIME(6,0,0), D33&lt;=TIME(8,0,0)), TIME(12,0,0),
 IF(AND(D33&gt;TIME(8,0,0), D33&lt;=TIME(13,59,0)), TIME(15,0,0),
 IF(AND(D33&gt;=TIME(14,0,0), D33&lt;=TIME(17,59,0)), TIME(21,0,0),
 IF(AND(D33&gt;=TIME(18,0,0), D33&lt;=TIME(21,59,0)), TIME(0,0,0),
 IF(AND(D33&gt;=TIME(22,0,0), D33&lt;=TIME(23,59,59)), TIME(7,0,0), ""))))))))</f>
        <v/>
      </c>
      <c r="F33" s="187" t="n"/>
      <c r="G33" s="301">
        <f>IF(AND(D33&gt;=TIME(6,0,0),D33&lt;=TIME(8,0,0)),E33,"")</f>
        <v/>
      </c>
      <c r="H33" s="300" t="n"/>
      <c r="I33" s="87">
        <f>ROUND(IF(OR(D33="",E33="",E33=0),0,IF(H33="",MOD(E33-D33,1)*24,MOD(H33-D33,1)*24)),2)</f>
        <v/>
      </c>
      <c r="J33" s="190" t="n"/>
      <c r="K33" s="297" t="n"/>
      <c r="L33" s="189" t="n"/>
      <c r="M33" s="298">
        <f>MAX(0,V33-W33)</f>
        <v/>
      </c>
      <c r="N33" s="302">
        <f>(IF(OR($C33="",$D33=""),0,
 IF(OR($A32="Holiday",$A33="Holiday"),
    IF(ISNUMBER(MATCH(TRIM($B33),{"Phagwah","Good Friday","Easter Monday","Labour Day","Christmas","Eid ul Azha","Romans-2","Globe-12","Neptune P1"},0)),0,$I33),
 IF(AND(NOT(OR($A32="Annual Leave",$A33="Annual Leave")),$A33="Off day"),$I33,
  MAX(0,$I33-$V33)
  ))))+W33</f>
        <v/>
      </c>
      <c r="O33" s="302">
        <f>IF(AND(OR($A32="Holiday",$A33="Holiday"),
        ISNUMBER(MATCH(TRIM($B33),{"Phagwah","Good Friday","Easter Monday","Labour Day","Christmas","Eid ul Azha","Romans-2","Globe-12","Neptune P1"},0))),
   $I33,0)</f>
        <v/>
      </c>
      <c r="P33" s="302">
        <f>IF(OR($O$7="Canteen",$O$7="Head Office"),0,IF($I33&lt;=0,0,IF(AND($I32&lt;=0,OR(TRIM($J33)="Hebrews",TRIM($J33)="Romans",TRIM($J33)="Romans-2",TRIM($J33)="Globe",TRIM($J33)="Globe-12",TRIM($J33)="Neptune P1")),1,0)))</f>
        <v/>
      </c>
      <c r="Q33" s="303" t="n"/>
      <c r="R33" s="302">
        <f>IF(OR($O$7="Canteen",$O$7="Head Office"),0,IF(
  AND(
    SUMIFS(I:I, C:C, C33) &gt;= 8,
    COUNTIFS(C$14:C33, C33)=1,
    OR(
      TEXT(D33,"hh:mm:ss")="07:00:00",
      TEXT(D33,"hh:mm:ss")="15:00:00",
      TEXT(D33,"hh:mm:ss")="23:00:00",
      TEXT(D34,"hh:mm:ss")="07:00:00",
      TEXT(D34,"hh:mm:ss")="15:00:00",
      TEXT(D34,"hh:mm:ss")="23:00:00"
    )
  ),
  1,
  0
))</f>
        <v/>
      </c>
      <c r="S33" s="302">
        <f>IF(OR($A32="Annual Leave",$A33="Annual Leave"),IF(AND($A32&lt;&gt;"Annual Leave",$A33="Annual Leave"),8,0),0)</f>
        <v/>
      </c>
      <c r="T33" s="304" t="n"/>
      <c r="U33" s="144">
        <f>MAX(0,40-Y33)</f>
        <v/>
      </c>
      <c r="V33" s="351">
        <f>IF(OR($C33="",$D33=""),0,
 IF(OR($A32="Holiday",$A33="Holiday"),0,
 IF(AND(NOT(OR($A32="Annual Leave",$A33="Annual Leave")),$A33="Off day"),0,
  IF($I32+$I33&gt;=8,IF($I32&gt;=8,0,8-$I32),$I33)
  )))</f>
        <v/>
      </c>
      <c r="W33" s="351">
        <f>MAX(0,V33-U33)</f>
        <v/>
      </c>
      <c r="X33" s="351">
        <f>IF(C33="","",C33-WEEKDAY(C33,1)+1)</f>
        <v/>
      </c>
      <c r="Y33" s="351">
        <f>SUMPRODUCT(($X$14:$X32=X33)*(($V$14:$V32)+($O$14:$O32)))+IF(X33=X14,$L$11,0)</f>
        <v/>
      </c>
      <c r="Z33" s="351" t="n"/>
      <c r="AA33" s="351" t="n"/>
      <c r="AB33" s="351" t="n"/>
      <c r="AC33" s="351" t="n"/>
      <c r="AD33" s="351" t="n"/>
      <c r="AE33" s="351" t="n"/>
      <c r="AF33" s="351" t="n"/>
    </row>
    <row r="34" ht="24" customHeight="1" s="348" thickBot="1">
      <c r="A34" s="159" t="inlineStr">
        <is>
          <t>On Day</t>
        </is>
      </c>
      <c r="B34" s="191" t="n"/>
      <c r="C34" s="92">
        <f>C32+1</f>
        <v/>
      </c>
      <c r="D34" s="31" t="n"/>
      <c r="E34" s="160">
        <f>IF(D34="", "",
 IF(D34=TIME(0,0,0), 0,
 IF(AND(D34&gt;=TIME(0,0,1), D34&lt;=TIME(2,0,0)), TIME(7,0,0),
 IF(AND(D34&gt;=TIME(6,0,0), D34&lt;=TIME(8,0,0)), TIME(12,0,0),
 IF(AND(D34&gt;TIME(8,0,0), D34&lt;=TIME(13,59,0)), TIME(15,0,0),
 IF(AND(D34&gt;=TIME(14,0,0), D34&lt;=TIME(17,59,0)), TIME(21,0,0),
 IF(AND(D34&gt;=TIME(18,0,0), D34&lt;=TIME(21,59,0)), TIME(0,0,0),
 IF(AND(D34&gt;=TIME(22,0,0), D34&lt;=TIME(23,59,59)), TIME(7,0,0), ""))))))))</f>
        <v/>
      </c>
      <c r="F34" s="161" t="n"/>
      <c r="G34" s="160">
        <f>IF(AND(D34&gt;=TIME(6,0,0),D34&lt;=TIME(8,0,0)),E34,"")</f>
        <v/>
      </c>
      <c r="H34" s="31" t="n"/>
      <c r="I34" s="32">
        <f>ROUND(IF(OR(D34="",E34="",E34=0),0,IF(H34="",MOD(E34-D34,1)*24,MOD(H34-D34,1)*24)),2)</f>
        <v/>
      </c>
      <c r="J34" s="162" t="n"/>
      <c r="K34" s="282" t="n"/>
      <c r="L34" s="181" t="n"/>
      <c r="M34" s="283">
        <f>MAX(0,V34-W34)</f>
        <v/>
      </c>
      <c r="N34" s="33">
        <f>(IF(OR($C34="",$D34=""),0,
 IF(OR($A34="Holiday",$A35="Holiday"),
    IF(ISNUMBER(MATCH(TRIM($B34),{"Phagwah","Good Friday","Easter Monday","Labour Day","Christmas","Eid ul Azha","Romans-2","Globe-12","Neptune P1"},0)),0,$I34),
 IF(AND(NOT(OR($A34="Annual Leave",$A35="Annual Leave")),$A34="Off day"),$I34,
  MAX(0,$I34-$V34)
  ))))+W34</f>
        <v/>
      </c>
      <c r="O34" s="33">
        <f>IF(AND(OR($A34="Holiday",$A35="Holiday"),
        ISNUMBER(MATCH(TRIM($B34),{"Phagwah","Good Friday","Easter Monday","Labour Day","Christmas","Eid ul Azha","Romans-2","Globe-12","Neptune P1"},0))),
   $I34,0)</f>
        <v/>
      </c>
      <c r="P34" s="33">
        <f>IF(OR($O$7="Canteen",$O$7="Head Office"),0,IF($I34&lt;=0,0,IF(OR(OR(TRIM($J34)="Hebrews",TRIM($J34)="Romans",TRIM($J34)="Romans-2",TRIM($J34)="Globe",TRIM($J34)="Globe-12",TRIM($J34)="Neptune P1"),AND($I35&gt;0,OR(TRIM($J35)="Hebrews",TRIM($J35)="Romans",TRIM($J35)="Romans-2",TRIM($J35)="Globe",TRIM($J35)="Globe-12",TRIM($J35)="Neptune P1"))),1,0)))</f>
        <v/>
      </c>
      <c r="Q34" s="34" t="n"/>
      <c r="R34" s="33">
        <f>IF(OR($O$7="Canteen",$O$7="Head Office"),0,IF(
  AND(
    SUMIFS(I:I, C:C, C34) &gt;= 8,
    COUNTIFS(C$14:C34, C34)=1,
    OR(
      TEXT(D34,"hh:mm:ss")="07:00:00",
      TEXT(D34,"hh:mm:ss")="15:00:00",
      TEXT(D34,"hh:mm:ss")="23:00:00",
      TEXT(D35,"hh:mm:ss")="07:00:00",
      TEXT(D35,"hh:mm:ss")="15:00:00",
      TEXT(D35,"hh:mm:ss")="23:00:00"
    )
  ),
  1,
  0
))</f>
        <v/>
      </c>
      <c r="S34" s="33">
        <f>IF(OR($A34="Annual Leave",$A35="Annual Leave"),IF($A34="Annual Leave",8,0),0)</f>
        <v/>
      </c>
      <c r="T34" s="35" t="n"/>
      <c r="U34" s="144">
        <f>MAX(0,40-Y34)</f>
        <v/>
      </c>
      <c r="V34" s="351">
        <f>IF(OR($C34="",$D34=""),0,
 IF(OR($A34="Holiday",$A35="Holiday"),0,
 IF(AND(NOT(OR($A34="Annual Leave",$A35="Annual Leave")),$A34="Off day"),0,
  IF($I34+$I35&gt;=8,IF($I34&gt;=8,8,$I34),$I34)
  )))</f>
        <v/>
      </c>
      <c r="W34" s="351">
        <f>MAX(0,V34-U34)</f>
        <v/>
      </c>
      <c r="X34" s="351">
        <f>IF(C34="","",C34-WEEKDAY(C34,1)+1)</f>
        <v/>
      </c>
      <c r="Y34" s="351">
        <f>SUMPRODUCT(($X$14:$X33=X34)*(($V$14:$V33)+($O$14:$O33)))+IF(X34=X14,$L$11,0)</f>
        <v/>
      </c>
      <c r="Z34" s="351" t="n"/>
      <c r="AA34" s="351" t="n"/>
      <c r="AB34" s="351" t="n"/>
      <c r="AC34" s="351" t="n"/>
      <c r="AD34" s="351" t="n"/>
      <c r="AE34" s="351" t="n"/>
      <c r="AF34" s="351" t="n"/>
    </row>
    <row r="35" ht="24" customHeight="1" s="348" thickBot="1">
      <c r="A35" s="159" t="inlineStr">
        <is>
          <t>On Day</t>
        </is>
      </c>
      <c r="B35" s="192" t="n"/>
      <c r="C35" s="93">
        <f>C34</f>
        <v/>
      </c>
      <c r="D35" s="36" t="n"/>
      <c r="E35" s="163">
        <f>IF(D35="", "",
 IF(D35=TIME(0,0,0), 0,
 IF(AND(D35&gt;=TIME(0,0,1), D35&lt;=TIME(2,0,0)), TIME(7,0,0),
 IF(AND(D35&gt;=TIME(6,0,0), D35&lt;=TIME(8,0,0)), TIME(12,0,0),
 IF(AND(D35&gt;TIME(8,0,0), D35&lt;=TIME(13,59,0)), TIME(15,0,0),
 IF(AND(D35&gt;=TIME(14,0,0), D35&lt;=TIME(17,59,0)), TIME(21,0,0),
 IF(AND(D35&gt;=TIME(18,0,0), D35&lt;=TIME(21,59,0)), TIME(0,0,0),
 IF(AND(D35&gt;=TIME(22,0,0), D35&lt;=TIME(23,59,59)), TIME(7,0,0), ""))))))))</f>
        <v/>
      </c>
      <c r="F35" s="164" t="n"/>
      <c r="G35" s="163">
        <f>IF(AND(D35&gt;=TIME(6,0,0),D35&lt;=TIME(8,0,0)),E35,"")</f>
        <v/>
      </c>
      <c r="H35" s="36" t="n"/>
      <c r="I35" s="37">
        <f>ROUND(IF(OR(D35="",E35="",E35=0),0,IF(H35="",MOD(E35-D35,1)*24,MOD(H35-D35,1)*24)),2)</f>
        <v/>
      </c>
      <c r="J35" s="162" t="n"/>
      <c r="K35" s="282" t="n"/>
      <c r="L35" s="183" t="n"/>
      <c r="M35" s="283">
        <f>MAX(0,V35-W35)</f>
        <v/>
      </c>
      <c r="N35" s="38">
        <f>(IF(OR($C35="",$D35=""),0,
 IF(OR($A34="Holiday",$A35="Holiday"),
    IF(ISNUMBER(MATCH(TRIM($B35),{"Phagwah","Good Friday","Easter Monday","Labour Day","Christmas","Eid ul Azha","Romans-2","Globe-12","Neptune P1"},0)),0,$I35),
 IF(AND(NOT(OR($A34="Annual Leave",$A35="Annual Leave")),$A35="Off day"),$I35,
  MAX(0,$I35-$V35)
  ))))+W35</f>
        <v/>
      </c>
      <c r="O35" s="38">
        <f>IF(AND(OR($A34="Holiday",$A35="Holiday"),
        ISNUMBER(MATCH(TRIM($B35),{"Phagwah","Good Friday","Easter Monday","Labour Day","Christmas","Eid ul Azha","Romans-2","Globe-12","Neptune P1"},0))),
   $I35,0)</f>
        <v/>
      </c>
      <c r="P35" s="38">
        <f>IF(OR($O$7="Canteen",$O$7="Head Office"),0,IF($I35&lt;=0,0,IF(AND($I34&lt;=0,OR(TRIM($J35)="Hebrews",TRIM($J35)="Romans",TRIM($J35)="Romans-2",TRIM($J35)="Globe",TRIM($J35)="Globe-12",TRIM($J35)="Neptune P1")),1,0)))</f>
        <v/>
      </c>
      <c r="Q35" s="39" t="n"/>
      <c r="R35" s="38">
        <f>IF(OR($O$7="Canteen",$O$7="Head Office"),0,IF(
  AND(
    SUMIFS(I:I, C:C, C35) &gt;= 8,
    COUNTIFS(C$14:C35, C35)=1,
    OR(
      TEXT(D35,"hh:mm:ss")="07:00:00",
      TEXT(D35,"hh:mm:ss")="15:00:00",
      TEXT(D35,"hh:mm:ss")="23:00:00",
      TEXT(D36,"hh:mm:ss")="07:00:00",
      TEXT(D36,"hh:mm:ss")="15:00:00",
      TEXT(D36,"hh:mm:ss")="23:00:00"
    )
  ),
  1,
  0
))</f>
        <v/>
      </c>
      <c r="S35" s="38">
        <f>IF(OR($A34="Annual Leave",$A35="Annual Leave"),IF(AND($A34&lt;&gt;"Annual Leave",$A35="Annual Leave"),8,0),0)</f>
        <v/>
      </c>
      <c r="T35" s="40" t="n"/>
      <c r="U35" s="144">
        <f>MAX(0,40-Y35)</f>
        <v/>
      </c>
      <c r="V35" s="351">
        <f>IF(OR($C35="",$D35=""),0,
 IF(OR($A34="Holiday",$A35="Holiday"),0,
 IF(AND(NOT(OR($A34="Annual Leave",$A35="Annual Leave")),$A35="Off day"),0,
  IF($I34+$I35&gt;=8,IF($I34&gt;=8,0,8-$I34),$I35)
  )))</f>
        <v/>
      </c>
      <c r="W35" s="351">
        <f>MAX(0,V35-U35)</f>
        <v/>
      </c>
      <c r="X35" s="351">
        <f>IF(C35="","",C35-WEEKDAY(C35,1)+1)</f>
        <v/>
      </c>
      <c r="Y35" s="351">
        <f>SUMPRODUCT(($X$14:$X34=X35)*(($V$14:$V34)+($O$14:$O34)))+IF(X35=X14,$L$11,0)</f>
        <v/>
      </c>
      <c r="Z35" s="351" t="n"/>
      <c r="AA35" s="351" t="n"/>
      <c r="AB35" s="351" t="n"/>
      <c r="AC35" s="351" t="n"/>
      <c r="AD35" s="351" t="n"/>
      <c r="AE35" s="351" t="n"/>
      <c r="AF35" s="351" t="n"/>
    </row>
    <row r="36" ht="24" customHeight="1" s="348" thickBot="1">
      <c r="A36" s="154" t="inlineStr">
        <is>
          <t>On Day</t>
        </is>
      </c>
      <c r="B36" s="193" t="n"/>
      <c r="C36" s="90">
        <f>C34+1</f>
        <v/>
      </c>
      <c r="D36" s="8" t="n"/>
      <c r="E36" s="155">
        <f>IF(D36="", "",
 IF(D36=TIME(0,0,0), 0,
 IF(AND(D36&gt;=TIME(0,0,1), D36&lt;=TIME(2,0,0)), TIME(7,0,0),
 IF(AND(D36&gt;=TIME(6,0,0), D36&lt;=TIME(8,0,0)), TIME(12,0,0),
 IF(AND(D36&gt;TIME(8,0,0), D36&lt;=TIME(13,59,0)), TIME(15,0,0),
 IF(AND(D36&gt;=TIME(14,0,0), D36&lt;=TIME(17,59,0)), TIME(21,0,0),
 IF(AND(D36&gt;=TIME(18,0,0), D36&lt;=TIME(21,59,0)), TIME(0,0,0),
 IF(AND(D36&gt;=TIME(22,0,0), D36&lt;=TIME(23,59,59)), TIME(7,0,0), ""))))))))</f>
        <v/>
      </c>
      <c r="F36" s="156" t="n"/>
      <c r="G36" s="155">
        <f>IF(AND(D36&gt;=TIME(6,0,0),D36&lt;=TIME(8,0,0)),E36,"")</f>
        <v/>
      </c>
      <c r="H36" s="8" t="n"/>
      <c r="I36" s="30">
        <f>ROUND(IF(OR(D36="",E36="",E36=0),0,IF(H36="",MOD(E36-D36,1)*24,MOD(H36-D36,1)*24)),2)</f>
        <v/>
      </c>
      <c r="J36" s="157" t="n"/>
      <c r="K36" s="274" t="n"/>
      <c r="L36" s="189" t="n"/>
      <c r="M36" s="275">
        <f>MAX(0,V36-W36)</f>
        <v/>
      </c>
      <c r="N36" s="9">
        <f>(IF(OR($C36="",$D36=""),0,
 IF(OR($A36="Holiday",$A37="Holiday"),
    IF(ISNUMBER(MATCH(TRIM($B36),{"Phagwah","Good Friday","Easter Monday","Labour Day","Christmas","Eid ul Azha","Romans-2","Globe-12","Neptune P1"},0)),0,$I36),
 IF(AND(NOT(OR($A36="Annual Leave",$A37="Annual Leave")),$A36="Off day"),$I36,
  MAX(0,$I36-$V36)
  ))))+W36</f>
        <v/>
      </c>
      <c r="O36" s="9">
        <f>IF(AND(OR($A36="Holiday",$A37="Holiday"),
        ISNUMBER(MATCH(TRIM($B36),{"Phagwah","Good Friday","Easter Monday","Labour Day","Christmas","Eid ul Azha","Romans-2","Globe-12","Neptune P1"},0))),
   $I36,0)</f>
        <v/>
      </c>
      <c r="P36" s="9">
        <f>IF(OR($O$7="Canteen",$O$7="Head Office"),0,IF($I36&lt;=0,0,IF(OR(OR(TRIM($J36)="Hebrews",TRIM($J36)="Romans",TRIM($J36)="Romans-2",TRIM($J36)="Globe",TRIM($J36)="Globe-12",TRIM($J36)="Neptune P1"),AND($I37&gt;0,OR(TRIM($J37)="Hebrews",TRIM($J37)="Romans",TRIM($J37)="Romans-2",TRIM($J37)="Globe",TRIM($J37)="Globe-12",TRIM($J37)="Neptune P1"))),1,0)))</f>
        <v/>
      </c>
      <c r="Q36" s="10" t="n"/>
      <c r="R36" s="9">
        <f>IF(OR($O$7="Canteen",$O$7="Head Office"),0,IF(
  AND(
    SUMIFS(I:I, C:C, C36) &gt;= 8,
    COUNTIFS(C$14:C36, C36)=1,
    OR(
      TEXT(D36,"hh:mm:ss")="07:00:00",
      TEXT(D36,"hh:mm:ss")="15:00:00",
      TEXT(D36,"hh:mm:ss")="23:00:00",
      TEXT(D37,"hh:mm:ss")="07:00:00",
      TEXT(D37,"hh:mm:ss")="15:00:00",
      TEXT(D37,"hh:mm:ss")="23:00:00"
    )
  ),
  1,
  0
))</f>
        <v/>
      </c>
      <c r="S36" s="9">
        <f>IF(OR($A36="Annual Leave",$A37="Annual Leave"),IF($A36="Annual Leave",8,0),0)</f>
        <v/>
      </c>
      <c r="T36" s="91" t="n"/>
      <c r="U36" s="144">
        <f>MAX(0,40-Y36)</f>
        <v/>
      </c>
      <c r="V36" s="351">
        <f>IF(OR($C36="",$D36=""),0,
 IF(OR($A36="Holiday",$A37="Holiday"),0,
 IF(AND(NOT(OR($A36="Annual Leave",$A37="Annual Leave")),$A36="Off day"),0,
  IF($I36+$I37&gt;=8,IF($I36&gt;=8,8,$I36),$I36)
  )))</f>
        <v/>
      </c>
      <c r="W36" s="351">
        <f>MAX(0,V36-U36)</f>
        <v/>
      </c>
      <c r="X36" s="351">
        <f>IF(C36="","",C36-WEEKDAY(C36,1)+1)</f>
        <v/>
      </c>
      <c r="Y36" s="351">
        <f>SUMPRODUCT(($X$14:$X35=X36)*(($V$14:$V35)+($O$14:$O35)))+IF(X36=X14,$L$11,0)</f>
        <v/>
      </c>
      <c r="Z36" s="351" t="n"/>
      <c r="AA36" s="351" t="n"/>
      <c r="AB36" s="351" t="n"/>
      <c r="AC36" s="351" t="n"/>
      <c r="AD36" s="351" t="n"/>
      <c r="AE36" s="351" t="n"/>
      <c r="AF36" s="351" t="n"/>
    </row>
    <row r="37" ht="24" customHeight="1" s="348" thickBot="1">
      <c r="A37" s="154" t="inlineStr">
        <is>
          <t>On Day</t>
        </is>
      </c>
      <c r="B37" s="305" t="n"/>
      <c r="C37" s="90">
        <f>C36</f>
        <v/>
      </c>
      <c r="D37" s="276" t="n"/>
      <c r="E37" s="277">
        <f>IF(D37="", "",
 IF(D37=TIME(0,0,0), 0,
 IF(AND(D37&gt;=TIME(0,0,1), D37&lt;=TIME(2,0,0)), TIME(7,0,0),
 IF(AND(D37&gt;=TIME(6,0,0), D37&lt;=TIME(8,0,0)), TIME(12,0,0),
 IF(AND(D37&gt;TIME(8,0,0), D37&lt;=TIME(13,59,0)), TIME(15,0,0),
 IF(AND(D37&gt;=TIME(14,0,0), D37&lt;=TIME(17,59,0)), TIME(21,0,0),
 IF(AND(D37&gt;=TIME(18,0,0), D37&lt;=TIME(21,59,0)), TIME(0,0,0),
 IF(AND(D37&gt;=TIME(22,0,0), D37&lt;=TIME(23,59,59)), TIME(7,0,0), ""))))))))</f>
        <v/>
      </c>
      <c r="F37" s="156" t="n"/>
      <c r="G37" s="277">
        <f>IF(AND(D37&gt;=TIME(6,0,0),D37&lt;=TIME(8,0,0)),E37,"")</f>
        <v/>
      </c>
      <c r="H37" s="276" t="n"/>
      <c r="I37" s="30">
        <f>ROUND(IF(OR(D37="",E37="",E37=0),0,IF(H37="",MOD(E37-D37,1)*24,MOD(H37-D37,1)*24)),2)</f>
        <v/>
      </c>
      <c r="J37" s="158" t="n"/>
      <c r="K37" s="274" t="n"/>
      <c r="L37" s="189" t="n"/>
      <c r="M37" s="275">
        <f>MAX(0,V37-W37)</f>
        <v/>
      </c>
      <c r="N37" s="278">
        <f>(IF(OR($C37="",$D37=""),0,
 IF(OR($A36="Holiday",$A37="Holiday"),
    IF(ISNUMBER(MATCH(TRIM($B37),{"Phagwah","Good Friday","Easter Monday","Labour Day","Christmas","Eid ul Azha","Romans-2","Globe-12","Neptune P1"},0)),0,$I37),
 IF(AND(NOT(OR($A36="Annual Leave",$A37="Annual Leave")),$A37="Off day"),$I37,
  MAX(0,$I37-$V37)
  ))))+W37</f>
        <v/>
      </c>
      <c r="O37" s="278">
        <f>IF(AND(OR($A36="Holiday",$A37="Holiday"),
        ISNUMBER(MATCH(TRIM($B37),{"Phagwah","Good Friday","Easter Monday","Labour Day","Christmas","Eid ul Azha","Romans-2","Globe-12","Neptune P1"},0))),
   $I37,0)</f>
        <v/>
      </c>
      <c r="P37" s="278">
        <f>IF(OR($O$7="Canteen",$O$7="Head Office"),0,IF($I37&lt;=0,0,IF(AND($I36&lt;=0,OR(TRIM($J37)="Hebrews",TRIM($J37)="Romans",TRIM($J37)="Romans-2",TRIM($J37)="Globe",TRIM($J37)="Globe-12",TRIM($J37)="Neptune P1")),1,0)))</f>
        <v/>
      </c>
      <c r="Q37" s="279" t="n"/>
      <c r="R37" s="278">
        <f>IF(OR($O$7="Canteen",$O$7="Head Office"),0,IF(
  AND(
    SUMIFS(I:I, C:C, C37) &gt;= 8,
    COUNTIFS(C$14:C37, C37)=1,
    OR(
      TEXT(D37,"hh:mm:ss")="07:00:00",
      TEXT(D37,"hh:mm:ss")="15:00:00",
      TEXT(D37,"hh:mm:ss")="23:00:00",
      TEXT(D38,"hh:mm:ss")="07:00:00",
      TEXT(D38,"hh:mm:ss")="15:00:00",
      TEXT(D38,"hh:mm:ss")="23:00:00"
    )
  ),
  1,
  0
))</f>
        <v/>
      </c>
      <c r="S37" s="278">
        <f>IF(OR($A36="Annual Leave",$A37="Annual Leave"),IF(AND($A36&lt;&gt;"Annual Leave",$A37="Annual Leave"),8,0),0)</f>
        <v/>
      </c>
      <c r="T37" s="280" t="n"/>
      <c r="U37" s="144">
        <f>MAX(0,40-Y37)</f>
        <v/>
      </c>
      <c r="V37" s="351">
        <f>IF(OR($C37="",$D37=""),0,
 IF(OR($A36="Holiday",$A37="Holiday"),0,
 IF(AND(NOT(OR($A36="Annual Leave",$A37="Annual Leave")),$A37="Off day"),0,
  IF($I36+$I37&gt;=8,IF($I36&gt;=8,0,8-$I36),$I37)
  )))</f>
        <v/>
      </c>
      <c r="W37" s="351">
        <f>MAX(0,V37-U37)</f>
        <v/>
      </c>
      <c r="X37" s="351">
        <f>IF(C37="","",C37-WEEKDAY(C37,1)+1)</f>
        <v/>
      </c>
      <c r="Y37" s="351">
        <f>SUMPRODUCT(($X$14:$X36=X37)*(($V$14:$V36)+($O$14:$O36)))+IF(X37=X14,$L$11,0)</f>
        <v/>
      </c>
      <c r="Z37" s="351" t="n"/>
      <c r="AA37" s="351" t="n"/>
      <c r="AB37" s="351" t="n"/>
      <c r="AC37" s="351" t="n"/>
      <c r="AD37" s="351" t="n"/>
      <c r="AE37" s="351" t="n"/>
      <c r="AF37" s="351" t="n"/>
    </row>
    <row r="38" ht="24" customHeight="1" s="348" thickBot="1">
      <c r="A38" s="194" t="inlineStr">
        <is>
          <t>On Day</t>
        </is>
      </c>
      <c r="B38" s="195" t="n"/>
      <c r="C38" s="103">
        <f>C36+1</f>
        <v/>
      </c>
      <c r="D38" s="64" t="n"/>
      <c r="E38" s="196">
        <f>IF(D38="", "",
 IF(D38=TIME(0,0,0), 0,
 IF(AND(D38&gt;=TIME(0,0,1), D38&lt;=TIME(2,0,0)), TIME(7,0,0),
 IF(AND(D38&gt;=TIME(6,0,0), D38&lt;=TIME(8,0,0)), TIME(12,0,0),
 IF(AND(D38&gt;TIME(8,0,0), D38&lt;=TIME(13,59,0)), TIME(15,0,0),
 IF(AND(D38&gt;=TIME(14,0,0), D38&lt;=TIME(17,59,0)), TIME(21,0,0),
 IF(AND(D38&gt;=TIME(18,0,0), D38&lt;=TIME(21,59,0)), TIME(0,0,0),
 IF(AND(D38&gt;=TIME(22,0,0), D38&lt;=TIME(23,59,59)), TIME(7,0,0), ""))))))))</f>
        <v/>
      </c>
      <c r="F38" s="197" t="n"/>
      <c r="G38" s="196">
        <f>IF(AND(D38&gt;=TIME(6,0,0),D38&lt;=TIME(8,0,0)),E38,"")</f>
        <v/>
      </c>
      <c r="H38" s="64" t="n"/>
      <c r="I38" s="65">
        <f>ROUND(IF(OR(D38="",E38="",E38=0),0,IF(H38="",MOD(E38-D38,1)*24,MOD(H38-D38,1)*24)),2)</f>
        <v/>
      </c>
      <c r="J38" s="198" t="n"/>
      <c r="K38" s="306" t="n"/>
      <c r="L38" s="181" t="n"/>
      <c r="M38" s="307">
        <f>MAX(0,V38-W38)</f>
        <v/>
      </c>
      <c r="N38" s="66">
        <f>(IF(OR($C38="",$D38=""),0,
 IF(OR($A38="Holiday",$A39="Holiday"),
    IF(ISNUMBER(MATCH(TRIM($B38),{"Phagwah","Good Friday","Easter Monday","Labour Day","Christmas","Eid ul Azha","Romans-2","Globe-12","Neptune P1"},0)),0,$I38),
 IF(AND(NOT(OR($A38="Annual Leave",$A39="Annual Leave")),$A38="Off day"),$I38,
  MAX(0,$I38-$V38)
  ))))+W38</f>
        <v/>
      </c>
      <c r="O38" s="66">
        <f>IF(AND(OR($A38="Holiday",$A39="Holiday"),
        ISNUMBER(MATCH(TRIM($B38),{"Phagwah","Good Friday","Easter Monday","Labour Day","Christmas","Eid ul Azha","Romans-2","Globe-12","Neptune P1"},0))),
   $I38,0)</f>
        <v/>
      </c>
      <c r="P38" s="66">
        <f>IF(OR($O$7="Canteen",$O$7="Head Office"),0,IF($I38&lt;=0,0,IF(OR(OR(TRIM($J38)="Hebrews",TRIM($J38)="Romans",TRIM($J38)="Romans-2",TRIM($J38)="Globe",TRIM($J38)="Globe-12",TRIM($J38)="Neptune P1"),AND($I39&gt;0,OR(TRIM($J39)="Hebrews",TRIM($J39)="Romans",TRIM($J39)="Romans-2",TRIM($J39)="Globe",TRIM($J39)="Globe-12",TRIM($J39)="Neptune P1"))),1,0)))</f>
        <v/>
      </c>
      <c r="Q38" s="67" t="n"/>
      <c r="R38" s="66">
        <f>IF(OR($O$7="Canteen",$O$7="Head Office"),0,IF(
  AND(
    SUMIFS(I:I, C:C, C38) &gt;= 8,
    COUNTIFS(C$14:C38, C38)=1,
    OR(
      TEXT(D38,"hh:mm:ss")="07:00:00",
      TEXT(D38,"hh:mm:ss")="15:00:00",
      TEXT(D38,"hh:mm:ss")="23:00:00",
      TEXT(D39,"hh:mm:ss")="07:00:00",
      TEXT(D39,"hh:mm:ss")="15:00:00",
      TEXT(D39,"hh:mm:ss")="23:00:00"
    )
  ),
  1,
  0
))</f>
        <v/>
      </c>
      <c r="S38" s="66">
        <f>IF(OR($A38="Annual Leave",$A39="Annual Leave"),IF($A38="Annual Leave",8,0),0)</f>
        <v/>
      </c>
      <c r="T38" s="68" t="n"/>
      <c r="U38" s="144">
        <f>MAX(0,40-Y38)</f>
        <v/>
      </c>
      <c r="V38" s="351">
        <f>IF(OR($C38="",$D38=""),0,
 IF(OR($A38="Holiday",$A39="Holiday"),0,
 IF(AND(NOT(OR($A38="Annual Leave",$A39="Annual Leave")),$A38="Off day"),0,
  IF($I38+$I39&gt;=8,IF($I38&gt;=8,8,$I38),$I38)
  )))</f>
        <v/>
      </c>
      <c r="W38" s="351">
        <f>MAX(0,V38-U38)</f>
        <v/>
      </c>
      <c r="X38" s="351">
        <f>IF(C38="","",C38-WEEKDAY(C38,1)+1)</f>
        <v/>
      </c>
      <c r="Y38" s="351">
        <f>SUMPRODUCT(($X$14:$X37=X38)*(($V$14:$V37)+($O$14:$O37)))+IF(X38=X14,$L$11,0)</f>
        <v/>
      </c>
      <c r="Z38" s="351" t="n"/>
      <c r="AA38" s="351" t="n"/>
      <c r="AB38" s="351" t="n"/>
      <c r="AC38" s="351" t="n"/>
      <c r="AD38" s="351" t="n"/>
      <c r="AE38" s="351" t="n"/>
      <c r="AF38" s="351" t="n"/>
    </row>
    <row r="39" ht="24" customHeight="1" s="348" thickBot="1">
      <c r="A39" s="194" t="inlineStr">
        <is>
          <t>On Day</t>
        </is>
      </c>
      <c r="B39" s="199" t="n"/>
      <c r="C39" s="104">
        <f>C38</f>
        <v/>
      </c>
      <c r="D39" s="69" t="n"/>
      <c r="E39" s="200">
        <f>IF(D39="", "",
 IF(D39=TIME(0,0,0), 0,
 IF(AND(D39&gt;=TIME(0,0,1), D39&lt;=TIME(2,0,0)), TIME(7,0,0),
 IF(AND(D39&gt;=TIME(6,0,0), D39&lt;=TIME(8,0,0)), TIME(12,0,0),
 IF(AND(D39&gt;TIME(8,0,0), D39&lt;=TIME(13,59,0)), TIME(15,0,0),
 IF(AND(D39&gt;=TIME(14,0,0), D39&lt;=TIME(17,59,0)), TIME(21,0,0),
 IF(AND(D39&gt;=TIME(18,0,0), D39&lt;=TIME(21,59,0)), TIME(0,0,0),
 IF(AND(D39&gt;=TIME(22,0,0), D39&lt;=TIME(23,59,59)), TIME(7,0,0), ""))))))))</f>
        <v/>
      </c>
      <c r="F39" s="201" t="n"/>
      <c r="G39" s="200">
        <f>IF(AND(D39&gt;=TIME(6,0,0),D39&lt;=TIME(8,0,0)),E39,"")</f>
        <v/>
      </c>
      <c r="H39" s="69" t="n"/>
      <c r="I39" s="70">
        <f>ROUND(IF(OR(D39="",E39="",E39=0),0,IF(H39="",MOD(E39-D39,1)*24,MOD(H39-D39,1)*24)),2)</f>
        <v/>
      </c>
      <c r="J39" s="198" t="n"/>
      <c r="K39" s="306" t="n"/>
      <c r="L39" s="183" t="n"/>
      <c r="M39" s="307">
        <f>MAX(0,V39-W39)</f>
        <v/>
      </c>
      <c r="N39" s="71">
        <f>(IF(OR($C39="",$D39=""),0,
 IF(OR($A38="Holiday",$A39="Holiday"),
    IF(ISNUMBER(MATCH(TRIM($B39),{"Phagwah","Good Friday","Easter Monday","Labour Day","Christmas","Eid ul Azha","Romans-2","Globe-12","Neptune P1"},0)),0,$I39),
 IF(AND(NOT(OR($A38="Annual Leave",$A39="Annual Leave")),$A39="Off day"),$I39,
  MAX(0,$I39-$V39)
  ))))+W39</f>
        <v/>
      </c>
      <c r="O39" s="71">
        <f>IF(AND(OR($A38="Holiday",$A39="Holiday"),
        ISNUMBER(MATCH(TRIM($B39),{"Phagwah","Good Friday","Easter Monday","Labour Day","Christmas","Eid ul Azha","Romans-2","Globe-12","Neptune P1"},0))),
   $I39,0)</f>
        <v/>
      </c>
      <c r="P39" s="71">
        <f>IF(OR($O$7="Canteen",$O$7="Head Office"),0,IF($I39&lt;=0,0,IF(AND($I38&lt;=0,OR(TRIM($J39)="Hebrews",TRIM($J39)="Romans",TRIM($J39)="Romans-2",TRIM($J39)="Globe",TRIM($J39)="Globe-12",TRIM($J39)="Neptune P1")),1,0)))</f>
        <v/>
      </c>
      <c r="Q39" s="72" t="n"/>
      <c r="R39" s="71">
        <f>IF(OR($O$7="Canteen",$O$7="Head Office"),0,IF(
  AND(
    SUMIFS(I:I, C:C, C39) &gt;= 8,
    COUNTIFS(C$14:C39, C39)=1,
    OR(
      TEXT(D39,"hh:mm:ss")="07:00:00",
      TEXT(D39,"hh:mm:ss")="15:00:00",
      TEXT(D39,"hh:mm:ss")="23:00:00",
      TEXT(D40,"hh:mm:ss")="07:00:00",
      TEXT(D40,"hh:mm:ss")="15:00:00",
      TEXT(D40,"hh:mm:ss")="23:00:00"
    )
  ),
  1,
  0
))</f>
        <v/>
      </c>
      <c r="S39" s="71">
        <f>IF(OR($A38="Annual Leave",$A39="Annual Leave"),IF(AND($A38&lt;&gt;"Annual Leave",$A39="Annual Leave"),8,0),0)</f>
        <v/>
      </c>
      <c r="T39" s="73" t="n"/>
      <c r="U39" s="144">
        <f>MAX(0,40-Y39)</f>
        <v/>
      </c>
      <c r="V39" s="351">
        <f>IF(OR($C39="",$D39=""),0,
 IF(OR($A38="Holiday",$A39="Holiday"),0,
 IF(AND(NOT(OR($A38="Annual Leave",$A39="Annual Leave")),$A39="Off day"),0,
  IF($I38+$I39&gt;=8,IF($I38&gt;=8,0,8-$I38),$I39)
  )))</f>
        <v/>
      </c>
      <c r="W39" s="351">
        <f>MAX(0,V39-U39)</f>
        <v/>
      </c>
      <c r="X39" s="351">
        <f>IF(C39="","",C39-WEEKDAY(C39,1)+1)</f>
        <v/>
      </c>
      <c r="Y39" s="351">
        <f>SUMPRODUCT(($X$14:$X38=X39)*(($V$14:$V38)+($O$14:$O38)))+IF(X39=X14,$L$11,0)</f>
        <v/>
      </c>
      <c r="Z39" s="351" t="n"/>
      <c r="AA39" s="351" t="n"/>
      <c r="AB39" s="351" t="n"/>
      <c r="AC39" s="351" t="n"/>
      <c r="AD39" s="351" t="n"/>
      <c r="AE39" s="351" t="n"/>
      <c r="AF39" s="351" t="n"/>
    </row>
    <row r="40" ht="24" customHeight="1" s="348" thickBot="1">
      <c r="A40" s="202" t="inlineStr">
        <is>
          <t>On Day</t>
        </is>
      </c>
      <c r="B40" s="203" t="n"/>
      <c r="C40" s="105">
        <f>C38+1</f>
        <v/>
      </c>
      <c r="D40" s="74" t="n"/>
      <c r="E40" s="204">
        <f>IF(D40="", "",
 IF(D40=TIME(0,0,0), 0,
 IF(AND(D40&gt;=TIME(0,0,1), D40&lt;=TIME(2,0,0)), TIME(7,0,0),
 IF(AND(D40&gt;=TIME(6,0,0), D40&lt;=TIME(8,0,0)), TIME(12,0,0),
 IF(AND(D40&gt;TIME(8,0,0), D40&lt;=TIME(13,59,0)), TIME(15,0,0),
 IF(AND(D40&gt;=TIME(14,0,0), D40&lt;=TIME(17,59,0)), TIME(21,0,0),
 IF(AND(D40&gt;=TIME(18,0,0), D40&lt;=TIME(21,59,0)), TIME(0,0,0),
 IF(AND(D40&gt;=TIME(22,0,0), D40&lt;=TIME(23,59,59)), TIME(7,0,0), ""))))))))</f>
        <v/>
      </c>
      <c r="F40" s="205" t="n"/>
      <c r="G40" s="204">
        <f>IF(AND(D40&gt;=TIME(6,0,0),D40&lt;=TIME(8,0,0)),E40,"")</f>
        <v/>
      </c>
      <c r="H40" s="74" t="n"/>
      <c r="I40" s="106">
        <f>ROUND(IF(OR(D40="",E40="",E40=0),0,IF(H40="",MOD(E40-D40,1)*24,MOD(H40-D40,1)*24)),2)</f>
        <v/>
      </c>
      <c r="J40" s="206" t="n"/>
      <c r="K40" s="308" t="n"/>
      <c r="L40" s="189" t="n"/>
      <c r="M40" s="309">
        <f>MAX(0,V40-W40)</f>
        <v/>
      </c>
      <c r="N40" s="75">
        <f>(IF(OR($C40="",$D40=""),0,
 IF(OR($A40="Holiday",$A41="Holiday"),
    IF(ISNUMBER(MATCH(TRIM($B40),{"Phagwah","Good Friday","Easter Monday","Labour Day","Christmas","Eid ul Azha","Romans-2","Globe-12","Neptune P1"},0)),0,$I40),
 IF(AND(NOT(OR($A40="Annual Leave",$A41="Annual Leave")),$A40="Off day"),$I40,
  MAX(0,$I40-$V40)
  ))))+W40</f>
        <v/>
      </c>
      <c r="O40" s="75">
        <f>IF(AND(OR($A40="Holiday",$A41="Holiday"),
        ISNUMBER(MATCH(TRIM($B40),{"Phagwah","Good Friday","Easter Monday","Labour Day","Christmas","Eid ul Azha","Romans-2","Globe-12","Neptune P1"},0))),
   $I40,0)</f>
        <v/>
      </c>
      <c r="P40" s="75">
        <f>IF(OR($O$7="Canteen",$O$7="Head Office"),0,IF($I40&lt;=0,0,IF(OR(OR(TRIM($J40)="Hebrews",TRIM($J40)="Romans",TRIM($J40)="Romans-2",TRIM($J40)="Globe",TRIM($J40)="Globe-12",TRIM($J40)="Neptune P1"),AND($I41&gt;0,OR(TRIM($J41)="Hebrews",TRIM($J41)="Romans",TRIM($J41)="Romans-2",TRIM($J41)="Globe",TRIM($J41)="Globe-12",TRIM($J41)="Neptune P1"))),1,0)))</f>
        <v/>
      </c>
      <c r="Q40" s="76" t="n"/>
      <c r="R40" s="75">
        <f>IF(OR($O$7="Canteen",$O$7="Head Office"),0,IF(
  AND(
    SUMIFS(I:I, C:C, C40) &gt;= 8,
    COUNTIFS(C$14:C40, C40)=1,
    OR(
      TEXT(D40,"hh:mm:ss")="07:00:00",
      TEXT(D40,"hh:mm:ss")="15:00:00",
      TEXT(D40,"hh:mm:ss")="23:00:00",
      TEXT(D41,"hh:mm:ss")="07:00:00",
      TEXT(D41,"hh:mm:ss")="15:00:00",
      TEXT(D41,"hh:mm:ss")="23:00:00"
    )
  ),
  1,
  0
))</f>
        <v/>
      </c>
      <c r="S40" s="75">
        <f>IF(OR($A40="Annual Leave",$A41="Annual Leave"),IF($A40="Annual Leave",8,0),0)</f>
        <v/>
      </c>
      <c r="T40" s="107" t="n"/>
      <c r="U40" s="144">
        <f>MAX(0,40-Y40)</f>
        <v/>
      </c>
      <c r="V40" s="351">
        <f>IF(OR($C40="",$D40=""),0,
 IF(OR($A40="Holiday",$A41="Holiday"),0,
 IF(AND(NOT(OR($A40="Annual Leave",$A41="Annual Leave")),$A40="Off day"),0,
  IF($I40+$I41&gt;=8,IF($I40&gt;=8,8,$I40),$I40)
  )))</f>
        <v/>
      </c>
      <c r="W40" s="351">
        <f>MAX(0,V40-U40)</f>
        <v/>
      </c>
      <c r="X40" s="351">
        <f>IF(C40="","",C40-WEEKDAY(C40,1)+1)</f>
        <v/>
      </c>
      <c r="Y40" s="351">
        <f>SUMPRODUCT(($X$14:$X39=X40)*(($V$14:$V39)+($O$14:$O39)))+IF(X40=X14,$L$11,0)</f>
        <v/>
      </c>
      <c r="Z40" s="351" t="n"/>
      <c r="AA40" s="351" t="n"/>
      <c r="AB40" s="351" t="n"/>
      <c r="AC40" s="351" t="n"/>
      <c r="AD40" s="351" t="n"/>
      <c r="AE40" s="351" t="n"/>
      <c r="AF40" s="351" t="n"/>
    </row>
    <row r="41" ht="24" customHeight="1" s="348" thickBot="1">
      <c r="A41" s="202" t="inlineStr">
        <is>
          <t>On Day</t>
        </is>
      </c>
      <c r="B41" s="310" t="n"/>
      <c r="C41" s="105">
        <f>C40</f>
        <v/>
      </c>
      <c r="D41" s="311" t="n"/>
      <c r="E41" s="312">
        <f>IF(D41="", "",
 IF(D41=TIME(0,0,0), 0,
 IF(AND(D41&gt;=TIME(0,0,1), D41&lt;=TIME(2,0,0)), TIME(7,0,0),
 IF(AND(D41&gt;=TIME(6,0,0), D41&lt;=TIME(8,0,0)), TIME(12,0,0),
 IF(AND(D41&gt;TIME(8,0,0), D41&lt;=TIME(13,59,0)), TIME(15,0,0),
 IF(AND(D41&gt;=TIME(14,0,0), D41&lt;=TIME(17,59,0)), TIME(21,0,0),
 IF(AND(D41&gt;=TIME(18,0,0), D41&lt;=TIME(21,59,0)), TIME(0,0,0),
 IF(AND(D41&gt;=TIME(22,0,0), D41&lt;=TIME(23,59,59)), TIME(7,0,0), ""))))))))</f>
        <v/>
      </c>
      <c r="F41" s="205" t="n"/>
      <c r="G41" s="312">
        <f>IF(AND(D41&gt;=TIME(6,0,0),D41&lt;=TIME(8,0,0)),E41,"")</f>
        <v/>
      </c>
      <c r="H41" s="311" t="n"/>
      <c r="I41" s="106">
        <f>ROUND(IF(OR(D41="",E41="",E41=0),0,IF(H41="",MOD(E41-D41,1)*24,MOD(H41-D41,1)*24)),2)</f>
        <v/>
      </c>
      <c r="J41" s="207" t="n"/>
      <c r="K41" s="308" t="n"/>
      <c r="L41" s="189" t="n"/>
      <c r="M41" s="309">
        <f>MAX(0,V41-W41)</f>
        <v/>
      </c>
      <c r="N41" s="313">
        <f>(IF(OR($C41="",$D41=""),0,
 IF(OR($A40="Holiday",$A41="Holiday"),
    IF(ISNUMBER(MATCH(TRIM($B41),{"Phagwah","Good Friday","Easter Monday","Labour Day","Christmas","Eid ul Azha","Romans-2","Globe-12","Neptune P1"},0)),0,$I41),
 IF(AND(NOT(OR($A40="Annual Leave",$A41="Annual Leave")),$A41="Off day"),$I41,
  MAX(0,$I41-$V41)
  ))))+W41</f>
        <v/>
      </c>
      <c r="O41" s="313">
        <f>IF(AND(OR($A40="Holiday",$A41="Holiday"),
        ISNUMBER(MATCH(TRIM($B41),{"Phagwah","Good Friday","Easter Monday","Labour Day","Christmas","Eid ul Azha","Romans-2","Globe-12","Neptune P1"},0))),
   $I41,0)</f>
        <v/>
      </c>
      <c r="P41" s="313">
        <f>IF(OR($O$7="Canteen",$O$7="Head Office"),0,IF($I41&lt;=0,0,IF(AND($I40&lt;=0,OR(TRIM($J41)="Hebrews",TRIM($J41)="Romans",TRIM($J41)="Romans-2",TRIM($J41)="Globe",TRIM($J41)="Globe-12",TRIM($J41)="Neptune P1")),1,0)))</f>
        <v/>
      </c>
      <c r="Q41" s="314" t="n"/>
      <c r="R41" s="313">
        <f>IF(OR($O$7="Canteen",$O$7="Head Office"),0,IF(
  AND(
    SUMIFS(I:I, C:C, C41) &gt;= 8,
    COUNTIFS(C$14:C41, C41)=1,
    OR(
      TEXT(D41,"hh:mm:ss")="07:00:00",
      TEXT(D41,"hh:mm:ss")="15:00:00",
      TEXT(D41,"hh:mm:ss")="23:00:00",
      TEXT(D42,"hh:mm:ss")="07:00:00",
      TEXT(D42,"hh:mm:ss")="15:00:00",
      TEXT(D42,"hh:mm:ss")="23:00:00"
    )
  ),
  1,
  0
))</f>
        <v/>
      </c>
      <c r="S41" s="313">
        <f>IF(OR($A40="Annual Leave",$A41="Annual Leave"),IF(AND($A40&lt;&gt;"Annual Leave",$A41="Annual Leave"),8,0),0)</f>
        <v/>
      </c>
      <c r="T41" s="315" t="n"/>
      <c r="U41" s="144">
        <f>MAX(0,40-Y41)</f>
        <v/>
      </c>
      <c r="V41" s="351">
        <f>IF(OR($C41="",$D41=""),0,
 IF(OR($A40="Holiday",$A41="Holiday"),0,
 IF(AND(NOT(OR($A40="Annual Leave",$A41="Annual Leave")),$A41="Off day"),0,
  IF($I40+$I41&gt;=8,IF($I40&gt;=8,0,8-$I40),$I41)
  )))</f>
        <v/>
      </c>
      <c r="W41" s="351">
        <f>MAX(0,V41-U41)</f>
        <v/>
      </c>
      <c r="X41" s="351">
        <f>IF(C41="","",C41-WEEKDAY(C41,1)+1)</f>
        <v/>
      </c>
      <c r="Y41" s="351">
        <f>SUMPRODUCT(($X$14:$X40=X41)*(($V$14:$V40)+($O$14:$O40)))+IF(X41=X14,$L$11,0)</f>
        <v/>
      </c>
      <c r="Z41" s="351" t="n"/>
      <c r="AA41" s="351" t="n"/>
      <c r="AB41" s="351" t="n"/>
      <c r="AC41" s="351" t="n"/>
      <c r="AD41" s="351" t="n"/>
      <c r="AE41" s="351" t="n"/>
      <c r="AF41" s="351" t="n"/>
    </row>
    <row r="42" ht="24" customHeight="1" s="348" thickBot="1">
      <c r="A42" s="208" t="inlineStr">
        <is>
          <t>On Day</t>
        </is>
      </c>
      <c r="B42" s="209" t="n"/>
      <c r="C42" s="108">
        <f>C40+1</f>
        <v/>
      </c>
      <c r="D42" s="77" t="n"/>
      <c r="E42" s="210">
        <f>IF(D42="", "",
 IF(D42=TIME(0,0,0), 0,
 IF(AND(D42&gt;=TIME(0,0,1), D42&lt;=TIME(2,0,0)), TIME(7,0,0),
 IF(AND(D42&gt;=TIME(6,0,0), D42&lt;=TIME(8,0,0)), TIME(12,0,0),
 IF(AND(D42&gt;TIME(8,0,0), D42&lt;=TIME(13,59,0)), TIME(15,0,0),
 IF(AND(D42&gt;=TIME(14,0,0), D42&lt;=TIME(17,59,0)), TIME(21,0,0),
 IF(AND(D42&gt;=TIME(18,0,0), D42&lt;=TIME(21,59,0)), TIME(0,0,0),
 IF(AND(D42&gt;=TIME(22,0,0), D42&lt;=TIME(23,59,59)), TIME(7,0,0), ""))))))))</f>
        <v/>
      </c>
      <c r="F42" s="211" t="n"/>
      <c r="G42" s="210">
        <f>IF(AND(D42&gt;=TIME(6,0,0),D42&lt;=TIME(8,0,0)),E42,"")</f>
        <v/>
      </c>
      <c r="H42" s="77" t="n"/>
      <c r="I42" s="16">
        <f>ROUND(IF(OR(D42="",E42="",E42=0),0,IF(H42="",MOD(E42-D42,1)*24,MOD(H42-D42,1)*24)),2)</f>
        <v/>
      </c>
      <c r="J42" s="212" t="n"/>
      <c r="K42" s="316" t="n"/>
      <c r="L42" s="181" t="n"/>
      <c r="M42" s="317">
        <f>MAX(0,V42-W42)</f>
        <v/>
      </c>
      <c r="N42" s="17">
        <f>(IF(OR($C42="",$D42=""),0,
 IF(OR($A42="Holiday",$A43="Holiday"),
    IF(ISNUMBER(MATCH(TRIM($B42),{"Phagwah","Good Friday","Easter Monday","Labour Day","Christmas","Eid ul Azha","Romans-2","Globe-12","Neptune P1"},0)),0,$I42),
 IF(AND(NOT(OR($A42="Annual Leave",$A43="Annual Leave")),$A42="Off day"),$I42,
  MAX(0,$I42-$V42)
  ))))+W42</f>
        <v/>
      </c>
      <c r="O42" s="213">
        <f>IF(AND(OR($A42="Holiday",$A43="Holiday"),
        ISNUMBER(MATCH(TRIM($B42),{"Phagwah","Good Friday","Easter Monday","Labour Day","Christmas","Eid ul Azha","Romans-2","Globe-12","Neptune P1"},0))),
   $I42,0)</f>
        <v/>
      </c>
      <c r="P42" s="17">
        <f>IF(OR($O$7="Canteen",$O$7="Head Office"),0,IF($I42&lt;=0,0,IF(OR(OR(TRIM($J42)="Hebrews",TRIM($J42)="Romans",TRIM($J42)="Romans-2",TRIM($J42)="Globe",TRIM($J42)="Globe-12",TRIM($J42)="Neptune P1"),AND($I43&gt;0,OR(TRIM($J43)="Hebrews",TRIM($J43)="Romans",TRIM($J43)="Romans-2",TRIM($J43)="Globe",TRIM($J43)="Globe-12",TRIM($J43)="Neptune P1"))),1,0)))</f>
        <v/>
      </c>
      <c r="Q42" s="78" t="n"/>
      <c r="R42" s="213">
        <f>IF(OR($O$7="Canteen",$O$7="Head Office"),0,IF(
  AND(
    SUMIFS(I:I, C:C, C42) &gt;= 8,
    COUNTIFS(C$14:C42, C42)=1,
    OR(
      TEXT(D42,"hh:mm:ss")="07:00:00",
      TEXT(D42,"hh:mm:ss")="15:00:00",
      TEXT(D42,"hh:mm:ss")="23:00:00",
      TEXT(D43,"hh:mm:ss")="07:00:00",
      TEXT(D43,"hh:mm:ss")="15:00:00",
      TEXT(D43,"hh:mm:ss")="23:00:00"
    )
  ),
  1,
  0
))</f>
        <v/>
      </c>
      <c r="S42" s="213">
        <f>IF(OR($A42="Annual Leave",$A43="Annual Leave"),IF($A42="Annual Leave",8,0),0)</f>
        <v/>
      </c>
      <c r="T42" s="79" t="n"/>
      <c r="U42" s="144">
        <f>MAX(0,40-Y42)</f>
        <v/>
      </c>
      <c r="V42" s="351">
        <f>IF(OR($C42="",$D42=""),0,
 IF(OR($A42="Holiday",$A43="Holiday"),0,
 IF(AND(NOT(OR($A42="Annual Leave",$A43="Annual Leave")),$A42="Off day"),0,
  IF($I42+$I43&gt;=8,IF($I42&gt;=8,8,$I42),$I42)
  )))</f>
        <v/>
      </c>
      <c r="W42" s="351">
        <f>MAX(0,V42-U42)</f>
        <v/>
      </c>
      <c r="X42" s="351">
        <f>IF(C42="","",C42-WEEKDAY(C42,1)+1)</f>
        <v/>
      </c>
      <c r="Y42" s="351">
        <f>SUMPRODUCT(($X$14:$X41=X42)*(($V$14:$V41)+($O$14:$O41)))+IF(X42=X14,$L$11,0)</f>
        <v/>
      </c>
      <c r="Z42" s="351" t="n"/>
      <c r="AA42" s="351" t="n"/>
      <c r="AB42" s="351" t="n"/>
      <c r="AC42" s="351" t="n"/>
      <c r="AD42" s="351" t="n"/>
      <c r="AE42" s="351" t="n"/>
      <c r="AF42" s="351" t="n"/>
    </row>
    <row r="43" ht="24" customHeight="1" s="348" thickBot="1">
      <c r="A43" s="208" t="inlineStr">
        <is>
          <t>On Day</t>
        </is>
      </c>
      <c r="B43" s="214" t="n"/>
      <c r="C43" s="109">
        <f>C42</f>
        <v/>
      </c>
      <c r="D43" s="18" t="n"/>
      <c r="E43" s="215">
        <f>IF(D43="", "",
 IF(D43=TIME(0,0,0), 0,
 IF(AND(D43&gt;=TIME(0,0,1), D43&lt;=TIME(2,0,0)), TIME(7,0,0),
 IF(AND(D43&gt;=TIME(6,0,0), D43&lt;=TIME(8,0,0)), TIME(12,0,0),
 IF(AND(D43&gt;TIME(8,0,0), D43&lt;=TIME(13,59,0)), TIME(15,0,0),
 IF(AND(D43&gt;=TIME(14,0,0), D43&lt;=TIME(17,59,0)), TIME(21,0,0),
 IF(AND(D43&gt;=TIME(18,0,0), D43&lt;=TIME(21,59,0)), TIME(0,0,0),
 IF(AND(D43&gt;=TIME(22,0,0), D43&lt;=TIME(23,59,59)), TIME(7,0,0), ""))))))))</f>
        <v/>
      </c>
      <c r="F43" s="216" t="n"/>
      <c r="G43" s="215">
        <f>IF(AND(D43&gt;=TIME(6,0,0),D43&lt;=TIME(8,0,0)),E43,"")</f>
        <v/>
      </c>
      <c r="H43" s="18" t="n"/>
      <c r="I43" s="19">
        <f>ROUND(IF(OR(D43="",E43="",E43=0),0,IF(H43="",MOD(E43-D43,1)*24,MOD(H43-D43,1)*24)),2)</f>
        <v/>
      </c>
      <c r="J43" s="212" t="n"/>
      <c r="K43" s="316" t="n"/>
      <c r="L43" s="183" t="n"/>
      <c r="M43" s="317">
        <f>MAX(0,V43-W43)</f>
        <v/>
      </c>
      <c r="N43" s="20">
        <f>(IF(OR($C43="",$D43=""),0,
 IF(OR($A42="Holiday",$A43="Holiday"),
    IF(ISNUMBER(MATCH(TRIM($B43),{"Phagwah","Good Friday","Easter Monday","Labour Day","Christmas","Eid ul Azha","Romans-2","Globe-12","Neptune P1"},0)),0,$I43),
 IF(AND(NOT(OR($A42="Annual Leave",$A43="Annual Leave")),$A43="Off day"),$I43,
  MAX(0,$I43-$V43)
  ))))+W43</f>
        <v/>
      </c>
      <c r="O43" s="20">
        <f>IF(AND(OR($A42="Holiday",$A43="Holiday"),
        ISNUMBER(MATCH(TRIM($B43),{"Phagwah","Good Friday","Easter Monday","Labour Day","Christmas","Eid ul Azha","Romans-2","Globe-12","Neptune P1"},0))),
   $I43,0)</f>
        <v/>
      </c>
      <c r="P43" s="20">
        <f>IF(OR($O$7="Canteen",$O$7="Head Office"),0,IF($I43&lt;=0,0,IF(AND($I42&lt;=0,OR(TRIM($J43)="Hebrews",TRIM($J43)="Romans",TRIM($J43)="Romans-2",TRIM($J43)="Globe",TRIM($J43)="Globe-12",TRIM($J43)="Neptune P1")),1,0)))</f>
        <v/>
      </c>
      <c r="Q43" s="21" t="n"/>
      <c r="R43" s="20">
        <f>IF(OR($O$7="Canteen",$O$7="Head Office"),0,IF(
  AND(
    SUMIFS(I:I, C:C, C43) &gt;= 8,
    COUNTIFS(C$14:C43, C43)=1,
    OR(
      TEXT(D43,"hh:mm:ss")="07:00:00",
      TEXT(D43,"hh:mm:ss")="15:00:00",
      TEXT(D43,"hh:mm:ss")="23:00:00",
      TEXT(D49,"hh:mm:ss")="07:00:00",
      TEXT(D49,"hh:mm:ss")="15:00:00",
      TEXT(D49,"hh:mm:ss")="23:00:00"
    )
  ),
  1,
  0
))</f>
        <v/>
      </c>
      <c r="S43" s="20">
        <f>IF(OR($A42="Annual Leave",$A43="Annual Leave"),IF(AND($A42&lt;&gt;"Annual Leave",$A43="Annual Leave"),8,0),0)</f>
        <v/>
      </c>
      <c r="T43" s="22" t="n"/>
      <c r="U43" s="144">
        <f>MAX(0,40-Y43)</f>
        <v/>
      </c>
      <c r="V43" s="351">
        <f>IF(OR($C43="",$D43=""),0,
 IF(OR($A42="Holiday",$A43="Holiday"),0,
 IF(AND(NOT(OR($A42="Annual Leave",$A43="Annual Leave")),$A43="Off day"),0,
  IF($I42+$I43&gt;=8,IF($I42&gt;=8,0,8-$I42),$I43)
  )))</f>
        <v/>
      </c>
      <c r="W43" s="351">
        <f>MAX(0,V43-U43)</f>
        <v/>
      </c>
      <c r="X43" s="351">
        <f>IF(C43="","",C43-WEEKDAY(C43,1)+1)</f>
        <v/>
      </c>
      <c r="Y43" s="351">
        <f>SUMPRODUCT(($X$14:$X42=X43)*(($V$14:$V42)+($O$14:$O42)))+IF(X43=X14,$L$11,0)</f>
        <v/>
      </c>
      <c r="Z43" s="351" t="n"/>
      <c r="AA43" s="351" t="n"/>
      <c r="AB43" s="351" t="n"/>
      <c r="AC43" s="351" t="n"/>
      <c r="AD43" s="351" t="n"/>
      <c r="AE43" s="351" t="n"/>
      <c r="AF43" s="351" t="n"/>
    </row>
    <row r="44" ht="24" customHeight="1" s="348" thickBot="1">
      <c r="A44" s="176" t="n"/>
      <c r="B44" s="176" t="n"/>
      <c r="C44" s="217" t="n"/>
      <c r="D44" s="110" t="n"/>
      <c r="E44" s="110" t="n"/>
      <c r="F44" s="218" t="n"/>
      <c r="G44" s="110" t="n"/>
      <c r="H44" s="110" t="n"/>
      <c r="I44" s="219" t="n"/>
      <c r="J44" s="219" t="n"/>
      <c r="K44" s="219" t="n"/>
      <c r="L44" s="219" t="n"/>
      <c r="M44" s="111">
        <f>MAX(0,V44-W44)</f>
        <v/>
      </c>
      <c r="N44" s="112">
        <f>(IF(OR($C44="",$D44=""),0,
 IF(OR($A44="Holiday",$A45="Holiday"),
    IF(ISNUMBER(MATCH(TRIM($B44),{"Phagwah","Good Friday","Easter Monday","Labour Day","Christmas","Eid ul Azha","Romans-2","Globe-12","Neptune P1"},0)),0,$I44),
 IF(AND(NOT(OR($A44="Annual Leave",$A45="Annual Leave")),$A44="Off day"),$I44,
  MAX(0,$I44-$V44)
  ))))+W44</f>
        <v/>
      </c>
      <c r="O44" s="112">
        <f>IF(AND(OR($A44="Holiday",$A45="Holiday"),
        ISNUMBER(MATCH(TRIM($B44),{"Phagwah","Good Friday","Easter Monday","Labour Day","Christmas","Eid ul Azha","Romans-2","Globe-12","Neptune P1"},0))),
   $I44,0)</f>
        <v/>
      </c>
      <c r="P44" s="112">
        <f>IF(OR($O$7="Canteen",$O$7="Head Office"),0,IF($I44&lt;=0,0,IF(OR(OR(TRIM($J44)="Hebrews",TRIM($J44)="Romans",TRIM($J44)="Romans-2",TRIM($J44)="Globe",TRIM($J44)="Globe-12",TRIM($J44)="Neptune P1"),AND($I45&gt;0,OR(TRIM($J45)="Hebrews",TRIM($J45)="Romans",TRIM($J45)="Romans-2",TRIM($J45)="Globe",TRIM($J45)="Globe-12",TRIM($J45)="Neptune P1"))),1,0)))</f>
        <v/>
      </c>
      <c r="Q44" s="113" t="n"/>
      <c r="R44" s="113" t="n"/>
      <c r="S44" s="112">
        <f>IF(OR($A44="Annual Leave",$A45="Annual Leave"),IF($A44="Annual Leave",8,0),0)</f>
        <v/>
      </c>
      <c r="T44" s="114" t="n"/>
      <c r="U44" s="144">
        <f>MAX(0,40-Y44)</f>
        <v/>
      </c>
      <c r="V44" s="351">
        <f>IF(OR($C44="",$D44=""),0,
 IF(OR($A44="Holiday",$A45="Holiday"),0,
 IF(AND(NOT(OR($A44="Annual Leave",$A45="Annual Leave")),$A44="Off day"),0,
  IF($I44+$I45&gt;=8,IF($I44&gt;=8,8,$I44),$I44)
  )))</f>
        <v/>
      </c>
      <c r="W44" s="351">
        <f>MAX(0,V44-U44)</f>
        <v/>
      </c>
      <c r="X44" s="351">
        <f>IF(C44="","",C44-WEEKDAY(C44,1)+1)</f>
        <v/>
      </c>
      <c r="Y44" s="351">
        <f>SUMPRODUCT(($X$14:$X43=X44)*(($V$14:$V43)+($O$14:$O43)))+IF(X44=X14,$L$11,0)</f>
        <v/>
      </c>
      <c r="Z44" s="351" t="n"/>
      <c r="AA44" s="351" t="n"/>
      <c r="AB44" s="351" t="n"/>
      <c r="AC44" s="351" t="n"/>
      <c r="AD44" s="351" t="n"/>
      <c r="AE44" s="351" t="n"/>
      <c r="AF44" s="351" t="n"/>
    </row>
    <row r="45" ht="24" customHeight="1" s="348" thickBot="1">
      <c r="A45" s="154" t="inlineStr">
        <is>
          <t>On Day</t>
        </is>
      </c>
      <c r="B45" s="318" t="n"/>
      <c r="C45" s="115">
        <f>C42+1</f>
        <v/>
      </c>
      <c r="D45" s="319" t="n"/>
      <c r="E45" s="320">
        <f>IF(D45="", "",
 IF(D45=TIME(0,0,0), 0,
 IF(AND(D45&gt;=TIME(0,0,1), D45&lt;=TIME(2,0,0)), TIME(7,0,0),
 IF(AND(D45&gt;=TIME(6,0,0), D45&lt;=TIME(8,0,0)), TIME(12,0,0),
 IF(AND(D45&gt;TIME(8,0,0), D45&lt;=TIME(13,59,0)), TIME(15,0,0),
 IF(AND(D45&gt;=TIME(14,0,0), D45&lt;=TIME(17,59,0)), TIME(21,0,0),
 IF(AND(D45&gt;=TIME(18,0,0), D45&lt;=TIME(21,59,0)), TIME(0,0,0),
 IF(AND(D45&gt;=TIME(22,0,0), D45&lt;=TIME(23,59,59)), TIME(7,0,0), ""))))))))</f>
        <v/>
      </c>
      <c r="F45" s="321" t="n"/>
      <c r="G45" s="320">
        <f>IF(AND(D45&gt;=TIME(6,0,0),D45&lt;=TIME(8,0,0)),E45,"")</f>
        <v/>
      </c>
      <c r="H45" s="319" t="n"/>
      <c r="I45" s="30">
        <f>ROUND(IF(OR(D45="",E45="",E45=0),0,IF(H45="",MOD(E45-D45,1)*24,MOD(H45-D45,1)*24)),2)</f>
        <v/>
      </c>
      <c r="J45" s="220" t="n"/>
      <c r="K45" s="274" t="n"/>
      <c r="L45" s="181" t="n"/>
      <c r="M45" s="275">
        <f>MAX(0,V45-W45)</f>
        <v/>
      </c>
      <c r="N45" s="322">
        <f>(IF(OR($C45="",$D45=""),0,
 IF(OR($A44="Holiday",$A45="Holiday"),
    IF(ISNUMBER(MATCH(TRIM($B45),{"Phagwah","Good Friday","Easter Monday","Labour Day","Christmas","Eid ul Azha","Romans-2","Globe-12","Neptune P1"},0)),0,$I45),
 IF(AND(NOT(OR($A44="Annual Leave",$A45="Annual Leave")),$A45="Off day"),$I45,
  MAX(0,$I45-$V45)
  ))))+W45</f>
        <v/>
      </c>
      <c r="O45" s="322">
        <f>IF(AND(OR($A44="Holiday",$A45="Holiday"),
        ISNUMBER(MATCH(TRIM($B45),{"Phagwah","Good Friday","Easter Monday","Labour Day","Christmas","Eid ul Azha","Romans-2","Globe-12","Neptune P1"},0))),
   $I45,0)</f>
        <v/>
      </c>
      <c r="P45" s="322">
        <f>IF(OR($O$7="Canteen",$O$7="Head Office"),0,IF($I45&lt;=0,0,IF(AND($I44&lt;=0,OR(TRIM($J45)="Hebrews",TRIM($J45)="Romans",TRIM($J45)="Romans-2",TRIM($J45)="Globe",TRIM($J45)="Globe-12",TRIM($J45)="Neptune P1")),1,0)))</f>
        <v/>
      </c>
      <c r="Q45" s="323" t="n"/>
      <c r="R45" s="322">
        <f>IF(OR($O$7="Canteen",$O$7="Head Office"),0,IF(
  AND(
    SUMIFS(I:I, C:C, C45) &gt;= 8,
    COUNTIFS(C$14:C45, C45)=1,
    OR(
      TEXT(D45,"hh:mm:ss")="07:00:00",
      TEXT(D45,"hh:mm:ss")="15:00:00",
      TEXT(D45,"hh:mm:ss")="23:00:00",
      TEXT(D46,"hh:mm:ss")="07:00:00",
      TEXT(D46,"hh:mm:ss")="15:00:00",
      TEXT(D46,"hh:mm:ss")="23:00:00"
    )
  ),
  1,
  0
))</f>
        <v/>
      </c>
      <c r="S45" s="322">
        <f>IF(OR($A44="Annual Leave",$A45="Annual Leave"),IF(AND($A44&lt;&gt;"Annual Leave",$A45="Annual Leave"),8,0),0)</f>
        <v/>
      </c>
      <c r="T45" s="116" t="n"/>
      <c r="U45" s="144">
        <f>MAX(0,40-Y45)</f>
        <v/>
      </c>
      <c r="V45" s="351">
        <f>IF(OR($C45="",$D45=""),0,
 IF(OR($A44="Holiday",$A45="Holiday"),0,
 IF(AND(NOT(OR($A44="Annual Leave",$A45="Annual Leave")),$A45="Off day"),0,
  IF($I44+$I45&gt;=8,IF($I44&gt;=8,0,8-$I44),$I45)
  )))</f>
        <v/>
      </c>
      <c r="W45" s="351">
        <f>MAX(0,V45-U45)</f>
        <v/>
      </c>
      <c r="X45" s="351">
        <f>IF(C45="","",C45-WEEKDAY(C45,1)+1)</f>
        <v/>
      </c>
      <c r="Y45" s="351">
        <f>SUMPRODUCT(($X$14:$X44=X45)*(($V$14:$V44)+($O$14:$O44)))+IF(X45=X14,$L$11,0)</f>
        <v/>
      </c>
      <c r="Z45" s="351" t="n"/>
      <c r="AA45" s="351" t="n"/>
      <c r="AB45" s="351" t="n"/>
      <c r="AC45" s="351" t="n"/>
      <c r="AD45" s="351" t="n"/>
      <c r="AE45" s="351" t="n"/>
      <c r="AF45" s="351" t="n"/>
    </row>
    <row r="46" ht="24" customHeight="1" s="348" thickBot="1">
      <c r="A46" s="154" t="inlineStr">
        <is>
          <t>On Day</t>
        </is>
      </c>
      <c r="B46" s="305" t="n"/>
      <c r="C46" s="90">
        <f>C45</f>
        <v/>
      </c>
      <c r="D46" s="80" t="n"/>
      <c r="E46" s="221">
        <f>IF(D46="", "",
 IF(D46=TIME(0,0,0), 0,
 IF(AND(D46&gt;=TIME(0,0,1), D46&lt;=TIME(2,0,0)), TIME(7,0,0),
 IF(AND(D46&gt;=TIME(6,0,0), D46&lt;=TIME(8,0,0)), TIME(12,0,0),
 IF(AND(D46&gt;TIME(8,0,0), D46&lt;=TIME(13,59,0)), TIME(15,0,0),
 IF(AND(D46&gt;=TIME(14,0,0), D46&lt;=TIME(17,59,0)), TIME(21,0,0),
 IF(AND(D46&gt;=TIME(18,0,0), D46&lt;=TIME(21,59,0)), TIME(0,0,0),
 IF(AND(D46&gt;=TIME(22,0,0), D46&lt;=TIME(23,59,59)), TIME(7,0,0), ""))))))))</f>
        <v/>
      </c>
      <c r="F46" s="156" t="n"/>
      <c r="G46" s="221">
        <f>IF(AND(D46&gt;=TIME(6,0,0),D46&lt;=TIME(8,0,0)),E46,"")</f>
        <v/>
      </c>
      <c r="H46" s="80" t="n"/>
      <c r="I46" s="30">
        <f>ROUND(IF(OR(D46="",E46="",E46=0),0,IF(H46="",MOD(E46-D46,1)*24,MOD(H46-D46,1)*24)),2)</f>
        <v/>
      </c>
      <c r="J46" s="158" t="n"/>
      <c r="K46" s="274" t="n"/>
      <c r="L46" s="189" t="n"/>
      <c r="M46" s="275">
        <f>MAX(0,V46-W46)</f>
        <v/>
      </c>
      <c r="N46" s="81">
        <f>(IF(OR($C46="",$D46=""),0,
 IF(OR($A46="Holiday",$A47="Holiday"),
    IF(ISNUMBER(MATCH(TRIM($B46),{"Phagwah","Good Friday","Easter Monday","Labour Day","Christmas","Eid ul Azha","Romans-2","Globe-12","Neptune P1"},0)),0,$I46),
 IF(AND(NOT(OR($A46="Annual Leave",$A47="Annual Leave")),$A46="Off day"),$I46,
  MAX(0,$I46-$V46)
  ))))+W46</f>
        <v/>
      </c>
      <c r="O46" s="81">
        <f>IF(AND(OR($A46="Holiday",$A47="Holiday"),
        ISNUMBER(MATCH(TRIM($B46),{"Phagwah","Good Friday","Easter Monday","Labour Day","Christmas","Eid ul Azha","Romans-2","Globe-12","Neptune P1"},0))),
   $I46,0)</f>
        <v/>
      </c>
      <c r="P46" s="81">
        <f>IF(OR($O$7="Canteen",$O$7="Head Office"),0,IF($I46&lt;=0,0,IF(OR(OR(TRIM($J46)="Hebrews",TRIM($J46)="Romans",TRIM($J46)="Romans-2",TRIM($J46)="Globe",TRIM($J46)="Globe-12",TRIM($J46)="Neptune P1"),AND($I47&gt;0,OR(TRIM($J47)="Hebrews",TRIM($J47)="Romans",TRIM($J47)="Romans-2",TRIM($J47)="Globe",TRIM($J47)="Globe-12",TRIM($J47)="Neptune P1"))),1,0)))</f>
        <v/>
      </c>
      <c r="Q46" s="82" t="n"/>
      <c r="R46" s="81">
        <f>IF(OR($O$7="Canteen",$O$7="Head Office"),0,IF(
  AND(
    SUMIFS(I:I, C:C, C46) &gt;= 8,
    COUNTIFS(C$14:C46, C46)=1,
    OR(
      TEXT(D46,"hh:mm:ss")="07:00:00",
      TEXT(D46,"hh:mm:ss")="15:00:00",
      TEXT(D46,"hh:mm:ss")="23:00:00",
      TEXT(D51,"hh:mm:ss")="07:00:00",
      TEXT(D51,"hh:mm:ss")="15:00:00",
      TEXT(D51,"hh:mm:ss")="23:00:00"
    )
  ),
  1,
  0
))</f>
        <v/>
      </c>
      <c r="S46" s="81">
        <f>IF(OR($A46="Annual Leave",$A47="Annual Leave"),IF($A46="Annual Leave",8,0),0)</f>
        <v/>
      </c>
      <c r="T46" s="117" t="n"/>
      <c r="U46" s="144">
        <f>MAX(0,40-Y46)</f>
        <v/>
      </c>
      <c r="V46" s="351">
        <f>IF(OR($C46="",$D46=""),0,
 IF(OR($A46="Holiday",$A47="Holiday"),0,
 IF(AND(NOT(OR($A46="Annual Leave",$A47="Annual Leave")),$A46="Off day"),0,
  IF($I46+$I47&gt;=8,IF($I46&gt;=8,8,$I46),$I46)
  )))</f>
        <v/>
      </c>
      <c r="W46" s="351">
        <f>MAX(0,V46-U46)</f>
        <v/>
      </c>
      <c r="X46" s="351">
        <f>IF(C46="","",C46-WEEKDAY(C46,1)+1)</f>
        <v/>
      </c>
      <c r="Y46" s="351">
        <f>SUMPRODUCT(($X$14:$X45=X46)*(($V$14:$V45)+($O$14:$O45)))+IF(X46=X14,$L$11,0)</f>
        <v/>
      </c>
      <c r="Z46" s="351" t="n"/>
      <c r="AA46" s="351" t="n"/>
      <c r="AB46" s="351" t="n"/>
      <c r="AC46" s="351" t="n"/>
      <c r="AD46" s="351" t="n"/>
      <c r="AE46" s="351" t="n"/>
      <c r="AF46" s="351" t="n"/>
    </row>
    <row r="47" ht="24" customHeight="1" s="348" thickBot="1">
      <c r="A47" s="184" t="inlineStr">
        <is>
          <t>On Day</t>
        </is>
      </c>
      <c r="B47" s="222" t="n"/>
      <c r="C47" s="118">
        <f>C45+1</f>
        <v/>
      </c>
      <c r="D47" s="83" t="n"/>
      <c r="E47" s="223">
        <f>IF(D47="", "",
 IF(D47=TIME(0,0,0), 0,
 IF(AND(D47&gt;=TIME(0,0,1), D47&lt;=TIME(2,0,0)), TIME(7,0,0),
 IF(AND(D47&gt;=TIME(6,0,0), D47&lt;=TIME(8,0,0)), TIME(12,0,0),
 IF(AND(D47&gt;TIME(8,0,0), D47&lt;=TIME(13,59,0)), TIME(15,0,0),
 IF(AND(D47&gt;=TIME(14,0,0), D47&lt;=TIME(17,59,0)), TIME(21,0,0),
 IF(AND(D47&gt;=TIME(18,0,0), D47&lt;=TIME(21,59,0)), TIME(0,0,0),
 IF(AND(D47&gt;=TIME(22,0,0), D47&lt;=TIME(23,59,59)), TIME(7,0,0), ""))))))))</f>
        <v/>
      </c>
      <c r="F47" s="224" t="n"/>
      <c r="G47" s="223">
        <f>IF(AND(D47&gt;=TIME(6,0,0),D47&lt;=TIME(8,0,0)),E47,"")</f>
        <v/>
      </c>
      <c r="H47" s="83" t="n"/>
      <c r="I47" s="23">
        <f>ROUND(IF(OR(D47="",E47="",E47=0),0,IF(H47="",MOD(E47-D47,1)*24,MOD(H47-D47,1)*24)),2)</f>
        <v/>
      </c>
      <c r="J47" s="225" t="n"/>
      <c r="K47" s="297" t="n"/>
      <c r="L47" s="181" t="n"/>
      <c r="M47" s="298">
        <f>MAX(0,V47-W47)</f>
        <v/>
      </c>
      <c r="N47" s="84">
        <f>(IF(OR($C47="",$D47=""),0,
 IF(OR($A46="Holiday",$A47="Holiday"),
    IF(ISNUMBER(MATCH(TRIM($B47),{"Phagwah","Good Friday","Easter Monday","Labour Day","Christmas","Eid ul Azha","Romans-2","Globe-12","Neptune P1"},0)),0,$I47),
 IF(AND(NOT(OR($A46="Annual Leave",$A47="Annual Leave")),$A47="Off day"),$I47,
  MAX(0,$I47-$V47)
  ))))+W47</f>
        <v/>
      </c>
      <c r="O47" s="84">
        <f>IF(AND(OR($A46="Holiday",$A47="Holiday"),
        ISNUMBER(MATCH(TRIM($B47),{"Phagwah","Good Friday","Easter Monday","Labour Day","Christmas","Eid ul Azha","Romans-2","Globe-12","Neptune P1"},0))),
   $I47,0)</f>
        <v/>
      </c>
      <c r="P47" s="84">
        <f>IF(OR($O$7="Canteen",$O$7="Head Office"),0,IF($I47&lt;=0,0,IF(AND($I46&lt;=0,OR(TRIM($J47)="Hebrews",TRIM($J47)="Romans",TRIM($J47)="Romans-2",TRIM($J47)="Globe",TRIM($J47)="Globe-12",TRIM($J47)="Neptune P1")),1,0)))</f>
        <v/>
      </c>
      <c r="Q47" s="85" t="n"/>
      <c r="R47" s="84">
        <f>IF(OR($O$7="Canteen",$O$7="Head Office"),0,IF(
  AND(
    SUMIFS(I:I, C:C, C47) &gt;= 8,
    COUNTIFS(C$14:C47, C47)=1,
    OR(
      TEXT(D47,"hh:mm:ss")="07:00:00",
      TEXT(D47,"hh:mm:ss")="15:00:00",
      TEXT(D47,"hh:mm:ss")="23:00:00",
      TEXT(D48,"hh:mm:ss")="07:00:00",
      TEXT(D48,"hh:mm:ss")="15:00:00",
      TEXT(D48,"hh:mm:ss")="23:00:00"
    )
  ),
  1,
  0
))</f>
        <v/>
      </c>
      <c r="S47" s="84">
        <f>IF(OR($A46="Annual Leave",$A47="Annual Leave"),IF(AND($A46&lt;&gt;"Annual Leave",$A47="Annual Leave"),8,0),0)</f>
        <v/>
      </c>
      <c r="T47" s="86" t="n"/>
      <c r="U47" s="144">
        <f>MAX(0,40-Y47)</f>
        <v/>
      </c>
      <c r="V47" s="351">
        <f>IF(OR($C47="",$D47=""),0,
 IF(OR($A46="Holiday",$A47="Holiday"),0,
 IF(AND(NOT(OR($A46="Annual Leave",$A47="Annual Leave")),$A47="Off day"),0,
  IF($I46+$I47&gt;=8,IF($I46&gt;=8,0,8-$I46),$I47)
  )))</f>
        <v/>
      </c>
      <c r="W47" s="351">
        <f>MAX(0,V47-U47)</f>
        <v/>
      </c>
      <c r="X47" s="351">
        <f>IF(C47="","",C47-WEEKDAY(C47,1)+1)</f>
        <v/>
      </c>
      <c r="Y47" s="351">
        <f>SUMPRODUCT(($X$14:$X46=X47)*(($V$14:$V46)+($O$14:$O46)))+IF(X47=X14,$L$11,0)</f>
        <v/>
      </c>
      <c r="Z47" s="351" t="n"/>
      <c r="AA47" s="351" t="n"/>
      <c r="AB47" s="351" t="n"/>
      <c r="AC47" s="351" t="n"/>
      <c r="AD47" s="351" t="n"/>
      <c r="AE47" s="351" t="n"/>
      <c r="AF47" s="351" t="n"/>
    </row>
    <row r="48" ht="24" customHeight="1" s="348" thickBot="1">
      <c r="A48" s="226" t="inlineStr">
        <is>
          <t>On Day</t>
        </is>
      </c>
      <c r="B48" s="299" t="n"/>
      <c r="C48" s="119">
        <f>C47</f>
        <v/>
      </c>
      <c r="D48" s="24" t="n"/>
      <c r="E48" s="227">
        <f>IF(D48="", "",
 IF(D48=TIME(0,0,0), 0,
 IF(AND(D48&gt;=TIME(0,0,1), D48&lt;=TIME(2,0,0)), TIME(7,0,0),
 IF(AND(D48&gt;=TIME(6,0,0), D48&lt;=TIME(8,0,0)), TIME(12,0,0),
 IF(AND(D48&gt;TIME(8,0,0), D48&lt;=TIME(13,59,0)), TIME(15,0,0),
 IF(AND(D48&gt;=TIME(14,0,0), D48&lt;=TIME(17,59,0)), TIME(21,0,0),
 IF(AND(D48&gt;=TIME(18,0,0), D48&lt;=TIME(21,59,0)), TIME(0,0,0),
 IF(AND(D48&gt;=TIME(22,0,0), D48&lt;=TIME(23,59,59)), TIME(7,0,0), ""))))))))</f>
        <v/>
      </c>
      <c r="F48" s="228" t="n"/>
      <c r="G48" s="227">
        <f>IF(AND(D48&gt;=TIME(6,0,0),D48&lt;=TIME(8,0,0)),E48,"")</f>
        <v/>
      </c>
      <c r="H48" s="300" t="n"/>
      <c r="I48" s="87">
        <f>ROUND(IF(OR(D48="",E48="",E48=0),0,IF(H48="",MOD(E48-D48,1)*24,MOD(H48-D48,1)*24)),2)</f>
        <v/>
      </c>
      <c r="J48" s="190" t="n"/>
      <c r="K48" s="297" t="n"/>
      <c r="L48" s="183" t="n"/>
      <c r="M48" s="324">
        <f>MAX(0,V48-W48)</f>
        <v/>
      </c>
      <c r="N48" s="302">
        <f>(IF(OR($C48="",$D48=""),0,
 IF(OR($A48="Holiday",$A49="Holiday"),
    IF(ISNUMBER(MATCH(TRIM($B48),{"Phagwah","Good Friday","Easter Monday","Labour Day","Christmas","Eid ul Azha","Romans-2","Globe-12","Neptune P1"},0)),0,$I48),
 IF(AND(NOT(OR($A48="Annual Leave",$A49="Annual Leave")),$A48="Off day"),$I48,
  MAX(0,$I48-$V48)
  ))))+W48</f>
        <v/>
      </c>
      <c r="O48" s="303" t="n"/>
      <c r="P48" s="229">
        <f>IF(OR($O$7="Canteen",$O$7="Head Office"),0,IF($I48&lt;=0,0,IF(OR(OR(TRIM($J48)="Hebrews",TRIM($J48)="Romans",TRIM($J48)="Romans-2",TRIM($J48)="Globe",TRIM($J48)="Globe-12",TRIM($J48)="Neptune P1"),AND($I49&gt;0,OR(TRIM($J49)="Hebrews",TRIM($J49)="Romans",TRIM($J49)="Romans-2",TRIM($J49)="Globe",TRIM($J49)="Globe-12",TRIM($J49)="Neptune P1"))),1,0)))</f>
        <v/>
      </c>
      <c r="Q48" s="303" t="n"/>
      <c r="R48" s="302">
        <f>IF(OR($O$7="Canteen",$O$7="Head Office"),0,IF(
  AND(
    SUMIFS(I:I, C:C, C48) &gt;= 8,
    COUNTIFS(C$14:C48, C48)=1,
    OR(
      TEXT(D48,"hh:mm:ss")="07:00:00",
      TEXT(D48,"hh:mm:ss")="15:00:00",
      TEXT(D48,"hh:mm:ss")="23:00:00",
      TEXT(D53,"hh:mm:ss")="07:00:00",
      TEXT(D53,"hh:mm:ss")="15:00:00",
      TEXT(D53,"hh:mm:ss")="23:00:00"
    )
  ),
  1,
  0
))</f>
        <v/>
      </c>
      <c r="S48" s="303" t="n"/>
      <c r="T48" s="304" t="n"/>
      <c r="U48" s="144">
        <f>MAX(0,40-Y48)</f>
        <v/>
      </c>
      <c r="V48" s="351">
        <f>IF(OR($C48="",$D48=""),0,
 IF(OR($A48="Holiday",$A49="Holiday"),0,
 IF(AND(NOT(OR($A48="Annual Leave",$A49="Annual Leave")),$A48="Off day"),0,
  IF($I48+$I49&gt;=8,IF($I48&gt;=8,8,$I48),$I48)
  )))</f>
        <v/>
      </c>
      <c r="W48" s="351">
        <f>MAX(0,V48-U48)</f>
        <v/>
      </c>
      <c r="X48" s="351">
        <f>IF(C48="","",C48-WEEKDAY(C48,1)+1)</f>
        <v/>
      </c>
      <c r="Y48" s="351">
        <f>SUMPRODUCT(($X$14:$X47=X48)*(($V$14:$V47)+($O$14:$O47)))+IF(X48=X14,$L$11,0)</f>
        <v/>
      </c>
      <c r="Z48" s="351" t="n"/>
      <c r="AA48" s="351" t="n"/>
      <c r="AB48" s="351" t="n"/>
      <c r="AC48" s="351" t="n"/>
      <c r="AD48" s="351" t="n"/>
      <c r="AE48" s="351" t="n"/>
      <c r="AF48" s="351" t="n"/>
    </row>
    <row r="49" ht="24" customHeight="1" s="348" thickBot="1">
      <c r="A49" s="230" t="n"/>
      <c r="B49" s="355" t="n"/>
      <c r="C49" s="231" t="n"/>
      <c r="D49" s="232" t="n"/>
      <c r="E49" s="232" t="n"/>
      <c r="F49" s="232" t="n"/>
      <c r="G49" s="232" t="n"/>
      <c r="H49" s="233" t="inlineStr">
        <is>
          <t>Total Hrs:</t>
        </is>
      </c>
      <c r="I49" s="122">
        <f>SUM(I14:I48)</f>
        <v/>
      </c>
      <c r="J49" s="234" t="n"/>
      <c r="K49" s="234" t="n"/>
      <c r="L49" s="235" t="n"/>
      <c r="M49" s="120">
        <f>SUM(M14:M48)</f>
        <v/>
      </c>
      <c r="N49" s="120">
        <f>SUM(N14:N48)</f>
        <v/>
      </c>
      <c r="O49" s="120">
        <f>SUM(O14:O48)</f>
        <v/>
      </c>
      <c r="P49" s="120">
        <f>SUM(P14:P48)</f>
        <v/>
      </c>
      <c r="Q49" s="120">
        <f>IF($O$6&lt;&gt;"Armed",0,LOOKUP($Q$50,{0,1,2,3,4,5,6,7,8,9,10,11,12,13,14},{0,384,769,1153,1153,1538,1923,2307,2692,3076,3461,3846,4239,4615,5000}))</f>
        <v/>
      </c>
      <c r="R49" s="120">
        <f>SUM(R14:R48)</f>
        <v/>
      </c>
      <c r="S49" s="120">
        <f>SUM(S14:S48)</f>
        <v/>
      </c>
      <c r="T49" s="121">
        <f>SUM(T30:T43)</f>
        <v/>
      </c>
      <c r="U49" s="144">
        <f>MIN(U48,0)</f>
        <v/>
      </c>
      <c r="V49" s="351">
        <f>SUM(V14:V48)</f>
        <v/>
      </c>
      <c r="W49" s="351">
        <f>SUM(W14:W48)</f>
        <v/>
      </c>
      <c r="X49" s="351" t="n"/>
      <c r="Y49" s="351" t="n"/>
      <c r="Z49" s="351" t="n"/>
      <c r="AA49" s="351" t="n"/>
      <c r="AB49" s="351" t="n"/>
      <c r="AC49" s="351" t="n"/>
      <c r="AD49" s="351" t="n"/>
      <c r="AE49" s="351" t="n"/>
      <c r="AF49" s="351" t="n"/>
    </row>
    <row r="50" ht="24" customHeight="1" s="348">
      <c r="A50" s="351" t="n"/>
      <c r="B50" s="351" t="n"/>
      <c r="C50" s="6" t="n"/>
      <c r="D50" s="6" t="n"/>
      <c r="E50" s="6" t="n"/>
      <c r="F50" s="6" t="n"/>
      <c r="G50" s="6" t="n"/>
      <c r="H50" s="336" t="n"/>
      <c r="I50" s="351" t="n"/>
      <c r="J50" s="336" t="n"/>
      <c r="K50" s="336" t="n"/>
      <c r="L50" s="336" t="n"/>
      <c r="M50" s="28" t="n"/>
      <c r="N50" s="28" t="n"/>
      <c r="O50" s="28" t="n"/>
      <c r="P50" s="241" t="inlineStr">
        <is>
          <t>Days Worked</t>
        </is>
      </c>
      <c r="Q50" s="29">
        <f>SUM(--(SUM(I14:I15)&gt;0),--(SUM(I16:I17)&gt;0),--(SUM(I18:I19)&gt;0),--(SUM(I20:I21)&gt;0),--(SUM(I22:I23)&gt;0),--(SUM(I24:I25)&gt;0),--(SUM(I26:I27)&gt;0),--(SUM(I30:I31)&gt;0),--(SUM(I32:I33)&gt;0),--(SUM(I34:I35)&gt;0),--(SUM(I36:I37)&gt;0),--(SUM(I38:I39)&gt;0),--(SUM(I40:I41)&gt;0),--(SUM(I42:I43)&gt;0),--(SUM(I45:I46)&gt;0),--(SUM(I47:I48)&gt;0))</f>
        <v/>
      </c>
      <c r="R50" s="28" t="n"/>
      <c r="S50" s="28" t="n"/>
      <c r="T50" s="28" t="n"/>
      <c r="U50" s="144" t="n"/>
      <c r="V50" s="351" t="n"/>
      <c r="W50" s="351" t="n"/>
      <c r="X50" s="351" t="n"/>
      <c r="Y50" s="351" t="n"/>
      <c r="Z50" s="351" t="n"/>
      <c r="AA50" s="351" t="n"/>
      <c r="AB50" s="351" t="n"/>
      <c r="AC50" s="351" t="n"/>
      <c r="AD50" s="351" t="n"/>
      <c r="AE50" s="351" t="n"/>
      <c r="AF50" s="351" t="n"/>
    </row>
    <row r="51" ht="24" customHeight="1" s="348">
      <c r="A51" s="351" t="n"/>
      <c r="B51" s="351" t="n"/>
      <c r="C51" s="345" t="n"/>
      <c r="D51" s="362" t="n"/>
      <c r="E51" s="362" t="n"/>
      <c r="F51" s="334" t="n"/>
      <c r="G51" s="362" t="n"/>
      <c r="H51" s="336" t="n"/>
      <c r="I51" s="351" t="n"/>
      <c r="J51" s="336" t="n"/>
      <c r="K51" s="336" t="n"/>
      <c r="L51" s="336" t="n"/>
      <c r="M51" s="236" t="n"/>
      <c r="N51" s="236" t="n"/>
      <c r="O51" s="236" t="n"/>
      <c r="P51" s="236" t="n"/>
      <c r="Q51" s="236" t="n"/>
      <c r="R51" s="236" t="n"/>
      <c r="S51" s="236" t="n"/>
      <c r="T51" s="236" t="n"/>
      <c r="U51" s="144" t="n"/>
      <c r="V51" s="351" t="n"/>
      <c r="W51" s="351" t="n"/>
      <c r="X51" s="351" t="n"/>
      <c r="Y51" s="351" t="n"/>
      <c r="Z51" s="351" t="n"/>
      <c r="AA51" s="351" t="n"/>
      <c r="AB51" s="351" t="n"/>
      <c r="AC51" s="351" t="n"/>
      <c r="AD51" s="351" t="n"/>
      <c r="AE51" s="351" t="n"/>
      <c r="AF51" s="351" t="n"/>
    </row>
    <row r="52">
      <c r="A52" s="351" t="n"/>
      <c r="B52" s="351" t="n"/>
      <c r="C52" s="329" t="inlineStr">
        <is>
          <t>Supervisor Signature</t>
        </is>
      </c>
      <c r="D52" s="363" t="n"/>
      <c r="E52" s="363" t="n"/>
      <c r="F52" s="329" t="inlineStr">
        <is>
          <t>Date</t>
        </is>
      </c>
      <c r="G52" s="363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351" t="n"/>
      <c r="V52" s="351" t="n"/>
      <c r="W52" s="351" t="n"/>
      <c r="X52" s="351" t="n"/>
      <c r="Y52" s="351" t="n"/>
      <c r="Z52" s="351" t="n"/>
      <c r="AA52" s="351" t="n"/>
      <c r="AB52" s="351" t="n"/>
      <c r="AC52" s="351" t="n"/>
      <c r="AD52" s="351" t="n"/>
      <c r="AE52" s="351" t="n"/>
      <c r="AF52" s="351" t="n"/>
    </row>
    <row r="53" ht="26.25" customHeight="1" s="348">
      <c r="A53" s="351" t="n"/>
      <c r="B53" s="351" t="n"/>
      <c r="C53" s="345" t="n"/>
      <c r="D53" s="362" t="n"/>
      <c r="E53" s="362" t="n"/>
      <c r="F53" s="331" t="n"/>
      <c r="G53" s="362" t="n"/>
      <c r="H53" s="6" t="n"/>
      <c r="I53" s="6" t="n"/>
      <c r="J53" s="6" t="n"/>
      <c r="K53" s="6" t="n"/>
      <c r="L53" s="6" t="n"/>
      <c r="M53" s="6" t="n"/>
      <c r="N53" s="237" t="n"/>
      <c r="O53" s="238" t="n"/>
      <c r="P53" s="346" t="n"/>
      <c r="Q53" s="351" t="n"/>
      <c r="R53" s="351" t="n"/>
      <c r="S53" s="351" t="n"/>
      <c r="T53" s="351" t="n"/>
      <c r="U53" s="351" t="n"/>
      <c r="V53" s="351" t="n"/>
      <c r="W53" s="351" t="n"/>
      <c r="X53" s="351" t="n"/>
      <c r="Y53" s="351" t="n"/>
      <c r="Z53" s="351" t="n"/>
      <c r="AA53" s="351" t="n"/>
      <c r="AB53" s="351" t="n"/>
      <c r="AC53" s="351" t="n"/>
      <c r="AD53" s="351" t="n"/>
      <c r="AE53" s="351" t="n"/>
      <c r="AF53" s="351" t="n"/>
    </row>
    <row r="54">
      <c r="A54" s="351" t="n"/>
      <c r="B54" s="351" t="n"/>
      <c r="C54" s="329" t="inlineStr">
        <is>
          <t>Manager Signature</t>
        </is>
      </c>
      <c r="D54" s="363" t="n"/>
      <c r="E54" s="363" t="n"/>
      <c r="F54" s="329" t="inlineStr">
        <is>
          <t>Date</t>
        </is>
      </c>
      <c r="G54" s="363" t="n"/>
      <c r="H54" s="6" t="n"/>
      <c r="I54" s="239" t="inlineStr">
        <is>
          <t>{42}</t>
        </is>
      </c>
      <c r="J54" s="239" t="n"/>
      <c r="K54" s="239" t="n"/>
      <c r="L54" s="239" t="n"/>
      <c r="M54" s="6" t="n"/>
      <c r="N54" s="6" t="n"/>
      <c r="O54" s="6" t="n"/>
      <c r="P54" s="6" t="n"/>
      <c r="Q54" s="6" t="n"/>
      <c r="R54" s="6" t="n"/>
      <c r="S54" s="6" t="n"/>
      <c r="T54" s="6" t="n"/>
      <c r="U54" s="351" t="n"/>
      <c r="V54" s="351" t="n"/>
      <c r="W54" s="351" t="n"/>
      <c r="X54" s="351" t="n"/>
      <c r="Y54" s="351" t="n"/>
      <c r="Z54" s="351" t="n"/>
      <c r="AA54" s="351" t="n"/>
      <c r="AB54" s="351" t="n"/>
      <c r="AC54" s="351" t="n"/>
      <c r="AD54" s="351" t="n"/>
      <c r="AE54" s="351" t="n"/>
      <c r="AF54" s="351" t="n"/>
    </row>
    <row r="55">
      <c r="A55" s="351" t="n"/>
      <c r="B55" s="351" t="n"/>
      <c r="C55" s="240" t="n"/>
      <c r="D55" s="240" t="n"/>
      <c r="E55" s="240" t="n"/>
      <c r="F55" s="240" t="n"/>
      <c r="G55" s="240" t="n"/>
      <c r="H55" s="240" t="n"/>
      <c r="I55" s="240" t="n"/>
      <c r="J55" s="240" t="n"/>
      <c r="K55" s="240" t="n"/>
      <c r="L55" s="240" t="n"/>
      <c r="M55" s="240" t="n"/>
      <c r="N55" s="240" t="n"/>
      <c r="O55" s="240" t="n"/>
      <c r="P55" s="240" t="n"/>
      <c r="Q55" s="240" t="n"/>
      <c r="R55" s="240" t="n"/>
      <c r="S55" s="240" t="n"/>
      <c r="T55" s="240" t="n"/>
      <c r="U55" s="351" t="n"/>
      <c r="V55" s="351" t="n"/>
      <c r="W55" s="351" t="n"/>
      <c r="X55" s="351" t="n"/>
      <c r="Y55" s="351" t="n"/>
      <c r="Z55" s="351" t="n"/>
      <c r="AA55" s="351" t="n"/>
      <c r="AB55" s="351" t="n"/>
      <c r="AC55" s="351" t="n"/>
      <c r="AD55" s="351" t="n"/>
      <c r="AE55" s="351" t="n"/>
      <c r="AF55" s="35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45"/>
  <mergeCells count="33">
    <mergeCell ref="C54:E54"/>
    <mergeCell ref="V2:W2"/>
    <mergeCell ref="C8:F8"/>
    <mergeCell ref="F54:G54"/>
    <mergeCell ref="H10:I10"/>
    <mergeCell ref="C7:F7"/>
    <mergeCell ref="K5:L5"/>
    <mergeCell ref="M5:N5"/>
    <mergeCell ref="H50:I50"/>
    <mergeCell ref="C51:E51"/>
    <mergeCell ref="A1:T1"/>
    <mergeCell ref="C52:E52"/>
    <mergeCell ref="V3:AB3"/>
    <mergeCell ref="F51:G51"/>
    <mergeCell ref="M10:N10"/>
    <mergeCell ref="H51:I51"/>
    <mergeCell ref="C6:F6"/>
    <mergeCell ref="C5:F5"/>
    <mergeCell ref="M7:N7"/>
    <mergeCell ref="M6:N6"/>
    <mergeCell ref="C53:E53"/>
    <mergeCell ref="H7:I7"/>
    <mergeCell ref="H28:I28"/>
    <mergeCell ref="C10:F10"/>
    <mergeCell ref="M8:N8"/>
    <mergeCell ref="F52:G52"/>
    <mergeCell ref="P53:T53"/>
    <mergeCell ref="AA2:AB2"/>
    <mergeCell ref="K10:L10"/>
    <mergeCell ref="H5:I5"/>
    <mergeCell ref="K4:L4"/>
    <mergeCell ref="M4:N4"/>
    <mergeCell ref="F53:G53"/>
  </mergeCells>
  <dataValidations count="5">
    <dataValidation sqref="A14:A48" showDropDown="0" showInputMessage="0" showErrorMessage="0" allowBlank="1" type="list">
      <formula1>"On Day,Off Day,Sick,Absent,Holiday,Annual Leave"</formula1>
    </dataValidation>
    <dataValidation sqref="B14:B48" showDropDown="0" showInputMessage="0" showErrorMessage="0" allowBlank="1" type="list">
      <formula1>"Holiday Double,Phagwah,Good Friday,Easter Monday,Labour Day,Christmas,Eid ul Azha"</formula1>
    </dataValidation>
    <dataValidation sqref="J14:J48" showDropDown="0" showInputMessage="0" showErrorMessage="0" allowBlank="1" type="list">
      <formula1>_xlfn._LONGTEXT("Unico,Unico-2,Unico-42,Unico-44,Unico-46,Unico-47,Unico-48,Unico-49,Globe,Globe-12,Hebrews,Romans-2,Beacon,Numbers,Zebra-24,Sunrise,Sunrise-1,Sunflower 6,Sunset 12,Ripple,Neptune P1,Neptune P2,Neptune P3,Neptune P4,Neptune P5,Neptune P6,Neptune P7,Rainbow"," 1,Rainbow 2,Citadel,Sunset 11,Autumn,Autumn-2,Miracle,Miracle 1,Canteen,Guard Hut")</formula1>
    </dataValidation>
    <dataValidation sqref="O7" showDropDown="0" showInputMessage="0" showErrorMessage="0" allowBlank="1" type="list">
      <formula1>"Caricom,EU,UN,DMC,ARU,Head Office,Canteen"</formula1>
    </dataValidation>
    <dataValidation sqref="O6" showDropDown="0" showInputMessage="0" showErrorMessage="0" allowBlank="1" type="list">
      <formula1>"Unarmed,Armed"</formula1>
    </dataValidation>
  </dataValidations>
  <printOptions horizontalCentered="1"/>
  <pageMargins left="0.5" right="0.5" top="0.5" bottom="1" header="0.5" footer="0.5"/>
  <pageSetup orientation="portrait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AL55"/>
  <sheetViews>
    <sheetView topLeftCell="A42" workbookViewId="0">
      <selection activeCell="J53" sqref="J53"/>
    </sheetView>
  </sheetViews>
  <sheetFormatPr baseColWidth="8" defaultRowHeight="13.5"/>
  <cols>
    <col width="12.28515625" customWidth="1" style="348" min="1" max="1"/>
    <col width="15.140625" customWidth="1" style="348" min="2" max="2"/>
    <col width="12.42578125" customWidth="1" style="348" min="3" max="3"/>
    <col width="9.28515625" customWidth="1" style="348" min="4" max="4"/>
    <col hidden="1" width="9.28515625" customWidth="1" style="348" min="5" max="5"/>
    <col hidden="1" width="2" customWidth="1" style="348" min="6" max="6"/>
    <col hidden="1" width="12.5703125" customWidth="1" style="348" min="7" max="7"/>
    <col width="9.28515625" customWidth="1" style="348" min="8" max="8"/>
    <col width="6.5703125" customWidth="1" style="348" min="9" max="9"/>
    <col width="10.140625" customWidth="1" style="348" min="10" max="10"/>
    <col width="15.28515625" customWidth="1" style="348" min="11" max="11"/>
    <col width="10.5703125" customWidth="1" style="348" min="12" max="12"/>
    <col width="11" customWidth="1" style="348" min="13" max="13"/>
    <col width="9.85546875" customWidth="1" style="348" min="14" max="14"/>
    <col width="11.140625" customWidth="1" style="348" min="15" max="15"/>
    <col width="9.85546875" customWidth="1" style="348" min="16" max="16"/>
    <col width="10.28515625" customWidth="1" style="348" min="17" max="17"/>
    <col width="8.85546875" customWidth="1" style="348" min="18" max="19"/>
    <col width="45.28515625" customWidth="1" style="348" min="20" max="20"/>
    <col width="9.140625" customWidth="1" style="348" min="21" max="21"/>
    <col width="3.140625" customWidth="1" style="348" min="22" max="29"/>
    <col width="10.28515625" customWidth="1" style="348" min="30" max="30"/>
  </cols>
  <sheetData>
    <row r="1" ht="32.25" customFormat="1" customHeight="1" s="1" thickBot="1">
      <c r="A1" s="332" t="n"/>
      <c r="B1" s="354" t="n"/>
      <c r="C1" s="354" t="n"/>
      <c r="D1" s="354" t="n"/>
      <c r="E1" s="354" t="n"/>
      <c r="F1" s="354" t="n"/>
      <c r="G1" s="354" t="n"/>
      <c r="H1" s="354" t="n"/>
      <c r="I1" s="354" t="n"/>
      <c r="J1" s="354" t="n"/>
      <c r="K1" s="354" t="n"/>
      <c r="L1" s="354" t="n"/>
      <c r="M1" s="354" t="n"/>
      <c r="N1" s="354" t="n"/>
      <c r="O1" s="354" t="n"/>
      <c r="P1" s="354" t="n"/>
      <c r="Q1" s="354" t="n"/>
      <c r="R1" s="354" t="n"/>
      <c r="S1" s="354" t="n"/>
      <c r="T1" s="355" t="n"/>
      <c r="U1" s="351" t="n"/>
      <c r="V1" s="351" t="n"/>
      <c r="W1" s="351" t="n"/>
      <c r="X1" s="351" t="n"/>
      <c r="Y1" s="351" t="n"/>
      <c r="Z1" s="351" t="n"/>
      <c r="AA1" s="351" t="n"/>
      <c r="AB1" s="351" t="n"/>
      <c r="AC1" s="351" t="n"/>
      <c r="AD1" s="126" t="n"/>
      <c r="AE1" s="351" t="n"/>
      <c r="AF1" s="351" t="n"/>
    </row>
    <row r="2" ht="15" customFormat="1" customHeight="1" s="1">
      <c r="A2" s="351" t="n"/>
      <c r="B2" s="351" t="n"/>
      <c r="C2" s="127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128" t="n"/>
      <c r="U2" s="351" t="n"/>
      <c r="V2" s="343" t="n">
        <v>2025</v>
      </c>
      <c r="W2" s="356" t="n"/>
      <c r="X2" s="351" t="n"/>
      <c r="Y2" s="351" t="n"/>
      <c r="Z2" s="129" t="inlineStr">
        <is>
          <t>Month:</t>
        </is>
      </c>
      <c r="AA2" s="343" t="n">
        <v>3</v>
      </c>
      <c r="AB2" s="356" t="n"/>
      <c r="AC2" s="351" t="n"/>
      <c r="AD2" s="351" t="n"/>
      <c r="AE2" s="351" t="n"/>
      <c r="AF2" s="351" t="n"/>
    </row>
    <row r="3" ht="15.6" customHeight="1" s="348" thickBot="1">
      <c r="A3" s="351" t="n"/>
      <c r="B3" s="351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351" t="n"/>
      <c r="V3" s="333">
        <f>DATE(V2,AA2,1)</f>
        <v/>
      </c>
      <c r="W3" s="357" t="n"/>
      <c r="X3" s="357" t="n"/>
      <c r="Y3" s="357" t="n"/>
      <c r="Z3" s="357" t="n"/>
      <c r="AA3" s="357" t="n"/>
      <c r="AB3" s="358" t="n"/>
      <c r="AC3" s="351" t="n"/>
      <c r="AD3" s="351" t="n"/>
      <c r="AE3" s="351" t="n"/>
      <c r="AF3" s="249" t="n"/>
    </row>
    <row r="4" ht="21" customHeight="1" s="348" thickBot="1">
      <c r="A4" s="351" t="n"/>
      <c r="B4" s="351" t="n"/>
      <c r="C4" s="25" t="inlineStr">
        <is>
          <t>Federal Manangement Systems</t>
        </is>
      </c>
      <c r="D4" s="25" t="n"/>
      <c r="E4" s="25" t="n"/>
      <c r="F4" s="25" t="n"/>
      <c r="G4" s="25" t="n"/>
      <c r="H4" s="6" t="n"/>
      <c r="I4" s="6" t="n"/>
      <c r="J4" s="6" t="n"/>
      <c r="K4" s="330" t="inlineStr">
        <is>
          <t>Employee Number:</t>
        </is>
      </c>
      <c r="L4" s="351" t="n"/>
      <c r="M4" s="342" t="inlineStr">
        <is>
          <t>4773</t>
        </is>
      </c>
      <c r="N4" s="355" t="n"/>
      <c r="O4" s="6" t="n"/>
      <c r="P4" s="6" t="n"/>
      <c r="Q4" s="6" t="n"/>
      <c r="R4" s="6" t="n"/>
      <c r="S4" s="6" t="n"/>
      <c r="T4" s="6" t="n"/>
      <c r="U4" s="351" t="n"/>
      <c r="V4" s="130" t="inlineStr">
        <is>
          <t>Su</t>
        </is>
      </c>
      <c r="W4" s="131" t="inlineStr">
        <is>
          <t>M</t>
        </is>
      </c>
      <c r="X4" s="131" t="inlineStr">
        <is>
          <t>Tu</t>
        </is>
      </c>
      <c r="Y4" s="131" t="inlineStr">
        <is>
          <t>W</t>
        </is>
      </c>
      <c r="Z4" s="131" t="inlineStr">
        <is>
          <t>Th</t>
        </is>
      </c>
      <c r="AA4" s="131" t="inlineStr">
        <is>
          <t>F</t>
        </is>
      </c>
      <c r="AB4" s="132" t="inlineStr">
        <is>
          <t>Sa</t>
        </is>
      </c>
      <c r="AC4" s="351" t="n"/>
      <c r="AD4" s="133" t="inlineStr">
        <is>
          <t>Overtime Options</t>
        </is>
      </c>
      <c r="AE4" s="351" t="n"/>
      <c r="AF4" s="351" t="n"/>
      <c r="AJ4" s="257" t="n"/>
    </row>
    <row r="5" ht="14.1" customHeight="1" s="348" thickBot="1">
      <c r="A5" s="351" t="n"/>
      <c r="B5" s="351" t="n"/>
      <c r="C5" s="337" t="n"/>
      <c r="D5" s="351" t="n"/>
      <c r="E5" s="351" t="n"/>
      <c r="F5" s="351" t="n"/>
      <c r="G5" s="6" t="n"/>
      <c r="H5" s="340" t="n"/>
      <c r="I5" s="351" t="n"/>
      <c r="J5" s="340" t="n"/>
      <c r="K5" s="344" t="inlineStr">
        <is>
          <t>Employee Name:</t>
        </is>
      </c>
      <c r="L5" s="359" t="n"/>
      <c r="M5" s="342" t="inlineStr">
        <is>
          <t>Yearwood, Claudette Veronica</t>
        </is>
      </c>
      <c r="N5" s="355" t="n"/>
      <c r="O5" s="337" t="n"/>
      <c r="P5" s="337" t="n"/>
      <c r="Q5" s="337" t="n"/>
      <c r="R5" s="337" t="n"/>
      <c r="S5" s="337" t="n"/>
      <c r="T5" s="337" t="n"/>
      <c r="U5" s="351" t="n"/>
      <c r="V5" s="263">
        <f>IF(MONTH($V$3)&lt;&gt;MONTH($V$3-WEEKDAY($V$3,1)+(ROW(V5)-ROW($V$5))*7+(COLUMN(V5)-COLUMN($V$5)+1)),"",$V$3-WEEKDAY($V$3,1)+(ROW(V5)-ROW($V$5))*7+(COLUMN(V5)-COLUMN($V$5)+1))</f>
        <v/>
      </c>
      <c r="W5" s="263">
        <f>IF(MONTH($V$3)&lt;&gt;MONTH($V$3-WEEKDAY($V$3,1)+(ROW(W5)-ROW($V$5))*7+(COLUMN(W5)-COLUMN($V$5)+1)),"",$V$3-WEEKDAY($V$3,1)+(ROW(W5)-ROW($V$5))*7+(COLUMN(W5)-COLUMN($V$5)+1))</f>
        <v/>
      </c>
      <c r="X5" s="263">
        <f>IF(MONTH($V$3)&lt;&gt;MONTH($V$3-WEEKDAY($V$3,1)+(ROW(X5)-ROW($V$5))*7+(COLUMN(X5)-COLUMN($V$5)+1)),"",$V$3-WEEKDAY($V$3,1)+(ROW(X5)-ROW($V$5))*7+(COLUMN(X5)-COLUMN($V$5)+1))</f>
        <v/>
      </c>
      <c r="Y5" s="263">
        <f>IF(MONTH($V$3)&lt;&gt;MONTH($V$3-WEEKDAY($V$3,1)+(ROW(Y5)-ROW($V$5))*7+(COLUMN(Y5)-COLUMN($V$5)+1)),"",$V$3-WEEKDAY($V$3,1)+(ROW(Y5)-ROW($V$5))*7+(COLUMN(Y5)-COLUMN($V$5)+1))</f>
        <v/>
      </c>
      <c r="Z5" s="263">
        <f>IF(MONTH($V$3)&lt;&gt;MONTH($V$3-WEEKDAY($V$3,1)+(ROW(Z5)-ROW($V$5))*7+(COLUMN(Z5)-COLUMN($V$5)+1)),"",$V$3-WEEKDAY($V$3,1)+(ROW(Z5)-ROW($V$5))*7+(COLUMN(Z5)-COLUMN($V$5)+1))</f>
        <v/>
      </c>
      <c r="AA5" s="263">
        <f>IF(MONTH($V$3)&lt;&gt;MONTH($V$3-WEEKDAY($V$3,1)+(ROW(AA5)-ROW($V$5))*7+(COLUMN(AA5)-COLUMN($V$5)+1)),"",$V$3-WEEKDAY($V$3,1)+(ROW(AA5)-ROW($V$5))*7+(COLUMN(AA5)-COLUMN($V$5)+1))</f>
        <v/>
      </c>
      <c r="AB5" s="263">
        <f>IF(MONTH($V$3)&lt;&gt;MONTH($V$3-WEEKDAY($V$3,1)+(ROW(AB5)-ROW($V$5))*7+(COLUMN(AB5)-COLUMN($V$5)+1)),"",$V$3-WEEKDAY($V$3,1)+(ROW(AB5)-ROW($V$5))*7+(COLUMN(AB5)-COLUMN($V$5)+1))</f>
        <v/>
      </c>
      <c r="AC5" s="351" t="n"/>
      <c r="AD5" s="351" t="n"/>
      <c r="AE5" s="3" t="b">
        <v>1</v>
      </c>
      <c r="AF5" s="258" t="n"/>
      <c r="AJ5" s="350" t="n"/>
      <c r="AK5" s="350" t="n"/>
      <c r="AL5" s="350" t="n"/>
    </row>
    <row r="6" ht="14.1" customHeight="1" s="348" thickBot="1">
      <c r="A6" s="351" t="n"/>
      <c r="B6" s="351" t="n"/>
      <c r="C6" s="337" t="inlineStr">
        <is>
          <t xml:space="preserve">120 Peter Rose St </t>
        </is>
      </c>
      <c r="D6" s="351" t="n"/>
      <c r="E6" s="351" t="n"/>
      <c r="F6" s="351" t="n"/>
      <c r="G6" s="6" t="n"/>
      <c r="H6" s="6" t="n"/>
      <c r="I6" s="6" t="n"/>
      <c r="J6" s="6" t="n"/>
      <c r="K6" s="6" t="n"/>
      <c r="L6" s="6" t="n"/>
      <c r="M6" s="339" t="inlineStr">
        <is>
          <t>Armed or unarmed</t>
        </is>
      </c>
      <c r="N6" s="360" t="n"/>
      <c r="O6" s="135" t="inlineStr">
        <is>
          <t>Unarmed</t>
        </is>
      </c>
      <c r="P6" s="6" t="n"/>
      <c r="Q6" s="6" t="n"/>
      <c r="R6" s="6" t="n"/>
      <c r="S6" s="6" t="n"/>
      <c r="T6" s="6" t="n"/>
      <c r="U6" s="351" t="n"/>
      <c r="V6" s="263">
        <f>IF(MONTH($V$3)&lt;&gt;MONTH($V$3-WEEKDAY($V$3,1)+(ROW(V6)-ROW($V$5))*7+(COLUMN(V6)-COLUMN($V$5)+1)),"",$V$3-WEEKDAY($V$3,1)+(ROW(V6)-ROW($V$5))*7+(COLUMN(V6)-COLUMN($V$5)+1))</f>
        <v/>
      </c>
      <c r="W6" s="263">
        <f>IF(MONTH($V$3)&lt;&gt;MONTH($V$3-WEEKDAY($V$3,1)+(ROW(W6)-ROW($V$5))*7+(COLUMN(W6)-COLUMN($V$5)+1)),"",$V$3-WEEKDAY($V$3,1)+(ROW(W6)-ROW($V$5))*7+(COLUMN(W6)-COLUMN($V$5)+1))</f>
        <v/>
      </c>
      <c r="X6" s="263">
        <f>IF(MONTH($V$3)&lt;&gt;MONTH($V$3-WEEKDAY($V$3,1)+(ROW(X6)-ROW($V$5))*7+(COLUMN(X6)-COLUMN($V$5)+1)),"",$V$3-WEEKDAY($V$3,1)+(ROW(X6)-ROW($V$5))*7+(COLUMN(X6)-COLUMN($V$5)+1))</f>
        <v/>
      </c>
      <c r="Y6" s="263">
        <f>IF(MONTH($V$3)&lt;&gt;MONTH($V$3-WEEKDAY($V$3,1)+(ROW(Y6)-ROW($V$5))*7+(COLUMN(Y6)-COLUMN($V$5)+1)),"",$V$3-WEEKDAY($V$3,1)+(ROW(Y6)-ROW($V$5))*7+(COLUMN(Y6)-COLUMN($V$5)+1))</f>
        <v/>
      </c>
      <c r="Z6" s="263">
        <f>IF(MONTH($V$3)&lt;&gt;MONTH($V$3-WEEKDAY($V$3,1)+(ROW(Z6)-ROW($V$5))*7+(COLUMN(Z6)-COLUMN($V$5)+1)),"",$V$3-WEEKDAY($V$3,1)+(ROW(Z6)-ROW($V$5))*7+(COLUMN(Z6)-COLUMN($V$5)+1))</f>
        <v/>
      </c>
      <c r="AA6" s="263">
        <f>IF(MONTH($V$3)&lt;&gt;MONTH($V$3-WEEKDAY($V$3,1)+(ROW(AA6)-ROW($V$5))*7+(COLUMN(AA6)-COLUMN($V$5)+1)),"",$V$3-WEEKDAY($V$3,1)+(ROW(AA6)-ROW($V$5))*7+(COLUMN(AA6)-COLUMN($V$5)+1))</f>
        <v/>
      </c>
      <c r="AB6" s="263">
        <f>IF(MONTH($V$3)&lt;&gt;MONTH($V$3-WEEKDAY($V$3,1)+(ROW(AB6)-ROW($V$5))*7+(COLUMN(AB6)-COLUMN($V$5)+1)),"",$V$3-WEEKDAY($V$3,1)+(ROW(AB6)-ROW($V$5))*7+(COLUMN(AB6)-COLUMN($V$5)+1))</f>
        <v/>
      </c>
      <c r="AC6" s="351" t="n"/>
      <c r="AD6" s="136" t="inlineStr">
        <is>
          <t>After:</t>
        </is>
      </c>
      <c r="AE6" s="264" t="n">
        <v>8</v>
      </c>
      <c r="AF6" s="258" t="n"/>
      <c r="AJ6" s="350" t="n"/>
      <c r="AL6" s="251" t="n"/>
    </row>
    <row r="7" ht="14.1" customHeight="1" s="348" thickBot="1">
      <c r="A7" s="351" t="n"/>
      <c r="B7" s="351" t="n"/>
      <c r="C7" s="337" t="inlineStr">
        <is>
          <t>Queenstown</t>
        </is>
      </c>
      <c r="D7" s="351" t="n"/>
      <c r="E7" s="351" t="n"/>
      <c r="F7" s="351" t="n"/>
      <c r="G7" s="6" t="n"/>
      <c r="H7" s="340" t="n"/>
      <c r="I7" s="351" t="n"/>
      <c r="J7" s="340" t="n"/>
      <c r="K7" s="340" t="n"/>
      <c r="L7" s="340" t="n"/>
      <c r="M7" s="338" t="inlineStr">
        <is>
          <t>Agency</t>
        </is>
      </c>
      <c r="N7" s="361" t="n"/>
      <c r="O7" s="7" t="inlineStr">
        <is>
          <t>Caricom</t>
        </is>
      </c>
      <c r="P7" s="6" t="n"/>
      <c r="Q7" s="6" t="n"/>
      <c r="R7" s="6" t="n"/>
      <c r="S7" s="6" t="n"/>
      <c r="T7" s="6" t="n"/>
      <c r="U7" s="351" t="n"/>
      <c r="V7" s="263">
        <f>IF(MONTH($V$3)&lt;&gt;MONTH($V$3-WEEKDAY($V$3,1)+(ROW(V7)-ROW($V$5))*7+(COLUMN(V7)-COLUMN($V$5)+1)),"",$V$3-WEEKDAY($V$3,1)+(ROW(V7)-ROW($V$5))*7+(COLUMN(V7)-COLUMN($V$5)+1))</f>
        <v/>
      </c>
      <c r="W7" s="263">
        <f>IF(MONTH($V$3)&lt;&gt;MONTH($V$3-WEEKDAY($V$3,1)+(ROW(W7)-ROW($V$5))*7+(COLUMN(W7)-COLUMN($V$5)+1)),"",$V$3-WEEKDAY($V$3,1)+(ROW(W7)-ROW($V$5))*7+(COLUMN(W7)-COLUMN($V$5)+1))</f>
        <v/>
      </c>
      <c r="X7" s="263">
        <f>IF(MONTH($V$3)&lt;&gt;MONTH($V$3-WEEKDAY($V$3,1)+(ROW(X7)-ROW($V$5))*7+(COLUMN(X7)-COLUMN($V$5)+1)),"",$V$3-WEEKDAY($V$3,1)+(ROW(X7)-ROW($V$5))*7+(COLUMN(X7)-COLUMN($V$5)+1))</f>
        <v/>
      </c>
      <c r="Y7" s="263">
        <f>IF(MONTH($V$3)&lt;&gt;MONTH($V$3-WEEKDAY($V$3,1)+(ROW(Y7)-ROW($V$5))*7+(COLUMN(Y7)-COLUMN($V$5)+1)),"",$V$3-WEEKDAY($V$3,1)+(ROW(Y7)-ROW($V$5))*7+(COLUMN(Y7)-COLUMN($V$5)+1))</f>
        <v/>
      </c>
      <c r="Z7" s="263">
        <f>IF(MONTH($V$3)&lt;&gt;MONTH($V$3-WEEKDAY($V$3,1)+(ROW(Z7)-ROW($V$5))*7+(COLUMN(Z7)-COLUMN($V$5)+1)),"",$V$3-WEEKDAY($V$3,1)+(ROW(Z7)-ROW($V$5))*7+(COLUMN(Z7)-COLUMN($V$5)+1))</f>
        <v/>
      </c>
      <c r="AA7" s="263">
        <f>IF(MONTH($V$3)&lt;&gt;MONTH($V$3-WEEKDAY($V$3,1)+(ROW(AA7)-ROW($V$5))*7+(COLUMN(AA7)-COLUMN($V$5)+1)),"",$V$3-WEEKDAY($V$3,1)+(ROW(AA7)-ROW($V$5))*7+(COLUMN(AA7)-COLUMN($V$5)+1))</f>
        <v/>
      </c>
      <c r="AB7" s="263">
        <f>IF(MONTH($V$3)&lt;&gt;MONTH($V$3-WEEKDAY($V$3,1)+(ROW(AB7)-ROW($V$5))*7+(COLUMN(AB7)-COLUMN($V$5)+1)),"",$V$3-WEEKDAY($V$3,1)+(ROW(AB7)-ROW($V$5))*7+(COLUMN(AB7)-COLUMN($V$5)+1))</f>
        <v/>
      </c>
      <c r="AC7" s="351" t="n"/>
      <c r="AD7" s="351" t="n"/>
      <c r="AE7" s="351" t="n"/>
      <c r="AF7" s="258" t="n"/>
      <c r="AJ7" s="350" t="n"/>
      <c r="AL7" s="251" t="n"/>
    </row>
    <row r="8">
      <c r="A8" s="351" t="n"/>
      <c r="B8" s="351" t="n"/>
      <c r="C8" s="337" t="inlineStr">
        <is>
          <t>Georgetown, Guyana</t>
        </is>
      </c>
      <c r="D8" s="351" t="n"/>
      <c r="E8" s="351" t="n"/>
      <c r="F8" s="351" t="n"/>
      <c r="G8" s="6" t="n"/>
      <c r="H8" s="6" t="n"/>
      <c r="I8" s="6" t="n"/>
      <c r="J8" s="6" t="n"/>
      <c r="K8" s="6" t="n"/>
      <c r="L8" s="6" t="n"/>
      <c r="M8" s="341" t="n"/>
      <c r="N8" s="351" t="n"/>
      <c r="O8" s="351" t="n"/>
      <c r="P8" s="6" t="n"/>
      <c r="Q8" s="6" t="n"/>
      <c r="R8" s="6" t="n"/>
      <c r="S8" s="6" t="n"/>
      <c r="T8" s="6" t="n"/>
      <c r="U8" s="351" t="n"/>
      <c r="V8" s="263">
        <f>IF(MONTH($V$3)&lt;&gt;MONTH($V$3-WEEKDAY($V$3,1)+(ROW(V8)-ROW($V$5))*7+(COLUMN(V8)-COLUMN($V$5)+1)),"",$V$3-WEEKDAY($V$3,1)+(ROW(V8)-ROW($V$5))*7+(COLUMN(V8)-COLUMN($V$5)+1))</f>
        <v/>
      </c>
      <c r="W8" s="263">
        <f>IF(MONTH($V$3)&lt;&gt;MONTH($V$3-WEEKDAY($V$3,1)+(ROW(W8)-ROW($V$5))*7+(COLUMN(W8)-COLUMN($V$5)+1)),"",$V$3-WEEKDAY($V$3,1)+(ROW(W8)-ROW($V$5))*7+(COLUMN(W8)-COLUMN($V$5)+1))</f>
        <v/>
      </c>
      <c r="X8" s="263">
        <f>IF(MONTH($V$3)&lt;&gt;MONTH($V$3-WEEKDAY($V$3,1)+(ROW(X8)-ROW($V$5))*7+(COLUMN(X8)-COLUMN($V$5)+1)),"",$V$3-WEEKDAY($V$3,1)+(ROW(X8)-ROW($V$5))*7+(COLUMN(X8)-COLUMN($V$5)+1))</f>
        <v/>
      </c>
      <c r="Y8" s="263">
        <f>IF(MONTH($V$3)&lt;&gt;MONTH($V$3-WEEKDAY($V$3,1)+(ROW(Y8)-ROW($V$5))*7+(COLUMN(Y8)-COLUMN($V$5)+1)),"",$V$3-WEEKDAY($V$3,1)+(ROW(Y8)-ROW($V$5))*7+(COLUMN(Y8)-COLUMN($V$5)+1))</f>
        <v/>
      </c>
      <c r="Z8" s="263">
        <f>IF(MONTH($V$3)&lt;&gt;MONTH($V$3-WEEKDAY($V$3,1)+(ROW(Z8)-ROW($V$5))*7+(COLUMN(Z8)-COLUMN($V$5)+1)),"",$V$3-WEEKDAY($V$3,1)+(ROW(Z8)-ROW($V$5))*7+(COLUMN(Z8)-COLUMN($V$5)+1))</f>
        <v/>
      </c>
      <c r="AA8" s="263">
        <f>IF(MONTH($V$3)&lt;&gt;MONTH($V$3-WEEKDAY($V$3,1)+(ROW(AA8)-ROW($V$5))*7+(COLUMN(AA8)-COLUMN($V$5)+1)),"",$V$3-WEEKDAY($V$3,1)+(ROW(AA8)-ROW($V$5))*7+(COLUMN(AA8)-COLUMN($V$5)+1))</f>
        <v/>
      </c>
      <c r="AB8" s="263">
        <f>IF(MONTH($V$3)&lt;&gt;MONTH($V$3-WEEKDAY($V$3,1)+(ROW(AB8)-ROW($V$5))*7+(COLUMN(AB8)-COLUMN($V$5)+1)),"",$V$3-WEEKDAY($V$3,1)+(ROW(AB8)-ROW($V$5))*7+(COLUMN(AB8)-COLUMN($V$5)+1))</f>
        <v/>
      </c>
      <c r="AC8" s="351" t="n"/>
      <c r="AD8" s="351" t="n"/>
      <c r="AE8" s="3" t="b">
        <v>1</v>
      </c>
      <c r="AF8" s="258" t="n"/>
      <c r="AJ8" s="350" t="n"/>
      <c r="AL8" s="251" t="n"/>
    </row>
    <row r="9">
      <c r="A9" s="351" t="n"/>
      <c r="B9" s="351" t="n"/>
      <c r="C9" s="337" t="n"/>
      <c r="D9" s="337" t="n"/>
      <c r="E9" s="337" t="n"/>
      <c r="F9" s="337" t="n"/>
      <c r="G9" s="6" t="n"/>
      <c r="H9" s="6" t="n"/>
      <c r="I9" s="6" t="n"/>
      <c r="J9" s="6" t="n"/>
      <c r="K9" s="6" t="n"/>
      <c r="L9" s="6" t="n"/>
      <c r="M9" s="137" t="n"/>
      <c r="N9" s="137" t="n"/>
      <c r="O9" s="6" t="n"/>
      <c r="P9" s="6" t="n"/>
      <c r="Q9" s="6" t="n"/>
      <c r="R9" s="6" t="n"/>
      <c r="S9" s="6" t="n"/>
      <c r="T9" s="6" t="n"/>
      <c r="U9" s="351" t="n"/>
      <c r="V9" s="265" t="n"/>
      <c r="W9" s="265" t="n"/>
      <c r="X9" s="265" t="n"/>
      <c r="Y9" s="265" t="n"/>
      <c r="Z9" s="265" t="n"/>
      <c r="AA9" s="265" t="n"/>
      <c r="AB9" s="265" t="n"/>
      <c r="AC9" s="351" t="n"/>
      <c r="AD9" s="351" t="n"/>
      <c r="AE9" s="3" t="n"/>
      <c r="AF9" s="351" t="n"/>
      <c r="AJ9" s="350" t="n"/>
      <c r="AL9" s="251" t="n"/>
    </row>
    <row r="10">
      <c r="A10" s="351" t="n"/>
      <c r="B10" s="351" t="n"/>
      <c r="C10" s="337" t="inlineStr">
        <is>
          <t>592-223-7560</t>
        </is>
      </c>
      <c r="D10" s="351" t="n"/>
      <c r="E10" s="351" t="n"/>
      <c r="F10" s="351" t="n"/>
      <c r="G10" s="6" t="n"/>
      <c r="H10" s="340" t="n"/>
      <c r="I10" s="351" t="n"/>
      <c r="J10" s="340" t="n"/>
      <c r="K10" s="330" t="inlineStr">
        <is>
          <t>Week Starting:</t>
        </is>
      </c>
      <c r="L10" s="351" t="n"/>
      <c r="M10" s="335" t="n">
        <v>45977</v>
      </c>
      <c r="N10" s="362" t="n"/>
      <c r="O10" s="6" t="n"/>
      <c r="P10" s="6" t="n"/>
      <c r="Q10" s="6" t="n"/>
      <c r="R10" s="6" t="n"/>
      <c r="S10" s="6" t="n"/>
      <c r="T10" s="138" t="inlineStr">
        <is>
          <t>[42]</t>
        </is>
      </c>
      <c r="U10" s="351" t="n"/>
      <c r="V10" s="263">
        <f>IF(MONTH($V$3)&lt;&gt;MONTH($V$3-WEEKDAY($V$3,1)+(ROW(V10)-ROW($V$5))*7+(COLUMN(V10)-COLUMN($V$5)+1)),"",$V$3-WEEKDAY($V$3,1)+(ROW(V10)-ROW($V$5))*7+(COLUMN(V10)-COLUMN($V$5)+1))</f>
        <v/>
      </c>
      <c r="W10" s="263">
        <f>IF(MONTH($V$3)&lt;&gt;MONTH($V$3-WEEKDAY($V$3,1)+(ROW(W10)-ROW($V$5))*7+(COLUMN(W10)-COLUMN($V$5)+1)),"",$V$3-WEEKDAY($V$3,1)+(ROW(W10)-ROW($V$5))*7+(COLUMN(W10)-COLUMN($V$5)+1))</f>
        <v/>
      </c>
      <c r="X10" s="263">
        <f>IF(MONTH($V$3)&lt;&gt;MONTH($V$3-WEEKDAY($V$3,1)+(ROW(X10)-ROW($V$5))*7+(COLUMN(X10)-COLUMN($V$5)+1)),"",$V$3-WEEKDAY($V$3,1)+(ROW(X10)-ROW($V$5))*7+(COLUMN(X10)-COLUMN($V$5)+1))</f>
        <v/>
      </c>
      <c r="Y10" s="263">
        <f>IF(MONTH($V$3)&lt;&gt;MONTH($V$3-WEEKDAY($V$3,1)+(ROW(Y10)-ROW($V$5))*7+(COLUMN(Y10)-COLUMN($V$5)+1)),"",$V$3-WEEKDAY($V$3,1)+(ROW(Y10)-ROW($V$5))*7+(COLUMN(Y10)-COLUMN($V$5)+1))</f>
        <v/>
      </c>
      <c r="Z10" s="263">
        <f>IF(MONTH($V$3)&lt;&gt;MONTH($V$3-WEEKDAY($V$3,1)+(ROW(Z10)-ROW($V$5))*7+(COLUMN(Z10)-COLUMN($V$5)+1)),"",$V$3-WEEKDAY($V$3,1)+(ROW(Z10)-ROW($V$5))*7+(COLUMN(Z10)-COLUMN($V$5)+1))</f>
        <v/>
      </c>
      <c r="AA10" s="263">
        <f>IF(MONTH($V$3)&lt;&gt;MONTH($V$3-WEEKDAY($V$3,1)+(ROW(AA10)-ROW($V$5))*7+(COLUMN(AA10)-COLUMN($V$5)+1)),"",$V$3-WEEKDAY($V$3,1)+(ROW(AA10)-ROW($V$5))*7+(COLUMN(AA10)-COLUMN($V$5)+1))</f>
        <v/>
      </c>
      <c r="AB10" s="263">
        <f>IF(MONTH($V$3)&lt;&gt;MONTH($V$3-WEEKDAY($V$3,1)+(ROW(AB10)-ROW($V$5))*7+(COLUMN(AB10)-COLUMN($V$5)+1)),"",$V$3-WEEKDAY($V$3,1)+(ROW(AB10)-ROW($V$5))*7+(COLUMN(AB10)-COLUMN($V$5)+1))</f>
        <v/>
      </c>
      <c r="AC10" s="351" t="n"/>
      <c r="AD10" s="136" t="inlineStr">
        <is>
          <t>After:</t>
        </is>
      </c>
      <c r="AE10" s="264" t="n">
        <v>40</v>
      </c>
      <c r="AF10" s="250" t="n"/>
    </row>
    <row r="11" ht="15.75" customHeight="1" s="348" thickBot="1">
      <c r="A11" s="351" t="n"/>
      <c r="B11" s="351" t="n"/>
      <c r="C11" s="6" t="n"/>
      <c r="D11" s="6" t="n"/>
      <c r="E11" s="6" t="n"/>
      <c r="F11" s="6" t="n"/>
      <c r="G11" s="6" t="n"/>
      <c r="H11" s="6" t="n"/>
      <c r="I11" s="6" t="n"/>
      <c r="J11" s="6" t="n"/>
      <c r="K11" s="259" t="inlineStr">
        <is>
          <t>Carry Forward Hrs:</t>
        </is>
      </c>
      <c r="L11" s="248" t="n">
        <v>32</v>
      </c>
      <c r="M11" s="6" t="n"/>
      <c r="N11" s="6" t="n"/>
      <c r="O11" s="6" t="n"/>
      <c r="P11" s="6" t="n"/>
      <c r="Q11" s="6" t="n"/>
      <c r="R11" s="6" t="n"/>
      <c r="S11" s="6" t="n"/>
      <c r="T11" s="6" t="n"/>
      <c r="U11" s="351" t="n"/>
      <c r="V11" s="263">
        <f>IF(MONTH($V$3)&lt;&gt;MONTH($V$3-WEEKDAY($V$3,1)+(ROW(V11)-ROW($V$5))*7+(COLUMN(V11)-COLUMN($V$5)+1)),"",$V$3-WEEKDAY($V$3,1)+(ROW(V11)-ROW($V$5))*7+(COLUMN(V11)-COLUMN($V$5)+1))</f>
        <v/>
      </c>
      <c r="W11" s="263">
        <f>IF(MONTH($V$3)&lt;&gt;MONTH($V$3-WEEKDAY($V$3,1)+(ROW(W11)-ROW($V$5))*7+(COLUMN(W11)-COLUMN($V$5)+1)),"",$V$3-WEEKDAY($V$3,1)+(ROW(W11)-ROW($V$5))*7+(COLUMN(W11)-COLUMN($V$5)+1))</f>
        <v/>
      </c>
      <c r="X11" s="263">
        <f>IF(MONTH($V$3)&lt;&gt;MONTH($V$3-WEEKDAY($V$3,1)+(ROW(X11)-ROW($V$5))*7+(COLUMN(X11)-COLUMN($V$5)+1)),"",$V$3-WEEKDAY($V$3,1)+(ROW(X11)-ROW($V$5))*7+(COLUMN(X11)-COLUMN($V$5)+1))</f>
        <v/>
      </c>
      <c r="Y11" s="263">
        <f>IF(MONTH($V$3)&lt;&gt;MONTH($V$3-WEEKDAY($V$3,1)+(ROW(Y11)-ROW($V$5))*7+(COLUMN(Y11)-COLUMN($V$5)+1)),"",$V$3-WEEKDAY($V$3,1)+(ROW(Y11)-ROW($V$5))*7+(COLUMN(Y11)-COLUMN($V$5)+1))</f>
        <v/>
      </c>
      <c r="Z11" s="263">
        <f>IF(MONTH($V$3)&lt;&gt;MONTH($V$3-WEEKDAY($V$3,1)+(ROW(Z11)-ROW($V$5))*7+(COLUMN(Z11)-COLUMN($V$5)+1)),"",$V$3-WEEKDAY($V$3,1)+(ROW(Z11)-ROW($V$5))*7+(COLUMN(Z11)-COLUMN($V$5)+1))</f>
        <v/>
      </c>
      <c r="AA11" s="263">
        <f>IF(MONTH($V$3)&lt;&gt;MONTH($V$3-WEEKDAY($V$3,1)+(ROW(AA11)-ROW($V$5))*7+(COLUMN(AA11)-COLUMN($V$5)+1)),"",$V$3-WEEKDAY($V$3,1)+(ROW(AA11)-ROW($V$5))*7+(COLUMN(AA11)-COLUMN($V$5)+1))</f>
        <v/>
      </c>
      <c r="AB11" s="263">
        <f>IF(MONTH($V$3)&lt;&gt;MONTH($V$3-WEEKDAY($V$3,1)+(ROW(AB11)-ROW($V$5))*7+(COLUMN(AB11)-COLUMN($V$5)+1)),"",$V$3-WEEKDAY($V$3,1)+(ROW(AB11)-ROW($V$5))*7+(COLUMN(AB11)-COLUMN($V$5)+1))</f>
        <v/>
      </c>
      <c r="AC11" s="351" t="n"/>
      <c r="AD11" s="351" t="n"/>
      <c r="AE11" s="351" t="n"/>
      <c r="AF11" s="258" t="n"/>
      <c r="AJ11" s="252" t="n"/>
      <c r="AK11" s="252" t="n"/>
    </row>
    <row r="12" ht="27.75" customFormat="1" customHeight="1" s="2" thickBot="1">
      <c r="A12" s="266" t="inlineStr">
        <is>
          <t>Day Off</t>
        </is>
      </c>
      <c r="B12" s="267" t="inlineStr">
        <is>
          <t>Holiday Double</t>
        </is>
      </c>
      <c r="C12" s="139" t="inlineStr">
        <is>
          <t>Day of Week</t>
        </is>
      </c>
      <c r="D12" s="140" t="inlineStr">
        <is>
          <t>Time
In</t>
        </is>
      </c>
      <c r="E12" s="140" t="inlineStr">
        <is>
          <t>Time
Out</t>
        </is>
      </c>
      <c r="F12" s="141" t="n"/>
      <c r="G12" s="140" t="inlineStr">
        <is>
          <t>Time
In</t>
        </is>
      </c>
      <c r="H12" s="140" t="inlineStr">
        <is>
          <t>Time
Out</t>
        </is>
      </c>
      <c r="I12" s="142" t="inlineStr">
        <is>
          <t>Total
Hrs</t>
        </is>
      </c>
      <c r="J12" s="142" t="inlineStr">
        <is>
          <t>Location</t>
        </is>
      </c>
      <c r="K12" s="142" t="inlineStr">
        <is>
          <t>Supervisor</t>
        </is>
      </c>
      <c r="L12" s="142" t="inlineStr">
        <is>
          <t>Supervisor Approval</t>
        </is>
      </c>
      <c r="M12" s="140" t="inlineStr">
        <is>
          <t>Regular
Hrs</t>
        </is>
      </c>
      <c r="N12" s="140" t="inlineStr">
        <is>
          <t>Overtime
Hrs</t>
        </is>
      </c>
      <c r="O12" s="140" t="inlineStr">
        <is>
          <t>Hol Hrs</t>
        </is>
      </c>
      <c r="P12" s="140" t="inlineStr">
        <is>
          <t>Responsibilities</t>
        </is>
      </c>
      <c r="Q12" s="140" t="inlineStr">
        <is>
          <t>Risk</t>
        </is>
      </c>
      <c r="R12" s="140" t="inlineStr">
        <is>
          <t>Meals</t>
        </is>
      </c>
      <c r="S12" s="140" t="inlineStr">
        <is>
          <t>Vac Hrs</t>
        </is>
      </c>
      <c r="T12" s="143" t="inlineStr">
        <is>
          <t>Reason for Overtime</t>
        </is>
      </c>
      <c r="U12" s="144" t="inlineStr">
        <is>
          <t>Wkly Reg Avail</t>
        </is>
      </c>
      <c r="V12" s="351" t="inlineStr">
        <is>
          <t>Orig Reg</t>
        </is>
      </c>
      <c r="W12" s="351" t="inlineStr">
        <is>
          <t>Wkly OT Adj</t>
        </is>
      </c>
      <c r="X12" s="351" t="inlineStr">
        <is>
          <t>Week Start</t>
        </is>
      </c>
      <c r="Y12" s="351" t="inlineStr">
        <is>
          <t>Wk Hrs Before</t>
        </is>
      </c>
      <c r="Z12" s="351" t="n"/>
      <c r="AA12" s="351" t="n"/>
      <c r="AB12" s="351" t="n"/>
      <c r="AC12" s="351" t="n"/>
      <c r="AD12" s="351" t="n"/>
      <c r="AE12" s="351" t="n"/>
      <c r="AF12" s="351" t="n"/>
      <c r="AJ12" s="252" t="n"/>
      <c r="AK12" s="252" t="n"/>
    </row>
    <row r="13" hidden="1" ht="15.75" customHeight="1" s="348" thickBot="1">
      <c r="A13" s="268" t="n"/>
      <c r="B13" s="351" t="n"/>
      <c r="C13" s="145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146" t="n"/>
      <c r="U13" s="351" t="n"/>
      <c r="V13" s="351" t="n"/>
      <c r="W13" s="351" t="n"/>
      <c r="X13" s="351" t="n"/>
      <c r="Y13" s="351" t="n"/>
      <c r="Z13" s="351" t="n"/>
      <c r="AA13" s="351" t="n"/>
      <c r="AB13" s="351" t="n"/>
      <c r="AC13" s="351" t="n"/>
      <c r="AD13" s="351" t="n"/>
      <c r="AE13" s="351" t="n"/>
      <c r="AF13" s="351" t="n"/>
    </row>
    <row r="14" ht="24" customHeight="1" s="348" thickBot="1">
      <c r="A14" s="147" t="inlineStr">
        <is>
          <t>On Day</t>
        </is>
      </c>
      <c r="B14" s="269" t="n"/>
      <c r="C14" s="88">
        <f>M10</f>
        <v/>
      </c>
      <c r="D14" s="54" t="n"/>
      <c r="E14" s="148">
        <f>IF(D14="", "",
 IF(D14=TIME(0,0,0), 0,
 IF(AND(D14&gt;=TIME(0,0,1), D14&lt;=TIME(2,0,0)), TIME(7,0,0),
 IF(AND(D14&gt;=TIME(6,0,0), D14&lt;=TIME(8,0,0)), TIME(12,0,0),
 IF(AND(D14&gt;TIME(8,0,0), D14&lt;=TIME(13,59,0)), TIME(15,0,0),
 IF(AND(D14&gt;=TIME(14,0,0), D14&lt;=TIME(17,59,0)), TIME(21,0,0),
 IF(AND(D14&gt;=TIME(18,0,0), D14&lt;=TIME(21,59,0)), TIME(0,0,0),
 IF(AND(D14&gt;=TIME(22,0,0), D14&lt;=TIME(23,59,59)), TIME(7,0,0), ""))))))))</f>
        <v/>
      </c>
      <c r="F14" s="149" t="n"/>
      <c r="G14" s="148">
        <f>IF(AND(D14&gt;=TIME(6,0,0),D14&lt;=TIME(8,0,0)),E14,"")</f>
        <v/>
      </c>
      <c r="H14" s="54" t="n"/>
      <c r="I14" s="55">
        <f>ROUND(IF(OR(D14="",E14="",E14=0),0,IF(H14="",MOD(E14-D14,1)*24,MOD(H14-D14,1)*24)),2)</f>
        <v/>
      </c>
      <c r="J14" s="150" t="n"/>
      <c r="K14" s="270" t="n"/>
      <c r="L14" s="271" t="n"/>
      <c r="M14" s="272">
        <f>MAX(0,V14-W14)</f>
        <v/>
      </c>
      <c r="N14" s="56">
        <f>(IF(OR($C14="",$D14=""),0,
 IF(OR($A14="Holiday",$A15="Holiday"),
    IF(ISNUMBER(MATCH(TRIM($B14),{"Phagwah","Good Friday","Easter Monday","Labour Day","Christmas","Eid ul Azha","Romans-2","Globe-12","Neptune P1"},0)),0,$I14),
 IF(AND(NOT(OR($A14="Annual Leave",$A15="Annual Leave")),$A14="Off day"),$I14,
  MAX(0,$I14-$V14)
  ))))+W14</f>
        <v/>
      </c>
      <c r="O14" s="56">
        <f>IF(AND(OR($A14="Holiday",$A15="Holiday"),
        ISNUMBER(MATCH(TRIM($B14),{"Phagwah","Good Friday","Easter Monday","Labour Day","Christmas","Eid ul Azha","Romans-2","Globe-12","Neptune P1"},0))),
   $I14,0)</f>
        <v/>
      </c>
      <c r="P14" s="56">
        <f>IF(OR($O$7="Canteen",$O$7="Head Office"),0,IF($I14&lt;=0,0,IF(OR(OR(TRIM($J14)="Hebrews",TRIM($J14)="Romans",TRIM($J14)="Romans-2",TRIM($J14)="Globe",TRIM($J14)="Globe-12",TRIM($J14)="Neptune P1"),AND($I15&gt;0,OR(TRIM($J15)="Hebrews",TRIM($J15)="Romans",TRIM($J15)="Romans-2",TRIM($J15)="Globe",TRIM($J15)="Globe-12",TRIM($J15)="Neptune P1"))),1,0)))</f>
        <v/>
      </c>
      <c r="Q14" s="57" t="n"/>
      <c r="R14" s="56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IF($I14&gt;0,1,0),
      0
   ),
0))</f>
        <v/>
      </c>
      <c r="S14" s="56">
        <f>IF(OR($A14="Annual Leave",$A15="Annual Leave"),IF($A14="Annual Leave",8,0),0)</f>
        <v/>
      </c>
      <c r="T14" s="58" t="n"/>
      <c r="U14" s="144">
        <f>MAX(0,40-Y14)</f>
        <v/>
      </c>
      <c r="V14" s="151">
        <f>IF(OR($C14="",$D14=""),0,
 IF(OR($A14="Holiday",$A15="Holiday"),0,
 IF(AND(NOT(OR($A14="Annual Leave",$A15="Annual Leave")),$A14="Off day"),0,
  IF($I14+$I15&gt;=8,IF($I14&gt;=8,8,$I14),$I14)
  )))</f>
        <v/>
      </c>
      <c r="W14" s="151">
        <f>MAX(0,V14-U14)</f>
        <v/>
      </c>
      <c r="X14" s="151">
        <f>IF(C14="","",C14-WEEKDAY(C14,1)+1)</f>
        <v/>
      </c>
      <c r="Y14" s="151">
        <f>IF(X14=X14,$L$11,0)</f>
        <v/>
      </c>
      <c r="Z14" s="151" t="n"/>
      <c r="AA14" s="151" t="n"/>
      <c r="AB14" s="151" t="n"/>
      <c r="AC14" s="351" t="n"/>
      <c r="AD14" s="351" t="n"/>
      <c r="AE14" s="351" t="n"/>
      <c r="AF14" s="351" t="n"/>
    </row>
    <row r="15" ht="24" customHeight="1" s="348" thickBot="1">
      <c r="A15" s="147" t="inlineStr">
        <is>
          <t>On Day</t>
        </is>
      </c>
      <c r="B15" s="269" t="n"/>
      <c r="C15" s="89">
        <f>C14</f>
        <v/>
      </c>
      <c r="D15" s="59" t="n"/>
      <c r="E15" s="152">
        <f>IF(D15="", "",
 IF(D15=TIME(0,0,0), 0,
 IF(AND(D15&gt;=TIME(0,0,1), D15&lt;=TIME(2,0,0)), TIME(7,0,0),
 IF(AND(D15&gt;=TIME(6,0,0), D15&lt;=TIME(8,0,0)), TIME(12,0,0),
 IF(AND(D15&gt;TIME(8,0,0), D15&lt;=TIME(13,59,0)), TIME(15,0,0),
 IF(AND(D15&gt;=TIME(14,0,0), D15&lt;=TIME(17,59,0)), TIME(21,0,0),
 IF(AND(D15&gt;=TIME(18,0,0), D15&lt;=TIME(21,59,0)), TIME(0,0,0),
 IF(AND(D15&gt;=TIME(22,0,0), D15&lt;=TIME(23,59,59)), TIME(7,0,0), ""))))))))</f>
        <v/>
      </c>
      <c r="F15" s="153" t="n"/>
      <c r="G15" s="152">
        <f>IF(AND(D15&gt;=TIME(6,0,0),D15&lt;=TIME(8,0,0)),E15,"")</f>
        <v/>
      </c>
      <c r="H15" s="59" t="n"/>
      <c r="I15" s="60">
        <f>ROUND(IF(OR(D15="",E15="",E15=0),0,IF(H15="",MOD(E15-D15,1)*24,MOD(H15-D15,1)*24)),2)</f>
        <v/>
      </c>
      <c r="J15" s="150" t="n"/>
      <c r="K15" s="270" t="n"/>
      <c r="L15" s="271" t="n"/>
      <c r="M15" s="272">
        <f>MAX(0,V15-W15)</f>
        <v/>
      </c>
      <c r="N15" s="61">
        <f>(IF(OR($C15="",$D15=""),0,
 IF(OR($A14="Holiday",$A15="Holiday"),
    IF(ISNUMBER(MATCH(TRIM($B15),{"Phagwah","Good Friday","Easter Monday","Labour Day","Christmas","Eid ul Azha","Romans-2","Globe-12","Neptune P1"},0)),0,$I15),
 IF(AND(NOT(OR($A14="Annual Leave",$A15="Annual Leave")),$A15="Off day"),$I15,
  MAX(0,$I15-$V15)
  ))))+W15</f>
        <v/>
      </c>
      <c r="O15" s="61">
        <f>IF(AND(OR($A14="Holiday",$A15="Holiday"),
        ISNUMBER(MATCH(TRIM($B15),{"Phagwah","Good Friday","Easter Monday","Labour Day","Christmas","Eid ul Azha","Romans-2","Globe-12","Neptune P1"},0))),
   $I15,0)</f>
        <v/>
      </c>
      <c r="P15" s="61">
        <f>IF(OR($O$7="Canteen",$O$7="Head Office"),0,IF($I15&lt;=0,0,IF(AND($I14&lt;=0,OR(TRIM($J15)="Hebrews",TRIM($J15)="Romans",TRIM($J15)="Romans-2",TRIM($J15)="Globe",TRIM($J15)="Globe-12",TRIM($J15)="Neptune P1")),1,0)))</f>
        <v/>
      </c>
      <c r="Q15" s="62" t="n"/>
      <c r="R15" s="61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IF(AND($I14=0,$I15&gt;0),1,0),
      0
   ),
0))</f>
        <v/>
      </c>
      <c r="S15" s="61">
        <f>IF(OR($A14="Annual Leave",$A15="Annual Leave"),IF(AND($A14&lt;&gt;"Annual Leave",$A15="Annual Leave"),8,0),0)</f>
        <v/>
      </c>
      <c r="T15" s="63" t="n"/>
      <c r="U15" s="144">
        <f>MAX(0,40-Y15)</f>
        <v/>
      </c>
      <c r="V15" s="151">
        <f>IF(OR($C15="",$D15=""),0,
 IF(OR($A14="Holiday",$A15="Holiday"),0,
 IF(AND(NOT(OR($A14="Annual Leave",$A15="Annual Leave")),$A15="Off day"),0,
  IF($I14+$I15&gt;=8,IF($I14&gt;=8,0,8-$I14),$I15)
  )))</f>
        <v/>
      </c>
      <c r="W15" s="151">
        <f>MAX(0,V15-U15)</f>
        <v/>
      </c>
      <c r="X15" s="151">
        <f>IF(C15="","",C15-WEEKDAY(C15,1)+1)</f>
        <v/>
      </c>
      <c r="Y15" s="151">
        <f>SUMPRODUCT(($X$14:$X14=X15)*(($V$14:$V14)+($O$14:$O14)))+IF(X15=X14,$L$11,0)</f>
        <v/>
      </c>
      <c r="Z15" s="151" t="n"/>
      <c r="AA15" s="151" t="n"/>
      <c r="AB15" s="151" t="n"/>
      <c r="AC15" s="351" t="n"/>
      <c r="AD15" s="351" t="n"/>
      <c r="AE15" s="351" t="n"/>
      <c r="AF15" s="351" t="n"/>
    </row>
    <row r="16" ht="24" customHeight="1" s="348" thickBot="1">
      <c r="A16" s="154" t="inlineStr">
        <is>
          <t>On Day</t>
        </is>
      </c>
      <c r="B16" s="273" t="n"/>
      <c r="C16" s="90">
        <f>C14+1</f>
        <v/>
      </c>
      <c r="D16" s="8" t="n"/>
      <c r="E16" s="155">
        <f>IF(D16="", "",
 IF(D16=TIME(0,0,0), 0,
 IF(AND(D16&gt;=TIME(0,0,1), D16&lt;=TIME(2,0,0)), TIME(7,0,0),
 IF(AND(D16&gt;=TIME(6,0,0), D16&lt;=TIME(8,0,0)), TIME(12,0,0),
 IF(AND(D16&gt;TIME(8,0,0), D16&lt;=TIME(13,59,0)), TIME(15,0,0),
 IF(AND(D16&gt;=TIME(14,0,0), D16&lt;=TIME(17,59,0)), TIME(21,0,0),
 IF(AND(D16&gt;=TIME(18,0,0), D16&lt;=TIME(21,59,0)), TIME(0,0,0),
 IF(AND(D16&gt;=TIME(22,0,0), D16&lt;=TIME(23,59,59)), TIME(7,0,0), ""))))))))</f>
        <v/>
      </c>
      <c r="F16" s="156" t="n"/>
      <c r="G16" s="155">
        <f>IF(AND(D16&gt;=TIME(6,0,0),D16&lt;=TIME(8,0,0)),E16,"")</f>
        <v/>
      </c>
      <c r="H16" s="8" t="n"/>
      <c r="I16" s="30">
        <f>ROUND(IF(OR(D16="",E16="",E16=0),0,IF(H16="",MOD(E16-D16,1)*24,MOD(H16-D16,1)*24)),2)</f>
        <v/>
      </c>
      <c r="J16" s="157" t="n"/>
      <c r="K16" s="274" t="n"/>
      <c r="L16" s="271" t="n"/>
      <c r="M16" s="275">
        <f>MAX(0,V16-W16)</f>
        <v/>
      </c>
      <c r="N16" s="9">
        <f>(IF(OR($C16="",$D16=""),0,
 IF(OR($A16="Holiday",$A17="Holiday"),
    IF(ISNUMBER(MATCH(TRIM($B16),{"Phagwah","Good Friday","Easter Monday","Labour Day","Christmas","Eid ul Azha","Romans-2","Globe-12","Neptune P1"},0)),0,$I16),
 IF(AND(NOT(OR($A16="Annual Leave",$A17="Annual Leave")),$A16="Off day"),$I16,
  MAX(0,$I16-$V16)
  ))))+W16</f>
        <v/>
      </c>
      <c r="O16" s="9">
        <f>IF(AND(OR($A16="Holiday",$A17="Holiday"),
        ISNUMBER(MATCH(TRIM($B16),{"Phagwah","Good Friday","Easter Monday","Labour Day","Christmas","Eid ul Azha","Romans-2","Globe-12","Neptune P1"},0))),
   $I16,0)</f>
        <v/>
      </c>
      <c r="P16" s="9">
        <f>IF(OR($O$7="Canteen",$O$7="Head Office"),0,IF($I16&lt;=0,0,IF(OR(OR(TRIM($J16)="Hebrews",TRIM($J16)="Romans",TRIM($J16)="Romans-2",TRIM($J16)="Globe",TRIM($J16)="Globe-12",TRIM($J16)="Neptune P1"),AND($I17&gt;0,OR(TRIM($J17)="Hebrews",TRIM($J17)="Romans",TRIM($J17)="Romans-2",TRIM($J17)="Globe",TRIM($J17)="Globe-12",TRIM($J17)="Neptune P1"))),1,0)))</f>
        <v/>
      </c>
      <c r="Q16" s="10" t="n"/>
      <c r="R16" s="9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IF($I16&gt;0,1,0),
      0
   ),
0))</f>
        <v/>
      </c>
      <c r="S16" s="9">
        <f>IF(OR($A16="Annual Leave",$A17="Annual Leave"),IF($A16="Annual Leave",8,0),0)</f>
        <v/>
      </c>
      <c r="T16" s="91" t="n"/>
      <c r="U16" s="144">
        <f>MAX(0,40-Y16)</f>
        <v/>
      </c>
      <c r="V16" s="351">
        <f>IF(OR($C16="",$D16=""),0,
 IF(OR($A16="Holiday",$A17="Holiday"),0,
 IF(AND(NOT(OR($A16="Annual Leave",$A17="Annual Leave")),$A16="Off day"),0,
  IF($I16+$I17&gt;=8,IF($I16&gt;=8,8,$I16),$I16)
  )))</f>
        <v/>
      </c>
      <c r="W16" s="351">
        <f>MAX(0,V16-U16)</f>
        <v/>
      </c>
      <c r="X16" s="351">
        <f>IF(C16="","",C16-WEEKDAY(C16,1)+1)</f>
        <v/>
      </c>
      <c r="Y16" s="351">
        <f>SUMPRODUCT(($X$14:$X15=X16)*(($V$14:$V15)+($O$14:$O15)))+IF(X16=X14,$L$11,0)</f>
        <v/>
      </c>
      <c r="Z16" s="351" t="n"/>
      <c r="AA16" s="351" t="n"/>
      <c r="AB16" s="351" t="n"/>
      <c r="AC16" s="351" t="n"/>
      <c r="AD16" s="351" t="n"/>
      <c r="AE16" s="351" t="n"/>
      <c r="AF16" s="351" t="n"/>
    </row>
    <row r="17" ht="24" customHeight="1" s="348" thickBot="1">
      <c r="A17" s="154" t="inlineStr">
        <is>
          <t>On Day</t>
        </is>
      </c>
      <c r="B17" s="273" t="n"/>
      <c r="C17" s="90">
        <f>C16</f>
        <v/>
      </c>
      <c r="D17" s="276" t="n"/>
      <c r="E17" s="277">
        <f>IF(D17="", "",
 IF(D17=TIME(0,0,0), 0,
 IF(AND(D17&gt;=TIME(0,0,1), D17&lt;=TIME(2,0,0)), TIME(7,0,0),
 IF(AND(D17&gt;=TIME(6,0,0), D17&lt;=TIME(8,0,0)), TIME(12,0,0),
 IF(AND(D17&gt;TIME(8,0,0), D17&lt;=TIME(13,59,0)), TIME(15,0,0),
 IF(AND(D17&gt;=TIME(14,0,0), D17&lt;=TIME(17,59,0)), TIME(21,0,0),
 IF(AND(D17&gt;=TIME(18,0,0), D17&lt;=TIME(21,59,0)), TIME(0,0,0),
 IF(AND(D17&gt;=TIME(22,0,0), D17&lt;=TIME(23,59,59)), TIME(7,0,0), ""))))))))</f>
        <v/>
      </c>
      <c r="F17" s="156" t="n"/>
      <c r="G17" s="277">
        <f>IF(AND(D17&gt;=TIME(6,0,0),D17&lt;=TIME(8,0,0)),E17,"")</f>
        <v/>
      </c>
      <c r="H17" s="276" t="n"/>
      <c r="I17" s="30">
        <f>ROUND(IF(OR(D17="",E17="",E17=0),0,IF(H17="",MOD(E17-D17,1)*24,MOD(H17-D17,1)*24)),2)</f>
        <v/>
      </c>
      <c r="J17" s="158" t="n"/>
      <c r="K17" s="274" t="n"/>
      <c r="L17" s="271" t="n"/>
      <c r="M17" s="275">
        <f>MAX(0,V17-W17)</f>
        <v/>
      </c>
      <c r="N17" s="278">
        <f>(IF(OR($C17="",$D17=""),0,
 IF(OR($A16="Holiday",$A17="Holiday"),
    IF(ISNUMBER(MATCH(TRIM($B17),{"Phagwah","Good Friday","Easter Monday","Labour Day","Christmas","Eid ul Azha","Romans-2","Globe-12","Neptune P1"},0)),0,$I17),
 IF(AND(NOT(OR($A16="Annual Leave",$A17="Annual Leave")),$A17="Off day"),$I17,
  MAX(0,$I17-$V17)
  ))))+W17</f>
        <v/>
      </c>
      <c r="O17" s="278">
        <f>IF(AND(OR($A16="Holiday",$A17="Holiday"),
        ISNUMBER(MATCH(TRIM($B17),{"Phagwah","Good Friday","Easter Monday","Labour Day","Christmas","Eid ul Azha","Romans-2","Globe-12","Neptune P1"},0))),
   $I17,0)</f>
        <v/>
      </c>
      <c r="P17" s="278">
        <f>IF(OR($O$7="Canteen",$O$7="Head Office"),0,IF($I17&lt;=0,0,IF(AND($I16&lt;=0,OR(TRIM($J17)="Hebrews",TRIM($J17)="Romans",TRIM($J17)="Romans-2",TRIM($J17)="Globe",TRIM($J17)="Globe-12",TRIM($J17)="Neptune P1")),1,0)))</f>
        <v/>
      </c>
      <c r="Q17" s="279" t="n"/>
      <c r="R17" s="278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IF(AND($I16=0,$I17&gt;0),1,0),
      0
   ),
0))</f>
        <v/>
      </c>
      <c r="S17" s="278">
        <f>IF(OR($A16="Annual Leave",$A17="Annual Leave"),IF(AND($A16&lt;&gt;"Annual Leave",$A17="Annual Leave"),8,0),0)</f>
        <v/>
      </c>
      <c r="T17" s="280" t="n"/>
      <c r="U17" s="144">
        <f>MAX(0,40-Y17)</f>
        <v/>
      </c>
      <c r="V17" s="351">
        <f>IF(OR($C17="",$D17=""),0,
 IF(OR($A16="Holiday",$A17="Holiday"),0,
 IF(AND(NOT(OR($A16="Annual Leave",$A17="Annual Leave")),$A17="Off day"),0,
  IF($I16+$I17&gt;=8,IF($I16&gt;=8,0,8-$I16),$I17)
  )))</f>
        <v/>
      </c>
      <c r="W17" s="351">
        <f>MAX(0,V17-U17)</f>
        <v/>
      </c>
      <c r="X17" s="351">
        <f>IF(C17="","",C17-WEEKDAY(C17,1)+1)</f>
        <v/>
      </c>
      <c r="Y17" s="351">
        <f>SUMPRODUCT(($X$14:$X16=X17)*(($V$14:$V16)+($O$14:$O16)))+IF(X17=X14,$L$11,0)</f>
        <v/>
      </c>
      <c r="Z17" s="351" t="n"/>
      <c r="AA17" s="351" t="n"/>
      <c r="AB17" s="351" t="n"/>
      <c r="AC17" s="351" t="n"/>
      <c r="AD17" s="351" t="n"/>
      <c r="AE17" s="351" t="n"/>
      <c r="AF17" s="351" t="n"/>
    </row>
    <row r="18" ht="24" customHeight="1" s="348" thickBot="1">
      <c r="A18" s="159" t="inlineStr">
        <is>
          <t>On Day</t>
        </is>
      </c>
      <c r="B18" s="281" t="n"/>
      <c r="C18" s="92">
        <f>C16+1</f>
        <v/>
      </c>
      <c r="D18" s="31" t="n"/>
      <c r="E18" s="160">
        <f>IF(D18="", "",
 IF(D18=TIME(0,0,0), 0,
 IF(AND(D18&gt;=TIME(0,0,1), D18&lt;=TIME(2,0,0)), TIME(7,0,0),
 IF(AND(D18&gt;=TIME(6,0,0), D18&lt;=TIME(8,0,0)), TIME(12,0,0),
 IF(AND(D18&gt;TIME(8,0,0), D18&lt;=TIME(13,59,0)), TIME(15,0,0),
 IF(AND(D18&gt;=TIME(14,0,0), D18&lt;=TIME(17,59,0)), TIME(21,0,0),
 IF(AND(D18&gt;=TIME(18,0,0), D18&lt;=TIME(21,59,0)), TIME(0,0,0),
 IF(AND(D18&gt;=TIME(22,0,0), D18&lt;=TIME(23,59,59)), TIME(7,0,0), ""))))))))</f>
        <v/>
      </c>
      <c r="F18" s="161" t="n"/>
      <c r="G18" s="160">
        <f>IF(AND(D18&gt;=TIME(6,0,0),D18&lt;=TIME(8,0,0)),E18,"")</f>
        <v/>
      </c>
      <c r="H18" s="31" t="n"/>
      <c r="I18" s="32">
        <f>ROUND(IF(OR(D18="",E18="",E18=0),0,IF(H18="",MOD(E18-D18,1)*24,MOD(H18-D18,1)*24)),2)</f>
        <v/>
      </c>
      <c r="J18" s="162" t="n"/>
      <c r="K18" s="282" t="n"/>
      <c r="L18" s="271" t="n"/>
      <c r="M18" s="283">
        <f>MAX(0,V18-W18)</f>
        <v/>
      </c>
      <c r="N18" s="33">
        <f>(IF(OR($C18="",$D18=""),0,
 IF(OR($A18="Holiday",$A19="Holiday"),
    IF(ISNUMBER(MATCH(TRIM($B18),{"Phagwah","Good Friday","Easter Monday","Labour Day","Christmas","Eid ul Azha","Romans-2","Globe-12","Neptune P1"},0)),0,$I18),
 IF(AND(NOT(OR($A18="Annual Leave",$A19="Annual Leave")),$A18="Off day"),$I18,
  MAX(0,$I18-$V18)
  ))))+W18</f>
        <v/>
      </c>
      <c r="O18" s="33">
        <f>IF(AND(OR($A18="Holiday",$A19="Holiday"),
        ISNUMBER(MATCH(TRIM($B18),{"Phagwah","Good Friday","Easter Monday","Labour Day","Christmas","Eid ul Azha","Romans-2","Globe-12","Neptune P1"},0))),
   $I18,0)</f>
        <v/>
      </c>
      <c r="P18" s="33">
        <f>IF(OR($O$7="Canteen",$O$7="Head Office"),0,IF($I18&lt;=0,0,IF(OR(OR(TRIM($J18)="Hebrews",TRIM($J18)="Romans",TRIM($J18)="Romans-2",TRIM($J18)="Globe",TRIM($J18)="Globe-12",TRIM($J18)="Neptune P1"),AND($I19&gt;0,OR(TRIM($J19)="Hebrews",TRIM($J19)="Romans",TRIM($J19)="Romans-2",TRIM($J19)="Globe",TRIM($J19)="Globe-12",TRIM($J19)="Neptune P1"))),1,0)))</f>
        <v/>
      </c>
      <c r="Q18" s="34" t="n"/>
      <c r="R18" s="33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IF($I18&gt;0,1,0),
      0
   ),
0))</f>
        <v/>
      </c>
      <c r="S18" s="33">
        <f>IF(OR($A18="Annual Leave",$A19="Annual Leave"),IF($A18="Annual Leave",8,0),0)</f>
        <v/>
      </c>
      <c r="T18" s="35" t="n"/>
      <c r="U18" s="144">
        <f>MAX(0,40-Y18)</f>
        <v/>
      </c>
      <c r="V18" s="351">
        <f>IF(OR($C18="",$D18=""),0,
 IF(OR($A18="Holiday",$A19="Holiday"),0,
 IF(AND(NOT(OR($A18="Annual Leave",$A19="Annual Leave")),$A18="Off day"),0,
  IF($I18+$I19&gt;=8,IF($I18&gt;=8,8,$I18),$I18)
  )))</f>
        <v/>
      </c>
      <c r="W18" s="351">
        <f>MAX(0,V18-U18)</f>
        <v/>
      </c>
      <c r="X18" s="351">
        <f>IF(C18="","",C18-WEEKDAY(C18,1)+1)</f>
        <v/>
      </c>
      <c r="Y18" s="351">
        <f>SUMPRODUCT(($X$14:$X17=X18)*(($V$14:$V17)+($O$14:$O17)))+IF(X18=X14,$L$11,0)</f>
        <v/>
      </c>
      <c r="Z18" s="351" t="n"/>
      <c r="AA18" s="351" t="n"/>
      <c r="AB18" s="351" t="n"/>
      <c r="AC18" s="351" t="n"/>
      <c r="AD18" s="351" t="n"/>
      <c r="AE18" s="351" t="n"/>
      <c r="AF18" s="351" t="n"/>
    </row>
    <row r="19" ht="24" customHeight="1" s="348" thickBot="1">
      <c r="A19" s="159" t="inlineStr">
        <is>
          <t>On Day</t>
        </is>
      </c>
      <c r="B19" s="281" t="n"/>
      <c r="C19" s="93">
        <f>C18</f>
        <v/>
      </c>
      <c r="D19" s="36" t="n"/>
      <c r="E19" s="163">
        <f>IF(D19="", "",
 IF(D19=TIME(0,0,0), 0,
 IF(AND(D19&gt;=TIME(0,0,1), D19&lt;=TIME(2,0,0)), TIME(7,0,0),
 IF(AND(D19&gt;=TIME(6,0,0), D19&lt;=TIME(8,0,0)), TIME(12,0,0),
 IF(AND(D19&gt;TIME(8,0,0), D19&lt;=TIME(13,59,0)), TIME(15,0,0),
 IF(AND(D19&gt;=TIME(14,0,0), D19&lt;=TIME(17,59,0)), TIME(21,0,0),
 IF(AND(D19&gt;=TIME(18,0,0), D19&lt;=TIME(21,59,0)), TIME(0,0,0),
 IF(AND(D19&gt;=TIME(22,0,0), D19&lt;=TIME(23,59,59)), TIME(7,0,0), ""))))))))</f>
        <v/>
      </c>
      <c r="F19" s="164" t="n"/>
      <c r="G19" s="163">
        <f>IF(AND(D19&gt;=TIME(6,0,0),D19&lt;=TIME(8,0,0)),E19,"")</f>
        <v/>
      </c>
      <c r="H19" s="36" t="n"/>
      <c r="I19" s="37">
        <f>ROUND(IF(OR(D19="",E19="",E19=0),0,IF(H19="",MOD(E19-D19,1)*24,MOD(H19-D19,1)*24)),2)</f>
        <v/>
      </c>
      <c r="J19" s="162" t="n"/>
      <c r="K19" s="282" t="n"/>
      <c r="L19" s="271" t="n"/>
      <c r="M19" s="283">
        <f>MAX(0,V19-W19)</f>
        <v/>
      </c>
      <c r="N19" s="38">
        <f>(IF(OR($C19="",$D19=""),0,
 IF(OR($A18="Holiday",$A19="Holiday"),
    IF(ISNUMBER(MATCH(TRIM($B19),{"Phagwah","Good Friday","Easter Monday","Labour Day","Christmas","Eid ul Azha","Romans-2","Globe-12","Neptune P1"},0)),0,$I19),
 IF(AND(NOT(OR($A18="Annual Leave",$A19="Annual Leave")),$A19="Off day"),$I19,
  MAX(0,$I19-$V19)
  ))))+W19</f>
        <v/>
      </c>
      <c r="O19" s="38">
        <f>IF(AND(OR($A18="Holiday",$A19="Holiday"),
        ISNUMBER(MATCH(TRIM($B19),{"Phagwah","Good Friday","Easter Monday","Labour Day","Christmas","Eid ul Azha","Romans-2","Globe-12","Neptune P1"},0))),
   $I19,0)</f>
        <v/>
      </c>
      <c r="P19" s="38">
        <f>IF(OR($O$7="Canteen",$O$7="Head Office"),0,IF($I19&lt;=0,0,IF(AND($I18&lt;=0,OR(TRIM($J19)="Hebrews",TRIM($J19)="Romans",TRIM($J19)="Romans-2",TRIM($J19)="Globe",TRIM($J19)="Globe-12",TRIM($J19)="Neptune P1")),1,0)))</f>
        <v/>
      </c>
      <c r="Q19" s="39" t="n"/>
      <c r="R19" s="38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IF(AND($I18=0,$I19&gt;0),1,0),
      0
   ),
0))</f>
        <v/>
      </c>
      <c r="S19" s="38">
        <f>IF(OR($A18="Annual Leave",$A19="Annual Leave"),IF(AND($A18&lt;&gt;"Annual Leave",$A19="Annual Leave"),8,0),0)</f>
        <v/>
      </c>
      <c r="T19" s="40" t="n"/>
      <c r="U19" s="144">
        <f>MAX(0,40-Y19)</f>
        <v/>
      </c>
      <c r="V19" s="351">
        <f>IF(OR($C19="",$D19=""),0,
 IF(OR($A18="Holiday",$A19="Holiday"),0,
 IF(AND(NOT(OR($A18="Annual Leave",$A19="Annual Leave")),$A19="Off day"),0,
  IF($I18+$I19&gt;=8,IF($I18&gt;=8,0,8-$I18),$I19)
  )))</f>
        <v/>
      </c>
      <c r="W19" s="351">
        <f>MAX(0,V19-U19)</f>
        <v/>
      </c>
      <c r="X19" s="351">
        <f>IF(C19="","",C19-WEEKDAY(C19,1)+1)</f>
        <v/>
      </c>
      <c r="Y19" s="351">
        <f>SUMPRODUCT(($X$14:$X18=X19)*(($V$14:$V18)+($O$14:$O18)))+IF(X19=X14,$L$11,0)</f>
        <v/>
      </c>
      <c r="Z19" s="351" t="n"/>
      <c r="AA19" s="351" t="n"/>
      <c r="AB19" s="351" t="n"/>
      <c r="AC19" s="351" t="n"/>
      <c r="AD19" s="351" t="n"/>
      <c r="AE19" s="351" t="n"/>
      <c r="AF19" s="351" t="n"/>
    </row>
    <row r="20" ht="24" customHeight="1" s="348" thickBot="1">
      <c r="A20" s="165" t="inlineStr">
        <is>
          <t>On Day</t>
        </is>
      </c>
      <c r="B20" s="284" t="n"/>
      <c r="C20" s="94">
        <f>C18+1</f>
        <v/>
      </c>
      <c r="D20" s="41" t="n"/>
      <c r="E20" s="166">
        <f>IF(D20="", "",
 IF(D20=TIME(0,0,0), 0,
 IF(AND(D20&gt;=TIME(0,0,1), D20&lt;=TIME(2,0,0)), TIME(7,0,0),
 IF(AND(D20&gt;=TIME(6,0,0), D20&lt;=TIME(8,0,0)), TIME(12,0,0),
 IF(AND(D20&gt;TIME(8,0,0), D20&lt;=TIME(13,59,0)), TIME(15,0,0),
 IF(AND(D20&gt;=TIME(14,0,0), D20&lt;=TIME(17,59,0)), TIME(21,0,0),
 IF(AND(D20&gt;=TIME(18,0,0), D20&lt;=TIME(21,59,0)), TIME(0,0,0),
 IF(AND(D20&gt;=TIME(22,0,0), D20&lt;=TIME(23,59,59)), TIME(7,0,0), ""))))))))</f>
        <v/>
      </c>
      <c r="F20" s="167" t="n"/>
      <c r="G20" s="166">
        <f>IF(AND(D20&gt;=TIME(6,0,0),D20&lt;=TIME(8,0,0)),E20,"")</f>
        <v/>
      </c>
      <c r="H20" s="41" t="n"/>
      <c r="I20" s="95">
        <f>ROUND(IF(OR(D20="",E20="",E20=0),0,IF(H20="",MOD(E20-D20,1)*24,MOD(H20-D20,1)*24)),2)</f>
        <v/>
      </c>
      <c r="J20" s="168" t="n"/>
      <c r="K20" s="285" t="n"/>
      <c r="L20" s="271" t="n"/>
      <c r="M20" s="286">
        <f>MAX(0,V20-W20)</f>
        <v/>
      </c>
      <c r="N20" s="42">
        <f>(IF(OR($C20="",$D20=""),0,
 IF(OR($A20="Holiday",$A21="Holiday"),
    IF(ISNUMBER(MATCH(TRIM($B20),{"Phagwah","Good Friday","Easter Monday","Labour Day","Christmas","Eid ul Azha","Romans-2","Globe-12","Neptune P1"},0)),0,$I20),
 IF(AND(NOT(OR($A20="Annual Leave",$A21="Annual Leave")),$A20="Off day"),$I20,
  MAX(0,$I20-$V20)
  ))))+W20</f>
        <v/>
      </c>
      <c r="O20" s="42">
        <f>IF(AND(OR($A20="Holiday",$A21="Holiday"),
        ISNUMBER(MATCH(TRIM($B20),{"Phagwah","Good Friday","Easter Monday","Labour Day","Christmas","Eid ul Azha","Romans-2","Globe-12","Neptune P1"},0))),
   $I20,0)</f>
        <v/>
      </c>
      <c r="P20" s="42">
        <f>IF(OR($O$7="Canteen",$O$7="Head Office"),0,IF($I20&lt;=0,0,IF(OR(OR(TRIM($J20)="Hebrews",TRIM($J20)="Romans",TRIM($J20)="Romans-2",TRIM($J20)="Globe",TRIM($J20)="Globe-12",TRIM($J20)="Neptune P1"),AND($I21&gt;0,OR(TRIM($J21)="Hebrews",TRIM($J21)="Romans",TRIM($J21)="Romans-2",TRIM($J21)="Globe",TRIM($J21)="Globe-12",TRIM($J21)="Neptune P1"))),1,0)))</f>
        <v/>
      </c>
      <c r="Q20" s="43" t="n"/>
      <c r="R20" s="42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IF($I20&gt;0,1,0),
      0
   ),
0))</f>
        <v/>
      </c>
      <c r="S20" s="42">
        <f>IF(OR($A20="Annual Leave",$A21="Annual Leave"),IF($A20="Annual Leave",8,0),0)</f>
        <v/>
      </c>
      <c r="T20" s="96" t="n"/>
      <c r="U20" s="144">
        <f>MAX(0,40-Y20)</f>
        <v/>
      </c>
      <c r="V20" s="351">
        <f>IF(OR($C20="",$D20=""),0,
 IF(OR($A20="Holiday",$A21="Holiday"),0,
 IF(AND(NOT(OR($A20="Annual Leave",$A21="Annual Leave")),$A20="Off day"),0,
  IF($I20+$I21&gt;=8,IF($I20&gt;=8,8,$I20),$I20)
  )))</f>
        <v/>
      </c>
      <c r="W20" s="351">
        <f>MAX(0,V20-U20)</f>
        <v/>
      </c>
      <c r="X20" s="351">
        <f>IF(C20="","",C20-WEEKDAY(C20,1)+1)</f>
        <v/>
      </c>
      <c r="Y20" s="351">
        <f>SUMPRODUCT(($X$14:$X19=X20)*(($V$14:$V19)+($O$14:$O19)))+IF(X20=X14,$L$11,0)</f>
        <v/>
      </c>
      <c r="Z20" s="351" t="n"/>
      <c r="AA20" s="351" t="n"/>
      <c r="AB20" s="351" t="n"/>
      <c r="AC20" s="351" t="n"/>
      <c r="AD20" s="351" t="n"/>
      <c r="AE20" s="351" t="n"/>
      <c r="AF20" s="351" t="n"/>
    </row>
    <row r="21" ht="24" customHeight="1" s="348" thickBot="1">
      <c r="A21" s="165" t="inlineStr">
        <is>
          <t>On Day</t>
        </is>
      </c>
      <c r="B21" s="284" t="n"/>
      <c r="C21" s="94">
        <f>C20</f>
        <v/>
      </c>
      <c r="D21" s="287" t="n"/>
      <c r="E21" s="288">
        <f>IF(D21="", "",
 IF(D21=TIME(0,0,0), 0,
 IF(AND(D21&gt;=TIME(0,0,1), D21&lt;=TIME(2,0,0)), TIME(7,0,0),
 IF(AND(D21&gt;=TIME(6,0,0), D21&lt;=TIME(8,0,0)), TIME(12,0,0),
 IF(AND(D21&gt;TIME(8,0,0), D21&lt;=TIME(13,59,0)), TIME(15,0,0),
 IF(AND(D21&gt;=TIME(14,0,0), D21&lt;=TIME(17,59,0)), TIME(21,0,0),
 IF(AND(D21&gt;=TIME(18,0,0), D21&lt;=TIME(21,59,0)), TIME(0,0,0),
 IF(AND(D21&gt;=TIME(22,0,0), D21&lt;=TIME(23,59,59)), TIME(7,0,0), ""))))))))</f>
        <v/>
      </c>
      <c r="F21" s="167" t="n"/>
      <c r="G21" s="288">
        <f>IF(AND(D21&gt;=TIME(6,0,0),D21&lt;=TIME(8,0,0)),E21,"")</f>
        <v/>
      </c>
      <c r="H21" s="287" t="n"/>
      <c r="I21" s="95">
        <f>ROUND(IF(OR(D21="",E21="",E21=0),0,IF(H21="",MOD(E21-D21,1)*24,MOD(H21-D21,1)*24)),2)</f>
        <v/>
      </c>
      <c r="J21" s="169" t="n"/>
      <c r="K21" s="285" t="n"/>
      <c r="L21" s="271" t="n"/>
      <c r="M21" s="286">
        <f>MAX(0,V21-W21)</f>
        <v/>
      </c>
      <c r="N21" s="289">
        <f>(IF(OR($C21="",$D21=""),0,
 IF(OR($A20="Holiday",$A21="Holiday"),
    IF(ISNUMBER(MATCH(TRIM($B21),{"Phagwah","Good Friday","Easter Monday","Labour Day","Christmas","Eid ul Azha","Romans-2","Globe-12","Neptune P1"},0)),0,$I21),
 IF(AND(NOT(OR($A20="Annual Leave",$A21="Annual Leave")),$A21="Off day"),$I21,
  MAX(0,$I21-$V21)
  ))))+W21</f>
        <v/>
      </c>
      <c r="O21" s="289">
        <f>IF(AND(OR($A20="Holiday",$A21="Holiday"),
        ISNUMBER(MATCH(TRIM($B21),{"Phagwah","Good Friday","Easter Monday","Labour Day","Christmas","Eid ul Azha","Romans-2","Globe-12","Neptune P1"},0))),
   $I21,0)</f>
        <v/>
      </c>
      <c r="P21" s="289">
        <f>IF(OR($O$7="Canteen",$O$7="Head Office"),0,IF($I21&lt;=0,0,IF(AND($I20&lt;=0,OR(TRIM($J21)="Hebrews",TRIM($J21)="Romans",TRIM($J21)="Romans-2",TRIM($J21)="Globe",TRIM($J21)="Globe-12",TRIM($J21)="Neptune P1")),1,0)))</f>
        <v/>
      </c>
      <c r="Q21" s="290" t="n"/>
      <c r="R21" s="289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IF(AND($I20=0,$I21&gt;0),1,0),
      0
   ),
0))</f>
        <v/>
      </c>
      <c r="S21" s="289">
        <f>IF(OR($A20="Annual Leave",$A21="Annual Leave"),IF(AND($A20&lt;&gt;"Annual Leave",$A21="Annual Leave"),8,0),0)</f>
        <v/>
      </c>
      <c r="T21" s="291" t="n"/>
      <c r="U21" s="144">
        <f>MAX(0,40-Y21)</f>
        <v/>
      </c>
      <c r="V21" s="351">
        <f>IF(OR($C21="",$D21=""),0,
 IF(OR($A20="Holiday",$A21="Holiday"),0,
 IF(AND(NOT(OR($A20="Annual Leave",$A21="Annual Leave")),$A21="Off day"),0,
  IF($I20+$I21&gt;=8,IF($I20&gt;=8,0,8-$I20),$I21)
  )))</f>
        <v/>
      </c>
      <c r="W21" s="351">
        <f>MAX(0,V21-U21)</f>
        <v/>
      </c>
      <c r="X21" s="351">
        <f>IF(C21="","",C21-WEEKDAY(C21,1)+1)</f>
        <v/>
      </c>
      <c r="Y21" s="351">
        <f>SUMPRODUCT(($X$14:$X20=X21)*(($V$14:$V20)+($O$14:$O20)))+IF(X21=X14,$L$11,0)</f>
        <v/>
      </c>
      <c r="Z21" s="351" t="n"/>
      <c r="AA21" s="351" t="n"/>
      <c r="AB21" s="351" t="n"/>
      <c r="AC21" s="351" t="n"/>
      <c r="AD21" s="351" t="n"/>
      <c r="AE21" s="351" t="n"/>
      <c r="AF21" s="351" t="n"/>
    </row>
    <row r="22" ht="24" customHeight="1" s="348" thickBot="1">
      <c r="A22" s="170" t="inlineStr">
        <is>
          <t>On Day</t>
        </is>
      </c>
      <c r="B22" s="292" t="n"/>
      <c r="C22" s="97">
        <f>C20+1</f>
        <v/>
      </c>
      <c r="D22" s="44" t="n"/>
      <c r="E22" s="171">
        <f>IF(D22="", "",
 IF(D22=TIME(0,0,0), 0,
 IF(AND(D22&gt;=TIME(0,0,1), D22&lt;=TIME(2,0,0)), TIME(7,0,0),
 IF(AND(D22&gt;=TIME(6,0,0), D22&lt;=TIME(8,0,0)), TIME(12,0,0),
 IF(AND(D22&gt;TIME(8,0,0), D22&lt;=TIME(13,59,0)), TIME(15,0,0),
 IF(AND(D22&gt;=TIME(14,0,0), D22&lt;=TIME(17,59,0)), TIME(21,0,0),
 IF(AND(D22&gt;=TIME(18,0,0), D22&lt;=TIME(21,59,0)), TIME(0,0,0),
 IF(AND(D22&gt;=TIME(22,0,0), D22&lt;=TIME(23,59,59)), TIME(7,0,0), ""))))))))</f>
        <v/>
      </c>
      <c r="F22" s="172" t="n"/>
      <c r="G22" s="171">
        <f>IF(AND(D22&gt;=TIME(6,0,0),D22&lt;=TIME(8,0,0)),E22,"")</f>
        <v/>
      </c>
      <c r="H22" s="44" t="n"/>
      <c r="I22" s="45">
        <f>ROUND(IF(OR(D22="",E22="",E22=0),0,IF(H22="",MOD(E22-D22,1)*24,MOD(H22-D22,1)*24)),2)</f>
        <v/>
      </c>
      <c r="J22" s="173" t="n"/>
      <c r="K22" s="293" t="n"/>
      <c r="L22" s="271" t="n"/>
      <c r="M22" s="294">
        <f>MAX(0,V22-W22)</f>
        <v/>
      </c>
      <c r="N22" s="46">
        <f>(IF(OR($C22="",$D22=""),0,
 IF(OR($A22="Holiday",$A23="Holiday"),
    IF(ISNUMBER(MATCH(TRIM($B22),{"Phagwah","Good Friday","Easter Monday","Labour Day","Christmas","Eid ul Azha","Romans-2","Globe-12","Neptune P1"},0)),0,$I22),
 IF(AND(NOT(OR($A22="Annual Leave",$A23="Annual Leave")),$A22="Off day"),$I22,
  MAX(0,$I22-$V22)
  ))))+W22</f>
        <v/>
      </c>
      <c r="O22" s="46">
        <f>IF(AND(OR($A22="Holiday",$A23="Holiday"),
        ISNUMBER(MATCH(TRIM($B22),{"Phagwah","Good Friday","Easter Monday","Labour Day","Christmas","Eid ul Azha","Romans-2","Globe-12","Neptune P1"},0))),
   $I22,0)</f>
        <v/>
      </c>
      <c r="P22" s="46">
        <f>IF(OR($O$7="Canteen",$O$7="Head Office"),0,IF($I22&lt;=0,0,IF(OR(OR(TRIM($J22)="Hebrews",TRIM($J22)="Romans",TRIM($J22)="Romans-2",TRIM($J22)="Globe",TRIM($J22)="Globe-12",TRIM($J22)="Neptune P1"),AND($I23&gt;0,OR(TRIM($J23)="Hebrews",TRIM($J23)="Romans",TRIM($J23)="Romans-2",TRIM($J23)="Globe",TRIM($J23)="Globe-12",TRIM($J23)="Neptune P1"))),1,0)))</f>
        <v/>
      </c>
      <c r="Q22" s="47" t="n"/>
      <c r="R22" s="46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IF($I22&gt;0,1,0),
      0
   ),
0))</f>
        <v/>
      </c>
      <c r="S22" s="46">
        <f>IF(OR($A22="Annual Leave",$A23="Annual Leave"),IF($A22="Annual Leave",8,0),0)</f>
        <v/>
      </c>
      <c r="T22" s="48" t="n"/>
      <c r="U22" s="144">
        <f>MAX(0,40-Y22)</f>
        <v/>
      </c>
      <c r="V22" s="351">
        <f>IF(OR($C22="",$D22=""),0,
 IF(OR($A22="Holiday",$A23="Holiday"),0,
 IF(AND(NOT(OR($A22="Annual Leave",$A23="Annual Leave")),$A22="Off day"),0,
  IF($I22+$I23&gt;=8,IF($I22&gt;=8,8,$I22),$I22)
  )))</f>
        <v/>
      </c>
      <c r="W22" s="351">
        <f>MAX(0,V22-U22)</f>
        <v/>
      </c>
      <c r="X22" s="351">
        <f>IF(C22="","",C22-WEEKDAY(C22,1)+1)</f>
        <v/>
      </c>
      <c r="Y22" s="351">
        <f>SUMPRODUCT(($X$14:$X21=X22)*(($V$14:$V21)+($O$14:$O21)))+IF(X22=X14,$L$11,0)</f>
        <v/>
      </c>
      <c r="Z22" s="351" t="n"/>
      <c r="AA22" s="351" t="n"/>
      <c r="AB22" s="351" t="n"/>
      <c r="AC22" s="351" t="n"/>
      <c r="AD22" s="351" t="n"/>
      <c r="AE22" s="351" t="n"/>
      <c r="AF22" s="351" t="n"/>
    </row>
    <row r="23" ht="24" customHeight="1" s="348" thickBot="1">
      <c r="A23" s="170" t="inlineStr">
        <is>
          <t>On Day</t>
        </is>
      </c>
      <c r="B23" s="292" t="n"/>
      <c r="C23" s="98">
        <f>C22</f>
        <v/>
      </c>
      <c r="D23" s="49" t="n"/>
      <c r="E23" s="174">
        <f>IF(D23="", "",
 IF(D23=TIME(0,0,0), 0,
 IF(AND(D23&gt;=TIME(0,0,1), D23&lt;=TIME(2,0,0)), TIME(7,0,0),
 IF(AND(D23&gt;=TIME(6,0,0), D23&lt;=TIME(8,0,0)), TIME(12,0,0),
 IF(AND(D23&gt;TIME(8,0,0), D23&lt;=TIME(13,59,0)), TIME(15,0,0),
 IF(AND(D23&gt;=TIME(14,0,0), D23&lt;=TIME(17,59,0)), TIME(21,0,0),
 IF(AND(D23&gt;=TIME(18,0,0), D23&lt;=TIME(21,59,0)), TIME(0,0,0),
 IF(AND(D23&gt;=TIME(22,0,0), D23&lt;=TIME(23,59,59)), TIME(7,0,0), ""))))))))</f>
        <v/>
      </c>
      <c r="F23" s="175" t="n"/>
      <c r="G23" s="174">
        <f>IF(AND(D23&gt;=TIME(6,0,0),D23&lt;=TIME(8,0,0)),E23,"")</f>
        <v/>
      </c>
      <c r="H23" s="49" t="n"/>
      <c r="I23" s="50">
        <f>ROUND(IF(OR(D23="",E23="",E23=0),0,IF(H23="",MOD(E23-D23,1)*24,MOD(H23-D23,1)*24)),2)</f>
        <v/>
      </c>
      <c r="J23" s="173" t="n"/>
      <c r="K23" s="293" t="n"/>
      <c r="L23" s="271" t="n"/>
      <c r="M23" s="294">
        <f>MAX(0,V23-W23)</f>
        <v/>
      </c>
      <c r="N23" s="51">
        <f>(IF(OR($C23="",$D23=""),0,
 IF(OR($A22="Holiday",$A23="Holiday"),
    IF(ISNUMBER(MATCH(TRIM($B23),{"Phagwah","Good Friday","Easter Monday","Labour Day","Christmas","Eid ul Azha","Romans-2","Globe-12","Neptune P1"},0)),0,$I23),
 IF(AND(NOT(OR($A22="Annual Leave",$A23="Annual Leave")),$A23="Off day"),$I23,
  MAX(0,$I23-$V23)
  ))))+W23</f>
        <v/>
      </c>
      <c r="O23" s="51">
        <f>IF(AND(OR($A22="Holiday",$A23="Holiday"),
        ISNUMBER(MATCH(TRIM($B23),{"Phagwah","Good Friday","Easter Monday","Labour Day","Christmas","Eid ul Azha","Romans-2","Globe-12","Neptune P1"},0))),
   $I23,0)</f>
        <v/>
      </c>
      <c r="P23" s="51">
        <f>IF(OR($O$7="Canteen",$O$7="Head Office"),0,IF($I23&lt;=0,0,IF(AND($I22&lt;=0,OR(TRIM($J23)="Hebrews",TRIM($J23)="Romans",TRIM($J23)="Romans-2",TRIM($J23)="Globe",TRIM($J23)="Globe-12",TRIM($J23)="Neptune P1")),1,0)))</f>
        <v/>
      </c>
      <c r="Q23" s="52" t="n"/>
      <c r="R23" s="51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IF(AND($I22=0,$I23&gt;0),1,0),
      0
   ),
0))</f>
        <v/>
      </c>
      <c r="S23" s="51">
        <f>IF(OR($A22="Annual Leave",$A23="Annual Leave"),IF(AND($A22&lt;&gt;"Annual Leave",$A23="Annual Leave"),8,0),0)</f>
        <v/>
      </c>
      <c r="T23" s="53" t="n"/>
      <c r="U23" s="144">
        <f>MAX(0,40-Y23)</f>
        <v/>
      </c>
      <c r="V23" s="351">
        <f>IF(OR($C23="",$D23=""),0,
 IF(OR($A22="Holiday",$A23="Holiday"),0,
 IF(AND(NOT(OR($A22="Annual Leave",$A23="Annual Leave")),$A23="Off day"),0,
  IF($I22+$I23&gt;=8,IF($I22&gt;=8,0,8-$I22),$I23)
  )))</f>
        <v/>
      </c>
      <c r="W23" s="351">
        <f>MAX(0,V23-U23)</f>
        <v/>
      </c>
      <c r="X23" s="351">
        <f>IF(C23="","",C23-WEEKDAY(C23,1)+1)</f>
        <v/>
      </c>
      <c r="Y23" s="351">
        <f>SUMPRODUCT(($X$14:$X22=X23)*(($V$14:$V22)+($O$14:$O22)))+IF(X23=X14,$L$11,0)</f>
        <v/>
      </c>
      <c r="Z23" s="351" t="n"/>
      <c r="AA23" s="351" t="n"/>
      <c r="AB23" s="351" t="n"/>
      <c r="AC23" s="351" t="n"/>
      <c r="AD23" s="351" t="n"/>
      <c r="AE23" s="351" t="n"/>
      <c r="AF23" s="351" t="n"/>
    </row>
    <row r="24" ht="24" customHeight="1" s="348" thickBot="1">
      <c r="A24" s="154" t="inlineStr">
        <is>
          <t>On Day</t>
        </is>
      </c>
      <c r="B24" s="273" t="n"/>
      <c r="C24" s="90">
        <f>C22+1</f>
        <v/>
      </c>
      <c r="D24" s="8" t="n"/>
      <c r="E24" s="155">
        <f>IF(D24="", "",
 IF(D24=TIME(0,0,0), 0,
 IF(AND(D24&gt;=TIME(0,0,1), D24&lt;=TIME(2,0,0)), TIME(7,0,0),
 IF(AND(D24&gt;=TIME(6,0,0), D24&lt;=TIME(8,0,0)), TIME(12,0,0),
 IF(AND(D24&gt;TIME(8,0,0), D24&lt;=TIME(13,59,0)), TIME(15,0,0),
 IF(AND(D24&gt;=TIME(14,0,0), D24&lt;=TIME(17,59,0)), TIME(21,0,0),
 IF(AND(D24&gt;=TIME(18,0,0), D24&lt;=TIME(21,59,0)), TIME(0,0,0),
 IF(AND(D24&gt;=TIME(22,0,0), D24&lt;=TIME(23,59,59)), TIME(7,0,0), ""))))))))</f>
        <v/>
      </c>
      <c r="F24" s="156" t="n"/>
      <c r="G24" s="155">
        <f>IF(AND(D24&gt;=TIME(6,0,0),D24&lt;=TIME(8,0,0)),E24,"")</f>
        <v/>
      </c>
      <c r="H24" s="8" t="n"/>
      <c r="I24" s="30">
        <f>ROUND(IF(OR(D24="",E24="",E24=0),0,IF(H24="",MOD(E24-D24,1)*24,MOD(H24-D24,1)*24)),2)</f>
        <v/>
      </c>
      <c r="J24" s="157" t="n"/>
      <c r="K24" s="274" t="n"/>
      <c r="L24" s="271" t="n"/>
      <c r="M24" s="275">
        <f>MAX(0,V24-W24)</f>
        <v/>
      </c>
      <c r="N24" s="9">
        <f>(IF(OR($C24="",$D24=""),0,
 IF(OR($A24="Holiday",$A25="Holiday"),
    IF(ISNUMBER(MATCH(TRIM($B24),{"Phagwah","Good Friday","Easter Monday","Labour Day","Christmas","Eid ul Azha","Romans-2","Globe-12","Neptune P1"},0)),0,$I24),
 IF(AND(NOT(OR($A24="Annual Leave",$A25="Annual Leave")),$A24="Off day"),$I24,
  MAX(0,$I24-$V24)
  ))))+W24</f>
        <v/>
      </c>
      <c r="O24" s="9">
        <f>IF(AND(OR($A24="Holiday",$A25="Holiday"),
        ISNUMBER(MATCH(TRIM($B24),{"Phagwah","Good Friday","Easter Monday","Labour Day","Christmas","Eid ul Azha","Romans-2","Globe-12","Neptune P1"},0))),
   $I24,0)</f>
        <v/>
      </c>
      <c r="P24" s="9">
        <f>IF(OR($O$7="Canteen",$O$7="Head Office"),0,IF($I24&lt;=0,0,IF(OR(OR(TRIM($J24)="Hebrews",TRIM($J24)="Romans",TRIM($J24)="Romans-2",TRIM($J24)="Globe",TRIM($J24)="Globe-12",TRIM($J24)="Neptune P1"),AND($I25&gt;0,OR(TRIM($J25)="Hebrews",TRIM($J25)="Romans",TRIM($J25)="Romans-2",TRIM($J25)="Globe",TRIM($J25)="Globe-12",TRIM($J25)="Neptune P1"))),1,0)))</f>
        <v/>
      </c>
      <c r="Q24" s="10" t="n"/>
      <c r="R24" s="9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IF($I24&gt;0,1,0),
      0
   ),
0))</f>
        <v/>
      </c>
      <c r="S24" s="9">
        <f>IF(OR($A24="Annual Leave",$A25="Annual Leave"),IF($A24="Annual Leave",8,0),0)</f>
        <v/>
      </c>
      <c r="T24" s="91" t="n"/>
      <c r="U24" s="144">
        <f>MAX(0,40-Y24)</f>
        <v/>
      </c>
      <c r="V24" s="351">
        <f>IF(OR($C24="",$D24=""),0,
 IF(OR($A24="Holiday",$A25="Holiday"),0,
 IF(AND(NOT(OR($A24="Annual Leave",$A25="Annual Leave")),$A24="Off day"),0,
  IF($I24+$I25&gt;=8,IF($I24&gt;=8,8,$I24),$I24)
  )))</f>
        <v/>
      </c>
      <c r="W24" s="351">
        <f>MAX(0,V24-U24)</f>
        <v/>
      </c>
      <c r="X24" s="351">
        <f>IF(C24="","",C24-WEEKDAY(C24,1)+1)</f>
        <v/>
      </c>
      <c r="Y24" s="351">
        <f>SUMPRODUCT(($X$14:$X23=X24)*(($V$14:$V23)+($O$14:$O23)))+IF(X24=X14,$L$11,0)</f>
        <v/>
      </c>
      <c r="Z24" s="351" t="n"/>
      <c r="AA24" s="351" t="n"/>
      <c r="AB24" s="351" t="n"/>
      <c r="AC24" s="351" t="n"/>
      <c r="AD24" s="351" t="n"/>
      <c r="AE24" s="351" t="n"/>
      <c r="AF24" s="351" t="n"/>
    </row>
    <row r="25" ht="24" customHeight="1" s="348" thickBot="1">
      <c r="A25" s="154" t="inlineStr">
        <is>
          <t>On Day</t>
        </is>
      </c>
      <c r="B25" s="273" t="n"/>
      <c r="C25" s="90">
        <f>C24</f>
        <v/>
      </c>
      <c r="D25" s="276" t="n"/>
      <c r="E25" s="277">
        <f>IF(D25="", "",
 IF(D25=TIME(0,0,0), 0,
 IF(AND(D25&gt;=TIME(0,0,1), D25&lt;=TIME(2,0,0)), TIME(7,0,0),
 IF(AND(D25&gt;=TIME(6,0,0), D25&lt;=TIME(8,0,0)), TIME(12,0,0),
 IF(AND(D25&gt;TIME(8,0,0), D25&lt;=TIME(13,59,0)), TIME(15,0,0),
 IF(AND(D25&gt;=TIME(14,0,0), D25&lt;=TIME(17,59,0)), TIME(21,0,0),
 IF(AND(D25&gt;=TIME(18,0,0), D25&lt;=TIME(21,59,0)), TIME(0,0,0),
 IF(AND(D25&gt;=TIME(22,0,0), D25&lt;=TIME(23,59,59)), TIME(7,0,0), ""))))))))</f>
        <v/>
      </c>
      <c r="F25" s="156" t="n"/>
      <c r="G25" s="277">
        <f>IF(AND(D25&gt;=TIME(6,0,0),D25&lt;=TIME(8,0,0)),E25,"")</f>
        <v/>
      </c>
      <c r="H25" s="276" t="n"/>
      <c r="I25" s="30">
        <f>ROUND(IF(OR(D25="",E25="",E25=0),0,IF(H25="",MOD(E25-D25,1)*24,MOD(H25-D25,1)*24)),2)</f>
        <v/>
      </c>
      <c r="J25" s="158" t="n"/>
      <c r="K25" s="274" t="n"/>
      <c r="L25" s="271" t="n"/>
      <c r="M25" s="275">
        <f>MAX(0,V25-W25)</f>
        <v/>
      </c>
      <c r="N25" s="278">
        <f>(IF(OR($C25="",$D25=""),0,
 IF(OR($A24="Holiday",$A25="Holiday"),
    IF(ISNUMBER(MATCH(TRIM($B25),{"Phagwah","Good Friday","Easter Monday","Labour Day","Christmas","Eid ul Azha","Romans-2","Globe-12","Neptune P1"},0)),0,$I25),
 IF(AND(NOT(OR($A24="Annual Leave",$A25="Annual Leave")),$A25="Off day"),$I25,
  MAX(0,$I25-$V25)
  ))))+W25</f>
        <v/>
      </c>
      <c r="O25" s="278">
        <f>IF(AND(OR($A24="Holiday",$A25="Holiday"),
        ISNUMBER(MATCH(TRIM($B25),{"Phagwah","Good Friday","Easter Monday","Labour Day","Christmas","Eid ul Azha","Romans-2","Globe-12","Neptune P1"},0))),
   $I25,0)</f>
        <v/>
      </c>
      <c r="P25" s="278">
        <f>IF(OR($O$7="Canteen",$O$7="Head Office"),0,IF($I25&lt;=0,0,IF(AND($I24&lt;=0,OR(TRIM($J25)="Hebrews",TRIM($J25)="Romans",TRIM($J25)="Romans-2",TRIM($J25)="Globe",TRIM($J25)="Globe-12",TRIM($J25)="Neptune P1")),1,0)))</f>
        <v/>
      </c>
      <c r="Q25" s="279" t="n"/>
      <c r="R25" s="278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IF(AND($I24=0,$I25&gt;0),1,0),
      0
   ),
0))</f>
        <v/>
      </c>
      <c r="S25" s="278">
        <f>IF(OR($A24="Annual Leave",$A25="Annual Leave"),IF(AND($A24&lt;&gt;"Annual Leave",$A25="Annual Leave"),8,0),0)</f>
        <v/>
      </c>
      <c r="T25" s="280" t="n"/>
      <c r="U25" s="144">
        <f>MAX(0,40-Y25)</f>
        <v/>
      </c>
      <c r="V25" s="351">
        <f>IF(OR($C25="",$D25=""),0,
 IF(OR($A24="Holiday",$A25="Holiday"),0,
 IF(AND(NOT(OR($A24="Annual Leave",$A25="Annual Leave")),$A25="Off day"),0,
  IF($I24+$I25&gt;=8,IF($I24&gt;=8,0,8-$I24),$I25)
  )))</f>
        <v/>
      </c>
      <c r="W25" s="351">
        <f>MAX(0,V25-U25)</f>
        <v/>
      </c>
      <c r="X25" s="351">
        <f>IF(C25="","",C25-WEEKDAY(C25,1)+1)</f>
        <v/>
      </c>
      <c r="Y25" s="351">
        <f>SUMPRODUCT(($X$14:$X24=X25)*(($V$14:$V24)+($O$14:$O24)))+IF(X25=X14,$L$11,0)</f>
        <v/>
      </c>
      <c r="Z25" s="351" t="n"/>
      <c r="AA25" s="351" t="n"/>
      <c r="AB25" s="351" t="n"/>
      <c r="AC25" s="351" t="n"/>
      <c r="AD25" s="351" t="n"/>
      <c r="AE25" s="351" t="n"/>
      <c r="AF25" s="351" t="n"/>
    </row>
    <row r="26" ht="24" customHeight="1" s="348" thickBot="1">
      <c r="A26" s="159" t="inlineStr">
        <is>
          <t>On Day</t>
        </is>
      </c>
      <c r="B26" s="281" t="n"/>
      <c r="C26" s="92">
        <f>C24+1</f>
        <v/>
      </c>
      <c r="D26" s="31" t="n"/>
      <c r="E26" s="160">
        <f>IF(D26="", "",
 IF(D26=TIME(0,0,0), 0,
 IF(AND(D26&gt;=TIME(0,0,1), D26&lt;=TIME(2,0,0)), TIME(7,0,0),
 IF(AND(D26&gt;=TIME(6,0,0), D26&lt;=TIME(8,0,0)), TIME(12,0,0),
 IF(AND(D26&gt;TIME(8,0,0), D26&lt;=TIME(13,59,0)), TIME(15,0,0),
 IF(AND(D26&gt;=TIME(14,0,0), D26&lt;=TIME(17,59,0)), TIME(21,0,0),
 IF(AND(D26&gt;=TIME(18,0,0), D26&lt;=TIME(21,59,0)), TIME(0,0,0),
 IF(AND(D26&gt;=TIME(22,0,0), D26&lt;=TIME(23,59,59)), TIME(7,0,0), ""))))))))</f>
        <v/>
      </c>
      <c r="F26" s="161" t="n"/>
      <c r="G26" s="160">
        <f>IF(AND(D26&gt;=TIME(6,0,0),D26&lt;=TIME(8,0,0)),E26,"")</f>
        <v/>
      </c>
      <c r="H26" s="31" t="n"/>
      <c r="I26" s="32">
        <f>ROUND(IF(OR(D26="",E26="",E26=0),0,IF(H26="",MOD(E26-D26,1)*24,MOD(H26-D26,1)*24)),2)</f>
        <v/>
      </c>
      <c r="J26" s="162" t="n"/>
      <c r="K26" s="282" t="n"/>
      <c r="L26" s="271" t="n"/>
      <c r="M26" s="283">
        <f>MAX(0,V26-W26)</f>
        <v/>
      </c>
      <c r="N26" s="33">
        <f>(IF(OR($C26="",$D26=""),0,
 IF(OR($A26="Holiday",$A27="Holiday"),
    IF(ISNUMBER(MATCH(TRIM($B26),{"Phagwah","Good Friday","Easter Monday","Labour Day","Christmas","Eid ul Azha","Romans-2","Globe-12","Neptune P1"},0)),0,$I26),
 IF(AND(NOT(OR($A26="Annual Leave",$A27="Annual Leave")),$A26="Off day"),$I26,
  MAX(0,$I26-$V26)
  ))))+W26</f>
        <v/>
      </c>
      <c r="O26" s="33">
        <f>IF(AND(OR($A26="Holiday",$A27="Holiday"),
        ISNUMBER(MATCH(TRIM($B26),{"Phagwah","Good Friday","Easter Monday","Labour Day","Christmas","Eid ul Azha","Romans-2","Globe-12","Neptune P1"},0))),
   $I26,0)</f>
        <v/>
      </c>
      <c r="P26" s="33">
        <f>IF(OR($O$7="Canteen",$O$7="Head Office"),0,IF($I26&lt;=0,0,IF(OR(OR(TRIM($J26)="Hebrews",TRIM($J26)="Romans",TRIM($J26)="Romans-2",TRIM($J26)="Globe",TRIM($J26)="Globe-12",TRIM($J26)="Neptune P1"),AND($I27&gt;0,OR(TRIM($J27)="Hebrews",TRIM($J27)="Romans",TRIM($J27)="Romans-2",TRIM($J27)="Globe",TRIM($J27)="Globe-12",TRIM($J27)="Neptune P1"))),1,0)))</f>
        <v/>
      </c>
      <c r="Q26" s="34" t="n"/>
      <c r="R26" s="33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IF($I26&gt;0,1,0),
      0
   ),
0))</f>
        <v/>
      </c>
      <c r="S26" s="33">
        <f>IF(OR($A26="Annual Leave",$A27="Annual Leave"),IF($A26="Annual Leave",8,0),0)</f>
        <v/>
      </c>
      <c r="T26" s="35" t="n"/>
      <c r="U26" s="144">
        <f>MAX(0,40-Y26)</f>
        <v/>
      </c>
      <c r="V26" s="351">
        <f>IF(OR($C26="",$D26=""),0,
 IF(OR($A26="Holiday",$A27="Holiday"),0,
 IF(AND(NOT(OR($A26="Annual Leave",$A27="Annual Leave")),$A26="Off day"),0,
  IF($I26+$I27&gt;=8,IF($I26&gt;=8,8,$I26),$I26)
  )))</f>
        <v/>
      </c>
      <c r="W26" s="351">
        <f>MAX(0,V26-U26)</f>
        <v/>
      </c>
      <c r="X26" s="351">
        <f>IF(C26="","",C26-WEEKDAY(C26,1)+1)</f>
        <v/>
      </c>
      <c r="Y26" s="351">
        <f>SUMPRODUCT(($X$14:$X25=X26)*(($V$14:$V25)+($O$14:$O25)))+IF(X26=X14,$L$11,0)</f>
        <v/>
      </c>
      <c r="Z26" s="351" t="n"/>
      <c r="AA26" s="351" t="n"/>
      <c r="AB26" s="351" t="n"/>
      <c r="AC26" s="351" t="n"/>
      <c r="AD26" s="351" t="n"/>
      <c r="AE26" s="351" t="n"/>
      <c r="AF26" s="351" t="n"/>
    </row>
    <row r="27" ht="24" customHeight="1" s="348" thickBot="1">
      <c r="A27" s="159" t="inlineStr">
        <is>
          <t>On Day</t>
        </is>
      </c>
      <c r="B27" s="281" t="n"/>
      <c r="C27" s="93">
        <f>C26</f>
        <v/>
      </c>
      <c r="D27" s="36" t="n"/>
      <c r="E27" s="163">
        <f>IF(D27="", "",
 IF(D27=TIME(0,0,0), 0,
 IF(AND(D27&gt;=TIME(0,0,1), D27&lt;=TIME(2,0,0)), TIME(7,0,0),
 IF(AND(D27&gt;=TIME(6,0,0), D27&lt;=TIME(8,0,0)), TIME(12,0,0),
 IF(AND(D27&gt;TIME(8,0,0), D27&lt;=TIME(13,59,0)), TIME(15,0,0),
 IF(AND(D27&gt;=TIME(14,0,0), D27&lt;=TIME(17,59,0)), TIME(21,0,0),
 IF(AND(D27&gt;=TIME(18,0,0), D27&lt;=TIME(21,59,0)), TIME(0,0,0),
 IF(AND(D27&gt;=TIME(22,0,0), D27&lt;=TIME(23,59,59)), TIME(7,0,0), ""))))))))</f>
        <v/>
      </c>
      <c r="F27" s="164" t="n"/>
      <c r="G27" s="163">
        <f>IF(AND(D27&gt;=TIME(6,0,0),D27&lt;=TIME(8,0,0)),E27,"")</f>
        <v/>
      </c>
      <c r="H27" s="36" t="n"/>
      <c r="I27" s="37">
        <f>ROUND(IF(OR(D27="",E27="",E27=0),0,IF(H27="",MOD(E27-D27,1)*24,MOD(H27-D27,1)*24)),2)</f>
        <v/>
      </c>
      <c r="J27" s="162" t="n"/>
      <c r="K27" s="282" t="n"/>
      <c r="L27" s="271" t="n"/>
      <c r="M27" s="283">
        <f>MAX(0,V27-W27)</f>
        <v/>
      </c>
      <c r="N27" s="38">
        <f>(IF(OR($C27="",$D27=""),0,
 IF(OR($A26="Holiday",$A27="Holiday"),
    IF(ISNUMBER(MATCH(TRIM($B27),{"Phagwah","Good Friday","Easter Monday","Labour Day","Christmas","Eid ul Azha","Romans-2","Globe-12","Neptune P1"},0)),0,$I27),
 IF(AND(NOT(OR($A26="Annual Leave",$A27="Annual Leave")),$A27="Off day"),$I27,
  MAX(0,$I27-$V27)
  ))))+W27</f>
        <v/>
      </c>
      <c r="O27" s="38">
        <f>IF(AND(OR($A26="Holiday",$A27="Holiday"),
        ISNUMBER(MATCH(TRIM($B27),{"Phagwah","Good Friday","Easter Monday","Labour Day","Christmas","Eid ul Azha","Romans-2","Globe-12","Neptune P1"},0))),
   $I27,0)</f>
        <v/>
      </c>
      <c r="P27" s="38">
        <f>IF(OR($O$7="Canteen",$O$7="Head Office"),0,IF($I27&lt;=0,0,IF(AND($I26&lt;=0,OR(TRIM($J27)="Hebrews",TRIM($J27)="Romans",TRIM($J27)="Romans-2",TRIM($J27)="Globe",TRIM($J27)="Globe-12",TRIM($J27)="Neptune P1")),1,0)))</f>
        <v/>
      </c>
      <c r="Q27" s="39" t="n"/>
      <c r="R27" s="38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IF(AND($I26=0,$I27&gt;0),1,0),
      0
   ),
0))</f>
        <v/>
      </c>
      <c r="S27" s="38">
        <f>IF(OR($A26="Annual Leave",$A27="Annual Leave"),IF(AND($A26&lt;&gt;"Annual Leave",$A27="Annual Leave"),8,0),0)</f>
        <v/>
      </c>
      <c r="T27" s="40" t="n"/>
      <c r="U27" s="144">
        <f>MAX(0,40-Y27)</f>
        <v/>
      </c>
      <c r="V27" s="351">
        <f>IF(OR($C27="",$D27=""),0,
 IF(OR($A26="Holiday",$A27="Holiday"),0,
 IF(AND(NOT(OR($A26="Annual Leave",$A27="Annual Leave")),$A27="Off day"),0,
  IF($I26+$I27&gt;=8,IF($I26&gt;=8,0,8-$I26),$I27)
  )))</f>
        <v/>
      </c>
      <c r="W27" s="351">
        <f>MAX(0,V27-U27)</f>
        <v/>
      </c>
      <c r="X27" s="351">
        <f>IF(C27="","",C27-WEEKDAY(C27,1)+1)</f>
        <v/>
      </c>
      <c r="Y27" s="351">
        <f>SUMPRODUCT(($X$14:$X26=X27)*(($V$14:$V26)+($O$14:$O26)))+IF(X27=X14,$L$11,0)</f>
        <v/>
      </c>
      <c r="Z27" s="351" t="n"/>
      <c r="AA27" s="351" t="n"/>
      <c r="AB27" s="351" t="n"/>
      <c r="AC27" s="351" t="n"/>
      <c r="AD27" s="351" t="n"/>
      <c r="AE27" s="351" t="n"/>
      <c r="AF27" s="351" t="n"/>
    </row>
    <row r="28" ht="24" customHeight="1" s="348" thickBot="1">
      <c r="A28" s="176" t="n"/>
      <c r="B28" s="176" t="n"/>
      <c r="C28" s="145" t="n"/>
      <c r="D28" s="6" t="n"/>
      <c r="E28" s="14" t="n"/>
      <c r="F28" s="6" t="n"/>
      <c r="G28" s="6" t="n"/>
      <c r="H28" s="336" t="n"/>
      <c r="I28" s="351" t="n"/>
      <c r="J28" s="336" t="n"/>
      <c r="K28" s="336" t="n"/>
      <c r="L28" s="336" t="n"/>
      <c r="M28" s="99">
        <f>MAX(0,V28-W28)</f>
        <v/>
      </c>
      <c r="N28" s="99">
        <f>(IF(OR($C28="",$D28=""),0,
 IF(OR($A28="Holiday",$A29="Holiday"),
    IF(ISNUMBER(MATCH(TRIM($B28),{"Phagwah","Good Friday","Easter Monday","Labour Day","Christmas","Eid ul Azha","Romans-2","Globe-12","Neptune P1"},0)),0,$I28),
 IF(AND(NOT(OR($A28="Annual Leave",$A29="Annual Leave")),$A28="Off day"),$I28,
  MAX(0,$I28-$V28)
  ))))+W28</f>
        <v/>
      </c>
      <c r="O28" s="99">
        <f>IF(AND(OR($A28="Holiday",$A29="Holiday"),
        ISNUMBER(MATCH(TRIM($B28),{"Phagwah","Good Friday","Easter Monday","Labour Day","Christmas","Eid ul Azha","Romans-2","Globe-12","Neptune P1"},0))),
   $I28,0)</f>
        <v/>
      </c>
      <c r="P28" s="99">
        <f>IF(OR($O$7="Canteen",$O$7="Head Office"),0,IF($I28&lt;=0,0,IF(OR(OR(TRIM($J28)="Hebrews",TRIM($J28)="Romans",TRIM($J28)="Romans-2",TRIM($J28)="Globe",TRIM($J28)="Globe-12",TRIM($J28)="Neptune P1"),AND($I29&gt;0,OR(TRIM($J29)="Hebrews",TRIM($J29)="Romans",TRIM($J29)="Romans-2",TRIM($J29)="Globe",TRIM($J29)="Globe-12",TRIM($J29)="Neptune P1"))),1,0)))</f>
        <v/>
      </c>
      <c r="Q28" s="178" t="n"/>
      <c r="R28" s="15" t="n"/>
      <c r="S28" s="99">
        <f>IF(OR($A28="Annual Leave",$A29="Annual Leave"),IF($A28="Annual Leave",8,0),0)</f>
        <v/>
      </c>
      <c r="T28" s="100">
        <f>SUM(T14:T27)</f>
        <v/>
      </c>
      <c r="U28" s="144">
        <f>MAX(0,40-Y28)</f>
        <v/>
      </c>
      <c r="V28" s="351">
        <f>IF(OR($C28="",$D28=""),0,
 IF(OR($A28="Holiday",$A29="Holiday"),0,
 IF(AND(NOT(OR($A28="Annual Leave",$A29="Annual Leave")),$A28="Off day"),0,
  IF($I28+$I29&gt;=8,IF($I28&gt;=8,8,$I28),$I28)
  )))</f>
        <v/>
      </c>
      <c r="W28" s="351">
        <f>MAX(0,V28-U28)</f>
        <v/>
      </c>
      <c r="X28" s="351">
        <f>IF(C28="","",C28-WEEKDAY(C28,1)+1)</f>
        <v/>
      </c>
      <c r="Y28" s="351">
        <f>SUMPRODUCT(($X$14:$X27=X28)*(($V$14:$V27)+($O$14:$O27)))+IF(X28=X14,$L$11,0)</f>
        <v/>
      </c>
      <c r="Z28" s="351" t="n"/>
      <c r="AA28" s="351" t="n"/>
      <c r="AB28" s="351" t="n"/>
      <c r="AC28" s="351" t="n"/>
      <c r="AD28" s="351" t="n"/>
      <c r="AE28" s="351" t="n"/>
      <c r="AF28" s="351" t="n"/>
    </row>
    <row r="29" hidden="1" ht="15.75" customHeight="1" s="348" thickBot="1">
      <c r="A29" s="179" t="n"/>
      <c r="B29" s="176" t="n"/>
      <c r="C29" s="145" t="n"/>
      <c r="D29" s="6" t="n"/>
      <c r="E29" s="295">
        <f>IF(D29="", "",
 IF(D29=TIME(0,0,0), 0,
 IF(AND(D29&gt;=TIME(0,0,1), D29&lt;=TIME(2,0,0)), TIME(7,0,0),
 IF(AND(D29&gt;=TIME(6,0,0), D29&lt;=TIME(8,0,0)), TIME(12,0,0),
 IF(AND(D29&gt;TIME(8,0,0), D29&lt;=TIME(13,59,0)), TIME(15,0,0),
 IF(AND(D29&gt;=TIME(14,0,0), D29&lt;=TIME(17,59,0)), TIME(21,0,0),
 IF(AND(D29&gt;=TIME(18,0,0), D29&lt;=TIME(21,59,0)), TIME(0,0,0),
 IF(AND(D29&gt;=TIME(22,0,0), D29&lt;=TIME(23,59,59)), TIME(7,0,0), ""))))))))</f>
        <v/>
      </c>
      <c r="F29" s="6" t="n"/>
      <c r="G29" s="6" t="n"/>
      <c r="H29" s="6" t="n"/>
      <c r="I29" s="6" t="n"/>
      <c r="J29" s="6" t="n"/>
      <c r="K29" s="6" t="n"/>
      <c r="L29" s="6" t="n"/>
      <c r="M29" s="4">
        <f>MAX(0,V29-W29)</f>
        <v/>
      </c>
      <c r="N29" s="4">
        <f>(IF(OR($C29="",$D29=""),0,
 IF(OR($A28="Holiday",$A29="Holiday"),
    IF(ISNUMBER(MATCH(TRIM($B29),{"Phagwah","Good Friday","Easter Monday","Labour Day","Christmas","Eid ul Azha","Romans-2","Globe-12","Neptune P1"},0)),0,$I29),
 IF(AND(NOT(OR($A28="Annual Leave",$A29="Annual Leave")),$A29="Off day"),$I29,
  MAX(0,$I29-$V29)
  ))))+W29</f>
        <v/>
      </c>
      <c r="O29" s="4">
        <f>IF(AND(OR($A28="Holiday",$A29="Holiday"),
        ISNUMBER(MATCH(TRIM($B29),{"Phagwah","Good Friday","Easter Monday","Labour Day","Christmas","Eid ul Azha","Romans-2","Globe-12","Neptune P1"},0))),
   $I29,0)</f>
        <v/>
      </c>
      <c r="P29" s="4">
        <f>IF(OR($O$7="Canteen",$O$7="Head Office"),0,IF($I29&lt;=0,0,IF(AND($I28&lt;=0,OR(TRIM($J29)="Hebrews",TRIM($J29)="Romans",TRIM($J29)="Romans-2",TRIM($J29)="Globe",TRIM($J29)="Globe-12",TRIM($J29)="Neptune P1")),1,0)))</f>
        <v/>
      </c>
      <c r="Q29" s="6" t="n"/>
      <c r="R29" s="296">
        <f>IF(OR($O$7="Canteen",$O$7="Head Office"),0,IF(
  AND(
    SUMIFS(I:I, C:C, C29) &gt;= 8,
    COUNTIFS(C$14:C29, C29)=1,
    OR(
      TEXT(D29,"hh:mm:ss")="07:00:00",
      TEXT(D29,"hh:mm:ss")="15:00:00",
      TEXT(D29,"hh:mm:ss")="23:00:00",
      TEXT(D30,"hh:mm:ss")="07:00:00",
      TEXT(D30,"hh:mm:ss")="15:00:00",
      TEXT(D30,"hh:mm:ss")="23:00:00"
    )
  ),
  1,
  0
))</f>
        <v/>
      </c>
      <c r="S29" s="4">
        <f>IF(OR($A28="Annual Leave",$A29="Annual Leave"),IF(AND($A28&lt;&gt;"Annual Leave",$A29="Annual Leave"),8,0),0)</f>
        <v/>
      </c>
      <c r="T29" s="146" t="n"/>
      <c r="U29" s="351">
        <f>MAX(0,40-Y29)</f>
        <v/>
      </c>
      <c r="V29" s="351">
        <f>IF(OR($C29="",$D29=""),0,
 IF(OR($A28="Holiday",$A29="Holiday"),0,
 IF(AND(NOT(OR($A28="Annual Leave",$A29="Annual Leave")),$A29="Off day"),0,
  IF($I28+$I29&gt;=8,IF($I28&gt;=8,0,8-$I28),$I29)
  )))</f>
        <v/>
      </c>
      <c r="W29" s="351">
        <f>MAX(0,V29-U29)</f>
        <v/>
      </c>
      <c r="X29" s="351">
        <f>IF(C29="","",C29-WEEKDAY(C29,1)+1)</f>
        <v/>
      </c>
      <c r="Y29" s="351">
        <f>SUMPRODUCT(($X$14:$X28=X29)*(($V$14:$V28)+($O$14:$O28)))+IF(X29=X14,$L$11,0)</f>
        <v/>
      </c>
      <c r="Z29" s="351" t="n"/>
      <c r="AA29" s="351" t="n"/>
      <c r="AB29" s="351" t="n"/>
      <c r="AC29" s="351" t="n"/>
      <c r="AD29" s="351" t="n"/>
      <c r="AE29" s="351" t="n"/>
      <c r="AF29" s="351" t="n"/>
    </row>
    <row r="30" ht="24" customHeight="1" s="348" thickBot="1">
      <c r="A30" s="147" t="inlineStr">
        <is>
          <t>On Day</t>
        </is>
      </c>
      <c r="B30" s="180" t="n"/>
      <c r="C30" s="88">
        <f>C27+1</f>
        <v/>
      </c>
      <c r="D30" s="54" t="n"/>
      <c r="E30" s="148">
        <f>IF(D30="", "",
 IF(D30=TIME(0,0,0), 0,
 IF(AND(D30&gt;=TIME(0,0,1), D30&lt;=TIME(2,0,0)), TIME(7,0,0),
 IF(AND(D30&gt;=TIME(6,0,0), D30&lt;=TIME(8,0,0)), TIME(12,0,0),
 IF(AND(D30&gt;TIME(8,0,0), D30&lt;=TIME(13,59,0)), TIME(15,0,0),
 IF(AND(D30&gt;=TIME(14,0,0), D30&lt;=TIME(17,59,0)), TIME(21,0,0),
 IF(AND(D30&gt;=TIME(18,0,0), D30&lt;=TIME(21,59,0)), TIME(0,0,0),
 IF(AND(D30&gt;=TIME(22,0,0), D30&lt;=TIME(23,59,59)), TIME(7,0,0), ""))))))))</f>
        <v/>
      </c>
      <c r="F30" s="149" t="n"/>
      <c r="G30" s="148">
        <f>IF(AND(D30&gt;=TIME(6,0,0),D30&lt;=TIME(8,0,0)),E30,"")</f>
        <v/>
      </c>
      <c r="H30" s="54" t="n"/>
      <c r="I30" s="55">
        <f>ROUND(IF(OR(D30="",E30="",E30=0),0,IF(H30="",MOD(E30-D30,1)*24,MOD(H30-D30,1)*24)),2)</f>
        <v/>
      </c>
      <c r="J30" s="150" t="n"/>
      <c r="K30" s="270" t="n"/>
      <c r="L30" s="181" t="n"/>
      <c r="M30" s="272">
        <f>MAX(0,V30-W30)</f>
        <v/>
      </c>
      <c r="N30" s="56">
        <f>(IF(OR($C30="",$D30=""),0,
 IF(OR($A30="Holiday",$A31="Holiday"),
    IF(ISNUMBER(MATCH(TRIM($B30),{"Phagwah","Good Friday","Easter Monday","Labour Day","Christmas","Eid ul Azha","Romans-2","Globe-12","Neptune P1"},0)),0,$I30),
 IF(AND(NOT(OR($A30="Annual Leave",$A31="Annual Leave")),$A30="Off day"),$I30,
  MAX(0,$I30-$V30)
  ))))+W30</f>
        <v/>
      </c>
      <c r="O30" s="56">
        <f>IF(AND(OR($A30="Holiday",$A31="Holiday"),
        ISNUMBER(MATCH(TRIM($B30),{"Phagwah","Good Friday","Easter Monday","Labour Day","Christmas","Eid ul Azha","Romans-2","Globe-12","Neptune P1"},0))),
   $I30,0)</f>
        <v/>
      </c>
      <c r="P30" s="56">
        <f>IF(OR($O$7="Canteen",$O$7="Head Office"),0,IF($I30&lt;=0,0,IF(OR(OR(TRIM($J30)="Hebrews",TRIM($J30)="Romans",TRIM($J30)="Romans-2",TRIM($J30)="Globe",TRIM($J30)="Globe-12",TRIM($J30)="Neptune P1"),AND($I31&gt;0,OR(TRIM($J31)="Hebrews",TRIM($J31)="Romans",TRIM($J31)="Romans-2",TRIM($J31)="Globe",TRIM($J31)="Globe-12",TRIM($J31)="Neptune P1"))),1,0)))</f>
        <v/>
      </c>
      <c r="Q30" s="57" t="n"/>
      <c r="R30" s="56">
        <f>IF(OR($O$7="Canteen",$O$7="Head Office"),0,IF(
  AND(
    SUMIFS(I:I, C:C, C30) &gt;= 8,
    COUNTIFS(C$14:C30, C30)=1,
    OR(
      TEXT(D30,"hh:mm:ss")="07:00:00",
      TEXT(D30,"hh:mm:ss")="15:00:00",
      TEXT(D30,"hh:mm:ss")="23:00:00",
      TEXT(D31,"hh:mm:ss")="07:00:00",
      TEXT(D31,"hh:mm:ss")="15:00:00",
      TEXT(D31,"hh:mm:ss")="23:00:00"
    )
  ),
  1,
  0
))</f>
        <v/>
      </c>
      <c r="S30" s="56">
        <f>IF(OR($A30="Annual Leave",$A31="Annual Leave"),IF($A30="Annual Leave",8,0),0)</f>
        <v/>
      </c>
      <c r="T30" s="58" t="n"/>
      <c r="U30" s="144">
        <f>MAX(0,40-Y30)</f>
        <v/>
      </c>
      <c r="V30" s="151">
        <f>IF(OR($C30="",$D30=""),0,
 IF(OR($A30="Holiday",$A31="Holiday"),0,
 IF(AND(NOT(OR($A30="Annual Leave",$A31="Annual Leave")),$A30="Off day"),0,
  IF($I30+$I31&gt;=8,IF($I30&gt;=8,8,$I30),$I30)
  )))</f>
        <v/>
      </c>
      <c r="W30" s="151">
        <f>MAX(0,V30-U30)</f>
        <v/>
      </c>
      <c r="X30" s="151">
        <f>IF(C30="","",C30-WEEKDAY(C30,1)+1)</f>
        <v/>
      </c>
      <c r="Y30" s="151">
        <f>SUMPRODUCT(($X$14:$X29=X30)*(($V$14:$V29)+($O$14:$O29)))+IF(X30=X14,$L$11,0)</f>
        <v/>
      </c>
      <c r="Z30" s="151" t="n"/>
      <c r="AA30" s="151" t="n"/>
      <c r="AB30" s="151" t="n"/>
      <c r="AC30" s="351" t="n"/>
      <c r="AD30" s="351" t="n"/>
      <c r="AE30" s="351" t="n"/>
      <c r="AF30" s="351" t="n"/>
    </row>
    <row r="31" ht="24" customHeight="1" s="348" thickBot="1">
      <c r="A31" s="147" t="inlineStr">
        <is>
          <t>On Day</t>
        </is>
      </c>
      <c r="B31" s="182" t="n"/>
      <c r="C31" s="89">
        <f>C30</f>
        <v/>
      </c>
      <c r="D31" s="59" t="n"/>
      <c r="E31" s="152">
        <f>IF(D31="", "",
 IF(D31=TIME(0,0,0), 0,
 IF(AND(D31&gt;=TIME(0,0,1), D31&lt;=TIME(2,0,0)), TIME(7,0,0),
 IF(AND(D31&gt;=TIME(6,0,0), D31&lt;=TIME(8,0,0)), TIME(12,0,0),
 IF(AND(D31&gt;TIME(8,0,0), D31&lt;=TIME(13,59,0)), TIME(15,0,0),
 IF(AND(D31&gt;=TIME(14,0,0), D31&lt;=TIME(17,59,0)), TIME(21,0,0),
 IF(AND(D31&gt;=TIME(18,0,0), D31&lt;=TIME(21,59,0)), TIME(0,0,0),
 IF(AND(D31&gt;=TIME(22,0,0), D31&lt;=TIME(23,59,59)), TIME(7,0,0), ""))))))))</f>
        <v/>
      </c>
      <c r="F31" s="153" t="n"/>
      <c r="G31" s="152">
        <f>IF(AND(D31&gt;=TIME(6,0,0),D31&lt;=TIME(8,0,0)),E31,"")</f>
        <v/>
      </c>
      <c r="H31" s="59" t="n"/>
      <c r="I31" s="60">
        <f>ROUND(IF(OR(D31="",E31="",E31=0),0,IF(H31="",MOD(E31-D31,1)*24,MOD(H31-D31,1)*24)),2)</f>
        <v/>
      </c>
      <c r="J31" s="150" t="n"/>
      <c r="K31" s="270" t="n"/>
      <c r="L31" s="183" t="n"/>
      <c r="M31" s="272">
        <f>MAX(0,V31-W31)</f>
        <v/>
      </c>
      <c r="N31" s="61">
        <f>(IF(OR($C31="",$D31=""),0,
 IF(OR($A30="Holiday",$A31="Holiday"),
    IF(ISNUMBER(MATCH(TRIM($B31),{"Phagwah","Good Friday","Easter Monday","Labour Day","Christmas","Eid ul Azha","Romans-2","Globe-12","Neptune P1"},0)),0,$I31),
 IF(AND(NOT(OR($A30="Annual Leave",$A31="Annual Leave")),$A31="Off day"),$I31,
  MAX(0,$I31-$V31)
  ))))+W31</f>
        <v/>
      </c>
      <c r="O31" s="61">
        <f>IF(AND(OR($A30="Holiday",$A31="Holiday"),
        ISNUMBER(MATCH(TRIM($B31),{"Phagwah","Good Friday","Easter Monday","Labour Day","Christmas","Eid ul Azha","Romans-2","Globe-12","Neptune P1"},0))),
   $I31,0)</f>
        <v/>
      </c>
      <c r="P31" s="61">
        <f>IF(OR($O$7="Canteen",$O$7="Head Office"),0,IF($I31&lt;=0,0,IF(AND($I30&lt;=0,OR(TRIM($J31)="Hebrews",TRIM($J31)="Romans",TRIM($J31)="Romans-2",TRIM($J31)="Globe",TRIM($J31)="Globe-12",TRIM($J31)="Neptune P1")),1,0)))</f>
        <v/>
      </c>
      <c r="Q31" s="62" t="n"/>
      <c r="R31" s="61">
        <f>IF(OR($O$7="Canteen",$O$7="Head Office"),0,IF(
  AND(
    SUMIFS(I:I, C:C, C31) &gt;= 8,
    COUNTIFS(C$14:C31, C31)=1,
    OR(
      TEXT(D31,"hh:mm:ss")="07:00:00",
      TEXT(D31,"hh:mm:ss")="15:00:00",
      TEXT(D31,"hh:mm:ss")="23:00:00",
      TEXT(D32,"hh:mm:ss")="07:00:00",
      TEXT(D32,"hh:mm:ss")="15:00:00",
      TEXT(D32,"hh:mm:ss")="23:00:00"
    )
  ),
  1,
  0
))</f>
        <v/>
      </c>
      <c r="S31" s="61">
        <f>IF(OR($A30="Annual Leave",$A31="Annual Leave"),IF(AND($A30&lt;&gt;"Annual Leave",$A31="Annual Leave"),8,0),0)</f>
        <v/>
      </c>
      <c r="T31" s="63" t="n"/>
      <c r="U31" s="144">
        <f>MAX(0,40-Y31)</f>
        <v/>
      </c>
      <c r="V31" s="151">
        <f>IF(OR($C31="",$D31=""),0,
 IF(OR($A30="Holiday",$A31="Holiday"),0,
 IF(AND(NOT(OR($A30="Annual Leave",$A31="Annual Leave")),$A31="Off day"),0,
  IF($I30+$I31&gt;=8,IF($I30&gt;=8,0,8-$I30),$I31)
  )))</f>
        <v/>
      </c>
      <c r="W31" s="151">
        <f>MAX(0,V31-U31)</f>
        <v/>
      </c>
      <c r="X31" s="151">
        <f>IF(C31="","",C31-WEEKDAY(C31,1)+1)</f>
        <v/>
      </c>
      <c r="Y31" s="151">
        <f>SUMPRODUCT(($X$14:$X30=X31)*(($V$14:$V30)+($O$14:$O30)))+IF(X31=X14,$L$11,0)</f>
        <v/>
      </c>
      <c r="Z31" s="151" t="n"/>
      <c r="AA31" s="151" t="n"/>
      <c r="AB31" s="151" t="n"/>
      <c r="AC31" s="351" t="n"/>
      <c r="AD31" s="351" t="n"/>
      <c r="AE31" s="351" t="n"/>
      <c r="AF31" s="351" t="n"/>
    </row>
    <row r="32" ht="24" customHeight="1" s="348" thickBot="1">
      <c r="A32" s="184" t="inlineStr">
        <is>
          <t>On Day</t>
        </is>
      </c>
      <c r="B32" s="185" t="n"/>
      <c r="C32" s="101">
        <f>C30+1</f>
        <v/>
      </c>
      <c r="D32" s="11" t="n"/>
      <c r="E32" s="186">
        <f>IF(D32="", "",
 IF(D32=TIME(0,0,0), 0,
 IF(AND(D32&gt;=TIME(0,0,1), D32&lt;=TIME(2,0,0)), TIME(7,0,0),
 IF(AND(D32&gt;=TIME(6,0,0), D32&lt;=TIME(8,0,0)), TIME(12,0,0),
 IF(AND(D32&gt;TIME(8,0,0), D32&lt;=TIME(13,59,0)), TIME(15,0,0),
 IF(AND(D32&gt;=TIME(14,0,0), D32&lt;=TIME(17,59,0)), TIME(21,0,0),
 IF(AND(D32&gt;=TIME(18,0,0), D32&lt;=TIME(21,59,0)), TIME(0,0,0),
 IF(AND(D32&gt;=TIME(22,0,0), D32&lt;=TIME(23,59,59)), TIME(7,0,0), ""))))))))</f>
        <v/>
      </c>
      <c r="F32" s="187" t="n"/>
      <c r="G32" s="186">
        <f>IF(AND(D32&gt;=TIME(6,0,0),D32&lt;=TIME(8,0,0)),E32,"")</f>
        <v/>
      </c>
      <c r="H32" s="11" t="n"/>
      <c r="I32" s="87">
        <f>ROUND(IF(OR(D32="",E32="",E32=0),0,IF(H32="",MOD(E32-D32,1)*24,MOD(H32-D32,1)*24)),2)</f>
        <v/>
      </c>
      <c r="J32" s="188" t="n"/>
      <c r="K32" s="297" t="n"/>
      <c r="L32" s="189" t="n"/>
      <c r="M32" s="298">
        <f>MAX(0,V32-W32)</f>
        <v/>
      </c>
      <c r="N32" s="12">
        <f>(IF(OR($C32="",$D32=""),0,
 IF(OR($A32="Holiday",$A33="Holiday"),
    IF(ISNUMBER(MATCH(TRIM($B32),{"Phagwah","Good Friday","Easter Monday","Labour Day","Christmas","Eid ul Azha","Romans-2","Globe-12","Neptune P1"},0)),0,$I32),
 IF(AND(NOT(OR($A32="Annual Leave",$A33="Annual Leave")),$A32="Off day"),$I32,
  MAX(0,$I32-$V32)
  ))))+W32</f>
        <v/>
      </c>
      <c r="O32" s="12">
        <f>IF(AND(OR($A32="Holiday",$A33="Holiday"),
        ISNUMBER(MATCH(TRIM($B32),{"Phagwah","Good Friday","Easter Monday","Labour Day","Christmas","Eid ul Azha","Romans-2","Globe-12","Neptune P1"},0))),
   $I32,0)</f>
        <v/>
      </c>
      <c r="P32" s="12">
        <f>IF(OR($O$7="Canteen",$O$7="Head Office"),0,IF($I32&lt;=0,0,IF(OR(OR(TRIM($J32)="Hebrews",TRIM($J32)="Romans",TRIM($J32)="Romans-2",TRIM($J32)="Globe",TRIM($J32)="Globe-12",TRIM($J32)="Neptune P1"),AND($I33&gt;0,OR(TRIM($J33)="Hebrews",TRIM($J33)="Romans",TRIM($J33)="Romans-2",TRIM($J33)="Globe",TRIM($J33)="Globe-12",TRIM($J33)="Neptune P1"))),1,0)))</f>
        <v/>
      </c>
      <c r="Q32" s="13" t="n"/>
      <c r="R32" s="12">
        <f>IF(OR($O$7="Canteen",$O$7="Head Office"),0,IF(
  AND(
    SUMIFS(I:I, C:C, C32) &gt;= 8,
    COUNTIFS(C$14:C32, C32)=1,
    OR(
      TEXT(D32,"hh:mm:ss")="07:00:00",
      TEXT(D32,"hh:mm:ss")="15:00:00",
      TEXT(D32,"hh:mm:ss")="23:00:00",
      TEXT(D33,"hh:mm:ss")="07:00:00",
      TEXT(D33,"hh:mm:ss")="15:00:00",
      TEXT(D33,"hh:mm:ss")="23:00:00"
    )
  ),
  1,
  0
))</f>
        <v/>
      </c>
      <c r="S32" s="12">
        <f>IF(OR($A32="Annual Leave",$A33="Annual Leave"),IF($A32="Annual Leave",8,0),0)</f>
        <v/>
      </c>
      <c r="T32" s="102" t="n"/>
      <c r="U32" s="144">
        <f>MAX(0,40-Y32)</f>
        <v/>
      </c>
      <c r="V32" s="351">
        <f>IF(OR($C32="",$D32=""),0,
 IF(OR($A32="Holiday",$A33="Holiday"),0,
 IF(AND(NOT(OR($A32="Annual Leave",$A33="Annual Leave")),$A32="Off day"),0,
  IF($I32+$I33&gt;=8,IF($I32&gt;=8,8,$I32),$I32)
  )))</f>
        <v/>
      </c>
      <c r="W32" s="351">
        <f>MAX(0,V32-U32)</f>
        <v/>
      </c>
      <c r="X32" s="351">
        <f>IF(C32="","",C32-WEEKDAY(C32,1)+1)</f>
        <v/>
      </c>
      <c r="Y32" s="351">
        <f>SUMPRODUCT(($X$14:$X31=X32)*(($V$14:$V31)+($O$14:$O31)))+IF(X32=X14,$L$11,0)</f>
        <v/>
      </c>
      <c r="Z32" s="351" t="n"/>
      <c r="AA32" s="351" t="n"/>
      <c r="AB32" s="351" t="n"/>
      <c r="AC32" s="351" t="n"/>
      <c r="AD32" s="351" t="n"/>
      <c r="AE32" s="351" t="n"/>
      <c r="AF32" s="351" t="n"/>
    </row>
    <row r="33" ht="24" customHeight="1" s="348" thickBot="1">
      <c r="A33" s="184" t="inlineStr">
        <is>
          <t>On Day</t>
        </is>
      </c>
      <c r="B33" s="299" t="n"/>
      <c r="C33" s="101">
        <f>C32</f>
        <v/>
      </c>
      <c r="D33" s="300" t="n"/>
      <c r="E33" s="301">
        <f>IF(D33="", "",
 IF(D33=TIME(0,0,0), 0,
 IF(AND(D33&gt;=TIME(0,0,1), D33&lt;=TIME(2,0,0)), TIME(7,0,0),
 IF(AND(D33&gt;=TIME(6,0,0), D33&lt;=TIME(8,0,0)), TIME(12,0,0),
 IF(AND(D33&gt;TIME(8,0,0), D33&lt;=TIME(13,59,0)), TIME(15,0,0),
 IF(AND(D33&gt;=TIME(14,0,0), D33&lt;=TIME(17,59,0)), TIME(21,0,0),
 IF(AND(D33&gt;=TIME(18,0,0), D33&lt;=TIME(21,59,0)), TIME(0,0,0),
 IF(AND(D33&gt;=TIME(22,0,0), D33&lt;=TIME(23,59,59)), TIME(7,0,0), ""))))))))</f>
        <v/>
      </c>
      <c r="F33" s="187" t="n"/>
      <c r="G33" s="301">
        <f>IF(AND(D33&gt;=TIME(6,0,0),D33&lt;=TIME(8,0,0)),E33,"")</f>
        <v/>
      </c>
      <c r="H33" s="300" t="n"/>
      <c r="I33" s="87">
        <f>ROUND(IF(OR(D33="",E33="",E33=0),0,IF(H33="",MOD(E33-D33,1)*24,MOD(H33-D33,1)*24)),2)</f>
        <v/>
      </c>
      <c r="J33" s="190" t="n"/>
      <c r="K33" s="297" t="n"/>
      <c r="L33" s="189" t="n"/>
      <c r="M33" s="298">
        <f>MAX(0,V33-W33)</f>
        <v/>
      </c>
      <c r="N33" s="302">
        <f>(IF(OR($C33="",$D33=""),0,
 IF(OR($A32="Holiday",$A33="Holiday"),
    IF(ISNUMBER(MATCH(TRIM($B33),{"Phagwah","Good Friday","Easter Monday","Labour Day","Christmas","Eid ul Azha","Romans-2","Globe-12","Neptune P1"},0)),0,$I33),
 IF(AND(NOT(OR($A32="Annual Leave",$A33="Annual Leave")),$A33="Off day"),$I33,
  MAX(0,$I33-$V33)
  ))))+W33</f>
        <v/>
      </c>
      <c r="O33" s="302">
        <f>IF(AND(OR($A32="Holiday",$A33="Holiday"),
        ISNUMBER(MATCH(TRIM($B33),{"Phagwah","Good Friday","Easter Monday","Labour Day","Christmas","Eid ul Azha","Romans-2","Globe-12","Neptune P1"},0))),
   $I33,0)</f>
        <v/>
      </c>
      <c r="P33" s="302">
        <f>IF(OR($O$7="Canteen",$O$7="Head Office"),0,IF($I33&lt;=0,0,IF(AND($I32&lt;=0,OR(TRIM($J33)="Hebrews",TRIM($J33)="Romans",TRIM($J33)="Romans-2",TRIM($J33)="Globe",TRIM($J33)="Globe-12",TRIM($J33)="Neptune P1")),1,0)))</f>
        <v/>
      </c>
      <c r="Q33" s="303" t="n"/>
      <c r="R33" s="302">
        <f>IF(OR($O$7="Canteen",$O$7="Head Office"),0,IF(
  AND(
    SUMIFS(I:I, C:C, C33) &gt;= 8,
    COUNTIFS(C$14:C33, C33)=1,
    OR(
      TEXT(D33,"hh:mm:ss")="07:00:00",
      TEXT(D33,"hh:mm:ss")="15:00:00",
      TEXT(D33,"hh:mm:ss")="23:00:00",
      TEXT(D34,"hh:mm:ss")="07:00:00",
      TEXT(D34,"hh:mm:ss")="15:00:00",
      TEXT(D34,"hh:mm:ss")="23:00:00"
    )
  ),
  1,
  0
))</f>
        <v/>
      </c>
      <c r="S33" s="302">
        <f>IF(OR($A32="Annual Leave",$A33="Annual Leave"),IF(AND($A32&lt;&gt;"Annual Leave",$A33="Annual Leave"),8,0),0)</f>
        <v/>
      </c>
      <c r="T33" s="304" t="n"/>
      <c r="U33" s="144">
        <f>MAX(0,40-Y33)</f>
        <v/>
      </c>
      <c r="V33" s="351">
        <f>IF(OR($C33="",$D33=""),0,
 IF(OR($A32="Holiday",$A33="Holiday"),0,
 IF(AND(NOT(OR($A32="Annual Leave",$A33="Annual Leave")),$A33="Off day"),0,
  IF($I32+$I33&gt;=8,IF($I32&gt;=8,0,8-$I32),$I33)
  )))</f>
        <v/>
      </c>
      <c r="W33" s="351">
        <f>MAX(0,V33-U33)</f>
        <v/>
      </c>
      <c r="X33" s="351">
        <f>IF(C33="","",C33-WEEKDAY(C33,1)+1)</f>
        <v/>
      </c>
      <c r="Y33" s="351">
        <f>SUMPRODUCT(($X$14:$X32=X33)*(($V$14:$V32)+($O$14:$O32)))+IF(X33=X14,$L$11,0)</f>
        <v/>
      </c>
      <c r="Z33" s="351" t="n"/>
      <c r="AA33" s="351" t="n"/>
      <c r="AB33" s="351" t="n"/>
      <c r="AC33" s="351" t="n"/>
      <c r="AD33" s="351" t="n"/>
      <c r="AE33" s="351" t="n"/>
      <c r="AF33" s="351" t="n"/>
    </row>
    <row r="34" ht="24" customHeight="1" s="348" thickBot="1">
      <c r="A34" s="159" t="inlineStr">
        <is>
          <t>On Day</t>
        </is>
      </c>
      <c r="B34" s="191" t="n"/>
      <c r="C34" s="92">
        <f>C32+1</f>
        <v/>
      </c>
      <c r="D34" s="31" t="n"/>
      <c r="E34" s="160">
        <f>IF(D34="", "",
 IF(D34=TIME(0,0,0), 0,
 IF(AND(D34&gt;=TIME(0,0,1), D34&lt;=TIME(2,0,0)), TIME(7,0,0),
 IF(AND(D34&gt;=TIME(6,0,0), D34&lt;=TIME(8,0,0)), TIME(12,0,0),
 IF(AND(D34&gt;TIME(8,0,0), D34&lt;=TIME(13,59,0)), TIME(15,0,0),
 IF(AND(D34&gt;=TIME(14,0,0), D34&lt;=TIME(17,59,0)), TIME(21,0,0),
 IF(AND(D34&gt;=TIME(18,0,0), D34&lt;=TIME(21,59,0)), TIME(0,0,0),
 IF(AND(D34&gt;=TIME(22,0,0), D34&lt;=TIME(23,59,59)), TIME(7,0,0), ""))))))))</f>
        <v/>
      </c>
      <c r="F34" s="161" t="n"/>
      <c r="G34" s="160">
        <f>IF(AND(D34&gt;=TIME(6,0,0),D34&lt;=TIME(8,0,0)),E34,"")</f>
        <v/>
      </c>
      <c r="H34" s="31" t="n"/>
      <c r="I34" s="32">
        <f>ROUND(IF(OR(D34="",E34="",E34=0),0,IF(H34="",MOD(E34-D34,1)*24,MOD(H34-D34,1)*24)),2)</f>
        <v/>
      </c>
      <c r="J34" s="162" t="n"/>
      <c r="K34" s="282" t="n"/>
      <c r="L34" s="181" t="n"/>
      <c r="M34" s="283">
        <f>MAX(0,V34-W34)</f>
        <v/>
      </c>
      <c r="N34" s="33">
        <f>(IF(OR($C34="",$D34=""),0,
 IF(OR($A34="Holiday",$A35="Holiday"),
    IF(ISNUMBER(MATCH(TRIM($B34),{"Phagwah","Good Friday","Easter Monday","Labour Day","Christmas","Eid ul Azha","Romans-2","Globe-12","Neptune P1"},0)),0,$I34),
 IF(AND(NOT(OR($A34="Annual Leave",$A35="Annual Leave")),$A34="Off day"),$I34,
  MAX(0,$I34-$V34)
  ))))+W34</f>
        <v/>
      </c>
      <c r="O34" s="33">
        <f>IF(AND(OR($A34="Holiday",$A35="Holiday"),
        ISNUMBER(MATCH(TRIM($B34),{"Phagwah","Good Friday","Easter Monday","Labour Day","Christmas","Eid ul Azha","Romans-2","Globe-12","Neptune P1"},0))),
   $I34,0)</f>
        <v/>
      </c>
      <c r="P34" s="33">
        <f>IF(OR($O$7="Canteen",$O$7="Head Office"),0,IF($I34&lt;=0,0,IF(OR(OR(TRIM($J34)="Hebrews",TRIM($J34)="Romans",TRIM($J34)="Romans-2",TRIM($J34)="Globe",TRIM($J34)="Globe-12",TRIM($J34)="Neptune P1"),AND($I35&gt;0,OR(TRIM($J35)="Hebrews",TRIM($J35)="Romans",TRIM($J35)="Romans-2",TRIM($J35)="Globe",TRIM($J35)="Globe-12",TRIM($J35)="Neptune P1"))),1,0)))</f>
        <v/>
      </c>
      <c r="Q34" s="34" t="n"/>
      <c r="R34" s="33">
        <f>IF(OR($O$7="Canteen",$O$7="Head Office"),0,IF(
  AND(
    SUMIFS(I:I, C:C, C34) &gt;= 8,
    COUNTIFS(C$14:C34, C34)=1,
    OR(
      TEXT(D34,"hh:mm:ss")="07:00:00",
      TEXT(D34,"hh:mm:ss")="15:00:00",
      TEXT(D34,"hh:mm:ss")="23:00:00",
      TEXT(D35,"hh:mm:ss")="07:00:00",
      TEXT(D35,"hh:mm:ss")="15:00:00",
      TEXT(D35,"hh:mm:ss")="23:00:00"
    )
  ),
  1,
  0
))</f>
        <v/>
      </c>
      <c r="S34" s="33">
        <f>IF(OR($A34="Annual Leave",$A35="Annual Leave"),IF($A34="Annual Leave",8,0),0)</f>
        <v/>
      </c>
      <c r="T34" s="35" t="n"/>
      <c r="U34" s="144">
        <f>MAX(0,40-Y34)</f>
        <v/>
      </c>
      <c r="V34" s="351">
        <f>IF(OR($C34="",$D34=""),0,
 IF(OR($A34="Holiday",$A35="Holiday"),0,
 IF(AND(NOT(OR($A34="Annual Leave",$A35="Annual Leave")),$A34="Off day"),0,
  IF($I34+$I35&gt;=8,IF($I34&gt;=8,8,$I34),$I34)
  )))</f>
        <v/>
      </c>
      <c r="W34" s="351">
        <f>MAX(0,V34-U34)</f>
        <v/>
      </c>
      <c r="X34" s="351">
        <f>IF(C34="","",C34-WEEKDAY(C34,1)+1)</f>
        <v/>
      </c>
      <c r="Y34" s="351">
        <f>SUMPRODUCT(($X$14:$X33=X34)*(($V$14:$V33)+($O$14:$O33)))+IF(X34=X14,$L$11,0)</f>
        <v/>
      </c>
      <c r="Z34" s="351" t="n"/>
      <c r="AA34" s="351" t="n"/>
      <c r="AB34" s="351" t="n"/>
      <c r="AC34" s="351" t="n"/>
      <c r="AD34" s="351" t="n"/>
      <c r="AE34" s="351" t="n"/>
      <c r="AF34" s="351" t="n"/>
    </row>
    <row r="35" ht="24" customHeight="1" s="348" thickBot="1">
      <c r="A35" s="159" t="inlineStr">
        <is>
          <t>On Day</t>
        </is>
      </c>
      <c r="B35" s="192" t="n"/>
      <c r="C35" s="93">
        <f>C34</f>
        <v/>
      </c>
      <c r="D35" s="36" t="n"/>
      <c r="E35" s="163">
        <f>IF(D35="", "",
 IF(D35=TIME(0,0,0), 0,
 IF(AND(D35&gt;=TIME(0,0,1), D35&lt;=TIME(2,0,0)), TIME(7,0,0),
 IF(AND(D35&gt;=TIME(6,0,0), D35&lt;=TIME(8,0,0)), TIME(12,0,0),
 IF(AND(D35&gt;TIME(8,0,0), D35&lt;=TIME(13,59,0)), TIME(15,0,0),
 IF(AND(D35&gt;=TIME(14,0,0), D35&lt;=TIME(17,59,0)), TIME(21,0,0),
 IF(AND(D35&gt;=TIME(18,0,0), D35&lt;=TIME(21,59,0)), TIME(0,0,0),
 IF(AND(D35&gt;=TIME(22,0,0), D35&lt;=TIME(23,59,59)), TIME(7,0,0), ""))))))))</f>
        <v/>
      </c>
      <c r="F35" s="164" t="n"/>
      <c r="G35" s="163">
        <f>IF(AND(D35&gt;=TIME(6,0,0),D35&lt;=TIME(8,0,0)),E35,"")</f>
        <v/>
      </c>
      <c r="H35" s="36" t="n"/>
      <c r="I35" s="37">
        <f>ROUND(IF(OR(D35="",E35="",E35=0),0,IF(H35="",MOD(E35-D35,1)*24,MOD(H35-D35,1)*24)),2)</f>
        <v/>
      </c>
      <c r="J35" s="162" t="n"/>
      <c r="K35" s="282" t="n"/>
      <c r="L35" s="183" t="n"/>
      <c r="M35" s="283">
        <f>MAX(0,V35-W35)</f>
        <v/>
      </c>
      <c r="N35" s="38">
        <f>(IF(OR($C35="",$D35=""),0,
 IF(OR($A34="Holiday",$A35="Holiday"),
    IF(ISNUMBER(MATCH(TRIM($B35),{"Phagwah","Good Friday","Easter Monday","Labour Day","Christmas","Eid ul Azha","Romans-2","Globe-12","Neptune P1"},0)),0,$I35),
 IF(AND(NOT(OR($A34="Annual Leave",$A35="Annual Leave")),$A35="Off day"),$I35,
  MAX(0,$I35-$V35)
  ))))+W35</f>
        <v/>
      </c>
      <c r="O35" s="38">
        <f>IF(AND(OR($A34="Holiday",$A35="Holiday"),
        ISNUMBER(MATCH(TRIM($B35),{"Phagwah","Good Friday","Easter Monday","Labour Day","Christmas","Eid ul Azha","Romans-2","Globe-12","Neptune P1"},0))),
   $I35,0)</f>
        <v/>
      </c>
      <c r="P35" s="38">
        <f>IF(OR($O$7="Canteen",$O$7="Head Office"),0,IF($I35&lt;=0,0,IF(AND($I34&lt;=0,OR(TRIM($J35)="Hebrews",TRIM($J35)="Romans",TRIM($J35)="Romans-2",TRIM($J35)="Globe",TRIM($J35)="Globe-12",TRIM($J35)="Neptune P1")),1,0)))</f>
        <v/>
      </c>
      <c r="Q35" s="39" t="n"/>
      <c r="R35" s="38">
        <f>IF(OR($O$7="Canteen",$O$7="Head Office"),0,IF(
  AND(
    SUMIFS(I:I, C:C, C35) &gt;= 8,
    COUNTIFS(C$14:C35, C35)=1,
    OR(
      TEXT(D35,"hh:mm:ss")="07:00:00",
      TEXT(D35,"hh:mm:ss")="15:00:00",
      TEXT(D35,"hh:mm:ss")="23:00:00",
      TEXT(D36,"hh:mm:ss")="07:00:00",
      TEXT(D36,"hh:mm:ss")="15:00:00",
      TEXT(D36,"hh:mm:ss")="23:00:00"
    )
  ),
  1,
  0
))</f>
        <v/>
      </c>
      <c r="S35" s="38">
        <f>IF(OR($A34="Annual Leave",$A35="Annual Leave"),IF(AND($A34&lt;&gt;"Annual Leave",$A35="Annual Leave"),8,0),0)</f>
        <v/>
      </c>
      <c r="T35" s="40" t="n"/>
      <c r="U35" s="144">
        <f>MAX(0,40-Y35)</f>
        <v/>
      </c>
      <c r="V35" s="351">
        <f>IF(OR($C35="",$D35=""),0,
 IF(OR($A34="Holiday",$A35="Holiday"),0,
 IF(AND(NOT(OR($A34="Annual Leave",$A35="Annual Leave")),$A35="Off day"),0,
  IF($I34+$I35&gt;=8,IF($I34&gt;=8,0,8-$I34),$I35)
  )))</f>
        <v/>
      </c>
      <c r="W35" s="351">
        <f>MAX(0,V35-U35)</f>
        <v/>
      </c>
      <c r="X35" s="351">
        <f>IF(C35="","",C35-WEEKDAY(C35,1)+1)</f>
        <v/>
      </c>
      <c r="Y35" s="351">
        <f>SUMPRODUCT(($X$14:$X34=X35)*(($V$14:$V34)+($O$14:$O34)))+IF(X35=X14,$L$11,0)</f>
        <v/>
      </c>
      <c r="Z35" s="351" t="n"/>
      <c r="AA35" s="351" t="n"/>
      <c r="AB35" s="351" t="n"/>
      <c r="AC35" s="351" t="n"/>
      <c r="AD35" s="351" t="n"/>
      <c r="AE35" s="351" t="n"/>
      <c r="AF35" s="351" t="n"/>
    </row>
    <row r="36" ht="24" customHeight="1" s="348" thickBot="1">
      <c r="A36" s="154" t="inlineStr">
        <is>
          <t>On Day</t>
        </is>
      </c>
      <c r="B36" s="193" t="n"/>
      <c r="C36" s="90">
        <f>C34+1</f>
        <v/>
      </c>
      <c r="D36" s="8" t="n"/>
      <c r="E36" s="155">
        <f>IF(D36="", "",
 IF(D36=TIME(0,0,0), 0,
 IF(AND(D36&gt;=TIME(0,0,1), D36&lt;=TIME(2,0,0)), TIME(7,0,0),
 IF(AND(D36&gt;=TIME(6,0,0), D36&lt;=TIME(8,0,0)), TIME(12,0,0),
 IF(AND(D36&gt;TIME(8,0,0), D36&lt;=TIME(13,59,0)), TIME(15,0,0),
 IF(AND(D36&gt;=TIME(14,0,0), D36&lt;=TIME(17,59,0)), TIME(21,0,0),
 IF(AND(D36&gt;=TIME(18,0,0), D36&lt;=TIME(21,59,0)), TIME(0,0,0),
 IF(AND(D36&gt;=TIME(22,0,0), D36&lt;=TIME(23,59,59)), TIME(7,0,0), ""))))))))</f>
        <v/>
      </c>
      <c r="F36" s="156" t="n"/>
      <c r="G36" s="155">
        <f>IF(AND(D36&gt;=TIME(6,0,0),D36&lt;=TIME(8,0,0)),E36,"")</f>
        <v/>
      </c>
      <c r="H36" s="8" t="n"/>
      <c r="I36" s="30">
        <f>ROUND(IF(OR(D36="",E36="",E36=0),0,IF(H36="",MOD(E36-D36,1)*24,MOD(H36-D36,1)*24)),2)</f>
        <v/>
      </c>
      <c r="J36" s="157" t="n"/>
      <c r="K36" s="274" t="n"/>
      <c r="L36" s="189" t="n"/>
      <c r="M36" s="275">
        <f>MAX(0,V36-W36)</f>
        <v/>
      </c>
      <c r="N36" s="9">
        <f>(IF(OR($C36="",$D36=""),0,
 IF(OR($A36="Holiday",$A37="Holiday"),
    IF(ISNUMBER(MATCH(TRIM($B36),{"Phagwah","Good Friday","Easter Monday","Labour Day","Christmas","Eid ul Azha","Romans-2","Globe-12","Neptune P1"},0)),0,$I36),
 IF(AND(NOT(OR($A36="Annual Leave",$A37="Annual Leave")),$A36="Off day"),$I36,
  MAX(0,$I36-$V36)
  ))))+W36</f>
        <v/>
      </c>
      <c r="O36" s="9">
        <f>IF(AND(OR($A36="Holiday",$A37="Holiday"),
        ISNUMBER(MATCH(TRIM($B36),{"Phagwah","Good Friday","Easter Monday","Labour Day","Christmas","Eid ul Azha","Romans-2","Globe-12","Neptune P1"},0))),
   $I36,0)</f>
        <v/>
      </c>
      <c r="P36" s="9">
        <f>IF(OR($O$7="Canteen",$O$7="Head Office"),0,IF($I36&lt;=0,0,IF(OR(OR(TRIM($J36)="Hebrews",TRIM($J36)="Romans",TRIM($J36)="Romans-2",TRIM($J36)="Globe",TRIM($J36)="Globe-12",TRIM($J36)="Neptune P1"),AND($I37&gt;0,OR(TRIM($J37)="Hebrews",TRIM($J37)="Romans",TRIM($J37)="Romans-2",TRIM($J37)="Globe",TRIM($J37)="Globe-12",TRIM($J37)="Neptune P1"))),1,0)))</f>
        <v/>
      </c>
      <c r="Q36" s="10" t="n"/>
      <c r="R36" s="9">
        <f>IF(OR($O$7="Canteen",$O$7="Head Office"),0,IF(
  AND(
    SUMIFS(I:I, C:C, C36) &gt;= 8,
    COUNTIFS(C$14:C36, C36)=1,
    OR(
      TEXT(D36,"hh:mm:ss")="07:00:00",
      TEXT(D36,"hh:mm:ss")="15:00:00",
      TEXT(D36,"hh:mm:ss")="23:00:00",
      TEXT(D37,"hh:mm:ss")="07:00:00",
      TEXT(D37,"hh:mm:ss")="15:00:00",
      TEXT(D37,"hh:mm:ss")="23:00:00"
    )
  ),
  1,
  0
))</f>
        <v/>
      </c>
      <c r="S36" s="9">
        <f>IF(OR($A36="Annual Leave",$A37="Annual Leave"),IF($A36="Annual Leave",8,0),0)</f>
        <v/>
      </c>
      <c r="T36" s="91" t="n"/>
      <c r="U36" s="144">
        <f>MAX(0,40-Y36)</f>
        <v/>
      </c>
      <c r="V36" s="351">
        <f>IF(OR($C36="",$D36=""),0,
 IF(OR($A36="Holiday",$A37="Holiday"),0,
 IF(AND(NOT(OR($A36="Annual Leave",$A37="Annual Leave")),$A36="Off day"),0,
  IF($I36+$I37&gt;=8,IF($I36&gt;=8,8,$I36),$I36)
  )))</f>
        <v/>
      </c>
      <c r="W36" s="351">
        <f>MAX(0,V36-U36)</f>
        <v/>
      </c>
      <c r="X36" s="351">
        <f>IF(C36="","",C36-WEEKDAY(C36,1)+1)</f>
        <v/>
      </c>
      <c r="Y36" s="351">
        <f>SUMPRODUCT(($X$14:$X35=X36)*(($V$14:$V35)+($O$14:$O35)))+IF(X36=X14,$L$11,0)</f>
        <v/>
      </c>
      <c r="Z36" s="351" t="n"/>
      <c r="AA36" s="351" t="n"/>
      <c r="AB36" s="351" t="n"/>
      <c r="AC36" s="351" t="n"/>
      <c r="AD36" s="351" t="n"/>
      <c r="AE36" s="351" t="n"/>
      <c r="AF36" s="351" t="n"/>
    </row>
    <row r="37" ht="24" customHeight="1" s="348" thickBot="1">
      <c r="A37" s="154" t="inlineStr">
        <is>
          <t>On Day</t>
        </is>
      </c>
      <c r="B37" s="305" t="n"/>
      <c r="C37" s="90">
        <f>C36</f>
        <v/>
      </c>
      <c r="D37" s="276" t="n"/>
      <c r="E37" s="277">
        <f>IF(D37="", "",
 IF(D37=TIME(0,0,0), 0,
 IF(AND(D37&gt;=TIME(0,0,1), D37&lt;=TIME(2,0,0)), TIME(7,0,0),
 IF(AND(D37&gt;=TIME(6,0,0), D37&lt;=TIME(8,0,0)), TIME(12,0,0),
 IF(AND(D37&gt;TIME(8,0,0), D37&lt;=TIME(13,59,0)), TIME(15,0,0),
 IF(AND(D37&gt;=TIME(14,0,0), D37&lt;=TIME(17,59,0)), TIME(21,0,0),
 IF(AND(D37&gt;=TIME(18,0,0), D37&lt;=TIME(21,59,0)), TIME(0,0,0),
 IF(AND(D37&gt;=TIME(22,0,0), D37&lt;=TIME(23,59,59)), TIME(7,0,0), ""))))))))</f>
        <v/>
      </c>
      <c r="F37" s="156" t="n"/>
      <c r="G37" s="277">
        <f>IF(AND(D37&gt;=TIME(6,0,0),D37&lt;=TIME(8,0,0)),E37,"")</f>
        <v/>
      </c>
      <c r="H37" s="276" t="n"/>
      <c r="I37" s="30">
        <f>ROUND(IF(OR(D37="",E37="",E37=0),0,IF(H37="",MOD(E37-D37,1)*24,MOD(H37-D37,1)*24)),2)</f>
        <v/>
      </c>
      <c r="J37" s="158" t="n"/>
      <c r="K37" s="274" t="n"/>
      <c r="L37" s="189" t="n"/>
      <c r="M37" s="275">
        <f>MAX(0,V37-W37)</f>
        <v/>
      </c>
      <c r="N37" s="278">
        <f>(IF(OR($C37="",$D37=""),0,
 IF(OR($A36="Holiday",$A37="Holiday"),
    IF(ISNUMBER(MATCH(TRIM($B37),{"Phagwah","Good Friday","Easter Monday","Labour Day","Christmas","Eid ul Azha","Romans-2","Globe-12","Neptune P1"},0)),0,$I37),
 IF(AND(NOT(OR($A36="Annual Leave",$A37="Annual Leave")),$A37="Off day"),$I37,
  MAX(0,$I37-$V37)
  ))))+W37</f>
        <v/>
      </c>
      <c r="O37" s="278">
        <f>IF(AND(OR($A36="Holiday",$A37="Holiday"),
        ISNUMBER(MATCH(TRIM($B37),{"Phagwah","Good Friday","Easter Monday","Labour Day","Christmas","Eid ul Azha","Romans-2","Globe-12","Neptune P1"},0))),
   $I37,0)</f>
        <v/>
      </c>
      <c r="P37" s="278">
        <f>IF(OR($O$7="Canteen",$O$7="Head Office"),0,IF($I37&lt;=0,0,IF(AND($I36&lt;=0,OR(TRIM($J37)="Hebrews",TRIM($J37)="Romans",TRIM($J37)="Romans-2",TRIM($J37)="Globe",TRIM($J37)="Globe-12",TRIM($J37)="Neptune P1")),1,0)))</f>
        <v/>
      </c>
      <c r="Q37" s="279" t="n"/>
      <c r="R37" s="278">
        <f>IF(OR($O$7="Canteen",$O$7="Head Office"),0,IF(
  AND(
    SUMIFS(I:I, C:C, C37) &gt;= 8,
    COUNTIFS(C$14:C37, C37)=1,
    OR(
      TEXT(D37,"hh:mm:ss")="07:00:00",
      TEXT(D37,"hh:mm:ss")="15:00:00",
      TEXT(D37,"hh:mm:ss")="23:00:00",
      TEXT(D38,"hh:mm:ss")="07:00:00",
      TEXT(D38,"hh:mm:ss")="15:00:00",
      TEXT(D38,"hh:mm:ss")="23:00:00"
    )
  ),
  1,
  0
))</f>
        <v/>
      </c>
      <c r="S37" s="278">
        <f>IF(OR($A36="Annual Leave",$A37="Annual Leave"),IF(AND($A36&lt;&gt;"Annual Leave",$A37="Annual Leave"),8,0),0)</f>
        <v/>
      </c>
      <c r="T37" s="280" t="n"/>
      <c r="U37" s="144">
        <f>MAX(0,40-Y37)</f>
        <v/>
      </c>
      <c r="V37" s="351">
        <f>IF(OR($C37="",$D37=""),0,
 IF(OR($A36="Holiday",$A37="Holiday"),0,
 IF(AND(NOT(OR($A36="Annual Leave",$A37="Annual Leave")),$A37="Off day"),0,
  IF($I36+$I37&gt;=8,IF($I36&gt;=8,0,8-$I36),$I37)
  )))</f>
        <v/>
      </c>
      <c r="W37" s="351">
        <f>MAX(0,V37-U37)</f>
        <v/>
      </c>
      <c r="X37" s="351">
        <f>IF(C37="","",C37-WEEKDAY(C37,1)+1)</f>
        <v/>
      </c>
      <c r="Y37" s="351">
        <f>SUMPRODUCT(($X$14:$X36=X37)*(($V$14:$V36)+($O$14:$O36)))+IF(X37=X14,$L$11,0)</f>
        <v/>
      </c>
      <c r="Z37" s="351" t="n"/>
      <c r="AA37" s="351" t="n"/>
      <c r="AB37" s="351" t="n"/>
      <c r="AC37" s="351" t="n"/>
      <c r="AD37" s="351" t="n"/>
      <c r="AE37" s="351" t="n"/>
      <c r="AF37" s="351" t="n"/>
    </row>
    <row r="38" ht="24" customHeight="1" s="348" thickBot="1">
      <c r="A38" s="194" t="inlineStr">
        <is>
          <t>On Day</t>
        </is>
      </c>
      <c r="B38" s="195" t="n"/>
      <c r="C38" s="103">
        <f>C36+1</f>
        <v/>
      </c>
      <c r="D38" s="64" t="n"/>
      <c r="E38" s="196">
        <f>IF(D38="", "",
 IF(D38=TIME(0,0,0), 0,
 IF(AND(D38&gt;=TIME(0,0,1), D38&lt;=TIME(2,0,0)), TIME(7,0,0),
 IF(AND(D38&gt;=TIME(6,0,0), D38&lt;=TIME(8,0,0)), TIME(12,0,0),
 IF(AND(D38&gt;TIME(8,0,0), D38&lt;=TIME(13,59,0)), TIME(15,0,0),
 IF(AND(D38&gt;=TIME(14,0,0), D38&lt;=TIME(17,59,0)), TIME(21,0,0),
 IF(AND(D38&gt;=TIME(18,0,0), D38&lt;=TIME(21,59,0)), TIME(0,0,0),
 IF(AND(D38&gt;=TIME(22,0,0), D38&lt;=TIME(23,59,59)), TIME(7,0,0), ""))))))))</f>
        <v/>
      </c>
      <c r="F38" s="197" t="n"/>
      <c r="G38" s="196">
        <f>IF(AND(D38&gt;=TIME(6,0,0),D38&lt;=TIME(8,0,0)),E38,"")</f>
        <v/>
      </c>
      <c r="H38" s="64" t="n"/>
      <c r="I38" s="65">
        <f>ROUND(IF(OR(D38="",E38="",E38=0),0,IF(H38="",MOD(E38-D38,1)*24,MOD(H38-D38,1)*24)),2)</f>
        <v/>
      </c>
      <c r="J38" s="198" t="n"/>
      <c r="K38" s="306" t="n"/>
      <c r="L38" s="181" t="n"/>
      <c r="M38" s="307">
        <f>MAX(0,V38-W38)</f>
        <v/>
      </c>
      <c r="N38" s="66">
        <f>(IF(OR($C38="",$D38=""),0,
 IF(OR($A38="Holiday",$A39="Holiday"),
    IF(ISNUMBER(MATCH(TRIM($B38),{"Phagwah","Good Friday","Easter Monday","Labour Day","Christmas","Eid ul Azha","Romans-2","Globe-12","Neptune P1"},0)),0,$I38),
 IF(AND(NOT(OR($A38="Annual Leave",$A39="Annual Leave")),$A38="Off day"),$I38,
  MAX(0,$I38-$V38)
  ))))+W38</f>
        <v/>
      </c>
      <c r="O38" s="66">
        <f>IF(AND(OR($A38="Holiday",$A39="Holiday"),
        ISNUMBER(MATCH(TRIM($B38),{"Phagwah","Good Friday","Easter Monday","Labour Day","Christmas","Eid ul Azha","Romans-2","Globe-12","Neptune P1"},0))),
   $I38,0)</f>
        <v/>
      </c>
      <c r="P38" s="66">
        <f>IF(OR($O$7="Canteen",$O$7="Head Office"),0,IF($I38&lt;=0,0,IF(OR(OR(TRIM($J38)="Hebrews",TRIM($J38)="Romans",TRIM($J38)="Romans-2",TRIM($J38)="Globe",TRIM($J38)="Globe-12",TRIM($J38)="Neptune P1"),AND($I39&gt;0,OR(TRIM($J39)="Hebrews",TRIM($J39)="Romans",TRIM($J39)="Romans-2",TRIM($J39)="Globe",TRIM($J39)="Globe-12",TRIM($J39)="Neptune P1"))),1,0)))</f>
        <v/>
      </c>
      <c r="Q38" s="67" t="n"/>
      <c r="R38" s="66">
        <f>IF(OR($O$7="Canteen",$O$7="Head Office"),0,IF(
  AND(
    SUMIFS(I:I, C:C, C38) &gt;= 8,
    COUNTIFS(C$14:C38, C38)=1,
    OR(
      TEXT(D38,"hh:mm:ss")="07:00:00",
      TEXT(D38,"hh:mm:ss")="15:00:00",
      TEXT(D38,"hh:mm:ss")="23:00:00",
      TEXT(D39,"hh:mm:ss")="07:00:00",
      TEXT(D39,"hh:mm:ss")="15:00:00",
      TEXT(D39,"hh:mm:ss")="23:00:00"
    )
  ),
  1,
  0
))</f>
        <v/>
      </c>
      <c r="S38" s="66">
        <f>IF(OR($A38="Annual Leave",$A39="Annual Leave"),IF($A38="Annual Leave",8,0),0)</f>
        <v/>
      </c>
      <c r="T38" s="68" t="n"/>
      <c r="U38" s="144">
        <f>MAX(0,40-Y38)</f>
        <v/>
      </c>
      <c r="V38" s="351">
        <f>IF(OR($C38="",$D38=""),0,
 IF(OR($A38="Holiday",$A39="Holiday"),0,
 IF(AND(NOT(OR($A38="Annual Leave",$A39="Annual Leave")),$A38="Off day"),0,
  IF($I38+$I39&gt;=8,IF($I38&gt;=8,8,$I38),$I38)
  )))</f>
        <v/>
      </c>
      <c r="W38" s="351">
        <f>MAX(0,V38-U38)</f>
        <v/>
      </c>
      <c r="X38" s="351">
        <f>IF(C38="","",C38-WEEKDAY(C38,1)+1)</f>
        <v/>
      </c>
      <c r="Y38" s="351">
        <f>SUMPRODUCT(($X$14:$X37=X38)*(($V$14:$V37)+($O$14:$O37)))+IF(X38=X14,$L$11,0)</f>
        <v/>
      </c>
      <c r="Z38" s="351" t="n"/>
      <c r="AA38" s="351" t="n"/>
      <c r="AB38" s="351" t="n"/>
      <c r="AC38" s="351" t="n"/>
      <c r="AD38" s="351" t="n"/>
      <c r="AE38" s="351" t="n"/>
      <c r="AF38" s="351" t="n"/>
    </row>
    <row r="39" ht="24" customHeight="1" s="348" thickBot="1">
      <c r="A39" s="194" t="inlineStr">
        <is>
          <t>On Day</t>
        </is>
      </c>
      <c r="B39" s="199" t="n"/>
      <c r="C39" s="104">
        <f>C38</f>
        <v/>
      </c>
      <c r="D39" s="69" t="n"/>
      <c r="E39" s="200">
        <f>IF(D39="", "",
 IF(D39=TIME(0,0,0), 0,
 IF(AND(D39&gt;=TIME(0,0,1), D39&lt;=TIME(2,0,0)), TIME(7,0,0),
 IF(AND(D39&gt;=TIME(6,0,0), D39&lt;=TIME(8,0,0)), TIME(12,0,0),
 IF(AND(D39&gt;TIME(8,0,0), D39&lt;=TIME(13,59,0)), TIME(15,0,0),
 IF(AND(D39&gt;=TIME(14,0,0), D39&lt;=TIME(17,59,0)), TIME(21,0,0),
 IF(AND(D39&gt;=TIME(18,0,0), D39&lt;=TIME(21,59,0)), TIME(0,0,0),
 IF(AND(D39&gt;=TIME(22,0,0), D39&lt;=TIME(23,59,59)), TIME(7,0,0), ""))))))))</f>
        <v/>
      </c>
      <c r="F39" s="201" t="n"/>
      <c r="G39" s="200">
        <f>IF(AND(D39&gt;=TIME(6,0,0),D39&lt;=TIME(8,0,0)),E39,"")</f>
        <v/>
      </c>
      <c r="H39" s="69" t="n"/>
      <c r="I39" s="70">
        <f>ROUND(IF(OR(D39="",E39="",E39=0),0,IF(H39="",MOD(E39-D39,1)*24,MOD(H39-D39,1)*24)),2)</f>
        <v/>
      </c>
      <c r="J39" s="198" t="n"/>
      <c r="K39" s="306" t="n"/>
      <c r="L39" s="183" t="n"/>
      <c r="M39" s="307">
        <f>MAX(0,V39-W39)</f>
        <v/>
      </c>
      <c r="N39" s="71">
        <f>(IF(OR($C39="",$D39=""),0,
 IF(OR($A38="Holiday",$A39="Holiday"),
    IF(ISNUMBER(MATCH(TRIM($B39),{"Phagwah","Good Friday","Easter Monday","Labour Day","Christmas","Eid ul Azha","Romans-2","Globe-12","Neptune P1"},0)),0,$I39),
 IF(AND(NOT(OR($A38="Annual Leave",$A39="Annual Leave")),$A39="Off day"),$I39,
  MAX(0,$I39-$V39)
  ))))+W39</f>
        <v/>
      </c>
      <c r="O39" s="71">
        <f>IF(AND(OR($A38="Holiday",$A39="Holiday"),
        ISNUMBER(MATCH(TRIM($B39),{"Phagwah","Good Friday","Easter Monday","Labour Day","Christmas","Eid ul Azha","Romans-2","Globe-12","Neptune P1"},0))),
   $I39,0)</f>
        <v/>
      </c>
      <c r="P39" s="71">
        <f>IF(OR($O$7="Canteen",$O$7="Head Office"),0,IF($I39&lt;=0,0,IF(AND($I38&lt;=0,OR(TRIM($J39)="Hebrews",TRIM($J39)="Romans",TRIM($J39)="Romans-2",TRIM($J39)="Globe",TRIM($J39)="Globe-12",TRIM($J39)="Neptune P1")),1,0)))</f>
        <v/>
      </c>
      <c r="Q39" s="72" t="n"/>
      <c r="R39" s="71">
        <f>IF(OR($O$7="Canteen",$O$7="Head Office"),0,IF(
  AND(
    SUMIFS(I:I, C:C, C39) &gt;= 8,
    COUNTIFS(C$14:C39, C39)=1,
    OR(
      TEXT(D39,"hh:mm:ss")="07:00:00",
      TEXT(D39,"hh:mm:ss")="15:00:00",
      TEXT(D39,"hh:mm:ss")="23:00:00",
      TEXT(D40,"hh:mm:ss")="07:00:00",
      TEXT(D40,"hh:mm:ss")="15:00:00",
      TEXT(D40,"hh:mm:ss")="23:00:00"
    )
  ),
  1,
  0
))</f>
        <v/>
      </c>
      <c r="S39" s="71">
        <f>IF(OR($A38="Annual Leave",$A39="Annual Leave"),IF(AND($A38&lt;&gt;"Annual Leave",$A39="Annual Leave"),8,0),0)</f>
        <v/>
      </c>
      <c r="T39" s="73" t="n"/>
      <c r="U39" s="144">
        <f>MAX(0,40-Y39)</f>
        <v/>
      </c>
      <c r="V39" s="351">
        <f>IF(OR($C39="",$D39=""),0,
 IF(OR($A38="Holiday",$A39="Holiday"),0,
 IF(AND(NOT(OR($A38="Annual Leave",$A39="Annual Leave")),$A39="Off day"),0,
  IF($I38+$I39&gt;=8,IF($I38&gt;=8,0,8-$I38),$I39)
  )))</f>
        <v/>
      </c>
      <c r="W39" s="351">
        <f>MAX(0,V39-U39)</f>
        <v/>
      </c>
      <c r="X39" s="351">
        <f>IF(C39="","",C39-WEEKDAY(C39,1)+1)</f>
        <v/>
      </c>
      <c r="Y39" s="351">
        <f>SUMPRODUCT(($X$14:$X38=X39)*(($V$14:$V38)+($O$14:$O38)))+IF(X39=X14,$L$11,0)</f>
        <v/>
      </c>
      <c r="Z39" s="351" t="n"/>
      <c r="AA39" s="351" t="n"/>
      <c r="AB39" s="351" t="n"/>
      <c r="AC39" s="351" t="n"/>
      <c r="AD39" s="351" t="n"/>
      <c r="AE39" s="351" t="n"/>
      <c r="AF39" s="351" t="n"/>
    </row>
    <row r="40" ht="24" customHeight="1" s="348" thickBot="1">
      <c r="A40" s="202" t="inlineStr">
        <is>
          <t>On Day</t>
        </is>
      </c>
      <c r="B40" s="203" t="n"/>
      <c r="C40" s="105">
        <f>C38+1</f>
        <v/>
      </c>
      <c r="D40" s="74" t="n"/>
      <c r="E40" s="204">
        <f>IF(D40="", "",
 IF(D40=TIME(0,0,0), 0,
 IF(AND(D40&gt;=TIME(0,0,1), D40&lt;=TIME(2,0,0)), TIME(7,0,0),
 IF(AND(D40&gt;=TIME(6,0,0), D40&lt;=TIME(8,0,0)), TIME(12,0,0),
 IF(AND(D40&gt;TIME(8,0,0), D40&lt;=TIME(13,59,0)), TIME(15,0,0),
 IF(AND(D40&gt;=TIME(14,0,0), D40&lt;=TIME(17,59,0)), TIME(21,0,0),
 IF(AND(D40&gt;=TIME(18,0,0), D40&lt;=TIME(21,59,0)), TIME(0,0,0),
 IF(AND(D40&gt;=TIME(22,0,0), D40&lt;=TIME(23,59,59)), TIME(7,0,0), ""))))))))</f>
        <v/>
      </c>
      <c r="F40" s="205" t="n"/>
      <c r="G40" s="204">
        <f>IF(AND(D40&gt;=TIME(6,0,0),D40&lt;=TIME(8,0,0)),E40,"")</f>
        <v/>
      </c>
      <c r="H40" s="74" t="n"/>
      <c r="I40" s="106">
        <f>ROUND(IF(OR(D40="",E40="",E40=0),0,IF(H40="",MOD(E40-D40,1)*24,MOD(H40-D40,1)*24)),2)</f>
        <v/>
      </c>
      <c r="J40" s="206" t="n"/>
      <c r="K40" s="308" t="n"/>
      <c r="L40" s="189" t="n"/>
      <c r="M40" s="309">
        <f>MAX(0,V40-W40)</f>
        <v/>
      </c>
      <c r="N40" s="75">
        <f>(IF(OR($C40="",$D40=""),0,
 IF(OR($A40="Holiday",$A41="Holiday"),
    IF(ISNUMBER(MATCH(TRIM($B40),{"Phagwah","Good Friday","Easter Monday","Labour Day","Christmas","Eid ul Azha","Romans-2","Globe-12","Neptune P1"},0)),0,$I40),
 IF(AND(NOT(OR($A40="Annual Leave",$A41="Annual Leave")),$A40="Off day"),$I40,
  MAX(0,$I40-$V40)
  ))))+W40</f>
        <v/>
      </c>
      <c r="O40" s="75">
        <f>IF(AND(OR($A40="Holiday",$A41="Holiday"),
        ISNUMBER(MATCH(TRIM($B40),{"Phagwah","Good Friday","Easter Monday","Labour Day","Christmas","Eid ul Azha","Romans-2","Globe-12","Neptune P1"},0))),
   $I40,0)</f>
        <v/>
      </c>
      <c r="P40" s="75">
        <f>IF(OR($O$7="Canteen",$O$7="Head Office"),0,IF($I40&lt;=0,0,IF(OR(OR(TRIM($J40)="Hebrews",TRIM($J40)="Romans",TRIM($J40)="Romans-2",TRIM($J40)="Globe",TRIM($J40)="Globe-12",TRIM($J40)="Neptune P1"),AND($I41&gt;0,OR(TRIM($J41)="Hebrews",TRIM($J41)="Romans",TRIM($J41)="Romans-2",TRIM($J41)="Globe",TRIM($J41)="Globe-12",TRIM($J41)="Neptune P1"))),1,0)))</f>
        <v/>
      </c>
      <c r="Q40" s="76" t="n"/>
      <c r="R40" s="75">
        <f>IF(OR($O$7="Canteen",$O$7="Head Office"),0,IF(
  AND(
    SUMIFS(I:I, C:C, C40) &gt;= 8,
    COUNTIFS(C$14:C40, C40)=1,
    OR(
      TEXT(D40,"hh:mm:ss")="07:00:00",
      TEXT(D40,"hh:mm:ss")="15:00:00",
      TEXT(D40,"hh:mm:ss")="23:00:00",
      TEXT(D41,"hh:mm:ss")="07:00:00",
      TEXT(D41,"hh:mm:ss")="15:00:00",
      TEXT(D41,"hh:mm:ss")="23:00:00"
    )
  ),
  1,
  0
))</f>
        <v/>
      </c>
      <c r="S40" s="75">
        <f>IF(OR($A40="Annual Leave",$A41="Annual Leave"),IF($A40="Annual Leave",8,0),0)</f>
        <v/>
      </c>
      <c r="T40" s="107" t="n"/>
      <c r="U40" s="144">
        <f>MAX(0,40-Y40)</f>
        <v/>
      </c>
      <c r="V40" s="351">
        <f>IF(OR($C40="",$D40=""),0,
 IF(OR($A40="Holiday",$A41="Holiday"),0,
 IF(AND(NOT(OR($A40="Annual Leave",$A41="Annual Leave")),$A40="Off day"),0,
  IF($I40+$I41&gt;=8,IF($I40&gt;=8,8,$I40),$I40)
  )))</f>
        <v/>
      </c>
      <c r="W40" s="351">
        <f>MAX(0,V40-U40)</f>
        <v/>
      </c>
      <c r="X40" s="351">
        <f>IF(C40="","",C40-WEEKDAY(C40,1)+1)</f>
        <v/>
      </c>
      <c r="Y40" s="351">
        <f>SUMPRODUCT(($X$14:$X39=X40)*(($V$14:$V39)+($O$14:$O39)))+IF(X40=X14,$L$11,0)</f>
        <v/>
      </c>
      <c r="Z40" s="351" t="n"/>
      <c r="AA40" s="351" t="n"/>
      <c r="AB40" s="351" t="n"/>
      <c r="AC40" s="351" t="n"/>
      <c r="AD40" s="351" t="n"/>
      <c r="AE40" s="351" t="n"/>
      <c r="AF40" s="351" t="n"/>
    </row>
    <row r="41" ht="24" customHeight="1" s="348" thickBot="1">
      <c r="A41" s="202" t="inlineStr">
        <is>
          <t>On Day</t>
        </is>
      </c>
      <c r="B41" s="310" t="n"/>
      <c r="C41" s="105">
        <f>C40</f>
        <v/>
      </c>
      <c r="D41" s="311" t="n"/>
      <c r="E41" s="312">
        <f>IF(D41="", "",
 IF(D41=TIME(0,0,0), 0,
 IF(AND(D41&gt;=TIME(0,0,1), D41&lt;=TIME(2,0,0)), TIME(7,0,0),
 IF(AND(D41&gt;=TIME(6,0,0), D41&lt;=TIME(8,0,0)), TIME(12,0,0),
 IF(AND(D41&gt;TIME(8,0,0), D41&lt;=TIME(13,59,0)), TIME(15,0,0),
 IF(AND(D41&gt;=TIME(14,0,0), D41&lt;=TIME(17,59,0)), TIME(21,0,0),
 IF(AND(D41&gt;=TIME(18,0,0), D41&lt;=TIME(21,59,0)), TIME(0,0,0),
 IF(AND(D41&gt;=TIME(22,0,0), D41&lt;=TIME(23,59,59)), TIME(7,0,0), ""))))))))</f>
        <v/>
      </c>
      <c r="F41" s="205" t="n"/>
      <c r="G41" s="312">
        <f>IF(AND(D41&gt;=TIME(6,0,0),D41&lt;=TIME(8,0,0)),E41,"")</f>
        <v/>
      </c>
      <c r="H41" s="311" t="n"/>
      <c r="I41" s="106">
        <f>ROUND(IF(OR(D41="",E41="",E41=0),0,IF(H41="",MOD(E41-D41,1)*24,MOD(H41-D41,1)*24)),2)</f>
        <v/>
      </c>
      <c r="J41" s="207" t="n"/>
      <c r="K41" s="308" t="n"/>
      <c r="L41" s="189" t="n"/>
      <c r="M41" s="309">
        <f>MAX(0,V41-W41)</f>
        <v/>
      </c>
      <c r="N41" s="313">
        <f>(IF(OR($C41="",$D41=""),0,
 IF(OR($A40="Holiday",$A41="Holiday"),
    IF(ISNUMBER(MATCH(TRIM($B41),{"Phagwah","Good Friday","Easter Monday","Labour Day","Christmas","Eid ul Azha","Romans-2","Globe-12","Neptune P1"},0)),0,$I41),
 IF(AND(NOT(OR($A40="Annual Leave",$A41="Annual Leave")),$A41="Off day"),$I41,
  MAX(0,$I41-$V41)
  ))))+W41</f>
        <v/>
      </c>
      <c r="O41" s="313">
        <f>IF(AND(OR($A40="Holiday",$A41="Holiday"),
        ISNUMBER(MATCH(TRIM($B41),{"Phagwah","Good Friday","Easter Monday","Labour Day","Christmas","Eid ul Azha","Romans-2","Globe-12","Neptune P1"},0))),
   $I41,0)</f>
        <v/>
      </c>
      <c r="P41" s="313">
        <f>IF(OR($O$7="Canteen",$O$7="Head Office"),0,IF($I41&lt;=0,0,IF(AND($I40&lt;=0,OR(TRIM($J41)="Hebrews",TRIM($J41)="Romans",TRIM($J41)="Romans-2",TRIM($J41)="Globe",TRIM($J41)="Globe-12",TRIM($J41)="Neptune P1")),1,0)))</f>
        <v/>
      </c>
      <c r="Q41" s="314" t="n"/>
      <c r="R41" s="313">
        <f>IF(OR($O$7="Canteen",$O$7="Head Office"),0,IF(
  AND(
    SUMIFS(I:I, C:C, C41) &gt;= 8,
    COUNTIFS(C$14:C41, C41)=1,
    OR(
      TEXT(D41,"hh:mm:ss")="07:00:00",
      TEXT(D41,"hh:mm:ss")="15:00:00",
      TEXT(D41,"hh:mm:ss")="23:00:00",
      TEXT(D42,"hh:mm:ss")="07:00:00",
      TEXT(D42,"hh:mm:ss")="15:00:00",
      TEXT(D42,"hh:mm:ss")="23:00:00"
    )
  ),
  1,
  0
))</f>
        <v/>
      </c>
      <c r="S41" s="313">
        <f>IF(OR($A40="Annual Leave",$A41="Annual Leave"),IF(AND($A40&lt;&gt;"Annual Leave",$A41="Annual Leave"),8,0),0)</f>
        <v/>
      </c>
      <c r="T41" s="315" t="n"/>
      <c r="U41" s="144">
        <f>MAX(0,40-Y41)</f>
        <v/>
      </c>
      <c r="V41" s="351">
        <f>IF(OR($C41="",$D41=""),0,
 IF(OR($A40="Holiday",$A41="Holiday"),0,
 IF(AND(NOT(OR($A40="Annual Leave",$A41="Annual Leave")),$A41="Off day"),0,
  IF($I40+$I41&gt;=8,IF($I40&gt;=8,0,8-$I40),$I41)
  )))</f>
        <v/>
      </c>
      <c r="W41" s="351">
        <f>MAX(0,V41-U41)</f>
        <v/>
      </c>
      <c r="X41" s="351">
        <f>IF(C41="","",C41-WEEKDAY(C41,1)+1)</f>
        <v/>
      </c>
      <c r="Y41" s="351">
        <f>SUMPRODUCT(($X$14:$X40=X41)*(($V$14:$V40)+($O$14:$O40)))+IF(X41=X14,$L$11,0)</f>
        <v/>
      </c>
      <c r="Z41" s="351" t="n"/>
      <c r="AA41" s="351" t="n"/>
      <c r="AB41" s="351" t="n"/>
      <c r="AC41" s="351" t="n"/>
      <c r="AD41" s="351" t="n"/>
      <c r="AE41" s="351" t="n"/>
      <c r="AF41" s="351" t="n"/>
    </row>
    <row r="42" ht="24" customHeight="1" s="348" thickBot="1">
      <c r="A42" s="208" t="inlineStr">
        <is>
          <t>On Day</t>
        </is>
      </c>
      <c r="B42" s="209" t="n"/>
      <c r="C42" s="108">
        <f>C40+1</f>
        <v/>
      </c>
      <c r="D42" s="77" t="n"/>
      <c r="E42" s="210">
        <f>IF(D42="", "",
 IF(D42=TIME(0,0,0), 0,
 IF(AND(D42&gt;=TIME(0,0,1), D42&lt;=TIME(2,0,0)), TIME(7,0,0),
 IF(AND(D42&gt;=TIME(6,0,0), D42&lt;=TIME(8,0,0)), TIME(12,0,0),
 IF(AND(D42&gt;TIME(8,0,0), D42&lt;=TIME(13,59,0)), TIME(15,0,0),
 IF(AND(D42&gt;=TIME(14,0,0), D42&lt;=TIME(17,59,0)), TIME(21,0,0),
 IF(AND(D42&gt;=TIME(18,0,0), D42&lt;=TIME(21,59,0)), TIME(0,0,0),
 IF(AND(D42&gt;=TIME(22,0,0), D42&lt;=TIME(23,59,59)), TIME(7,0,0), ""))))))))</f>
        <v/>
      </c>
      <c r="F42" s="211" t="n"/>
      <c r="G42" s="210">
        <f>IF(AND(D42&gt;=TIME(6,0,0),D42&lt;=TIME(8,0,0)),E42,"")</f>
        <v/>
      </c>
      <c r="H42" s="77" t="n"/>
      <c r="I42" s="16">
        <f>ROUND(IF(OR(D42="",E42="",E42=0),0,IF(H42="",MOD(E42-D42,1)*24,MOD(H42-D42,1)*24)),2)</f>
        <v/>
      </c>
      <c r="J42" s="212" t="n"/>
      <c r="K42" s="316" t="n"/>
      <c r="L42" s="181" t="n"/>
      <c r="M42" s="317">
        <f>MAX(0,V42-W42)</f>
        <v/>
      </c>
      <c r="N42" s="17">
        <f>(IF(OR($C42="",$D42=""),0,
 IF(OR($A42="Holiday",$A43="Holiday"),
    IF(ISNUMBER(MATCH(TRIM($B42),{"Phagwah","Good Friday","Easter Monday","Labour Day","Christmas","Eid ul Azha","Romans-2","Globe-12","Neptune P1"},0)),0,$I42),
 IF(AND(NOT(OR($A42="Annual Leave",$A43="Annual Leave")),$A42="Off day"),$I42,
  MAX(0,$I42-$V42)
  ))))+W42</f>
        <v/>
      </c>
      <c r="O42" s="213">
        <f>IF(AND(OR($A42="Holiday",$A43="Holiday"),
        ISNUMBER(MATCH(TRIM($B42),{"Phagwah","Good Friday","Easter Monday","Labour Day","Christmas","Eid ul Azha","Romans-2","Globe-12","Neptune P1"},0))),
   $I42,0)</f>
        <v/>
      </c>
      <c r="P42" s="17">
        <f>IF(OR($O$7="Canteen",$O$7="Head Office"),0,IF($I42&lt;=0,0,IF(OR(OR(TRIM($J42)="Hebrews",TRIM($J42)="Romans",TRIM($J42)="Romans-2",TRIM($J42)="Globe",TRIM($J42)="Globe-12",TRIM($J42)="Neptune P1"),AND($I43&gt;0,OR(TRIM($J43)="Hebrews",TRIM($J43)="Romans",TRIM($J43)="Romans-2",TRIM($J43)="Globe",TRIM($J43)="Globe-12",TRIM($J43)="Neptune P1"))),1,0)))</f>
        <v/>
      </c>
      <c r="Q42" s="78" t="n"/>
      <c r="R42" s="213">
        <f>IF(OR($O$7="Canteen",$O$7="Head Office"),0,IF(
  AND(
    SUMIFS(I:I, C:C, C42) &gt;= 8,
    COUNTIFS(C$14:C42, C42)=1,
    OR(
      TEXT(D42,"hh:mm:ss")="07:00:00",
      TEXT(D42,"hh:mm:ss")="15:00:00",
      TEXT(D42,"hh:mm:ss")="23:00:00",
      TEXT(D43,"hh:mm:ss")="07:00:00",
      TEXT(D43,"hh:mm:ss")="15:00:00",
      TEXT(D43,"hh:mm:ss")="23:00:00"
    )
  ),
  1,
  0
))</f>
        <v/>
      </c>
      <c r="S42" s="213">
        <f>IF(OR($A42="Annual Leave",$A43="Annual Leave"),IF($A42="Annual Leave",8,0),0)</f>
        <v/>
      </c>
      <c r="T42" s="79" t="n"/>
      <c r="U42" s="144">
        <f>MAX(0,40-Y42)</f>
        <v/>
      </c>
      <c r="V42" s="351">
        <f>IF(OR($C42="",$D42=""),0,
 IF(OR($A42="Holiday",$A43="Holiday"),0,
 IF(AND(NOT(OR($A42="Annual Leave",$A43="Annual Leave")),$A42="Off day"),0,
  IF($I42+$I43&gt;=8,IF($I42&gt;=8,8,$I42),$I42)
  )))</f>
        <v/>
      </c>
      <c r="W42" s="351">
        <f>MAX(0,V42-U42)</f>
        <v/>
      </c>
      <c r="X42" s="351">
        <f>IF(C42="","",C42-WEEKDAY(C42,1)+1)</f>
        <v/>
      </c>
      <c r="Y42" s="351">
        <f>SUMPRODUCT(($X$14:$X41=X42)*(($V$14:$V41)+($O$14:$O41)))+IF(X42=X14,$L$11,0)</f>
        <v/>
      </c>
      <c r="Z42" s="351" t="n"/>
      <c r="AA42" s="351" t="n"/>
      <c r="AB42" s="351" t="n"/>
      <c r="AC42" s="351" t="n"/>
      <c r="AD42" s="351" t="n"/>
      <c r="AE42" s="351" t="n"/>
      <c r="AF42" s="351" t="n"/>
    </row>
    <row r="43" ht="24" customHeight="1" s="348" thickBot="1">
      <c r="A43" s="208" t="inlineStr">
        <is>
          <t>On Day</t>
        </is>
      </c>
      <c r="B43" s="214" t="n"/>
      <c r="C43" s="109">
        <f>C42</f>
        <v/>
      </c>
      <c r="D43" s="18" t="n"/>
      <c r="E43" s="215">
        <f>IF(D43="", "",
 IF(D43=TIME(0,0,0), 0,
 IF(AND(D43&gt;=TIME(0,0,1), D43&lt;=TIME(2,0,0)), TIME(7,0,0),
 IF(AND(D43&gt;=TIME(6,0,0), D43&lt;=TIME(8,0,0)), TIME(12,0,0),
 IF(AND(D43&gt;TIME(8,0,0), D43&lt;=TIME(13,59,0)), TIME(15,0,0),
 IF(AND(D43&gt;=TIME(14,0,0), D43&lt;=TIME(17,59,0)), TIME(21,0,0),
 IF(AND(D43&gt;=TIME(18,0,0), D43&lt;=TIME(21,59,0)), TIME(0,0,0),
 IF(AND(D43&gt;=TIME(22,0,0), D43&lt;=TIME(23,59,59)), TIME(7,0,0), ""))))))))</f>
        <v/>
      </c>
      <c r="F43" s="216" t="n"/>
      <c r="G43" s="215">
        <f>IF(AND(D43&gt;=TIME(6,0,0),D43&lt;=TIME(8,0,0)),E43,"")</f>
        <v/>
      </c>
      <c r="H43" s="18" t="n"/>
      <c r="I43" s="19">
        <f>ROUND(IF(OR(D43="",E43="",E43=0),0,IF(H43="",MOD(E43-D43,1)*24,MOD(H43-D43,1)*24)),2)</f>
        <v/>
      </c>
      <c r="J43" s="212" t="n"/>
      <c r="K43" s="316" t="n"/>
      <c r="L43" s="183" t="n"/>
      <c r="M43" s="317">
        <f>MAX(0,V43-W43)</f>
        <v/>
      </c>
      <c r="N43" s="20">
        <f>(IF(OR($C43="",$D43=""),0,
 IF(OR($A42="Holiday",$A43="Holiday"),
    IF(ISNUMBER(MATCH(TRIM($B43),{"Phagwah","Good Friday","Easter Monday","Labour Day","Christmas","Eid ul Azha","Romans-2","Globe-12","Neptune P1"},0)),0,$I43),
 IF(AND(NOT(OR($A42="Annual Leave",$A43="Annual Leave")),$A43="Off day"),$I43,
  MAX(0,$I43-$V43)
  ))))+W43</f>
        <v/>
      </c>
      <c r="O43" s="20">
        <f>IF(AND(OR($A42="Holiday",$A43="Holiday"),
        ISNUMBER(MATCH(TRIM($B43),{"Phagwah","Good Friday","Easter Monday","Labour Day","Christmas","Eid ul Azha","Romans-2","Globe-12","Neptune P1"},0))),
   $I43,0)</f>
        <v/>
      </c>
      <c r="P43" s="20">
        <f>IF(OR($O$7="Canteen",$O$7="Head Office"),0,IF($I43&lt;=0,0,IF(AND($I42&lt;=0,OR(TRIM($J43)="Hebrews",TRIM($J43)="Romans",TRIM($J43)="Romans-2",TRIM($J43)="Globe",TRIM($J43)="Globe-12",TRIM($J43)="Neptune P1")),1,0)))</f>
        <v/>
      </c>
      <c r="Q43" s="21" t="n"/>
      <c r="R43" s="20">
        <f>IF(OR($O$7="Canteen",$O$7="Head Office"),0,IF(
  AND(
    SUMIFS(I:I, C:C, C43) &gt;= 8,
    COUNTIFS(C$14:C43, C43)=1,
    OR(
      TEXT(D43,"hh:mm:ss")="07:00:00",
      TEXT(D43,"hh:mm:ss")="15:00:00",
      TEXT(D43,"hh:mm:ss")="23:00:00",
      TEXT(D49,"hh:mm:ss")="07:00:00",
      TEXT(D49,"hh:mm:ss")="15:00:00",
      TEXT(D49,"hh:mm:ss")="23:00:00"
    )
  ),
  1,
  0
))</f>
        <v/>
      </c>
      <c r="S43" s="20">
        <f>IF(OR($A42="Annual Leave",$A43="Annual Leave"),IF(AND($A42&lt;&gt;"Annual Leave",$A43="Annual Leave"),8,0),0)</f>
        <v/>
      </c>
      <c r="T43" s="22" t="n"/>
      <c r="U43" s="144">
        <f>MAX(0,40-Y43)</f>
        <v/>
      </c>
      <c r="V43" s="351">
        <f>IF(OR($C43="",$D43=""),0,
 IF(OR($A42="Holiday",$A43="Holiday"),0,
 IF(AND(NOT(OR($A42="Annual Leave",$A43="Annual Leave")),$A43="Off day"),0,
  IF($I42+$I43&gt;=8,IF($I42&gt;=8,0,8-$I42),$I43)
  )))</f>
        <v/>
      </c>
      <c r="W43" s="351">
        <f>MAX(0,V43-U43)</f>
        <v/>
      </c>
      <c r="X43" s="351">
        <f>IF(C43="","",C43-WEEKDAY(C43,1)+1)</f>
        <v/>
      </c>
      <c r="Y43" s="351">
        <f>SUMPRODUCT(($X$14:$X42=X43)*(($V$14:$V42)+($O$14:$O42)))+IF(X43=X14,$L$11,0)</f>
        <v/>
      </c>
      <c r="Z43" s="351" t="n"/>
      <c r="AA43" s="351" t="n"/>
      <c r="AB43" s="351" t="n"/>
      <c r="AC43" s="351" t="n"/>
      <c r="AD43" s="351" t="n"/>
      <c r="AE43" s="351" t="n"/>
      <c r="AF43" s="351" t="n"/>
    </row>
    <row r="44" ht="24" customHeight="1" s="348" thickBot="1">
      <c r="A44" s="176" t="n"/>
      <c r="B44" s="176" t="n"/>
      <c r="C44" s="217" t="n"/>
      <c r="D44" s="110" t="n"/>
      <c r="E44" s="110" t="n"/>
      <c r="F44" s="218" t="n"/>
      <c r="G44" s="110" t="n"/>
      <c r="H44" s="110" t="n"/>
      <c r="I44" s="219" t="n"/>
      <c r="J44" s="219" t="n"/>
      <c r="K44" s="219" t="n"/>
      <c r="L44" s="219" t="n"/>
      <c r="M44" s="111">
        <f>MAX(0,V44-W44)</f>
        <v/>
      </c>
      <c r="N44" s="112">
        <f>(IF(OR($C44="",$D44=""),0,
 IF(OR($A44="Holiday",$A45="Holiday"),
    IF(ISNUMBER(MATCH(TRIM($B44),{"Phagwah","Good Friday","Easter Monday","Labour Day","Christmas","Eid ul Azha","Romans-2","Globe-12","Neptune P1"},0)),0,$I44),
 IF(AND(NOT(OR($A44="Annual Leave",$A45="Annual Leave")),$A44="Off day"),$I44,
  MAX(0,$I44-$V44)
  ))))+W44</f>
        <v/>
      </c>
      <c r="O44" s="112">
        <f>IF(AND(OR($A44="Holiday",$A45="Holiday"),
        ISNUMBER(MATCH(TRIM($B44),{"Phagwah","Good Friday","Easter Monday","Labour Day","Christmas","Eid ul Azha","Romans-2","Globe-12","Neptune P1"},0))),
   $I44,0)</f>
        <v/>
      </c>
      <c r="P44" s="112">
        <f>IF(OR($O$7="Canteen",$O$7="Head Office"),0,IF($I44&lt;=0,0,IF(OR(OR(TRIM($J44)="Hebrews",TRIM($J44)="Romans",TRIM($J44)="Romans-2",TRIM($J44)="Globe",TRIM($J44)="Globe-12",TRIM($J44)="Neptune P1"),AND($I45&gt;0,OR(TRIM($J45)="Hebrews",TRIM($J45)="Romans",TRIM($J45)="Romans-2",TRIM($J45)="Globe",TRIM($J45)="Globe-12",TRIM($J45)="Neptune P1"))),1,0)))</f>
        <v/>
      </c>
      <c r="Q44" s="113" t="n"/>
      <c r="R44" s="113" t="n"/>
      <c r="S44" s="112">
        <f>IF(OR($A44="Annual Leave",$A45="Annual Leave"),IF($A44="Annual Leave",8,0),0)</f>
        <v/>
      </c>
      <c r="T44" s="114" t="n"/>
      <c r="U44" s="144">
        <f>MAX(0,40-Y44)</f>
        <v/>
      </c>
      <c r="V44" s="351">
        <f>IF(OR($C44="",$D44=""),0,
 IF(OR($A44="Holiday",$A45="Holiday"),0,
 IF(AND(NOT(OR($A44="Annual Leave",$A45="Annual Leave")),$A44="Off day"),0,
  IF($I44+$I45&gt;=8,IF($I44&gt;=8,8,$I44),$I44)
  )))</f>
        <v/>
      </c>
      <c r="W44" s="351">
        <f>MAX(0,V44-U44)</f>
        <v/>
      </c>
      <c r="X44" s="351">
        <f>IF(C44="","",C44-WEEKDAY(C44,1)+1)</f>
        <v/>
      </c>
      <c r="Y44" s="351">
        <f>SUMPRODUCT(($X$14:$X43=X44)*(($V$14:$V43)+($O$14:$O43)))+IF(X44=X14,$L$11,0)</f>
        <v/>
      </c>
      <c r="Z44" s="351" t="n"/>
      <c r="AA44" s="351" t="n"/>
      <c r="AB44" s="351" t="n"/>
      <c r="AC44" s="351" t="n"/>
      <c r="AD44" s="351" t="n"/>
      <c r="AE44" s="351" t="n"/>
      <c r="AF44" s="351" t="n"/>
    </row>
    <row r="45" ht="24" customHeight="1" s="348" thickBot="1">
      <c r="A45" s="154" t="inlineStr">
        <is>
          <t>On Day</t>
        </is>
      </c>
      <c r="B45" s="318" t="n"/>
      <c r="C45" s="115">
        <f>C42+1</f>
        <v/>
      </c>
      <c r="D45" s="319" t="n"/>
      <c r="E45" s="320">
        <f>IF(D45="", "",
 IF(D45=TIME(0,0,0), 0,
 IF(AND(D45&gt;=TIME(0,0,1), D45&lt;=TIME(2,0,0)), TIME(7,0,0),
 IF(AND(D45&gt;=TIME(6,0,0), D45&lt;=TIME(8,0,0)), TIME(12,0,0),
 IF(AND(D45&gt;TIME(8,0,0), D45&lt;=TIME(13,59,0)), TIME(15,0,0),
 IF(AND(D45&gt;=TIME(14,0,0), D45&lt;=TIME(17,59,0)), TIME(21,0,0),
 IF(AND(D45&gt;=TIME(18,0,0), D45&lt;=TIME(21,59,0)), TIME(0,0,0),
 IF(AND(D45&gt;=TIME(22,0,0), D45&lt;=TIME(23,59,59)), TIME(7,0,0), ""))))))))</f>
        <v/>
      </c>
      <c r="F45" s="321" t="n"/>
      <c r="G45" s="320">
        <f>IF(AND(D45&gt;=TIME(6,0,0),D45&lt;=TIME(8,0,0)),E45,"")</f>
        <v/>
      </c>
      <c r="H45" s="319" t="n"/>
      <c r="I45" s="30">
        <f>ROUND(IF(OR(D45="",E45="",E45=0),0,IF(H45="",MOD(E45-D45,1)*24,MOD(H45-D45,1)*24)),2)</f>
        <v/>
      </c>
      <c r="J45" s="220" t="n"/>
      <c r="K45" s="274" t="n"/>
      <c r="L45" s="181" t="n"/>
      <c r="M45" s="275">
        <f>MAX(0,V45-W45)</f>
        <v/>
      </c>
      <c r="N45" s="322">
        <f>(IF(OR($C45="",$D45=""),0,
 IF(OR($A44="Holiday",$A45="Holiday"),
    IF(ISNUMBER(MATCH(TRIM($B45),{"Phagwah","Good Friday","Easter Monday","Labour Day","Christmas","Eid ul Azha","Romans-2","Globe-12","Neptune P1"},0)),0,$I45),
 IF(AND(NOT(OR($A44="Annual Leave",$A45="Annual Leave")),$A45="Off day"),$I45,
  MAX(0,$I45-$V45)
  ))))+W45</f>
        <v/>
      </c>
      <c r="O45" s="322">
        <f>IF(AND(OR($A44="Holiday",$A45="Holiday"),
        ISNUMBER(MATCH(TRIM($B45),{"Phagwah","Good Friday","Easter Monday","Labour Day","Christmas","Eid ul Azha","Romans-2","Globe-12","Neptune P1"},0))),
   $I45,0)</f>
        <v/>
      </c>
      <c r="P45" s="322">
        <f>IF(OR($O$7="Canteen",$O$7="Head Office"),0,IF($I45&lt;=0,0,IF(AND($I44&lt;=0,OR(TRIM($J45)="Hebrews",TRIM($J45)="Romans",TRIM($J45)="Romans-2",TRIM($J45)="Globe",TRIM($J45)="Globe-12",TRIM($J45)="Neptune P1")),1,0)))</f>
        <v/>
      </c>
      <c r="Q45" s="323" t="n"/>
      <c r="R45" s="322">
        <f>IF(OR($O$7="Canteen",$O$7="Head Office"),0,IF(
  AND(
    SUMIFS(I:I, C:C, C45) &gt;= 8,
    COUNTIFS(C$14:C45, C45)=1,
    OR(
      TEXT(D45,"hh:mm:ss")="07:00:00",
      TEXT(D45,"hh:mm:ss")="15:00:00",
      TEXT(D45,"hh:mm:ss")="23:00:00",
      TEXT(D46,"hh:mm:ss")="07:00:00",
      TEXT(D46,"hh:mm:ss")="15:00:00",
      TEXT(D46,"hh:mm:ss")="23:00:00"
    )
  ),
  1,
  0
))</f>
        <v/>
      </c>
      <c r="S45" s="322">
        <f>IF(OR($A44="Annual Leave",$A45="Annual Leave"),IF(AND($A44&lt;&gt;"Annual Leave",$A45="Annual Leave"),8,0),0)</f>
        <v/>
      </c>
      <c r="T45" s="116" t="n"/>
      <c r="U45" s="144">
        <f>MAX(0,40-Y45)</f>
        <v/>
      </c>
      <c r="V45" s="351">
        <f>IF(OR($C45="",$D45=""),0,
 IF(OR($A44="Holiday",$A45="Holiday"),0,
 IF(AND(NOT(OR($A44="Annual Leave",$A45="Annual Leave")),$A45="Off day"),0,
  IF($I44+$I45&gt;=8,IF($I44&gt;=8,0,8-$I44),$I45)
  )))</f>
        <v/>
      </c>
      <c r="W45" s="351">
        <f>MAX(0,V45-U45)</f>
        <v/>
      </c>
      <c r="X45" s="351">
        <f>IF(C45="","",C45-WEEKDAY(C45,1)+1)</f>
        <v/>
      </c>
      <c r="Y45" s="351">
        <f>SUMPRODUCT(($X$14:$X44=X45)*(($V$14:$V44)+($O$14:$O44)))+IF(X45=X14,$L$11,0)</f>
        <v/>
      </c>
      <c r="Z45" s="351" t="n"/>
      <c r="AA45" s="351" t="n"/>
      <c r="AB45" s="351" t="n"/>
      <c r="AC45" s="351" t="n"/>
      <c r="AD45" s="351" t="n"/>
      <c r="AE45" s="351" t="n"/>
      <c r="AF45" s="351" t="n"/>
    </row>
    <row r="46" ht="24" customHeight="1" s="348" thickBot="1">
      <c r="A46" s="154" t="inlineStr">
        <is>
          <t>On Day</t>
        </is>
      </c>
      <c r="B46" s="305" t="n"/>
      <c r="C46" s="90">
        <f>C45</f>
        <v/>
      </c>
      <c r="D46" s="80" t="n"/>
      <c r="E46" s="221">
        <f>IF(D46="", "",
 IF(D46=TIME(0,0,0), 0,
 IF(AND(D46&gt;=TIME(0,0,1), D46&lt;=TIME(2,0,0)), TIME(7,0,0),
 IF(AND(D46&gt;=TIME(6,0,0), D46&lt;=TIME(8,0,0)), TIME(12,0,0),
 IF(AND(D46&gt;TIME(8,0,0), D46&lt;=TIME(13,59,0)), TIME(15,0,0),
 IF(AND(D46&gt;=TIME(14,0,0), D46&lt;=TIME(17,59,0)), TIME(21,0,0),
 IF(AND(D46&gt;=TIME(18,0,0), D46&lt;=TIME(21,59,0)), TIME(0,0,0),
 IF(AND(D46&gt;=TIME(22,0,0), D46&lt;=TIME(23,59,59)), TIME(7,0,0), ""))))))))</f>
        <v/>
      </c>
      <c r="F46" s="156" t="n"/>
      <c r="G46" s="221">
        <f>IF(AND(D46&gt;=TIME(6,0,0),D46&lt;=TIME(8,0,0)),E46,"")</f>
        <v/>
      </c>
      <c r="H46" s="80" t="n"/>
      <c r="I46" s="30">
        <f>ROUND(IF(OR(D46="",E46="",E46=0),0,IF(H46="",MOD(E46-D46,1)*24,MOD(H46-D46,1)*24)),2)</f>
        <v/>
      </c>
      <c r="J46" s="158" t="n"/>
      <c r="K46" s="274" t="n"/>
      <c r="L46" s="189" t="n"/>
      <c r="M46" s="275">
        <f>MAX(0,V46-W46)</f>
        <v/>
      </c>
      <c r="N46" s="81">
        <f>(IF(OR($C46="",$D46=""),0,
 IF(OR($A46="Holiday",$A47="Holiday"),
    IF(ISNUMBER(MATCH(TRIM($B46),{"Phagwah","Good Friday","Easter Monday","Labour Day","Christmas","Eid ul Azha","Romans-2","Globe-12","Neptune P1"},0)),0,$I46),
 IF(AND(NOT(OR($A46="Annual Leave",$A47="Annual Leave")),$A46="Off day"),$I46,
  MAX(0,$I46-$V46)
  ))))+W46</f>
        <v/>
      </c>
      <c r="O46" s="81">
        <f>IF(AND(OR($A46="Holiday",$A47="Holiday"),
        ISNUMBER(MATCH(TRIM($B46),{"Phagwah","Good Friday","Easter Monday","Labour Day","Christmas","Eid ul Azha","Romans-2","Globe-12","Neptune P1"},0))),
   $I46,0)</f>
        <v/>
      </c>
      <c r="P46" s="81">
        <f>IF(OR($O$7="Canteen",$O$7="Head Office"),0,IF($I46&lt;=0,0,IF(OR(OR(TRIM($J46)="Hebrews",TRIM($J46)="Romans",TRIM($J46)="Romans-2",TRIM($J46)="Globe",TRIM($J46)="Globe-12",TRIM($J46)="Neptune P1"),AND($I47&gt;0,OR(TRIM($J47)="Hebrews",TRIM($J47)="Romans",TRIM($J47)="Romans-2",TRIM($J47)="Globe",TRIM($J47)="Globe-12",TRIM($J47)="Neptune P1"))),1,0)))</f>
        <v/>
      </c>
      <c r="Q46" s="82" t="n"/>
      <c r="R46" s="81">
        <f>IF(OR($O$7="Canteen",$O$7="Head Office"),0,IF(
  AND(
    SUMIFS(I:I, C:C, C46) &gt;= 8,
    COUNTIFS(C$14:C46, C46)=1,
    OR(
      TEXT(D46,"hh:mm:ss")="07:00:00",
      TEXT(D46,"hh:mm:ss")="15:00:00",
      TEXT(D46,"hh:mm:ss")="23:00:00",
      TEXT(D51,"hh:mm:ss")="07:00:00",
      TEXT(D51,"hh:mm:ss")="15:00:00",
      TEXT(D51,"hh:mm:ss")="23:00:00"
    )
  ),
  1,
  0
))</f>
        <v/>
      </c>
      <c r="S46" s="81">
        <f>IF(OR($A46="Annual Leave",$A47="Annual Leave"),IF($A46="Annual Leave",8,0),0)</f>
        <v/>
      </c>
      <c r="T46" s="117" t="n"/>
      <c r="U46" s="144">
        <f>MAX(0,40-Y46)</f>
        <v/>
      </c>
      <c r="V46" s="351">
        <f>IF(OR($C46="",$D46=""),0,
 IF(OR($A46="Holiday",$A47="Holiday"),0,
 IF(AND(NOT(OR($A46="Annual Leave",$A47="Annual Leave")),$A46="Off day"),0,
  IF($I46+$I47&gt;=8,IF($I46&gt;=8,8,$I46),$I46)
  )))</f>
        <v/>
      </c>
      <c r="W46" s="351">
        <f>MAX(0,V46-U46)</f>
        <v/>
      </c>
      <c r="X46" s="351">
        <f>IF(C46="","",C46-WEEKDAY(C46,1)+1)</f>
        <v/>
      </c>
      <c r="Y46" s="351">
        <f>SUMPRODUCT(($X$14:$X45=X46)*(($V$14:$V45)+($O$14:$O45)))+IF(X46=X14,$L$11,0)</f>
        <v/>
      </c>
      <c r="Z46" s="351" t="n"/>
      <c r="AA46" s="351" t="n"/>
      <c r="AB46" s="351" t="n"/>
      <c r="AC46" s="351" t="n"/>
      <c r="AD46" s="351" t="n"/>
      <c r="AE46" s="351" t="n"/>
      <c r="AF46" s="351" t="n"/>
    </row>
    <row r="47" ht="24" customHeight="1" s="348" thickBot="1">
      <c r="A47" s="184" t="inlineStr">
        <is>
          <t>On Day</t>
        </is>
      </c>
      <c r="B47" s="222" t="n"/>
      <c r="C47" s="118">
        <f>C45+1</f>
        <v/>
      </c>
      <c r="D47" s="83" t="n"/>
      <c r="E47" s="223">
        <f>IF(D47="", "",
 IF(D47=TIME(0,0,0), 0,
 IF(AND(D47&gt;=TIME(0,0,1), D47&lt;=TIME(2,0,0)), TIME(7,0,0),
 IF(AND(D47&gt;=TIME(6,0,0), D47&lt;=TIME(8,0,0)), TIME(12,0,0),
 IF(AND(D47&gt;TIME(8,0,0), D47&lt;=TIME(13,59,0)), TIME(15,0,0),
 IF(AND(D47&gt;=TIME(14,0,0), D47&lt;=TIME(17,59,0)), TIME(21,0,0),
 IF(AND(D47&gt;=TIME(18,0,0), D47&lt;=TIME(21,59,0)), TIME(0,0,0),
 IF(AND(D47&gt;=TIME(22,0,0), D47&lt;=TIME(23,59,59)), TIME(7,0,0), ""))))))))</f>
        <v/>
      </c>
      <c r="F47" s="224" t="n"/>
      <c r="G47" s="223">
        <f>IF(AND(D47&gt;=TIME(6,0,0),D47&lt;=TIME(8,0,0)),E47,"")</f>
        <v/>
      </c>
      <c r="H47" s="83" t="n"/>
      <c r="I47" s="23">
        <f>ROUND(IF(OR(D47="",E47="",E47=0),0,IF(H47="",MOD(E47-D47,1)*24,MOD(H47-D47,1)*24)),2)</f>
        <v/>
      </c>
      <c r="J47" s="225" t="n"/>
      <c r="K47" s="297" t="n"/>
      <c r="L47" s="181" t="n"/>
      <c r="M47" s="298">
        <f>MAX(0,V47-W47)</f>
        <v/>
      </c>
      <c r="N47" s="84">
        <f>(IF(OR($C47="",$D47=""),0,
 IF(OR($A46="Holiday",$A47="Holiday"),
    IF(ISNUMBER(MATCH(TRIM($B47),{"Phagwah","Good Friday","Easter Monday","Labour Day","Christmas","Eid ul Azha","Romans-2","Globe-12","Neptune P1"},0)),0,$I47),
 IF(AND(NOT(OR($A46="Annual Leave",$A47="Annual Leave")),$A47="Off day"),$I47,
  MAX(0,$I47-$V47)
  ))))+W47</f>
        <v/>
      </c>
      <c r="O47" s="84">
        <f>IF(AND(OR($A46="Holiday",$A47="Holiday"),
        ISNUMBER(MATCH(TRIM($B47),{"Phagwah","Good Friday","Easter Monday","Labour Day","Christmas","Eid ul Azha","Romans-2","Globe-12","Neptune P1"},0))),
   $I47,0)</f>
        <v/>
      </c>
      <c r="P47" s="84">
        <f>IF(OR($O$7="Canteen",$O$7="Head Office"),0,IF($I47&lt;=0,0,IF(AND($I46&lt;=0,OR(TRIM($J47)="Hebrews",TRIM($J47)="Romans",TRIM($J47)="Romans-2",TRIM($J47)="Globe",TRIM($J47)="Globe-12",TRIM($J47)="Neptune P1")),1,0)))</f>
        <v/>
      </c>
      <c r="Q47" s="85" t="n"/>
      <c r="R47" s="84">
        <f>IF(OR($O$7="Canteen",$O$7="Head Office"),0,IF(
  AND(
    SUMIFS(I:I, C:C, C47) &gt;= 8,
    COUNTIFS(C$14:C47, C47)=1,
    OR(
      TEXT(D47,"hh:mm:ss")="07:00:00",
      TEXT(D47,"hh:mm:ss")="15:00:00",
      TEXT(D47,"hh:mm:ss")="23:00:00",
      TEXT(D48,"hh:mm:ss")="07:00:00",
      TEXT(D48,"hh:mm:ss")="15:00:00",
      TEXT(D48,"hh:mm:ss")="23:00:00"
    )
  ),
  1,
  0
))</f>
        <v/>
      </c>
      <c r="S47" s="84">
        <f>IF(OR($A46="Annual Leave",$A47="Annual Leave"),IF(AND($A46&lt;&gt;"Annual Leave",$A47="Annual Leave"),8,0),0)</f>
        <v/>
      </c>
      <c r="T47" s="86" t="n"/>
      <c r="U47" s="144">
        <f>MAX(0,40-Y47)</f>
        <v/>
      </c>
      <c r="V47" s="351">
        <f>IF(OR($C47="",$D47=""),0,
 IF(OR($A46="Holiday",$A47="Holiday"),0,
 IF(AND(NOT(OR($A46="Annual Leave",$A47="Annual Leave")),$A47="Off day"),0,
  IF($I46+$I47&gt;=8,IF($I46&gt;=8,0,8-$I46),$I47)
  )))</f>
        <v/>
      </c>
      <c r="W47" s="351">
        <f>MAX(0,V47-U47)</f>
        <v/>
      </c>
      <c r="X47" s="351">
        <f>IF(C47="","",C47-WEEKDAY(C47,1)+1)</f>
        <v/>
      </c>
      <c r="Y47" s="351">
        <f>SUMPRODUCT(($X$14:$X46=X47)*(($V$14:$V46)+($O$14:$O46)))+IF(X47=X14,$L$11,0)</f>
        <v/>
      </c>
      <c r="Z47" s="351" t="n"/>
      <c r="AA47" s="351" t="n"/>
      <c r="AB47" s="351" t="n"/>
      <c r="AC47" s="351" t="n"/>
      <c r="AD47" s="351" t="n"/>
      <c r="AE47" s="351" t="n"/>
      <c r="AF47" s="351" t="n"/>
    </row>
    <row r="48" ht="24" customHeight="1" s="348" thickBot="1">
      <c r="A48" s="226" t="inlineStr">
        <is>
          <t>On Day</t>
        </is>
      </c>
      <c r="B48" s="299" t="n"/>
      <c r="C48" s="119">
        <f>C47</f>
        <v/>
      </c>
      <c r="D48" s="24" t="n"/>
      <c r="E48" s="227">
        <f>IF(D48="", "",
 IF(D48=TIME(0,0,0), 0,
 IF(AND(D48&gt;=TIME(0,0,1), D48&lt;=TIME(2,0,0)), TIME(7,0,0),
 IF(AND(D48&gt;=TIME(6,0,0), D48&lt;=TIME(8,0,0)), TIME(12,0,0),
 IF(AND(D48&gt;TIME(8,0,0), D48&lt;=TIME(13,59,0)), TIME(15,0,0),
 IF(AND(D48&gt;=TIME(14,0,0), D48&lt;=TIME(17,59,0)), TIME(21,0,0),
 IF(AND(D48&gt;=TIME(18,0,0), D48&lt;=TIME(21,59,0)), TIME(0,0,0),
 IF(AND(D48&gt;=TIME(22,0,0), D48&lt;=TIME(23,59,59)), TIME(7,0,0), ""))))))))</f>
        <v/>
      </c>
      <c r="F48" s="228" t="n"/>
      <c r="G48" s="227">
        <f>IF(AND(D48&gt;=TIME(6,0,0),D48&lt;=TIME(8,0,0)),E48,"")</f>
        <v/>
      </c>
      <c r="H48" s="300" t="n"/>
      <c r="I48" s="87">
        <f>ROUND(IF(OR(D48="",E48="",E48=0),0,IF(H48="",MOD(E48-D48,1)*24,MOD(H48-D48,1)*24)),2)</f>
        <v/>
      </c>
      <c r="J48" s="190" t="n"/>
      <c r="K48" s="297" t="n"/>
      <c r="L48" s="183" t="n"/>
      <c r="M48" s="324">
        <f>MAX(0,V48-W48)</f>
        <v/>
      </c>
      <c r="N48" s="302">
        <f>(IF(OR($C48="",$D48=""),0,
 IF(OR($A48="Holiday",$A49="Holiday"),
    IF(ISNUMBER(MATCH(TRIM($B48),{"Phagwah","Good Friday","Easter Monday","Labour Day","Christmas","Eid ul Azha","Romans-2","Globe-12","Neptune P1"},0)),0,$I48),
 IF(AND(NOT(OR($A48="Annual Leave",$A49="Annual Leave")),$A48="Off day"),$I48,
  MAX(0,$I48-$V48)
  ))))+W48</f>
        <v/>
      </c>
      <c r="O48" s="303" t="n"/>
      <c r="P48" s="229">
        <f>IF(OR($O$7="Canteen",$O$7="Head Office"),0,IF($I48&lt;=0,0,IF(OR(OR(TRIM($J48)="Hebrews",TRIM($J48)="Romans",TRIM($J48)="Romans-2",TRIM($J48)="Globe",TRIM($J48)="Globe-12",TRIM($J48)="Neptune P1"),AND($I49&gt;0,OR(TRIM($J49)="Hebrews",TRIM($J49)="Romans",TRIM($J49)="Romans-2",TRIM($J49)="Globe",TRIM($J49)="Globe-12",TRIM($J49)="Neptune P1"))),1,0)))</f>
        <v/>
      </c>
      <c r="Q48" s="303" t="n"/>
      <c r="R48" s="302">
        <f>IF(OR($O$7="Canteen",$O$7="Head Office"),0,IF(
  AND(
    SUMIFS(I:I, C:C, C48) &gt;= 8,
    COUNTIFS(C$14:C48, C48)=1,
    OR(
      TEXT(D48,"hh:mm:ss")="07:00:00",
      TEXT(D48,"hh:mm:ss")="15:00:00",
      TEXT(D48,"hh:mm:ss")="23:00:00",
      TEXT(D53,"hh:mm:ss")="07:00:00",
      TEXT(D53,"hh:mm:ss")="15:00:00",
      TEXT(D53,"hh:mm:ss")="23:00:00"
    )
  ),
  1,
  0
))</f>
        <v/>
      </c>
      <c r="S48" s="303" t="n"/>
      <c r="T48" s="304" t="n"/>
      <c r="U48" s="144">
        <f>MAX(0,40-Y48)</f>
        <v/>
      </c>
      <c r="V48" s="351">
        <f>IF(OR($C48="",$D48=""),0,
 IF(OR($A48="Holiday",$A49="Holiday"),0,
 IF(AND(NOT(OR($A48="Annual Leave",$A49="Annual Leave")),$A48="Off day"),0,
  IF($I48+$I49&gt;=8,IF($I48&gt;=8,8,$I48),$I48)
  )))</f>
        <v/>
      </c>
      <c r="W48" s="351">
        <f>MAX(0,V48-U48)</f>
        <v/>
      </c>
      <c r="X48" s="351">
        <f>IF(C48="","",C48-WEEKDAY(C48,1)+1)</f>
        <v/>
      </c>
      <c r="Y48" s="351">
        <f>SUMPRODUCT(($X$14:$X47=X48)*(($V$14:$V47)+($O$14:$O47)))+IF(X48=X14,$L$11,0)</f>
        <v/>
      </c>
      <c r="Z48" s="351" t="n"/>
      <c r="AA48" s="351" t="n"/>
      <c r="AB48" s="351" t="n"/>
      <c r="AC48" s="351" t="n"/>
      <c r="AD48" s="351" t="n"/>
      <c r="AE48" s="351" t="n"/>
      <c r="AF48" s="351" t="n"/>
    </row>
    <row r="49" ht="24" customHeight="1" s="348" thickBot="1">
      <c r="A49" s="230" t="n"/>
      <c r="B49" s="355" t="n"/>
      <c r="C49" s="231" t="n"/>
      <c r="D49" s="232" t="n"/>
      <c r="E49" s="232" t="n"/>
      <c r="F49" s="232" t="n"/>
      <c r="G49" s="232" t="n"/>
      <c r="H49" s="233" t="inlineStr">
        <is>
          <t>Total Hrs:</t>
        </is>
      </c>
      <c r="I49" s="122">
        <f>SUM(I14:I48)</f>
        <v/>
      </c>
      <c r="J49" s="234" t="n"/>
      <c r="K49" s="234" t="n"/>
      <c r="L49" s="235" t="n"/>
      <c r="M49" s="120">
        <f>SUM(M14:M48)</f>
        <v/>
      </c>
      <c r="N49" s="120">
        <f>SUM(N14:N48)</f>
        <v/>
      </c>
      <c r="O49" s="120">
        <f>SUM(O14:O48)</f>
        <v/>
      </c>
      <c r="P49" s="120">
        <f>SUM(P14:P48)</f>
        <v/>
      </c>
      <c r="Q49" s="120">
        <f>IF($O$6&lt;&gt;"Armed",0,LOOKUP($Q$50,{0,1,2,3,4,5,6,7,8,9,10,11,12,13,14},{0,384,769,1153,1153,1538,1923,2307,2692,3076,3461,3846,4239,4615,5000}))</f>
        <v/>
      </c>
      <c r="R49" s="120">
        <f>SUM(R14:R48)</f>
        <v/>
      </c>
      <c r="S49" s="120">
        <f>SUM(S14:S48)</f>
        <v/>
      </c>
      <c r="T49" s="121">
        <f>SUM(T30:T43)</f>
        <v/>
      </c>
      <c r="U49" s="144">
        <f>MIN(U48,0)</f>
        <v/>
      </c>
      <c r="V49" s="351">
        <f>SUM(V14:V48)</f>
        <v/>
      </c>
      <c r="W49" s="351">
        <f>SUM(W14:W48)</f>
        <v/>
      </c>
      <c r="X49" s="351" t="n"/>
      <c r="Y49" s="351" t="n"/>
      <c r="Z49" s="351" t="n"/>
      <c r="AA49" s="351" t="n"/>
      <c r="AB49" s="351" t="n"/>
      <c r="AC49" s="351" t="n"/>
      <c r="AD49" s="351" t="n"/>
      <c r="AE49" s="351" t="n"/>
      <c r="AF49" s="351" t="n"/>
    </row>
    <row r="50" ht="24" customHeight="1" s="348">
      <c r="A50" s="351" t="n"/>
      <c r="B50" s="351" t="n"/>
      <c r="C50" s="6" t="n"/>
      <c r="D50" s="6" t="n"/>
      <c r="E50" s="6" t="n"/>
      <c r="F50" s="6" t="n"/>
      <c r="G50" s="6" t="n"/>
      <c r="H50" s="336" t="n"/>
      <c r="I50" s="351" t="n"/>
      <c r="J50" s="336" t="n"/>
      <c r="K50" s="336" t="n"/>
      <c r="L50" s="336" t="n"/>
      <c r="M50" s="28" t="n"/>
      <c r="N50" s="28" t="n"/>
      <c r="O50" s="28" t="n"/>
      <c r="P50" s="241" t="inlineStr">
        <is>
          <t>Days Worked</t>
        </is>
      </c>
      <c r="Q50" s="29">
        <f>SUM(--(SUM(I14:I15)&gt;0),--(SUM(I16:I17)&gt;0),--(SUM(I18:I19)&gt;0),--(SUM(I20:I21)&gt;0),--(SUM(I22:I23)&gt;0),--(SUM(I24:I25)&gt;0),--(SUM(I26:I27)&gt;0),--(SUM(I30:I31)&gt;0),--(SUM(I32:I33)&gt;0),--(SUM(I34:I35)&gt;0),--(SUM(I36:I37)&gt;0),--(SUM(I38:I39)&gt;0),--(SUM(I40:I41)&gt;0),--(SUM(I42:I43)&gt;0),--(SUM(I45:I46)&gt;0),--(SUM(I47:I48)&gt;0))</f>
        <v/>
      </c>
      <c r="R50" s="28" t="n"/>
      <c r="S50" s="28" t="n"/>
      <c r="T50" s="28" t="n"/>
      <c r="U50" s="144" t="n"/>
      <c r="V50" s="351" t="n"/>
      <c r="W50" s="351" t="n"/>
      <c r="X50" s="351" t="n"/>
      <c r="Y50" s="351" t="n"/>
      <c r="Z50" s="351" t="n"/>
      <c r="AA50" s="351" t="n"/>
      <c r="AB50" s="351" t="n"/>
      <c r="AC50" s="351" t="n"/>
      <c r="AD50" s="351" t="n"/>
      <c r="AE50" s="351" t="n"/>
      <c r="AF50" s="351" t="n"/>
    </row>
    <row r="51" ht="24" customHeight="1" s="348">
      <c r="A51" s="351" t="n"/>
      <c r="B51" s="351" t="n"/>
      <c r="C51" s="345" t="n"/>
      <c r="D51" s="362" t="n"/>
      <c r="E51" s="362" t="n"/>
      <c r="F51" s="334" t="n"/>
      <c r="G51" s="362" t="n"/>
      <c r="H51" s="336" t="n"/>
      <c r="I51" s="351" t="n"/>
      <c r="J51" s="336" t="n"/>
      <c r="K51" s="336" t="n"/>
      <c r="L51" s="336" t="n"/>
      <c r="M51" s="236" t="n"/>
      <c r="N51" s="236" t="n"/>
      <c r="O51" s="236" t="n"/>
      <c r="P51" s="236" t="n"/>
      <c r="Q51" s="236" t="n"/>
      <c r="R51" s="236" t="n"/>
      <c r="S51" s="236" t="n"/>
      <c r="T51" s="236" t="n"/>
      <c r="U51" s="144" t="n"/>
      <c r="V51" s="351" t="n"/>
      <c r="W51" s="351" t="n"/>
      <c r="X51" s="351" t="n"/>
      <c r="Y51" s="351" t="n"/>
      <c r="Z51" s="351" t="n"/>
      <c r="AA51" s="351" t="n"/>
      <c r="AB51" s="351" t="n"/>
      <c r="AC51" s="351" t="n"/>
      <c r="AD51" s="351" t="n"/>
      <c r="AE51" s="351" t="n"/>
      <c r="AF51" s="351" t="n"/>
    </row>
    <row r="52">
      <c r="A52" s="351" t="n"/>
      <c r="B52" s="351" t="n"/>
      <c r="C52" s="329" t="inlineStr">
        <is>
          <t>Supervisor Signature</t>
        </is>
      </c>
      <c r="D52" s="363" t="n"/>
      <c r="E52" s="363" t="n"/>
      <c r="F52" s="329" t="inlineStr">
        <is>
          <t>Date</t>
        </is>
      </c>
      <c r="G52" s="363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351" t="n"/>
      <c r="V52" s="351" t="n"/>
      <c r="W52" s="351" t="n"/>
      <c r="X52" s="351" t="n"/>
      <c r="Y52" s="351" t="n"/>
      <c r="Z52" s="351" t="n"/>
      <c r="AA52" s="351" t="n"/>
      <c r="AB52" s="351" t="n"/>
      <c r="AC52" s="351" t="n"/>
      <c r="AD52" s="351" t="n"/>
      <c r="AE52" s="351" t="n"/>
      <c r="AF52" s="351" t="n"/>
    </row>
    <row r="53" ht="26.25" customHeight="1" s="348">
      <c r="A53" s="351" t="n"/>
      <c r="B53" s="351" t="n"/>
      <c r="C53" s="345" t="n"/>
      <c r="D53" s="362" t="n"/>
      <c r="E53" s="362" t="n"/>
      <c r="F53" s="331" t="n"/>
      <c r="G53" s="362" t="n"/>
      <c r="H53" s="6" t="n"/>
      <c r="I53" s="6" t="n"/>
      <c r="J53" s="6" t="n"/>
      <c r="K53" s="6" t="n"/>
      <c r="L53" s="6" t="n"/>
      <c r="M53" s="6" t="n"/>
      <c r="N53" s="237" t="n"/>
      <c r="O53" s="238" t="n"/>
      <c r="P53" s="346" t="n"/>
      <c r="Q53" s="351" t="n"/>
      <c r="R53" s="351" t="n"/>
      <c r="S53" s="351" t="n"/>
      <c r="T53" s="351" t="n"/>
      <c r="U53" s="351" t="n"/>
      <c r="V53" s="351" t="n"/>
      <c r="W53" s="351" t="n"/>
      <c r="X53" s="351" t="n"/>
      <c r="Y53" s="351" t="n"/>
      <c r="Z53" s="351" t="n"/>
      <c r="AA53" s="351" t="n"/>
      <c r="AB53" s="351" t="n"/>
      <c r="AC53" s="351" t="n"/>
      <c r="AD53" s="351" t="n"/>
      <c r="AE53" s="351" t="n"/>
      <c r="AF53" s="351" t="n"/>
    </row>
    <row r="54">
      <c r="A54" s="351" t="n"/>
      <c r="B54" s="351" t="n"/>
      <c r="C54" s="329" t="inlineStr">
        <is>
          <t>Manager Signature</t>
        </is>
      </c>
      <c r="D54" s="363" t="n"/>
      <c r="E54" s="363" t="n"/>
      <c r="F54" s="329" t="inlineStr">
        <is>
          <t>Date</t>
        </is>
      </c>
      <c r="G54" s="363" t="n"/>
      <c r="H54" s="6" t="n"/>
      <c r="I54" s="239" t="inlineStr">
        <is>
          <t>{42}</t>
        </is>
      </c>
      <c r="J54" s="239" t="n"/>
      <c r="K54" s="239" t="n"/>
      <c r="L54" s="239" t="n"/>
      <c r="M54" s="6" t="n"/>
      <c r="N54" s="6" t="n"/>
      <c r="O54" s="6" t="n"/>
      <c r="P54" s="6" t="n"/>
      <c r="Q54" s="6" t="n"/>
      <c r="R54" s="6" t="n"/>
      <c r="S54" s="6" t="n"/>
      <c r="T54" s="6" t="n"/>
      <c r="U54" s="351" t="n"/>
      <c r="V54" s="351" t="n"/>
      <c r="W54" s="351" t="n"/>
      <c r="X54" s="351" t="n"/>
      <c r="Y54" s="351" t="n"/>
      <c r="Z54" s="351" t="n"/>
      <c r="AA54" s="351" t="n"/>
      <c r="AB54" s="351" t="n"/>
      <c r="AC54" s="351" t="n"/>
      <c r="AD54" s="351" t="n"/>
      <c r="AE54" s="351" t="n"/>
      <c r="AF54" s="351" t="n"/>
    </row>
    <row r="55">
      <c r="A55" s="351" t="n"/>
      <c r="B55" s="351" t="n"/>
      <c r="C55" s="240" t="n"/>
      <c r="D55" s="240" t="n"/>
      <c r="E55" s="240" t="n"/>
      <c r="F55" s="240" t="n"/>
      <c r="G55" s="240" t="n"/>
      <c r="H55" s="240" t="n"/>
      <c r="I55" s="240" t="n"/>
      <c r="J55" s="240" t="n"/>
      <c r="K55" s="240" t="n"/>
      <c r="L55" s="240" t="n"/>
      <c r="M55" s="240" t="n"/>
      <c r="N55" s="240" t="n"/>
      <c r="O55" s="240" t="n"/>
      <c r="P55" s="240" t="n"/>
      <c r="Q55" s="240" t="n"/>
      <c r="R55" s="240" t="n"/>
      <c r="S55" s="240" t="n"/>
      <c r="T55" s="240" t="n"/>
      <c r="U55" s="351" t="n"/>
      <c r="V55" s="351" t="n"/>
      <c r="W55" s="351" t="n"/>
      <c r="X55" s="351" t="n"/>
      <c r="Y55" s="351" t="n"/>
      <c r="Z55" s="351" t="n"/>
      <c r="AA55" s="351" t="n"/>
      <c r="AB55" s="351" t="n"/>
      <c r="AC55" s="351" t="n"/>
      <c r="AD55" s="351" t="n"/>
      <c r="AE55" s="351" t="n"/>
      <c r="AF55" s="35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45"/>
  <mergeCells count="33">
    <mergeCell ref="C54:E54"/>
    <mergeCell ref="V2:W2"/>
    <mergeCell ref="C8:F8"/>
    <mergeCell ref="F54:G54"/>
    <mergeCell ref="H10:I10"/>
    <mergeCell ref="C7:F7"/>
    <mergeCell ref="K5:L5"/>
    <mergeCell ref="M5:N5"/>
    <mergeCell ref="H50:I50"/>
    <mergeCell ref="C51:E51"/>
    <mergeCell ref="A1:T1"/>
    <mergeCell ref="C52:E52"/>
    <mergeCell ref="V3:AB3"/>
    <mergeCell ref="F51:G51"/>
    <mergeCell ref="M10:N10"/>
    <mergeCell ref="H51:I51"/>
    <mergeCell ref="C6:F6"/>
    <mergeCell ref="C5:F5"/>
    <mergeCell ref="M7:N7"/>
    <mergeCell ref="M6:N6"/>
    <mergeCell ref="C53:E53"/>
    <mergeCell ref="H7:I7"/>
    <mergeCell ref="H28:I28"/>
    <mergeCell ref="C10:F10"/>
    <mergeCell ref="M8:N8"/>
    <mergeCell ref="F52:G52"/>
    <mergeCell ref="P53:T53"/>
    <mergeCell ref="AA2:AB2"/>
    <mergeCell ref="K10:L10"/>
    <mergeCell ref="H5:I5"/>
    <mergeCell ref="K4:L4"/>
    <mergeCell ref="M4:N4"/>
    <mergeCell ref="F53:G53"/>
  </mergeCells>
  <dataValidations count="5">
    <dataValidation sqref="A14:A48" showDropDown="0" showInputMessage="0" showErrorMessage="0" allowBlank="1" type="list">
      <formula1>"On Day,Off Day,Sick,Absent,Holiday,Annual Leave"</formula1>
    </dataValidation>
    <dataValidation sqref="B14:B48" showDropDown="0" showInputMessage="0" showErrorMessage="0" allowBlank="1" type="list">
      <formula1>"Holiday Double,Phagwah,Good Friday,Easter Monday,Labour Day,Christmas,Eid ul Azha"</formula1>
    </dataValidation>
    <dataValidation sqref="J14:J48" showDropDown="0" showInputMessage="0" showErrorMessage="0" allowBlank="1" type="list">
      <formula1>_xlfn._LONGTEXT("Unico,Unico-2,Unico-42,Unico-44,Unico-46,Unico-47,Unico-48,Unico-49,Globe,Globe-12,Hebrews,Romans-2,Beacon,Numbers,Zebra-24,Sunrise,Sunrise-1,Sunflower 6,Sunset 12,Ripple,Neptune P1,Neptune P2,Neptune P3,Neptune P4,Neptune P5,Neptune P6,Neptune P7,Rainbow"," 1,Rainbow 2,Citadel,Sunset 11,Autumn,Autumn-2,Miracle,Miracle 1,Canteen,Guard Hut")</formula1>
    </dataValidation>
    <dataValidation sqref="O7" showDropDown="0" showInputMessage="0" showErrorMessage="0" allowBlank="1" type="list">
      <formula1>"Caricom,EU,UN,DMC,ARU,Head Office,Canteen"</formula1>
    </dataValidation>
    <dataValidation sqref="O6" showDropDown="0" showInputMessage="0" showErrorMessage="0" allowBlank="1" type="list">
      <formula1>"Unarmed,Armed"</formula1>
    </dataValidation>
  </dataValidations>
  <printOptions horizontalCentered="1"/>
  <pageMargins left="0.5" right="0.5" top="0.5" bottom="1" header="0.5" footer="0.5"/>
  <pageSetup orientation="portrait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AL55"/>
  <sheetViews>
    <sheetView topLeftCell="A42" workbookViewId="0">
      <selection activeCell="C52" sqref="C52:E52"/>
    </sheetView>
  </sheetViews>
  <sheetFormatPr baseColWidth="8" defaultRowHeight="13.5"/>
  <cols>
    <col width="12.28515625" customWidth="1" style="348" min="1" max="1"/>
    <col width="15.140625" customWidth="1" style="348" min="2" max="2"/>
    <col width="12.42578125" customWidth="1" style="348" min="3" max="3"/>
    <col width="9.28515625" customWidth="1" style="348" min="4" max="4"/>
    <col hidden="1" width="9.28515625" customWidth="1" style="348" min="5" max="5"/>
    <col hidden="1" width="2" customWidth="1" style="348" min="6" max="6"/>
    <col hidden="1" width="12.5703125" customWidth="1" style="348" min="7" max="7"/>
    <col width="9.28515625" customWidth="1" style="348" min="8" max="8"/>
    <col width="6.5703125" customWidth="1" style="348" min="9" max="9"/>
    <col width="10.140625" customWidth="1" style="348" min="10" max="10"/>
    <col width="15.28515625" customWidth="1" style="348" min="11" max="11"/>
    <col width="10.5703125" customWidth="1" style="348" min="12" max="12"/>
    <col width="11" customWidth="1" style="348" min="13" max="13"/>
    <col width="9.85546875" customWidth="1" style="348" min="14" max="14"/>
    <col width="11.140625" customWidth="1" style="348" min="15" max="15"/>
    <col width="9.85546875" customWidth="1" style="348" min="16" max="16"/>
    <col width="10.28515625" customWidth="1" style="348" min="17" max="17"/>
    <col width="8.85546875" customWidth="1" style="348" min="18" max="19"/>
    <col width="45.28515625" customWidth="1" style="348" min="20" max="20"/>
    <col width="9.140625" customWidth="1" style="348" min="21" max="21"/>
    <col width="3.140625" customWidth="1" style="348" min="22" max="29"/>
    <col width="10.28515625" customWidth="1" style="348" min="30" max="30"/>
  </cols>
  <sheetData>
    <row r="1" ht="32.25" customFormat="1" customHeight="1" s="1" thickBot="1">
      <c r="A1" s="332" t="n"/>
      <c r="B1" s="354" t="n"/>
      <c r="C1" s="354" t="n"/>
      <c r="D1" s="354" t="n"/>
      <c r="E1" s="354" t="n"/>
      <c r="F1" s="354" t="n"/>
      <c r="G1" s="354" t="n"/>
      <c r="H1" s="354" t="n"/>
      <c r="I1" s="354" t="n"/>
      <c r="J1" s="354" t="n"/>
      <c r="K1" s="354" t="n"/>
      <c r="L1" s="354" t="n"/>
      <c r="M1" s="354" t="n"/>
      <c r="N1" s="354" t="n"/>
      <c r="O1" s="354" t="n"/>
      <c r="P1" s="354" t="n"/>
      <c r="Q1" s="354" t="n"/>
      <c r="R1" s="354" t="n"/>
      <c r="S1" s="354" t="n"/>
      <c r="T1" s="355" t="n"/>
      <c r="U1" s="351" t="n"/>
      <c r="V1" s="351" t="n"/>
      <c r="W1" s="351" t="n"/>
      <c r="X1" s="351" t="n"/>
      <c r="Y1" s="351" t="n"/>
      <c r="Z1" s="351" t="n"/>
      <c r="AA1" s="351" t="n"/>
      <c r="AB1" s="351" t="n"/>
      <c r="AC1" s="351" t="n"/>
      <c r="AD1" s="126" t="n"/>
      <c r="AE1" s="351" t="n"/>
      <c r="AF1" s="351" t="n"/>
    </row>
    <row r="2" ht="15" customFormat="1" customHeight="1" s="1">
      <c r="A2" s="351" t="n"/>
      <c r="B2" s="351" t="n"/>
      <c r="C2" s="127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128" t="n"/>
      <c r="U2" s="351" t="n"/>
      <c r="V2" s="343" t="n">
        <v>2025</v>
      </c>
      <c r="W2" s="356" t="n"/>
      <c r="X2" s="351" t="n"/>
      <c r="Y2" s="351" t="n"/>
      <c r="Z2" s="129" t="inlineStr">
        <is>
          <t>Month:</t>
        </is>
      </c>
      <c r="AA2" s="343" t="n">
        <v>3</v>
      </c>
      <c r="AB2" s="356" t="n"/>
      <c r="AC2" s="351" t="n"/>
      <c r="AD2" s="351" t="n"/>
      <c r="AE2" s="351" t="n"/>
      <c r="AF2" s="351" t="n"/>
    </row>
    <row r="3" ht="15.6" customHeight="1" s="348" thickBot="1">
      <c r="A3" s="351" t="n"/>
      <c r="B3" s="351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351" t="n"/>
      <c r="V3" s="333">
        <f>DATE(V2,AA2,1)</f>
        <v/>
      </c>
      <c r="W3" s="357" t="n"/>
      <c r="X3" s="357" t="n"/>
      <c r="Y3" s="357" t="n"/>
      <c r="Z3" s="357" t="n"/>
      <c r="AA3" s="357" t="n"/>
      <c r="AB3" s="358" t="n"/>
      <c r="AC3" s="351" t="n"/>
      <c r="AD3" s="351" t="n"/>
      <c r="AE3" s="351" t="n"/>
      <c r="AF3" s="249" t="n"/>
    </row>
    <row r="4" ht="21" customHeight="1" s="348" thickBot="1">
      <c r="A4" s="351" t="n"/>
      <c r="B4" s="351" t="n"/>
      <c r="C4" s="25" t="inlineStr">
        <is>
          <t>Federal Manangement Systems</t>
        </is>
      </c>
      <c r="D4" s="25" t="n"/>
      <c r="E4" s="25" t="n"/>
      <c r="F4" s="25" t="n"/>
      <c r="G4" s="25" t="n"/>
      <c r="H4" s="6" t="n"/>
      <c r="I4" s="6" t="n"/>
      <c r="J4" s="6" t="n"/>
      <c r="K4" s="330" t="inlineStr">
        <is>
          <t>Employee Number:</t>
        </is>
      </c>
      <c r="L4" s="351" t="n"/>
      <c r="M4" s="342" t="inlineStr">
        <is>
          <t>73</t>
        </is>
      </c>
      <c r="N4" s="355" t="n"/>
      <c r="O4" s="6" t="n"/>
      <c r="P4" s="6" t="n"/>
      <c r="Q4" s="6" t="n"/>
      <c r="R4" s="6" t="n"/>
      <c r="S4" s="6" t="n"/>
      <c r="T4" s="6" t="n"/>
      <c r="U4" s="351" t="n"/>
      <c r="V4" s="130" t="inlineStr">
        <is>
          <t>Su</t>
        </is>
      </c>
      <c r="W4" s="131" t="inlineStr">
        <is>
          <t>M</t>
        </is>
      </c>
      <c r="X4" s="131" t="inlineStr">
        <is>
          <t>Tu</t>
        </is>
      </c>
      <c r="Y4" s="131" t="inlineStr">
        <is>
          <t>W</t>
        </is>
      </c>
      <c r="Z4" s="131" t="inlineStr">
        <is>
          <t>Th</t>
        </is>
      </c>
      <c r="AA4" s="131" t="inlineStr">
        <is>
          <t>F</t>
        </is>
      </c>
      <c r="AB4" s="132" t="inlineStr">
        <is>
          <t>Sa</t>
        </is>
      </c>
      <c r="AC4" s="351" t="n"/>
      <c r="AD4" s="133" t="inlineStr">
        <is>
          <t>Overtime Options</t>
        </is>
      </c>
      <c r="AE4" s="351" t="n"/>
      <c r="AF4" s="351" t="n"/>
      <c r="AJ4" s="257" t="n"/>
    </row>
    <row r="5" ht="14.1" customHeight="1" s="348" thickBot="1">
      <c r="A5" s="351" t="n"/>
      <c r="B5" s="351" t="n"/>
      <c r="C5" s="337" t="n"/>
      <c r="D5" s="351" t="n"/>
      <c r="E5" s="351" t="n"/>
      <c r="F5" s="351" t="n"/>
      <c r="G5" s="6" t="n"/>
      <c r="H5" s="340" t="n"/>
      <c r="I5" s="351" t="n"/>
      <c r="J5" s="340" t="n"/>
      <c r="K5" s="344" t="inlineStr">
        <is>
          <t>Employee Name:</t>
        </is>
      </c>
      <c r="L5" s="359" t="n"/>
      <c r="M5" s="342" t="inlineStr">
        <is>
          <t>Ferguson, Aubrey Everstein</t>
        </is>
      </c>
      <c r="N5" s="355" t="n"/>
      <c r="O5" s="337" t="n"/>
      <c r="P5" s="337" t="n"/>
      <c r="Q5" s="337" t="n"/>
      <c r="R5" s="337" t="n"/>
      <c r="S5" s="337" t="n"/>
      <c r="T5" s="337" t="n"/>
      <c r="U5" s="351" t="n"/>
      <c r="V5" s="263">
        <f>IF(MONTH($V$3)&lt;&gt;MONTH($V$3-WEEKDAY($V$3,1)+(ROW(V5)-ROW($V$5))*7+(COLUMN(V5)-COLUMN($V$5)+1)),"",$V$3-WEEKDAY($V$3,1)+(ROW(V5)-ROW($V$5))*7+(COLUMN(V5)-COLUMN($V$5)+1))</f>
        <v/>
      </c>
      <c r="W5" s="263">
        <f>IF(MONTH($V$3)&lt;&gt;MONTH($V$3-WEEKDAY($V$3,1)+(ROW(W5)-ROW($V$5))*7+(COLUMN(W5)-COLUMN($V$5)+1)),"",$V$3-WEEKDAY($V$3,1)+(ROW(W5)-ROW($V$5))*7+(COLUMN(W5)-COLUMN($V$5)+1))</f>
        <v/>
      </c>
      <c r="X5" s="263">
        <f>IF(MONTH($V$3)&lt;&gt;MONTH($V$3-WEEKDAY($V$3,1)+(ROW(X5)-ROW($V$5))*7+(COLUMN(X5)-COLUMN($V$5)+1)),"",$V$3-WEEKDAY($V$3,1)+(ROW(X5)-ROW($V$5))*7+(COLUMN(X5)-COLUMN($V$5)+1))</f>
        <v/>
      </c>
      <c r="Y5" s="263">
        <f>IF(MONTH($V$3)&lt;&gt;MONTH($V$3-WEEKDAY($V$3,1)+(ROW(Y5)-ROW($V$5))*7+(COLUMN(Y5)-COLUMN($V$5)+1)),"",$V$3-WEEKDAY($V$3,1)+(ROW(Y5)-ROW($V$5))*7+(COLUMN(Y5)-COLUMN($V$5)+1))</f>
        <v/>
      </c>
      <c r="Z5" s="263">
        <f>IF(MONTH($V$3)&lt;&gt;MONTH($V$3-WEEKDAY($V$3,1)+(ROW(Z5)-ROW($V$5))*7+(COLUMN(Z5)-COLUMN($V$5)+1)),"",$V$3-WEEKDAY($V$3,1)+(ROW(Z5)-ROW($V$5))*7+(COLUMN(Z5)-COLUMN($V$5)+1))</f>
        <v/>
      </c>
      <c r="AA5" s="263">
        <f>IF(MONTH($V$3)&lt;&gt;MONTH($V$3-WEEKDAY($V$3,1)+(ROW(AA5)-ROW($V$5))*7+(COLUMN(AA5)-COLUMN($V$5)+1)),"",$V$3-WEEKDAY($V$3,1)+(ROW(AA5)-ROW($V$5))*7+(COLUMN(AA5)-COLUMN($V$5)+1))</f>
        <v/>
      </c>
      <c r="AB5" s="263">
        <f>IF(MONTH($V$3)&lt;&gt;MONTH($V$3-WEEKDAY($V$3,1)+(ROW(AB5)-ROW($V$5))*7+(COLUMN(AB5)-COLUMN($V$5)+1)),"",$V$3-WEEKDAY($V$3,1)+(ROW(AB5)-ROW($V$5))*7+(COLUMN(AB5)-COLUMN($V$5)+1))</f>
        <v/>
      </c>
      <c r="AC5" s="351" t="n"/>
      <c r="AD5" s="351" t="n"/>
      <c r="AE5" s="3" t="b">
        <v>1</v>
      </c>
      <c r="AF5" s="258" t="n"/>
      <c r="AJ5" s="350" t="n"/>
      <c r="AK5" s="350" t="n"/>
      <c r="AL5" s="350" t="n"/>
    </row>
    <row r="6" ht="14.1" customHeight="1" s="348" thickBot="1">
      <c r="A6" s="351" t="n"/>
      <c r="B6" s="351" t="n"/>
      <c r="C6" s="337" t="inlineStr">
        <is>
          <t xml:space="preserve">120 Peter Rose St </t>
        </is>
      </c>
      <c r="D6" s="351" t="n"/>
      <c r="E6" s="351" t="n"/>
      <c r="F6" s="351" t="n"/>
      <c r="G6" s="6" t="n"/>
      <c r="H6" s="6" t="n"/>
      <c r="I6" s="6" t="n"/>
      <c r="J6" s="6" t="n"/>
      <c r="K6" s="6" t="n"/>
      <c r="L6" s="6" t="n"/>
      <c r="M6" s="339" t="inlineStr">
        <is>
          <t>Armed or unarmed</t>
        </is>
      </c>
      <c r="N6" s="360" t="n"/>
      <c r="O6" s="135" t="inlineStr">
        <is>
          <t>Armed</t>
        </is>
      </c>
      <c r="P6" s="6" t="n"/>
      <c r="Q6" s="6" t="n"/>
      <c r="R6" s="6" t="n"/>
      <c r="S6" s="6" t="n"/>
      <c r="T6" s="6" t="n"/>
      <c r="U6" s="351" t="n"/>
      <c r="V6" s="263">
        <f>IF(MONTH($V$3)&lt;&gt;MONTH($V$3-WEEKDAY($V$3,1)+(ROW(V6)-ROW($V$5))*7+(COLUMN(V6)-COLUMN($V$5)+1)),"",$V$3-WEEKDAY($V$3,1)+(ROW(V6)-ROW($V$5))*7+(COLUMN(V6)-COLUMN($V$5)+1))</f>
        <v/>
      </c>
      <c r="W6" s="263">
        <f>IF(MONTH($V$3)&lt;&gt;MONTH($V$3-WEEKDAY($V$3,1)+(ROW(W6)-ROW($V$5))*7+(COLUMN(W6)-COLUMN($V$5)+1)),"",$V$3-WEEKDAY($V$3,1)+(ROW(W6)-ROW($V$5))*7+(COLUMN(W6)-COLUMN($V$5)+1))</f>
        <v/>
      </c>
      <c r="X6" s="263">
        <f>IF(MONTH($V$3)&lt;&gt;MONTH($V$3-WEEKDAY($V$3,1)+(ROW(X6)-ROW($V$5))*7+(COLUMN(X6)-COLUMN($V$5)+1)),"",$V$3-WEEKDAY($V$3,1)+(ROW(X6)-ROW($V$5))*7+(COLUMN(X6)-COLUMN($V$5)+1))</f>
        <v/>
      </c>
      <c r="Y6" s="263">
        <f>IF(MONTH($V$3)&lt;&gt;MONTH($V$3-WEEKDAY($V$3,1)+(ROW(Y6)-ROW($V$5))*7+(COLUMN(Y6)-COLUMN($V$5)+1)),"",$V$3-WEEKDAY($V$3,1)+(ROW(Y6)-ROW($V$5))*7+(COLUMN(Y6)-COLUMN($V$5)+1))</f>
        <v/>
      </c>
      <c r="Z6" s="263">
        <f>IF(MONTH($V$3)&lt;&gt;MONTH($V$3-WEEKDAY($V$3,1)+(ROW(Z6)-ROW($V$5))*7+(COLUMN(Z6)-COLUMN($V$5)+1)),"",$V$3-WEEKDAY($V$3,1)+(ROW(Z6)-ROW($V$5))*7+(COLUMN(Z6)-COLUMN($V$5)+1))</f>
        <v/>
      </c>
      <c r="AA6" s="263">
        <f>IF(MONTH($V$3)&lt;&gt;MONTH($V$3-WEEKDAY($V$3,1)+(ROW(AA6)-ROW($V$5))*7+(COLUMN(AA6)-COLUMN($V$5)+1)),"",$V$3-WEEKDAY($V$3,1)+(ROW(AA6)-ROW($V$5))*7+(COLUMN(AA6)-COLUMN($V$5)+1))</f>
        <v/>
      </c>
      <c r="AB6" s="263">
        <f>IF(MONTH($V$3)&lt;&gt;MONTH($V$3-WEEKDAY($V$3,1)+(ROW(AB6)-ROW($V$5))*7+(COLUMN(AB6)-COLUMN($V$5)+1)),"",$V$3-WEEKDAY($V$3,1)+(ROW(AB6)-ROW($V$5))*7+(COLUMN(AB6)-COLUMN($V$5)+1))</f>
        <v/>
      </c>
      <c r="AC6" s="351" t="n"/>
      <c r="AD6" s="136" t="inlineStr">
        <is>
          <t>After:</t>
        </is>
      </c>
      <c r="AE6" s="264" t="n">
        <v>8</v>
      </c>
      <c r="AF6" s="258" t="n"/>
      <c r="AJ6" s="350" t="n"/>
      <c r="AL6" s="251" t="n"/>
    </row>
    <row r="7" ht="14.1" customHeight="1" s="348" thickBot="1">
      <c r="A7" s="351" t="n"/>
      <c r="B7" s="351" t="n"/>
      <c r="C7" s="337" t="inlineStr">
        <is>
          <t>Queenstown</t>
        </is>
      </c>
      <c r="D7" s="351" t="n"/>
      <c r="E7" s="351" t="n"/>
      <c r="F7" s="351" t="n"/>
      <c r="G7" s="6" t="n"/>
      <c r="H7" s="340" t="n"/>
      <c r="I7" s="351" t="n"/>
      <c r="J7" s="340" t="n"/>
      <c r="K7" s="340" t="n"/>
      <c r="L7" s="340" t="n"/>
      <c r="M7" s="338" t="inlineStr">
        <is>
          <t>Agency</t>
        </is>
      </c>
      <c r="N7" s="361" t="n"/>
      <c r="O7" s="7" t="inlineStr">
        <is>
          <t>Caricom</t>
        </is>
      </c>
      <c r="P7" s="6" t="n"/>
      <c r="Q7" s="6" t="n"/>
      <c r="R7" s="6" t="n"/>
      <c r="S7" s="6" t="n"/>
      <c r="T7" s="6" t="n"/>
      <c r="U7" s="351" t="n"/>
      <c r="V7" s="263">
        <f>IF(MONTH($V$3)&lt;&gt;MONTH($V$3-WEEKDAY($V$3,1)+(ROW(V7)-ROW($V$5))*7+(COLUMN(V7)-COLUMN($V$5)+1)),"",$V$3-WEEKDAY($V$3,1)+(ROW(V7)-ROW($V$5))*7+(COLUMN(V7)-COLUMN($V$5)+1))</f>
        <v/>
      </c>
      <c r="W7" s="263">
        <f>IF(MONTH($V$3)&lt;&gt;MONTH($V$3-WEEKDAY($V$3,1)+(ROW(W7)-ROW($V$5))*7+(COLUMN(W7)-COLUMN($V$5)+1)),"",$V$3-WEEKDAY($V$3,1)+(ROW(W7)-ROW($V$5))*7+(COLUMN(W7)-COLUMN($V$5)+1))</f>
        <v/>
      </c>
      <c r="X7" s="263">
        <f>IF(MONTH($V$3)&lt;&gt;MONTH($V$3-WEEKDAY($V$3,1)+(ROW(X7)-ROW($V$5))*7+(COLUMN(X7)-COLUMN($V$5)+1)),"",$V$3-WEEKDAY($V$3,1)+(ROW(X7)-ROW($V$5))*7+(COLUMN(X7)-COLUMN($V$5)+1))</f>
        <v/>
      </c>
      <c r="Y7" s="263">
        <f>IF(MONTH($V$3)&lt;&gt;MONTH($V$3-WEEKDAY($V$3,1)+(ROW(Y7)-ROW($V$5))*7+(COLUMN(Y7)-COLUMN($V$5)+1)),"",$V$3-WEEKDAY($V$3,1)+(ROW(Y7)-ROW($V$5))*7+(COLUMN(Y7)-COLUMN($V$5)+1))</f>
        <v/>
      </c>
      <c r="Z7" s="263">
        <f>IF(MONTH($V$3)&lt;&gt;MONTH($V$3-WEEKDAY($V$3,1)+(ROW(Z7)-ROW($V$5))*7+(COLUMN(Z7)-COLUMN($V$5)+1)),"",$V$3-WEEKDAY($V$3,1)+(ROW(Z7)-ROW($V$5))*7+(COLUMN(Z7)-COLUMN($V$5)+1))</f>
        <v/>
      </c>
      <c r="AA7" s="263">
        <f>IF(MONTH($V$3)&lt;&gt;MONTH($V$3-WEEKDAY($V$3,1)+(ROW(AA7)-ROW($V$5))*7+(COLUMN(AA7)-COLUMN($V$5)+1)),"",$V$3-WEEKDAY($V$3,1)+(ROW(AA7)-ROW($V$5))*7+(COLUMN(AA7)-COLUMN($V$5)+1))</f>
        <v/>
      </c>
      <c r="AB7" s="263">
        <f>IF(MONTH($V$3)&lt;&gt;MONTH($V$3-WEEKDAY($V$3,1)+(ROW(AB7)-ROW($V$5))*7+(COLUMN(AB7)-COLUMN($V$5)+1)),"",$V$3-WEEKDAY($V$3,1)+(ROW(AB7)-ROW($V$5))*7+(COLUMN(AB7)-COLUMN($V$5)+1))</f>
        <v/>
      </c>
      <c r="AC7" s="351" t="n"/>
      <c r="AD7" s="351" t="n"/>
      <c r="AE7" s="351" t="n"/>
      <c r="AF7" s="258" t="n"/>
      <c r="AJ7" s="350" t="n"/>
      <c r="AL7" s="251" t="n"/>
    </row>
    <row r="8">
      <c r="A8" s="351" t="n"/>
      <c r="B8" s="351" t="n"/>
      <c r="C8" s="337" t="inlineStr">
        <is>
          <t>Georgetown, Guyana</t>
        </is>
      </c>
      <c r="D8" s="351" t="n"/>
      <c r="E8" s="351" t="n"/>
      <c r="F8" s="351" t="n"/>
      <c r="G8" s="6" t="n"/>
      <c r="H8" s="6" t="n"/>
      <c r="I8" s="6" t="n"/>
      <c r="J8" s="6" t="n"/>
      <c r="K8" s="6" t="n"/>
      <c r="L8" s="6" t="n"/>
      <c r="M8" s="341" t="n"/>
      <c r="N8" s="351" t="n"/>
      <c r="O8" s="351" t="n"/>
      <c r="P8" s="6" t="n"/>
      <c r="Q8" s="6" t="n"/>
      <c r="R8" s="6" t="n"/>
      <c r="S8" s="6" t="n"/>
      <c r="T8" s="6" t="n"/>
      <c r="U8" s="351" t="n"/>
      <c r="V8" s="263">
        <f>IF(MONTH($V$3)&lt;&gt;MONTH($V$3-WEEKDAY($V$3,1)+(ROW(V8)-ROW($V$5))*7+(COLUMN(V8)-COLUMN($V$5)+1)),"",$V$3-WEEKDAY($V$3,1)+(ROW(V8)-ROW($V$5))*7+(COLUMN(V8)-COLUMN($V$5)+1))</f>
        <v/>
      </c>
      <c r="W8" s="263">
        <f>IF(MONTH($V$3)&lt;&gt;MONTH($V$3-WEEKDAY($V$3,1)+(ROW(W8)-ROW($V$5))*7+(COLUMN(W8)-COLUMN($V$5)+1)),"",$V$3-WEEKDAY($V$3,1)+(ROW(W8)-ROW($V$5))*7+(COLUMN(W8)-COLUMN($V$5)+1))</f>
        <v/>
      </c>
      <c r="X8" s="263">
        <f>IF(MONTH($V$3)&lt;&gt;MONTH($V$3-WEEKDAY($V$3,1)+(ROW(X8)-ROW($V$5))*7+(COLUMN(X8)-COLUMN($V$5)+1)),"",$V$3-WEEKDAY($V$3,1)+(ROW(X8)-ROW($V$5))*7+(COLUMN(X8)-COLUMN($V$5)+1))</f>
        <v/>
      </c>
      <c r="Y8" s="263">
        <f>IF(MONTH($V$3)&lt;&gt;MONTH($V$3-WEEKDAY($V$3,1)+(ROW(Y8)-ROW($V$5))*7+(COLUMN(Y8)-COLUMN($V$5)+1)),"",$V$3-WEEKDAY($V$3,1)+(ROW(Y8)-ROW($V$5))*7+(COLUMN(Y8)-COLUMN($V$5)+1))</f>
        <v/>
      </c>
      <c r="Z8" s="263">
        <f>IF(MONTH($V$3)&lt;&gt;MONTH($V$3-WEEKDAY($V$3,1)+(ROW(Z8)-ROW($V$5))*7+(COLUMN(Z8)-COLUMN($V$5)+1)),"",$V$3-WEEKDAY($V$3,1)+(ROW(Z8)-ROW($V$5))*7+(COLUMN(Z8)-COLUMN($V$5)+1))</f>
        <v/>
      </c>
      <c r="AA8" s="263">
        <f>IF(MONTH($V$3)&lt;&gt;MONTH($V$3-WEEKDAY($V$3,1)+(ROW(AA8)-ROW($V$5))*7+(COLUMN(AA8)-COLUMN($V$5)+1)),"",$V$3-WEEKDAY($V$3,1)+(ROW(AA8)-ROW($V$5))*7+(COLUMN(AA8)-COLUMN($V$5)+1))</f>
        <v/>
      </c>
      <c r="AB8" s="263">
        <f>IF(MONTH($V$3)&lt;&gt;MONTH($V$3-WEEKDAY($V$3,1)+(ROW(AB8)-ROW($V$5))*7+(COLUMN(AB8)-COLUMN($V$5)+1)),"",$V$3-WEEKDAY($V$3,1)+(ROW(AB8)-ROW($V$5))*7+(COLUMN(AB8)-COLUMN($V$5)+1))</f>
        <v/>
      </c>
      <c r="AC8" s="351" t="n"/>
      <c r="AD8" s="351" t="n"/>
      <c r="AE8" s="3" t="b">
        <v>1</v>
      </c>
      <c r="AF8" s="258" t="n"/>
      <c r="AJ8" s="350" t="n"/>
      <c r="AL8" s="251" t="n"/>
    </row>
    <row r="9">
      <c r="A9" s="351" t="n"/>
      <c r="B9" s="351" t="n"/>
      <c r="C9" s="337" t="n"/>
      <c r="D9" s="337" t="n"/>
      <c r="E9" s="337" t="n"/>
      <c r="F9" s="337" t="n"/>
      <c r="G9" s="6" t="n"/>
      <c r="H9" s="6" t="n"/>
      <c r="I9" s="6" t="n"/>
      <c r="J9" s="6" t="n"/>
      <c r="K9" s="6" t="n"/>
      <c r="L9" s="6" t="n"/>
      <c r="M9" s="137" t="n"/>
      <c r="N9" s="137" t="n"/>
      <c r="O9" s="6" t="n"/>
      <c r="P9" s="6" t="n"/>
      <c r="Q9" s="6" t="n"/>
      <c r="R9" s="6" t="n"/>
      <c r="S9" s="6" t="n"/>
      <c r="T9" s="6" t="n"/>
      <c r="U9" s="351" t="n"/>
      <c r="V9" s="265" t="n"/>
      <c r="W9" s="265" t="n"/>
      <c r="X9" s="265" t="n"/>
      <c r="Y9" s="265" t="n"/>
      <c r="Z9" s="265" t="n"/>
      <c r="AA9" s="265" t="n"/>
      <c r="AB9" s="265" t="n"/>
      <c r="AC9" s="351" t="n"/>
      <c r="AD9" s="351" t="n"/>
      <c r="AE9" s="3" t="n"/>
      <c r="AF9" s="351" t="n"/>
      <c r="AJ9" s="350" t="n"/>
      <c r="AL9" s="251" t="n"/>
    </row>
    <row r="10">
      <c r="A10" s="351" t="n"/>
      <c r="B10" s="351" t="n"/>
      <c r="C10" s="337" t="inlineStr">
        <is>
          <t>592-223-7560</t>
        </is>
      </c>
      <c r="D10" s="351" t="n"/>
      <c r="E10" s="351" t="n"/>
      <c r="F10" s="351" t="n"/>
      <c r="G10" s="6" t="n"/>
      <c r="H10" s="340" t="n"/>
      <c r="I10" s="351" t="n"/>
      <c r="J10" s="340" t="n"/>
      <c r="K10" s="330" t="inlineStr">
        <is>
          <t>Week Starting:</t>
        </is>
      </c>
      <c r="L10" s="351" t="n"/>
      <c r="M10" s="335" t="n">
        <v>45977</v>
      </c>
      <c r="N10" s="362" t="n"/>
      <c r="O10" s="6" t="n"/>
      <c r="P10" s="6" t="n"/>
      <c r="Q10" s="6" t="n"/>
      <c r="R10" s="6" t="n"/>
      <c r="S10" s="6" t="n"/>
      <c r="T10" s="138" t="inlineStr">
        <is>
          <t>[42]</t>
        </is>
      </c>
      <c r="U10" s="351" t="n"/>
      <c r="V10" s="263">
        <f>IF(MONTH($V$3)&lt;&gt;MONTH($V$3-WEEKDAY($V$3,1)+(ROW(V10)-ROW($V$5))*7+(COLUMN(V10)-COLUMN($V$5)+1)),"",$V$3-WEEKDAY($V$3,1)+(ROW(V10)-ROW($V$5))*7+(COLUMN(V10)-COLUMN($V$5)+1))</f>
        <v/>
      </c>
      <c r="W10" s="263">
        <f>IF(MONTH($V$3)&lt;&gt;MONTH($V$3-WEEKDAY($V$3,1)+(ROW(W10)-ROW($V$5))*7+(COLUMN(W10)-COLUMN($V$5)+1)),"",$V$3-WEEKDAY($V$3,1)+(ROW(W10)-ROW($V$5))*7+(COLUMN(W10)-COLUMN($V$5)+1))</f>
        <v/>
      </c>
      <c r="X10" s="263">
        <f>IF(MONTH($V$3)&lt;&gt;MONTH($V$3-WEEKDAY($V$3,1)+(ROW(X10)-ROW($V$5))*7+(COLUMN(X10)-COLUMN($V$5)+1)),"",$V$3-WEEKDAY($V$3,1)+(ROW(X10)-ROW($V$5))*7+(COLUMN(X10)-COLUMN($V$5)+1))</f>
        <v/>
      </c>
      <c r="Y10" s="263">
        <f>IF(MONTH($V$3)&lt;&gt;MONTH($V$3-WEEKDAY($V$3,1)+(ROW(Y10)-ROW($V$5))*7+(COLUMN(Y10)-COLUMN($V$5)+1)),"",$V$3-WEEKDAY($V$3,1)+(ROW(Y10)-ROW($V$5))*7+(COLUMN(Y10)-COLUMN($V$5)+1))</f>
        <v/>
      </c>
      <c r="Z10" s="263">
        <f>IF(MONTH($V$3)&lt;&gt;MONTH($V$3-WEEKDAY($V$3,1)+(ROW(Z10)-ROW($V$5))*7+(COLUMN(Z10)-COLUMN($V$5)+1)),"",$V$3-WEEKDAY($V$3,1)+(ROW(Z10)-ROW($V$5))*7+(COLUMN(Z10)-COLUMN($V$5)+1))</f>
        <v/>
      </c>
      <c r="AA10" s="263">
        <f>IF(MONTH($V$3)&lt;&gt;MONTH($V$3-WEEKDAY($V$3,1)+(ROW(AA10)-ROW($V$5))*7+(COLUMN(AA10)-COLUMN($V$5)+1)),"",$V$3-WEEKDAY($V$3,1)+(ROW(AA10)-ROW($V$5))*7+(COLUMN(AA10)-COLUMN($V$5)+1))</f>
        <v/>
      </c>
      <c r="AB10" s="263">
        <f>IF(MONTH($V$3)&lt;&gt;MONTH($V$3-WEEKDAY($V$3,1)+(ROW(AB10)-ROW($V$5))*7+(COLUMN(AB10)-COLUMN($V$5)+1)),"",$V$3-WEEKDAY($V$3,1)+(ROW(AB10)-ROW($V$5))*7+(COLUMN(AB10)-COLUMN($V$5)+1))</f>
        <v/>
      </c>
      <c r="AC10" s="351" t="n"/>
      <c r="AD10" s="136" t="inlineStr">
        <is>
          <t>After:</t>
        </is>
      </c>
      <c r="AE10" s="264" t="n">
        <v>40</v>
      </c>
      <c r="AF10" s="250" t="n"/>
    </row>
    <row r="11" ht="15.75" customHeight="1" s="348" thickBot="1">
      <c r="A11" s="351" t="n"/>
      <c r="B11" s="351" t="n"/>
      <c r="C11" s="6" t="n"/>
      <c r="D11" s="6" t="n"/>
      <c r="E11" s="6" t="n"/>
      <c r="F11" s="6" t="n"/>
      <c r="G11" s="6" t="n"/>
      <c r="H11" s="6" t="n"/>
      <c r="I11" s="6" t="n"/>
      <c r="J11" s="6" t="n"/>
      <c r="K11" s="259" t="inlineStr">
        <is>
          <t>Carry Forward Hrs:</t>
        </is>
      </c>
      <c r="L11" s="248" t="n">
        <v>32</v>
      </c>
      <c r="M11" s="6" t="n"/>
      <c r="N11" s="6" t="n"/>
      <c r="O11" s="6" t="n"/>
      <c r="P11" s="6" t="n"/>
      <c r="Q11" s="6" t="n"/>
      <c r="R11" s="6" t="n"/>
      <c r="S11" s="6" t="n"/>
      <c r="T11" s="6" t="n"/>
      <c r="U11" s="351" t="n"/>
      <c r="V11" s="263">
        <f>IF(MONTH($V$3)&lt;&gt;MONTH($V$3-WEEKDAY($V$3,1)+(ROW(V11)-ROW($V$5))*7+(COLUMN(V11)-COLUMN($V$5)+1)),"",$V$3-WEEKDAY($V$3,1)+(ROW(V11)-ROW($V$5))*7+(COLUMN(V11)-COLUMN($V$5)+1))</f>
        <v/>
      </c>
      <c r="W11" s="263">
        <f>IF(MONTH($V$3)&lt;&gt;MONTH($V$3-WEEKDAY($V$3,1)+(ROW(W11)-ROW($V$5))*7+(COLUMN(W11)-COLUMN($V$5)+1)),"",$V$3-WEEKDAY($V$3,1)+(ROW(W11)-ROW($V$5))*7+(COLUMN(W11)-COLUMN($V$5)+1))</f>
        <v/>
      </c>
      <c r="X11" s="263">
        <f>IF(MONTH($V$3)&lt;&gt;MONTH($V$3-WEEKDAY($V$3,1)+(ROW(X11)-ROW($V$5))*7+(COLUMN(X11)-COLUMN($V$5)+1)),"",$V$3-WEEKDAY($V$3,1)+(ROW(X11)-ROW($V$5))*7+(COLUMN(X11)-COLUMN($V$5)+1))</f>
        <v/>
      </c>
      <c r="Y11" s="263">
        <f>IF(MONTH($V$3)&lt;&gt;MONTH($V$3-WEEKDAY($V$3,1)+(ROW(Y11)-ROW($V$5))*7+(COLUMN(Y11)-COLUMN($V$5)+1)),"",$V$3-WEEKDAY($V$3,1)+(ROW(Y11)-ROW($V$5))*7+(COLUMN(Y11)-COLUMN($V$5)+1))</f>
        <v/>
      </c>
      <c r="Z11" s="263">
        <f>IF(MONTH($V$3)&lt;&gt;MONTH($V$3-WEEKDAY($V$3,1)+(ROW(Z11)-ROW($V$5))*7+(COLUMN(Z11)-COLUMN($V$5)+1)),"",$V$3-WEEKDAY($V$3,1)+(ROW(Z11)-ROW($V$5))*7+(COLUMN(Z11)-COLUMN($V$5)+1))</f>
        <v/>
      </c>
      <c r="AA11" s="263">
        <f>IF(MONTH($V$3)&lt;&gt;MONTH($V$3-WEEKDAY($V$3,1)+(ROW(AA11)-ROW($V$5))*7+(COLUMN(AA11)-COLUMN($V$5)+1)),"",$V$3-WEEKDAY($V$3,1)+(ROW(AA11)-ROW($V$5))*7+(COLUMN(AA11)-COLUMN($V$5)+1))</f>
        <v/>
      </c>
      <c r="AB11" s="263">
        <f>IF(MONTH($V$3)&lt;&gt;MONTH($V$3-WEEKDAY($V$3,1)+(ROW(AB11)-ROW($V$5))*7+(COLUMN(AB11)-COLUMN($V$5)+1)),"",$V$3-WEEKDAY($V$3,1)+(ROW(AB11)-ROW($V$5))*7+(COLUMN(AB11)-COLUMN($V$5)+1))</f>
        <v/>
      </c>
      <c r="AC11" s="351" t="n"/>
      <c r="AD11" s="351" t="n"/>
      <c r="AE11" s="351" t="n"/>
      <c r="AF11" s="258" t="n"/>
      <c r="AJ11" s="252" t="n"/>
      <c r="AK11" s="252" t="n"/>
    </row>
    <row r="12" ht="27.75" customFormat="1" customHeight="1" s="2" thickBot="1">
      <c r="A12" s="266" t="inlineStr">
        <is>
          <t>Day Off</t>
        </is>
      </c>
      <c r="B12" s="267" t="inlineStr">
        <is>
          <t>Holiday Double</t>
        </is>
      </c>
      <c r="C12" s="139" t="inlineStr">
        <is>
          <t>Day of Week</t>
        </is>
      </c>
      <c r="D12" s="140" t="inlineStr">
        <is>
          <t>Time
In</t>
        </is>
      </c>
      <c r="E12" s="140" t="inlineStr">
        <is>
          <t>Time
Out</t>
        </is>
      </c>
      <c r="F12" s="141" t="n"/>
      <c r="G12" s="140" t="inlineStr">
        <is>
          <t>Time
In</t>
        </is>
      </c>
      <c r="H12" s="140" t="inlineStr">
        <is>
          <t>Time
Out</t>
        </is>
      </c>
      <c r="I12" s="142" t="inlineStr">
        <is>
          <t>Total
Hrs</t>
        </is>
      </c>
      <c r="J12" s="142" t="inlineStr">
        <is>
          <t>Location</t>
        </is>
      </c>
      <c r="K12" s="142" t="inlineStr">
        <is>
          <t>Supervisor</t>
        </is>
      </c>
      <c r="L12" s="142" t="inlineStr">
        <is>
          <t>Supervisor Approval</t>
        </is>
      </c>
      <c r="M12" s="140" t="inlineStr">
        <is>
          <t>Regular
Hrs</t>
        </is>
      </c>
      <c r="N12" s="140" t="inlineStr">
        <is>
          <t>Overtime
Hrs</t>
        </is>
      </c>
      <c r="O12" s="140" t="inlineStr">
        <is>
          <t>Hol Hrs</t>
        </is>
      </c>
      <c r="P12" s="140" t="inlineStr">
        <is>
          <t>Responsibilities</t>
        </is>
      </c>
      <c r="Q12" s="140" t="inlineStr">
        <is>
          <t>Risk</t>
        </is>
      </c>
      <c r="R12" s="140" t="inlineStr">
        <is>
          <t>Meals</t>
        </is>
      </c>
      <c r="S12" s="140" t="inlineStr">
        <is>
          <t>Vac Hrs</t>
        </is>
      </c>
      <c r="T12" s="143" t="inlineStr">
        <is>
          <t>Reason for Overtime</t>
        </is>
      </c>
      <c r="U12" s="144" t="inlineStr">
        <is>
          <t>Wkly Reg Avail</t>
        </is>
      </c>
      <c r="V12" s="351" t="inlineStr">
        <is>
          <t>Orig Reg</t>
        </is>
      </c>
      <c r="W12" s="351" t="inlineStr">
        <is>
          <t>Wkly OT Adj</t>
        </is>
      </c>
      <c r="X12" s="351" t="inlineStr">
        <is>
          <t>Week Start</t>
        </is>
      </c>
      <c r="Y12" s="351" t="inlineStr">
        <is>
          <t>Wk Hrs Before</t>
        </is>
      </c>
      <c r="Z12" s="351" t="n"/>
      <c r="AA12" s="351" t="n"/>
      <c r="AB12" s="351" t="n"/>
      <c r="AC12" s="351" t="n"/>
      <c r="AD12" s="351" t="n"/>
      <c r="AE12" s="351" t="n"/>
      <c r="AF12" s="351" t="n"/>
      <c r="AJ12" s="252" t="n"/>
      <c r="AK12" s="252" t="n"/>
    </row>
    <row r="13" hidden="1" ht="15.75" customHeight="1" s="348" thickBot="1">
      <c r="A13" s="268" t="n"/>
      <c r="B13" s="351" t="n"/>
      <c r="C13" s="145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146" t="n"/>
      <c r="U13" s="351" t="n"/>
      <c r="V13" s="351" t="n"/>
      <c r="W13" s="351" t="n"/>
      <c r="X13" s="351" t="n"/>
      <c r="Y13" s="351" t="n"/>
      <c r="Z13" s="351" t="n"/>
      <c r="AA13" s="351" t="n"/>
      <c r="AB13" s="351" t="n"/>
      <c r="AC13" s="351" t="n"/>
      <c r="AD13" s="351" t="n"/>
      <c r="AE13" s="351" t="n"/>
      <c r="AF13" s="351" t="n"/>
    </row>
    <row r="14" ht="24" customHeight="1" s="348" thickBot="1">
      <c r="A14" s="147" t="inlineStr">
        <is>
          <t>On Day</t>
        </is>
      </c>
      <c r="B14" s="269" t="n"/>
      <c r="C14" s="88">
        <f>M10</f>
        <v/>
      </c>
      <c r="D14" s="54" t="n"/>
      <c r="E14" s="148">
        <f>IF(D14="", "",
 IF(D14=TIME(0,0,0), 0,
 IF(AND(D14&gt;=TIME(0,0,1), D14&lt;=TIME(2,0,0)), TIME(7,0,0),
 IF(AND(D14&gt;=TIME(6,0,0), D14&lt;=TIME(8,0,0)), TIME(12,0,0),
 IF(AND(D14&gt;TIME(8,0,0), D14&lt;=TIME(13,59,0)), TIME(15,0,0),
 IF(AND(D14&gt;=TIME(14,0,0), D14&lt;=TIME(17,59,0)), TIME(21,0,0),
 IF(AND(D14&gt;=TIME(18,0,0), D14&lt;=TIME(21,59,0)), TIME(0,0,0),
 IF(AND(D14&gt;=TIME(22,0,0), D14&lt;=TIME(23,59,59)), TIME(7,0,0), ""))))))))</f>
        <v/>
      </c>
      <c r="F14" s="149" t="n"/>
      <c r="G14" s="148">
        <f>IF(AND(D14&gt;=TIME(6,0,0),D14&lt;=TIME(8,0,0)),E14,"")</f>
        <v/>
      </c>
      <c r="H14" s="54" t="n"/>
      <c r="I14" s="55">
        <f>ROUND(IF(OR(D14="",E14="",E14=0),0,IF(H14="",MOD(E14-D14,1)*24,MOD(H14-D14,1)*24)),2)</f>
        <v/>
      </c>
      <c r="J14" s="150" t="n"/>
      <c r="K14" s="270" t="n"/>
      <c r="L14" s="271" t="n"/>
      <c r="M14" s="272">
        <f>MAX(0,V14-W14)</f>
        <v/>
      </c>
      <c r="N14" s="56">
        <f>(IF(OR($C14="",$D14=""),0,
 IF(OR($A14="Holiday",$A15="Holiday"),
    IF(ISNUMBER(MATCH(TRIM($B14),{"Phagwah","Good Friday","Easter Monday","Labour Day","Christmas","Eid ul Azha","Romans-2","Globe-12","Neptune P1"},0)),0,$I14),
 IF(AND(NOT(OR($A14="Annual Leave",$A15="Annual Leave")),$A14="Off day"),$I14,
  MAX(0,$I14-$V14)
  ))))+W14</f>
        <v/>
      </c>
      <c r="O14" s="56">
        <f>IF(AND(OR($A14="Holiday",$A15="Holiday"),
        ISNUMBER(MATCH(TRIM($B14),{"Phagwah","Good Friday","Easter Monday","Labour Day","Christmas","Eid ul Azha","Romans-2","Globe-12","Neptune P1"},0))),
   $I14,0)</f>
        <v/>
      </c>
      <c r="P14" s="56">
        <f>IF(OR($O$7="Canteen",$O$7="Head Office"),0,IF($I14&lt;=0,0,IF(OR(OR(TRIM($J14)="Hebrews",TRIM($J14)="Romans",TRIM($J14)="Romans-2",TRIM($J14)="Globe",TRIM($J14)="Globe-12",TRIM($J14)="Neptune P1"),AND($I15&gt;0,OR(TRIM($J15)="Hebrews",TRIM($J15)="Romans",TRIM($J15)="Romans-2",TRIM($J15)="Globe",TRIM($J15)="Globe-12",TRIM($J15)="Neptune P1"))),1,0)))</f>
        <v/>
      </c>
      <c r="Q14" s="57" t="n"/>
      <c r="R14" s="56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IF($I14&gt;0,1,0),
      0
   ),
0))</f>
        <v/>
      </c>
      <c r="S14" s="56">
        <f>IF(OR($A14="Annual Leave",$A15="Annual Leave"),IF($A14="Annual Leave",8,0),0)</f>
        <v/>
      </c>
      <c r="T14" s="58" t="n"/>
      <c r="U14" s="144">
        <f>MAX(0,40-Y14)</f>
        <v/>
      </c>
      <c r="V14" s="151">
        <f>IF(OR($C14="",$D14=""),0,
 IF(OR($A14="Holiday",$A15="Holiday"),0,
 IF(AND(NOT(OR($A14="Annual Leave",$A15="Annual Leave")),$A14="Off day"),0,
  IF($I14+$I15&gt;=8,IF($I14&gt;=8,8,$I14),$I14)
  )))</f>
        <v/>
      </c>
      <c r="W14" s="151">
        <f>MAX(0,V14-U14)</f>
        <v/>
      </c>
      <c r="X14" s="151">
        <f>IF(C14="","",C14-WEEKDAY(C14,1)+1)</f>
        <v/>
      </c>
      <c r="Y14" s="151">
        <f>IF(X14=X14,$L$11,0)</f>
        <v/>
      </c>
      <c r="Z14" s="151" t="n"/>
      <c r="AA14" s="151" t="n"/>
      <c r="AB14" s="151" t="n"/>
      <c r="AC14" s="351" t="n"/>
      <c r="AD14" s="351" t="n"/>
      <c r="AE14" s="351" t="n"/>
      <c r="AF14" s="351" t="n"/>
    </row>
    <row r="15" ht="24" customHeight="1" s="348" thickBot="1">
      <c r="A15" s="147" t="inlineStr">
        <is>
          <t>On Day</t>
        </is>
      </c>
      <c r="B15" s="269" t="n"/>
      <c r="C15" s="89">
        <f>C14</f>
        <v/>
      </c>
      <c r="D15" s="59" t="n"/>
      <c r="E15" s="152">
        <f>IF(D15="", "",
 IF(D15=TIME(0,0,0), 0,
 IF(AND(D15&gt;=TIME(0,0,1), D15&lt;=TIME(2,0,0)), TIME(7,0,0),
 IF(AND(D15&gt;=TIME(6,0,0), D15&lt;=TIME(8,0,0)), TIME(12,0,0),
 IF(AND(D15&gt;TIME(8,0,0), D15&lt;=TIME(13,59,0)), TIME(15,0,0),
 IF(AND(D15&gt;=TIME(14,0,0), D15&lt;=TIME(17,59,0)), TIME(21,0,0),
 IF(AND(D15&gt;=TIME(18,0,0), D15&lt;=TIME(21,59,0)), TIME(0,0,0),
 IF(AND(D15&gt;=TIME(22,0,0), D15&lt;=TIME(23,59,59)), TIME(7,0,0), ""))))))))</f>
        <v/>
      </c>
      <c r="F15" s="153" t="n"/>
      <c r="G15" s="152">
        <f>IF(AND(D15&gt;=TIME(6,0,0),D15&lt;=TIME(8,0,0)),E15,"")</f>
        <v/>
      </c>
      <c r="H15" s="59" t="n"/>
      <c r="I15" s="60">
        <f>ROUND(IF(OR(D15="",E15="",E15=0),0,IF(H15="",MOD(E15-D15,1)*24,MOD(H15-D15,1)*24)),2)</f>
        <v/>
      </c>
      <c r="J15" s="150" t="n"/>
      <c r="K15" s="270" t="n"/>
      <c r="L15" s="271" t="n"/>
      <c r="M15" s="272">
        <f>MAX(0,V15-W15)</f>
        <v/>
      </c>
      <c r="N15" s="61">
        <f>(IF(OR($C15="",$D15=""),0,
 IF(OR($A14="Holiday",$A15="Holiday"),
    IF(ISNUMBER(MATCH(TRIM($B15),{"Phagwah","Good Friday","Easter Monday","Labour Day","Christmas","Eid ul Azha","Romans-2","Globe-12","Neptune P1"},0)),0,$I15),
 IF(AND(NOT(OR($A14="Annual Leave",$A15="Annual Leave")),$A15="Off day"),$I15,
  MAX(0,$I15-$V15)
  ))))+W15</f>
        <v/>
      </c>
      <c r="O15" s="61">
        <f>IF(AND(OR($A14="Holiday",$A15="Holiday"),
        ISNUMBER(MATCH(TRIM($B15),{"Phagwah","Good Friday","Easter Monday","Labour Day","Christmas","Eid ul Azha","Romans-2","Globe-12","Neptune P1"},0))),
   $I15,0)</f>
        <v/>
      </c>
      <c r="P15" s="61">
        <f>IF(OR($O$7="Canteen",$O$7="Head Office"),0,IF($I15&lt;=0,0,IF(AND($I14&lt;=0,OR(TRIM($J15)="Hebrews",TRIM($J15)="Romans",TRIM($J15)="Romans-2",TRIM($J15)="Globe",TRIM($J15)="Globe-12",TRIM($J15)="Neptune P1")),1,0)))</f>
        <v/>
      </c>
      <c r="Q15" s="62" t="n"/>
      <c r="R15" s="61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IF(AND($I14=0,$I15&gt;0),1,0),
      0
   ),
0))</f>
        <v/>
      </c>
      <c r="S15" s="61">
        <f>IF(OR($A14="Annual Leave",$A15="Annual Leave"),IF(AND($A14&lt;&gt;"Annual Leave",$A15="Annual Leave"),8,0),0)</f>
        <v/>
      </c>
      <c r="T15" s="63" t="n"/>
      <c r="U15" s="144">
        <f>MAX(0,40-Y15)</f>
        <v/>
      </c>
      <c r="V15" s="151">
        <f>IF(OR($C15="",$D15=""),0,
 IF(OR($A14="Holiday",$A15="Holiday"),0,
 IF(AND(NOT(OR($A14="Annual Leave",$A15="Annual Leave")),$A15="Off day"),0,
  IF($I14+$I15&gt;=8,IF($I14&gt;=8,0,8-$I14),$I15)
  )))</f>
        <v/>
      </c>
      <c r="W15" s="151">
        <f>MAX(0,V15-U15)</f>
        <v/>
      </c>
      <c r="X15" s="151">
        <f>IF(C15="","",C15-WEEKDAY(C15,1)+1)</f>
        <v/>
      </c>
      <c r="Y15" s="151">
        <f>SUMPRODUCT(($X$14:$X14=X15)*(($V$14:$V14)+($O$14:$O14)))+IF(X15=X14,$L$11,0)</f>
        <v/>
      </c>
      <c r="Z15" s="151" t="n"/>
      <c r="AA15" s="151" t="n"/>
      <c r="AB15" s="151" t="n"/>
      <c r="AC15" s="351" t="n"/>
      <c r="AD15" s="351" t="n"/>
      <c r="AE15" s="351" t="n"/>
      <c r="AF15" s="351" t="n"/>
    </row>
    <row r="16" ht="24" customHeight="1" s="348" thickBot="1">
      <c r="A16" s="154" t="inlineStr">
        <is>
          <t>On Day</t>
        </is>
      </c>
      <c r="B16" s="273" t="n"/>
      <c r="C16" s="90">
        <f>C14+1</f>
        <v/>
      </c>
      <c r="D16" s="8" t="n"/>
      <c r="E16" s="155">
        <f>IF(D16="", "",
 IF(D16=TIME(0,0,0), 0,
 IF(AND(D16&gt;=TIME(0,0,1), D16&lt;=TIME(2,0,0)), TIME(7,0,0),
 IF(AND(D16&gt;=TIME(6,0,0), D16&lt;=TIME(8,0,0)), TIME(12,0,0),
 IF(AND(D16&gt;TIME(8,0,0), D16&lt;=TIME(13,59,0)), TIME(15,0,0),
 IF(AND(D16&gt;=TIME(14,0,0), D16&lt;=TIME(17,59,0)), TIME(21,0,0),
 IF(AND(D16&gt;=TIME(18,0,0), D16&lt;=TIME(21,59,0)), TIME(0,0,0),
 IF(AND(D16&gt;=TIME(22,0,0), D16&lt;=TIME(23,59,59)), TIME(7,0,0), ""))))))))</f>
        <v/>
      </c>
      <c r="F16" s="156" t="n"/>
      <c r="G16" s="155">
        <f>IF(AND(D16&gt;=TIME(6,0,0),D16&lt;=TIME(8,0,0)),E16,"")</f>
        <v/>
      </c>
      <c r="H16" s="8" t="n"/>
      <c r="I16" s="30">
        <f>ROUND(IF(OR(D16="",E16="",E16=0),0,IF(H16="",MOD(E16-D16,1)*24,MOD(H16-D16,1)*24)),2)</f>
        <v/>
      </c>
      <c r="J16" s="157" t="n"/>
      <c r="K16" s="274" t="n"/>
      <c r="L16" s="271" t="n"/>
      <c r="M16" s="275">
        <f>MAX(0,V16-W16)</f>
        <v/>
      </c>
      <c r="N16" s="9">
        <f>(IF(OR($C16="",$D16=""),0,
 IF(OR($A16="Holiday",$A17="Holiday"),
    IF(ISNUMBER(MATCH(TRIM($B16),{"Phagwah","Good Friday","Easter Monday","Labour Day","Christmas","Eid ul Azha","Romans-2","Globe-12","Neptune P1"},0)),0,$I16),
 IF(AND(NOT(OR($A16="Annual Leave",$A17="Annual Leave")),$A16="Off day"),$I16,
  MAX(0,$I16-$V16)
  ))))+W16</f>
        <v/>
      </c>
      <c r="O16" s="9">
        <f>IF(AND(OR($A16="Holiday",$A17="Holiday"),
        ISNUMBER(MATCH(TRIM($B16),{"Phagwah","Good Friday","Easter Monday","Labour Day","Christmas","Eid ul Azha","Romans-2","Globe-12","Neptune P1"},0))),
   $I16,0)</f>
        <v/>
      </c>
      <c r="P16" s="9">
        <f>IF(OR($O$7="Canteen",$O$7="Head Office"),0,IF($I16&lt;=0,0,IF(OR(OR(TRIM($J16)="Hebrews",TRIM($J16)="Romans",TRIM($J16)="Romans-2",TRIM($J16)="Globe",TRIM($J16)="Globe-12",TRIM($J16)="Neptune P1"),AND($I17&gt;0,OR(TRIM($J17)="Hebrews",TRIM($J17)="Romans",TRIM($J17)="Romans-2",TRIM($J17)="Globe",TRIM($J17)="Globe-12",TRIM($J17)="Neptune P1"))),1,0)))</f>
        <v/>
      </c>
      <c r="Q16" s="10" t="n"/>
      <c r="R16" s="9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IF($I16&gt;0,1,0),
      0
   ),
0))</f>
        <v/>
      </c>
      <c r="S16" s="9">
        <f>IF(OR($A16="Annual Leave",$A17="Annual Leave"),IF($A16="Annual Leave",8,0),0)</f>
        <v/>
      </c>
      <c r="T16" s="91" t="n"/>
      <c r="U16" s="144">
        <f>MAX(0,40-Y16)</f>
        <v/>
      </c>
      <c r="V16" s="351">
        <f>IF(OR($C16="",$D16=""),0,
 IF(OR($A16="Holiday",$A17="Holiday"),0,
 IF(AND(NOT(OR($A16="Annual Leave",$A17="Annual Leave")),$A16="Off day"),0,
  IF($I16+$I17&gt;=8,IF($I16&gt;=8,8,$I16),$I16)
  )))</f>
        <v/>
      </c>
      <c r="W16" s="351">
        <f>MAX(0,V16-U16)</f>
        <v/>
      </c>
      <c r="X16" s="351">
        <f>IF(C16="","",C16-WEEKDAY(C16,1)+1)</f>
        <v/>
      </c>
      <c r="Y16" s="351">
        <f>SUMPRODUCT(($X$14:$X15=X16)*(($V$14:$V15)+($O$14:$O15)))+IF(X16=X14,$L$11,0)</f>
        <v/>
      </c>
      <c r="Z16" s="351" t="n"/>
      <c r="AA16" s="351" t="n"/>
      <c r="AB16" s="351" t="n"/>
      <c r="AC16" s="351" t="n"/>
      <c r="AD16" s="351" t="n"/>
      <c r="AE16" s="351" t="n"/>
      <c r="AF16" s="351" t="n"/>
    </row>
    <row r="17" ht="24" customHeight="1" s="348" thickBot="1">
      <c r="A17" s="154" t="inlineStr">
        <is>
          <t>On Day</t>
        </is>
      </c>
      <c r="B17" s="273" t="n"/>
      <c r="C17" s="90">
        <f>C16</f>
        <v/>
      </c>
      <c r="D17" s="276" t="n"/>
      <c r="E17" s="277">
        <f>IF(D17="", "",
 IF(D17=TIME(0,0,0), 0,
 IF(AND(D17&gt;=TIME(0,0,1), D17&lt;=TIME(2,0,0)), TIME(7,0,0),
 IF(AND(D17&gt;=TIME(6,0,0), D17&lt;=TIME(8,0,0)), TIME(12,0,0),
 IF(AND(D17&gt;TIME(8,0,0), D17&lt;=TIME(13,59,0)), TIME(15,0,0),
 IF(AND(D17&gt;=TIME(14,0,0), D17&lt;=TIME(17,59,0)), TIME(21,0,0),
 IF(AND(D17&gt;=TIME(18,0,0), D17&lt;=TIME(21,59,0)), TIME(0,0,0),
 IF(AND(D17&gt;=TIME(22,0,0), D17&lt;=TIME(23,59,59)), TIME(7,0,0), ""))))))))</f>
        <v/>
      </c>
      <c r="F17" s="156" t="n"/>
      <c r="G17" s="277">
        <f>IF(AND(D17&gt;=TIME(6,0,0),D17&lt;=TIME(8,0,0)),E17,"")</f>
        <v/>
      </c>
      <c r="H17" s="276" t="n"/>
      <c r="I17" s="30">
        <f>ROUND(IF(OR(D17="",E17="",E17=0),0,IF(H17="",MOD(E17-D17,1)*24,MOD(H17-D17,1)*24)),2)</f>
        <v/>
      </c>
      <c r="J17" s="158" t="n"/>
      <c r="K17" s="274" t="n"/>
      <c r="L17" s="271" t="n"/>
      <c r="M17" s="275">
        <f>MAX(0,V17-W17)</f>
        <v/>
      </c>
      <c r="N17" s="278">
        <f>(IF(OR($C17="",$D17=""),0,
 IF(OR($A16="Holiday",$A17="Holiday"),
    IF(ISNUMBER(MATCH(TRIM($B17),{"Phagwah","Good Friday","Easter Monday","Labour Day","Christmas","Eid ul Azha","Romans-2","Globe-12","Neptune P1"},0)),0,$I17),
 IF(AND(NOT(OR($A16="Annual Leave",$A17="Annual Leave")),$A17="Off day"),$I17,
  MAX(0,$I17-$V17)
  ))))+W17</f>
        <v/>
      </c>
      <c r="O17" s="278">
        <f>IF(AND(OR($A16="Holiday",$A17="Holiday"),
        ISNUMBER(MATCH(TRIM($B17),{"Phagwah","Good Friday","Easter Monday","Labour Day","Christmas","Eid ul Azha","Romans-2","Globe-12","Neptune P1"},0))),
   $I17,0)</f>
        <v/>
      </c>
      <c r="P17" s="278">
        <f>IF(OR($O$7="Canteen",$O$7="Head Office"),0,IF($I17&lt;=0,0,IF(AND($I16&lt;=0,OR(TRIM($J17)="Hebrews",TRIM($J17)="Romans",TRIM($J17)="Romans-2",TRIM($J17)="Globe",TRIM($J17)="Globe-12",TRIM($J17)="Neptune P1")),1,0)))</f>
        <v/>
      </c>
      <c r="Q17" s="279" t="n"/>
      <c r="R17" s="278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IF(AND($I16=0,$I17&gt;0),1,0),
      0
   ),
0))</f>
        <v/>
      </c>
      <c r="S17" s="278">
        <f>IF(OR($A16="Annual Leave",$A17="Annual Leave"),IF(AND($A16&lt;&gt;"Annual Leave",$A17="Annual Leave"),8,0),0)</f>
        <v/>
      </c>
      <c r="T17" s="280" t="n"/>
      <c r="U17" s="144">
        <f>MAX(0,40-Y17)</f>
        <v/>
      </c>
      <c r="V17" s="351">
        <f>IF(OR($C17="",$D17=""),0,
 IF(OR($A16="Holiday",$A17="Holiday"),0,
 IF(AND(NOT(OR($A16="Annual Leave",$A17="Annual Leave")),$A17="Off day"),0,
  IF($I16+$I17&gt;=8,IF($I16&gt;=8,0,8-$I16),$I17)
  )))</f>
        <v/>
      </c>
      <c r="W17" s="351">
        <f>MAX(0,V17-U17)</f>
        <v/>
      </c>
      <c r="X17" s="351">
        <f>IF(C17="","",C17-WEEKDAY(C17,1)+1)</f>
        <v/>
      </c>
      <c r="Y17" s="351">
        <f>SUMPRODUCT(($X$14:$X16=X17)*(($V$14:$V16)+($O$14:$O16)))+IF(X17=X14,$L$11,0)</f>
        <v/>
      </c>
      <c r="Z17" s="351" t="n"/>
      <c r="AA17" s="351" t="n"/>
      <c r="AB17" s="351" t="n"/>
      <c r="AC17" s="351" t="n"/>
      <c r="AD17" s="351" t="n"/>
      <c r="AE17" s="351" t="n"/>
      <c r="AF17" s="351" t="n"/>
    </row>
    <row r="18" ht="24" customHeight="1" s="348" thickBot="1">
      <c r="A18" s="159" t="inlineStr">
        <is>
          <t>On Day</t>
        </is>
      </c>
      <c r="B18" s="281" t="n"/>
      <c r="C18" s="92">
        <f>C16+1</f>
        <v/>
      </c>
      <c r="D18" s="31" t="n"/>
      <c r="E18" s="160">
        <f>IF(D18="", "",
 IF(D18=TIME(0,0,0), 0,
 IF(AND(D18&gt;=TIME(0,0,1), D18&lt;=TIME(2,0,0)), TIME(7,0,0),
 IF(AND(D18&gt;=TIME(6,0,0), D18&lt;=TIME(8,0,0)), TIME(12,0,0),
 IF(AND(D18&gt;TIME(8,0,0), D18&lt;=TIME(13,59,0)), TIME(15,0,0),
 IF(AND(D18&gt;=TIME(14,0,0), D18&lt;=TIME(17,59,0)), TIME(21,0,0),
 IF(AND(D18&gt;=TIME(18,0,0), D18&lt;=TIME(21,59,0)), TIME(0,0,0),
 IF(AND(D18&gt;=TIME(22,0,0), D18&lt;=TIME(23,59,59)), TIME(7,0,0), ""))))))))</f>
        <v/>
      </c>
      <c r="F18" s="161" t="n"/>
      <c r="G18" s="160">
        <f>IF(AND(D18&gt;=TIME(6,0,0),D18&lt;=TIME(8,0,0)),E18,"")</f>
        <v/>
      </c>
      <c r="H18" s="31" t="n"/>
      <c r="I18" s="32">
        <f>ROUND(IF(OR(D18="",E18="",E18=0),0,IF(H18="",MOD(E18-D18,1)*24,MOD(H18-D18,1)*24)),2)</f>
        <v/>
      </c>
      <c r="J18" s="162" t="n"/>
      <c r="K18" s="282" t="n"/>
      <c r="L18" s="271" t="n"/>
      <c r="M18" s="283">
        <f>MAX(0,V18-W18)</f>
        <v/>
      </c>
      <c r="N18" s="33">
        <f>(IF(OR($C18="",$D18=""),0,
 IF(OR($A18="Holiday",$A19="Holiday"),
    IF(ISNUMBER(MATCH(TRIM($B18),{"Phagwah","Good Friday","Easter Monday","Labour Day","Christmas","Eid ul Azha","Romans-2","Globe-12","Neptune P1"},0)),0,$I18),
 IF(AND(NOT(OR($A18="Annual Leave",$A19="Annual Leave")),$A18="Off day"),$I18,
  MAX(0,$I18-$V18)
  ))))+W18</f>
        <v/>
      </c>
      <c r="O18" s="33">
        <f>IF(AND(OR($A18="Holiday",$A19="Holiday"),
        ISNUMBER(MATCH(TRIM($B18),{"Phagwah","Good Friday","Easter Monday","Labour Day","Christmas","Eid ul Azha","Romans-2","Globe-12","Neptune P1"},0))),
   $I18,0)</f>
        <v/>
      </c>
      <c r="P18" s="33">
        <f>IF(OR($O$7="Canteen",$O$7="Head Office"),0,IF($I18&lt;=0,0,IF(OR(OR(TRIM($J18)="Hebrews",TRIM($J18)="Romans",TRIM($J18)="Romans-2",TRIM($J18)="Globe",TRIM($J18)="Globe-12",TRIM($J18)="Neptune P1"),AND($I19&gt;0,OR(TRIM($J19)="Hebrews",TRIM($J19)="Romans",TRIM($J19)="Romans-2",TRIM($J19)="Globe",TRIM($J19)="Globe-12",TRIM($J19)="Neptune P1"))),1,0)))</f>
        <v/>
      </c>
      <c r="Q18" s="34" t="n"/>
      <c r="R18" s="33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IF($I18&gt;0,1,0),
      0
   ),
0))</f>
        <v/>
      </c>
      <c r="S18" s="33">
        <f>IF(OR($A18="Annual Leave",$A19="Annual Leave"),IF($A18="Annual Leave",8,0),0)</f>
        <v/>
      </c>
      <c r="T18" s="35" t="n"/>
      <c r="U18" s="144">
        <f>MAX(0,40-Y18)</f>
        <v/>
      </c>
      <c r="V18" s="351">
        <f>IF(OR($C18="",$D18=""),0,
 IF(OR($A18="Holiday",$A19="Holiday"),0,
 IF(AND(NOT(OR($A18="Annual Leave",$A19="Annual Leave")),$A18="Off day"),0,
  IF($I18+$I19&gt;=8,IF($I18&gt;=8,8,$I18),$I18)
  )))</f>
        <v/>
      </c>
      <c r="W18" s="351">
        <f>MAX(0,V18-U18)</f>
        <v/>
      </c>
      <c r="X18" s="351">
        <f>IF(C18="","",C18-WEEKDAY(C18,1)+1)</f>
        <v/>
      </c>
      <c r="Y18" s="351">
        <f>SUMPRODUCT(($X$14:$X17=X18)*(($V$14:$V17)+($O$14:$O17)))+IF(X18=X14,$L$11,0)</f>
        <v/>
      </c>
      <c r="Z18" s="351" t="n"/>
      <c r="AA18" s="351" t="n"/>
      <c r="AB18" s="351" t="n"/>
      <c r="AC18" s="351" t="n"/>
      <c r="AD18" s="351" t="n"/>
      <c r="AE18" s="351" t="n"/>
      <c r="AF18" s="351" t="n"/>
    </row>
    <row r="19" ht="24" customHeight="1" s="348" thickBot="1">
      <c r="A19" s="159" t="inlineStr">
        <is>
          <t>On Day</t>
        </is>
      </c>
      <c r="B19" s="281" t="n"/>
      <c r="C19" s="93">
        <f>C18</f>
        <v/>
      </c>
      <c r="D19" s="36" t="n"/>
      <c r="E19" s="163">
        <f>IF(D19="", "",
 IF(D19=TIME(0,0,0), 0,
 IF(AND(D19&gt;=TIME(0,0,1), D19&lt;=TIME(2,0,0)), TIME(7,0,0),
 IF(AND(D19&gt;=TIME(6,0,0), D19&lt;=TIME(8,0,0)), TIME(12,0,0),
 IF(AND(D19&gt;TIME(8,0,0), D19&lt;=TIME(13,59,0)), TIME(15,0,0),
 IF(AND(D19&gt;=TIME(14,0,0), D19&lt;=TIME(17,59,0)), TIME(21,0,0),
 IF(AND(D19&gt;=TIME(18,0,0), D19&lt;=TIME(21,59,0)), TIME(0,0,0),
 IF(AND(D19&gt;=TIME(22,0,0), D19&lt;=TIME(23,59,59)), TIME(7,0,0), ""))))))))</f>
        <v/>
      </c>
      <c r="F19" s="164" t="n"/>
      <c r="G19" s="163">
        <f>IF(AND(D19&gt;=TIME(6,0,0),D19&lt;=TIME(8,0,0)),E19,"")</f>
        <v/>
      </c>
      <c r="H19" s="36" t="n"/>
      <c r="I19" s="37">
        <f>ROUND(IF(OR(D19="",E19="",E19=0),0,IF(H19="",MOD(E19-D19,1)*24,MOD(H19-D19,1)*24)),2)</f>
        <v/>
      </c>
      <c r="J19" s="162" t="n"/>
      <c r="K19" s="282" t="n"/>
      <c r="L19" s="271" t="n"/>
      <c r="M19" s="283">
        <f>MAX(0,V19-W19)</f>
        <v/>
      </c>
      <c r="N19" s="38">
        <f>(IF(OR($C19="",$D19=""),0,
 IF(OR($A18="Holiday",$A19="Holiday"),
    IF(ISNUMBER(MATCH(TRIM($B19),{"Phagwah","Good Friday","Easter Monday","Labour Day","Christmas","Eid ul Azha","Romans-2","Globe-12","Neptune P1"},0)),0,$I19),
 IF(AND(NOT(OR($A18="Annual Leave",$A19="Annual Leave")),$A19="Off day"),$I19,
  MAX(0,$I19-$V19)
  ))))+W19</f>
        <v/>
      </c>
      <c r="O19" s="38">
        <f>IF(AND(OR($A18="Holiday",$A19="Holiday"),
        ISNUMBER(MATCH(TRIM($B19),{"Phagwah","Good Friday","Easter Monday","Labour Day","Christmas","Eid ul Azha","Romans-2","Globe-12","Neptune P1"},0))),
   $I19,0)</f>
        <v/>
      </c>
      <c r="P19" s="38">
        <f>IF(OR($O$7="Canteen",$O$7="Head Office"),0,IF($I19&lt;=0,0,IF(AND($I18&lt;=0,OR(TRIM($J19)="Hebrews",TRIM($J19)="Romans",TRIM($J19)="Romans-2",TRIM($J19)="Globe",TRIM($J19)="Globe-12",TRIM($J19)="Neptune P1")),1,0)))</f>
        <v/>
      </c>
      <c r="Q19" s="39" t="n"/>
      <c r="R19" s="38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IF(AND($I18=0,$I19&gt;0),1,0),
      0
   ),
0))</f>
        <v/>
      </c>
      <c r="S19" s="38">
        <f>IF(OR($A18="Annual Leave",$A19="Annual Leave"),IF(AND($A18&lt;&gt;"Annual Leave",$A19="Annual Leave"),8,0),0)</f>
        <v/>
      </c>
      <c r="T19" s="40" t="n"/>
      <c r="U19" s="144">
        <f>MAX(0,40-Y19)</f>
        <v/>
      </c>
      <c r="V19" s="351">
        <f>IF(OR($C19="",$D19=""),0,
 IF(OR($A18="Holiday",$A19="Holiday"),0,
 IF(AND(NOT(OR($A18="Annual Leave",$A19="Annual Leave")),$A19="Off day"),0,
  IF($I18+$I19&gt;=8,IF($I18&gt;=8,0,8-$I18),$I19)
  )))</f>
        <v/>
      </c>
      <c r="W19" s="351">
        <f>MAX(0,V19-U19)</f>
        <v/>
      </c>
      <c r="X19" s="351">
        <f>IF(C19="","",C19-WEEKDAY(C19,1)+1)</f>
        <v/>
      </c>
      <c r="Y19" s="351">
        <f>SUMPRODUCT(($X$14:$X18=X19)*(($V$14:$V18)+($O$14:$O18)))+IF(X19=X14,$L$11,0)</f>
        <v/>
      </c>
      <c r="Z19" s="351" t="n"/>
      <c r="AA19" s="351" t="n"/>
      <c r="AB19" s="351" t="n"/>
      <c r="AC19" s="351" t="n"/>
      <c r="AD19" s="351" t="n"/>
      <c r="AE19" s="351" t="n"/>
      <c r="AF19" s="351" t="n"/>
    </row>
    <row r="20" ht="24" customHeight="1" s="348" thickBot="1">
      <c r="A20" s="165" t="inlineStr">
        <is>
          <t>On Day</t>
        </is>
      </c>
      <c r="B20" s="284" t="n"/>
      <c r="C20" s="94">
        <f>C18+1</f>
        <v/>
      </c>
      <c r="D20" s="41" t="n"/>
      <c r="E20" s="166">
        <f>IF(D20="", "",
 IF(D20=TIME(0,0,0), 0,
 IF(AND(D20&gt;=TIME(0,0,1), D20&lt;=TIME(2,0,0)), TIME(7,0,0),
 IF(AND(D20&gt;=TIME(6,0,0), D20&lt;=TIME(8,0,0)), TIME(12,0,0),
 IF(AND(D20&gt;TIME(8,0,0), D20&lt;=TIME(13,59,0)), TIME(15,0,0),
 IF(AND(D20&gt;=TIME(14,0,0), D20&lt;=TIME(17,59,0)), TIME(21,0,0),
 IF(AND(D20&gt;=TIME(18,0,0), D20&lt;=TIME(21,59,0)), TIME(0,0,0),
 IF(AND(D20&gt;=TIME(22,0,0), D20&lt;=TIME(23,59,59)), TIME(7,0,0), ""))))))))</f>
        <v/>
      </c>
      <c r="F20" s="167" t="n"/>
      <c r="G20" s="166">
        <f>IF(AND(D20&gt;=TIME(6,0,0),D20&lt;=TIME(8,0,0)),E20,"")</f>
        <v/>
      </c>
      <c r="H20" s="41" t="n"/>
      <c r="I20" s="95">
        <f>ROUND(IF(OR(D20="",E20="",E20=0),0,IF(H20="",MOD(E20-D20,1)*24,MOD(H20-D20,1)*24)),2)</f>
        <v/>
      </c>
      <c r="J20" s="168" t="n"/>
      <c r="K20" s="285" t="n"/>
      <c r="L20" s="271" t="n"/>
      <c r="M20" s="286">
        <f>MAX(0,V20-W20)</f>
        <v/>
      </c>
      <c r="N20" s="42">
        <f>(IF(OR($C20="",$D20=""),0,
 IF(OR($A20="Holiday",$A21="Holiday"),
    IF(ISNUMBER(MATCH(TRIM($B20),{"Phagwah","Good Friday","Easter Monday","Labour Day","Christmas","Eid ul Azha","Romans-2","Globe-12","Neptune P1"},0)),0,$I20),
 IF(AND(NOT(OR($A20="Annual Leave",$A21="Annual Leave")),$A20="Off day"),$I20,
  MAX(0,$I20-$V20)
  ))))+W20</f>
        <v/>
      </c>
      <c r="O20" s="42">
        <f>IF(AND(OR($A20="Holiday",$A21="Holiday"),
        ISNUMBER(MATCH(TRIM($B20),{"Phagwah","Good Friday","Easter Monday","Labour Day","Christmas","Eid ul Azha","Romans-2","Globe-12","Neptune P1"},0))),
   $I20,0)</f>
        <v/>
      </c>
      <c r="P20" s="42">
        <f>IF(OR($O$7="Canteen",$O$7="Head Office"),0,IF($I20&lt;=0,0,IF(OR(OR(TRIM($J20)="Hebrews",TRIM($J20)="Romans",TRIM($J20)="Romans-2",TRIM($J20)="Globe",TRIM($J20)="Globe-12",TRIM($J20)="Neptune P1"),AND($I21&gt;0,OR(TRIM($J21)="Hebrews",TRIM($J21)="Romans",TRIM($J21)="Romans-2",TRIM($J21)="Globe",TRIM($J21)="Globe-12",TRIM($J21)="Neptune P1"))),1,0)))</f>
        <v/>
      </c>
      <c r="Q20" s="43" t="n"/>
      <c r="R20" s="42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IF($I20&gt;0,1,0),
      0
   ),
0))</f>
        <v/>
      </c>
      <c r="S20" s="42">
        <f>IF(OR($A20="Annual Leave",$A21="Annual Leave"),IF($A20="Annual Leave",8,0),0)</f>
        <v/>
      </c>
      <c r="T20" s="96" t="n"/>
      <c r="U20" s="144">
        <f>MAX(0,40-Y20)</f>
        <v/>
      </c>
      <c r="V20" s="351">
        <f>IF(OR($C20="",$D20=""),0,
 IF(OR($A20="Holiday",$A21="Holiday"),0,
 IF(AND(NOT(OR($A20="Annual Leave",$A21="Annual Leave")),$A20="Off day"),0,
  IF($I20+$I21&gt;=8,IF($I20&gt;=8,8,$I20),$I20)
  )))</f>
        <v/>
      </c>
      <c r="W20" s="351">
        <f>MAX(0,V20-U20)</f>
        <v/>
      </c>
      <c r="X20" s="351">
        <f>IF(C20="","",C20-WEEKDAY(C20,1)+1)</f>
        <v/>
      </c>
      <c r="Y20" s="351">
        <f>SUMPRODUCT(($X$14:$X19=X20)*(($V$14:$V19)+($O$14:$O19)))+IF(X20=X14,$L$11,0)</f>
        <v/>
      </c>
      <c r="Z20" s="351" t="n"/>
      <c r="AA20" s="351" t="n"/>
      <c r="AB20" s="351" t="n"/>
      <c r="AC20" s="351" t="n"/>
      <c r="AD20" s="351" t="n"/>
      <c r="AE20" s="351" t="n"/>
      <c r="AF20" s="351" t="n"/>
    </row>
    <row r="21" ht="24" customHeight="1" s="348" thickBot="1">
      <c r="A21" s="165" t="inlineStr">
        <is>
          <t>On Day</t>
        </is>
      </c>
      <c r="B21" s="284" t="n"/>
      <c r="C21" s="94">
        <f>C20</f>
        <v/>
      </c>
      <c r="D21" s="287" t="n"/>
      <c r="E21" s="288">
        <f>IF(D21="", "",
 IF(D21=TIME(0,0,0), 0,
 IF(AND(D21&gt;=TIME(0,0,1), D21&lt;=TIME(2,0,0)), TIME(7,0,0),
 IF(AND(D21&gt;=TIME(6,0,0), D21&lt;=TIME(8,0,0)), TIME(12,0,0),
 IF(AND(D21&gt;TIME(8,0,0), D21&lt;=TIME(13,59,0)), TIME(15,0,0),
 IF(AND(D21&gt;=TIME(14,0,0), D21&lt;=TIME(17,59,0)), TIME(21,0,0),
 IF(AND(D21&gt;=TIME(18,0,0), D21&lt;=TIME(21,59,0)), TIME(0,0,0),
 IF(AND(D21&gt;=TIME(22,0,0), D21&lt;=TIME(23,59,59)), TIME(7,0,0), ""))))))))</f>
        <v/>
      </c>
      <c r="F21" s="167" t="n"/>
      <c r="G21" s="288">
        <f>IF(AND(D21&gt;=TIME(6,0,0),D21&lt;=TIME(8,0,0)),E21,"")</f>
        <v/>
      </c>
      <c r="H21" s="287" t="n"/>
      <c r="I21" s="95">
        <f>ROUND(IF(OR(D21="",E21="",E21=0),0,IF(H21="",MOD(E21-D21,1)*24,MOD(H21-D21,1)*24)),2)</f>
        <v/>
      </c>
      <c r="J21" s="169" t="n"/>
      <c r="K21" s="285" t="n"/>
      <c r="L21" s="271" t="n"/>
      <c r="M21" s="286">
        <f>MAX(0,V21-W21)</f>
        <v/>
      </c>
      <c r="N21" s="289">
        <f>(IF(OR($C21="",$D21=""),0,
 IF(OR($A20="Holiday",$A21="Holiday"),
    IF(ISNUMBER(MATCH(TRIM($B21),{"Phagwah","Good Friday","Easter Monday","Labour Day","Christmas","Eid ul Azha","Romans-2","Globe-12","Neptune P1"},0)),0,$I21),
 IF(AND(NOT(OR($A20="Annual Leave",$A21="Annual Leave")),$A21="Off day"),$I21,
  MAX(0,$I21-$V21)
  ))))+W21</f>
        <v/>
      </c>
      <c r="O21" s="289">
        <f>IF(AND(OR($A20="Holiday",$A21="Holiday"),
        ISNUMBER(MATCH(TRIM($B21),{"Phagwah","Good Friday","Easter Monday","Labour Day","Christmas","Eid ul Azha","Romans-2","Globe-12","Neptune P1"},0))),
   $I21,0)</f>
        <v/>
      </c>
      <c r="P21" s="289">
        <f>IF(OR($O$7="Canteen",$O$7="Head Office"),0,IF($I21&lt;=0,0,IF(AND($I20&lt;=0,OR(TRIM($J21)="Hebrews",TRIM($J21)="Romans",TRIM($J21)="Romans-2",TRIM($J21)="Globe",TRIM($J21)="Globe-12",TRIM($J21)="Neptune P1")),1,0)))</f>
        <v/>
      </c>
      <c r="Q21" s="290" t="n"/>
      <c r="R21" s="289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IF(AND($I20=0,$I21&gt;0),1,0),
      0
   ),
0))</f>
        <v/>
      </c>
      <c r="S21" s="289">
        <f>IF(OR($A20="Annual Leave",$A21="Annual Leave"),IF(AND($A20&lt;&gt;"Annual Leave",$A21="Annual Leave"),8,0),0)</f>
        <v/>
      </c>
      <c r="T21" s="291" t="n"/>
      <c r="U21" s="144">
        <f>MAX(0,40-Y21)</f>
        <v/>
      </c>
      <c r="V21" s="351">
        <f>IF(OR($C21="",$D21=""),0,
 IF(OR($A20="Holiday",$A21="Holiday"),0,
 IF(AND(NOT(OR($A20="Annual Leave",$A21="Annual Leave")),$A21="Off day"),0,
  IF($I20+$I21&gt;=8,IF($I20&gt;=8,0,8-$I20),$I21)
  )))</f>
        <v/>
      </c>
      <c r="W21" s="351">
        <f>MAX(0,V21-U21)</f>
        <v/>
      </c>
      <c r="X21" s="351">
        <f>IF(C21="","",C21-WEEKDAY(C21,1)+1)</f>
        <v/>
      </c>
      <c r="Y21" s="351">
        <f>SUMPRODUCT(($X$14:$X20=X21)*(($V$14:$V20)+($O$14:$O20)))+IF(X21=X14,$L$11,0)</f>
        <v/>
      </c>
      <c r="Z21" s="351" t="n"/>
      <c r="AA21" s="351" t="n"/>
      <c r="AB21" s="351" t="n"/>
      <c r="AC21" s="351" t="n"/>
      <c r="AD21" s="351" t="n"/>
      <c r="AE21" s="351" t="n"/>
      <c r="AF21" s="351" t="n"/>
    </row>
    <row r="22" ht="24" customHeight="1" s="348" thickBot="1">
      <c r="A22" s="170" t="inlineStr">
        <is>
          <t>On Day</t>
        </is>
      </c>
      <c r="B22" s="292" t="n"/>
      <c r="C22" s="97">
        <f>C20+1</f>
        <v/>
      </c>
      <c r="D22" s="44" t="n"/>
      <c r="E22" s="171">
        <f>IF(D22="", "",
 IF(D22=TIME(0,0,0), 0,
 IF(AND(D22&gt;=TIME(0,0,1), D22&lt;=TIME(2,0,0)), TIME(7,0,0),
 IF(AND(D22&gt;=TIME(6,0,0), D22&lt;=TIME(8,0,0)), TIME(12,0,0),
 IF(AND(D22&gt;TIME(8,0,0), D22&lt;=TIME(13,59,0)), TIME(15,0,0),
 IF(AND(D22&gt;=TIME(14,0,0), D22&lt;=TIME(17,59,0)), TIME(21,0,0),
 IF(AND(D22&gt;=TIME(18,0,0), D22&lt;=TIME(21,59,0)), TIME(0,0,0),
 IF(AND(D22&gt;=TIME(22,0,0), D22&lt;=TIME(23,59,59)), TIME(7,0,0), ""))))))))</f>
        <v/>
      </c>
      <c r="F22" s="172" t="n"/>
      <c r="G22" s="171">
        <f>IF(AND(D22&gt;=TIME(6,0,0),D22&lt;=TIME(8,0,0)),E22,"")</f>
        <v/>
      </c>
      <c r="H22" s="44" t="n"/>
      <c r="I22" s="45">
        <f>ROUND(IF(OR(D22="",E22="",E22=0),0,IF(H22="",MOD(E22-D22,1)*24,MOD(H22-D22,1)*24)),2)</f>
        <v/>
      </c>
      <c r="J22" s="173" t="n"/>
      <c r="K22" s="293" t="n"/>
      <c r="L22" s="271" t="n"/>
      <c r="M22" s="294">
        <f>MAX(0,V22-W22)</f>
        <v/>
      </c>
      <c r="N22" s="46">
        <f>(IF(OR($C22="",$D22=""),0,
 IF(OR($A22="Holiday",$A23="Holiday"),
    IF(ISNUMBER(MATCH(TRIM($B22),{"Phagwah","Good Friday","Easter Monday","Labour Day","Christmas","Eid ul Azha","Romans-2","Globe-12","Neptune P1"},0)),0,$I22),
 IF(AND(NOT(OR($A22="Annual Leave",$A23="Annual Leave")),$A22="Off day"),$I22,
  MAX(0,$I22-$V22)
  ))))+W22</f>
        <v/>
      </c>
      <c r="O22" s="46">
        <f>IF(AND(OR($A22="Holiday",$A23="Holiday"),
        ISNUMBER(MATCH(TRIM($B22),{"Phagwah","Good Friday","Easter Monday","Labour Day","Christmas","Eid ul Azha","Romans-2","Globe-12","Neptune P1"},0))),
   $I22,0)</f>
        <v/>
      </c>
      <c r="P22" s="46">
        <f>IF(OR($O$7="Canteen",$O$7="Head Office"),0,IF($I22&lt;=0,0,IF(OR(OR(TRIM($J22)="Hebrews",TRIM($J22)="Romans",TRIM($J22)="Romans-2",TRIM($J22)="Globe",TRIM($J22)="Globe-12",TRIM($J22)="Neptune P1"),AND($I23&gt;0,OR(TRIM($J23)="Hebrews",TRIM($J23)="Romans",TRIM($J23)="Romans-2",TRIM($J23)="Globe",TRIM($J23)="Globe-12",TRIM($J23)="Neptune P1"))),1,0)))</f>
        <v/>
      </c>
      <c r="Q22" s="47" t="n"/>
      <c r="R22" s="46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IF($I22&gt;0,1,0),
      0
   ),
0))</f>
        <v/>
      </c>
      <c r="S22" s="46">
        <f>IF(OR($A22="Annual Leave",$A23="Annual Leave"),IF($A22="Annual Leave",8,0),0)</f>
        <v/>
      </c>
      <c r="T22" s="48" t="n"/>
      <c r="U22" s="144">
        <f>MAX(0,40-Y22)</f>
        <v/>
      </c>
      <c r="V22" s="351">
        <f>IF(OR($C22="",$D22=""),0,
 IF(OR($A22="Holiday",$A23="Holiday"),0,
 IF(AND(NOT(OR($A22="Annual Leave",$A23="Annual Leave")),$A22="Off day"),0,
  IF($I22+$I23&gt;=8,IF($I22&gt;=8,8,$I22),$I22)
  )))</f>
        <v/>
      </c>
      <c r="W22" s="351">
        <f>MAX(0,V22-U22)</f>
        <v/>
      </c>
      <c r="X22" s="351">
        <f>IF(C22="","",C22-WEEKDAY(C22,1)+1)</f>
        <v/>
      </c>
      <c r="Y22" s="351">
        <f>SUMPRODUCT(($X$14:$X21=X22)*(($V$14:$V21)+($O$14:$O21)))+IF(X22=X14,$L$11,0)</f>
        <v/>
      </c>
      <c r="Z22" s="351" t="n"/>
      <c r="AA22" s="351" t="n"/>
      <c r="AB22" s="351" t="n"/>
      <c r="AC22" s="351" t="n"/>
      <c r="AD22" s="351" t="n"/>
      <c r="AE22" s="351" t="n"/>
      <c r="AF22" s="351" t="n"/>
    </row>
    <row r="23" ht="24" customHeight="1" s="348" thickBot="1">
      <c r="A23" s="170" t="inlineStr">
        <is>
          <t>On Day</t>
        </is>
      </c>
      <c r="B23" s="292" t="n"/>
      <c r="C23" s="98">
        <f>C22</f>
        <v/>
      </c>
      <c r="D23" s="49" t="n"/>
      <c r="E23" s="174">
        <f>IF(D23="", "",
 IF(D23=TIME(0,0,0), 0,
 IF(AND(D23&gt;=TIME(0,0,1), D23&lt;=TIME(2,0,0)), TIME(7,0,0),
 IF(AND(D23&gt;=TIME(6,0,0), D23&lt;=TIME(8,0,0)), TIME(12,0,0),
 IF(AND(D23&gt;TIME(8,0,0), D23&lt;=TIME(13,59,0)), TIME(15,0,0),
 IF(AND(D23&gt;=TIME(14,0,0), D23&lt;=TIME(17,59,0)), TIME(21,0,0),
 IF(AND(D23&gt;=TIME(18,0,0), D23&lt;=TIME(21,59,0)), TIME(0,0,0),
 IF(AND(D23&gt;=TIME(22,0,0), D23&lt;=TIME(23,59,59)), TIME(7,0,0), ""))))))))</f>
        <v/>
      </c>
      <c r="F23" s="175" t="n"/>
      <c r="G23" s="174">
        <f>IF(AND(D23&gt;=TIME(6,0,0),D23&lt;=TIME(8,0,0)),E23,"")</f>
        <v/>
      </c>
      <c r="H23" s="49" t="n"/>
      <c r="I23" s="50">
        <f>ROUND(IF(OR(D23="",E23="",E23=0),0,IF(H23="",MOD(E23-D23,1)*24,MOD(H23-D23,1)*24)),2)</f>
        <v/>
      </c>
      <c r="J23" s="173" t="n"/>
      <c r="K23" s="293" t="n"/>
      <c r="L23" s="271" t="n"/>
      <c r="M23" s="294">
        <f>MAX(0,V23-W23)</f>
        <v/>
      </c>
      <c r="N23" s="51">
        <f>(IF(OR($C23="",$D23=""),0,
 IF(OR($A22="Holiday",$A23="Holiday"),
    IF(ISNUMBER(MATCH(TRIM($B23),{"Phagwah","Good Friday","Easter Monday","Labour Day","Christmas","Eid ul Azha","Romans-2","Globe-12","Neptune P1"},0)),0,$I23),
 IF(AND(NOT(OR($A22="Annual Leave",$A23="Annual Leave")),$A23="Off day"),$I23,
  MAX(0,$I23-$V23)
  ))))+W23</f>
        <v/>
      </c>
      <c r="O23" s="51">
        <f>IF(AND(OR($A22="Holiday",$A23="Holiday"),
        ISNUMBER(MATCH(TRIM($B23),{"Phagwah","Good Friday","Easter Monday","Labour Day","Christmas","Eid ul Azha","Romans-2","Globe-12","Neptune P1"},0))),
   $I23,0)</f>
        <v/>
      </c>
      <c r="P23" s="51">
        <f>IF(OR($O$7="Canteen",$O$7="Head Office"),0,IF($I23&lt;=0,0,IF(AND($I22&lt;=0,OR(TRIM($J23)="Hebrews",TRIM($J23)="Romans",TRIM($J23)="Romans-2",TRIM($J23)="Globe",TRIM($J23)="Globe-12",TRIM($J23)="Neptune P1")),1,0)))</f>
        <v/>
      </c>
      <c r="Q23" s="52" t="n"/>
      <c r="R23" s="51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IF(AND($I22=0,$I23&gt;0),1,0),
      0
   ),
0))</f>
        <v/>
      </c>
      <c r="S23" s="51">
        <f>IF(OR($A22="Annual Leave",$A23="Annual Leave"),IF(AND($A22&lt;&gt;"Annual Leave",$A23="Annual Leave"),8,0),0)</f>
        <v/>
      </c>
      <c r="T23" s="53" t="n"/>
      <c r="U23" s="144">
        <f>MAX(0,40-Y23)</f>
        <v/>
      </c>
      <c r="V23" s="351">
        <f>IF(OR($C23="",$D23=""),0,
 IF(OR($A22="Holiday",$A23="Holiday"),0,
 IF(AND(NOT(OR($A22="Annual Leave",$A23="Annual Leave")),$A23="Off day"),0,
  IF($I22+$I23&gt;=8,IF($I22&gt;=8,0,8-$I22),$I23)
  )))</f>
        <v/>
      </c>
      <c r="W23" s="351">
        <f>MAX(0,V23-U23)</f>
        <v/>
      </c>
      <c r="X23" s="351">
        <f>IF(C23="","",C23-WEEKDAY(C23,1)+1)</f>
        <v/>
      </c>
      <c r="Y23" s="351">
        <f>SUMPRODUCT(($X$14:$X22=X23)*(($V$14:$V22)+($O$14:$O22)))+IF(X23=X14,$L$11,0)</f>
        <v/>
      </c>
      <c r="Z23" s="351" t="n"/>
      <c r="AA23" s="351" t="n"/>
      <c r="AB23" s="351" t="n"/>
      <c r="AC23" s="351" t="n"/>
      <c r="AD23" s="351" t="n"/>
      <c r="AE23" s="351" t="n"/>
      <c r="AF23" s="351" t="n"/>
    </row>
    <row r="24" ht="24" customHeight="1" s="348" thickBot="1">
      <c r="A24" s="154" t="inlineStr">
        <is>
          <t>On Day</t>
        </is>
      </c>
      <c r="B24" s="273" t="n"/>
      <c r="C24" s="90">
        <f>C22+1</f>
        <v/>
      </c>
      <c r="D24" s="8" t="n"/>
      <c r="E24" s="155">
        <f>IF(D24="", "",
 IF(D24=TIME(0,0,0), 0,
 IF(AND(D24&gt;=TIME(0,0,1), D24&lt;=TIME(2,0,0)), TIME(7,0,0),
 IF(AND(D24&gt;=TIME(6,0,0), D24&lt;=TIME(8,0,0)), TIME(12,0,0),
 IF(AND(D24&gt;TIME(8,0,0), D24&lt;=TIME(13,59,0)), TIME(15,0,0),
 IF(AND(D24&gt;=TIME(14,0,0), D24&lt;=TIME(17,59,0)), TIME(21,0,0),
 IF(AND(D24&gt;=TIME(18,0,0), D24&lt;=TIME(21,59,0)), TIME(0,0,0),
 IF(AND(D24&gt;=TIME(22,0,0), D24&lt;=TIME(23,59,59)), TIME(7,0,0), ""))))))))</f>
        <v/>
      </c>
      <c r="F24" s="156" t="n"/>
      <c r="G24" s="155">
        <f>IF(AND(D24&gt;=TIME(6,0,0),D24&lt;=TIME(8,0,0)),E24,"")</f>
        <v/>
      </c>
      <c r="H24" s="8" t="n"/>
      <c r="I24" s="30">
        <f>ROUND(IF(OR(D24="",E24="",E24=0),0,IF(H24="",MOD(E24-D24,1)*24,MOD(H24-D24,1)*24)),2)</f>
        <v/>
      </c>
      <c r="J24" s="157" t="n"/>
      <c r="K24" s="274" t="n"/>
      <c r="L24" s="271" t="n"/>
      <c r="M24" s="275">
        <f>MAX(0,V24-W24)</f>
        <v/>
      </c>
      <c r="N24" s="9">
        <f>(IF(OR($C24="",$D24=""),0,
 IF(OR($A24="Holiday",$A25="Holiday"),
    IF(ISNUMBER(MATCH(TRIM($B24),{"Phagwah","Good Friday","Easter Monday","Labour Day","Christmas","Eid ul Azha","Romans-2","Globe-12","Neptune P1"},0)),0,$I24),
 IF(AND(NOT(OR($A24="Annual Leave",$A25="Annual Leave")),$A24="Off day"),$I24,
  MAX(0,$I24-$V24)
  ))))+W24</f>
        <v/>
      </c>
      <c r="O24" s="9">
        <f>IF(AND(OR($A24="Holiday",$A25="Holiday"),
        ISNUMBER(MATCH(TRIM($B24),{"Phagwah","Good Friday","Easter Monday","Labour Day","Christmas","Eid ul Azha","Romans-2","Globe-12","Neptune P1"},0))),
   $I24,0)</f>
        <v/>
      </c>
      <c r="P24" s="9">
        <f>IF(OR($O$7="Canteen",$O$7="Head Office"),0,IF($I24&lt;=0,0,IF(OR(OR(TRIM($J24)="Hebrews",TRIM($J24)="Romans",TRIM($J24)="Romans-2",TRIM($J24)="Globe",TRIM($J24)="Globe-12",TRIM($J24)="Neptune P1"),AND($I25&gt;0,OR(TRIM($J25)="Hebrews",TRIM($J25)="Romans",TRIM($J25)="Romans-2",TRIM($J25)="Globe",TRIM($J25)="Globe-12",TRIM($J25)="Neptune P1"))),1,0)))</f>
        <v/>
      </c>
      <c r="Q24" s="10" t="n"/>
      <c r="R24" s="9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IF($I24&gt;0,1,0),
      0
   ),
0))</f>
        <v/>
      </c>
      <c r="S24" s="9">
        <f>IF(OR($A24="Annual Leave",$A25="Annual Leave"),IF($A24="Annual Leave",8,0),0)</f>
        <v/>
      </c>
      <c r="T24" s="91" t="n"/>
      <c r="U24" s="144">
        <f>MAX(0,40-Y24)</f>
        <v/>
      </c>
      <c r="V24" s="351">
        <f>IF(OR($C24="",$D24=""),0,
 IF(OR($A24="Holiday",$A25="Holiday"),0,
 IF(AND(NOT(OR($A24="Annual Leave",$A25="Annual Leave")),$A24="Off day"),0,
  IF($I24+$I25&gt;=8,IF($I24&gt;=8,8,$I24),$I24)
  )))</f>
        <v/>
      </c>
      <c r="W24" s="351">
        <f>MAX(0,V24-U24)</f>
        <v/>
      </c>
      <c r="X24" s="351">
        <f>IF(C24="","",C24-WEEKDAY(C24,1)+1)</f>
        <v/>
      </c>
      <c r="Y24" s="351">
        <f>SUMPRODUCT(($X$14:$X23=X24)*(($V$14:$V23)+($O$14:$O23)))+IF(X24=X14,$L$11,0)</f>
        <v/>
      </c>
      <c r="Z24" s="351" t="n"/>
      <c r="AA24" s="351" t="n"/>
      <c r="AB24" s="351" t="n"/>
      <c r="AC24" s="351" t="n"/>
      <c r="AD24" s="351" t="n"/>
      <c r="AE24" s="351" t="n"/>
      <c r="AF24" s="351" t="n"/>
    </row>
    <row r="25" ht="24" customHeight="1" s="348" thickBot="1">
      <c r="A25" s="154" t="inlineStr">
        <is>
          <t>On Day</t>
        </is>
      </c>
      <c r="B25" s="273" t="n"/>
      <c r="C25" s="90">
        <f>C24</f>
        <v/>
      </c>
      <c r="D25" s="276" t="n"/>
      <c r="E25" s="277">
        <f>IF(D25="", "",
 IF(D25=TIME(0,0,0), 0,
 IF(AND(D25&gt;=TIME(0,0,1), D25&lt;=TIME(2,0,0)), TIME(7,0,0),
 IF(AND(D25&gt;=TIME(6,0,0), D25&lt;=TIME(8,0,0)), TIME(12,0,0),
 IF(AND(D25&gt;TIME(8,0,0), D25&lt;=TIME(13,59,0)), TIME(15,0,0),
 IF(AND(D25&gt;=TIME(14,0,0), D25&lt;=TIME(17,59,0)), TIME(21,0,0),
 IF(AND(D25&gt;=TIME(18,0,0), D25&lt;=TIME(21,59,0)), TIME(0,0,0),
 IF(AND(D25&gt;=TIME(22,0,0), D25&lt;=TIME(23,59,59)), TIME(7,0,0), ""))))))))</f>
        <v/>
      </c>
      <c r="F25" s="156" t="n"/>
      <c r="G25" s="277">
        <f>IF(AND(D25&gt;=TIME(6,0,0),D25&lt;=TIME(8,0,0)),E25,"")</f>
        <v/>
      </c>
      <c r="H25" s="276" t="n"/>
      <c r="I25" s="30">
        <f>ROUND(IF(OR(D25="",E25="",E25=0),0,IF(H25="",MOD(E25-D25,1)*24,MOD(H25-D25,1)*24)),2)</f>
        <v/>
      </c>
      <c r="J25" s="158" t="n"/>
      <c r="K25" s="274" t="n"/>
      <c r="L25" s="271" t="n"/>
      <c r="M25" s="275">
        <f>MAX(0,V25-W25)</f>
        <v/>
      </c>
      <c r="N25" s="278">
        <f>(IF(OR($C25="",$D25=""),0,
 IF(OR($A24="Holiday",$A25="Holiday"),
    IF(ISNUMBER(MATCH(TRIM($B25),{"Phagwah","Good Friday","Easter Monday","Labour Day","Christmas","Eid ul Azha","Romans-2","Globe-12","Neptune P1"},0)),0,$I25),
 IF(AND(NOT(OR($A24="Annual Leave",$A25="Annual Leave")),$A25="Off day"),$I25,
  MAX(0,$I25-$V25)
  ))))+W25</f>
        <v/>
      </c>
      <c r="O25" s="278">
        <f>IF(AND(OR($A24="Holiday",$A25="Holiday"),
        ISNUMBER(MATCH(TRIM($B25),{"Phagwah","Good Friday","Easter Monday","Labour Day","Christmas","Eid ul Azha","Romans-2","Globe-12","Neptune P1"},0))),
   $I25,0)</f>
        <v/>
      </c>
      <c r="P25" s="278">
        <f>IF(OR($O$7="Canteen",$O$7="Head Office"),0,IF($I25&lt;=0,0,IF(AND($I24&lt;=0,OR(TRIM($J25)="Hebrews",TRIM($J25)="Romans",TRIM($J25)="Romans-2",TRIM($J25)="Globe",TRIM($J25)="Globe-12",TRIM($J25)="Neptune P1")),1,0)))</f>
        <v/>
      </c>
      <c r="Q25" s="279" t="n"/>
      <c r="R25" s="278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IF(AND($I24=0,$I25&gt;0),1,0),
      0
   ),
0))</f>
        <v/>
      </c>
      <c r="S25" s="278">
        <f>IF(OR($A24="Annual Leave",$A25="Annual Leave"),IF(AND($A24&lt;&gt;"Annual Leave",$A25="Annual Leave"),8,0),0)</f>
        <v/>
      </c>
      <c r="T25" s="280" t="n"/>
      <c r="U25" s="144">
        <f>MAX(0,40-Y25)</f>
        <v/>
      </c>
      <c r="V25" s="351">
        <f>IF(OR($C25="",$D25=""),0,
 IF(OR($A24="Holiday",$A25="Holiday"),0,
 IF(AND(NOT(OR($A24="Annual Leave",$A25="Annual Leave")),$A25="Off day"),0,
  IF($I24+$I25&gt;=8,IF($I24&gt;=8,0,8-$I24),$I25)
  )))</f>
        <v/>
      </c>
      <c r="W25" s="351">
        <f>MAX(0,V25-U25)</f>
        <v/>
      </c>
      <c r="X25" s="351">
        <f>IF(C25="","",C25-WEEKDAY(C25,1)+1)</f>
        <v/>
      </c>
      <c r="Y25" s="351">
        <f>SUMPRODUCT(($X$14:$X24=X25)*(($V$14:$V24)+($O$14:$O24)))+IF(X25=X14,$L$11,0)</f>
        <v/>
      </c>
      <c r="Z25" s="351" t="n"/>
      <c r="AA25" s="351" t="n"/>
      <c r="AB25" s="351" t="n"/>
      <c r="AC25" s="351" t="n"/>
      <c r="AD25" s="351" t="n"/>
      <c r="AE25" s="351" t="n"/>
      <c r="AF25" s="351" t="n"/>
    </row>
    <row r="26" ht="24" customHeight="1" s="348" thickBot="1">
      <c r="A26" s="159" t="inlineStr">
        <is>
          <t>On Day</t>
        </is>
      </c>
      <c r="B26" s="281" t="n"/>
      <c r="C26" s="92">
        <f>C24+1</f>
        <v/>
      </c>
      <c r="D26" s="31" t="n"/>
      <c r="E26" s="160">
        <f>IF(D26="", "",
 IF(D26=TIME(0,0,0), 0,
 IF(AND(D26&gt;=TIME(0,0,1), D26&lt;=TIME(2,0,0)), TIME(7,0,0),
 IF(AND(D26&gt;=TIME(6,0,0), D26&lt;=TIME(8,0,0)), TIME(12,0,0),
 IF(AND(D26&gt;TIME(8,0,0), D26&lt;=TIME(13,59,0)), TIME(15,0,0),
 IF(AND(D26&gt;=TIME(14,0,0), D26&lt;=TIME(17,59,0)), TIME(21,0,0),
 IF(AND(D26&gt;=TIME(18,0,0), D26&lt;=TIME(21,59,0)), TIME(0,0,0),
 IF(AND(D26&gt;=TIME(22,0,0), D26&lt;=TIME(23,59,59)), TIME(7,0,0), ""))))))))</f>
        <v/>
      </c>
      <c r="F26" s="161" t="n"/>
      <c r="G26" s="160">
        <f>IF(AND(D26&gt;=TIME(6,0,0),D26&lt;=TIME(8,0,0)),E26,"")</f>
        <v/>
      </c>
      <c r="H26" s="31" t="n"/>
      <c r="I26" s="32">
        <f>ROUND(IF(OR(D26="",E26="",E26=0),0,IF(H26="",MOD(E26-D26,1)*24,MOD(H26-D26,1)*24)),2)</f>
        <v/>
      </c>
      <c r="J26" s="162" t="n"/>
      <c r="K26" s="282" t="n"/>
      <c r="L26" s="271" t="n"/>
      <c r="M26" s="283">
        <f>MAX(0,V26-W26)</f>
        <v/>
      </c>
      <c r="N26" s="33">
        <f>(IF(OR($C26="",$D26=""),0,
 IF(OR($A26="Holiday",$A27="Holiday"),
    IF(ISNUMBER(MATCH(TRIM($B26),{"Phagwah","Good Friday","Easter Monday","Labour Day","Christmas","Eid ul Azha","Romans-2","Globe-12","Neptune P1"},0)),0,$I26),
 IF(AND(NOT(OR($A26="Annual Leave",$A27="Annual Leave")),$A26="Off day"),$I26,
  MAX(0,$I26-$V26)
  ))))+W26</f>
        <v/>
      </c>
      <c r="O26" s="33">
        <f>IF(AND(OR($A26="Holiday",$A27="Holiday"),
        ISNUMBER(MATCH(TRIM($B26),{"Phagwah","Good Friday","Easter Monday","Labour Day","Christmas","Eid ul Azha","Romans-2","Globe-12","Neptune P1"},0))),
   $I26,0)</f>
        <v/>
      </c>
      <c r="P26" s="33">
        <f>IF(OR($O$7="Canteen",$O$7="Head Office"),0,IF($I26&lt;=0,0,IF(OR(OR(TRIM($J26)="Hebrews",TRIM($J26)="Romans",TRIM($J26)="Romans-2",TRIM($J26)="Globe",TRIM($J26)="Globe-12",TRIM($J26)="Neptune P1"),AND($I27&gt;0,OR(TRIM($J27)="Hebrews",TRIM($J27)="Romans",TRIM($J27)="Romans-2",TRIM($J27)="Globe",TRIM($J27)="Globe-12",TRIM($J27)="Neptune P1"))),1,0)))</f>
        <v/>
      </c>
      <c r="Q26" s="34" t="n"/>
      <c r="R26" s="33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IF($I26&gt;0,1,0),
      0
   ),
0))</f>
        <v/>
      </c>
      <c r="S26" s="33">
        <f>IF(OR($A26="Annual Leave",$A27="Annual Leave"),IF($A26="Annual Leave",8,0),0)</f>
        <v/>
      </c>
      <c r="T26" s="35" t="n"/>
      <c r="U26" s="144">
        <f>MAX(0,40-Y26)</f>
        <v/>
      </c>
      <c r="V26" s="351">
        <f>IF(OR($C26="",$D26=""),0,
 IF(OR($A26="Holiday",$A27="Holiday"),0,
 IF(AND(NOT(OR($A26="Annual Leave",$A27="Annual Leave")),$A26="Off day"),0,
  IF($I26+$I27&gt;=8,IF($I26&gt;=8,8,$I26),$I26)
  )))</f>
        <v/>
      </c>
      <c r="W26" s="351">
        <f>MAX(0,V26-U26)</f>
        <v/>
      </c>
      <c r="X26" s="351">
        <f>IF(C26="","",C26-WEEKDAY(C26,1)+1)</f>
        <v/>
      </c>
      <c r="Y26" s="351">
        <f>SUMPRODUCT(($X$14:$X25=X26)*(($V$14:$V25)+($O$14:$O25)))+IF(X26=X14,$L$11,0)</f>
        <v/>
      </c>
      <c r="Z26" s="351" t="n"/>
      <c r="AA26" s="351" t="n"/>
      <c r="AB26" s="351" t="n"/>
      <c r="AC26" s="351" t="n"/>
      <c r="AD26" s="351" t="n"/>
      <c r="AE26" s="351" t="n"/>
      <c r="AF26" s="351" t="n"/>
    </row>
    <row r="27" ht="24" customHeight="1" s="348" thickBot="1">
      <c r="A27" s="159" t="inlineStr">
        <is>
          <t>On Day</t>
        </is>
      </c>
      <c r="B27" s="281" t="n"/>
      <c r="C27" s="93">
        <f>C26</f>
        <v/>
      </c>
      <c r="D27" s="36" t="n"/>
      <c r="E27" s="163">
        <f>IF(D27="", "",
 IF(D27=TIME(0,0,0), 0,
 IF(AND(D27&gt;=TIME(0,0,1), D27&lt;=TIME(2,0,0)), TIME(7,0,0),
 IF(AND(D27&gt;=TIME(6,0,0), D27&lt;=TIME(8,0,0)), TIME(12,0,0),
 IF(AND(D27&gt;TIME(8,0,0), D27&lt;=TIME(13,59,0)), TIME(15,0,0),
 IF(AND(D27&gt;=TIME(14,0,0), D27&lt;=TIME(17,59,0)), TIME(21,0,0),
 IF(AND(D27&gt;=TIME(18,0,0), D27&lt;=TIME(21,59,0)), TIME(0,0,0),
 IF(AND(D27&gt;=TIME(22,0,0), D27&lt;=TIME(23,59,59)), TIME(7,0,0), ""))))))))</f>
        <v/>
      </c>
      <c r="F27" s="164" t="n"/>
      <c r="G27" s="163">
        <f>IF(AND(D27&gt;=TIME(6,0,0),D27&lt;=TIME(8,0,0)),E27,"")</f>
        <v/>
      </c>
      <c r="H27" s="36" t="n"/>
      <c r="I27" s="37">
        <f>ROUND(IF(OR(D27="",E27="",E27=0),0,IF(H27="",MOD(E27-D27,1)*24,MOD(H27-D27,1)*24)),2)</f>
        <v/>
      </c>
      <c r="J27" s="162" t="n"/>
      <c r="K27" s="282" t="n"/>
      <c r="L27" s="271" t="n"/>
      <c r="M27" s="283">
        <f>MAX(0,V27-W27)</f>
        <v/>
      </c>
      <c r="N27" s="38">
        <f>(IF(OR($C27="",$D27=""),0,
 IF(OR($A26="Holiday",$A27="Holiday"),
    IF(ISNUMBER(MATCH(TRIM($B27),{"Phagwah","Good Friday","Easter Monday","Labour Day","Christmas","Eid ul Azha","Romans-2","Globe-12","Neptune P1"},0)),0,$I27),
 IF(AND(NOT(OR($A26="Annual Leave",$A27="Annual Leave")),$A27="Off day"),$I27,
  MAX(0,$I27-$V27)
  ))))+W27</f>
        <v/>
      </c>
      <c r="O27" s="38">
        <f>IF(AND(OR($A26="Holiday",$A27="Holiday"),
        ISNUMBER(MATCH(TRIM($B27),{"Phagwah","Good Friday","Easter Monday","Labour Day","Christmas","Eid ul Azha","Romans-2","Globe-12","Neptune P1"},0))),
   $I27,0)</f>
        <v/>
      </c>
      <c r="P27" s="38">
        <f>IF(OR($O$7="Canteen",$O$7="Head Office"),0,IF($I27&lt;=0,0,IF(AND($I26&lt;=0,OR(TRIM($J27)="Hebrews",TRIM($J27)="Romans",TRIM($J27)="Romans-2",TRIM($J27)="Globe",TRIM($J27)="Globe-12",TRIM($J27)="Neptune P1")),1,0)))</f>
        <v/>
      </c>
      <c r="Q27" s="39" t="n"/>
      <c r="R27" s="38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IF(AND($I26=0,$I27&gt;0),1,0),
      0
   ),
0))</f>
        <v/>
      </c>
      <c r="S27" s="38">
        <f>IF(OR($A26="Annual Leave",$A27="Annual Leave"),IF(AND($A26&lt;&gt;"Annual Leave",$A27="Annual Leave"),8,0),0)</f>
        <v/>
      </c>
      <c r="T27" s="40" t="n"/>
      <c r="U27" s="144">
        <f>MAX(0,40-Y27)</f>
        <v/>
      </c>
      <c r="V27" s="351">
        <f>IF(OR($C27="",$D27=""),0,
 IF(OR($A26="Holiday",$A27="Holiday"),0,
 IF(AND(NOT(OR($A26="Annual Leave",$A27="Annual Leave")),$A27="Off day"),0,
  IF($I26+$I27&gt;=8,IF($I26&gt;=8,0,8-$I26),$I27)
  )))</f>
        <v/>
      </c>
      <c r="W27" s="351">
        <f>MAX(0,V27-U27)</f>
        <v/>
      </c>
      <c r="X27" s="351">
        <f>IF(C27="","",C27-WEEKDAY(C27,1)+1)</f>
        <v/>
      </c>
      <c r="Y27" s="351">
        <f>SUMPRODUCT(($X$14:$X26=X27)*(($V$14:$V26)+($O$14:$O26)))+IF(X27=X14,$L$11,0)</f>
        <v/>
      </c>
      <c r="Z27" s="351" t="n"/>
      <c r="AA27" s="351" t="n"/>
      <c r="AB27" s="351" t="n"/>
      <c r="AC27" s="351" t="n"/>
      <c r="AD27" s="351" t="n"/>
      <c r="AE27" s="351" t="n"/>
      <c r="AF27" s="351" t="n"/>
    </row>
    <row r="28" ht="24" customHeight="1" s="348" thickBot="1">
      <c r="A28" s="176" t="n"/>
      <c r="B28" s="176" t="n"/>
      <c r="C28" s="145" t="n"/>
      <c r="D28" s="6" t="n"/>
      <c r="E28" s="14" t="n"/>
      <c r="F28" s="6" t="n"/>
      <c r="G28" s="6" t="n"/>
      <c r="H28" s="336" t="n"/>
      <c r="I28" s="351" t="n"/>
      <c r="J28" s="336" t="n"/>
      <c r="K28" s="336" t="n"/>
      <c r="L28" s="336" t="n"/>
      <c r="M28" s="99">
        <f>MAX(0,V28-W28)</f>
        <v/>
      </c>
      <c r="N28" s="99">
        <f>(IF(OR($C28="",$D28=""),0,
 IF(OR($A28="Holiday",$A29="Holiday"),
    IF(ISNUMBER(MATCH(TRIM($B28),{"Phagwah","Good Friday","Easter Monday","Labour Day","Christmas","Eid ul Azha","Romans-2","Globe-12","Neptune P1"},0)),0,$I28),
 IF(AND(NOT(OR($A28="Annual Leave",$A29="Annual Leave")),$A28="Off day"),$I28,
  MAX(0,$I28-$V28)
  ))))+W28</f>
        <v/>
      </c>
      <c r="O28" s="99">
        <f>IF(AND(OR($A28="Holiday",$A29="Holiday"),
        ISNUMBER(MATCH(TRIM($B28),{"Phagwah","Good Friday","Easter Monday","Labour Day","Christmas","Eid ul Azha","Romans-2","Globe-12","Neptune P1"},0))),
   $I28,0)</f>
        <v/>
      </c>
      <c r="P28" s="99">
        <f>IF(OR($O$7="Canteen",$O$7="Head Office"),0,IF($I28&lt;=0,0,IF(OR(OR(TRIM($J28)="Hebrews",TRIM($J28)="Romans",TRIM($J28)="Romans-2",TRIM($J28)="Globe",TRIM($J28)="Globe-12",TRIM($J28)="Neptune P1"),AND($I29&gt;0,OR(TRIM($J29)="Hebrews",TRIM($J29)="Romans",TRIM($J29)="Romans-2",TRIM($J29)="Globe",TRIM($J29)="Globe-12",TRIM($J29)="Neptune P1"))),1,0)))</f>
        <v/>
      </c>
      <c r="Q28" s="178" t="n"/>
      <c r="R28" s="15" t="n"/>
      <c r="S28" s="99">
        <f>IF(OR($A28="Annual Leave",$A29="Annual Leave"),IF($A28="Annual Leave",8,0),0)</f>
        <v/>
      </c>
      <c r="T28" s="100">
        <f>SUM(T14:T27)</f>
        <v/>
      </c>
      <c r="U28" s="144">
        <f>MAX(0,40-Y28)</f>
        <v/>
      </c>
      <c r="V28" s="351">
        <f>IF(OR($C28="",$D28=""),0,
 IF(OR($A28="Holiday",$A29="Holiday"),0,
 IF(AND(NOT(OR($A28="Annual Leave",$A29="Annual Leave")),$A28="Off day"),0,
  IF($I28+$I29&gt;=8,IF($I28&gt;=8,8,$I28),$I28)
  )))</f>
        <v/>
      </c>
      <c r="W28" s="351">
        <f>MAX(0,V28-U28)</f>
        <v/>
      </c>
      <c r="X28" s="351">
        <f>IF(C28="","",C28-WEEKDAY(C28,1)+1)</f>
        <v/>
      </c>
      <c r="Y28" s="351">
        <f>SUMPRODUCT(($X$14:$X27=X28)*(($V$14:$V27)+($O$14:$O27)))+IF(X28=X14,$L$11,0)</f>
        <v/>
      </c>
      <c r="Z28" s="351" t="n"/>
      <c r="AA28" s="351" t="n"/>
      <c r="AB28" s="351" t="n"/>
      <c r="AC28" s="351" t="n"/>
      <c r="AD28" s="351" t="n"/>
      <c r="AE28" s="351" t="n"/>
      <c r="AF28" s="351" t="n"/>
    </row>
    <row r="29" hidden="1" ht="15.75" customHeight="1" s="348" thickBot="1">
      <c r="A29" s="179" t="n"/>
      <c r="B29" s="176" t="n"/>
      <c r="C29" s="145" t="n"/>
      <c r="D29" s="6" t="n"/>
      <c r="E29" s="295">
        <f>IF(D29="", "",
 IF(D29=TIME(0,0,0), 0,
 IF(AND(D29&gt;=TIME(0,0,1), D29&lt;=TIME(2,0,0)), TIME(7,0,0),
 IF(AND(D29&gt;=TIME(6,0,0), D29&lt;=TIME(8,0,0)), TIME(12,0,0),
 IF(AND(D29&gt;TIME(8,0,0), D29&lt;=TIME(13,59,0)), TIME(15,0,0),
 IF(AND(D29&gt;=TIME(14,0,0), D29&lt;=TIME(17,59,0)), TIME(21,0,0),
 IF(AND(D29&gt;=TIME(18,0,0), D29&lt;=TIME(21,59,0)), TIME(0,0,0),
 IF(AND(D29&gt;=TIME(22,0,0), D29&lt;=TIME(23,59,59)), TIME(7,0,0), ""))))))))</f>
        <v/>
      </c>
      <c r="F29" s="6" t="n"/>
      <c r="G29" s="6" t="n"/>
      <c r="H29" s="6" t="n"/>
      <c r="I29" s="6" t="n"/>
      <c r="J29" s="6" t="n"/>
      <c r="K29" s="6" t="n"/>
      <c r="L29" s="6" t="n"/>
      <c r="M29" s="4">
        <f>MAX(0,V29-W29)</f>
        <v/>
      </c>
      <c r="N29" s="4">
        <f>(IF(OR($C29="",$D29=""),0,
 IF(OR($A28="Holiday",$A29="Holiday"),
    IF(ISNUMBER(MATCH(TRIM($B29),{"Phagwah","Good Friday","Easter Monday","Labour Day","Christmas","Eid ul Azha","Romans-2","Globe-12","Neptune P1"},0)),0,$I29),
 IF(AND(NOT(OR($A28="Annual Leave",$A29="Annual Leave")),$A29="Off day"),$I29,
  MAX(0,$I29-$V29)
  ))))+W29</f>
        <v/>
      </c>
      <c r="O29" s="4">
        <f>IF(AND(OR($A28="Holiday",$A29="Holiday"),
        ISNUMBER(MATCH(TRIM($B29),{"Phagwah","Good Friday","Easter Monday","Labour Day","Christmas","Eid ul Azha","Romans-2","Globe-12","Neptune P1"},0))),
   $I29,0)</f>
        <v/>
      </c>
      <c r="P29" s="4">
        <f>IF(OR($O$7="Canteen",$O$7="Head Office"),0,IF($I29&lt;=0,0,IF(AND($I28&lt;=0,OR(TRIM($J29)="Hebrews",TRIM($J29)="Romans",TRIM($J29)="Romans-2",TRIM($J29)="Globe",TRIM($J29)="Globe-12",TRIM($J29)="Neptune P1")),1,0)))</f>
        <v/>
      </c>
      <c r="Q29" s="6" t="n"/>
      <c r="R29" s="296">
        <f>IF(OR($O$7="Canteen",$O$7="Head Office"),0,IF(
  AND(
    SUMIFS(I:I, C:C, C29) &gt;= 8,
    COUNTIFS(C$14:C29, C29)=1,
    OR(
      TEXT(D29,"hh:mm:ss")="07:00:00",
      TEXT(D29,"hh:mm:ss")="15:00:00",
      TEXT(D29,"hh:mm:ss")="23:00:00",
      TEXT(D30,"hh:mm:ss")="07:00:00",
      TEXT(D30,"hh:mm:ss")="15:00:00",
      TEXT(D30,"hh:mm:ss")="23:00:00"
    )
  ),
  1,
  0
))</f>
        <v/>
      </c>
      <c r="S29" s="4">
        <f>IF(OR($A28="Annual Leave",$A29="Annual Leave"),IF(AND($A28&lt;&gt;"Annual Leave",$A29="Annual Leave"),8,0),0)</f>
        <v/>
      </c>
      <c r="T29" s="146" t="n"/>
      <c r="U29" s="351">
        <f>MAX(0,40-Y29)</f>
        <v/>
      </c>
      <c r="V29" s="351">
        <f>IF(OR($C29="",$D29=""),0,
 IF(OR($A28="Holiday",$A29="Holiday"),0,
 IF(AND(NOT(OR($A28="Annual Leave",$A29="Annual Leave")),$A29="Off day"),0,
  IF($I28+$I29&gt;=8,IF($I28&gt;=8,0,8-$I28),$I29)
  )))</f>
        <v/>
      </c>
      <c r="W29" s="351">
        <f>MAX(0,V29-U29)</f>
        <v/>
      </c>
      <c r="X29" s="351">
        <f>IF(C29="","",C29-WEEKDAY(C29,1)+1)</f>
        <v/>
      </c>
      <c r="Y29" s="351">
        <f>SUMPRODUCT(($X$14:$X28=X29)*(($V$14:$V28)+($O$14:$O28)))+IF(X29=X14,$L$11,0)</f>
        <v/>
      </c>
      <c r="Z29" s="351" t="n"/>
      <c r="AA29" s="351" t="n"/>
      <c r="AB29" s="351" t="n"/>
      <c r="AC29" s="351" t="n"/>
      <c r="AD29" s="351" t="n"/>
      <c r="AE29" s="351" t="n"/>
      <c r="AF29" s="351" t="n"/>
    </row>
    <row r="30" ht="24" customHeight="1" s="348" thickBot="1">
      <c r="A30" s="147" t="inlineStr">
        <is>
          <t>On Day</t>
        </is>
      </c>
      <c r="B30" s="180" t="n"/>
      <c r="C30" s="88">
        <f>C27+1</f>
        <v/>
      </c>
      <c r="D30" s="54" t="n"/>
      <c r="E30" s="148">
        <f>IF(D30="", "",
 IF(D30=TIME(0,0,0), 0,
 IF(AND(D30&gt;=TIME(0,0,1), D30&lt;=TIME(2,0,0)), TIME(7,0,0),
 IF(AND(D30&gt;=TIME(6,0,0), D30&lt;=TIME(8,0,0)), TIME(12,0,0),
 IF(AND(D30&gt;TIME(8,0,0), D30&lt;=TIME(13,59,0)), TIME(15,0,0),
 IF(AND(D30&gt;=TIME(14,0,0), D30&lt;=TIME(17,59,0)), TIME(21,0,0),
 IF(AND(D30&gt;=TIME(18,0,0), D30&lt;=TIME(21,59,0)), TIME(0,0,0),
 IF(AND(D30&gt;=TIME(22,0,0), D30&lt;=TIME(23,59,59)), TIME(7,0,0), ""))))))))</f>
        <v/>
      </c>
      <c r="F30" s="149" t="n"/>
      <c r="G30" s="148">
        <f>IF(AND(D30&gt;=TIME(6,0,0),D30&lt;=TIME(8,0,0)),E30,"")</f>
        <v/>
      </c>
      <c r="H30" s="54" t="n"/>
      <c r="I30" s="55">
        <f>ROUND(IF(OR(D30="",E30="",E30=0),0,IF(H30="",MOD(E30-D30,1)*24,MOD(H30-D30,1)*24)),2)</f>
        <v/>
      </c>
      <c r="J30" s="150" t="n"/>
      <c r="K30" s="270" t="n"/>
      <c r="L30" s="181" t="n"/>
      <c r="M30" s="272">
        <f>MAX(0,V30-W30)</f>
        <v/>
      </c>
      <c r="N30" s="56">
        <f>(IF(OR($C30="",$D30=""),0,
 IF(OR($A30="Holiday",$A31="Holiday"),
    IF(ISNUMBER(MATCH(TRIM($B30),{"Phagwah","Good Friday","Easter Monday","Labour Day","Christmas","Eid ul Azha","Romans-2","Globe-12","Neptune P1"},0)),0,$I30),
 IF(AND(NOT(OR($A30="Annual Leave",$A31="Annual Leave")),$A30="Off day"),$I30,
  MAX(0,$I30-$V30)
  ))))+W30</f>
        <v/>
      </c>
      <c r="O30" s="56">
        <f>IF(AND(OR($A30="Holiday",$A31="Holiday"),
        ISNUMBER(MATCH(TRIM($B30),{"Phagwah","Good Friday","Easter Monday","Labour Day","Christmas","Eid ul Azha","Romans-2","Globe-12","Neptune P1"},0))),
   $I30,0)</f>
        <v/>
      </c>
      <c r="P30" s="56">
        <f>IF(OR($O$7="Canteen",$O$7="Head Office"),0,IF($I30&lt;=0,0,IF(OR(OR(TRIM($J30)="Hebrews",TRIM($J30)="Romans",TRIM($J30)="Romans-2",TRIM($J30)="Globe",TRIM($J30)="Globe-12",TRIM($J30)="Neptune P1"),AND($I31&gt;0,OR(TRIM($J31)="Hebrews",TRIM($J31)="Romans",TRIM($J31)="Romans-2",TRIM($J31)="Globe",TRIM($J31)="Globe-12",TRIM($J31)="Neptune P1"))),1,0)))</f>
        <v/>
      </c>
      <c r="Q30" s="57" t="n"/>
      <c r="R30" s="56">
        <f>IF(OR($O$7="Canteen",$O$7="Head Office"),0,IF(
  AND(
    SUMIFS(I:I, C:C, C30) &gt;= 8,
    COUNTIFS(C$14:C30, C30)=1,
    OR(
      TEXT(D30,"hh:mm:ss")="07:00:00",
      TEXT(D30,"hh:mm:ss")="15:00:00",
      TEXT(D30,"hh:mm:ss")="23:00:00",
      TEXT(D31,"hh:mm:ss")="07:00:00",
      TEXT(D31,"hh:mm:ss")="15:00:00",
      TEXT(D31,"hh:mm:ss")="23:00:00"
    )
  ),
  1,
  0
))</f>
        <v/>
      </c>
      <c r="S30" s="56">
        <f>IF(OR($A30="Annual Leave",$A31="Annual Leave"),IF($A30="Annual Leave",8,0),0)</f>
        <v/>
      </c>
      <c r="T30" s="58" t="n"/>
      <c r="U30" s="144">
        <f>MAX(0,40-Y30)</f>
        <v/>
      </c>
      <c r="V30" s="151">
        <f>IF(OR($C30="",$D30=""),0,
 IF(OR($A30="Holiday",$A31="Holiday"),0,
 IF(AND(NOT(OR($A30="Annual Leave",$A31="Annual Leave")),$A30="Off day"),0,
  IF($I30+$I31&gt;=8,IF($I30&gt;=8,8,$I30),$I30)
  )))</f>
        <v/>
      </c>
      <c r="W30" s="151">
        <f>MAX(0,V30-U30)</f>
        <v/>
      </c>
      <c r="X30" s="151">
        <f>IF(C30="","",C30-WEEKDAY(C30,1)+1)</f>
        <v/>
      </c>
      <c r="Y30" s="151">
        <f>SUMPRODUCT(($X$14:$X29=X30)*(($V$14:$V29)+($O$14:$O29)))+IF(X30=X14,$L$11,0)</f>
        <v/>
      </c>
      <c r="Z30" s="151" t="n"/>
      <c r="AA30" s="151" t="n"/>
      <c r="AB30" s="151" t="n"/>
      <c r="AC30" s="351" t="n"/>
      <c r="AD30" s="351" t="n"/>
      <c r="AE30" s="351" t="n"/>
      <c r="AF30" s="351" t="n"/>
    </row>
    <row r="31" ht="24" customHeight="1" s="348" thickBot="1">
      <c r="A31" s="147" t="inlineStr">
        <is>
          <t>On Day</t>
        </is>
      </c>
      <c r="B31" s="182" t="n"/>
      <c r="C31" s="89">
        <f>C30</f>
        <v/>
      </c>
      <c r="D31" s="59" t="n"/>
      <c r="E31" s="152">
        <f>IF(D31="", "",
 IF(D31=TIME(0,0,0), 0,
 IF(AND(D31&gt;=TIME(0,0,1), D31&lt;=TIME(2,0,0)), TIME(7,0,0),
 IF(AND(D31&gt;=TIME(6,0,0), D31&lt;=TIME(8,0,0)), TIME(12,0,0),
 IF(AND(D31&gt;TIME(8,0,0), D31&lt;=TIME(13,59,0)), TIME(15,0,0),
 IF(AND(D31&gt;=TIME(14,0,0), D31&lt;=TIME(17,59,0)), TIME(21,0,0),
 IF(AND(D31&gt;=TIME(18,0,0), D31&lt;=TIME(21,59,0)), TIME(0,0,0),
 IF(AND(D31&gt;=TIME(22,0,0), D31&lt;=TIME(23,59,59)), TIME(7,0,0), ""))))))))</f>
        <v/>
      </c>
      <c r="F31" s="153" t="n"/>
      <c r="G31" s="152">
        <f>IF(AND(D31&gt;=TIME(6,0,0),D31&lt;=TIME(8,0,0)),E31,"")</f>
        <v/>
      </c>
      <c r="H31" s="59" t="n"/>
      <c r="I31" s="60">
        <f>ROUND(IF(OR(D31="",E31="",E31=0),0,IF(H31="",MOD(E31-D31,1)*24,MOD(H31-D31,1)*24)),2)</f>
        <v/>
      </c>
      <c r="J31" s="150" t="n"/>
      <c r="K31" s="270" t="n"/>
      <c r="L31" s="183" t="n"/>
      <c r="M31" s="272">
        <f>MAX(0,V31-W31)</f>
        <v/>
      </c>
      <c r="N31" s="61">
        <f>(IF(OR($C31="",$D31=""),0,
 IF(OR($A30="Holiday",$A31="Holiday"),
    IF(ISNUMBER(MATCH(TRIM($B31),{"Phagwah","Good Friday","Easter Monday","Labour Day","Christmas","Eid ul Azha","Romans-2","Globe-12","Neptune P1"},0)),0,$I31),
 IF(AND(NOT(OR($A30="Annual Leave",$A31="Annual Leave")),$A31="Off day"),$I31,
  MAX(0,$I31-$V31)
  ))))+W31</f>
        <v/>
      </c>
      <c r="O31" s="61">
        <f>IF(AND(OR($A30="Holiday",$A31="Holiday"),
        ISNUMBER(MATCH(TRIM($B31),{"Phagwah","Good Friday","Easter Monday","Labour Day","Christmas","Eid ul Azha","Romans-2","Globe-12","Neptune P1"},0))),
   $I31,0)</f>
        <v/>
      </c>
      <c r="P31" s="61">
        <f>IF(OR($O$7="Canteen",$O$7="Head Office"),0,IF($I31&lt;=0,0,IF(AND($I30&lt;=0,OR(TRIM($J31)="Hebrews",TRIM($J31)="Romans",TRIM($J31)="Romans-2",TRIM($J31)="Globe",TRIM($J31)="Globe-12",TRIM($J31)="Neptune P1")),1,0)))</f>
        <v/>
      </c>
      <c r="Q31" s="62" t="n"/>
      <c r="R31" s="61">
        <f>IF(OR($O$7="Canteen",$O$7="Head Office"),0,IF(
  AND(
    SUMIFS(I:I, C:C, C31) &gt;= 8,
    COUNTIFS(C$14:C31, C31)=1,
    OR(
      TEXT(D31,"hh:mm:ss")="07:00:00",
      TEXT(D31,"hh:mm:ss")="15:00:00",
      TEXT(D31,"hh:mm:ss")="23:00:00",
      TEXT(D32,"hh:mm:ss")="07:00:00",
      TEXT(D32,"hh:mm:ss")="15:00:00",
      TEXT(D32,"hh:mm:ss")="23:00:00"
    )
  ),
  1,
  0
))</f>
        <v/>
      </c>
      <c r="S31" s="61">
        <f>IF(OR($A30="Annual Leave",$A31="Annual Leave"),IF(AND($A30&lt;&gt;"Annual Leave",$A31="Annual Leave"),8,0),0)</f>
        <v/>
      </c>
      <c r="T31" s="63" t="n"/>
      <c r="U31" s="144">
        <f>MAX(0,40-Y31)</f>
        <v/>
      </c>
      <c r="V31" s="151">
        <f>IF(OR($C31="",$D31=""),0,
 IF(OR($A30="Holiday",$A31="Holiday"),0,
 IF(AND(NOT(OR($A30="Annual Leave",$A31="Annual Leave")),$A31="Off day"),0,
  IF($I30+$I31&gt;=8,IF($I30&gt;=8,0,8-$I30),$I31)
  )))</f>
        <v/>
      </c>
      <c r="W31" s="151">
        <f>MAX(0,V31-U31)</f>
        <v/>
      </c>
      <c r="X31" s="151">
        <f>IF(C31="","",C31-WEEKDAY(C31,1)+1)</f>
        <v/>
      </c>
      <c r="Y31" s="151">
        <f>SUMPRODUCT(($X$14:$X30=X31)*(($V$14:$V30)+($O$14:$O30)))+IF(X31=X14,$L$11,0)</f>
        <v/>
      </c>
      <c r="Z31" s="151" t="n"/>
      <c r="AA31" s="151" t="n"/>
      <c r="AB31" s="151" t="n"/>
      <c r="AC31" s="351" t="n"/>
      <c r="AD31" s="351" t="n"/>
      <c r="AE31" s="351" t="n"/>
      <c r="AF31" s="351" t="n"/>
    </row>
    <row r="32" ht="24" customHeight="1" s="348" thickBot="1">
      <c r="A32" s="184" t="inlineStr">
        <is>
          <t>On Day</t>
        </is>
      </c>
      <c r="B32" s="185" t="n"/>
      <c r="C32" s="101">
        <f>C30+1</f>
        <v/>
      </c>
      <c r="D32" s="11" t="n"/>
      <c r="E32" s="186">
        <f>IF(D32="", "",
 IF(D32=TIME(0,0,0), 0,
 IF(AND(D32&gt;=TIME(0,0,1), D32&lt;=TIME(2,0,0)), TIME(7,0,0),
 IF(AND(D32&gt;=TIME(6,0,0), D32&lt;=TIME(8,0,0)), TIME(12,0,0),
 IF(AND(D32&gt;TIME(8,0,0), D32&lt;=TIME(13,59,0)), TIME(15,0,0),
 IF(AND(D32&gt;=TIME(14,0,0), D32&lt;=TIME(17,59,0)), TIME(21,0,0),
 IF(AND(D32&gt;=TIME(18,0,0), D32&lt;=TIME(21,59,0)), TIME(0,0,0),
 IF(AND(D32&gt;=TIME(22,0,0), D32&lt;=TIME(23,59,59)), TIME(7,0,0), ""))))))))</f>
        <v/>
      </c>
      <c r="F32" s="187" t="n"/>
      <c r="G32" s="186">
        <f>IF(AND(D32&gt;=TIME(6,0,0),D32&lt;=TIME(8,0,0)),E32,"")</f>
        <v/>
      </c>
      <c r="H32" s="11" t="n"/>
      <c r="I32" s="87">
        <f>ROUND(IF(OR(D32="",E32="",E32=0),0,IF(H32="",MOD(E32-D32,1)*24,MOD(H32-D32,1)*24)),2)</f>
        <v/>
      </c>
      <c r="J32" s="188" t="n"/>
      <c r="K32" s="297" t="n"/>
      <c r="L32" s="189" t="n"/>
      <c r="M32" s="298">
        <f>MAX(0,V32-W32)</f>
        <v/>
      </c>
      <c r="N32" s="12">
        <f>(IF(OR($C32="",$D32=""),0,
 IF(OR($A32="Holiday",$A33="Holiday"),
    IF(ISNUMBER(MATCH(TRIM($B32),{"Phagwah","Good Friday","Easter Monday","Labour Day","Christmas","Eid ul Azha","Romans-2","Globe-12","Neptune P1"},0)),0,$I32),
 IF(AND(NOT(OR($A32="Annual Leave",$A33="Annual Leave")),$A32="Off day"),$I32,
  MAX(0,$I32-$V32)
  ))))+W32</f>
        <v/>
      </c>
      <c r="O32" s="12">
        <f>IF(AND(OR($A32="Holiday",$A33="Holiday"),
        ISNUMBER(MATCH(TRIM($B32),{"Phagwah","Good Friday","Easter Monday","Labour Day","Christmas","Eid ul Azha","Romans-2","Globe-12","Neptune P1"},0))),
   $I32,0)</f>
        <v/>
      </c>
      <c r="P32" s="12">
        <f>IF(OR($O$7="Canteen",$O$7="Head Office"),0,IF($I32&lt;=0,0,IF(OR(OR(TRIM($J32)="Hebrews",TRIM($J32)="Romans",TRIM($J32)="Romans-2",TRIM($J32)="Globe",TRIM($J32)="Globe-12",TRIM($J32)="Neptune P1"),AND($I33&gt;0,OR(TRIM($J33)="Hebrews",TRIM($J33)="Romans",TRIM($J33)="Romans-2",TRIM($J33)="Globe",TRIM($J33)="Globe-12",TRIM($J33)="Neptune P1"))),1,0)))</f>
        <v/>
      </c>
      <c r="Q32" s="13" t="n"/>
      <c r="R32" s="12">
        <f>IF(OR($O$7="Canteen",$O$7="Head Office"),0,IF(
  AND(
    SUMIFS(I:I, C:C, C32) &gt;= 8,
    COUNTIFS(C$14:C32, C32)=1,
    OR(
      TEXT(D32,"hh:mm:ss")="07:00:00",
      TEXT(D32,"hh:mm:ss")="15:00:00",
      TEXT(D32,"hh:mm:ss")="23:00:00",
      TEXT(D33,"hh:mm:ss")="07:00:00",
      TEXT(D33,"hh:mm:ss")="15:00:00",
      TEXT(D33,"hh:mm:ss")="23:00:00"
    )
  ),
  1,
  0
))</f>
        <v/>
      </c>
      <c r="S32" s="12">
        <f>IF(OR($A32="Annual Leave",$A33="Annual Leave"),IF($A32="Annual Leave",8,0),0)</f>
        <v/>
      </c>
      <c r="T32" s="102" t="n"/>
      <c r="U32" s="144">
        <f>MAX(0,40-Y32)</f>
        <v/>
      </c>
      <c r="V32" s="351">
        <f>IF(OR($C32="",$D32=""),0,
 IF(OR($A32="Holiday",$A33="Holiday"),0,
 IF(AND(NOT(OR($A32="Annual Leave",$A33="Annual Leave")),$A32="Off day"),0,
  IF($I32+$I33&gt;=8,IF($I32&gt;=8,8,$I32),$I32)
  )))</f>
        <v/>
      </c>
      <c r="W32" s="351">
        <f>MAX(0,V32-U32)</f>
        <v/>
      </c>
      <c r="X32" s="351">
        <f>IF(C32="","",C32-WEEKDAY(C32,1)+1)</f>
        <v/>
      </c>
      <c r="Y32" s="351">
        <f>SUMPRODUCT(($X$14:$X31=X32)*(($V$14:$V31)+($O$14:$O31)))+IF(X32=X14,$L$11,0)</f>
        <v/>
      </c>
      <c r="Z32" s="351" t="n"/>
      <c r="AA32" s="351" t="n"/>
      <c r="AB32" s="351" t="n"/>
      <c r="AC32" s="351" t="n"/>
      <c r="AD32" s="351" t="n"/>
      <c r="AE32" s="351" t="n"/>
      <c r="AF32" s="351" t="n"/>
    </row>
    <row r="33" ht="24" customHeight="1" s="348" thickBot="1">
      <c r="A33" s="184" t="inlineStr">
        <is>
          <t>On Day</t>
        </is>
      </c>
      <c r="B33" s="299" t="n"/>
      <c r="C33" s="101">
        <f>C32</f>
        <v/>
      </c>
      <c r="D33" s="300" t="n"/>
      <c r="E33" s="301">
        <f>IF(D33="", "",
 IF(D33=TIME(0,0,0), 0,
 IF(AND(D33&gt;=TIME(0,0,1), D33&lt;=TIME(2,0,0)), TIME(7,0,0),
 IF(AND(D33&gt;=TIME(6,0,0), D33&lt;=TIME(8,0,0)), TIME(12,0,0),
 IF(AND(D33&gt;TIME(8,0,0), D33&lt;=TIME(13,59,0)), TIME(15,0,0),
 IF(AND(D33&gt;=TIME(14,0,0), D33&lt;=TIME(17,59,0)), TIME(21,0,0),
 IF(AND(D33&gt;=TIME(18,0,0), D33&lt;=TIME(21,59,0)), TIME(0,0,0),
 IF(AND(D33&gt;=TIME(22,0,0), D33&lt;=TIME(23,59,59)), TIME(7,0,0), ""))))))))</f>
        <v/>
      </c>
      <c r="F33" s="187" t="n"/>
      <c r="G33" s="301">
        <f>IF(AND(D33&gt;=TIME(6,0,0),D33&lt;=TIME(8,0,0)),E33,"")</f>
        <v/>
      </c>
      <c r="H33" s="300" t="n"/>
      <c r="I33" s="87">
        <f>ROUND(IF(OR(D33="",E33="",E33=0),0,IF(H33="",MOD(E33-D33,1)*24,MOD(H33-D33,1)*24)),2)</f>
        <v/>
      </c>
      <c r="J33" s="190" t="n"/>
      <c r="K33" s="297" t="n"/>
      <c r="L33" s="189" t="n"/>
      <c r="M33" s="298">
        <f>MAX(0,V33-W33)</f>
        <v/>
      </c>
      <c r="N33" s="302">
        <f>(IF(OR($C33="",$D33=""),0,
 IF(OR($A32="Holiday",$A33="Holiday"),
    IF(ISNUMBER(MATCH(TRIM($B33),{"Phagwah","Good Friday","Easter Monday","Labour Day","Christmas","Eid ul Azha","Romans-2","Globe-12","Neptune P1"},0)),0,$I33),
 IF(AND(NOT(OR($A32="Annual Leave",$A33="Annual Leave")),$A33="Off day"),$I33,
  MAX(0,$I33-$V33)
  ))))+W33</f>
        <v/>
      </c>
      <c r="O33" s="302">
        <f>IF(AND(OR($A32="Holiday",$A33="Holiday"),
        ISNUMBER(MATCH(TRIM($B33),{"Phagwah","Good Friday","Easter Monday","Labour Day","Christmas","Eid ul Azha","Romans-2","Globe-12","Neptune P1"},0))),
   $I33,0)</f>
        <v/>
      </c>
      <c r="P33" s="302">
        <f>IF(OR($O$7="Canteen",$O$7="Head Office"),0,IF($I33&lt;=0,0,IF(AND($I32&lt;=0,OR(TRIM($J33)="Hebrews",TRIM($J33)="Romans",TRIM($J33)="Romans-2",TRIM($J33)="Globe",TRIM($J33)="Globe-12",TRIM($J33)="Neptune P1")),1,0)))</f>
        <v/>
      </c>
      <c r="Q33" s="303" t="n"/>
      <c r="R33" s="302">
        <f>IF(OR($O$7="Canteen",$O$7="Head Office"),0,IF(
  AND(
    SUMIFS(I:I, C:C, C33) &gt;= 8,
    COUNTIFS(C$14:C33, C33)=1,
    OR(
      TEXT(D33,"hh:mm:ss")="07:00:00",
      TEXT(D33,"hh:mm:ss")="15:00:00",
      TEXT(D33,"hh:mm:ss")="23:00:00",
      TEXT(D34,"hh:mm:ss")="07:00:00",
      TEXT(D34,"hh:mm:ss")="15:00:00",
      TEXT(D34,"hh:mm:ss")="23:00:00"
    )
  ),
  1,
  0
))</f>
        <v/>
      </c>
      <c r="S33" s="302">
        <f>IF(OR($A32="Annual Leave",$A33="Annual Leave"),IF(AND($A32&lt;&gt;"Annual Leave",$A33="Annual Leave"),8,0),0)</f>
        <v/>
      </c>
      <c r="T33" s="304" t="n"/>
      <c r="U33" s="144">
        <f>MAX(0,40-Y33)</f>
        <v/>
      </c>
      <c r="V33" s="351">
        <f>IF(OR($C33="",$D33=""),0,
 IF(OR($A32="Holiday",$A33="Holiday"),0,
 IF(AND(NOT(OR($A32="Annual Leave",$A33="Annual Leave")),$A33="Off day"),0,
  IF($I32+$I33&gt;=8,IF($I32&gt;=8,0,8-$I32),$I33)
  )))</f>
        <v/>
      </c>
      <c r="W33" s="351">
        <f>MAX(0,V33-U33)</f>
        <v/>
      </c>
      <c r="X33" s="351">
        <f>IF(C33="","",C33-WEEKDAY(C33,1)+1)</f>
        <v/>
      </c>
      <c r="Y33" s="351">
        <f>SUMPRODUCT(($X$14:$X32=X33)*(($V$14:$V32)+($O$14:$O32)))+IF(X33=X14,$L$11,0)</f>
        <v/>
      </c>
      <c r="Z33" s="351" t="n"/>
      <c r="AA33" s="351" t="n"/>
      <c r="AB33" s="351" t="n"/>
      <c r="AC33" s="351" t="n"/>
      <c r="AD33" s="351" t="n"/>
      <c r="AE33" s="351" t="n"/>
      <c r="AF33" s="351" t="n"/>
    </row>
    <row r="34" ht="24" customHeight="1" s="348" thickBot="1">
      <c r="A34" s="159" t="inlineStr">
        <is>
          <t>On Day</t>
        </is>
      </c>
      <c r="B34" s="191" t="n"/>
      <c r="C34" s="92">
        <f>C32+1</f>
        <v/>
      </c>
      <c r="D34" s="31" t="n"/>
      <c r="E34" s="160">
        <f>IF(D34="", "",
 IF(D34=TIME(0,0,0), 0,
 IF(AND(D34&gt;=TIME(0,0,1), D34&lt;=TIME(2,0,0)), TIME(7,0,0),
 IF(AND(D34&gt;=TIME(6,0,0), D34&lt;=TIME(8,0,0)), TIME(12,0,0),
 IF(AND(D34&gt;TIME(8,0,0), D34&lt;=TIME(13,59,0)), TIME(15,0,0),
 IF(AND(D34&gt;=TIME(14,0,0), D34&lt;=TIME(17,59,0)), TIME(21,0,0),
 IF(AND(D34&gt;=TIME(18,0,0), D34&lt;=TIME(21,59,0)), TIME(0,0,0),
 IF(AND(D34&gt;=TIME(22,0,0), D34&lt;=TIME(23,59,59)), TIME(7,0,0), ""))))))))</f>
        <v/>
      </c>
      <c r="F34" s="161" t="n"/>
      <c r="G34" s="160">
        <f>IF(AND(D34&gt;=TIME(6,0,0),D34&lt;=TIME(8,0,0)),E34,"")</f>
        <v/>
      </c>
      <c r="H34" s="31" t="n"/>
      <c r="I34" s="32">
        <f>ROUND(IF(OR(D34="",E34="",E34=0),0,IF(H34="",MOD(E34-D34,1)*24,MOD(H34-D34,1)*24)),2)</f>
        <v/>
      </c>
      <c r="J34" s="162" t="n"/>
      <c r="K34" s="282" t="n"/>
      <c r="L34" s="181" t="n"/>
      <c r="M34" s="283">
        <f>MAX(0,V34-W34)</f>
        <v/>
      </c>
      <c r="N34" s="33">
        <f>(IF(OR($C34="",$D34=""),0,
 IF(OR($A34="Holiday",$A35="Holiday"),
    IF(ISNUMBER(MATCH(TRIM($B34),{"Phagwah","Good Friday","Easter Monday","Labour Day","Christmas","Eid ul Azha","Romans-2","Globe-12","Neptune P1"},0)),0,$I34),
 IF(AND(NOT(OR($A34="Annual Leave",$A35="Annual Leave")),$A34="Off day"),$I34,
  MAX(0,$I34-$V34)
  ))))+W34</f>
        <v/>
      </c>
      <c r="O34" s="33">
        <f>IF(AND(OR($A34="Holiday",$A35="Holiday"),
        ISNUMBER(MATCH(TRIM($B34),{"Phagwah","Good Friday","Easter Monday","Labour Day","Christmas","Eid ul Azha","Romans-2","Globe-12","Neptune P1"},0))),
   $I34,0)</f>
        <v/>
      </c>
      <c r="P34" s="33">
        <f>IF(OR($O$7="Canteen",$O$7="Head Office"),0,IF($I34&lt;=0,0,IF(OR(OR(TRIM($J34)="Hebrews",TRIM($J34)="Romans",TRIM($J34)="Romans-2",TRIM($J34)="Globe",TRIM($J34)="Globe-12",TRIM($J34)="Neptune P1"),AND($I35&gt;0,OR(TRIM($J35)="Hebrews",TRIM($J35)="Romans",TRIM($J35)="Romans-2",TRIM($J35)="Globe",TRIM($J35)="Globe-12",TRIM($J35)="Neptune P1"))),1,0)))</f>
        <v/>
      </c>
      <c r="Q34" s="34" t="n"/>
      <c r="R34" s="33">
        <f>IF(OR($O$7="Canteen",$O$7="Head Office"),0,IF(
  AND(
    SUMIFS(I:I, C:C, C34) &gt;= 8,
    COUNTIFS(C$14:C34, C34)=1,
    OR(
      TEXT(D34,"hh:mm:ss")="07:00:00",
      TEXT(D34,"hh:mm:ss")="15:00:00",
      TEXT(D34,"hh:mm:ss")="23:00:00",
      TEXT(D35,"hh:mm:ss")="07:00:00",
      TEXT(D35,"hh:mm:ss")="15:00:00",
      TEXT(D35,"hh:mm:ss")="23:00:00"
    )
  ),
  1,
  0
))</f>
        <v/>
      </c>
      <c r="S34" s="33">
        <f>IF(OR($A34="Annual Leave",$A35="Annual Leave"),IF($A34="Annual Leave",8,0),0)</f>
        <v/>
      </c>
      <c r="T34" s="35" t="n"/>
      <c r="U34" s="144">
        <f>MAX(0,40-Y34)</f>
        <v/>
      </c>
      <c r="V34" s="351">
        <f>IF(OR($C34="",$D34=""),0,
 IF(OR($A34="Holiday",$A35="Holiday"),0,
 IF(AND(NOT(OR($A34="Annual Leave",$A35="Annual Leave")),$A34="Off day"),0,
  IF($I34+$I35&gt;=8,IF($I34&gt;=8,8,$I34),$I34)
  )))</f>
        <v/>
      </c>
      <c r="W34" s="351">
        <f>MAX(0,V34-U34)</f>
        <v/>
      </c>
      <c r="X34" s="351">
        <f>IF(C34="","",C34-WEEKDAY(C34,1)+1)</f>
        <v/>
      </c>
      <c r="Y34" s="351">
        <f>SUMPRODUCT(($X$14:$X33=X34)*(($V$14:$V33)+($O$14:$O33)))+IF(X34=X14,$L$11,0)</f>
        <v/>
      </c>
      <c r="Z34" s="351" t="n"/>
      <c r="AA34" s="351" t="n"/>
      <c r="AB34" s="351" t="n"/>
      <c r="AC34" s="351" t="n"/>
      <c r="AD34" s="351" t="n"/>
      <c r="AE34" s="351" t="n"/>
      <c r="AF34" s="351" t="n"/>
    </row>
    <row r="35" ht="24" customHeight="1" s="348" thickBot="1">
      <c r="A35" s="159" t="inlineStr">
        <is>
          <t>On Day</t>
        </is>
      </c>
      <c r="B35" s="192" t="n"/>
      <c r="C35" s="93">
        <f>C34</f>
        <v/>
      </c>
      <c r="D35" s="36" t="n"/>
      <c r="E35" s="163">
        <f>IF(D35="", "",
 IF(D35=TIME(0,0,0), 0,
 IF(AND(D35&gt;=TIME(0,0,1), D35&lt;=TIME(2,0,0)), TIME(7,0,0),
 IF(AND(D35&gt;=TIME(6,0,0), D35&lt;=TIME(8,0,0)), TIME(12,0,0),
 IF(AND(D35&gt;TIME(8,0,0), D35&lt;=TIME(13,59,0)), TIME(15,0,0),
 IF(AND(D35&gt;=TIME(14,0,0), D35&lt;=TIME(17,59,0)), TIME(21,0,0),
 IF(AND(D35&gt;=TIME(18,0,0), D35&lt;=TIME(21,59,0)), TIME(0,0,0),
 IF(AND(D35&gt;=TIME(22,0,0), D35&lt;=TIME(23,59,59)), TIME(7,0,0), ""))))))))</f>
        <v/>
      </c>
      <c r="F35" s="164" t="n"/>
      <c r="G35" s="163">
        <f>IF(AND(D35&gt;=TIME(6,0,0),D35&lt;=TIME(8,0,0)),E35,"")</f>
        <v/>
      </c>
      <c r="H35" s="36" t="n"/>
      <c r="I35" s="37">
        <f>ROUND(IF(OR(D35="",E35="",E35=0),0,IF(H35="",MOD(E35-D35,1)*24,MOD(H35-D35,1)*24)),2)</f>
        <v/>
      </c>
      <c r="J35" s="162" t="n"/>
      <c r="K35" s="282" t="n"/>
      <c r="L35" s="183" t="n"/>
      <c r="M35" s="283">
        <f>MAX(0,V35-W35)</f>
        <v/>
      </c>
      <c r="N35" s="38">
        <f>(IF(OR($C35="",$D35=""),0,
 IF(OR($A34="Holiday",$A35="Holiday"),
    IF(ISNUMBER(MATCH(TRIM($B35),{"Phagwah","Good Friday","Easter Monday","Labour Day","Christmas","Eid ul Azha","Romans-2","Globe-12","Neptune P1"},0)),0,$I35),
 IF(AND(NOT(OR($A34="Annual Leave",$A35="Annual Leave")),$A35="Off day"),$I35,
  MAX(0,$I35-$V35)
  ))))+W35</f>
        <v/>
      </c>
      <c r="O35" s="38">
        <f>IF(AND(OR($A34="Holiday",$A35="Holiday"),
        ISNUMBER(MATCH(TRIM($B35),{"Phagwah","Good Friday","Easter Monday","Labour Day","Christmas","Eid ul Azha","Romans-2","Globe-12","Neptune P1"},0))),
   $I35,0)</f>
        <v/>
      </c>
      <c r="P35" s="38">
        <f>IF(OR($O$7="Canteen",$O$7="Head Office"),0,IF($I35&lt;=0,0,IF(AND($I34&lt;=0,OR(TRIM($J35)="Hebrews",TRIM($J35)="Romans",TRIM($J35)="Romans-2",TRIM($J35)="Globe",TRIM($J35)="Globe-12",TRIM($J35)="Neptune P1")),1,0)))</f>
        <v/>
      </c>
      <c r="Q35" s="39" t="n"/>
      <c r="R35" s="38">
        <f>IF(OR($O$7="Canteen",$O$7="Head Office"),0,IF(
  AND(
    SUMIFS(I:I, C:C, C35) &gt;= 8,
    COUNTIFS(C$14:C35, C35)=1,
    OR(
      TEXT(D35,"hh:mm:ss")="07:00:00",
      TEXT(D35,"hh:mm:ss")="15:00:00",
      TEXT(D35,"hh:mm:ss")="23:00:00",
      TEXT(D36,"hh:mm:ss")="07:00:00",
      TEXT(D36,"hh:mm:ss")="15:00:00",
      TEXT(D36,"hh:mm:ss")="23:00:00"
    )
  ),
  1,
  0
))</f>
        <v/>
      </c>
      <c r="S35" s="38">
        <f>IF(OR($A34="Annual Leave",$A35="Annual Leave"),IF(AND($A34&lt;&gt;"Annual Leave",$A35="Annual Leave"),8,0),0)</f>
        <v/>
      </c>
      <c r="T35" s="40" t="n"/>
      <c r="U35" s="144">
        <f>MAX(0,40-Y35)</f>
        <v/>
      </c>
      <c r="V35" s="351">
        <f>IF(OR($C35="",$D35=""),0,
 IF(OR($A34="Holiday",$A35="Holiday"),0,
 IF(AND(NOT(OR($A34="Annual Leave",$A35="Annual Leave")),$A35="Off day"),0,
  IF($I34+$I35&gt;=8,IF($I34&gt;=8,0,8-$I34),$I35)
  )))</f>
        <v/>
      </c>
      <c r="W35" s="351">
        <f>MAX(0,V35-U35)</f>
        <v/>
      </c>
      <c r="X35" s="351">
        <f>IF(C35="","",C35-WEEKDAY(C35,1)+1)</f>
        <v/>
      </c>
      <c r="Y35" s="351">
        <f>SUMPRODUCT(($X$14:$X34=X35)*(($V$14:$V34)+($O$14:$O34)))+IF(X35=X14,$L$11,0)</f>
        <v/>
      </c>
      <c r="Z35" s="351" t="n"/>
      <c r="AA35" s="351" t="n"/>
      <c r="AB35" s="351" t="n"/>
      <c r="AC35" s="351" t="n"/>
      <c r="AD35" s="351" t="n"/>
      <c r="AE35" s="351" t="n"/>
      <c r="AF35" s="351" t="n"/>
    </row>
    <row r="36" ht="24" customHeight="1" s="348" thickBot="1">
      <c r="A36" s="154" t="inlineStr">
        <is>
          <t>On Day</t>
        </is>
      </c>
      <c r="B36" s="193" t="n"/>
      <c r="C36" s="90">
        <f>C34+1</f>
        <v/>
      </c>
      <c r="D36" s="8" t="n"/>
      <c r="E36" s="155">
        <f>IF(D36="", "",
 IF(D36=TIME(0,0,0), 0,
 IF(AND(D36&gt;=TIME(0,0,1), D36&lt;=TIME(2,0,0)), TIME(7,0,0),
 IF(AND(D36&gt;=TIME(6,0,0), D36&lt;=TIME(8,0,0)), TIME(12,0,0),
 IF(AND(D36&gt;TIME(8,0,0), D36&lt;=TIME(13,59,0)), TIME(15,0,0),
 IF(AND(D36&gt;=TIME(14,0,0), D36&lt;=TIME(17,59,0)), TIME(21,0,0),
 IF(AND(D36&gt;=TIME(18,0,0), D36&lt;=TIME(21,59,0)), TIME(0,0,0),
 IF(AND(D36&gt;=TIME(22,0,0), D36&lt;=TIME(23,59,59)), TIME(7,0,0), ""))))))))</f>
        <v/>
      </c>
      <c r="F36" s="156" t="n"/>
      <c r="G36" s="155">
        <f>IF(AND(D36&gt;=TIME(6,0,0),D36&lt;=TIME(8,0,0)),E36,"")</f>
        <v/>
      </c>
      <c r="H36" s="8" t="n"/>
      <c r="I36" s="30">
        <f>ROUND(IF(OR(D36="",E36="",E36=0),0,IF(H36="",MOD(E36-D36,1)*24,MOD(H36-D36,1)*24)),2)</f>
        <v/>
      </c>
      <c r="J36" s="157" t="n"/>
      <c r="K36" s="274" t="n"/>
      <c r="L36" s="189" t="n"/>
      <c r="M36" s="275">
        <f>MAX(0,V36-W36)</f>
        <v/>
      </c>
      <c r="N36" s="9">
        <f>(IF(OR($C36="",$D36=""),0,
 IF(OR($A36="Holiday",$A37="Holiday"),
    IF(ISNUMBER(MATCH(TRIM($B36),{"Phagwah","Good Friday","Easter Monday","Labour Day","Christmas","Eid ul Azha","Romans-2","Globe-12","Neptune P1"},0)),0,$I36),
 IF(AND(NOT(OR($A36="Annual Leave",$A37="Annual Leave")),$A36="Off day"),$I36,
  MAX(0,$I36-$V36)
  ))))+W36</f>
        <v/>
      </c>
      <c r="O36" s="9">
        <f>IF(AND(OR($A36="Holiday",$A37="Holiday"),
        ISNUMBER(MATCH(TRIM($B36),{"Phagwah","Good Friday","Easter Monday","Labour Day","Christmas","Eid ul Azha","Romans-2","Globe-12","Neptune P1"},0))),
   $I36,0)</f>
        <v/>
      </c>
      <c r="P36" s="9">
        <f>IF(OR($O$7="Canteen",$O$7="Head Office"),0,IF($I36&lt;=0,0,IF(OR(OR(TRIM($J36)="Hebrews",TRIM($J36)="Romans",TRIM($J36)="Romans-2",TRIM($J36)="Globe",TRIM($J36)="Globe-12",TRIM($J36)="Neptune P1"),AND($I37&gt;0,OR(TRIM($J37)="Hebrews",TRIM($J37)="Romans",TRIM($J37)="Romans-2",TRIM($J37)="Globe",TRIM($J37)="Globe-12",TRIM($J37)="Neptune P1"))),1,0)))</f>
        <v/>
      </c>
      <c r="Q36" s="10" t="n"/>
      <c r="R36" s="9">
        <f>IF(OR($O$7="Canteen",$O$7="Head Office"),0,IF(
  AND(
    SUMIFS(I:I, C:C, C36) &gt;= 8,
    COUNTIFS(C$14:C36, C36)=1,
    OR(
      TEXT(D36,"hh:mm:ss")="07:00:00",
      TEXT(D36,"hh:mm:ss")="15:00:00",
      TEXT(D36,"hh:mm:ss")="23:00:00",
      TEXT(D37,"hh:mm:ss")="07:00:00",
      TEXT(D37,"hh:mm:ss")="15:00:00",
      TEXT(D37,"hh:mm:ss")="23:00:00"
    )
  ),
  1,
  0
))</f>
        <v/>
      </c>
      <c r="S36" s="9">
        <f>IF(OR($A36="Annual Leave",$A37="Annual Leave"),IF($A36="Annual Leave",8,0),0)</f>
        <v/>
      </c>
      <c r="T36" s="91" t="n"/>
      <c r="U36" s="144">
        <f>MAX(0,40-Y36)</f>
        <v/>
      </c>
      <c r="V36" s="351">
        <f>IF(OR($C36="",$D36=""),0,
 IF(OR($A36="Holiday",$A37="Holiday"),0,
 IF(AND(NOT(OR($A36="Annual Leave",$A37="Annual Leave")),$A36="Off day"),0,
  IF($I36+$I37&gt;=8,IF($I36&gt;=8,8,$I36),$I36)
  )))</f>
        <v/>
      </c>
      <c r="W36" s="351">
        <f>MAX(0,V36-U36)</f>
        <v/>
      </c>
      <c r="X36" s="351">
        <f>IF(C36="","",C36-WEEKDAY(C36,1)+1)</f>
        <v/>
      </c>
      <c r="Y36" s="351">
        <f>SUMPRODUCT(($X$14:$X35=X36)*(($V$14:$V35)+($O$14:$O35)))+IF(X36=X14,$L$11,0)</f>
        <v/>
      </c>
      <c r="Z36" s="351" t="n"/>
      <c r="AA36" s="351" t="n"/>
      <c r="AB36" s="351" t="n"/>
      <c r="AC36" s="351" t="n"/>
      <c r="AD36" s="351" t="n"/>
      <c r="AE36" s="351" t="n"/>
      <c r="AF36" s="351" t="n"/>
    </row>
    <row r="37" ht="24" customHeight="1" s="348" thickBot="1">
      <c r="A37" s="154" t="inlineStr">
        <is>
          <t>On Day</t>
        </is>
      </c>
      <c r="B37" s="305" t="n"/>
      <c r="C37" s="90">
        <f>C36</f>
        <v/>
      </c>
      <c r="D37" s="276" t="n"/>
      <c r="E37" s="277">
        <f>IF(D37="", "",
 IF(D37=TIME(0,0,0), 0,
 IF(AND(D37&gt;=TIME(0,0,1), D37&lt;=TIME(2,0,0)), TIME(7,0,0),
 IF(AND(D37&gt;=TIME(6,0,0), D37&lt;=TIME(8,0,0)), TIME(12,0,0),
 IF(AND(D37&gt;TIME(8,0,0), D37&lt;=TIME(13,59,0)), TIME(15,0,0),
 IF(AND(D37&gt;=TIME(14,0,0), D37&lt;=TIME(17,59,0)), TIME(21,0,0),
 IF(AND(D37&gt;=TIME(18,0,0), D37&lt;=TIME(21,59,0)), TIME(0,0,0),
 IF(AND(D37&gt;=TIME(22,0,0), D37&lt;=TIME(23,59,59)), TIME(7,0,0), ""))))))))</f>
        <v/>
      </c>
      <c r="F37" s="156" t="n"/>
      <c r="G37" s="277">
        <f>IF(AND(D37&gt;=TIME(6,0,0),D37&lt;=TIME(8,0,0)),E37,"")</f>
        <v/>
      </c>
      <c r="H37" s="276" t="n"/>
      <c r="I37" s="30">
        <f>ROUND(IF(OR(D37="",E37="",E37=0),0,IF(H37="",MOD(E37-D37,1)*24,MOD(H37-D37,1)*24)),2)</f>
        <v/>
      </c>
      <c r="J37" s="158" t="n"/>
      <c r="K37" s="274" t="n"/>
      <c r="L37" s="189" t="n"/>
      <c r="M37" s="275">
        <f>MAX(0,V37-W37)</f>
        <v/>
      </c>
      <c r="N37" s="278">
        <f>(IF(OR($C37="",$D37=""),0,
 IF(OR($A36="Holiday",$A37="Holiday"),
    IF(ISNUMBER(MATCH(TRIM($B37),{"Phagwah","Good Friday","Easter Monday","Labour Day","Christmas","Eid ul Azha","Romans-2","Globe-12","Neptune P1"},0)),0,$I37),
 IF(AND(NOT(OR($A36="Annual Leave",$A37="Annual Leave")),$A37="Off day"),$I37,
  MAX(0,$I37-$V37)
  ))))+W37</f>
        <v/>
      </c>
      <c r="O37" s="278">
        <f>IF(AND(OR($A36="Holiday",$A37="Holiday"),
        ISNUMBER(MATCH(TRIM($B37),{"Phagwah","Good Friday","Easter Monday","Labour Day","Christmas","Eid ul Azha","Romans-2","Globe-12","Neptune P1"},0))),
   $I37,0)</f>
        <v/>
      </c>
      <c r="P37" s="278">
        <f>IF(OR($O$7="Canteen",$O$7="Head Office"),0,IF($I37&lt;=0,0,IF(AND($I36&lt;=0,OR(TRIM($J37)="Hebrews",TRIM($J37)="Romans",TRIM($J37)="Romans-2",TRIM($J37)="Globe",TRIM($J37)="Globe-12",TRIM($J37)="Neptune P1")),1,0)))</f>
        <v/>
      </c>
      <c r="Q37" s="279" t="n"/>
      <c r="R37" s="278">
        <f>IF(OR($O$7="Canteen",$O$7="Head Office"),0,IF(
  AND(
    SUMIFS(I:I, C:C, C37) &gt;= 8,
    COUNTIFS(C$14:C37, C37)=1,
    OR(
      TEXT(D37,"hh:mm:ss")="07:00:00",
      TEXT(D37,"hh:mm:ss")="15:00:00",
      TEXT(D37,"hh:mm:ss")="23:00:00",
      TEXT(D38,"hh:mm:ss")="07:00:00",
      TEXT(D38,"hh:mm:ss")="15:00:00",
      TEXT(D38,"hh:mm:ss")="23:00:00"
    )
  ),
  1,
  0
))</f>
        <v/>
      </c>
      <c r="S37" s="278">
        <f>IF(OR($A36="Annual Leave",$A37="Annual Leave"),IF(AND($A36&lt;&gt;"Annual Leave",$A37="Annual Leave"),8,0),0)</f>
        <v/>
      </c>
      <c r="T37" s="280" t="n"/>
      <c r="U37" s="144">
        <f>MAX(0,40-Y37)</f>
        <v/>
      </c>
      <c r="V37" s="351">
        <f>IF(OR($C37="",$D37=""),0,
 IF(OR($A36="Holiday",$A37="Holiday"),0,
 IF(AND(NOT(OR($A36="Annual Leave",$A37="Annual Leave")),$A37="Off day"),0,
  IF($I36+$I37&gt;=8,IF($I36&gt;=8,0,8-$I36),$I37)
  )))</f>
        <v/>
      </c>
      <c r="W37" s="351">
        <f>MAX(0,V37-U37)</f>
        <v/>
      </c>
      <c r="X37" s="351">
        <f>IF(C37="","",C37-WEEKDAY(C37,1)+1)</f>
        <v/>
      </c>
      <c r="Y37" s="351">
        <f>SUMPRODUCT(($X$14:$X36=X37)*(($V$14:$V36)+($O$14:$O36)))+IF(X37=X14,$L$11,0)</f>
        <v/>
      </c>
      <c r="Z37" s="351" t="n"/>
      <c r="AA37" s="351" t="n"/>
      <c r="AB37" s="351" t="n"/>
      <c r="AC37" s="351" t="n"/>
      <c r="AD37" s="351" t="n"/>
      <c r="AE37" s="351" t="n"/>
      <c r="AF37" s="351" t="n"/>
    </row>
    <row r="38" ht="24" customHeight="1" s="348" thickBot="1">
      <c r="A38" s="194" t="inlineStr">
        <is>
          <t>On Day</t>
        </is>
      </c>
      <c r="B38" s="195" t="n"/>
      <c r="C38" s="103">
        <f>C36+1</f>
        <v/>
      </c>
      <c r="D38" s="64" t="n"/>
      <c r="E38" s="196">
        <f>IF(D38="", "",
 IF(D38=TIME(0,0,0), 0,
 IF(AND(D38&gt;=TIME(0,0,1), D38&lt;=TIME(2,0,0)), TIME(7,0,0),
 IF(AND(D38&gt;=TIME(6,0,0), D38&lt;=TIME(8,0,0)), TIME(12,0,0),
 IF(AND(D38&gt;TIME(8,0,0), D38&lt;=TIME(13,59,0)), TIME(15,0,0),
 IF(AND(D38&gt;=TIME(14,0,0), D38&lt;=TIME(17,59,0)), TIME(21,0,0),
 IF(AND(D38&gt;=TIME(18,0,0), D38&lt;=TIME(21,59,0)), TIME(0,0,0),
 IF(AND(D38&gt;=TIME(22,0,0), D38&lt;=TIME(23,59,59)), TIME(7,0,0), ""))))))))</f>
        <v/>
      </c>
      <c r="F38" s="197" t="n"/>
      <c r="G38" s="196">
        <f>IF(AND(D38&gt;=TIME(6,0,0),D38&lt;=TIME(8,0,0)),E38,"")</f>
        <v/>
      </c>
      <c r="H38" s="64" t="n"/>
      <c r="I38" s="65">
        <f>ROUND(IF(OR(D38="",E38="",E38=0),0,IF(H38="",MOD(E38-D38,1)*24,MOD(H38-D38,1)*24)),2)</f>
        <v/>
      </c>
      <c r="J38" s="198" t="n"/>
      <c r="K38" s="306" t="n"/>
      <c r="L38" s="181" t="n"/>
      <c r="M38" s="307">
        <f>MAX(0,V38-W38)</f>
        <v/>
      </c>
      <c r="N38" s="66">
        <f>(IF(OR($C38="",$D38=""),0,
 IF(OR($A38="Holiday",$A39="Holiday"),
    IF(ISNUMBER(MATCH(TRIM($B38),{"Phagwah","Good Friday","Easter Monday","Labour Day","Christmas","Eid ul Azha","Romans-2","Globe-12","Neptune P1"},0)),0,$I38),
 IF(AND(NOT(OR($A38="Annual Leave",$A39="Annual Leave")),$A38="Off day"),$I38,
  MAX(0,$I38-$V38)
  ))))+W38</f>
        <v/>
      </c>
      <c r="O38" s="66">
        <f>IF(AND(OR($A38="Holiday",$A39="Holiday"),
        ISNUMBER(MATCH(TRIM($B38),{"Phagwah","Good Friday","Easter Monday","Labour Day","Christmas","Eid ul Azha","Romans-2","Globe-12","Neptune P1"},0))),
   $I38,0)</f>
        <v/>
      </c>
      <c r="P38" s="66">
        <f>IF(OR($O$7="Canteen",$O$7="Head Office"),0,IF($I38&lt;=0,0,IF(OR(OR(TRIM($J38)="Hebrews",TRIM($J38)="Romans",TRIM($J38)="Romans-2",TRIM($J38)="Globe",TRIM($J38)="Globe-12",TRIM($J38)="Neptune P1"),AND($I39&gt;0,OR(TRIM($J39)="Hebrews",TRIM($J39)="Romans",TRIM($J39)="Romans-2",TRIM($J39)="Globe",TRIM($J39)="Globe-12",TRIM($J39)="Neptune P1"))),1,0)))</f>
        <v/>
      </c>
      <c r="Q38" s="67" t="n"/>
      <c r="R38" s="66">
        <f>IF(OR($O$7="Canteen",$O$7="Head Office"),0,IF(
  AND(
    SUMIFS(I:I, C:C, C38) &gt;= 8,
    COUNTIFS(C$14:C38, C38)=1,
    OR(
      TEXT(D38,"hh:mm:ss")="07:00:00",
      TEXT(D38,"hh:mm:ss")="15:00:00",
      TEXT(D38,"hh:mm:ss")="23:00:00",
      TEXT(D39,"hh:mm:ss")="07:00:00",
      TEXT(D39,"hh:mm:ss")="15:00:00",
      TEXT(D39,"hh:mm:ss")="23:00:00"
    )
  ),
  1,
  0
))</f>
        <v/>
      </c>
      <c r="S38" s="66">
        <f>IF(OR($A38="Annual Leave",$A39="Annual Leave"),IF($A38="Annual Leave",8,0),0)</f>
        <v/>
      </c>
      <c r="T38" s="68" t="n"/>
      <c r="U38" s="144">
        <f>MAX(0,40-Y38)</f>
        <v/>
      </c>
      <c r="V38" s="351">
        <f>IF(OR($C38="",$D38=""),0,
 IF(OR($A38="Holiday",$A39="Holiday"),0,
 IF(AND(NOT(OR($A38="Annual Leave",$A39="Annual Leave")),$A38="Off day"),0,
  IF($I38+$I39&gt;=8,IF($I38&gt;=8,8,$I38),$I38)
  )))</f>
        <v/>
      </c>
      <c r="W38" s="351">
        <f>MAX(0,V38-U38)</f>
        <v/>
      </c>
      <c r="X38" s="351">
        <f>IF(C38="","",C38-WEEKDAY(C38,1)+1)</f>
        <v/>
      </c>
      <c r="Y38" s="351">
        <f>SUMPRODUCT(($X$14:$X37=X38)*(($V$14:$V37)+($O$14:$O37)))+IF(X38=X14,$L$11,0)</f>
        <v/>
      </c>
      <c r="Z38" s="351" t="n"/>
      <c r="AA38" s="351" t="n"/>
      <c r="AB38" s="351" t="n"/>
      <c r="AC38" s="351" t="n"/>
      <c r="AD38" s="351" t="n"/>
      <c r="AE38" s="351" t="n"/>
      <c r="AF38" s="351" t="n"/>
    </row>
    <row r="39" ht="24" customHeight="1" s="348" thickBot="1">
      <c r="A39" s="194" t="inlineStr">
        <is>
          <t>On Day</t>
        </is>
      </c>
      <c r="B39" s="199" t="n"/>
      <c r="C39" s="104">
        <f>C38</f>
        <v/>
      </c>
      <c r="D39" s="69" t="n"/>
      <c r="E39" s="200">
        <f>IF(D39="", "",
 IF(D39=TIME(0,0,0), 0,
 IF(AND(D39&gt;=TIME(0,0,1), D39&lt;=TIME(2,0,0)), TIME(7,0,0),
 IF(AND(D39&gt;=TIME(6,0,0), D39&lt;=TIME(8,0,0)), TIME(12,0,0),
 IF(AND(D39&gt;TIME(8,0,0), D39&lt;=TIME(13,59,0)), TIME(15,0,0),
 IF(AND(D39&gt;=TIME(14,0,0), D39&lt;=TIME(17,59,0)), TIME(21,0,0),
 IF(AND(D39&gt;=TIME(18,0,0), D39&lt;=TIME(21,59,0)), TIME(0,0,0),
 IF(AND(D39&gt;=TIME(22,0,0), D39&lt;=TIME(23,59,59)), TIME(7,0,0), ""))))))))</f>
        <v/>
      </c>
      <c r="F39" s="201" t="n"/>
      <c r="G39" s="200">
        <f>IF(AND(D39&gt;=TIME(6,0,0),D39&lt;=TIME(8,0,0)),E39,"")</f>
        <v/>
      </c>
      <c r="H39" s="69" t="n"/>
      <c r="I39" s="70">
        <f>ROUND(IF(OR(D39="",E39="",E39=0),0,IF(H39="",MOD(E39-D39,1)*24,MOD(H39-D39,1)*24)),2)</f>
        <v/>
      </c>
      <c r="J39" s="198" t="n"/>
      <c r="K39" s="306" t="n"/>
      <c r="L39" s="183" t="n"/>
      <c r="M39" s="307">
        <f>MAX(0,V39-W39)</f>
        <v/>
      </c>
      <c r="N39" s="71">
        <f>(IF(OR($C39="",$D39=""),0,
 IF(OR($A38="Holiday",$A39="Holiday"),
    IF(ISNUMBER(MATCH(TRIM($B39),{"Phagwah","Good Friday","Easter Monday","Labour Day","Christmas","Eid ul Azha","Romans-2","Globe-12","Neptune P1"},0)),0,$I39),
 IF(AND(NOT(OR($A38="Annual Leave",$A39="Annual Leave")),$A39="Off day"),$I39,
  MAX(0,$I39-$V39)
  ))))+W39</f>
        <v/>
      </c>
      <c r="O39" s="71">
        <f>IF(AND(OR($A38="Holiday",$A39="Holiday"),
        ISNUMBER(MATCH(TRIM($B39),{"Phagwah","Good Friday","Easter Monday","Labour Day","Christmas","Eid ul Azha","Romans-2","Globe-12","Neptune P1"},0))),
   $I39,0)</f>
        <v/>
      </c>
      <c r="P39" s="71">
        <f>IF(OR($O$7="Canteen",$O$7="Head Office"),0,IF($I39&lt;=0,0,IF(AND($I38&lt;=0,OR(TRIM($J39)="Hebrews",TRIM($J39)="Romans",TRIM($J39)="Romans-2",TRIM($J39)="Globe",TRIM($J39)="Globe-12",TRIM($J39)="Neptune P1")),1,0)))</f>
        <v/>
      </c>
      <c r="Q39" s="72" t="n"/>
      <c r="R39" s="71">
        <f>IF(OR($O$7="Canteen",$O$7="Head Office"),0,IF(
  AND(
    SUMIFS(I:I, C:C, C39) &gt;= 8,
    COUNTIFS(C$14:C39, C39)=1,
    OR(
      TEXT(D39,"hh:mm:ss")="07:00:00",
      TEXT(D39,"hh:mm:ss")="15:00:00",
      TEXT(D39,"hh:mm:ss")="23:00:00",
      TEXT(D40,"hh:mm:ss")="07:00:00",
      TEXT(D40,"hh:mm:ss")="15:00:00",
      TEXT(D40,"hh:mm:ss")="23:00:00"
    )
  ),
  1,
  0
))</f>
        <v/>
      </c>
      <c r="S39" s="71">
        <f>IF(OR($A38="Annual Leave",$A39="Annual Leave"),IF(AND($A38&lt;&gt;"Annual Leave",$A39="Annual Leave"),8,0),0)</f>
        <v/>
      </c>
      <c r="T39" s="73" t="n"/>
      <c r="U39" s="144">
        <f>MAX(0,40-Y39)</f>
        <v/>
      </c>
      <c r="V39" s="351">
        <f>IF(OR($C39="",$D39=""),0,
 IF(OR($A38="Holiday",$A39="Holiday"),0,
 IF(AND(NOT(OR($A38="Annual Leave",$A39="Annual Leave")),$A39="Off day"),0,
  IF($I38+$I39&gt;=8,IF($I38&gt;=8,0,8-$I38),$I39)
  )))</f>
        <v/>
      </c>
      <c r="W39" s="351">
        <f>MAX(0,V39-U39)</f>
        <v/>
      </c>
      <c r="X39" s="351">
        <f>IF(C39="","",C39-WEEKDAY(C39,1)+1)</f>
        <v/>
      </c>
      <c r="Y39" s="351">
        <f>SUMPRODUCT(($X$14:$X38=X39)*(($V$14:$V38)+($O$14:$O38)))+IF(X39=X14,$L$11,0)</f>
        <v/>
      </c>
      <c r="Z39" s="351" t="n"/>
      <c r="AA39" s="351" t="n"/>
      <c r="AB39" s="351" t="n"/>
      <c r="AC39" s="351" t="n"/>
      <c r="AD39" s="351" t="n"/>
      <c r="AE39" s="351" t="n"/>
      <c r="AF39" s="351" t="n"/>
    </row>
    <row r="40" ht="24" customHeight="1" s="348" thickBot="1">
      <c r="A40" s="202" t="inlineStr">
        <is>
          <t>On Day</t>
        </is>
      </c>
      <c r="B40" s="203" t="n"/>
      <c r="C40" s="105">
        <f>C38+1</f>
        <v/>
      </c>
      <c r="D40" s="74" t="n"/>
      <c r="E40" s="204">
        <f>IF(D40="", "",
 IF(D40=TIME(0,0,0), 0,
 IF(AND(D40&gt;=TIME(0,0,1), D40&lt;=TIME(2,0,0)), TIME(7,0,0),
 IF(AND(D40&gt;=TIME(6,0,0), D40&lt;=TIME(8,0,0)), TIME(12,0,0),
 IF(AND(D40&gt;TIME(8,0,0), D40&lt;=TIME(13,59,0)), TIME(15,0,0),
 IF(AND(D40&gt;=TIME(14,0,0), D40&lt;=TIME(17,59,0)), TIME(21,0,0),
 IF(AND(D40&gt;=TIME(18,0,0), D40&lt;=TIME(21,59,0)), TIME(0,0,0),
 IF(AND(D40&gt;=TIME(22,0,0), D40&lt;=TIME(23,59,59)), TIME(7,0,0), ""))))))))</f>
        <v/>
      </c>
      <c r="F40" s="205" t="n"/>
      <c r="G40" s="204">
        <f>IF(AND(D40&gt;=TIME(6,0,0),D40&lt;=TIME(8,0,0)),E40,"")</f>
        <v/>
      </c>
      <c r="H40" s="74" t="n"/>
      <c r="I40" s="106">
        <f>ROUND(IF(OR(D40="",E40="",E40=0),0,IF(H40="",MOD(E40-D40,1)*24,MOD(H40-D40,1)*24)),2)</f>
        <v/>
      </c>
      <c r="J40" s="206" t="n"/>
      <c r="K40" s="308" t="n"/>
      <c r="L40" s="189" t="n"/>
      <c r="M40" s="309">
        <f>MAX(0,V40-W40)</f>
        <v/>
      </c>
      <c r="N40" s="75">
        <f>(IF(OR($C40="",$D40=""),0,
 IF(OR($A40="Holiday",$A41="Holiday"),
    IF(ISNUMBER(MATCH(TRIM($B40),{"Phagwah","Good Friday","Easter Monday","Labour Day","Christmas","Eid ul Azha","Romans-2","Globe-12","Neptune P1"},0)),0,$I40),
 IF(AND(NOT(OR($A40="Annual Leave",$A41="Annual Leave")),$A40="Off day"),$I40,
  MAX(0,$I40-$V40)
  ))))+W40</f>
        <v/>
      </c>
      <c r="O40" s="75">
        <f>IF(AND(OR($A40="Holiday",$A41="Holiday"),
        ISNUMBER(MATCH(TRIM($B40),{"Phagwah","Good Friday","Easter Monday","Labour Day","Christmas","Eid ul Azha","Romans-2","Globe-12","Neptune P1"},0))),
   $I40,0)</f>
        <v/>
      </c>
      <c r="P40" s="75">
        <f>IF(OR($O$7="Canteen",$O$7="Head Office"),0,IF($I40&lt;=0,0,IF(OR(OR(TRIM($J40)="Hebrews",TRIM($J40)="Romans",TRIM($J40)="Romans-2",TRIM($J40)="Globe",TRIM($J40)="Globe-12",TRIM($J40)="Neptune P1"),AND($I41&gt;0,OR(TRIM($J41)="Hebrews",TRIM($J41)="Romans",TRIM($J41)="Romans-2",TRIM($J41)="Globe",TRIM($J41)="Globe-12",TRIM($J41)="Neptune P1"))),1,0)))</f>
        <v/>
      </c>
      <c r="Q40" s="76" t="n"/>
      <c r="R40" s="75">
        <f>IF(OR($O$7="Canteen",$O$7="Head Office"),0,IF(
  AND(
    SUMIFS(I:I, C:C, C40) &gt;= 8,
    COUNTIFS(C$14:C40, C40)=1,
    OR(
      TEXT(D40,"hh:mm:ss")="07:00:00",
      TEXT(D40,"hh:mm:ss")="15:00:00",
      TEXT(D40,"hh:mm:ss")="23:00:00",
      TEXT(D41,"hh:mm:ss")="07:00:00",
      TEXT(D41,"hh:mm:ss")="15:00:00",
      TEXT(D41,"hh:mm:ss")="23:00:00"
    )
  ),
  1,
  0
))</f>
        <v/>
      </c>
      <c r="S40" s="75">
        <f>IF(OR($A40="Annual Leave",$A41="Annual Leave"),IF($A40="Annual Leave",8,0),0)</f>
        <v/>
      </c>
      <c r="T40" s="107" t="n"/>
      <c r="U40" s="144">
        <f>MAX(0,40-Y40)</f>
        <v/>
      </c>
      <c r="V40" s="351">
        <f>IF(OR($C40="",$D40=""),0,
 IF(OR($A40="Holiday",$A41="Holiday"),0,
 IF(AND(NOT(OR($A40="Annual Leave",$A41="Annual Leave")),$A40="Off day"),0,
  IF($I40+$I41&gt;=8,IF($I40&gt;=8,8,$I40),$I40)
  )))</f>
        <v/>
      </c>
      <c r="W40" s="351">
        <f>MAX(0,V40-U40)</f>
        <v/>
      </c>
      <c r="X40" s="351">
        <f>IF(C40="","",C40-WEEKDAY(C40,1)+1)</f>
        <v/>
      </c>
      <c r="Y40" s="351">
        <f>SUMPRODUCT(($X$14:$X39=X40)*(($V$14:$V39)+($O$14:$O39)))+IF(X40=X14,$L$11,0)</f>
        <v/>
      </c>
      <c r="Z40" s="351" t="n"/>
      <c r="AA40" s="351" t="n"/>
      <c r="AB40" s="351" t="n"/>
      <c r="AC40" s="351" t="n"/>
      <c r="AD40" s="351" t="n"/>
      <c r="AE40" s="351" t="n"/>
      <c r="AF40" s="351" t="n"/>
    </row>
    <row r="41" ht="24" customHeight="1" s="348" thickBot="1">
      <c r="A41" s="202" t="inlineStr">
        <is>
          <t>On Day</t>
        </is>
      </c>
      <c r="B41" s="310" t="n"/>
      <c r="C41" s="105">
        <f>C40</f>
        <v/>
      </c>
      <c r="D41" s="311" t="n"/>
      <c r="E41" s="312">
        <f>IF(D41="", "",
 IF(D41=TIME(0,0,0), 0,
 IF(AND(D41&gt;=TIME(0,0,1), D41&lt;=TIME(2,0,0)), TIME(7,0,0),
 IF(AND(D41&gt;=TIME(6,0,0), D41&lt;=TIME(8,0,0)), TIME(12,0,0),
 IF(AND(D41&gt;TIME(8,0,0), D41&lt;=TIME(13,59,0)), TIME(15,0,0),
 IF(AND(D41&gt;=TIME(14,0,0), D41&lt;=TIME(17,59,0)), TIME(21,0,0),
 IF(AND(D41&gt;=TIME(18,0,0), D41&lt;=TIME(21,59,0)), TIME(0,0,0),
 IF(AND(D41&gt;=TIME(22,0,0), D41&lt;=TIME(23,59,59)), TIME(7,0,0), ""))))))))</f>
        <v/>
      </c>
      <c r="F41" s="205" t="n"/>
      <c r="G41" s="312">
        <f>IF(AND(D41&gt;=TIME(6,0,0),D41&lt;=TIME(8,0,0)),E41,"")</f>
        <v/>
      </c>
      <c r="H41" s="311" t="n"/>
      <c r="I41" s="106">
        <f>ROUND(IF(OR(D41="",E41="",E41=0),0,IF(H41="",MOD(E41-D41,1)*24,MOD(H41-D41,1)*24)),2)</f>
        <v/>
      </c>
      <c r="J41" s="207" t="n"/>
      <c r="K41" s="308" t="n"/>
      <c r="L41" s="189" t="n"/>
      <c r="M41" s="309">
        <f>MAX(0,V41-W41)</f>
        <v/>
      </c>
      <c r="N41" s="313">
        <f>(IF(OR($C41="",$D41=""),0,
 IF(OR($A40="Holiday",$A41="Holiday"),
    IF(ISNUMBER(MATCH(TRIM($B41),{"Phagwah","Good Friday","Easter Monday","Labour Day","Christmas","Eid ul Azha","Romans-2","Globe-12","Neptune P1"},0)),0,$I41),
 IF(AND(NOT(OR($A40="Annual Leave",$A41="Annual Leave")),$A41="Off day"),$I41,
  MAX(0,$I41-$V41)
  ))))+W41</f>
        <v/>
      </c>
      <c r="O41" s="313">
        <f>IF(AND(OR($A40="Holiday",$A41="Holiday"),
        ISNUMBER(MATCH(TRIM($B41),{"Phagwah","Good Friday","Easter Monday","Labour Day","Christmas","Eid ul Azha","Romans-2","Globe-12","Neptune P1"},0))),
   $I41,0)</f>
        <v/>
      </c>
      <c r="P41" s="313">
        <f>IF(OR($O$7="Canteen",$O$7="Head Office"),0,IF($I41&lt;=0,0,IF(AND($I40&lt;=0,OR(TRIM($J41)="Hebrews",TRIM($J41)="Romans",TRIM($J41)="Romans-2",TRIM($J41)="Globe",TRIM($J41)="Globe-12",TRIM($J41)="Neptune P1")),1,0)))</f>
        <v/>
      </c>
      <c r="Q41" s="314" t="n"/>
      <c r="R41" s="313">
        <f>IF(OR($O$7="Canteen",$O$7="Head Office"),0,IF(
  AND(
    SUMIFS(I:I, C:C, C41) &gt;= 8,
    COUNTIFS(C$14:C41, C41)=1,
    OR(
      TEXT(D41,"hh:mm:ss")="07:00:00",
      TEXT(D41,"hh:mm:ss")="15:00:00",
      TEXT(D41,"hh:mm:ss")="23:00:00",
      TEXT(D42,"hh:mm:ss")="07:00:00",
      TEXT(D42,"hh:mm:ss")="15:00:00",
      TEXT(D42,"hh:mm:ss")="23:00:00"
    )
  ),
  1,
  0
))</f>
        <v/>
      </c>
      <c r="S41" s="313">
        <f>IF(OR($A40="Annual Leave",$A41="Annual Leave"),IF(AND($A40&lt;&gt;"Annual Leave",$A41="Annual Leave"),8,0),0)</f>
        <v/>
      </c>
      <c r="T41" s="315" t="n"/>
      <c r="U41" s="144">
        <f>MAX(0,40-Y41)</f>
        <v/>
      </c>
      <c r="V41" s="351">
        <f>IF(OR($C41="",$D41=""),0,
 IF(OR($A40="Holiday",$A41="Holiday"),0,
 IF(AND(NOT(OR($A40="Annual Leave",$A41="Annual Leave")),$A41="Off day"),0,
  IF($I40+$I41&gt;=8,IF($I40&gt;=8,0,8-$I40),$I41)
  )))</f>
        <v/>
      </c>
      <c r="W41" s="351">
        <f>MAX(0,V41-U41)</f>
        <v/>
      </c>
      <c r="X41" s="351">
        <f>IF(C41="","",C41-WEEKDAY(C41,1)+1)</f>
        <v/>
      </c>
      <c r="Y41" s="351">
        <f>SUMPRODUCT(($X$14:$X40=X41)*(($V$14:$V40)+($O$14:$O40)))+IF(X41=X14,$L$11,0)</f>
        <v/>
      </c>
      <c r="Z41" s="351" t="n"/>
      <c r="AA41" s="351" t="n"/>
      <c r="AB41" s="351" t="n"/>
      <c r="AC41" s="351" t="n"/>
      <c r="AD41" s="351" t="n"/>
      <c r="AE41" s="351" t="n"/>
      <c r="AF41" s="351" t="n"/>
    </row>
    <row r="42" ht="24" customHeight="1" s="348" thickBot="1">
      <c r="A42" s="208" t="inlineStr">
        <is>
          <t>On Day</t>
        </is>
      </c>
      <c r="B42" s="209" t="n"/>
      <c r="C42" s="108">
        <f>C40+1</f>
        <v/>
      </c>
      <c r="D42" s="77" t="n"/>
      <c r="E42" s="210">
        <f>IF(D42="", "",
 IF(D42=TIME(0,0,0), 0,
 IF(AND(D42&gt;=TIME(0,0,1), D42&lt;=TIME(2,0,0)), TIME(7,0,0),
 IF(AND(D42&gt;=TIME(6,0,0), D42&lt;=TIME(8,0,0)), TIME(12,0,0),
 IF(AND(D42&gt;TIME(8,0,0), D42&lt;=TIME(13,59,0)), TIME(15,0,0),
 IF(AND(D42&gt;=TIME(14,0,0), D42&lt;=TIME(17,59,0)), TIME(21,0,0),
 IF(AND(D42&gt;=TIME(18,0,0), D42&lt;=TIME(21,59,0)), TIME(0,0,0),
 IF(AND(D42&gt;=TIME(22,0,0), D42&lt;=TIME(23,59,59)), TIME(7,0,0), ""))))))))</f>
        <v/>
      </c>
      <c r="F42" s="211" t="n"/>
      <c r="G42" s="210">
        <f>IF(AND(D42&gt;=TIME(6,0,0),D42&lt;=TIME(8,0,0)),E42,"")</f>
        <v/>
      </c>
      <c r="H42" s="77" t="n"/>
      <c r="I42" s="16">
        <f>ROUND(IF(OR(D42="",E42="",E42=0),0,IF(H42="",MOD(E42-D42,1)*24,MOD(H42-D42,1)*24)),2)</f>
        <v/>
      </c>
      <c r="J42" s="212" t="n"/>
      <c r="K42" s="316" t="n"/>
      <c r="L42" s="181" t="n"/>
      <c r="M42" s="317">
        <f>MAX(0,V42-W42)</f>
        <v/>
      </c>
      <c r="N42" s="17">
        <f>(IF(OR($C42="",$D42=""),0,
 IF(OR($A42="Holiday",$A43="Holiday"),
    IF(ISNUMBER(MATCH(TRIM($B42),{"Phagwah","Good Friday","Easter Monday","Labour Day","Christmas","Eid ul Azha","Romans-2","Globe-12","Neptune P1"},0)),0,$I42),
 IF(AND(NOT(OR($A42="Annual Leave",$A43="Annual Leave")),$A42="Off day"),$I42,
  MAX(0,$I42-$V42)
  ))))+W42</f>
        <v/>
      </c>
      <c r="O42" s="213">
        <f>IF(AND(OR($A42="Holiday",$A43="Holiday"),
        ISNUMBER(MATCH(TRIM($B42),{"Phagwah","Good Friday","Easter Monday","Labour Day","Christmas","Eid ul Azha","Romans-2","Globe-12","Neptune P1"},0))),
   $I42,0)</f>
        <v/>
      </c>
      <c r="P42" s="17">
        <f>IF(OR($O$7="Canteen",$O$7="Head Office"),0,IF($I42&lt;=0,0,IF(OR(OR(TRIM($J42)="Hebrews",TRIM($J42)="Romans",TRIM($J42)="Romans-2",TRIM($J42)="Globe",TRIM($J42)="Globe-12",TRIM($J42)="Neptune P1"),AND($I43&gt;0,OR(TRIM($J43)="Hebrews",TRIM($J43)="Romans",TRIM($J43)="Romans-2",TRIM($J43)="Globe",TRIM($J43)="Globe-12",TRIM($J43)="Neptune P1"))),1,0)))</f>
        <v/>
      </c>
      <c r="Q42" s="78" t="n"/>
      <c r="R42" s="213">
        <f>IF(OR($O$7="Canteen",$O$7="Head Office"),0,IF(
  AND(
    SUMIFS(I:I, C:C, C42) &gt;= 8,
    COUNTIFS(C$14:C42, C42)=1,
    OR(
      TEXT(D42,"hh:mm:ss")="07:00:00",
      TEXT(D42,"hh:mm:ss")="15:00:00",
      TEXT(D42,"hh:mm:ss")="23:00:00",
      TEXT(D43,"hh:mm:ss")="07:00:00",
      TEXT(D43,"hh:mm:ss")="15:00:00",
      TEXT(D43,"hh:mm:ss")="23:00:00"
    )
  ),
  1,
  0
))</f>
        <v/>
      </c>
      <c r="S42" s="213">
        <f>IF(OR($A42="Annual Leave",$A43="Annual Leave"),IF($A42="Annual Leave",8,0),0)</f>
        <v/>
      </c>
      <c r="T42" s="79" t="n"/>
      <c r="U42" s="144">
        <f>MAX(0,40-Y42)</f>
        <v/>
      </c>
      <c r="V42" s="351">
        <f>IF(OR($C42="",$D42=""),0,
 IF(OR($A42="Holiday",$A43="Holiday"),0,
 IF(AND(NOT(OR($A42="Annual Leave",$A43="Annual Leave")),$A42="Off day"),0,
  IF($I42+$I43&gt;=8,IF($I42&gt;=8,8,$I42),$I42)
  )))</f>
        <v/>
      </c>
      <c r="W42" s="351">
        <f>MAX(0,V42-U42)</f>
        <v/>
      </c>
      <c r="X42" s="351">
        <f>IF(C42="","",C42-WEEKDAY(C42,1)+1)</f>
        <v/>
      </c>
      <c r="Y42" s="351">
        <f>SUMPRODUCT(($X$14:$X41=X42)*(($V$14:$V41)+($O$14:$O41)))+IF(X42=X14,$L$11,0)</f>
        <v/>
      </c>
      <c r="Z42" s="351" t="n"/>
      <c r="AA42" s="351" t="n"/>
      <c r="AB42" s="351" t="n"/>
      <c r="AC42" s="351" t="n"/>
      <c r="AD42" s="351" t="n"/>
      <c r="AE42" s="351" t="n"/>
      <c r="AF42" s="351" t="n"/>
    </row>
    <row r="43" ht="24" customHeight="1" s="348" thickBot="1">
      <c r="A43" s="208" t="inlineStr">
        <is>
          <t>On Day</t>
        </is>
      </c>
      <c r="B43" s="214" t="n"/>
      <c r="C43" s="109">
        <f>C42</f>
        <v/>
      </c>
      <c r="D43" s="18" t="n"/>
      <c r="E43" s="215">
        <f>IF(D43="", "",
 IF(D43=TIME(0,0,0), 0,
 IF(AND(D43&gt;=TIME(0,0,1), D43&lt;=TIME(2,0,0)), TIME(7,0,0),
 IF(AND(D43&gt;=TIME(6,0,0), D43&lt;=TIME(8,0,0)), TIME(12,0,0),
 IF(AND(D43&gt;TIME(8,0,0), D43&lt;=TIME(13,59,0)), TIME(15,0,0),
 IF(AND(D43&gt;=TIME(14,0,0), D43&lt;=TIME(17,59,0)), TIME(21,0,0),
 IF(AND(D43&gt;=TIME(18,0,0), D43&lt;=TIME(21,59,0)), TIME(0,0,0),
 IF(AND(D43&gt;=TIME(22,0,0), D43&lt;=TIME(23,59,59)), TIME(7,0,0), ""))))))))</f>
        <v/>
      </c>
      <c r="F43" s="216" t="n"/>
      <c r="G43" s="215">
        <f>IF(AND(D43&gt;=TIME(6,0,0),D43&lt;=TIME(8,0,0)),E43,"")</f>
        <v/>
      </c>
      <c r="H43" s="18" t="n"/>
      <c r="I43" s="19">
        <f>ROUND(IF(OR(D43="",E43="",E43=0),0,IF(H43="",MOD(E43-D43,1)*24,MOD(H43-D43,1)*24)),2)</f>
        <v/>
      </c>
      <c r="J43" s="212" t="n"/>
      <c r="K43" s="316" t="n"/>
      <c r="L43" s="183" t="n"/>
      <c r="M43" s="317">
        <f>MAX(0,V43-W43)</f>
        <v/>
      </c>
      <c r="N43" s="20">
        <f>(IF(OR($C43="",$D43=""),0,
 IF(OR($A42="Holiday",$A43="Holiday"),
    IF(ISNUMBER(MATCH(TRIM($B43),{"Phagwah","Good Friday","Easter Monday","Labour Day","Christmas","Eid ul Azha","Romans-2","Globe-12","Neptune P1"},0)),0,$I43),
 IF(AND(NOT(OR($A42="Annual Leave",$A43="Annual Leave")),$A43="Off day"),$I43,
  MAX(0,$I43-$V43)
  ))))+W43</f>
        <v/>
      </c>
      <c r="O43" s="20">
        <f>IF(AND(OR($A42="Holiday",$A43="Holiday"),
        ISNUMBER(MATCH(TRIM($B43),{"Phagwah","Good Friday","Easter Monday","Labour Day","Christmas","Eid ul Azha","Romans-2","Globe-12","Neptune P1"},0))),
   $I43,0)</f>
        <v/>
      </c>
      <c r="P43" s="20">
        <f>IF(OR($O$7="Canteen",$O$7="Head Office"),0,IF($I43&lt;=0,0,IF(AND($I42&lt;=0,OR(TRIM($J43)="Hebrews",TRIM($J43)="Romans",TRIM($J43)="Romans-2",TRIM($J43)="Globe",TRIM($J43)="Globe-12",TRIM($J43)="Neptune P1")),1,0)))</f>
        <v/>
      </c>
      <c r="Q43" s="21" t="n"/>
      <c r="R43" s="20">
        <f>IF(OR($O$7="Canteen",$O$7="Head Office"),0,IF(
  AND(
    SUMIFS(I:I, C:C, C43) &gt;= 8,
    COUNTIFS(C$14:C43, C43)=1,
    OR(
      TEXT(D43,"hh:mm:ss")="07:00:00",
      TEXT(D43,"hh:mm:ss")="15:00:00",
      TEXT(D43,"hh:mm:ss")="23:00:00",
      TEXT(D49,"hh:mm:ss")="07:00:00",
      TEXT(D49,"hh:mm:ss")="15:00:00",
      TEXT(D49,"hh:mm:ss")="23:00:00"
    )
  ),
  1,
  0
))</f>
        <v/>
      </c>
      <c r="S43" s="20">
        <f>IF(OR($A42="Annual Leave",$A43="Annual Leave"),IF(AND($A42&lt;&gt;"Annual Leave",$A43="Annual Leave"),8,0),0)</f>
        <v/>
      </c>
      <c r="T43" s="22" t="n"/>
      <c r="U43" s="144">
        <f>MAX(0,40-Y43)</f>
        <v/>
      </c>
      <c r="V43" s="351">
        <f>IF(OR($C43="",$D43=""),0,
 IF(OR($A42="Holiday",$A43="Holiday"),0,
 IF(AND(NOT(OR($A42="Annual Leave",$A43="Annual Leave")),$A43="Off day"),0,
  IF($I42+$I43&gt;=8,IF($I42&gt;=8,0,8-$I42),$I43)
  )))</f>
        <v/>
      </c>
      <c r="W43" s="351">
        <f>MAX(0,V43-U43)</f>
        <v/>
      </c>
      <c r="X43" s="351">
        <f>IF(C43="","",C43-WEEKDAY(C43,1)+1)</f>
        <v/>
      </c>
      <c r="Y43" s="351">
        <f>SUMPRODUCT(($X$14:$X42=X43)*(($V$14:$V42)+($O$14:$O42)))+IF(X43=X14,$L$11,0)</f>
        <v/>
      </c>
      <c r="Z43" s="351" t="n"/>
      <c r="AA43" s="351" t="n"/>
      <c r="AB43" s="351" t="n"/>
      <c r="AC43" s="351" t="n"/>
      <c r="AD43" s="351" t="n"/>
      <c r="AE43" s="351" t="n"/>
      <c r="AF43" s="351" t="n"/>
    </row>
    <row r="44" ht="24" customHeight="1" s="348" thickBot="1">
      <c r="A44" s="176" t="n"/>
      <c r="B44" s="176" t="n"/>
      <c r="C44" s="217" t="n"/>
      <c r="D44" s="110" t="n"/>
      <c r="E44" s="110" t="n"/>
      <c r="F44" s="218" t="n"/>
      <c r="G44" s="110" t="n"/>
      <c r="H44" s="110" t="n"/>
      <c r="I44" s="219" t="n"/>
      <c r="J44" s="219" t="n"/>
      <c r="K44" s="219" t="n"/>
      <c r="L44" s="219" t="n"/>
      <c r="M44" s="111">
        <f>MAX(0,V44-W44)</f>
        <v/>
      </c>
      <c r="N44" s="112">
        <f>(IF(OR($C44="",$D44=""),0,
 IF(OR($A44="Holiday",$A45="Holiday"),
    IF(ISNUMBER(MATCH(TRIM($B44),{"Phagwah","Good Friday","Easter Monday","Labour Day","Christmas","Eid ul Azha","Romans-2","Globe-12","Neptune P1"},0)),0,$I44),
 IF(AND(NOT(OR($A44="Annual Leave",$A45="Annual Leave")),$A44="Off day"),$I44,
  MAX(0,$I44-$V44)
  ))))+W44</f>
        <v/>
      </c>
      <c r="O44" s="112">
        <f>IF(AND(OR($A44="Holiday",$A45="Holiday"),
        ISNUMBER(MATCH(TRIM($B44),{"Phagwah","Good Friday","Easter Monday","Labour Day","Christmas","Eid ul Azha","Romans-2","Globe-12","Neptune P1"},0))),
   $I44,0)</f>
        <v/>
      </c>
      <c r="P44" s="112">
        <f>IF(OR($O$7="Canteen",$O$7="Head Office"),0,IF($I44&lt;=0,0,IF(OR(OR(TRIM($J44)="Hebrews",TRIM($J44)="Romans",TRIM($J44)="Romans-2",TRIM($J44)="Globe",TRIM($J44)="Globe-12",TRIM($J44)="Neptune P1"),AND($I45&gt;0,OR(TRIM($J45)="Hebrews",TRIM($J45)="Romans",TRIM($J45)="Romans-2",TRIM($J45)="Globe",TRIM($J45)="Globe-12",TRIM($J45)="Neptune P1"))),1,0)))</f>
        <v/>
      </c>
      <c r="Q44" s="113" t="n"/>
      <c r="R44" s="113" t="n"/>
      <c r="S44" s="112">
        <f>IF(OR($A44="Annual Leave",$A45="Annual Leave"),IF($A44="Annual Leave",8,0),0)</f>
        <v/>
      </c>
      <c r="T44" s="114" t="n"/>
      <c r="U44" s="144">
        <f>MAX(0,40-Y44)</f>
        <v/>
      </c>
      <c r="V44" s="351">
        <f>IF(OR($C44="",$D44=""),0,
 IF(OR($A44="Holiday",$A45="Holiday"),0,
 IF(AND(NOT(OR($A44="Annual Leave",$A45="Annual Leave")),$A44="Off day"),0,
  IF($I44+$I45&gt;=8,IF($I44&gt;=8,8,$I44),$I44)
  )))</f>
        <v/>
      </c>
      <c r="W44" s="351">
        <f>MAX(0,V44-U44)</f>
        <v/>
      </c>
      <c r="X44" s="351">
        <f>IF(C44="","",C44-WEEKDAY(C44,1)+1)</f>
        <v/>
      </c>
      <c r="Y44" s="351">
        <f>SUMPRODUCT(($X$14:$X43=X44)*(($V$14:$V43)+($O$14:$O43)))+IF(X44=X14,$L$11,0)</f>
        <v/>
      </c>
      <c r="Z44" s="351" t="n"/>
      <c r="AA44" s="351" t="n"/>
      <c r="AB44" s="351" t="n"/>
      <c r="AC44" s="351" t="n"/>
      <c r="AD44" s="351" t="n"/>
      <c r="AE44" s="351" t="n"/>
      <c r="AF44" s="351" t="n"/>
    </row>
    <row r="45" ht="24" customHeight="1" s="348" thickBot="1">
      <c r="A45" s="154" t="inlineStr">
        <is>
          <t>On Day</t>
        </is>
      </c>
      <c r="B45" s="318" t="n"/>
      <c r="C45" s="115">
        <f>C42+1</f>
        <v/>
      </c>
      <c r="D45" s="319" t="n"/>
      <c r="E45" s="320">
        <f>IF(D45="", "",
 IF(D45=TIME(0,0,0), 0,
 IF(AND(D45&gt;=TIME(0,0,1), D45&lt;=TIME(2,0,0)), TIME(7,0,0),
 IF(AND(D45&gt;=TIME(6,0,0), D45&lt;=TIME(8,0,0)), TIME(12,0,0),
 IF(AND(D45&gt;TIME(8,0,0), D45&lt;=TIME(13,59,0)), TIME(15,0,0),
 IF(AND(D45&gt;=TIME(14,0,0), D45&lt;=TIME(17,59,0)), TIME(21,0,0),
 IF(AND(D45&gt;=TIME(18,0,0), D45&lt;=TIME(21,59,0)), TIME(0,0,0),
 IF(AND(D45&gt;=TIME(22,0,0), D45&lt;=TIME(23,59,59)), TIME(7,0,0), ""))))))))</f>
        <v/>
      </c>
      <c r="F45" s="321" t="n"/>
      <c r="G45" s="320">
        <f>IF(AND(D45&gt;=TIME(6,0,0),D45&lt;=TIME(8,0,0)),E45,"")</f>
        <v/>
      </c>
      <c r="H45" s="319" t="n"/>
      <c r="I45" s="30">
        <f>ROUND(IF(OR(D45="",E45="",E45=0),0,IF(H45="",MOD(E45-D45,1)*24,MOD(H45-D45,1)*24)),2)</f>
        <v/>
      </c>
      <c r="J45" s="220" t="n"/>
      <c r="K45" s="274" t="n"/>
      <c r="L45" s="351" t="n"/>
      <c r="M45" s="275">
        <f>MAX(0,V45-W45)</f>
        <v/>
      </c>
      <c r="N45" s="322">
        <f>(IF(OR($C45="",$D45=""),0,
 IF(OR($A44="Holiday",$A45="Holiday"),
    IF(ISNUMBER(MATCH(TRIM($B45),{"Phagwah","Good Friday","Easter Monday","Labour Day","Christmas","Eid ul Azha","Romans-2","Globe-12","Neptune P1"},0)),0,$I45),
 IF(AND(NOT(OR($A44="Annual Leave",$A45="Annual Leave")),$A45="Off day"),$I45,
  MAX(0,$I45-$V45)
  ))))+W45</f>
        <v/>
      </c>
      <c r="O45" s="322">
        <f>IF(AND(OR($A44="Holiday",$A45="Holiday"),
        ISNUMBER(MATCH(TRIM($B45),{"Phagwah","Good Friday","Easter Monday","Labour Day","Christmas","Eid ul Azha","Romans-2","Globe-12","Neptune P1"},0))),
   $I45,0)</f>
        <v/>
      </c>
      <c r="P45" s="322">
        <f>IF(OR($O$7="Canteen",$O$7="Head Office"),0,IF($I45&lt;=0,0,IF(AND($I44&lt;=0,OR(TRIM($J45)="Hebrews",TRIM($J45)="Romans",TRIM($J45)="Romans-2",TRIM($J45)="Globe",TRIM($J45)="Globe-12",TRIM($J45)="Neptune P1")),1,0)))</f>
        <v/>
      </c>
      <c r="Q45" s="323" t="n"/>
      <c r="R45" s="322">
        <f>IF(OR($O$7="Canteen",$O$7="Head Office"),0,IF(
  AND(
    SUMIFS(I:I, C:C, C45) &gt;= 8,
    COUNTIFS(C$14:C45, C45)=1,
    OR(
      TEXT(D45,"hh:mm:ss")="07:00:00",
      TEXT(D45,"hh:mm:ss")="15:00:00",
      TEXT(D45,"hh:mm:ss")="23:00:00",
      TEXT(D46,"hh:mm:ss")="07:00:00",
      TEXT(D46,"hh:mm:ss")="15:00:00",
      TEXT(D46,"hh:mm:ss")="23:00:00"
    )
  ),
  1,
  0
))</f>
        <v/>
      </c>
      <c r="S45" s="322">
        <f>IF(OR($A44="Annual Leave",$A45="Annual Leave"),IF(AND($A44&lt;&gt;"Annual Leave",$A45="Annual Leave"),8,0),0)</f>
        <v/>
      </c>
      <c r="T45" s="116" t="n"/>
      <c r="U45" s="144">
        <f>MAX(0,40-Y45)</f>
        <v/>
      </c>
      <c r="V45" s="351">
        <f>IF(OR($C45="",$D45=""),0,
 IF(OR($A44="Holiday",$A45="Holiday"),0,
 IF(AND(NOT(OR($A44="Annual Leave",$A45="Annual Leave")),$A45="Off day"),0,
  IF($I44+$I45&gt;=8,IF($I44&gt;=8,0,8-$I44),$I45)
  )))</f>
        <v/>
      </c>
      <c r="W45" s="351">
        <f>MAX(0,V45-U45)</f>
        <v/>
      </c>
      <c r="X45" s="351">
        <f>IF(C45="","",C45-WEEKDAY(C45,1)+1)</f>
        <v/>
      </c>
      <c r="Y45" s="351">
        <f>SUMPRODUCT(($X$14:$X44=X45)*(($V$14:$V44)+($O$14:$O44)))+IF(X45=X14,$L$11,0)</f>
        <v/>
      </c>
      <c r="Z45" s="351" t="n"/>
      <c r="AA45" s="351" t="n"/>
      <c r="AB45" s="351" t="n"/>
      <c r="AC45" s="351" t="n"/>
      <c r="AD45" s="351" t="n"/>
      <c r="AE45" s="351" t="n"/>
      <c r="AF45" s="351" t="n"/>
    </row>
    <row r="46" ht="24" customHeight="1" s="348" thickBot="1">
      <c r="A46" s="154" t="inlineStr">
        <is>
          <t>On Day</t>
        </is>
      </c>
      <c r="B46" s="305" t="n"/>
      <c r="C46" s="90">
        <f>C45</f>
        <v/>
      </c>
      <c r="D46" s="80" t="n"/>
      <c r="E46" s="221">
        <f>IF(D46="", "",
 IF(D46=TIME(0,0,0), 0,
 IF(AND(D46&gt;=TIME(0,0,1), D46&lt;=TIME(2,0,0)), TIME(7,0,0),
 IF(AND(D46&gt;=TIME(6,0,0), D46&lt;=TIME(8,0,0)), TIME(12,0,0),
 IF(AND(D46&gt;TIME(8,0,0), D46&lt;=TIME(13,59,0)), TIME(15,0,0),
 IF(AND(D46&gt;=TIME(14,0,0), D46&lt;=TIME(17,59,0)), TIME(21,0,0),
 IF(AND(D46&gt;=TIME(18,0,0), D46&lt;=TIME(21,59,0)), TIME(0,0,0),
 IF(AND(D46&gt;=TIME(22,0,0), D46&lt;=TIME(23,59,59)), TIME(7,0,0), ""))))))))</f>
        <v/>
      </c>
      <c r="F46" s="156" t="n"/>
      <c r="G46" s="221">
        <f>IF(AND(D46&gt;=TIME(6,0,0),D46&lt;=TIME(8,0,0)),E46,"")</f>
        <v/>
      </c>
      <c r="H46" s="80" t="n"/>
      <c r="I46" s="30">
        <f>ROUND(IF(OR(D46="",E46="",E46=0),0,IF(H46="",MOD(E46-D46,1)*24,MOD(H46-D46,1)*24)),2)</f>
        <v/>
      </c>
      <c r="J46" s="158" t="n"/>
      <c r="K46" s="274" t="n"/>
      <c r="L46" s="181" t="n"/>
      <c r="M46" s="275">
        <f>MAX(0,V46-W46)</f>
        <v/>
      </c>
      <c r="N46" s="81">
        <f>(IF(OR($C46="",$D46=""),0,
 IF(OR($A46="Holiday",$A47="Holiday"),
    IF(ISNUMBER(MATCH(TRIM($B46),{"Phagwah","Good Friday","Easter Monday","Labour Day","Christmas","Eid ul Azha","Romans-2","Globe-12","Neptune P1"},0)),0,$I46),
 IF(AND(NOT(OR($A46="Annual Leave",$A47="Annual Leave")),$A46="Off day"),$I46,
  MAX(0,$I46-$V46)
  ))))+W46</f>
        <v/>
      </c>
      <c r="O46" s="81">
        <f>IF(AND(OR($A46="Holiday",$A47="Holiday"),
        ISNUMBER(MATCH(TRIM($B46),{"Phagwah","Good Friday","Easter Monday","Labour Day","Christmas","Eid ul Azha","Romans-2","Globe-12","Neptune P1"},0))),
   $I46,0)</f>
        <v/>
      </c>
      <c r="P46" s="81">
        <f>IF(OR($O$7="Canteen",$O$7="Head Office"),0,IF($I46&lt;=0,0,IF(OR(OR(TRIM($J46)="Hebrews",TRIM($J46)="Romans",TRIM($J46)="Romans-2",TRIM($J46)="Globe",TRIM($J46)="Globe-12",TRIM($J46)="Neptune P1"),AND($I47&gt;0,OR(TRIM($J47)="Hebrews",TRIM($J47)="Romans",TRIM($J47)="Romans-2",TRIM($J47)="Globe",TRIM($J47)="Globe-12",TRIM($J47)="Neptune P1"))),1,0)))</f>
        <v/>
      </c>
      <c r="Q46" s="82" t="n"/>
      <c r="R46" s="81">
        <f>IF(OR($O$7="Canteen",$O$7="Head Office"),0,IF(
  AND(
    SUMIFS(I:I, C:C, C46) &gt;= 8,
    COUNTIFS(C$14:C46, C46)=1,
    OR(
      TEXT(D46,"hh:mm:ss")="07:00:00",
      TEXT(D46,"hh:mm:ss")="15:00:00",
      TEXT(D46,"hh:mm:ss")="23:00:00",
      TEXT(D51,"hh:mm:ss")="07:00:00",
      TEXT(D51,"hh:mm:ss")="15:00:00",
      TEXT(D51,"hh:mm:ss")="23:00:00"
    )
  ),
  1,
  0
))</f>
        <v/>
      </c>
      <c r="S46" s="81">
        <f>IF(OR($A46="Annual Leave",$A47="Annual Leave"),IF($A46="Annual Leave",8,0),0)</f>
        <v/>
      </c>
      <c r="T46" s="117" t="n"/>
      <c r="U46" s="144">
        <f>MAX(0,40-Y46)</f>
        <v/>
      </c>
      <c r="V46" s="351">
        <f>IF(OR($C46="",$D46=""),0,
 IF(OR($A46="Holiday",$A47="Holiday"),0,
 IF(AND(NOT(OR($A46="Annual Leave",$A47="Annual Leave")),$A46="Off day"),0,
  IF($I46+$I47&gt;=8,IF($I46&gt;=8,8,$I46),$I46)
  )))</f>
        <v/>
      </c>
      <c r="W46" s="351">
        <f>MAX(0,V46-U46)</f>
        <v/>
      </c>
      <c r="X46" s="351">
        <f>IF(C46="","",C46-WEEKDAY(C46,1)+1)</f>
        <v/>
      </c>
      <c r="Y46" s="351">
        <f>SUMPRODUCT(($X$14:$X45=X46)*(($V$14:$V45)+($O$14:$O45)))+IF(X46=X14,$L$11,0)</f>
        <v/>
      </c>
      <c r="Z46" s="351" t="n"/>
      <c r="AA46" s="351" t="n"/>
      <c r="AB46" s="351" t="n"/>
      <c r="AC46" s="351" t="n"/>
      <c r="AD46" s="351" t="n"/>
      <c r="AE46" s="351" t="n"/>
      <c r="AF46" s="351" t="n"/>
    </row>
    <row r="47" ht="24" customHeight="1" s="348" thickBot="1">
      <c r="A47" s="184" t="inlineStr">
        <is>
          <t>On Day</t>
        </is>
      </c>
      <c r="B47" s="222" t="n"/>
      <c r="C47" s="118">
        <f>C45+1</f>
        <v/>
      </c>
      <c r="D47" s="83" t="n"/>
      <c r="E47" s="223">
        <f>IF(D47="", "",
 IF(D47=TIME(0,0,0), 0,
 IF(AND(D47&gt;=TIME(0,0,1), D47&lt;=TIME(2,0,0)), TIME(7,0,0),
 IF(AND(D47&gt;=TIME(6,0,0), D47&lt;=TIME(8,0,0)), TIME(12,0,0),
 IF(AND(D47&gt;TIME(8,0,0), D47&lt;=TIME(13,59,0)), TIME(15,0,0),
 IF(AND(D47&gt;=TIME(14,0,0), D47&lt;=TIME(17,59,0)), TIME(21,0,0),
 IF(AND(D47&gt;=TIME(18,0,0), D47&lt;=TIME(21,59,0)), TIME(0,0,0),
 IF(AND(D47&gt;=TIME(22,0,0), D47&lt;=TIME(23,59,59)), TIME(7,0,0), ""))))))))</f>
        <v/>
      </c>
      <c r="F47" s="224" t="n"/>
      <c r="G47" s="223">
        <f>IF(AND(D47&gt;=TIME(6,0,0),D47&lt;=TIME(8,0,0)),E47,"")</f>
        <v/>
      </c>
      <c r="H47" s="83" t="n"/>
      <c r="I47" s="23">
        <f>ROUND(IF(OR(D47="",E47="",E47=0),0,IF(H47="",MOD(E47-D47,1)*24,MOD(H47-D47,1)*24)),2)</f>
        <v/>
      </c>
      <c r="J47" s="225" t="n"/>
      <c r="K47" s="297" t="n"/>
      <c r="L47" s="189" t="n"/>
      <c r="M47" s="298">
        <f>MAX(0,V47-W47)</f>
        <v/>
      </c>
      <c r="N47" s="84">
        <f>(IF(OR($C47="",$D47=""),0,
 IF(OR($A46="Holiday",$A47="Holiday"),
    IF(ISNUMBER(MATCH(TRIM($B47),{"Phagwah","Good Friday","Easter Monday","Labour Day","Christmas","Eid ul Azha","Romans-2","Globe-12","Neptune P1"},0)),0,$I47),
 IF(AND(NOT(OR($A46="Annual Leave",$A47="Annual Leave")),$A47="Off day"),$I47,
  MAX(0,$I47-$V47)
  ))))+W47</f>
        <v/>
      </c>
      <c r="O47" s="84">
        <f>IF(AND(OR($A46="Holiday",$A47="Holiday"),
        ISNUMBER(MATCH(TRIM($B47),{"Phagwah","Good Friday","Easter Monday","Labour Day","Christmas","Eid ul Azha","Romans-2","Globe-12","Neptune P1"},0))),
   $I47,0)</f>
        <v/>
      </c>
      <c r="P47" s="84">
        <f>IF(OR($O$7="Canteen",$O$7="Head Office"),0,IF($I47&lt;=0,0,IF(AND($I46&lt;=0,OR(TRIM($J47)="Hebrews",TRIM($J47)="Romans",TRIM($J47)="Romans-2",TRIM($J47)="Globe",TRIM($J47)="Globe-12",TRIM($J47)="Neptune P1")),1,0)))</f>
        <v/>
      </c>
      <c r="Q47" s="85" t="n"/>
      <c r="R47" s="84">
        <f>IF(OR($O$7="Canteen",$O$7="Head Office"),0,IF(
  AND(
    SUMIFS(I:I, C:C, C47) &gt;= 8,
    COUNTIFS(C$14:C47, C47)=1,
    OR(
      TEXT(D47,"hh:mm:ss")="07:00:00",
      TEXT(D47,"hh:mm:ss")="15:00:00",
      TEXT(D47,"hh:mm:ss")="23:00:00",
      TEXT(D48,"hh:mm:ss")="07:00:00",
      TEXT(D48,"hh:mm:ss")="15:00:00",
      TEXT(D48,"hh:mm:ss")="23:00:00"
    )
  ),
  1,
  0
))</f>
        <v/>
      </c>
      <c r="S47" s="84">
        <f>IF(OR($A46="Annual Leave",$A47="Annual Leave"),IF(AND($A46&lt;&gt;"Annual Leave",$A47="Annual Leave"),8,0),0)</f>
        <v/>
      </c>
      <c r="T47" s="86" t="n"/>
      <c r="U47" s="144">
        <f>MAX(0,40-Y47)</f>
        <v/>
      </c>
      <c r="V47" s="351">
        <f>IF(OR($C47="",$D47=""),0,
 IF(OR($A46="Holiday",$A47="Holiday"),0,
 IF(AND(NOT(OR($A46="Annual Leave",$A47="Annual Leave")),$A47="Off day"),0,
  IF($I46+$I47&gt;=8,IF($I46&gt;=8,0,8-$I46),$I47)
  )))</f>
        <v/>
      </c>
      <c r="W47" s="351">
        <f>MAX(0,V47-U47)</f>
        <v/>
      </c>
      <c r="X47" s="351">
        <f>IF(C47="","",C47-WEEKDAY(C47,1)+1)</f>
        <v/>
      </c>
      <c r="Y47" s="351">
        <f>SUMPRODUCT(($X$14:$X46=X47)*(($V$14:$V46)+($O$14:$O46)))+IF(X47=X14,$L$11,0)</f>
        <v/>
      </c>
      <c r="Z47" s="351" t="n"/>
      <c r="AA47" s="351" t="n"/>
      <c r="AB47" s="351" t="n"/>
      <c r="AC47" s="351" t="n"/>
      <c r="AD47" s="351" t="n"/>
      <c r="AE47" s="351" t="n"/>
      <c r="AF47" s="351" t="n"/>
    </row>
    <row r="48" ht="24" customHeight="1" s="348" thickBot="1">
      <c r="A48" s="226" t="inlineStr">
        <is>
          <t>On Day</t>
        </is>
      </c>
      <c r="B48" s="299" t="n"/>
      <c r="C48" s="119">
        <f>C47</f>
        <v/>
      </c>
      <c r="D48" s="24" t="n"/>
      <c r="E48" s="227">
        <f>IF(D48="", "",
 IF(D48=TIME(0,0,0), 0,
 IF(AND(D48&gt;=TIME(0,0,1), D48&lt;=TIME(2,0,0)), TIME(7,0,0),
 IF(AND(D48&gt;=TIME(6,0,0), D48&lt;=TIME(8,0,0)), TIME(12,0,0),
 IF(AND(D48&gt;TIME(8,0,0), D48&lt;=TIME(13,59,0)), TIME(15,0,0),
 IF(AND(D48&gt;=TIME(14,0,0), D48&lt;=TIME(17,59,0)), TIME(21,0,0),
 IF(AND(D48&gt;=TIME(18,0,0), D48&lt;=TIME(21,59,0)), TIME(0,0,0),
 IF(AND(D48&gt;=TIME(22,0,0), D48&lt;=TIME(23,59,59)), TIME(7,0,0), ""))))))))</f>
        <v/>
      </c>
      <c r="F48" s="228" t="n"/>
      <c r="G48" s="227">
        <f>IF(AND(D48&gt;=TIME(6,0,0),D48&lt;=TIME(8,0,0)),E48,"")</f>
        <v/>
      </c>
      <c r="H48" s="300" t="n"/>
      <c r="I48" s="87">
        <f>ROUND(IF(OR(D48="",E48="",E48=0),0,IF(H48="",MOD(E48-D48,1)*24,MOD(H48-D48,1)*24)),2)</f>
        <v/>
      </c>
      <c r="J48" s="190" t="n"/>
      <c r="K48" s="297" t="n"/>
      <c r="L48" s="181" t="n"/>
      <c r="M48" s="324">
        <f>MAX(0,V48-W48)</f>
        <v/>
      </c>
      <c r="N48" s="302">
        <f>(IF(OR($C48="",$D48=""),0,
 IF(OR($A48="Holiday",$A49="Holiday"),
    IF(ISNUMBER(MATCH(TRIM($B48),{"Phagwah","Good Friday","Easter Monday","Labour Day","Christmas","Eid ul Azha","Romans-2","Globe-12","Neptune P1"},0)),0,$I48),
 IF(AND(NOT(OR($A48="Annual Leave",$A49="Annual Leave")),$A48="Off day"),$I48,
  MAX(0,$I48-$V48)
  ))))+W48</f>
        <v/>
      </c>
      <c r="O48" s="303" t="n"/>
      <c r="P48" s="229">
        <f>IF(OR($O$7="Canteen",$O$7="Head Office"),0,IF($I48&lt;=0,0,IF(OR(OR(TRIM($J48)="Hebrews",TRIM($J48)="Romans",TRIM($J48)="Romans-2",TRIM($J48)="Globe",TRIM($J48)="Globe-12",TRIM($J48)="Neptune P1"),AND($I49&gt;0,OR(TRIM($J49)="Hebrews",TRIM($J49)="Romans",TRIM($J49)="Romans-2",TRIM($J49)="Globe",TRIM($J49)="Globe-12",TRIM($J49)="Neptune P1"))),1,0)))</f>
        <v/>
      </c>
      <c r="Q48" s="303" t="n"/>
      <c r="R48" s="302">
        <f>IF(OR($O$7="Canteen",$O$7="Head Office"),0,IF(
  AND(
    SUMIFS(I:I, C:C, C48) &gt;= 8,
    COUNTIFS(C$14:C48, C48)=1,
    OR(
      TEXT(D48,"hh:mm:ss")="07:00:00",
      TEXT(D48,"hh:mm:ss")="15:00:00",
      TEXT(D48,"hh:mm:ss")="23:00:00",
      TEXT(D53,"hh:mm:ss")="07:00:00",
      TEXT(D53,"hh:mm:ss")="15:00:00",
      TEXT(D53,"hh:mm:ss")="23:00:00"
    )
  ),
  1,
  0
))</f>
        <v/>
      </c>
      <c r="S48" s="303" t="n"/>
      <c r="T48" s="304" t="n"/>
      <c r="U48" s="144">
        <f>MAX(0,40-Y48)</f>
        <v/>
      </c>
      <c r="V48" s="351">
        <f>IF(OR($C48="",$D48=""),0,
 IF(OR($A48="Holiday",$A49="Holiday"),0,
 IF(AND(NOT(OR($A48="Annual Leave",$A49="Annual Leave")),$A48="Off day"),0,
  IF($I48+$I49&gt;=8,IF($I48&gt;=8,8,$I48),$I48)
  )))</f>
        <v/>
      </c>
      <c r="W48" s="351">
        <f>MAX(0,V48-U48)</f>
        <v/>
      </c>
      <c r="X48" s="351">
        <f>IF(C48="","",C48-WEEKDAY(C48,1)+1)</f>
        <v/>
      </c>
      <c r="Y48" s="351">
        <f>SUMPRODUCT(($X$14:$X47=X48)*(($V$14:$V47)+($O$14:$O47)))+IF(X48=X14,$L$11,0)</f>
        <v/>
      </c>
      <c r="Z48" s="351" t="n"/>
      <c r="AA48" s="351" t="n"/>
      <c r="AB48" s="351" t="n"/>
      <c r="AC48" s="351" t="n"/>
      <c r="AD48" s="351" t="n"/>
      <c r="AE48" s="351" t="n"/>
      <c r="AF48" s="351" t="n"/>
    </row>
    <row r="49" ht="24" customHeight="1" s="348" thickBot="1">
      <c r="A49" s="230" t="n"/>
      <c r="B49" s="355" t="n"/>
      <c r="C49" s="231" t="n"/>
      <c r="D49" s="232" t="n"/>
      <c r="E49" s="232" t="n"/>
      <c r="F49" s="232" t="n"/>
      <c r="G49" s="232" t="n"/>
      <c r="H49" s="233" t="inlineStr">
        <is>
          <t>Total Hrs:</t>
        </is>
      </c>
      <c r="I49" s="122">
        <f>SUM(I14:I48)</f>
        <v/>
      </c>
      <c r="J49" s="234" t="n"/>
      <c r="K49" s="234" t="n"/>
      <c r="L49" s="183" t="n"/>
      <c r="M49" s="120">
        <f>SUM(M14:M48)</f>
        <v/>
      </c>
      <c r="N49" s="120">
        <f>SUM(N14:N48)</f>
        <v/>
      </c>
      <c r="O49" s="120">
        <f>SUM(O14:O48)</f>
        <v/>
      </c>
      <c r="P49" s="120">
        <f>SUM(P14:P48)</f>
        <v/>
      </c>
      <c r="Q49" s="120">
        <f>IF($O$6&lt;&gt;"Armed",0,LOOKUP($Q$50,{0,1,2,3,4,5,6,7,8,9,10,11,12,13,14},{0,384,769,1153,1153,1538,1923,2307,2692,3076,3461,3846,4239,4615,5000}))</f>
        <v/>
      </c>
      <c r="R49" s="120">
        <f>SUM(R14:R48)</f>
        <v/>
      </c>
      <c r="S49" s="120">
        <f>SUM(S14:S48)</f>
        <v/>
      </c>
      <c r="T49" s="121">
        <f>SUM(T30:T43)</f>
        <v/>
      </c>
      <c r="U49" s="144">
        <f>MIN(U48,0)</f>
        <v/>
      </c>
      <c r="V49" s="351">
        <f>SUM(V14:V48)</f>
        <v/>
      </c>
      <c r="W49" s="351">
        <f>SUM(W14:W48)</f>
        <v/>
      </c>
      <c r="X49" s="351" t="n"/>
      <c r="Y49" s="351" t="n"/>
      <c r="Z49" s="351" t="n"/>
      <c r="AA49" s="351" t="n"/>
      <c r="AB49" s="351" t="n"/>
      <c r="AC49" s="351" t="n"/>
      <c r="AD49" s="351" t="n"/>
      <c r="AE49" s="351" t="n"/>
      <c r="AF49" s="351" t="n"/>
    </row>
    <row r="50" ht="24" customHeight="1" s="348">
      <c r="A50" s="351" t="n"/>
      <c r="B50" s="351" t="n"/>
      <c r="C50" s="6" t="n"/>
      <c r="D50" s="6" t="n"/>
      <c r="E50" s="6" t="n"/>
      <c r="F50" s="6" t="n"/>
      <c r="G50" s="6" t="n"/>
      <c r="H50" s="336" t="n"/>
      <c r="I50" s="351" t="n"/>
      <c r="J50" s="336" t="n"/>
      <c r="K50" s="336" t="n"/>
      <c r="L50" s="336" t="n"/>
      <c r="M50" s="28" t="n"/>
      <c r="N50" s="28" t="n"/>
      <c r="O50" s="28" t="n"/>
      <c r="P50" s="241" t="inlineStr">
        <is>
          <t>Days Worked</t>
        </is>
      </c>
      <c r="Q50" s="29">
        <f>SUM(--(SUM(I14:I15)&gt;0),--(SUM(I16:I17)&gt;0),--(SUM(I18:I19)&gt;0),--(SUM(I20:I21)&gt;0),--(SUM(I22:I23)&gt;0),--(SUM(I24:I25)&gt;0),--(SUM(I26:I27)&gt;0),--(SUM(I30:I31)&gt;0),--(SUM(I32:I33)&gt;0),--(SUM(I34:I35)&gt;0),--(SUM(I36:I37)&gt;0),--(SUM(I38:I39)&gt;0),--(SUM(I40:I41)&gt;0),--(SUM(I42:I43)&gt;0),--(SUM(I45:I46)&gt;0),--(SUM(I47:I48)&gt;0))</f>
        <v/>
      </c>
      <c r="R50" s="28" t="n"/>
      <c r="S50" s="28" t="n"/>
      <c r="T50" s="28" t="n"/>
      <c r="U50" s="144" t="n"/>
      <c r="V50" s="351" t="n"/>
      <c r="W50" s="351" t="n"/>
      <c r="X50" s="351" t="n"/>
      <c r="Y50" s="351" t="n"/>
      <c r="Z50" s="351" t="n"/>
      <c r="AA50" s="351" t="n"/>
      <c r="AB50" s="351" t="n"/>
      <c r="AC50" s="351" t="n"/>
      <c r="AD50" s="351" t="n"/>
      <c r="AE50" s="351" t="n"/>
      <c r="AF50" s="351" t="n"/>
    </row>
    <row r="51" ht="24" customHeight="1" s="348">
      <c r="A51" s="351" t="n"/>
      <c r="B51" s="351" t="n"/>
      <c r="C51" s="345" t="n"/>
      <c r="D51" s="362" t="n"/>
      <c r="E51" s="362" t="n"/>
      <c r="F51" s="334" t="n"/>
      <c r="G51" s="362" t="n"/>
      <c r="H51" s="336" t="n"/>
      <c r="I51" s="351" t="n"/>
      <c r="J51" s="336" t="n"/>
      <c r="K51" s="336" t="n"/>
      <c r="L51" s="336" t="n"/>
      <c r="M51" s="236" t="n"/>
      <c r="N51" s="236" t="n"/>
      <c r="O51" s="236" t="n"/>
      <c r="P51" s="236" t="n"/>
      <c r="Q51" s="236" t="n"/>
      <c r="R51" s="236" t="n"/>
      <c r="S51" s="236" t="n"/>
      <c r="T51" s="236" t="n"/>
      <c r="U51" s="144" t="n"/>
      <c r="V51" s="351" t="n"/>
      <c r="W51" s="351" t="n"/>
      <c r="X51" s="351" t="n"/>
      <c r="Y51" s="351" t="n"/>
      <c r="Z51" s="351" t="n"/>
      <c r="AA51" s="351" t="n"/>
      <c r="AB51" s="351" t="n"/>
      <c r="AC51" s="351" t="n"/>
      <c r="AD51" s="351" t="n"/>
      <c r="AE51" s="351" t="n"/>
      <c r="AF51" s="351" t="n"/>
    </row>
    <row r="52">
      <c r="A52" s="351" t="n"/>
      <c r="B52" s="351" t="n"/>
      <c r="C52" s="329" t="inlineStr">
        <is>
          <t>Supervisor Signature</t>
        </is>
      </c>
      <c r="D52" s="363" t="n"/>
      <c r="E52" s="363" t="n"/>
      <c r="F52" s="329" t="inlineStr">
        <is>
          <t>Date</t>
        </is>
      </c>
      <c r="G52" s="363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351" t="n"/>
      <c r="V52" s="351" t="n"/>
      <c r="W52" s="351" t="n"/>
      <c r="X52" s="351" t="n"/>
      <c r="Y52" s="351" t="n"/>
      <c r="Z52" s="351" t="n"/>
      <c r="AA52" s="351" t="n"/>
      <c r="AB52" s="351" t="n"/>
      <c r="AC52" s="351" t="n"/>
      <c r="AD52" s="351" t="n"/>
      <c r="AE52" s="351" t="n"/>
      <c r="AF52" s="351" t="n"/>
    </row>
    <row r="53" ht="26.25" customHeight="1" s="348">
      <c r="A53" s="351" t="n"/>
      <c r="B53" s="351" t="n"/>
      <c r="C53" s="345" t="n"/>
      <c r="D53" s="362" t="n"/>
      <c r="E53" s="362" t="n"/>
      <c r="F53" s="331" t="n"/>
      <c r="G53" s="362" t="n"/>
      <c r="H53" s="6" t="n"/>
      <c r="I53" s="6" t="n"/>
      <c r="J53" s="6" t="n"/>
      <c r="K53" s="6" t="n"/>
      <c r="L53" s="6" t="n"/>
      <c r="M53" s="6" t="n"/>
      <c r="N53" s="237" t="n"/>
      <c r="O53" s="238" t="n"/>
      <c r="P53" s="346" t="n"/>
      <c r="Q53" s="351" t="n"/>
      <c r="R53" s="351" t="n"/>
      <c r="S53" s="351" t="n"/>
      <c r="T53" s="351" t="n"/>
      <c r="U53" s="351" t="n"/>
      <c r="V53" s="351" t="n"/>
      <c r="W53" s="351" t="n"/>
      <c r="X53" s="351" t="n"/>
      <c r="Y53" s="351" t="n"/>
      <c r="Z53" s="351" t="n"/>
      <c r="AA53" s="351" t="n"/>
      <c r="AB53" s="351" t="n"/>
      <c r="AC53" s="351" t="n"/>
      <c r="AD53" s="351" t="n"/>
      <c r="AE53" s="351" t="n"/>
      <c r="AF53" s="351" t="n"/>
    </row>
    <row r="54">
      <c r="A54" s="351" t="n"/>
      <c r="B54" s="351" t="n"/>
      <c r="C54" s="329" t="inlineStr">
        <is>
          <t>Manager Signature</t>
        </is>
      </c>
      <c r="D54" s="363" t="n"/>
      <c r="E54" s="363" t="n"/>
      <c r="F54" s="329" t="inlineStr">
        <is>
          <t>Date</t>
        </is>
      </c>
      <c r="G54" s="363" t="n"/>
      <c r="H54" s="6" t="n"/>
      <c r="I54" s="239" t="inlineStr">
        <is>
          <t>{42}</t>
        </is>
      </c>
      <c r="J54" s="239" t="n"/>
      <c r="K54" s="239" t="n"/>
      <c r="L54" s="239" t="n"/>
      <c r="M54" s="6" t="n"/>
      <c r="N54" s="6" t="n"/>
      <c r="O54" s="6" t="n"/>
      <c r="P54" s="6" t="n"/>
      <c r="Q54" s="6" t="n"/>
      <c r="R54" s="6" t="n"/>
      <c r="S54" s="6" t="n"/>
      <c r="T54" s="6" t="n"/>
      <c r="U54" s="351" t="n"/>
      <c r="V54" s="351" t="n"/>
      <c r="W54" s="351" t="n"/>
      <c r="X54" s="351" t="n"/>
      <c r="Y54" s="351" t="n"/>
      <c r="Z54" s="351" t="n"/>
      <c r="AA54" s="351" t="n"/>
      <c r="AB54" s="351" t="n"/>
      <c r="AC54" s="351" t="n"/>
      <c r="AD54" s="351" t="n"/>
      <c r="AE54" s="351" t="n"/>
      <c r="AF54" s="351" t="n"/>
    </row>
    <row r="55">
      <c r="A55" s="351" t="n"/>
      <c r="B55" s="351" t="n"/>
      <c r="C55" s="240" t="n"/>
      <c r="D55" s="240" t="n"/>
      <c r="E55" s="240" t="n"/>
      <c r="F55" s="240" t="n"/>
      <c r="G55" s="240" t="n"/>
      <c r="H55" s="240" t="n"/>
      <c r="I55" s="240" t="n"/>
      <c r="J55" s="240" t="n"/>
      <c r="K55" s="240" t="n"/>
      <c r="L55" s="240" t="n"/>
      <c r="M55" s="240" t="n"/>
      <c r="N55" s="240" t="n"/>
      <c r="O55" s="240" t="n"/>
      <c r="P55" s="240" t="n"/>
      <c r="Q55" s="240" t="n"/>
      <c r="R55" s="240" t="n"/>
      <c r="S55" s="240" t="n"/>
      <c r="T55" s="240" t="n"/>
      <c r="U55" s="351" t="n"/>
      <c r="V55" s="351" t="n"/>
      <c r="W55" s="351" t="n"/>
      <c r="X55" s="351" t="n"/>
      <c r="Y55" s="351" t="n"/>
      <c r="Z55" s="351" t="n"/>
      <c r="AA55" s="351" t="n"/>
      <c r="AB55" s="351" t="n"/>
      <c r="AC55" s="351" t="n"/>
      <c r="AD55" s="351" t="n"/>
      <c r="AE55" s="351" t="n"/>
      <c r="AF55" s="35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45"/>
  <mergeCells count="33">
    <mergeCell ref="C54:E54"/>
    <mergeCell ref="V2:W2"/>
    <mergeCell ref="C8:F8"/>
    <mergeCell ref="F54:G54"/>
    <mergeCell ref="H10:I10"/>
    <mergeCell ref="C7:F7"/>
    <mergeCell ref="K5:L5"/>
    <mergeCell ref="M5:N5"/>
    <mergeCell ref="H50:I50"/>
    <mergeCell ref="C51:E51"/>
    <mergeCell ref="A1:T1"/>
    <mergeCell ref="C52:E52"/>
    <mergeCell ref="V3:AB3"/>
    <mergeCell ref="F51:G51"/>
    <mergeCell ref="M10:N10"/>
    <mergeCell ref="H51:I51"/>
    <mergeCell ref="C6:F6"/>
    <mergeCell ref="C5:F5"/>
    <mergeCell ref="M7:N7"/>
    <mergeCell ref="M6:N6"/>
    <mergeCell ref="C53:E53"/>
    <mergeCell ref="H7:I7"/>
    <mergeCell ref="H28:I28"/>
    <mergeCell ref="C10:F10"/>
    <mergeCell ref="M8:N8"/>
    <mergeCell ref="F52:G52"/>
    <mergeCell ref="P53:T53"/>
    <mergeCell ref="AA2:AB2"/>
    <mergeCell ref="K10:L10"/>
    <mergeCell ref="H5:I5"/>
    <mergeCell ref="K4:L4"/>
    <mergeCell ref="M4:N4"/>
    <mergeCell ref="F53:G53"/>
  </mergeCells>
  <dataValidations count="5">
    <dataValidation sqref="A14:A48" showDropDown="0" showInputMessage="0" showErrorMessage="0" allowBlank="1" type="list">
      <formula1>"On Day,Off Day,Sick,Absent,Holiday,Annual Leave"</formula1>
    </dataValidation>
    <dataValidation sqref="B14:B48" showDropDown="0" showInputMessage="0" showErrorMessage="0" allowBlank="1" type="list">
      <formula1>"Holiday Double,Phagwah,Good Friday,Easter Monday,Labour Day,Christmas,Eid ul Azha"</formula1>
    </dataValidation>
    <dataValidation sqref="J14:J48" showDropDown="0" showInputMessage="0" showErrorMessage="0" allowBlank="1" type="list">
      <formula1>_xlfn._LONGTEXT("Unico,Unico-2,Unico-42,Unico-44,Unico-46,Unico-47,Unico-48,Unico-49,Globe,Globe-12,Hebrews,Romans-2,Beacon,Numbers,Zebra-24,Sunrise,Sunrise-1,Sunflower 6,Sunset 12,Ripple,Neptune P1,Neptune P2,Neptune P3,Neptune P4,Neptune P5,Neptune P6,Neptune P7,Rainbow"," 1,Rainbow 2,Citadel,Sunset 11,Autumn,Autumn-2,Miracle,Miracle 1,Canteen,Guard Hut")</formula1>
    </dataValidation>
    <dataValidation sqref="O7" showDropDown="0" showInputMessage="0" showErrorMessage="0" allowBlank="1" type="list">
      <formula1>"Caricom,EU,UN,DMC,ARU,Head Office,Canteen"</formula1>
    </dataValidation>
    <dataValidation sqref="O6" showDropDown="0" showInputMessage="0" showErrorMessage="0" allowBlank="1" type="list">
      <formula1>"Unarmed,Armed"</formula1>
    </dataValidation>
  </dataValidations>
  <printOptions horizontalCentered="1"/>
  <pageMargins left="0.5" right="0.5" top="0.5" bottom="1" header="0.5" footer="0.5"/>
  <pageSetup orientation="portrait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AL55"/>
  <sheetViews>
    <sheetView topLeftCell="A41" workbookViewId="0">
      <selection activeCell="C52" sqref="C52:E52"/>
    </sheetView>
  </sheetViews>
  <sheetFormatPr baseColWidth="8" defaultRowHeight="13.5"/>
  <cols>
    <col width="12.28515625" customWidth="1" style="348" min="1" max="1"/>
    <col width="15.140625" customWidth="1" style="348" min="2" max="2"/>
    <col width="12.42578125" customWidth="1" style="348" min="3" max="3"/>
    <col width="9.28515625" customWidth="1" style="348" min="4" max="4"/>
    <col hidden="1" width="9.28515625" customWidth="1" style="348" min="5" max="5"/>
    <col hidden="1" width="2" customWidth="1" style="348" min="6" max="6"/>
    <col hidden="1" width="12.5703125" customWidth="1" style="348" min="7" max="7"/>
    <col width="9.28515625" customWidth="1" style="348" min="8" max="8"/>
    <col width="6.5703125" customWidth="1" style="348" min="9" max="9"/>
    <col width="10.140625" customWidth="1" style="348" min="10" max="10"/>
    <col width="15.28515625" customWidth="1" style="348" min="11" max="11"/>
    <col width="10.5703125" customWidth="1" style="348" min="12" max="12"/>
    <col width="11" customWidth="1" style="348" min="13" max="13"/>
    <col width="9.85546875" customWidth="1" style="348" min="14" max="14"/>
    <col width="11.140625" customWidth="1" style="348" min="15" max="15"/>
    <col width="9.85546875" customWidth="1" style="348" min="16" max="16"/>
    <col width="10.28515625" customWidth="1" style="348" min="17" max="17"/>
    <col width="8.85546875" customWidth="1" style="348" min="18" max="19"/>
    <col width="45.28515625" customWidth="1" style="348" min="20" max="20"/>
    <col width="9.140625" customWidth="1" style="348" min="21" max="21"/>
    <col width="3.140625" customWidth="1" style="348" min="22" max="29"/>
    <col width="10.28515625" customWidth="1" style="348" min="30" max="30"/>
  </cols>
  <sheetData>
    <row r="1" ht="32.25" customFormat="1" customHeight="1" s="1" thickBot="1">
      <c r="A1" s="332" t="n"/>
      <c r="B1" s="354" t="n"/>
      <c r="C1" s="354" t="n"/>
      <c r="D1" s="354" t="n"/>
      <c r="E1" s="354" t="n"/>
      <c r="F1" s="354" t="n"/>
      <c r="G1" s="354" t="n"/>
      <c r="H1" s="354" t="n"/>
      <c r="I1" s="354" t="n"/>
      <c r="J1" s="354" t="n"/>
      <c r="K1" s="354" t="n"/>
      <c r="L1" s="354" t="n"/>
      <c r="M1" s="354" t="n"/>
      <c r="N1" s="354" t="n"/>
      <c r="O1" s="354" t="n"/>
      <c r="P1" s="354" t="n"/>
      <c r="Q1" s="354" t="n"/>
      <c r="R1" s="354" t="n"/>
      <c r="S1" s="354" t="n"/>
      <c r="T1" s="355" t="n"/>
      <c r="U1" s="351" t="n"/>
      <c r="V1" s="351" t="n"/>
      <c r="W1" s="351" t="n"/>
      <c r="X1" s="351" t="n"/>
      <c r="Y1" s="351" t="n"/>
      <c r="Z1" s="351" t="n"/>
      <c r="AA1" s="351" t="n"/>
      <c r="AB1" s="351" t="n"/>
      <c r="AC1" s="351" t="n"/>
      <c r="AD1" s="126" t="n"/>
      <c r="AE1" s="351" t="n"/>
      <c r="AF1" s="351" t="n"/>
    </row>
    <row r="2" ht="15" customFormat="1" customHeight="1" s="1">
      <c r="A2" s="351" t="n"/>
      <c r="B2" s="351" t="n"/>
      <c r="C2" s="127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128" t="n"/>
      <c r="U2" s="351" t="n"/>
      <c r="V2" s="343" t="n">
        <v>2025</v>
      </c>
      <c r="W2" s="356" t="n"/>
      <c r="X2" s="351" t="n"/>
      <c r="Y2" s="351" t="n"/>
      <c r="Z2" s="129" t="inlineStr">
        <is>
          <t>Month:</t>
        </is>
      </c>
      <c r="AA2" s="343" t="n">
        <v>3</v>
      </c>
      <c r="AB2" s="356" t="n"/>
      <c r="AC2" s="351" t="n"/>
      <c r="AD2" s="351" t="n"/>
      <c r="AE2" s="351" t="n"/>
      <c r="AF2" s="351" t="n"/>
    </row>
    <row r="3" ht="15.6" customHeight="1" s="348" thickBot="1">
      <c r="A3" s="351" t="n"/>
      <c r="B3" s="351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351" t="n"/>
      <c r="V3" s="333">
        <f>DATE(V2,AA2,1)</f>
        <v/>
      </c>
      <c r="W3" s="357" t="n"/>
      <c r="X3" s="357" t="n"/>
      <c r="Y3" s="357" t="n"/>
      <c r="Z3" s="357" t="n"/>
      <c r="AA3" s="357" t="n"/>
      <c r="AB3" s="358" t="n"/>
      <c r="AC3" s="351" t="n"/>
      <c r="AD3" s="351" t="n"/>
      <c r="AE3" s="351" t="n"/>
      <c r="AF3" s="249" t="n"/>
    </row>
    <row r="4" ht="21" customHeight="1" s="348" thickBot="1">
      <c r="A4" s="351" t="n"/>
      <c r="B4" s="351" t="n"/>
      <c r="C4" s="25" t="inlineStr">
        <is>
          <t>Federal Manangement Systems</t>
        </is>
      </c>
      <c r="D4" s="25" t="n"/>
      <c r="E4" s="25" t="n"/>
      <c r="F4" s="25" t="n"/>
      <c r="G4" s="25" t="n"/>
      <c r="H4" s="6" t="n"/>
      <c r="I4" s="6" t="n"/>
      <c r="J4" s="6" t="n"/>
      <c r="K4" s="330" t="inlineStr">
        <is>
          <t>Employee Number:</t>
        </is>
      </c>
      <c r="L4" s="351" t="n"/>
      <c r="M4" s="342" t="inlineStr">
        <is>
          <t>5460</t>
        </is>
      </c>
      <c r="N4" s="355" t="n"/>
      <c r="O4" s="6" t="n"/>
      <c r="P4" s="6" t="n"/>
      <c r="Q4" s="6" t="n"/>
      <c r="R4" s="6" t="n"/>
      <c r="S4" s="6" t="n"/>
      <c r="T4" s="6" t="n"/>
      <c r="U4" s="351" t="n"/>
      <c r="V4" s="130" t="inlineStr">
        <is>
          <t>Su</t>
        </is>
      </c>
      <c r="W4" s="131" t="inlineStr">
        <is>
          <t>M</t>
        </is>
      </c>
      <c r="X4" s="131" t="inlineStr">
        <is>
          <t>Tu</t>
        </is>
      </c>
      <c r="Y4" s="131" t="inlineStr">
        <is>
          <t>W</t>
        </is>
      </c>
      <c r="Z4" s="131" t="inlineStr">
        <is>
          <t>Th</t>
        </is>
      </c>
      <c r="AA4" s="131" t="inlineStr">
        <is>
          <t>F</t>
        </is>
      </c>
      <c r="AB4" s="132" t="inlineStr">
        <is>
          <t>Sa</t>
        </is>
      </c>
      <c r="AC4" s="351" t="n"/>
      <c r="AD4" s="133" t="inlineStr">
        <is>
          <t>Overtime Options</t>
        </is>
      </c>
      <c r="AE4" s="351" t="n"/>
      <c r="AF4" s="351" t="n"/>
      <c r="AJ4" s="257" t="n"/>
    </row>
    <row r="5" ht="14.1" customHeight="1" s="348" thickBot="1">
      <c r="A5" s="351" t="n"/>
      <c r="B5" s="351" t="n"/>
      <c r="C5" s="337" t="n"/>
      <c r="D5" s="351" t="n"/>
      <c r="E5" s="351" t="n"/>
      <c r="F5" s="351" t="n"/>
      <c r="G5" s="6" t="n"/>
      <c r="H5" s="340" t="n"/>
      <c r="I5" s="351" t="n"/>
      <c r="J5" s="340" t="n"/>
      <c r="K5" s="344" t="inlineStr">
        <is>
          <t>Employee Name:</t>
        </is>
      </c>
      <c r="L5" s="359" t="n"/>
      <c r="M5" s="342" t="inlineStr">
        <is>
          <t>Joseph, Ivan King</t>
        </is>
      </c>
      <c r="N5" s="355" t="n"/>
      <c r="O5" s="337" t="n"/>
      <c r="P5" s="337" t="n"/>
      <c r="Q5" s="337" t="n"/>
      <c r="R5" s="337" t="n"/>
      <c r="S5" s="337" t="n"/>
      <c r="T5" s="337" t="n"/>
      <c r="U5" s="351" t="n"/>
      <c r="V5" s="263">
        <f>IF(MONTH($V$3)&lt;&gt;MONTH($V$3-WEEKDAY($V$3,1)+(ROW(V5)-ROW($V$5))*7+(COLUMN(V5)-COLUMN($V$5)+1)),"",$V$3-WEEKDAY($V$3,1)+(ROW(V5)-ROW($V$5))*7+(COLUMN(V5)-COLUMN($V$5)+1))</f>
        <v/>
      </c>
      <c r="W5" s="263">
        <f>IF(MONTH($V$3)&lt;&gt;MONTH($V$3-WEEKDAY($V$3,1)+(ROW(W5)-ROW($V$5))*7+(COLUMN(W5)-COLUMN($V$5)+1)),"",$V$3-WEEKDAY($V$3,1)+(ROW(W5)-ROW($V$5))*7+(COLUMN(W5)-COLUMN($V$5)+1))</f>
        <v/>
      </c>
      <c r="X5" s="263">
        <f>IF(MONTH($V$3)&lt;&gt;MONTH($V$3-WEEKDAY($V$3,1)+(ROW(X5)-ROW($V$5))*7+(COLUMN(X5)-COLUMN($V$5)+1)),"",$V$3-WEEKDAY($V$3,1)+(ROW(X5)-ROW($V$5))*7+(COLUMN(X5)-COLUMN($V$5)+1))</f>
        <v/>
      </c>
      <c r="Y5" s="263">
        <f>IF(MONTH($V$3)&lt;&gt;MONTH($V$3-WEEKDAY($V$3,1)+(ROW(Y5)-ROW($V$5))*7+(COLUMN(Y5)-COLUMN($V$5)+1)),"",$V$3-WEEKDAY($V$3,1)+(ROW(Y5)-ROW($V$5))*7+(COLUMN(Y5)-COLUMN($V$5)+1))</f>
        <v/>
      </c>
      <c r="Z5" s="263">
        <f>IF(MONTH($V$3)&lt;&gt;MONTH($V$3-WEEKDAY($V$3,1)+(ROW(Z5)-ROW($V$5))*7+(COLUMN(Z5)-COLUMN($V$5)+1)),"",$V$3-WEEKDAY($V$3,1)+(ROW(Z5)-ROW($V$5))*7+(COLUMN(Z5)-COLUMN($V$5)+1))</f>
        <v/>
      </c>
      <c r="AA5" s="263">
        <f>IF(MONTH($V$3)&lt;&gt;MONTH($V$3-WEEKDAY($V$3,1)+(ROW(AA5)-ROW($V$5))*7+(COLUMN(AA5)-COLUMN($V$5)+1)),"",$V$3-WEEKDAY($V$3,1)+(ROW(AA5)-ROW($V$5))*7+(COLUMN(AA5)-COLUMN($V$5)+1))</f>
        <v/>
      </c>
      <c r="AB5" s="263">
        <f>IF(MONTH($V$3)&lt;&gt;MONTH($V$3-WEEKDAY($V$3,1)+(ROW(AB5)-ROW($V$5))*7+(COLUMN(AB5)-COLUMN($V$5)+1)),"",$V$3-WEEKDAY($V$3,1)+(ROW(AB5)-ROW($V$5))*7+(COLUMN(AB5)-COLUMN($V$5)+1))</f>
        <v/>
      </c>
      <c r="AC5" s="351" t="n"/>
      <c r="AD5" s="351" t="n"/>
      <c r="AE5" s="3" t="b">
        <v>1</v>
      </c>
      <c r="AF5" s="258" t="n"/>
      <c r="AJ5" s="350" t="n"/>
      <c r="AK5" s="350" t="n"/>
      <c r="AL5" s="350" t="n"/>
    </row>
    <row r="6" ht="14.1" customHeight="1" s="348" thickBot="1">
      <c r="A6" s="351" t="n"/>
      <c r="B6" s="351" t="n"/>
      <c r="C6" s="337" t="inlineStr">
        <is>
          <t xml:space="preserve">120 Peter Rose St </t>
        </is>
      </c>
      <c r="D6" s="351" t="n"/>
      <c r="E6" s="351" t="n"/>
      <c r="F6" s="351" t="n"/>
      <c r="G6" s="6" t="n"/>
      <c r="H6" s="6" t="n"/>
      <c r="I6" s="6" t="n"/>
      <c r="J6" s="6" t="n"/>
      <c r="K6" s="6" t="n"/>
      <c r="L6" s="6" t="n"/>
      <c r="M6" s="339" t="inlineStr">
        <is>
          <t>Armed or unarmed</t>
        </is>
      </c>
      <c r="N6" s="360" t="n"/>
      <c r="O6" s="135" t="inlineStr">
        <is>
          <t>Armed</t>
        </is>
      </c>
      <c r="P6" s="6" t="n"/>
      <c r="Q6" s="6" t="n"/>
      <c r="R6" s="6" t="n"/>
      <c r="S6" s="6" t="n"/>
      <c r="T6" s="6" t="n"/>
      <c r="U6" s="351" t="n"/>
      <c r="V6" s="263">
        <f>IF(MONTH($V$3)&lt;&gt;MONTH($V$3-WEEKDAY($V$3,1)+(ROW(V6)-ROW($V$5))*7+(COLUMN(V6)-COLUMN($V$5)+1)),"",$V$3-WEEKDAY($V$3,1)+(ROW(V6)-ROW($V$5))*7+(COLUMN(V6)-COLUMN($V$5)+1))</f>
        <v/>
      </c>
      <c r="W6" s="263">
        <f>IF(MONTH($V$3)&lt;&gt;MONTH($V$3-WEEKDAY($V$3,1)+(ROW(W6)-ROW($V$5))*7+(COLUMN(W6)-COLUMN($V$5)+1)),"",$V$3-WEEKDAY($V$3,1)+(ROW(W6)-ROW($V$5))*7+(COLUMN(W6)-COLUMN($V$5)+1))</f>
        <v/>
      </c>
      <c r="X6" s="263">
        <f>IF(MONTH($V$3)&lt;&gt;MONTH($V$3-WEEKDAY($V$3,1)+(ROW(X6)-ROW($V$5))*7+(COLUMN(X6)-COLUMN($V$5)+1)),"",$V$3-WEEKDAY($V$3,1)+(ROW(X6)-ROW($V$5))*7+(COLUMN(X6)-COLUMN($V$5)+1))</f>
        <v/>
      </c>
      <c r="Y6" s="263">
        <f>IF(MONTH($V$3)&lt;&gt;MONTH($V$3-WEEKDAY($V$3,1)+(ROW(Y6)-ROW($V$5))*7+(COLUMN(Y6)-COLUMN($V$5)+1)),"",$V$3-WEEKDAY($V$3,1)+(ROW(Y6)-ROW($V$5))*7+(COLUMN(Y6)-COLUMN($V$5)+1))</f>
        <v/>
      </c>
      <c r="Z6" s="263">
        <f>IF(MONTH($V$3)&lt;&gt;MONTH($V$3-WEEKDAY($V$3,1)+(ROW(Z6)-ROW($V$5))*7+(COLUMN(Z6)-COLUMN($V$5)+1)),"",$V$3-WEEKDAY($V$3,1)+(ROW(Z6)-ROW($V$5))*7+(COLUMN(Z6)-COLUMN($V$5)+1))</f>
        <v/>
      </c>
      <c r="AA6" s="263">
        <f>IF(MONTH($V$3)&lt;&gt;MONTH($V$3-WEEKDAY($V$3,1)+(ROW(AA6)-ROW($V$5))*7+(COLUMN(AA6)-COLUMN($V$5)+1)),"",$V$3-WEEKDAY($V$3,1)+(ROW(AA6)-ROW($V$5))*7+(COLUMN(AA6)-COLUMN($V$5)+1))</f>
        <v/>
      </c>
      <c r="AB6" s="263">
        <f>IF(MONTH($V$3)&lt;&gt;MONTH($V$3-WEEKDAY($V$3,1)+(ROW(AB6)-ROW($V$5))*7+(COLUMN(AB6)-COLUMN($V$5)+1)),"",$V$3-WEEKDAY($V$3,1)+(ROW(AB6)-ROW($V$5))*7+(COLUMN(AB6)-COLUMN($V$5)+1))</f>
        <v/>
      </c>
      <c r="AC6" s="351" t="n"/>
      <c r="AD6" s="136" t="inlineStr">
        <is>
          <t>After:</t>
        </is>
      </c>
      <c r="AE6" s="264" t="n">
        <v>8</v>
      </c>
      <c r="AF6" s="258" t="n"/>
      <c r="AJ6" s="350" t="n"/>
      <c r="AL6" s="251" t="n"/>
    </row>
    <row r="7" ht="14.1" customHeight="1" s="348" thickBot="1">
      <c r="A7" s="351" t="n"/>
      <c r="B7" s="351" t="n"/>
      <c r="C7" s="337" t="inlineStr">
        <is>
          <t>Queenstown</t>
        </is>
      </c>
      <c r="D7" s="351" t="n"/>
      <c r="E7" s="351" t="n"/>
      <c r="F7" s="351" t="n"/>
      <c r="G7" s="6" t="n"/>
      <c r="H7" s="340" t="n"/>
      <c r="I7" s="351" t="n"/>
      <c r="J7" s="340" t="n"/>
      <c r="K7" s="340" t="n"/>
      <c r="L7" s="340" t="n"/>
      <c r="M7" s="338" t="inlineStr">
        <is>
          <t>Agency</t>
        </is>
      </c>
      <c r="N7" s="361" t="n"/>
      <c r="O7" s="7" t="inlineStr">
        <is>
          <t>Caricom</t>
        </is>
      </c>
      <c r="P7" s="6" t="n"/>
      <c r="Q7" s="6" t="n"/>
      <c r="R7" s="6" t="n"/>
      <c r="S7" s="6" t="n"/>
      <c r="T7" s="6" t="n"/>
      <c r="U7" s="351" t="n"/>
      <c r="V7" s="263">
        <f>IF(MONTH($V$3)&lt;&gt;MONTH($V$3-WEEKDAY($V$3,1)+(ROW(V7)-ROW($V$5))*7+(COLUMN(V7)-COLUMN($V$5)+1)),"",$V$3-WEEKDAY($V$3,1)+(ROW(V7)-ROW($V$5))*7+(COLUMN(V7)-COLUMN($V$5)+1))</f>
        <v/>
      </c>
      <c r="W7" s="263">
        <f>IF(MONTH($V$3)&lt;&gt;MONTH($V$3-WEEKDAY($V$3,1)+(ROW(W7)-ROW($V$5))*7+(COLUMN(W7)-COLUMN($V$5)+1)),"",$V$3-WEEKDAY($V$3,1)+(ROW(W7)-ROW($V$5))*7+(COLUMN(W7)-COLUMN($V$5)+1))</f>
        <v/>
      </c>
      <c r="X7" s="263">
        <f>IF(MONTH($V$3)&lt;&gt;MONTH($V$3-WEEKDAY($V$3,1)+(ROW(X7)-ROW($V$5))*7+(COLUMN(X7)-COLUMN($V$5)+1)),"",$V$3-WEEKDAY($V$3,1)+(ROW(X7)-ROW($V$5))*7+(COLUMN(X7)-COLUMN($V$5)+1))</f>
        <v/>
      </c>
      <c r="Y7" s="263">
        <f>IF(MONTH($V$3)&lt;&gt;MONTH($V$3-WEEKDAY($V$3,1)+(ROW(Y7)-ROW($V$5))*7+(COLUMN(Y7)-COLUMN($V$5)+1)),"",$V$3-WEEKDAY($V$3,1)+(ROW(Y7)-ROW($V$5))*7+(COLUMN(Y7)-COLUMN($V$5)+1))</f>
        <v/>
      </c>
      <c r="Z7" s="263">
        <f>IF(MONTH($V$3)&lt;&gt;MONTH($V$3-WEEKDAY($V$3,1)+(ROW(Z7)-ROW($V$5))*7+(COLUMN(Z7)-COLUMN($V$5)+1)),"",$V$3-WEEKDAY($V$3,1)+(ROW(Z7)-ROW($V$5))*7+(COLUMN(Z7)-COLUMN($V$5)+1))</f>
        <v/>
      </c>
      <c r="AA7" s="263">
        <f>IF(MONTH($V$3)&lt;&gt;MONTH($V$3-WEEKDAY($V$3,1)+(ROW(AA7)-ROW($V$5))*7+(COLUMN(AA7)-COLUMN($V$5)+1)),"",$V$3-WEEKDAY($V$3,1)+(ROW(AA7)-ROW($V$5))*7+(COLUMN(AA7)-COLUMN($V$5)+1))</f>
        <v/>
      </c>
      <c r="AB7" s="263">
        <f>IF(MONTH($V$3)&lt;&gt;MONTH($V$3-WEEKDAY($V$3,1)+(ROW(AB7)-ROW($V$5))*7+(COLUMN(AB7)-COLUMN($V$5)+1)),"",$V$3-WEEKDAY($V$3,1)+(ROW(AB7)-ROW($V$5))*7+(COLUMN(AB7)-COLUMN($V$5)+1))</f>
        <v/>
      </c>
      <c r="AC7" s="351" t="n"/>
      <c r="AD7" s="351" t="n"/>
      <c r="AE7" s="351" t="n"/>
      <c r="AF7" s="258" t="n"/>
      <c r="AJ7" s="350" t="n"/>
      <c r="AL7" s="251" t="n"/>
    </row>
    <row r="8">
      <c r="A8" s="351" t="n"/>
      <c r="B8" s="351" t="n"/>
      <c r="C8" s="337" t="inlineStr">
        <is>
          <t>Georgetown, Guyana</t>
        </is>
      </c>
      <c r="D8" s="351" t="n"/>
      <c r="E8" s="351" t="n"/>
      <c r="F8" s="351" t="n"/>
      <c r="G8" s="6" t="n"/>
      <c r="H8" s="6" t="n"/>
      <c r="I8" s="6" t="n"/>
      <c r="J8" s="6" t="n"/>
      <c r="K8" s="6" t="n"/>
      <c r="L8" s="6" t="n"/>
      <c r="M8" s="341" t="n"/>
      <c r="N8" s="351" t="n"/>
      <c r="O8" s="351" t="n"/>
      <c r="P8" s="6" t="n"/>
      <c r="Q8" s="6" t="n"/>
      <c r="R8" s="6" t="n"/>
      <c r="S8" s="6" t="n"/>
      <c r="T8" s="6" t="n"/>
      <c r="U8" s="351" t="n"/>
      <c r="V8" s="263">
        <f>IF(MONTH($V$3)&lt;&gt;MONTH($V$3-WEEKDAY($V$3,1)+(ROW(V8)-ROW($V$5))*7+(COLUMN(V8)-COLUMN($V$5)+1)),"",$V$3-WEEKDAY($V$3,1)+(ROW(V8)-ROW($V$5))*7+(COLUMN(V8)-COLUMN($V$5)+1))</f>
        <v/>
      </c>
      <c r="W8" s="263">
        <f>IF(MONTH($V$3)&lt;&gt;MONTH($V$3-WEEKDAY($V$3,1)+(ROW(W8)-ROW($V$5))*7+(COLUMN(W8)-COLUMN($V$5)+1)),"",$V$3-WEEKDAY($V$3,1)+(ROW(W8)-ROW($V$5))*7+(COLUMN(W8)-COLUMN($V$5)+1))</f>
        <v/>
      </c>
      <c r="X8" s="263">
        <f>IF(MONTH($V$3)&lt;&gt;MONTH($V$3-WEEKDAY($V$3,1)+(ROW(X8)-ROW($V$5))*7+(COLUMN(X8)-COLUMN($V$5)+1)),"",$V$3-WEEKDAY($V$3,1)+(ROW(X8)-ROW($V$5))*7+(COLUMN(X8)-COLUMN($V$5)+1))</f>
        <v/>
      </c>
      <c r="Y8" s="263">
        <f>IF(MONTH($V$3)&lt;&gt;MONTH($V$3-WEEKDAY($V$3,1)+(ROW(Y8)-ROW($V$5))*7+(COLUMN(Y8)-COLUMN($V$5)+1)),"",$V$3-WEEKDAY($V$3,1)+(ROW(Y8)-ROW($V$5))*7+(COLUMN(Y8)-COLUMN($V$5)+1))</f>
        <v/>
      </c>
      <c r="Z8" s="263">
        <f>IF(MONTH($V$3)&lt;&gt;MONTH($V$3-WEEKDAY($V$3,1)+(ROW(Z8)-ROW($V$5))*7+(COLUMN(Z8)-COLUMN($V$5)+1)),"",$V$3-WEEKDAY($V$3,1)+(ROW(Z8)-ROW($V$5))*7+(COLUMN(Z8)-COLUMN($V$5)+1))</f>
        <v/>
      </c>
      <c r="AA8" s="263">
        <f>IF(MONTH($V$3)&lt;&gt;MONTH($V$3-WEEKDAY($V$3,1)+(ROW(AA8)-ROW($V$5))*7+(COLUMN(AA8)-COLUMN($V$5)+1)),"",$V$3-WEEKDAY($V$3,1)+(ROW(AA8)-ROW($V$5))*7+(COLUMN(AA8)-COLUMN($V$5)+1))</f>
        <v/>
      </c>
      <c r="AB8" s="263">
        <f>IF(MONTH($V$3)&lt;&gt;MONTH($V$3-WEEKDAY($V$3,1)+(ROW(AB8)-ROW($V$5))*7+(COLUMN(AB8)-COLUMN($V$5)+1)),"",$V$3-WEEKDAY($V$3,1)+(ROW(AB8)-ROW($V$5))*7+(COLUMN(AB8)-COLUMN($V$5)+1))</f>
        <v/>
      </c>
      <c r="AC8" s="351" t="n"/>
      <c r="AD8" s="351" t="n"/>
      <c r="AE8" s="3" t="b">
        <v>1</v>
      </c>
      <c r="AF8" s="258" t="n"/>
      <c r="AJ8" s="350" t="n"/>
      <c r="AL8" s="251" t="n"/>
    </row>
    <row r="9">
      <c r="A9" s="351" t="n"/>
      <c r="B9" s="351" t="n"/>
      <c r="C9" s="337" t="n"/>
      <c r="D9" s="337" t="n"/>
      <c r="E9" s="337" t="n"/>
      <c r="F9" s="337" t="n"/>
      <c r="G9" s="6" t="n"/>
      <c r="H9" s="6" t="n"/>
      <c r="I9" s="6" t="n"/>
      <c r="J9" s="6" t="n"/>
      <c r="K9" s="6" t="n"/>
      <c r="L9" s="6" t="n"/>
      <c r="M9" s="137" t="n"/>
      <c r="N9" s="137" t="n"/>
      <c r="O9" s="6" t="n"/>
      <c r="P9" s="6" t="n"/>
      <c r="Q9" s="6" t="n"/>
      <c r="R9" s="6" t="n"/>
      <c r="S9" s="6" t="n"/>
      <c r="T9" s="6" t="n"/>
      <c r="U9" s="351" t="n"/>
      <c r="V9" s="265" t="n"/>
      <c r="W9" s="265" t="n"/>
      <c r="X9" s="265" t="n"/>
      <c r="Y9" s="265" t="n"/>
      <c r="Z9" s="265" t="n"/>
      <c r="AA9" s="265" t="n"/>
      <c r="AB9" s="265" t="n"/>
      <c r="AC9" s="351" t="n"/>
      <c r="AD9" s="351" t="n"/>
      <c r="AE9" s="3" t="n"/>
      <c r="AF9" s="351" t="n"/>
      <c r="AJ9" s="350" t="n"/>
      <c r="AL9" s="251" t="n"/>
    </row>
    <row r="10">
      <c r="A10" s="351" t="n"/>
      <c r="B10" s="351" t="n"/>
      <c r="C10" s="337" t="inlineStr">
        <is>
          <t>592-223-7560</t>
        </is>
      </c>
      <c r="D10" s="351" t="n"/>
      <c r="E10" s="351" t="n"/>
      <c r="F10" s="351" t="n"/>
      <c r="G10" s="6" t="n"/>
      <c r="H10" s="340" t="n"/>
      <c r="I10" s="351" t="n"/>
      <c r="J10" s="340" t="n"/>
      <c r="K10" s="330" t="inlineStr">
        <is>
          <t>Week Starting:</t>
        </is>
      </c>
      <c r="L10" s="351" t="n"/>
      <c r="M10" s="335" t="n">
        <v>45977</v>
      </c>
      <c r="N10" s="362" t="n"/>
      <c r="O10" s="6" t="n"/>
      <c r="P10" s="6" t="n"/>
      <c r="Q10" s="6" t="n"/>
      <c r="R10" s="6" t="n"/>
      <c r="S10" s="6" t="n"/>
      <c r="T10" s="138" t="inlineStr">
        <is>
          <t>[42]</t>
        </is>
      </c>
      <c r="U10" s="351" t="n"/>
      <c r="V10" s="263">
        <f>IF(MONTH($V$3)&lt;&gt;MONTH($V$3-WEEKDAY($V$3,1)+(ROW(V10)-ROW($V$5))*7+(COLUMN(V10)-COLUMN($V$5)+1)),"",$V$3-WEEKDAY($V$3,1)+(ROW(V10)-ROW($V$5))*7+(COLUMN(V10)-COLUMN($V$5)+1))</f>
        <v/>
      </c>
      <c r="W10" s="263">
        <f>IF(MONTH($V$3)&lt;&gt;MONTH($V$3-WEEKDAY($V$3,1)+(ROW(W10)-ROW($V$5))*7+(COLUMN(W10)-COLUMN($V$5)+1)),"",$V$3-WEEKDAY($V$3,1)+(ROW(W10)-ROW($V$5))*7+(COLUMN(W10)-COLUMN($V$5)+1))</f>
        <v/>
      </c>
      <c r="X10" s="263">
        <f>IF(MONTH($V$3)&lt;&gt;MONTH($V$3-WEEKDAY($V$3,1)+(ROW(X10)-ROW($V$5))*7+(COLUMN(X10)-COLUMN($V$5)+1)),"",$V$3-WEEKDAY($V$3,1)+(ROW(X10)-ROW($V$5))*7+(COLUMN(X10)-COLUMN($V$5)+1))</f>
        <v/>
      </c>
      <c r="Y10" s="263">
        <f>IF(MONTH($V$3)&lt;&gt;MONTH($V$3-WEEKDAY($V$3,1)+(ROW(Y10)-ROW($V$5))*7+(COLUMN(Y10)-COLUMN($V$5)+1)),"",$V$3-WEEKDAY($V$3,1)+(ROW(Y10)-ROW($V$5))*7+(COLUMN(Y10)-COLUMN($V$5)+1))</f>
        <v/>
      </c>
      <c r="Z10" s="263">
        <f>IF(MONTH($V$3)&lt;&gt;MONTH($V$3-WEEKDAY($V$3,1)+(ROW(Z10)-ROW($V$5))*7+(COLUMN(Z10)-COLUMN($V$5)+1)),"",$V$3-WEEKDAY($V$3,1)+(ROW(Z10)-ROW($V$5))*7+(COLUMN(Z10)-COLUMN($V$5)+1))</f>
        <v/>
      </c>
      <c r="AA10" s="263">
        <f>IF(MONTH($V$3)&lt;&gt;MONTH($V$3-WEEKDAY($V$3,1)+(ROW(AA10)-ROW($V$5))*7+(COLUMN(AA10)-COLUMN($V$5)+1)),"",$V$3-WEEKDAY($V$3,1)+(ROW(AA10)-ROW($V$5))*7+(COLUMN(AA10)-COLUMN($V$5)+1))</f>
        <v/>
      </c>
      <c r="AB10" s="263">
        <f>IF(MONTH($V$3)&lt;&gt;MONTH($V$3-WEEKDAY($V$3,1)+(ROW(AB10)-ROW($V$5))*7+(COLUMN(AB10)-COLUMN($V$5)+1)),"",$V$3-WEEKDAY($V$3,1)+(ROW(AB10)-ROW($V$5))*7+(COLUMN(AB10)-COLUMN($V$5)+1))</f>
        <v/>
      </c>
      <c r="AC10" s="351" t="n"/>
      <c r="AD10" s="136" t="inlineStr">
        <is>
          <t>After:</t>
        </is>
      </c>
      <c r="AE10" s="264" t="n">
        <v>40</v>
      </c>
      <c r="AF10" s="250" t="n"/>
    </row>
    <row r="11" ht="15.75" customHeight="1" s="348" thickBot="1">
      <c r="A11" s="351" t="n"/>
      <c r="B11" s="351" t="n"/>
      <c r="C11" s="6" t="n"/>
      <c r="D11" s="6" t="n"/>
      <c r="E11" s="6" t="n"/>
      <c r="F11" s="6" t="n"/>
      <c r="G11" s="6" t="n"/>
      <c r="H11" s="6" t="n"/>
      <c r="I11" s="6" t="n"/>
      <c r="J11" s="6" t="n"/>
      <c r="K11" s="259" t="inlineStr">
        <is>
          <t>Carry Forward Hrs:</t>
        </is>
      </c>
      <c r="L11" s="248" t="n">
        <v>32</v>
      </c>
      <c r="M11" s="6" t="n"/>
      <c r="N11" s="6" t="n"/>
      <c r="O11" s="6" t="n"/>
      <c r="P11" s="6" t="n"/>
      <c r="Q11" s="6" t="n"/>
      <c r="R11" s="6" t="n"/>
      <c r="S11" s="6" t="n"/>
      <c r="T11" s="6" t="n"/>
      <c r="U11" s="351" t="n"/>
      <c r="V11" s="263">
        <f>IF(MONTH($V$3)&lt;&gt;MONTH($V$3-WEEKDAY($V$3,1)+(ROW(V11)-ROW($V$5))*7+(COLUMN(V11)-COLUMN($V$5)+1)),"",$V$3-WEEKDAY($V$3,1)+(ROW(V11)-ROW($V$5))*7+(COLUMN(V11)-COLUMN($V$5)+1))</f>
        <v/>
      </c>
      <c r="W11" s="263">
        <f>IF(MONTH($V$3)&lt;&gt;MONTH($V$3-WEEKDAY($V$3,1)+(ROW(W11)-ROW($V$5))*7+(COLUMN(W11)-COLUMN($V$5)+1)),"",$V$3-WEEKDAY($V$3,1)+(ROW(W11)-ROW($V$5))*7+(COLUMN(W11)-COLUMN($V$5)+1))</f>
        <v/>
      </c>
      <c r="X11" s="263">
        <f>IF(MONTH($V$3)&lt;&gt;MONTH($V$3-WEEKDAY($V$3,1)+(ROW(X11)-ROW($V$5))*7+(COLUMN(X11)-COLUMN($V$5)+1)),"",$V$3-WEEKDAY($V$3,1)+(ROW(X11)-ROW($V$5))*7+(COLUMN(X11)-COLUMN($V$5)+1))</f>
        <v/>
      </c>
      <c r="Y11" s="263">
        <f>IF(MONTH($V$3)&lt;&gt;MONTH($V$3-WEEKDAY($V$3,1)+(ROW(Y11)-ROW($V$5))*7+(COLUMN(Y11)-COLUMN($V$5)+1)),"",$V$3-WEEKDAY($V$3,1)+(ROW(Y11)-ROW($V$5))*7+(COLUMN(Y11)-COLUMN($V$5)+1))</f>
        <v/>
      </c>
      <c r="Z11" s="263">
        <f>IF(MONTH($V$3)&lt;&gt;MONTH($V$3-WEEKDAY($V$3,1)+(ROW(Z11)-ROW($V$5))*7+(COLUMN(Z11)-COLUMN($V$5)+1)),"",$V$3-WEEKDAY($V$3,1)+(ROW(Z11)-ROW($V$5))*7+(COLUMN(Z11)-COLUMN($V$5)+1))</f>
        <v/>
      </c>
      <c r="AA11" s="263">
        <f>IF(MONTH($V$3)&lt;&gt;MONTH($V$3-WEEKDAY($V$3,1)+(ROW(AA11)-ROW($V$5))*7+(COLUMN(AA11)-COLUMN($V$5)+1)),"",$V$3-WEEKDAY($V$3,1)+(ROW(AA11)-ROW($V$5))*7+(COLUMN(AA11)-COLUMN($V$5)+1))</f>
        <v/>
      </c>
      <c r="AB11" s="263">
        <f>IF(MONTH($V$3)&lt;&gt;MONTH($V$3-WEEKDAY($V$3,1)+(ROW(AB11)-ROW($V$5))*7+(COLUMN(AB11)-COLUMN($V$5)+1)),"",$V$3-WEEKDAY($V$3,1)+(ROW(AB11)-ROW($V$5))*7+(COLUMN(AB11)-COLUMN($V$5)+1))</f>
        <v/>
      </c>
      <c r="AC11" s="351" t="n"/>
      <c r="AD11" s="351" t="n"/>
      <c r="AE11" s="351" t="n"/>
      <c r="AF11" s="258" t="n"/>
      <c r="AJ11" s="252" t="n"/>
      <c r="AK11" s="252" t="n"/>
    </row>
    <row r="12" ht="27.75" customFormat="1" customHeight="1" s="2" thickBot="1">
      <c r="A12" s="266" t="inlineStr">
        <is>
          <t>Day Off</t>
        </is>
      </c>
      <c r="B12" s="267" t="inlineStr">
        <is>
          <t>Holiday Double</t>
        </is>
      </c>
      <c r="C12" s="139" t="inlineStr">
        <is>
          <t>Day of Week</t>
        </is>
      </c>
      <c r="D12" s="140" t="inlineStr">
        <is>
          <t>Time
In</t>
        </is>
      </c>
      <c r="E12" s="140" t="inlineStr">
        <is>
          <t>Time
Out</t>
        </is>
      </c>
      <c r="F12" s="141" t="n"/>
      <c r="G12" s="140" t="inlineStr">
        <is>
          <t>Time
In</t>
        </is>
      </c>
      <c r="H12" s="140" t="inlineStr">
        <is>
          <t>Time
Out</t>
        </is>
      </c>
      <c r="I12" s="142" t="inlineStr">
        <is>
          <t>Total
Hrs</t>
        </is>
      </c>
      <c r="J12" s="142" t="inlineStr">
        <is>
          <t>Location</t>
        </is>
      </c>
      <c r="K12" s="142" t="inlineStr">
        <is>
          <t>Supervisor</t>
        </is>
      </c>
      <c r="L12" s="142" t="inlineStr">
        <is>
          <t>Supervisor Approval</t>
        </is>
      </c>
      <c r="M12" s="140" t="inlineStr">
        <is>
          <t>Regular
Hrs</t>
        </is>
      </c>
      <c r="N12" s="140" t="inlineStr">
        <is>
          <t>Overtime
Hrs</t>
        </is>
      </c>
      <c r="O12" s="140" t="inlineStr">
        <is>
          <t>Hol Hrs</t>
        </is>
      </c>
      <c r="P12" s="140" t="inlineStr">
        <is>
          <t>Responsibilities</t>
        </is>
      </c>
      <c r="Q12" s="140" t="inlineStr">
        <is>
          <t>Risk</t>
        </is>
      </c>
      <c r="R12" s="140" t="inlineStr">
        <is>
          <t>Meals</t>
        </is>
      </c>
      <c r="S12" s="140" t="inlineStr">
        <is>
          <t>Vac Hrs</t>
        </is>
      </c>
      <c r="T12" s="143" t="inlineStr">
        <is>
          <t>Reason for Overtime</t>
        </is>
      </c>
      <c r="U12" s="144" t="inlineStr">
        <is>
          <t>Wkly Reg Avail</t>
        </is>
      </c>
      <c r="V12" s="351" t="inlineStr">
        <is>
          <t>Orig Reg</t>
        </is>
      </c>
      <c r="W12" s="351" t="inlineStr">
        <is>
          <t>Wkly OT Adj</t>
        </is>
      </c>
      <c r="X12" s="351" t="inlineStr">
        <is>
          <t>Week Start</t>
        </is>
      </c>
      <c r="Y12" s="351" t="inlineStr">
        <is>
          <t>Wk Hrs Before</t>
        </is>
      </c>
      <c r="Z12" s="351" t="n"/>
      <c r="AA12" s="351" t="n"/>
      <c r="AB12" s="351" t="n"/>
      <c r="AC12" s="351" t="n"/>
      <c r="AD12" s="351" t="n"/>
      <c r="AE12" s="351" t="n"/>
      <c r="AF12" s="351" t="n"/>
      <c r="AJ12" s="252" t="n"/>
      <c r="AK12" s="252" t="n"/>
    </row>
    <row r="13" hidden="1" ht="15.75" customHeight="1" s="348" thickBot="1">
      <c r="A13" s="268" t="n"/>
      <c r="B13" s="351" t="n"/>
      <c r="C13" s="145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146" t="n"/>
      <c r="U13" s="351" t="n"/>
      <c r="V13" s="351" t="n"/>
      <c r="W13" s="351" t="n"/>
      <c r="X13" s="351" t="n"/>
      <c r="Y13" s="351" t="n"/>
      <c r="Z13" s="351" t="n"/>
      <c r="AA13" s="351" t="n"/>
      <c r="AB13" s="351" t="n"/>
      <c r="AC13" s="351" t="n"/>
      <c r="AD13" s="351" t="n"/>
      <c r="AE13" s="351" t="n"/>
      <c r="AF13" s="351" t="n"/>
    </row>
    <row r="14" ht="24" customHeight="1" s="348" thickBot="1">
      <c r="A14" s="147" t="inlineStr">
        <is>
          <t>On Day</t>
        </is>
      </c>
      <c r="B14" s="269" t="n"/>
      <c r="C14" s="88">
        <f>M10</f>
        <v/>
      </c>
      <c r="D14" s="54" t="n"/>
      <c r="E14" s="148">
        <f>IF(D14="", "",
 IF(D14=TIME(0,0,0), 0,
 IF(AND(D14&gt;=TIME(0,0,1), D14&lt;=TIME(2,0,0)), TIME(7,0,0),
 IF(AND(D14&gt;=TIME(6,0,0), D14&lt;=TIME(8,0,0)), TIME(12,0,0),
 IF(AND(D14&gt;TIME(8,0,0), D14&lt;=TIME(13,59,0)), TIME(15,0,0),
 IF(AND(D14&gt;=TIME(14,0,0), D14&lt;=TIME(17,59,0)), TIME(21,0,0),
 IF(AND(D14&gt;=TIME(18,0,0), D14&lt;=TIME(21,59,0)), TIME(0,0,0),
 IF(AND(D14&gt;=TIME(22,0,0), D14&lt;=TIME(23,59,59)), TIME(7,0,0), ""))))))))</f>
        <v/>
      </c>
      <c r="F14" s="149" t="n"/>
      <c r="G14" s="148">
        <f>IF(AND(D14&gt;=TIME(6,0,0),D14&lt;=TIME(8,0,0)),E14,"")</f>
        <v/>
      </c>
      <c r="H14" s="54" t="n"/>
      <c r="I14" s="55">
        <f>ROUND(IF(OR(D14="",E14="",E14=0),0,IF(H14="",MOD(E14-D14,1)*24,MOD(H14-D14,1)*24)),2)</f>
        <v/>
      </c>
      <c r="J14" s="150" t="n"/>
      <c r="K14" s="270" t="n"/>
      <c r="L14" s="271" t="n"/>
      <c r="M14" s="272">
        <f>MAX(0,V14-W14)</f>
        <v/>
      </c>
      <c r="N14" s="56">
        <f>(IF(OR($C14="",$D14=""),0,
 IF(OR($A14="Holiday",$A15="Holiday"),
    IF(ISNUMBER(MATCH(TRIM($B14),{"Phagwah","Good Friday","Easter Monday","Labour Day","Christmas","Eid ul Azha","Romans-2","Globe-12","Neptune P1"},0)),0,$I14),
 IF(AND(NOT(OR($A14="Annual Leave",$A15="Annual Leave")),$A14="Off day"),$I14,
  MAX(0,$I14-$V14)
  ))))+W14</f>
        <v/>
      </c>
      <c r="O14" s="56">
        <f>IF(AND(OR($A14="Holiday",$A15="Holiday"),
        ISNUMBER(MATCH(TRIM($B14),{"Phagwah","Good Friday","Easter Monday","Labour Day","Christmas","Eid ul Azha","Romans-2","Globe-12","Neptune P1"},0))),
   $I14,0)</f>
        <v/>
      </c>
      <c r="P14" s="56">
        <f>IF(OR($O$7="Canteen",$O$7="Head Office"),0,IF($I14&lt;=0,0,IF(OR(OR(TRIM($J14)="Hebrews",TRIM($J14)="Romans",TRIM($J14)="Romans-2",TRIM($J14)="Globe",TRIM($J14)="Globe-12",TRIM($J14)="Neptune P1"),AND($I15&gt;0,OR(TRIM($J15)="Hebrews",TRIM($J15)="Romans",TRIM($J15)="Romans-2",TRIM($J15)="Globe",TRIM($J15)="Globe-12",TRIM($J15)="Neptune P1"))),1,0)))</f>
        <v/>
      </c>
      <c r="Q14" s="57" t="n"/>
      <c r="R14" s="56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IF($I14&gt;0,1,0),
      0
   ),
0))</f>
        <v/>
      </c>
      <c r="S14" s="56">
        <f>IF(OR($A14="Annual Leave",$A15="Annual Leave"),IF($A14="Annual Leave",8,0),0)</f>
        <v/>
      </c>
      <c r="T14" s="58" t="n"/>
      <c r="U14" s="144">
        <f>MAX(0,40-Y14)</f>
        <v/>
      </c>
      <c r="V14" s="151">
        <f>IF(OR($C14="",$D14=""),0,
 IF(OR($A14="Holiday",$A15="Holiday"),0,
 IF(AND(NOT(OR($A14="Annual Leave",$A15="Annual Leave")),$A14="Off day"),0,
  IF($I14+$I15&gt;=8,IF($I14&gt;=8,8,$I14),$I14)
  )))</f>
        <v/>
      </c>
      <c r="W14" s="151">
        <f>MAX(0,V14-U14)</f>
        <v/>
      </c>
      <c r="X14" s="151">
        <f>IF(C14="","",C14-WEEKDAY(C14,1)+1)</f>
        <v/>
      </c>
      <c r="Y14" s="151">
        <f>IF(X14=X14,$L$11,0)</f>
        <v/>
      </c>
      <c r="Z14" s="151" t="n"/>
      <c r="AA14" s="151" t="n"/>
      <c r="AB14" s="151" t="n"/>
      <c r="AC14" s="351" t="n"/>
      <c r="AD14" s="351" t="n"/>
      <c r="AE14" s="351" t="n"/>
      <c r="AF14" s="351" t="n"/>
    </row>
    <row r="15" ht="24" customHeight="1" s="348" thickBot="1">
      <c r="A15" s="147" t="inlineStr">
        <is>
          <t>On Day</t>
        </is>
      </c>
      <c r="B15" s="269" t="n"/>
      <c r="C15" s="89">
        <f>C14</f>
        <v/>
      </c>
      <c r="D15" s="59" t="n"/>
      <c r="E15" s="152">
        <f>IF(D15="", "",
 IF(D15=TIME(0,0,0), 0,
 IF(AND(D15&gt;=TIME(0,0,1), D15&lt;=TIME(2,0,0)), TIME(7,0,0),
 IF(AND(D15&gt;=TIME(6,0,0), D15&lt;=TIME(8,0,0)), TIME(12,0,0),
 IF(AND(D15&gt;TIME(8,0,0), D15&lt;=TIME(13,59,0)), TIME(15,0,0),
 IF(AND(D15&gt;=TIME(14,0,0), D15&lt;=TIME(17,59,0)), TIME(21,0,0),
 IF(AND(D15&gt;=TIME(18,0,0), D15&lt;=TIME(21,59,0)), TIME(0,0,0),
 IF(AND(D15&gt;=TIME(22,0,0), D15&lt;=TIME(23,59,59)), TIME(7,0,0), ""))))))))</f>
        <v/>
      </c>
      <c r="F15" s="153" t="n"/>
      <c r="G15" s="152">
        <f>IF(AND(D15&gt;=TIME(6,0,0),D15&lt;=TIME(8,0,0)),E15,"")</f>
        <v/>
      </c>
      <c r="H15" s="59" t="n"/>
      <c r="I15" s="60">
        <f>ROUND(IF(OR(D15="",E15="",E15=0),0,IF(H15="",MOD(E15-D15,1)*24,MOD(H15-D15,1)*24)),2)</f>
        <v/>
      </c>
      <c r="J15" s="150" t="n"/>
      <c r="K15" s="270" t="n"/>
      <c r="L15" s="271" t="n"/>
      <c r="M15" s="272">
        <f>MAX(0,V15-W15)</f>
        <v/>
      </c>
      <c r="N15" s="61">
        <f>(IF(OR($C15="",$D15=""),0,
 IF(OR($A14="Holiday",$A15="Holiday"),
    IF(ISNUMBER(MATCH(TRIM($B15),{"Phagwah","Good Friday","Easter Monday","Labour Day","Christmas","Eid ul Azha","Romans-2","Globe-12","Neptune P1"},0)),0,$I15),
 IF(AND(NOT(OR($A14="Annual Leave",$A15="Annual Leave")),$A15="Off day"),$I15,
  MAX(0,$I15-$V15)
  ))))+W15</f>
        <v/>
      </c>
      <c r="O15" s="61">
        <f>IF(AND(OR($A14="Holiday",$A15="Holiday"),
        ISNUMBER(MATCH(TRIM($B15),{"Phagwah","Good Friday","Easter Monday","Labour Day","Christmas","Eid ul Azha","Romans-2","Globe-12","Neptune P1"},0))),
   $I15,0)</f>
        <v/>
      </c>
      <c r="P15" s="61">
        <f>IF(OR($O$7="Canteen",$O$7="Head Office"),0,IF($I15&lt;=0,0,IF(AND($I14&lt;=0,OR(TRIM($J15)="Hebrews",TRIM($J15)="Romans",TRIM($J15)="Romans-2",TRIM($J15)="Globe",TRIM($J15)="Globe-12",TRIM($J15)="Neptune P1")),1,0)))</f>
        <v/>
      </c>
      <c r="Q15" s="62" t="n"/>
      <c r="R15" s="61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IF(AND($I14=0,$I15&gt;0),1,0),
      0
   ),
0))</f>
        <v/>
      </c>
      <c r="S15" s="61">
        <f>IF(OR($A14="Annual Leave",$A15="Annual Leave"),IF(AND($A14&lt;&gt;"Annual Leave",$A15="Annual Leave"),8,0),0)</f>
        <v/>
      </c>
      <c r="T15" s="63" t="n"/>
      <c r="U15" s="144">
        <f>MAX(0,40-Y15)</f>
        <v/>
      </c>
      <c r="V15" s="151">
        <f>IF(OR($C15="",$D15=""),0,
 IF(OR($A14="Holiday",$A15="Holiday"),0,
 IF(AND(NOT(OR($A14="Annual Leave",$A15="Annual Leave")),$A15="Off day"),0,
  IF($I14+$I15&gt;=8,IF($I14&gt;=8,0,8-$I14),$I15)
  )))</f>
        <v/>
      </c>
      <c r="W15" s="151">
        <f>MAX(0,V15-U15)</f>
        <v/>
      </c>
      <c r="X15" s="151">
        <f>IF(C15="","",C15-WEEKDAY(C15,1)+1)</f>
        <v/>
      </c>
      <c r="Y15" s="151">
        <f>SUMPRODUCT(($X$14:$X14=X15)*(($V$14:$V14)+($O$14:$O14)))+IF(X15=X14,$L$11,0)</f>
        <v/>
      </c>
      <c r="Z15" s="151" t="n"/>
      <c r="AA15" s="151" t="n"/>
      <c r="AB15" s="151" t="n"/>
      <c r="AC15" s="351" t="n"/>
      <c r="AD15" s="351" t="n"/>
      <c r="AE15" s="351" t="n"/>
      <c r="AF15" s="351" t="n"/>
    </row>
    <row r="16" ht="24" customHeight="1" s="348" thickBot="1">
      <c r="A16" s="154" t="inlineStr">
        <is>
          <t>On Day</t>
        </is>
      </c>
      <c r="B16" s="273" t="n"/>
      <c r="C16" s="90">
        <f>C14+1</f>
        <v/>
      </c>
      <c r="D16" s="8" t="n"/>
      <c r="E16" s="155">
        <f>IF(D16="", "",
 IF(D16=TIME(0,0,0), 0,
 IF(AND(D16&gt;=TIME(0,0,1), D16&lt;=TIME(2,0,0)), TIME(7,0,0),
 IF(AND(D16&gt;=TIME(6,0,0), D16&lt;=TIME(8,0,0)), TIME(12,0,0),
 IF(AND(D16&gt;TIME(8,0,0), D16&lt;=TIME(13,59,0)), TIME(15,0,0),
 IF(AND(D16&gt;=TIME(14,0,0), D16&lt;=TIME(17,59,0)), TIME(21,0,0),
 IF(AND(D16&gt;=TIME(18,0,0), D16&lt;=TIME(21,59,0)), TIME(0,0,0),
 IF(AND(D16&gt;=TIME(22,0,0), D16&lt;=TIME(23,59,59)), TIME(7,0,0), ""))))))))</f>
        <v/>
      </c>
      <c r="F16" s="156" t="n"/>
      <c r="G16" s="155">
        <f>IF(AND(D16&gt;=TIME(6,0,0),D16&lt;=TIME(8,0,0)),E16,"")</f>
        <v/>
      </c>
      <c r="H16" s="8" t="n"/>
      <c r="I16" s="30">
        <f>ROUND(IF(OR(D16="",E16="",E16=0),0,IF(H16="",MOD(E16-D16,1)*24,MOD(H16-D16,1)*24)),2)</f>
        <v/>
      </c>
      <c r="J16" s="157" t="n"/>
      <c r="K16" s="274" t="n"/>
      <c r="L16" s="271" t="n"/>
      <c r="M16" s="275">
        <f>MAX(0,V16-W16)</f>
        <v/>
      </c>
      <c r="N16" s="9">
        <f>(IF(OR($C16="",$D16=""),0,
 IF(OR($A16="Holiday",$A17="Holiday"),
    IF(ISNUMBER(MATCH(TRIM($B16),{"Phagwah","Good Friday","Easter Monday","Labour Day","Christmas","Eid ul Azha","Romans-2","Globe-12","Neptune P1"},0)),0,$I16),
 IF(AND(NOT(OR($A16="Annual Leave",$A17="Annual Leave")),$A16="Off day"),$I16,
  MAX(0,$I16-$V16)
  ))))+W16</f>
        <v/>
      </c>
      <c r="O16" s="9">
        <f>IF(AND(OR($A16="Holiday",$A17="Holiday"),
        ISNUMBER(MATCH(TRIM($B16),{"Phagwah","Good Friday","Easter Monday","Labour Day","Christmas","Eid ul Azha","Romans-2","Globe-12","Neptune P1"},0))),
   $I16,0)</f>
        <v/>
      </c>
      <c r="P16" s="9">
        <f>IF(OR($O$7="Canteen",$O$7="Head Office"),0,IF($I16&lt;=0,0,IF(OR(OR(TRIM($J16)="Hebrews",TRIM($J16)="Romans",TRIM($J16)="Romans-2",TRIM($J16)="Globe",TRIM($J16)="Globe-12",TRIM($J16)="Neptune P1"),AND($I17&gt;0,OR(TRIM($J17)="Hebrews",TRIM($J17)="Romans",TRIM($J17)="Romans-2",TRIM($J17)="Globe",TRIM($J17)="Globe-12",TRIM($J17)="Neptune P1"))),1,0)))</f>
        <v/>
      </c>
      <c r="Q16" s="10" t="n"/>
      <c r="R16" s="9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IF($I16&gt;0,1,0),
      0
   ),
0))</f>
        <v/>
      </c>
      <c r="S16" s="9">
        <f>IF(OR($A16="Annual Leave",$A17="Annual Leave"),IF($A16="Annual Leave",8,0),0)</f>
        <v/>
      </c>
      <c r="T16" s="91" t="n"/>
      <c r="U16" s="144">
        <f>MAX(0,40-Y16)</f>
        <v/>
      </c>
      <c r="V16" s="351">
        <f>IF(OR($C16="",$D16=""),0,
 IF(OR($A16="Holiday",$A17="Holiday"),0,
 IF(AND(NOT(OR($A16="Annual Leave",$A17="Annual Leave")),$A16="Off day"),0,
  IF($I16+$I17&gt;=8,IF($I16&gt;=8,8,$I16),$I16)
  )))</f>
        <v/>
      </c>
      <c r="W16" s="351">
        <f>MAX(0,V16-U16)</f>
        <v/>
      </c>
      <c r="X16" s="351">
        <f>IF(C16="","",C16-WEEKDAY(C16,1)+1)</f>
        <v/>
      </c>
      <c r="Y16" s="351">
        <f>SUMPRODUCT(($X$14:$X15=X16)*(($V$14:$V15)+($O$14:$O15)))+IF(X16=X14,$L$11,0)</f>
        <v/>
      </c>
      <c r="Z16" s="351" t="n"/>
      <c r="AA16" s="351" t="n"/>
      <c r="AB16" s="351" t="n"/>
      <c r="AC16" s="351" t="n"/>
      <c r="AD16" s="351" t="n"/>
      <c r="AE16" s="351" t="n"/>
      <c r="AF16" s="351" t="n"/>
    </row>
    <row r="17" ht="24" customHeight="1" s="348" thickBot="1">
      <c r="A17" s="154" t="inlineStr">
        <is>
          <t>On Day</t>
        </is>
      </c>
      <c r="B17" s="273" t="n"/>
      <c r="C17" s="90">
        <f>C16</f>
        <v/>
      </c>
      <c r="D17" s="276" t="n"/>
      <c r="E17" s="277">
        <f>IF(D17="", "",
 IF(D17=TIME(0,0,0), 0,
 IF(AND(D17&gt;=TIME(0,0,1), D17&lt;=TIME(2,0,0)), TIME(7,0,0),
 IF(AND(D17&gt;=TIME(6,0,0), D17&lt;=TIME(8,0,0)), TIME(12,0,0),
 IF(AND(D17&gt;TIME(8,0,0), D17&lt;=TIME(13,59,0)), TIME(15,0,0),
 IF(AND(D17&gt;=TIME(14,0,0), D17&lt;=TIME(17,59,0)), TIME(21,0,0),
 IF(AND(D17&gt;=TIME(18,0,0), D17&lt;=TIME(21,59,0)), TIME(0,0,0),
 IF(AND(D17&gt;=TIME(22,0,0), D17&lt;=TIME(23,59,59)), TIME(7,0,0), ""))))))))</f>
        <v/>
      </c>
      <c r="F17" s="156" t="n"/>
      <c r="G17" s="277">
        <f>IF(AND(D17&gt;=TIME(6,0,0),D17&lt;=TIME(8,0,0)),E17,"")</f>
        <v/>
      </c>
      <c r="H17" s="276" t="n"/>
      <c r="I17" s="30">
        <f>ROUND(IF(OR(D17="",E17="",E17=0),0,IF(H17="",MOD(E17-D17,1)*24,MOD(H17-D17,1)*24)),2)</f>
        <v/>
      </c>
      <c r="J17" s="158" t="n"/>
      <c r="K17" s="274" t="n"/>
      <c r="L17" s="271" t="n"/>
      <c r="M17" s="275">
        <f>MAX(0,V17-W17)</f>
        <v/>
      </c>
      <c r="N17" s="278">
        <f>(IF(OR($C17="",$D17=""),0,
 IF(OR($A16="Holiday",$A17="Holiday"),
    IF(ISNUMBER(MATCH(TRIM($B17),{"Phagwah","Good Friday","Easter Monday","Labour Day","Christmas","Eid ul Azha","Romans-2","Globe-12","Neptune P1"},0)),0,$I17),
 IF(AND(NOT(OR($A16="Annual Leave",$A17="Annual Leave")),$A17="Off day"),$I17,
  MAX(0,$I17-$V17)
  ))))+W17</f>
        <v/>
      </c>
      <c r="O17" s="278">
        <f>IF(AND(OR($A16="Holiday",$A17="Holiday"),
        ISNUMBER(MATCH(TRIM($B17),{"Phagwah","Good Friday","Easter Monday","Labour Day","Christmas","Eid ul Azha","Romans-2","Globe-12","Neptune P1"},0))),
   $I17,0)</f>
        <v/>
      </c>
      <c r="P17" s="278">
        <f>IF(OR($O$7="Canteen",$O$7="Head Office"),0,IF($I17&lt;=0,0,IF(AND($I16&lt;=0,OR(TRIM($J17)="Hebrews",TRIM($J17)="Romans",TRIM($J17)="Romans-2",TRIM($J17)="Globe",TRIM($J17)="Globe-12",TRIM($J17)="Neptune P1")),1,0)))</f>
        <v/>
      </c>
      <c r="Q17" s="279" t="n"/>
      <c r="R17" s="278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IF(AND($I16=0,$I17&gt;0),1,0),
      0
   ),
0))</f>
        <v/>
      </c>
      <c r="S17" s="278">
        <f>IF(OR($A16="Annual Leave",$A17="Annual Leave"),IF(AND($A16&lt;&gt;"Annual Leave",$A17="Annual Leave"),8,0),0)</f>
        <v/>
      </c>
      <c r="T17" s="280" t="n"/>
      <c r="U17" s="144">
        <f>MAX(0,40-Y17)</f>
        <v/>
      </c>
      <c r="V17" s="351">
        <f>IF(OR($C17="",$D17=""),0,
 IF(OR($A16="Holiday",$A17="Holiday"),0,
 IF(AND(NOT(OR($A16="Annual Leave",$A17="Annual Leave")),$A17="Off day"),0,
  IF($I16+$I17&gt;=8,IF($I16&gt;=8,0,8-$I16),$I17)
  )))</f>
        <v/>
      </c>
      <c r="W17" s="351">
        <f>MAX(0,V17-U17)</f>
        <v/>
      </c>
      <c r="X17" s="351">
        <f>IF(C17="","",C17-WEEKDAY(C17,1)+1)</f>
        <v/>
      </c>
      <c r="Y17" s="351">
        <f>SUMPRODUCT(($X$14:$X16=X17)*(($V$14:$V16)+($O$14:$O16)))+IF(X17=X14,$L$11,0)</f>
        <v/>
      </c>
      <c r="Z17" s="351" t="n"/>
      <c r="AA17" s="351" t="n"/>
      <c r="AB17" s="351" t="n"/>
      <c r="AC17" s="351" t="n"/>
      <c r="AD17" s="351" t="n"/>
      <c r="AE17" s="351" t="n"/>
      <c r="AF17" s="351" t="n"/>
    </row>
    <row r="18" ht="24" customHeight="1" s="348" thickBot="1">
      <c r="A18" s="159" t="inlineStr">
        <is>
          <t>On Day</t>
        </is>
      </c>
      <c r="B18" s="281" t="n"/>
      <c r="C18" s="92">
        <f>C16+1</f>
        <v/>
      </c>
      <c r="D18" s="31" t="n"/>
      <c r="E18" s="160">
        <f>IF(D18="", "",
 IF(D18=TIME(0,0,0), 0,
 IF(AND(D18&gt;=TIME(0,0,1), D18&lt;=TIME(2,0,0)), TIME(7,0,0),
 IF(AND(D18&gt;=TIME(6,0,0), D18&lt;=TIME(8,0,0)), TIME(12,0,0),
 IF(AND(D18&gt;TIME(8,0,0), D18&lt;=TIME(13,59,0)), TIME(15,0,0),
 IF(AND(D18&gt;=TIME(14,0,0), D18&lt;=TIME(17,59,0)), TIME(21,0,0),
 IF(AND(D18&gt;=TIME(18,0,0), D18&lt;=TIME(21,59,0)), TIME(0,0,0),
 IF(AND(D18&gt;=TIME(22,0,0), D18&lt;=TIME(23,59,59)), TIME(7,0,0), ""))))))))</f>
        <v/>
      </c>
      <c r="F18" s="161" t="n"/>
      <c r="G18" s="160">
        <f>IF(AND(D18&gt;=TIME(6,0,0),D18&lt;=TIME(8,0,0)),E18,"")</f>
        <v/>
      </c>
      <c r="H18" s="31" t="n"/>
      <c r="I18" s="32">
        <f>ROUND(IF(OR(D18="",E18="",E18=0),0,IF(H18="",MOD(E18-D18,1)*24,MOD(H18-D18,1)*24)),2)</f>
        <v/>
      </c>
      <c r="J18" s="162" t="n"/>
      <c r="K18" s="282" t="n"/>
      <c r="L18" s="271" t="n"/>
      <c r="M18" s="283">
        <f>MAX(0,V18-W18)</f>
        <v/>
      </c>
      <c r="N18" s="33">
        <f>(IF(OR($C18="",$D18=""),0,
 IF(OR($A18="Holiday",$A19="Holiday"),
    IF(ISNUMBER(MATCH(TRIM($B18),{"Phagwah","Good Friday","Easter Monday","Labour Day","Christmas","Eid ul Azha","Romans-2","Globe-12","Neptune P1"},0)),0,$I18),
 IF(AND(NOT(OR($A18="Annual Leave",$A19="Annual Leave")),$A18="Off day"),$I18,
  MAX(0,$I18-$V18)
  ))))+W18</f>
        <v/>
      </c>
      <c r="O18" s="33">
        <f>IF(AND(OR($A18="Holiday",$A19="Holiday"),
        ISNUMBER(MATCH(TRIM($B18),{"Phagwah","Good Friday","Easter Monday","Labour Day","Christmas","Eid ul Azha","Romans-2","Globe-12","Neptune P1"},0))),
   $I18,0)</f>
        <v/>
      </c>
      <c r="P18" s="33">
        <f>IF(OR($O$7="Canteen",$O$7="Head Office"),0,IF($I18&lt;=0,0,IF(OR(OR(TRIM($J18)="Hebrews",TRIM($J18)="Romans",TRIM($J18)="Romans-2",TRIM($J18)="Globe",TRIM($J18)="Globe-12",TRIM($J18)="Neptune P1"),AND($I19&gt;0,OR(TRIM($J19)="Hebrews",TRIM($J19)="Romans",TRIM($J19)="Romans-2",TRIM($J19)="Globe",TRIM($J19)="Globe-12",TRIM($J19)="Neptune P1"))),1,0)))</f>
        <v/>
      </c>
      <c r="Q18" s="34" t="n"/>
      <c r="R18" s="33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IF($I18&gt;0,1,0),
      0
   ),
0))</f>
        <v/>
      </c>
      <c r="S18" s="33">
        <f>IF(OR($A18="Annual Leave",$A19="Annual Leave"),IF($A18="Annual Leave",8,0),0)</f>
        <v/>
      </c>
      <c r="T18" s="35" t="n"/>
      <c r="U18" s="144">
        <f>MAX(0,40-Y18)</f>
        <v/>
      </c>
      <c r="V18" s="351">
        <f>IF(OR($C18="",$D18=""),0,
 IF(OR($A18="Holiday",$A19="Holiday"),0,
 IF(AND(NOT(OR($A18="Annual Leave",$A19="Annual Leave")),$A18="Off day"),0,
  IF($I18+$I19&gt;=8,IF($I18&gt;=8,8,$I18),$I18)
  )))</f>
        <v/>
      </c>
      <c r="W18" s="351">
        <f>MAX(0,V18-U18)</f>
        <v/>
      </c>
      <c r="X18" s="351">
        <f>IF(C18="","",C18-WEEKDAY(C18,1)+1)</f>
        <v/>
      </c>
      <c r="Y18" s="351">
        <f>SUMPRODUCT(($X$14:$X17=X18)*(($V$14:$V17)+($O$14:$O17)))+IF(X18=X14,$L$11,0)</f>
        <v/>
      </c>
      <c r="Z18" s="351" t="n"/>
      <c r="AA18" s="351" t="n"/>
      <c r="AB18" s="351" t="n"/>
      <c r="AC18" s="351" t="n"/>
      <c r="AD18" s="351" t="n"/>
      <c r="AE18" s="351" t="n"/>
      <c r="AF18" s="351" t="n"/>
    </row>
    <row r="19" ht="24" customHeight="1" s="348" thickBot="1">
      <c r="A19" s="159" t="inlineStr">
        <is>
          <t>On Day</t>
        </is>
      </c>
      <c r="B19" s="281" t="n"/>
      <c r="C19" s="93">
        <f>C18</f>
        <v/>
      </c>
      <c r="D19" s="36" t="n"/>
      <c r="E19" s="163">
        <f>IF(D19="", "",
 IF(D19=TIME(0,0,0), 0,
 IF(AND(D19&gt;=TIME(0,0,1), D19&lt;=TIME(2,0,0)), TIME(7,0,0),
 IF(AND(D19&gt;=TIME(6,0,0), D19&lt;=TIME(8,0,0)), TIME(12,0,0),
 IF(AND(D19&gt;TIME(8,0,0), D19&lt;=TIME(13,59,0)), TIME(15,0,0),
 IF(AND(D19&gt;=TIME(14,0,0), D19&lt;=TIME(17,59,0)), TIME(21,0,0),
 IF(AND(D19&gt;=TIME(18,0,0), D19&lt;=TIME(21,59,0)), TIME(0,0,0),
 IF(AND(D19&gt;=TIME(22,0,0), D19&lt;=TIME(23,59,59)), TIME(7,0,0), ""))))))))</f>
        <v/>
      </c>
      <c r="F19" s="164" t="n"/>
      <c r="G19" s="163">
        <f>IF(AND(D19&gt;=TIME(6,0,0),D19&lt;=TIME(8,0,0)),E19,"")</f>
        <v/>
      </c>
      <c r="H19" s="36" t="n"/>
      <c r="I19" s="37">
        <f>ROUND(IF(OR(D19="",E19="",E19=0),0,IF(H19="",MOD(E19-D19,1)*24,MOD(H19-D19,1)*24)),2)</f>
        <v/>
      </c>
      <c r="J19" s="162" t="n"/>
      <c r="K19" s="282" t="n"/>
      <c r="L19" s="271" t="n"/>
      <c r="M19" s="283">
        <f>MAX(0,V19-W19)</f>
        <v/>
      </c>
      <c r="N19" s="38">
        <f>(IF(OR($C19="",$D19=""),0,
 IF(OR($A18="Holiday",$A19="Holiday"),
    IF(ISNUMBER(MATCH(TRIM($B19),{"Phagwah","Good Friday","Easter Monday","Labour Day","Christmas","Eid ul Azha","Romans-2","Globe-12","Neptune P1"},0)),0,$I19),
 IF(AND(NOT(OR($A18="Annual Leave",$A19="Annual Leave")),$A19="Off day"),$I19,
  MAX(0,$I19-$V19)
  ))))+W19</f>
        <v/>
      </c>
      <c r="O19" s="38">
        <f>IF(AND(OR($A18="Holiday",$A19="Holiday"),
        ISNUMBER(MATCH(TRIM($B19),{"Phagwah","Good Friday","Easter Monday","Labour Day","Christmas","Eid ul Azha","Romans-2","Globe-12","Neptune P1"},0))),
   $I19,0)</f>
        <v/>
      </c>
      <c r="P19" s="38">
        <f>IF(OR($O$7="Canteen",$O$7="Head Office"),0,IF($I19&lt;=0,0,IF(AND($I18&lt;=0,OR(TRIM($J19)="Hebrews",TRIM($J19)="Romans",TRIM($J19)="Romans-2",TRIM($J19)="Globe",TRIM($J19)="Globe-12",TRIM($J19)="Neptune P1")),1,0)))</f>
        <v/>
      </c>
      <c r="Q19" s="39" t="n"/>
      <c r="R19" s="38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IF(AND($I18=0,$I19&gt;0),1,0),
      0
   ),
0))</f>
        <v/>
      </c>
      <c r="S19" s="38">
        <f>IF(OR($A18="Annual Leave",$A19="Annual Leave"),IF(AND($A18&lt;&gt;"Annual Leave",$A19="Annual Leave"),8,0),0)</f>
        <v/>
      </c>
      <c r="T19" s="40" t="n"/>
      <c r="U19" s="144">
        <f>MAX(0,40-Y19)</f>
        <v/>
      </c>
      <c r="V19" s="351">
        <f>IF(OR($C19="",$D19=""),0,
 IF(OR($A18="Holiday",$A19="Holiday"),0,
 IF(AND(NOT(OR($A18="Annual Leave",$A19="Annual Leave")),$A19="Off day"),0,
  IF($I18+$I19&gt;=8,IF($I18&gt;=8,0,8-$I18),$I19)
  )))</f>
        <v/>
      </c>
      <c r="W19" s="351">
        <f>MAX(0,V19-U19)</f>
        <v/>
      </c>
      <c r="X19" s="351">
        <f>IF(C19="","",C19-WEEKDAY(C19,1)+1)</f>
        <v/>
      </c>
      <c r="Y19" s="351">
        <f>SUMPRODUCT(($X$14:$X18=X19)*(($V$14:$V18)+($O$14:$O18)))+IF(X19=X14,$L$11,0)</f>
        <v/>
      </c>
      <c r="Z19" s="351" t="n"/>
      <c r="AA19" s="351" t="n"/>
      <c r="AB19" s="351" t="n"/>
      <c r="AC19" s="351" t="n"/>
      <c r="AD19" s="351" t="n"/>
      <c r="AE19" s="351" t="n"/>
      <c r="AF19" s="351" t="n"/>
    </row>
    <row r="20" ht="24" customHeight="1" s="348" thickBot="1">
      <c r="A20" s="165" t="inlineStr">
        <is>
          <t>On Day</t>
        </is>
      </c>
      <c r="B20" s="284" t="n"/>
      <c r="C20" s="94">
        <f>C18+1</f>
        <v/>
      </c>
      <c r="D20" s="41" t="n"/>
      <c r="E20" s="166">
        <f>IF(D20="", "",
 IF(D20=TIME(0,0,0), 0,
 IF(AND(D20&gt;=TIME(0,0,1), D20&lt;=TIME(2,0,0)), TIME(7,0,0),
 IF(AND(D20&gt;=TIME(6,0,0), D20&lt;=TIME(8,0,0)), TIME(12,0,0),
 IF(AND(D20&gt;TIME(8,0,0), D20&lt;=TIME(13,59,0)), TIME(15,0,0),
 IF(AND(D20&gt;=TIME(14,0,0), D20&lt;=TIME(17,59,0)), TIME(21,0,0),
 IF(AND(D20&gt;=TIME(18,0,0), D20&lt;=TIME(21,59,0)), TIME(0,0,0),
 IF(AND(D20&gt;=TIME(22,0,0), D20&lt;=TIME(23,59,59)), TIME(7,0,0), ""))))))))</f>
        <v/>
      </c>
      <c r="F20" s="167" t="n"/>
      <c r="G20" s="166">
        <f>IF(AND(D20&gt;=TIME(6,0,0),D20&lt;=TIME(8,0,0)),E20,"")</f>
        <v/>
      </c>
      <c r="H20" s="41" t="n"/>
      <c r="I20" s="95">
        <f>ROUND(IF(OR(D20="",E20="",E20=0),0,IF(H20="",MOD(E20-D20,1)*24,MOD(H20-D20,1)*24)),2)</f>
        <v/>
      </c>
      <c r="J20" s="168" t="n"/>
      <c r="K20" s="285" t="n"/>
      <c r="L20" s="271" t="n"/>
      <c r="M20" s="286">
        <f>MAX(0,V20-W20)</f>
        <v/>
      </c>
      <c r="N20" s="42">
        <f>(IF(OR($C20="",$D20=""),0,
 IF(OR($A20="Holiday",$A21="Holiday"),
    IF(ISNUMBER(MATCH(TRIM($B20),{"Phagwah","Good Friday","Easter Monday","Labour Day","Christmas","Eid ul Azha","Romans-2","Globe-12","Neptune P1"},0)),0,$I20),
 IF(AND(NOT(OR($A20="Annual Leave",$A21="Annual Leave")),$A20="Off day"),$I20,
  MAX(0,$I20-$V20)
  ))))+W20</f>
        <v/>
      </c>
      <c r="O20" s="42">
        <f>IF(AND(OR($A20="Holiday",$A21="Holiday"),
        ISNUMBER(MATCH(TRIM($B20),{"Phagwah","Good Friday","Easter Monday","Labour Day","Christmas","Eid ul Azha","Romans-2","Globe-12","Neptune P1"},0))),
   $I20,0)</f>
        <v/>
      </c>
      <c r="P20" s="42">
        <f>IF(OR($O$7="Canteen",$O$7="Head Office"),0,IF($I20&lt;=0,0,IF(OR(OR(TRIM($J20)="Hebrews",TRIM($J20)="Romans",TRIM($J20)="Romans-2",TRIM($J20)="Globe",TRIM($J20)="Globe-12",TRIM($J20)="Neptune P1"),AND($I21&gt;0,OR(TRIM($J21)="Hebrews",TRIM($J21)="Romans",TRIM($J21)="Romans-2",TRIM($J21)="Globe",TRIM($J21)="Globe-12",TRIM($J21)="Neptune P1"))),1,0)))</f>
        <v/>
      </c>
      <c r="Q20" s="43" t="n"/>
      <c r="R20" s="42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IF($I20&gt;0,1,0),
      0
   ),
0))</f>
        <v/>
      </c>
      <c r="S20" s="42">
        <f>IF(OR($A20="Annual Leave",$A21="Annual Leave"),IF($A20="Annual Leave",8,0),0)</f>
        <v/>
      </c>
      <c r="T20" s="96" t="n"/>
      <c r="U20" s="144">
        <f>MAX(0,40-Y20)</f>
        <v/>
      </c>
      <c r="V20" s="351">
        <f>IF(OR($C20="",$D20=""),0,
 IF(OR($A20="Holiday",$A21="Holiday"),0,
 IF(AND(NOT(OR($A20="Annual Leave",$A21="Annual Leave")),$A20="Off day"),0,
  IF($I20+$I21&gt;=8,IF($I20&gt;=8,8,$I20),$I20)
  )))</f>
        <v/>
      </c>
      <c r="W20" s="351">
        <f>MAX(0,V20-U20)</f>
        <v/>
      </c>
      <c r="X20" s="351">
        <f>IF(C20="","",C20-WEEKDAY(C20,1)+1)</f>
        <v/>
      </c>
      <c r="Y20" s="351">
        <f>SUMPRODUCT(($X$14:$X19=X20)*(($V$14:$V19)+($O$14:$O19)))+IF(X20=X14,$L$11,0)</f>
        <v/>
      </c>
      <c r="Z20" s="351" t="n"/>
      <c r="AA20" s="351" t="n"/>
      <c r="AB20" s="351" t="n"/>
      <c r="AC20" s="351" t="n"/>
      <c r="AD20" s="351" t="n"/>
      <c r="AE20" s="351" t="n"/>
      <c r="AF20" s="351" t="n"/>
    </row>
    <row r="21" ht="24" customHeight="1" s="348" thickBot="1">
      <c r="A21" s="165" t="inlineStr">
        <is>
          <t>On Day</t>
        </is>
      </c>
      <c r="B21" s="284" t="n"/>
      <c r="C21" s="94">
        <f>C20</f>
        <v/>
      </c>
      <c r="D21" s="287" t="n"/>
      <c r="E21" s="288">
        <f>IF(D21="", "",
 IF(D21=TIME(0,0,0), 0,
 IF(AND(D21&gt;=TIME(0,0,1), D21&lt;=TIME(2,0,0)), TIME(7,0,0),
 IF(AND(D21&gt;=TIME(6,0,0), D21&lt;=TIME(8,0,0)), TIME(12,0,0),
 IF(AND(D21&gt;TIME(8,0,0), D21&lt;=TIME(13,59,0)), TIME(15,0,0),
 IF(AND(D21&gt;=TIME(14,0,0), D21&lt;=TIME(17,59,0)), TIME(21,0,0),
 IF(AND(D21&gt;=TIME(18,0,0), D21&lt;=TIME(21,59,0)), TIME(0,0,0),
 IF(AND(D21&gt;=TIME(22,0,0), D21&lt;=TIME(23,59,59)), TIME(7,0,0), ""))))))))</f>
        <v/>
      </c>
      <c r="F21" s="167" t="n"/>
      <c r="G21" s="288">
        <f>IF(AND(D21&gt;=TIME(6,0,0),D21&lt;=TIME(8,0,0)),E21,"")</f>
        <v/>
      </c>
      <c r="H21" s="287" t="n"/>
      <c r="I21" s="95">
        <f>ROUND(IF(OR(D21="",E21="",E21=0),0,IF(H21="",MOD(E21-D21,1)*24,MOD(H21-D21,1)*24)),2)</f>
        <v/>
      </c>
      <c r="J21" s="169" t="n"/>
      <c r="K21" s="285" t="n"/>
      <c r="L21" s="271" t="n"/>
      <c r="M21" s="286">
        <f>MAX(0,V21-W21)</f>
        <v/>
      </c>
      <c r="N21" s="289">
        <f>(IF(OR($C21="",$D21=""),0,
 IF(OR($A20="Holiday",$A21="Holiday"),
    IF(ISNUMBER(MATCH(TRIM($B21),{"Phagwah","Good Friday","Easter Monday","Labour Day","Christmas","Eid ul Azha","Romans-2","Globe-12","Neptune P1"},0)),0,$I21),
 IF(AND(NOT(OR($A20="Annual Leave",$A21="Annual Leave")),$A21="Off day"),$I21,
  MAX(0,$I21-$V21)
  ))))+W21</f>
        <v/>
      </c>
      <c r="O21" s="289">
        <f>IF(AND(OR($A20="Holiday",$A21="Holiday"),
        ISNUMBER(MATCH(TRIM($B21),{"Phagwah","Good Friday","Easter Monday","Labour Day","Christmas","Eid ul Azha","Romans-2","Globe-12","Neptune P1"},0))),
   $I21,0)</f>
        <v/>
      </c>
      <c r="P21" s="289">
        <f>IF(OR($O$7="Canteen",$O$7="Head Office"),0,IF($I21&lt;=0,0,IF(AND($I20&lt;=0,OR(TRIM($J21)="Hebrews",TRIM($J21)="Romans",TRIM($J21)="Romans-2",TRIM($J21)="Globe",TRIM($J21)="Globe-12",TRIM($J21)="Neptune P1")),1,0)))</f>
        <v/>
      </c>
      <c r="Q21" s="290" t="n"/>
      <c r="R21" s="289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IF(AND($I20=0,$I21&gt;0),1,0),
      0
   ),
0))</f>
        <v/>
      </c>
      <c r="S21" s="289">
        <f>IF(OR($A20="Annual Leave",$A21="Annual Leave"),IF(AND($A20&lt;&gt;"Annual Leave",$A21="Annual Leave"),8,0),0)</f>
        <v/>
      </c>
      <c r="T21" s="291" t="n"/>
      <c r="U21" s="144">
        <f>MAX(0,40-Y21)</f>
        <v/>
      </c>
      <c r="V21" s="351">
        <f>IF(OR($C21="",$D21=""),0,
 IF(OR($A20="Holiday",$A21="Holiday"),0,
 IF(AND(NOT(OR($A20="Annual Leave",$A21="Annual Leave")),$A21="Off day"),0,
  IF($I20+$I21&gt;=8,IF($I20&gt;=8,0,8-$I20),$I21)
  )))</f>
        <v/>
      </c>
      <c r="W21" s="351">
        <f>MAX(0,V21-U21)</f>
        <v/>
      </c>
      <c r="X21" s="351">
        <f>IF(C21="","",C21-WEEKDAY(C21,1)+1)</f>
        <v/>
      </c>
      <c r="Y21" s="351">
        <f>SUMPRODUCT(($X$14:$X20=X21)*(($V$14:$V20)+($O$14:$O20)))+IF(X21=X14,$L$11,0)</f>
        <v/>
      </c>
      <c r="Z21" s="351" t="n"/>
      <c r="AA21" s="351" t="n"/>
      <c r="AB21" s="351" t="n"/>
      <c r="AC21" s="351" t="n"/>
      <c r="AD21" s="351" t="n"/>
      <c r="AE21" s="351" t="n"/>
      <c r="AF21" s="351" t="n"/>
    </row>
    <row r="22" ht="24" customHeight="1" s="348" thickBot="1">
      <c r="A22" s="170" t="inlineStr">
        <is>
          <t>On Day</t>
        </is>
      </c>
      <c r="B22" s="292" t="n"/>
      <c r="C22" s="97">
        <f>C20+1</f>
        <v/>
      </c>
      <c r="D22" s="44" t="n"/>
      <c r="E22" s="171">
        <f>IF(D22="", "",
 IF(D22=TIME(0,0,0), 0,
 IF(AND(D22&gt;=TIME(0,0,1), D22&lt;=TIME(2,0,0)), TIME(7,0,0),
 IF(AND(D22&gt;=TIME(6,0,0), D22&lt;=TIME(8,0,0)), TIME(12,0,0),
 IF(AND(D22&gt;TIME(8,0,0), D22&lt;=TIME(13,59,0)), TIME(15,0,0),
 IF(AND(D22&gt;=TIME(14,0,0), D22&lt;=TIME(17,59,0)), TIME(21,0,0),
 IF(AND(D22&gt;=TIME(18,0,0), D22&lt;=TIME(21,59,0)), TIME(0,0,0),
 IF(AND(D22&gt;=TIME(22,0,0), D22&lt;=TIME(23,59,59)), TIME(7,0,0), ""))))))))</f>
        <v/>
      </c>
      <c r="F22" s="172" t="n"/>
      <c r="G22" s="171">
        <f>IF(AND(D22&gt;=TIME(6,0,0),D22&lt;=TIME(8,0,0)),E22,"")</f>
        <v/>
      </c>
      <c r="H22" s="44" t="n"/>
      <c r="I22" s="45">
        <f>ROUND(IF(OR(D22="",E22="",E22=0),0,IF(H22="",MOD(E22-D22,1)*24,MOD(H22-D22,1)*24)),2)</f>
        <v/>
      </c>
      <c r="J22" s="173" t="n"/>
      <c r="K22" s="293" t="n"/>
      <c r="L22" s="271" t="n"/>
      <c r="M22" s="294">
        <f>MAX(0,V22-W22)</f>
        <v/>
      </c>
      <c r="N22" s="46">
        <f>(IF(OR($C22="",$D22=""),0,
 IF(OR($A22="Holiday",$A23="Holiday"),
    IF(ISNUMBER(MATCH(TRIM($B22),{"Phagwah","Good Friday","Easter Monday","Labour Day","Christmas","Eid ul Azha","Romans-2","Globe-12","Neptune P1"},0)),0,$I22),
 IF(AND(NOT(OR($A22="Annual Leave",$A23="Annual Leave")),$A22="Off day"),$I22,
  MAX(0,$I22-$V22)
  ))))+W22</f>
        <v/>
      </c>
      <c r="O22" s="46">
        <f>IF(AND(OR($A22="Holiday",$A23="Holiday"),
        ISNUMBER(MATCH(TRIM($B22),{"Phagwah","Good Friday","Easter Monday","Labour Day","Christmas","Eid ul Azha","Romans-2","Globe-12","Neptune P1"},0))),
   $I22,0)</f>
        <v/>
      </c>
      <c r="P22" s="46">
        <f>IF(OR($O$7="Canteen",$O$7="Head Office"),0,IF($I22&lt;=0,0,IF(OR(OR(TRIM($J22)="Hebrews",TRIM($J22)="Romans",TRIM($J22)="Romans-2",TRIM($J22)="Globe",TRIM($J22)="Globe-12",TRIM($J22)="Neptune P1"),AND($I23&gt;0,OR(TRIM($J23)="Hebrews",TRIM($J23)="Romans",TRIM($J23)="Romans-2",TRIM($J23)="Globe",TRIM($J23)="Globe-12",TRIM($J23)="Neptune P1"))),1,0)))</f>
        <v/>
      </c>
      <c r="Q22" s="47" t="n"/>
      <c r="R22" s="46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IF($I22&gt;0,1,0),
      0
   ),
0))</f>
        <v/>
      </c>
      <c r="S22" s="46">
        <f>IF(OR($A22="Annual Leave",$A23="Annual Leave"),IF($A22="Annual Leave",8,0),0)</f>
        <v/>
      </c>
      <c r="T22" s="48" t="n"/>
      <c r="U22" s="144">
        <f>MAX(0,40-Y22)</f>
        <v/>
      </c>
      <c r="V22" s="351">
        <f>IF(OR($C22="",$D22=""),0,
 IF(OR($A22="Holiday",$A23="Holiday"),0,
 IF(AND(NOT(OR($A22="Annual Leave",$A23="Annual Leave")),$A22="Off day"),0,
  IF($I22+$I23&gt;=8,IF($I22&gt;=8,8,$I22),$I22)
  )))</f>
        <v/>
      </c>
      <c r="W22" s="351">
        <f>MAX(0,V22-U22)</f>
        <v/>
      </c>
      <c r="X22" s="351">
        <f>IF(C22="","",C22-WEEKDAY(C22,1)+1)</f>
        <v/>
      </c>
      <c r="Y22" s="351">
        <f>SUMPRODUCT(($X$14:$X21=X22)*(($V$14:$V21)+($O$14:$O21)))+IF(X22=X14,$L$11,0)</f>
        <v/>
      </c>
      <c r="Z22" s="351" t="n"/>
      <c r="AA22" s="351" t="n"/>
      <c r="AB22" s="351" t="n"/>
      <c r="AC22" s="351" t="n"/>
      <c r="AD22" s="351" t="n"/>
      <c r="AE22" s="351" t="n"/>
      <c r="AF22" s="351" t="n"/>
    </row>
    <row r="23" ht="24" customHeight="1" s="348" thickBot="1">
      <c r="A23" s="170" t="inlineStr">
        <is>
          <t>On Day</t>
        </is>
      </c>
      <c r="B23" s="292" t="n"/>
      <c r="C23" s="98">
        <f>C22</f>
        <v/>
      </c>
      <c r="D23" s="49" t="n"/>
      <c r="E23" s="174">
        <f>IF(D23="", "",
 IF(D23=TIME(0,0,0), 0,
 IF(AND(D23&gt;=TIME(0,0,1), D23&lt;=TIME(2,0,0)), TIME(7,0,0),
 IF(AND(D23&gt;=TIME(6,0,0), D23&lt;=TIME(8,0,0)), TIME(12,0,0),
 IF(AND(D23&gt;TIME(8,0,0), D23&lt;=TIME(13,59,0)), TIME(15,0,0),
 IF(AND(D23&gt;=TIME(14,0,0), D23&lt;=TIME(17,59,0)), TIME(21,0,0),
 IF(AND(D23&gt;=TIME(18,0,0), D23&lt;=TIME(21,59,0)), TIME(0,0,0),
 IF(AND(D23&gt;=TIME(22,0,0), D23&lt;=TIME(23,59,59)), TIME(7,0,0), ""))))))))</f>
        <v/>
      </c>
      <c r="F23" s="175" t="n"/>
      <c r="G23" s="174">
        <f>IF(AND(D23&gt;=TIME(6,0,0),D23&lt;=TIME(8,0,0)),E23,"")</f>
        <v/>
      </c>
      <c r="H23" s="49" t="n"/>
      <c r="I23" s="50">
        <f>ROUND(IF(OR(D23="",E23="",E23=0),0,IF(H23="",MOD(E23-D23,1)*24,MOD(H23-D23,1)*24)),2)</f>
        <v/>
      </c>
      <c r="J23" s="173" t="n"/>
      <c r="K23" s="293" t="n"/>
      <c r="L23" s="271" t="n"/>
      <c r="M23" s="294">
        <f>MAX(0,V23-W23)</f>
        <v/>
      </c>
      <c r="N23" s="51">
        <f>(IF(OR($C23="",$D23=""),0,
 IF(OR($A22="Holiday",$A23="Holiday"),
    IF(ISNUMBER(MATCH(TRIM($B23),{"Phagwah","Good Friday","Easter Monday","Labour Day","Christmas","Eid ul Azha","Romans-2","Globe-12","Neptune P1"},0)),0,$I23),
 IF(AND(NOT(OR($A22="Annual Leave",$A23="Annual Leave")),$A23="Off day"),$I23,
  MAX(0,$I23-$V23)
  ))))+W23</f>
        <v/>
      </c>
      <c r="O23" s="51">
        <f>IF(AND(OR($A22="Holiday",$A23="Holiday"),
        ISNUMBER(MATCH(TRIM($B23),{"Phagwah","Good Friday","Easter Monday","Labour Day","Christmas","Eid ul Azha","Romans-2","Globe-12","Neptune P1"},0))),
   $I23,0)</f>
        <v/>
      </c>
      <c r="P23" s="51">
        <f>IF(OR($O$7="Canteen",$O$7="Head Office"),0,IF($I23&lt;=0,0,IF(AND($I22&lt;=0,OR(TRIM($J23)="Hebrews",TRIM($J23)="Romans",TRIM($J23)="Romans-2",TRIM($J23)="Globe",TRIM($J23)="Globe-12",TRIM($J23)="Neptune P1")),1,0)))</f>
        <v/>
      </c>
      <c r="Q23" s="52" t="n"/>
      <c r="R23" s="51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IF(AND($I22=0,$I23&gt;0),1,0),
      0
   ),
0))</f>
        <v/>
      </c>
      <c r="S23" s="51">
        <f>IF(OR($A22="Annual Leave",$A23="Annual Leave"),IF(AND($A22&lt;&gt;"Annual Leave",$A23="Annual Leave"),8,0),0)</f>
        <v/>
      </c>
      <c r="T23" s="53" t="n"/>
      <c r="U23" s="144">
        <f>MAX(0,40-Y23)</f>
        <v/>
      </c>
      <c r="V23" s="351">
        <f>IF(OR($C23="",$D23=""),0,
 IF(OR($A22="Holiday",$A23="Holiday"),0,
 IF(AND(NOT(OR($A22="Annual Leave",$A23="Annual Leave")),$A23="Off day"),0,
  IF($I22+$I23&gt;=8,IF($I22&gt;=8,0,8-$I22),$I23)
  )))</f>
        <v/>
      </c>
      <c r="W23" s="351">
        <f>MAX(0,V23-U23)</f>
        <v/>
      </c>
      <c r="X23" s="351">
        <f>IF(C23="","",C23-WEEKDAY(C23,1)+1)</f>
        <v/>
      </c>
      <c r="Y23" s="351">
        <f>SUMPRODUCT(($X$14:$X22=X23)*(($V$14:$V22)+($O$14:$O22)))+IF(X23=X14,$L$11,0)</f>
        <v/>
      </c>
      <c r="Z23" s="351" t="n"/>
      <c r="AA23" s="351" t="n"/>
      <c r="AB23" s="351" t="n"/>
      <c r="AC23" s="351" t="n"/>
      <c r="AD23" s="351" t="n"/>
      <c r="AE23" s="351" t="n"/>
      <c r="AF23" s="351" t="n"/>
    </row>
    <row r="24" ht="24" customHeight="1" s="348" thickBot="1">
      <c r="A24" s="154" t="inlineStr">
        <is>
          <t>On Day</t>
        </is>
      </c>
      <c r="B24" s="273" t="n"/>
      <c r="C24" s="90">
        <f>C22+1</f>
        <v/>
      </c>
      <c r="D24" s="8" t="n"/>
      <c r="E24" s="155">
        <f>IF(D24="", "",
 IF(D24=TIME(0,0,0), 0,
 IF(AND(D24&gt;=TIME(0,0,1), D24&lt;=TIME(2,0,0)), TIME(7,0,0),
 IF(AND(D24&gt;=TIME(6,0,0), D24&lt;=TIME(8,0,0)), TIME(12,0,0),
 IF(AND(D24&gt;TIME(8,0,0), D24&lt;=TIME(13,59,0)), TIME(15,0,0),
 IF(AND(D24&gt;=TIME(14,0,0), D24&lt;=TIME(17,59,0)), TIME(21,0,0),
 IF(AND(D24&gt;=TIME(18,0,0), D24&lt;=TIME(21,59,0)), TIME(0,0,0),
 IF(AND(D24&gt;=TIME(22,0,0), D24&lt;=TIME(23,59,59)), TIME(7,0,0), ""))))))))</f>
        <v/>
      </c>
      <c r="F24" s="156" t="n"/>
      <c r="G24" s="155">
        <f>IF(AND(D24&gt;=TIME(6,0,0),D24&lt;=TIME(8,0,0)),E24,"")</f>
        <v/>
      </c>
      <c r="H24" s="8" t="n"/>
      <c r="I24" s="30">
        <f>ROUND(IF(OR(D24="",E24="",E24=0),0,IF(H24="",MOD(E24-D24,1)*24,MOD(H24-D24,1)*24)),2)</f>
        <v/>
      </c>
      <c r="J24" s="157" t="n"/>
      <c r="K24" s="274" t="n"/>
      <c r="L24" s="271" t="n"/>
      <c r="M24" s="275">
        <f>MAX(0,V24-W24)</f>
        <v/>
      </c>
      <c r="N24" s="9">
        <f>(IF(OR($C24="",$D24=""),0,
 IF(OR($A24="Holiday",$A25="Holiday"),
    IF(ISNUMBER(MATCH(TRIM($B24),{"Phagwah","Good Friday","Easter Monday","Labour Day","Christmas","Eid ul Azha","Romans-2","Globe-12","Neptune P1"},0)),0,$I24),
 IF(AND(NOT(OR($A24="Annual Leave",$A25="Annual Leave")),$A24="Off day"),$I24,
  MAX(0,$I24-$V24)
  ))))+W24</f>
        <v/>
      </c>
      <c r="O24" s="9">
        <f>IF(AND(OR($A24="Holiday",$A25="Holiday"),
        ISNUMBER(MATCH(TRIM($B24),{"Phagwah","Good Friday","Easter Monday","Labour Day","Christmas","Eid ul Azha","Romans-2","Globe-12","Neptune P1"},0))),
   $I24,0)</f>
        <v/>
      </c>
      <c r="P24" s="9">
        <f>IF(OR($O$7="Canteen",$O$7="Head Office"),0,IF($I24&lt;=0,0,IF(OR(OR(TRIM($J24)="Hebrews",TRIM($J24)="Romans",TRIM($J24)="Romans-2",TRIM($J24)="Globe",TRIM($J24)="Globe-12",TRIM($J24)="Neptune P1"),AND($I25&gt;0,OR(TRIM($J25)="Hebrews",TRIM($J25)="Romans",TRIM($J25)="Romans-2",TRIM($J25)="Globe",TRIM($J25)="Globe-12",TRIM($J25)="Neptune P1"))),1,0)))</f>
        <v/>
      </c>
      <c r="Q24" s="10" t="n"/>
      <c r="R24" s="9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IF($I24&gt;0,1,0),
      0
   ),
0))</f>
        <v/>
      </c>
      <c r="S24" s="9">
        <f>IF(OR($A24="Annual Leave",$A25="Annual Leave"),IF($A24="Annual Leave",8,0),0)</f>
        <v/>
      </c>
      <c r="T24" s="91" t="n"/>
      <c r="U24" s="144">
        <f>MAX(0,40-Y24)</f>
        <v/>
      </c>
      <c r="V24" s="351">
        <f>IF(OR($C24="",$D24=""),0,
 IF(OR($A24="Holiday",$A25="Holiday"),0,
 IF(AND(NOT(OR($A24="Annual Leave",$A25="Annual Leave")),$A24="Off day"),0,
  IF($I24+$I25&gt;=8,IF($I24&gt;=8,8,$I24),$I24)
  )))</f>
        <v/>
      </c>
      <c r="W24" s="351">
        <f>MAX(0,V24-U24)</f>
        <v/>
      </c>
      <c r="X24" s="351">
        <f>IF(C24="","",C24-WEEKDAY(C24,1)+1)</f>
        <v/>
      </c>
      <c r="Y24" s="351">
        <f>SUMPRODUCT(($X$14:$X23=X24)*(($V$14:$V23)+($O$14:$O23)))+IF(X24=X14,$L$11,0)</f>
        <v/>
      </c>
      <c r="Z24" s="351" t="n"/>
      <c r="AA24" s="351" t="n"/>
      <c r="AB24" s="351" t="n"/>
      <c r="AC24" s="351" t="n"/>
      <c r="AD24" s="351" t="n"/>
      <c r="AE24" s="351" t="n"/>
      <c r="AF24" s="351" t="n"/>
    </row>
    <row r="25" ht="24" customHeight="1" s="348" thickBot="1">
      <c r="A25" s="154" t="inlineStr">
        <is>
          <t>On Day</t>
        </is>
      </c>
      <c r="B25" s="273" t="n"/>
      <c r="C25" s="90">
        <f>C24</f>
        <v/>
      </c>
      <c r="D25" s="276" t="n"/>
      <c r="E25" s="277">
        <f>IF(D25="", "",
 IF(D25=TIME(0,0,0), 0,
 IF(AND(D25&gt;=TIME(0,0,1), D25&lt;=TIME(2,0,0)), TIME(7,0,0),
 IF(AND(D25&gt;=TIME(6,0,0), D25&lt;=TIME(8,0,0)), TIME(12,0,0),
 IF(AND(D25&gt;TIME(8,0,0), D25&lt;=TIME(13,59,0)), TIME(15,0,0),
 IF(AND(D25&gt;=TIME(14,0,0), D25&lt;=TIME(17,59,0)), TIME(21,0,0),
 IF(AND(D25&gt;=TIME(18,0,0), D25&lt;=TIME(21,59,0)), TIME(0,0,0),
 IF(AND(D25&gt;=TIME(22,0,0), D25&lt;=TIME(23,59,59)), TIME(7,0,0), ""))))))))</f>
        <v/>
      </c>
      <c r="F25" s="156" t="n"/>
      <c r="G25" s="277">
        <f>IF(AND(D25&gt;=TIME(6,0,0),D25&lt;=TIME(8,0,0)),E25,"")</f>
        <v/>
      </c>
      <c r="H25" s="276" t="n"/>
      <c r="I25" s="30">
        <f>ROUND(IF(OR(D25="",E25="",E25=0),0,IF(H25="",MOD(E25-D25,1)*24,MOD(H25-D25,1)*24)),2)</f>
        <v/>
      </c>
      <c r="J25" s="158" t="n"/>
      <c r="K25" s="274" t="n"/>
      <c r="L25" s="271" t="n"/>
      <c r="M25" s="275">
        <f>MAX(0,V25-W25)</f>
        <v/>
      </c>
      <c r="N25" s="278">
        <f>(IF(OR($C25="",$D25=""),0,
 IF(OR($A24="Holiday",$A25="Holiday"),
    IF(ISNUMBER(MATCH(TRIM($B25),{"Phagwah","Good Friday","Easter Monday","Labour Day","Christmas","Eid ul Azha","Romans-2","Globe-12","Neptune P1"},0)),0,$I25),
 IF(AND(NOT(OR($A24="Annual Leave",$A25="Annual Leave")),$A25="Off day"),$I25,
  MAX(0,$I25-$V25)
  ))))+W25</f>
        <v/>
      </c>
      <c r="O25" s="278">
        <f>IF(AND(OR($A24="Holiday",$A25="Holiday"),
        ISNUMBER(MATCH(TRIM($B25),{"Phagwah","Good Friday","Easter Monday","Labour Day","Christmas","Eid ul Azha","Romans-2","Globe-12","Neptune P1"},0))),
   $I25,0)</f>
        <v/>
      </c>
      <c r="P25" s="278">
        <f>IF(OR($O$7="Canteen",$O$7="Head Office"),0,IF($I25&lt;=0,0,IF(AND($I24&lt;=0,OR(TRIM($J25)="Hebrews",TRIM($J25)="Romans",TRIM($J25)="Romans-2",TRIM($J25)="Globe",TRIM($J25)="Globe-12",TRIM($J25)="Neptune P1")),1,0)))</f>
        <v/>
      </c>
      <c r="Q25" s="279" t="n"/>
      <c r="R25" s="278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IF(AND($I24=0,$I25&gt;0),1,0),
      0
   ),
0))</f>
        <v/>
      </c>
      <c r="S25" s="278">
        <f>IF(OR($A24="Annual Leave",$A25="Annual Leave"),IF(AND($A24&lt;&gt;"Annual Leave",$A25="Annual Leave"),8,0),0)</f>
        <v/>
      </c>
      <c r="T25" s="280" t="n"/>
      <c r="U25" s="144">
        <f>MAX(0,40-Y25)</f>
        <v/>
      </c>
      <c r="V25" s="351">
        <f>IF(OR($C25="",$D25=""),0,
 IF(OR($A24="Holiday",$A25="Holiday"),0,
 IF(AND(NOT(OR($A24="Annual Leave",$A25="Annual Leave")),$A25="Off day"),0,
  IF($I24+$I25&gt;=8,IF($I24&gt;=8,0,8-$I24),$I25)
  )))</f>
        <v/>
      </c>
      <c r="W25" s="351">
        <f>MAX(0,V25-U25)</f>
        <v/>
      </c>
      <c r="X25" s="351">
        <f>IF(C25="","",C25-WEEKDAY(C25,1)+1)</f>
        <v/>
      </c>
      <c r="Y25" s="351">
        <f>SUMPRODUCT(($X$14:$X24=X25)*(($V$14:$V24)+($O$14:$O24)))+IF(X25=X14,$L$11,0)</f>
        <v/>
      </c>
      <c r="Z25" s="351" t="n"/>
      <c r="AA25" s="351" t="n"/>
      <c r="AB25" s="351" t="n"/>
      <c r="AC25" s="351" t="n"/>
      <c r="AD25" s="351" t="n"/>
      <c r="AE25" s="351" t="n"/>
      <c r="AF25" s="351" t="n"/>
    </row>
    <row r="26" ht="24" customHeight="1" s="348" thickBot="1">
      <c r="A26" s="159" t="inlineStr">
        <is>
          <t>On Day</t>
        </is>
      </c>
      <c r="B26" s="281" t="n"/>
      <c r="C26" s="92">
        <f>C24+1</f>
        <v/>
      </c>
      <c r="D26" s="31" t="n"/>
      <c r="E26" s="160">
        <f>IF(D26="", "",
 IF(D26=TIME(0,0,0), 0,
 IF(AND(D26&gt;=TIME(0,0,1), D26&lt;=TIME(2,0,0)), TIME(7,0,0),
 IF(AND(D26&gt;=TIME(6,0,0), D26&lt;=TIME(8,0,0)), TIME(12,0,0),
 IF(AND(D26&gt;TIME(8,0,0), D26&lt;=TIME(13,59,0)), TIME(15,0,0),
 IF(AND(D26&gt;=TIME(14,0,0), D26&lt;=TIME(17,59,0)), TIME(21,0,0),
 IF(AND(D26&gt;=TIME(18,0,0), D26&lt;=TIME(21,59,0)), TIME(0,0,0),
 IF(AND(D26&gt;=TIME(22,0,0), D26&lt;=TIME(23,59,59)), TIME(7,0,0), ""))))))))</f>
        <v/>
      </c>
      <c r="F26" s="161" t="n"/>
      <c r="G26" s="160">
        <f>IF(AND(D26&gt;=TIME(6,0,0),D26&lt;=TIME(8,0,0)),E26,"")</f>
        <v/>
      </c>
      <c r="H26" s="31" t="n"/>
      <c r="I26" s="32">
        <f>ROUND(IF(OR(D26="",E26="",E26=0),0,IF(H26="",MOD(E26-D26,1)*24,MOD(H26-D26,1)*24)),2)</f>
        <v/>
      </c>
      <c r="J26" s="162" t="n"/>
      <c r="K26" s="282" t="n"/>
      <c r="L26" s="271" t="n"/>
      <c r="M26" s="283">
        <f>MAX(0,V26-W26)</f>
        <v/>
      </c>
      <c r="N26" s="33">
        <f>(IF(OR($C26="",$D26=""),0,
 IF(OR($A26="Holiday",$A27="Holiday"),
    IF(ISNUMBER(MATCH(TRIM($B26),{"Phagwah","Good Friday","Easter Monday","Labour Day","Christmas","Eid ul Azha","Romans-2","Globe-12","Neptune P1"},0)),0,$I26),
 IF(AND(NOT(OR($A26="Annual Leave",$A27="Annual Leave")),$A26="Off day"),$I26,
  MAX(0,$I26-$V26)
  ))))+W26</f>
        <v/>
      </c>
      <c r="O26" s="33">
        <f>IF(AND(OR($A26="Holiday",$A27="Holiday"),
        ISNUMBER(MATCH(TRIM($B26),{"Phagwah","Good Friday","Easter Monday","Labour Day","Christmas","Eid ul Azha","Romans-2","Globe-12","Neptune P1"},0))),
   $I26,0)</f>
        <v/>
      </c>
      <c r="P26" s="33">
        <f>IF(OR($O$7="Canteen",$O$7="Head Office"),0,IF($I26&lt;=0,0,IF(OR(OR(TRIM($J26)="Hebrews",TRIM($J26)="Romans",TRIM($J26)="Romans-2",TRIM($J26)="Globe",TRIM($J26)="Globe-12",TRIM($J26)="Neptune P1"),AND($I27&gt;0,OR(TRIM($J27)="Hebrews",TRIM($J27)="Romans",TRIM($J27)="Romans-2",TRIM($J27)="Globe",TRIM($J27)="Globe-12",TRIM($J27)="Neptune P1"))),1,0)))</f>
        <v/>
      </c>
      <c r="Q26" s="34" t="n"/>
      <c r="R26" s="33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IF($I26&gt;0,1,0),
      0
   ),
0))</f>
        <v/>
      </c>
      <c r="S26" s="33">
        <f>IF(OR($A26="Annual Leave",$A27="Annual Leave"),IF($A26="Annual Leave",8,0),0)</f>
        <v/>
      </c>
      <c r="T26" s="35" t="n"/>
      <c r="U26" s="144">
        <f>MAX(0,40-Y26)</f>
        <v/>
      </c>
      <c r="V26" s="351">
        <f>IF(OR($C26="",$D26=""),0,
 IF(OR($A26="Holiday",$A27="Holiday"),0,
 IF(AND(NOT(OR($A26="Annual Leave",$A27="Annual Leave")),$A26="Off day"),0,
  IF($I26+$I27&gt;=8,IF($I26&gt;=8,8,$I26),$I26)
  )))</f>
        <v/>
      </c>
      <c r="W26" s="351">
        <f>MAX(0,V26-U26)</f>
        <v/>
      </c>
      <c r="X26" s="351">
        <f>IF(C26="","",C26-WEEKDAY(C26,1)+1)</f>
        <v/>
      </c>
      <c r="Y26" s="351">
        <f>SUMPRODUCT(($X$14:$X25=X26)*(($V$14:$V25)+($O$14:$O25)))+IF(X26=X14,$L$11,0)</f>
        <v/>
      </c>
      <c r="Z26" s="351" t="n"/>
      <c r="AA26" s="351" t="n"/>
      <c r="AB26" s="351" t="n"/>
      <c r="AC26" s="351" t="n"/>
      <c r="AD26" s="351" t="n"/>
      <c r="AE26" s="351" t="n"/>
      <c r="AF26" s="351" t="n"/>
    </row>
    <row r="27" ht="24" customHeight="1" s="348" thickBot="1">
      <c r="A27" s="159" t="inlineStr">
        <is>
          <t>On Day</t>
        </is>
      </c>
      <c r="B27" s="281" t="n"/>
      <c r="C27" s="93">
        <f>C26</f>
        <v/>
      </c>
      <c r="D27" s="36" t="n"/>
      <c r="E27" s="163">
        <f>IF(D27="", "",
 IF(D27=TIME(0,0,0), 0,
 IF(AND(D27&gt;=TIME(0,0,1), D27&lt;=TIME(2,0,0)), TIME(7,0,0),
 IF(AND(D27&gt;=TIME(6,0,0), D27&lt;=TIME(8,0,0)), TIME(12,0,0),
 IF(AND(D27&gt;TIME(8,0,0), D27&lt;=TIME(13,59,0)), TIME(15,0,0),
 IF(AND(D27&gt;=TIME(14,0,0), D27&lt;=TIME(17,59,0)), TIME(21,0,0),
 IF(AND(D27&gt;=TIME(18,0,0), D27&lt;=TIME(21,59,0)), TIME(0,0,0),
 IF(AND(D27&gt;=TIME(22,0,0), D27&lt;=TIME(23,59,59)), TIME(7,0,0), ""))))))))</f>
        <v/>
      </c>
      <c r="F27" s="164" t="n"/>
      <c r="G27" s="163">
        <f>IF(AND(D27&gt;=TIME(6,0,0),D27&lt;=TIME(8,0,0)),E27,"")</f>
        <v/>
      </c>
      <c r="H27" s="36" t="n"/>
      <c r="I27" s="37">
        <f>ROUND(IF(OR(D27="",E27="",E27=0),0,IF(H27="",MOD(E27-D27,1)*24,MOD(H27-D27,1)*24)),2)</f>
        <v/>
      </c>
      <c r="J27" s="162" t="n"/>
      <c r="K27" s="282" t="n"/>
      <c r="L27" s="271" t="n"/>
      <c r="M27" s="283">
        <f>MAX(0,V27-W27)</f>
        <v/>
      </c>
      <c r="N27" s="38">
        <f>(IF(OR($C27="",$D27=""),0,
 IF(OR($A26="Holiday",$A27="Holiday"),
    IF(ISNUMBER(MATCH(TRIM($B27),{"Phagwah","Good Friday","Easter Monday","Labour Day","Christmas","Eid ul Azha","Romans-2","Globe-12","Neptune P1"},0)),0,$I27),
 IF(AND(NOT(OR($A26="Annual Leave",$A27="Annual Leave")),$A27="Off day"),$I27,
  MAX(0,$I27-$V27)
  ))))+W27</f>
        <v/>
      </c>
      <c r="O27" s="38">
        <f>IF(AND(OR($A26="Holiday",$A27="Holiday"),
        ISNUMBER(MATCH(TRIM($B27),{"Phagwah","Good Friday","Easter Monday","Labour Day","Christmas","Eid ul Azha","Romans-2","Globe-12","Neptune P1"},0))),
   $I27,0)</f>
        <v/>
      </c>
      <c r="P27" s="38">
        <f>IF(OR($O$7="Canteen",$O$7="Head Office"),0,IF($I27&lt;=0,0,IF(AND($I26&lt;=0,OR(TRIM($J27)="Hebrews",TRIM($J27)="Romans",TRIM($J27)="Romans-2",TRIM($J27)="Globe",TRIM($J27)="Globe-12",TRIM($J27)="Neptune P1")),1,0)))</f>
        <v/>
      </c>
      <c r="Q27" s="39" t="n"/>
      <c r="R27" s="38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IF(AND($I26=0,$I27&gt;0),1,0),
      0
   ),
0))</f>
        <v/>
      </c>
      <c r="S27" s="38">
        <f>IF(OR($A26="Annual Leave",$A27="Annual Leave"),IF(AND($A26&lt;&gt;"Annual Leave",$A27="Annual Leave"),8,0),0)</f>
        <v/>
      </c>
      <c r="T27" s="40" t="n"/>
      <c r="U27" s="144">
        <f>MAX(0,40-Y27)</f>
        <v/>
      </c>
      <c r="V27" s="351">
        <f>IF(OR($C27="",$D27=""),0,
 IF(OR($A26="Holiday",$A27="Holiday"),0,
 IF(AND(NOT(OR($A26="Annual Leave",$A27="Annual Leave")),$A27="Off day"),0,
  IF($I26+$I27&gt;=8,IF($I26&gt;=8,0,8-$I26),$I27)
  )))</f>
        <v/>
      </c>
      <c r="W27" s="351">
        <f>MAX(0,V27-U27)</f>
        <v/>
      </c>
      <c r="X27" s="351">
        <f>IF(C27="","",C27-WEEKDAY(C27,1)+1)</f>
        <v/>
      </c>
      <c r="Y27" s="351">
        <f>SUMPRODUCT(($X$14:$X26=X27)*(($V$14:$V26)+($O$14:$O26)))+IF(X27=X14,$L$11,0)</f>
        <v/>
      </c>
      <c r="Z27" s="351" t="n"/>
      <c r="AA27" s="351" t="n"/>
      <c r="AB27" s="351" t="n"/>
      <c r="AC27" s="351" t="n"/>
      <c r="AD27" s="351" t="n"/>
      <c r="AE27" s="351" t="n"/>
      <c r="AF27" s="351" t="n"/>
    </row>
    <row r="28" ht="24" customHeight="1" s="348" thickBot="1">
      <c r="A28" s="176" t="n"/>
      <c r="B28" s="176" t="n"/>
      <c r="C28" s="145" t="n"/>
      <c r="D28" s="6" t="n"/>
      <c r="E28" s="14" t="n"/>
      <c r="F28" s="6" t="n"/>
      <c r="G28" s="6" t="n"/>
      <c r="H28" s="336" t="n"/>
      <c r="I28" s="351" t="n"/>
      <c r="J28" s="336" t="n"/>
      <c r="K28" s="336" t="n"/>
      <c r="L28" s="336" t="n"/>
      <c r="M28" s="99">
        <f>MAX(0,V28-W28)</f>
        <v/>
      </c>
      <c r="N28" s="99">
        <f>(IF(OR($C28="",$D28=""),0,
 IF(OR($A28="Holiday",$A29="Holiday"),
    IF(ISNUMBER(MATCH(TRIM($B28),{"Phagwah","Good Friday","Easter Monday","Labour Day","Christmas","Eid ul Azha","Romans-2","Globe-12","Neptune P1"},0)),0,$I28),
 IF(AND(NOT(OR($A28="Annual Leave",$A29="Annual Leave")),$A28="Off day"),$I28,
  MAX(0,$I28-$V28)
  ))))+W28</f>
        <v/>
      </c>
      <c r="O28" s="99">
        <f>IF(AND(OR($A28="Holiday",$A29="Holiday"),
        ISNUMBER(MATCH(TRIM($B28),{"Phagwah","Good Friday","Easter Monday","Labour Day","Christmas","Eid ul Azha","Romans-2","Globe-12","Neptune P1"},0))),
   $I28,0)</f>
        <v/>
      </c>
      <c r="P28" s="99">
        <f>IF(OR($O$7="Canteen",$O$7="Head Office"),0,IF($I28&lt;=0,0,IF(OR(OR(TRIM($J28)="Hebrews",TRIM($J28)="Romans",TRIM($J28)="Romans-2",TRIM($J28)="Globe",TRIM($J28)="Globe-12",TRIM($J28)="Neptune P1"),AND($I29&gt;0,OR(TRIM($J29)="Hebrews",TRIM($J29)="Romans",TRIM($J29)="Romans-2",TRIM($J29)="Globe",TRIM($J29)="Globe-12",TRIM($J29)="Neptune P1"))),1,0)))</f>
        <v/>
      </c>
      <c r="Q28" s="178" t="n"/>
      <c r="R28" s="15" t="n"/>
      <c r="S28" s="99">
        <f>IF(OR($A28="Annual Leave",$A29="Annual Leave"),IF($A28="Annual Leave",8,0),0)</f>
        <v/>
      </c>
      <c r="T28" s="100">
        <f>SUM(T14:T27)</f>
        <v/>
      </c>
      <c r="U28" s="144">
        <f>MAX(0,40-Y28)</f>
        <v/>
      </c>
      <c r="V28" s="351">
        <f>IF(OR($C28="",$D28=""),0,
 IF(OR($A28="Holiday",$A29="Holiday"),0,
 IF(AND(NOT(OR($A28="Annual Leave",$A29="Annual Leave")),$A28="Off day"),0,
  IF($I28+$I29&gt;=8,IF($I28&gt;=8,8,$I28),$I28)
  )))</f>
        <v/>
      </c>
      <c r="W28" s="351">
        <f>MAX(0,V28-U28)</f>
        <v/>
      </c>
      <c r="X28" s="351">
        <f>IF(C28="","",C28-WEEKDAY(C28,1)+1)</f>
        <v/>
      </c>
      <c r="Y28" s="351">
        <f>SUMPRODUCT(($X$14:$X27=X28)*(($V$14:$V27)+($O$14:$O27)))+IF(X28=X14,$L$11,0)</f>
        <v/>
      </c>
      <c r="Z28" s="351" t="n"/>
      <c r="AA28" s="351" t="n"/>
      <c r="AB28" s="351" t="n"/>
      <c r="AC28" s="351" t="n"/>
      <c r="AD28" s="351" t="n"/>
      <c r="AE28" s="351" t="n"/>
      <c r="AF28" s="351" t="n"/>
    </row>
    <row r="29" hidden="1" ht="15.75" customHeight="1" s="348" thickBot="1">
      <c r="A29" s="179" t="n"/>
      <c r="B29" s="176" t="n"/>
      <c r="C29" s="145" t="n"/>
      <c r="D29" s="6" t="n"/>
      <c r="E29" s="295">
        <f>IF(D29="", "",
 IF(D29=TIME(0,0,0), 0,
 IF(AND(D29&gt;=TIME(0,0,1), D29&lt;=TIME(2,0,0)), TIME(7,0,0),
 IF(AND(D29&gt;=TIME(6,0,0), D29&lt;=TIME(8,0,0)), TIME(12,0,0),
 IF(AND(D29&gt;TIME(8,0,0), D29&lt;=TIME(13,59,0)), TIME(15,0,0),
 IF(AND(D29&gt;=TIME(14,0,0), D29&lt;=TIME(17,59,0)), TIME(21,0,0),
 IF(AND(D29&gt;=TIME(18,0,0), D29&lt;=TIME(21,59,0)), TIME(0,0,0),
 IF(AND(D29&gt;=TIME(22,0,0), D29&lt;=TIME(23,59,59)), TIME(7,0,0), ""))))))))</f>
        <v/>
      </c>
      <c r="F29" s="6" t="n"/>
      <c r="G29" s="6" t="n"/>
      <c r="H29" s="6" t="n"/>
      <c r="I29" s="6" t="n"/>
      <c r="J29" s="6" t="n"/>
      <c r="K29" s="6" t="n"/>
      <c r="L29" s="6" t="n"/>
      <c r="M29" s="4">
        <f>MAX(0,V29-W29)</f>
        <v/>
      </c>
      <c r="N29" s="4">
        <f>(IF(OR($C29="",$D29=""),0,
 IF(OR($A28="Holiday",$A29="Holiday"),
    IF(ISNUMBER(MATCH(TRIM($B29),{"Phagwah","Good Friday","Easter Monday","Labour Day","Christmas","Eid ul Azha","Romans-2","Globe-12","Neptune P1"},0)),0,$I29),
 IF(AND(NOT(OR($A28="Annual Leave",$A29="Annual Leave")),$A29="Off day"),$I29,
  MAX(0,$I29-$V29)
  ))))+W29</f>
        <v/>
      </c>
      <c r="O29" s="4">
        <f>IF(AND(OR($A28="Holiday",$A29="Holiday"),
        ISNUMBER(MATCH(TRIM($B29),{"Phagwah","Good Friday","Easter Monday","Labour Day","Christmas","Eid ul Azha","Romans-2","Globe-12","Neptune P1"},0))),
   $I29,0)</f>
        <v/>
      </c>
      <c r="P29" s="4">
        <f>IF(OR($O$7="Canteen",$O$7="Head Office"),0,IF($I29&lt;=0,0,IF(AND($I28&lt;=0,OR(TRIM($J29)="Hebrews",TRIM($J29)="Romans",TRIM($J29)="Romans-2",TRIM($J29)="Globe",TRIM($J29)="Globe-12",TRIM($J29)="Neptune P1")),1,0)))</f>
        <v/>
      </c>
      <c r="Q29" s="6" t="n"/>
      <c r="R29" s="296">
        <f>IF(OR($O$7="Canteen",$O$7="Head Office"),0,IF(
  AND(
    SUMIFS(I:I, C:C, C29) &gt;= 8,
    COUNTIFS(C$14:C29, C29)=1,
    OR(
      TEXT(D29,"hh:mm:ss")="07:00:00",
      TEXT(D29,"hh:mm:ss")="15:00:00",
      TEXT(D29,"hh:mm:ss")="23:00:00",
      TEXT(D30,"hh:mm:ss")="07:00:00",
      TEXT(D30,"hh:mm:ss")="15:00:00",
      TEXT(D30,"hh:mm:ss")="23:00:00"
    )
  ),
  1,
  0
))</f>
        <v/>
      </c>
      <c r="S29" s="4">
        <f>IF(OR($A28="Annual Leave",$A29="Annual Leave"),IF(AND($A28&lt;&gt;"Annual Leave",$A29="Annual Leave"),8,0),0)</f>
        <v/>
      </c>
      <c r="T29" s="146" t="n"/>
      <c r="U29" s="351">
        <f>MAX(0,40-Y29)</f>
        <v/>
      </c>
      <c r="V29" s="351">
        <f>IF(OR($C29="",$D29=""),0,
 IF(OR($A28="Holiday",$A29="Holiday"),0,
 IF(AND(NOT(OR($A28="Annual Leave",$A29="Annual Leave")),$A29="Off day"),0,
  IF($I28+$I29&gt;=8,IF($I28&gt;=8,0,8-$I28),$I29)
  )))</f>
        <v/>
      </c>
      <c r="W29" s="351">
        <f>MAX(0,V29-U29)</f>
        <v/>
      </c>
      <c r="X29" s="351">
        <f>IF(C29="","",C29-WEEKDAY(C29,1)+1)</f>
        <v/>
      </c>
      <c r="Y29" s="351">
        <f>SUMPRODUCT(($X$14:$X28=X29)*(($V$14:$V28)+($O$14:$O28)))+IF(X29=X14,$L$11,0)</f>
        <v/>
      </c>
      <c r="Z29" s="351" t="n"/>
      <c r="AA29" s="351" t="n"/>
      <c r="AB29" s="351" t="n"/>
      <c r="AC29" s="351" t="n"/>
      <c r="AD29" s="351" t="n"/>
      <c r="AE29" s="351" t="n"/>
      <c r="AF29" s="351" t="n"/>
    </row>
    <row r="30" ht="24" customHeight="1" s="348" thickBot="1">
      <c r="A30" s="147" t="inlineStr">
        <is>
          <t>On Day</t>
        </is>
      </c>
      <c r="B30" s="180" t="n"/>
      <c r="C30" s="88">
        <f>C27+1</f>
        <v/>
      </c>
      <c r="D30" s="54" t="n"/>
      <c r="E30" s="148">
        <f>IF(D30="", "",
 IF(D30=TIME(0,0,0), 0,
 IF(AND(D30&gt;=TIME(0,0,1), D30&lt;=TIME(2,0,0)), TIME(7,0,0),
 IF(AND(D30&gt;=TIME(6,0,0), D30&lt;=TIME(8,0,0)), TIME(12,0,0),
 IF(AND(D30&gt;TIME(8,0,0), D30&lt;=TIME(13,59,0)), TIME(15,0,0),
 IF(AND(D30&gt;=TIME(14,0,0), D30&lt;=TIME(17,59,0)), TIME(21,0,0),
 IF(AND(D30&gt;=TIME(18,0,0), D30&lt;=TIME(21,59,0)), TIME(0,0,0),
 IF(AND(D30&gt;=TIME(22,0,0), D30&lt;=TIME(23,59,59)), TIME(7,0,0), ""))))))))</f>
        <v/>
      </c>
      <c r="F30" s="149" t="n"/>
      <c r="G30" s="148">
        <f>IF(AND(D30&gt;=TIME(6,0,0),D30&lt;=TIME(8,0,0)),E30,"")</f>
        <v/>
      </c>
      <c r="H30" s="54" t="n"/>
      <c r="I30" s="55">
        <f>ROUND(IF(OR(D30="",E30="",E30=0),0,IF(H30="",MOD(E30-D30,1)*24,MOD(H30-D30,1)*24)),2)</f>
        <v/>
      </c>
      <c r="J30" s="150" t="n"/>
      <c r="K30" s="270" t="n"/>
      <c r="L30" s="181" t="n"/>
      <c r="M30" s="272">
        <f>MAX(0,V30-W30)</f>
        <v/>
      </c>
      <c r="N30" s="56">
        <f>(IF(OR($C30="",$D30=""),0,
 IF(OR($A30="Holiday",$A31="Holiday"),
    IF(ISNUMBER(MATCH(TRIM($B30),{"Phagwah","Good Friday","Easter Monday","Labour Day","Christmas","Eid ul Azha","Romans-2","Globe-12","Neptune P1"},0)),0,$I30),
 IF(AND(NOT(OR($A30="Annual Leave",$A31="Annual Leave")),$A30="Off day"),$I30,
  MAX(0,$I30-$V30)
  ))))+W30</f>
        <v/>
      </c>
      <c r="O30" s="56">
        <f>IF(AND(OR($A30="Holiday",$A31="Holiday"),
        ISNUMBER(MATCH(TRIM($B30),{"Phagwah","Good Friday","Easter Monday","Labour Day","Christmas","Eid ul Azha","Romans-2","Globe-12","Neptune P1"},0))),
   $I30,0)</f>
        <v/>
      </c>
      <c r="P30" s="56">
        <f>IF(OR($O$7="Canteen",$O$7="Head Office"),0,IF($I30&lt;=0,0,IF(OR(OR(TRIM($J30)="Hebrews",TRIM($J30)="Romans",TRIM($J30)="Romans-2",TRIM($J30)="Globe",TRIM($J30)="Globe-12",TRIM($J30)="Neptune P1"),AND($I31&gt;0,OR(TRIM($J31)="Hebrews",TRIM($J31)="Romans",TRIM($J31)="Romans-2",TRIM($J31)="Globe",TRIM($J31)="Globe-12",TRIM($J31)="Neptune P1"))),1,0)))</f>
        <v/>
      </c>
      <c r="Q30" s="57" t="n"/>
      <c r="R30" s="56">
        <f>IF(OR($O$7="Canteen",$O$7="Head Office"),0,IF(
  AND(
    SUMIFS(I:I, C:C, C30) &gt;= 8,
    COUNTIFS(C$14:C30, C30)=1,
    OR(
      TEXT(D30,"hh:mm:ss")="07:00:00",
      TEXT(D30,"hh:mm:ss")="15:00:00",
      TEXT(D30,"hh:mm:ss")="23:00:00",
      TEXT(D31,"hh:mm:ss")="07:00:00",
      TEXT(D31,"hh:mm:ss")="15:00:00",
      TEXT(D31,"hh:mm:ss")="23:00:00"
    )
  ),
  1,
  0
))</f>
        <v/>
      </c>
      <c r="S30" s="56">
        <f>IF(OR($A30="Annual Leave",$A31="Annual Leave"),IF($A30="Annual Leave",8,0),0)</f>
        <v/>
      </c>
      <c r="T30" s="58" t="n"/>
      <c r="U30" s="144">
        <f>MAX(0,40-Y30)</f>
        <v/>
      </c>
      <c r="V30" s="151">
        <f>IF(OR($C30="",$D30=""),0,
 IF(OR($A30="Holiday",$A31="Holiday"),0,
 IF(AND(NOT(OR($A30="Annual Leave",$A31="Annual Leave")),$A30="Off day"),0,
  IF($I30+$I31&gt;=8,IF($I30&gt;=8,8,$I30),$I30)
  )))</f>
        <v/>
      </c>
      <c r="W30" s="151">
        <f>MAX(0,V30-U30)</f>
        <v/>
      </c>
      <c r="X30" s="151">
        <f>IF(C30="","",C30-WEEKDAY(C30,1)+1)</f>
        <v/>
      </c>
      <c r="Y30" s="151">
        <f>SUMPRODUCT(($X$14:$X29=X30)*(($V$14:$V29)+($O$14:$O29)))+IF(X30=X14,$L$11,0)</f>
        <v/>
      </c>
      <c r="Z30" s="151" t="n"/>
      <c r="AA30" s="151" t="n"/>
      <c r="AB30" s="151" t="n"/>
      <c r="AC30" s="351" t="n"/>
      <c r="AD30" s="351" t="n"/>
      <c r="AE30" s="351" t="n"/>
      <c r="AF30" s="351" t="n"/>
    </row>
    <row r="31" ht="24" customHeight="1" s="348" thickBot="1">
      <c r="A31" s="147" t="inlineStr">
        <is>
          <t>On Day</t>
        </is>
      </c>
      <c r="B31" s="182" t="n"/>
      <c r="C31" s="89">
        <f>C30</f>
        <v/>
      </c>
      <c r="D31" s="59" t="n"/>
      <c r="E31" s="152">
        <f>IF(D31="", "",
 IF(D31=TIME(0,0,0), 0,
 IF(AND(D31&gt;=TIME(0,0,1), D31&lt;=TIME(2,0,0)), TIME(7,0,0),
 IF(AND(D31&gt;=TIME(6,0,0), D31&lt;=TIME(8,0,0)), TIME(12,0,0),
 IF(AND(D31&gt;TIME(8,0,0), D31&lt;=TIME(13,59,0)), TIME(15,0,0),
 IF(AND(D31&gt;=TIME(14,0,0), D31&lt;=TIME(17,59,0)), TIME(21,0,0),
 IF(AND(D31&gt;=TIME(18,0,0), D31&lt;=TIME(21,59,0)), TIME(0,0,0),
 IF(AND(D31&gt;=TIME(22,0,0), D31&lt;=TIME(23,59,59)), TIME(7,0,0), ""))))))))</f>
        <v/>
      </c>
      <c r="F31" s="153" t="n"/>
      <c r="G31" s="152">
        <f>IF(AND(D31&gt;=TIME(6,0,0),D31&lt;=TIME(8,0,0)),E31,"")</f>
        <v/>
      </c>
      <c r="H31" s="59" t="n"/>
      <c r="I31" s="60">
        <f>ROUND(IF(OR(D31="",E31="",E31=0),0,IF(H31="",MOD(E31-D31,1)*24,MOD(H31-D31,1)*24)),2)</f>
        <v/>
      </c>
      <c r="J31" s="150" t="n"/>
      <c r="K31" s="270" t="n"/>
      <c r="L31" s="183" t="n"/>
      <c r="M31" s="272">
        <f>MAX(0,V31-W31)</f>
        <v/>
      </c>
      <c r="N31" s="61">
        <f>(IF(OR($C31="",$D31=""),0,
 IF(OR($A30="Holiday",$A31="Holiday"),
    IF(ISNUMBER(MATCH(TRIM($B31),{"Phagwah","Good Friday","Easter Monday","Labour Day","Christmas","Eid ul Azha","Romans-2","Globe-12","Neptune P1"},0)),0,$I31),
 IF(AND(NOT(OR($A30="Annual Leave",$A31="Annual Leave")),$A31="Off day"),$I31,
  MAX(0,$I31-$V31)
  ))))+W31</f>
        <v/>
      </c>
      <c r="O31" s="61">
        <f>IF(AND(OR($A30="Holiday",$A31="Holiday"),
        ISNUMBER(MATCH(TRIM($B31),{"Phagwah","Good Friday","Easter Monday","Labour Day","Christmas","Eid ul Azha","Romans-2","Globe-12","Neptune P1"},0))),
   $I31,0)</f>
        <v/>
      </c>
      <c r="P31" s="61">
        <f>IF(OR($O$7="Canteen",$O$7="Head Office"),0,IF($I31&lt;=0,0,IF(AND($I30&lt;=0,OR(TRIM($J31)="Hebrews",TRIM($J31)="Romans",TRIM($J31)="Romans-2",TRIM($J31)="Globe",TRIM($J31)="Globe-12",TRIM($J31)="Neptune P1")),1,0)))</f>
        <v/>
      </c>
      <c r="Q31" s="62" t="n"/>
      <c r="R31" s="61">
        <f>IF(OR($O$7="Canteen",$O$7="Head Office"),0,IF(
  AND(
    SUMIFS(I:I, C:C, C31) &gt;= 8,
    COUNTIFS(C$14:C31, C31)=1,
    OR(
      TEXT(D31,"hh:mm:ss")="07:00:00",
      TEXT(D31,"hh:mm:ss")="15:00:00",
      TEXT(D31,"hh:mm:ss")="23:00:00",
      TEXT(D32,"hh:mm:ss")="07:00:00",
      TEXT(D32,"hh:mm:ss")="15:00:00",
      TEXT(D32,"hh:mm:ss")="23:00:00"
    )
  ),
  1,
  0
))</f>
        <v/>
      </c>
      <c r="S31" s="61">
        <f>IF(OR($A30="Annual Leave",$A31="Annual Leave"),IF(AND($A30&lt;&gt;"Annual Leave",$A31="Annual Leave"),8,0),0)</f>
        <v/>
      </c>
      <c r="T31" s="63" t="n"/>
      <c r="U31" s="144">
        <f>MAX(0,40-Y31)</f>
        <v/>
      </c>
      <c r="V31" s="151">
        <f>IF(OR($C31="",$D31=""),0,
 IF(OR($A30="Holiday",$A31="Holiday"),0,
 IF(AND(NOT(OR($A30="Annual Leave",$A31="Annual Leave")),$A31="Off day"),0,
  IF($I30+$I31&gt;=8,IF($I30&gt;=8,0,8-$I30),$I31)
  )))</f>
        <v/>
      </c>
      <c r="W31" s="151">
        <f>MAX(0,V31-U31)</f>
        <v/>
      </c>
      <c r="X31" s="151">
        <f>IF(C31="","",C31-WEEKDAY(C31,1)+1)</f>
        <v/>
      </c>
      <c r="Y31" s="151">
        <f>SUMPRODUCT(($X$14:$X30=X31)*(($V$14:$V30)+($O$14:$O30)))+IF(X31=X14,$L$11,0)</f>
        <v/>
      </c>
      <c r="Z31" s="151" t="n"/>
      <c r="AA31" s="151" t="n"/>
      <c r="AB31" s="151" t="n"/>
      <c r="AC31" s="351" t="n"/>
      <c r="AD31" s="351" t="n"/>
      <c r="AE31" s="351" t="n"/>
      <c r="AF31" s="351" t="n"/>
    </row>
    <row r="32" ht="24" customHeight="1" s="348" thickBot="1">
      <c r="A32" s="184" t="inlineStr">
        <is>
          <t>On Day</t>
        </is>
      </c>
      <c r="B32" s="185" t="n"/>
      <c r="C32" s="101">
        <f>C30+1</f>
        <v/>
      </c>
      <c r="D32" s="11" t="n"/>
      <c r="E32" s="186">
        <f>IF(D32="", "",
 IF(D32=TIME(0,0,0), 0,
 IF(AND(D32&gt;=TIME(0,0,1), D32&lt;=TIME(2,0,0)), TIME(7,0,0),
 IF(AND(D32&gt;=TIME(6,0,0), D32&lt;=TIME(8,0,0)), TIME(12,0,0),
 IF(AND(D32&gt;TIME(8,0,0), D32&lt;=TIME(13,59,0)), TIME(15,0,0),
 IF(AND(D32&gt;=TIME(14,0,0), D32&lt;=TIME(17,59,0)), TIME(21,0,0),
 IF(AND(D32&gt;=TIME(18,0,0), D32&lt;=TIME(21,59,0)), TIME(0,0,0),
 IF(AND(D32&gt;=TIME(22,0,0), D32&lt;=TIME(23,59,59)), TIME(7,0,0), ""))))))))</f>
        <v/>
      </c>
      <c r="F32" s="187" t="n"/>
      <c r="G32" s="186">
        <f>IF(AND(D32&gt;=TIME(6,0,0),D32&lt;=TIME(8,0,0)),E32,"")</f>
        <v/>
      </c>
      <c r="H32" s="11" t="n"/>
      <c r="I32" s="87">
        <f>ROUND(IF(OR(D32="",E32="",E32=0),0,IF(H32="",MOD(E32-D32,1)*24,MOD(H32-D32,1)*24)),2)</f>
        <v/>
      </c>
      <c r="J32" s="188" t="n"/>
      <c r="K32" s="297" t="n"/>
      <c r="L32" s="189" t="n"/>
      <c r="M32" s="298">
        <f>MAX(0,V32-W32)</f>
        <v/>
      </c>
      <c r="N32" s="12">
        <f>(IF(OR($C32="",$D32=""),0,
 IF(OR($A32="Holiday",$A33="Holiday"),
    IF(ISNUMBER(MATCH(TRIM($B32),{"Phagwah","Good Friday","Easter Monday","Labour Day","Christmas","Eid ul Azha","Romans-2","Globe-12","Neptune P1"},0)),0,$I32),
 IF(AND(NOT(OR($A32="Annual Leave",$A33="Annual Leave")),$A32="Off day"),$I32,
  MAX(0,$I32-$V32)
  ))))+W32</f>
        <v/>
      </c>
      <c r="O32" s="12">
        <f>IF(AND(OR($A32="Holiday",$A33="Holiday"),
        ISNUMBER(MATCH(TRIM($B32),{"Phagwah","Good Friday","Easter Monday","Labour Day","Christmas","Eid ul Azha","Romans-2","Globe-12","Neptune P1"},0))),
   $I32,0)</f>
        <v/>
      </c>
      <c r="P32" s="12">
        <f>IF(OR($O$7="Canteen",$O$7="Head Office"),0,IF($I32&lt;=0,0,IF(OR(OR(TRIM($J32)="Hebrews",TRIM($J32)="Romans",TRIM($J32)="Romans-2",TRIM($J32)="Globe",TRIM($J32)="Globe-12",TRIM($J32)="Neptune P1"),AND($I33&gt;0,OR(TRIM($J33)="Hebrews",TRIM($J33)="Romans",TRIM($J33)="Romans-2",TRIM($J33)="Globe",TRIM($J33)="Globe-12",TRIM($J33)="Neptune P1"))),1,0)))</f>
        <v/>
      </c>
      <c r="Q32" s="13" t="n"/>
      <c r="R32" s="12">
        <f>IF(OR($O$7="Canteen",$O$7="Head Office"),0,IF(
  AND(
    SUMIFS(I:I, C:C, C32) &gt;= 8,
    COUNTIFS(C$14:C32, C32)=1,
    OR(
      TEXT(D32,"hh:mm:ss")="07:00:00",
      TEXT(D32,"hh:mm:ss")="15:00:00",
      TEXT(D32,"hh:mm:ss")="23:00:00",
      TEXT(D33,"hh:mm:ss")="07:00:00",
      TEXT(D33,"hh:mm:ss")="15:00:00",
      TEXT(D33,"hh:mm:ss")="23:00:00"
    )
  ),
  1,
  0
))</f>
        <v/>
      </c>
      <c r="S32" s="12">
        <f>IF(OR($A32="Annual Leave",$A33="Annual Leave"),IF($A32="Annual Leave",8,0),0)</f>
        <v/>
      </c>
      <c r="T32" s="102" t="n"/>
      <c r="U32" s="144">
        <f>MAX(0,40-Y32)</f>
        <v/>
      </c>
      <c r="V32" s="351">
        <f>IF(OR($C32="",$D32=""),0,
 IF(OR($A32="Holiday",$A33="Holiday"),0,
 IF(AND(NOT(OR($A32="Annual Leave",$A33="Annual Leave")),$A32="Off day"),0,
  IF($I32+$I33&gt;=8,IF($I32&gt;=8,8,$I32),$I32)
  )))</f>
        <v/>
      </c>
      <c r="W32" s="351">
        <f>MAX(0,V32-U32)</f>
        <v/>
      </c>
      <c r="X32" s="351">
        <f>IF(C32="","",C32-WEEKDAY(C32,1)+1)</f>
        <v/>
      </c>
      <c r="Y32" s="351">
        <f>SUMPRODUCT(($X$14:$X31=X32)*(($V$14:$V31)+($O$14:$O31)))+IF(X32=X14,$L$11,0)</f>
        <v/>
      </c>
      <c r="Z32" s="351" t="n"/>
      <c r="AA32" s="351" t="n"/>
      <c r="AB32" s="351" t="n"/>
      <c r="AC32" s="351" t="n"/>
      <c r="AD32" s="351" t="n"/>
      <c r="AE32" s="351" t="n"/>
      <c r="AF32" s="351" t="n"/>
    </row>
    <row r="33" ht="24" customHeight="1" s="348" thickBot="1">
      <c r="A33" s="184" t="inlineStr">
        <is>
          <t>On Day</t>
        </is>
      </c>
      <c r="B33" s="299" t="n"/>
      <c r="C33" s="101">
        <f>C32</f>
        <v/>
      </c>
      <c r="D33" s="300" t="n"/>
      <c r="E33" s="301">
        <f>IF(D33="", "",
 IF(D33=TIME(0,0,0), 0,
 IF(AND(D33&gt;=TIME(0,0,1), D33&lt;=TIME(2,0,0)), TIME(7,0,0),
 IF(AND(D33&gt;=TIME(6,0,0), D33&lt;=TIME(8,0,0)), TIME(12,0,0),
 IF(AND(D33&gt;TIME(8,0,0), D33&lt;=TIME(13,59,0)), TIME(15,0,0),
 IF(AND(D33&gt;=TIME(14,0,0), D33&lt;=TIME(17,59,0)), TIME(21,0,0),
 IF(AND(D33&gt;=TIME(18,0,0), D33&lt;=TIME(21,59,0)), TIME(0,0,0),
 IF(AND(D33&gt;=TIME(22,0,0), D33&lt;=TIME(23,59,59)), TIME(7,0,0), ""))))))))</f>
        <v/>
      </c>
      <c r="F33" s="187" t="n"/>
      <c r="G33" s="301">
        <f>IF(AND(D33&gt;=TIME(6,0,0),D33&lt;=TIME(8,0,0)),E33,"")</f>
        <v/>
      </c>
      <c r="H33" s="300" t="n"/>
      <c r="I33" s="87">
        <f>ROUND(IF(OR(D33="",E33="",E33=0),0,IF(H33="",MOD(E33-D33,1)*24,MOD(H33-D33,1)*24)),2)</f>
        <v/>
      </c>
      <c r="J33" s="190" t="n"/>
      <c r="K33" s="297" t="n"/>
      <c r="L33" s="189" t="n"/>
      <c r="M33" s="298">
        <f>MAX(0,V33-W33)</f>
        <v/>
      </c>
      <c r="N33" s="302">
        <f>(IF(OR($C33="",$D33=""),0,
 IF(OR($A32="Holiday",$A33="Holiday"),
    IF(ISNUMBER(MATCH(TRIM($B33),{"Phagwah","Good Friday","Easter Monday","Labour Day","Christmas","Eid ul Azha","Romans-2","Globe-12","Neptune P1"},0)),0,$I33),
 IF(AND(NOT(OR($A32="Annual Leave",$A33="Annual Leave")),$A33="Off day"),$I33,
  MAX(0,$I33-$V33)
  ))))+W33</f>
        <v/>
      </c>
      <c r="O33" s="302">
        <f>IF(AND(OR($A32="Holiday",$A33="Holiday"),
        ISNUMBER(MATCH(TRIM($B33),{"Phagwah","Good Friday","Easter Monday","Labour Day","Christmas","Eid ul Azha","Romans-2","Globe-12","Neptune P1"},0))),
   $I33,0)</f>
        <v/>
      </c>
      <c r="P33" s="302">
        <f>IF(OR($O$7="Canteen",$O$7="Head Office"),0,IF($I33&lt;=0,0,IF(AND($I32&lt;=0,OR(TRIM($J33)="Hebrews",TRIM($J33)="Romans",TRIM($J33)="Romans-2",TRIM($J33)="Globe",TRIM($J33)="Globe-12",TRIM($J33)="Neptune P1")),1,0)))</f>
        <v/>
      </c>
      <c r="Q33" s="303" t="n"/>
      <c r="R33" s="302">
        <f>IF(OR($O$7="Canteen",$O$7="Head Office"),0,IF(
  AND(
    SUMIFS(I:I, C:C, C33) &gt;= 8,
    COUNTIFS(C$14:C33, C33)=1,
    OR(
      TEXT(D33,"hh:mm:ss")="07:00:00",
      TEXT(D33,"hh:mm:ss")="15:00:00",
      TEXT(D33,"hh:mm:ss")="23:00:00",
      TEXT(D34,"hh:mm:ss")="07:00:00",
      TEXT(D34,"hh:mm:ss")="15:00:00",
      TEXT(D34,"hh:mm:ss")="23:00:00"
    )
  ),
  1,
  0
))</f>
        <v/>
      </c>
      <c r="S33" s="302">
        <f>IF(OR($A32="Annual Leave",$A33="Annual Leave"),IF(AND($A32&lt;&gt;"Annual Leave",$A33="Annual Leave"),8,0),0)</f>
        <v/>
      </c>
      <c r="T33" s="304" t="n"/>
      <c r="U33" s="144">
        <f>MAX(0,40-Y33)</f>
        <v/>
      </c>
      <c r="V33" s="351">
        <f>IF(OR($C33="",$D33=""),0,
 IF(OR($A32="Holiday",$A33="Holiday"),0,
 IF(AND(NOT(OR($A32="Annual Leave",$A33="Annual Leave")),$A33="Off day"),0,
  IF($I32+$I33&gt;=8,IF($I32&gt;=8,0,8-$I32),$I33)
  )))</f>
        <v/>
      </c>
      <c r="W33" s="351">
        <f>MAX(0,V33-U33)</f>
        <v/>
      </c>
      <c r="X33" s="351">
        <f>IF(C33="","",C33-WEEKDAY(C33,1)+1)</f>
        <v/>
      </c>
      <c r="Y33" s="351">
        <f>SUMPRODUCT(($X$14:$X32=X33)*(($V$14:$V32)+($O$14:$O32)))+IF(X33=X14,$L$11,0)</f>
        <v/>
      </c>
      <c r="Z33" s="351" t="n"/>
      <c r="AA33" s="351" t="n"/>
      <c r="AB33" s="351" t="n"/>
      <c r="AC33" s="351" t="n"/>
      <c r="AD33" s="351" t="n"/>
      <c r="AE33" s="351" t="n"/>
      <c r="AF33" s="351" t="n"/>
    </row>
    <row r="34" ht="24" customHeight="1" s="348" thickBot="1">
      <c r="A34" s="159" t="inlineStr">
        <is>
          <t>On Day</t>
        </is>
      </c>
      <c r="B34" s="191" t="n"/>
      <c r="C34" s="92">
        <f>C32+1</f>
        <v/>
      </c>
      <c r="D34" s="31" t="n"/>
      <c r="E34" s="160">
        <f>IF(D34="", "",
 IF(D34=TIME(0,0,0), 0,
 IF(AND(D34&gt;=TIME(0,0,1), D34&lt;=TIME(2,0,0)), TIME(7,0,0),
 IF(AND(D34&gt;=TIME(6,0,0), D34&lt;=TIME(8,0,0)), TIME(12,0,0),
 IF(AND(D34&gt;TIME(8,0,0), D34&lt;=TIME(13,59,0)), TIME(15,0,0),
 IF(AND(D34&gt;=TIME(14,0,0), D34&lt;=TIME(17,59,0)), TIME(21,0,0),
 IF(AND(D34&gt;=TIME(18,0,0), D34&lt;=TIME(21,59,0)), TIME(0,0,0),
 IF(AND(D34&gt;=TIME(22,0,0), D34&lt;=TIME(23,59,59)), TIME(7,0,0), ""))))))))</f>
        <v/>
      </c>
      <c r="F34" s="161" t="n"/>
      <c r="G34" s="160">
        <f>IF(AND(D34&gt;=TIME(6,0,0),D34&lt;=TIME(8,0,0)),E34,"")</f>
        <v/>
      </c>
      <c r="H34" s="31" t="n"/>
      <c r="I34" s="32">
        <f>ROUND(IF(OR(D34="",E34="",E34=0),0,IF(H34="",MOD(E34-D34,1)*24,MOD(H34-D34,1)*24)),2)</f>
        <v/>
      </c>
      <c r="J34" s="162" t="n"/>
      <c r="K34" s="282" t="n"/>
      <c r="L34" s="181" t="n"/>
      <c r="M34" s="283">
        <f>MAX(0,V34-W34)</f>
        <v/>
      </c>
      <c r="N34" s="33">
        <f>(IF(OR($C34="",$D34=""),0,
 IF(OR($A34="Holiday",$A35="Holiday"),
    IF(ISNUMBER(MATCH(TRIM($B34),{"Phagwah","Good Friday","Easter Monday","Labour Day","Christmas","Eid ul Azha","Romans-2","Globe-12","Neptune P1"},0)),0,$I34),
 IF(AND(NOT(OR($A34="Annual Leave",$A35="Annual Leave")),$A34="Off day"),$I34,
  MAX(0,$I34-$V34)
  ))))+W34</f>
        <v/>
      </c>
      <c r="O34" s="33">
        <f>IF(AND(OR($A34="Holiday",$A35="Holiday"),
        ISNUMBER(MATCH(TRIM($B34),{"Phagwah","Good Friday","Easter Monday","Labour Day","Christmas","Eid ul Azha","Romans-2","Globe-12","Neptune P1"},0))),
   $I34,0)</f>
        <v/>
      </c>
      <c r="P34" s="33">
        <f>IF(OR($O$7="Canteen",$O$7="Head Office"),0,IF($I34&lt;=0,0,IF(OR(OR(TRIM($J34)="Hebrews",TRIM($J34)="Romans",TRIM($J34)="Romans-2",TRIM($J34)="Globe",TRIM($J34)="Globe-12",TRIM($J34)="Neptune P1"),AND($I35&gt;0,OR(TRIM($J35)="Hebrews",TRIM($J35)="Romans",TRIM($J35)="Romans-2",TRIM($J35)="Globe",TRIM($J35)="Globe-12",TRIM($J35)="Neptune P1"))),1,0)))</f>
        <v/>
      </c>
      <c r="Q34" s="34" t="n"/>
      <c r="R34" s="33">
        <f>IF(OR($O$7="Canteen",$O$7="Head Office"),0,IF(
  AND(
    SUMIFS(I:I, C:C, C34) &gt;= 8,
    COUNTIFS(C$14:C34, C34)=1,
    OR(
      TEXT(D34,"hh:mm:ss")="07:00:00",
      TEXT(D34,"hh:mm:ss")="15:00:00",
      TEXT(D34,"hh:mm:ss")="23:00:00",
      TEXT(D35,"hh:mm:ss")="07:00:00",
      TEXT(D35,"hh:mm:ss")="15:00:00",
      TEXT(D35,"hh:mm:ss")="23:00:00"
    )
  ),
  1,
  0
))</f>
        <v/>
      </c>
      <c r="S34" s="33">
        <f>IF(OR($A34="Annual Leave",$A35="Annual Leave"),IF($A34="Annual Leave",8,0),0)</f>
        <v/>
      </c>
      <c r="T34" s="35" t="n"/>
      <c r="U34" s="144">
        <f>MAX(0,40-Y34)</f>
        <v/>
      </c>
      <c r="V34" s="351">
        <f>IF(OR($C34="",$D34=""),0,
 IF(OR($A34="Holiday",$A35="Holiday"),0,
 IF(AND(NOT(OR($A34="Annual Leave",$A35="Annual Leave")),$A34="Off day"),0,
  IF($I34+$I35&gt;=8,IF($I34&gt;=8,8,$I34),$I34)
  )))</f>
        <v/>
      </c>
      <c r="W34" s="351">
        <f>MAX(0,V34-U34)</f>
        <v/>
      </c>
      <c r="X34" s="351">
        <f>IF(C34="","",C34-WEEKDAY(C34,1)+1)</f>
        <v/>
      </c>
      <c r="Y34" s="351">
        <f>SUMPRODUCT(($X$14:$X33=X34)*(($V$14:$V33)+($O$14:$O33)))+IF(X34=X14,$L$11,0)</f>
        <v/>
      </c>
      <c r="Z34" s="351" t="n"/>
      <c r="AA34" s="351" t="n"/>
      <c r="AB34" s="351" t="n"/>
      <c r="AC34" s="351" t="n"/>
      <c r="AD34" s="351" t="n"/>
      <c r="AE34" s="351" t="n"/>
      <c r="AF34" s="351" t="n"/>
    </row>
    <row r="35" ht="24" customHeight="1" s="348" thickBot="1">
      <c r="A35" s="159" t="inlineStr">
        <is>
          <t>On Day</t>
        </is>
      </c>
      <c r="B35" s="192" t="n"/>
      <c r="C35" s="93">
        <f>C34</f>
        <v/>
      </c>
      <c r="D35" s="36" t="n"/>
      <c r="E35" s="163">
        <f>IF(D35="", "",
 IF(D35=TIME(0,0,0), 0,
 IF(AND(D35&gt;=TIME(0,0,1), D35&lt;=TIME(2,0,0)), TIME(7,0,0),
 IF(AND(D35&gt;=TIME(6,0,0), D35&lt;=TIME(8,0,0)), TIME(12,0,0),
 IF(AND(D35&gt;TIME(8,0,0), D35&lt;=TIME(13,59,0)), TIME(15,0,0),
 IF(AND(D35&gt;=TIME(14,0,0), D35&lt;=TIME(17,59,0)), TIME(21,0,0),
 IF(AND(D35&gt;=TIME(18,0,0), D35&lt;=TIME(21,59,0)), TIME(0,0,0),
 IF(AND(D35&gt;=TIME(22,0,0), D35&lt;=TIME(23,59,59)), TIME(7,0,0), ""))))))))</f>
        <v/>
      </c>
      <c r="F35" s="164" t="n"/>
      <c r="G35" s="163">
        <f>IF(AND(D35&gt;=TIME(6,0,0),D35&lt;=TIME(8,0,0)),E35,"")</f>
        <v/>
      </c>
      <c r="H35" s="36" t="n"/>
      <c r="I35" s="37">
        <f>ROUND(IF(OR(D35="",E35="",E35=0),0,IF(H35="",MOD(E35-D35,1)*24,MOD(H35-D35,1)*24)),2)</f>
        <v/>
      </c>
      <c r="J35" s="162" t="n"/>
      <c r="K35" s="282" t="n"/>
      <c r="L35" s="183" t="n"/>
      <c r="M35" s="283">
        <f>MAX(0,V35-W35)</f>
        <v/>
      </c>
      <c r="N35" s="38">
        <f>(IF(OR($C35="",$D35=""),0,
 IF(OR($A34="Holiday",$A35="Holiday"),
    IF(ISNUMBER(MATCH(TRIM($B35),{"Phagwah","Good Friday","Easter Monday","Labour Day","Christmas","Eid ul Azha","Romans-2","Globe-12","Neptune P1"},0)),0,$I35),
 IF(AND(NOT(OR($A34="Annual Leave",$A35="Annual Leave")),$A35="Off day"),$I35,
  MAX(0,$I35-$V35)
  ))))+W35</f>
        <v/>
      </c>
      <c r="O35" s="38">
        <f>IF(AND(OR($A34="Holiday",$A35="Holiday"),
        ISNUMBER(MATCH(TRIM($B35),{"Phagwah","Good Friday","Easter Monday","Labour Day","Christmas","Eid ul Azha","Romans-2","Globe-12","Neptune P1"},0))),
   $I35,0)</f>
        <v/>
      </c>
      <c r="P35" s="38">
        <f>IF(OR($O$7="Canteen",$O$7="Head Office"),0,IF($I35&lt;=0,0,IF(AND($I34&lt;=0,OR(TRIM($J35)="Hebrews",TRIM($J35)="Romans",TRIM($J35)="Romans-2",TRIM($J35)="Globe",TRIM($J35)="Globe-12",TRIM($J35)="Neptune P1")),1,0)))</f>
        <v/>
      </c>
      <c r="Q35" s="39" t="n"/>
      <c r="R35" s="38">
        <f>IF(OR($O$7="Canteen",$O$7="Head Office"),0,IF(
  AND(
    SUMIFS(I:I, C:C, C35) &gt;= 8,
    COUNTIFS(C$14:C35, C35)=1,
    OR(
      TEXT(D35,"hh:mm:ss")="07:00:00",
      TEXT(D35,"hh:mm:ss")="15:00:00",
      TEXT(D35,"hh:mm:ss")="23:00:00",
      TEXT(D36,"hh:mm:ss")="07:00:00",
      TEXT(D36,"hh:mm:ss")="15:00:00",
      TEXT(D36,"hh:mm:ss")="23:00:00"
    )
  ),
  1,
  0
))</f>
        <v/>
      </c>
      <c r="S35" s="38">
        <f>IF(OR($A34="Annual Leave",$A35="Annual Leave"),IF(AND($A34&lt;&gt;"Annual Leave",$A35="Annual Leave"),8,0),0)</f>
        <v/>
      </c>
      <c r="T35" s="40" t="n"/>
      <c r="U35" s="144">
        <f>MAX(0,40-Y35)</f>
        <v/>
      </c>
      <c r="V35" s="351">
        <f>IF(OR($C35="",$D35=""),0,
 IF(OR($A34="Holiday",$A35="Holiday"),0,
 IF(AND(NOT(OR($A34="Annual Leave",$A35="Annual Leave")),$A35="Off day"),0,
  IF($I34+$I35&gt;=8,IF($I34&gt;=8,0,8-$I34),$I35)
  )))</f>
        <v/>
      </c>
      <c r="W35" s="351">
        <f>MAX(0,V35-U35)</f>
        <v/>
      </c>
      <c r="X35" s="351">
        <f>IF(C35="","",C35-WEEKDAY(C35,1)+1)</f>
        <v/>
      </c>
      <c r="Y35" s="351">
        <f>SUMPRODUCT(($X$14:$X34=X35)*(($V$14:$V34)+($O$14:$O34)))+IF(X35=X14,$L$11,0)</f>
        <v/>
      </c>
      <c r="Z35" s="351" t="n"/>
      <c r="AA35" s="351" t="n"/>
      <c r="AB35" s="351" t="n"/>
      <c r="AC35" s="351" t="n"/>
      <c r="AD35" s="351" t="n"/>
      <c r="AE35" s="351" t="n"/>
      <c r="AF35" s="351" t="n"/>
    </row>
    <row r="36" ht="24" customHeight="1" s="348" thickBot="1">
      <c r="A36" s="154" t="inlineStr">
        <is>
          <t>On Day</t>
        </is>
      </c>
      <c r="B36" s="193" t="n"/>
      <c r="C36" s="90">
        <f>C34+1</f>
        <v/>
      </c>
      <c r="D36" s="8" t="n"/>
      <c r="E36" s="155">
        <f>IF(D36="", "",
 IF(D36=TIME(0,0,0), 0,
 IF(AND(D36&gt;=TIME(0,0,1), D36&lt;=TIME(2,0,0)), TIME(7,0,0),
 IF(AND(D36&gt;=TIME(6,0,0), D36&lt;=TIME(8,0,0)), TIME(12,0,0),
 IF(AND(D36&gt;TIME(8,0,0), D36&lt;=TIME(13,59,0)), TIME(15,0,0),
 IF(AND(D36&gt;=TIME(14,0,0), D36&lt;=TIME(17,59,0)), TIME(21,0,0),
 IF(AND(D36&gt;=TIME(18,0,0), D36&lt;=TIME(21,59,0)), TIME(0,0,0),
 IF(AND(D36&gt;=TIME(22,0,0), D36&lt;=TIME(23,59,59)), TIME(7,0,0), ""))))))))</f>
        <v/>
      </c>
      <c r="F36" s="156" t="n"/>
      <c r="G36" s="155">
        <f>IF(AND(D36&gt;=TIME(6,0,0),D36&lt;=TIME(8,0,0)),E36,"")</f>
        <v/>
      </c>
      <c r="H36" s="8" t="n"/>
      <c r="I36" s="30">
        <f>ROUND(IF(OR(D36="",E36="",E36=0),0,IF(H36="",MOD(E36-D36,1)*24,MOD(H36-D36,1)*24)),2)</f>
        <v/>
      </c>
      <c r="J36" s="157" t="n"/>
      <c r="K36" s="274" t="n"/>
      <c r="L36" s="189" t="n"/>
      <c r="M36" s="275">
        <f>MAX(0,V36-W36)</f>
        <v/>
      </c>
      <c r="N36" s="9">
        <f>(IF(OR($C36="",$D36=""),0,
 IF(OR($A36="Holiday",$A37="Holiday"),
    IF(ISNUMBER(MATCH(TRIM($B36),{"Phagwah","Good Friday","Easter Monday","Labour Day","Christmas","Eid ul Azha","Romans-2","Globe-12","Neptune P1"},0)),0,$I36),
 IF(AND(NOT(OR($A36="Annual Leave",$A37="Annual Leave")),$A36="Off day"),$I36,
  MAX(0,$I36-$V36)
  ))))+W36</f>
        <v/>
      </c>
      <c r="O36" s="9">
        <f>IF(AND(OR($A36="Holiday",$A37="Holiday"),
        ISNUMBER(MATCH(TRIM($B36),{"Phagwah","Good Friday","Easter Monday","Labour Day","Christmas","Eid ul Azha","Romans-2","Globe-12","Neptune P1"},0))),
   $I36,0)</f>
        <v/>
      </c>
      <c r="P36" s="9">
        <f>IF(OR($O$7="Canteen",$O$7="Head Office"),0,IF($I36&lt;=0,0,IF(OR(OR(TRIM($J36)="Hebrews",TRIM($J36)="Romans",TRIM($J36)="Romans-2",TRIM($J36)="Globe",TRIM($J36)="Globe-12",TRIM($J36)="Neptune P1"),AND($I37&gt;0,OR(TRIM($J37)="Hebrews",TRIM($J37)="Romans",TRIM($J37)="Romans-2",TRIM($J37)="Globe",TRIM($J37)="Globe-12",TRIM($J37)="Neptune P1"))),1,0)))</f>
        <v/>
      </c>
      <c r="Q36" s="10" t="n"/>
      <c r="R36" s="9">
        <f>IF(OR($O$7="Canteen",$O$7="Head Office"),0,IF(
  AND(
    SUMIFS(I:I, C:C, C36) &gt;= 8,
    COUNTIFS(C$14:C36, C36)=1,
    OR(
      TEXT(D36,"hh:mm:ss")="07:00:00",
      TEXT(D36,"hh:mm:ss")="15:00:00",
      TEXT(D36,"hh:mm:ss")="23:00:00",
      TEXT(D37,"hh:mm:ss")="07:00:00",
      TEXT(D37,"hh:mm:ss")="15:00:00",
      TEXT(D37,"hh:mm:ss")="23:00:00"
    )
  ),
  1,
  0
))</f>
        <v/>
      </c>
      <c r="S36" s="9">
        <f>IF(OR($A36="Annual Leave",$A37="Annual Leave"),IF($A36="Annual Leave",8,0),0)</f>
        <v/>
      </c>
      <c r="T36" s="91" t="n"/>
      <c r="U36" s="144">
        <f>MAX(0,40-Y36)</f>
        <v/>
      </c>
      <c r="V36" s="351">
        <f>IF(OR($C36="",$D36=""),0,
 IF(OR($A36="Holiday",$A37="Holiday"),0,
 IF(AND(NOT(OR($A36="Annual Leave",$A37="Annual Leave")),$A36="Off day"),0,
  IF($I36+$I37&gt;=8,IF($I36&gt;=8,8,$I36),$I36)
  )))</f>
        <v/>
      </c>
      <c r="W36" s="351">
        <f>MAX(0,V36-U36)</f>
        <v/>
      </c>
      <c r="X36" s="351">
        <f>IF(C36="","",C36-WEEKDAY(C36,1)+1)</f>
        <v/>
      </c>
      <c r="Y36" s="351">
        <f>SUMPRODUCT(($X$14:$X35=X36)*(($V$14:$V35)+($O$14:$O35)))+IF(X36=X14,$L$11,0)</f>
        <v/>
      </c>
      <c r="Z36" s="351" t="n"/>
      <c r="AA36" s="351" t="n"/>
      <c r="AB36" s="351" t="n"/>
      <c r="AC36" s="351" t="n"/>
      <c r="AD36" s="351" t="n"/>
      <c r="AE36" s="351" t="n"/>
      <c r="AF36" s="351" t="n"/>
    </row>
    <row r="37" ht="24" customHeight="1" s="348" thickBot="1">
      <c r="A37" s="154" t="inlineStr">
        <is>
          <t>On Day</t>
        </is>
      </c>
      <c r="B37" s="305" t="n"/>
      <c r="C37" s="90">
        <f>C36</f>
        <v/>
      </c>
      <c r="D37" s="276" t="n"/>
      <c r="E37" s="277">
        <f>IF(D37="", "",
 IF(D37=TIME(0,0,0), 0,
 IF(AND(D37&gt;=TIME(0,0,1), D37&lt;=TIME(2,0,0)), TIME(7,0,0),
 IF(AND(D37&gt;=TIME(6,0,0), D37&lt;=TIME(8,0,0)), TIME(12,0,0),
 IF(AND(D37&gt;TIME(8,0,0), D37&lt;=TIME(13,59,0)), TIME(15,0,0),
 IF(AND(D37&gt;=TIME(14,0,0), D37&lt;=TIME(17,59,0)), TIME(21,0,0),
 IF(AND(D37&gt;=TIME(18,0,0), D37&lt;=TIME(21,59,0)), TIME(0,0,0),
 IF(AND(D37&gt;=TIME(22,0,0), D37&lt;=TIME(23,59,59)), TIME(7,0,0), ""))))))))</f>
        <v/>
      </c>
      <c r="F37" s="156" t="n"/>
      <c r="G37" s="277">
        <f>IF(AND(D37&gt;=TIME(6,0,0),D37&lt;=TIME(8,0,0)),E37,"")</f>
        <v/>
      </c>
      <c r="H37" s="276" t="n"/>
      <c r="I37" s="30">
        <f>ROUND(IF(OR(D37="",E37="",E37=0),0,IF(H37="",MOD(E37-D37,1)*24,MOD(H37-D37,1)*24)),2)</f>
        <v/>
      </c>
      <c r="J37" s="158" t="n"/>
      <c r="K37" s="274" t="n"/>
      <c r="L37" s="189" t="n"/>
      <c r="M37" s="275">
        <f>MAX(0,V37-W37)</f>
        <v/>
      </c>
      <c r="N37" s="278">
        <f>(IF(OR($C37="",$D37=""),0,
 IF(OR($A36="Holiday",$A37="Holiday"),
    IF(ISNUMBER(MATCH(TRIM($B37),{"Phagwah","Good Friday","Easter Monday","Labour Day","Christmas","Eid ul Azha","Romans-2","Globe-12","Neptune P1"},0)),0,$I37),
 IF(AND(NOT(OR($A36="Annual Leave",$A37="Annual Leave")),$A37="Off day"),$I37,
  MAX(0,$I37-$V37)
  ))))+W37</f>
        <v/>
      </c>
      <c r="O37" s="278">
        <f>IF(AND(OR($A36="Holiday",$A37="Holiday"),
        ISNUMBER(MATCH(TRIM($B37),{"Phagwah","Good Friday","Easter Monday","Labour Day","Christmas","Eid ul Azha","Romans-2","Globe-12","Neptune P1"},0))),
   $I37,0)</f>
        <v/>
      </c>
      <c r="P37" s="278">
        <f>IF(OR($O$7="Canteen",$O$7="Head Office"),0,IF($I37&lt;=0,0,IF(AND($I36&lt;=0,OR(TRIM($J37)="Hebrews",TRIM($J37)="Romans",TRIM($J37)="Romans-2",TRIM($J37)="Globe",TRIM($J37)="Globe-12",TRIM($J37)="Neptune P1")),1,0)))</f>
        <v/>
      </c>
      <c r="Q37" s="279" t="n"/>
      <c r="R37" s="278">
        <f>IF(OR($O$7="Canteen",$O$7="Head Office"),0,IF(
  AND(
    SUMIFS(I:I, C:C, C37) &gt;= 8,
    COUNTIFS(C$14:C37, C37)=1,
    OR(
      TEXT(D37,"hh:mm:ss")="07:00:00",
      TEXT(D37,"hh:mm:ss")="15:00:00",
      TEXT(D37,"hh:mm:ss")="23:00:00",
      TEXT(D38,"hh:mm:ss")="07:00:00",
      TEXT(D38,"hh:mm:ss")="15:00:00",
      TEXT(D38,"hh:mm:ss")="23:00:00"
    )
  ),
  1,
  0
))</f>
        <v/>
      </c>
      <c r="S37" s="278">
        <f>IF(OR($A36="Annual Leave",$A37="Annual Leave"),IF(AND($A36&lt;&gt;"Annual Leave",$A37="Annual Leave"),8,0),0)</f>
        <v/>
      </c>
      <c r="T37" s="280" t="n"/>
      <c r="U37" s="144">
        <f>MAX(0,40-Y37)</f>
        <v/>
      </c>
      <c r="V37" s="351">
        <f>IF(OR($C37="",$D37=""),0,
 IF(OR($A36="Holiday",$A37="Holiday"),0,
 IF(AND(NOT(OR($A36="Annual Leave",$A37="Annual Leave")),$A37="Off day"),0,
  IF($I36+$I37&gt;=8,IF($I36&gt;=8,0,8-$I36),$I37)
  )))</f>
        <v/>
      </c>
      <c r="W37" s="351">
        <f>MAX(0,V37-U37)</f>
        <v/>
      </c>
      <c r="X37" s="351">
        <f>IF(C37="","",C37-WEEKDAY(C37,1)+1)</f>
        <v/>
      </c>
      <c r="Y37" s="351">
        <f>SUMPRODUCT(($X$14:$X36=X37)*(($V$14:$V36)+($O$14:$O36)))+IF(X37=X14,$L$11,0)</f>
        <v/>
      </c>
      <c r="Z37" s="351" t="n"/>
      <c r="AA37" s="351" t="n"/>
      <c r="AB37" s="351" t="n"/>
      <c r="AC37" s="351" t="n"/>
      <c r="AD37" s="351" t="n"/>
      <c r="AE37" s="351" t="n"/>
      <c r="AF37" s="351" t="n"/>
    </row>
    <row r="38" ht="24" customHeight="1" s="348" thickBot="1">
      <c r="A38" s="194" t="inlineStr">
        <is>
          <t>On Day</t>
        </is>
      </c>
      <c r="B38" s="195" t="n"/>
      <c r="C38" s="103">
        <f>C36+1</f>
        <v/>
      </c>
      <c r="D38" s="64" t="n"/>
      <c r="E38" s="196">
        <f>IF(D38="", "",
 IF(D38=TIME(0,0,0), 0,
 IF(AND(D38&gt;=TIME(0,0,1), D38&lt;=TIME(2,0,0)), TIME(7,0,0),
 IF(AND(D38&gt;=TIME(6,0,0), D38&lt;=TIME(8,0,0)), TIME(12,0,0),
 IF(AND(D38&gt;TIME(8,0,0), D38&lt;=TIME(13,59,0)), TIME(15,0,0),
 IF(AND(D38&gt;=TIME(14,0,0), D38&lt;=TIME(17,59,0)), TIME(21,0,0),
 IF(AND(D38&gt;=TIME(18,0,0), D38&lt;=TIME(21,59,0)), TIME(0,0,0),
 IF(AND(D38&gt;=TIME(22,0,0), D38&lt;=TIME(23,59,59)), TIME(7,0,0), ""))))))))</f>
        <v/>
      </c>
      <c r="F38" s="197" t="n"/>
      <c r="G38" s="196">
        <f>IF(AND(D38&gt;=TIME(6,0,0),D38&lt;=TIME(8,0,0)),E38,"")</f>
        <v/>
      </c>
      <c r="H38" s="64" t="n"/>
      <c r="I38" s="65">
        <f>ROUND(IF(OR(D38="",E38="",E38=0),0,IF(H38="",MOD(E38-D38,1)*24,MOD(H38-D38,1)*24)),2)</f>
        <v/>
      </c>
      <c r="J38" s="198" t="n"/>
      <c r="K38" s="306" t="n"/>
      <c r="L38" s="181" t="n"/>
      <c r="M38" s="307">
        <f>MAX(0,V38-W38)</f>
        <v/>
      </c>
      <c r="N38" s="66">
        <f>(IF(OR($C38="",$D38=""),0,
 IF(OR($A38="Holiday",$A39="Holiday"),
    IF(ISNUMBER(MATCH(TRIM($B38),{"Phagwah","Good Friday","Easter Monday","Labour Day","Christmas","Eid ul Azha","Romans-2","Globe-12","Neptune P1"},0)),0,$I38),
 IF(AND(NOT(OR($A38="Annual Leave",$A39="Annual Leave")),$A38="Off day"),$I38,
  MAX(0,$I38-$V38)
  ))))+W38</f>
        <v/>
      </c>
      <c r="O38" s="66">
        <f>IF(AND(OR($A38="Holiday",$A39="Holiday"),
        ISNUMBER(MATCH(TRIM($B38),{"Phagwah","Good Friday","Easter Monday","Labour Day","Christmas","Eid ul Azha","Romans-2","Globe-12","Neptune P1"},0))),
   $I38,0)</f>
        <v/>
      </c>
      <c r="P38" s="66">
        <f>IF(OR($O$7="Canteen",$O$7="Head Office"),0,IF($I38&lt;=0,0,IF(OR(OR(TRIM($J38)="Hebrews",TRIM($J38)="Romans",TRIM($J38)="Romans-2",TRIM($J38)="Globe",TRIM($J38)="Globe-12",TRIM($J38)="Neptune P1"),AND($I39&gt;0,OR(TRIM($J39)="Hebrews",TRIM($J39)="Romans",TRIM($J39)="Romans-2",TRIM($J39)="Globe",TRIM($J39)="Globe-12",TRIM($J39)="Neptune P1"))),1,0)))</f>
        <v/>
      </c>
      <c r="Q38" s="67" t="n"/>
      <c r="R38" s="66">
        <f>IF(OR($O$7="Canteen",$O$7="Head Office"),0,IF(
  AND(
    SUMIFS(I:I, C:C, C38) &gt;= 8,
    COUNTIFS(C$14:C38, C38)=1,
    OR(
      TEXT(D38,"hh:mm:ss")="07:00:00",
      TEXT(D38,"hh:mm:ss")="15:00:00",
      TEXT(D38,"hh:mm:ss")="23:00:00",
      TEXT(D39,"hh:mm:ss")="07:00:00",
      TEXT(D39,"hh:mm:ss")="15:00:00",
      TEXT(D39,"hh:mm:ss")="23:00:00"
    )
  ),
  1,
  0
))</f>
        <v/>
      </c>
      <c r="S38" s="66">
        <f>IF(OR($A38="Annual Leave",$A39="Annual Leave"),IF($A38="Annual Leave",8,0),0)</f>
        <v/>
      </c>
      <c r="T38" s="68" t="n"/>
      <c r="U38" s="144">
        <f>MAX(0,40-Y38)</f>
        <v/>
      </c>
      <c r="V38" s="351">
        <f>IF(OR($C38="",$D38=""),0,
 IF(OR($A38="Holiday",$A39="Holiday"),0,
 IF(AND(NOT(OR($A38="Annual Leave",$A39="Annual Leave")),$A38="Off day"),0,
  IF($I38+$I39&gt;=8,IF($I38&gt;=8,8,$I38),$I38)
  )))</f>
        <v/>
      </c>
      <c r="W38" s="351">
        <f>MAX(0,V38-U38)</f>
        <v/>
      </c>
      <c r="X38" s="351">
        <f>IF(C38="","",C38-WEEKDAY(C38,1)+1)</f>
        <v/>
      </c>
      <c r="Y38" s="351">
        <f>SUMPRODUCT(($X$14:$X37=X38)*(($V$14:$V37)+($O$14:$O37)))+IF(X38=X14,$L$11,0)</f>
        <v/>
      </c>
      <c r="Z38" s="351" t="n"/>
      <c r="AA38" s="351" t="n"/>
      <c r="AB38" s="351" t="n"/>
      <c r="AC38" s="351" t="n"/>
      <c r="AD38" s="351" t="n"/>
      <c r="AE38" s="351" t="n"/>
      <c r="AF38" s="351" t="n"/>
    </row>
    <row r="39" ht="24" customHeight="1" s="348" thickBot="1">
      <c r="A39" s="194" t="inlineStr">
        <is>
          <t>On Day</t>
        </is>
      </c>
      <c r="B39" s="199" t="n"/>
      <c r="C39" s="104">
        <f>C38</f>
        <v/>
      </c>
      <c r="D39" s="69" t="n"/>
      <c r="E39" s="200">
        <f>IF(D39="", "",
 IF(D39=TIME(0,0,0), 0,
 IF(AND(D39&gt;=TIME(0,0,1), D39&lt;=TIME(2,0,0)), TIME(7,0,0),
 IF(AND(D39&gt;=TIME(6,0,0), D39&lt;=TIME(8,0,0)), TIME(12,0,0),
 IF(AND(D39&gt;TIME(8,0,0), D39&lt;=TIME(13,59,0)), TIME(15,0,0),
 IF(AND(D39&gt;=TIME(14,0,0), D39&lt;=TIME(17,59,0)), TIME(21,0,0),
 IF(AND(D39&gt;=TIME(18,0,0), D39&lt;=TIME(21,59,0)), TIME(0,0,0),
 IF(AND(D39&gt;=TIME(22,0,0), D39&lt;=TIME(23,59,59)), TIME(7,0,0), ""))))))))</f>
        <v/>
      </c>
      <c r="F39" s="201" t="n"/>
      <c r="G39" s="200">
        <f>IF(AND(D39&gt;=TIME(6,0,0),D39&lt;=TIME(8,0,0)),E39,"")</f>
        <v/>
      </c>
      <c r="H39" s="69" t="n"/>
      <c r="I39" s="70">
        <f>ROUND(IF(OR(D39="",E39="",E39=0),0,IF(H39="",MOD(E39-D39,1)*24,MOD(H39-D39,1)*24)),2)</f>
        <v/>
      </c>
      <c r="J39" s="198" t="n"/>
      <c r="K39" s="306" t="n"/>
      <c r="L39" s="183" t="n"/>
      <c r="M39" s="307">
        <f>MAX(0,V39-W39)</f>
        <v/>
      </c>
      <c r="N39" s="71">
        <f>(IF(OR($C39="",$D39=""),0,
 IF(OR($A38="Holiday",$A39="Holiday"),
    IF(ISNUMBER(MATCH(TRIM($B39),{"Phagwah","Good Friday","Easter Monday","Labour Day","Christmas","Eid ul Azha","Romans-2","Globe-12","Neptune P1"},0)),0,$I39),
 IF(AND(NOT(OR($A38="Annual Leave",$A39="Annual Leave")),$A39="Off day"),$I39,
  MAX(0,$I39-$V39)
  ))))+W39</f>
        <v/>
      </c>
      <c r="O39" s="71">
        <f>IF(AND(OR($A38="Holiday",$A39="Holiday"),
        ISNUMBER(MATCH(TRIM($B39),{"Phagwah","Good Friday","Easter Monday","Labour Day","Christmas","Eid ul Azha","Romans-2","Globe-12","Neptune P1"},0))),
   $I39,0)</f>
        <v/>
      </c>
      <c r="P39" s="71">
        <f>IF(OR($O$7="Canteen",$O$7="Head Office"),0,IF($I39&lt;=0,0,IF(AND($I38&lt;=0,OR(TRIM($J39)="Hebrews",TRIM($J39)="Romans",TRIM($J39)="Romans-2",TRIM($J39)="Globe",TRIM($J39)="Globe-12",TRIM($J39)="Neptune P1")),1,0)))</f>
        <v/>
      </c>
      <c r="Q39" s="72" t="n"/>
      <c r="R39" s="71">
        <f>IF(OR($O$7="Canteen",$O$7="Head Office"),0,IF(
  AND(
    SUMIFS(I:I, C:C, C39) &gt;= 8,
    COUNTIFS(C$14:C39, C39)=1,
    OR(
      TEXT(D39,"hh:mm:ss")="07:00:00",
      TEXT(D39,"hh:mm:ss")="15:00:00",
      TEXT(D39,"hh:mm:ss")="23:00:00",
      TEXT(D40,"hh:mm:ss")="07:00:00",
      TEXT(D40,"hh:mm:ss")="15:00:00",
      TEXT(D40,"hh:mm:ss")="23:00:00"
    )
  ),
  1,
  0
))</f>
        <v/>
      </c>
      <c r="S39" s="71">
        <f>IF(OR($A38="Annual Leave",$A39="Annual Leave"),IF(AND($A38&lt;&gt;"Annual Leave",$A39="Annual Leave"),8,0),0)</f>
        <v/>
      </c>
      <c r="T39" s="73" t="n"/>
      <c r="U39" s="144">
        <f>MAX(0,40-Y39)</f>
        <v/>
      </c>
      <c r="V39" s="351">
        <f>IF(OR($C39="",$D39=""),0,
 IF(OR($A38="Holiday",$A39="Holiday"),0,
 IF(AND(NOT(OR($A38="Annual Leave",$A39="Annual Leave")),$A39="Off day"),0,
  IF($I38+$I39&gt;=8,IF($I38&gt;=8,0,8-$I38),$I39)
  )))</f>
        <v/>
      </c>
      <c r="W39" s="351">
        <f>MAX(0,V39-U39)</f>
        <v/>
      </c>
      <c r="X39" s="351">
        <f>IF(C39="","",C39-WEEKDAY(C39,1)+1)</f>
        <v/>
      </c>
      <c r="Y39" s="351">
        <f>SUMPRODUCT(($X$14:$X38=X39)*(($V$14:$V38)+($O$14:$O38)))+IF(X39=X14,$L$11,0)</f>
        <v/>
      </c>
      <c r="Z39" s="351" t="n"/>
      <c r="AA39" s="351" t="n"/>
      <c r="AB39" s="351" t="n"/>
      <c r="AC39" s="351" t="n"/>
      <c r="AD39" s="351" t="n"/>
      <c r="AE39" s="351" t="n"/>
      <c r="AF39" s="351" t="n"/>
    </row>
    <row r="40" ht="24" customHeight="1" s="348" thickBot="1">
      <c r="A40" s="202" t="inlineStr">
        <is>
          <t>On Day</t>
        </is>
      </c>
      <c r="B40" s="203" t="n"/>
      <c r="C40" s="105">
        <f>C38+1</f>
        <v/>
      </c>
      <c r="D40" s="74" t="n"/>
      <c r="E40" s="204">
        <f>IF(D40="", "",
 IF(D40=TIME(0,0,0), 0,
 IF(AND(D40&gt;=TIME(0,0,1), D40&lt;=TIME(2,0,0)), TIME(7,0,0),
 IF(AND(D40&gt;=TIME(6,0,0), D40&lt;=TIME(8,0,0)), TIME(12,0,0),
 IF(AND(D40&gt;TIME(8,0,0), D40&lt;=TIME(13,59,0)), TIME(15,0,0),
 IF(AND(D40&gt;=TIME(14,0,0), D40&lt;=TIME(17,59,0)), TIME(21,0,0),
 IF(AND(D40&gt;=TIME(18,0,0), D40&lt;=TIME(21,59,0)), TIME(0,0,0),
 IF(AND(D40&gt;=TIME(22,0,0), D40&lt;=TIME(23,59,59)), TIME(7,0,0), ""))))))))</f>
        <v/>
      </c>
      <c r="F40" s="205" t="n"/>
      <c r="G40" s="204">
        <f>IF(AND(D40&gt;=TIME(6,0,0),D40&lt;=TIME(8,0,0)),E40,"")</f>
        <v/>
      </c>
      <c r="H40" s="74" t="n"/>
      <c r="I40" s="106">
        <f>ROUND(IF(OR(D40="",E40="",E40=0),0,IF(H40="",MOD(E40-D40,1)*24,MOD(H40-D40,1)*24)),2)</f>
        <v/>
      </c>
      <c r="J40" s="206" t="n"/>
      <c r="K40" s="308" t="n"/>
      <c r="L40" s="189" t="n"/>
      <c r="M40" s="309">
        <f>MAX(0,V40-W40)</f>
        <v/>
      </c>
      <c r="N40" s="75">
        <f>(IF(OR($C40="",$D40=""),0,
 IF(OR($A40="Holiday",$A41="Holiday"),
    IF(ISNUMBER(MATCH(TRIM($B40),{"Phagwah","Good Friday","Easter Monday","Labour Day","Christmas","Eid ul Azha","Romans-2","Globe-12","Neptune P1"},0)),0,$I40),
 IF(AND(NOT(OR($A40="Annual Leave",$A41="Annual Leave")),$A40="Off day"),$I40,
  MAX(0,$I40-$V40)
  ))))+W40</f>
        <v/>
      </c>
      <c r="O40" s="75">
        <f>IF(AND(OR($A40="Holiday",$A41="Holiday"),
        ISNUMBER(MATCH(TRIM($B40),{"Phagwah","Good Friday","Easter Monday","Labour Day","Christmas","Eid ul Azha","Romans-2","Globe-12","Neptune P1"},0))),
   $I40,0)</f>
        <v/>
      </c>
      <c r="P40" s="75">
        <f>IF(OR($O$7="Canteen",$O$7="Head Office"),0,IF($I40&lt;=0,0,IF(OR(OR(TRIM($J40)="Hebrews",TRIM($J40)="Romans",TRIM($J40)="Romans-2",TRIM($J40)="Globe",TRIM($J40)="Globe-12",TRIM($J40)="Neptune P1"),AND($I41&gt;0,OR(TRIM($J41)="Hebrews",TRIM($J41)="Romans",TRIM($J41)="Romans-2",TRIM($J41)="Globe",TRIM($J41)="Globe-12",TRIM($J41)="Neptune P1"))),1,0)))</f>
        <v/>
      </c>
      <c r="Q40" s="76" t="n"/>
      <c r="R40" s="75">
        <f>IF(OR($O$7="Canteen",$O$7="Head Office"),0,IF(
  AND(
    SUMIFS(I:I, C:C, C40) &gt;= 8,
    COUNTIFS(C$14:C40, C40)=1,
    OR(
      TEXT(D40,"hh:mm:ss")="07:00:00",
      TEXT(D40,"hh:mm:ss")="15:00:00",
      TEXT(D40,"hh:mm:ss")="23:00:00",
      TEXT(D41,"hh:mm:ss")="07:00:00",
      TEXT(D41,"hh:mm:ss")="15:00:00",
      TEXT(D41,"hh:mm:ss")="23:00:00"
    )
  ),
  1,
  0
))</f>
        <v/>
      </c>
      <c r="S40" s="75">
        <f>IF(OR($A40="Annual Leave",$A41="Annual Leave"),IF($A40="Annual Leave",8,0),0)</f>
        <v/>
      </c>
      <c r="T40" s="107" t="n"/>
      <c r="U40" s="144">
        <f>MAX(0,40-Y40)</f>
        <v/>
      </c>
      <c r="V40" s="351">
        <f>IF(OR($C40="",$D40=""),0,
 IF(OR($A40="Holiday",$A41="Holiday"),0,
 IF(AND(NOT(OR($A40="Annual Leave",$A41="Annual Leave")),$A40="Off day"),0,
  IF($I40+$I41&gt;=8,IF($I40&gt;=8,8,$I40),$I40)
  )))</f>
        <v/>
      </c>
      <c r="W40" s="351">
        <f>MAX(0,V40-U40)</f>
        <v/>
      </c>
      <c r="X40" s="351">
        <f>IF(C40="","",C40-WEEKDAY(C40,1)+1)</f>
        <v/>
      </c>
      <c r="Y40" s="351">
        <f>SUMPRODUCT(($X$14:$X39=X40)*(($V$14:$V39)+($O$14:$O39)))+IF(X40=X14,$L$11,0)</f>
        <v/>
      </c>
      <c r="Z40" s="351" t="n"/>
      <c r="AA40" s="351" t="n"/>
      <c r="AB40" s="351" t="n"/>
      <c r="AC40" s="351" t="n"/>
      <c r="AD40" s="351" t="n"/>
      <c r="AE40" s="351" t="n"/>
      <c r="AF40" s="351" t="n"/>
    </row>
    <row r="41" ht="24" customHeight="1" s="348" thickBot="1">
      <c r="A41" s="202" t="inlineStr">
        <is>
          <t>On Day</t>
        </is>
      </c>
      <c r="B41" s="310" t="n"/>
      <c r="C41" s="105">
        <f>C40</f>
        <v/>
      </c>
      <c r="D41" s="311" t="n"/>
      <c r="E41" s="312">
        <f>IF(D41="", "",
 IF(D41=TIME(0,0,0), 0,
 IF(AND(D41&gt;=TIME(0,0,1), D41&lt;=TIME(2,0,0)), TIME(7,0,0),
 IF(AND(D41&gt;=TIME(6,0,0), D41&lt;=TIME(8,0,0)), TIME(12,0,0),
 IF(AND(D41&gt;TIME(8,0,0), D41&lt;=TIME(13,59,0)), TIME(15,0,0),
 IF(AND(D41&gt;=TIME(14,0,0), D41&lt;=TIME(17,59,0)), TIME(21,0,0),
 IF(AND(D41&gt;=TIME(18,0,0), D41&lt;=TIME(21,59,0)), TIME(0,0,0),
 IF(AND(D41&gt;=TIME(22,0,0), D41&lt;=TIME(23,59,59)), TIME(7,0,0), ""))))))))</f>
        <v/>
      </c>
      <c r="F41" s="205" t="n"/>
      <c r="G41" s="312">
        <f>IF(AND(D41&gt;=TIME(6,0,0),D41&lt;=TIME(8,0,0)),E41,"")</f>
        <v/>
      </c>
      <c r="H41" s="311" t="n"/>
      <c r="I41" s="106">
        <f>ROUND(IF(OR(D41="",E41="",E41=0),0,IF(H41="",MOD(E41-D41,1)*24,MOD(H41-D41,1)*24)),2)</f>
        <v/>
      </c>
      <c r="J41" s="207" t="n"/>
      <c r="K41" s="308" t="n"/>
      <c r="L41" s="189" t="n"/>
      <c r="M41" s="309">
        <f>MAX(0,V41-W41)</f>
        <v/>
      </c>
      <c r="N41" s="313">
        <f>(IF(OR($C41="",$D41=""),0,
 IF(OR($A40="Holiday",$A41="Holiday"),
    IF(ISNUMBER(MATCH(TRIM($B41),{"Phagwah","Good Friday","Easter Monday","Labour Day","Christmas","Eid ul Azha","Romans-2","Globe-12","Neptune P1"},0)),0,$I41),
 IF(AND(NOT(OR($A40="Annual Leave",$A41="Annual Leave")),$A41="Off day"),$I41,
  MAX(0,$I41-$V41)
  ))))+W41</f>
        <v/>
      </c>
      <c r="O41" s="313">
        <f>IF(AND(OR($A40="Holiday",$A41="Holiday"),
        ISNUMBER(MATCH(TRIM($B41),{"Phagwah","Good Friday","Easter Monday","Labour Day","Christmas","Eid ul Azha","Romans-2","Globe-12","Neptune P1"},0))),
   $I41,0)</f>
        <v/>
      </c>
      <c r="P41" s="313">
        <f>IF(OR($O$7="Canteen",$O$7="Head Office"),0,IF($I41&lt;=0,0,IF(AND($I40&lt;=0,OR(TRIM($J41)="Hebrews",TRIM($J41)="Romans",TRIM($J41)="Romans-2",TRIM($J41)="Globe",TRIM($J41)="Globe-12",TRIM($J41)="Neptune P1")),1,0)))</f>
        <v/>
      </c>
      <c r="Q41" s="314" t="n"/>
      <c r="R41" s="313">
        <f>IF(OR($O$7="Canteen",$O$7="Head Office"),0,IF(
  AND(
    SUMIFS(I:I, C:C, C41) &gt;= 8,
    COUNTIFS(C$14:C41, C41)=1,
    OR(
      TEXT(D41,"hh:mm:ss")="07:00:00",
      TEXT(D41,"hh:mm:ss")="15:00:00",
      TEXT(D41,"hh:mm:ss")="23:00:00",
      TEXT(D42,"hh:mm:ss")="07:00:00",
      TEXT(D42,"hh:mm:ss")="15:00:00",
      TEXT(D42,"hh:mm:ss")="23:00:00"
    )
  ),
  1,
  0
))</f>
        <v/>
      </c>
      <c r="S41" s="313">
        <f>IF(OR($A40="Annual Leave",$A41="Annual Leave"),IF(AND($A40&lt;&gt;"Annual Leave",$A41="Annual Leave"),8,0),0)</f>
        <v/>
      </c>
      <c r="T41" s="315" t="n"/>
      <c r="U41" s="144">
        <f>MAX(0,40-Y41)</f>
        <v/>
      </c>
      <c r="V41" s="351">
        <f>IF(OR($C41="",$D41=""),0,
 IF(OR($A40="Holiday",$A41="Holiday"),0,
 IF(AND(NOT(OR($A40="Annual Leave",$A41="Annual Leave")),$A41="Off day"),0,
  IF($I40+$I41&gt;=8,IF($I40&gt;=8,0,8-$I40),$I41)
  )))</f>
        <v/>
      </c>
      <c r="W41" s="351">
        <f>MAX(0,V41-U41)</f>
        <v/>
      </c>
      <c r="X41" s="351">
        <f>IF(C41="","",C41-WEEKDAY(C41,1)+1)</f>
        <v/>
      </c>
      <c r="Y41" s="351">
        <f>SUMPRODUCT(($X$14:$X40=X41)*(($V$14:$V40)+($O$14:$O40)))+IF(X41=X14,$L$11,0)</f>
        <v/>
      </c>
      <c r="Z41" s="351" t="n"/>
      <c r="AA41" s="351" t="n"/>
      <c r="AB41" s="351" t="n"/>
      <c r="AC41" s="351" t="n"/>
      <c r="AD41" s="351" t="n"/>
      <c r="AE41" s="351" t="n"/>
      <c r="AF41" s="351" t="n"/>
    </row>
    <row r="42" ht="24" customHeight="1" s="348" thickBot="1">
      <c r="A42" s="208" t="inlineStr">
        <is>
          <t>On Day</t>
        </is>
      </c>
      <c r="B42" s="209" t="n"/>
      <c r="C42" s="108">
        <f>C40+1</f>
        <v/>
      </c>
      <c r="D42" s="77" t="n"/>
      <c r="E42" s="210">
        <f>IF(D42="", "",
 IF(D42=TIME(0,0,0), 0,
 IF(AND(D42&gt;=TIME(0,0,1), D42&lt;=TIME(2,0,0)), TIME(7,0,0),
 IF(AND(D42&gt;=TIME(6,0,0), D42&lt;=TIME(8,0,0)), TIME(12,0,0),
 IF(AND(D42&gt;TIME(8,0,0), D42&lt;=TIME(13,59,0)), TIME(15,0,0),
 IF(AND(D42&gt;=TIME(14,0,0), D42&lt;=TIME(17,59,0)), TIME(21,0,0),
 IF(AND(D42&gt;=TIME(18,0,0), D42&lt;=TIME(21,59,0)), TIME(0,0,0),
 IF(AND(D42&gt;=TIME(22,0,0), D42&lt;=TIME(23,59,59)), TIME(7,0,0), ""))))))))</f>
        <v/>
      </c>
      <c r="F42" s="211" t="n"/>
      <c r="G42" s="210">
        <f>IF(AND(D42&gt;=TIME(6,0,0),D42&lt;=TIME(8,0,0)),E42,"")</f>
        <v/>
      </c>
      <c r="H42" s="77" t="n"/>
      <c r="I42" s="16">
        <f>ROUND(IF(OR(D42="",E42="",E42=0),0,IF(H42="",MOD(E42-D42,1)*24,MOD(H42-D42,1)*24)),2)</f>
        <v/>
      </c>
      <c r="J42" s="212" t="n"/>
      <c r="K42" s="316" t="n"/>
      <c r="L42" s="181" t="n"/>
      <c r="M42" s="317">
        <f>MAX(0,V42-W42)</f>
        <v/>
      </c>
      <c r="N42" s="17">
        <f>(IF(OR($C42="",$D42=""),0,
 IF(OR($A42="Holiday",$A43="Holiday"),
    IF(ISNUMBER(MATCH(TRIM($B42),{"Phagwah","Good Friday","Easter Monday","Labour Day","Christmas","Eid ul Azha","Romans-2","Globe-12","Neptune P1"},0)),0,$I42),
 IF(AND(NOT(OR($A42="Annual Leave",$A43="Annual Leave")),$A42="Off day"),$I42,
  MAX(0,$I42-$V42)
  ))))+W42</f>
        <v/>
      </c>
      <c r="O42" s="213">
        <f>IF(AND(OR($A42="Holiday",$A43="Holiday"),
        ISNUMBER(MATCH(TRIM($B42),{"Phagwah","Good Friday","Easter Monday","Labour Day","Christmas","Eid ul Azha","Romans-2","Globe-12","Neptune P1"},0))),
   $I42,0)</f>
        <v/>
      </c>
      <c r="P42" s="17">
        <f>IF(OR($O$7="Canteen",$O$7="Head Office"),0,IF($I42&lt;=0,0,IF(OR(OR(TRIM($J42)="Hebrews",TRIM($J42)="Romans",TRIM($J42)="Romans-2",TRIM($J42)="Globe",TRIM($J42)="Globe-12",TRIM($J42)="Neptune P1"),AND($I43&gt;0,OR(TRIM($J43)="Hebrews",TRIM($J43)="Romans",TRIM($J43)="Romans-2",TRIM($J43)="Globe",TRIM($J43)="Globe-12",TRIM($J43)="Neptune P1"))),1,0)))</f>
        <v/>
      </c>
      <c r="Q42" s="78" t="n"/>
      <c r="R42" s="213">
        <f>IF(OR($O$7="Canteen",$O$7="Head Office"),0,IF(
  AND(
    SUMIFS(I:I, C:C, C42) &gt;= 8,
    COUNTIFS(C$14:C42, C42)=1,
    OR(
      TEXT(D42,"hh:mm:ss")="07:00:00",
      TEXT(D42,"hh:mm:ss")="15:00:00",
      TEXT(D42,"hh:mm:ss")="23:00:00",
      TEXT(D43,"hh:mm:ss")="07:00:00",
      TEXT(D43,"hh:mm:ss")="15:00:00",
      TEXT(D43,"hh:mm:ss")="23:00:00"
    )
  ),
  1,
  0
))</f>
        <v/>
      </c>
      <c r="S42" s="213">
        <f>IF(OR($A42="Annual Leave",$A43="Annual Leave"),IF($A42="Annual Leave",8,0),0)</f>
        <v/>
      </c>
      <c r="T42" s="79" t="n"/>
      <c r="U42" s="144">
        <f>MAX(0,40-Y42)</f>
        <v/>
      </c>
      <c r="V42" s="351">
        <f>IF(OR($C42="",$D42=""),0,
 IF(OR($A42="Holiday",$A43="Holiday"),0,
 IF(AND(NOT(OR($A42="Annual Leave",$A43="Annual Leave")),$A42="Off day"),0,
  IF($I42+$I43&gt;=8,IF($I42&gt;=8,8,$I42),$I42)
  )))</f>
        <v/>
      </c>
      <c r="W42" s="351">
        <f>MAX(0,V42-U42)</f>
        <v/>
      </c>
      <c r="X42" s="351">
        <f>IF(C42="","",C42-WEEKDAY(C42,1)+1)</f>
        <v/>
      </c>
      <c r="Y42" s="351">
        <f>SUMPRODUCT(($X$14:$X41=X42)*(($V$14:$V41)+($O$14:$O41)))+IF(X42=X14,$L$11,0)</f>
        <v/>
      </c>
      <c r="Z42" s="351" t="n"/>
      <c r="AA42" s="351" t="n"/>
      <c r="AB42" s="351" t="n"/>
      <c r="AC42" s="351" t="n"/>
      <c r="AD42" s="351" t="n"/>
      <c r="AE42" s="351" t="n"/>
      <c r="AF42" s="351" t="n"/>
    </row>
    <row r="43" ht="24" customHeight="1" s="348" thickBot="1">
      <c r="A43" s="208" t="inlineStr">
        <is>
          <t>On Day</t>
        </is>
      </c>
      <c r="B43" s="214" t="n"/>
      <c r="C43" s="109">
        <f>C42</f>
        <v/>
      </c>
      <c r="D43" s="18" t="n"/>
      <c r="E43" s="215">
        <f>IF(D43="", "",
 IF(D43=TIME(0,0,0), 0,
 IF(AND(D43&gt;=TIME(0,0,1), D43&lt;=TIME(2,0,0)), TIME(7,0,0),
 IF(AND(D43&gt;=TIME(6,0,0), D43&lt;=TIME(8,0,0)), TIME(12,0,0),
 IF(AND(D43&gt;TIME(8,0,0), D43&lt;=TIME(13,59,0)), TIME(15,0,0),
 IF(AND(D43&gt;=TIME(14,0,0), D43&lt;=TIME(17,59,0)), TIME(21,0,0),
 IF(AND(D43&gt;=TIME(18,0,0), D43&lt;=TIME(21,59,0)), TIME(0,0,0),
 IF(AND(D43&gt;=TIME(22,0,0), D43&lt;=TIME(23,59,59)), TIME(7,0,0), ""))))))))</f>
        <v/>
      </c>
      <c r="F43" s="216" t="n"/>
      <c r="G43" s="215">
        <f>IF(AND(D43&gt;=TIME(6,0,0),D43&lt;=TIME(8,0,0)),E43,"")</f>
        <v/>
      </c>
      <c r="H43" s="18" t="n"/>
      <c r="I43" s="19">
        <f>ROUND(IF(OR(D43="",E43="",E43=0),0,IF(H43="",MOD(E43-D43,1)*24,MOD(H43-D43,1)*24)),2)</f>
        <v/>
      </c>
      <c r="J43" s="212" t="n"/>
      <c r="K43" s="316" t="n"/>
      <c r="L43" s="183" t="n"/>
      <c r="M43" s="317">
        <f>MAX(0,V43-W43)</f>
        <v/>
      </c>
      <c r="N43" s="20">
        <f>(IF(OR($C43="",$D43=""),0,
 IF(OR($A42="Holiday",$A43="Holiday"),
    IF(ISNUMBER(MATCH(TRIM($B43),{"Phagwah","Good Friday","Easter Monday","Labour Day","Christmas","Eid ul Azha","Romans-2","Globe-12","Neptune P1"},0)),0,$I43),
 IF(AND(NOT(OR($A42="Annual Leave",$A43="Annual Leave")),$A43="Off day"),$I43,
  MAX(0,$I43-$V43)
  ))))+W43</f>
        <v/>
      </c>
      <c r="O43" s="20">
        <f>IF(AND(OR($A42="Holiday",$A43="Holiday"),
        ISNUMBER(MATCH(TRIM($B43),{"Phagwah","Good Friday","Easter Monday","Labour Day","Christmas","Eid ul Azha","Romans-2","Globe-12","Neptune P1"},0))),
   $I43,0)</f>
        <v/>
      </c>
      <c r="P43" s="20">
        <f>IF(OR($O$7="Canteen",$O$7="Head Office"),0,IF($I43&lt;=0,0,IF(AND($I42&lt;=0,OR(TRIM($J43)="Hebrews",TRIM($J43)="Romans",TRIM($J43)="Romans-2",TRIM($J43)="Globe",TRIM($J43)="Globe-12",TRIM($J43)="Neptune P1")),1,0)))</f>
        <v/>
      </c>
      <c r="Q43" s="21" t="n"/>
      <c r="R43" s="20">
        <f>IF(OR($O$7="Canteen",$O$7="Head Office"),0,IF(
  AND(
    SUMIFS(I:I, C:C, C43) &gt;= 8,
    COUNTIFS(C$14:C43, C43)=1,
    OR(
      TEXT(D43,"hh:mm:ss")="07:00:00",
      TEXT(D43,"hh:mm:ss")="15:00:00",
      TEXT(D43,"hh:mm:ss")="23:00:00",
      TEXT(D49,"hh:mm:ss")="07:00:00",
      TEXT(D49,"hh:mm:ss")="15:00:00",
      TEXT(D49,"hh:mm:ss")="23:00:00"
    )
  ),
  1,
  0
))</f>
        <v/>
      </c>
      <c r="S43" s="20">
        <f>IF(OR($A42="Annual Leave",$A43="Annual Leave"),IF(AND($A42&lt;&gt;"Annual Leave",$A43="Annual Leave"),8,0),0)</f>
        <v/>
      </c>
      <c r="T43" s="22" t="n"/>
      <c r="U43" s="144">
        <f>MAX(0,40-Y43)</f>
        <v/>
      </c>
      <c r="V43" s="351">
        <f>IF(OR($C43="",$D43=""),0,
 IF(OR($A42="Holiday",$A43="Holiday"),0,
 IF(AND(NOT(OR($A42="Annual Leave",$A43="Annual Leave")),$A43="Off day"),0,
  IF($I42+$I43&gt;=8,IF($I42&gt;=8,0,8-$I42),$I43)
  )))</f>
        <v/>
      </c>
      <c r="W43" s="351">
        <f>MAX(0,V43-U43)</f>
        <v/>
      </c>
      <c r="X43" s="351">
        <f>IF(C43="","",C43-WEEKDAY(C43,1)+1)</f>
        <v/>
      </c>
      <c r="Y43" s="351">
        <f>SUMPRODUCT(($X$14:$X42=X43)*(($V$14:$V42)+($O$14:$O42)))+IF(X43=X14,$L$11,0)</f>
        <v/>
      </c>
      <c r="Z43" s="351" t="n"/>
      <c r="AA43" s="351" t="n"/>
      <c r="AB43" s="351" t="n"/>
      <c r="AC43" s="351" t="n"/>
      <c r="AD43" s="351" t="n"/>
      <c r="AE43" s="351" t="n"/>
      <c r="AF43" s="351" t="n"/>
    </row>
    <row r="44" ht="24" customHeight="1" s="348" thickBot="1">
      <c r="A44" s="176" t="n"/>
      <c r="B44" s="176" t="n"/>
      <c r="C44" s="217" t="n"/>
      <c r="D44" s="110" t="n"/>
      <c r="E44" s="110" t="n"/>
      <c r="F44" s="218" t="n"/>
      <c r="G44" s="110" t="n"/>
      <c r="H44" s="110" t="n"/>
      <c r="I44" s="219" t="n"/>
      <c r="J44" s="219" t="n"/>
      <c r="K44" s="219" t="n"/>
      <c r="L44" s="219" t="n"/>
      <c r="M44" s="111">
        <f>MAX(0,V44-W44)</f>
        <v/>
      </c>
      <c r="N44" s="112">
        <f>(IF(OR($C44="",$D44=""),0,
 IF(OR($A44="Holiday",$A45="Holiday"),
    IF(ISNUMBER(MATCH(TRIM($B44),{"Phagwah","Good Friday","Easter Monday","Labour Day","Christmas","Eid ul Azha","Romans-2","Globe-12","Neptune P1"},0)),0,$I44),
 IF(AND(NOT(OR($A44="Annual Leave",$A45="Annual Leave")),$A44="Off day"),$I44,
  MAX(0,$I44-$V44)
  ))))+W44</f>
        <v/>
      </c>
      <c r="O44" s="112">
        <f>IF(AND(OR($A44="Holiday",$A45="Holiday"),
        ISNUMBER(MATCH(TRIM($B44),{"Phagwah","Good Friday","Easter Monday","Labour Day","Christmas","Eid ul Azha","Romans-2","Globe-12","Neptune P1"},0))),
   $I44,0)</f>
        <v/>
      </c>
      <c r="P44" s="112">
        <f>IF(OR($O$7="Canteen",$O$7="Head Office"),0,IF($I44&lt;=0,0,IF(OR(OR(TRIM($J44)="Hebrews",TRIM($J44)="Romans",TRIM($J44)="Romans-2",TRIM($J44)="Globe",TRIM($J44)="Globe-12",TRIM($J44)="Neptune P1"),AND($I45&gt;0,OR(TRIM($J45)="Hebrews",TRIM($J45)="Romans",TRIM($J45)="Romans-2",TRIM($J45)="Globe",TRIM($J45)="Globe-12",TRIM($J45)="Neptune P1"))),1,0)))</f>
        <v/>
      </c>
      <c r="Q44" s="113" t="n"/>
      <c r="R44" s="113" t="n"/>
      <c r="S44" s="112">
        <f>IF(OR($A44="Annual Leave",$A45="Annual Leave"),IF($A44="Annual Leave",8,0),0)</f>
        <v/>
      </c>
      <c r="T44" s="114" t="n"/>
      <c r="U44" s="144">
        <f>MAX(0,40-Y44)</f>
        <v/>
      </c>
      <c r="V44" s="351">
        <f>IF(OR($C44="",$D44=""),0,
 IF(OR($A44="Holiday",$A45="Holiday"),0,
 IF(AND(NOT(OR($A44="Annual Leave",$A45="Annual Leave")),$A44="Off day"),0,
  IF($I44+$I45&gt;=8,IF($I44&gt;=8,8,$I44),$I44)
  )))</f>
        <v/>
      </c>
      <c r="W44" s="351">
        <f>MAX(0,V44-U44)</f>
        <v/>
      </c>
      <c r="X44" s="351">
        <f>IF(C44="","",C44-WEEKDAY(C44,1)+1)</f>
        <v/>
      </c>
      <c r="Y44" s="351">
        <f>SUMPRODUCT(($X$14:$X43=X44)*(($V$14:$V43)+($O$14:$O43)))+IF(X44=X14,$L$11,0)</f>
        <v/>
      </c>
      <c r="Z44" s="351" t="n"/>
      <c r="AA44" s="351" t="n"/>
      <c r="AB44" s="351" t="n"/>
      <c r="AC44" s="351" t="n"/>
      <c r="AD44" s="351" t="n"/>
      <c r="AE44" s="351" t="n"/>
      <c r="AF44" s="351" t="n"/>
    </row>
    <row r="45" ht="24" customHeight="1" s="348" thickBot="1">
      <c r="A45" s="154" t="inlineStr">
        <is>
          <t>On Day</t>
        </is>
      </c>
      <c r="B45" s="318" t="n"/>
      <c r="C45" s="115">
        <f>C42+1</f>
        <v/>
      </c>
      <c r="D45" s="319" t="n"/>
      <c r="E45" s="320">
        <f>IF(D45="", "",
 IF(D45=TIME(0,0,0), 0,
 IF(AND(D45&gt;=TIME(0,0,1), D45&lt;=TIME(2,0,0)), TIME(7,0,0),
 IF(AND(D45&gt;=TIME(6,0,0), D45&lt;=TIME(8,0,0)), TIME(12,0,0),
 IF(AND(D45&gt;TIME(8,0,0), D45&lt;=TIME(13,59,0)), TIME(15,0,0),
 IF(AND(D45&gt;=TIME(14,0,0), D45&lt;=TIME(17,59,0)), TIME(21,0,0),
 IF(AND(D45&gt;=TIME(18,0,0), D45&lt;=TIME(21,59,0)), TIME(0,0,0),
 IF(AND(D45&gt;=TIME(22,0,0), D45&lt;=TIME(23,59,59)), TIME(7,0,0), ""))))))))</f>
        <v/>
      </c>
      <c r="F45" s="321" t="n"/>
      <c r="G45" s="320">
        <f>IF(AND(D45&gt;=TIME(6,0,0),D45&lt;=TIME(8,0,0)),E45,"")</f>
        <v/>
      </c>
      <c r="H45" s="319" t="n"/>
      <c r="I45" s="30">
        <f>ROUND(IF(OR(D45="",E45="",E45=0),0,IF(H45="",MOD(E45-D45,1)*24,MOD(H45-D45,1)*24)),2)</f>
        <v/>
      </c>
      <c r="J45" s="220" t="n"/>
      <c r="K45" s="274" t="n"/>
      <c r="L45" s="181" t="n"/>
      <c r="M45" s="275">
        <f>MAX(0,V45-W45)</f>
        <v/>
      </c>
      <c r="N45" s="322">
        <f>(IF(OR($C45="",$D45=""),0,
 IF(OR($A44="Holiday",$A45="Holiday"),
    IF(ISNUMBER(MATCH(TRIM($B45),{"Phagwah","Good Friday","Easter Monday","Labour Day","Christmas","Eid ul Azha","Romans-2","Globe-12","Neptune P1"},0)),0,$I45),
 IF(AND(NOT(OR($A44="Annual Leave",$A45="Annual Leave")),$A45="Off day"),$I45,
  MAX(0,$I45-$V45)
  ))))+W45</f>
        <v/>
      </c>
      <c r="O45" s="322">
        <f>IF(AND(OR($A44="Holiday",$A45="Holiday"),
        ISNUMBER(MATCH(TRIM($B45),{"Phagwah","Good Friday","Easter Monday","Labour Day","Christmas","Eid ul Azha","Romans-2","Globe-12","Neptune P1"},0))),
   $I45,0)</f>
        <v/>
      </c>
      <c r="P45" s="322">
        <f>IF(OR($O$7="Canteen",$O$7="Head Office"),0,IF($I45&lt;=0,0,IF(AND($I44&lt;=0,OR(TRIM($J45)="Hebrews",TRIM($J45)="Romans",TRIM($J45)="Romans-2",TRIM($J45)="Globe",TRIM($J45)="Globe-12",TRIM($J45)="Neptune P1")),1,0)))</f>
        <v/>
      </c>
      <c r="Q45" s="323" t="n"/>
      <c r="R45" s="322">
        <f>IF(OR($O$7="Canteen",$O$7="Head Office"),0,IF(
  AND(
    SUMIFS(I:I, C:C, C45) &gt;= 8,
    COUNTIFS(C$14:C45, C45)=1,
    OR(
      TEXT(D45,"hh:mm:ss")="07:00:00",
      TEXT(D45,"hh:mm:ss")="15:00:00",
      TEXT(D45,"hh:mm:ss")="23:00:00",
      TEXT(D46,"hh:mm:ss")="07:00:00",
      TEXT(D46,"hh:mm:ss")="15:00:00",
      TEXT(D46,"hh:mm:ss")="23:00:00"
    )
  ),
  1,
  0
))</f>
        <v/>
      </c>
      <c r="S45" s="322">
        <f>IF(OR($A44="Annual Leave",$A45="Annual Leave"),IF(AND($A44&lt;&gt;"Annual Leave",$A45="Annual Leave"),8,0),0)</f>
        <v/>
      </c>
      <c r="T45" s="116" t="n"/>
      <c r="U45" s="144">
        <f>MAX(0,40-Y45)</f>
        <v/>
      </c>
      <c r="V45" s="351">
        <f>IF(OR($C45="",$D45=""),0,
 IF(OR($A44="Holiday",$A45="Holiday"),0,
 IF(AND(NOT(OR($A44="Annual Leave",$A45="Annual Leave")),$A45="Off day"),0,
  IF($I44+$I45&gt;=8,IF($I44&gt;=8,0,8-$I44),$I45)
  )))</f>
        <v/>
      </c>
      <c r="W45" s="351">
        <f>MAX(0,V45-U45)</f>
        <v/>
      </c>
      <c r="X45" s="351">
        <f>IF(C45="","",C45-WEEKDAY(C45,1)+1)</f>
        <v/>
      </c>
      <c r="Y45" s="351">
        <f>SUMPRODUCT(($X$14:$X44=X45)*(($V$14:$V44)+($O$14:$O44)))+IF(X45=X14,$L$11,0)</f>
        <v/>
      </c>
      <c r="Z45" s="351" t="n"/>
      <c r="AA45" s="351" t="n"/>
      <c r="AB45" s="351" t="n"/>
      <c r="AC45" s="351" t="n"/>
      <c r="AD45" s="351" t="n"/>
      <c r="AE45" s="351" t="n"/>
      <c r="AF45" s="351" t="n"/>
    </row>
    <row r="46" ht="24" customHeight="1" s="348" thickBot="1">
      <c r="A46" s="154" t="inlineStr">
        <is>
          <t>On Day</t>
        </is>
      </c>
      <c r="B46" s="305" t="n"/>
      <c r="C46" s="90">
        <f>C45</f>
        <v/>
      </c>
      <c r="D46" s="80" t="n"/>
      <c r="E46" s="221">
        <f>IF(D46="", "",
 IF(D46=TIME(0,0,0), 0,
 IF(AND(D46&gt;=TIME(0,0,1), D46&lt;=TIME(2,0,0)), TIME(7,0,0),
 IF(AND(D46&gt;=TIME(6,0,0), D46&lt;=TIME(8,0,0)), TIME(12,0,0),
 IF(AND(D46&gt;TIME(8,0,0), D46&lt;=TIME(13,59,0)), TIME(15,0,0),
 IF(AND(D46&gt;=TIME(14,0,0), D46&lt;=TIME(17,59,0)), TIME(21,0,0),
 IF(AND(D46&gt;=TIME(18,0,0), D46&lt;=TIME(21,59,0)), TIME(0,0,0),
 IF(AND(D46&gt;=TIME(22,0,0), D46&lt;=TIME(23,59,59)), TIME(7,0,0), ""))))))))</f>
        <v/>
      </c>
      <c r="F46" s="156" t="n"/>
      <c r="G46" s="221">
        <f>IF(AND(D46&gt;=TIME(6,0,0),D46&lt;=TIME(8,0,0)),E46,"")</f>
        <v/>
      </c>
      <c r="H46" s="80" t="n"/>
      <c r="I46" s="30">
        <f>ROUND(IF(OR(D46="",E46="",E46=0),0,IF(H46="",MOD(E46-D46,1)*24,MOD(H46-D46,1)*24)),2)</f>
        <v/>
      </c>
      <c r="J46" s="158" t="n"/>
      <c r="K46" s="274" t="n"/>
      <c r="L46" s="189" t="n"/>
      <c r="M46" s="275">
        <f>MAX(0,V46-W46)</f>
        <v/>
      </c>
      <c r="N46" s="81">
        <f>(IF(OR($C46="",$D46=""),0,
 IF(OR($A46="Holiday",$A47="Holiday"),
    IF(ISNUMBER(MATCH(TRIM($B46),{"Phagwah","Good Friday","Easter Monday","Labour Day","Christmas","Eid ul Azha","Romans-2","Globe-12","Neptune P1"},0)),0,$I46),
 IF(AND(NOT(OR($A46="Annual Leave",$A47="Annual Leave")),$A46="Off day"),$I46,
  MAX(0,$I46-$V46)
  ))))+W46</f>
        <v/>
      </c>
      <c r="O46" s="81">
        <f>IF(AND(OR($A46="Holiday",$A47="Holiday"),
        ISNUMBER(MATCH(TRIM($B46),{"Phagwah","Good Friday","Easter Monday","Labour Day","Christmas","Eid ul Azha","Romans-2","Globe-12","Neptune P1"},0))),
   $I46,0)</f>
        <v/>
      </c>
      <c r="P46" s="81">
        <f>IF(OR($O$7="Canteen",$O$7="Head Office"),0,IF($I46&lt;=0,0,IF(OR(OR(TRIM($J46)="Hebrews",TRIM($J46)="Romans",TRIM($J46)="Romans-2",TRIM($J46)="Globe",TRIM($J46)="Globe-12",TRIM($J46)="Neptune P1"),AND($I47&gt;0,OR(TRIM($J47)="Hebrews",TRIM($J47)="Romans",TRIM($J47)="Romans-2",TRIM($J47)="Globe",TRIM($J47)="Globe-12",TRIM($J47)="Neptune P1"))),1,0)))</f>
        <v/>
      </c>
      <c r="Q46" s="82" t="n"/>
      <c r="R46" s="81">
        <f>IF(OR($O$7="Canteen",$O$7="Head Office"),0,IF(
  AND(
    SUMIFS(I:I, C:C, C46) &gt;= 8,
    COUNTIFS(C$14:C46, C46)=1,
    OR(
      TEXT(D46,"hh:mm:ss")="07:00:00",
      TEXT(D46,"hh:mm:ss")="15:00:00",
      TEXT(D46,"hh:mm:ss")="23:00:00",
      TEXT(D51,"hh:mm:ss")="07:00:00",
      TEXT(D51,"hh:mm:ss")="15:00:00",
      TEXT(D51,"hh:mm:ss")="23:00:00"
    )
  ),
  1,
  0
))</f>
        <v/>
      </c>
      <c r="S46" s="81">
        <f>IF(OR($A46="Annual Leave",$A47="Annual Leave"),IF($A46="Annual Leave",8,0),0)</f>
        <v/>
      </c>
      <c r="T46" s="117" t="n"/>
      <c r="U46" s="144">
        <f>MAX(0,40-Y46)</f>
        <v/>
      </c>
      <c r="V46" s="351">
        <f>IF(OR($C46="",$D46=""),0,
 IF(OR($A46="Holiday",$A47="Holiday"),0,
 IF(AND(NOT(OR($A46="Annual Leave",$A47="Annual Leave")),$A46="Off day"),0,
  IF($I46+$I47&gt;=8,IF($I46&gt;=8,8,$I46),$I46)
  )))</f>
        <v/>
      </c>
      <c r="W46" s="351">
        <f>MAX(0,V46-U46)</f>
        <v/>
      </c>
      <c r="X46" s="351">
        <f>IF(C46="","",C46-WEEKDAY(C46,1)+1)</f>
        <v/>
      </c>
      <c r="Y46" s="351">
        <f>SUMPRODUCT(($X$14:$X45=X46)*(($V$14:$V45)+($O$14:$O45)))+IF(X46=X14,$L$11,0)</f>
        <v/>
      </c>
      <c r="Z46" s="351" t="n"/>
      <c r="AA46" s="351" t="n"/>
      <c r="AB46" s="351" t="n"/>
      <c r="AC46" s="351" t="n"/>
      <c r="AD46" s="351" t="n"/>
      <c r="AE46" s="351" t="n"/>
      <c r="AF46" s="351" t="n"/>
    </row>
    <row r="47" ht="24" customHeight="1" s="348" thickBot="1">
      <c r="A47" s="184" t="inlineStr">
        <is>
          <t>On Day</t>
        </is>
      </c>
      <c r="B47" s="222" t="n"/>
      <c r="C47" s="118">
        <f>C45+1</f>
        <v/>
      </c>
      <c r="D47" s="83" t="n"/>
      <c r="E47" s="223">
        <f>IF(D47="", "",
 IF(D47=TIME(0,0,0), 0,
 IF(AND(D47&gt;=TIME(0,0,1), D47&lt;=TIME(2,0,0)), TIME(7,0,0),
 IF(AND(D47&gt;=TIME(6,0,0), D47&lt;=TIME(8,0,0)), TIME(12,0,0),
 IF(AND(D47&gt;TIME(8,0,0), D47&lt;=TIME(13,59,0)), TIME(15,0,0),
 IF(AND(D47&gt;=TIME(14,0,0), D47&lt;=TIME(17,59,0)), TIME(21,0,0),
 IF(AND(D47&gt;=TIME(18,0,0), D47&lt;=TIME(21,59,0)), TIME(0,0,0),
 IF(AND(D47&gt;=TIME(22,0,0), D47&lt;=TIME(23,59,59)), TIME(7,0,0), ""))))))))</f>
        <v/>
      </c>
      <c r="F47" s="224" t="n"/>
      <c r="G47" s="223">
        <f>IF(AND(D47&gt;=TIME(6,0,0),D47&lt;=TIME(8,0,0)),E47,"")</f>
        <v/>
      </c>
      <c r="H47" s="83" t="n"/>
      <c r="I47" s="23">
        <f>ROUND(IF(OR(D47="",E47="",E47=0),0,IF(H47="",MOD(E47-D47,1)*24,MOD(H47-D47,1)*24)),2)</f>
        <v/>
      </c>
      <c r="J47" s="225" t="n"/>
      <c r="K47" s="297" t="n"/>
      <c r="L47" s="181" t="n"/>
      <c r="M47" s="298">
        <f>MAX(0,V47-W47)</f>
        <v/>
      </c>
      <c r="N47" s="84">
        <f>(IF(OR($C47="",$D47=""),0,
 IF(OR($A46="Holiday",$A47="Holiday"),
    IF(ISNUMBER(MATCH(TRIM($B47),{"Phagwah","Good Friday","Easter Monday","Labour Day","Christmas","Eid ul Azha","Romans-2","Globe-12","Neptune P1"},0)),0,$I47),
 IF(AND(NOT(OR($A46="Annual Leave",$A47="Annual Leave")),$A47="Off day"),$I47,
  MAX(0,$I47-$V47)
  ))))+W47</f>
        <v/>
      </c>
      <c r="O47" s="84">
        <f>IF(AND(OR($A46="Holiday",$A47="Holiday"),
        ISNUMBER(MATCH(TRIM($B47),{"Phagwah","Good Friday","Easter Monday","Labour Day","Christmas","Eid ul Azha","Romans-2","Globe-12","Neptune P1"},0))),
   $I47,0)</f>
        <v/>
      </c>
      <c r="P47" s="84">
        <f>IF(OR($O$7="Canteen",$O$7="Head Office"),0,IF($I47&lt;=0,0,IF(AND($I46&lt;=0,OR(TRIM($J47)="Hebrews",TRIM($J47)="Romans",TRIM($J47)="Romans-2",TRIM($J47)="Globe",TRIM($J47)="Globe-12",TRIM($J47)="Neptune P1")),1,0)))</f>
        <v/>
      </c>
      <c r="Q47" s="85" t="n"/>
      <c r="R47" s="84">
        <f>IF(OR($O$7="Canteen",$O$7="Head Office"),0,IF(
  AND(
    SUMIFS(I:I, C:C, C47) &gt;= 8,
    COUNTIFS(C$14:C47, C47)=1,
    OR(
      TEXT(D47,"hh:mm:ss")="07:00:00",
      TEXT(D47,"hh:mm:ss")="15:00:00",
      TEXT(D47,"hh:mm:ss")="23:00:00",
      TEXT(D48,"hh:mm:ss")="07:00:00",
      TEXT(D48,"hh:mm:ss")="15:00:00",
      TEXT(D48,"hh:mm:ss")="23:00:00"
    )
  ),
  1,
  0
))</f>
        <v/>
      </c>
      <c r="S47" s="84">
        <f>IF(OR($A46="Annual Leave",$A47="Annual Leave"),IF(AND($A46&lt;&gt;"Annual Leave",$A47="Annual Leave"),8,0),0)</f>
        <v/>
      </c>
      <c r="T47" s="86" t="n"/>
      <c r="U47" s="144">
        <f>MAX(0,40-Y47)</f>
        <v/>
      </c>
      <c r="V47" s="351">
        <f>IF(OR($C47="",$D47=""),0,
 IF(OR($A46="Holiday",$A47="Holiday"),0,
 IF(AND(NOT(OR($A46="Annual Leave",$A47="Annual Leave")),$A47="Off day"),0,
  IF($I46+$I47&gt;=8,IF($I46&gt;=8,0,8-$I46),$I47)
  )))</f>
        <v/>
      </c>
      <c r="W47" s="351">
        <f>MAX(0,V47-U47)</f>
        <v/>
      </c>
      <c r="X47" s="351">
        <f>IF(C47="","",C47-WEEKDAY(C47,1)+1)</f>
        <v/>
      </c>
      <c r="Y47" s="351">
        <f>SUMPRODUCT(($X$14:$X46=X47)*(($V$14:$V46)+($O$14:$O46)))+IF(X47=X14,$L$11,0)</f>
        <v/>
      </c>
      <c r="Z47" s="351" t="n"/>
      <c r="AA47" s="351" t="n"/>
      <c r="AB47" s="351" t="n"/>
      <c r="AC47" s="351" t="n"/>
      <c r="AD47" s="351" t="n"/>
      <c r="AE47" s="351" t="n"/>
      <c r="AF47" s="351" t="n"/>
    </row>
    <row r="48" ht="24" customHeight="1" s="348" thickBot="1">
      <c r="A48" s="226" t="inlineStr">
        <is>
          <t>On Day</t>
        </is>
      </c>
      <c r="B48" s="299" t="n"/>
      <c r="C48" s="119">
        <f>C47</f>
        <v/>
      </c>
      <c r="D48" s="24" t="n"/>
      <c r="E48" s="227">
        <f>IF(D48="", "",
 IF(D48=TIME(0,0,0), 0,
 IF(AND(D48&gt;=TIME(0,0,1), D48&lt;=TIME(2,0,0)), TIME(7,0,0),
 IF(AND(D48&gt;=TIME(6,0,0), D48&lt;=TIME(8,0,0)), TIME(12,0,0),
 IF(AND(D48&gt;TIME(8,0,0), D48&lt;=TIME(13,59,0)), TIME(15,0,0),
 IF(AND(D48&gt;=TIME(14,0,0), D48&lt;=TIME(17,59,0)), TIME(21,0,0),
 IF(AND(D48&gt;=TIME(18,0,0), D48&lt;=TIME(21,59,0)), TIME(0,0,0),
 IF(AND(D48&gt;=TIME(22,0,0), D48&lt;=TIME(23,59,59)), TIME(7,0,0), ""))))))))</f>
        <v/>
      </c>
      <c r="F48" s="228" t="n"/>
      <c r="G48" s="227">
        <f>IF(AND(D48&gt;=TIME(6,0,0),D48&lt;=TIME(8,0,0)),E48,"")</f>
        <v/>
      </c>
      <c r="H48" s="300" t="n"/>
      <c r="I48" s="87">
        <f>ROUND(IF(OR(D48="",E48="",E48=0),0,IF(H48="",MOD(E48-D48,1)*24,MOD(H48-D48,1)*24)),2)</f>
        <v/>
      </c>
      <c r="J48" s="190" t="n"/>
      <c r="K48" s="297" t="n"/>
      <c r="L48" s="183" t="n"/>
      <c r="M48" s="324">
        <f>MAX(0,V48-W48)</f>
        <v/>
      </c>
      <c r="N48" s="302">
        <f>(IF(OR($C48="",$D48=""),0,
 IF(OR($A48="Holiday",$A49="Holiday"),
    IF(ISNUMBER(MATCH(TRIM($B48),{"Phagwah","Good Friday","Easter Monday","Labour Day","Christmas","Eid ul Azha","Romans-2","Globe-12","Neptune P1"},0)),0,$I48),
 IF(AND(NOT(OR($A48="Annual Leave",$A49="Annual Leave")),$A48="Off day"),$I48,
  MAX(0,$I48-$V48)
  ))))+W48</f>
        <v/>
      </c>
      <c r="O48" s="303" t="n"/>
      <c r="P48" s="229">
        <f>IF(OR($O$7="Canteen",$O$7="Head Office"),0,IF($I48&lt;=0,0,IF(OR(OR(TRIM($J48)="Hebrews",TRIM($J48)="Romans",TRIM($J48)="Romans-2",TRIM($J48)="Globe",TRIM($J48)="Globe-12",TRIM($J48)="Neptune P1"),AND($I49&gt;0,OR(TRIM($J49)="Hebrews",TRIM($J49)="Romans",TRIM($J49)="Romans-2",TRIM($J49)="Globe",TRIM($J49)="Globe-12",TRIM($J49)="Neptune P1"))),1,0)))</f>
        <v/>
      </c>
      <c r="Q48" s="303" t="n"/>
      <c r="R48" s="302">
        <f>IF(OR($O$7="Canteen",$O$7="Head Office"),0,IF(
  AND(
    SUMIFS(I:I, C:C, C48) &gt;= 8,
    COUNTIFS(C$14:C48, C48)=1,
    OR(
      TEXT(D48,"hh:mm:ss")="07:00:00",
      TEXT(D48,"hh:mm:ss")="15:00:00",
      TEXT(D48,"hh:mm:ss")="23:00:00",
      TEXT(D53,"hh:mm:ss")="07:00:00",
      TEXT(D53,"hh:mm:ss")="15:00:00",
      TEXT(D53,"hh:mm:ss")="23:00:00"
    )
  ),
  1,
  0
))</f>
        <v/>
      </c>
      <c r="S48" s="303" t="n"/>
      <c r="T48" s="304" t="n"/>
      <c r="U48" s="144">
        <f>MAX(0,40-Y48)</f>
        <v/>
      </c>
      <c r="V48" s="351">
        <f>IF(OR($C48="",$D48=""),0,
 IF(OR($A48="Holiday",$A49="Holiday"),0,
 IF(AND(NOT(OR($A48="Annual Leave",$A49="Annual Leave")),$A48="Off day"),0,
  IF($I48+$I49&gt;=8,IF($I48&gt;=8,8,$I48),$I48)
  )))</f>
        <v/>
      </c>
      <c r="W48" s="351">
        <f>MAX(0,V48-U48)</f>
        <v/>
      </c>
      <c r="X48" s="351">
        <f>IF(C48="","",C48-WEEKDAY(C48,1)+1)</f>
        <v/>
      </c>
      <c r="Y48" s="351">
        <f>SUMPRODUCT(($X$14:$X47=X48)*(($V$14:$V47)+($O$14:$O47)))+IF(X48=X14,$L$11,0)</f>
        <v/>
      </c>
      <c r="Z48" s="351" t="n"/>
      <c r="AA48" s="351" t="n"/>
      <c r="AB48" s="351" t="n"/>
      <c r="AC48" s="351" t="n"/>
      <c r="AD48" s="351" t="n"/>
      <c r="AE48" s="351" t="n"/>
      <c r="AF48" s="351" t="n"/>
    </row>
    <row r="49" ht="24" customHeight="1" s="348" thickBot="1">
      <c r="A49" s="230" t="n"/>
      <c r="B49" s="355" t="n"/>
      <c r="C49" s="231" t="n"/>
      <c r="D49" s="232" t="n"/>
      <c r="E49" s="232" t="n"/>
      <c r="F49" s="232" t="n"/>
      <c r="G49" s="232" t="n"/>
      <c r="H49" s="233" t="inlineStr">
        <is>
          <t>Total Hrs:</t>
        </is>
      </c>
      <c r="I49" s="122">
        <f>SUM(I14:I48)</f>
        <v/>
      </c>
      <c r="J49" s="234" t="n"/>
      <c r="K49" s="234" t="n"/>
      <c r="L49" s="235" t="n"/>
      <c r="M49" s="120">
        <f>SUM(M14:M48)</f>
        <v/>
      </c>
      <c r="N49" s="120">
        <f>SUM(N14:N48)</f>
        <v/>
      </c>
      <c r="O49" s="120">
        <f>SUM(O14:O48)</f>
        <v/>
      </c>
      <c r="P49" s="120">
        <f>SUM(P14:P48)</f>
        <v/>
      </c>
      <c r="Q49" s="120">
        <f>IF($O$6&lt;&gt;"Armed",0,LOOKUP($Q$50,{0,1,2,3,4,5,6,7,8,9,10,11,12,13,14},{0,384,769,1153,1153,1538,1923,2307,2692,3076,3461,3846,4239,4615,5000}))</f>
        <v/>
      </c>
      <c r="R49" s="120">
        <f>SUM(R14:R48)</f>
        <v/>
      </c>
      <c r="S49" s="120">
        <f>SUM(S14:S48)</f>
        <v/>
      </c>
      <c r="T49" s="121">
        <f>SUM(T30:T43)</f>
        <v/>
      </c>
      <c r="U49" s="144">
        <f>MIN(U48,0)</f>
        <v/>
      </c>
      <c r="V49" s="351">
        <f>SUM(V14:V48)</f>
        <v/>
      </c>
      <c r="W49" s="351">
        <f>SUM(W14:W48)</f>
        <v/>
      </c>
      <c r="X49" s="351" t="n"/>
      <c r="Y49" s="351" t="n"/>
      <c r="Z49" s="351" t="n"/>
      <c r="AA49" s="351" t="n"/>
      <c r="AB49" s="351" t="n"/>
      <c r="AC49" s="351" t="n"/>
      <c r="AD49" s="351" t="n"/>
      <c r="AE49" s="351" t="n"/>
      <c r="AF49" s="351" t="n"/>
    </row>
    <row r="50" ht="24" customHeight="1" s="348">
      <c r="A50" s="351" t="n"/>
      <c r="B50" s="351" t="n"/>
      <c r="C50" s="6" t="n"/>
      <c r="D50" s="6" t="n"/>
      <c r="E50" s="6" t="n"/>
      <c r="F50" s="6" t="n"/>
      <c r="G50" s="6" t="n"/>
      <c r="H50" s="336" t="n"/>
      <c r="I50" s="351" t="n"/>
      <c r="J50" s="336" t="n"/>
      <c r="K50" s="336" t="n"/>
      <c r="L50" s="336" t="n"/>
      <c r="M50" s="28" t="n"/>
      <c r="N50" s="28" t="n"/>
      <c r="O50" s="28" t="n"/>
      <c r="P50" s="241" t="inlineStr">
        <is>
          <t>Days Worked</t>
        </is>
      </c>
      <c r="Q50" s="29">
        <f>SUM(--(SUM(I14:I15)&gt;0),--(SUM(I16:I17)&gt;0),--(SUM(I18:I19)&gt;0),--(SUM(I20:I21)&gt;0),--(SUM(I22:I23)&gt;0),--(SUM(I24:I25)&gt;0),--(SUM(I26:I27)&gt;0),--(SUM(I30:I31)&gt;0),--(SUM(I32:I33)&gt;0),--(SUM(I34:I35)&gt;0),--(SUM(I36:I37)&gt;0),--(SUM(I38:I39)&gt;0),--(SUM(I40:I41)&gt;0),--(SUM(I42:I43)&gt;0),--(SUM(I45:I46)&gt;0),--(SUM(I47:I48)&gt;0))</f>
        <v/>
      </c>
      <c r="R50" s="28" t="n"/>
      <c r="S50" s="28" t="n"/>
      <c r="T50" s="28" t="n"/>
      <c r="U50" s="144" t="n"/>
      <c r="V50" s="351" t="n"/>
      <c r="W50" s="351" t="n"/>
      <c r="X50" s="351" t="n"/>
      <c r="Y50" s="351" t="n"/>
      <c r="Z50" s="351" t="n"/>
      <c r="AA50" s="351" t="n"/>
      <c r="AB50" s="351" t="n"/>
      <c r="AC50" s="351" t="n"/>
      <c r="AD50" s="351" t="n"/>
      <c r="AE50" s="351" t="n"/>
      <c r="AF50" s="351" t="n"/>
    </row>
    <row r="51" ht="24" customHeight="1" s="348">
      <c r="A51" s="351" t="n"/>
      <c r="B51" s="351" t="n"/>
      <c r="C51" s="345" t="n"/>
      <c r="D51" s="362" t="n"/>
      <c r="E51" s="362" t="n"/>
      <c r="F51" s="334" t="n"/>
      <c r="G51" s="362" t="n"/>
      <c r="H51" s="336" t="n"/>
      <c r="I51" s="351" t="n"/>
      <c r="J51" s="336" t="n"/>
      <c r="K51" s="336" t="n"/>
      <c r="L51" s="336" t="n"/>
      <c r="M51" s="236" t="n"/>
      <c r="N51" s="236" t="n"/>
      <c r="O51" s="236" t="n"/>
      <c r="P51" s="236" t="n"/>
      <c r="Q51" s="236" t="n"/>
      <c r="R51" s="236" t="n"/>
      <c r="S51" s="236" t="n"/>
      <c r="T51" s="236" t="n"/>
      <c r="U51" s="144" t="n"/>
      <c r="V51" s="351" t="n"/>
      <c r="W51" s="351" t="n"/>
      <c r="X51" s="351" t="n"/>
      <c r="Y51" s="351" t="n"/>
      <c r="Z51" s="351" t="n"/>
      <c r="AA51" s="351" t="n"/>
      <c r="AB51" s="351" t="n"/>
      <c r="AC51" s="351" t="n"/>
      <c r="AD51" s="351" t="n"/>
      <c r="AE51" s="351" t="n"/>
      <c r="AF51" s="351" t="n"/>
    </row>
    <row r="52">
      <c r="A52" s="351" t="n"/>
      <c r="B52" s="351" t="n"/>
      <c r="C52" s="329" t="inlineStr">
        <is>
          <t>Supervisor Signature</t>
        </is>
      </c>
      <c r="D52" s="363" t="n"/>
      <c r="E52" s="363" t="n"/>
      <c r="F52" s="329" t="inlineStr">
        <is>
          <t>Date</t>
        </is>
      </c>
      <c r="G52" s="363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351" t="n"/>
      <c r="V52" s="351" t="n"/>
      <c r="W52" s="351" t="n"/>
      <c r="X52" s="351" t="n"/>
      <c r="Y52" s="351" t="n"/>
      <c r="Z52" s="351" t="n"/>
      <c r="AA52" s="351" t="n"/>
      <c r="AB52" s="351" t="n"/>
      <c r="AC52" s="351" t="n"/>
      <c r="AD52" s="351" t="n"/>
      <c r="AE52" s="351" t="n"/>
      <c r="AF52" s="351" t="n"/>
    </row>
    <row r="53" ht="26.25" customHeight="1" s="348">
      <c r="A53" s="351" t="n"/>
      <c r="B53" s="351" t="n"/>
      <c r="C53" s="345" t="n"/>
      <c r="D53" s="362" t="n"/>
      <c r="E53" s="362" t="n"/>
      <c r="F53" s="331" t="n"/>
      <c r="G53" s="362" t="n"/>
      <c r="H53" s="6" t="n"/>
      <c r="I53" s="6" t="n"/>
      <c r="J53" s="6" t="n"/>
      <c r="K53" s="6" t="n"/>
      <c r="L53" s="6" t="n"/>
      <c r="M53" s="6" t="n"/>
      <c r="N53" s="237" t="n"/>
      <c r="O53" s="238" t="n"/>
      <c r="P53" s="346" t="n"/>
      <c r="Q53" s="351" t="n"/>
      <c r="R53" s="351" t="n"/>
      <c r="S53" s="351" t="n"/>
      <c r="T53" s="351" t="n"/>
      <c r="U53" s="351" t="n"/>
      <c r="V53" s="351" t="n"/>
      <c r="W53" s="351" t="n"/>
      <c r="X53" s="351" t="n"/>
      <c r="Y53" s="351" t="n"/>
      <c r="Z53" s="351" t="n"/>
      <c r="AA53" s="351" t="n"/>
      <c r="AB53" s="351" t="n"/>
      <c r="AC53" s="351" t="n"/>
      <c r="AD53" s="351" t="n"/>
      <c r="AE53" s="351" t="n"/>
      <c r="AF53" s="351" t="n"/>
    </row>
    <row r="54">
      <c r="A54" s="351" t="n"/>
      <c r="B54" s="351" t="n"/>
      <c r="C54" s="329" t="inlineStr">
        <is>
          <t>Manager Signature</t>
        </is>
      </c>
      <c r="D54" s="363" t="n"/>
      <c r="E54" s="363" t="n"/>
      <c r="F54" s="329" t="inlineStr">
        <is>
          <t>Date</t>
        </is>
      </c>
      <c r="G54" s="363" t="n"/>
      <c r="H54" s="6" t="n"/>
      <c r="I54" s="239" t="inlineStr">
        <is>
          <t>{42}</t>
        </is>
      </c>
      <c r="J54" s="239" t="n"/>
      <c r="K54" s="239" t="n"/>
      <c r="L54" s="239" t="n"/>
      <c r="M54" s="6" t="n"/>
      <c r="N54" s="6" t="n"/>
      <c r="O54" s="6" t="n"/>
      <c r="P54" s="6" t="n"/>
      <c r="Q54" s="6" t="n"/>
      <c r="R54" s="6" t="n"/>
      <c r="S54" s="6" t="n"/>
      <c r="T54" s="6" t="n"/>
      <c r="U54" s="351" t="n"/>
      <c r="V54" s="351" t="n"/>
      <c r="W54" s="351" t="n"/>
      <c r="X54" s="351" t="n"/>
      <c r="Y54" s="351" t="n"/>
      <c r="Z54" s="351" t="n"/>
      <c r="AA54" s="351" t="n"/>
      <c r="AB54" s="351" t="n"/>
      <c r="AC54" s="351" t="n"/>
      <c r="AD54" s="351" t="n"/>
      <c r="AE54" s="351" t="n"/>
      <c r="AF54" s="351" t="n"/>
    </row>
    <row r="55">
      <c r="A55" s="351" t="n"/>
      <c r="B55" s="351" t="n"/>
      <c r="C55" s="240" t="n"/>
      <c r="D55" s="240" t="n"/>
      <c r="E55" s="240" t="n"/>
      <c r="F55" s="240" t="n"/>
      <c r="G55" s="240" t="n"/>
      <c r="H55" s="240" t="n"/>
      <c r="I55" s="240" t="n"/>
      <c r="J55" s="240" t="n"/>
      <c r="K55" s="240" t="n"/>
      <c r="L55" s="240" t="n"/>
      <c r="M55" s="240" t="n"/>
      <c r="N55" s="240" t="n"/>
      <c r="O55" s="240" t="n"/>
      <c r="P55" s="240" t="n"/>
      <c r="Q55" s="240" t="n"/>
      <c r="R55" s="240" t="n"/>
      <c r="S55" s="240" t="n"/>
      <c r="T55" s="240" t="n"/>
      <c r="U55" s="351" t="n"/>
      <c r="V55" s="351" t="n"/>
      <c r="W55" s="351" t="n"/>
      <c r="X55" s="351" t="n"/>
      <c r="Y55" s="351" t="n"/>
      <c r="Z55" s="351" t="n"/>
      <c r="AA55" s="351" t="n"/>
      <c r="AB55" s="351" t="n"/>
      <c r="AC55" s="351" t="n"/>
      <c r="AD55" s="351" t="n"/>
      <c r="AE55" s="351" t="n"/>
      <c r="AF55" s="35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45"/>
  <mergeCells count="33">
    <mergeCell ref="C54:E54"/>
    <mergeCell ref="V2:W2"/>
    <mergeCell ref="C8:F8"/>
    <mergeCell ref="F54:G54"/>
    <mergeCell ref="H10:I10"/>
    <mergeCell ref="C7:F7"/>
    <mergeCell ref="K5:L5"/>
    <mergeCell ref="M5:N5"/>
    <mergeCell ref="H50:I50"/>
    <mergeCell ref="C51:E51"/>
    <mergeCell ref="A1:T1"/>
    <mergeCell ref="C52:E52"/>
    <mergeCell ref="V3:AB3"/>
    <mergeCell ref="F51:G51"/>
    <mergeCell ref="M10:N10"/>
    <mergeCell ref="H51:I51"/>
    <mergeCell ref="C6:F6"/>
    <mergeCell ref="C5:F5"/>
    <mergeCell ref="M7:N7"/>
    <mergeCell ref="M6:N6"/>
    <mergeCell ref="C53:E53"/>
    <mergeCell ref="H7:I7"/>
    <mergeCell ref="H28:I28"/>
    <mergeCell ref="C10:F10"/>
    <mergeCell ref="M8:N8"/>
    <mergeCell ref="F52:G52"/>
    <mergeCell ref="P53:T53"/>
    <mergeCell ref="AA2:AB2"/>
    <mergeCell ref="K10:L10"/>
    <mergeCell ref="H5:I5"/>
    <mergeCell ref="K4:L4"/>
    <mergeCell ref="M4:N4"/>
    <mergeCell ref="F53:G53"/>
  </mergeCells>
  <dataValidations count="5">
    <dataValidation sqref="A14:A48" showDropDown="0" showInputMessage="0" showErrorMessage="0" allowBlank="1" type="list">
      <formula1>"On Day,Off Day,Sick,Absent,Holiday,Annual Leave"</formula1>
    </dataValidation>
    <dataValidation sqref="B14:B48" showDropDown="0" showInputMessage="0" showErrorMessage="0" allowBlank="1" type="list">
      <formula1>"Holiday Double,Phagwah,Good Friday,Easter Monday,Labour Day,Christmas,Eid ul Azha"</formula1>
    </dataValidation>
    <dataValidation sqref="J14:J48" showDropDown="0" showInputMessage="0" showErrorMessage="0" allowBlank="1" type="list">
      <formula1>_xlfn._LONGTEXT("Unico,Unico-2,Unico-42,Unico-44,Unico-46,Unico-47,Unico-48,Unico-49,Globe,Globe-12,Hebrews,Romans-2,Beacon,Numbers,Zebra-24,Sunrise,Sunrise-1,Sunflower 6,Sunset 12,Ripple,Neptune P1,Neptune P2,Neptune P3,Neptune P4,Neptune P5,Neptune P6,Neptune P7,Rainbow"," 1,Rainbow 2,Citadel,Sunset 11,Autumn,Autumn-2,Miracle,Miracle 1,Canteen,Guard Hut")</formula1>
    </dataValidation>
    <dataValidation sqref="O7" showDropDown="0" showInputMessage="0" showErrorMessage="0" allowBlank="1" type="list">
      <formula1>"Caricom,EU,UN,DMC,ARU,Head Office,Canteen"</formula1>
    </dataValidation>
    <dataValidation sqref="O6" showDropDown="0" showInputMessage="0" showErrorMessage="0" allowBlank="1" type="list">
      <formula1>"Unarmed,Armed"</formula1>
    </dataValidation>
  </dataValidations>
  <printOptions horizontalCentered="1"/>
  <pageMargins left="0.5" right="0.5" top="0.5" bottom="1" header="0.5" footer="0.5"/>
  <pageSetup orientation="portrait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AL55"/>
  <sheetViews>
    <sheetView topLeftCell="A39" workbookViewId="0">
      <selection activeCell="C52" sqref="C52:E52"/>
    </sheetView>
  </sheetViews>
  <sheetFormatPr baseColWidth="8" defaultRowHeight="13.5"/>
  <cols>
    <col width="12.28515625" customWidth="1" style="348" min="1" max="1"/>
    <col width="15.140625" customWidth="1" style="348" min="2" max="2"/>
    <col width="12.42578125" customWidth="1" style="348" min="3" max="3"/>
    <col width="9.28515625" customWidth="1" style="348" min="4" max="4"/>
    <col hidden="1" width="9.28515625" customWidth="1" style="348" min="5" max="5"/>
    <col hidden="1" width="2" customWidth="1" style="348" min="6" max="6"/>
    <col hidden="1" width="12.5703125" customWidth="1" style="348" min="7" max="7"/>
    <col width="9.28515625" customWidth="1" style="348" min="8" max="8"/>
    <col width="6.5703125" customWidth="1" style="348" min="9" max="9"/>
    <col width="10.140625" customWidth="1" style="348" min="10" max="10"/>
    <col width="15.28515625" customWidth="1" style="348" min="11" max="11"/>
    <col width="10.5703125" customWidth="1" style="348" min="12" max="12"/>
    <col width="11" customWidth="1" style="348" min="13" max="13"/>
    <col width="9.85546875" customWidth="1" style="348" min="14" max="14"/>
    <col width="11.140625" customWidth="1" style="348" min="15" max="15"/>
    <col width="9.85546875" customWidth="1" style="348" min="16" max="16"/>
    <col width="10.28515625" customWidth="1" style="348" min="17" max="17"/>
    <col width="8.85546875" customWidth="1" style="348" min="18" max="19"/>
    <col width="45.28515625" customWidth="1" style="348" min="20" max="20"/>
    <col width="9.140625" customWidth="1" style="348" min="21" max="21"/>
    <col width="3.140625" customWidth="1" style="348" min="22" max="29"/>
    <col width="10.28515625" customWidth="1" style="348" min="30" max="30"/>
  </cols>
  <sheetData>
    <row r="1" ht="32.25" customFormat="1" customHeight="1" s="1" thickBot="1">
      <c r="A1" s="332" t="n"/>
      <c r="B1" s="354" t="n"/>
      <c r="C1" s="354" t="n"/>
      <c r="D1" s="354" t="n"/>
      <c r="E1" s="354" t="n"/>
      <c r="F1" s="354" t="n"/>
      <c r="G1" s="354" t="n"/>
      <c r="H1" s="354" t="n"/>
      <c r="I1" s="354" t="n"/>
      <c r="J1" s="354" t="n"/>
      <c r="K1" s="354" t="n"/>
      <c r="L1" s="354" t="n"/>
      <c r="M1" s="354" t="n"/>
      <c r="N1" s="354" t="n"/>
      <c r="O1" s="354" t="n"/>
      <c r="P1" s="354" t="n"/>
      <c r="Q1" s="354" t="n"/>
      <c r="R1" s="354" t="n"/>
      <c r="S1" s="354" t="n"/>
      <c r="T1" s="355" t="n"/>
      <c r="U1" s="351" t="n"/>
      <c r="V1" s="351" t="n"/>
      <c r="W1" s="351" t="n"/>
      <c r="X1" s="351" t="n"/>
      <c r="Y1" s="351" t="n"/>
      <c r="Z1" s="351" t="n"/>
      <c r="AA1" s="351" t="n"/>
      <c r="AB1" s="351" t="n"/>
      <c r="AC1" s="351" t="n"/>
      <c r="AD1" s="126" t="n"/>
      <c r="AE1" s="351" t="n"/>
      <c r="AF1" s="351" t="n"/>
    </row>
    <row r="2" ht="15" customFormat="1" customHeight="1" s="1">
      <c r="A2" s="351" t="n"/>
      <c r="B2" s="351" t="n"/>
      <c r="C2" s="127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128" t="n"/>
      <c r="U2" s="351" t="n"/>
      <c r="V2" s="343" t="n">
        <v>2025</v>
      </c>
      <c r="W2" s="356" t="n"/>
      <c r="X2" s="351" t="n"/>
      <c r="Y2" s="351" t="n"/>
      <c r="Z2" s="129" t="inlineStr">
        <is>
          <t>Month:</t>
        </is>
      </c>
      <c r="AA2" s="343" t="n">
        <v>3</v>
      </c>
      <c r="AB2" s="356" t="n"/>
      <c r="AC2" s="351" t="n"/>
      <c r="AD2" s="351" t="n"/>
      <c r="AE2" s="351" t="n"/>
      <c r="AF2" s="351" t="n"/>
    </row>
    <row r="3" ht="15.6" customHeight="1" s="348" thickBot="1">
      <c r="A3" s="351" t="n"/>
      <c r="B3" s="351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351" t="n"/>
      <c r="V3" s="333">
        <f>DATE(V2,AA2,1)</f>
        <v/>
      </c>
      <c r="W3" s="357" t="n"/>
      <c r="X3" s="357" t="n"/>
      <c r="Y3" s="357" t="n"/>
      <c r="Z3" s="357" t="n"/>
      <c r="AA3" s="357" t="n"/>
      <c r="AB3" s="358" t="n"/>
      <c r="AC3" s="351" t="n"/>
      <c r="AD3" s="351" t="n"/>
      <c r="AE3" s="351" t="n"/>
      <c r="AF3" s="249" t="n"/>
    </row>
    <row r="4" ht="21" customHeight="1" s="348" thickBot="1">
      <c r="A4" s="351" t="n"/>
      <c r="B4" s="351" t="n"/>
      <c r="C4" s="25" t="inlineStr">
        <is>
          <t>Federal Manangement Systems</t>
        </is>
      </c>
      <c r="D4" s="25" t="n"/>
      <c r="E4" s="25" t="n"/>
      <c r="F4" s="25" t="n"/>
      <c r="G4" s="25" t="n"/>
      <c r="H4" s="6" t="n"/>
      <c r="I4" s="6" t="n"/>
      <c r="J4" s="6" t="n"/>
      <c r="K4" s="330" t="inlineStr">
        <is>
          <t>Employee Number:</t>
        </is>
      </c>
      <c r="L4" s="351" t="n"/>
      <c r="M4" s="342" t="inlineStr">
        <is>
          <t>1044</t>
        </is>
      </c>
      <c r="N4" s="355" t="n"/>
      <c r="O4" s="6" t="n"/>
      <c r="P4" s="6" t="n"/>
      <c r="Q4" s="6" t="n"/>
      <c r="R4" s="6" t="n"/>
      <c r="S4" s="6" t="n"/>
      <c r="T4" s="6" t="n"/>
      <c r="U4" s="351" t="n"/>
      <c r="V4" s="130" t="inlineStr">
        <is>
          <t>Su</t>
        </is>
      </c>
      <c r="W4" s="131" t="inlineStr">
        <is>
          <t>M</t>
        </is>
      </c>
      <c r="X4" s="131" t="inlineStr">
        <is>
          <t>Tu</t>
        </is>
      </c>
      <c r="Y4" s="131" t="inlineStr">
        <is>
          <t>W</t>
        </is>
      </c>
      <c r="Z4" s="131" t="inlineStr">
        <is>
          <t>Th</t>
        </is>
      </c>
      <c r="AA4" s="131" t="inlineStr">
        <is>
          <t>F</t>
        </is>
      </c>
      <c r="AB4" s="132" t="inlineStr">
        <is>
          <t>Sa</t>
        </is>
      </c>
      <c r="AC4" s="351" t="n"/>
      <c r="AD4" s="133" t="inlineStr">
        <is>
          <t>Overtime Options</t>
        </is>
      </c>
      <c r="AE4" s="351" t="n"/>
      <c r="AF4" s="351" t="n"/>
      <c r="AJ4" s="257" t="n"/>
    </row>
    <row r="5" ht="14.1" customHeight="1" s="348" thickBot="1">
      <c r="A5" s="351" t="n"/>
      <c r="B5" s="351" t="n"/>
      <c r="C5" s="337" t="n"/>
      <c r="D5" s="351" t="n"/>
      <c r="E5" s="351" t="n"/>
      <c r="F5" s="351" t="n"/>
      <c r="G5" s="6" t="n"/>
      <c r="H5" s="340" t="n"/>
      <c r="I5" s="351" t="n"/>
      <c r="J5" s="340" t="n"/>
      <c r="K5" s="344" t="inlineStr">
        <is>
          <t>Employee Name:</t>
        </is>
      </c>
      <c r="L5" s="359" t="n"/>
      <c r="M5" s="342" t="inlineStr">
        <is>
          <t>Julian, Maurice Mark</t>
        </is>
      </c>
      <c r="N5" s="355" t="n"/>
      <c r="O5" s="337" t="n"/>
      <c r="P5" s="337" t="n"/>
      <c r="Q5" s="337" t="n"/>
      <c r="R5" s="337" t="n"/>
      <c r="S5" s="337" t="n"/>
      <c r="T5" s="337" t="n"/>
      <c r="U5" s="351" t="n"/>
      <c r="V5" s="263">
        <f>IF(MONTH($V$3)&lt;&gt;MONTH($V$3-WEEKDAY($V$3,1)+(ROW(V5)-ROW($V$5))*7+(COLUMN(V5)-COLUMN($V$5)+1)),"",$V$3-WEEKDAY($V$3,1)+(ROW(V5)-ROW($V$5))*7+(COLUMN(V5)-COLUMN($V$5)+1))</f>
        <v/>
      </c>
      <c r="W5" s="263">
        <f>IF(MONTH($V$3)&lt;&gt;MONTH($V$3-WEEKDAY($V$3,1)+(ROW(W5)-ROW($V$5))*7+(COLUMN(W5)-COLUMN($V$5)+1)),"",$V$3-WEEKDAY($V$3,1)+(ROW(W5)-ROW($V$5))*7+(COLUMN(W5)-COLUMN($V$5)+1))</f>
        <v/>
      </c>
      <c r="X5" s="263">
        <f>IF(MONTH($V$3)&lt;&gt;MONTH($V$3-WEEKDAY($V$3,1)+(ROW(X5)-ROW($V$5))*7+(COLUMN(X5)-COLUMN($V$5)+1)),"",$V$3-WEEKDAY($V$3,1)+(ROW(X5)-ROW($V$5))*7+(COLUMN(X5)-COLUMN($V$5)+1))</f>
        <v/>
      </c>
      <c r="Y5" s="263">
        <f>IF(MONTH($V$3)&lt;&gt;MONTH($V$3-WEEKDAY($V$3,1)+(ROW(Y5)-ROW($V$5))*7+(COLUMN(Y5)-COLUMN($V$5)+1)),"",$V$3-WEEKDAY($V$3,1)+(ROW(Y5)-ROW($V$5))*7+(COLUMN(Y5)-COLUMN($V$5)+1))</f>
        <v/>
      </c>
      <c r="Z5" s="263">
        <f>IF(MONTH($V$3)&lt;&gt;MONTH($V$3-WEEKDAY($V$3,1)+(ROW(Z5)-ROW($V$5))*7+(COLUMN(Z5)-COLUMN($V$5)+1)),"",$V$3-WEEKDAY($V$3,1)+(ROW(Z5)-ROW($V$5))*7+(COLUMN(Z5)-COLUMN($V$5)+1))</f>
        <v/>
      </c>
      <c r="AA5" s="263">
        <f>IF(MONTH($V$3)&lt;&gt;MONTH($V$3-WEEKDAY($V$3,1)+(ROW(AA5)-ROW($V$5))*7+(COLUMN(AA5)-COLUMN($V$5)+1)),"",$V$3-WEEKDAY($V$3,1)+(ROW(AA5)-ROW($V$5))*7+(COLUMN(AA5)-COLUMN($V$5)+1))</f>
        <v/>
      </c>
      <c r="AB5" s="263">
        <f>IF(MONTH($V$3)&lt;&gt;MONTH($V$3-WEEKDAY($V$3,1)+(ROW(AB5)-ROW($V$5))*7+(COLUMN(AB5)-COLUMN($V$5)+1)),"",$V$3-WEEKDAY($V$3,1)+(ROW(AB5)-ROW($V$5))*7+(COLUMN(AB5)-COLUMN($V$5)+1))</f>
        <v/>
      </c>
      <c r="AC5" s="351" t="n"/>
      <c r="AD5" s="351" t="n"/>
      <c r="AE5" s="3" t="b">
        <v>1</v>
      </c>
      <c r="AF5" s="258" t="n"/>
      <c r="AJ5" s="350" t="n"/>
      <c r="AK5" s="350" t="n"/>
      <c r="AL5" s="350" t="n"/>
    </row>
    <row r="6" ht="14.1" customHeight="1" s="348" thickBot="1">
      <c r="A6" s="351" t="n"/>
      <c r="B6" s="351" t="n"/>
      <c r="C6" s="337" t="inlineStr">
        <is>
          <t xml:space="preserve">120 Peter Rose St </t>
        </is>
      </c>
      <c r="D6" s="351" t="n"/>
      <c r="E6" s="351" t="n"/>
      <c r="F6" s="351" t="n"/>
      <c r="G6" s="6" t="n"/>
      <c r="H6" s="6" t="n"/>
      <c r="I6" s="6" t="n"/>
      <c r="J6" s="6" t="n"/>
      <c r="K6" s="6" t="n"/>
      <c r="L6" s="6" t="n"/>
      <c r="M6" s="339" t="inlineStr">
        <is>
          <t>Armed or unarmed</t>
        </is>
      </c>
      <c r="N6" s="360" t="n"/>
      <c r="O6" s="135" t="inlineStr">
        <is>
          <t>Armed</t>
        </is>
      </c>
      <c r="P6" s="6" t="n"/>
      <c r="Q6" s="6" t="n"/>
      <c r="R6" s="6" t="n"/>
      <c r="S6" s="6" t="n"/>
      <c r="T6" s="6" t="n"/>
      <c r="U6" s="351" t="n"/>
      <c r="V6" s="263">
        <f>IF(MONTH($V$3)&lt;&gt;MONTH($V$3-WEEKDAY($V$3,1)+(ROW(V6)-ROW($V$5))*7+(COLUMN(V6)-COLUMN($V$5)+1)),"",$V$3-WEEKDAY($V$3,1)+(ROW(V6)-ROW($V$5))*7+(COLUMN(V6)-COLUMN($V$5)+1))</f>
        <v/>
      </c>
      <c r="W6" s="263">
        <f>IF(MONTH($V$3)&lt;&gt;MONTH($V$3-WEEKDAY($V$3,1)+(ROW(W6)-ROW($V$5))*7+(COLUMN(W6)-COLUMN($V$5)+1)),"",$V$3-WEEKDAY($V$3,1)+(ROW(W6)-ROW($V$5))*7+(COLUMN(W6)-COLUMN($V$5)+1))</f>
        <v/>
      </c>
      <c r="X6" s="263">
        <f>IF(MONTH($V$3)&lt;&gt;MONTH($V$3-WEEKDAY($V$3,1)+(ROW(X6)-ROW($V$5))*7+(COLUMN(X6)-COLUMN($V$5)+1)),"",$V$3-WEEKDAY($V$3,1)+(ROW(X6)-ROW($V$5))*7+(COLUMN(X6)-COLUMN($V$5)+1))</f>
        <v/>
      </c>
      <c r="Y6" s="263">
        <f>IF(MONTH($V$3)&lt;&gt;MONTH($V$3-WEEKDAY($V$3,1)+(ROW(Y6)-ROW($V$5))*7+(COLUMN(Y6)-COLUMN($V$5)+1)),"",$V$3-WEEKDAY($V$3,1)+(ROW(Y6)-ROW($V$5))*7+(COLUMN(Y6)-COLUMN($V$5)+1))</f>
        <v/>
      </c>
      <c r="Z6" s="263">
        <f>IF(MONTH($V$3)&lt;&gt;MONTH($V$3-WEEKDAY($V$3,1)+(ROW(Z6)-ROW($V$5))*7+(COLUMN(Z6)-COLUMN($V$5)+1)),"",$V$3-WEEKDAY($V$3,1)+(ROW(Z6)-ROW($V$5))*7+(COLUMN(Z6)-COLUMN($V$5)+1))</f>
        <v/>
      </c>
      <c r="AA6" s="263">
        <f>IF(MONTH($V$3)&lt;&gt;MONTH($V$3-WEEKDAY($V$3,1)+(ROW(AA6)-ROW($V$5))*7+(COLUMN(AA6)-COLUMN($V$5)+1)),"",$V$3-WEEKDAY($V$3,1)+(ROW(AA6)-ROW($V$5))*7+(COLUMN(AA6)-COLUMN($V$5)+1))</f>
        <v/>
      </c>
      <c r="AB6" s="263">
        <f>IF(MONTH($V$3)&lt;&gt;MONTH($V$3-WEEKDAY($V$3,1)+(ROW(AB6)-ROW($V$5))*7+(COLUMN(AB6)-COLUMN($V$5)+1)),"",$V$3-WEEKDAY($V$3,1)+(ROW(AB6)-ROW($V$5))*7+(COLUMN(AB6)-COLUMN($V$5)+1))</f>
        <v/>
      </c>
      <c r="AC6" s="351" t="n"/>
      <c r="AD6" s="136" t="inlineStr">
        <is>
          <t>After:</t>
        </is>
      </c>
      <c r="AE6" s="264" t="n">
        <v>8</v>
      </c>
      <c r="AF6" s="258" t="n"/>
      <c r="AJ6" s="350" t="n"/>
      <c r="AL6" s="251" t="n"/>
    </row>
    <row r="7" ht="14.1" customHeight="1" s="348" thickBot="1">
      <c r="A7" s="351" t="n"/>
      <c r="B7" s="351" t="n"/>
      <c r="C7" s="337" t="inlineStr">
        <is>
          <t>Queenstown</t>
        </is>
      </c>
      <c r="D7" s="351" t="n"/>
      <c r="E7" s="351" t="n"/>
      <c r="F7" s="351" t="n"/>
      <c r="G7" s="6" t="n"/>
      <c r="H7" s="340" t="n"/>
      <c r="I7" s="351" t="n"/>
      <c r="J7" s="340" t="n"/>
      <c r="K7" s="340" t="n"/>
      <c r="L7" s="340" t="n"/>
      <c r="M7" s="338" t="inlineStr">
        <is>
          <t>Agency</t>
        </is>
      </c>
      <c r="N7" s="361" t="n"/>
      <c r="O7" s="7" t="inlineStr">
        <is>
          <t>Caricom</t>
        </is>
      </c>
      <c r="P7" s="6" t="n"/>
      <c r="Q7" s="6" t="n"/>
      <c r="R7" s="6" t="n"/>
      <c r="S7" s="6" t="n"/>
      <c r="T7" s="6" t="n"/>
      <c r="U7" s="351" t="n"/>
      <c r="V7" s="263">
        <f>IF(MONTH($V$3)&lt;&gt;MONTH($V$3-WEEKDAY($V$3,1)+(ROW(V7)-ROW($V$5))*7+(COLUMN(V7)-COLUMN($V$5)+1)),"",$V$3-WEEKDAY($V$3,1)+(ROW(V7)-ROW($V$5))*7+(COLUMN(V7)-COLUMN($V$5)+1))</f>
        <v/>
      </c>
      <c r="W7" s="263">
        <f>IF(MONTH($V$3)&lt;&gt;MONTH($V$3-WEEKDAY($V$3,1)+(ROW(W7)-ROW($V$5))*7+(COLUMN(W7)-COLUMN($V$5)+1)),"",$V$3-WEEKDAY($V$3,1)+(ROW(W7)-ROW($V$5))*7+(COLUMN(W7)-COLUMN($V$5)+1))</f>
        <v/>
      </c>
      <c r="X7" s="263">
        <f>IF(MONTH($V$3)&lt;&gt;MONTH($V$3-WEEKDAY($V$3,1)+(ROW(X7)-ROW($V$5))*7+(COLUMN(X7)-COLUMN($V$5)+1)),"",$V$3-WEEKDAY($V$3,1)+(ROW(X7)-ROW($V$5))*7+(COLUMN(X7)-COLUMN($V$5)+1))</f>
        <v/>
      </c>
      <c r="Y7" s="263">
        <f>IF(MONTH($V$3)&lt;&gt;MONTH($V$3-WEEKDAY($V$3,1)+(ROW(Y7)-ROW($V$5))*7+(COLUMN(Y7)-COLUMN($V$5)+1)),"",$V$3-WEEKDAY($V$3,1)+(ROW(Y7)-ROW($V$5))*7+(COLUMN(Y7)-COLUMN($V$5)+1))</f>
        <v/>
      </c>
      <c r="Z7" s="263">
        <f>IF(MONTH($V$3)&lt;&gt;MONTH($V$3-WEEKDAY($V$3,1)+(ROW(Z7)-ROW($V$5))*7+(COLUMN(Z7)-COLUMN($V$5)+1)),"",$V$3-WEEKDAY($V$3,1)+(ROW(Z7)-ROW($V$5))*7+(COLUMN(Z7)-COLUMN($V$5)+1))</f>
        <v/>
      </c>
      <c r="AA7" s="263">
        <f>IF(MONTH($V$3)&lt;&gt;MONTH($V$3-WEEKDAY($V$3,1)+(ROW(AA7)-ROW($V$5))*7+(COLUMN(AA7)-COLUMN($V$5)+1)),"",$V$3-WEEKDAY($V$3,1)+(ROW(AA7)-ROW($V$5))*7+(COLUMN(AA7)-COLUMN($V$5)+1))</f>
        <v/>
      </c>
      <c r="AB7" s="263">
        <f>IF(MONTH($V$3)&lt;&gt;MONTH($V$3-WEEKDAY($V$3,1)+(ROW(AB7)-ROW($V$5))*7+(COLUMN(AB7)-COLUMN($V$5)+1)),"",$V$3-WEEKDAY($V$3,1)+(ROW(AB7)-ROW($V$5))*7+(COLUMN(AB7)-COLUMN($V$5)+1))</f>
        <v/>
      </c>
      <c r="AC7" s="351" t="n"/>
      <c r="AD7" s="351" t="n"/>
      <c r="AE7" s="351" t="n"/>
      <c r="AF7" s="258" t="n"/>
      <c r="AJ7" s="350" t="n"/>
      <c r="AL7" s="251" t="n"/>
    </row>
    <row r="8">
      <c r="A8" s="351" t="n"/>
      <c r="B8" s="351" t="n"/>
      <c r="C8" s="337" t="inlineStr">
        <is>
          <t>Georgetown, Guyana</t>
        </is>
      </c>
      <c r="D8" s="351" t="n"/>
      <c r="E8" s="351" t="n"/>
      <c r="F8" s="351" t="n"/>
      <c r="G8" s="6" t="n"/>
      <c r="H8" s="6" t="n"/>
      <c r="I8" s="6" t="n"/>
      <c r="J8" s="6" t="n"/>
      <c r="K8" s="6" t="n"/>
      <c r="L8" s="6" t="n"/>
      <c r="M8" s="341" t="n"/>
      <c r="N8" s="351" t="n"/>
      <c r="O8" s="351" t="n"/>
      <c r="P8" s="6" t="n"/>
      <c r="Q8" s="6" t="n"/>
      <c r="R8" s="6" t="n"/>
      <c r="S8" s="6" t="n"/>
      <c r="T8" s="6" t="n"/>
      <c r="U8" s="351" t="n"/>
      <c r="V8" s="263">
        <f>IF(MONTH($V$3)&lt;&gt;MONTH($V$3-WEEKDAY($V$3,1)+(ROW(V8)-ROW($V$5))*7+(COLUMN(V8)-COLUMN($V$5)+1)),"",$V$3-WEEKDAY($V$3,1)+(ROW(V8)-ROW($V$5))*7+(COLUMN(V8)-COLUMN($V$5)+1))</f>
        <v/>
      </c>
      <c r="W8" s="263">
        <f>IF(MONTH($V$3)&lt;&gt;MONTH($V$3-WEEKDAY($V$3,1)+(ROW(W8)-ROW($V$5))*7+(COLUMN(W8)-COLUMN($V$5)+1)),"",$V$3-WEEKDAY($V$3,1)+(ROW(W8)-ROW($V$5))*7+(COLUMN(W8)-COLUMN($V$5)+1))</f>
        <v/>
      </c>
      <c r="X8" s="263">
        <f>IF(MONTH($V$3)&lt;&gt;MONTH($V$3-WEEKDAY($V$3,1)+(ROW(X8)-ROW($V$5))*7+(COLUMN(X8)-COLUMN($V$5)+1)),"",$V$3-WEEKDAY($V$3,1)+(ROW(X8)-ROW($V$5))*7+(COLUMN(X8)-COLUMN($V$5)+1))</f>
        <v/>
      </c>
      <c r="Y8" s="263">
        <f>IF(MONTH($V$3)&lt;&gt;MONTH($V$3-WEEKDAY($V$3,1)+(ROW(Y8)-ROW($V$5))*7+(COLUMN(Y8)-COLUMN($V$5)+1)),"",$V$3-WEEKDAY($V$3,1)+(ROW(Y8)-ROW($V$5))*7+(COLUMN(Y8)-COLUMN($V$5)+1))</f>
        <v/>
      </c>
      <c r="Z8" s="263">
        <f>IF(MONTH($V$3)&lt;&gt;MONTH($V$3-WEEKDAY($V$3,1)+(ROW(Z8)-ROW($V$5))*7+(COLUMN(Z8)-COLUMN($V$5)+1)),"",$V$3-WEEKDAY($V$3,1)+(ROW(Z8)-ROW($V$5))*7+(COLUMN(Z8)-COLUMN($V$5)+1))</f>
        <v/>
      </c>
      <c r="AA8" s="263">
        <f>IF(MONTH($V$3)&lt;&gt;MONTH($V$3-WEEKDAY($V$3,1)+(ROW(AA8)-ROW($V$5))*7+(COLUMN(AA8)-COLUMN($V$5)+1)),"",$V$3-WEEKDAY($V$3,1)+(ROW(AA8)-ROW($V$5))*7+(COLUMN(AA8)-COLUMN($V$5)+1))</f>
        <v/>
      </c>
      <c r="AB8" s="263">
        <f>IF(MONTH($V$3)&lt;&gt;MONTH($V$3-WEEKDAY($V$3,1)+(ROW(AB8)-ROW($V$5))*7+(COLUMN(AB8)-COLUMN($V$5)+1)),"",$V$3-WEEKDAY($V$3,1)+(ROW(AB8)-ROW($V$5))*7+(COLUMN(AB8)-COLUMN($V$5)+1))</f>
        <v/>
      </c>
      <c r="AC8" s="351" t="n"/>
      <c r="AD8" s="351" t="n"/>
      <c r="AE8" s="3" t="b">
        <v>1</v>
      </c>
      <c r="AF8" s="258" t="n"/>
      <c r="AJ8" s="350" t="n"/>
      <c r="AL8" s="251" t="n"/>
    </row>
    <row r="9">
      <c r="A9" s="351" t="n"/>
      <c r="B9" s="351" t="n"/>
      <c r="C9" s="337" t="n"/>
      <c r="D9" s="337" t="n"/>
      <c r="E9" s="337" t="n"/>
      <c r="F9" s="337" t="n"/>
      <c r="G9" s="6" t="n"/>
      <c r="H9" s="6" t="n"/>
      <c r="I9" s="6" t="n"/>
      <c r="J9" s="6" t="n"/>
      <c r="K9" s="6" t="n"/>
      <c r="L9" s="6" t="n"/>
      <c r="M9" s="137" t="n"/>
      <c r="N9" s="137" t="n"/>
      <c r="O9" s="6" t="n"/>
      <c r="P9" s="6" t="n"/>
      <c r="Q9" s="6" t="n"/>
      <c r="R9" s="6" t="n"/>
      <c r="S9" s="6" t="n"/>
      <c r="T9" s="6" t="n"/>
      <c r="U9" s="351" t="n"/>
      <c r="V9" s="265" t="n"/>
      <c r="W9" s="265" t="n"/>
      <c r="X9" s="265" t="n"/>
      <c r="Y9" s="265" t="n"/>
      <c r="Z9" s="265" t="n"/>
      <c r="AA9" s="265" t="n"/>
      <c r="AB9" s="265" t="n"/>
      <c r="AC9" s="351" t="n"/>
      <c r="AD9" s="351" t="n"/>
      <c r="AE9" s="3" t="n"/>
      <c r="AF9" s="351" t="n"/>
      <c r="AJ9" s="350" t="n"/>
      <c r="AL9" s="251" t="n"/>
    </row>
    <row r="10">
      <c r="A10" s="351" t="n"/>
      <c r="B10" s="351" t="n"/>
      <c r="C10" s="337" t="inlineStr">
        <is>
          <t>592-223-7560</t>
        </is>
      </c>
      <c r="D10" s="351" t="n"/>
      <c r="E10" s="351" t="n"/>
      <c r="F10" s="351" t="n"/>
      <c r="G10" s="6" t="n"/>
      <c r="H10" s="340" t="n"/>
      <c r="I10" s="351" t="n"/>
      <c r="J10" s="340" t="n"/>
      <c r="K10" s="330" t="inlineStr">
        <is>
          <t>Week Starting:</t>
        </is>
      </c>
      <c r="L10" s="351" t="n"/>
      <c r="M10" s="335" t="n">
        <v>45977</v>
      </c>
      <c r="N10" s="362" t="n"/>
      <c r="O10" s="6" t="n"/>
      <c r="P10" s="6" t="n"/>
      <c r="Q10" s="6" t="n"/>
      <c r="R10" s="6" t="n"/>
      <c r="S10" s="6" t="n"/>
      <c r="T10" s="138" t="inlineStr">
        <is>
          <t>[42]</t>
        </is>
      </c>
      <c r="U10" s="351" t="n"/>
      <c r="V10" s="263">
        <f>IF(MONTH($V$3)&lt;&gt;MONTH($V$3-WEEKDAY($V$3,1)+(ROW(V10)-ROW($V$5))*7+(COLUMN(V10)-COLUMN($V$5)+1)),"",$V$3-WEEKDAY($V$3,1)+(ROW(V10)-ROW($V$5))*7+(COLUMN(V10)-COLUMN($V$5)+1))</f>
        <v/>
      </c>
      <c r="W10" s="263">
        <f>IF(MONTH($V$3)&lt;&gt;MONTH($V$3-WEEKDAY($V$3,1)+(ROW(W10)-ROW($V$5))*7+(COLUMN(W10)-COLUMN($V$5)+1)),"",$V$3-WEEKDAY($V$3,1)+(ROW(W10)-ROW($V$5))*7+(COLUMN(W10)-COLUMN($V$5)+1))</f>
        <v/>
      </c>
      <c r="X10" s="263">
        <f>IF(MONTH($V$3)&lt;&gt;MONTH($V$3-WEEKDAY($V$3,1)+(ROW(X10)-ROW($V$5))*7+(COLUMN(X10)-COLUMN($V$5)+1)),"",$V$3-WEEKDAY($V$3,1)+(ROW(X10)-ROW($V$5))*7+(COLUMN(X10)-COLUMN($V$5)+1))</f>
        <v/>
      </c>
      <c r="Y10" s="263">
        <f>IF(MONTH($V$3)&lt;&gt;MONTH($V$3-WEEKDAY($V$3,1)+(ROW(Y10)-ROW($V$5))*7+(COLUMN(Y10)-COLUMN($V$5)+1)),"",$V$3-WEEKDAY($V$3,1)+(ROW(Y10)-ROW($V$5))*7+(COLUMN(Y10)-COLUMN($V$5)+1))</f>
        <v/>
      </c>
      <c r="Z10" s="263">
        <f>IF(MONTH($V$3)&lt;&gt;MONTH($V$3-WEEKDAY($V$3,1)+(ROW(Z10)-ROW($V$5))*7+(COLUMN(Z10)-COLUMN($V$5)+1)),"",$V$3-WEEKDAY($V$3,1)+(ROW(Z10)-ROW($V$5))*7+(COLUMN(Z10)-COLUMN($V$5)+1))</f>
        <v/>
      </c>
      <c r="AA10" s="263">
        <f>IF(MONTH($V$3)&lt;&gt;MONTH($V$3-WEEKDAY($V$3,1)+(ROW(AA10)-ROW($V$5))*7+(COLUMN(AA10)-COLUMN($V$5)+1)),"",$V$3-WEEKDAY($V$3,1)+(ROW(AA10)-ROW($V$5))*7+(COLUMN(AA10)-COLUMN($V$5)+1))</f>
        <v/>
      </c>
      <c r="AB10" s="263">
        <f>IF(MONTH($V$3)&lt;&gt;MONTH($V$3-WEEKDAY($V$3,1)+(ROW(AB10)-ROW($V$5))*7+(COLUMN(AB10)-COLUMN($V$5)+1)),"",$V$3-WEEKDAY($V$3,1)+(ROW(AB10)-ROW($V$5))*7+(COLUMN(AB10)-COLUMN($V$5)+1))</f>
        <v/>
      </c>
      <c r="AC10" s="351" t="n"/>
      <c r="AD10" s="136" t="inlineStr">
        <is>
          <t>After:</t>
        </is>
      </c>
      <c r="AE10" s="264" t="n">
        <v>40</v>
      </c>
      <c r="AF10" s="250" t="n"/>
    </row>
    <row r="11" ht="15.75" customHeight="1" s="348" thickBot="1">
      <c r="A11" s="351" t="n"/>
      <c r="B11" s="351" t="n"/>
      <c r="C11" s="6" t="n"/>
      <c r="D11" s="6" t="n"/>
      <c r="E11" s="6" t="n"/>
      <c r="F11" s="6" t="n"/>
      <c r="G11" s="6" t="n"/>
      <c r="H11" s="6" t="n"/>
      <c r="I11" s="6" t="n"/>
      <c r="J11" s="6" t="n"/>
      <c r="K11" s="259" t="inlineStr">
        <is>
          <t>Carry Forward Hrs:</t>
        </is>
      </c>
      <c r="L11" s="248" t="n">
        <v>24</v>
      </c>
      <c r="M11" s="6" t="n"/>
      <c r="N11" s="6" t="n"/>
      <c r="O11" s="6" t="n"/>
      <c r="P11" s="6" t="n"/>
      <c r="Q11" s="6" t="n"/>
      <c r="R11" s="6" t="n"/>
      <c r="S11" s="6" t="n"/>
      <c r="T11" s="6" t="n"/>
      <c r="U11" s="351" t="n"/>
      <c r="V11" s="263">
        <f>IF(MONTH($V$3)&lt;&gt;MONTH($V$3-WEEKDAY($V$3,1)+(ROW(V11)-ROW($V$5))*7+(COLUMN(V11)-COLUMN($V$5)+1)),"",$V$3-WEEKDAY($V$3,1)+(ROW(V11)-ROW($V$5))*7+(COLUMN(V11)-COLUMN($V$5)+1))</f>
        <v/>
      </c>
      <c r="W11" s="263">
        <f>IF(MONTH($V$3)&lt;&gt;MONTH($V$3-WEEKDAY($V$3,1)+(ROW(W11)-ROW($V$5))*7+(COLUMN(W11)-COLUMN($V$5)+1)),"",$V$3-WEEKDAY($V$3,1)+(ROW(W11)-ROW($V$5))*7+(COLUMN(W11)-COLUMN($V$5)+1))</f>
        <v/>
      </c>
      <c r="X11" s="263">
        <f>IF(MONTH($V$3)&lt;&gt;MONTH($V$3-WEEKDAY($V$3,1)+(ROW(X11)-ROW($V$5))*7+(COLUMN(X11)-COLUMN($V$5)+1)),"",$V$3-WEEKDAY($V$3,1)+(ROW(X11)-ROW($V$5))*7+(COLUMN(X11)-COLUMN($V$5)+1))</f>
        <v/>
      </c>
      <c r="Y11" s="263">
        <f>IF(MONTH($V$3)&lt;&gt;MONTH($V$3-WEEKDAY($V$3,1)+(ROW(Y11)-ROW($V$5))*7+(COLUMN(Y11)-COLUMN($V$5)+1)),"",$V$3-WEEKDAY($V$3,1)+(ROW(Y11)-ROW($V$5))*7+(COLUMN(Y11)-COLUMN($V$5)+1))</f>
        <v/>
      </c>
      <c r="Z11" s="263">
        <f>IF(MONTH($V$3)&lt;&gt;MONTH($V$3-WEEKDAY($V$3,1)+(ROW(Z11)-ROW($V$5))*7+(COLUMN(Z11)-COLUMN($V$5)+1)),"",$V$3-WEEKDAY($V$3,1)+(ROW(Z11)-ROW($V$5))*7+(COLUMN(Z11)-COLUMN($V$5)+1))</f>
        <v/>
      </c>
      <c r="AA11" s="263">
        <f>IF(MONTH($V$3)&lt;&gt;MONTH($V$3-WEEKDAY($V$3,1)+(ROW(AA11)-ROW($V$5))*7+(COLUMN(AA11)-COLUMN($V$5)+1)),"",$V$3-WEEKDAY($V$3,1)+(ROW(AA11)-ROW($V$5))*7+(COLUMN(AA11)-COLUMN($V$5)+1))</f>
        <v/>
      </c>
      <c r="AB11" s="263">
        <f>IF(MONTH($V$3)&lt;&gt;MONTH($V$3-WEEKDAY($V$3,1)+(ROW(AB11)-ROW($V$5))*7+(COLUMN(AB11)-COLUMN($V$5)+1)),"",$V$3-WEEKDAY($V$3,1)+(ROW(AB11)-ROW($V$5))*7+(COLUMN(AB11)-COLUMN($V$5)+1))</f>
        <v/>
      </c>
      <c r="AC11" s="351" t="n"/>
      <c r="AD11" s="351" t="n"/>
      <c r="AE11" s="351" t="n"/>
      <c r="AF11" s="258" t="n"/>
      <c r="AJ11" s="252" t="n"/>
      <c r="AK11" s="252" t="n"/>
    </row>
    <row r="12" ht="27.75" customFormat="1" customHeight="1" s="2" thickBot="1">
      <c r="A12" s="266" t="inlineStr">
        <is>
          <t>Day Off</t>
        </is>
      </c>
      <c r="B12" s="267" t="inlineStr">
        <is>
          <t>Holiday Double</t>
        </is>
      </c>
      <c r="C12" s="139" t="inlineStr">
        <is>
          <t>Day of Week</t>
        </is>
      </c>
      <c r="D12" s="140" t="inlineStr">
        <is>
          <t>Time
In</t>
        </is>
      </c>
      <c r="E12" s="140" t="inlineStr">
        <is>
          <t>Time
Out</t>
        </is>
      </c>
      <c r="F12" s="141" t="n"/>
      <c r="G12" s="140" t="inlineStr">
        <is>
          <t>Time
In</t>
        </is>
      </c>
      <c r="H12" s="140" t="inlineStr">
        <is>
          <t>Time
Out</t>
        </is>
      </c>
      <c r="I12" s="142" t="inlineStr">
        <is>
          <t>Total
Hrs</t>
        </is>
      </c>
      <c r="J12" s="142" t="inlineStr">
        <is>
          <t>Location</t>
        </is>
      </c>
      <c r="K12" s="142" t="inlineStr">
        <is>
          <t>Supervisor</t>
        </is>
      </c>
      <c r="L12" s="142" t="inlineStr">
        <is>
          <t>Supervisor Approval</t>
        </is>
      </c>
      <c r="M12" s="140" t="inlineStr">
        <is>
          <t>Regular
Hrs</t>
        </is>
      </c>
      <c r="N12" s="140" t="inlineStr">
        <is>
          <t>Overtime
Hrs</t>
        </is>
      </c>
      <c r="O12" s="140" t="inlineStr">
        <is>
          <t>Hol Hrs</t>
        </is>
      </c>
      <c r="P12" s="140" t="inlineStr">
        <is>
          <t>Responsibilities</t>
        </is>
      </c>
      <c r="Q12" s="140" t="inlineStr">
        <is>
          <t>Risk</t>
        </is>
      </c>
      <c r="R12" s="140" t="inlineStr">
        <is>
          <t>Meals</t>
        </is>
      </c>
      <c r="S12" s="140" t="inlineStr">
        <is>
          <t>Vac Hrs</t>
        </is>
      </c>
      <c r="T12" s="143" t="inlineStr">
        <is>
          <t>Reason for Overtime</t>
        </is>
      </c>
      <c r="U12" s="144" t="inlineStr">
        <is>
          <t>Wkly Reg Avail</t>
        </is>
      </c>
      <c r="V12" s="351" t="inlineStr">
        <is>
          <t>Orig Reg</t>
        </is>
      </c>
      <c r="W12" s="351" t="inlineStr">
        <is>
          <t>Wkly OT Adj</t>
        </is>
      </c>
      <c r="X12" s="351" t="inlineStr">
        <is>
          <t>Week Start</t>
        </is>
      </c>
      <c r="Y12" s="351" t="inlineStr">
        <is>
          <t>Wk Hrs Before</t>
        </is>
      </c>
      <c r="Z12" s="351" t="n"/>
      <c r="AA12" s="351" t="n"/>
      <c r="AB12" s="351" t="n"/>
      <c r="AC12" s="351" t="n"/>
      <c r="AD12" s="351" t="n"/>
      <c r="AE12" s="351" t="n"/>
      <c r="AF12" s="351" t="n"/>
      <c r="AJ12" s="252" t="n"/>
      <c r="AK12" s="252" t="n"/>
    </row>
    <row r="13" hidden="1" ht="15.75" customHeight="1" s="348" thickBot="1">
      <c r="A13" s="268" t="n"/>
      <c r="B13" s="351" t="n"/>
      <c r="C13" s="145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146" t="n"/>
      <c r="U13" s="351" t="n"/>
      <c r="V13" s="351" t="n"/>
      <c r="W13" s="351" t="n"/>
      <c r="X13" s="351" t="n"/>
      <c r="Y13" s="351" t="n"/>
      <c r="Z13" s="351" t="n"/>
      <c r="AA13" s="351" t="n"/>
      <c r="AB13" s="351" t="n"/>
      <c r="AC13" s="351" t="n"/>
      <c r="AD13" s="351" t="n"/>
      <c r="AE13" s="351" t="n"/>
      <c r="AF13" s="351" t="n"/>
    </row>
    <row r="14" ht="24" customHeight="1" s="348" thickBot="1">
      <c r="A14" s="147" t="inlineStr">
        <is>
          <t>On Day</t>
        </is>
      </c>
      <c r="B14" s="269" t="n"/>
      <c r="C14" s="88">
        <f>M10</f>
        <v/>
      </c>
      <c r="D14" s="54" t="n"/>
      <c r="E14" s="148">
        <f>IF(D14="", "",
 IF(D14=TIME(0,0,0), 0,
 IF(AND(D14&gt;=TIME(0,0,1), D14&lt;=TIME(2,0,0)), TIME(7,0,0),
 IF(AND(D14&gt;=TIME(6,0,0), D14&lt;=TIME(8,0,0)), TIME(12,0,0),
 IF(AND(D14&gt;TIME(8,0,0), D14&lt;=TIME(13,59,0)), TIME(15,0,0),
 IF(AND(D14&gt;=TIME(14,0,0), D14&lt;=TIME(17,59,0)), TIME(21,0,0),
 IF(AND(D14&gt;=TIME(18,0,0), D14&lt;=TIME(21,59,0)), TIME(0,0,0),
 IF(AND(D14&gt;=TIME(22,0,0), D14&lt;=TIME(23,59,59)), TIME(7,0,0), ""))))))))</f>
        <v/>
      </c>
      <c r="F14" s="149" t="n"/>
      <c r="G14" s="148">
        <f>IF(AND(D14&gt;=TIME(6,0,0),D14&lt;=TIME(8,0,0)),E14,"")</f>
        <v/>
      </c>
      <c r="H14" s="54" t="n"/>
      <c r="I14" s="55">
        <f>ROUND(IF(OR(D14="",E14="",E14=0),0,IF(H14="",MOD(E14-D14,1)*24,MOD(H14-D14,1)*24)),2)</f>
        <v/>
      </c>
      <c r="J14" s="150" t="n"/>
      <c r="K14" s="270" t="n"/>
      <c r="L14" s="271" t="n"/>
      <c r="M14" s="272">
        <f>MAX(0,V14-W14)</f>
        <v/>
      </c>
      <c r="N14" s="56">
        <f>(IF(OR($C14="",$D14=""),0,
 IF(OR($A14="Holiday",$A15="Holiday"),
    IF(ISNUMBER(MATCH(TRIM($B14),{"Phagwah","Good Friday","Easter Monday","Labour Day","Christmas","Eid ul Azha","Romans-2","Globe-12","Neptune P1"},0)),0,$I14),
 IF(AND(NOT(OR($A14="Annual Leave",$A15="Annual Leave")),$A14="Off day"),$I14,
  MAX(0,$I14-$V14)
  ))))+W14</f>
        <v/>
      </c>
      <c r="O14" s="56">
        <f>IF(AND(OR($A14="Holiday",$A15="Holiday"),
        ISNUMBER(MATCH(TRIM($B14),{"Phagwah","Good Friday","Easter Monday","Labour Day","Christmas","Eid ul Azha","Romans-2","Globe-12","Neptune P1"},0))),
   $I14,0)</f>
        <v/>
      </c>
      <c r="P14" s="56">
        <f>IF(OR($O$7="Canteen",$O$7="Head Office"),0,IF($I14&lt;=0,0,IF(OR(OR(TRIM($J14)="Hebrews",TRIM($J14)="Romans",TRIM($J14)="Romans-2",TRIM($J14)="Globe",TRIM($J14)="Globe-12",TRIM($J14)="Neptune P1"),AND($I15&gt;0,OR(TRIM($J15)="Hebrews",TRIM($J15)="Romans",TRIM($J15)="Romans-2",TRIM($J15)="Globe",TRIM($J15)="Globe-12",TRIM($J15)="Neptune P1"))),1,0)))</f>
        <v/>
      </c>
      <c r="Q14" s="57" t="n"/>
      <c r="R14" s="56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IF($I14&gt;0,1,0),
      0
   ),
0))</f>
        <v/>
      </c>
      <c r="S14" s="56">
        <f>IF(OR($A14="Annual Leave",$A15="Annual Leave"),IF($A14="Annual Leave",8,0),0)</f>
        <v/>
      </c>
      <c r="T14" s="58" t="n"/>
      <c r="U14" s="144">
        <f>MAX(0,40-Y14)</f>
        <v/>
      </c>
      <c r="V14" s="151">
        <f>IF(OR($C14="",$D14=""),0,
 IF(OR($A14="Holiday",$A15="Holiday"),0,
 IF(AND(NOT(OR($A14="Annual Leave",$A15="Annual Leave")),$A14="Off day"),0,
  IF($I14+$I15&gt;=8,IF($I14&gt;=8,8,$I14),$I14)
  )))</f>
        <v/>
      </c>
      <c r="W14" s="151">
        <f>MAX(0,V14-U14)</f>
        <v/>
      </c>
      <c r="X14" s="151">
        <f>IF(C14="","",C14-WEEKDAY(C14,1)+1)</f>
        <v/>
      </c>
      <c r="Y14" s="151">
        <f>IF(X14=X14,$L$11,0)</f>
        <v/>
      </c>
      <c r="Z14" s="151" t="n"/>
      <c r="AA14" s="151" t="n"/>
      <c r="AB14" s="151" t="n"/>
      <c r="AC14" s="351" t="n"/>
      <c r="AD14" s="351" t="n"/>
      <c r="AE14" s="351" t="n"/>
      <c r="AF14" s="351" t="n"/>
    </row>
    <row r="15" ht="24" customHeight="1" s="348" thickBot="1">
      <c r="A15" s="147" t="inlineStr">
        <is>
          <t>On Day</t>
        </is>
      </c>
      <c r="B15" s="269" t="n"/>
      <c r="C15" s="89">
        <f>C14</f>
        <v/>
      </c>
      <c r="D15" s="59" t="n"/>
      <c r="E15" s="152">
        <f>IF(D15="", "",
 IF(D15=TIME(0,0,0), 0,
 IF(AND(D15&gt;=TIME(0,0,1), D15&lt;=TIME(2,0,0)), TIME(7,0,0),
 IF(AND(D15&gt;=TIME(6,0,0), D15&lt;=TIME(8,0,0)), TIME(12,0,0),
 IF(AND(D15&gt;TIME(8,0,0), D15&lt;=TIME(13,59,0)), TIME(15,0,0),
 IF(AND(D15&gt;=TIME(14,0,0), D15&lt;=TIME(17,59,0)), TIME(21,0,0),
 IF(AND(D15&gt;=TIME(18,0,0), D15&lt;=TIME(21,59,0)), TIME(0,0,0),
 IF(AND(D15&gt;=TIME(22,0,0), D15&lt;=TIME(23,59,59)), TIME(7,0,0), ""))))))))</f>
        <v/>
      </c>
      <c r="F15" s="153" t="n"/>
      <c r="G15" s="152">
        <f>IF(AND(D15&gt;=TIME(6,0,0),D15&lt;=TIME(8,0,0)),E15,"")</f>
        <v/>
      </c>
      <c r="H15" s="59" t="n"/>
      <c r="I15" s="60">
        <f>ROUND(IF(OR(D15="",E15="",E15=0),0,IF(H15="",MOD(E15-D15,1)*24,MOD(H15-D15,1)*24)),2)</f>
        <v/>
      </c>
      <c r="J15" s="150" t="n"/>
      <c r="K15" s="270" t="n"/>
      <c r="L15" s="271" t="n"/>
      <c r="M15" s="272">
        <f>MAX(0,V15-W15)</f>
        <v/>
      </c>
      <c r="N15" s="61">
        <f>(IF(OR($C15="",$D15=""),0,
 IF(OR($A14="Holiday",$A15="Holiday"),
    IF(ISNUMBER(MATCH(TRIM($B15),{"Phagwah","Good Friday","Easter Monday","Labour Day","Christmas","Eid ul Azha","Romans-2","Globe-12","Neptune P1"},0)),0,$I15),
 IF(AND(NOT(OR($A14="Annual Leave",$A15="Annual Leave")),$A15="Off day"),$I15,
  MAX(0,$I15-$V15)
  ))))+W15</f>
        <v/>
      </c>
      <c r="O15" s="61">
        <f>IF(AND(OR($A14="Holiday",$A15="Holiday"),
        ISNUMBER(MATCH(TRIM($B15),{"Phagwah","Good Friday","Easter Monday","Labour Day","Christmas","Eid ul Azha","Romans-2","Globe-12","Neptune P1"},0))),
   $I15,0)</f>
        <v/>
      </c>
      <c r="P15" s="61">
        <f>IF(OR($O$7="Canteen",$O$7="Head Office"),0,IF($I15&lt;=0,0,IF(AND($I14&lt;=0,OR(TRIM($J15)="Hebrews",TRIM($J15)="Romans",TRIM($J15)="Romans-2",TRIM($J15)="Globe",TRIM($J15)="Globe-12",TRIM($J15)="Neptune P1")),1,0)))</f>
        <v/>
      </c>
      <c r="Q15" s="62" t="n"/>
      <c r="R15" s="61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IF(AND($I14=0,$I15&gt;0),1,0),
      0
   ),
0))</f>
        <v/>
      </c>
      <c r="S15" s="61">
        <f>IF(OR($A14="Annual Leave",$A15="Annual Leave"),IF(AND($A14&lt;&gt;"Annual Leave",$A15="Annual Leave"),8,0),0)</f>
        <v/>
      </c>
      <c r="T15" s="63" t="n"/>
      <c r="U15" s="144">
        <f>MAX(0,40-Y15)</f>
        <v/>
      </c>
      <c r="V15" s="151">
        <f>IF(OR($C15="",$D15=""),0,
 IF(OR($A14="Holiday",$A15="Holiday"),0,
 IF(AND(NOT(OR($A14="Annual Leave",$A15="Annual Leave")),$A15="Off day"),0,
  IF($I14+$I15&gt;=8,IF($I14&gt;=8,0,8-$I14),$I15)
  )))</f>
        <v/>
      </c>
      <c r="W15" s="151">
        <f>MAX(0,V15-U15)</f>
        <v/>
      </c>
      <c r="X15" s="151">
        <f>IF(C15="","",C15-WEEKDAY(C15,1)+1)</f>
        <v/>
      </c>
      <c r="Y15" s="151">
        <f>SUMPRODUCT(($X$14:$X14=X15)*(($V$14:$V14)+($O$14:$O14)))+IF(X15=X14,$L$11,0)</f>
        <v/>
      </c>
      <c r="Z15" s="151" t="n"/>
      <c r="AA15" s="151" t="n"/>
      <c r="AB15" s="151" t="n"/>
      <c r="AC15" s="351" t="n"/>
      <c r="AD15" s="351" t="n"/>
      <c r="AE15" s="351" t="n"/>
      <c r="AF15" s="351" t="n"/>
    </row>
    <row r="16" ht="24" customHeight="1" s="348" thickBot="1">
      <c r="A16" s="154" t="inlineStr">
        <is>
          <t>On Day</t>
        </is>
      </c>
      <c r="B16" s="273" t="n"/>
      <c r="C16" s="90">
        <f>C14+1</f>
        <v/>
      </c>
      <c r="D16" s="8" t="n"/>
      <c r="E16" s="155">
        <f>IF(D16="", "",
 IF(D16=TIME(0,0,0), 0,
 IF(AND(D16&gt;=TIME(0,0,1), D16&lt;=TIME(2,0,0)), TIME(7,0,0),
 IF(AND(D16&gt;=TIME(6,0,0), D16&lt;=TIME(8,0,0)), TIME(12,0,0),
 IF(AND(D16&gt;TIME(8,0,0), D16&lt;=TIME(13,59,0)), TIME(15,0,0),
 IF(AND(D16&gt;=TIME(14,0,0), D16&lt;=TIME(17,59,0)), TIME(21,0,0),
 IF(AND(D16&gt;=TIME(18,0,0), D16&lt;=TIME(21,59,0)), TIME(0,0,0),
 IF(AND(D16&gt;=TIME(22,0,0), D16&lt;=TIME(23,59,59)), TIME(7,0,0), ""))))))))</f>
        <v/>
      </c>
      <c r="F16" s="156" t="n"/>
      <c r="G16" s="155">
        <f>IF(AND(D16&gt;=TIME(6,0,0),D16&lt;=TIME(8,0,0)),E16,"")</f>
        <v/>
      </c>
      <c r="H16" s="8" t="n"/>
      <c r="I16" s="30">
        <f>ROUND(IF(OR(D16="",E16="",E16=0),0,IF(H16="",MOD(E16-D16,1)*24,MOD(H16-D16,1)*24)),2)</f>
        <v/>
      </c>
      <c r="J16" s="157" t="n"/>
      <c r="K16" s="274" t="n"/>
      <c r="L16" s="271" t="n"/>
      <c r="M16" s="275">
        <f>MAX(0,V16-W16)</f>
        <v/>
      </c>
      <c r="N16" s="9">
        <f>(IF(OR($C16="",$D16=""),0,
 IF(OR($A16="Holiday",$A17="Holiday"),
    IF(ISNUMBER(MATCH(TRIM($B16),{"Phagwah","Good Friday","Easter Monday","Labour Day","Christmas","Eid ul Azha","Romans-2","Globe-12","Neptune P1"},0)),0,$I16),
 IF(AND(NOT(OR($A16="Annual Leave",$A17="Annual Leave")),$A16="Off day"),$I16,
  MAX(0,$I16-$V16)
  ))))+W16</f>
        <v/>
      </c>
      <c r="O16" s="9">
        <f>IF(AND(OR($A16="Holiday",$A17="Holiday"),
        ISNUMBER(MATCH(TRIM($B16),{"Phagwah","Good Friday","Easter Monday","Labour Day","Christmas","Eid ul Azha","Romans-2","Globe-12","Neptune P1"},0))),
   $I16,0)</f>
        <v/>
      </c>
      <c r="P16" s="9">
        <f>IF(OR($O$7="Canteen",$O$7="Head Office"),0,IF($I16&lt;=0,0,IF(OR(OR(TRIM($J16)="Hebrews",TRIM($J16)="Romans",TRIM($J16)="Romans-2",TRIM($J16)="Globe",TRIM($J16)="Globe-12",TRIM($J16)="Neptune P1"),AND($I17&gt;0,OR(TRIM($J17)="Hebrews",TRIM($J17)="Romans",TRIM($J17)="Romans-2",TRIM($J17)="Globe",TRIM($J17)="Globe-12",TRIM($J17)="Neptune P1"))),1,0)))</f>
        <v/>
      </c>
      <c r="Q16" s="10" t="n"/>
      <c r="R16" s="9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IF($I16&gt;0,1,0),
      0
   ),
0))</f>
        <v/>
      </c>
      <c r="S16" s="9">
        <f>IF(OR($A16="Annual Leave",$A17="Annual Leave"),IF($A16="Annual Leave",8,0),0)</f>
        <v/>
      </c>
      <c r="T16" s="91" t="n"/>
      <c r="U16" s="144">
        <f>MAX(0,40-Y16)</f>
        <v/>
      </c>
      <c r="V16" s="351">
        <f>IF(OR($C16="",$D16=""),0,
 IF(OR($A16="Holiday",$A17="Holiday"),0,
 IF(AND(NOT(OR($A16="Annual Leave",$A17="Annual Leave")),$A16="Off day"),0,
  IF($I16+$I17&gt;=8,IF($I16&gt;=8,8,$I16),$I16)
  )))</f>
        <v/>
      </c>
      <c r="W16" s="351">
        <f>MAX(0,V16-U16)</f>
        <v/>
      </c>
      <c r="X16" s="351">
        <f>IF(C16="","",C16-WEEKDAY(C16,1)+1)</f>
        <v/>
      </c>
      <c r="Y16" s="351">
        <f>SUMPRODUCT(($X$14:$X15=X16)*(($V$14:$V15)+($O$14:$O15)))+IF(X16=X14,$L$11,0)</f>
        <v/>
      </c>
      <c r="Z16" s="351" t="n"/>
      <c r="AA16" s="351" t="n"/>
      <c r="AB16" s="351" t="n"/>
      <c r="AC16" s="351" t="n"/>
      <c r="AD16" s="351" t="n"/>
      <c r="AE16" s="351" t="n"/>
      <c r="AF16" s="351" t="n"/>
    </row>
    <row r="17" ht="24" customHeight="1" s="348" thickBot="1">
      <c r="A17" s="154" t="inlineStr">
        <is>
          <t>On Day</t>
        </is>
      </c>
      <c r="B17" s="273" t="n"/>
      <c r="C17" s="90">
        <f>C16</f>
        <v/>
      </c>
      <c r="D17" s="276" t="n"/>
      <c r="E17" s="277">
        <f>IF(D17="", "",
 IF(D17=TIME(0,0,0), 0,
 IF(AND(D17&gt;=TIME(0,0,1), D17&lt;=TIME(2,0,0)), TIME(7,0,0),
 IF(AND(D17&gt;=TIME(6,0,0), D17&lt;=TIME(8,0,0)), TIME(12,0,0),
 IF(AND(D17&gt;TIME(8,0,0), D17&lt;=TIME(13,59,0)), TIME(15,0,0),
 IF(AND(D17&gt;=TIME(14,0,0), D17&lt;=TIME(17,59,0)), TIME(21,0,0),
 IF(AND(D17&gt;=TIME(18,0,0), D17&lt;=TIME(21,59,0)), TIME(0,0,0),
 IF(AND(D17&gt;=TIME(22,0,0), D17&lt;=TIME(23,59,59)), TIME(7,0,0), ""))))))))</f>
        <v/>
      </c>
      <c r="F17" s="156" t="n"/>
      <c r="G17" s="277">
        <f>IF(AND(D17&gt;=TIME(6,0,0),D17&lt;=TIME(8,0,0)),E17,"")</f>
        <v/>
      </c>
      <c r="H17" s="276" t="n"/>
      <c r="I17" s="30">
        <f>ROUND(IF(OR(D17="",E17="",E17=0),0,IF(H17="",MOD(E17-D17,1)*24,MOD(H17-D17,1)*24)),2)</f>
        <v/>
      </c>
      <c r="J17" s="158" t="n"/>
      <c r="K17" s="274" t="n"/>
      <c r="L17" s="271" t="n"/>
      <c r="M17" s="275">
        <f>MAX(0,V17-W17)</f>
        <v/>
      </c>
      <c r="N17" s="278">
        <f>(IF(OR($C17="",$D17=""),0,
 IF(OR($A16="Holiday",$A17="Holiday"),
    IF(ISNUMBER(MATCH(TRIM($B17),{"Phagwah","Good Friday","Easter Monday","Labour Day","Christmas","Eid ul Azha","Romans-2","Globe-12","Neptune P1"},0)),0,$I17),
 IF(AND(NOT(OR($A16="Annual Leave",$A17="Annual Leave")),$A17="Off day"),$I17,
  MAX(0,$I17-$V17)
  ))))+W17</f>
        <v/>
      </c>
      <c r="O17" s="278">
        <f>IF(AND(OR($A16="Holiday",$A17="Holiday"),
        ISNUMBER(MATCH(TRIM($B17),{"Phagwah","Good Friday","Easter Monday","Labour Day","Christmas","Eid ul Azha","Romans-2","Globe-12","Neptune P1"},0))),
   $I17,0)</f>
        <v/>
      </c>
      <c r="P17" s="278">
        <f>IF(OR($O$7="Canteen",$O$7="Head Office"),0,IF($I17&lt;=0,0,IF(AND($I16&lt;=0,OR(TRIM($J17)="Hebrews",TRIM($J17)="Romans",TRIM($J17)="Romans-2",TRIM($J17)="Globe",TRIM($J17)="Globe-12",TRIM($J17)="Neptune P1")),1,0)))</f>
        <v/>
      </c>
      <c r="Q17" s="279" t="n"/>
      <c r="R17" s="278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IF(AND($I16=0,$I17&gt;0),1,0),
      0
   ),
0))</f>
        <v/>
      </c>
      <c r="S17" s="278">
        <f>IF(OR($A16="Annual Leave",$A17="Annual Leave"),IF(AND($A16&lt;&gt;"Annual Leave",$A17="Annual Leave"),8,0),0)</f>
        <v/>
      </c>
      <c r="T17" s="280" t="n"/>
      <c r="U17" s="144">
        <f>MAX(0,40-Y17)</f>
        <v/>
      </c>
      <c r="V17" s="351">
        <f>IF(OR($C17="",$D17=""),0,
 IF(OR($A16="Holiday",$A17="Holiday"),0,
 IF(AND(NOT(OR($A16="Annual Leave",$A17="Annual Leave")),$A17="Off day"),0,
  IF($I16+$I17&gt;=8,IF($I16&gt;=8,0,8-$I16),$I17)
  )))</f>
        <v/>
      </c>
      <c r="W17" s="351">
        <f>MAX(0,V17-U17)</f>
        <v/>
      </c>
      <c r="X17" s="351">
        <f>IF(C17="","",C17-WEEKDAY(C17,1)+1)</f>
        <v/>
      </c>
      <c r="Y17" s="351">
        <f>SUMPRODUCT(($X$14:$X16=X17)*(($V$14:$V16)+($O$14:$O16)))+IF(X17=X14,$L$11,0)</f>
        <v/>
      </c>
      <c r="Z17" s="351" t="n"/>
      <c r="AA17" s="351" t="n"/>
      <c r="AB17" s="351" t="n"/>
      <c r="AC17" s="351" t="n"/>
      <c r="AD17" s="351" t="n"/>
      <c r="AE17" s="351" t="n"/>
      <c r="AF17" s="351" t="n"/>
    </row>
    <row r="18" ht="24" customHeight="1" s="348" thickBot="1">
      <c r="A18" s="159" t="inlineStr">
        <is>
          <t>On Day</t>
        </is>
      </c>
      <c r="B18" s="281" t="n"/>
      <c r="C18" s="92">
        <f>C16+1</f>
        <v/>
      </c>
      <c r="D18" s="31" t="n"/>
      <c r="E18" s="160">
        <f>IF(D18="", "",
 IF(D18=TIME(0,0,0), 0,
 IF(AND(D18&gt;=TIME(0,0,1), D18&lt;=TIME(2,0,0)), TIME(7,0,0),
 IF(AND(D18&gt;=TIME(6,0,0), D18&lt;=TIME(8,0,0)), TIME(12,0,0),
 IF(AND(D18&gt;TIME(8,0,0), D18&lt;=TIME(13,59,0)), TIME(15,0,0),
 IF(AND(D18&gt;=TIME(14,0,0), D18&lt;=TIME(17,59,0)), TIME(21,0,0),
 IF(AND(D18&gt;=TIME(18,0,0), D18&lt;=TIME(21,59,0)), TIME(0,0,0),
 IF(AND(D18&gt;=TIME(22,0,0), D18&lt;=TIME(23,59,59)), TIME(7,0,0), ""))))))))</f>
        <v/>
      </c>
      <c r="F18" s="161" t="n"/>
      <c r="G18" s="160">
        <f>IF(AND(D18&gt;=TIME(6,0,0),D18&lt;=TIME(8,0,0)),E18,"")</f>
        <v/>
      </c>
      <c r="H18" s="31" t="n"/>
      <c r="I18" s="32">
        <f>ROUND(IF(OR(D18="",E18="",E18=0),0,IF(H18="",MOD(E18-D18,1)*24,MOD(H18-D18,1)*24)),2)</f>
        <v/>
      </c>
      <c r="J18" s="162" t="n"/>
      <c r="K18" s="282" t="n"/>
      <c r="L18" s="271" t="n"/>
      <c r="M18" s="283">
        <f>MAX(0,V18-W18)</f>
        <v/>
      </c>
      <c r="N18" s="33">
        <f>(IF(OR($C18="",$D18=""),0,
 IF(OR($A18="Holiday",$A19="Holiday"),
    IF(ISNUMBER(MATCH(TRIM($B18),{"Phagwah","Good Friday","Easter Monday","Labour Day","Christmas","Eid ul Azha","Romans-2","Globe-12","Neptune P1"},0)),0,$I18),
 IF(AND(NOT(OR($A18="Annual Leave",$A19="Annual Leave")),$A18="Off day"),$I18,
  MAX(0,$I18-$V18)
  ))))+W18</f>
        <v/>
      </c>
      <c r="O18" s="33">
        <f>IF(AND(OR($A18="Holiday",$A19="Holiday"),
        ISNUMBER(MATCH(TRIM($B18),{"Phagwah","Good Friday","Easter Monday","Labour Day","Christmas","Eid ul Azha","Romans-2","Globe-12","Neptune P1"},0))),
   $I18,0)</f>
        <v/>
      </c>
      <c r="P18" s="33">
        <f>IF(OR($O$7="Canteen",$O$7="Head Office"),0,IF($I18&lt;=0,0,IF(OR(OR(TRIM($J18)="Hebrews",TRIM($J18)="Romans",TRIM($J18)="Romans-2",TRIM($J18)="Globe",TRIM($J18)="Globe-12",TRIM($J18)="Neptune P1"),AND($I19&gt;0,OR(TRIM($J19)="Hebrews",TRIM($J19)="Romans",TRIM($J19)="Romans-2",TRIM($J19)="Globe",TRIM($J19)="Globe-12",TRIM($J19)="Neptune P1"))),1,0)))</f>
        <v/>
      </c>
      <c r="Q18" s="34" t="n"/>
      <c r="R18" s="33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IF($I18&gt;0,1,0),
      0
   ),
0))</f>
        <v/>
      </c>
      <c r="S18" s="33">
        <f>IF(OR($A18="Annual Leave",$A19="Annual Leave"),IF($A18="Annual Leave",8,0),0)</f>
        <v/>
      </c>
      <c r="T18" s="35" t="n"/>
      <c r="U18" s="144">
        <f>MAX(0,40-Y18)</f>
        <v/>
      </c>
      <c r="V18" s="351">
        <f>IF(OR($C18="",$D18=""),0,
 IF(OR($A18="Holiday",$A19="Holiday"),0,
 IF(AND(NOT(OR($A18="Annual Leave",$A19="Annual Leave")),$A18="Off day"),0,
  IF($I18+$I19&gt;=8,IF($I18&gt;=8,8,$I18),$I18)
  )))</f>
        <v/>
      </c>
      <c r="W18" s="351">
        <f>MAX(0,V18-U18)</f>
        <v/>
      </c>
      <c r="X18" s="351">
        <f>IF(C18="","",C18-WEEKDAY(C18,1)+1)</f>
        <v/>
      </c>
      <c r="Y18" s="351">
        <f>SUMPRODUCT(($X$14:$X17=X18)*(($V$14:$V17)+($O$14:$O17)))+IF(X18=X14,$L$11,0)</f>
        <v/>
      </c>
      <c r="Z18" s="351" t="n"/>
      <c r="AA18" s="351" t="n"/>
      <c r="AB18" s="351" t="n"/>
      <c r="AC18" s="351" t="n"/>
      <c r="AD18" s="351" t="n"/>
      <c r="AE18" s="351" t="n"/>
      <c r="AF18" s="351" t="n"/>
    </row>
    <row r="19" ht="24" customHeight="1" s="348" thickBot="1">
      <c r="A19" s="159" t="inlineStr">
        <is>
          <t>On Day</t>
        </is>
      </c>
      <c r="B19" s="281" t="n"/>
      <c r="C19" s="93">
        <f>C18</f>
        <v/>
      </c>
      <c r="D19" s="36" t="n"/>
      <c r="E19" s="163">
        <f>IF(D19="", "",
 IF(D19=TIME(0,0,0), 0,
 IF(AND(D19&gt;=TIME(0,0,1), D19&lt;=TIME(2,0,0)), TIME(7,0,0),
 IF(AND(D19&gt;=TIME(6,0,0), D19&lt;=TIME(8,0,0)), TIME(12,0,0),
 IF(AND(D19&gt;TIME(8,0,0), D19&lt;=TIME(13,59,0)), TIME(15,0,0),
 IF(AND(D19&gt;=TIME(14,0,0), D19&lt;=TIME(17,59,0)), TIME(21,0,0),
 IF(AND(D19&gt;=TIME(18,0,0), D19&lt;=TIME(21,59,0)), TIME(0,0,0),
 IF(AND(D19&gt;=TIME(22,0,0), D19&lt;=TIME(23,59,59)), TIME(7,0,0), ""))))))))</f>
        <v/>
      </c>
      <c r="F19" s="164" t="n"/>
      <c r="G19" s="163">
        <f>IF(AND(D19&gt;=TIME(6,0,0),D19&lt;=TIME(8,0,0)),E19,"")</f>
        <v/>
      </c>
      <c r="H19" s="36" t="n"/>
      <c r="I19" s="37">
        <f>ROUND(IF(OR(D19="",E19="",E19=0),0,IF(H19="",MOD(E19-D19,1)*24,MOD(H19-D19,1)*24)),2)</f>
        <v/>
      </c>
      <c r="J19" s="162" t="n"/>
      <c r="K19" s="282" t="n"/>
      <c r="L19" s="271" t="n"/>
      <c r="M19" s="283">
        <f>MAX(0,V19-W19)</f>
        <v/>
      </c>
      <c r="N19" s="38">
        <f>(IF(OR($C19="",$D19=""),0,
 IF(OR($A18="Holiday",$A19="Holiday"),
    IF(ISNUMBER(MATCH(TRIM($B19),{"Phagwah","Good Friday","Easter Monday","Labour Day","Christmas","Eid ul Azha","Romans-2","Globe-12","Neptune P1"},0)),0,$I19),
 IF(AND(NOT(OR($A18="Annual Leave",$A19="Annual Leave")),$A19="Off day"),$I19,
  MAX(0,$I19-$V19)
  ))))+W19</f>
        <v/>
      </c>
      <c r="O19" s="38">
        <f>IF(AND(OR($A18="Holiday",$A19="Holiday"),
        ISNUMBER(MATCH(TRIM($B19),{"Phagwah","Good Friday","Easter Monday","Labour Day","Christmas","Eid ul Azha","Romans-2","Globe-12","Neptune P1"},0))),
   $I19,0)</f>
        <v/>
      </c>
      <c r="P19" s="38">
        <f>IF(OR($O$7="Canteen",$O$7="Head Office"),0,IF($I19&lt;=0,0,IF(AND($I18&lt;=0,OR(TRIM($J19)="Hebrews",TRIM($J19)="Romans",TRIM($J19)="Romans-2",TRIM($J19)="Globe",TRIM($J19)="Globe-12",TRIM($J19)="Neptune P1")),1,0)))</f>
        <v/>
      </c>
      <c r="Q19" s="39" t="n"/>
      <c r="R19" s="38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IF(AND($I18=0,$I19&gt;0),1,0),
      0
   ),
0))</f>
        <v/>
      </c>
      <c r="S19" s="38">
        <f>IF(OR($A18="Annual Leave",$A19="Annual Leave"),IF(AND($A18&lt;&gt;"Annual Leave",$A19="Annual Leave"),8,0),0)</f>
        <v/>
      </c>
      <c r="T19" s="40" t="n"/>
      <c r="U19" s="144">
        <f>MAX(0,40-Y19)</f>
        <v/>
      </c>
      <c r="V19" s="351">
        <f>IF(OR($C19="",$D19=""),0,
 IF(OR($A18="Holiday",$A19="Holiday"),0,
 IF(AND(NOT(OR($A18="Annual Leave",$A19="Annual Leave")),$A19="Off day"),0,
  IF($I18+$I19&gt;=8,IF($I18&gt;=8,0,8-$I18),$I19)
  )))</f>
        <v/>
      </c>
      <c r="W19" s="351">
        <f>MAX(0,V19-U19)</f>
        <v/>
      </c>
      <c r="X19" s="351">
        <f>IF(C19="","",C19-WEEKDAY(C19,1)+1)</f>
        <v/>
      </c>
      <c r="Y19" s="351">
        <f>SUMPRODUCT(($X$14:$X18=X19)*(($V$14:$V18)+($O$14:$O18)))+IF(X19=X14,$L$11,0)</f>
        <v/>
      </c>
      <c r="Z19" s="351" t="n"/>
      <c r="AA19" s="351" t="n"/>
      <c r="AB19" s="351" t="n"/>
      <c r="AC19" s="351" t="n"/>
      <c r="AD19" s="351" t="n"/>
      <c r="AE19" s="351" t="n"/>
      <c r="AF19" s="351" t="n"/>
    </row>
    <row r="20" ht="24" customHeight="1" s="348" thickBot="1">
      <c r="A20" s="165" t="inlineStr">
        <is>
          <t>On Day</t>
        </is>
      </c>
      <c r="B20" s="284" t="n"/>
      <c r="C20" s="94">
        <f>C18+1</f>
        <v/>
      </c>
      <c r="D20" s="41" t="n"/>
      <c r="E20" s="166">
        <f>IF(D20="", "",
 IF(D20=TIME(0,0,0), 0,
 IF(AND(D20&gt;=TIME(0,0,1), D20&lt;=TIME(2,0,0)), TIME(7,0,0),
 IF(AND(D20&gt;=TIME(6,0,0), D20&lt;=TIME(8,0,0)), TIME(12,0,0),
 IF(AND(D20&gt;TIME(8,0,0), D20&lt;=TIME(13,59,0)), TIME(15,0,0),
 IF(AND(D20&gt;=TIME(14,0,0), D20&lt;=TIME(17,59,0)), TIME(21,0,0),
 IF(AND(D20&gt;=TIME(18,0,0), D20&lt;=TIME(21,59,0)), TIME(0,0,0),
 IF(AND(D20&gt;=TIME(22,0,0), D20&lt;=TIME(23,59,59)), TIME(7,0,0), ""))))))))</f>
        <v/>
      </c>
      <c r="F20" s="167" t="n"/>
      <c r="G20" s="166">
        <f>IF(AND(D20&gt;=TIME(6,0,0),D20&lt;=TIME(8,0,0)),E20,"")</f>
        <v/>
      </c>
      <c r="H20" s="41" t="n"/>
      <c r="I20" s="95">
        <f>ROUND(IF(OR(D20="",E20="",E20=0),0,IF(H20="",MOD(E20-D20,1)*24,MOD(H20-D20,1)*24)),2)</f>
        <v/>
      </c>
      <c r="J20" s="168" t="n"/>
      <c r="K20" s="285" t="n"/>
      <c r="L20" s="271" t="n"/>
      <c r="M20" s="286">
        <f>MAX(0,V20-W20)</f>
        <v/>
      </c>
      <c r="N20" s="42">
        <f>(IF(OR($C20="",$D20=""),0,
 IF(OR($A20="Holiday",$A21="Holiday"),
    IF(ISNUMBER(MATCH(TRIM($B20),{"Phagwah","Good Friday","Easter Monday","Labour Day","Christmas","Eid ul Azha","Romans-2","Globe-12","Neptune P1"},0)),0,$I20),
 IF(AND(NOT(OR($A20="Annual Leave",$A21="Annual Leave")),$A20="Off day"),$I20,
  MAX(0,$I20-$V20)
  ))))+W20</f>
        <v/>
      </c>
      <c r="O20" s="42">
        <f>IF(AND(OR($A20="Holiday",$A21="Holiday"),
        ISNUMBER(MATCH(TRIM($B20),{"Phagwah","Good Friday","Easter Monday","Labour Day","Christmas","Eid ul Azha","Romans-2","Globe-12","Neptune P1"},0))),
   $I20,0)</f>
        <v/>
      </c>
      <c r="P20" s="42">
        <f>IF(OR($O$7="Canteen",$O$7="Head Office"),0,IF($I20&lt;=0,0,IF(OR(OR(TRIM($J20)="Hebrews",TRIM($J20)="Romans",TRIM($J20)="Romans-2",TRIM($J20)="Globe",TRIM($J20)="Globe-12",TRIM($J20)="Neptune P1"),AND($I21&gt;0,OR(TRIM($J21)="Hebrews",TRIM($J21)="Romans",TRIM($J21)="Romans-2",TRIM($J21)="Globe",TRIM($J21)="Globe-12",TRIM($J21)="Neptune P1"))),1,0)))</f>
        <v/>
      </c>
      <c r="Q20" s="43" t="n"/>
      <c r="R20" s="42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IF($I20&gt;0,1,0),
      0
   ),
0))</f>
        <v/>
      </c>
      <c r="S20" s="42">
        <f>IF(OR($A20="Annual Leave",$A21="Annual Leave"),IF($A20="Annual Leave",8,0),0)</f>
        <v/>
      </c>
      <c r="T20" s="96" t="n"/>
      <c r="U20" s="144">
        <f>MAX(0,40-Y20)</f>
        <v/>
      </c>
      <c r="V20" s="351">
        <f>IF(OR($C20="",$D20=""),0,
 IF(OR($A20="Holiday",$A21="Holiday"),0,
 IF(AND(NOT(OR($A20="Annual Leave",$A21="Annual Leave")),$A20="Off day"),0,
  IF($I20+$I21&gt;=8,IF($I20&gt;=8,8,$I20),$I20)
  )))</f>
        <v/>
      </c>
      <c r="W20" s="351">
        <f>MAX(0,V20-U20)</f>
        <v/>
      </c>
      <c r="X20" s="351">
        <f>IF(C20="","",C20-WEEKDAY(C20,1)+1)</f>
        <v/>
      </c>
      <c r="Y20" s="351">
        <f>SUMPRODUCT(($X$14:$X19=X20)*(($V$14:$V19)+($O$14:$O19)))+IF(X20=X14,$L$11,0)</f>
        <v/>
      </c>
      <c r="Z20" s="351" t="n"/>
      <c r="AA20" s="351" t="n"/>
      <c r="AB20" s="351" t="n"/>
      <c r="AC20" s="351" t="n"/>
      <c r="AD20" s="351" t="n"/>
      <c r="AE20" s="351" t="n"/>
      <c r="AF20" s="351" t="n"/>
    </row>
    <row r="21" ht="24" customHeight="1" s="348" thickBot="1">
      <c r="A21" s="165" t="inlineStr">
        <is>
          <t>On Day</t>
        </is>
      </c>
      <c r="B21" s="284" t="n"/>
      <c r="C21" s="94">
        <f>C20</f>
        <v/>
      </c>
      <c r="D21" s="287" t="n"/>
      <c r="E21" s="288">
        <f>IF(D21="", "",
 IF(D21=TIME(0,0,0), 0,
 IF(AND(D21&gt;=TIME(0,0,1), D21&lt;=TIME(2,0,0)), TIME(7,0,0),
 IF(AND(D21&gt;=TIME(6,0,0), D21&lt;=TIME(8,0,0)), TIME(12,0,0),
 IF(AND(D21&gt;TIME(8,0,0), D21&lt;=TIME(13,59,0)), TIME(15,0,0),
 IF(AND(D21&gt;=TIME(14,0,0), D21&lt;=TIME(17,59,0)), TIME(21,0,0),
 IF(AND(D21&gt;=TIME(18,0,0), D21&lt;=TIME(21,59,0)), TIME(0,0,0),
 IF(AND(D21&gt;=TIME(22,0,0), D21&lt;=TIME(23,59,59)), TIME(7,0,0), ""))))))))</f>
        <v/>
      </c>
      <c r="F21" s="167" t="n"/>
      <c r="G21" s="288">
        <f>IF(AND(D21&gt;=TIME(6,0,0),D21&lt;=TIME(8,0,0)),E21,"")</f>
        <v/>
      </c>
      <c r="H21" s="287" t="n"/>
      <c r="I21" s="95">
        <f>ROUND(IF(OR(D21="",E21="",E21=0),0,IF(H21="",MOD(E21-D21,1)*24,MOD(H21-D21,1)*24)),2)</f>
        <v/>
      </c>
      <c r="J21" s="169" t="n"/>
      <c r="K21" s="285" t="n"/>
      <c r="L21" s="271" t="n"/>
      <c r="M21" s="286">
        <f>MAX(0,V21-W21)</f>
        <v/>
      </c>
      <c r="N21" s="289">
        <f>(IF(OR($C21="",$D21=""),0,
 IF(OR($A20="Holiday",$A21="Holiday"),
    IF(ISNUMBER(MATCH(TRIM($B21),{"Phagwah","Good Friday","Easter Monday","Labour Day","Christmas","Eid ul Azha","Romans-2","Globe-12","Neptune P1"},0)),0,$I21),
 IF(AND(NOT(OR($A20="Annual Leave",$A21="Annual Leave")),$A21="Off day"),$I21,
  MAX(0,$I21-$V21)
  ))))+W21</f>
        <v/>
      </c>
      <c r="O21" s="289">
        <f>IF(AND(OR($A20="Holiday",$A21="Holiday"),
        ISNUMBER(MATCH(TRIM($B21),{"Phagwah","Good Friday","Easter Monday","Labour Day","Christmas","Eid ul Azha","Romans-2","Globe-12","Neptune P1"},0))),
   $I21,0)</f>
        <v/>
      </c>
      <c r="P21" s="289">
        <f>IF(OR($O$7="Canteen",$O$7="Head Office"),0,IF($I21&lt;=0,0,IF(AND($I20&lt;=0,OR(TRIM($J21)="Hebrews",TRIM($J21)="Romans",TRIM($J21)="Romans-2",TRIM($J21)="Globe",TRIM($J21)="Globe-12",TRIM($J21)="Neptune P1")),1,0)))</f>
        <v/>
      </c>
      <c r="Q21" s="290" t="n"/>
      <c r="R21" s="289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IF(AND($I20=0,$I21&gt;0),1,0),
      0
   ),
0))</f>
        <v/>
      </c>
      <c r="S21" s="289">
        <f>IF(OR($A20="Annual Leave",$A21="Annual Leave"),IF(AND($A20&lt;&gt;"Annual Leave",$A21="Annual Leave"),8,0),0)</f>
        <v/>
      </c>
      <c r="T21" s="291" t="n"/>
      <c r="U21" s="144">
        <f>MAX(0,40-Y21)</f>
        <v/>
      </c>
      <c r="V21" s="351">
        <f>IF(OR($C21="",$D21=""),0,
 IF(OR($A20="Holiday",$A21="Holiday"),0,
 IF(AND(NOT(OR($A20="Annual Leave",$A21="Annual Leave")),$A21="Off day"),0,
  IF($I20+$I21&gt;=8,IF($I20&gt;=8,0,8-$I20),$I21)
  )))</f>
        <v/>
      </c>
      <c r="W21" s="351">
        <f>MAX(0,V21-U21)</f>
        <v/>
      </c>
      <c r="X21" s="351">
        <f>IF(C21="","",C21-WEEKDAY(C21,1)+1)</f>
        <v/>
      </c>
      <c r="Y21" s="351">
        <f>SUMPRODUCT(($X$14:$X20=X21)*(($V$14:$V20)+($O$14:$O20)))+IF(X21=X14,$L$11,0)</f>
        <v/>
      </c>
      <c r="Z21" s="351" t="n"/>
      <c r="AA21" s="351" t="n"/>
      <c r="AB21" s="351" t="n"/>
      <c r="AC21" s="351" t="n"/>
      <c r="AD21" s="351" t="n"/>
      <c r="AE21" s="351" t="n"/>
      <c r="AF21" s="351" t="n"/>
    </row>
    <row r="22" ht="24" customHeight="1" s="348" thickBot="1">
      <c r="A22" s="170" t="inlineStr">
        <is>
          <t>On Day</t>
        </is>
      </c>
      <c r="B22" s="292" t="n"/>
      <c r="C22" s="97">
        <f>C20+1</f>
        <v/>
      </c>
      <c r="D22" s="44" t="n"/>
      <c r="E22" s="171">
        <f>IF(D22="", "",
 IF(D22=TIME(0,0,0), 0,
 IF(AND(D22&gt;=TIME(0,0,1), D22&lt;=TIME(2,0,0)), TIME(7,0,0),
 IF(AND(D22&gt;=TIME(6,0,0), D22&lt;=TIME(8,0,0)), TIME(12,0,0),
 IF(AND(D22&gt;TIME(8,0,0), D22&lt;=TIME(13,59,0)), TIME(15,0,0),
 IF(AND(D22&gt;=TIME(14,0,0), D22&lt;=TIME(17,59,0)), TIME(21,0,0),
 IF(AND(D22&gt;=TIME(18,0,0), D22&lt;=TIME(21,59,0)), TIME(0,0,0),
 IF(AND(D22&gt;=TIME(22,0,0), D22&lt;=TIME(23,59,59)), TIME(7,0,0), ""))))))))</f>
        <v/>
      </c>
      <c r="F22" s="172" t="n"/>
      <c r="G22" s="171">
        <f>IF(AND(D22&gt;=TIME(6,0,0),D22&lt;=TIME(8,0,0)),E22,"")</f>
        <v/>
      </c>
      <c r="H22" s="44" t="n"/>
      <c r="I22" s="45">
        <f>ROUND(IF(OR(D22="",E22="",E22=0),0,IF(H22="",MOD(E22-D22,1)*24,MOD(H22-D22,1)*24)),2)</f>
        <v/>
      </c>
      <c r="J22" s="173" t="n"/>
      <c r="K22" s="293" t="n"/>
      <c r="L22" s="271" t="n"/>
      <c r="M22" s="294">
        <f>MAX(0,V22-W22)</f>
        <v/>
      </c>
      <c r="N22" s="46">
        <f>(IF(OR($C22="",$D22=""),0,
 IF(OR($A22="Holiday",$A23="Holiday"),
    IF(ISNUMBER(MATCH(TRIM($B22),{"Phagwah","Good Friday","Easter Monday","Labour Day","Christmas","Eid ul Azha","Romans-2","Globe-12","Neptune P1"},0)),0,$I22),
 IF(AND(NOT(OR($A22="Annual Leave",$A23="Annual Leave")),$A22="Off day"),$I22,
  MAX(0,$I22-$V22)
  ))))+W22</f>
        <v/>
      </c>
      <c r="O22" s="46">
        <f>IF(AND(OR($A22="Holiday",$A23="Holiday"),
        ISNUMBER(MATCH(TRIM($B22),{"Phagwah","Good Friday","Easter Monday","Labour Day","Christmas","Eid ul Azha","Romans-2","Globe-12","Neptune P1"},0))),
   $I22,0)</f>
        <v/>
      </c>
      <c r="P22" s="46">
        <f>IF(OR($O$7="Canteen",$O$7="Head Office"),0,IF($I22&lt;=0,0,IF(OR(OR(TRIM($J22)="Hebrews",TRIM($J22)="Romans",TRIM($J22)="Romans-2",TRIM($J22)="Globe",TRIM($J22)="Globe-12",TRIM($J22)="Neptune P1"),AND($I23&gt;0,OR(TRIM($J23)="Hebrews",TRIM($J23)="Romans",TRIM($J23)="Romans-2",TRIM($J23)="Globe",TRIM($J23)="Globe-12",TRIM($J23)="Neptune P1"))),1,0)))</f>
        <v/>
      </c>
      <c r="Q22" s="47" t="n"/>
      <c r="R22" s="46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IF($I22&gt;0,1,0),
      0
   ),
0))</f>
        <v/>
      </c>
      <c r="S22" s="46">
        <f>IF(OR($A22="Annual Leave",$A23="Annual Leave"),IF($A22="Annual Leave",8,0),0)</f>
        <v/>
      </c>
      <c r="T22" s="48" t="n"/>
      <c r="U22" s="144">
        <f>MAX(0,40-Y22)</f>
        <v/>
      </c>
      <c r="V22" s="351">
        <f>IF(OR($C22="",$D22=""),0,
 IF(OR($A22="Holiday",$A23="Holiday"),0,
 IF(AND(NOT(OR($A22="Annual Leave",$A23="Annual Leave")),$A22="Off day"),0,
  IF($I22+$I23&gt;=8,IF($I22&gt;=8,8,$I22),$I22)
  )))</f>
        <v/>
      </c>
      <c r="W22" s="351">
        <f>MAX(0,V22-U22)</f>
        <v/>
      </c>
      <c r="X22" s="351">
        <f>IF(C22="","",C22-WEEKDAY(C22,1)+1)</f>
        <v/>
      </c>
      <c r="Y22" s="351">
        <f>SUMPRODUCT(($X$14:$X21=X22)*(($V$14:$V21)+($O$14:$O21)))+IF(X22=X14,$L$11,0)</f>
        <v/>
      </c>
      <c r="Z22" s="351" t="n"/>
      <c r="AA22" s="351" t="n"/>
      <c r="AB22" s="351" t="n"/>
      <c r="AC22" s="351" t="n"/>
      <c r="AD22" s="351" t="n"/>
      <c r="AE22" s="351" t="n"/>
      <c r="AF22" s="351" t="n"/>
    </row>
    <row r="23" ht="24" customHeight="1" s="348" thickBot="1">
      <c r="A23" s="170" t="inlineStr">
        <is>
          <t>On Day</t>
        </is>
      </c>
      <c r="B23" s="292" t="n"/>
      <c r="C23" s="98">
        <f>C22</f>
        <v/>
      </c>
      <c r="D23" s="49" t="n"/>
      <c r="E23" s="174">
        <f>IF(D23="", "",
 IF(D23=TIME(0,0,0), 0,
 IF(AND(D23&gt;=TIME(0,0,1), D23&lt;=TIME(2,0,0)), TIME(7,0,0),
 IF(AND(D23&gt;=TIME(6,0,0), D23&lt;=TIME(8,0,0)), TIME(12,0,0),
 IF(AND(D23&gt;TIME(8,0,0), D23&lt;=TIME(13,59,0)), TIME(15,0,0),
 IF(AND(D23&gt;=TIME(14,0,0), D23&lt;=TIME(17,59,0)), TIME(21,0,0),
 IF(AND(D23&gt;=TIME(18,0,0), D23&lt;=TIME(21,59,0)), TIME(0,0,0),
 IF(AND(D23&gt;=TIME(22,0,0), D23&lt;=TIME(23,59,59)), TIME(7,0,0), ""))))))))</f>
        <v/>
      </c>
      <c r="F23" s="175" t="n"/>
      <c r="G23" s="174">
        <f>IF(AND(D23&gt;=TIME(6,0,0),D23&lt;=TIME(8,0,0)),E23,"")</f>
        <v/>
      </c>
      <c r="H23" s="49" t="n"/>
      <c r="I23" s="50">
        <f>ROUND(IF(OR(D23="",E23="",E23=0),0,IF(H23="",MOD(E23-D23,1)*24,MOD(H23-D23,1)*24)),2)</f>
        <v/>
      </c>
      <c r="J23" s="173" t="n"/>
      <c r="K23" s="293" t="n"/>
      <c r="L23" s="271" t="n"/>
      <c r="M23" s="294">
        <f>MAX(0,V23-W23)</f>
        <v/>
      </c>
      <c r="N23" s="51">
        <f>(IF(OR($C23="",$D23=""),0,
 IF(OR($A22="Holiday",$A23="Holiday"),
    IF(ISNUMBER(MATCH(TRIM($B23),{"Phagwah","Good Friday","Easter Monday","Labour Day","Christmas","Eid ul Azha","Romans-2","Globe-12","Neptune P1"},0)),0,$I23),
 IF(AND(NOT(OR($A22="Annual Leave",$A23="Annual Leave")),$A23="Off day"),$I23,
  MAX(0,$I23-$V23)
  ))))+W23</f>
        <v/>
      </c>
      <c r="O23" s="51">
        <f>IF(AND(OR($A22="Holiday",$A23="Holiday"),
        ISNUMBER(MATCH(TRIM($B23),{"Phagwah","Good Friday","Easter Monday","Labour Day","Christmas","Eid ul Azha","Romans-2","Globe-12","Neptune P1"},0))),
   $I23,0)</f>
        <v/>
      </c>
      <c r="P23" s="51">
        <f>IF(OR($O$7="Canteen",$O$7="Head Office"),0,IF($I23&lt;=0,0,IF(AND($I22&lt;=0,OR(TRIM($J23)="Hebrews",TRIM($J23)="Romans",TRIM($J23)="Romans-2",TRIM($J23)="Globe",TRIM($J23)="Globe-12",TRIM($J23)="Neptune P1")),1,0)))</f>
        <v/>
      </c>
      <c r="Q23" s="52" t="n"/>
      <c r="R23" s="51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IF(AND($I22=0,$I23&gt;0),1,0),
      0
   ),
0))</f>
        <v/>
      </c>
      <c r="S23" s="51">
        <f>IF(OR($A22="Annual Leave",$A23="Annual Leave"),IF(AND($A22&lt;&gt;"Annual Leave",$A23="Annual Leave"),8,0),0)</f>
        <v/>
      </c>
      <c r="T23" s="53" t="n"/>
      <c r="U23" s="144">
        <f>MAX(0,40-Y23)</f>
        <v/>
      </c>
      <c r="V23" s="351">
        <f>IF(OR($C23="",$D23=""),0,
 IF(OR($A22="Holiday",$A23="Holiday"),0,
 IF(AND(NOT(OR($A22="Annual Leave",$A23="Annual Leave")),$A23="Off day"),0,
  IF($I22+$I23&gt;=8,IF($I22&gt;=8,0,8-$I22),$I23)
  )))</f>
        <v/>
      </c>
      <c r="W23" s="351">
        <f>MAX(0,V23-U23)</f>
        <v/>
      </c>
      <c r="X23" s="351">
        <f>IF(C23="","",C23-WEEKDAY(C23,1)+1)</f>
        <v/>
      </c>
      <c r="Y23" s="351">
        <f>SUMPRODUCT(($X$14:$X22=X23)*(($V$14:$V22)+($O$14:$O22)))+IF(X23=X14,$L$11,0)</f>
        <v/>
      </c>
      <c r="Z23" s="351" t="n"/>
      <c r="AA23" s="351" t="n"/>
      <c r="AB23" s="351" t="n"/>
      <c r="AC23" s="351" t="n"/>
      <c r="AD23" s="351" t="n"/>
      <c r="AE23" s="351" t="n"/>
      <c r="AF23" s="351" t="n"/>
    </row>
    <row r="24" ht="24" customHeight="1" s="348" thickBot="1">
      <c r="A24" s="154" t="inlineStr">
        <is>
          <t>On Day</t>
        </is>
      </c>
      <c r="B24" s="273" t="n"/>
      <c r="C24" s="90">
        <f>C22+1</f>
        <v/>
      </c>
      <c r="D24" s="8" t="n"/>
      <c r="E24" s="155">
        <f>IF(D24="", "",
 IF(D24=TIME(0,0,0), 0,
 IF(AND(D24&gt;=TIME(0,0,1), D24&lt;=TIME(2,0,0)), TIME(7,0,0),
 IF(AND(D24&gt;=TIME(6,0,0), D24&lt;=TIME(8,0,0)), TIME(12,0,0),
 IF(AND(D24&gt;TIME(8,0,0), D24&lt;=TIME(13,59,0)), TIME(15,0,0),
 IF(AND(D24&gt;=TIME(14,0,0), D24&lt;=TIME(17,59,0)), TIME(21,0,0),
 IF(AND(D24&gt;=TIME(18,0,0), D24&lt;=TIME(21,59,0)), TIME(0,0,0),
 IF(AND(D24&gt;=TIME(22,0,0), D24&lt;=TIME(23,59,59)), TIME(7,0,0), ""))))))))</f>
        <v/>
      </c>
      <c r="F24" s="156" t="n"/>
      <c r="G24" s="155">
        <f>IF(AND(D24&gt;=TIME(6,0,0),D24&lt;=TIME(8,0,0)),E24,"")</f>
        <v/>
      </c>
      <c r="H24" s="8" t="n"/>
      <c r="I24" s="30">
        <f>ROUND(IF(OR(D24="",E24="",E24=0),0,IF(H24="",MOD(E24-D24,1)*24,MOD(H24-D24,1)*24)),2)</f>
        <v/>
      </c>
      <c r="J24" s="157" t="n"/>
      <c r="K24" s="274" t="n"/>
      <c r="L24" s="271" t="n"/>
      <c r="M24" s="275">
        <f>MAX(0,V24-W24)</f>
        <v/>
      </c>
      <c r="N24" s="9">
        <f>(IF(OR($C24="",$D24=""),0,
 IF(OR($A24="Holiday",$A25="Holiday"),
    IF(ISNUMBER(MATCH(TRIM($B24),{"Phagwah","Good Friday","Easter Monday","Labour Day","Christmas","Eid ul Azha","Romans-2","Globe-12","Neptune P1"},0)),0,$I24),
 IF(AND(NOT(OR($A24="Annual Leave",$A25="Annual Leave")),$A24="Off day"),$I24,
  MAX(0,$I24-$V24)
  ))))+W24</f>
        <v/>
      </c>
      <c r="O24" s="9">
        <f>IF(AND(OR($A24="Holiday",$A25="Holiday"),
        ISNUMBER(MATCH(TRIM($B24),{"Phagwah","Good Friday","Easter Monday","Labour Day","Christmas","Eid ul Azha","Romans-2","Globe-12","Neptune P1"},0))),
   $I24,0)</f>
        <v/>
      </c>
      <c r="P24" s="9">
        <f>IF(OR($O$7="Canteen",$O$7="Head Office"),0,IF($I24&lt;=0,0,IF(OR(OR(TRIM($J24)="Hebrews",TRIM($J24)="Romans",TRIM($J24)="Romans-2",TRIM($J24)="Globe",TRIM($J24)="Globe-12",TRIM($J24)="Neptune P1"),AND($I25&gt;0,OR(TRIM($J25)="Hebrews",TRIM($J25)="Romans",TRIM($J25)="Romans-2",TRIM($J25)="Globe",TRIM($J25)="Globe-12",TRIM($J25)="Neptune P1"))),1,0)))</f>
        <v/>
      </c>
      <c r="Q24" s="10" t="n"/>
      <c r="R24" s="9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IF($I24&gt;0,1,0),
      0
   ),
0))</f>
        <v/>
      </c>
      <c r="S24" s="9">
        <f>IF(OR($A24="Annual Leave",$A25="Annual Leave"),IF($A24="Annual Leave",8,0),0)</f>
        <v/>
      </c>
      <c r="T24" s="91" t="n"/>
      <c r="U24" s="144">
        <f>MAX(0,40-Y24)</f>
        <v/>
      </c>
      <c r="V24" s="351">
        <f>IF(OR($C24="",$D24=""),0,
 IF(OR($A24="Holiday",$A25="Holiday"),0,
 IF(AND(NOT(OR($A24="Annual Leave",$A25="Annual Leave")),$A24="Off day"),0,
  IF($I24+$I25&gt;=8,IF($I24&gt;=8,8,$I24),$I24)
  )))</f>
        <v/>
      </c>
      <c r="W24" s="351">
        <f>MAX(0,V24-U24)</f>
        <v/>
      </c>
      <c r="X24" s="351">
        <f>IF(C24="","",C24-WEEKDAY(C24,1)+1)</f>
        <v/>
      </c>
      <c r="Y24" s="351">
        <f>SUMPRODUCT(($X$14:$X23=X24)*(($V$14:$V23)+($O$14:$O23)))+IF(X24=X14,$L$11,0)</f>
        <v/>
      </c>
      <c r="Z24" s="351" t="n"/>
      <c r="AA24" s="351" t="n"/>
      <c r="AB24" s="351" t="n"/>
      <c r="AC24" s="351" t="n"/>
      <c r="AD24" s="351" t="n"/>
      <c r="AE24" s="351" t="n"/>
      <c r="AF24" s="351" t="n"/>
    </row>
    <row r="25" ht="24" customHeight="1" s="348" thickBot="1">
      <c r="A25" s="154" t="inlineStr">
        <is>
          <t>On Day</t>
        </is>
      </c>
      <c r="B25" s="273" t="n"/>
      <c r="C25" s="90">
        <f>C24</f>
        <v/>
      </c>
      <c r="D25" s="276" t="n"/>
      <c r="E25" s="277">
        <f>IF(D25="", "",
 IF(D25=TIME(0,0,0), 0,
 IF(AND(D25&gt;=TIME(0,0,1), D25&lt;=TIME(2,0,0)), TIME(7,0,0),
 IF(AND(D25&gt;=TIME(6,0,0), D25&lt;=TIME(8,0,0)), TIME(12,0,0),
 IF(AND(D25&gt;TIME(8,0,0), D25&lt;=TIME(13,59,0)), TIME(15,0,0),
 IF(AND(D25&gt;=TIME(14,0,0), D25&lt;=TIME(17,59,0)), TIME(21,0,0),
 IF(AND(D25&gt;=TIME(18,0,0), D25&lt;=TIME(21,59,0)), TIME(0,0,0),
 IF(AND(D25&gt;=TIME(22,0,0), D25&lt;=TIME(23,59,59)), TIME(7,0,0), ""))))))))</f>
        <v/>
      </c>
      <c r="F25" s="156" t="n"/>
      <c r="G25" s="277">
        <f>IF(AND(D25&gt;=TIME(6,0,0),D25&lt;=TIME(8,0,0)),E25,"")</f>
        <v/>
      </c>
      <c r="H25" s="276" t="n"/>
      <c r="I25" s="30">
        <f>ROUND(IF(OR(D25="",E25="",E25=0),0,IF(H25="",MOD(E25-D25,1)*24,MOD(H25-D25,1)*24)),2)</f>
        <v/>
      </c>
      <c r="J25" s="158" t="n"/>
      <c r="K25" s="274" t="n"/>
      <c r="L25" s="271" t="n"/>
      <c r="M25" s="275">
        <f>MAX(0,V25-W25)</f>
        <v/>
      </c>
      <c r="N25" s="278">
        <f>(IF(OR($C25="",$D25=""),0,
 IF(OR($A24="Holiday",$A25="Holiday"),
    IF(ISNUMBER(MATCH(TRIM($B25),{"Phagwah","Good Friday","Easter Monday","Labour Day","Christmas","Eid ul Azha","Romans-2","Globe-12","Neptune P1"},0)),0,$I25),
 IF(AND(NOT(OR($A24="Annual Leave",$A25="Annual Leave")),$A25="Off day"),$I25,
  MAX(0,$I25-$V25)
  ))))+W25</f>
        <v/>
      </c>
      <c r="O25" s="278">
        <f>IF(AND(OR($A24="Holiday",$A25="Holiday"),
        ISNUMBER(MATCH(TRIM($B25),{"Phagwah","Good Friday","Easter Monday","Labour Day","Christmas","Eid ul Azha","Romans-2","Globe-12","Neptune P1"},0))),
   $I25,0)</f>
        <v/>
      </c>
      <c r="P25" s="278">
        <f>IF(OR($O$7="Canteen",$O$7="Head Office"),0,IF($I25&lt;=0,0,IF(AND($I24&lt;=0,OR(TRIM($J25)="Hebrews",TRIM($J25)="Romans",TRIM($J25)="Romans-2",TRIM($J25)="Globe",TRIM($J25)="Globe-12",TRIM($J25)="Neptune P1")),1,0)))</f>
        <v/>
      </c>
      <c r="Q25" s="279" t="n"/>
      <c r="R25" s="278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IF(AND($I24=0,$I25&gt;0),1,0),
      0
   ),
0))</f>
        <v/>
      </c>
      <c r="S25" s="278">
        <f>IF(OR($A24="Annual Leave",$A25="Annual Leave"),IF(AND($A24&lt;&gt;"Annual Leave",$A25="Annual Leave"),8,0),0)</f>
        <v/>
      </c>
      <c r="T25" s="280" t="n"/>
      <c r="U25" s="144">
        <f>MAX(0,40-Y25)</f>
        <v/>
      </c>
      <c r="V25" s="351">
        <f>IF(OR($C25="",$D25=""),0,
 IF(OR($A24="Holiday",$A25="Holiday"),0,
 IF(AND(NOT(OR($A24="Annual Leave",$A25="Annual Leave")),$A25="Off day"),0,
  IF($I24+$I25&gt;=8,IF($I24&gt;=8,0,8-$I24),$I25)
  )))</f>
        <v/>
      </c>
      <c r="W25" s="351">
        <f>MAX(0,V25-U25)</f>
        <v/>
      </c>
      <c r="X25" s="351">
        <f>IF(C25="","",C25-WEEKDAY(C25,1)+1)</f>
        <v/>
      </c>
      <c r="Y25" s="351">
        <f>SUMPRODUCT(($X$14:$X24=X25)*(($V$14:$V24)+($O$14:$O24)))+IF(X25=X14,$L$11,0)</f>
        <v/>
      </c>
      <c r="Z25" s="351" t="n"/>
      <c r="AA25" s="351" t="n"/>
      <c r="AB25" s="351" t="n"/>
      <c r="AC25" s="351" t="n"/>
      <c r="AD25" s="351" t="n"/>
      <c r="AE25" s="351" t="n"/>
      <c r="AF25" s="351" t="n"/>
    </row>
    <row r="26" ht="24" customHeight="1" s="348" thickBot="1">
      <c r="A26" s="159" t="inlineStr">
        <is>
          <t>On Day</t>
        </is>
      </c>
      <c r="B26" s="281" t="n"/>
      <c r="C26" s="92">
        <f>C24+1</f>
        <v/>
      </c>
      <c r="D26" s="31" t="n"/>
      <c r="E26" s="160">
        <f>IF(D26="", "",
 IF(D26=TIME(0,0,0), 0,
 IF(AND(D26&gt;=TIME(0,0,1), D26&lt;=TIME(2,0,0)), TIME(7,0,0),
 IF(AND(D26&gt;=TIME(6,0,0), D26&lt;=TIME(8,0,0)), TIME(12,0,0),
 IF(AND(D26&gt;TIME(8,0,0), D26&lt;=TIME(13,59,0)), TIME(15,0,0),
 IF(AND(D26&gt;=TIME(14,0,0), D26&lt;=TIME(17,59,0)), TIME(21,0,0),
 IF(AND(D26&gt;=TIME(18,0,0), D26&lt;=TIME(21,59,0)), TIME(0,0,0),
 IF(AND(D26&gt;=TIME(22,0,0), D26&lt;=TIME(23,59,59)), TIME(7,0,0), ""))))))))</f>
        <v/>
      </c>
      <c r="F26" s="161" t="n"/>
      <c r="G26" s="160">
        <f>IF(AND(D26&gt;=TIME(6,0,0),D26&lt;=TIME(8,0,0)),E26,"")</f>
        <v/>
      </c>
      <c r="H26" s="31" t="n"/>
      <c r="I26" s="32">
        <f>ROUND(IF(OR(D26="",E26="",E26=0),0,IF(H26="",MOD(E26-D26,1)*24,MOD(H26-D26,1)*24)),2)</f>
        <v/>
      </c>
      <c r="J26" s="162" t="n"/>
      <c r="K26" s="282" t="n"/>
      <c r="L26" s="271" t="n"/>
      <c r="M26" s="283">
        <f>MAX(0,V26-W26)</f>
        <v/>
      </c>
      <c r="N26" s="33">
        <f>(IF(OR($C26="",$D26=""),0,
 IF(OR($A26="Holiday",$A27="Holiday"),
    IF(ISNUMBER(MATCH(TRIM($B26),{"Phagwah","Good Friday","Easter Monday","Labour Day","Christmas","Eid ul Azha","Romans-2","Globe-12","Neptune P1"},0)),0,$I26),
 IF(AND(NOT(OR($A26="Annual Leave",$A27="Annual Leave")),$A26="Off day"),$I26,
  MAX(0,$I26-$V26)
  ))))+W26</f>
        <v/>
      </c>
      <c r="O26" s="33">
        <f>IF(AND(OR($A26="Holiday",$A27="Holiday"),
        ISNUMBER(MATCH(TRIM($B26),{"Phagwah","Good Friday","Easter Monday","Labour Day","Christmas","Eid ul Azha","Romans-2","Globe-12","Neptune P1"},0))),
   $I26,0)</f>
        <v/>
      </c>
      <c r="P26" s="33">
        <f>IF(OR($O$7="Canteen",$O$7="Head Office"),0,IF($I26&lt;=0,0,IF(OR(OR(TRIM($J26)="Hebrews",TRIM($J26)="Romans",TRIM($J26)="Romans-2",TRIM($J26)="Globe",TRIM($J26)="Globe-12",TRIM($J26)="Neptune P1"),AND($I27&gt;0,OR(TRIM($J27)="Hebrews",TRIM($J27)="Romans",TRIM($J27)="Romans-2",TRIM($J27)="Globe",TRIM($J27)="Globe-12",TRIM($J27)="Neptune P1"))),1,0)))</f>
        <v/>
      </c>
      <c r="Q26" s="34" t="n"/>
      <c r="R26" s="33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IF($I26&gt;0,1,0),
      0
   ),
0))</f>
        <v/>
      </c>
      <c r="S26" s="33">
        <f>IF(OR($A26="Annual Leave",$A27="Annual Leave"),IF($A26="Annual Leave",8,0),0)</f>
        <v/>
      </c>
      <c r="T26" s="35" t="n"/>
      <c r="U26" s="144">
        <f>MAX(0,40-Y26)</f>
        <v/>
      </c>
      <c r="V26" s="351">
        <f>IF(OR($C26="",$D26=""),0,
 IF(OR($A26="Holiday",$A27="Holiday"),0,
 IF(AND(NOT(OR($A26="Annual Leave",$A27="Annual Leave")),$A26="Off day"),0,
  IF($I26+$I27&gt;=8,IF($I26&gt;=8,8,$I26),$I26)
  )))</f>
        <v/>
      </c>
      <c r="W26" s="351">
        <f>MAX(0,V26-U26)</f>
        <v/>
      </c>
      <c r="X26" s="351">
        <f>IF(C26="","",C26-WEEKDAY(C26,1)+1)</f>
        <v/>
      </c>
      <c r="Y26" s="351">
        <f>SUMPRODUCT(($X$14:$X25=X26)*(($V$14:$V25)+($O$14:$O25)))+IF(X26=X14,$L$11,0)</f>
        <v/>
      </c>
      <c r="Z26" s="351" t="n"/>
      <c r="AA26" s="351" t="n"/>
      <c r="AB26" s="351" t="n"/>
      <c r="AC26" s="351" t="n"/>
      <c r="AD26" s="351" t="n"/>
      <c r="AE26" s="351" t="n"/>
      <c r="AF26" s="351" t="n"/>
    </row>
    <row r="27" ht="24" customHeight="1" s="348" thickBot="1">
      <c r="A27" s="159" t="inlineStr">
        <is>
          <t>On Day</t>
        </is>
      </c>
      <c r="B27" s="281" t="n"/>
      <c r="C27" s="93">
        <f>C26</f>
        <v/>
      </c>
      <c r="D27" s="36" t="n"/>
      <c r="E27" s="163">
        <f>IF(D27="", "",
 IF(D27=TIME(0,0,0), 0,
 IF(AND(D27&gt;=TIME(0,0,1), D27&lt;=TIME(2,0,0)), TIME(7,0,0),
 IF(AND(D27&gt;=TIME(6,0,0), D27&lt;=TIME(8,0,0)), TIME(12,0,0),
 IF(AND(D27&gt;TIME(8,0,0), D27&lt;=TIME(13,59,0)), TIME(15,0,0),
 IF(AND(D27&gt;=TIME(14,0,0), D27&lt;=TIME(17,59,0)), TIME(21,0,0),
 IF(AND(D27&gt;=TIME(18,0,0), D27&lt;=TIME(21,59,0)), TIME(0,0,0),
 IF(AND(D27&gt;=TIME(22,0,0), D27&lt;=TIME(23,59,59)), TIME(7,0,0), ""))))))))</f>
        <v/>
      </c>
      <c r="F27" s="164" t="n"/>
      <c r="G27" s="163">
        <f>IF(AND(D27&gt;=TIME(6,0,0),D27&lt;=TIME(8,0,0)),E27,"")</f>
        <v/>
      </c>
      <c r="H27" s="36" t="n"/>
      <c r="I27" s="37">
        <f>ROUND(IF(OR(D27="",E27="",E27=0),0,IF(H27="",MOD(E27-D27,1)*24,MOD(H27-D27,1)*24)),2)</f>
        <v/>
      </c>
      <c r="J27" s="162" t="n"/>
      <c r="K27" s="282" t="n"/>
      <c r="L27" s="271" t="n"/>
      <c r="M27" s="283">
        <f>MAX(0,V27-W27)</f>
        <v/>
      </c>
      <c r="N27" s="38">
        <f>(IF(OR($C27="",$D27=""),0,
 IF(OR($A26="Holiday",$A27="Holiday"),
    IF(ISNUMBER(MATCH(TRIM($B27),{"Phagwah","Good Friday","Easter Monday","Labour Day","Christmas","Eid ul Azha","Romans-2","Globe-12","Neptune P1"},0)),0,$I27),
 IF(AND(NOT(OR($A26="Annual Leave",$A27="Annual Leave")),$A27="Off day"),$I27,
  MAX(0,$I27-$V27)
  ))))+W27</f>
        <v/>
      </c>
      <c r="O27" s="38">
        <f>IF(AND(OR($A26="Holiday",$A27="Holiday"),
        ISNUMBER(MATCH(TRIM($B27),{"Phagwah","Good Friday","Easter Monday","Labour Day","Christmas","Eid ul Azha","Romans-2","Globe-12","Neptune P1"},0))),
   $I27,0)</f>
        <v/>
      </c>
      <c r="P27" s="38">
        <f>IF(OR($O$7="Canteen",$O$7="Head Office"),0,IF($I27&lt;=0,0,IF(AND($I26&lt;=0,OR(TRIM($J27)="Hebrews",TRIM($J27)="Romans",TRIM($J27)="Romans-2",TRIM($J27)="Globe",TRIM($J27)="Globe-12",TRIM($J27)="Neptune P1")),1,0)))</f>
        <v/>
      </c>
      <c r="Q27" s="39" t="n"/>
      <c r="R27" s="38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IF(AND($I26=0,$I27&gt;0),1,0),
      0
   ),
0))</f>
        <v/>
      </c>
      <c r="S27" s="38">
        <f>IF(OR($A26="Annual Leave",$A27="Annual Leave"),IF(AND($A26&lt;&gt;"Annual Leave",$A27="Annual Leave"),8,0),0)</f>
        <v/>
      </c>
      <c r="T27" s="40" t="n"/>
      <c r="U27" s="144">
        <f>MAX(0,40-Y27)</f>
        <v/>
      </c>
      <c r="V27" s="351">
        <f>IF(OR($C27="",$D27=""),0,
 IF(OR($A26="Holiday",$A27="Holiday"),0,
 IF(AND(NOT(OR($A26="Annual Leave",$A27="Annual Leave")),$A27="Off day"),0,
  IF($I26+$I27&gt;=8,IF($I26&gt;=8,0,8-$I26),$I27)
  )))</f>
        <v/>
      </c>
      <c r="W27" s="351">
        <f>MAX(0,V27-U27)</f>
        <v/>
      </c>
      <c r="X27" s="351">
        <f>IF(C27="","",C27-WEEKDAY(C27,1)+1)</f>
        <v/>
      </c>
      <c r="Y27" s="351">
        <f>SUMPRODUCT(($X$14:$X26=X27)*(($V$14:$V26)+($O$14:$O26)))+IF(X27=X14,$L$11,0)</f>
        <v/>
      </c>
      <c r="Z27" s="351" t="n"/>
      <c r="AA27" s="351" t="n"/>
      <c r="AB27" s="351" t="n"/>
      <c r="AC27" s="351" t="n"/>
      <c r="AD27" s="351" t="n"/>
      <c r="AE27" s="351" t="n"/>
      <c r="AF27" s="351" t="n"/>
    </row>
    <row r="28" ht="24" customHeight="1" s="348" thickBot="1">
      <c r="A28" s="176" t="n"/>
      <c r="B28" s="176" t="n"/>
      <c r="C28" s="145" t="n"/>
      <c r="D28" s="6" t="n"/>
      <c r="E28" s="14" t="n"/>
      <c r="F28" s="6" t="n"/>
      <c r="G28" s="6" t="n"/>
      <c r="H28" s="336" t="n"/>
      <c r="I28" s="351" t="n"/>
      <c r="J28" s="336" t="n"/>
      <c r="K28" s="336" t="n"/>
      <c r="L28" s="336" t="n"/>
      <c r="M28" s="99">
        <f>MAX(0,V28-W28)</f>
        <v/>
      </c>
      <c r="N28" s="99">
        <f>(IF(OR($C28="",$D28=""),0,
 IF(OR($A28="Holiday",$A29="Holiday"),
    IF(ISNUMBER(MATCH(TRIM($B28),{"Phagwah","Good Friday","Easter Monday","Labour Day","Christmas","Eid ul Azha","Romans-2","Globe-12","Neptune P1"},0)),0,$I28),
 IF(AND(NOT(OR($A28="Annual Leave",$A29="Annual Leave")),$A28="Off day"),$I28,
  MAX(0,$I28-$V28)
  ))))+W28</f>
        <v/>
      </c>
      <c r="O28" s="99">
        <f>IF(AND(OR($A28="Holiday",$A29="Holiday"),
        ISNUMBER(MATCH(TRIM($B28),{"Phagwah","Good Friday","Easter Monday","Labour Day","Christmas","Eid ul Azha","Romans-2","Globe-12","Neptune P1"},0))),
   $I28,0)</f>
        <v/>
      </c>
      <c r="P28" s="99">
        <f>IF(OR($O$7="Canteen",$O$7="Head Office"),0,IF($I28&lt;=0,0,IF(OR(OR(TRIM($J28)="Hebrews",TRIM($J28)="Romans",TRIM($J28)="Romans-2",TRIM($J28)="Globe",TRIM($J28)="Globe-12",TRIM($J28)="Neptune P1"),AND($I29&gt;0,OR(TRIM($J29)="Hebrews",TRIM($J29)="Romans",TRIM($J29)="Romans-2",TRIM($J29)="Globe",TRIM($J29)="Globe-12",TRIM($J29)="Neptune P1"))),1,0)))</f>
        <v/>
      </c>
      <c r="Q28" s="178" t="n"/>
      <c r="R28" s="15" t="n"/>
      <c r="S28" s="99">
        <f>IF(OR($A28="Annual Leave",$A29="Annual Leave"),IF($A28="Annual Leave",8,0),0)</f>
        <v/>
      </c>
      <c r="T28" s="100">
        <f>SUM(T14:T27)</f>
        <v/>
      </c>
      <c r="U28" s="144">
        <f>MAX(0,40-Y28)</f>
        <v/>
      </c>
      <c r="V28" s="351">
        <f>IF(OR($C28="",$D28=""),0,
 IF(OR($A28="Holiday",$A29="Holiday"),0,
 IF(AND(NOT(OR($A28="Annual Leave",$A29="Annual Leave")),$A28="Off day"),0,
  IF($I28+$I29&gt;=8,IF($I28&gt;=8,8,$I28),$I28)
  )))</f>
        <v/>
      </c>
      <c r="W28" s="351">
        <f>MAX(0,V28-U28)</f>
        <v/>
      </c>
      <c r="X28" s="351">
        <f>IF(C28="","",C28-WEEKDAY(C28,1)+1)</f>
        <v/>
      </c>
      <c r="Y28" s="351">
        <f>SUMPRODUCT(($X$14:$X27=X28)*(($V$14:$V27)+($O$14:$O27)))+IF(X28=X14,$L$11,0)</f>
        <v/>
      </c>
      <c r="Z28" s="351" t="n"/>
      <c r="AA28" s="351" t="n"/>
      <c r="AB28" s="351" t="n"/>
      <c r="AC28" s="351" t="n"/>
      <c r="AD28" s="351" t="n"/>
      <c r="AE28" s="351" t="n"/>
      <c r="AF28" s="351" t="n"/>
    </row>
    <row r="29" hidden="1" ht="15.75" customHeight="1" s="348" thickBot="1">
      <c r="A29" s="179" t="n"/>
      <c r="B29" s="176" t="n"/>
      <c r="C29" s="145" t="n"/>
      <c r="D29" s="6" t="n"/>
      <c r="E29" s="295">
        <f>IF(D29="", "",
 IF(D29=TIME(0,0,0), 0,
 IF(AND(D29&gt;=TIME(0,0,1), D29&lt;=TIME(2,0,0)), TIME(7,0,0),
 IF(AND(D29&gt;=TIME(6,0,0), D29&lt;=TIME(8,0,0)), TIME(12,0,0),
 IF(AND(D29&gt;TIME(8,0,0), D29&lt;=TIME(13,59,0)), TIME(15,0,0),
 IF(AND(D29&gt;=TIME(14,0,0), D29&lt;=TIME(17,59,0)), TIME(21,0,0),
 IF(AND(D29&gt;=TIME(18,0,0), D29&lt;=TIME(21,59,0)), TIME(0,0,0),
 IF(AND(D29&gt;=TIME(22,0,0), D29&lt;=TIME(23,59,59)), TIME(7,0,0), ""))))))))</f>
        <v/>
      </c>
      <c r="F29" s="6" t="n"/>
      <c r="G29" s="6" t="n"/>
      <c r="H29" s="6" t="n"/>
      <c r="I29" s="6" t="n"/>
      <c r="J29" s="6" t="n"/>
      <c r="K29" s="6" t="n"/>
      <c r="L29" s="6" t="n"/>
      <c r="M29" s="4">
        <f>MAX(0,V29-W29)</f>
        <v/>
      </c>
      <c r="N29" s="4">
        <f>(IF(OR($C29="",$D29=""),0,
 IF(OR($A28="Holiday",$A29="Holiday"),
    IF(ISNUMBER(MATCH(TRIM($B29),{"Phagwah","Good Friday","Easter Monday","Labour Day","Christmas","Eid ul Azha","Romans-2","Globe-12","Neptune P1"},0)),0,$I29),
 IF(AND(NOT(OR($A28="Annual Leave",$A29="Annual Leave")),$A29="Off day"),$I29,
  MAX(0,$I29-$V29)
  ))))+W29</f>
        <v/>
      </c>
      <c r="O29" s="4">
        <f>IF(AND(OR($A28="Holiday",$A29="Holiday"),
        ISNUMBER(MATCH(TRIM($B29),{"Phagwah","Good Friday","Easter Monday","Labour Day","Christmas","Eid ul Azha","Romans-2","Globe-12","Neptune P1"},0))),
   $I29,0)</f>
        <v/>
      </c>
      <c r="P29" s="4">
        <f>IF(OR($O$7="Canteen",$O$7="Head Office"),0,IF($I29&lt;=0,0,IF(AND($I28&lt;=0,OR(TRIM($J29)="Hebrews",TRIM($J29)="Romans",TRIM($J29)="Romans-2",TRIM($J29)="Globe",TRIM($J29)="Globe-12",TRIM($J29)="Neptune P1")),1,0)))</f>
        <v/>
      </c>
      <c r="Q29" s="6" t="n"/>
      <c r="R29" s="296">
        <f>IF(OR($O$7="Canteen",$O$7="Head Office"),0,IF(
  AND(
    SUMIFS(I:I, C:C, C29) &gt;= 8,
    COUNTIFS(C$14:C29, C29)=1,
    OR(
      TEXT(D29,"hh:mm:ss")="07:00:00",
      TEXT(D29,"hh:mm:ss")="15:00:00",
      TEXT(D29,"hh:mm:ss")="23:00:00",
      TEXT(D30,"hh:mm:ss")="07:00:00",
      TEXT(D30,"hh:mm:ss")="15:00:00",
      TEXT(D30,"hh:mm:ss")="23:00:00"
    )
  ),
  1,
  0
))</f>
        <v/>
      </c>
      <c r="S29" s="4">
        <f>IF(OR($A28="Annual Leave",$A29="Annual Leave"),IF(AND($A28&lt;&gt;"Annual Leave",$A29="Annual Leave"),8,0),0)</f>
        <v/>
      </c>
      <c r="T29" s="146" t="n"/>
      <c r="U29" s="351">
        <f>MAX(0,40-Y29)</f>
        <v/>
      </c>
      <c r="V29" s="351">
        <f>IF(OR($C29="",$D29=""),0,
 IF(OR($A28="Holiday",$A29="Holiday"),0,
 IF(AND(NOT(OR($A28="Annual Leave",$A29="Annual Leave")),$A29="Off day"),0,
  IF($I28+$I29&gt;=8,IF($I28&gt;=8,0,8-$I28),$I29)
  )))</f>
        <v/>
      </c>
      <c r="W29" s="351">
        <f>MAX(0,V29-U29)</f>
        <v/>
      </c>
      <c r="X29" s="351">
        <f>IF(C29="","",C29-WEEKDAY(C29,1)+1)</f>
        <v/>
      </c>
      <c r="Y29" s="351">
        <f>SUMPRODUCT(($X$14:$X28=X29)*(($V$14:$V28)+($O$14:$O28)))+IF(X29=X14,$L$11,0)</f>
        <v/>
      </c>
      <c r="Z29" s="351" t="n"/>
      <c r="AA29" s="351" t="n"/>
      <c r="AB29" s="351" t="n"/>
      <c r="AC29" s="351" t="n"/>
      <c r="AD29" s="351" t="n"/>
      <c r="AE29" s="351" t="n"/>
      <c r="AF29" s="351" t="n"/>
    </row>
    <row r="30" ht="24" customHeight="1" s="348" thickBot="1">
      <c r="A30" s="147" t="inlineStr">
        <is>
          <t>On Day</t>
        </is>
      </c>
      <c r="B30" s="180" t="n"/>
      <c r="C30" s="88">
        <f>C27+1</f>
        <v/>
      </c>
      <c r="D30" s="54" t="n"/>
      <c r="E30" s="148">
        <f>IF(D30="", "",
 IF(D30=TIME(0,0,0), 0,
 IF(AND(D30&gt;=TIME(0,0,1), D30&lt;=TIME(2,0,0)), TIME(7,0,0),
 IF(AND(D30&gt;=TIME(6,0,0), D30&lt;=TIME(8,0,0)), TIME(12,0,0),
 IF(AND(D30&gt;TIME(8,0,0), D30&lt;=TIME(13,59,0)), TIME(15,0,0),
 IF(AND(D30&gt;=TIME(14,0,0), D30&lt;=TIME(17,59,0)), TIME(21,0,0),
 IF(AND(D30&gt;=TIME(18,0,0), D30&lt;=TIME(21,59,0)), TIME(0,0,0),
 IF(AND(D30&gt;=TIME(22,0,0), D30&lt;=TIME(23,59,59)), TIME(7,0,0), ""))))))))</f>
        <v/>
      </c>
      <c r="F30" s="149" t="n"/>
      <c r="G30" s="148">
        <f>IF(AND(D30&gt;=TIME(6,0,0),D30&lt;=TIME(8,0,0)),E30,"")</f>
        <v/>
      </c>
      <c r="H30" s="54" t="n"/>
      <c r="I30" s="55">
        <f>ROUND(IF(OR(D30="",E30="",E30=0),0,IF(H30="",MOD(E30-D30,1)*24,MOD(H30-D30,1)*24)),2)</f>
        <v/>
      </c>
      <c r="J30" s="150" t="n"/>
      <c r="K30" s="270" t="n"/>
      <c r="L30" s="181" t="n"/>
      <c r="M30" s="272">
        <f>MAX(0,V30-W30)</f>
        <v/>
      </c>
      <c r="N30" s="56">
        <f>(IF(OR($C30="",$D30=""),0,
 IF(OR($A30="Holiday",$A31="Holiday"),
    IF(ISNUMBER(MATCH(TRIM($B30),{"Phagwah","Good Friday","Easter Monday","Labour Day","Christmas","Eid ul Azha","Romans-2","Globe-12","Neptune P1"},0)),0,$I30),
 IF(AND(NOT(OR($A30="Annual Leave",$A31="Annual Leave")),$A30="Off day"),$I30,
  MAX(0,$I30-$V30)
  ))))+W30</f>
        <v/>
      </c>
      <c r="O30" s="56">
        <f>IF(AND(OR($A30="Holiday",$A31="Holiday"),
        ISNUMBER(MATCH(TRIM($B30),{"Phagwah","Good Friday","Easter Monday","Labour Day","Christmas","Eid ul Azha","Romans-2","Globe-12","Neptune P1"},0))),
   $I30,0)</f>
        <v/>
      </c>
      <c r="P30" s="56">
        <f>IF(OR($O$7="Canteen",$O$7="Head Office"),0,IF($I30&lt;=0,0,IF(OR(OR(TRIM($J30)="Hebrews",TRIM($J30)="Romans",TRIM($J30)="Romans-2",TRIM($J30)="Globe",TRIM($J30)="Globe-12",TRIM($J30)="Neptune P1"),AND($I31&gt;0,OR(TRIM($J31)="Hebrews",TRIM($J31)="Romans",TRIM($J31)="Romans-2",TRIM($J31)="Globe",TRIM($J31)="Globe-12",TRIM($J31)="Neptune P1"))),1,0)))</f>
        <v/>
      </c>
      <c r="Q30" s="57" t="n"/>
      <c r="R30" s="56">
        <f>IF(OR($O$7="Canteen",$O$7="Head Office"),0,IF(
  AND(
    SUMIFS(I:I, C:C, C30) &gt;= 8,
    COUNTIFS(C$14:C30, C30)=1,
    OR(
      TEXT(D30,"hh:mm:ss")="07:00:00",
      TEXT(D30,"hh:mm:ss")="15:00:00",
      TEXT(D30,"hh:mm:ss")="23:00:00",
      TEXT(D31,"hh:mm:ss")="07:00:00",
      TEXT(D31,"hh:mm:ss")="15:00:00",
      TEXT(D31,"hh:mm:ss")="23:00:00"
    )
  ),
  1,
  0
))</f>
        <v/>
      </c>
      <c r="S30" s="56">
        <f>IF(OR($A30="Annual Leave",$A31="Annual Leave"),IF($A30="Annual Leave",8,0),0)</f>
        <v/>
      </c>
      <c r="T30" s="58" t="n"/>
      <c r="U30" s="144">
        <f>MAX(0,40-Y30)</f>
        <v/>
      </c>
      <c r="V30" s="151">
        <f>IF(OR($C30="",$D30=""),0,
 IF(OR($A30="Holiday",$A31="Holiday"),0,
 IF(AND(NOT(OR($A30="Annual Leave",$A31="Annual Leave")),$A30="Off day"),0,
  IF($I30+$I31&gt;=8,IF($I30&gt;=8,8,$I30),$I30)
  )))</f>
        <v/>
      </c>
      <c r="W30" s="151">
        <f>MAX(0,V30-U30)</f>
        <v/>
      </c>
      <c r="X30" s="151">
        <f>IF(C30="","",C30-WEEKDAY(C30,1)+1)</f>
        <v/>
      </c>
      <c r="Y30" s="151">
        <f>SUMPRODUCT(($X$14:$X29=X30)*(($V$14:$V29)+($O$14:$O29)))+IF(X30=X14,$L$11,0)</f>
        <v/>
      </c>
      <c r="Z30" s="151" t="n"/>
      <c r="AA30" s="151" t="n"/>
      <c r="AB30" s="151" t="n"/>
      <c r="AC30" s="351" t="n"/>
      <c r="AD30" s="351" t="n"/>
      <c r="AE30" s="351" t="n"/>
      <c r="AF30" s="351" t="n"/>
    </row>
    <row r="31" ht="24" customHeight="1" s="348" thickBot="1">
      <c r="A31" s="147" t="inlineStr">
        <is>
          <t>On Day</t>
        </is>
      </c>
      <c r="B31" s="182" t="n"/>
      <c r="C31" s="89">
        <f>C30</f>
        <v/>
      </c>
      <c r="D31" s="59" t="n"/>
      <c r="E31" s="152">
        <f>IF(D31="", "",
 IF(D31=TIME(0,0,0), 0,
 IF(AND(D31&gt;=TIME(0,0,1), D31&lt;=TIME(2,0,0)), TIME(7,0,0),
 IF(AND(D31&gt;=TIME(6,0,0), D31&lt;=TIME(8,0,0)), TIME(12,0,0),
 IF(AND(D31&gt;TIME(8,0,0), D31&lt;=TIME(13,59,0)), TIME(15,0,0),
 IF(AND(D31&gt;=TIME(14,0,0), D31&lt;=TIME(17,59,0)), TIME(21,0,0),
 IF(AND(D31&gt;=TIME(18,0,0), D31&lt;=TIME(21,59,0)), TIME(0,0,0),
 IF(AND(D31&gt;=TIME(22,0,0), D31&lt;=TIME(23,59,59)), TIME(7,0,0), ""))))))))</f>
        <v/>
      </c>
      <c r="F31" s="153" t="n"/>
      <c r="G31" s="152">
        <f>IF(AND(D31&gt;=TIME(6,0,0),D31&lt;=TIME(8,0,0)),E31,"")</f>
        <v/>
      </c>
      <c r="H31" s="59" t="n"/>
      <c r="I31" s="60">
        <f>ROUND(IF(OR(D31="",E31="",E31=0),0,IF(H31="",MOD(E31-D31,1)*24,MOD(H31-D31,1)*24)),2)</f>
        <v/>
      </c>
      <c r="J31" s="150" t="n"/>
      <c r="K31" s="270" t="n"/>
      <c r="L31" s="183" t="n"/>
      <c r="M31" s="272">
        <f>MAX(0,V31-W31)</f>
        <v/>
      </c>
      <c r="N31" s="61">
        <f>(IF(OR($C31="",$D31=""),0,
 IF(OR($A30="Holiday",$A31="Holiday"),
    IF(ISNUMBER(MATCH(TRIM($B31),{"Phagwah","Good Friday","Easter Monday","Labour Day","Christmas","Eid ul Azha","Romans-2","Globe-12","Neptune P1"},0)),0,$I31),
 IF(AND(NOT(OR($A30="Annual Leave",$A31="Annual Leave")),$A31="Off day"),$I31,
  MAX(0,$I31-$V31)
  ))))+W31</f>
        <v/>
      </c>
      <c r="O31" s="61">
        <f>IF(AND(OR($A30="Holiday",$A31="Holiday"),
        ISNUMBER(MATCH(TRIM($B31),{"Phagwah","Good Friday","Easter Monday","Labour Day","Christmas","Eid ul Azha","Romans-2","Globe-12","Neptune P1"},0))),
   $I31,0)</f>
        <v/>
      </c>
      <c r="P31" s="61">
        <f>IF(OR($O$7="Canteen",$O$7="Head Office"),0,IF($I31&lt;=0,0,IF(AND($I30&lt;=0,OR(TRIM($J31)="Hebrews",TRIM($J31)="Romans",TRIM($J31)="Romans-2",TRIM($J31)="Globe",TRIM($J31)="Globe-12",TRIM($J31)="Neptune P1")),1,0)))</f>
        <v/>
      </c>
      <c r="Q31" s="62" t="n"/>
      <c r="R31" s="61">
        <f>IF(OR($O$7="Canteen",$O$7="Head Office"),0,IF(
  AND(
    SUMIFS(I:I, C:C, C31) &gt;= 8,
    COUNTIFS(C$14:C31, C31)=1,
    OR(
      TEXT(D31,"hh:mm:ss")="07:00:00",
      TEXT(D31,"hh:mm:ss")="15:00:00",
      TEXT(D31,"hh:mm:ss")="23:00:00",
      TEXT(D32,"hh:mm:ss")="07:00:00",
      TEXT(D32,"hh:mm:ss")="15:00:00",
      TEXT(D32,"hh:mm:ss")="23:00:00"
    )
  ),
  1,
  0
))</f>
        <v/>
      </c>
      <c r="S31" s="61">
        <f>IF(OR($A30="Annual Leave",$A31="Annual Leave"),IF(AND($A30&lt;&gt;"Annual Leave",$A31="Annual Leave"),8,0),0)</f>
        <v/>
      </c>
      <c r="T31" s="63" t="n"/>
      <c r="U31" s="144">
        <f>MAX(0,40-Y31)</f>
        <v/>
      </c>
      <c r="V31" s="151">
        <f>IF(OR($C31="",$D31=""),0,
 IF(OR($A30="Holiday",$A31="Holiday"),0,
 IF(AND(NOT(OR($A30="Annual Leave",$A31="Annual Leave")),$A31="Off day"),0,
  IF($I30+$I31&gt;=8,IF($I30&gt;=8,0,8-$I30),$I31)
  )))</f>
        <v/>
      </c>
      <c r="W31" s="151">
        <f>MAX(0,V31-U31)</f>
        <v/>
      </c>
      <c r="X31" s="151">
        <f>IF(C31="","",C31-WEEKDAY(C31,1)+1)</f>
        <v/>
      </c>
      <c r="Y31" s="151">
        <f>SUMPRODUCT(($X$14:$X30=X31)*(($V$14:$V30)+($O$14:$O30)))+IF(X31=X14,$L$11,0)</f>
        <v/>
      </c>
      <c r="Z31" s="151" t="n"/>
      <c r="AA31" s="151" t="n"/>
      <c r="AB31" s="151" t="n"/>
      <c r="AC31" s="351" t="n"/>
      <c r="AD31" s="351" t="n"/>
      <c r="AE31" s="351" t="n"/>
      <c r="AF31" s="351" t="n"/>
    </row>
    <row r="32" ht="24" customHeight="1" s="348" thickBot="1">
      <c r="A32" s="184" t="inlineStr">
        <is>
          <t>On Day</t>
        </is>
      </c>
      <c r="B32" s="185" t="n"/>
      <c r="C32" s="101">
        <f>C30+1</f>
        <v/>
      </c>
      <c r="D32" s="11" t="n"/>
      <c r="E32" s="186">
        <f>IF(D32="", "",
 IF(D32=TIME(0,0,0), 0,
 IF(AND(D32&gt;=TIME(0,0,1), D32&lt;=TIME(2,0,0)), TIME(7,0,0),
 IF(AND(D32&gt;=TIME(6,0,0), D32&lt;=TIME(8,0,0)), TIME(12,0,0),
 IF(AND(D32&gt;TIME(8,0,0), D32&lt;=TIME(13,59,0)), TIME(15,0,0),
 IF(AND(D32&gt;=TIME(14,0,0), D32&lt;=TIME(17,59,0)), TIME(21,0,0),
 IF(AND(D32&gt;=TIME(18,0,0), D32&lt;=TIME(21,59,0)), TIME(0,0,0),
 IF(AND(D32&gt;=TIME(22,0,0), D32&lt;=TIME(23,59,59)), TIME(7,0,0), ""))))))))</f>
        <v/>
      </c>
      <c r="F32" s="187" t="n"/>
      <c r="G32" s="186">
        <f>IF(AND(D32&gt;=TIME(6,0,0),D32&lt;=TIME(8,0,0)),E32,"")</f>
        <v/>
      </c>
      <c r="H32" s="11" t="n"/>
      <c r="I32" s="87">
        <f>ROUND(IF(OR(D32="",E32="",E32=0),0,IF(H32="",MOD(E32-D32,1)*24,MOD(H32-D32,1)*24)),2)</f>
        <v/>
      </c>
      <c r="J32" s="188" t="n"/>
      <c r="K32" s="297" t="n"/>
      <c r="L32" s="189" t="n"/>
      <c r="M32" s="298">
        <f>MAX(0,V32-W32)</f>
        <v/>
      </c>
      <c r="N32" s="12">
        <f>(IF(OR($C32="",$D32=""),0,
 IF(OR($A32="Holiday",$A33="Holiday"),
    IF(ISNUMBER(MATCH(TRIM($B32),{"Phagwah","Good Friday","Easter Monday","Labour Day","Christmas","Eid ul Azha","Romans-2","Globe-12","Neptune P1"},0)),0,$I32),
 IF(AND(NOT(OR($A32="Annual Leave",$A33="Annual Leave")),$A32="Off day"),$I32,
  MAX(0,$I32-$V32)
  ))))+W32</f>
        <v/>
      </c>
      <c r="O32" s="12">
        <f>IF(AND(OR($A32="Holiday",$A33="Holiday"),
        ISNUMBER(MATCH(TRIM($B32),{"Phagwah","Good Friday","Easter Monday","Labour Day","Christmas","Eid ul Azha","Romans-2","Globe-12","Neptune P1"},0))),
   $I32,0)</f>
        <v/>
      </c>
      <c r="P32" s="12">
        <f>IF(OR($O$7="Canteen",$O$7="Head Office"),0,IF($I32&lt;=0,0,IF(OR(OR(TRIM($J32)="Hebrews",TRIM($J32)="Romans",TRIM($J32)="Romans-2",TRIM($J32)="Globe",TRIM($J32)="Globe-12",TRIM($J32)="Neptune P1"),AND($I33&gt;0,OR(TRIM($J33)="Hebrews",TRIM($J33)="Romans",TRIM($J33)="Romans-2",TRIM($J33)="Globe",TRIM($J33)="Globe-12",TRIM($J33)="Neptune P1"))),1,0)))</f>
        <v/>
      </c>
      <c r="Q32" s="13" t="n"/>
      <c r="R32" s="12">
        <f>IF(OR($O$7="Canteen",$O$7="Head Office"),0,IF(
  AND(
    SUMIFS(I:I, C:C, C32) &gt;= 8,
    COUNTIFS(C$14:C32, C32)=1,
    OR(
      TEXT(D32,"hh:mm:ss")="07:00:00",
      TEXT(D32,"hh:mm:ss")="15:00:00",
      TEXT(D32,"hh:mm:ss")="23:00:00",
      TEXT(D33,"hh:mm:ss")="07:00:00",
      TEXT(D33,"hh:mm:ss")="15:00:00",
      TEXT(D33,"hh:mm:ss")="23:00:00"
    )
  ),
  1,
  0
))</f>
        <v/>
      </c>
      <c r="S32" s="12">
        <f>IF(OR($A32="Annual Leave",$A33="Annual Leave"),IF($A32="Annual Leave",8,0),0)</f>
        <v/>
      </c>
      <c r="T32" s="102" t="n"/>
      <c r="U32" s="144">
        <f>MAX(0,40-Y32)</f>
        <v/>
      </c>
      <c r="V32" s="351">
        <f>IF(OR($C32="",$D32=""),0,
 IF(OR($A32="Holiday",$A33="Holiday"),0,
 IF(AND(NOT(OR($A32="Annual Leave",$A33="Annual Leave")),$A32="Off day"),0,
  IF($I32+$I33&gt;=8,IF($I32&gt;=8,8,$I32),$I32)
  )))</f>
        <v/>
      </c>
      <c r="W32" s="351">
        <f>MAX(0,V32-U32)</f>
        <v/>
      </c>
      <c r="X32" s="351">
        <f>IF(C32="","",C32-WEEKDAY(C32,1)+1)</f>
        <v/>
      </c>
      <c r="Y32" s="351">
        <f>SUMPRODUCT(($X$14:$X31=X32)*(($V$14:$V31)+($O$14:$O31)))+IF(X32=X14,$L$11,0)</f>
        <v/>
      </c>
      <c r="Z32" s="351" t="n"/>
      <c r="AA32" s="351" t="n"/>
      <c r="AB32" s="351" t="n"/>
      <c r="AC32" s="351" t="n"/>
      <c r="AD32" s="351" t="n"/>
      <c r="AE32" s="351" t="n"/>
      <c r="AF32" s="351" t="n"/>
    </row>
    <row r="33" ht="24" customHeight="1" s="348" thickBot="1">
      <c r="A33" s="184" t="inlineStr">
        <is>
          <t>On Day</t>
        </is>
      </c>
      <c r="B33" s="299" t="n"/>
      <c r="C33" s="101">
        <f>C32</f>
        <v/>
      </c>
      <c r="D33" s="300" t="n"/>
      <c r="E33" s="301">
        <f>IF(D33="", "",
 IF(D33=TIME(0,0,0), 0,
 IF(AND(D33&gt;=TIME(0,0,1), D33&lt;=TIME(2,0,0)), TIME(7,0,0),
 IF(AND(D33&gt;=TIME(6,0,0), D33&lt;=TIME(8,0,0)), TIME(12,0,0),
 IF(AND(D33&gt;TIME(8,0,0), D33&lt;=TIME(13,59,0)), TIME(15,0,0),
 IF(AND(D33&gt;=TIME(14,0,0), D33&lt;=TIME(17,59,0)), TIME(21,0,0),
 IF(AND(D33&gt;=TIME(18,0,0), D33&lt;=TIME(21,59,0)), TIME(0,0,0),
 IF(AND(D33&gt;=TIME(22,0,0), D33&lt;=TIME(23,59,59)), TIME(7,0,0), ""))))))))</f>
        <v/>
      </c>
      <c r="F33" s="187" t="n"/>
      <c r="G33" s="301">
        <f>IF(AND(D33&gt;=TIME(6,0,0),D33&lt;=TIME(8,0,0)),E33,"")</f>
        <v/>
      </c>
      <c r="H33" s="300" t="n"/>
      <c r="I33" s="87">
        <f>ROUND(IF(OR(D33="",E33="",E33=0),0,IF(H33="",MOD(E33-D33,1)*24,MOD(H33-D33,1)*24)),2)</f>
        <v/>
      </c>
      <c r="J33" s="190" t="n"/>
      <c r="K33" s="297" t="n"/>
      <c r="L33" s="189" t="n"/>
      <c r="M33" s="298">
        <f>MAX(0,V33-W33)</f>
        <v/>
      </c>
      <c r="N33" s="302">
        <f>(IF(OR($C33="",$D33=""),0,
 IF(OR($A32="Holiday",$A33="Holiday"),
    IF(ISNUMBER(MATCH(TRIM($B33),{"Phagwah","Good Friday","Easter Monday","Labour Day","Christmas","Eid ul Azha","Romans-2","Globe-12","Neptune P1"},0)),0,$I33),
 IF(AND(NOT(OR($A32="Annual Leave",$A33="Annual Leave")),$A33="Off day"),$I33,
  MAX(0,$I33-$V33)
  ))))+W33</f>
        <v/>
      </c>
      <c r="O33" s="302">
        <f>IF(AND(OR($A32="Holiday",$A33="Holiday"),
        ISNUMBER(MATCH(TRIM($B33),{"Phagwah","Good Friday","Easter Monday","Labour Day","Christmas","Eid ul Azha","Romans-2","Globe-12","Neptune P1"},0))),
   $I33,0)</f>
        <v/>
      </c>
      <c r="P33" s="302">
        <f>IF(OR($O$7="Canteen",$O$7="Head Office"),0,IF($I33&lt;=0,0,IF(AND($I32&lt;=0,OR(TRIM($J33)="Hebrews",TRIM($J33)="Romans",TRIM($J33)="Romans-2",TRIM($J33)="Globe",TRIM($J33)="Globe-12",TRIM($J33)="Neptune P1")),1,0)))</f>
        <v/>
      </c>
      <c r="Q33" s="303" t="n"/>
      <c r="R33" s="302">
        <f>IF(OR($O$7="Canteen",$O$7="Head Office"),0,IF(
  AND(
    SUMIFS(I:I, C:C, C33) &gt;= 8,
    COUNTIFS(C$14:C33, C33)=1,
    OR(
      TEXT(D33,"hh:mm:ss")="07:00:00",
      TEXT(D33,"hh:mm:ss")="15:00:00",
      TEXT(D33,"hh:mm:ss")="23:00:00",
      TEXT(D34,"hh:mm:ss")="07:00:00",
      TEXT(D34,"hh:mm:ss")="15:00:00",
      TEXT(D34,"hh:mm:ss")="23:00:00"
    )
  ),
  1,
  0
))</f>
        <v/>
      </c>
      <c r="S33" s="302">
        <f>IF(OR($A32="Annual Leave",$A33="Annual Leave"),IF(AND($A32&lt;&gt;"Annual Leave",$A33="Annual Leave"),8,0),0)</f>
        <v/>
      </c>
      <c r="T33" s="304" t="n"/>
      <c r="U33" s="144">
        <f>MAX(0,40-Y33)</f>
        <v/>
      </c>
      <c r="V33" s="351">
        <f>IF(OR($C33="",$D33=""),0,
 IF(OR($A32="Holiday",$A33="Holiday"),0,
 IF(AND(NOT(OR($A32="Annual Leave",$A33="Annual Leave")),$A33="Off day"),0,
  IF($I32+$I33&gt;=8,IF($I32&gt;=8,0,8-$I32),$I33)
  )))</f>
        <v/>
      </c>
      <c r="W33" s="351">
        <f>MAX(0,V33-U33)</f>
        <v/>
      </c>
      <c r="X33" s="351">
        <f>IF(C33="","",C33-WEEKDAY(C33,1)+1)</f>
        <v/>
      </c>
      <c r="Y33" s="351">
        <f>SUMPRODUCT(($X$14:$X32=X33)*(($V$14:$V32)+($O$14:$O32)))+IF(X33=X14,$L$11,0)</f>
        <v/>
      </c>
      <c r="Z33" s="351" t="n"/>
      <c r="AA33" s="351" t="n"/>
      <c r="AB33" s="351" t="n"/>
      <c r="AC33" s="351" t="n"/>
      <c r="AD33" s="351" t="n"/>
      <c r="AE33" s="351" t="n"/>
      <c r="AF33" s="351" t="n"/>
    </row>
    <row r="34" ht="24" customHeight="1" s="348" thickBot="1">
      <c r="A34" s="159" t="inlineStr">
        <is>
          <t>On Day</t>
        </is>
      </c>
      <c r="B34" s="191" t="n"/>
      <c r="C34" s="92">
        <f>C32+1</f>
        <v/>
      </c>
      <c r="D34" s="31" t="n"/>
      <c r="E34" s="160">
        <f>IF(D34="", "",
 IF(D34=TIME(0,0,0), 0,
 IF(AND(D34&gt;=TIME(0,0,1), D34&lt;=TIME(2,0,0)), TIME(7,0,0),
 IF(AND(D34&gt;=TIME(6,0,0), D34&lt;=TIME(8,0,0)), TIME(12,0,0),
 IF(AND(D34&gt;TIME(8,0,0), D34&lt;=TIME(13,59,0)), TIME(15,0,0),
 IF(AND(D34&gt;=TIME(14,0,0), D34&lt;=TIME(17,59,0)), TIME(21,0,0),
 IF(AND(D34&gt;=TIME(18,0,0), D34&lt;=TIME(21,59,0)), TIME(0,0,0),
 IF(AND(D34&gt;=TIME(22,0,0), D34&lt;=TIME(23,59,59)), TIME(7,0,0), ""))))))))</f>
        <v/>
      </c>
      <c r="F34" s="161" t="n"/>
      <c r="G34" s="160">
        <f>IF(AND(D34&gt;=TIME(6,0,0),D34&lt;=TIME(8,0,0)),E34,"")</f>
        <v/>
      </c>
      <c r="H34" s="31" t="n"/>
      <c r="I34" s="32">
        <f>ROUND(IF(OR(D34="",E34="",E34=0),0,IF(H34="",MOD(E34-D34,1)*24,MOD(H34-D34,1)*24)),2)</f>
        <v/>
      </c>
      <c r="J34" s="162" t="n"/>
      <c r="K34" s="282" t="n"/>
      <c r="L34" s="181" t="n"/>
      <c r="M34" s="283">
        <f>MAX(0,V34-W34)</f>
        <v/>
      </c>
      <c r="N34" s="33">
        <f>(IF(OR($C34="",$D34=""),0,
 IF(OR($A34="Holiday",$A35="Holiday"),
    IF(ISNUMBER(MATCH(TRIM($B34),{"Phagwah","Good Friday","Easter Monday","Labour Day","Christmas","Eid ul Azha","Romans-2","Globe-12","Neptune P1"},0)),0,$I34),
 IF(AND(NOT(OR($A34="Annual Leave",$A35="Annual Leave")),$A34="Off day"),$I34,
  MAX(0,$I34-$V34)
  ))))+W34</f>
        <v/>
      </c>
      <c r="O34" s="33">
        <f>IF(AND(OR($A34="Holiday",$A35="Holiday"),
        ISNUMBER(MATCH(TRIM($B34),{"Phagwah","Good Friday","Easter Monday","Labour Day","Christmas","Eid ul Azha","Romans-2","Globe-12","Neptune P1"},0))),
   $I34,0)</f>
        <v/>
      </c>
      <c r="P34" s="33">
        <f>IF(OR($O$7="Canteen",$O$7="Head Office"),0,IF($I34&lt;=0,0,IF(OR(OR(TRIM($J34)="Hebrews",TRIM($J34)="Romans",TRIM($J34)="Romans-2",TRIM($J34)="Globe",TRIM($J34)="Globe-12",TRIM($J34)="Neptune P1"),AND($I35&gt;0,OR(TRIM($J35)="Hebrews",TRIM($J35)="Romans",TRIM($J35)="Romans-2",TRIM($J35)="Globe",TRIM($J35)="Globe-12",TRIM($J35)="Neptune P1"))),1,0)))</f>
        <v/>
      </c>
      <c r="Q34" s="34" t="n"/>
      <c r="R34" s="33">
        <f>IF(OR($O$7="Canteen",$O$7="Head Office"),0,IF(
  AND(
    SUMIFS(I:I, C:C, C34) &gt;= 8,
    COUNTIFS(C$14:C34, C34)=1,
    OR(
      TEXT(D34,"hh:mm:ss")="07:00:00",
      TEXT(D34,"hh:mm:ss")="15:00:00",
      TEXT(D34,"hh:mm:ss")="23:00:00",
      TEXT(D35,"hh:mm:ss")="07:00:00",
      TEXT(D35,"hh:mm:ss")="15:00:00",
      TEXT(D35,"hh:mm:ss")="23:00:00"
    )
  ),
  1,
  0
))</f>
        <v/>
      </c>
      <c r="S34" s="33">
        <f>IF(OR($A34="Annual Leave",$A35="Annual Leave"),IF($A34="Annual Leave",8,0),0)</f>
        <v/>
      </c>
      <c r="T34" s="35" t="n"/>
      <c r="U34" s="144">
        <f>MAX(0,40-Y34)</f>
        <v/>
      </c>
      <c r="V34" s="351">
        <f>IF(OR($C34="",$D34=""),0,
 IF(OR($A34="Holiday",$A35="Holiday"),0,
 IF(AND(NOT(OR($A34="Annual Leave",$A35="Annual Leave")),$A34="Off day"),0,
  IF($I34+$I35&gt;=8,IF($I34&gt;=8,8,$I34),$I34)
  )))</f>
        <v/>
      </c>
      <c r="W34" s="351">
        <f>MAX(0,V34-U34)</f>
        <v/>
      </c>
      <c r="X34" s="351">
        <f>IF(C34="","",C34-WEEKDAY(C34,1)+1)</f>
        <v/>
      </c>
      <c r="Y34" s="351">
        <f>SUMPRODUCT(($X$14:$X33=X34)*(($V$14:$V33)+($O$14:$O33)))+IF(X34=X14,$L$11,0)</f>
        <v/>
      </c>
      <c r="Z34" s="351" t="n"/>
      <c r="AA34" s="351" t="n"/>
      <c r="AB34" s="351" t="n"/>
      <c r="AC34" s="351" t="n"/>
      <c r="AD34" s="351" t="n"/>
      <c r="AE34" s="351" t="n"/>
      <c r="AF34" s="351" t="n"/>
    </row>
    <row r="35" ht="24" customHeight="1" s="348" thickBot="1">
      <c r="A35" s="159" t="inlineStr">
        <is>
          <t>On Day</t>
        </is>
      </c>
      <c r="B35" s="192" t="n"/>
      <c r="C35" s="93">
        <f>C34</f>
        <v/>
      </c>
      <c r="D35" s="36" t="n"/>
      <c r="E35" s="163">
        <f>IF(D35="", "",
 IF(D35=TIME(0,0,0), 0,
 IF(AND(D35&gt;=TIME(0,0,1), D35&lt;=TIME(2,0,0)), TIME(7,0,0),
 IF(AND(D35&gt;=TIME(6,0,0), D35&lt;=TIME(8,0,0)), TIME(12,0,0),
 IF(AND(D35&gt;TIME(8,0,0), D35&lt;=TIME(13,59,0)), TIME(15,0,0),
 IF(AND(D35&gt;=TIME(14,0,0), D35&lt;=TIME(17,59,0)), TIME(21,0,0),
 IF(AND(D35&gt;=TIME(18,0,0), D35&lt;=TIME(21,59,0)), TIME(0,0,0),
 IF(AND(D35&gt;=TIME(22,0,0), D35&lt;=TIME(23,59,59)), TIME(7,0,0), ""))))))))</f>
        <v/>
      </c>
      <c r="F35" s="164" t="n"/>
      <c r="G35" s="163">
        <f>IF(AND(D35&gt;=TIME(6,0,0),D35&lt;=TIME(8,0,0)),E35,"")</f>
        <v/>
      </c>
      <c r="H35" s="36" t="n"/>
      <c r="I35" s="37">
        <f>ROUND(IF(OR(D35="",E35="",E35=0),0,IF(H35="",MOD(E35-D35,1)*24,MOD(H35-D35,1)*24)),2)</f>
        <v/>
      </c>
      <c r="J35" s="162" t="n"/>
      <c r="K35" s="282" t="n"/>
      <c r="L35" s="183" t="n"/>
      <c r="M35" s="283">
        <f>MAX(0,V35-W35)</f>
        <v/>
      </c>
      <c r="N35" s="38">
        <f>(IF(OR($C35="",$D35=""),0,
 IF(OR($A34="Holiday",$A35="Holiday"),
    IF(ISNUMBER(MATCH(TRIM($B35),{"Phagwah","Good Friday","Easter Monday","Labour Day","Christmas","Eid ul Azha","Romans-2","Globe-12","Neptune P1"},0)),0,$I35),
 IF(AND(NOT(OR($A34="Annual Leave",$A35="Annual Leave")),$A35="Off day"),$I35,
  MAX(0,$I35-$V35)
  ))))+W35</f>
        <v/>
      </c>
      <c r="O35" s="38">
        <f>IF(AND(OR($A34="Holiday",$A35="Holiday"),
        ISNUMBER(MATCH(TRIM($B35),{"Phagwah","Good Friday","Easter Monday","Labour Day","Christmas","Eid ul Azha","Romans-2","Globe-12","Neptune P1"},0))),
   $I35,0)</f>
        <v/>
      </c>
      <c r="P35" s="38">
        <f>IF(OR($O$7="Canteen",$O$7="Head Office"),0,IF($I35&lt;=0,0,IF(AND($I34&lt;=0,OR(TRIM($J35)="Hebrews",TRIM($J35)="Romans",TRIM($J35)="Romans-2",TRIM($J35)="Globe",TRIM($J35)="Globe-12",TRIM($J35)="Neptune P1")),1,0)))</f>
        <v/>
      </c>
      <c r="Q35" s="39" t="n"/>
      <c r="R35" s="38">
        <f>IF(OR($O$7="Canteen",$O$7="Head Office"),0,IF(
  AND(
    SUMIFS(I:I, C:C, C35) &gt;= 8,
    COUNTIFS(C$14:C35, C35)=1,
    OR(
      TEXT(D35,"hh:mm:ss")="07:00:00",
      TEXT(D35,"hh:mm:ss")="15:00:00",
      TEXT(D35,"hh:mm:ss")="23:00:00",
      TEXT(D36,"hh:mm:ss")="07:00:00",
      TEXT(D36,"hh:mm:ss")="15:00:00",
      TEXT(D36,"hh:mm:ss")="23:00:00"
    )
  ),
  1,
  0
))</f>
        <v/>
      </c>
      <c r="S35" s="38">
        <f>IF(OR($A34="Annual Leave",$A35="Annual Leave"),IF(AND($A34&lt;&gt;"Annual Leave",$A35="Annual Leave"),8,0),0)</f>
        <v/>
      </c>
      <c r="T35" s="40" t="n"/>
      <c r="U35" s="144">
        <f>MAX(0,40-Y35)</f>
        <v/>
      </c>
      <c r="V35" s="351">
        <f>IF(OR($C35="",$D35=""),0,
 IF(OR($A34="Holiday",$A35="Holiday"),0,
 IF(AND(NOT(OR($A34="Annual Leave",$A35="Annual Leave")),$A35="Off day"),0,
  IF($I34+$I35&gt;=8,IF($I34&gt;=8,0,8-$I34),$I35)
  )))</f>
        <v/>
      </c>
      <c r="W35" s="351">
        <f>MAX(0,V35-U35)</f>
        <v/>
      </c>
      <c r="X35" s="351">
        <f>IF(C35="","",C35-WEEKDAY(C35,1)+1)</f>
        <v/>
      </c>
      <c r="Y35" s="351">
        <f>SUMPRODUCT(($X$14:$X34=X35)*(($V$14:$V34)+($O$14:$O34)))+IF(X35=X14,$L$11,0)</f>
        <v/>
      </c>
      <c r="Z35" s="351" t="n"/>
      <c r="AA35" s="351" t="n"/>
      <c r="AB35" s="351" t="n"/>
      <c r="AC35" s="351" t="n"/>
      <c r="AD35" s="351" t="n"/>
      <c r="AE35" s="351" t="n"/>
      <c r="AF35" s="351" t="n"/>
    </row>
    <row r="36" ht="24" customHeight="1" s="348" thickBot="1">
      <c r="A36" s="154" t="inlineStr">
        <is>
          <t>On Day</t>
        </is>
      </c>
      <c r="B36" s="193" t="n"/>
      <c r="C36" s="90">
        <f>C34+1</f>
        <v/>
      </c>
      <c r="D36" s="8" t="n"/>
      <c r="E36" s="155">
        <f>IF(D36="", "",
 IF(D36=TIME(0,0,0), 0,
 IF(AND(D36&gt;=TIME(0,0,1), D36&lt;=TIME(2,0,0)), TIME(7,0,0),
 IF(AND(D36&gt;=TIME(6,0,0), D36&lt;=TIME(8,0,0)), TIME(12,0,0),
 IF(AND(D36&gt;TIME(8,0,0), D36&lt;=TIME(13,59,0)), TIME(15,0,0),
 IF(AND(D36&gt;=TIME(14,0,0), D36&lt;=TIME(17,59,0)), TIME(21,0,0),
 IF(AND(D36&gt;=TIME(18,0,0), D36&lt;=TIME(21,59,0)), TIME(0,0,0),
 IF(AND(D36&gt;=TIME(22,0,0), D36&lt;=TIME(23,59,59)), TIME(7,0,0), ""))))))))</f>
        <v/>
      </c>
      <c r="F36" s="156" t="n"/>
      <c r="G36" s="155">
        <f>IF(AND(D36&gt;=TIME(6,0,0),D36&lt;=TIME(8,0,0)),E36,"")</f>
        <v/>
      </c>
      <c r="H36" s="8" t="n"/>
      <c r="I36" s="30">
        <f>ROUND(IF(OR(D36="",E36="",E36=0),0,IF(H36="",MOD(E36-D36,1)*24,MOD(H36-D36,1)*24)),2)</f>
        <v/>
      </c>
      <c r="J36" s="157" t="n"/>
      <c r="K36" s="274" t="n"/>
      <c r="L36" s="189" t="n"/>
      <c r="M36" s="275">
        <f>MAX(0,V36-W36)</f>
        <v/>
      </c>
      <c r="N36" s="9">
        <f>(IF(OR($C36="",$D36=""),0,
 IF(OR($A36="Holiday",$A37="Holiday"),
    IF(ISNUMBER(MATCH(TRIM($B36),{"Phagwah","Good Friday","Easter Monday","Labour Day","Christmas","Eid ul Azha","Romans-2","Globe-12","Neptune P1"},0)),0,$I36),
 IF(AND(NOT(OR($A36="Annual Leave",$A37="Annual Leave")),$A36="Off day"),$I36,
  MAX(0,$I36-$V36)
  ))))+W36</f>
        <v/>
      </c>
      <c r="O36" s="9">
        <f>IF(AND(OR($A36="Holiday",$A37="Holiday"),
        ISNUMBER(MATCH(TRIM($B36),{"Phagwah","Good Friday","Easter Monday","Labour Day","Christmas","Eid ul Azha","Romans-2","Globe-12","Neptune P1"},0))),
   $I36,0)</f>
        <v/>
      </c>
      <c r="P36" s="9">
        <f>IF(OR($O$7="Canteen",$O$7="Head Office"),0,IF($I36&lt;=0,0,IF(OR(OR(TRIM($J36)="Hebrews",TRIM($J36)="Romans",TRIM($J36)="Romans-2",TRIM($J36)="Globe",TRIM($J36)="Globe-12",TRIM($J36)="Neptune P1"),AND($I37&gt;0,OR(TRIM($J37)="Hebrews",TRIM($J37)="Romans",TRIM($J37)="Romans-2",TRIM($J37)="Globe",TRIM($J37)="Globe-12",TRIM($J37)="Neptune P1"))),1,0)))</f>
        <v/>
      </c>
      <c r="Q36" s="10" t="n"/>
      <c r="R36" s="9">
        <f>IF(OR($O$7="Canteen",$O$7="Head Office"),0,IF(
  AND(
    SUMIFS(I:I, C:C, C36) &gt;= 8,
    COUNTIFS(C$14:C36, C36)=1,
    OR(
      TEXT(D36,"hh:mm:ss")="07:00:00",
      TEXT(D36,"hh:mm:ss")="15:00:00",
      TEXT(D36,"hh:mm:ss")="23:00:00",
      TEXT(D37,"hh:mm:ss")="07:00:00",
      TEXT(D37,"hh:mm:ss")="15:00:00",
      TEXT(D37,"hh:mm:ss")="23:00:00"
    )
  ),
  1,
  0
))</f>
        <v/>
      </c>
      <c r="S36" s="9">
        <f>IF(OR($A36="Annual Leave",$A37="Annual Leave"),IF($A36="Annual Leave",8,0),0)</f>
        <v/>
      </c>
      <c r="T36" s="91" t="n"/>
      <c r="U36" s="144">
        <f>MAX(0,40-Y36)</f>
        <v/>
      </c>
      <c r="V36" s="351">
        <f>IF(OR($C36="",$D36=""),0,
 IF(OR($A36="Holiday",$A37="Holiday"),0,
 IF(AND(NOT(OR($A36="Annual Leave",$A37="Annual Leave")),$A36="Off day"),0,
  IF($I36+$I37&gt;=8,IF($I36&gt;=8,8,$I36),$I36)
  )))</f>
        <v/>
      </c>
      <c r="W36" s="351">
        <f>MAX(0,V36-U36)</f>
        <v/>
      </c>
      <c r="X36" s="351">
        <f>IF(C36="","",C36-WEEKDAY(C36,1)+1)</f>
        <v/>
      </c>
      <c r="Y36" s="351">
        <f>SUMPRODUCT(($X$14:$X35=X36)*(($V$14:$V35)+($O$14:$O35)))+IF(X36=X14,$L$11,0)</f>
        <v/>
      </c>
      <c r="Z36" s="351" t="n"/>
      <c r="AA36" s="351" t="n"/>
      <c r="AB36" s="351" t="n"/>
      <c r="AC36" s="351" t="n"/>
      <c r="AD36" s="351" t="n"/>
      <c r="AE36" s="351" t="n"/>
      <c r="AF36" s="351" t="n"/>
    </row>
    <row r="37" ht="24" customHeight="1" s="348" thickBot="1">
      <c r="A37" s="154" t="inlineStr">
        <is>
          <t>On Day</t>
        </is>
      </c>
      <c r="B37" s="305" t="n"/>
      <c r="C37" s="90">
        <f>C36</f>
        <v/>
      </c>
      <c r="D37" s="276" t="n"/>
      <c r="E37" s="277">
        <f>IF(D37="", "",
 IF(D37=TIME(0,0,0), 0,
 IF(AND(D37&gt;=TIME(0,0,1), D37&lt;=TIME(2,0,0)), TIME(7,0,0),
 IF(AND(D37&gt;=TIME(6,0,0), D37&lt;=TIME(8,0,0)), TIME(12,0,0),
 IF(AND(D37&gt;TIME(8,0,0), D37&lt;=TIME(13,59,0)), TIME(15,0,0),
 IF(AND(D37&gt;=TIME(14,0,0), D37&lt;=TIME(17,59,0)), TIME(21,0,0),
 IF(AND(D37&gt;=TIME(18,0,0), D37&lt;=TIME(21,59,0)), TIME(0,0,0),
 IF(AND(D37&gt;=TIME(22,0,0), D37&lt;=TIME(23,59,59)), TIME(7,0,0), ""))))))))</f>
        <v/>
      </c>
      <c r="F37" s="156" t="n"/>
      <c r="G37" s="277">
        <f>IF(AND(D37&gt;=TIME(6,0,0),D37&lt;=TIME(8,0,0)),E37,"")</f>
        <v/>
      </c>
      <c r="H37" s="276" t="n"/>
      <c r="I37" s="30">
        <f>ROUND(IF(OR(D37="",E37="",E37=0),0,IF(H37="",MOD(E37-D37,1)*24,MOD(H37-D37,1)*24)),2)</f>
        <v/>
      </c>
      <c r="J37" s="158" t="n"/>
      <c r="K37" s="274" t="n"/>
      <c r="L37" s="189" t="n"/>
      <c r="M37" s="275">
        <f>MAX(0,V37-W37)</f>
        <v/>
      </c>
      <c r="N37" s="278">
        <f>(IF(OR($C37="",$D37=""),0,
 IF(OR($A36="Holiday",$A37="Holiday"),
    IF(ISNUMBER(MATCH(TRIM($B37),{"Phagwah","Good Friday","Easter Monday","Labour Day","Christmas","Eid ul Azha","Romans-2","Globe-12","Neptune P1"},0)),0,$I37),
 IF(AND(NOT(OR($A36="Annual Leave",$A37="Annual Leave")),$A37="Off day"),$I37,
  MAX(0,$I37-$V37)
  ))))+W37</f>
        <v/>
      </c>
      <c r="O37" s="278">
        <f>IF(AND(OR($A36="Holiday",$A37="Holiday"),
        ISNUMBER(MATCH(TRIM($B37),{"Phagwah","Good Friday","Easter Monday","Labour Day","Christmas","Eid ul Azha","Romans-2","Globe-12","Neptune P1"},0))),
   $I37,0)</f>
        <v/>
      </c>
      <c r="P37" s="278">
        <f>IF(OR($O$7="Canteen",$O$7="Head Office"),0,IF($I37&lt;=0,0,IF(AND($I36&lt;=0,OR(TRIM($J37)="Hebrews",TRIM($J37)="Romans",TRIM($J37)="Romans-2",TRIM($J37)="Globe",TRIM($J37)="Globe-12",TRIM($J37)="Neptune P1")),1,0)))</f>
        <v/>
      </c>
      <c r="Q37" s="279" t="n"/>
      <c r="R37" s="278">
        <f>IF(OR($O$7="Canteen",$O$7="Head Office"),0,IF(
  AND(
    SUMIFS(I:I, C:C, C37) &gt;= 8,
    COUNTIFS(C$14:C37, C37)=1,
    OR(
      TEXT(D37,"hh:mm:ss")="07:00:00",
      TEXT(D37,"hh:mm:ss")="15:00:00",
      TEXT(D37,"hh:mm:ss")="23:00:00",
      TEXT(D38,"hh:mm:ss")="07:00:00",
      TEXT(D38,"hh:mm:ss")="15:00:00",
      TEXT(D38,"hh:mm:ss")="23:00:00"
    )
  ),
  1,
  0
))</f>
        <v/>
      </c>
      <c r="S37" s="278">
        <f>IF(OR($A36="Annual Leave",$A37="Annual Leave"),IF(AND($A36&lt;&gt;"Annual Leave",$A37="Annual Leave"),8,0),0)</f>
        <v/>
      </c>
      <c r="T37" s="280" t="n"/>
      <c r="U37" s="144">
        <f>MAX(0,40-Y37)</f>
        <v/>
      </c>
      <c r="V37" s="351">
        <f>IF(OR($C37="",$D37=""),0,
 IF(OR($A36="Holiday",$A37="Holiday"),0,
 IF(AND(NOT(OR($A36="Annual Leave",$A37="Annual Leave")),$A37="Off day"),0,
  IF($I36+$I37&gt;=8,IF($I36&gt;=8,0,8-$I36),$I37)
  )))</f>
        <v/>
      </c>
      <c r="W37" s="351">
        <f>MAX(0,V37-U37)</f>
        <v/>
      </c>
      <c r="X37" s="351">
        <f>IF(C37="","",C37-WEEKDAY(C37,1)+1)</f>
        <v/>
      </c>
      <c r="Y37" s="351">
        <f>SUMPRODUCT(($X$14:$X36=X37)*(($V$14:$V36)+($O$14:$O36)))+IF(X37=X14,$L$11,0)</f>
        <v/>
      </c>
      <c r="Z37" s="351" t="n"/>
      <c r="AA37" s="351" t="n"/>
      <c r="AB37" s="351" t="n"/>
      <c r="AC37" s="351" t="n"/>
      <c r="AD37" s="351" t="n"/>
      <c r="AE37" s="351" t="n"/>
      <c r="AF37" s="351" t="n"/>
    </row>
    <row r="38" ht="24" customHeight="1" s="348" thickBot="1">
      <c r="A38" s="194" t="inlineStr">
        <is>
          <t>On Day</t>
        </is>
      </c>
      <c r="B38" s="195" t="n"/>
      <c r="C38" s="103">
        <f>C36+1</f>
        <v/>
      </c>
      <c r="D38" s="64" t="n"/>
      <c r="E38" s="196">
        <f>IF(D38="", "",
 IF(D38=TIME(0,0,0), 0,
 IF(AND(D38&gt;=TIME(0,0,1), D38&lt;=TIME(2,0,0)), TIME(7,0,0),
 IF(AND(D38&gt;=TIME(6,0,0), D38&lt;=TIME(8,0,0)), TIME(12,0,0),
 IF(AND(D38&gt;TIME(8,0,0), D38&lt;=TIME(13,59,0)), TIME(15,0,0),
 IF(AND(D38&gt;=TIME(14,0,0), D38&lt;=TIME(17,59,0)), TIME(21,0,0),
 IF(AND(D38&gt;=TIME(18,0,0), D38&lt;=TIME(21,59,0)), TIME(0,0,0),
 IF(AND(D38&gt;=TIME(22,0,0), D38&lt;=TIME(23,59,59)), TIME(7,0,0), ""))))))))</f>
        <v/>
      </c>
      <c r="F38" s="197" t="n"/>
      <c r="G38" s="196">
        <f>IF(AND(D38&gt;=TIME(6,0,0),D38&lt;=TIME(8,0,0)),E38,"")</f>
        <v/>
      </c>
      <c r="H38" s="64" t="n"/>
      <c r="I38" s="65">
        <f>ROUND(IF(OR(D38="",E38="",E38=0),0,IF(H38="",MOD(E38-D38,1)*24,MOD(H38-D38,1)*24)),2)</f>
        <v/>
      </c>
      <c r="J38" s="198" t="n"/>
      <c r="K38" s="306" t="n"/>
      <c r="L38" s="181" t="n"/>
      <c r="M38" s="307">
        <f>MAX(0,V38-W38)</f>
        <v/>
      </c>
      <c r="N38" s="66">
        <f>(IF(OR($C38="",$D38=""),0,
 IF(OR($A38="Holiday",$A39="Holiday"),
    IF(ISNUMBER(MATCH(TRIM($B38),{"Phagwah","Good Friday","Easter Monday","Labour Day","Christmas","Eid ul Azha","Romans-2","Globe-12","Neptune P1"},0)),0,$I38),
 IF(AND(NOT(OR($A38="Annual Leave",$A39="Annual Leave")),$A38="Off day"),$I38,
  MAX(0,$I38-$V38)
  ))))+W38</f>
        <v/>
      </c>
      <c r="O38" s="66">
        <f>IF(AND(OR($A38="Holiday",$A39="Holiday"),
        ISNUMBER(MATCH(TRIM($B38),{"Phagwah","Good Friday","Easter Monday","Labour Day","Christmas","Eid ul Azha","Romans-2","Globe-12","Neptune P1"},0))),
   $I38,0)</f>
        <v/>
      </c>
      <c r="P38" s="66">
        <f>IF(OR($O$7="Canteen",$O$7="Head Office"),0,IF($I38&lt;=0,0,IF(OR(OR(TRIM($J38)="Hebrews",TRIM($J38)="Romans",TRIM($J38)="Romans-2",TRIM($J38)="Globe",TRIM($J38)="Globe-12",TRIM($J38)="Neptune P1"),AND($I39&gt;0,OR(TRIM($J39)="Hebrews",TRIM($J39)="Romans",TRIM($J39)="Romans-2",TRIM($J39)="Globe",TRIM($J39)="Globe-12",TRIM($J39)="Neptune P1"))),1,0)))</f>
        <v/>
      </c>
      <c r="Q38" s="67" t="n"/>
      <c r="R38" s="66">
        <f>IF(OR($O$7="Canteen",$O$7="Head Office"),0,IF(
  AND(
    SUMIFS(I:I, C:C, C38) &gt;= 8,
    COUNTIFS(C$14:C38, C38)=1,
    OR(
      TEXT(D38,"hh:mm:ss")="07:00:00",
      TEXT(D38,"hh:mm:ss")="15:00:00",
      TEXT(D38,"hh:mm:ss")="23:00:00",
      TEXT(D39,"hh:mm:ss")="07:00:00",
      TEXT(D39,"hh:mm:ss")="15:00:00",
      TEXT(D39,"hh:mm:ss")="23:00:00"
    )
  ),
  1,
  0
))</f>
        <v/>
      </c>
      <c r="S38" s="66">
        <f>IF(OR($A38="Annual Leave",$A39="Annual Leave"),IF($A38="Annual Leave",8,0),0)</f>
        <v/>
      </c>
      <c r="T38" s="68" t="n"/>
      <c r="U38" s="144">
        <f>MAX(0,40-Y38)</f>
        <v/>
      </c>
      <c r="V38" s="351">
        <f>IF(OR($C38="",$D38=""),0,
 IF(OR($A38="Holiday",$A39="Holiday"),0,
 IF(AND(NOT(OR($A38="Annual Leave",$A39="Annual Leave")),$A38="Off day"),0,
  IF($I38+$I39&gt;=8,IF($I38&gt;=8,8,$I38),$I38)
  )))</f>
        <v/>
      </c>
      <c r="W38" s="351">
        <f>MAX(0,V38-U38)</f>
        <v/>
      </c>
      <c r="X38" s="351">
        <f>IF(C38="","",C38-WEEKDAY(C38,1)+1)</f>
        <v/>
      </c>
      <c r="Y38" s="351">
        <f>SUMPRODUCT(($X$14:$X37=X38)*(($V$14:$V37)+($O$14:$O37)))+IF(X38=X14,$L$11,0)</f>
        <v/>
      </c>
      <c r="Z38" s="351" t="n"/>
      <c r="AA38" s="351" t="n"/>
      <c r="AB38" s="351" t="n"/>
      <c r="AC38" s="351" t="n"/>
      <c r="AD38" s="351" t="n"/>
      <c r="AE38" s="351" t="n"/>
      <c r="AF38" s="351" t="n"/>
    </row>
    <row r="39" ht="24" customHeight="1" s="348" thickBot="1">
      <c r="A39" s="194" t="inlineStr">
        <is>
          <t>On Day</t>
        </is>
      </c>
      <c r="B39" s="199" t="n"/>
      <c r="C39" s="104">
        <f>C38</f>
        <v/>
      </c>
      <c r="D39" s="69" t="n"/>
      <c r="E39" s="200">
        <f>IF(D39="", "",
 IF(D39=TIME(0,0,0), 0,
 IF(AND(D39&gt;=TIME(0,0,1), D39&lt;=TIME(2,0,0)), TIME(7,0,0),
 IF(AND(D39&gt;=TIME(6,0,0), D39&lt;=TIME(8,0,0)), TIME(12,0,0),
 IF(AND(D39&gt;TIME(8,0,0), D39&lt;=TIME(13,59,0)), TIME(15,0,0),
 IF(AND(D39&gt;=TIME(14,0,0), D39&lt;=TIME(17,59,0)), TIME(21,0,0),
 IF(AND(D39&gt;=TIME(18,0,0), D39&lt;=TIME(21,59,0)), TIME(0,0,0),
 IF(AND(D39&gt;=TIME(22,0,0), D39&lt;=TIME(23,59,59)), TIME(7,0,0), ""))))))))</f>
        <v/>
      </c>
      <c r="F39" s="201" t="n"/>
      <c r="G39" s="200">
        <f>IF(AND(D39&gt;=TIME(6,0,0),D39&lt;=TIME(8,0,0)),E39,"")</f>
        <v/>
      </c>
      <c r="H39" s="69" t="n"/>
      <c r="I39" s="70">
        <f>ROUND(IF(OR(D39="",E39="",E39=0),0,IF(H39="",MOD(E39-D39,1)*24,MOD(H39-D39,1)*24)),2)</f>
        <v/>
      </c>
      <c r="J39" s="198" t="n"/>
      <c r="K39" s="306" t="n"/>
      <c r="L39" s="183" t="n"/>
      <c r="M39" s="307">
        <f>MAX(0,V39-W39)</f>
        <v/>
      </c>
      <c r="N39" s="71">
        <f>(IF(OR($C39="",$D39=""),0,
 IF(OR($A38="Holiday",$A39="Holiday"),
    IF(ISNUMBER(MATCH(TRIM($B39),{"Phagwah","Good Friday","Easter Monday","Labour Day","Christmas","Eid ul Azha","Romans-2","Globe-12","Neptune P1"},0)),0,$I39),
 IF(AND(NOT(OR($A38="Annual Leave",$A39="Annual Leave")),$A39="Off day"),$I39,
  MAX(0,$I39-$V39)
  ))))+W39</f>
        <v/>
      </c>
      <c r="O39" s="71">
        <f>IF(AND(OR($A38="Holiday",$A39="Holiday"),
        ISNUMBER(MATCH(TRIM($B39),{"Phagwah","Good Friday","Easter Monday","Labour Day","Christmas","Eid ul Azha","Romans-2","Globe-12","Neptune P1"},0))),
   $I39,0)</f>
        <v/>
      </c>
      <c r="P39" s="71">
        <f>IF(OR($O$7="Canteen",$O$7="Head Office"),0,IF($I39&lt;=0,0,IF(AND($I38&lt;=0,OR(TRIM($J39)="Hebrews",TRIM($J39)="Romans",TRIM($J39)="Romans-2",TRIM($J39)="Globe",TRIM($J39)="Globe-12",TRIM($J39)="Neptune P1")),1,0)))</f>
        <v/>
      </c>
      <c r="Q39" s="72" t="n"/>
      <c r="R39" s="71">
        <f>IF(OR($O$7="Canteen",$O$7="Head Office"),0,IF(
  AND(
    SUMIFS(I:I, C:C, C39) &gt;= 8,
    COUNTIFS(C$14:C39, C39)=1,
    OR(
      TEXT(D39,"hh:mm:ss")="07:00:00",
      TEXT(D39,"hh:mm:ss")="15:00:00",
      TEXT(D39,"hh:mm:ss")="23:00:00",
      TEXT(D40,"hh:mm:ss")="07:00:00",
      TEXT(D40,"hh:mm:ss")="15:00:00",
      TEXT(D40,"hh:mm:ss")="23:00:00"
    )
  ),
  1,
  0
))</f>
        <v/>
      </c>
      <c r="S39" s="71">
        <f>IF(OR($A38="Annual Leave",$A39="Annual Leave"),IF(AND($A38&lt;&gt;"Annual Leave",$A39="Annual Leave"),8,0),0)</f>
        <v/>
      </c>
      <c r="T39" s="73" t="n"/>
      <c r="U39" s="144">
        <f>MAX(0,40-Y39)</f>
        <v/>
      </c>
      <c r="V39" s="351">
        <f>IF(OR($C39="",$D39=""),0,
 IF(OR($A38="Holiday",$A39="Holiday"),0,
 IF(AND(NOT(OR($A38="Annual Leave",$A39="Annual Leave")),$A39="Off day"),0,
  IF($I38+$I39&gt;=8,IF($I38&gt;=8,0,8-$I38),$I39)
  )))</f>
        <v/>
      </c>
      <c r="W39" s="351">
        <f>MAX(0,V39-U39)</f>
        <v/>
      </c>
      <c r="X39" s="351">
        <f>IF(C39="","",C39-WEEKDAY(C39,1)+1)</f>
        <v/>
      </c>
      <c r="Y39" s="351">
        <f>SUMPRODUCT(($X$14:$X38=X39)*(($V$14:$V38)+($O$14:$O38)))+IF(X39=X14,$L$11,0)</f>
        <v/>
      </c>
      <c r="Z39" s="351" t="n"/>
      <c r="AA39" s="351" t="n"/>
      <c r="AB39" s="351" t="n"/>
      <c r="AC39" s="351" t="n"/>
      <c r="AD39" s="351" t="n"/>
      <c r="AE39" s="351" t="n"/>
      <c r="AF39" s="351" t="n"/>
    </row>
    <row r="40" ht="24" customHeight="1" s="348" thickBot="1">
      <c r="A40" s="202" t="inlineStr">
        <is>
          <t>On Day</t>
        </is>
      </c>
      <c r="B40" s="203" t="n"/>
      <c r="C40" s="105">
        <f>C38+1</f>
        <v/>
      </c>
      <c r="D40" s="74" t="n"/>
      <c r="E40" s="204">
        <f>IF(D40="", "",
 IF(D40=TIME(0,0,0), 0,
 IF(AND(D40&gt;=TIME(0,0,1), D40&lt;=TIME(2,0,0)), TIME(7,0,0),
 IF(AND(D40&gt;=TIME(6,0,0), D40&lt;=TIME(8,0,0)), TIME(12,0,0),
 IF(AND(D40&gt;TIME(8,0,0), D40&lt;=TIME(13,59,0)), TIME(15,0,0),
 IF(AND(D40&gt;=TIME(14,0,0), D40&lt;=TIME(17,59,0)), TIME(21,0,0),
 IF(AND(D40&gt;=TIME(18,0,0), D40&lt;=TIME(21,59,0)), TIME(0,0,0),
 IF(AND(D40&gt;=TIME(22,0,0), D40&lt;=TIME(23,59,59)), TIME(7,0,0), ""))))))))</f>
        <v/>
      </c>
      <c r="F40" s="205" t="n"/>
      <c r="G40" s="204">
        <f>IF(AND(D40&gt;=TIME(6,0,0),D40&lt;=TIME(8,0,0)),E40,"")</f>
        <v/>
      </c>
      <c r="H40" s="74" t="n"/>
      <c r="I40" s="106">
        <f>ROUND(IF(OR(D40="",E40="",E40=0),0,IF(H40="",MOD(E40-D40,1)*24,MOD(H40-D40,1)*24)),2)</f>
        <v/>
      </c>
      <c r="J40" s="206" t="n"/>
      <c r="K40" s="308" t="n"/>
      <c r="L40" s="189" t="n"/>
      <c r="M40" s="309">
        <f>MAX(0,V40-W40)</f>
        <v/>
      </c>
      <c r="N40" s="75">
        <f>(IF(OR($C40="",$D40=""),0,
 IF(OR($A40="Holiday",$A41="Holiday"),
    IF(ISNUMBER(MATCH(TRIM($B40),{"Phagwah","Good Friday","Easter Monday","Labour Day","Christmas","Eid ul Azha","Romans-2","Globe-12","Neptune P1"},0)),0,$I40),
 IF(AND(NOT(OR($A40="Annual Leave",$A41="Annual Leave")),$A40="Off day"),$I40,
  MAX(0,$I40-$V40)
  ))))+W40</f>
        <v/>
      </c>
      <c r="O40" s="75">
        <f>IF(AND(OR($A40="Holiday",$A41="Holiday"),
        ISNUMBER(MATCH(TRIM($B40),{"Phagwah","Good Friday","Easter Monday","Labour Day","Christmas","Eid ul Azha","Romans-2","Globe-12","Neptune P1"},0))),
   $I40,0)</f>
        <v/>
      </c>
      <c r="P40" s="75">
        <f>IF(OR($O$7="Canteen",$O$7="Head Office"),0,IF($I40&lt;=0,0,IF(OR(OR(TRIM($J40)="Hebrews",TRIM($J40)="Romans",TRIM($J40)="Romans-2",TRIM($J40)="Globe",TRIM($J40)="Globe-12",TRIM($J40)="Neptune P1"),AND($I41&gt;0,OR(TRIM($J41)="Hebrews",TRIM($J41)="Romans",TRIM($J41)="Romans-2",TRIM($J41)="Globe",TRIM($J41)="Globe-12",TRIM($J41)="Neptune P1"))),1,0)))</f>
        <v/>
      </c>
      <c r="Q40" s="76" t="n"/>
      <c r="R40" s="75">
        <f>IF(OR($O$7="Canteen",$O$7="Head Office"),0,IF(
  AND(
    SUMIFS(I:I, C:C, C40) &gt;= 8,
    COUNTIFS(C$14:C40, C40)=1,
    OR(
      TEXT(D40,"hh:mm:ss")="07:00:00",
      TEXT(D40,"hh:mm:ss")="15:00:00",
      TEXT(D40,"hh:mm:ss")="23:00:00",
      TEXT(D41,"hh:mm:ss")="07:00:00",
      TEXT(D41,"hh:mm:ss")="15:00:00",
      TEXT(D41,"hh:mm:ss")="23:00:00"
    )
  ),
  1,
  0
))</f>
        <v/>
      </c>
      <c r="S40" s="75">
        <f>IF(OR($A40="Annual Leave",$A41="Annual Leave"),IF($A40="Annual Leave",8,0),0)</f>
        <v/>
      </c>
      <c r="T40" s="107" t="n"/>
      <c r="U40" s="144">
        <f>MAX(0,40-Y40)</f>
        <v/>
      </c>
      <c r="V40" s="351">
        <f>IF(OR($C40="",$D40=""),0,
 IF(OR($A40="Holiday",$A41="Holiday"),0,
 IF(AND(NOT(OR($A40="Annual Leave",$A41="Annual Leave")),$A40="Off day"),0,
  IF($I40+$I41&gt;=8,IF($I40&gt;=8,8,$I40),$I40)
  )))</f>
        <v/>
      </c>
      <c r="W40" s="351">
        <f>MAX(0,V40-U40)</f>
        <v/>
      </c>
      <c r="X40" s="351">
        <f>IF(C40="","",C40-WEEKDAY(C40,1)+1)</f>
        <v/>
      </c>
      <c r="Y40" s="351">
        <f>SUMPRODUCT(($X$14:$X39=X40)*(($V$14:$V39)+($O$14:$O39)))+IF(X40=X14,$L$11,0)</f>
        <v/>
      </c>
      <c r="Z40" s="351" t="n"/>
      <c r="AA40" s="351" t="n"/>
      <c r="AB40" s="351" t="n"/>
      <c r="AC40" s="351" t="n"/>
      <c r="AD40" s="351" t="n"/>
      <c r="AE40" s="351" t="n"/>
      <c r="AF40" s="351" t="n"/>
    </row>
    <row r="41" ht="24" customHeight="1" s="348" thickBot="1">
      <c r="A41" s="202" t="inlineStr">
        <is>
          <t>On Day</t>
        </is>
      </c>
      <c r="B41" s="310" t="n"/>
      <c r="C41" s="105">
        <f>C40</f>
        <v/>
      </c>
      <c r="D41" s="311" t="n"/>
      <c r="E41" s="312">
        <f>IF(D41="", "",
 IF(D41=TIME(0,0,0), 0,
 IF(AND(D41&gt;=TIME(0,0,1), D41&lt;=TIME(2,0,0)), TIME(7,0,0),
 IF(AND(D41&gt;=TIME(6,0,0), D41&lt;=TIME(8,0,0)), TIME(12,0,0),
 IF(AND(D41&gt;TIME(8,0,0), D41&lt;=TIME(13,59,0)), TIME(15,0,0),
 IF(AND(D41&gt;=TIME(14,0,0), D41&lt;=TIME(17,59,0)), TIME(21,0,0),
 IF(AND(D41&gt;=TIME(18,0,0), D41&lt;=TIME(21,59,0)), TIME(0,0,0),
 IF(AND(D41&gt;=TIME(22,0,0), D41&lt;=TIME(23,59,59)), TIME(7,0,0), ""))))))))</f>
        <v/>
      </c>
      <c r="F41" s="205" t="n"/>
      <c r="G41" s="312">
        <f>IF(AND(D41&gt;=TIME(6,0,0),D41&lt;=TIME(8,0,0)),E41,"")</f>
        <v/>
      </c>
      <c r="H41" s="311" t="n"/>
      <c r="I41" s="106">
        <f>ROUND(IF(OR(D41="",E41="",E41=0),0,IF(H41="",MOD(E41-D41,1)*24,MOD(H41-D41,1)*24)),2)</f>
        <v/>
      </c>
      <c r="J41" s="207" t="n"/>
      <c r="K41" s="308" t="n"/>
      <c r="L41" s="189" t="n"/>
      <c r="M41" s="309">
        <f>MAX(0,V41-W41)</f>
        <v/>
      </c>
      <c r="N41" s="313">
        <f>(IF(OR($C41="",$D41=""),0,
 IF(OR($A40="Holiday",$A41="Holiday"),
    IF(ISNUMBER(MATCH(TRIM($B41),{"Phagwah","Good Friday","Easter Monday","Labour Day","Christmas","Eid ul Azha","Romans-2","Globe-12","Neptune P1"},0)),0,$I41),
 IF(AND(NOT(OR($A40="Annual Leave",$A41="Annual Leave")),$A41="Off day"),$I41,
  MAX(0,$I41-$V41)
  ))))+W41</f>
        <v/>
      </c>
      <c r="O41" s="313">
        <f>IF(AND(OR($A40="Holiday",$A41="Holiday"),
        ISNUMBER(MATCH(TRIM($B41),{"Phagwah","Good Friday","Easter Monday","Labour Day","Christmas","Eid ul Azha","Romans-2","Globe-12","Neptune P1"},0))),
   $I41,0)</f>
        <v/>
      </c>
      <c r="P41" s="313">
        <f>IF(OR($O$7="Canteen",$O$7="Head Office"),0,IF($I41&lt;=0,0,IF(AND($I40&lt;=0,OR(TRIM($J41)="Hebrews",TRIM($J41)="Romans",TRIM($J41)="Romans-2",TRIM($J41)="Globe",TRIM($J41)="Globe-12",TRIM($J41)="Neptune P1")),1,0)))</f>
        <v/>
      </c>
      <c r="Q41" s="314" t="n"/>
      <c r="R41" s="313">
        <f>IF(OR($O$7="Canteen",$O$7="Head Office"),0,IF(
  AND(
    SUMIFS(I:I, C:C, C41) &gt;= 8,
    COUNTIFS(C$14:C41, C41)=1,
    OR(
      TEXT(D41,"hh:mm:ss")="07:00:00",
      TEXT(D41,"hh:mm:ss")="15:00:00",
      TEXT(D41,"hh:mm:ss")="23:00:00",
      TEXT(D42,"hh:mm:ss")="07:00:00",
      TEXT(D42,"hh:mm:ss")="15:00:00",
      TEXT(D42,"hh:mm:ss")="23:00:00"
    )
  ),
  1,
  0
))</f>
        <v/>
      </c>
      <c r="S41" s="313">
        <f>IF(OR($A40="Annual Leave",$A41="Annual Leave"),IF(AND($A40&lt;&gt;"Annual Leave",$A41="Annual Leave"),8,0),0)</f>
        <v/>
      </c>
      <c r="T41" s="315" t="n"/>
      <c r="U41" s="144">
        <f>MAX(0,40-Y41)</f>
        <v/>
      </c>
      <c r="V41" s="351">
        <f>IF(OR($C41="",$D41=""),0,
 IF(OR($A40="Holiday",$A41="Holiday"),0,
 IF(AND(NOT(OR($A40="Annual Leave",$A41="Annual Leave")),$A41="Off day"),0,
  IF($I40+$I41&gt;=8,IF($I40&gt;=8,0,8-$I40),$I41)
  )))</f>
        <v/>
      </c>
      <c r="W41" s="351">
        <f>MAX(0,V41-U41)</f>
        <v/>
      </c>
      <c r="X41" s="351">
        <f>IF(C41="","",C41-WEEKDAY(C41,1)+1)</f>
        <v/>
      </c>
      <c r="Y41" s="351">
        <f>SUMPRODUCT(($X$14:$X40=X41)*(($V$14:$V40)+($O$14:$O40)))+IF(X41=X14,$L$11,0)</f>
        <v/>
      </c>
      <c r="Z41" s="351" t="n"/>
      <c r="AA41" s="351" t="n"/>
      <c r="AB41" s="351" t="n"/>
      <c r="AC41" s="351" t="n"/>
      <c r="AD41" s="351" t="n"/>
      <c r="AE41" s="351" t="n"/>
      <c r="AF41" s="351" t="n"/>
    </row>
    <row r="42" ht="24" customHeight="1" s="348" thickBot="1">
      <c r="A42" s="208" t="inlineStr">
        <is>
          <t>On Day</t>
        </is>
      </c>
      <c r="B42" s="209" t="n"/>
      <c r="C42" s="108">
        <f>C40+1</f>
        <v/>
      </c>
      <c r="D42" s="77" t="n"/>
      <c r="E42" s="210">
        <f>IF(D42="", "",
 IF(D42=TIME(0,0,0), 0,
 IF(AND(D42&gt;=TIME(0,0,1), D42&lt;=TIME(2,0,0)), TIME(7,0,0),
 IF(AND(D42&gt;=TIME(6,0,0), D42&lt;=TIME(8,0,0)), TIME(12,0,0),
 IF(AND(D42&gt;TIME(8,0,0), D42&lt;=TIME(13,59,0)), TIME(15,0,0),
 IF(AND(D42&gt;=TIME(14,0,0), D42&lt;=TIME(17,59,0)), TIME(21,0,0),
 IF(AND(D42&gt;=TIME(18,0,0), D42&lt;=TIME(21,59,0)), TIME(0,0,0),
 IF(AND(D42&gt;=TIME(22,0,0), D42&lt;=TIME(23,59,59)), TIME(7,0,0), ""))))))))</f>
        <v/>
      </c>
      <c r="F42" s="211" t="n"/>
      <c r="G42" s="210">
        <f>IF(AND(D42&gt;=TIME(6,0,0),D42&lt;=TIME(8,0,0)),E42,"")</f>
        <v/>
      </c>
      <c r="H42" s="77" t="n"/>
      <c r="I42" s="16">
        <f>ROUND(IF(OR(D42="",E42="",E42=0),0,IF(H42="",MOD(E42-D42,1)*24,MOD(H42-D42,1)*24)),2)</f>
        <v/>
      </c>
      <c r="J42" s="212" t="n"/>
      <c r="K42" s="316" t="n"/>
      <c r="L42" s="181" t="n"/>
      <c r="M42" s="317">
        <f>MAX(0,V42-W42)</f>
        <v/>
      </c>
      <c r="N42" s="17">
        <f>(IF(OR($C42="",$D42=""),0,
 IF(OR($A42="Holiday",$A43="Holiday"),
    IF(ISNUMBER(MATCH(TRIM($B42),{"Phagwah","Good Friday","Easter Monday","Labour Day","Christmas","Eid ul Azha","Romans-2","Globe-12","Neptune P1"},0)),0,$I42),
 IF(AND(NOT(OR($A42="Annual Leave",$A43="Annual Leave")),$A42="Off day"),$I42,
  MAX(0,$I42-$V42)
  ))))+W42</f>
        <v/>
      </c>
      <c r="O42" s="213">
        <f>IF(AND(OR($A42="Holiday",$A43="Holiday"),
        ISNUMBER(MATCH(TRIM($B42),{"Phagwah","Good Friday","Easter Monday","Labour Day","Christmas","Eid ul Azha","Romans-2","Globe-12","Neptune P1"},0))),
   $I42,0)</f>
        <v/>
      </c>
      <c r="P42" s="17">
        <f>IF(OR($O$7="Canteen",$O$7="Head Office"),0,IF($I42&lt;=0,0,IF(OR(OR(TRIM($J42)="Hebrews",TRIM($J42)="Romans",TRIM($J42)="Romans-2",TRIM($J42)="Globe",TRIM($J42)="Globe-12",TRIM($J42)="Neptune P1"),AND($I43&gt;0,OR(TRIM($J43)="Hebrews",TRIM($J43)="Romans",TRIM($J43)="Romans-2",TRIM($J43)="Globe",TRIM($J43)="Globe-12",TRIM($J43)="Neptune P1"))),1,0)))</f>
        <v/>
      </c>
      <c r="Q42" s="78" t="n"/>
      <c r="R42" s="213">
        <f>IF(OR($O$7="Canteen",$O$7="Head Office"),0,IF(
  AND(
    SUMIFS(I:I, C:C, C42) &gt;= 8,
    COUNTIFS(C$14:C42, C42)=1,
    OR(
      TEXT(D42,"hh:mm:ss")="07:00:00",
      TEXT(D42,"hh:mm:ss")="15:00:00",
      TEXT(D42,"hh:mm:ss")="23:00:00",
      TEXT(D43,"hh:mm:ss")="07:00:00",
      TEXT(D43,"hh:mm:ss")="15:00:00",
      TEXT(D43,"hh:mm:ss")="23:00:00"
    )
  ),
  1,
  0
))</f>
        <v/>
      </c>
      <c r="S42" s="213">
        <f>IF(OR($A42="Annual Leave",$A43="Annual Leave"),IF($A42="Annual Leave",8,0),0)</f>
        <v/>
      </c>
      <c r="T42" s="79" t="n"/>
      <c r="U42" s="144">
        <f>MAX(0,40-Y42)</f>
        <v/>
      </c>
      <c r="V42" s="351">
        <f>IF(OR($C42="",$D42=""),0,
 IF(OR($A42="Holiday",$A43="Holiday"),0,
 IF(AND(NOT(OR($A42="Annual Leave",$A43="Annual Leave")),$A42="Off day"),0,
  IF($I42+$I43&gt;=8,IF($I42&gt;=8,8,$I42),$I42)
  )))</f>
        <v/>
      </c>
      <c r="W42" s="351">
        <f>MAX(0,V42-U42)</f>
        <v/>
      </c>
      <c r="X42" s="351">
        <f>IF(C42="","",C42-WEEKDAY(C42,1)+1)</f>
        <v/>
      </c>
      <c r="Y42" s="351">
        <f>SUMPRODUCT(($X$14:$X41=X42)*(($V$14:$V41)+($O$14:$O41)))+IF(X42=X14,$L$11,0)</f>
        <v/>
      </c>
      <c r="Z42" s="351" t="n"/>
      <c r="AA42" s="351" t="n"/>
      <c r="AB42" s="351" t="n"/>
      <c r="AC42" s="351" t="n"/>
      <c r="AD42" s="351" t="n"/>
      <c r="AE42" s="351" t="n"/>
      <c r="AF42" s="351" t="n"/>
    </row>
    <row r="43" ht="24" customHeight="1" s="348" thickBot="1">
      <c r="A43" s="208" t="inlineStr">
        <is>
          <t>On Day</t>
        </is>
      </c>
      <c r="B43" s="214" t="n"/>
      <c r="C43" s="109">
        <f>C42</f>
        <v/>
      </c>
      <c r="D43" s="18" t="n"/>
      <c r="E43" s="215">
        <f>IF(D43="", "",
 IF(D43=TIME(0,0,0), 0,
 IF(AND(D43&gt;=TIME(0,0,1), D43&lt;=TIME(2,0,0)), TIME(7,0,0),
 IF(AND(D43&gt;=TIME(6,0,0), D43&lt;=TIME(8,0,0)), TIME(12,0,0),
 IF(AND(D43&gt;TIME(8,0,0), D43&lt;=TIME(13,59,0)), TIME(15,0,0),
 IF(AND(D43&gt;=TIME(14,0,0), D43&lt;=TIME(17,59,0)), TIME(21,0,0),
 IF(AND(D43&gt;=TIME(18,0,0), D43&lt;=TIME(21,59,0)), TIME(0,0,0),
 IF(AND(D43&gt;=TIME(22,0,0), D43&lt;=TIME(23,59,59)), TIME(7,0,0), ""))))))))</f>
        <v/>
      </c>
      <c r="F43" s="216" t="n"/>
      <c r="G43" s="215">
        <f>IF(AND(D43&gt;=TIME(6,0,0),D43&lt;=TIME(8,0,0)),E43,"")</f>
        <v/>
      </c>
      <c r="H43" s="18" t="n"/>
      <c r="I43" s="19">
        <f>ROUND(IF(OR(D43="",E43="",E43=0),0,IF(H43="",MOD(E43-D43,1)*24,MOD(H43-D43,1)*24)),2)</f>
        <v/>
      </c>
      <c r="J43" s="212" t="n"/>
      <c r="K43" s="316" t="n"/>
      <c r="L43" s="183" t="n"/>
      <c r="M43" s="317">
        <f>MAX(0,V43-W43)</f>
        <v/>
      </c>
      <c r="N43" s="20">
        <f>(IF(OR($C43="",$D43=""),0,
 IF(OR($A42="Holiday",$A43="Holiday"),
    IF(ISNUMBER(MATCH(TRIM($B43),{"Phagwah","Good Friday","Easter Monday","Labour Day","Christmas","Eid ul Azha","Romans-2","Globe-12","Neptune P1"},0)),0,$I43),
 IF(AND(NOT(OR($A42="Annual Leave",$A43="Annual Leave")),$A43="Off day"),$I43,
  MAX(0,$I43-$V43)
  ))))+W43</f>
        <v/>
      </c>
      <c r="O43" s="20">
        <f>IF(AND(OR($A42="Holiday",$A43="Holiday"),
        ISNUMBER(MATCH(TRIM($B43),{"Phagwah","Good Friday","Easter Monday","Labour Day","Christmas","Eid ul Azha","Romans-2","Globe-12","Neptune P1"},0))),
   $I43,0)</f>
        <v/>
      </c>
      <c r="P43" s="20">
        <f>IF(OR($O$7="Canteen",$O$7="Head Office"),0,IF($I43&lt;=0,0,IF(AND($I42&lt;=0,OR(TRIM($J43)="Hebrews",TRIM($J43)="Romans",TRIM($J43)="Romans-2",TRIM($J43)="Globe",TRIM($J43)="Globe-12",TRIM($J43)="Neptune P1")),1,0)))</f>
        <v/>
      </c>
      <c r="Q43" s="21" t="n"/>
      <c r="R43" s="20">
        <f>IF(OR($O$7="Canteen",$O$7="Head Office"),0,IF(
  AND(
    SUMIFS(I:I, C:C, C43) &gt;= 8,
    COUNTIFS(C$14:C43, C43)=1,
    OR(
      TEXT(D43,"hh:mm:ss")="07:00:00",
      TEXT(D43,"hh:mm:ss")="15:00:00",
      TEXT(D43,"hh:mm:ss")="23:00:00",
      TEXT(D49,"hh:mm:ss")="07:00:00",
      TEXT(D49,"hh:mm:ss")="15:00:00",
      TEXT(D49,"hh:mm:ss")="23:00:00"
    )
  ),
  1,
  0
))</f>
        <v/>
      </c>
      <c r="S43" s="20">
        <f>IF(OR($A42="Annual Leave",$A43="Annual Leave"),IF(AND($A42&lt;&gt;"Annual Leave",$A43="Annual Leave"),8,0),0)</f>
        <v/>
      </c>
      <c r="T43" s="22" t="n"/>
      <c r="U43" s="144">
        <f>MAX(0,40-Y43)</f>
        <v/>
      </c>
      <c r="V43" s="351">
        <f>IF(OR($C43="",$D43=""),0,
 IF(OR($A42="Holiday",$A43="Holiday"),0,
 IF(AND(NOT(OR($A42="Annual Leave",$A43="Annual Leave")),$A43="Off day"),0,
  IF($I42+$I43&gt;=8,IF($I42&gt;=8,0,8-$I42),$I43)
  )))</f>
        <v/>
      </c>
      <c r="W43" s="351">
        <f>MAX(0,V43-U43)</f>
        <v/>
      </c>
      <c r="X43" s="351">
        <f>IF(C43="","",C43-WEEKDAY(C43,1)+1)</f>
        <v/>
      </c>
      <c r="Y43" s="351">
        <f>SUMPRODUCT(($X$14:$X42=X43)*(($V$14:$V42)+($O$14:$O42)))+IF(X43=X14,$L$11,0)</f>
        <v/>
      </c>
      <c r="Z43" s="351" t="n"/>
      <c r="AA43" s="351" t="n"/>
      <c r="AB43" s="351" t="n"/>
      <c r="AC43" s="351" t="n"/>
      <c r="AD43" s="351" t="n"/>
      <c r="AE43" s="351" t="n"/>
      <c r="AF43" s="351" t="n"/>
    </row>
    <row r="44" ht="24" customHeight="1" s="348" thickBot="1">
      <c r="A44" s="176" t="n"/>
      <c r="B44" s="176" t="n"/>
      <c r="C44" s="217" t="n"/>
      <c r="D44" s="110" t="n"/>
      <c r="E44" s="110" t="n"/>
      <c r="F44" s="218" t="n"/>
      <c r="G44" s="110" t="n"/>
      <c r="H44" s="110" t="n"/>
      <c r="I44" s="219" t="n"/>
      <c r="J44" s="219" t="n"/>
      <c r="K44" s="219" t="n"/>
      <c r="L44" s="219" t="n"/>
      <c r="M44" s="111">
        <f>MAX(0,V44-W44)</f>
        <v/>
      </c>
      <c r="N44" s="112">
        <f>(IF(OR($C44="",$D44=""),0,
 IF(OR($A44="Holiday",$A45="Holiday"),
    IF(ISNUMBER(MATCH(TRIM($B44),{"Phagwah","Good Friday","Easter Monday","Labour Day","Christmas","Eid ul Azha","Romans-2","Globe-12","Neptune P1"},0)),0,$I44),
 IF(AND(NOT(OR($A44="Annual Leave",$A45="Annual Leave")),$A44="Off day"),$I44,
  MAX(0,$I44-$V44)
  ))))+W44</f>
        <v/>
      </c>
      <c r="O44" s="112">
        <f>IF(AND(OR($A44="Holiday",$A45="Holiday"),
        ISNUMBER(MATCH(TRIM($B44),{"Phagwah","Good Friday","Easter Monday","Labour Day","Christmas","Eid ul Azha","Romans-2","Globe-12","Neptune P1"},0))),
   $I44,0)</f>
        <v/>
      </c>
      <c r="P44" s="112">
        <f>IF(OR($O$7="Canteen",$O$7="Head Office"),0,IF($I44&lt;=0,0,IF(OR(OR(TRIM($J44)="Hebrews",TRIM($J44)="Romans",TRIM($J44)="Romans-2",TRIM($J44)="Globe",TRIM($J44)="Globe-12",TRIM($J44)="Neptune P1"),AND($I45&gt;0,OR(TRIM($J45)="Hebrews",TRIM($J45)="Romans",TRIM($J45)="Romans-2",TRIM($J45)="Globe",TRIM($J45)="Globe-12",TRIM($J45)="Neptune P1"))),1,0)))</f>
        <v/>
      </c>
      <c r="Q44" s="113" t="n"/>
      <c r="R44" s="113" t="n"/>
      <c r="S44" s="112">
        <f>IF(OR($A44="Annual Leave",$A45="Annual Leave"),IF($A44="Annual Leave",8,0),0)</f>
        <v/>
      </c>
      <c r="T44" s="114" t="n"/>
      <c r="U44" s="144">
        <f>MAX(0,40-Y44)</f>
        <v/>
      </c>
      <c r="V44" s="351">
        <f>IF(OR($C44="",$D44=""),0,
 IF(OR($A44="Holiday",$A45="Holiday"),0,
 IF(AND(NOT(OR($A44="Annual Leave",$A45="Annual Leave")),$A44="Off day"),0,
  IF($I44+$I45&gt;=8,IF($I44&gt;=8,8,$I44),$I44)
  )))</f>
        <v/>
      </c>
      <c r="W44" s="351">
        <f>MAX(0,V44-U44)</f>
        <v/>
      </c>
      <c r="X44" s="351">
        <f>IF(C44="","",C44-WEEKDAY(C44,1)+1)</f>
        <v/>
      </c>
      <c r="Y44" s="351">
        <f>SUMPRODUCT(($X$14:$X43=X44)*(($V$14:$V43)+($O$14:$O43)))+IF(X44=X14,$L$11,0)</f>
        <v/>
      </c>
      <c r="Z44" s="351" t="n"/>
      <c r="AA44" s="351" t="n"/>
      <c r="AB44" s="351" t="n"/>
      <c r="AC44" s="351" t="n"/>
      <c r="AD44" s="351" t="n"/>
      <c r="AE44" s="351" t="n"/>
      <c r="AF44" s="351" t="n"/>
    </row>
    <row r="45" ht="24" customHeight="1" s="348" thickBot="1">
      <c r="A45" s="154" t="inlineStr">
        <is>
          <t>On Day</t>
        </is>
      </c>
      <c r="B45" s="318" t="n"/>
      <c r="C45" s="115">
        <f>C42+1</f>
        <v/>
      </c>
      <c r="D45" s="319" t="n"/>
      <c r="E45" s="320">
        <f>IF(D45="", "",
 IF(D45=TIME(0,0,0), 0,
 IF(AND(D45&gt;=TIME(0,0,1), D45&lt;=TIME(2,0,0)), TIME(7,0,0),
 IF(AND(D45&gt;=TIME(6,0,0), D45&lt;=TIME(8,0,0)), TIME(12,0,0),
 IF(AND(D45&gt;TIME(8,0,0), D45&lt;=TIME(13,59,0)), TIME(15,0,0),
 IF(AND(D45&gt;=TIME(14,0,0), D45&lt;=TIME(17,59,0)), TIME(21,0,0),
 IF(AND(D45&gt;=TIME(18,0,0), D45&lt;=TIME(21,59,0)), TIME(0,0,0),
 IF(AND(D45&gt;=TIME(22,0,0), D45&lt;=TIME(23,59,59)), TIME(7,0,0), ""))))))))</f>
        <v/>
      </c>
      <c r="F45" s="321" t="n"/>
      <c r="G45" s="320">
        <f>IF(AND(D45&gt;=TIME(6,0,0),D45&lt;=TIME(8,0,0)),E45,"")</f>
        <v/>
      </c>
      <c r="H45" s="319" t="n"/>
      <c r="I45" s="30">
        <f>ROUND(IF(OR(D45="",E45="",E45=0),0,IF(H45="",MOD(E45-D45,1)*24,MOD(H45-D45,1)*24)),2)</f>
        <v/>
      </c>
      <c r="J45" s="220" t="n"/>
      <c r="K45" s="274" t="n"/>
      <c r="L45" s="181" t="n"/>
      <c r="M45" s="275">
        <f>MAX(0,V45-W45)</f>
        <v/>
      </c>
      <c r="N45" s="322">
        <f>(IF(OR($C45="",$D45=""),0,
 IF(OR($A44="Holiday",$A45="Holiday"),
    IF(ISNUMBER(MATCH(TRIM($B45),{"Phagwah","Good Friday","Easter Monday","Labour Day","Christmas","Eid ul Azha","Romans-2","Globe-12","Neptune P1"},0)),0,$I45),
 IF(AND(NOT(OR($A44="Annual Leave",$A45="Annual Leave")),$A45="Off day"),$I45,
  MAX(0,$I45-$V45)
  ))))+W45</f>
        <v/>
      </c>
      <c r="O45" s="322">
        <f>IF(AND(OR($A44="Holiday",$A45="Holiday"),
        ISNUMBER(MATCH(TRIM($B45),{"Phagwah","Good Friday","Easter Monday","Labour Day","Christmas","Eid ul Azha","Romans-2","Globe-12","Neptune P1"},0))),
   $I45,0)</f>
        <v/>
      </c>
      <c r="P45" s="322">
        <f>IF(OR($O$7="Canteen",$O$7="Head Office"),0,IF($I45&lt;=0,0,IF(AND($I44&lt;=0,OR(TRIM($J45)="Hebrews",TRIM($J45)="Romans",TRIM($J45)="Romans-2",TRIM($J45)="Globe",TRIM($J45)="Globe-12",TRIM($J45)="Neptune P1")),1,0)))</f>
        <v/>
      </c>
      <c r="Q45" s="323" t="n"/>
      <c r="R45" s="322">
        <f>IF(OR($O$7="Canteen",$O$7="Head Office"),0,IF(
  AND(
    SUMIFS(I:I, C:C, C45) &gt;= 8,
    COUNTIFS(C$14:C45, C45)=1,
    OR(
      TEXT(D45,"hh:mm:ss")="07:00:00",
      TEXT(D45,"hh:mm:ss")="15:00:00",
      TEXT(D45,"hh:mm:ss")="23:00:00",
      TEXT(D46,"hh:mm:ss")="07:00:00",
      TEXT(D46,"hh:mm:ss")="15:00:00",
      TEXT(D46,"hh:mm:ss")="23:00:00"
    )
  ),
  1,
  0
))</f>
        <v/>
      </c>
      <c r="S45" s="322">
        <f>IF(OR($A44="Annual Leave",$A45="Annual Leave"),IF(AND($A44&lt;&gt;"Annual Leave",$A45="Annual Leave"),8,0),0)</f>
        <v/>
      </c>
      <c r="T45" s="116" t="n"/>
      <c r="U45" s="144">
        <f>MAX(0,40-Y45)</f>
        <v/>
      </c>
      <c r="V45" s="351">
        <f>IF(OR($C45="",$D45=""),0,
 IF(OR($A44="Holiday",$A45="Holiday"),0,
 IF(AND(NOT(OR($A44="Annual Leave",$A45="Annual Leave")),$A45="Off day"),0,
  IF($I44+$I45&gt;=8,IF($I44&gt;=8,0,8-$I44),$I45)
  )))</f>
        <v/>
      </c>
      <c r="W45" s="351">
        <f>MAX(0,V45-U45)</f>
        <v/>
      </c>
      <c r="X45" s="351">
        <f>IF(C45="","",C45-WEEKDAY(C45,1)+1)</f>
        <v/>
      </c>
      <c r="Y45" s="351">
        <f>SUMPRODUCT(($X$14:$X44=X45)*(($V$14:$V44)+($O$14:$O44)))+IF(X45=X14,$L$11,0)</f>
        <v/>
      </c>
      <c r="Z45" s="351" t="n"/>
      <c r="AA45" s="351" t="n"/>
      <c r="AB45" s="351" t="n"/>
      <c r="AC45" s="351" t="n"/>
      <c r="AD45" s="351" t="n"/>
      <c r="AE45" s="351" t="n"/>
      <c r="AF45" s="351" t="n"/>
    </row>
    <row r="46" ht="24" customHeight="1" s="348" thickBot="1">
      <c r="A46" s="154" t="inlineStr">
        <is>
          <t>On Day</t>
        </is>
      </c>
      <c r="B46" s="305" t="n"/>
      <c r="C46" s="90">
        <f>C45</f>
        <v/>
      </c>
      <c r="D46" s="80" t="n"/>
      <c r="E46" s="221">
        <f>IF(D46="", "",
 IF(D46=TIME(0,0,0), 0,
 IF(AND(D46&gt;=TIME(0,0,1), D46&lt;=TIME(2,0,0)), TIME(7,0,0),
 IF(AND(D46&gt;=TIME(6,0,0), D46&lt;=TIME(8,0,0)), TIME(12,0,0),
 IF(AND(D46&gt;TIME(8,0,0), D46&lt;=TIME(13,59,0)), TIME(15,0,0),
 IF(AND(D46&gt;=TIME(14,0,0), D46&lt;=TIME(17,59,0)), TIME(21,0,0),
 IF(AND(D46&gt;=TIME(18,0,0), D46&lt;=TIME(21,59,0)), TIME(0,0,0),
 IF(AND(D46&gt;=TIME(22,0,0), D46&lt;=TIME(23,59,59)), TIME(7,0,0), ""))))))))</f>
        <v/>
      </c>
      <c r="F46" s="156" t="n"/>
      <c r="G46" s="221">
        <f>IF(AND(D46&gt;=TIME(6,0,0),D46&lt;=TIME(8,0,0)),E46,"")</f>
        <v/>
      </c>
      <c r="H46" s="80" t="n"/>
      <c r="I46" s="30">
        <f>ROUND(IF(OR(D46="",E46="",E46=0),0,IF(H46="",MOD(E46-D46,1)*24,MOD(H46-D46,1)*24)),2)</f>
        <v/>
      </c>
      <c r="J46" s="158" t="n"/>
      <c r="K46" s="274" t="n"/>
      <c r="L46" s="189" t="n"/>
      <c r="M46" s="275">
        <f>MAX(0,V46-W46)</f>
        <v/>
      </c>
      <c r="N46" s="81">
        <f>(IF(OR($C46="",$D46=""),0,
 IF(OR($A46="Holiday",$A47="Holiday"),
    IF(ISNUMBER(MATCH(TRIM($B46),{"Phagwah","Good Friday","Easter Monday","Labour Day","Christmas","Eid ul Azha","Romans-2","Globe-12","Neptune P1"},0)),0,$I46),
 IF(AND(NOT(OR($A46="Annual Leave",$A47="Annual Leave")),$A46="Off day"),$I46,
  MAX(0,$I46-$V46)
  ))))+W46</f>
        <v/>
      </c>
      <c r="O46" s="81">
        <f>IF(AND(OR($A46="Holiday",$A47="Holiday"),
        ISNUMBER(MATCH(TRIM($B46),{"Phagwah","Good Friday","Easter Monday","Labour Day","Christmas","Eid ul Azha","Romans-2","Globe-12","Neptune P1"},0))),
   $I46,0)</f>
        <v/>
      </c>
      <c r="P46" s="81">
        <f>IF(OR($O$7="Canteen",$O$7="Head Office"),0,IF($I46&lt;=0,0,IF(OR(OR(TRIM($J46)="Hebrews",TRIM($J46)="Romans",TRIM($J46)="Romans-2",TRIM($J46)="Globe",TRIM($J46)="Globe-12",TRIM($J46)="Neptune P1"),AND($I47&gt;0,OR(TRIM($J47)="Hebrews",TRIM($J47)="Romans",TRIM($J47)="Romans-2",TRIM($J47)="Globe",TRIM($J47)="Globe-12",TRIM($J47)="Neptune P1"))),1,0)))</f>
        <v/>
      </c>
      <c r="Q46" s="82" t="n"/>
      <c r="R46" s="81">
        <f>IF(OR($O$7="Canteen",$O$7="Head Office"),0,IF(
  AND(
    SUMIFS(I:I, C:C, C46) &gt;= 8,
    COUNTIFS(C$14:C46, C46)=1,
    OR(
      TEXT(D46,"hh:mm:ss")="07:00:00",
      TEXT(D46,"hh:mm:ss")="15:00:00",
      TEXT(D46,"hh:mm:ss")="23:00:00",
      TEXT(D51,"hh:mm:ss")="07:00:00",
      TEXT(D51,"hh:mm:ss")="15:00:00",
      TEXT(D51,"hh:mm:ss")="23:00:00"
    )
  ),
  1,
  0
))</f>
        <v/>
      </c>
      <c r="S46" s="81">
        <f>IF(OR($A46="Annual Leave",$A47="Annual Leave"),IF($A46="Annual Leave",8,0),0)</f>
        <v/>
      </c>
      <c r="T46" s="117" t="n"/>
      <c r="U46" s="144">
        <f>MAX(0,40-Y46)</f>
        <v/>
      </c>
      <c r="V46" s="351">
        <f>IF(OR($C46="",$D46=""),0,
 IF(OR($A46="Holiday",$A47="Holiday"),0,
 IF(AND(NOT(OR($A46="Annual Leave",$A47="Annual Leave")),$A46="Off day"),0,
  IF($I46+$I47&gt;=8,IF($I46&gt;=8,8,$I46),$I46)
  )))</f>
        <v/>
      </c>
      <c r="W46" s="351">
        <f>MAX(0,V46-U46)</f>
        <v/>
      </c>
      <c r="X46" s="351">
        <f>IF(C46="","",C46-WEEKDAY(C46,1)+1)</f>
        <v/>
      </c>
      <c r="Y46" s="351">
        <f>SUMPRODUCT(($X$14:$X45=X46)*(($V$14:$V45)+($O$14:$O45)))+IF(X46=X14,$L$11,0)</f>
        <v/>
      </c>
      <c r="Z46" s="351" t="n"/>
      <c r="AA46" s="351" t="n"/>
      <c r="AB46" s="351" t="n"/>
      <c r="AC46" s="351" t="n"/>
      <c r="AD46" s="351" t="n"/>
      <c r="AE46" s="351" t="n"/>
      <c r="AF46" s="351" t="n"/>
    </row>
    <row r="47" ht="24" customHeight="1" s="348" thickBot="1">
      <c r="A47" s="184" t="inlineStr">
        <is>
          <t>On Day</t>
        </is>
      </c>
      <c r="B47" s="222" t="n"/>
      <c r="C47" s="118">
        <f>C45+1</f>
        <v/>
      </c>
      <c r="D47" s="83" t="n"/>
      <c r="E47" s="223">
        <f>IF(D47="", "",
 IF(D47=TIME(0,0,0), 0,
 IF(AND(D47&gt;=TIME(0,0,1), D47&lt;=TIME(2,0,0)), TIME(7,0,0),
 IF(AND(D47&gt;=TIME(6,0,0), D47&lt;=TIME(8,0,0)), TIME(12,0,0),
 IF(AND(D47&gt;TIME(8,0,0), D47&lt;=TIME(13,59,0)), TIME(15,0,0),
 IF(AND(D47&gt;=TIME(14,0,0), D47&lt;=TIME(17,59,0)), TIME(21,0,0),
 IF(AND(D47&gt;=TIME(18,0,0), D47&lt;=TIME(21,59,0)), TIME(0,0,0),
 IF(AND(D47&gt;=TIME(22,0,0), D47&lt;=TIME(23,59,59)), TIME(7,0,0), ""))))))))</f>
        <v/>
      </c>
      <c r="F47" s="224" t="n"/>
      <c r="G47" s="223">
        <f>IF(AND(D47&gt;=TIME(6,0,0),D47&lt;=TIME(8,0,0)),E47,"")</f>
        <v/>
      </c>
      <c r="H47" s="83" t="n"/>
      <c r="I47" s="23">
        <f>ROUND(IF(OR(D47="",E47="",E47=0),0,IF(H47="",MOD(E47-D47,1)*24,MOD(H47-D47,1)*24)),2)</f>
        <v/>
      </c>
      <c r="J47" s="225" t="n"/>
      <c r="K47" s="297" t="n"/>
      <c r="L47" s="181" t="n"/>
      <c r="M47" s="298">
        <f>MAX(0,V47-W47)</f>
        <v/>
      </c>
      <c r="N47" s="84">
        <f>(IF(OR($C47="",$D47=""),0,
 IF(OR($A46="Holiday",$A47="Holiday"),
    IF(ISNUMBER(MATCH(TRIM($B47),{"Phagwah","Good Friday","Easter Monday","Labour Day","Christmas","Eid ul Azha","Romans-2","Globe-12","Neptune P1"},0)),0,$I47),
 IF(AND(NOT(OR($A46="Annual Leave",$A47="Annual Leave")),$A47="Off day"),$I47,
  MAX(0,$I47-$V47)
  ))))+W47</f>
        <v/>
      </c>
      <c r="O47" s="84">
        <f>IF(AND(OR($A46="Holiday",$A47="Holiday"),
        ISNUMBER(MATCH(TRIM($B47),{"Phagwah","Good Friday","Easter Monday","Labour Day","Christmas","Eid ul Azha","Romans-2","Globe-12","Neptune P1"},0))),
   $I47,0)</f>
        <v/>
      </c>
      <c r="P47" s="84">
        <f>IF(OR($O$7="Canteen",$O$7="Head Office"),0,IF($I47&lt;=0,0,IF(AND($I46&lt;=0,OR(TRIM($J47)="Hebrews",TRIM($J47)="Romans",TRIM($J47)="Romans-2",TRIM($J47)="Globe",TRIM($J47)="Globe-12",TRIM($J47)="Neptune P1")),1,0)))</f>
        <v/>
      </c>
      <c r="Q47" s="85" t="n"/>
      <c r="R47" s="84">
        <f>IF(OR($O$7="Canteen",$O$7="Head Office"),0,IF(
  AND(
    SUMIFS(I:I, C:C, C47) &gt;= 8,
    COUNTIFS(C$14:C47, C47)=1,
    OR(
      TEXT(D47,"hh:mm:ss")="07:00:00",
      TEXT(D47,"hh:mm:ss")="15:00:00",
      TEXT(D47,"hh:mm:ss")="23:00:00",
      TEXT(D48,"hh:mm:ss")="07:00:00",
      TEXT(D48,"hh:mm:ss")="15:00:00",
      TEXT(D48,"hh:mm:ss")="23:00:00"
    )
  ),
  1,
  0
))</f>
        <v/>
      </c>
      <c r="S47" s="84">
        <f>IF(OR($A46="Annual Leave",$A47="Annual Leave"),IF(AND($A46&lt;&gt;"Annual Leave",$A47="Annual Leave"),8,0),0)</f>
        <v/>
      </c>
      <c r="T47" s="86" t="n"/>
      <c r="U47" s="144">
        <f>MAX(0,40-Y47)</f>
        <v/>
      </c>
      <c r="V47" s="351">
        <f>IF(OR($C47="",$D47=""),0,
 IF(OR($A46="Holiday",$A47="Holiday"),0,
 IF(AND(NOT(OR($A46="Annual Leave",$A47="Annual Leave")),$A47="Off day"),0,
  IF($I46+$I47&gt;=8,IF($I46&gt;=8,0,8-$I46),$I47)
  )))</f>
        <v/>
      </c>
      <c r="W47" s="351">
        <f>MAX(0,V47-U47)</f>
        <v/>
      </c>
      <c r="X47" s="351">
        <f>IF(C47="","",C47-WEEKDAY(C47,1)+1)</f>
        <v/>
      </c>
      <c r="Y47" s="351">
        <f>SUMPRODUCT(($X$14:$X46=X47)*(($V$14:$V46)+($O$14:$O46)))+IF(X47=X14,$L$11,0)</f>
        <v/>
      </c>
      <c r="Z47" s="351" t="n"/>
      <c r="AA47" s="351" t="n"/>
      <c r="AB47" s="351" t="n"/>
      <c r="AC47" s="351" t="n"/>
      <c r="AD47" s="351" t="n"/>
      <c r="AE47" s="351" t="n"/>
      <c r="AF47" s="351" t="n"/>
    </row>
    <row r="48" ht="24" customHeight="1" s="348" thickBot="1">
      <c r="A48" s="226" t="inlineStr">
        <is>
          <t>On Day</t>
        </is>
      </c>
      <c r="B48" s="299" t="n"/>
      <c r="C48" s="119">
        <f>C47</f>
        <v/>
      </c>
      <c r="D48" s="24" t="n"/>
      <c r="E48" s="227">
        <f>IF(D48="", "",
 IF(D48=TIME(0,0,0), 0,
 IF(AND(D48&gt;=TIME(0,0,1), D48&lt;=TIME(2,0,0)), TIME(7,0,0),
 IF(AND(D48&gt;=TIME(6,0,0), D48&lt;=TIME(8,0,0)), TIME(12,0,0),
 IF(AND(D48&gt;TIME(8,0,0), D48&lt;=TIME(13,59,0)), TIME(15,0,0),
 IF(AND(D48&gt;=TIME(14,0,0), D48&lt;=TIME(17,59,0)), TIME(21,0,0),
 IF(AND(D48&gt;=TIME(18,0,0), D48&lt;=TIME(21,59,0)), TIME(0,0,0),
 IF(AND(D48&gt;=TIME(22,0,0), D48&lt;=TIME(23,59,59)), TIME(7,0,0), ""))))))))</f>
        <v/>
      </c>
      <c r="F48" s="228" t="n"/>
      <c r="G48" s="227">
        <f>IF(AND(D48&gt;=TIME(6,0,0),D48&lt;=TIME(8,0,0)),E48,"")</f>
        <v/>
      </c>
      <c r="H48" s="300" t="n"/>
      <c r="I48" s="87">
        <f>ROUND(IF(OR(D48="",E48="",E48=0),0,IF(H48="",MOD(E48-D48,1)*24,MOD(H48-D48,1)*24)),2)</f>
        <v/>
      </c>
      <c r="J48" s="190" t="n"/>
      <c r="K48" s="297" t="n"/>
      <c r="L48" s="183" t="n"/>
      <c r="M48" s="324">
        <f>MAX(0,V48-W48)</f>
        <v/>
      </c>
      <c r="N48" s="302">
        <f>(IF(OR($C48="",$D48=""),0,
 IF(OR($A48="Holiday",$A49="Holiday"),
    IF(ISNUMBER(MATCH(TRIM($B48),{"Phagwah","Good Friday","Easter Monday","Labour Day","Christmas","Eid ul Azha","Romans-2","Globe-12","Neptune P1"},0)),0,$I48),
 IF(AND(NOT(OR($A48="Annual Leave",$A49="Annual Leave")),$A48="Off day"),$I48,
  MAX(0,$I48-$V48)
  ))))+W48</f>
        <v/>
      </c>
      <c r="O48" s="303" t="n"/>
      <c r="P48" s="229">
        <f>IF(OR($O$7="Canteen",$O$7="Head Office"),0,IF($I48&lt;=0,0,IF(OR(OR(TRIM($J48)="Hebrews",TRIM($J48)="Romans",TRIM($J48)="Romans-2",TRIM($J48)="Globe",TRIM($J48)="Globe-12",TRIM($J48)="Neptune P1"),AND($I49&gt;0,OR(TRIM($J49)="Hebrews",TRIM($J49)="Romans",TRIM($J49)="Romans-2",TRIM($J49)="Globe",TRIM($J49)="Globe-12",TRIM($J49)="Neptune P1"))),1,0)))</f>
        <v/>
      </c>
      <c r="Q48" s="303" t="n"/>
      <c r="R48" s="302">
        <f>IF(OR($O$7="Canteen",$O$7="Head Office"),0,IF(
  AND(
    SUMIFS(I:I, C:C, C48) &gt;= 8,
    COUNTIFS(C$14:C48, C48)=1,
    OR(
      TEXT(D48,"hh:mm:ss")="07:00:00",
      TEXT(D48,"hh:mm:ss")="15:00:00",
      TEXT(D48,"hh:mm:ss")="23:00:00",
      TEXT(D53,"hh:mm:ss")="07:00:00",
      TEXT(D53,"hh:mm:ss")="15:00:00",
      TEXT(D53,"hh:mm:ss")="23:00:00"
    )
  ),
  1,
  0
))</f>
        <v/>
      </c>
      <c r="S48" s="303" t="n"/>
      <c r="T48" s="304" t="n"/>
      <c r="U48" s="144">
        <f>MAX(0,40-Y48)</f>
        <v/>
      </c>
      <c r="V48" s="351">
        <f>IF(OR($C48="",$D48=""),0,
 IF(OR($A48="Holiday",$A49="Holiday"),0,
 IF(AND(NOT(OR($A48="Annual Leave",$A49="Annual Leave")),$A48="Off day"),0,
  IF($I48+$I49&gt;=8,IF($I48&gt;=8,8,$I48),$I48)
  )))</f>
        <v/>
      </c>
      <c r="W48" s="351">
        <f>MAX(0,V48-U48)</f>
        <v/>
      </c>
      <c r="X48" s="351">
        <f>IF(C48="","",C48-WEEKDAY(C48,1)+1)</f>
        <v/>
      </c>
      <c r="Y48" s="351">
        <f>SUMPRODUCT(($X$14:$X47=X48)*(($V$14:$V47)+($O$14:$O47)))+IF(X48=X14,$L$11,0)</f>
        <v/>
      </c>
      <c r="Z48" s="351" t="n"/>
      <c r="AA48" s="351" t="n"/>
      <c r="AB48" s="351" t="n"/>
      <c r="AC48" s="351" t="n"/>
      <c r="AD48" s="351" t="n"/>
      <c r="AE48" s="351" t="n"/>
      <c r="AF48" s="351" t="n"/>
    </row>
    <row r="49" ht="24" customHeight="1" s="348" thickBot="1">
      <c r="A49" s="230" t="n"/>
      <c r="B49" s="355" t="n"/>
      <c r="C49" s="231" t="n"/>
      <c r="D49" s="232" t="n"/>
      <c r="E49" s="232" t="n"/>
      <c r="F49" s="232" t="n"/>
      <c r="G49" s="232" t="n"/>
      <c r="H49" s="233" t="inlineStr">
        <is>
          <t>Total Hrs:</t>
        </is>
      </c>
      <c r="I49" s="122">
        <f>SUM(I14:I48)</f>
        <v/>
      </c>
      <c r="J49" s="234" t="n"/>
      <c r="K49" s="234" t="n"/>
      <c r="L49" s="235" t="n"/>
      <c r="M49" s="120">
        <f>SUM(M14:M48)</f>
        <v/>
      </c>
      <c r="N49" s="120">
        <f>SUM(N14:N48)</f>
        <v/>
      </c>
      <c r="O49" s="120">
        <f>SUM(O14:O48)</f>
        <v/>
      </c>
      <c r="P49" s="120">
        <f>SUM(P14:P48)</f>
        <v/>
      </c>
      <c r="Q49" s="120">
        <f>IF($O$6&lt;&gt;"Armed",0,LOOKUP($Q$50,{0,1,2,3,4,5,6,7,8,9,10,11,12,13,14},{0,384,769,1153,1153,1538,1923,2307,2692,3076,3461,3846,4239,4615,5000}))</f>
        <v/>
      </c>
      <c r="R49" s="120">
        <f>SUM(R14:R48)</f>
        <v/>
      </c>
      <c r="S49" s="120">
        <f>SUM(S14:S48)</f>
        <v/>
      </c>
      <c r="T49" s="121">
        <f>SUM(T30:T43)</f>
        <v/>
      </c>
      <c r="U49" s="144">
        <f>MIN(U48,0)</f>
        <v/>
      </c>
      <c r="V49" s="351">
        <f>SUM(V14:V48)</f>
        <v/>
      </c>
      <c r="W49" s="351">
        <f>SUM(W14:W48)</f>
        <v/>
      </c>
      <c r="X49" s="351" t="n"/>
      <c r="Y49" s="351" t="n"/>
      <c r="Z49" s="351" t="n"/>
      <c r="AA49" s="351" t="n"/>
      <c r="AB49" s="351" t="n"/>
      <c r="AC49" s="351" t="n"/>
      <c r="AD49" s="351" t="n"/>
      <c r="AE49" s="351" t="n"/>
      <c r="AF49" s="351" t="n"/>
    </row>
    <row r="50" ht="24" customHeight="1" s="348">
      <c r="A50" s="351" t="n"/>
      <c r="B50" s="351" t="n"/>
      <c r="C50" s="6" t="n"/>
      <c r="D50" s="6" t="n"/>
      <c r="E50" s="6" t="n"/>
      <c r="F50" s="6" t="n"/>
      <c r="G50" s="6" t="n"/>
      <c r="H50" s="336" t="n"/>
      <c r="I50" s="351" t="n"/>
      <c r="J50" s="336" t="n"/>
      <c r="K50" s="336" t="n"/>
      <c r="L50" s="336" t="n"/>
      <c r="M50" s="28" t="n"/>
      <c r="N50" s="28" t="n"/>
      <c r="O50" s="28" t="n"/>
      <c r="P50" s="241" t="inlineStr">
        <is>
          <t>Days Worked</t>
        </is>
      </c>
      <c r="Q50" s="29">
        <f>SUM(--(SUM(I14:I15)&gt;0),--(SUM(I16:I17)&gt;0),--(SUM(I18:I19)&gt;0),--(SUM(I20:I21)&gt;0),--(SUM(I22:I23)&gt;0),--(SUM(I24:I25)&gt;0),--(SUM(I26:I27)&gt;0),--(SUM(I30:I31)&gt;0),--(SUM(I32:I33)&gt;0),--(SUM(I34:I35)&gt;0),--(SUM(I36:I37)&gt;0),--(SUM(I38:I39)&gt;0),--(SUM(I40:I41)&gt;0),--(SUM(I42:I43)&gt;0),--(SUM(I45:I46)&gt;0),--(SUM(I47:I48)&gt;0))</f>
        <v/>
      </c>
      <c r="R50" s="28" t="n"/>
      <c r="S50" s="28" t="n"/>
      <c r="T50" s="28" t="n"/>
      <c r="U50" s="144" t="n"/>
      <c r="V50" s="351" t="n"/>
      <c r="W50" s="351" t="n"/>
      <c r="X50" s="351" t="n"/>
      <c r="Y50" s="351" t="n"/>
      <c r="Z50" s="351" t="n"/>
      <c r="AA50" s="351" t="n"/>
      <c r="AB50" s="351" t="n"/>
      <c r="AC50" s="351" t="n"/>
      <c r="AD50" s="351" t="n"/>
      <c r="AE50" s="351" t="n"/>
      <c r="AF50" s="351" t="n"/>
    </row>
    <row r="51" ht="24" customHeight="1" s="348">
      <c r="A51" s="351" t="n"/>
      <c r="B51" s="351" t="n"/>
      <c r="C51" s="345" t="n"/>
      <c r="D51" s="362" t="n"/>
      <c r="E51" s="362" t="n"/>
      <c r="F51" s="334" t="n"/>
      <c r="G51" s="362" t="n"/>
      <c r="H51" s="336" t="n"/>
      <c r="I51" s="351" t="n"/>
      <c r="J51" s="336" t="n"/>
      <c r="K51" s="336" t="n"/>
      <c r="L51" s="336" t="n"/>
      <c r="M51" s="236" t="n"/>
      <c r="N51" s="236" t="n"/>
      <c r="O51" s="236" t="n"/>
      <c r="P51" s="236" t="n"/>
      <c r="Q51" s="236" t="n"/>
      <c r="R51" s="236" t="n"/>
      <c r="S51" s="236" t="n"/>
      <c r="T51" s="236" t="n"/>
      <c r="U51" s="144" t="n"/>
      <c r="V51" s="351" t="n"/>
      <c r="W51" s="351" t="n"/>
      <c r="X51" s="351" t="n"/>
      <c r="Y51" s="351" t="n"/>
      <c r="Z51" s="351" t="n"/>
      <c r="AA51" s="351" t="n"/>
      <c r="AB51" s="351" t="n"/>
      <c r="AC51" s="351" t="n"/>
      <c r="AD51" s="351" t="n"/>
      <c r="AE51" s="351" t="n"/>
      <c r="AF51" s="351" t="n"/>
    </row>
    <row r="52">
      <c r="A52" s="351" t="n"/>
      <c r="B52" s="351" t="n"/>
      <c r="C52" s="329" t="inlineStr">
        <is>
          <t>Supervisor Signature</t>
        </is>
      </c>
      <c r="D52" s="363" t="n"/>
      <c r="E52" s="363" t="n"/>
      <c r="F52" s="329" t="inlineStr">
        <is>
          <t>Date</t>
        </is>
      </c>
      <c r="G52" s="363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351" t="n"/>
      <c r="V52" s="351" t="n"/>
      <c r="W52" s="351" t="n"/>
      <c r="X52" s="351" t="n"/>
      <c r="Y52" s="351" t="n"/>
      <c r="Z52" s="351" t="n"/>
      <c r="AA52" s="351" t="n"/>
      <c r="AB52" s="351" t="n"/>
      <c r="AC52" s="351" t="n"/>
      <c r="AD52" s="351" t="n"/>
      <c r="AE52" s="351" t="n"/>
      <c r="AF52" s="351" t="n"/>
    </row>
    <row r="53" ht="26.25" customHeight="1" s="348">
      <c r="A53" s="351" t="n"/>
      <c r="B53" s="351" t="n"/>
      <c r="C53" s="345" t="n"/>
      <c r="D53" s="362" t="n"/>
      <c r="E53" s="362" t="n"/>
      <c r="F53" s="331" t="n"/>
      <c r="G53" s="362" t="n"/>
      <c r="H53" s="6" t="n"/>
      <c r="I53" s="6" t="n"/>
      <c r="J53" s="6" t="n"/>
      <c r="K53" s="6" t="n"/>
      <c r="L53" s="6" t="n"/>
      <c r="M53" s="6" t="n"/>
      <c r="N53" s="237" t="n"/>
      <c r="O53" s="238" t="n"/>
      <c r="P53" s="346" t="n"/>
      <c r="Q53" s="351" t="n"/>
      <c r="R53" s="351" t="n"/>
      <c r="S53" s="351" t="n"/>
      <c r="T53" s="351" t="n"/>
      <c r="U53" s="351" t="n"/>
      <c r="V53" s="351" t="n"/>
      <c r="W53" s="351" t="n"/>
      <c r="X53" s="351" t="n"/>
      <c r="Y53" s="351" t="n"/>
      <c r="Z53" s="351" t="n"/>
      <c r="AA53" s="351" t="n"/>
      <c r="AB53" s="351" t="n"/>
      <c r="AC53" s="351" t="n"/>
      <c r="AD53" s="351" t="n"/>
      <c r="AE53" s="351" t="n"/>
      <c r="AF53" s="351" t="n"/>
    </row>
    <row r="54">
      <c r="A54" s="351" t="n"/>
      <c r="B54" s="351" t="n"/>
      <c r="C54" s="329" t="inlineStr">
        <is>
          <t>Manager Signature</t>
        </is>
      </c>
      <c r="D54" s="363" t="n"/>
      <c r="E54" s="363" t="n"/>
      <c r="F54" s="329" t="inlineStr">
        <is>
          <t>Date</t>
        </is>
      </c>
      <c r="G54" s="363" t="n"/>
      <c r="H54" s="6" t="n"/>
      <c r="I54" s="239" t="inlineStr">
        <is>
          <t>{42}</t>
        </is>
      </c>
      <c r="J54" s="239" t="n"/>
      <c r="K54" s="239" t="n"/>
      <c r="L54" s="239" t="n"/>
      <c r="M54" s="6" t="n"/>
      <c r="N54" s="6" t="n"/>
      <c r="O54" s="6" t="n"/>
      <c r="P54" s="6" t="n"/>
      <c r="Q54" s="6" t="n"/>
      <c r="R54" s="6" t="n"/>
      <c r="S54" s="6" t="n"/>
      <c r="T54" s="6" t="n"/>
      <c r="U54" s="351" t="n"/>
      <c r="V54" s="351" t="n"/>
      <c r="W54" s="351" t="n"/>
      <c r="X54" s="351" t="n"/>
      <c r="Y54" s="351" t="n"/>
      <c r="Z54" s="351" t="n"/>
      <c r="AA54" s="351" t="n"/>
      <c r="AB54" s="351" t="n"/>
      <c r="AC54" s="351" t="n"/>
      <c r="AD54" s="351" t="n"/>
      <c r="AE54" s="351" t="n"/>
      <c r="AF54" s="351" t="n"/>
    </row>
    <row r="55">
      <c r="A55" s="351" t="n"/>
      <c r="B55" s="351" t="n"/>
      <c r="C55" s="240" t="n"/>
      <c r="D55" s="240" t="n"/>
      <c r="E55" s="240" t="n"/>
      <c r="F55" s="240" t="n"/>
      <c r="G55" s="240" t="n"/>
      <c r="H55" s="240" t="n"/>
      <c r="I55" s="240" t="n"/>
      <c r="J55" s="240" t="n"/>
      <c r="K55" s="240" t="n"/>
      <c r="L55" s="240" t="n"/>
      <c r="M55" s="240" t="n"/>
      <c r="N55" s="240" t="n"/>
      <c r="O55" s="240" t="n"/>
      <c r="P55" s="240" t="n"/>
      <c r="Q55" s="240" t="n"/>
      <c r="R55" s="240" t="n"/>
      <c r="S55" s="240" t="n"/>
      <c r="T55" s="240" t="n"/>
      <c r="U55" s="351" t="n"/>
      <c r="V55" s="351" t="n"/>
      <c r="W55" s="351" t="n"/>
      <c r="X55" s="351" t="n"/>
      <c r="Y55" s="351" t="n"/>
      <c r="Z55" s="351" t="n"/>
      <c r="AA55" s="351" t="n"/>
      <c r="AB55" s="351" t="n"/>
      <c r="AC55" s="351" t="n"/>
      <c r="AD55" s="351" t="n"/>
      <c r="AE55" s="351" t="n"/>
      <c r="AF55" s="35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45"/>
  <mergeCells count="33">
    <mergeCell ref="C54:E54"/>
    <mergeCell ref="V2:W2"/>
    <mergeCell ref="C8:F8"/>
    <mergeCell ref="F54:G54"/>
    <mergeCell ref="H10:I10"/>
    <mergeCell ref="C7:F7"/>
    <mergeCell ref="K5:L5"/>
    <mergeCell ref="M5:N5"/>
    <mergeCell ref="H50:I50"/>
    <mergeCell ref="C51:E51"/>
    <mergeCell ref="A1:T1"/>
    <mergeCell ref="C52:E52"/>
    <mergeCell ref="V3:AB3"/>
    <mergeCell ref="F51:G51"/>
    <mergeCell ref="M10:N10"/>
    <mergeCell ref="H51:I51"/>
    <mergeCell ref="C6:F6"/>
    <mergeCell ref="C5:F5"/>
    <mergeCell ref="M7:N7"/>
    <mergeCell ref="M6:N6"/>
    <mergeCell ref="C53:E53"/>
    <mergeCell ref="H7:I7"/>
    <mergeCell ref="H28:I28"/>
    <mergeCell ref="C10:F10"/>
    <mergeCell ref="M8:N8"/>
    <mergeCell ref="F52:G52"/>
    <mergeCell ref="P53:T53"/>
    <mergeCell ref="AA2:AB2"/>
    <mergeCell ref="K10:L10"/>
    <mergeCell ref="H5:I5"/>
    <mergeCell ref="K4:L4"/>
    <mergeCell ref="M4:N4"/>
    <mergeCell ref="F53:G53"/>
  </mergeCells>
  <dataValidations count="5">
    <dataValidation sqref="A14:A48" showDropDown="0" showInputMessage="0" showErrorMessage="0" allowBlank="1" type="list">
      <formula1>"On Day,Off Day,Sick,Absent,Holiday,Annual Leave"</formula1>
    </dataValidation>
    <dataValidation sqref="B14:B48" showDropDown="0" showInputMessage="0" showErrorMessage="0" allowBlank="1" type="list">
      <formula1>"Holiday Double,Phagwah,Good Friday,Easter Monday,Labour Day,Christmas,Eid ul Azha"</formula1>
    </dataValidation>
    <dataValidation sqref="J14:J48" showDropDown="0" showInputMessage="0" showErrorMessage="0" allowBlank="1" type="list">
      <formula1>_xlfn._LONGTEXT("Unico,Unico-2,Unico-42,Unico-44,Unico-46,Unico-47,Unico-48,Unico-49,Globe,Globe-12,Hebrews,Romans-2,Beacon,Numbers,Zebra-24,Sunrise,Sunrise-1,Sunflower 6,Sunset 12,Ripple,Neptune P1,Neptune P2,Neptune P3,Neptune P4,Neptune P5,Neptune P6,Neptune P7,Rainbow"," 1,Rainbow 2,Citadel,Sunset 11,Autumn,Autumn-2,Miracle,Miracle 1,Canteen,Guard Hut")</formula1>
    </dataValidation>
    <dataValidation sqref="O7" showDropDown="0" showInputMessage="0" showErrorMessage="0" allowBlank="1" type="list">
      <formula1>"Caricom,EU,UN,DMC,ARU,Head Office,Canteen"</formula1>
    </dataValidation>
    <dataValidation sqref="O6" showDropDown="0" showInputMessage="0" showErrorMessage="0" allowBlank="1" type="list">
      <formula1>"Unarmed,Armed"</formula1>
    </dataValidation>
  </dataValidations>
  <printOptions horizontalCentered="1"/>
  <pageMargins left="0.5" right="0.5" top="0.5" bottom="1" header="0.5" footer="0.5"/>
  <pageSetup orientation="portrait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AL55"/>
  <sheetViews>
    <sheetView topLeftCell="A7" workbookViewId="0">
      <selection activeCell="J57" sqref="J57"/>
    </sheetView>
  </sheetViews>
  <sheetFormatPr baseColWidth="8" defaultRowHeight="13.5"/>
  <cols>
    <col width="12.28515625" customWidth="1" style="348" min="1" max="1"/>
    <col width="15.140625" customWidth="1" style="348" min="2" max="2"/>
    <col width="12.42578125" customWidth="1" style="348" min="3" max="3"/>
    <col width="9.28515625" customWidth="1" style="348" min="4" max="4"/>
    <col hidden="1" width="9.28515625" customWidth="1" style="348" min="5" max="5"/>
    <col hidden="1" width="2" customWidth="1" style="348" min="6" max="6"/>
    <col hidden="1" width="12.5703125" customWidth="1" style="348" min="7" max="7"/>
    <col width="9.28515625" customWidth="1" style="348" min="8" max="8"/>
    <col width="6.5703125" customWidth="1" style="348" min="9" max="9"/>
    <col width="10.140625" customWidth="1" style="348" min="10" max="10"/>
    <col width="15.28515625" customWidth="1" style="348" min="11" max="11"/>
    <col width="10.5703125" customWidth="1" style="348" min="12" max="12"/>
    <col width="11" customWidth="1" style="348" min="13" max="13"/>
    <col width="9.85546875" customWidth="1" style="348" min="14" max="14"/>
    <col width="11.140625" customWidth="1" style="348" min="15" max="15"/>
    <col width="9.85546875" customWidth="1" style="348" min="16" max="16"/>
    <col width="10.28515625" customWidth="1" style="348" min="17" max="17"/>
    <col width="8.85546875" customWidth="1" style="348" min="18" max="19"/>
    <col width="45.28515625" customWidth="1" style="348" min="20" max="20"/>
    <col width="9.140625" customWidth="1" style="348" min="21" max="21"/>
    <col width="3.140625" customWidth="1" style="348" min="22" max="29"/>
    <col width="10.28515625" customWidth="1" style="348" min="30" max="30"/>
  </cols>
  <sheetData>
    <row r="1" ht="32.25" customFormat="1" customHeight="1" s="1" thickBot="1">
      <c r="A1" s="332" t="n"/>
      <c r="B1" s="354" t="n"/>
      <c r="C1" s="354" t="n"/>
      <c r="D1" s="354" t="n"/>
      <c r="E1" s="354" t="n"/>
      <c r="F1" s="354" t="n"/>
      <c r="G1" s="354" t="n"/>
      <c r="H1" s="354" t="n"/>
      <c r="I1" s="354" t="n"/>
      <c r="J1" s="354" t="n"/>
      <c r="K1" s="354" t="n"/>
      <c r="L1" s="354" t="n"/>
      <c r="M1" s="354" t="n"/>
      <c r="N1" s="354" t="n"/>
      <c r="O1" s="354" t="n"/>
      <c r="P1" s="354" t="n"/>
      <c r="Q1" s="354" t="n"/>
      <c r="R1" s="354" t="n"/>
      <c r="S1" s="354" t="n"/>
      <c r="T1" s="355" t="n"/>
      <c r="U1" s="351" t="n"/>
      <c r="V1" s="351" t="n"/>
      <c r="W1" s="351" t="n"/>
      <c r="X1" s="351" t="n"/>
      <c r="Y1" s="351" t="n"/>
      <c r="Z1" s="351" t="n"/>
      <c r="AA1" s="351" t="n"/>
      <c r="AB1" s="351" t="n"/>
      <c r="AC1" s="351" t="n"/>
      <c r="AD1" s="126" t="n"/>
      <c r="AE1" s="351" t="n"/>
      <c r="AF1" s="351" t="n"/>
    </row>
    <row r="2" ht="15" customFormat="1" customHeight="1" s="1">
      <c r="A2" s="351" t="n"/>
      <c r="B2" s="351" t="n"/>
      <c r="C2" s="127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128" t="n"/>
      <c r="U2" s="351" t="n"/>
      <c r="V2" s="343" t="n">
        <v>2025</v>
      </c>
      <c r="W2" s="356" t="n"/>
      <c r="X2" s="351" t="n"/>
      <c r="Y2" s="351" t="n"/>
      <c r="Z2" s="129" t="inlineStr">
        <is>
          <t>Month:</t>
        </is>
      </c>
      <c r="AA2" s="343" t="n">
        <v>3</v>
      </c>
      <c r="AB2" s="356" t="n"/>
      <c r="AC2" s="351" t="n"/>
      <c r="AD2" s="351" t="n"/>
      <c r="AE2" s="351" t="n"/>
      <c r="AF2" s="351" t="n"/>
    </row>
    <row r="3" ht="15.6" customHeight="1" s="348" thickBot="1">
      <c r="A3" s="351" t="n"/>
      <c r="B3" s="351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351" t="n"/>
      <c r="V3" s="333">
        <f>DATE(V2,AA2,1)</f>
        <v/>
      </c>
      <c r="W3" s="357" t="n"/>
      <c r="X3" s="357" t="n"/>
      <c r="Y3" s="357" t="n"/>
      <c r="Z3" s="357" t="n"/>
      <c r="AA3" s="357" t="n"/>
      <c r="AB3" s="358" t="n"/>
      <c r="AC3" s="351" t="n"/>
      <c r="AD3" s="351" t="n"/>
      <c r="AE3" s="351" t="n"/>
      <c r="AF3" s="249" t="n"/>
    </row>
    <row r="4" ht="21" customHeight="1" s="348" thickBot="1">
      <c r="A4" s="351" t="n"/>
      <c r="B4" s="351" t="n"/>
      <c r="C4" s="25" t="inlineStr">
        <is>
          <t>Federal Manangement Systems</t>
        </is>
      </c>
      <c r="D4" s="25" t="n"/>
      <c r="E4" s="25" t="n"/>
      <c r="F4" s="25" t="n"/>
      <c r="G4" s="25" t="n"/>
      <c r="H4" s="6" t="n"/>
      <c r="I4" s="6" t="n"/>
      <c r="J4" s="6" t="n"/>
      <c r="K4" s="330" t="inlineStr">
        <is>
          <t>Employee Number:</t>
        </is>
      </c>
      <c r="L4" s="351" t="n"/>
      <c r="M4" s="342" t="inlineStr">
        <is>
          <t>2254</t>
        </is>
      </c>
      <c r="N4" s="355" t="n"/>
      <c r="O4" s="6" t="n"/>
      <c r="P4" s="6" t="n"/>
      <c r="Q4" s="6" t="n"/>
      <c r="R4" s="6" t="n"/>
      <c r="S4" s="6" t="n"/>
      <c r="T4" s="6" t="n"/>
      <c r="U4" s="351" t="n"/>
      <c r="V4" s="130" t="inlineStr">
        <is>
          <t>Su</t>
        </is>
      </c>
      <c r="W4" s="131" t="inlineStr">
        <is>
          <t>M</t>
        </is>
      </c>
      <c r="X4" s="131" t="inlineStr">
        <is>
          <t>Tu</t>
        </is>
      </c>
      <c r="Y4" s="131" t="inlineStr">
        <is>
          <t>W</t>
        </is>
      </c>
      <c r="Z4" s="131" t="inlineStr">
        <is>
          <t>Th</t>
        </is>
      </c>
      <c r="AA4" s="131" t="inlineStr">
        <is>
          <t>F</t>
        </is>
      </c>
      <c r="AB4" s="132" t="inlineStr">
        <is>
          <t>Sa</t>
        </is>
      </c>
      <c r="AC4" s="351" t="n"/>
      <c r="AD4" s="133" t="inlineStr">
        <is>
          <t>Overtime Options</t>
        </is>
      </c>
      <c r="AE4" s="351" t="n"/>
      <c r="AF4" s="351" t="n"/>
      <c r="AJ4" s="257" t="n"/>
    </row>
    <row r="5" ht="14.1" customHeight="1" s="348" thickBot="1">
      <c r="A5" s="351" t="n"/>
      <c r="B5" s="351" t="n"/>
      <c r="C5" s="337" t="n"/>
      <c r="D5" s="351" t="n"/>
      <c r="E5" s="351" t="n"/>
      <c r="F5" s="351" t="n"/>
      <c r="G5" s="6" t="n"/>
      <c r="H5" s="340" t="n"/>
      <c r="I5" s="351" t="n"/>
      <c r="J5" s="340" t="n"/>
      <c r="K5" s="344" t="inlineStr">
        <is>
          <t>Employee Name:</t>
        </is>
      </c>
      <c r="L5" s="359" t="n"/>
      <c r="M5" s="342" t="inlineStr">
        <is>
          <t>Mc Almont, Philip Edward</t>
        </is>
      </c>
      <c r="N5" s="355" t="n"/>
      <c r="O5" s="337" t="n"/>
      <c r="P5" s="337" t="n"/>
      <c r="Q5" s="337" t="n"/>
      <c r="R5" s="337" t="n"/>
      <c r="S5" s="337" t="n"/>
      <c r="T5" s="337" t="n"/>
      <c r="U5" s="351" t="n"/>
      <c r="V5" s="263">
        <f>IF(MONTH($V$3)&lt;&gt;MONTH($V$3-WEEKDAY($V$3,1)+(ROW(V5)-ROW($V$5))*7+(COLUMN(V5)-COLUMN($V$5)+1)),"",$V$3-WEEKDAY($V$3,1)+(ROW(V5)-ROW($V$5))*7+(COLUMN(V5)-COLUMN($V$5)+1))</f>
        <v/>
      </c>
      <c r="W5" s="263">
        <f>IF(MONTH($V$3)&lt;&gt;MONTH($V$3-WEEKDAY($V$3,1)+(ROW(W5)-ROW($V$5))*7+(COLUMN(W5)-COLUMN($V$5)+1)),"",$V$3-WEEKDAY($V$3,1)+(ROW(W5)-ROW($V$5))*7+(COLUMN(W5)-COLUMN($V$5)+1))</f>
        <v/>
      </c>
      <c r="X5" s="263">
        <f>IF(MONTH($V$3)&lt;&gt;MONTH($V$3-WEEKDAY($V$3,1)+(ROW(X5)-ROW($V$5))*7+(COLUMN(X5)-COLUMN($V$5)+1)),"",$V$3-WEEKDAY($V$3,1)+(ROW(X5)-ROW($V$5))*7+(COLUMN(X5)-COLUMN($V$5)+1))</f>
        <v/>
      </c>
      <c r="Y5" s="263">
        <f>IF(MONTH($V$3)&lt;&gt;MONTH($V$3-WEEKDAY($V$3,1)+(ROW(Y5)-ROW($V$5))*7+(COLUMN(Y5)-COLUMN($V$5)+1)),"",$V$3-WEEKDAY($V$3,1)+(ROW(Y5)-ROW($V$5))*7+(COLUMN(Y5)-COLUMN($V$5)+1))</f>
        <v/>
      </c>
      <c r="Z5" s="263">
        <f>IF(MONTH($V$3)&lt;&gt;MONTH($V$3-WEEKDAY($V$3,1)+(ROW(Z5)-ROW($V$5))*7+(COLUMN(Z5)-COLUMN($V$5)+1)),"",$V$3-WEEKDAY($V$3,1)+(ROW(Z5)-ROW($V$5))*7+(COLUMN(Z5)-COLUMN($V$5)+1))</f>
        <v/>
      </c>
      <c r="AA5" s="263">
        <f>IF(MONTH($V$3)&lt;&gt;MONTH($V$3-WEEKDAY($V$3,1)+(ROW(AA5)-ROW($V$5))*7+(COLUMN(AA5)-COLUMN($V$5)+1)),"",$V$3-WEEKDAY($V$3,1)+(ROW(AA5)-ROW($V$5))*7+(COLUMN(AA5)-COLUMN($V$5)+1))</f>
        <v/>
      </c>
      <c r="AB5" s="263">
        <f>IF(MONTH($V$3)&lt;&gt;MONTH($V$3-WEEKDAY($V$3,1)+(ROW(AB5)-ROW($V$5))*7+(COLUMN(AB5)-COLUMN($V$5)+1)),"",$V$3-WEEKDAY($V$3,1)+(ROW(AB5)-ROW($V$5))*7+(COLUMN(AB5)-COLUMN($V$5)+1))</f>
        <v/>
      </c>
      <c r="AC5" s="351" t="n"/>
      <c r="AD5" s="351" t="n"/>
      <c r="AE5" s="3" t="b">
        <v>1</v>
      </c>
      <c r="AF5" s="258" t="n"/>
      <c r="AJ5" s="350" t="n"/>
      <c r="AK5" s="350" t="n"/>
      <c r="AL5" s="350" t="n"/>
    </row>
    <row r="6" ht="14.1" customHeight="1" s="348" thickBot="1">
      <c r="A6" s="351" t="n"/>
      <c r="B6" s="351" t="n"/>
      <c r="C6" s="337" t="inlineStr">
        <is>
          <t xml:space="preserve">120 Peter Rose St </t>
        </is>
      </c>
      <c r="D6" s="351" t="n"/>
      <c r="E6" s="351" t="n"/>
      <c r="F6" s="351" t="n"/>
      <c r="G6" s="6" t="n"/>
      <c r="H6" s="6" t="n"/>
      <c r="I6" s="6" t="n"/>
      <c r="J6" s="6" t="n"/>
      <c r="K6" s="6" t="n"/>
      <c r="L6" s="6" t="n"/>
      <c r="M6" s="339" t="inlineStr">
        <is>
          <t>Armed or unarmed</t>
        </is>
      </c>
      <c r="N6" s="360" t="n"/>
      <c r="O6" s="135" t="inlineStr">
        <is>
          <t>Armed</t>
        </is>
      </c>
      <c r="P6" s="6" t="n"/>
      <c r="Q6" s="6" t="n"/>
      <c r="R6" s="6" t="n"/>
      <c r="S6" s="6" t="n"/>
      <c r="T6" s="6" t="n"/>
      <c r="U6" s="351" t="n"/>
      <c r="V6" s="263">
        <f>IF(MONTH($V$3)&lt;&gt;MONTH($V$3-WEEKDAY($V$3,1)+(ROW(V6)-ROW($V$5))*7+(COLUMN(V6)-COLUMN($V$5)+1)),"",$V$3-WEEKDAY($V$3,1)+(ROW(V6)-ROW($V$5))*7+(COLUMN(V6)-COLUMN($V$5)+1))</f>
        <v/>
      </c>
      <c r="W6" s="263">
        <f>IF(MONTH($V$3)&lt;&gt;MONTH($V$3-WEEKDAY($V$3,1)+(ROW(W6)-ROW($V$5))*7+(COLUMN(W6)-COLUMN($V$5)+1)),"",$V$3-WEEKDAY($V$3,1)+(ROW(W6)-ROW($V$5))*7+(COLUMN(W6)-COLUMN($V$5)+1))</f>
        <v/>
      </c>
      <c r="X6" s="263">
        <f>IF(MONTH($V$3)&lt;&gt;MONTH($V$3-WEEKDAY($V$3,1)+(ROW(X6)-ROW($V$5))*7+(COLUMN(X6)-COLUMN($V$5)+1)),"",$V$3-WEEKDAY($V$3,1)+(ROW(X6)-ROW($V$5))*7+(COLUMN(X6)-COLUMN($V$5)+1))</f>
        <v/>
      </c>
      <c r="Y6" s="263">
        <f>IF(MONTH($V$3)&lt;&gt;MONTH($V$3-WEEKDAY($V$3,1)+(ROW(Y6)-ROW($V$5))*7+(COLUMN(Y6)-COLUMN($V$5)+1)),"",$V$3-WEEKDAY($V$3,1)+(ROW(Y6)-ROW($V$5))*7+(COLUMN(Y6)-COLUMN($V$5)+1))</f>
        <v/>
      </c>
      <c r="Z6" s="263">
        <f>IF(MONTH($V$3)&lt;&gt;MONTH($V$3-WEEKDAY($V$3,1)+(ROW(Z6)-ROW($V$5))*7+(COLUMN(Z6)-COLUMN($V$5)+1)),"",$V$3-WEEKDAY($V$3,1)+(ROW(Z6)-ROW($V$5))*7+(COLUMN(Z6)-COLUMN($V$5)+1))</f>
        <v/>
      </c>
      <c r="AA6" s="263">
        <f>IF(MONTH($V$3)&lt;&gt;MONTH($V$3-WEEKDAY($V$3,1)+(ROW(AA6)-ROW($V$5))*7+(COLUMN(AA6)-COLUMN($V$5)+1)),"",$V$3-WEEKDAY($V$3,1)+(ROW(AA6)-ROW($V$5))*7+(COLUMN(AA6)-COLUMN($V$5)+1))</f>
        <v/>
      </c>
      <c r="AB6" s="263">
        <f>IF(MONTH($V$3)&lt;&gt;MONTH($V$3-WEEKDAY($V$3,1)+(ROW(AB6)-ROW($V$5))*7+(COLUMN(AB6)-COLUMN($V$5)+1)),"",$V$3-WEEKDAY($V$3,1)+(ROW(AB6)-ROW($V$5))*7+(COLUMN(AB6)-COLUMN($V$5)+1))</f>
        <v/>
      </c>
      <c r="AC6" s="351" t="n"/>
      <c r="AD6" s="136" t="inlineStr">
        <is>
          <t>After:</t>
        </is>
      </c>
      <c r="AE6" s="264" t="n">
        <v>8</v>
      </c>
      <c r="AF6" s="258" t="n"/>
      <c r="AJ6" s="350" t="n"/>
      <c r="AL6" s="251" t="n"/>
    </row>
    <row r="7" ht="14.1" customHeight="1" s="348" thickBot="1">
      <c r="A7" s="351" t="n"/>
      <c r="B7" s="351" t="n"/>
      <c r="C7" s="337" t="inlineStr">
        <is>
          <t>Queenstown</t>
        </is>
      </c>
      <c r="D7" s="351" t="n"/>
      <c r="E7" s="351" t="n"/>
      <c r="F7" s="351" t="n"/>
      <c r="G7" s="6" t="n"/>
      <c r="H7" s="340" t="n"/>
      <c r="I7" s="351" t="n"/>
      <c r="J7" s="340" t="n"/>
      <c r="K7" s="340" t="n"/>
      <c r="L7" s="340" t="n"/>
      <c r="M7" s="338" t="inlineStr">
        <is>
          <t>Agency</t>
        </is>
      </c>
      <c r="N7" s="361" t="n"/>
      <c r="O7" s="7" t="inlineStr">
        <is>
          <t>Caricom</t>
        </is>
      </c>
      <c r="P7" s="6" t="n"/>
      <c r="Q7" s="6" t="n"/>
      <c r="R7" s="6" t="n"/>
      <c r="S7" s="6" t="n"/>
      <c r="T7" s="6" t="n"/>
      <c r="U7" s="351" t="n"/>
      <c r="V7" s="263">
        <f>IF(MONTH($V$3)&lt;&gt;MONTH($V$3-WEEKDAY($V$3,1)+(ROW(V7)-ROW($V$5))*7+(COLUMN(V7)-COLUMN($V$5)+1)),"",$V$3-WEEKDAY($V$3,1)+(ROW(V7)-ROW($V$5))*7+(COLUMN(V7)-COLUMN($V$5)+1))</f>
        <v/>
      </c>
      <c r="W7" s="263">
        <f>IF(MONTH($V$3)&lt;&gt;MONTH($V$3-WEEKDAY($V$3,1)+(ROW(W7)-ROW($V$5))*7+(COLUMN(W7)-COLUMN($V$5)+1)),"",$V$3-WEEKDAY($V$3,1)+(ROW(W7)-ROW($V$5))*7+(COLUMN(W7)-COLUMN($V$5)+1))</f>
        <v/>
      </c>
      <c r="X7" s="263">
        <f>IF(MONTH($V$3)&lt;&gt;MONTH($V$3-WEEKDAY($V$3,1)+(ROW(X7)-ROW($V$5))*7+(COLUMN(X7)-COLUMN($V$5)+1)),"",$V$3-WEEKDAY($V$3,1)+(ROW(X7)-ROW($V$5))*7+(COLUMN(X7)-COLUMN($V$5)+1))</f>
        <v/>
      </c>
      <c r="Y7" s="263">
        <f>IF(MONTH($V$3)&lt;&gt;MONTH($V$3-WEEKDAY($V$3,1)+(ROW(Y7)-ROW($V$5))*7+(COLUMN(Y7)-COLUMN($V$5)+1)),"",$V$3-WEEKDAY($V$3,1)+(ROW(Y7)-ROW($V$5))*7+(COLUMN(Y7)-COLUMN($V$5)+1))</f>
        <v/>
      </c>
      <c r="Z7" s="263">
        <f>IF(MONTH($V$3)&lt;&gt;MONTH($V$3-WEEKDAY($V$3,1)+(ROW(Z7)-ROW($V$5))*7+(COLUMN(Z7)-COLUMN($V$5)+1)),"",$V$3-WEEKDAY($V$3,1)+(ROW(Z7)-ROW($V$5))*7+(COLUMN(Z7)-COLUMN($V$5)+1))</f>
        <v/>
      </c>
      <c r="AA7" s="263">
        <f>IF(MONTH($V$3)&lt;&gt;MONTH($V$3-WEEKDAY($V$3,1)+(ROW(AA7)-ROW($V$5))*7+(COLUMN(AA7)-COLUMN($V$5)+1)),"",$V$3-WEEKDAY($V$3,1)+(ROW(AA7)-ROW($V$5))*7+(COLUMN(AA7)-COLUMN($V$5)+1))</f>
        <v/>
      </c>
      <c r="AB7" s="263">
        <f>IF(MONTH($V$3)&lt;&gt;MONTH($V$3-WEEKDAY($V$3,1)+(ROW(AB7)-ROW($V$5))*7+(COLUMN(AB7)-COLUMN($V$5)+1)),"",$V$3-WEEKDAY($V$3,1)+(ROW(AB7)-ROW($V$5))*7+(COLUMN(AB7)-COLUMN($V$5)+1))</f>
        <v/>
      </c>
      <c r="AC7" s="351" t="n"/>
      <c r="AD7" s="351" t="n"/>
      <c r="AE7" s="351" t="n"/>
      <c r="AF7" s="258" t="n"/>
      <c r="AJ7" s="350" t="n"/>
      <c r="AL7" s="251" t="n"/>
    </row>
    <row r="8">
      <c r="A8" s="351" t="n"/>
      <c r="B8" s="351" t="n"/>
      <c r="C8" s="337" t="inlineStr">
        <is>
          <t>Georgetown, Guyana</t>
        </is>
      </c>
      <c r="D8" s="351" t="n"/>
      <c r="E8" s="351" t="n"/>
      <c r="F8" s="351" t="n"/>
      <c r="G8" s="6" t="n"/>
      <c r="H8" s="6" t="n"/>
      <c r="I8" s="6" t="n"/>
      <c r="J8" s="6" t="n"/>
      <c r="K8" s="6" t="n"/>
      <c r="L8" s="6" t="n"/>
      <c r="M8" s="341" t="n"/>
      <c r="N8" s="351" t="n"/>
      <c r="O8" s="351" t="n"/>
      <c r="P8" s="6" t="n"/>
      <c r="Q8" s="6" t="n"/>
      <c r="R8" s="6" t="n"/>
      <c r="S8" s="6" t="n"/>
      <c r="T8" s="6" t="n"/>
      <c r="U8" s="351" t="n"/>
      <c r="V8" s="263">
        <f>IF(MONTH($V$3)&lt;&gt;MONTH($V$3-WEEKDAY($V$3,1)+(ROW(V8)-ROW($V$5))*7+(COLUMN(V8)-COLUMN($V$5)+1)),"",$V$3-WEEKDAY($V$3,1)+(ROW(V8)-ROW($V$5))*7+(COLUMN(V8)-COLUMN($V$5)+1))</f>
        <v/>
      </c>
      <c r="W8" s="263">
        <f>IF(MONTH($V$3)&lt;&gt;MONTH($V$3-WEEKDAY($V$3,1)+(ROW(W8)-ROW($V$5))*7+(COLUMN(W8)-COLUMN($V$5)+1)),"",$V$3-WEEKDAY($V$3,1)+(ROW(W8)-ROW($V$5))*7+(COLUMN(W8)-COLUMN($V$5)+1))</f>
        <v/>
      </c>
      <c r="X8" s="263">
        <f>IF(MONTH($V$3)&lt;&gt;MONTH($V$3-WEEKDAY($V$3,1)+(ROW(X8)-ROW($V$5))*7+(COLUMN(X8)-COLUMN($V$5)+1)),"",$V$3-WEEKDAY($V$3,1)+(ROW(X8)-ROW($V$5))*7+(COLUMN(X8)-COLUMN($V$5)+1))</f>
        <v/>
      </c>
      <c r="Y8" s="263">
        <f>IF(MONTH($V$3)&lt;&gt;MONTH($V$3-WEEKDAY($V$3,1)+(ROW(Y8)-ROW($V$5))*7+(COLUMN(Y8)-COLUMN($V$5)+1)),"",$V$3-WEEKDAY($V$3,1)+(ROW(Y8)-ROW($V$5))*7+(COLUMN(Y8)-COLUMN($V$5)+1))</f>
        <v/>
      </c>
      <c r="Z8" s="263">
        <f>IF(MONTH($V$3)&lt;&gt;MONTH($V$3-WEEKDAY($V$3,1)+(ROW(Z8)-ROW($V$5))*7+(COLUMN(Z8)-COLUMN($V$5)+1)),"",$V$3-WEEKDAY($V$3,1)+(ROW(Z8)-ROW($V$5))*7+(COLUMN(Z8)-COLUMN($V$5)+1))</f>
        <v/>
      </c>
      <c r="AA8" s="263">
        <f>IF(MONTH($V$3)&lt;&gt;MONTH($V$3-WEEKDAY($V$3,1)+(ROW(AA8)-ROW($V$5))*7+(COLUMN(AA8)-COLUMN($V$5)+1)),"",$V$3-WEEKDAY($V$3,1)+(ROW(AA8)-ROW($V$5))*7+(COLUMN(AA8)-COLUMN($V$5)+1))</f>
        <v/>
      </c>
      <c r="AB8" s="263">
        <f>IF(MONTH($V$3)&lt;&gt;MONTH($V$3-WEEKDAY($V$3,1)+(ROW(AB8)-ROW($V$5))*7+(COLUMN(AB8)-COLUMN($V$5)+1)),"",$V$3-WEEKDAY($V$3,1)+(ROW(AB8)-ROW($V$5))*7+(COLUMN(AB8)-COLUMN($V$5)+1))</f>
        <v/>
      </c>
      <c r="AC8" s="351" t="n"/>
      <c r="AD8" s="351" t="n"/>
      <c r="AE8" s="3" t="b">
        <v>1</v>
      </c>
      <c r="AF8" s="258" t="n"/>
      <c r="AJ8" s="350" t="n"/>
      <c r="AL8" s="251" t="n"/>
    </row>
    <row r="9">
      <c r="A9" s="351" t="n"/>
      <c r="B9" s="351" t="n"/>
      <c r="C9" s="337" t="n"/>
      <c r="D9" s="337" t="n"/>
      <c r="E9" s="337" t="n"/>
      <c r="F9" s="337" t="n"/>
      <c r="G9" s="6" t="n"/>
      <c r="H9" s="6" t="n"/>
      <c r="I9" s="6" t="n"/>
      <c r="J9" s="6" t="n"/>
      <c r="K9" s="6" t="n"/>
      <c r="L9" s="6" t="n"/>
      <c r="M9" s="137" t="n"/>
      <c r="N9" s="137" t="n"/>
      <c r="O9" s="6" t="n"/>
      <c r="P9" s="6" t="n"/>
      <c r="Q9" s="6" t="n"/>
      <c r="R9" s="6" t="n"/>
      <c r="S9" s="6" t="n"/>
      <c r="T9" s="6" t="n"/>
      <c r="U9" s="351" t="n"/>
      <c r="V9" s="265" t="n"/>
      <c r="W9" s="265" t="n"/>
      <c r="X9" s="265" t="n"/>
      <c r="Y9" s="265" t="n"/>
      <c r="Z9" s="265" t="n"/>
      <c r="AA9" s="265" t="n"/>
      <c r="AB9" s="265" t="n"/>
      <c r="AC9" s="351" t="n"/>
      <c r="AD9" s="351" t="n"/>
      <c r="AE9" s="3" t="n"/>
      <c r="AF9" s="351" t="n"/>
      <c r="AJ9" s="350" t="n"/>
      <c r="AL9" s="251" t="n"/>
    </row>
    <row r="10">
      <c r="A10" s="351" t="n"/>
      <c r="B10" s="351" t="n"/>
      <c r="C10" s="337" t="inlineStr">
        <is>
          <t>592-223-7560</t>
        </is>
      </c>
      <c r="D10" s="351" t="n"/>
      <c r="E10" s="351" t="n"/>
      <c r="F10" s="351" t="n"/>
      <c r="G10" s="6" t="n"/>
      <c r="H10" s="340" t="n"/>
      <c r="I10" s="351" t="n"/>
      <c r="J10" s="340" t="n"/>
      <c r="K10" s="330" t="inlineStr">
        <is>
          <t>Week Starting:</t>
        </is>
      </c>
      <c r="L10" s="351" t="n"/>
      <c r="M10" s="335" t="n">
        <v>45977</v>
      </c>
      <c r="N10" s="362" t="n"/>
      <c r="O10" s="6" t="n"/>
      <c r="P10" s="6" t="n"/>
      <c r="Q10" s="6" t="n"/>
      <c r="R10" s="6" t="n"/>
      <c r="S10" s="6" t="n"/>
      <c r="T10" s="138" t="inlineStr">
        <is>
          <t>[42]</t>
        </is>
      </c>
      <c r="U10" s="351" t="n"/>
      <c r="V10" s="263">
        <f>IF(MONTH($V$3)&lt;&gt;MONTH($V$3-WEEKDAY($V$3,1)+(ROW(V10)-ROW($V$5))*7+(COLUMN(V10)-COLUMN($V$5)+1)),"",$V$3-WEEKDAY($V$3,1)+(ROW(V10)-ROW($V$5))*7+(COLUMN(V10)-COLUMN($V$5)+1))</f>
        <v/>
      </c>
      <c r="W10" s="263">
        <f>IF(MONTH($V$3)&lt;&gt;MONTH($V$3-WEEKDAY($V$3,1)+(ROW(W10)-ROW($V$5))*7+(COLUMN(W10)-COLUMN($V$5)+1)),"",$V$3-WEEKDAY($V$3,1)+(ROW(W10)-ROW($V$5))*7+(COLUMN(W10)-COLUMN($V$5)+1))</f>
        <v/>
      </c>
      <c r="X10" s="263">
        <f>IF(MONTH($V$3)&lt;&gt;MONTH($V$3-WEEKDAY($V$3,1)+(ROW(X10)-ROW($V$5))*7+(COLUMN(X10)-COLUMN($V$5)+1)),"",$V$3-WEEKDAY($V$3,1)+(ROW(X10)-ROW($V$5))*7+(COLUMN(X10)-COLUMN($V$5)+1))</f>
        <v/>
      </c>
      <c r="Y10" s="263">
        <f>IF(MONTH($V$3)&lt;&gt;MONTH($V$3-WEEKDAY($V$3,1)+(ROW(Y10)-ROW($V$5))*7+(COLUMN(Y10)-COLUMN($V$5)+1)),"",$V$3-WEEKDAY($V$3,1)+(ROW(Y10)-ROW($V$5))*7+(COLUMN(Y10)-COLUMN($V$5)+1))</f>
        <v/>
      </c>
      <c r="Z10" s="263">
        <f>IF(MONTH($V$3)&lt;&gt;MONTH($V$3-WEEKDAY($V$3,1)+(ROW(Z10)-ROW($V$5))*7+(COLUMN(Z10)-COLUMN($V$5)+1)),"",$V$3-WEEKDAY($V$3,1)+(ROW(Z10)-ROW($V$5))*7+(COLUMN(Z10)-COLUMN($V$5)+1))</f>
        <v/>
      </c>
      <c r="AA10" s="263">
        <f>IF(MONTH($V$3)&lt;&gt;MONTH($V$3-WEEKDAY($V$3,1)+(ROW(AA10)-ROW($V$5))*7+(COLUMN(AA10)-COLUMN($V$5)+1)),"",$V$3-WEEKDAY($V$3,1)+(ROW(AA10)-ROW($V$5))*7+(COLUMN(AA10)-COLUMN($V$5)+1))</f>
        <v/>
      </c>
      <c r="AB10" s="263">
        <f>IF(MONTH($V$3)&lt;&gt;MONTH($V$3-WEEKDAY($V$3,1)+(ROW(AB10)-ROW($V$5))*7+(COLUMN(AB10)-COLUMN($V$5)+1)),"",$V$3-WEEKDAY($V$3,1)+(ROW(AB10)-ROW($V$5))*7+(COLUMN(AB10)-COLUMN($V$5)+1))</f>
        <v/>
      </c>
      <c r="AC10" s="351" t="n"/>
      <c r="AD10" s="136" t="inlineStr">
        <is>
          <t>After:</t>
        </is>
      </c>
      <c r="AE10" s="264" t="n">
        <v>40</v>
      </c>
      <c r="AF10" s="250" t="n"/>
    </row>
    <row r="11" ht="15.75" customHeight="1" s="348" thickBot="1">
      <c r="A11" s="351" t="n"/>
      <c r="B11" s="351" t="n"/>
      <c r="C11" s="6" t="n"/>
      <c r="D11" s="6" t="n"/>
      <c r="E11" s="6" t="n"/>
      <c r="F11" s="6" t="n"/>
      <c r="G11" s="6" t="n"/>
      <c r="H11" s="6" t="n"/>
      <c r="I11" s="6" t="n"/>
      <c r="J11" s="6" t="n"/>
      <c r="K11" s="259" t="inlineStr">
        <is>
          <t>Carry Forward Hrs:</t>
        </is>
      </c>
      <c r="L11" s="248" t="n">
        <v>32</v>
      </c>
      <c r="M11" s="6" t="n"/>
      <c r="N11" s="6" t="n"/>
      <c r="O11" s="6" t="n"/>
      <c r="P11" s="6" t="n"/>
      <c r="Q11" s="6" t="n"/>
      <c r="R11" s="6" t="n"/>
      <c r="S11" s="6" t="n"/>
      <c r="T11" s="6" t="n"/>
      <c r="U11" s="351" t="n"/>
      <c r="V11" s="263">
        <f>IF(MONTH($V$3)&lt;&gt;MONTH($V$3-WEEKDAY($V$3,1)+(ROW(V11)-ROW($V$5))*7+(COLUMN(V11)-COLUMN($V$5)+1)),"",$V$3-WEEKDAY($V$3,1)+(ROW(V11)-ROW($V$5))*7+(COLUMN(V11)-COLUMN($V$5)+1))</f>
        <v/>
      </c>
      <c r="W11" s="263">
        <f>IF(MONTH($V$3)&lt;&gt;MONTH($V$3-WEEKDAY($V$3,1)+(ROW(W11)-ROW($V$5))*7+(COLUMN(W11)-COLUMN($V$5)+1)),"",$V$3-WEEKDAY($V$3,1)+(ROW(W11)-ROW($V$5))*7+(COLUMN(W11)-COLUMN($V$5)+1))</f>
        <v/>
      </c>
      <c r="X11" s="263">
        <f>IF(MONTH($V$3)&lt;&gt;MONTH($V$3-WEEKDAY($V$3,1)+(ROW(X11)-ROW($V$5))*7+(COLUMN(X11)-COLUMN($V$5)+1)),"",$V$3-WEEKDAY($V$3,1)+(ROW(X11)-ROW($V$5))*7+(COLUMN(X11)-COLUMN($V$5)+1))</f>
        <v/>
      </c>
      <c r="Y11" s="263">
        <f>IF(MONTH($V$3)&lt;&gt;MONTH($V$3-WEEKDAY($V$3,1)+(ROW(Y11)-ROW($V$5))*7+(COLUMN(Y11)-COLUMN($V$5)+1)),"",$V$3-WEEKDAY($V$3,1)+(ROW(Y11)-ROW($V$5))*7+(COLUMN(Y11)-COLUMN($V$5)+1))</f>
        <v/>
      </c>
      <c r="Z11" s="263">
        <f>IF(MONTH($V$3)&lt;&gt;MONTH($V$3-WEEKDAY($V$3,1)+(ROW(Z11)-ROW($V$5))*7+(COLUMN(Z11)-COLUMN($V$5)+1)),"",$V$3-WEEKDAY($V$3,1)+(ROW(Z11)-ROW($V$5))*7+(COLUMN(Z11)-COLUMN($V$5)+1))</f>
        <v/>
      </c>
      <c r="AA11" s="263">
        <f>IF(MONTH($V$3)&lt;&gt;MONTH($V$3-WEEKDAY($V$3,1)+(ROW(AA11)-ROW($V$5))*7+(COLUMN(AA11)-COLUMN($V$5)+1)),"",$V$3-WEEKDAY($V$3,1)+(ROW(AA11)-ROW($V$5))*7+(COLUMN(AA11)-COLUMN($V$5)+1))</f>
        <v/>
      </c>
      <c r="AB11" s="263">
        <f>IF(MONTH($V$3)&lt;&gt;MONTH($V$3-WEEKDAY($V$3,1)+(ROW(AB11)-ROW($V$5))*7+(COLUMN(AB11)-COLUMN($V$5)+1)),"",$V$3-WEEKDAY($V$3,1)+(ROW(AB11)-ROW($V$5))*7+(COLUMN(AB11)-COLUMN($V$5)+1))</f>
        <v/>
      </c>
      <c r="AC11" s="351" t="n"/>
      <c r="AD11" s="351" t="n"/>
      <c r="AE11" s="351" t="n"/>
      <c r="AF11" s="258" t="n"/>
      <c r="AJ11" s="252" t="n"/>
      <c r="AK11" s="252" t="n"/>
    </row>
    <row r="12" ht="27.75" customFormat="1" customHeight="1" s="2" thickBot="1">
      <c r="A12" s="266" t="inlineStr">
        <is>
          <t>Day Off</t>
        </is>
      </c>
      <c r="B12" s="267" t="inlineStr">
        <is>
          <t>Holiday Double</t>
        </is>
      </c>
      <c r="C12" s="139" t="inlineStr">
        <is>
          <t>Day of Week</t>
        </is>
      </c>
      <c r="D12" s="140" t="inlineStr">
        <is>
          <t>Time
In</t>
        </is>
      </c>
      <c r="E12" s="140" t="inlineStr">
        <is>
          <t>Time
Out</t>
        </is>
      </c>
      <c r="F12" s="141" t="n"/>
      <c r="G12" s="140" t="inlineStr">
        <is>
          <t>Time
In</t>
        </is>
      </c>
      <c r="H12" s="140" t="inlineStr">
        <is>
          <t>Time
Out</t>
        </is>
      </c>
      <c r="I12" s="142" t="inlineStr">
        <is>
          <t>Total
Hrs</t>
        </is>
      </c>
      <c r="J12" s="142" t="inlineStr">
        <is>
          <t>Location</t>
        </is>
      </c>
      <c r="K12" s="142" t="inlineStr">
        <is>
          <t>Supervisor</t>
        </is>
      </c>
      <c r="L12" s="142" t="inlineStr">
        <is>
          <t>Supervisor Approval</t>
        </is>
      </c>
      <c r="M12" s="140" t="inlineStr">
        <is>
          <t>Regular
Hrs</t>
        </is>
      </c>
      <c r="N12" s="140" t="inlineStr">
        <is>
          <t>Overtime
Hrs</t>
        </is>
      </c>
      <c r="O12" s="140" t="inlineStr">
        <is>
          <t>Hol Hrs</t>
        </is>
      </c>
      <c r="P12" s="140" t="inlineStr">
        <is>
          <t>Responsibilities</t>
        </is>
      </c>
      <c r="Q12" s="140" t="inlineStr">
        <is>
          <t>Risk</t>
        </is>
      </c>
      <c r="R12" s="140" t="inlineStr">
        <is>
          <t>Meals</t>
        </is>
      </c>
      <c r="S12" s="140" t="inlineStr">
        <is>
          <t>Vac Hrs</t>
        </is>
      </c>
      <c r="T12" s="143" t="inlineStr">
        <is>
          <t>Reason for Overtime</t>
        </is>
      </c>
      <c r="U12" s="144" t="inlineStr">
        <is>
          <t>Wkly Reg Avail</t>
        </is>
      </c>
      <c r="V12" s="351" t="inlineStr">
        <is>
          <t>Orig Reg</t>
        </is>
      </c>
      <c r="W12" s="351" t="inlineStr">
        <is>
          <t>Wkly OT Adj</t>
        </is>
      </c>
      <c r="X12" s="351" t="inlineStr">
        <is>
          <t>Week Start</t>
        </is>
      </c>
      <c r="Y12" s="351" t="inlineStr">
        <is>
          <t>Wk Hrs Before</t>
        </is>
      </c>
      <c r="Z12" s="351" t="n"/>
      <c r="AA12" s="351" t="n"/>
      <c r="AB12" s="351" t="n"/>
      <c r="AC12" s="351" t="n"/>
      <c r="AD12" s="351" t="n"/>
      <c r="AE12" s="351" t="n"/>
      <c r="AF12" s="351" t="n"/>
      <c r="AJ12" s="252" t="n"/>
      <c r="AK12" s="252" t="n"/>
    </row>
    <row r="13" hidden="1" ht="15.75" customHeight="1" s="348" thickBot="1">
      <c r="A13" s="268" t="n"/>
      <c r="B13" s="351" t="n"/>
      <c r="C13" s="145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146" t="n"/>
      <c r="U13" s="351" t="n"/>
      <c r="V13" s="351" t="n"/>
      <c r="W13" s="351" t="n"/>
      <c r="X13" s="351" t="n"/>
      <c r="Y13" s="351" t="n"/>
      <c r="Z13" s="351" t="n"/>
      <c r="AA13" s="351" t="n"/>
      <c r="AB13" s="351" t="n"/>
      <c r="AC13" s="351" t="n"/>
      <c r="AD13" s="351" t="n"/>
      <c r="AE13" s="351" t="n"/>
      <c r="AF13" s="351" t="n"/>
    </row>
    <row r="14" ht="24" customHeight="1" s="348" thickBot="1">
      <c r="A14" s="147" t="inlineStr">
        <is>
          <t>On Day</t>
        </is>
      </c>
      <c r="B14" s="269" t="n"/>
      <c r="C14" s="88">
        <f>M10</f>
        <v/>
      </c>
      <c r="D14" s="54" t="n"/>
      <c r="E14" s="148">
        <f>IF(D14="", "",
 IF(D14=TIME(0,0,0), 0,
 IF(AND(D14&gt;=TIME(0,0,1), D14&lt;=TIME(2,0,0)), TIME(7,0,0),
 IF(AND(D14&gt;=TIME(6,0,0), D14&lt;=TIME(8,0,0)), TIME(12,0,0),
 IF(AND(D14&gt;TIME(8,0,0), D14&lt;=TIME(13,59,0)), TIME(15,0,0),
 IF(AND(D14&gt;=TIME(14,0,0), D14&lt;=TIME(17,59,0)), TIME(21,0,0),
 IF(AND(D14&gt;=TIME(18,0,0), D14&lt;=TIME(21,59,0)), TIME(0,0,0),
 IF(AND(D14&gt;=TIME(22,0,0), D14&lt;=TIME(23,59,59)), TIME(7,0,0), ""))))))))</f>
        <v/>
      </c>
      <c r="F14" s="149" t="n"/>
      <c r="G14" s="148">
        <f>IF(AND(D14&gt;=TIME(6,0,0),D14&lt;=TIME(8,0,0)),E14,"")</f>
        <v/>
      </c>
      <c r="H14" s="54" t="n"/>
      <c r="I14" s="55">
        <f>ROUND(IF(OR(D14="",E14="",E14=0),0,IF(H14="",MOD(E14-D14,1)*24,MOD(H14-D14,1)*24)),2)</f>
        <v/>
      </c>
      <c r="J14" s="150" t="n"/>
      <c r="K14" s="270" t="n"/>
      <c r="L14" s="271" t="n"/>
      <c r="M14" s="272">
        <f>MAX(0,V14-W14)</f>
        <v/>
      </c>
      <c r="N14" s="56">
        <f>(IF(OR($C14="",$D14=""),0,
 IF(OR($A14="Holiday",$A15="Holiday"),
    IF(ISNUMBER(MATCH(TRIM($B14),{"Phagwah","Good Friday","Easter Monday","Labour Day","Christmas","Eid ul Azha","Romans-2","Globe-12","Neptune P1"},0)),0,$I14),
 IF(AND(NOT(OR($A14="Annual Leave",$A15="Annual Leave")),$A14="Off day"),$I14,
  MAX(0,$I14-$V14)
  ))))+W14</f>
        <v/>
      </c>
      <c r="O14" s="56">
        <f>IF(AND(OR($A14="Holiday",$A15="Holiday"),
        ISNUMBER(MATCH(TRIM($B14),{"Phagwah","Good Friday","Easter Monday","Labour Day","Christmas","Eid ul Azha","Romans-2","Globe-12","Neptune P1"},0))),
   $I14,0)</f>
        <v/>
      </c>
      <c r="P14" s="56">
        <f>IF(OR($O$7="Canteen",$O$7="Head Office"),0,IF($I14&lt;=0,0,IF(OR(OR(TRIM($J14)="Hebrews",TRIM($J14)="Romans",TRIM($J14)="Romans-2",TRIM($J14)="Globe",TRIM($J14)="Globe-12",TRIM($J14)="Neptune P1"),AND($I15&gt;0,OR(TRIM($J15)="Hebrews",TRIM($J15)="Romans",TRIM($J15)="Romans-2",TRIM($J15)="Globe",TRIM($J15)="Globe-12",TRIM($J15)="Neptune P1"))),1,0)))</f>
        <v/>
      </c>
      <c r="Q14" s="57" t="n"/>
      <c r="R14" s="56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IF($I14&gt;0,1,0),
      0
   ),
0))</f>
        <v/>
      </c>
      <c r="S14" s="56">
        <f>IF(OR($A14="Annual Leave",$A15="Annual Leave"),IF($A14="Annual Leave",8,0),0)</f>
        <v/>
      </c>
      <c r="T14" s="58" t="n"/>
      <c r="U14" s="144">
        <f>MAX(0,40-Y14)</f>
        <v/>
      </c>
      <c r="V14" s="151">
        <f>IF(OR($C14="",$D14=""),0,
 IF(OR($A14="Holiday",$A15="Holiday"),0,
 IF(AND(NOT(OR($A14="Annual Leave",$A15="Annual Leave")),$A14="Off day"),0,
  IF($I14+$I15&gt;=8,IF($I14&gt;=8,8,$I14),$I14)
  )))</f>
        <v/>
      </c>
      <c r="W14" s="151">
        <f>MAX(0,V14-U14)</f>
        <v/>
      </c>
      <c r="X14" s="151">
        <f>IF(C14="","",C14-WEEKDAY(C14,1)+1)</f>
        <v/>
      </c>
      <c r="Y14" s="151">
        <f>IF(X14=X14,$L$11,0)</f>
        <v/>
      </c>
      <c r="Z14" s="151" t="n"/>
      <c r="AA14" s="151" t="n"/>
      <c r="AB14" s="151" t="n"/>
      <c r="AC14" s="351" t="n"/>
      <c r="AD14" s="351" t="n"/>
      <c r="AE14" s="351" t="n"/>
      <c r="AF14" s="351" t="n"/>
    </row>
    <row r="15" ht="24" customHeight="1" s="348" thickBot="1">
      <c r="A15" s="147" t="inlineStr">
        <is>
          <t>On Day</t>
        </is>
      </c>
      <c r="B15" s="269" t="n"/>
      <c r="C15" s="89">
        <f>C14</f>
        <v/>
      </c>
      <c r="D15" s="59" t="n"/>
      <c r="E15" s="152">
        <f>IF(D15="", "",
 IF(D15=TIME(0,0,0), 0,
 IF(AND(D15&gt;=TIME(0,0,1), D15&lt;=TIME(2,0,0)), TIME(7,0,0),
 IF(AND(D15&gt;=TIME(6,0,0), D15&lt;=TIME(8,0,0)), TIME(12,0,0),
 IF(AND(D15&gt;TIME(8,0,0), D15&lt;=TIME(13,59,0)), TIME(15,0,0),
 IF(AND(D15&gt;=TIME(14,0,0), D15&lt;=TIME(17,59,0)), TIME(21,0,0),
 IF(AND(D15&gt;=TIME(18,0,0), D15&lt;=TIME(21,59,0)), TIME(0,0,0),
 IF(AND(D15&gt;=TIME(22,0,0), D15&lt;=TIME(23,59,59)), TIME(7,0,0), ""))))))))</f>
        <v/>
      </c>
      <c r="F15" s="153" t="n"/>
      <c r="G15" s="152">
        <f>IF(AND(D15&gt;=TIME(6,0,0),D15&lt;=TIME(8,0,0)),E15,"")</f>
        <v/>
      </c>
      <c r="H15" s="59" t="n"/>
      <c r="I15" s="60">
        <f>ROUND(IF(OR(D15="",E15="",E15=0),0,IF(H15="",MOD(E15-D15,1)*24,MOD(H15-D15,1)*24)),2)</f>
        <v/>
      </c>
      <c r="J15" s="150" t="n"/>
      <c r="K15" s="270" t="n"/>
      <c r="L15" s="271" t="n"/>
      <c r="M15" s="272">
        <f>MAX(0,V15-W15)</f>
        <v/>
      </c>
      <c r="N15" s="61">
        <f>(IF(OR($C15="",$D15=""),0,
 IF(OR($A14="Holiday",$A15="Holiday"),
    IF(ISNUMBER(MATCH(TRIM($B15),{"Phagwah","Good Friday","Easter Monday","Labour Day","Christmas","Eid ul Azha","Romans-2","Globe-12","Neptune P1"},0)),0,$I15),
 IF(AND(NOT(OR($A14="Annual Leave",$A15="Annual Leave")),$A15="Off day"),$I15,
  MAX(0,$I15-$V15)
  ))))+W15</f>
        <v/>
      </c>
      <c r="O15" s="61">
        <f>IF(AND(OR($A14="Holiday",$A15="Holiday"),
        ISNUMBER(MATCH(TRIM($B15),{"Phagwah","Good Friday","Easter Monday","Labour Day","Christmas","Eid ul Azha","Romans-2","Globe-12","Neptune P1"},0))),
   $I15,0)</f>
        <v/>
      </c>
      <c r="P15" s="61">
        <f>IF(OR($O$7="Canteen",$O$7="Head Office"),0,IF($I15&lt;=0,0,IF(AND($I14&lt;=0,OR(TRIM($J15)="Hebrews",TRIM($J15)="Romans",TRIM($J15)="Romans-2",TRIM($J15)="Globe",TRIM($J15)="Globe-12",TRIM($J15)="Neptune P1")),1,0)))</f>
        <v/>
      </c>
      <c r="Q15" s="62" t="n"/>
      <c r="R15" s="61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IF(AND($I14=0,$I15&gt;0),1,0),
      0
   ),
0))</f>
        <v/>
      </c>
      <c r="S15" s="61">
        <f>IF(OR($A14="Annual Leave",$A15="Annual Leave"),IF(AND($A14&lt;&gt;"Annual Leave",$A15="Annual Leave"),8,0),0)</f>
        <v/>
      </c>
      <c r="T15" s="63" t="n"/>
      <c r="U15" s="144">
        <f>MAX(0,40-Y15)</f>
        <v/>
      </c>
      <c r="V15" s="151">
        <f>IF(OR($C15="",$D15=""),0,
 IF(OR($A14="Holiday",$A15="Holiday"),0,
 IF(AND(NOT(OR($A14="Annual Leave",$A15="Annual Leave")),$A15="Off day"),0,
  IF($I14+$I15&gt;=8,IF($I14&gt;=8,0,8-$I14),$I15)
  )))</f>
        <v/>
      </c>
      <c r="W15" s="151">
        <f>MAX(0,V15-U15)</f>
        <v/>
      </c>
      <c r="X15" s="151">
        <f>IF(C15="","",C15-WEEKDAY(C15,1)+1)</f>
        <v/>
      </c>
      <c r="Y15" s="151">
        <f>SUMPRODUCT(($X$14:$X14=X15)*(($V$14:$V14)+($O$14:$O14)))+IF(X15=X14,$L$11,0)</f>
        <v/>
      </c>
      <c r="Z15" s="151" t="n"/>
      <c r="AA15" s="151" t="n"/>
      <c r="AB15" s="151" t="n"/>
      <c r="AC15" s="351" t="n"/>
      <c r="AD15" s="351" t="n"/>
      <c r="AE15" s="351" t="n"/>
      <c r="AF15" s="351" t="n"/>
    </row>
    <row r="16" ht="24" customHeight="1" s="348" thickBot="1">
      <c r="A16" s="154" t="inlineStr">
        <is>
          <t>On Day</t>
        </is>
      </c>
      <c r="B16" s="273" t="n"/>
      <c r="C16" s="90">
        <f>C14+1</f>
        <v/>
      </c>
      <c r="D16" s="8" t="n"/>
      <c r="E16" s="155">
        <f>IF(D16="", "",
 IF(D16=TIME(0,0,0), 0,
 IF(AND(D16&gt;=TIME(0,0,1), D16&lt;=TIME(2,0,0)), TIME(7,0,0),
 IF(AND(D16&gt;=TIME(6,0,0), D16&lt;=TIME(8,0,0)), TIME(12,0,0),
 IF(AND(D16&gt;TIME(8,0,0), D16&lt;=TIME(13,59,0)), TIME(15,0,0),
 IF(AND(D16&gt;=TIME(14,0,0), D16&lt;=TIME(17,59,0)), TIME(21,0,0),
 IF(AND(D16&gt;=TIME(18,0,0), D16&lt;=TIME(21,59,0)), TIME(0,0,0),
 IF(AND(D16&gt;=TIME(22,0,0), D16&lt;=TIME(23,59,59)), TIME(7,0,0), ""))))))))</f>
        <v/>
      </c>
      <c r="F16" s="156" t="n"/>
      <c r="G16" s="155">
        <f>IF(AND(D16&gt;=TIME(6,0,0),D16&lt;=TIME(8,0,0)),E16,"")</f>
        <v/>
      </c>
      <c r="H16" s="8" t="n"/>
      <c r="I16" s="30">
        <f>ROUND(IF(OR(D16="",E16="",E16=0),0,IF(H16="",MOD(E16-D16,1)*24,MOD(H16-D16,1)*24)),2)</f>
        <v/>
      </c>
      <c r="J16" s="157" t="n"/>
      <c r="K16" s="274" t="n"/>
      <c r="L16" s="271" t="n"/>
      <c r="M16" s="275">
        <f>MAX(0,V16-W16)</f>
        <v/>
      </c>
      <c r="N16" s="9">
        <f>(IF(OR($C16="",$D16=""),0,
 IF(OR($A16="Holiday",$A17="Holiday"),
    IF(ISNUMBER(MATCH(TRIM($B16),{"Phagwah","Good Friday","Easter Monday","Labour Day","Christmas","Eid ul Azha","Romans-2","Globe-12","Neptune P1"},0)),0,$I16),
 IF(AND(NOT(OR($A16="Annual Leave",$A17="Annual Leave")),$A16="Off day"),$I16,
  MAX(0,$I16-$V16)
  ))))+W16</f>
        <v/>
      </c>
      <c r="O16" s="9">
        <f>IF(AND(OR($A16="Holiday",$A17="Holiday"),
        ISNUMBER(MATCH(TRIM($B16),{"Phagwah","Good Friday","Easter Monday","Labour Day","Christmas","Eid ul Azha","Romans-2","Globe-12","Neptune P1"},0))),
   $I16,0)</f>
        <v/>
      </c>
      <c r="P16" s="9">
        <f>IF(OR($O$7="Canteen",$O$7="Head Office"),0,IF($I16&lt;=0,0,IF(OR(OR(TRIM($J16)="Hebrews",TRIM($J16)="Romans",TRIM($J16)="Romans-2",TRIM($J16)="Globe",TRIM($J16)="Globe-12",TRIM($J16)="Neptune P1"),AND($I17&gt;0,OR(TRIM($J17)="Hebrews",TRIM($J17)="Romans",TRIM($J17)="Romans-2",TRIM($J17)="Globe",TRIM($J17)="Globe-12",TRIM($J17)="Neptune P1"))),1,0)))</f>
        <v/>
      </c>
      <c r="Q16" s="10" t="n"/>
      <c r="R16" s="9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IF($I16&gt;0,1,0),
      0
   ),
0))</f>
        <v/>
      </c>
      <c r="S16" s="9">
        <f>IF(OR($A16="Annual Leave",$A17="Annual Leave"),IF($A16="Annual Leave",8,0),0)</f>
        <v/>
      </c>
      <c r="T16" s="91" t="n"/>
      <c r="U16" s="144">
        <f>MAX(0,40-Y16)</f>
        <v/>
      </c>
      <c r="V16" s="351">
        <f>IF(OR($C16="",$D16=""),0,
 IF(OR($A16="Holiday",$A17="Holiday"),0,
 IF(AND(NOT(OR($A16="Annual Leave",$A17="Annual Leave")),$A16="Off day"),0,
  IF($I16+$I17&gt;=8,IF($I16&gt;=8,8,$I16),$I16)
  )))</f>
        <v/>
      </c>
      <c r="W16" s="351">
        <f>MAX(0,V16-U16)</f>
        <v/>
      </c>
      <c r="X16" s="351">
        <f>IF(C16="","",C16-WEEKDAY(C16,1)+1)</f>
        <v/>
      </c>
      <c r="Y16" s="351">
        <f>SUMPRODUCT(($X$14:$X15=X16)*(($V$14:$V15)+($O$14:$O15)))+IF(X16=X14,$L$11,0)</f>
        <v/>
      </c>
      <c r="Z16" s="351" t="n"/>
      <c r="AA16" s="351" t="n"/>
      <c r="AB16" s="351" t="n"/>
      <c r="AC16" s="351" t="n"/>
      <c r="AD16" s="351" t="n"/>
      <c r="AE16" s="351" t="n"/>
      <c r="AF16" s="351" t="n"/>
    </row>
    <row r="17" ht="24" customHeight="1" s="348" thickBot="1">
      <c r="A17" s="154" t="inlineStr">
        <is>
          <t>On Day</t>
        </is>
      </c>
      <c r="B17" s="273" t="n"/>
      <c r="C17" s="90">
        <f>C16</f>
        <v/>
      </c>
      <c r="D17" s="276" t="n"/>
      <c r="E17" s="277">
        <f>IF(D17="", "",
 IF(D17=TIME(0,0,0), 0,
 IF(AND(D17&gt;=TIME(0,0,1), D17&lt;=TIME(2,0,0)), TIME(7,0,0),
 IF(AND(D17&gt;=TIME(6,0,0), D17&lt;=TIME(8,0,0)), TIME(12,0,0),
 IF(AND(D17&gt;TIME(8,0,0), D17&lt;=TIME(13,59,0)), TIME(15,0,0),
 IF(AND(D17&gt;=TIME(14,0,0), D17&lt;=TIME(17,59,0)), TIME(21,0,0),
 IF(AND(D17&gt;=TIME(18,0,0), D17&lt;=TIME(21,59,0)), TIME(0,0,0),
 IF(AND(D17&gt;=TIME(22,0,0), D17&lt;=TIME(23,59,59)), TIME(7,0,0), ""))))))))</f>
        <v/>
      </c>
      <c r="F17" s="156" t="n"/>
      <c r="G17" s="277">
        <f>IF(AND(D17&gt;=TIME(6,0,0),D17&lt;=TIME(8,0,0)),E17,"")</f>
        <v/>
      </c>
      <c r="H17" s="276" t="n"/>
      <c r="I17" s="30">
        <f>ROUND(IF(OR(D17="",E17="",E17=0),0,IF(H17="",MOD(E17-D17,1)*24,MOD(H17-D17,1)*24)),2)</f>
        <v/>
      </c>
      <c r="J17" s="158" t="n"/>
      <c r="K17" s="274" t="n"/>
      <c r="L17" s="271" t="n"/>
      <c r="M17" s="275">
        <f>MAX(0,V17-W17)</f>
        <v/>
      </c>
      <c r="N17" s="278">
        <f>(IF(OR($C17="",$D17=""),0,
 IF(OR($A16="Holiday",$A17="Holiday"),
    IF(ISNUMBER(MATCH(TRIM($B17),{"Phagwah","Good Friday","Easter Monday","Labour Day","Christmas","Eid ul Azha","Romans-2","Globe-12","Neptune P1"},0)),0,$I17),
 IF(AND(NOT(OR($A16="Annual Leave",$A17="Annual Leave")),$A17="Off day"),$I17,
  MAX(0,$I17-$V17)
  ))))+W17</f>
        <v/>
      </c>
      <c r="O17" s="278">
        <f>IF(AND(OR($A16="Holiday",$A17="Holiday"),
        ISNUMBER(MATCH(TRIM($B17),{"Phagwah","Good Friday","Easter Monday","Labour Day","Christmas","Eid ul Azha","Romans-2","Globe-12","Neptune P1"},0))),
   $I17,0)</f>
        <v/>
      </c>
      <c r="P17" s="278">
        <f>IF(OR($O$7="Canteen",$O$7="Head Office"),0,IF($I17&lt;=0,0,IF(AND($I16&lt;=0,OR(TRIM($J17)="Hebrews",TRIM($J17)="Romans",TRIM($J17)="Romans-2",TRIM($J17)="Globe",TRIM($J17)="Globe-12",TRIM($J17)="Neptune P1")),1,0)))</f>
        <v/>
      </c>
      <c r="Q17" s="279" t="n"/>
      <c r="R17" s="278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IF(AND($I16=0,$I17&gt;0),1,0),
      0
   ),
0))</f>
        <v/>
      </c>
      <c r="S17" s="278">
        <f>IF(OR($A16="Annual Leave",$A17="Annual Leave"),IF(AND($A16&lt;&gt;"Annual Leave",$A17="Annual Leave"),8,0),0)</f>
        <v/>
      </c>
      <c r="T17" s="280" t="n"/>
      <c r="U17" s="144">
        <f>MAX(0,40-Y17)</f>
        <v/>
      </c>
      <c r="V17" s="351">
        <f>IF(OR($C17="",$D17=""),0,
 IF(OR($A16="Holiday",$A17="Holiday"),0,
 IF(AND(NOT(OR($A16="Annual Leave",$A17="Annual Leave")),$A17="Off day"),0,
  IF($I16+$I17&gt;=8,IF($I16&gt;=8,0,8-$I16),$I17)
  )))</f>
        <v/>
      </c>
      <c r="W17" s="351">
        <f>MAX(0,V17-U17)</f>
        <v/>
      </c>
      <c r="X17" s="351">
        <f>IF(C17="","",C17-WEEKDAY(C17,1)+1)</f>
        <v/>
      </c>
      <c r="Y17" s="351">
        <f>SUMPRODUCT(($X$14:$X16=X17)*(($V$14:$V16)+($O$14:$O16)))+IF(X17=X14,$L$11,0)</f>
        <v/>
      </c>
      <c r="Z17" s="351" t="n"/>
      <c r="AA17" s="351" t="n"/>
      <c r="AB17" s="351" t="n"/>
      <c r="AC17" s="351" t="n"/>
      <c r="AD17" s="351" t="n"/>
      <c r="AE17" s="351" t="n"/>
      <c r="AF17" s="351" t="n"/>
    </row>
    <row r="18" ht="24" customHeight="1" s="348" thickBot="1">
      <c r="A18" s="159" t="inlineStr">
        <is>
          <t>On Day</t>
        </is>
      </c>
      <c r="B18" s="281" t="n"/>
      <c r="C18" s="92">
        <f>C16+1</f>
        <v/>
      </c>
      <c r="D18" s="31" t="n"/>
      <c r="E18" s="160">
        <f>IF(D18="", "",
 IF(D18=TIME(0,0,0), 0,
 IF(AND(D18&gt;=TIME(0,0,1), D18&lt;=TIME(2,0,0)), TIME(7,0,0),
 IF(AND(D18&gt;=TIME(6,0,0), D18&lt;=TIME(8,0,0)), TIME(12,0,0),
 IF(AND(D18&gt;TIME(8,0,0), D18&lt;=TIME(13,59,0)), TIME(15,0,0),
 IF(AND(D18&gt;=TIME(14,0,0), D18&lt;=TIME(17,59,0)), TIME(21,0,0),
 IF(AND(D18&gt;=TIME(18,0,0), D18&lt;=TIME(21,59,0)), TIME(0,0,0),
 IF(AND(D18&gt;=TIME(22,0,0), D18&lt;=TIME(23,59,59)), TIME(7,0,0), ""))))))))</f>
        <v/>
      </c>
      <c r="F18" s="161" t="n"/>
      <c r="G18" s="160">
        <f>IF(AND(D18&gt;=TIME(6,0,0),D18&lt;=TIME(8,0,0)),E18,"")</f>
        <v/>
      </c>
      <c r="H18" s="31" t="n"/>
      <c r="I18" s="32">
        <f>ROUND(IF(OR(D18="",E18="",E18=0),0,IF(H18="",MOD(E18-D18,1)*24,MOD(H18-D18,1)*24)),2)</f>
        <v/>
      </c>
      <c r="J18" s="162" t="n"/>
      <c r="K18" s="282" t="n"/>
      <c r="L18" s="271" t="n"/>
      <c r="M18" s="283">
        <f>MAX(0,V18-W18)</f>
        <v/>
      </c>
      <c r="N18" s="33">
        <f>(IF(OR($C18="",$D18=""),0,
 IF(OR($A18="Holiday",$A19="Holiday"),
    IF(ISNUMBER(MATCH(TRIM($B18),{"Phagwah","Good Friday","Easter Monday","Labour Day","Christmas","Eid ul Azha","Romans-2","Globe-12","Neptune P1"},0)),0,$I18),
 IF(AND(NOT(OR($A18="Annual Leave",$A19="Annual Leave")),$A18="Off day"),$I18,
  MAX(0,$I18-$V18)
  ))))+W18</f>
        <v/>
      </c>
      <c r="O18" s="33">
        <f>IF(AND(OR($A18="Holiday",$A19="Holiday"),
        ISNUMBER(MATCH(TRIM($B18),{"Phagwah","Good Friday","Easter Monday","Labour Day","Christmas","Eid ul Azha","Romans-2","Globe-12","Neptune P1"},0))),
   $I18,0)</f>
        <v/>
      </c>
      <c r="P18" s="33">
        <f>IF(OR($O$7="Canteen",$O$7="Head Office"),0,IF($I18&lt;=0,0,IF(OR(OR(TRIM($J18)="Hebrews",TRIM($J18)="Romans",TRIM($J18)="Romans-2",TRIM($J18)="Globe",TRIM($J18)="Globe-12",TRIM($J18)="Neptune P1"),AND($I19&gt;0,OR(TRIM($J19)="Hebrews",TRIM($J19)="Romans",TRIM($J19)="Romans-2",TRIM($J19)="Globe",TRIM($J19)="Globe-12",TRIM($J19)="Neptune P1"))),1,0)))</f>
        <v/>
      </c>
      <c r="Q18" s="34" t="n"/>
      <c r="R18" s="33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IF($I18&gt;0,1,0),
      0
   ),
0))</f>
        <v/>
      </c>
      <c r="S18" s="33">
        <f>IF(OR($A18="Annual Leave",$A19="Annual Leave"),IF($A18="Annual Leave",8,0),0)</f>
        <v/>
      </c>
      <c r="T18" s="35" t="n"/>
      <c r="U18" s="144">
        <f>MAX(0,40-Y18)</f>
        <v/>
      </c>
      <c r="V18" s="351">
        <f>IF(OR($C18="",$D18=""),0,
 IF(OR($A18="Holiday",$A19="Holiday"),0,
 IF(AND(NOT(OR($A18="Annual Leave",$A19="Annual Leave")),$A18="Off day"),0,
  IF($I18+$I19&gt;=8,IF($I18&gt;=8,8,$I18),$I18)
  )))</f>
        <v/>
      </c>
      <c r="W18" s="351">
        <f>MAX(0,V18-U18)</f>
        <v/>
      </c>
      <c r="X18" s="351">
        <f>IF(C18="","",C18-WEEKDAY(C18,1)+1)</f>
        <v/>
      </c>
      <c r="Y18" s="351">
        <f>SUMPRODUCT(($X$14:$X17=X18)*(($V$14:$V17)+($O$14:$O17)))+IF(X18=X14,$L$11,0)</f>
        <v/>
      </c>
      <c r="Z18" s="351" t="n"/>
      <c r="AA18" s="351" t="n"/>
      <c r="AB18" s="351" t="n"/>
      <c r="AC18" s="351" t="n"/>
      <c r="AD18" s="351" t="n"/>
      <c r="AE18" s="351" t="n"/>
      <c r="AF18" s="351" t="n"/>
    </row>
    <row r="19" ht="24" customHeight="1" s="348" thickBot="1">
      <c r="A19" s="159" t="inlineStr">
        <is>
          <t>On Day</t>
        </is>
      </c>
      <c r="B19" s="281" t="n"/>
      <c r="C19" s="93">
        <f>C18</f>
        <v/>
      </c>
      <c r="D19" s="36" t="n"/>
      <c r="E19" s="163">
        <f>IF(D19="", "",
 IF(D19=TIME(0,0,0), 0,
 IF(AND(D19&gt;=TIME(0,0,1), D19&lt;=TIME(2,0,0)), TIME(7,0,0),
 IF(AND(D19&gt;=TIME(6,0,0), D19&lt;=TIME(8,0,0)), TIME(12,0,0),
 IF(AND(D19&gt;TIME(8,0,0), D19&lt;=TIME(13,59,0)), TIME(15,0,0),
 IF(AND(D19&gt;=TIME(14,0,0), D19&lt;=TIME(17,59,0)), TIME(21,0,0),
 IF(AND(D19&gt;=TIME(18,0,0), D19&lt;=TIME(21,59,0)), TIME(0,0,0),
 IF(AND(D19&gt;=TIME(22,0,0), D19&lt;=TIME(23,59,59)), TIME(7,0,0), ""))))))))</f>
        <v/>
      </c>
      <c r="F19" s="164" t="n"/>
      <c r="G19" s="163">
        <f>IF(AND(D19&gt;=TIME(6,0,0),D19&lt;=TIME(8,0,0)),E19,"")</f>
        <v/>
      </c>
      <c r="H19" s="36" t="n"/>
      <c r="I19" s="37">
        <f>ROUND(IF(OR(D19="",E19="",E19=0),0,IF(H19="",MOD(E19-D19,1)*24,MOD(H19-D19,1)*24)),2)</f>
        <v/>
      </c>
      <c r="J19" s="162" t="n"/>
      <c r="K19" s="282" t="n"/>
      <c r="L19" s="271" t="n"/>
      <c r="M19" s="283">
        <f>MAX(0,V19-W19)</f>
        <v/>
      </c>
      <c r="N19" s="38">
        <f>(IF(OR($C19="",$D19=""),0,
 IF(OR($A18="Holiday",$A19="Holiday"),
    IF(ISNUMBER(MATCH(TRIM($B19),{"Phagwah","Good Friday","Easter Monday","Labour Day","Christmas","Eid ul Azha","Romans-2","Globe-12","Neptune P1"},0)),0,$I19),
 IF(AND(NOT(OR($A18="Annual Leave",$A19="Annual Leave")),$A19="Off day"),$I19,
  MAX(0,$I19-$V19)
  ))))+W19</f>
        <v/>
      </c>
      <c r="O19" s="38">
        <f>IF(AND(OR($A18="Holiday",$A19="Holiday"),
        ISNUMBER(MATCH(TRIM($B19),{"Phagwah","Good Friday","Easter Monday","Labour Day","Christmas","Eid ul Azha","Romans-2","Globe-12","Neptune P1"},0))),
   $I19,0)</f>
        <v/>
      </c>
      <c r="P19" s="38">
        <f>IF(OR($O$7="Canteen",$O$7="Head Office"),0,IF($I19&lt;=0,0,IF(AND($I18&lt;=0,OR(TRIM($J19)="Hebrews",TRIM($J19)="Romans",TRIM($J19)="Romans-2",TRIM($J19)="Globe",TRIM($J19)="Globe-12",TRIM($J19)="Neptune P1")),1,0)))</f>
        <v/>
      </c>
      <c r="Q19" s="39" t="n"/>
      <c r="R19" s="38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IF(AND($I18=0,$I19&gt;0),1,0),
      0
   ),
0))</f>
        <v/>
      </c>
      <c r="S19" s="38">
        <f>IF(OR($A18="Annual Leave",$A19="Annual Leave"),IF(AND($A18&lt;&gt;"Annual Leave",$A19="Annual Leave"),8,0),0)</f>
        <v/>
      </c>
      <c r="T19" s="40" t="n"/>
      <c r="U19" s="144">
        <f>MAX(0,40-Y19)</f>
        <v/>
      </c>
      <c r="V19" s="351">
        <f>IF(OR($C19="",$D19=""),0,
 IF(OR($A18="Holiday",$A19="Holiday"),0,
 IF(AND(NOT(OR($A18="Annual Leave",$A19="Annual Leave")),$A19="Off day"),0,
  IF($I18+$I19&gt;=8,IF($I18&gt;=8,0,8-$I18),$I19)
  )))</f>
        <v/>
      </c>
      <c r="W19" s="351">
        <f>MAX(0,V19-U19)</f>
        <v/>
      </c>
      <c r="X19" s="351">
        <f>IF(C19="","",C19-WEEKDAY(C19,1)+1)</f>
        <v/>
      </c>
      <c r="Y19" s="351">
        <f>SUMPRODUCT(($X$14:$X18=X19)*(($V$14:$V18)+($O$14:$O18)))+IF(X19=X14,$L$11,0)</f>
        <v/>
      </c>
      <c r="Z19" s="351" t="n"/>
      <c r="AA19" s="351" t="n"/>
      <c r="AB19" s="351" t="n"/>
      <c r="AC19" s="351" t="n"/>
      <c r="AD19" s="351" t="n"/>
      <c r="AE19" s="351" t="n"/>
      <c r="AF19" s="351" t="n"/>
    </row>
    <row r="20" ht="24" customHeight="1" s="348" thickBot="1">
      <c r="A20" s="165" t="inlineStr">
        <is>
          <t>On Day</t>
        </is>
      </c>
      <c r="B20" s="284" t="n"/>
      <c r="C20" s="94">
        <f>C18+1</f>
        <v/>
      </c>
      <c r="D20" s="41" t="n"/>
      <c r="E20" s="166">
        <f>IF(D20="", "",
 IF(D20=TIME(0,0,0), 0,
 IF(AND(D20&gt;=TIME(0,0,1), D20&lt;=TIME(2,0,0)), TIME(7,0,0),
 IF(AND(D20&gt;=TIME(6,0,0), D20&lt;=TIME(8,0,0)), TIME(12,0,0),
 IF(AND(D20&gt;TIME(8,0,0), D20&lt;=TIME(13,59,0)), TIME(15,0,0),
 IF(AND(D20&gt;=TIME(14,0,0), D20&lt;=TIME(17,59,0)), TIME(21,0,0),
 IF(AND(D20&gt;=TIME(18,0,0), D20&lt;=TIME(21,59,0)), TIME(0,0,0),
 IF(AND(D20&gt;=TIME(22,0,0), D20&lt;=TIME(23,59,59)), TIME(7,0,0), ""))))))))</f>
        <v/>
      </c>
      <c r="F20" s="167" t="n"/>
      <c r="G20" s="166">
        <f>IF(AND(D20&gt;=TIME(6,0,0),D20&lt;=TIME(8,0,0)),E20,"")</f>
        <v/>
      </c>
      <c r="H20" s="41" t="n"/>
      <c r="I20" s="95">
        <f>ROUND(IF(OR(D20="",E20="",E20=0),0,IF(H20="",MOD(E20-D20,1)*24,MOD(H20-D20,1)*24)),2)</f>
        <v/>
      </c>
      <c r="J20" s="168" t="n"/>
      <c r="K20" s="285" t="n"/>
      <c r="L20" s="271" t="n"/>
      <c r="M20" s="286">
        <f>MAX(0,V20-W20)</f>
        <v/>
      </c>
      <c r="N20" s="42">
        <f>(IF(OR($C20="",$D20=""),0,
 IF(OR($A20="Holiday",$A21="Holiday"),
    IF(ISNUMBER(MATCH(TRIM($B20),{"Phagwah","Good Friday","Easter Monday","Labour Day","Christmas","Eid ul Azha","Romans-2","Globe-12","Neptune P1"},0)),0,$I20),
 IF(AND(NOT(OR($A20="Annual Leave",$A21="Annual Leave")),$A20="Off day"),$I20,
  MAX(0,$I20-$V20)
  ))))+W20</f>
        <v/>
      </c>
      <c r="O20" s="42">
        <f>IF(AND(OR($A20="Holiday",$A21="Holiday"),
        ISNUMBER(MATCH(TRIM($B20),{"Phagwah","Good Friday","Easter Monday","Labour Day","Christmas","Eid ul Azha","Romans-2","Globe-12","Neptune P1"},0))),
   $I20,0)</f>
        <v/>
      </c>
      <c r="P20" s="42">
        <f>IF(OR($O$7="Canteen",$O$7="Head Office"),0,IF($I20&lt;=0,0,IF(OR(OR(TRIM($J20)="Hebrews",TRIM($J20)="Romans",TRIM($J20)="Romans-2",TRIM($J20)="Globe",TRIM($J20)="Globe-12",TRIM($J20)="Neptune P1"),AND($I21&gt;0,OR(TRIM($J21)="Hebrews",TRIM($J21)="Romans",TRIM($J21)="Romans-2",TRIM($J21)="Globe",TRIM($J21)="Globe-12",TRIM($J21)="Neptune P1"))),1,0)))</f>
        <v/>
      </c>
      <c r="Q20" s="43" t="n"/>
      <c r="R20" s="42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IF($I20&gt;0,1,0),
      0
   ),
0))</f>
        <v/>
      </c>
      <c r="S20" s="42">
        <f>IF(OR($A20="Annual Leave",$A21="Annual Leave"),IF($A20="Annual Leave",8,0),0)</f>
        <v/>
      </c>
      <c r="T20" s="96" t="n"/>
      <c r="U20" s="144">
        <f>MAX(0,40-Y20)</f>
        <v/>
      </c>
      <c r="V20" s="351">
        <f>IF(OR($C20="",$D20=""),0,
 IF(OR($A20="Holiday",$A21="Holiday"),0,
 IF(AND(NOT(OR($A20="Annual Leave",$A21="Annual Leave")),$A20="Off day"),0,
  IF($I20+$I21&gt;=8,IF($I20&gt;=8,8,$I20),$I20)
  )))</f>
        <v/>
      </c>
      <c r="W20" s="351">
        <f>MAX(0,V20-U20)</f>
        <v/>
      </c>
      <c r="X20" s="351">
        <f>IF(C20="","",C20-WEEKDAY(C20,1)+1)</f>
        <v/>
      </c>
      <c r="Y20" s="351">
        <f>SUMPRODUCT(($X$14:$X19=X20)*(($V$14:$V19)+($O$14:$O19)))+IF(X20=X14,$L$11,0)</f>
        <v/>
      </c>
      <c r="Z20" s="351" t="n"/>
      <c r="AA20" s="351" t="n"/>
      <c r="AB20" s="351" t="n"/>
      <c r="AC20" s="351" t="n"/>
      <c r="AD20" s="351" t="n"/>
      <c r="AE20" s="351" t="n"/>
      <c r="AF20" s="351" t="n"/>
    </row>
    <row r="21" ht="24" customHeight="1" s="348" thickBot="1">
      <c r="A21" s="165" t="inlineStr">
        <is>
          <t>On Day</t>
        </is>
      </c>
      <c r="B21" s="284" t="n"/>
      <c r="C21" s="94">
        <f>C20</f>
        <v/>
      </c>
      <c r="D21" s="287" t="n"/>
      <c r="E21" s="288">
        <f>IF(D21="", "",
 IF(D21=TIME(0,0,0), 0,
 IF(AND(D21&gt;=TIME(0,0,1), D21&lt;=TIME(2,0,0)), TIME(7,0,0),
 IF(AND(D21&gt;=TIME(6,0,0), D21&lt;=TIME(8,0,0)), TIME(12,0,0),
 IF(AND(D21&gt;TIME(8,0,0), D21&lt;=TIME(13,59,0)), TIME(15,0,0),
 IF(AND(D21&gt;=TIME(14,0,0), D21&lt;=TIME(17,59,0)), TIME(21,0,0),
 IF(AND(D21&gt;=TIME(18,0,0), D21&lt;=TIME(21,59,0)), TIME(0,0,0),
 IF(AND(D21&gt;=TIME(22,0,0), D21&lt;=TIME(23,59,59)), TIME(7,0,0), ""))))))))</f>
        <v/>
      </c>
      <c r="F21" s="167" t="n"/>
      <c r="G21" s="288">
        <f>IF(AND(D21&gt;=TIME(6,0,0),D21&lt;=TIME(8,0,0)),E21,"")</f>
        <v/>
      </c>
      <c r="H21" s="287" t="n"/>
      <c r="I21" s="95">
        <f>ROUND(IF(OR(D21="",E21="",E21=0),0,IF(H21="",MOD(E21-D21,1)*24,MOD(H21-D21,1)*24)),2)</f>
        <v/>
      </c>
      <c r="J21" s="169" t="n"/>
      <c r="K21" s="285" t="n"/>
      <c r="L21" s="271" t="n"/>
      <c r="M21" s="286">
        <f>MAX(0,V21-W21)</f>
        <v/>
      </c>
      <c r="N21" s="289">
        <f>(IF(OR($C21="",$D21=""),0,
 IF(OR($A20="Holiday",$A21="Holiday"),
    IF(ISNUMBER(MATCH(TRIM($B21),{"Phagwah","Good Friday","Easter Monday","Labour Day","Christmas","Eid ul Azha","Romans-2","Globe-12","Neptune P1"},0)),0,$I21),
 IF(AND(NOT(OR($A20="Annual Leave",$A21="Annual Leave")),$A21="Off day"),$I21,
  MAX(0,$I21-$V21)
  ))))+W21</f>
        <v/>
      </c>
      <c r="O21" s="289">
        <f>IF(AND(OR($A20="Holiday",$A21="Holiday"),
        ISNUMBER(MATCH(TRIM($B21),{"Phagwah","Good Friday","Easter Monday","Labour Day","Christmas","Eid ul Azha","Romans-2","Globe-12","Neptune P1"},0))),
   $I21,0)</f>
        <v/>
      </c>
      <c r="P21" s="289">
        <f>IF(OR($O$7="Canteen",$O$7="Head Office"),0,IF($I21&lt;=0,0,IF(AND($I20&lt;=0,OR(TRIM($J21)="Hebrews",TRIM($J21)="Romans",TRIM($J21)="Romans-2",TRIM($J21)="Globe",TRIM($J21)="Globe-12",TRIM($J21)="Neptune P1")),1,0)))</f>
        <v/>
      </c>
      <c r="Q21" s="290" t="n"/>
      <c r="R21" s="289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IF(AND($I20=0,$I21&gt;0),1,0),
      0
   ),
0))</f>
        <v/>
      </c>
      <c r="S21" s="289">
        <f>IF(OR($A20="Annual Leave",$A21="Annual Leave"),IF(AND($A20&lt;&gt;"Annual Leave",$A21="Annual Leave"),8,0),0)</f>
        <v/>
      </c>
      <c r="T21" s="291" t="n"/>
      <c r="U21" s="144">
        <f>MAX(0,40-Y21)</f>
        <v/>
      </c>
      <c r="V21" s="351">
        <f>IF(OR($C21="",$D21=""),0,
 IF(OR($A20="Holiday",$A21="Holiday"),0,
 IF(AND(NOT(OR($A20="Annual Leave",$A21="Annual Leave")),$A21="Off day"),0,
  IF($I20+$I21&gt;=8,IF($I20&gt;=8,0,8-$I20),$I21)
  )))</f>
        <v/>
      </c>
      <c r="W21" s="351">
        <f>MAX(0,V21-U21)</f>
        <v/>
      </c>
      <c r="X21" s="351">
        <f>IF(C21="","",C21-WEEKDAY(C21,1)+1)</f>
        <v/>
      </c>
      <c r="Y21" s="351">
        <f>SUMPRODUCT(($X$14:$X20=X21)*(($V$14:$V20)+($O$14:$O20)))+IF(X21=X14,$L$11,0)</f>
        <v/>
      </c>
      <c r="Z21" s="351" t="n"/>
      <c r="AA21" s="351" t="n"/>
      <c r="AB21" s="351" t="n"/>
      <c r="AC21" s="351" t="n"/>
      <c r="AD21" s="351" t="n"/>
      <c r="AE21" s="351" t="n"/>
      <c r="AF21" s="351" t="n"/>
    </row>
    <row r="22" ht="24" customHeight="1" s="348" thickBot="1">
      <c r="A22" s="170" t="inlineStr">
        <is>
          <t>On Day</t>
        </is>
      </c>
      <c r="B22" s="292" t="n"/>
      <c r="C22" s="97">
        <f>C20+1</f>
        <v/>
      </c>
      <c r="D22" s="44" t="n"/>
      <c r="E22" s="171">
        <f>IF(D22="", "",
 IF(D22=TIME(0,0,0), 0,
 IF(AND(D22&gt;=TIME(0,0,1), D22&lt;=TIME(2,0,0)), TIME(7,0,0),
 IF(AND(D22&gt;=TIME(6,0,0), D22&lt;=TIME(8,0,0)), TIME(12,0,0),
 IF(AND(D22&gt;TIME(8,0,0), D22&lt;=TIME(13,59,0)), TIME(15,0,0),
 IF(AND(D22&gt;=TIME(14,0,0), D22&lt;=TIME(17,59,0)), TIME(21,0,0),
 IF(AND(D22&gt;=TIME(18,0,0), D22&lt;=TIME(21,59,0)), TIME(0,0,0),
 IF(AND(D22&gt;=TIME(22,0,0), D22&lt;=TIME(23,59,59)), TIME(7,0,0), ""))))))))</f>
        <v/>
      </c>
      <c r="F22" s="172" t="n"/>
      <c r="G22" s="171">
        <f>IF(AND(D22&gt;=TIME(6,0,0),D22&lt;=TIME(8,0,0)),E22,"")</f>
        <v/>
      </c>
      <c r="H22" s="44" t="n"/>
      <c r="I22" s="45">
        <f>ROUND(IF(OR(D22="",E22="",E22=0),0,IF(H22="",MOD(E22-D22,1)*24,MOD(H22-D22,1)*24)),2)</f>
        <v/>
      </c>
      <c r="J22" s="173" t="n"/>
      <c r="K22" s="293" t="n"/>
      <c r="L22" s="271" t="n"/>
      <c r="M22" s="294">
        <f>MAX(0,V22-W22)</f>
        <v/>
      </c>
      <c r="N22" s="46">
        <f>(IF(OR($C22="",$D22=""),0,
 IF(OR($A22="Holiday",$A23="Holiday"),
    IF(ISNUMBER(MATCH(TRIM($B22),{"Phagwah","Good Friday","Easter Monday","Labour Day","Christmas","Eid ul Azha","Romans-2","Globe-12","Neptune P1"},0)),0,$I22),
 IF(AND(NOT(OR($A22="Annual Leave",$A23="Annual Leave")),$A22="Off day"),$I22,
  MAX(0,$I22-$V22)
  ))))+W22</f>
        <v/>
      </c>
      <c r="O22" s="46">
        <f>IF(AND(OR($A22="Holiday",$A23="Holiday"),
        ISNUMBER(MATCH(TRIM($B22),{"Phagwah","Good Friday","Easter Monday","Labour Day","Christmas","Eid ul Azha","Romans-2","Globe-12","Neptune P1"},0))),
   $I22,0)</f>
        <v/>
      </c>
      <c r="P22" s="46">
        <f>IF(OR($O$7="Canteen",$O$7="Head Office"),0,IF($I22&lt;=0,0,IF(OR(OR(TRIM($J22)="Hebrews",TRIM($J22)="Romans",TRIM($J22)="Romans-2",TRIM($J22)="Globe",TRIM($J22)="Globe-12",TRIM($J22)="Neptune P1"),AND($I23&gt;0,OR(TRIM($J23)="Hebrews",TRIM($J23)="Romans",TRIM($J23)="Romans-2",TRIM($J23)="Globe",TRIM($J23)="Globe-12",TRIM($J23)="Neptune P1"))),1,0)))</f>
        <v/>
      </c>
      <c r="Q22" s="47" t="n"/>
      <c r="R22" s="46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IF($I22&gt;0,1,0),
      0
   ),
0))</f>
        <v/>
      </c>
      <c r="S22" s="46">
        <f>IF(OR($A22="Annual Leave",$A23="Annual Leave"),IF($A22="Annual Leave",8,0),0)</f>
        <v/>
      </c>
      <c r="T22" s="48" t="n"/>
      <c r="U22" s="144">
        <f>MAX(0,40-Y22)</f>
        <v/>
      </c>
      <c r="V22" s="351">
        <f>IF(OR($C22="",$D22=""),0,
 IF(OR($A22="Holiday",$A23="Holiday"),0,
 IF(AND(NOT(OR($A22="Annual Leave",$A23="Annual Leave")),$A22="Off day"),0,
  IF($I22+$I23&gt;=8,IF($I22&gt;=8,8,$I22),$I22)
  )))</f>
        <v/>
      </c>
      <c r="W22" s="351">
        <f>MAX(0,V22-U22)</f>
        <v/>
      </c>
      <c r="X22" s="351">
        <f>IF(C22="","",C22-WEEKDAY(C22,1)+1)</f>
        <v/>
      </c>
      <c r="Y22" s="351">
        <f>SUMPRODUCT(($X$14:$X21=X22)*(($V$14:$V21)+($O$14:$O21)))+IF(X22=X14,$L$11,0)</f>
        <v/>
      </c>
      <c r="Z22" s="351" t="n"/>
      <c r="AA22" s="351" t="n"/>
      <c r="AB22" s="351" t="n"/>
      <c r="AC22" s="351" t="n"/>
      <c r="AD22" s="351" t="n"/>
      <c r="AE22" s="351" t="n"/>
      <c r="AF22" s="351" t="n"/>
    </row>
    <row r="23" ht="24" customHeight="1" s="348" thickBot="1">
      <c r="A23" s="170" t="inlineStr">
        <is>
          <t>On Day</t>
        </is>
      </c>
      <c r="B23" s="292" t="n"/>
      <c r="C23" s="98">
        <f>C22</f>
        <v/>
      </c>
      <c r="D23" s="49" t="n"/>
      <c r="E23" s="174">
        <f>IF(D23="", "",
 IF(D23=TIME(0,0,0), 0,
 IF(AND(D23&gt;=TIME(0,0,1), D23&lt;=TIME(2,0,0)), TIME(7,0,0),
 IF(AND(D23&gt;=TIME(6,0,0), D23&lt;=TIME(8,0,0)), TIME(12,0,0),
 IF(AND(D23&gt;TIME(8,0,0), D23&lt;=TIME(13,59,0)), TIME(15,0,0),
 IF(AND(D23&gt;=TIME(14,0,0), D23&lt;=TIME(17,59,0)), TIME(21,0,0),
 IF(AND(D23&gt;=TIME(18,0,0), D23&lt;=TIME(21,59,0)), TIME(0,0,0),
 IF(AND(D23&gt;=TIME(22,0,0), D23&lt;=TIME(23,59,59)), TIME(7,0,0), ""))))))))</f>
        <v/>
      </c>
      <c r="F23" s="175" t="n"/>
      <c r="G23" s="174">
        <f>IF(AND(D23&gt;=TIME(6,0,0),D23&lt;=TIME(8,0,0)),E23,"")</f>
        <v/>
      </c>
      <c r="H23" s="49" t="n"/>
      <c r="I23" s="50">
        <f>ROUND(IF(OR(D23="",E23="",E23=0),0,IF(H23="",MOD(E23-D23,1)*24,MOD(H23-D23,1)*24)),2)</f>
        <v/>
      </c>
      <c r="J23" s="173" t="n"/>
      <c r="K23" s="293" t="n"/>
      <c r="L23" s="271" t="n"/>
      <c r="M23" s="294">
        <f>MAX(0,V23-W23)</f>
        <v/>
      </c>
      <c r="N23" s="51">
        <f>(IF(OR($C23="",$D23=""),0,
 IF(OR($A22="Holiday",$A23="Holiday"),
    IF(ISNUMBER(MATCH(TRIM($B23),{"Phagwah","Good Friday","Easter Monday","Labour Day","Christmas","Eid ul Azha","Romans-2","Globe-12","Neptune P1"},0)),0,$I23),
 IF(AND(NOT(OR($A22="Annual Leave",$A23="Annual Leave")),$A23="Off day"),$I23,
  MAX(0,$I23-$V23)
  ))))+W23</f>
        <v/>
      </c>
      <c r="O23" s="51">
        <f>IF(AND(OR($A22="Holiday",$A23="Holiday"),
        ISNUMBER(MATCH(TRIM($B23),{"Phagwah","Good Friday","Easter Monday","Labour Day","Christmas","Eid ul Azha","Romans-2","Globe-12","Neptune P1"},0))),
   $I23,0)</f>
        <v/>
      </c>
      <c r="P23" s="51">
        <f>IF(OR($O$7="Canteen",$O$7="Head Office"),0,IF($I23&lt;=0,0,IF(AND($I22&lt;=0,OR(TRIM($J23)="Hebrews",TRIM($J23)="Romans",TRIM($J23)="Romans-2",TRIM($J23)="Globe",TRIM($J23)="Globe-12",TRIM($J23)="Neptune P1")),1,0)))</f>
        <v/>
      </c>
      <c r="Q23" s="52" t="n"/>
      <c r="R23" s="51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IF(AND($I22=0,$I23&gt;0),1,0),
      0
   ),
0))</f>
        <v/>
      </c>
      <c r="S23" s="51">
        <f>IF(OR($A22="Annual Leave",$A23="Annual Leave"),IF(AND($A22&lt;&gt;"Annual Leave",$A23="Annual Leave"),8,0),0)</f>
        <v/>
      </c>
      <c r="T23" s="53" t="n"/>
      <c r="U23" s="144">
        <f>MAX(0,40-Y23)</f>
        <v/>
      </c>
      <c r="V23" s="351">
        <f>IF(OR($C23="",$D23=""),0,
 IF(OR($A22="Holiday",$A23="Holiday"),0,
 IF(AND(NOT(OR($A22="Annual Leave",$A23="Annual Leave")),$A23="Off day"),0,
  IF($I22+$I23&gt;=8,IF($I22&gt;=8,0,8-$I22),$I23)
  )))</f>
        <v/>
      </c>
      <c r="W23" s="351">
        <f>MAX(0,V23-U23)</f>
        <v/>
      </c>
      <c r="X23" s="351">
        <f>IF(C23="","",C23-WEEKDAY(C23,1)+1)</f>
        <v/>
      </c>
      <c r="Y23" s="351">
        <f>SUMPRODUCT(($X$14:$X22=X23)*(($V$14:$V22)+($O$14:$O22)))+IF(X23=X14,$L$11,0)</f>
        <v/>
      </c>
      <c r="Z23" s="351" t="n"/>
      <c r="AA23" s="351" t="n"/>
      <c r="AB23" s="351" t="n"/>
      <c r="AC23" s="351" t="n"/>
      <c r="AD23" s="351" t="n"/>
      <c r="AE23" s="351" t="n"/>
      <c r="AF23" s="351" t="n"/>
    </row>
    <row r="24" ht="24" customHeight="1" s="348" thickBot="1">
      <c r="A24" s="154" t="inlineStr">
        <is>
          <t>On Day</t>
        </is>
      </c>
      <c r="B24" s="273" t="n"/>
      <c r="C24" s="90">
        <f>C22+1</f>
        <v/>
      </c>
      <c r="D24" s="8" t="n"/>
      <c r="E24" s="155">
        <f>IF(D24="", "",
 IF(D24=TIME(0,0,0), 0,
 IF(AND(D24&gt;=TIME(0,0,1), D24&lt;=TIME(2,0,0)), TIME(7,0,0),
 IF(AND(D24&gt;=TIME(6,0,0), D24&lt;=TIME(8,0,0)), TIME(12,0,0),
 IF(AND(D24&gt;TIME(8,0,0), D24&lt;=TIME(13,59,0)), TIME(15,0,0),
 IF(AND(D24&gt;=TIME(14,0,0), D24&lt;=TIME(17,59,0)), TIME(21,0,0),
 IF(AND(D24&gt;=TIME(18,0,0), D24&lt;=TIME(21,59,0)), TIME(0,0,0),
 IF(AND(D24&gt;=TIME(22,0,0), D24&lt;=TIME(23,59,59)), TIME(7,0,0), ""))))))))</f>
        <v/>
      </c>
      <c r="F24" s="156" t="n"/>
      <c r="G24" s="155">
        <f>IF(AND(D24&gt;=TIME(6,0,0),D24&lt;=TIME(8,0,0)),E24,"")</f>
        <v/>
      </c>
      <c r="H24" s="8" t="n"/>
      <c r="I24" s="30">
        <f>ROUND(IF(OR(D24="",E24="",E24=0),0,IF(H24="",MOD(E24-D24,1)*24,MOD(H24-D24,1)*24)),2)</f>
        <v/>
      </c>
      <c r="J24" s="157" t="n"/>
      <c r="K24" s="274" t="n"/>
      <c r="L24" s="271" t="n"/>
      <c r="M24" s="275">
        <f>MAX(0,V24-W24)</f>
        <v/>
      </c>
      <c r="N24" s="9">
        <f>(IF(OR($C24="",$D24=""),0,
 IF(OR($A24="Holiday",$A25="Holiday"),
    IF(ISNUMBER(MATCH(TRIM($B24),{"Phagwah","Good Friday","Easter Monday","Labour Day","Christmas","Eid ul Azha","Romans-2","Globe-12","Neptune P1"},0)),0,$I24),
 IF(AND(NOT(OR($A24="Annual Leave",$A25="Annual Leave")),$A24="Off day"),$I24,
  MAX(0,$I24-$V24)
  ))))+W24</f>
        <v/>
      </c>
      <c r="O24" s="9">
        <f>IF(AND(OR($A24="Holiday",$A25="Holiday"),
        ISNUMBER(MATCH(TRIM($B24),{"Phagwah","Good Friday","Easter Monday","Labour Day","Christmas","Eid ul Azha","Romans-2","Globe-12","Neptune P1"},0))),
   $I24,0)</f>
        <v/>
      </c>
      <c r="P24" s="9">
        <f>IF(OR($O$7="Canteen",$O$7="Head Office"),0,IF($I24&lt;=0,0,IF(OR(OR(TRIM($J24)="Hebrews",TRIM($J24)="Romans",TRIM($J24)="Romans-2",TRIM($J24)="Globe",TRIM($J24)="Globe-12",TRIM($J24)="Neptune P1"),AND($I25&gt;0,OR(TRIM($J25)="Hebrews",TRIM($J25)="Romans",TRIM($J25)="Romans-2",TRIM($J25)="Globe",TRIM($J25)="Globe-12",TRIM($J25)="Neptune P1"))),1,0)))</f>
        <v/>
      </c>
      <c r="Q24" s="10" t="n"/>
      <c r="R24" s="9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IF($I24&gt;0,1,0),
      0
   ),
0))</f>
        <v/>
      </c>
      <c r="S24" s="9">
        <f>IF(OR($A24="Annual Leave",$A25="Annual Leave"),IF($A24="Annual Leave",8,0),0)</f>
        <v/>
      </c>
      <c r="T24" s="91" t="n"/>
      <c r="U24" s="144">
        <f>MAX(0,40-Y24)</f>
        <v/>
      </c>
      <c r="V24" s="351">
        <f>IF(OR($C24="",$D24=""),0,
 IF(OR($A24="Holiday",$A25="Holiday"),0,
 IF(AND(NOT(OR($A24="Annual Leave",$A25="Annual Leave")),$A24="Off day"),0,
  IF($I24+$I25&gt;=8,IF($I24&gt;=8,8,$I24),$I24)
  )))</f>
        <v/>
      </c>
      <c r="W24" s="351">
        <f>MAX(0,V24-U24)</f>
        <v/>
      </c>
      <c r="X24" s="351">
        <f>IF(C24="","",C24-WEEKDAY(C24,1)+1)</f>
        <v/>
      </c>
      <c r="Y24" s="351">
        <f>SUMPRODUCT(($X$14:$X23=X24)*(($V$14:$V23)+($O$14:$O23)))+IF(X24=X14,$L$11,0)</f>
        <v/>
      </c>
      <c r="Z24" s="351" t="n"/>
      <c r="AA24" s="351" t="n"/>
      <c r="AB24" s="351" t="n"/>
      <c r="AC24" s="351" t="n"/>
      <c r="AD24" s="351" t="n"/>
      <c r="AE24" s="351" t="n"/>
      <c r="AF24" s="351" t="n"/>
    </row>
    <row r="25" ht="24" customHeight="1" s="348" thickBot="1">
      <c r="A25" s="154" t="inlineStr">
        <is>
          <t>On Day</t>
        </is>
      </c>
      <c r="B25" s="273" t="n"/>
      <c r="C25" s="90">
        <f>C24</f>
        <v/>
      </c>
      <c r="D25" s="276" t="n"/>
      <c r="E25" s="277">
        <f>IF(D25="", "",
 IF(D25=TIME(0,0,0), 0,
 IF(AND(D25&gt;=TIME(0,0,1), D25&lt;=TIME(2,0,0)), TIME(7,0,0),
 IF(AND(D25&gt;=TIME(6,0,0), D25&lt;=TIME(8,0,0)), TIME(12,0,0),
 IF(AND(D25&gt;TIME(8,0,0), D25&lt;=TIME(13,59,0)), TIME(15,0,0),
 IF(AND(D25&gt;=TIME(14,0,0), D25&lt;=TIME(17,59,0)), TIME(21,0,0),
 IF(AND(D25&gt;=TIME(18,0,0), D25&lt;=TIME(21,59,0)), TIME(0,0,0),
 IF(AND(D25&gt;=TIME(22,0,0), D25&lt;=TIME(23,59,59)), TIME(7,0,0), ""))))))))</f>
        <v/>
      </c>
      <c r="F25" s="156" t="n"/>
      <c r="G25" s="277">
        <f>IF(AND(D25&gt;=TIME(6,0,0),D25&lt;=TIME(8,0,0)),E25,"")</f>
        <v/>
      </c>
      <c r="H25" s="276" t="n"/>
      <c r="I25" s="30">
        <f>ROUND(IF(OR(D25="",E25="",E25=0),0,IF(H25="",MOD(E25-D25,1)*24,MOD(H25-D25,1)*24)),2)</f>
        <v/>
      </c>
      <c r="J25" s="158" t="n"/>
      <c r="K25" s="274" t="n"/>
      <c r="L25" s="271" t="n"/>
      <c r="M25" s="275">
        <f>MAX(0,V25-W25)</f>
        <v/>
      </c>
      <c r="N25" s="278">
        <f>(IF(OR($C25="",$D25=""),0,
 IF(OR($A24="Holiday",$A25="Holiday"),
    IF(ISNUMBER(MATCH(TRIM($B25),{"Phagwah","Good Friday","Easter Monday","Labour Day","Christmas","Eid ul Azha","Romans-2","Globe-12","Neptune P1"},0)),0,$I25),
 IF(AND(NOT(OR($A24="Annual Leave",$A25="Annual Leave")),$A25="Off day"),$I25,
  MAX(0,$I25-$V25)
  ))))+W25</f>
        <v/>
      </c>
      <c r="O25" s="278">
        <f>IF(AND(OR($A24="Holiday",$A25="Holiday"),
        ISNUMBER(MATCH(TRIM($B25),{"Phagwah","Good Friday","Easter Monday","Labour Day","Christmas","Eid ul Azha","Romans-2","Globe-12","Neptune P1"},0))),
   $I25,0)</f>
        <v/>
      </c>
      <c r="P25" s="278">
        <f>IF(OR($O$7="Canteen",$O$7="Head Office"),0,IF($I25&lt;=0,0,IF(AND($I24&lt;=0,OR(TRIM($J25)="Hebrews",TRIM($J25)="Romans",TRIM($J25)="Romans-2",TRIM($J25)="Globe",TRIM($J25)="Globe-12",TRIM($J25)="Neptune P1")),1,0)))</f>
        <v/>
      </c>
      <c r="Q25" s="279" t="n"/>
      <c r="R25" s="278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IF(AND($I24=0,$I25&gt;0),1,0),
      0
   ),
0))</f>
        <v/>
      </c>
      <c r="S25" s="278">
        <f>IF(OR($A24="Annual Leave",$A25="Annual Leave"),IF(AND($A24&lt;&gt;"Annual Leave",$A25="Annual Leave"),8,0),0)</f>
        <v/>
      </c>
      <c r="T25" s="280" t="n"/>
      <c r="U25" s="144">
        <f>MAX(0,40-Y25)</f>
        <v/>
      </c>
      <c r="V25" s="351">
        <f>IF(OR($C25="",$D25=""),0,
 IF(OR($A24="Holiday",$A25="Holiday"),0,
 IF(AND(NOT(OR($A24="Annual Leave",$A25="Annual Leave")),$A25="Off day"),0,
  IF($I24+$I25&gt;=8,IF($I24&gt;=8,0,8-$I24),$I25)
  )))</f>
        <v/>
      </c>
      <c r="W25" s="351">
        <f>MAX(0,V25-U25)</f>
        <v/>
      </c>
      <c r="X25" s="351">
        <f>IF(C25="","",C25-WEEKDAY(C25,1)+1)</f>
        <v/>
      </c>
      <c r="Y25" s="351">
        <f>SUMPRODUCT(($X$14:$X24=X25)*(($V$14:$V24)+($O$14:$O24)))+IF(X25=X14,$L$11,0)</f>
        <v/>
      </c>
      <c r="Z25" s="351" t="n"/>
      <c r="AA25" s="351" t="n"/>
      <c r="AB25" s="351" t="n"/>
      <c r="AC25" s="351" t="n"/>
      <c r="AD25" s="351" t="n"/>
      <c r="AE25" s="351" t="n"/>
      <c r="AF25" s="351" t="n"/>
    </row>
    <row r="26" ht="24" customHeight="1" s="348" thickBot="1">
      <c r="A26" s="159" t="inlineStr">
        <is>
          <t>On Day</t>
        </is>
      </c>
      <c r="B26" s="281" t="n"/>
      <c r="C26" s="92">
        <f>C24+1</f>
        <v/>
      </c>
      <c r="D26" s="31" t="n"/>
      <c r="E26" s="160">
        <f>IF(D26="", "",
 IF(D26=TIME(0,0,0), 0,
 IF(AND(D26&gt;=TIME(0,0,1), D26&lt;=TIME(2,0,0)), TIME(7,0,0),
 IF(AND(D26&gt;=TIME(6,0,0), D26&lt;=TIME(8,0,0)), TIME(12,0,0),
 IF(AND(D26&gt;TIME(8,0,0), D26&lt;=TIME(13,59,0)), TIME(15,0,0),
 IF(AND(D26&gt;=TIME(14,0,0), D26&lt;=TIME(17,59,0)), TIME(21,0,0),
 IF(AND(D26&gt;=TIME(18,0,0), D26&lt;=TIME(21,59,0)), TIME(0,0,0),
 IF(AND(D26&gt;=TIME(22,0,0), D26&lt;=TIME(23,59,59)), TIME(7,0,0), ""))))))))</f>
        <v/>
      </c>
      <c r="F26" s="161" t="n"/>
      <c r="G26" s="160">
        <f>IF(AND(D26&gt;=TIME(6,0,0),D26&lt;=TIME(8,0,0)),E26,"")</f>
        <v/>
      </c>
      <c r="H26" s="31" t="n"/>
      <c r="I26" s="32">
        <f>ROUND(IF(OR(D26="",E26="",E26=0),0,IF(H26="",MOD(E26-D26,1)*24,MOD(H26-D26,1)*24)),2)</f>
        <v/>
      </c>
      <c r="J26" s="162" t="n"/>
      <c r="K26" s="282" t="n"/>
      <c r="L26" s="271" t="n"/>
      <c r="M26" s="283">
        <f>MAX(0,V26-W26)</f>
        <v/>
      </c>
      <c r="N26" s="33">
        <f>(IF(OR($C26="",$D26=""),0,
 IF(OR($A26="Holiday",$A27="Holiday"),
    IF(ISNUMBER(MATCH(TRIM($B26),{"Phagwah","Good Friday","Easter Monday","Labour Day","Christmas","Eid ul Azha","Romans-2","Globe-12","Neptune P1"},0)),0,$I26),
 IF(AND(NOT(OR($A26="Annual Leave",$A27="Annual Leave")),$A26="Off day"),$I26,
  MAX(0,$I26-$V26)
  ))))+W26</f>
        <v/>
      </c>
      <c r="O26" s="33">
        <f>IF(AND(OR($A26="Holiday",$A27="Holiday"),
        ISNUMBER(MATCH(TRIM($B26),{"Phagwah","Good Friday","Easter Monday","Labour Day","Christmas","Eid ul Azha","Romans-2","Globe-12","Neptune P1"},0))),
   $I26,0)</f>
        <v/>
      </c>
      <c r="P26" s="33">
        <f>IF(OR($O$7="Canteen",$O$7="Head Office"),0,IF($I26&lt;=0,0,IF(OR(OR(TRIM($J26)="Hebrews",TRIM($J26)="Romans",TRIM($J26)="Romans-2",TRIM($J26)="Globe",TRIM($J26)="Globe-12",TRIM($J26)="Neptune P1"),AND($I27&gt;0,OR(TRIM($J27)="Hebrews",TRIM($J27)="Romans",TRIM($J27)="Romans-2",TRIM($J27)="Globe",TRIM($J27)="Globe-12",TRIM($J27)="Neptune P1"))),1,0)))</f>
        <v/>
      </c>
      <c r="Q26" s="34" t="n"/>
      <c r="R26" s="33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IF($I26&gt;0,1,0),
      0
   ),
0))</f>
        <v/>
      </c>
      <c r="S26" s="33">
        <f>IF(OR($A26="Annual Leave",$A27="Annual Leave"),IF($A26="Annual Leave",8,0),0)</f>
        <v/>
      </c>
      <c r="T26" s="35" t="n"/>
      <c r="U26" s="144">
        <f>MAX(0,40-Y26)</f>
        <v/>
      </c>
      <c r="V26" s="351">
        <f>IF(OR($C26="",$D26=""),0,
 IF(OR($A26="Holiday",$A27="Holiday"),0,
 IF(AND(NOT(OR($A26="Annual Leave",$A27="Annual Leave")),$A26="Off day"),0,
  IF($I26+$I27&gt;=8,IF($I26&gt;=8,8,$I26),$I26)
  )))</f>
        <v/>
      </c>
      <c r="W26" s="351">
        <f>MAX(0,V26-U26)</f>
        <v/>
      </c>
      <c r="X26" s="351">
        <f>IF(C26="","",C26-WEEKDAY(C26,1)+1)</f>
        <v/>
      </c>
      <c r="Y26" s="351">
        <f>SUMPRODUCT(($X$14:$X25=X26)*(($V$14:$V25)+($O$14:$O25)))+IF(X26=X14,$L$11,0)</f>
        <v/>
      </c>
      <c r="Z26" s="351" t="n"/>
      <c r="AA26" s="351" t="n"/>
      <c r="AB26" s="351" t="n"/>
      <c r="AC26" s="351" t="n"/>
      <c r="AD26" s="351" t="n"/>
      <c r="AE26" s="351" t="n"/>
      <c r="AF26" s="351" t="n"/>
    </row>
    <row r="27" ht="24" customHeight="1" s="348" thickBot="1">
      <c r="A27" s="159" t="inlineStr">
        <is>
          <t>On Day</t>
        </is>
      </c>
      <c r="B27" s="281" t="n"/>
      <c r="C27" s="93">
        <f>C26</f>
        <v/>
      </c>
      <c r="D27" s="36" t="n"/>
      <c r="E27" s="163">
        <f>IF(D27="", "",
 IF(D27=TIME(0,0,0), 0,
 IF(AND(D27&gt;=TIME(0,0,1), D27&lt;=TIME(2,0,0)), TIME(7,0,0),
 IF(AND(D27&gt;=TIME(6,0,0), D27&lt;=TIME(8,0,0)), TIME(12,0,0),
 IF(AND(D27&gt;TIME(8,0,0), D27&lt;=TIME(13,59,0)), TIME(15,0,0),
 IF(AND(D27&gt;=TIME(14,0,0), D27&lt;=TIME(17,59,0)), TIME(21,0,0),
 IF(AND(D27&gt;=TIME(18,0,0), D27&lt;=TIME(21,59,0)), TIME(0,0,0),
 IF(AND(D27&gt;=TIME(22,0,0), D27&lt;=TIME(23,59,59)), TIME(7,0,0), ""))))))))</f>
        <v/>
      </c>
      <c r="F27" s="164" t="n"/>
      <c r="G27" s="163">
        <f>IF(AND(D27&gt;=TIME(6,0,0),D27&lt;=TIME(8,0,0)),E27,"")</f>
        <v/>
      </c>
      <c r="H27" s="36" t="n"/>
      <c r="I27" s="37">
        <f>ROUND(IF(OR(D27="",E27="",E27=0),0,IF(H27="",MOD(E27-D27,1)*24,MOD(H27-D27,1)*24)),2)</f>
        <v/>
      </c>
      <c r="J27" s="162" t="n"/>
      <c r="K27" s="282" t="n"/>
      <c r="L27" s="271" t="n"/>
      <c r="M27" s="283">
        <f>MAX(0,V27-W27)</f>
        <v/>
      </c>
      <c r="N27" s="38">
        <f>(IF(OR($C27="",$D27=""),0,
 IF(OR($A26="Holiday",$A27="Holiday"),
    IF(ISNUMBER(MATCH(TRIM($B27),{"Phagwah","Good Friday","Easter Monday","Labour Day","Christmas","Eid ul Azha","Romans-2","Globe-12","Neptune P1"},0)),0,$I27),
 IF(AND(NOT(OR($A26="Annual Leave",$A27="Annual Leave")),$A27="Off day"),$I27,
  MAX(0,$I27-$V27)
  ))))+W27</f>
        <v/>
      </c>
      <c r="O27" s="38">
        <f>IF(AND(OR($A26="Holiday",$A27="Holiday"),
        ISNUMBER(MATCH(TRIM($B27),{"Phagwah","Good Friday","Easter Monday","Labour Day","Christmas","Eid ul Azha","Romans-2","Globe-12","Neptune P1"},0))),
   $I27,0)</f>
        <v/>
      </c>
      <c r="P27" s="38">
        <f>IF(OR($O$7="Canteen",$O$7="Head Office"),0,IF($I27&lt;=0,0,IF(AND($I26&lt;=0,OR(TRIM($J27)="Hebrews",TRIM($J27)="Romans",TRIM($J27)="Romans-2",TRIM($J27)="Globe",TRIM($J27)="Globe-12",TRIM($J27)="Neptune P1")),1,0)))</f>
        <v/>
      </c>
      <c r="Q27" s="39" t="n"/>
      <c r="R27" s="38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IF(AND($I26=0,$I27&gt;0),1,0),
      0
   ),
0))</f>
        <v/>
      </c>
      <c r="S27" s="38">
        <f>IF(OR($A26="Annual Leave",$A27="Annual Leave"),IF(AND($A26&lt;&gt;"Annual Leave",$A27="Annual Leave"),8,0),0)</f>
        <v/>
      </c>
      <c r="T27" s="40" t="n"/>
      <c r="U27" s="144">
        <f>MAX(0,40-Y27)</f>
        <v/>
      </c>
      <c r="V27" s="351">
        <f>IF(OR($C27="",$D27=""),0,
 IF(OR($A26="Holiday",$A27="Holiday"),0,
 IF(AND(NOT(OR($A26="Annual Leave",$A27="Annual Leave")),$A27="Off day"),0,
  IF($I26+$I27&gt;=8,IF($I26&gt;=8,0,8-$I26),$I27)
  )))</f>
        <v/>
      </c>
      <c r="W27" s="351">
        <f>MAX(0,V27-U27)</f>
        <v/>
      </c>
      <c r="X27" s="351">
        <f>IF(C27="","",C27-WEEKDAY(C27,1)+1)</f>
        <v/>
      </c>
      <c r="Y27" s="351">
        <f>SUMPRODUCT(($X$14:$X26=X27)*(($V$14:$V26)+($O$14:$O26)))+IF(X27=X14,$L$11,0)</f>
        <v/>
      </c>
      <c r="Z27" s="351" t="n"/>
      <c r="AA27" s="351" t="n"/>
      <c r="AB27" s="351" t="n"/>
      <c r="AC27" s="351" t="n"/>
      <c r="AD27" s="351" t="n"/>
      <c r="AE27" s="351" t="n"/>
      <c r="AF27" s="351" t="n"/>
    </row>
    <row r="28" ht="24" customHeight="1" s="348" thickBot="1">
      <c r="A28" s="176" t="n"/>
      <c r="B28" s="176" t="n"/>
      <c r="C28" s="145" t="n"/>
      <c r="D28" s="6" t="n"/>
      <c r="E28" s="14" t="n"/>
      <c r="F28" s="6" t="n"/>
      <c r="G28" s="6" t="n"/>
      <c r="H28" s="336" t="n"/>
      <c r="I28" s="351" t="n"/>
      <c r="J28" s="336" t="n"/>
      <c r="K28" s="336" t="n"/>
      <c r="L28" s="336" t="n"/>
      <c r="M28" s="99">
        <f>MAX(0,V28-W28)</f>
        <v/>
      </c>
      <c r="N28" s="99">
        <f>(IF(OR($C28="",$D28=""),0,
 IF(OR($A28="Holiday",$A29="Holiday"),
    IF(ISNUMBER(MATCH(TRIM($B28),{"Phagwah","Good Friday","Easter Monday","Labour Day","Christmas","Eid ul Azha","Romans-2","Globe-12","Neptune P1"},0)),0,$I28),
 IF(AND(NOT(OR($A28="Annual Leave",$A29="Annual Leave")),$A28="Off day"),$I28,
  MAX(0,$I28-$V28)
  ))))+W28</f>
        <v/>
      </c>
      <c r="O28" s="99">
        <f>IF(AND(OR($A28="Holiday",$A29="Holiday"),
        ISNUMBER(MATCH(TRIM($B28),{"Phagwah","Good Friday","Easter Monday","Labour Day","Christmas","Eid ul Azha","Romans-2","Globe-12","Neptune P1"},0))),
   $I28,0)</f>
        <v/>
      </c>
      <c r="P28" s="99">
        <f>IF(OR($O$7="Canteen",$O$7="Head Office"),0,IF($I28&lt;=0,0,IF(OR(OR(TRIM($J28)="Hebrews",TRIM($J28)="Romans",TRIM($J28)="Romans-2",TRIM($J28)="Globe",TRIM($J28)="Globe-12",TRIM($J28)="Neptune P1"),AND($I29&gt;0,OR(TRIM($J29)="Hebrews",TRIM($J29)="Romans",TRIM($J29)="Romans-2",TRIM($J29)="Globe",TRIM($J29)="Globe-12",TRIM($J29)="Neptune P1"))),1,0)))</f>
        <v/>
      </c>
      <c r="Q28" s="178" t="n"/>
      <c r="R28" s="15" t="n"/>
      <c r="S28" s="99">
        <f>IF(OR($A28="Annual Leave",$A29="Annual Leave"),IF($A28="Annual Leave",8,0),0)</f>
        <v/>
      </c>
      <c r="T28" s="100">
        <f>SUM(T14:T27)</f>
        <v/>
      </c>
      <c r="U28" s="144">
        <f>MAX(0,40-Y28)</f>
        <v/>
      </c>
      <c r="V28" s="351">
        <f>IF(OR($C28="",$D28=""),0,
 IF(OR($A28="Holiday",$A29="Holiday"),0,
 IF(AND(NOT(OR($A28="Annual Leave",$A29="Annual Leave")),$A28="Off day"),0,
  IF($I28+$I29&gt;=8,IF($I28&gt;=8,8,$I28),$I28)
  )))</f>
        <v/>
      </c>
      <c r="W28" s="351">
        <f>MAX(0,V28-U28)</f>
        <v/>
      </c>
      <c r="X28" s="351">
        <f>IF(C28="","",C28-WEEKDAY(C28,1)+1)</f>
        <v/>
      </c>
      <c r="Y28" s="351">
        <f>SUMPRODUCT(($X$14:$X27=X28)*(($V$14:$V27)+($O$14:$O27)))+IF(X28=X14,$L$11,0)</f>
        <v/>
      </c>
      <c r="Z28" s="351" t="n"/>
      <c r="AA28" s="351" t="n"/>
      <c r="AB28" s="351" t="n"/>
      <c r="AC28" s="351" t="n"/>
      <c r="AD28" s="351" t="n"/>
      <c r="AE28" s="351" t="n"/>
      <c r="AF28" s="351" t="n"/>
    </row>
    <row r="29" hidden="1" ht="15.75" customHeight="1" s="348" thickBot="1">
      <c r="A29" s="179" t="n"/>
      <c r="B29" s="176" t="n"/>
      <c r="C29" s="145" t="n"/>
      <c r="D29" s="6" t="n"/>
      <c r="E29" s="295">
        <f>IF(D29="", "",
 IF(D29=TIME(0,0,0), 0,
 IF(AND(D29&gt;=TIME(0,0,1), D29&lt;=TIME(2,0,0)), TIME(7,0,0),
 IF(AND(D29&gt;=TIME(6,0,0), D29&lt;=TIME(8,0,0)), TIME(12,0,0),
 IF(AND(D29&gt;TIME(8,0,0), D29&lt;=TIME(13,59,0)), TIME(15,0,0),
 IF(AND(D29&gt;=TIME(14,0,0), D29&lt;=TIME(17,59,0)), TIME(21,0,0),
 IF(AND(D29&gt;=TIME(18,0,0), D29&lt;=TIME(21,59,0)), TIME(0,0,0),
 IF(AND(D29&gt;=TIME(22,0,0), D29&lt;=TIME(23,59,59)), TIME(7,0,0), ""))))))))</f>
        <v/>
      </c>
      <c r="F29" s="6" t="n"/>
      <c r="G29" s="6" t="n"/>
      <c r="H29" s="6" t="n"/>
      <c r="I29" s="6" t="n"/>
      <c r="J29" s="6" t="n"/>
      <c r="K29" s="6" t="n"/>
      <c r="L29" s="6" t="n"/>
      <c r="M29" s="4">
        <f>MAX(0,V29-W29)</f>
        <v/>
      </c>
      <c r="N29" s="4">
        <f>(IF(OR($C29="",$D29=""),0,
 IF(OR($A28="Holiday",$A29="Holiday"),
    IF(ISNUMBER(MATCH(TRIM($B29),{"Phagwah","Good Friday","Easter Monday","Labour Day","Christmas","Eid ul Azha","Romans-2","Globe-12","Neptune P1"},0)),0,$I29),
 IF(AND(NOT(OR($A28="Annual Leave",$A29="Annual Leave")),$A29="Off day"),$I29,
  MAX(0,$I29-$V29)
  ))))+W29</f>
        <v/>
      </c>
      <c r="O29" s="4">
        <f>IF(AND(OR($A28="Holiday",$A29="Holiday"),
        ISNUMBER(MATCH(TRIM($B29),{"Phagwah","Good Friday","Easter Monday","Labour Day","Christmas","Eid ul Azha","Romans-2","Globe-12","Neptune P1"},0))),
   $I29,0)</f>
        <v/>
      </c>
      <c r="P29" s="4">
        <f>IF(OR($O$7="Canteen",$O$7="Head Office"),0,IF($I29&lt;=0,0,IF(AND($I28&lt;=0,OR(TRIM($J29)="Hebrews",TRIM($J29)="Romans",TRIM($J29)="Romans-2",TRIM($J29)="Globe",TRIM($J29)="Globe-12",TRIM($J29)="Neptune P1")),1,0)))</f>
        <v/>
      </c>
      <c r="Q29" s="6" t="n"/>
      <c r="R29" s="296">
        <f>IF(OR($O$7="Canteen",$O$7="Head Office"),0,IF(
  AND(
    SUMIFS(I:I, C:C, C29) &gt;= 8,
    COUNTIFS(C$14:C29, C29)=1,
    OR(
      TEXT(D29,"hh:mm:ss")="07:00:00",
      TEXT(D29,"hh:mm:ss")="15:00:00",
      TEXT(D29,"hh:mm:ss")="23:00:00",
      TEXT(D30,"hh:mm:ss")="07:00:00",
      TEXT(D30,"hh:mm:ss")="15:00:00",
      TEXT(D30,"hh:mm:ss")="23:00:00"
    )
  ),
  1,
  0
))</f>
        <v/>
      </c>
      <c r="S29" s="4">
        <f>IF(OR($A28="Annual Leave",$A29="Annual Leave"),IF(AND($A28&lt;&gt;"Annual Leave",$A29="Annual Leave"),8,0),0)</f>
        <v/>
      </c>
      <c r="T29" s="146" t="n"/>
      <c r="U29" s="351">
        <f>MAX(0,40-Y29)</f>
        <v/>
      </c>
      <c r="V29" s="351">
        <f>IF(OR($C29="",$D29=""),0,
 IF(OR($A28="Holiday",$A29="Holiday"),0,
 IF(AND(NOT(OR($A28="Annual Leave",$A29="Annual Leave")),$A29="Off day"),0,
  IF($I28+$I29&gt;=8,IF($I28&gt;=8,0,8-$I28),$I29)
  )))</f>
        <v/>
      </c>
      <c r="W29" s="351">
        <f>MAX(0,V29-U29)</f>
        <v/>
      </c>
      <c r="X29" s="351">
        <f>IF(C29="","",C29-WEEKDAY(C29,1)+1)</f>
        <v/>
      </c>
      <c r="Y29" s="351">
        <f>SUMPRODUCT(($X$14:$X28=X29)*(($V$14:$V28)+($O$14:$O28)))+IF(X29=X14,$L$11,0)</f>
        <v/>
      </c>
      <c r="Z29" s="351" t="n"/>
      <c r="AA29" s="351" t="n"/>
      <c r="AB29" s="351" t="n"/>
      <c r="AC29" s="351" t="n"/>
      <c r="AD29" s="351" t="n"/>
      <c r="AE29" s="351" t="n"/>
      <c r="AF29" s="351" t="n"/>
    </row>
    <row r="30" ht="24" customHeight="1" s="348" thickBot="1">
      <c r="A30" s="147" t="inlineStr">
        <is>
          <t>On Day</t>
        </is>
      </c>
      <c r="B30" s="180" t="n"/>
      <c r="C30" s="88">
        <f>C27+1</f>
        <v/>
      </c>
      <c r="D30" s="54" t="n"/>
      <c r="E30" s="148">
        <f>IF(D30="", "",
 IF(D30=TIME(0,0,0), 0,
 IF(AND(D30&gt;=TIME(0,0,1), D30&lt;=TIME(2,0,0)), TIME(7,0,0),
 IF(AND(D30&gt;=TIME(6,0,0), D30&lt;=TIME(8,0,0)), TIME(12,0,0),
 IF(AND(D30&gt;TIME(8,0,0), D30&lt;=TIME(13,59,0)), TIME(15,0,0),
 IF(AND(D30&gt;=TIME(14,0,0), D30&lt;=TIME(17,59,0)), TIME(21,0,0),
 IF(AND(D30&gt;=TIME(18,0,0), D30&lt;=TIME(21,59,0)), TIME(0,0,0),
 IF(AND(D30&gt;=TIME(22,0,0), D30&lt;=TIME(23,59,59)), TIME(7,0,0), ""))))))))</f>
        <v/>
      </c>
      <c r="F30" s="149" t="n"/>
      <c r="G30" s="148">
        <f>IF(AND(D30&gt;=TIME(6,0,0),D30&lt;=TIME(8,0,0)),E30,"")</f>
        <v/>
      </c>
      <c r="H30" s="54" t="n"/>
      <c r="I30" s="55">
        <f>ROUND(IF(OR(D30="",E30="",E30=0),0,IF(H30="",MOD(E30-D30,1)*24,MOD(H30-D30,1)*24)),2)</f>
        <v/>
      </c>
      <c r="J30" s="150" t="n"/>
      <c r="K30" s="270" t="n"/>
      <c r="L30" s="181" t="n"/>
      <c r="M30" s="272">
        <f>MAX(0,V30-W30)</f>
        <v/>
      </c>
      <c r="N30" s="56">
        <f>(IF(OR($C30="",$D30=""),0,
 IF(OR($A30="Holiday",$A31="Holiday"),
    IF(ISNUMBER(MATCH(TRIM($B30),{"Phagwah","Good Friday","Easter Monday","Labour Day","Christmas","Eid ul Azha","Romans-2","Globe-12","Neptune P1"},0)),0,$I30),
 IF(AND(NOT(OR($A30="Annual Leave",$A31="Annual Leave")),$A30="Off day"),$I30,
  MAX(0,$I30-$V30)
  ))))+W30</f>
        <v/>
      </c>
      <c r="O30" s="56">
        <f>IF(AND(OR($A30="Holiday",$A31="Holiday"),
        ISNUMBER(MATCH(TRIM($B30),{"Phagwah","Good Friday","Easter Monday","Labour Day","Christmas","Eid ul Azha","Romans-2","Globe-12","Neptune P1"},0))),
   $I30,0)</f>
        <v/>
      </c>
      <c r="P30" s="56">
        <f>IF(OR($O$7="Canteen",$O$7="Head Office"),0,IF($I30&lt;=0,0,IF(OR(OR(TRIM($J30)="Hebrews",TRIM($J30)="Romans",TRIM($J30)="Romans-2",TRIM($J30)="Globe",TRIM($J30)="Globe-12",TRIM($J30)="Neptune P1"),AND($I31&gt;0,OR(TRIM($J31)="Hebrews",TRIM($J31)="Romans",TRIM($J31)="Romans-2",TRIM($J31)="Globe",TRIM($J31)="Globe-12",TRIM($J31)="Neptune P1"))),1,0)))</f>
        <v/>
      </c>
      <c r="Q30" s="57" t="n"/>
      <c r="R30" s="56">
        <f>IF(OR($O$7="Canteen",$O$7="Head Office"),0,IF(
  AND(
    SUMIFS(I:I, C:C, C30) &gt;= 8,
    COUNTIFS(C$14:C30, C30)=1,
    OR(
      TEXT(D30,"hh:mm:ss")="07:00:00",
      TEXT(D30,"hh:mm:ss")="15:00:00",
      TEXT(D30,"hh:mm:ss")="23:00:00",
      TEXT(D31,"hh:mm:ss")="07:00:00",
      TEXT(D31,"hh:mm:ss")="15:00:00",
      TEXT(D31,"hh:mm:ss")="23:00:00"
    )
  ),
  1,
  0
))</f>
        <v/>
      </c>
      <c r="S30" s="56">
        <f>IF(OR($A30="Annual Leave",$A31="Annual Leave"),IF($A30="Annual Leave",8,0),0)</f>
        <v/>
      </c>
      <c r="T30" s="58" t="n"/>
      <c r="U30" s="144">
        <f>MAX(0,40-Y30)</f>
        <v/>
      </c>
      <c r="V30" s="151">
        <f>IF(OR($C30="",$D30=""),0,
 IF(OR($A30="Holiday",$A31="Holiday"),0,
 IF(AND(NOT(OR($A30="Annual Leave",$A31="Annual Leave")),$A30="Off day"),0,
  IF($I30+$I31&gt;=8,IF($I30&gt;=8,8,$I30),$I30)
  )))</f>
        <v/>
      </c>
      <c r="W30" s="151">
        <f>MAX(0,V30-U30)</f>
        <v/>
      </c>
      <c r="X30" s="151">
        <f>IF(C30="","",C30-WEEKDAY(C30,1)+1)</f>
        <v/>
      </c>
      <c r="Y30" s="151">
        <f>SUMPRODUCT(($X$14:$X29=X30)*(($V$14:$V29)+($O$14:$O29)))+IF(X30=X14,$L$11,0)</f>
        <v/>
      </c>
      <c r="Z30" s="151" t="n"/>
      <c r="AA30" s="151" t="n"/>
      <c r="AB30" s="151" t="n"/>
      <c r="AC30" s="351" t="n"/>
      <c r="AD30" s="351" t="n"/>
      <c r="AE30" s="351" t="n"/>
      <c r="AF30" s="351" t="n"/>
    </row>
    <row r="31" ht="24" customHeight="1" s="348" thickBot="1">
      <c r="A31" s="147" t="inlineStr">
        <is>
          <t>On Day</t>
        </is>
      </c>
      <c r="B31" s="182" t="n"/>
      <c r="C31" s="89">
        <f>C30</f>
        <v/>
      </c>
      <c r="D31" s="59" t="n"/>
      <c r="E31" s="152">
        <f>IF(D31="", "",
 IF(D31=TIME(0,0,0), 0,
 IF(AND(D31&gt;=TIME(0,0,1), D31&lt;=TIME(2,0,0)), TIME(7,0,0),
 IF(AND(D31&gt;=TIME(6,0,0), D31&lt;=TIME(8,0,0)), TIME(12,0,0),
 IF(AND(D31&gt;TIME(8,0,0), D31&lt;=TIME(13,59,0)), TIME(15,0,0),
 IF(AND(D31&gt;=TIME(14,0,0), D31&lt;=TIME(17,59,0)), TIME(21,0,0),
 IF(AND(D31&gt;=TIME(18,0,0), D31&lt;=TIME(21,59,0)), TIME(0,0,0),
 IF(AND(D31&gt;=TIME(22,0,0), D31&lt;=TIME(23,59,59)), TIME(7,0,0), ""))))))))</f>
        <v/>
      </c>
      <c r="F31" s="153" t="n"/>
      <c r="G31" s="152">
        <f>IF(AND(D31&gt;=TIME(6,0,0),D31&lt;=TIME(8,0,0)),E31,"")</f>
        <v/>
      </c>
      <c r="H31" s="59" t="n"/>
      <c r="I31" s="60">
        <f>ROUND(IF(OR(D31="",E31="",E31=0),0,IF(H31="",MOD(E31-D31,1)*24,MOD(H31-D31,1)*24)),2)</f>
        <v/>
      </c>
      <c r="J31" s="150" t="n"/>
      <c r="K31" s="270" t="n"/>
      <c r="L31" s="183" t="n"/>
      <c r="M31" s="272">
        <f>MAX(0,V31-W31)</f>
        <v/>
      </c>
      <c r="N31" s="61">
        <f>(IF(OR($C31="",$D31=""),0,
 IF(OR($A30="Holiday",$A31="Holiday"),
    IF(ISNUMBER(MATCH(TRIM($B31),{"Phagwah","Good Friday","Easter Monday","Labour Day","Christmas","Eid ul Azha","Romans-2","Globe-12","Neptune P1"},0)),0,$I31),
 IF(AND(NOT(OR($A30="Annual Leave",$A31="Annual Leave")),$A31="Off day"),$I31,
  MAX(0,$I31-$V31)
  ))))+W31</f>
        <v/>
      </c>
      <c r="O31" s="61">
        <f>IF(AND(OR($A30="Holiday",$A31="Holiday"),
        ISNUMBER(MATCH(TRIM($B31),{"Phagwah","Good Friday","Easter Monday","Labour Day","Christmas","Eid ul Azha","Romans-2","Globe-12","Neptune P1"},0))),
   $I31,0)</f>
        <v/>
      </c>
      <c r="P31" s="61">
        <f>IF(OR($O$7="Canteen",$O$7="Head Office"),0,IF($I31&lt;=0,0,IF(AND($I30&lt;=0,OR(TRIM($J31)="Hebrews",TRIM($J31)="Romans",TRIM($J31)="Romans-2",TRIM($J31)="Globe",TRIM($J31)="Globe-12",TRIM($J31)="Neptune P1")),1,0)))</f>
        <v/>
      </c>
      <c r="Q31" s="62" t="n"/>
      <c r="R31" s="61">
        <f>IF(OR($O$7="Canteen",$O$7="Head Office"),0,IF(
  AND(
    SUMIFS(I:I, C:C, C31) &gt;= 8,
    COUNTIFS(C$14:C31, C31)=1,
    OR(
      TEXT(D31,"hh:mm:ss")="07:00:00",
      TEXT(D31,"hh:mm:ss")="15:00:00",
      TEXT(D31,"hh:mm:ss")="23:00:00",
      TEXT(D32,"hh:mm:ss")="07:00:00",
      TEXT(D32,"hh:mm:ss")="15:00:00",
      TEXT(D32,"hh:mm:ss")="23:00:00"
    )
  ),
  1,
  0
))</f>
        <v/>
      </c>
      <c r="S31" s="61">
        <f>IF(OR($A30="Annual Leave",$A31="Annual Leave"),IF(AND($A30&lt;&gt;"Annual Leave",$A31="Annual Leave"),8,0),0)</f>
        <v/>
      </c>
      <c r="T31" s="63" t="n"/>
      <c r="U31" s="144">
        <f>MAX(0,40-Y31)</f>
        <v/>
      </c>
      <c r="V31" s="151">
        <f>IF(OR($C31="",$D31=""),0,
 IF(OR($A30="Holiday",$A31="Holiday"),0,
 IF(AND(NOT(OR($A30="Annual Leave",$A31="Annual Leave")),$A31="Off day"),0,
  IF($I30+$I31&gt;=8,IF($I30&gt;=8,0,8-$I30),$I31)
  )))</f>
        <v/>
      </c>
      <c r="W31" s="151">
        <f>MAX(0,V31-U31)</f>
        <v/>
      </c>
      <c r="X31" s="151">
        <f>IF(C31="","",C31-WEEKDAY(C31,1)+1)</f>
        <v/>
      </c>
      <c r="Y31" s="151">
        <f>SUMPRODUCT(($X$14:$X30=X31)*(($V$14:$V30)+($O$14:$O30)))+IF(X31=X14,$L$11,0)</f>
        <v/>
      </c>
      <c r="Z31" s="151" t="n"/>
      <c r="AA31" s="151" t="n"/>
      <c r="AB31" s="151" t="n"/>
      <c r="AC31" s="351" t="n"/>
      <c r="AD31" s="351" t="n"/>
      <c r="AE31" s="351" t="n"/>
      <c r="AF31" s="351" t="n"/>
    </row>
    <row r="32" ht="24" customHeight="1" s="348" thickBot="1">
      <c r="A32" s="184" t="inlineStr">
        <is>
          <t>On Day</t>
        </is>
      </c>
      <c r="B32" s="185" t="n"/>
      <c r="C32" s="101">
        <f>C30+1</f>
        <v/>
      </c>
      <c r="D32" s="11" t="n"/>
      <c r="E32" s="186">
        <f>IF(D32="", "",
 IF(D32=TIME(0,0,0), 0,
 IF(AND(D32&gt;=TIME(0,0,1), D32&lt;=TIME(2,0,0)), TIME(7,0,0),
 IF(AND(D32&gt;=TIME(6,0,0), D32&lt;=TIME(8,0,0)), TIME(12,0,0),
 IF(AND(D32&gt;TIME(8,0,0), D32&lt;=TIME(13,59,0)), TIME(15,0,0),
 IF(AND(D32&gt;=TIME(14,0,0), D32&lt;=TIME(17,59,0)), TIME(21,0,0),
 IF(AND(D32&gt;=TIME(18,0,0), D32&lt;=TIME(21,59,0)), TIME(0,0,0),
 IF(AND(D32&gt;=TIME(22,0,0), D32&lt;=TIME(23,59,59)), TIME(7,0,0), ""))))))))</f>
        <v/>
      </c>
      <c r="F32" s="187" t="n"/>
      <c r="G32" s="186">
        <f>IF(AND(D32&gt;=TIME(6,0,0),D32&lt;=TIME(8,0,0)),E32,"")</f>
        <v/>
      </c>
      <c r="H32" s="11" t="n"/>
      <c r="I32" s="87">
        <f>ROUND(IF(OR(D32="",E32="",E32=0),0,IF(H32="",MOD(E32-D32,1)*24,MOD(H32-D32,1)*24)),2)</f>
        <v/>
      </c>
      <c r="J32" s="188" t="n"/>
      <c r="K32" s="297" t="n"/>
      <c r="L32" s="189" t="n"/>
      <c r="M32" s="298">
        <f>MAX(0,V32-W32)</f>
        <v/>
      </c>
      <c r="N32" s="12">
        <f>(IF(OR($C32="",$D32=""),0,
 IF(OR($A32="Holiday",$A33="Holiday"),
    IF(ISNUMBER(MATCH(TRIM($B32),{"Phagwah","Good Friday","Easter Monday","Labour Day","Christmas","Eid ul Azha","Romans-2","Globe-12","Neptune P1"},0)),0,$I32),
 IF(AND(NOT(OR($A32="Annual Leave",$A33="Annual Leave")),$A32="Off day"),$I32,
  MAX(0,$I32-$V32)
  ))))+W32</f>
        <v/>
      </c>
      <c r="O32" s="12">
        <f>IF(AND(OR($A32="Holiday",$A33="Holiday"),
        ISNUMBER(MATCH(TRIM($B32),{"Phagwah","Good Friday","Easter Monday","Labour Day","Christmas","Eid ul Azha","Romans-2","Globe-12","Neptune P1"},0))),
   $I32,0)</f>
        <v/>
      </c>
      <c r="P32" s="12">
        <f>IF(OR($O$7="Canteen",$O$7="Head Office"),0,IF($I32&lt;=0,0,IF(OR(OR(TRIM($J32)="Hebrews",TRIM($J32)="Romans",TRIM($J32)="Romans-2",TRIM($J32)="Globe",TRIM($J32)="Globe-12",TRIM($J32)="Neptune P1"),AND($I33&gt;0,OR(TRIM($J33)="Hebrews",TRIM($J33)="Romans",TRIM($J33)="Romans-2",TRIM($J33)="Globe",TRIM($J33)="Globe-12",TRIM($J33)="Neptune P1"))),1,0)))</f>
        <v/>
      </c>
      <c r="Q32" s="13" t="n"/>
      <c r="R32" s="12">
        <f>IF(OR($O$7="Canteen",$O$7="Head Office"),0,IF(
  AND(
    SUMIFS(I:I, C:C, C32) &gt;= 8,
    COUNTIFS(C$14:C32, C32)=1,
    OR(
      TEXT(D32,"hh:mm:ss")="07:00:00",
      TEXT(D32,"hh:mm:ss")="15:00:00",
      TEXT(D32,"hh:mm:ss")="23:00:00",
      TEXT(D33,"hh:mm:ss")="07:00:00",
      TEXT(D33,"hh:mm:ss")="15:00:00",
      TEXT(D33,"hh:mm:ss")="23:00:00"
    )
  ),
  1,
  0
))</f>
        <v/>
      </c>
      <c r="S32" s="12">
        <f>IF(OR($A32="Annual Leave",$A33="Annual Leave"),IF($A32="Annual Leave",8,0),0)</f>
        <v/>
      </c>
      <c r="T32" s="102" t="n"/>
      <c r="U32" s="144">
        <f>MAX(0,40-Y32)</f>
        <v/>
      </c>
      <c r="V32" s="351">
        <f>IF(OR($C32="",$D32=""),0,
 IF(OR($A32="Holiday",$A33="Holiday"),0,
 IF(AND(NOT(OR($A32="Annual Leave",$A33="Annual Leave")),$A32="Off day"),0,
  IF($I32+$I33&gt;=8,IF($I32&gt;=8,8,$I32),$I32)
  )))</f>
        <v/>
      </c>
      <c r="W32" s="351">
        <f>MAX(0,V32-U32)</f>
        <v/>
      </c>
      <c r="X32" s="351">
        <f>IF(C32="","",C32-WEEKDAY(C32,1)+1)</f>
        <v/>
      </c>
      <c r="Y32" s="351">
        <f>SUMPRODUCT(($X$14:$X31=X32)*(($V$14:$V31)+($O$14:$O31)))+IF(X32=X14,$L$11,0)</f>
        <v/>
      </c>
      <c r="Z32" s="351" t="n"/>
      <c r="AA32" s="351" t="n"/>
      <c r="AB32" s="351" t="n"/>
      <c r="AC32" s="351" t="n"/>
      <c r="AD32" s="351" t="n"/>
      <c r="AE32" s="351" t="n"/>
      <c r="AF32" s="351" t="n"/>
    </row>
    <row r="33" ht="24" customHeight="1" s="348" thickBot="1">
      <c r="A33" s="184" t="inlineStr">
        <is>
          <t>On Day</t>
        </is>
      </c>
      <c r="B33" s="299" t="n"/>
      <c r="C33" s="101">
        <f>C32</f>
        <v/>
      </c>
      <c r="D33" s="300" t="n"/>
      <c r="E33" s="301">
        <f>IF(D33="", "",
 IF(D33=TIME(0,0,0), 0,
 IF(AND(D33&gt;=TIME(0,0,1), D33&lt;=TIME(2,0,0)), TIME(7,0,0),
 IF(AND(D33&gt;=TIME(6,0,0), D33&lt;=TIME(8,0,0)), TIME(12,0,0),
 IF(AND(D33&gt;TIME(8,0,0), D33&lt;=TIME(13,59,0)), TIME(15,0,0),
 IF(AND(D33&gt;=TIME(14,0,0), D33&lt;=TIME(17,59,0)), TIME(21,0,0),
 IF(AND(D33&gt;=TIME(18,0,0), D33&lt;=TIME(21,59,0)), TIME(0,0,0),
 IF(AND(D33&gt;=TIME(22,0,0), D33&lt;=TIME(23,59,59)), TIME(7,0,0), ""))))))))</f>
        <v/>
      </c>
      <c r="F33" s="187" t="n"/>
      <c r="G33" s="301">
        <f>IF(AND(D33&gt;=TIME(6,0,0),D33&lt;=TIME(8,0,0)),E33,"")</f>
        <v/>
      </c>
      <c r="H33" s="300" t="n"/>
      <c r="I33" s="87">
        <f>ROUND(IF(OR(D33="",E33="",E33=0),0,IF(H33="",MOD(E33-D33,1)*24,MOD(H33-D33,1)*24)),2)</f>
        <v/>
      </c>
      <c r="J33" s="190" t="n"/>
      <c r="K33" s="297" t="n"/>
      <c r="L33" s="189" t="n"/>
      <c r="M33" s="298">
        <f>MAX(0,V33-W33)</f>
        <v/>
      </c>
      <c r="N33" s="302">
        <f>(IF(OR($C33="",$D33=""),0,
 IF(OR($A32="Holiday",$A33="Holiday"),
    IF(ISNUMBER(MATCH(TRIM($B33),{"Phagwah","Good Friday","Easter Monday","Labour Day","Christmas","Eid ul Azha","Romans-2","Globe-12","Neptune P1"},0)),0,$I33),
 IF(AND(NOT(OR($A32="Annual Leave",$A33="Annual Leave")),$A33="Off day"),$I33,
  MAX(0,$I33-$V33)
  ))))+W33</f>
        <v/>
      </c>
      <c r="O33" s="302">
        <f>IF(AND(OR($A32="Holiday",$A33="Holiday"),
        ISNUMBER(MATCH(TRIM($B33),{"Phagwah","Good Friday","Easter Monday","Labour Day","Christmas","Eid ul Azha","Romans-2","Globe-12","Neptune P1"},0))),
   $I33,0)</f>
        <v/>
      </c>
      <c r="P33" s="302">
        <f>IF(OR($O$7="Canteen",$O$7="Head Office"),0,IF($I33&lt;=0,0,IF(AND($I32&lt;=0,OR(TRIM($J33)="Hebrews",TRIM($J33)="Romans",TRIM($J33)="Romans-2",TRIM($J33)="Globe",TRIM($J33)="Globe-12",TRIM($J33)="Neptune P1")),1,0)))</f>
        <v/>
      </c>
      <c r="Q33" s="303" t="n"/>
      <c r="R33" s="302">
        <f>IF(OR($O$7="Canteen",$O$7="Head Office"),0,IF(
  AND(
    SUMIFS(I:I, C:C, C33) &gt;= 8,
    COUNTIFS(C$14:C33, C33)=1,
    OR(
      TEXT(D33,"hh:mm:ss")="07:00:00",
      TEXT(D33,"hh:mm:ss")="15:00:00",
      TEXT(D33,"hh:mm:ss")="23:00:00",
      TEXT(D34,"hh:mm:ss")="07:00:00",
      TEXT(D34,"hh:mm:ss")="15:00:00",
      TEXT(D34,"hh:mm:ss")="23:00:00"
    )
  ),
  1,
  0
))</f>
        <v/>
      </c>
      <c r="S33" s="302">
        <f>IF(OR($A32="Annual Leave",$A33="Annual Leave"),IF(AND($A32&lt;&gt;"Annual Leave",$A33="Annual Leave"),8,0),0)</f>
        <v/>
      </c>
      <c r="T33" s="304" t="n"/>
      <c r="U33" s="144">
        <f>MAX(0,40-Y33)</f>
        <v/>
      </c>
      <c r="V33" s="351">
        <f>IF(OR($C33="",$D33=""),0,
 IF(OR($A32="Holiday",$A33="Holiday"),0,
 IF(AND(NOT(OR($A32="Annual Leave",$A33="Annual Leave")),$A33="Off day"),0,
  IF($I32+$I33&gt;=8,IF($I32&gt;=8,0,8-$I32),$I33)
  )))</f>
        <v/>
      </c>
      <c r="W33" s="351">
        <f>MAX(0,V33-U33)</f>
        <v/>
      </c>
      <c r="X33" s="351">
        <f>IF(C33="","",C33-WEEKDAY(C33,1)+1)</f>
        <v/>
      </c>
      <c r="Y33" s="351">
        <f>SUMPRODUCT(($X$14:$X32=X33)*(($V$14:$V32)+($O$14:$O32)))+IF(X33=X14,$L$11,0)</f>
        <v/>
      </c>
      <c r="Z33" s="351" t="n"/>
      <c r="AA33" s="351" t="n"/>
      <c r="AB33" s="351" t="n"/>
      <c r="AC33" s="351" t="n"/>
      <c r="AD33" s="351" t="n"/>
      <c r="AE33" s="351" t="n"/>
      <c r="AF33" s="351" t="n"/>
    </row>
    <row r="34" ht="24" customHeight="1" s="348" thickBot="1">
      <c r="A34" s="159" t="inlineStr">
        <is>
          <t>On Day</t>
        </is>
      </c>
      <c r="B34" s="191" t="n"/>
      <c r="C34" s="92">
        <f>C32+1</f>
        <v/>
      </c>
      <c r="D34" s="31" t="n"/>
      <c r="E34" s="160">
        <f>IF(D34="", "",
 IF(D34=TIME(0,0,0), 0,
 IF(AND(D34&gt;=TIME(0,0,1), D34&lt;=TIME(2,0,0)), TIME(7,0,0),
 IF(AND(D34&gt;=TIME(6,0,0), D34&lt;=TIME(8,0,0)), TIME(12,0,0),
 IF(AND(D34&gt;TIME(8,0,0), D34&lt;=TIME(13,59,0)), TIME(15,0,0),
 IF(AND(D34&gt;=TIME(14,0,0), D34&lt;=TIME(17,59,0)), TIME(21,0,0),
 IF(AND(D34&gt;=TIME(18,0,0), D34&lt;=TIME(21,59,0)), TIME(0,0,0),
 IF(AND(D34&gt;=TIME(22,0,0), D34&lt;=TIME(23,59,59)), TIME(7,0,0), ""))))))))</f>
        <v/>
      </c>
      <c r="F34" s="161" t="n"/>
      <c r="G34" s="160">
        <f>IF(AND(D34&gt;=TIME(6,0,0),D34&lt;=TIME(8,0,0)),E34,"")</f>
        <v/>
      </c>
      <c r="H34" s="31" t="n"/>
      <c r="I34" s="32">
        <f>ROUND(IF(OR(D34="",E34="",E34=0),0,IF(H34="",MOD(E34-D34,1)*24,MOD(H34-D34,1)*24)),2)</f>
        <v/>
      </c>
      <c r="J34" s="162" t="n"/>
      <c r="K34" s="282" t="n"/>
      <c r="L34" s="181" t="n"/>
      <c r="M34" s="283">
        <f>MAX(0,V34-W34)</f>
        <v/>
      </c>
      <c r="N34" s="33">
        <f>(IF(OR($C34="",$D34=""),0,
 IF(OR($A34="Holiday",$A35="Holiday"),
    IF(ISNUMBER(MATCH(TRIM($B34),{"Phagwah","Good Friday","Easter Monday","Labour Day","Christmas","Eid ul Azha","Romans-2","Globe-12","Neptune P1"},0)),0,$I34),
 IF(AND(NOT(OR($A34="Annual Leave",$A35="Annual Leave")),$A34="Off day"),$I34,
  MAX(0,$I34-$V34)
  ))))+W34</f>
        <v/>
      </c>
      <c r="O34" s="33">
        <f>IF(AND(OR($A34="Holiday",$A35="Holiday"),
        ISNUMBER(MATCH(TRIM($B34),{"Phagwah","Good Friday","Easter Monday","Labour Day","Christmas","Eid ul Azha","Romans-2","Globe-12","Neptune P1"},0))),
   $I34,0)</f>
        <v/>
      </c>
      <c r="P34" s="33">
        <f>IF(OR($O$7="Canteen",$O$7="Head Office"),0,IF($I34&lt;=0,0,IF(OR(OR(TRIM($J34)="Hebrews",TRIM($J34)="Romans",TRIM($J34)="Romans-2",TRIM($J34)="Globe",TRIM($J34)="Globe-12",TRIM($J34)="Neptune P1"),AND($I35&gt;0,OR(TRIM($J35)="Hebrews",TRIM($J35)="Romans",TRIM($J35)="Romans-2",TRIM($J35)="Globe",TRIM($J35)="Globe-12",TRIM($J35)="Neptune P1"))),1,0)))</f>
        <v/>
      </c>
      <c r="Q34" s="34" t="n"/>
      <c r="R34" s="33">
        <f>IF(OR($O$7="Canteen",$O$7="Head Office"),0,IF(
  AND(
    SUMIFS(I:I, C:C, C34) &gt;= 8,
    COUNTIFS(C$14:C34, C34)=1,
    OR(
      TEXT(D34,"hh:mm:ss")="07:00:00",
      TEXT(D34,"hh:mm:ss")="15:00:00",
      TEXT(D34,"hh:mm:ss")="23:00:00",
      TEXT(D35,"hh:mm:ss")="07:00:00",
      TEXT(D35,"hh:mm:ss")="15:00:00",
      TEXT(D35,"hh:mm:ss")="23:00:00"
    )
  ),
  1,
  0
))</f>
        <v/>
      </c>
      <c r="S34" s="33">
        <f>IF(OR($A34="Annual Leave",$A35="Annual Leave"),IF($A34="Annual Leave",8,0),0)</f>
        <v/>
      </c>
      <c r="T34" s="35" t="n"/>
      <c r="U34" s="144">
        <f>MAX(0,40-Y34)</f>
        <v/>
      </c>
      <c r="V34" s="351">
        <f>IF(OR($C34="",$D34=""),0,
 IF(OR($A34="Holiday",$A35="Holiday"),0,
 IF(AND(NOT(OR($A34="Annual Leave",$A35="Annual Leave")),$A34="Off day"),0,
  IF($I34+$I35&gt;=8,IF($I34&gt;=8,8,$I34),$I34)
  )))</f>
        <v/>
      </c>
      <c r="W34" s="351">
        <f>MAX(0,V34-U34)</f>
        <v/>
      </c>
      <c r="X34" s="351">
        <f>IF(C34="","",C34-WEEKDAY(C34,1)+1)</f>
        <v/>
      </c>
      <c r="Y34" s="351">
        <f>SUMPRODUCT(($X$14:$X33=X34)*(($V$14:$V33)+($O$14:$O33)))+IF(X34=X14,$L$11,0)</f>
        <v/>
      </c>
      <c r="Z34" s="351" t="n"/>
      <c r="AA34" s="351" t="n"/>
      <c r="AB34" s="351" t="n"/>
      <c r="AC34" s="351" t="n"/>
      <c r="AD34" s="351" t="n"/>
      <c r="AE34" s="351" t="n"/>
      <c r="AF34" s="351" t="n"/>
    </row>
    <row r="35" ht="24" customHeight="1" s="348" thickBot="1">
      <c r="A35" s="159" t="inlineStr">
        <is>
          <t>On Day</t>
        </is>
      </c>
      <c r="B35" s="192" t="n"/>
      <c r="C35" s="93">
        <f>C34</f>
        <v/>
      </c>
      <c r="D35" s="36" t="n"/>
      <c r="E35" s="163">
        <f>IF(D35="", "",
 IF(D35=TIME(0,0,0), 0,
 IF(AND(D35&gt;=TIME(0,0,1), D35&lt;=TIME(2,0,0)), TIME(7,0,0),
 IF(AND(D35&gt;=TIME(6,0,0), D35&lt;=TIME(8,0,0)), TIME(12,0,0),
 IF(AND(D35&gt;TIME(8,0,0), D35&lt;=TIME(13,59,0)), TIME(15,0,0),
 IF(AND(D35&gt;=TIME(14,0,0), D35&lt;=TIME(17,59,0)), TIME(21,0,0),
 IF(AND(D35&gt;=TIME(18,0,0), D35&lt;=TIME(21,59,0)), TIME(0,0,0),
 IF(AND(D35&gt;=TIME(22,0,0), D35&lt;=TIME(23,59,59)), TIME(7,0,0), ""))))))))</f>
        <v/>
      </c>
      <c r="F35" s="164" t="n"/>
      <c r="G35" s="163">
        <f>IF(AND(D35&gt;=TIME(6,0,0),D35&lt;=TIME(8,0,0)),E35,"")</f>
        <v/>
      </c>
      <c r="H35" s="36" t="n"/>
      <c r="I35" s="37">
        <f>ROUND(IF(OR(D35="",E35="",E35=0),0,IF(H35="",MOD(E35-D35,1)*24,MOD(H35-D35,1)*24)),2)</f>
        <v/>
      </c>
      <c r="J35" s="162" t="n"/>
      <c r="K35" s="282" t="n"/>
      <c r="L35" s="183" t="n"/>
      <c r="M35" s="283">
        <f>MAX(0,V35-W35)</f>
        <v/>
      </c>
      <c r="N35" s="38">
        <f>(IF(OR($C35="",$D35=""),0,
 IF(OR($A34="Holiday",$A35="Holiday"),
    IF(ISNUMBER(MATCH(TRIM($B35),{"Phagwah","Good Friday","Easter Monday","Labour Day","Christmas","Eid ul Azha","Romans-2","Globe-12","Neptune P1"},0)),0,$I35),
 IF(AND(NOT(OR($A34="Annual Leave",$A35="Annual Leave")),$A35="Off day"),$I35,
  MAX(0,$I35-$V35)
  ))))+W35</f>
        <v/>
      </c>
      <c r="O35" s="38">
        <f>IF(AND(OR($A34="Holiday",$A35="Holiday"),
        ISNUMBER(MATCH(TRIM($B35),{"Phagwah","Good Friday","Easter Monday","Labour Day","Christmas","Eid ul Azha","Romans-2","Globe-12","Neptune P1"},0))),
   $I35,0)</f>
        <v/>
      </c>
      <c r="P35" s="38">
        <f>IF(OR($O$7="Canteen",$O$7="Head Office"),0,IF($I35&lt;=0,0,IF(AND($I34&lt;=0,OR(TRIM($J35)="Hebrews",TRIM($J35)="Romans",TRIM($J35)="Romans-2",TRIM($J35)="Globe",TRIM($J35)="Globe-12",TRIM($J35)="Neptune P1")),1,0)))</f>
        <v/>
      </c>
      <c r="Q35" s="39" t="n"/>
      <c r="R35" s="38">
        <f>IF(OR($O$7="Canteen",$O$7="Head Office"),0,IF(
  AND(
    SUMIFS(I:I, C:C, C35) &gt;= 8,
    COUNTIFS(C$14:C35, C35)=1,
    OR(
      TEXT(D35,"hh:mm:ss")="07:00:00",
      TEXT(D35,"hh:mm:ss")="15:00:00",
      TEXT(D35,"hh:mm:ss")="23:00:00",
      TEXT(D36,"hh:mm:ss")="07:00:00",
      TEXT(D36,"hh:mm:ss")="15:00:00",
      TEXT(D36,"hh:mm:ss")="23:00:00"
    )
  ),
  1,
  0
))</f>
        <v/>
      </c>
      <c r="S35" s="38">
        <f>IF(OR($A34="Annual Leave",$A35="Annual Leave"),IF(AND($A34&lt;&gt;"Annual Leave",$A35="Annual Leave"),8,0),0)</f>
        <v/>
      </c>
      <c r="T35" s="40" t="n"/>
      <c r="U35" s="144">
        <f>MAX(0,40-Y35)</f>
        <v/>
      </c>
      <c r="V35" s="351">
        <f>IF(OR($C35="",$D35=""),0,
 IF(OR($A34="Holiday",$A35="Holiday"),0,
 IF(AND(NOT(OR($A34="Annual Leave",$A35="Annual Leave")),$A35="Off day"),0,
  IF($I34+$I35&gt;=8,IF($I34&gt;=8,0,8-$I34),$I35)
  )))</f>
        <v/>
      </c>
      <c r="W35" s="351">
        <f>MAX(0,V35-U35)</f>
        <v/>
      </c>
      <c r="X35" s="351">
        <f>IF(C35="","",C35-WEEKDAY(C35,1)+1)</f>
        <v/>
      </c>
      <c r="Y35" s="351">
        <f>SUMPRODUCT(($X$14:$X34=X35)*(($V$14:$V34)+($O$14:$O34)))+IF(X35=X14,$L$11,0)</f>
        <v/>
      </c>
      <c r="Z35" s="351" t="n"/>
      <c r="AA35" s="351" t="n"/>
      <c r="AB35" s="351" t="n"/>
      <c r="AC35" s="351" t="n"/>
      <c r="AD35" s="351" t="n"/>
      <c r="AE35" s="351" t="n"/>
      <c r="AF35" s="351" t="n"/>
    </row>
    <row r="36" ht="24" customHeight="1" s="348" thickBot="1">
      <c r="A36" s="154" t="inlineStr">
        <is>
          <t>On Day</t>
        </is>
      </c>
      <c r="B36" s="193" t="n"/>
      <c r="C36" s="90">
        <f>C34+1</f>
        <v/>
      </c>
      <c r="D36" s="8" t="n"/>
      <c r="E36" s="155">
        <f>IF(D36="", "",
 IF(D36=TIME(0,0,0), 0,
 IF(AND(D36&gt;=TIME(0,0,1), D36&lt;=TIME(2,0,0)), TIME(7,0,0),
 IF(AND(D36&gt;=TIME(6,0,0), D36&lt;=TIME(8,0,0)), TIME(12,0,0),
 IF(AND(D36&gt;TIME(8,0,0), D36&lt;=TIME(13,59,0)), TIME(15,0,0),
 IF(AND(D36&gt;=TIME(14,0,0), D36&lt;=TIME(17,59,0)), TIME(21,0,0),
 IF(AND(D36&gt;=TIME(18,0,0), D36&lt;=TIME(21,59,0)), TIME(0,0,0),
 IF(AND(D36&gt;=TIME(22,0,0), D36&lt;=TIME(23,59,59)), TIME(7,0,0), ""))))))))</f>
        <v/>
      </c>
      <c r="F36" s="156" t="n"/>
      <c r="G36" s="155">
        <f>IF(AND(D36&gt;=TIME(6,0,0),D36&lt;=TIME(8,0,0)),E36,"")</f>
        <v/>
      </c>
      <c r="H36" s="8" t="n"/>
      <c r="I36" s="30">
        <f>ROUND(IF(OR(D36="",E36="",E36=0),0,IF(H36="",MOD(E36-D36,1)*24,MOD(H36-D36,1)*24)),2)</f>
        <v/>
      </c>
      <c r="J36" s="157" t="n"/>
      <c r="K36" s="274" t="n"/>
      <c r="L36" s="189" t="n"/>
      <c r="M36" s="275">
        <f>MAX(0,V36-W36)</f>
        <v/>
      </c>
      <c r="N36" s="9">
        <f>(IF(OR($C36="",$D36=""),0,
 IF(OR($A36="Holiday",$A37="Holiday"),
    IF(ISNUMBER(MATCH(TRIM($B36),{"Phagwah","Good Friday","Easter Monday","Labour Day","Christmas","Eid ul Azha","Romans-2","Globe-12","Neptune P1"},0)),0,$I36),
 IF(AND(NOT(OR($A36="Annual Leave",$A37="Annual Leave")),$A36="Off day"),$I36,
  MAX(0,$I36-$V36)
  ))))+W36</f>
        <v/>
      </c>
      <c r="O36" s="9">
        <f>IF(AND(OR($A36="Holiday",$A37="Holiday"),
        ISNUMBER(MATCH(TRIM($B36),{"Phagwah","Good Friday","Easter Monday","Labour Day","Christmas","Eid ul Azha","Romans-2","Globe-12","Neptune P1"},0))),
   $I36,0)</f>
        <v/>
      </c>
      <c r="P36" s="9">
        <f>IF(OR($O$7="Canteen",$O$7="Head Office"),0,IF($I36&lt;=0,0,IF(OR(OR(TRIM($J36)="Hebrews",TRIM($J36)="Romans",TRIM($J36)="Romans-2",TRIM($J36)="Globe",TRIM($J36)="Globe-12",TRIM($J36)="Neptune P1"),AND($I37&gt;0,OR(TRIM($J37)="Hebrews",TRIM($J37)="Romans",TRIM($J37)="Romans-2",TRIM($J37)="Globe",TRIM($J37)="Globe-12",TRIM($J37)="Neptune P1"))),1,0)))</f>
        <v/>
      </c>
      <c r="Q36" s="10" t="n"/>
      <c r="R36" s="9">
        <f>IF(OR($O$7="Canteen",$O$7="Head Office"),0,IF(
  AND(
    SUMIFS(I:I, C:C, C36) &gt;= 8,
    COUNTIFS(C$14:C36, C36)=1,
    OR(
      TEXT(D36,"hh:mm:ss")="07:00:00",
      TEXT(D36,"hh:mm:ss")="15:00:00",
      TEXT(D36,"hh:mm:ss")="23:00:00",
      TEXT(D37,"hh:mm:ss")="07:00:00",
      TEXT(D37,"hh:mm:ss")="15:00:00",
      TEXT(D37,"hh:mm:ss")="23:00:00"
    )
  ),
  1,
  0
))</f>
        <v/>
      </c>
      <c r="S36" s="9">
        <f>IF(OR($A36="Annual Leave",$A37="Annual Leave"),IF($A36="Annual Leave",8,0),0)</f>
        <v/>
      </c>
      <c r="T36" s="91" t="n"/>
      <c r="U36" s="144">
        <f>MAX(0,40-Y36)</f>
        <v/>
      </c>
      <c r="V36" s="351">
        <f>IF(OR($C36="",$D36=""),0,
 IF(OR($A36="Holiday",$A37="Holiday"),0,
 IF(AND(NOT(OR($A36="Annual Leave",$A37="Annual Leave")),$A36="Off day"),0,
  IF($I36+$I37&gt;=8,IF($I36&gt;=8,8,$I36),$I36)
  )))</f>
        <v/>
      </c>
      <c r="W36" s="351">
        <f>MAX(0,V36-U36)</f>
        <v/>
      </c>
      <c r="X36" s="351">
        <f>IF(C36="","",C36-WEEKDAY(C36,1)+1)</f>
        <v/>
      </c>
      <c r="Y36" s="351">
        <f>SUMPRODUCT(($X$14:$X35=X36)*(($V$14:$V35)+($O$14:$O35)))+IF(X36=X14,$L$11,0)</f>
        <v/>
      </c>
      <c r="Z36" s="351" t="n"/>
      <c r="AA36" s="351" t="n"/>
      <c r="AB36" s="351" t="n"/>
      <c r="AC36" s="351" t="n"/>
      <c r="AD36" s="351" t="n"/>
      <c r="AE36" s="351" t="n"/>
      <c r="AF36" s="351" t="n"/>
    </row>
    <row r="37" ht="24" customHeight="1" s="348" thickBot="1">
      <c r="A37" s="154" t="inlineStr">
        <is>
          <t>On Day</t>
        </is>
      </c>
      <c r="B37" s="305" t="n"/>
      <c r="C37" s="90">
        <f>C36</f>
        <v/>
      </c>
      <c r="D37" s="276" t="n"/>
      <c r="E37" s="277">
        <f>IF(D37="", "",
 IF(D37=TIME(0,0,0), 0,
 IF(AND(D37&gt;=TIME(0,0,1), D37&lt;=TIME(2,0,0)), TIME(7,0,0),
 IF(AND(D37&gt;=TIME(6,0,0), D37&lt;=TIME(8,0,0)), TIME(12,0,0),
 IF(AND(D37&gt;TIME(8,0,0), D37&lt;=TIME(13,59,0)), TIME(15,0,0),
 IF(AND(D37&gt;=TIME(14,0,0), D37&lt;=TIME(17,59,0)), TIME(21,0,0),
 IF(AND(D37&gt;=TIME(18,0,0), D37&lt;=TIME(21,59,0)), TIME(0,0,0),
 IF(AND(D37&gt;=TIME(22,0,0), D37&lt;=TIME(23,59,59)), TIME(7,0,0), ""))))))))</f>
        <v/>
      </c>
      <c r="F37" s="156" t="n"/>
      <c r="G37" s="277">
        <f>IF(AND(D37&gt;=TIME(6,0,0),D37&lt;=TIME(8,0,0)),E37,"")</f>
        <v/>
      </c>
      <c r="H37" s="276" t="n"/>
      <c r="I37" s="30">
        <f>ROUND(IF(OR(D37="",E37="",E37=0),0,IF(H37="",MOD(E37-D37,1)*24,MOD(H37-D37,1)*24)),2)</f>
        <v/>
      </c>
      <c r="J37" s="158" t="n"/>
      <c r="K37" s="274" t="n"/>
      <c r="L37" s="189" t="n"/>
      <c r="M37" s="275">
        <f>MAX(0,V37-W37)</f>
        <v/>
      </c>
      <c r="N37" s="278">
        <f>(IF(OR($C37="",$D37=""),0,
 IF(OR($A36="Holiday",$A37="Holiday"),
    IF(ISNUMBER(MATCH(TRIM($B37),{"Phagwah","Good Friday","Easter Monday","Labour Day","Christmas","Eid ul Azha","Romans-2","Globe-12","Neptune P1"},0)),0,$I37),
 IF(AND(NOT(OR($A36="Annual Leave",$A37="Annual Leave")),$A37="Off day"),$I37,
  MAX(0,$I37-$V37)
  ))))+W37</f>
        <v/>
      </c>
      <c r="O37" s="278">
        <f>IF(AND(OR($A36="Holiday",$A37="Holiday"),
        ISNUMBER(MATCH(TRIM($B37),{"Phagwah","Good Friday","Easter Monday","Labour Day","Christmas","Eid ul Azha","Romans-2","Globe-12","Neptune P1"},0))),
   $I37,0)</f>
        <v/>
      </c>
      <c r="P37" s="278">
        <f>IF(OR($O$7="Canteen",$O$7="Head Office"),0,IF($I37&lt;=0,0,IF(AND($I36&lt;=0,OR(TRIM($J37)="Hebrews",TRIM($J37)="Romans",TRIM($J37)="Romans-2",TRIM($J37)="Globe",TRIM($J37)="Globe-12",TRIM($J37)="Neptune P1")),1,0)))</f>
        <v/>
      </c>
      <c r="Q37" s="279" t="n"/>
      <c r="R37" s="278">
        <f>IF(OR($O$7="Canteen",$O$7="Head Office"),0,IF(
  AND(
    SUMIFS(I:I, C:C, C37) &gt;= 8,
    COUNTIFS(C$14:C37, C37)=1,
    OR(
      TEXT(D37,"hh:mm:ss")="07:00:00",
      TEXT(D37,"hh:mm:ss")="15:00:00",
      TEXT(D37,"hh:mm:ss")="23:00:00",
      TEXT(D38,"hh:mm:ss")="07:00:00",
      TEXT(D38,"hh:mm:ss")="15:00:00",
      TEXT(D38,"hh:mm:ss")="23:00:00"
    )
  ),
  1,
  0
))</f>
        <v/>
      </c>
      <c r="S37" s="278">
        <f>IF(OR($A36="Annual Leave",$A37="Annual Leave"),IF(AND($A36&lt;&gt;"Annual Leave",$A37="Annual Leave"),8,0),0)</f>
        <v/>
      </c>
      <c r="T37" s="280" t="n"/>
      <c r="U37" s="144">
        <f>MAX(0,40-Y37)</f>
        <v/>
      </c>
      <c r="V37" s="351">
        <f>IF(OR($C37="",$D37=""),0,
 IF(OR($A36="Holiday",$A37="Holiday"),0,
 IF(AND(NOT(OR($A36="Annual Leave",$A37="Annual Leave")),$A37="Off day"),0,
  IF($I36+$I37&gt;=8,IF($I36&gt;=8,0,8-$I36),$I37)
  )))</f>
        <v/>
      </c>
      <c r="W37" s="351">
        <f>MAX(0,V37-U37)</f>
        <v/>
      </c>
      <c r="X37" s="351">
        <f>IF(C37="","",C37-WEEKDAY(C37,1)+1)</f>
        <v/>
      </c>
      <c r="Y37" s="351">
        <f>SUMPRODUCT(($X$14:$X36=X37)*(($V$14:$V36)+($O$14:$O36)))+IF(X37=X14,$L$11,0)</f>
        <v/>
      </c>
      <c r="Z37" s="351" t="n"/>
      <c r="AA37" s="351" t="n"/>
      <c r="AB37" s="351" t="n"/>
      <c r="AC37" s="351" t="n"/>
      <c r="AD37" s="351" t="n"/>
      <c r="AE37" s="351" t="n"/>
      <c r="AF37" s="351" t="n"/>
    </row>
    <row r="38" ht="24" customHeight="1" s="348" thickBot="1">
      <c r="A38" s="194" t="inlineStr">
        <is>
          <t>On Day</t>
        </is>
      </c>
      <c r="B38" s="195" t="n"/>
      <c r="C38" s="103">
        <f>C36+1</f>
        <v/>
      </c>
      <c r="D38" s="64" t="n"/>
      <c r="E38" s="196">
        <f>IF(D38="", "",
 IF(D38=TIME(0,0,0), 0,
 IF(AND(D38&gt;=TIME(0,0,1), D38&lt;=TIME(2,0,0)), TIME(7,0,0),
 IF(AND(D38&gt;=TIME(6,0,0), D38&lt;=TIME(8,0,0)), TIME(12,0,0),
 IF(AND(D38&gt;TIME(8,0,0), D38&lt;=TIME(13,59,0)), TIME(15,0,0),
 IF(AND(D38&gt;=TIME(14,0,0), D38&lt;=TIME(17,59,0)), TIME(21,0,0),
 IF(AND(D38&gt;=TIME(18,0,0), D38&lt;=TIME(21,59,0)), TIME(0,0,0),
 IF(AND(D38&gt;=TIME(22,0,0), D38&lt;=TIME(23,59,59)), TIME(7,0,0), ""))))))))</f>
        <v/>
      </c>
      <c r="F38" s="197" t="n"/>
      <c r="G38" s="196">
        <f>IF(AND(D38&gt;=TIME(6,0,0),D38&lt;=TIME(8,0,0)),E38,"")</f>
        <v/>
      </c>
      <c r="H38" s="64" t="n"/>
      <c r="I38" s="65">
        <f>ROUND(IF(OR(D38="",E38="",E38=0),0,IF(H38="",MOD(E38-D38,1)*24,MOD(H38-D38,1)*24)),2)</f>
        <v/>
      </c>
      <c r="J38" s="198" t="n"/>
      <c r="K38" s="306" t="n"/>
      <c r="L38" s="181" t="n"/>
      <c r="M38" s="307">
        <f>MAX(0,V38-W38)</f>
        <v/>
      </c>
      <c r="N38" s="66">
        <f>(IF(OR($C38="",$D38=""),0,
 IF(OR($A38="Holiday",$A39="Holiday"),
    IF(ISNUMBER(MATCH(TRIM($B38),{"Phagwah","Good Friday","Easter Monday","Labour Day","Christmas","Eid ul Azha","Romans-2","Globe-12","Neptune P1"},0)),0,$I38),
 IF(AND(NOT(OR($A38="Annual Leave",$A39="Annual Leave")),$A38="Off day"),$I38,
  MAX(0,$I38-$V38)
  ))))+W38</f>
        <v/>
      </c>
      <c r="O38" s="66">
        <f>IF(AND(OR($A38="Holiday",$A39="Holiday"),
        ISNUMBER(MATCH(TRIM($B38),{"Phagwah","Good Friday","Easter Monday","Labour Day","Christmas","Eid ul Azha","Romans-2","Globe-12","Neptune P1"},0))),
   $I38,0)</f>
        <v/>
      </c>
      <c r="P38" s="66">
        <f>IF(OR($O$7="Canteen",$O$7="Head Office"),0,IF($I38&lt;=0,0,IF(OR(OR(TRIM($J38)="Hebrews",TRIM($J38)="Romans",TRIM($J38)="Romans-2",TRIM($J38)="Globe",TRIM($J38)="Globe-12",TRIM($J38)="Neptune P1"),AND($I39&gt;0,OR(TRIM($J39)="Hebrews",TRIM($J39)="Romans",TRIM($J39)="Romans-2",TRIM($J39)="Globe",TRIM($J39)="Globe-12",TRIM($J39)="Neptune P1"))),1,0)))</f>
        <v/>
      </c>
      <c r="Q38" s="67" t="n"/>
      <c r="R38" s="66">
        <f>IF(OR($O$7="Canteen",$O$7="Head Office"),0,IF(
  AND(
    SUMIFS(I:I, C:C, C38) &gt;= 8,
    COUNTIFS(C$14:C38, C38)=1,
    OR(
      TEXT(D38,"hh:mm:ss")="07:00:00",
      TEXT(D38,"hh:mm:ss")="15:00:00",
      TEXT(D38,"hh:mm:ss")="23:00:00",
      TEXT(D39,"hh:mm:ss")="07:00:00",
      TEXT(D39,"hh:mm:ss")="15:00:00",
      TEXT(D39,"hh:mm:ss")="23:00:00"
    )
  ),
  1,
  0
))</f>
        <v/>
      </c>
      <c r="S38" s="66">
        <f>IF(OR($A38="Annual Leave",$A39="Annual Leave"),IF($A38="Annual Leave",8,0),0)</f>
        <v/>
      </c>
      <c r="T38" s="68" t="n"/>
      <c r="U38" s="144">
        <f>MAX(0,40-Y38)</f>
        <v/>
      </c>
      <c r="V38" s="351">
        <f>IF(OR($C38="",$D38=""),0,
 IF(OR($A38="Holiday",$A39="Holiday"),0,
 IF(AND(NOT(OR($A38="Annual Leave",$A39="Annual Leave")),$A38="Off day"),0,
  IF($I38+$I39&gt;=8,IF($I38&gt;=8,8,$I38),$I38)
  )))</f>
        <v/>
      </c>
      <c r="W38" s="351">
        <f>MAX(0,V38-U38)</f>
        <v/>
      </c>
      <c r="X38" s="351">
        <f>IF(C38="","",C38-WEEKDAY(C38,1)+1)</f>
        <v/>
      </c>
      <c r="Y38" s="351">
        <f>SUMPRODUCT(($X$14:$X37=X38)*(($V$14:$V37)+($O$14:$O37)))+IF(X38=X14,$L$11,0)</f>
        <v/>
      </c>
      <c r="Z38" s="351" t="n"/>
      <c r="AA38" s="351" t="n"/>
      <c r="AB38" s="351" t="n"/>
      <c r="AC38" s="351" t="n"/>
      <c r="AD38" s="351" t="n"/>
      <c r="AE38" s="351" t="n"/>
      <c r="AF38" s="351" t="n"/>
    </row>
    <row r="39" ht="24" customHeight="1" s="348" thickBot="1">
      <c r="A39" s="194" t="inlineStr">
        <is>
          <t>On Day</t>
        </is>
      </c>
      <c r="B39" s="199" t="n"/>
      <c r="C39" s="104">
        <f>C38</f>
        <v/>
      </c>
      <c r="D39" s="69" t="n"/>
      <c r="E39" s="200">
        <f>IF(D39="", "",
 IF(D39=TIME(0,0,0), 0,
 IF(AND(D39&gt;=TIME(0,0,1), D39&lt;=TIME(2,0,0)), TIME(7,0,0),
 IF(AND(D39&gt;=TIME(6,0,0), D39&lt;=TIME(8,0,0)), TIME(12,0,0),
 IF(AND(D39&gt;TIME(8,0,0), D39&lt;=TIME(13,59,0)), TIME(15,0,0),
 IF(AND(D39&gt;=TIME(14,0,0), D39&lt;=TIME(17,59,0)), TIME(21,0,0),
 IF(AND(D39&gt;=TIME(18,0,0), D39&lt;=TIME(21,59,0)), TIME(0,0,0),
 IF(AND(D39&gt;=TIME(22,0,0), D39&lt;=TIME(23,59,59)), TIME(7,0,0), ""))))))))</f>
        <v/>
      </c>
      <c r="F39" s="201" t="n"/>
      <c r="G39" s="200">
        <f>IF(AND(D39&gt;=TIME(6,0,0),D39&lt;=TIME(8,0,0)),E39,"")</f>
        <v/>
      </c>
      <c r="H39" s="69" t="n"/>
      <c r="I39" s="70">
        <f>ROUND(IF(OR(D39="",E39="",E39=0),0,IF(H39="",MOD(E39-D39,1)*24,MOD(H39-D39,1)*24)),2)</f>
        <v/>
      </c>
      <c r="J39" s="198" t="n"/>
      <c r="K39" s="306" t="n"/>
      <c r="L39" s="183" t="n"/>
      <c r="M39" s="307">
        <f>MAX(0,V39-W39)</f>
        <v/>
      </c>
      <c r="N39" s="71">
        <f>(IF(OR($C39="",$D39=""),0,
 IF(OR($A38="Holiday",$A39="Holiday"),
    IF(ISNUMBER(MATCH(TRIM($B39),{"Phagwah","Good Friday","Easter Monday","Labour Day","Christmas","Eid ul Azha","Romans-2","Globe-12","Neptune P1"},0)),0,$I39),
 IF(AND(NOT(OR($A38="Annual Leave",$A39="Annual Leave")),$A39="Off day"),$I39,
  MAX(0,$I39-$V39)
  ))))+W39</f>
        <v/>
      </c>
      <c r="O39" s="71">
        <f>IF(AND(OR($A38="Holiday",$A39="Holiday"),
        ISNUMBER(MATCH(TRIM($B39),{"Phagwah","Good Friday","Easter Monday","Labour Day","Christmas","Eid ul Azha","Romans-2","Globe-12","Neptune P1"},0))),
   $I39,0)</f>
        <v/>
      </c>
      <c r="P39" s="71">
        <f>IF(OR($O$7="Canteen",$O$7="Head Office"),0,IF($I39&lt;=0,0,IF(AND($I38&lt;=0,OR(TRIM($J39)="Hebrews",TRIM($J39)="Romans",TRIM($J39)="Romans-2",TRIM($J39)="Globe",TRIM($J39)="Globe-12",TRIM($J39)="Neptune P1")),1,0)))</f>
        <v/>
      </c>
      <c r="Q39" s="72" t="n"/>
      <c r="R39" s="71">
        <f>IF(OR($O$7="Canteen",$O$7="Head Office"),0,IF(
  AND(
    SUMIFS(I:I, C:C, C39) &gt;= 8,
    COUNTIFS(C$14:C39, C39)=1,
    OR(
      TEXT(D39,"hh:mm:ss")="07:00:00",
      TEXT(D39,"hh:mm:ss")="15:00:00",
      TEXT(D39,"hh:mm:ss")="23:00:00",
      TEXT(D40,"hh:mm:ss")="07:00:00",
      TEXT(D40,"hh:mm:ss")="15:00:00",
      TEXT(D40,"hh:mm:ss")="23:00:00"
    )
  ),
  1,
  0
))</f>
        <v/>
      </c>
      <c r="S39" s="71">
        <f>IF(OR($A38="Annual Leave",$A39="Annual Leave"),IF(AND($A38&lt;&gt;"Annual Leave",$A39="Annual Leave"),8,0),0)</f>
        <v/>
      </c>
      <c r="T39" s="73" t="n"/>
      <c r="U39" s="144">
        <f>MAX(0,40-Y39)</f>
        <v/>
      </c>
      <c r="V39" s="351">
        <f>IF(OR($C39="",$D39=""),0,
 IF(OR($A38="Holiday",$A39="Holiday"),0,
 IF(AND(NOT(OR($A38="Annual Leave",$A39="Annual Leave")),$A39="Off day"),0,
  IF($I38+$I39&gt;=8,IF($I38&gt;=8,0,8-$I38),$I39)
  )))</f>
        <v/>
      </c>
      <c r="W39" s="351">
        <f>MAX(0,V39-U39)</f>
        <v/>
      </c>
      <c r="X39" s="351">
        <f>IF(C39="","",C39-WEEKDAY(C39,1)+1)</f>
        <v/>
      </c>
      <c r="Y39" s="351">
        <f>SUMPRODUCT(($X$14:$X38=X39)*(($V$14:$V38)+($O$14:$O38)))+IF(X39=X14,$L$11,0)</f>
        <v/>
      </c>
      <c r="Z39" s="351" t="n"/>
      <c r="AA39" s="351" t="n"/>
      <c r="AB39" s="351" t="n"/>
      <c r="AC39" s="351" t="n"/>
      <c r="AD39" s="351" t="n"/>
      <c r="AE39" s="351" t="n"/>
      <c r="AF39" s="351" t="n"/>
    </row>
    <row r="40" ht="24" customHeight="1" s="348" thickBot="1">
      <c r="A40" s="202" t="inlineStr">
        <is>
          <t>On Day</t>
        </is>
      </c>
      <c r="B40" s="203" t="n"/>
      <c r="C40" s="105">
        <f>C38+1</f>
        <v/>
      </c>
      <c r="D40" s="74" t="n"/>
      <c r="E40" s="204">
        <f>IF(D40="", "",
 IF(D40=TIME(0,0,0), 0,
 IF(AND(D40&gt;=TIME(0,0,1), D40&lt;=TIME(2,0,0)), TIME(7,0,0),
 IF(AND(D40&gt;=TIME(6,0,0), D40&lt;=TIME(8,0,0)), TIME(12,0,0),
 IF(AND(D40&gt;TIME(8,0,0), D40&lt;=TIME(13,59,0)), TIME(15,0,0),
 IF(AND(D40&gt;=TIME(14,0,0), D40&lt;=TIME(17,59,0)), TIME(21,0,0),
 IF(AND(D40&gt;=TIME(18,0,0), D40&lt;=TIME(21,59,0)), TIME(0,0,0),
 IF(AND(D40&gt;=TIME(22,0,0), D40&lt;=TIME(23,59,59)), TIME(7,0,0), ""))))))))</f>
        <v/>
      </c>
      <c r="F40" s="205" t="n"/>
      <c r="G40" s="204">
        <f>IF(AND(D40&gt;=TIME(6,0,0),D40&lt;=TIME(8,0,0)),E40,"")</f>
        <v/>
      </c>
      <c r="H40" s="74" t="n"/>
      <c r="I40" s="106">
        <f>ROUND(IF(OR(D40="",E40="",E40=0),0,IF(H40="",MOD(E40-D40,1)*24,MOD(H40-D40,1)*24)),2)</f>
        <v/>
      </c>
      <c r="J40" s="206" t="n"/>
      <c r="K40" s="308" t="n"/>
      <c r="L40" s="189" t="n"/>
      <c r="M40" s="309">
        <f>MAX(0,V40-W40)</f>
        <v/>
      </c>
      <c r="N40" s="75">
        <f>(IF(OR($C40="",$D40=""),0,
 IF(OR($A40="Holiday",$A41="Holiday"),
    IF(ISNUMBER(MATCH(TRIM($B40),{"Phagwah","Good Friday","Easter Monday","Labour Day","Christmas","Eid ul Azha","Romans-2","Globe-12","Neptune P1"},0)),0,$I40),
 IF(AND(NOT(OR($A40="Annual Leave",$A41="Annual Leave")),$A40="Off day"),$I40,
  MAX(0,$I40-$V40)
  ))))+W40</f>
        <v/>
      </c>
      <c r="O40" s="75">
        <f>IF(AND(OR($A40="Holiday",$A41="Holiday"),
        ISNUMBER(MATCH(TRIM($B40),{"Phagwah","Good Friday","Easter Monday","Labour Day","Christmas","Eid ul Azha","Romans-2","Globe-12","Neptune P1"},0))),
   $I40,0)</f>
        <v/>
      </c>
      <c r="P40" s="75">
        <f>IF(OR($O$7="Canteen",$O$7="Head Office"),0,IF($I40&lt;=0,0,IF(OR(OR(TRIM($J40)="Hebrews",TRIM($J40)="Romans",TRIM($J40)="Romans-2",TRIM($J40)="Globe",TRIM($J40)="Globe-12",TRIM($J40)="Neptune P1"),AND($I41&gt;0,OR(TRIM($J41)="Hebrews",TRIM($J41)="Romans",TRIM($J41)="Romans-2",TRIM($J41)="Globe",TRIM($J41)="Globe-12",TRIM($J41)="Neptune P1"))),1,0)))</f>
        <v/>
      </c>
      <c r="Q40" s="76" t="n"/>
      <c r="R40" s="75">
        <f>IF(OR($O$7="Canteen",$O$7="Head Office"),0,IF(
  AND(
    SUMIFS(I:I, C:C, C40) &gt;= 8,
    COUNTIFS(C$14:C40, C40)=1,
    OR(
      TEXT(D40,"hh:mm:ss")="07:00:00",
      TEXT(D40,"hh:mm:ss")="15:00:00",
      TEXT(D40,"hh:mm:ss")="23:00:00",
      TEXT(D41,"hh:mm:ss")="07:00:00",
      TEXT(D41,"hh:mm:ss")="15:00:00",
      TEXT(D41,"hh:mm:ss")="23:00:00"
    )
  ),
  1,
  0
))</f>
        <v/>
      </c>
      <c r="S40" s="75">
        <f>IF(OR($A40="Annual Leave",$A41="Annual Leave"),IF($A40="Annual Leave",8,0),0)</f>
        <v/>
      </c>
      <c r="T40" s="107" t="n"/>
      <c r="U40" s="144">
        <f>MAX(0,40-Y40)</f>
        <v/>
      </c>
      <c r="V40" s="351">
        <f>IF(OR($C40="",$D40=""),0,
 IF(OR($A40="Holiday",$A41="Holiday"),0,
 IF(AND(NOT(OR($A40="Annual Leave",$A41="Annual Leave")),$A40="Off day"),0,
  IF($I40+$I41&gt;=8,IF($I40&gt;=8,8,$I40),$I40)
  )))</f>
        <v/>
      </c>
      <c r="W40" s="351">
        <f>MAX(0,V40-U40)</f>
        <v/>
      </c>
      <c r="X40" s="351">
        <f>IF(C40="","",C40-WEEKDAY(C40,1)+1)</f>
        <v/>
      </c>
      <c r="Y40" s="351">
        <f>SUMPRODUCT(($X$14:$X39=X40)*(($V$14:$V39)+($O$14:$O39)))+IF(X40=X14,$L$11,0)</f>
        <v/>
      </c>
      <c r="Z40" s="351" t="n"/>
      <c r="AA40" s="351" t="n"/>
      <c r="AB40" s="351" t="n"/>
      <c r="AC40" s="351" t="n"/>
      <c r="AD40" s="351" t="n"/>
      <c r="AE40" s="351" t="n"/>
      <c r="AF40" s="351" t="n"/>
    </row>
    <row r="41" ht="24" customHeight="1" s="348" thickBot="1">
      <c r="A41" s="202" t="inlineStr">
        <is>
          <t>On Day</t>
        </is>
      </c>
      <c r="B41" s="310" t="n"/>
      <c r="C41" s="105">
        <f>C40</f>
        <v/>
      </c>
      <c r="D41" s="311" t="n"/>
      <c r="E41" s="312">
        <f>IF(D41="", "",
 IF(D41=TIME(0,0,0), 0,
 IF(AND(D41&gt;=TIME(0,0,1), D41&lt;=TIME(2,0,0)), TIME(7,0,0),
 IF(AND(D41&gt;=TIME(6,0,0), D41&lt;=TIME(8,0,0)), TIME(12,0,0),
 IF(AND(D41&gt;TIME(8,0,0), D41&lt;=TIME(13,59,0)), TIME(15,0,0),
 IF(AND(D41&gt;=TIME(14,0,0), D41&lt;=TIME(17,59,0)), TIME(21,0,0),
 IF(AND(D41&gt;=TIME(18,0,0), D41&lt;=TIME(21,59,0)), TIME(0,0,0),
 IF(AND(D41&gt;=TIME(22,0,0), D41&lt;=TIME(23,59,59)), TIME(7,0,0), ""))))))))</f>
        <v/>
      </c>
      <c r="F41" s="205" t="n"/>
      <c r="G41" s="312">
        <f>IF(AND(D41&gt;=TIME(6,0,0),D41&lt;=TIME(8,0,0)),E41,"")</f>
        <v/>
      </c>
      <c r="H41" s="311" t="n"/>
      <c r="I41" s="106">
        <f>ROUND(IF(OR(D41="",E41="",E41=0),0,IF(H41="",MOD(E41-D41,1)*24,MOD(H41-D41,1)*24)),2)</f>
        <v/>
      </c>
      <c r="J41" s="207" t="n"/>
      <c r="K41" s="308" t="n"/>
      <c r="L41" s="189" t="n"/>
      <c r="M41" s="309">
        <f>MAX(0,V41-W41)</f>
        <v/>
      </c>
      <c r="N41" s="313">
        <f>(IF(OR($C41="",$D41=""),0,
 IF(OR($A40="Holiday",$A41="Holiday"),
    IF(ISNUMBER(MATCH(TRIM($B41),{"Phagwah","Good Friday","Easter Monday","Labour Day","Christmas","Eid ul Azha","Romans-2","Globe-12","Neptune P1"},0)),0,$I41),
 IF(AND(NOT(OR($A40="Annual Leave",$A41="Annual Leave")),$A41="Off day"),$I41,
  MAX(0,$I41-$V41)
  ))))+W41</f>
        <v/>
      </c>
      <c r="O41" s="313">
        <f>IF(AND(OR($A40="Holiday",$A41="Holiday"),
        ISNUMBER(MATCH(TRIM($B41),{"Phagwah","Good Friday","Easter Monday","Labour Day","Christmas","Eid ul Azha","Romans-2","Globe-12","Neptune P1"},0))),
   $I41,0)</f>
        <v/>
      </c>
      <c r="P41" s="313">
        <f>IF(OR($O$7="Canteen",$O$7="Head Office"),0,IF($I41&lt;=0,0,IF(AND($I40&lt;=0,OR(TRIM($J41)="Hebrews",TRIM($J41)="Romans",TRIM($J41)="Romans-2",TRIM($J41)="Globe",TRIM($J41)="Globe-12",TRIM($J41)="Neptune P1")),1,0)))</f>
        <v/>
      </c>
      <c r="Q41" s="314" t="n"/>
      <c r="R41" s="313">
        <f>IF(OR($O$7="Canteen",$O$7="Head Office"),0,IF(
  AND(
    SUMIFS(I:I, C:C, C41) &gt;= 8,
    COUNTIFS(C$14:C41, C41)=1,
    OR(
      TEXT(D41,"hh:mm:ss")="07:00:00",
      TEXT(D41,"hh:mm:ss")="15:00:00",
      TEXT(D41,"hh:mm:ss")="23:00:00",
      TEXT(D42,"hh:mm:ss")="07:00:00",
      TEXT(D42,"hh:mm:ss")="15:00:00",
      TEXT(D42,"hh:mm:ss")="23:00:00"
    )
  ),
  1,
  0
))</f>
        <v/>
      </c>
      <c r="S41" s="313">
        <f>IF(OR($A40="Annual Leave",$A41="Annual Leave"),IF(AND($A40&lt;&gt;"Annual Leave",$A41="Annual Leave"),8,0),0)</f>
        <v/>
      </c>
      <c r="T41" s="315" t="n"/>
      <c r="U41" s="144">
        <f>MAX(0,40-Y41)</f>
        <v/>
      </c>
      <c r="V41" s="351">
        <f>IF(OR($C41="",$D41=""),0,
 IF(OR($A40="Holiday",$A41="Holiday"),0,
 IF(AND(NOT(OR($A40="Annual Leave",$A41="Annual Leave")),$A41="Off day"),0,
  IF($I40+$I41&gt;=8,IF($I40&gt;=8,0,8-$I40),$I41)
  )))</f>
        <v/>
      </c>
      <c r="W41" s="351">
        <f>MAX(0,V41-U41)</f>
        <v/>
      </c>
      <c r="X41" s="351">
        <f>IF(C41="","",C41-WEEKDAY(C41,1)+1)</f>
        <v/>
      </c>
      <c r="Y41" s="351">
        <f>SUMPRODUCT(($X$14:$X40=X41)*(($V$14:$V40)+($O$14:$O40)))+IF(X41=X14,$L$11,0)</f>
        <v/>
      </c>
      <c r="Z41" s="351" t="n"/>
      <c r="AA41" s="351" t="n"/>
      <c r="AB41" s="351" t="n"/>
      <c r="AC41" s="351" t="n"/>
      <c r="AD41" s="351" t="n"/>
      <c r="AE41" s="351" t="n"/>
      <c r="AF41" s="351" t="n"/>
    </row>
    <row r="42" ht="24" customHeight="1" s="348" thickBot="1">
      <c r="A42" s="208" t="inlineStr">
        <is>
          <t>On Day</t>
        </is>
      </c>
      <c r="B42" s="209" t="n"/>
      <c r="C42" s="108">
        <f>C40+1</f>
        <v/>
      </c>
      <c r="D42" s="77" t="n"/>
      <c r="E42" s="210">
        <f>IF(D42="", "",
 IF(D42=TIME(0,0,0), 0,
 IF(AND(D42&gt;=TIME(0,0,1), D42&lt;=TIME(2,0,0)), TIME(7,0,0),
 IF(AND(D42&gt;=TIME(6,0,0), D42&lt;=TIME(8,0,0)), TIME(12,0,0),
 IF(AND(D42&gt;TIME(8,0,0), D42&lt;=TIME(13,59,0)), TIME(15,0,0),
 IF(AND(D42&gt;=TIME(14,0,0), D42&lt;=TIME(17,59,0)), TIME(21,0,0),
 IF(AND(D42&gt;=TIME(18,0,0), D42&lt;=TIME(21,59,0)), TIME(0,0,0),
 IF(AND(D42&gt;=TIME(22,0,0), D42&lt;=TIME(23,59,59)), TIME(7,0,0), ""))))))))</f>
        <v/>
      </c>
      <c r="F42" s="211" t="n"/>
      <c r="G42" s="210">
        <f>IF(AND(D42&gt;=TIME(6,0,0),D42&lt;=TIME(8,0,0)),E42,"")</f>
        <v/>
      </c>
      <c r="H42" s="77" t="n"/>
      <c r="I42" s="16">
        <f>ROUND(IF(OR(D42="",E42="",E42=0),0,IF(H42="",MOD(E42-D42,1)*24,MOD(H42-D42,1)*24)),2)</f>
        <v/>
      </c>
      <c r="J42" s="212" t="n"/>
      <c r="K42" s="316" t="n"/>
      <c r="L42" s="181" t="n"/>
      <c r="M42" s="317">
        <f>MAX(0,V42-W42)</f>
        <v/>
      </c>
      <c r="N42" s="17">
        <f>(IF(OR($C42="",$D42=""),0,
 IF(OR($A42="Holiday",$A43="Holiday"),
    IF(ISNUMBER(MATCH(TRIM($B42),{"Phagwah","Good Friday","Easter Monday","Labour Day","Christmas","Eid ul Azha","Romans-2","Globe-12","Neptune P1"},0)),0,$I42),
 IF(AND(NOT(OR($A42="Annual Leave",$A43="Annual Leave")),$A42="Off day"),$I42,
  MAX(0,$I42-$V42)
  ))))+W42</f>
        <v/>
      </c>
      <c r="O42" s="213">
        <f>IF(AND(OR($A42="Holiday",$A43="Holiday"),
        ISNUMBER(MATCH(TRIM($B42),{"Phagwah","Good Friday","Easter Monday","Labour Day","Christmas","Eid ul Azha","Romans-2","Globe-12","Neptune P1"},0))),
   $I42,0)</f>
        <v/>
      </c>
      <c r="P42" s="17">
        <f>IF(OR($O$7="Canteen",$O$7="Head Office"),0,IF($I42&lt;=0,0,IF(OR(OR(TRIM($J42)="Hebrews",TRIM($J42)="Romans",TRIM($J42)="Romans-2",TRIM($J42)="Globe",TRIM($J42)="Globe-12",TRIM($J42)="Neptune P1"),AND($I43&gt;0,OR(TRIM($J43)="Hebrews",TRIM($J43)="Romans",TRIM($J43)="Romans-2",TRIM($J43)="Globe",TRIM($J43)="Globe-12",TRIM($J43)="Neptune P1"))),1,0)))</f>
        <v/>
      </c>
      <c r="Q42" s="78" t="n"/>
      <c r="R42" s="213">
        <f>IF(OR($O$7="Canteen",$O$7="Head Office"),0,IF(
  AND(
    SUMIFS(I:I, C:C, C42) &gt;= 8,
    COUNTIFS(C$14:C42, C42)=1,
    OR(
      TEXT(D42,"hh:mm:ss")="07:00:00",
      TEXT(D42,"hh:mm:ss")="15:00:00",
      TEXT(D42,"hh:mm:ss")="23:00:00",
      TEXT(D43,"hh:mm:ss")="07:00:00",
      TEXT(D43,"hh:mm:ss")="15:00:00",
      TEXT(D43,"hh:mm:ss")="23:00:00"
    )
  ),
  1,
  0
))</f>
        <v/>
      </c>
      <c r="S42" s="213">
        <f>IF(OR($A42="Annual Leave",$A43="Annual Leave"),IF($A42="Annual Leave",8,0),0)</f>
        <v/>
      </c>
      <c r="T42" s="79" t="n"/>
      <c r="U42" s="144">
        <f>MAX(0,40-Y42)</f>
        <v/>
      </c>
      <c r="V42" s="351">
        <f>IF(OR($C42="",$D42=""),0,
 IF(OR($A42="Holiday",$A43="Holiday"),0,
 IF(AND(NOT(OR($A42="Annual Leave",$A43="Annual Leave")),$A42="Off day"),0,
  IF($I42+$I43&gt;=8,IF($I42&gt;=8,8,$I42),$I42)
  )))</f>
        <v/>
      </c>
      <c r="W42" s="351">
        <f>MAX(0,V42-U42)</f>
        <v/>
      </c>
      <c r="X42" s="351">
        <f>IF(C42="","",C42-WEEKDAY(C42,1)+1)</f>
        <v/>
      </c>
      <c r="Y42" s="351">
        <f>SUMPRODUCT(($X$14:$X41=X42)*(($V$14:$V41)+($O$14:$O41)))+IF(X42=X14,$L$11,0)</f>
        <v/>
      </c>
      <c r="Z42" s="351" t="n"/>
      <c r="AA42" s="351" t="n"/>
      <c r="AB42" s="351" t="n"/>
      <c r="AC42" s="351" t="n"/>
      <c r="AD42" s="351" t="n"/>
      <c r="AE42" s="351" t="n"/>
      <c r="AF42" s="351" t="n"/>
    </row>
    <row r="43" ht="24" customHeight="1" s="348" thickBot="1">
      <c r="A43" s="208" t="inlineStr">
        <is>
          <t>On Day</t>
        </is>
      </c>
      <c r="B43" s="214" t="n"/>
      <c r="C43" s="109">
        <f>C42</f>
        <v/>
      </c>
      <c r="D43" s="18" t="n"/>
      <c r="E43" s="215">
        <f>IF(D43="", "",
 IF(D43=TIME(0,0,0), 0,
 IF(AND(D43&gt;=TIME(0,0,1), D43&lt;=TIME(2,0,0)), TIME(7,0,0),
 IF(AND(D43&gt;=TIME(6,0,0), D43&lt;=TIME(8,0,0)), TIME(12,0,0),
 IF(AND(D43&gt;TIME(8,0,0), D43&lt;=TIME(13,59,0)), TIME(15,0,0),
 IF(AND(D43&gt;=TIME(14,0,0), D43&lt;=TIME(17,59,0)), TIME(21,0,0),
 IF(AND(D43&gt;=TIME(18,0,0), D43&lt;=TIME(21,59,0)), TIME(0,0,0),
 IF(AND(D43&gt;=TIME(22,0,0), D43&lt;=TIME(23,59,59)), TIME(7,0,0), ""))))))))</f>
        <v/>
      </c>
      <c r="F43" s="216" t="n"/>
      <c r="G43" s="215">
        <f>IF(AND(D43&gt;=TIME(6,0,0),D43&lt;=TIME(8,0,0)),E43,"")</f>
        <v/>
      </c>
      <c r="H43" s="18" t="n"/>
      <c r="I43" s="19">
        <f>ROUND(IF(OR(D43="",E43="",E43=0),0,IF(H43="",MOD(E43-D43,1)*24,MOD(H43-D43,1)*24)),2)</f>
        <v/>
      </c>
      <c r="J43" s="212" t="n"/>
      <c r="K43" s="316" t="n"/>
      <c r="L43" s="183" t="n"/>
      <c r="M43" s="317">
        <f>MAX(0,V43-W43)</f>
        <v/>
      </c>
      <c r="N43" s="20">
        <f>(IF(OR($C43="",$D43=""),0,
 IF(OR($A42="Holiday",$A43="Holiday"),
    IF(ISNUMBER(MATCH(TRIM($B43),{"Phagwah","Good Friday","Easter Monday","Labour Day","Christmas","Eid ul Azha","Romans-2","Globe-12","Neptune P1"},0)),0,$I43),
 IF(AND(NOT(OR($A42="Annual Leave",$A43="Annual Leave")),$A43="Off day"),$I43,
  MAX(0,$I43-$V43)
  ))))+W43</f>
        <v/>
      </c>
      <c r="O43" s="20">
        <f>IF(AND(OR($A42="Holiday",$A43="Holiday"),
        ISNUMBER(MATCH(TRIM($B43),{"Phagwah","Good Friday","Easter Monday","Labour Day","Christmas","Eid ul Azha","Romans-2","Globe-12","Neptune P1"},0))),
   $I43,0)</f>
        <v/>
      </c>
      <c r="P43" s="20">
        <f>IF(OR($O$7="Canteen",$O$7="Head Office"),0,IF($I43&lt;=0,0,IF(AND($I42&lt;=0,OR(TRIM($J43)="Hebrews",TRIM($J43)="Romans",TRIM($J43)="Romans-2",TRIM($J43)="Globe",TRIM($J43)="Globe-12",TRIM($J43)="Neptune P1")),1,0)))</f>
        <v/>
      </c>
      <c r="Q43" s="21" t="n"/>
      <c r="R43" s="20">
        <f>IF(OR($O$7="Canteen",$O$7="Head Office"),0,IF(
  AND(
    SUMIFS(I:I, C:C, C43) &gt;= 8,
    COUNTIFS(C$14:C43, C43)=1,
    OR(
      TEXT(D43,"hh:mm:ss")="07:00:00",
      TEXT(D43,"hh:mm:ss")="15:00:00",
      TEXT(D43,"hh:mm:ss")="23:00:00",
      TEXT(D49,"hh:mm:ss")="07:00:00",
      TEXT(D49,"hh:mm:ss")="15:00:00",
      TEXT(D49,"hh:mm:ss")="23:00:00"
    )
  ),
  1,
  0
))</f>
        <v/>
      </c>
      <c r="S43" s="20">
        <f>IF(OR($A42="Annual Leave",$A43="Annual Leave"),IF(AND($A42&lt;&gt;"Annual Leave",$A43="Annual Leave"),8,0),0)</f>
        <v/>
      </c>
      <c r="T43" s="22" t="n"/>
      <c r="U43" s="144">
        <f>MAX(0,40-Y43)</f>
        <v/>
      </c>
      <c r="V43" s="351">
        <f>IF(OR($C43="",$D43=""),0,
 IF(OR($A42="Holiday",$A43="Holiday"),0,
 IF(AND(NOT(OR($A42="Annual Leave",$A43="Annual Leave")),$A43="Off day"),0,
  IF($I42+$I43&gt;=8,IF($I42&gt;=8,0,8-$I42),$I43)
  )))</f>
        <v/>
      </c>
      <c r="W43" s="351">
        <f>MAX(0,V43-U43)</f>
        <v/>
      </c>
      <c r="X43" s="351">
        <f>IF(C43="","",C43-WEEKDAY(C43,1)+1)</f>
        <v/>
      </c>
      <c r="Y43" s="351">
        <f>SUMPRODUCT(($X$14:$X42=X43)*(($V$14:$V42)+($O$14:$O42)))+IF(X43=X14,$L$11,0)</f>
        <v/>
      </c>
      <c r="Z43" s="351" t="n"/>
      <c r="AA43" s="351" t="n"/>
      <c r="AB43" s="351" t="n"/>
      <c r="AC43" s="351" t="n"/>
      <c r="AD43" s="351" t="n"/>
      <c r="AE43" s="351" t="n"/>
      <c r="AF43" s="351" t="n"/>
    </row>
    <row r="44" ht="24" customHeight="1" s="348" thickBot="1">
      <c r="A44" s="176" t="n"/>
      <c r="B44" s="176" t="n"/>
      <c r="C44" s="217" t="n"/>
      <c r="D44" s="110" t="n"/>
      <c r="E44" s="110" t="n"/>
      <c r="F44" s="218" t="n"/>
      <c r="G44" s="110" t="n"/>
      <c r="H44" s="110" t="n"/>
      <c r="I44" s="219" t="n"/>
      <c r="J44" s="219" t="n"/>
      <c r="K44" s="219" t="n"/>
      <c r="L44" s="219" t="n"/>
      <c r="M44" s="111">
        <f>MAX(0,V44-W44)</f>
        <v/>
      </c>
      <c r="N44" s="112">
        <f>(IF(OR($C44="",$D44=""),0,
 IF(OR($A44="Holiday",$A45="Holiday"),
    IF(ISNUMBER(MATCH(TRIM($B44),{"Phagwah","Good Friday","Easter Monday","Labour Day","Christmas","Eid ul Azha","Romans-2","Globe-12","Neptune P1"},0)),0,$I44),
 IF(AND(NOT(OR($A44="Annual Leave",$A45="Annual Leave")),$A44="Off day"),$I44,
  MAX(0,$I44-$V44)
  ))))+W44</f>
        <v/>
      </c>
      <c r="O44" s="112">
        <f>IF(AND(OR($A44="Holiday",$A45="Holiday"),
        ISNUMBER(MATCH(TRIM($B44),{"Phagwah","Good Friday","Easter Monday","Labour Day","Christmas","Eid ul Azha","Romans-2","Globe-12","Neptune P1"},0))),
   $I44,0)</f>
        <v/>
      </c>
      <c r="P44" s="112">
        <f>IF(OR($O$7="Canteen",$O$7="Head Office"),0,IF($I44&lt;=0,0,IF(OR(OR(TRIM($J44)="Hebrews",TRIM($J44)="Romans",TRIM($J44)="Romans-2",TRIM($J44)="Globe",TRIM($J44)="Globe-12",TRIM($J44)="Neptune P1"),AND($I45&gt;0,OR(TRIM($J45)="Hebrews",TRIM($J45)="Romans",TRIM($J45)="Romans-2",TRIM($J45)="Globe",TRIM($J45)="Globe-12",TRIM($J45)="Neptune P1"))),1,0)))</f>
        <v/>
      </c>
      <c r="Q44" s="113" t="n"/>
      <c r="R44" s="113" t="n"/>
      <c r="S44" s="112">
        <f>IF(OR($A44="Annual Leave",$A45="Annual Leave"),IF($A44="Annual Leave",8,0),0)</f>
        <v/>
      </c>
      <c r="T44" s="114" t="n"/>
      <c r="U44" s="144">
        <f>MAX(0,40-Y44)</f>
        <v/>
      </c>
      <c r="V44" s="351">
        <f>IF(OR($C44="",$D44=""),0,
 IF(OR($A44="Holiday",$A45="Holiday"),0,
 IF(AND(NOT(OR($A44="Annual Leave",$A45="Annual Leave")),$A44="Off day"),0,
  IF($I44+$I45&gt;=8,IF($I44&gt;=8,8,$I44),$I44)
  )))</f>
        <v/>
      </c>
      <c r="W44" s="351">
        <f>MAX(0,V44-U44)</f>
        <v/>
      </c>
      <c r="X44" s="351">
        <f>IF(C44="","",C44-WEEKDAY(C44,1)+1)</f>
        <v/>
      </c>
      <c r="Y44" s="351">
        <f>SUMPRODUCT(($X$14:$X43=X44)*(($V$14:$V43)+($O$14:$O43)))+IF(X44=X14,$L$11,0)</f>
        <v/>
      </c>
      <c r="Z44" s="351" t="n"/>
      <c r="AA44" s="351" t="n"/>
      <c r="AB44" s="351" t="n"/>
      <c r="AC44" s="351" t="n"/>
      <c r="AD44" s="351" t="n"/>
      <c r="AE44" s="351" t="n"/>
      <c r="AF44" s="351" t="n"/>
    </row>
    <row r="45" ht="24" customHeight="1" s="348" thickBot="1">
      <c r="A45" s="154" t="inlineStr">
        <is>
          <t>On Day</t>
        </is>
      </c>
      <c r="B45" s="318" t="n"/>
      <c r="C45" s="115">
        <f>C42+1</f>
        <v/>
      </c>
      <c r="D45" s="319" t="n"/>
      <c r="E45" s="320">
        <f>IF(D45="", "",
 IF(D45=TIME(0,0,0), 0,
 IF(AND(D45&gt;=TIME(0,0,1), D45&lt;=TIME(2,0,0)), TIME(7,0,0),
 IF(AND(D45&gt;=TIME(6,0,0), D45&lt;=TIME(8,0,0)), TIME(12,0,0),
 IF(AND(D45&gt;TIME(8,0,0), D45&lt;=TIME(13,59,0)), TIME(15,0,0),
 IF(AND(D45&gt;=TIME(14,0,0), D45&lt;=TIME(17,59,0)), TIME(21,0,0),
 IF(AND(D45&gt;=TIME(18,0,0), D45&lt;=TIME(21,59,0)), TIME(0,0,0),
 IF(AND(D45&gt;=TIME(22,0,0), D45&lt;=TIME(23,59,59)), TIME(7,0,0), ""))))))))</f>
        <v/>
      </c>
      <c r="F45" s="321" t="n"/>
      <c r="G45" s="320">
        <f>IF(AND(D45&gt;=TIME(6,0,0),D45&lt;=TIME(8,0,0)),E45,"")</f>
        <v/>
      </c>
      <c r="H45" s="319" t="n"/>
      <c r="I45" s="30">
        <f>ROUND(IF(OR(D45="",E45="",E45=0),0,IF(H45="",MOD(E45-D45,1)*24,MOD(H45-D45,1)*24)),2)</f>
        <v/>
      </c>
      <c r="J45" s="220" t="n"/>
      <c r="K45" s="274" t="n"/>
      <c r="L45" s="181" t="n"/>
      <c r="M45" s="275">
        <f>MAX(0,V45-W45)</f>
        <v/>
      </c>
      <c r="N45" s="322">
        <f>(IF(OR($C45="",$D45=""),0,
 IF(OR($A44="Holiday",$A45="Holiday"),
    IF(ISNUMBER(MATCH(TRIM($B45),{"Phagwah","Good Friday","Easter Monday","Labour Day","Christmas","Eid ul Azha","Romans-2","Globe-12","Neptune P1"},0)),0,$I45),
 IF(AND(NOT(OR($A44="Annual Leave",$A45="Annual Leave")),$A45="Off day"),$I45,
  MAX(0,$I45-$V45)
  ))))+W45</f>
        <v/>
      </c>
      <c r="O45" s="322">
        <f>IF(AND(OR($A44="Holiday",$A45="Holiday"),
        ISNUMBER(MATCH(TRIM($B45),{"Phagwah","Good Friday","Easter Monday","Labour Day","Christmas","Eid ul Azha","Romans-2","Globe-12","Neptune P1"},0))),
   $I45,0)</f>
        <v/>
      </c>
      <c r="P45" s="322">
        <f>IF(OR($O$7="Canteen",$O$7="Head Office"),0,IF($I45&lt;=0,0,IF(AND($I44&lt;=0,OR(TRIM($J45)="Hebrews",TRIM($J45)="Romans",TRIM($J45)="Romans-2",TRIM($J45)="Globe",TRIM($J45)="Globe-12",TRIM($J45)="Neptune P1")),1,0)))</f>
        <v/>
      </c>
      <c r="Q45" s="323" t="n"/>
      <c r="R45" s="322">
        <f>IF(OR($O$7="Canteen",$O$7="Head Office"),0,IF(
  AND(
    SUMIFS(I:I, C:C, C45) &gt;= 8,
    COUNTIFS(C$14:C45, C45)=1,
    OR(
      TEXT(D45,"hh:mm:ss")="07:00:00",
      TEXT(D45,"hh:mm:ss")="15:00:00",
      TEXT(D45,"hh:mm:ss")="23:00:00",
      TEXT(D46,"hh:mm:ss")="07:00:00",
      TEXT(D46,"hh:mm:ss")="15:00:00",
      TEXT(D46,"hh:mm:ss")="23:00:00"
    )
  ),
  1,
  0
))</f>
        <v/>
      </c>
      <c r="S45" s="322">
        <f>IF(OR($A44="Annual Leave",$A45="Annual Leave"),IF(AND($A44&lt;&gt;"Annual Leave",$A45="Annual Leave"),8,0),0)</f>
        <v/>
      </c>
      <c r="T45" s="116" t="n"/>
      <c r="U45" s="144">
        <f>MAX(0,40-Y45)</f>
        <v/>
      </c>
      <c r="V45" s="351">
        <f>IF(OR($C45="",$D45=""),0,
 IF(OR($A44="Holiday",$A45="Holiday"),0,
 IF(AND(NOT(OR($A44="Annual Leave",$A45="Annual Leave")),$A45="Off day"),0,
  IF($I44+$I45&gt;=8,IF($I44&gt;=8,0,8-$I44),$I45)
  )))</f>
        <v/>
      </c>
      <c r="W45" s="351">
        <f>MAX(0,V45-U45)</f>
        <v/>
      </c>
      <c r="X45" s="351">
        <f>IF(C45="","",C45-WEEKDAY(C45,1)+1)</f>
        <v/>
      </c>
      <c r="Y45" s="351">
        <f>SUMPRODUCT(($X$14:$X44=X45)*(($V$14:$V44)+($O$14:$O44)))+IF(X45=X14,$L$11,0)</f>
        <v/>
      </c>
      <c r="Z45" s="351" t="n"/>
      <c r="AA45" s="351" t="n"/>
      <c r="AB45" s="351" t="n"/>
      <c r="AC45" s="351" t="n"/>
      <c r="AD45" s="351" t="n"/>
      <c r="AE45" s="351" t="n"/>
      <c r="AF45" s="351" t="n"/>
    </row>
    <row r="46" ht="24" customHeight="1" s="348" thickBot="1">
      <c r="A46" s="154" t="inlineStr">
        <is>
          <t>On Day</t>
        </is>
      </c>
      <c r="B46" s="305" t="n"/>
      <c r="C46" s="90">
        <f>C45</f>
        <v/>
      </c>
      <c r="D46" s="80" t="n"/>
      <c r="E46" s="221">
        <f>IF(D46="", "",
 IF(D46=TIME(0,0,0), 0,
 IF(AND(D46&gt;=TIME(0,0,1), D46&lt;=TIME(2,0,0)), TIME(7,0,0),
 IF(AND(D46&gt;=TIME(6,0,0), D46&lt;=TIME(8,0,0)), TIME(12,0,0),
 IF(AND(D46&gt;TIME(8,0,0), D46&lt;=TIME(13,59,0)), TIME(15,0,0),
 IF(AND(D46&gt;=TIME(14,0,0), D46&lt;=TIME(17,59,0)), TIME(21,0,0),
 IF(AND(D46&gt;=TIME(18,0,0), D46&lt;=TIME(21,59,0)), TIME(0,0,0),
 IF(AND(D46&gt;=TIME(22,0,0), D46&lt;=TIME(23,59,59)), TIME(7,0,0), ""))))))))</f>
        <v/>
      </c>
      <c r="F46" s="156" t="n"/>
      <c r="G46" s="221">
        <f>IF(AND(D46&gt;=TIME(6,0,0),D46&lt;=TIME(8,0,0)),E46,"")</f>
        <v/>
      </c>
      <c r="H46" s="80" t="n"/>
      <c r="I46" s="30">
        <f>ROUND(IF(OR(D46="",E46="",E46=0),0,IF(H46="",MOD(E46-D46,1)*24,MOD(H46-D46,1)*24)),2)</f>
        <v/>
      </c>
      <c r="J46" s="158" t="n"/>
      <c r="K46" s="274" t="n"/>
      <c r="L46" s="189" t="n"/>
      <c r="M46" s="275">
        <f>MAX(0,V46-W46)</f>
        <v/>
      </c>
      <c r="N46" s="81">
        <f>(IF(OR($C46="",$D46=""),0,
 IF(OR($A46="Holiday",$A47="Holiday"),
    IF(ISNUMBER(MATCH(TRIM($B46),{"Phagwah","Good Friday","Easter Monday","Labour Day","Christmas","Eid ul Azha","Romans-2","Globe-12","Neptune P1"},0)),0,$I46),
 IF(AND(NOT(OR($A46="Annual Leave",$A47="Annual Leave")),$A46="Off day"),$I46,
  MAX(0,$I46-$V46)
  ))))+W46</f>
        <v/>
      </c>
      <c r="O46" s="81">
        <f>IF(AND(OR($A46="Holiday",$A47="Holiday"),
        ISNUMBER(MATCH(TRIM($B46),{"Phagwah","Good Friday","Easter Monday","Labour Day","Christmas","Eid ul Azha","Romans-2","Globe-12","Neptune P1"},0))),
   $I46,0)</f>
        <v/>
      </c>
      <c r="P46" s="81">
        <f>IF(OR($O$7="Canteen",$O$7="Head Office"),0,IF($I46&lt;=0,0,IF(OR(OR(TRIM($J46)="Hebrews",TRIM($J46)="Romans",TRIM($J46)="Romans-2",TRIM($J46)="Globe",TRIM($J46)="Globe-12",TRIM($J46)="Neptune P1"),AND($I47&gt;0,OR(TRIM($J47)="Hebrews",TRIM($J47)="Romans",TRIM($J47)="Romans-2",TRIM($J47)="Globe",TRIM($J47)="Globe-12",TRIM($J47)="Neptune P1"))),1,0)))</f>
        <v/>
      </c>
      <c r="Q46" s="82" t="n"/>
      <c r="R46" s="81">
        <f>IF(OR($O$7="Canteen",$O$7="Head Office"),0,IF(
  AND(
    SUMIFS(I:I, C:C, C46) &gt;= 8,
    COUNTIFS(C$14:C46, C46)=1,
    OR(
      TEXT(D46,"hh:mm:ss")="07:00:00",
      TEXT(D46,"hh:mm:ss")="15:00:00",
      TEXT(D46,"hh:mm:ss")="23:00:00",
      TEXT(D51,"hh:mm:ss")="07:00:00",
      TEXT(D51,"hh:mm:ss")="15:00:00",
      TEXT(D51,"hh:mm:ss")="23:00:00"
    )
  ),
  1,
  0
))</f>
        <v/>
      </c>
      <c r="S46" s="81">
        <f>IF(OR($A46="Annual Leave",$A47="Annual Leave"),IF($A46="Annual Leave",8,0),0)</f>
        <v/>
      </c>
      <c r="T46" s="117" t="n"/>
      <c r="U46" s="144">
        <f>MAX(0,40-Y46)</f>
        <v/>
      </c>
      <c r="V46" s="351">
        <f>IF(OR($C46="",$D46=""),0,
 IF(OR($A46="Holiday",$A47="Holiday"),0,
 IF(AND(NOT(OR($A46="Annual Leave",$A47="Annual Leave")),$A46="Off day"),0,
  IF($I46+$I47&gt;=8,IF($I46&gt;=8,8,$I46),$I46)
  )))</f>
        <v/>
      </c>
      <c r="W46" s="351">
        <f>MAX(0,V46-U46)</f>
        <v/>
      </c>
      <c r="X46" s="351">
        <f>IF(C46="","",C46-WEEKDAY(C46,1)+1)</f>
        <v/>
      </c>
      <c r="Y46" s="351">
        <f>SUMPRODUCT(($X$14:$X45=X46)*(($V$14:$V45)+($O$14:$O45)))+IF(X46=X14,$L$11,0)</f>
        <v/>
      </c>
      <c r="Z46" s="351" t="n"/>
      <c r="AA46" s="351" t="n"/>
      <c r="AB46" s="351" t="n"/>
      <c r="AC46" s="351" t="n"/>
      <c r="AD46" s="351" t="n"/>
      <c r="AE46" s="351" t="n"/>
      <c r="AF46" s="351" t="n"/>
    </row>
    <row r="47" ht="24" customHeight="1" s="348" thickBot="1">
      <c r="A47" s="184" t="inlineStr">
        <is>
          <t>On Day</t>
        </is>
      </c>
      <c r="B47" s="222" t="n"/>
      <c r="C47" s="118">
        <f>C45+1</f>
        <v/>
      </c>
      <c r="D47" s="83" t="n"/>
      <c r="E47" s="223">
        <f>IF(D47="", "",
 IF(D47=TIME(0,0,0), 0,
 IF(AND(D47&gt;=TIME(0,0,1), D47&lt;=TIME(2,0,0)), TIME(7,0,0),
 IF(AND(D47&gt;=TIME(6,0,0), D47&lt;=TIME(8,0,0)), TIME(12,0,0),
 IF(AND(D47&gt;TIME(8,0,0), D47&lt;=TIME(13,59,0)), TIME(15,0,0),
 IF(AND(D47&gt;=TIME(14,0,0), D47&lt;=TIME(17,59,0)), TIME(21,0,0),
 IF(AND(D47&gt;=TIME(18,0,0), D47&lt;=TIME(21,59,0)), TIME(0,0,0),
 IF(AND(D47&gt;=TIME(22,0,0), D47&lt;=TIME(23,59,59)), TIME(7,0,0), ""))))))))</f>
        <v/>
      </c>
      <c r="F47" s="224" t="n"/>
      <c r="G47" s="223">
        <f>IF(AND(D47&gt;=TIME(6,0,0),D47&lt;=TIME(8,0,0)),E47,"")</f>
        <v/>
      </c>
      <c r="H47" s="83" t="n"/>
      <c r="I47" s="23">
        <f>ROUND(IF(OR(D47="",E47="",E47=0),0,IF(H47="",MOD(E47-D47,1)*24,MOD(H47-D47,1)*24)),2)</f>
        <v/>
      </c>
      <c r="J47" s="225" t="n"/>
      <c r="K47" s="297" t="n"/>
      <c r="L47" s="181" t="n"/>
      <c r="M47" s="298">
        <f>MAX(0,V47-W47)</f>
        <v/>
      </c>
      <c r="N47" s="84">
        <f>(IF(OR($C47="",$D47=""),0,
 IF(OR($A46="Holiday",$A47="Holiday"),
    IF(ISNUMBER(MATCH(TRIM($B47),{"Phagwah","Good Friday","Easter Monday","Labour Day","Christmas","Eid ul Azha","Romans-2","Globe-12","Neptune P1"},0)),0,$I47),
 IF(AND(NOT(OR($A46="Annual Leave",$A47="Annual Leave")),$A47="Off day"),$I47,
  MAX(0,$I47-$V47)
  ))))+W47</f>
        <v/>
      </c>
      <c r="O47" s="84">
        <f>IF(AND(OR($A46="Holiday",$A47="Holiday"),
        ISNUMBER(MATCH(TRIM($B47),{"Phagwah","Good Friday","Easter Monday","Labour Day","Christmas","Eid ul Azha","Romans-2","Globe-12","Neptune P1"},0))),
   $I47,0)</f>
        <v/>
      </c>
      <c r="P47" s="84">
        <f>IF(OR($O$7="Canteen",$O$7="Head Office"),0,IF($I47&lt;=0,0,IF(AND($I46&lt;=0,OR(TRIM($J47)="Hebrews",TRIM($J47)="Romans",TRIM($J47)="Romans-2",TRIM($J47)="Globe",TRIM($J47)="Globe-12",TRIM($J47)="Neptune P1")),1,0)))</f>
        <v/>
      </c>
      <c r="Q47" s="85" t="n"/>
      <c r="R47" s="84">
        <f>IF(OR($O$7="Canteen",$O$7="Head Office"),0,IF(
  AND(
    SUMIFS(I:I, C:C, C47) &gt;= 8,
    COUNTIFS(C$14:C47, C47)=1,
    OR(
      TEXT(D47,"hh:mm:ss")="07:00:00",
      TEXT(D47,"hh:mm:ss")="15:00:00",
      TEXT(D47,"hh:mm:ss")="23:00:00",
      TEXT(D48,"hh:mm:ss")="07:00:00",
      TEXT(D48,"hh:mm:ss")="15:00:00",
      TEXT(D48,"hh:mm:ss")="23:00:00"
    )
  ),
  1,
  0
))</f>
        <v/>
      </c>
      <c r="S47" s="84">
        <f>IF(OR($A46="Annual Leave",$A47="Annual Leave"),IF(AND($A46&lt;&gt;"Annual Leave",$A47="Annual Leave"),8,0),0)</f>
        <v/>
      </c>
      <c r="T47" s="86" t="n"/>
      <c r="U47" s="144">
        <f>MAX(0,40-Y47)</f>
        <v/>
      </c>
      <c r="V47" s="351">
        <f>IF(OR($C47="",$D47=""),0,
 IF(OR($A46="Holiday",$A47="Holiday"),0,
 IF(AND(NOT(OR($A46="Annual Leave",$A47="Annual Leave")),$A47="Off day"),0,
  IF($I46+$I47&gt;=8,IF($I46&gt;=8,0,8-$I46),$I47)
  )))</f>
        <v/>
      </c>
      <c r="W47" s="351">
        <f>MAX(0,V47-U47)</f>
        <v/>
      </c>
      <c r="X47" s="351">
        <f>IF(C47="","",C47-WEEKDAY(C47,1)+1)</f>
        <v/>
      </c>
      <c r="Y47" s="351">
        <f>SUMPRODUCT(($X$14:$X46=X47)*(($V$14:$V46)+($O$14:$O46)))+IF(X47=X14,$L$11,0)</f>
        <v/>
      </c>
      <c r="Z47" s="351" t="n"/>
      <c r="AA47" s="351" t="n"/>
      <c r="AB47" s="351" t="n"/>
      <c r="AC47" s="351" t="n"/>
      <c r="AD47" s="351" t="n"/>
      <c r="AE47" s="351" t="n"/>
      <c r="AF47" s="351" t="n"/>
    </row>
    <row r="48" ht="24" customHeight="1" s="348" thickBot="1">
      <c r="A48" s="226" t="inlineStr">
        <is>
          <t>On Day</t>
        </is>
      </c>
      <c r="B48" s="299" t="n"/>
      <c r="C48" s="119">
        <f>C47</f>
        <v/>
      </c>
      <c r="D48" s="24" t="n"/>
      <c r="E48" s="227">
        <f>IF(D48="", "",
 IF(D48=TIME(0,0,0), 0,
 IF(AND(D48&gt;=TIME(0,0,1), D48&lt;=TIME(2,0,0)), TIME(7,0,0),
 IF(AND(D48&gt;=TIME(6,0,0), D48&lt;=TIME(8,0,0)), TIME(12,0,0),
 IF(AND(D48&gt;TIME(8,0,0), D48&lt;=TIME(13,59,0)), TIME(15,0,0),
 IF(AND(D48&gt;=TIME(14,0,0), D48&lt;=TIME(17,59,0)), TIME(21,0,0),
 IF(AND(D48&gt;=TIME(18,0,0), D48&lt;=TIME(21,59,0)), TIME(0,0,0),
 IF(AND(D48&gt;=TIME(22,0,0), D48&lt;=TIME(23,59,59)), TIME(7,0,0), ""))))))))</f>
        <v/>
      </c>
      <c r="F48" s="228" t="n"/>
      <c r="G48" s="227">
        <f>IF(AND(D48&gt;=TIME(6,0,0),D48&lt;=TIME(8,0,0)),E48,"")</f>
        <v/>
      </c>
      <c r="H48" s="300" t="n"/>
      <c r="I48" s="87">
        <f>ROUND(IF(OR(D48="",E48="",E48=0),0,IF(H48="",MOD(E48-D48,1)*24,MOD(H48-D48,1)*24)),2)</f>
        <v/>
      </c>
      <c r="J48" s="190" t="n"/>
      <c r="K48" s="297" t="n"/>
      <c r="L48" s="183" t="n"/>
      <c r="M48" s="324">
        <f>MAX(0,V48-W48)</f>
        <v/>
      </c>
      <c r="N48" s="302">
        <f>(IF(OR($C48="",$D48=""),0,
 IF(OR($A48="Holiday",$A49="Holiday"),
    IF(ISNUMBER(MATCH(TRIM($B48),{"Phagwah","Good Friday","Easter Monday","Labour Day","Christmas","Eid ul Azha","Romans-2","Globe-12","Neptune P1"},0)),0,$I48),
 IF(AND(NOT(OR($A48="Annual Leave",$A49="Annual Leave")),$A48="Off day"),$I48,
  MAX(0,$I48-$V48)
  ))))+W48</f>
        <v/>
      </c>
      <c r="O48" s="303" t="n"/>
      <c r="P48" s="229">
        <f>IF(OR($O$7="Canteen",$O$7="Head Office"),0,IF($I48&lt;=0,0,IF(OR(OR(TRIM($J48)="Hebrews",TRIM($J48)="Romans",TRIM($J48)="Romans-2",TRIM($J48)="Globe",TRIM($J48)="Globe-12",TRIM($J48)="Neptune P1"),AND($I49&gt;0,OR(TRIM($J49)="Hebrews",TRIM($J49)="Romans",TRIM($J49)="Romans-2",TRIM($J49)="Globe",TRIM($J49)="Globe-12",TRIM($J49)="Neptune P1"))),1,0)))</f>
        <v/>
      </c>
      <c r="Q48" s="303" t="n"/>
      <c r="R48" s="302">
        <f>IF(OR($O$7="Canteen",$O$7="Head Office"),0,IF(
  AND(
    SUMIFS(I:I, C:C, C48) &gt;= 8,
    COUNTIFS(C$14:C48, C48)=1,
    OR(
      TEXT(D48,"hh:mm:ss")="07:00:00",
      TEXT(D48,"hh:mm:ss")="15:00:00",
      TEXT(D48,"hh:mm:ss")="23:00:00",
      TEXT(D53,"hh:mm:ss")="07:00:00",
      TEXT(D53,"hh:mm:ss")="15:00:00",
      TEXT(D53,"hh:mm:ss")="23:00:00"
    )
  ),
  1,
  0
))</f>
        <v/>
      </c>
      <c r="S48" s="303" t="n"/>
      <c r="T48" s="304" t="n"/>
      <c r="U48" s="144">
        <f>MAX(0,40-Y48)</f>
        <v/>
      </c>
      <c r="V48" s="351">
        <f>IF(OR($C48="",$D48=""),0,
 IF(OR($A48="Holiday",$A49="Holiday"),0,
 IF(AND(NOT(OR($A48="Annual Leave",$A49="Annual Leave")),$A48="Off day"),0,
  IF($I48+$I49&gt;=8,IF($I48&gt;=8,8,$I48),$I48)
  )))</f>
        <v/>
      </c>
      <c r="W48" s="351">
        <f>MAX(0,V48-U48)</f>
        <v/>
      </c>
      <c r="X48" s="351">
        <f>IF(C48="","",C48-WEEKDAY(C48,1)+1)</f>
        <v/>
      </c>
      <c r="Y48" s="351">
        <f>SUMPRODUCT(($X$14:$X47=X48)*(($V$14:$V47)+($O$14:$O47)))+IF(X48=X14,$L$11,0)</f>
        <v/>
      </c>
      <c r="Z48" s="351" t="n"/>
      <c r="AA48" s="351" t="n"/>
      <c r="AB48" s="351" t="n"/>
      <c r="AC48" s="351" t="n"/>
      <c r="AD48" s="351" t="n"/>
      <c r="AE48" s="351" t="n"/>
      <c r="AF48" s="351" t="n"/>
    </row>
    <row r="49" ht="24" customHeight="1" s="348" thickBot="1">
      <c r="A49" s="230" t="n"/>
      <c r="B49" s="355" t="n"/>
      <c r="C49" s="231" t="n"/>
      <c r="D49" s="232" t="n"/>
      <c r="E49" s="232" t="n"/>
      <c r="F49" s="232" t="n"/>
      <c r="G49" s="232" t="n"/>
      <c r="H49" s="233" t="inlineStr">
        <is>
          <t>Total Hrs:</t>
        </is>
      </c>
      <c r="I49" s="122">
        <f>SUM(I14:I48)</f>
        <v/>
      </c>
      <c r="J49" s="234" t="n"/>
      <c r="K49" s="234" t="n"/>
      <c r="L49" s="235" t="n"/>
      <c r="M49" s="120">
        <f>SUM(M14:M48)</f>
        <v/>
      </c>
      <c r="N49" s="120">
        <f>SUM(N14:N48)</f>
        <v/>
      </c>
      <c r="O49" s="120">
        <f>SUM(O14:O48)</f>
        <v/>
      </c>
      <c r="P49" s="120">
        <f>SUM(P14:P48)</f>
        <v/>
      </c>
      <c r="Q49" s="120">
        <f>IF($O$6&lt;&gt;"Armed",0,LOOKUP($Q$50,{0,1,2,3,4,5,6,7,8,9,10,11,12,13,14},{0,384,769,1153,1153,1538,1923,2307,2692,3076,3461,3846,4239,4615,5000}))</f>
        <v/>
      </c>
      <c r="R49" s="120">
        <f>SUM(R14:R48)</f>
        <v/>
      </c>
      <c r="S49" s="120">
        <f>SUM(S14:S48)</f>
        <v/>
      </c>
      <c r="T49" s="121">
        <f>SUM(T30:T43)</f>
        <v/>
      </c>
      <c r="U49" s="144">
        <f>MIN(U48,0)</f>
        <v/>
      </c>
      <c r="V49" s="351">
        <f>SUM(V14:V48)</f>
        <v/>
      </c>
      <c r="W49" s="351">
        <f>SUM(W14:W48)</f>
        <v/>
      </c>
      <c r="X49" s="351" t="n"/>
      <c r="Y49" s="351" t="n"/>
      <c r="Z49" s="351" t="n"/>
      <c r="AA49" s="351" t="n"/>
      <c r="AB49" s="351" t="n"/>
      <c r="AC49" s="351" t="n"/>
      <c r="AD49" s="351" t="n"/>
      <c r="AE49" s="351" t="n"/>
      <c r="AF49" s="351" t="n"/>
    </row>
    <row r="50" ht="24" customHeight="1" s="348">
      <c r="A50" s="351" t="n"/>
      <c r="B50" s="351" t="n"/>
      <c r="C50" s="6" t="n"/>
      <c r="D50" s="6" t="n"/>
      <c r="E50" s="6" t="n"/>
      <c r="F50" s="6" t="n"/>
      <c r="G50" s="6" t="n"/>
      <c r="H50" s="336" t="n"/>
      <c r="I50" s="351" t="n"/>
      <c r="J50" s="336" t="n"/>
      <c r="K50" s="336" t="n"/>
      <c r="L50" s="336" t="n"/>
      <c r="M50" s="28" t="n"/>
      <c r="N50" s="28" t="n"/>
      <c r="O50" s="28" t="n"/>
      <c r="P50" s="241" t="inlineStr">
        <is>
          <t>Days Worked</t>
        </is>
      </c>
      <c r="Q50" s="29">
        <f>SUM(--(SUM(I14:I15)&gt;0),--(SUM(I16:I17)&gt;0),--(SUM(I18:I19)&gt;0),--(SUM(I20:I21)&gt;0),--(SUM(I22:I23)&gt;0),--(SUM(I24:I25)&gt;0),--(SUM(I26:I27)&gt;0),--(SUM(I30:I31)&gt;0),--(SUM(I32:I33)&gt;0),--(SUM(I34:I35)&gt;0),--(SUM(I36:I37)&gt;0),--(SUM(I38:I39)&gt;0),--(SUM(I40:I41)&gt;0),--(SUM(I42:I43)&gt;0),--(SUM(I45:I46)&gt;0),--(SUM(I47:I48)&gt;0))</f>
        <v/>
      </c>
      <c r="R50" s="28" t="n"/>
      <c r="S50" s="28" t="n"/>
      <c r="T50" s="28" t="n"/>
      <c r="U50" s="144" t="n"/>
      <c r="V50" s="351" t="n"/>
      <c r="W50" s="351" t="n"/>
      <c r="X50" s="351" t="n"/>
      <c r="Y50" s="351" t="n"/>
      <c r="Z50" s="351" t="n"/>
      <c r="AA50" s="351" t="n"/>
      <c r="AB50" s="351" t="n"/>
      <c r="AC50" s="351" t="n"/>
      <c r="AD50" s="351" t="n"/>
      <c r="AE50" s="351" t="n"/>
      <c r="AF50" s="351" t="n"/>
    </row>
    <row r="51" ht="24" customHeight="1" s="348">
      <c r="A51" s="351" t="n"/>
      <c r="B51" s="351" t="n"/>
      <c r="C51" s="345" t="n"/>
      <c r="D51" s="362" t="n"/>
      <c r="E51" s="362" t="n"/>
      <c r="F51" s="334" t="n"/>
      <c r="G51" s="362" t="n"/>
      <c r="H51" s="336" t="n"/>
      <c r="I51" s="351" t="n"/>
      <c r="J51" s="336" t="n"/>
      <c r="K51" s="336" t="n"/>
      <c r="L51" s="336" t="n"/>
      <c r="M51" s="236" t="n"/>
      <c r="N51" s="236" t="n"/>
      <c r="O51" s="236" t="n"/>
      <c r="P51" s="236" t="n"/>
      <c r="Q51" s="236" t="n"/>
      <c r="R51" s="236" t="n"/>
      <c r="S51" s="236" t="n"/>
      <c r="T51" s="236" t="n"/>
      <c r="U51" s="144" t="n"/>
      <c r="V51" s="351" t="n"/>
      <c r="W51" s="351" t="n"/>
      <c r="X51" s="351" t="n"/>
      <c r="Y51" s="351" t="n"/>
      <c r="Z51" s="351" t="n"/>
      <c r="AA51" s="351" t="n"/>
      <c r="AB51" s="351" t="n"/>
      <c r="AC51" s="351" t="n"/>
      <c r="AD51" s="351" t="n"/>
      <c r="AE51" s="351" t="n"/>
      <c r="AF51" s="351" t="n"/>
    </row>
    <row r="52">
      <c r="A52" s="351" t="n"/>
      <c r="B52" s="351" t="n"/>
      <c r="C52" s="329" t="inlineStr">
        <is>
          <t>Supervisor Signature</t>
        </is>
      </c>
      <c r="D52" s="363" t="n"/>
      <c r="E52" s="363" t="n"/>
      <c r="F52" s="329" t="inlineStr">
        <is>
          <t>Date</t>
        </is>
      </c>
      <c r="G52" s="363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351" t="n"/>
      <c r="V52" s="351" t="n"/>
      <c r="W52" s="351" t="n"/>
      <c r="X52" s="351" t="n"/>
      <c r="Y52" s="351" t="n"/>
      <c r="Z52" s="351" t="n"/>
      <c r="AA52" s="351" t="n"/>
      <c r="AB52" s="351" t="n"/>
      <c r="AC52" s="351" t="n"/>
      <c r="AD52" s="351" t="n"/>
      <c r="AE52" s="351" t="n"/>
      <c r="AF52" s="351" t="n"/>
    </row>
    <row r="53" ht="26.25" customHeight="1" s="348">
      <c r="A53" s="351" t="n"/>
      <c r="B53" s="351" t="n"/>
      <c r="C53" s="345" t="n"/>
      <c r="D53" s="362" t="n"/>
      <c r="E53" s="362" t="n"/>
      <c r="F53" s="331" t="n"/>
      <c r="G53" s="362" t="n"/>
      <c r="H53" s="6" t="n"/>
      <c r="I53" s="6" t="n"/>
      <c r="J53" s="6" t="n"/>
      <c r="K53" s="6" t="n"/>
      <c r="L53" s="6" t="n"/>
      <c r="M53" s="6" t="n"/>
      <c r="N53" s="237" t="n"/>
      <c r="O53" s="238" t="n"/>
      <c r="P53" s="346" t="n"/>
      <c r="Q53" s="351" t="n"/>
      <c r="R53" s="351" t="n"/>
      <c r="S53" s="351" t="n"/>
      <c r="T53" s="351" t="n"/>
      <c r="U53" s="351" t="n"/>
      <c r="V53" s="351" t="n"/>
      <c r="W53" s="351" t="n"/>
      <c r="X53" s="351" t="n"/>
      <c r="Y53" s="351" t="n"/>
      <c r="Z53" s="351" t="n"/>
      <c r="AA53" s="351" t="n"/>
      <c r="AB53" s="351" t="n"/>
      <c r="AC53" s="351" t="n"/>
      <c r="AD53" s="351" t="n"/>
      <c r="AE53" s="351" t="n"/>
      <c r="AF53" s="351" t="n"/>
    </row>
    <row r="54">
      <c r="A54" s="351" t="n"/>
      <c r="B54" s="351" t="n"/>
      <c r="C54" s="329" t="inlineStr">
        <is>
          <t>Manager Signature</t>
        </is>
      </c>
      <c r="D54" s="363" t="n"/>
      <c r="E54" s="363" t="n"/>
      <c r="F54" s="329" t="inlineStr">
        <is>
          <t>Date</t>
        </is>
      </c>
      <c r="G54" s="363" t="n"/>
      <c r="H54" s="6" t="n"/>
      <c r="I54" s="239" t="inlineStr">
        <is>
          <t>{42}</t>
        </is>
      </c>
      <c r="J54" s="239" t="n"/>
      <c r="K54" s="239" t="n"/>
      <c r="L54" s="239" t="n"/>
      <c r="M54" s="6" t="n"/>
      <c r="N54" s="6" t="n"/>
      <c r="O54" s="6" t="n"/>
      <c r="P54" s="6" t="n"/>
      <c r="Q54" s="6" t="n"/>
      <c r="R54" s="6" t="n"/>
      <c r="S54" s="6" t="n"/>
      <c r="T54" s="6" t="n"/>
      <c r="U54" s="351" t="n"/>
      <c r="V54" s="351" t="n"/>
      <c r="W54" s="351" t="n"/>
      <c r="X54" s="351" t="n"/>
      <c r="Y54" s="351" t="n"/>
      <c r="Z54" s="351" t="n"/>
      <c r="AA54" s="351" t="n"/>
      <c r="AB54" s="351" t="n"/>
      <c r="AC54" s="351" t="n"/>
      <c r="AD54" s="351" t="n"/>
      <c r="AE54" s="351" t="n"/>
      <c r="AF54" s="351" t="n"/>
    </row>
    <row r="55">
      <c r="A55" s="351" t="n"/>
      <c r="B55" s="351" t="n"/>
      <c r="C55" s="240" t="n"/>
      <c r="D55" s="240" t="n"/>
      <c r="E55" s="240" t="n"/>
      <c r="F55" s="240" t="n"/>
      <c r="G55" s="240" t="n"/>
      <c r="H55" s="240" t="n"/>
      <c r="I55" s="240" t="n"/>
      <c r="J55" s="240" t="n"/>
      <c r="K55" s="240" t="n"/>
      <c r="L55" s="240" t="n"/>
      <c r="M55" s="240" t="n"/>
      <c r="N55" s="240" t="n"/>
      <c r="O55" s="240" t="n"/>
      <c r="P55" s="240" t="n"/>
      <c r="Q55" s="240" t="n"/>
      <c r="R55" s="240" t="n"/>
      <c r="S55" s="240" t="n"/>
      <c r="T55" s="240" t="n"/>
      <c r="U55" s="351" t="n"/>
      <c r="V55" s="351" t="n"/>
      <c r="W55" s="351" t="n"/>
      <c r="X55" s="351" t="n"/>
      <c r="Y55" s="351" t="n"/>
      <c r="Z55" s="351" t="n"/>
      <c r="AA55" s="351" t="n"/>
      <c r="AB55" s="351" t="n"/>
      <c r="AC55" s="351" t="n"/>
      <c r="AD55" s="351" t="n"/>
      <c r="AE55" s="351" t="n"/>
      <c r="AF55" s="35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45"/>
  <mergeCells count="33">
    <mergeCell ref="C54:E54"/>
    <mergeCell ref="V2:W2"/>
    <mergeCell ref="C8:F8"/>
    <mergeCell ref="F54:G54"/>
    <mergeCell ref="H10:I10"/>
    <mergeCell ref="C7:F7"/>
    <mergeCell ref="K5:L5"/>
    <mergeCell ref="M5:N5"/>
    <mergeCell ref="H50:I50"/>
    <mergeCell ref="C51:E51"/>
    <mergeCell ref="A1:T1"/>
    <mergeCell ref="C52:E52"/>
    <mergeCell ref="V3:AB3"/>
    <mergeCell ref="F51:G51"/>
    <mergeCell ref="M10:N10"/>
    <mergeCell ref="H51:I51"/>
    <mergeCell ref="C6:F6"/>
    <mergeCell ref="C5:F5"/>
    <mergeCell ref="M7:N7"/>
    <mergeCell ref="M6:N6"/>
    <mergeCell ref="C53:E53"/>
    <mergeCell ref="H7:I7"/>
    <mergeCell ref="H28:I28"/>
    <mergeCell ref="C10:F10"/>
    <mergeCell ref="M8:N8"/>
    <mergeCell ref="F52:G52"/>
    <mergeCell ref="P53:T53"/>
    <mergeCell ref="AA2:AB2"/>
    <mergeCell ref="K10:L10"/>
    <mergeCell ref="H5:I5"/>
    <mergeCell ref="K4:L4"/>
    <mergeCell ref="M4:N4"/>
    <mergeCell ref="F53:G53"/>
  </mergeCells>
  <dataValidations count="5">
    <dataValidation sqref="A14:A48" showDropDown="0" showInputMessage="0" showErrorMessage="0" allowBlank="1" type="list">
      <formula1>"On Day,Off Day,Sick,Absent,Holiday,Annual Leave"</formula1>
    </dataValidation>
    <dataValidation sqref="B14:B48" showDropDown="0" showInputMessage="0" showErrorMessage="0" allowBlank="1" type="list">
      <formula1>"Holiday Double,Phagwah,Good Friday,Easter Monday,Labour Day,Christmas,Eid ul Azha"</formula1>
    </dataValidation>
    <dataValidation sqref="J14:J48" showDropDown="0" showInputMessage="0" showErrorMessage="0" allowBlank="1" type="list">
      <formula1>_xlfn._LONGTEXT("Unico,Unico-2,Unico-42,Unico-44,Unico-46,Unico-47,Unico-48,Unico-49,Globe,Globe-12,Hebrews,Romans-2,Beacon,Numbers,Zebra-24,Sunrise,Sunrise-1,Sunflower 6,Sunset 12,Ripple,Neptune P1,Neptune P2,Neptune P3,Neptune P4,Neptune P5,Neptune P6,Neptune P7,Rainbow"," 1,Rainbow 2,Citadel,Sunset 11,Autumn,Autumn-2,Miracle,Miracle 1,Canteen,Guard Hut")</formula1>
    </dataValidation>
    <dataValidation sqref="O7" showDropDown="0" showInputMessage="0" showErrorMessage="0" allowBlank="1" type="list">
      <formula1>"Caricom,EU,UN,DMC,ARU,Head Office,Canteen"</formula1>
    </dataValidation>
    <dataValidation sqref="O6" showDropDown="0" showInputMessage="0" showErrorMessage="0" allowBlank="1" type="list">
      <formula1>"Unarmed,Armed"</formula1>
    </dataValidation>
  </dataValidations>
  <printOptions horizontalCentered="1"/>
  <pageMargins left="0.5" right="0.5" top="0.5" bottom="1" header="0.5" footer="0.5"/>
  <pageSetup orientation="portrait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AL55"/>
  <sheetViews>
    <sheetView topLeftCell="A40" workbookViewId="0">
      <selection activeCell="C52" sqref="C52:E52"/>
    </sheetView>
  </sheetViews>
  <sheetFormatPr baseColWidth="8" defaultRowHeight="13.5"/>
  <cols>
    <col width="12.28515625" customWidth="1" style="348" min="1" max="1"/>
    <col width="15.140625" customWidth="1" style="348" min="2" max="2"/>
    <col width="12.42578125" customWidth="1" style="348" min="3" max="3"/>
    <col width="9.28515625" customWidth="1" style="348" min="4" max="4"/>
    <col hidden="1" width="9.28515625" customWidth="1" style="348" min="5" max="5"/>
    <col hidden="1" width="2" customWidth="1" style="348" min="6" max="6"/>
    <col hidden="1" width="12.5703125" customWidth="1" style="348" min="7" max="7"/>
    <col width="9.28515625" customWidth="1" style="348" min="8" max="8"/>
    <col width="6.5703125" customWidth="1" style="348" min="9" max="9"/>
    <col width="10.140625" customWidth="1" style="348" min="10" max="10"/>
    <col width="15.28515625" customWidth="1" style="348" min="11" max="11"/>
    <col width="10.5703125" customWidth="1" style="348" min="12" max="12"/>
    <col width="11" customWidth="1" style="348" min="13" max="13"/>
    <col width="9.85546875" customWidth="1" style="348" min="14" max="14"/>
    <col width="11.140625" customWidth="1" style="348" min="15" max="15"/>
    <col width="9.85546875" customWidth="1" style="348" min="16" max="16"/>
    <col width="10.28515625" customWidth="1" style="348" min="17" max="17"/>
    <col width="8.85546875" customWidth="1" style="348" min="18" max="19"/>
    <col width="45.28515625" customWidth="1" style="348" min="20" max="20"/>
    <col width="9.140625" customWidth="1" style="348" min="21" max="21"/>
    <col width="3.140625" customWidth="1" style="348" min="22" max="29"/>
    <col width="10.28515625" customWidth="1" style="348" min="30" max="30"/>
  </cols>
  <sheetData>
    <row r="1" ht="32.25" customFormat="1" customHeight="1" s="1" thickBot="1">
      <c r="A1" s="332" t="n"/>
      <c r="B1" s="354" t="n"/>
      <c r="C1" s="354" t="n"/>
      <c r="D1" s="354" t="n"/>
      <c r="E1" s="354" t="n"/>
      <c r="F1" s="354" t="n"/>
      <c r="G1" s="354" t="n"/>
      <c r="H1" s="354" t="n"/>
      <c r="I1" s="354" t="n"/>
      <c r="J1" s="354" t="n"/>
      <c r="K1" s="354" t="n"/>
      <c r="L1" s="354" t="n"/>
      <c r="M1" s="354" t="n"/>
      <c r="N1" s="354" t="n"/>
      <c r="O1" s="354" t="n"/>
      <c r="P1" s="354" t="n"/>
      <c r="Q1" s="354" t="n"/>
      <c r="R1" s="354" t="n"/>
      <c r="S1" s="354" t="n"/>
      <c r="T1" s="355" t="n"/>
      <c r="U1" s="351" t="n"/>
      <c r="V1" s="351" t="n"/>
      <c r="W1" s="351" t="n"/>
      <c r="X1" s="351" t="n"/>
      <c r="Y1" s="351" t="n"/>
      <c r="Z1" s="351" t="n"/>
      <c r="AA1" s="351" t="n"/>
      <c r="AB1" s="351" t="n"/>
      <c r="AC1" s="351" t="n"/>
      <c r="AD1" s="126" t="n"/>
      <c r="AE1" s="351" t="n"/>
      <c r="AF1" s="351" t="n"/>
    </row>
    <row r="2" ht="15" customFormat="1" customHeight="1" s="1">
      <c r="A2" s="351" t="n"/>
      <c r="B2" s="351" t="n"/>
      <c r="C2" s="127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128" t="n"/>
      <c r="U2" s="351" t="n"/>
      <c r="V2" s="343" t="n">
        <v>2025</v>
      </c>
      <c r="W2" s="356" t="n"/>
      <c r="X2" s="351" t="n"/>
      <c r="Y2" s="351" t="n"/>
      <c r="Z2" s="129" t="inlineStr">
        <is>
          <t>Month:</t>
        </is>
      </c>
      <c r="AA2" s="343" t="n">
        <v>3</v>
      </c>
      <c r="AB2" s="356" t="n"/>
      <c r="AC2" s="351" t="n"/>
      <c r="AD2" s="351" t="n"/>
      <c r="AE2" s="351" t="n"/>
      <c r="AF2" s="351" t="n"/>
    </row>
    <row r="3" ht="15.6" customHeight="1" s="348" thickBot="1">
      <c r="A3" s="351" t="n"/>
      <c r="B3" s="351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351" t="n"/>
      <c r="V3" s="333">
        <f>DATE(V2,AA2,1)</f>
        <v/>
      </c>
      <c r="W3" s="357" t="n"/>
      <c r="X3" s="357" t="n"/>
      <c r="Y3" s="357" t="n"/>
      <c r="Z3" s="357" t="n"/>
      <c r="AA3" s="357" t="n"/>
      <c r="AB3" s="358" t="n"/>
      <c r="AC3" s="351" t="n"/>
      <c r="AD3" s="351" t="n"/>
      <c r="AE3" s="351" t="n"/>
      <c r="AF3" s="249" t="n"/>
    </row>
    <row r="4" ht="21" customHeight="1" s="348" thickBot="1">
      <c r="A4" s="351" t="n"/>
      <c r="B4" s="351" t="n"/>
      <c r="C4" s="25" t="inlineStr">
        <is>
          <t>Federal Manangement Systems</t>
        </is>
      </c>
      <c r="D4" s="25" t="n"/>
      <c r="E4" s="25" t="n"/>
      <c r="F4" s="25" t="n"/>
      <c r="G4" s="25" t="n"/>
      <c r="H4" s="6" t="n"/>
      <c r="I4" s="6" t="n"/>
      <c r="J4" s="6" t="n"/>
      <c r="K4" s="330" t="inlineStr">
        <is>
          <t>Employee Number:</t>
        </is>
      </c>
      <c r="L4" s="351" t="n"/>
      <c r="M4" s="342" t="inlineStr">
        <is>
          <t>3584</t>
        </is>
      </c>
      <c r="N4" s="355" t="n"/>
      <c r="O4" s="6" t="n"/>
      <c r="P4" s="6" t="n"/>
      <c r="Q4" s="6" t="n"/>
      <c r="R4" s="6" t="n"/>
      <c r="S4" s="6" t="n"/>
      <c r="T4" s="6" t="n"/>
      <c r="U4" s="351" t="n"/>
      <c r="V4" s="130" t="inlineStr">
        <is>
          <t>Su</t>
        </is>
      </c>
      <c r="W4" s="131" t="inlineStr">
        <is>
          <t>M</t>
        </is>
      </c>
      <c r="X4" s="131" t="inlineStr">
        <is>
          <t>Tu</t>
        </is>
      </c>
      <c r="Y4" s="131" t="inlineStr">
        <is>
          <t>W</t>
        </is>
      </c>
      <c r="Z4" s="131" t="inlineStr">
        <is>
          <t>Th</t>
        </is>
      </c>
      <c r="AA4" s="131" t="inlineStr">
        <is>
          <t>F</t>
        </is>
      </c>
      <c r="AB4" s="132" t="inlineStr">
        <is>
          <t>Sa</t>
        </is>
      </c>
      <c r="AC4" s="351" t="n"/>
      <c r="AD4" s="133" t="inlineStr">
        <is>
          <t>Overtime Options</t>
        </is>
      </c>
      <c r="AE4" s="351" t="n"/>
      <c r="AF4" s="351" t="n"/>
      <c r="AJ4" s="257" t="n"/>
    </row>
    <row r="5" ht="14.1" customHeight="1" s="348" thickBot="1">
      <c r="A5" s="351" t="n"/>
      <c r="B5" s="351" t="n"/>
      <c r="C5" s="337" t="n"/>
      <c r="D5" s="351" t="n"/>
      <c r="E5" s="351" t="n"/>
      <c r="F5" s="351" t="n"/>
      <c r="G5" s="6" t="n"/>
      <c r="H5" s="340" t="n"/>
      <c r="I5" s="351" t="n"/>
      <c r="J5" s="340" t="n"/>
      <c r="K5" s="344" t="inlineStr">
        <is>
          <t>Employee Name:</t>
        </is>
      </c>
      <c r="L5" s="359" t="n"/>
      <c r="M5" s="342" t="inlineStr">
        <is>
          <t>Niles, Richard</t>
        </is>
      </c>
      <c r="N5" s="355" t="n"/>
      <c r="O5" s="337" t="n"/>
      <c r="P5" s="337" t="n"/>
      <c r="Q5" s="337" t="n"/>
      <c r="R5" s="337" t="n"/>
      <c r="S5" s="337" t="n"/>
      <c r="T5" s="337" t="n"/>
      <c r="U5" s="351" t="n"/>
      <c r="V5" s="263">
        <f>IF(MONTH($V$3)&lt;&gt;MONTH($V$3-WEEKDAY($V$3,1)+(ROW(V5)-ROW($V$5))*7+(COLUMN(V5)-COLUMN($V$5)+1)),"",$V$3-WEEKDAY($V$3,1)+(ROW(V5)-ROW($V$5))*7+(COLUMN(V5)-COLUMN($V$5)+1))</f>
        <v/>
      </c>
      <c r="W5" s="263">
        <f>IF(MONTH($V$3)&lt;&gt;MONTH($V$3-WEEKDAY($V$3,1)+(ROW(W5)-ROW($V$5))*7+(COLUMN(W5)-COLUMN($V$5)+1)),"",$V$3-WEEKDAY($V$3,1)+(ROW(W5)-ROW($V$5))*7+(COLUMN(W5)-COLUMN($V$5)+1))</f>
        <v/>
      </c>
      <c r="X5" s="263">
        <f>IF(MONTH($V$3)&lt;&gt;MONTH($V$3-WEEKDAY($V$3,1)+(ROW(X5)-ROW($V$5))*7+(COLUMN(X5)-COLUMN($V$5)+1)),"",$V$3-WEEKDAY($V$3,1)+(ROW(X5)-ROW($V$5))*7+(COLUMN(X5)-COLUMN($V$5)+1))</f>
        <v/>
      </c>
      <c r="Y5" s="263">
        <f>IF(MONTH($V$3)&lt;&gt;MONTH($V$3-WEEKDAY($V$3,1)+(ROW(Y5)-ROW($V$5))*7+(COLUMN(Y5)-COLUMN($V$5)+1)),"",$V$3-WEEKDAY($V$3,1)+(ROW(Y5)-ROW($V$5))*7+(COLUMN(Y5)-COLUMN($V$5)+1))</f>
        <v/>
      </c>
      <c r="Z5" s="263">
        <f>IF(MONTH($V$3)&lt;&gt;MONTH($V$3-WEEKDAY($V$3,1)+(ROW(Z5)-ROW($V$5))*7+(COLUMN(Z5)-COLUMN($V$5)+1)),"",$V$3-WEEKDAY($V$3,1)+(ROW(Z5)-ROW($V$5))*7+(COLUMN(Z5)-COLUMN($V$5)+1))</f>
        <v/>
      </c>
      <c r="AA5" s="263">
        <f>IF(MONTH($V$3)&lt;&gt;MONTH($V$3-WEEKDAY($V$3,1)+(ROW(AA5)-ROW($V$5))*7+(COLUMN(AA5)-COLUMN($V$5)+1)),"",$V$3-WEEKDAY($V$3,1)+(ROW(AA5)-ROW($V$5))*7+(COLUMN(AA5)-COLUMN($V$5)+1))</f>
        <v/>
      </c>
      <c r="AB5" s="263">
        <f>IF(MONTH($V$3)&lt;&gt;MONTH($V$3-WEEKDAY($V$3,1)+(ROW(AB5)-ROW($V$5))*7+(COLUMN(AB5)-COLUMN($V$5)+1)),"",$V$3-WEEKDAY($V$3,1)+(ROW(AB5)-ROW($V$5))*7+(COLUMN(AB5)-COLUMN($V$5)+1))</f>
        <v/>
      </c>
      <c r="AC5" s="351" t="n"/>
      <c r="AD5" s="351" t="n"/>
      <c r="AE5" s="3" t="b">
        <v>1</v>
      </c>
      <c r="AF5" s="258" t="n"/>
      <c r="AJ5" s="350" t="n"/>
      <c r="AK5" s="350" t="n"/>
      <c r="AL5" s="350" t="n"/>
    </row>
    <row r="6" ht="14.1" customHeight="1" s="348" thickBot="1">
      <c r="A6" s="351" t="n"/>
      <c r="B6" s="351" t="n"/>
      <c r="C6" s="337" t="inlineStr">
        <is>
          <t xml:space="preserve">120 Peter Rose St </t>
        </is>
      </c>
      <c r="D6" s="351" t="n"/>
      <c r="E6" s="351" t="n"/>
      <c r="F6" s="351" t="n"/>
      <c r="G6" s="6" t="n"/>
      <c r="H6" s="6" t="n"/>
      <c r="I6" s="6" t="n"/>
      <c r="J6" s="6" t="n"/>
      <c r="K6" s="6" t="n"/>
      <c r="L6" s="6" t="n"/>
      <c r="M6" s="339" t="inlineStr">
        <is>
          <t>Armed or unarmed</t>
        </is>
      </c>
      <c r="N6" s="360" t="n"/>
      <c r="O6" s="135" t="inlineStr">
        <is>
          <t>Armed</t>
        </is>
      </c>
      <c r="P6" s="6" t="n"/>
      <c r="Q6" s="6" t="n"/>
      <c r="R6" s="6" t="n"/>
      <c r="S6" s="6" t="n"/>
      <c r="T6" s="6" t="n"/>
      <c r="U6" s="351" t="n"/>
      <c r="V6" s="263">
        <f>IF(MONTH($V$3)&lt;&gt;MONTH($V$3-WEEKDAY($V$3,1)+(ROW(V6)-ROW($V$5))*7+(COLUMN(V6)-COLUMN($V$5)+1)),"",$V$3-WEEKDAY($V$3,1)+(ROW(V6)-ROW($V$5))*7+(COLUMN(V6)-COLUMN($V$5)+1))</f>
        <v/>
      </c>
      <c r="W6" s="263">
        <f>IF(MONTH($V$3)&lt;&gt;MONTH($V$3-WEEKDAY($V$3,1)+(ROW(W6)-ROW($V$5))*7+(COLUMN(W6)-COLUMN($V$5)+1)),"",$V$3-WEEKDAY($V$3,1)+(ROW(W6)-ROW($V$5))*7+(COLUMN(W6)-COLUMN($V$5)+1))</f>
        <v/>
      </c>
      <c r="X6" s="263">
        <f>IF(MONTH($V$3)&lt;&gt;MONTH($V$3-WEEKDAY($V$3,1)+(ROW(X6)-ROW($V$5))*7+(COLUMN(X6)-COLUMN($V$5)+1)),"",$V$3-WEEKDAY($V$3,1)+(ROW(X6)-ROW($V$5))*7+(COLUMN(X6)-COLUMN($V$5)+1))</f>
        <v/>
      </c>
      <c r="Y6" s="263">
        <f>IF(MONTH($V$3)&lt;&gt;MONTH($V$3-WEEKDAY($V$3,1)+(ROW(Y6)-ROW($V$5))*7+(COLUMN(Y6)-COLUMN($V$5)+1)),"",$V$3-WEEKDAY($V$3,1)+(ROW(Y6)-ROW($V$5))*7+(COLUMN(Y6)-COLUMN($V$5)+1))</f>
        <v/>
      </c>
      <c r="Z6" s="263">
        <f>IF(MONTH($V$3)&lt;&gt;MONTH($V$3-WEEKDAY($V$3,1)+(ROW(Z6)-ROW($V$5))*7+(COLUMN(Z6)-COLUMN($V$5)+1)),"",$V$3-WEEKDAY($V$3,1)+(ROW(Z6)-ROW($V$5))*7+(COLUMN(Z6)-COLUMN($V$5)+1))</f>
        <v/>
      </c>
      <c r="AA6" s="263">
        <f>IF(MONTH($V$3)&lt;&gt;MONTH($V$3-WEEKDAY($V$3,1)+(ROW(AA6)-ROW($V$5))*7+(COLUMN(AA6)-COLUMN($V$5)+1)),"",$V$3-WEEKDAY($V$3,1)+(ROW(AA6)-ROW($V$5))*7+(COLUMN(AA6)-COLUMN($V$5)+1))</f>
        <v/>
      </c>
      <c r="AB6" s="263">
        <f>IF(MONTH($V$3)&lt;&gt;MONTH($V$3-WEEKDAY($V$3,1)+(ROW(AB6)-ROW($V$5))*7+(COLUMN(AB6)-COLUMN($V$5)+1)),"",$V$3-WEEKDAY($V$3,1)+(ROW(AB6)-ROW($V$5))*7+(COLUMN(AB6)-COLUMN($V$5)+1))</f>
        <v/>
      </c>
      <c r="AC6" s="351" t="n"/>
      <c r="AD6" s="136" t="inlineStr">
        <is>
          <t>After:</t>
        </is>
      </c>
      <c r="AE6" s="264" t="n">
        <v>8</v>
      </c>
      <c r="AF6" s="258" t="n"/>
      <c r="AJ6" s="350" t="n"/>
      <c r="AL6" s="251" t="n"/>
    </row>
    <row r="7" ht="14.1" customHeight="1" s="348" thickBot="1">
      <c r="A7" s="351" t="n"/>
      <c r="B7" s="351" t="n"/>
      <c r="C7" s="337" t="inlineStr">
        <is>
          <t>Queenstown</t>
        </is>
      </c>
      <c r="D7" s="351" t="n"/>
      <c r="E7" s="351" t="n"/>
      <c r="F7" s="351" t="n"/>
      <c r="G7" s="6" t="n"/>
      <c r="H7" s="340" t="n"/>
      <c r="I7" s="351" t="n"/>
      <c r="J7" s="340" t="n"/>
      <c r="K7" s="340" t="n"/>
      <c r="L7" s="340" t="n"/>
      <c r="M7" s="338" t="inlineStr">
        <is>
          <t>Agency</t>
        </is>
      </c>
      <c r="N7" s="361" t="n"/>
      <c r="O7" s="7" t="inlineStr">
        <is>
          <t>Caricom</t>
        </is>
      </c>
      <c r="P7" s="6" t="n"/>
      <c r="Q7" s="6" t="n"/>
      <c r="R7" s="6" t="n"/>
      <c r="S7" s="6" t="n"/>
      <c r="T7" s="6" t="n"/>
      <c r="U7" s="351" t="n"/>
      <c r="V7" s="263">
        <f>IF(MONTH($V$3)&lt;&gt;MONTH($V$3-WEEKDAY($V$3,1)+(ROW(V7)-ROW($V$5))*7+(COLUMN(V7)-COLUMN($V$5)+1)),"",$V$3-WEEKDAY($V$3,1)+(ROW(V7)-ROW($V$5))*7+(COLUMN(V7)-COLUMN($V$5)+1))</f>
        <v/>
      </c>
      <c r="W7" s="263">
        <f>IF(MONTH($V$3)&lt;&gt;MONTH($V$3-WEEKDAY($V$3,1)+(ROW(W7)-ROW($V$5))*7+(COLUMN(W7)-COLUMN($V$5)+1)),"",$V$3-WEEKDAY($V$3,1)+(ROW(W7)-ROW($V$5))*7+(COLUMN(W7)-COLUMN($V$5)+1))</f>
        <v/>
      </c>
      <c r="X7" s="263">
        <f>IF(MONTH($V$3)&lt;&gt;MONTH($V$3-WEEKDAY($V$3,1)+(ROW(X7)-ROW($V$5))*7+(COLUMN(X7)-COLUMN($V$5)+1)),"",$V$3-WEEKDAY($V$3,1)+(ROW(X7)-ROW($V$5))*7+(COLUMN(X7)-COLUMN($V$5)+1))</f>
        <v/>
      </c>
      <c r="Y7" s="263">
        <f>IF(MONTH($V$3)&lt;&gt;MONTH($V$3-WEEKDAY($V$3,1)+(ROW(Y7)-ROW($V$5))*7+(COLUMN(Y7)-COLUMN($V$5)+1)),"",$V$3-WEEKDAY($V$3,1)+(ROW(Y7)-ROW($V$5))*7+(COLUMN(Y7)-COLUMN($V$5)+1))</f>
        <v/>
      </c>
      <c r="Z7" s="263">
        <f>IF(MONTH($V$3)&lt;&gt;MONTH($V$3-WEEKDAY($V$3,1)+(ROW(Z7)-ROW($V$5))*7+(COLUMN(Z7)-COLUMN($V$5)+1)),"",$V$3-WEEKDAY($V$3,1)+(ROW(Z7)-ROW($V$5))*7+(COLUMN(Z7)-COLUMN($V$5)+1))</f>
        <v/>
      </c>
      <c r="AA7" s="263">
        <f>IF(MONTH($V$3)&lt;&gt;MONTH($V$3-WEEKDAY($V$3,1)+(ROW(AA7)-ROW($V$5))*7+(COLUMN(AA7)-COLUMN($V$5)+1)),"",$V$3-WEEKDAY($V$3,1)+(ROW(AA7)-ROW($V$5))*7+(COLUMN(AA7)-COLUMN($V$5)+1))</f>
        <v/>
      </c>
      <c r="AB7" s="263">
        <f>IF(MONTH($V$3)&lt;&gt;MONTH($V$3-WEEKDAY($V$3,1)+(ROW(AB7)-ROW($V$5))*7+(COLUMN(AB7)-COLUMN($V$5)+1)),"",$V$3-WEEKDAY($V$3,1)+(ROW(AB7)-ROW($V$5))*7+(COLUMN(AB7)-COLUMN($V$5)+1))</f>
        <v/>
      </c>
      <c r="AC7" s="351" t="n"/>
      <c r="AD7" s="351" t="n"/>
      <c r="AE7" s="351" t="n"/>
      <c r="AF7" s="258" t="n"/>
      <c r="AJ7" s="350" t="n"/>
      <c r="AL7" s="251" t="n"/>
    </row>
    <row r="8">
      <c r="A8" s="351" t="n"/>
      <c r="B8" s="351" t="n"/>
      <c r="C8" s="337" t="inlineStr">
        <is>
          <t>Georgetown, Guyana</t>
        </is>
      </c>
      <c r="D8" s="351" t="n"/>
      <c r="E8" s="351" t="n"/>
      <c r="F8" s="351" t="n"/>
      <c r="G8" s="6" t="n"/>
      <c r="H8" s="6" t="n"/>
      <c r="I8" s="6" t="n"/>
      <c r="J8" s="6" t="n"/>
      <c r="K8" s="6" t="n"/>
      <c r="L8" s="6" t="n"/>
      <c r="M8" s="341" t="n"/>
      <c r="N8" s="351" t="n"/>
      <c r="O8" s="351" t="n"/>
      <c r="P8" s="6" t="n"/>
      <c r="Q8" s="6" t="n"/>
      <c r="R8" s="6" t="n"/>
      <c r="S8" s="6" t="n"/>
      <c r="T8" s="6" t="n"/>
      <c r="U8" s="351" t="n"/>
      <c r="V8" s="263">
        <f>IF(MONTH($V$3)&lt;&gt;MONTH($V$3-WEEKDAY($V$3,1)+(ROW(V8)-ROW($V$5))*7+(COLUMN(V8)-COLUMN($V$5)+1)),"",$V$3-WEEKDAY($V$3,1)+(ROW(V8)-ROW($V$5))*7+(COLUMN(V8)-COLUMN($V$5)+1))</f>
        <v/>
      </c>
      <c r="W8" s="263">
        <f>IF(MONTH($V$3)&lt;&gt;MONTH($V$3-WEEKDAY($V$3,1)+(ROW(W8)-ROW($V$5))*7+(COLUMN(W8)-COLUMN($V$5)+1)),"",$V$3-WEEKDAY($V$3,1)+(ROW(W8)-ROW($V$5))*7+(COLUMN(W8)-COLUMN($V$5)+1))</f>
        <v/>
      </c>
      <c r="X8" s="263">
        <f>IF(MONTH($V$3)&lt;&gt;MONTH($V$3-WEEKDAY($V$3,1)+(ROW(X8)-ROW($V$5))*7+(COLUMN(X8)-COLUMN($V$5)+1)),"",$V$3-WEEKDAY($V$3,1)+(ROW(X8)-ROW($V$5))*7+(COLUMN(X8)-COLUMN($V$5)+1))</f>
        <v/>
      </c>
      <c r="Y8" s="263">
        <f>IF(MONTH($V$3)&lt;&gt;MONTH($V$3-WEEKDAY($V$3,1)+(ROW(Y8)-ROW($V$5))*7+(COLUMN(Y8)-COLUMN($V$5)+1)),"",$V$3-WEEKDAY($V$3,1)+(ROW(Y8)-ROW($V$5))*7+(COLUMN(Y8)-COLUMN($V$5)+1))</f>
        <v/>
      </c>
      <c r="Z8" s="263">
        <f>IF(MONTH($V$3)&lt;&gt;MONTH($V$3-WEEKDAY($V$3,1)+(ROW(Z8)-ROW($V$5))*7+(COLUMN(Z8)-COLUMN($V$5)+1)),"",$V$3-WEEKDAY($V$3,1)+(ROW(Z8)-ROW($V$5))*7+(COLUMN(Z8)-COLUMN($V$5)+1))</f>
        <v/>
      </c>
      <c r="AA8" s="263">
        <f>IF(MONTH($V$3)&lt;&gt;MONTH($V$3-WEEKDAY($V$3,1)+(ROW(AA8)-ROW($V$5))*7+(COLUMN(AA8)-COLUMN($V$5)+1)),"",$V$3-WEEKDAY($V$3,1)+(ROW(AA8)-ROW($V$5))*7+(COLUMN(AA8)-COLUMN($V$5)+1))</f>
        <v/>
      </c>
      <c r="AB8" s="263">
        <f>IF(MONTH($V$3)&lt;&gt;MONTH($V$3-WEEKDAY($V$3,1)+(ROW(AB8)-ROW($V$5))*7+(COLUMN(AB8)-COLUMN($V$5)+1)),"",$V$3-WEEKDAY($V$3,1)+(ROW(AB8)-ROW($V$5))*7+(COLUMN(AB8)-COLUMN($V$5)+1))</f>
        <v/>
      </c>
      <c r="AC8" s="351" t="n"/>
      <c r="AD8" s="351" t="n"/>
      <c r="AE8" s="3" t="b">
        <v>1</v>
      </c>
      <c r="AF8" s="258" t="n"/>
      <c r="AJ8" s="350" t="n"/>
      <c r="AL8" s="251" t="n"/>
    </row>
    <row r="9">
      <c r="A9" s="351" t="n"/>
      <c r="B9" s="351" t="n"/>
      <c r="C9" s="337" t="n"/>
      <c r="D9" s="337" t="n"/>
      <c r="E9" s="337" t="n"/>
      <c r="F9" s="337" t="n"/>
      <c r="G9" s="6" t="n"/>
      <c r="H9" s="6" t="n"/>
      <c r="I9" s="6" t="n"/>
      <c r="J9" s="6" t="n"/>
      <c r="K9" s="6" t="n"/>
      <c r="L9" s="6" t="n"/>
      <c r="M9" s="137" t="n"/>
      <c r="N9" s="137" t="n"/>
      <c r="O9" s="6" t="n"/>
      <c r="P9" s="6" t="n"/>
      <c r="Q9" s="6" t="n"/>
      <c r="R9" s="6" t="n"/>
      <c r="S9" s="6" t="n"/>
      <c r="T9" s="6" t="n"/>
      <c r="U9" s="351" t="n"/>
      <c r="V9" s="265" t="n"/>
      <c r="W9" s="265" t="n"/>
      <c r="X9" s="265" t="n"/>
      <c r="Y9" s="265" t="n"/>
      <c r="Z9" s="265" t="n"/>
      <c r="AA9" s="265" t="n"/>
      <c r="AB9" s="265" t="n"/>
      <c r="AC9" s="351" t="n"/>
      <c r="AD9" s="351" t="n"/>
      <c r="AE9" s="3" t="n"/>
      <c r="AF9" s="351" t="n"/>
      <c r="AJ9" s="350" t="n"/>
      <c r="AL9" s="251" t="n"/>
    </row>
    <row r="10">
      <c r="A10" s="351" t="n"/>
      <c r="B10" s="351" t="n"/>
      <c r="C10" s="337" t="inlineStr">
        <is>
          <t>592-223-7560</t>
        </is>
      </c>
      <c r="D10" s="351" t="n"/>
      <c r="E10" s="351" t="n"/>
      <c r="F10" s="351" t="n"/>
      <c r="G10" s="6" t="n"/>
      <c r="H10" s="340" t="n"/>
      <c r="I10" s="351" t="n"/>
      <c r="J10" s="340" t="n"/>
      <c r="K10" s="330" t="inlineStr">
        <is>
          <t>Week Starting:</t>
        </is>
      </c>
      <c r="L10" s="351" t="n"/>
      <c r="M10" s="335" t="n">
        <v>45977</v>
      </c>
      <c r="N10" s="362" t="n"/>
      <c r="O10" s="6" t="n"/>
      <c r="P10" s="6" t="n"/>
      <c r="Q10" s="6" t="n"/>
      <c r="R10" s="6" t="n"/>
      <c r="S10" s="6" t="n"/>
      <c r="T10" s="138" t="inlineStr">
        <is>
          <t>[42]</t>
        </is>
      </c>
      <c r="U10" s="351" t="n"/>
      <c r="V10" s="263">
        <f>IF(MONTH($V$3)&lt;&gt;MONTH($V$3-WEEKDAY($V$3,1)+(ROW(V10)-ROW($V$5))*7+(COLUMN(V10)-COLUMN($V$5)+1)),"",$V$3-WEEKDAY($V$3,1)+(ROW(V10)-ROW($V$5))*7+(COLUMN(V10)-COLUMN($V$5)+1))</f>
        <v/>
      </c>
      <c r="W10" s="263">
        <f>IF(MONTH($V$3)&lt;&gt;MONTH($V$3-WEEKDAY($V$3,1)+(ROW(W10)-ROW($V$5))*7+(COLUMN(W10)-COLUMN($V$5)+1)),"",$V$3-WEEKDAY($V$3,1)+(ROW(W10)-ROW($V$5))*7+(COLUMN(W10)-COLUMN($V$5)+1))</f>
        <v/>
      </c>
      <c r="X10" s="263">
        <f>IF(MONTH($V$3)&lt;&gt;MONTH($V$3-WEEKDAY($V$3,1)+(ROW(X10)-ROW($V$5))*7+(COLUMN(X10)-COLUMN($V$5)+1)),"",$V$3-WEEKDAY($V$3,1)+(ROW(X10)-ROW($V$5))*7+(COLUMN(X10)-COLUMN($V$5)+1))</f>
        <v/>
      </c>
      <c r="Y10" s="263">
        <f>IF(MONTH($V$3)&lt;&gt;MONTH($V$3-WEEKDAY($V$3,1)+(ROW(Y10)-ROW($V$5))*7+(COLUMN(Y10)-COLUMN($V$5)+1)),"",$V$3-WEEKDAY($V$3,1)+(ROW(Y10)-ROW($V$5))*7+(COLUMN(Y10)-COLUMN($V$5)+1))</f>
        <v/>
      </c>
      <c r="Z10" s="263">
        <f>IF(MONTH($V$3)&lt;&gt;MONTH($V$3-WEEKDAY($V$3,1)+(ROW(Z10)-ROW($V$5))*7+(COLUMN(Z10)-COLUMN($V$5)+1)),"",$V$3-WEEKDAY($V$3,1)+(ROW(Z10)-ROW($V$5))*7+(COLUMN(Z10)-COLUMN($V$5)+1))</f>
        <v/>
      </c>
      <c r="AA10" s="263">
        <f>IF(MONTH($V$3)&lt;&gt;MONTH($V$3-WEEKDAY($V$3,1)+(ROW(AA10)-ROW($V$5))*7+(COLUMN(AA10)-COLUMN($V$5)+1)),"",$V$3-WEEKDAY($V$3,1)+(ROW(AA10)-ROW($V$5))*7+(COLUMN(AA10)-COLUMN($V$5)+1))</f>
        <v/>
      </c>
      <c r="AB10" s="263">
        <f>IF(MONTH($V$3)&lt;&gt;MONTH($V$3-WEEKDAY($V$3,1)+(ROW(AB10)-ROW($V$5))*7+(COLUMN(AB10)-COLUMN($V$5)+1)),"",$V$3-WEEKDAY($V$3,1)+(ROW(AB10)-ROW($V$5))*7+(COLUMN(AB10)-COLUMN($V$5)+1))</f>
        <v/>
      </c>
      <c r="AC10" s="351" t="n"/>
      <c r="AD10" s="136" t="inlineStr">
        <is>
          <t>After:</t>
        </is>
      </c>
      <c r="AE10" s="264" t="n">
        <v>40</v>
      </c>
      <c r="AF10" s="250" t="n"/>
    </row>
    <row r="11" ht="15.75" customHeight="1" s="348" thickBot="1">
      <c r="A11" s="351" t="n"/>
      <c r="B11" s="351" t="n"/>
      <c r="C11" s="6" t="n"/>
      <c r="D11" s="6" t="n"/>
      <c r="E11" s="6" t="n"/>
      <c r="F11" s="6" t="n"/>
      <c r="G11" s="6" t="n"/>
      <c r="H11" s="6" t="n"/>
      <c r="I11" s="6" t="n"/>
      <c r="J11" s="6" t="n"/>
      <c r="K11" s="259" t="inlineStr">
        <is>
          <t>Carry Forward Hrs:</t>
        </is>
      </c>
      <c r="L11" s="248" t="n">
        <v>40</v>
      </c>
      <c r="M11" s="6" t="n"/>
      <c r="N11" s="6" t="n"/>
      <c r="O11" s="6" t="n"/>
      <c r="P11" s="6" t="n"/>
      <c r="Q11" s="6" t="n"/>
      <c r="R11" s="6" t="n"/>
      <c r="S11" s="6" t="n"/>
      <c r="T11" s="6" t="n"/>
      <c r="U11" s="351" t="n"/>
      <c r="V11" s="263">
        <f>IF(MONTH($V$3)&lt;&gt;MONTH($V$3-WEEKDAY($V$3,1)+(ROW(V11)-ROW($V$5))*7+(COLUMN(V11)-COLUMN($V$5)+1)),"",$V$3-WEEKDAY($V$3,1)+(ROW(V11)-ROW($V$5))*7+(COLUMN(V11)-COLUMN($V$5)+1))</f>
        <v/>
      </c>
      <c r="W11" s="263">
        <f>IF(MONTH($V$3)&lt;&gt;MONTH($V$3-WEEKDAY($V$3,1)+(ROW(W11)-ROW($V$5))*7+(COLUMN(W11)-COLUMN($V$5)+1)),"",$V$3-WEEKDAY($V$3,1)+(ROW(W11)-ROW($V$5))*7+(COLUMN(W11)-COLUMN($V$5)+1))</f>
        <v/>
      </c>
      <c r="X11" s="263">
        <f>IF(MONTH($V$3)&lt;&gt;MONTH($V$3-WEEKDAY($V$3,1)+(ROW(X11)-ROW($V$5))*7+(COLUMN(X11)-COLUMN($V$5)+1)),"",$V$3-WEEKDAY($V$3,1)+(ROW(X11)-ROW($V$5))*7+(COLUMN(X11)-COLUMN($V$5)+1))</f>
        <v/>
      </c>
      <c r="Y11" s="263">
        <f>IF(MONTH($V$3)&lt;&gt;MONTH($V$3-WEEKDAY($V$3,1)+(ROW(Y11)-ROW($V$5))*7+(COLUMN(Y11)-COLUMN($V$5)+1)),"",$V$3-WEEKDAY($V$3,1)+(ROW(Y11)-ROW($V$5))*7+(COLUMN(Y11)-COLUMN($V$5)+1))</f>
        <v/>
      </c>
      <c r="Z11" s="263">
        <f>IF(MONTH($V$3)&lt;&gt;MONTH($V$3-WEEKDAY($V$3,1)+(ROW(Z11)-ROW($V$5))*7+(COLUMN(Z11)-COLUMN($V$5)+1)),"",$V$3-WEEKDAY($V$3,1)+(ROW(Z11)-ROW($V$5))*7+(COLUMN(Z11)-COLUMN($V$5)+1))</f>
        <v/>
      </c>
      <c r="AA11" s="263">
        <f>IF(MONTH($V$3)&lt;&gt;MONTH($V$3-WEEKDAY($V$3,1)+(ROW(AA11)-ROW($V$5))*7+(COLUMN(AA11)-COLUMN($V$5)+1)),"",$V$3-WEEKDAY($V$3,1)+(ROW(AA11)-ROW($V$5))*7+(COLUMN(AA11)-COLUMN($V$5)+1))</f>
        <v/>
      </c>
      <c r="AB11" s="263">
        <f>IF(MONTH($V$3)&lt;&gt;MONTH($V$3-WEEKDAY($V$3,1)+(ROW(AB11)-ROW($V$5))*7+(COLUMN(AB11)-COLUMN($V$5)+1)),"",$V$3-WEEKDAY($V$3,1)+(ROW(AB11)-ROW($V$5))*7+(COLUMN(AB11)-COLUMN($V$5)+1))</f>
        <v/>
      </c>
      <c r="AC11" s="351" t="n"/>
      <c r="AD11" s="351" t="n"/>
      <c r="AE11" s="351" t="n"/>
      <c r="AF11" s="258" t="n"/>
      <c r="AJ11" s="252" t="n"/>
      <c r="AK11" s="252" t="n"/>
    </row>
    <row r="12" ht="27.75" customFormat="1" customHeight="1" s="2" thickBot="1">
      <c r="A12" s="266" t="inlineStr">
        <is>
          <t>Day Off</t>
        </is>
      </c>
      <c r="B12" s="267" t="inlineStr">
        <is>
          <t>Holiday Double</t>
        </is>
      </c>
      <c r="C12" s="139" t="inlineStr">
        <is>
          <t>Day of Week</t>
        </is>
      </c>
      <c r="D12" s="140" t="inlineStr">
        <is>
          <t>Time
In</t>
        </is>
      </c>
      <c r="E12" s="140" t="inlineStr">
        <is>
          <t>Time
Out</t>
        </is>
      </c>
      <c r="F12" s="141" t="n"/>
      <c r="G12" s="140" t="inlineStr">
        <is>
          <t>Time
In</t>
        </is>
      </c>
      <c r="H12" s="140" t="inlineStr">
        <is>
          <t>Time
Out</t>
        </is>
      </c>
      <c r="I12" s="142" t="inlineStr">
        <is>
          <t>Total
Hrs</t>
        </is>
      </c>
      <c r="J12" s="142" t="inlineStr">
        <is>
          <t>Location</t>
        </is>
      </c>
      <c r="K12" s="142" t="inlineStr">
        <is>
          <t>Supervisor</t>
        </is>
      </c>
      <c r="L12" s="142" t="inlineStr">
        <is>
          <t>Supervisor Approval</t>
        </is>
      </c>
      <c r="M12" s="140" t="inlineStr">
        <is>
          <t>Regular
Hrs</t>
        </is>
      </c>
      <c r="N12" s="140" t="inlineStr">
        <is>
          <t>Overtime
Hrs</t>
        </is>
      </c>
      <c r="O12" s="140" t="inlineStr">
        <is>
          <t>Hol Hrs</t>
        </is>
      </c>
      <c r="P12" s="140" t="inlineStr">
        <is>
          <t>Responsibilities</t>
        </is>
      </c>
      <c r="Q12" s="140" t="inlineStr">
        <is>
          <t>Risk</t>
        </is>
      </c>
      <c r="R12" s="140" t="inlineStr">
        <is>
          <t>Meals</t>
        </is>
      </c>
      <c r="S12" s="140" t="inlineStr">
        <is>
          <t>Vac Hrs</t>
        </is>
      </c>
      <c r="T12" s="143" t="inlineStr">
        <is>
          <t>Reason for Overtime</t>
        </is>
      </c>
      <c r="U12" s="144" t="inlineStr">
        <is>
          <t>Wkly Reg Avail</t>
        </is>
      </c>
      <c r="V12" s="351" t="inlineStr">
        <is>
          <t>Orig Reg</t>
        </is>
      </c>
      <c r="W12" s="351" t="inlineStr">
        <is>
          <t>Wkly OT Adj</t>
        </is>
      </c>
      <c r="X12" s="351" t="inlineStr">
        <is>
          <t>Week Start</t>
        </is>
      </c>
      <c r="Y12" s="351" t="inlineStr">
        <is>
          <t>Wk Hrs Before</t>
        </is>
      </c>
      <c r="Z12" s="351" t="n"/>
      <c r="AA12" s="351" t="n"/>
      <c r="AB12" s="351" t="n"/>
      <c r="AC12" s="351" t="n"/>
      <c r="AD12" s="351" t="n"/>
      <c r="AE12" s="351" t="n"/>
      <c r="AF12" s="351" t="n"/>
      <c r="AJ12" s="252" t="n"/>
      <c r="AK12" s="252" t="n"/>
    </row>
    <row r="13" hidden="1" ht="15.75" customHeight="1" s="348" thickBot="1">
      <c r="A13" s="268" t="n"/>
      <c r="B13" s="351" t="n"/>
      <c r="C13" s="145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146" t="n"/>
      <c r="U13" s="351" t="n"/>
      <c r="V13" s="351" t="n"/>
      <c r="W13" s="351" t="n"/>
      <c r="X13" s="351" t="n"/>
      <c r="Y13" s="351" t="n"/>
      <c r="Z13" s="351" t="n"/>
      <c r="AA13" s="351" t="n"/>
      <c r="AB13" s="351" t="n"/>
      <c r="AC13" s="351" t="n"/>
      <c r="AD13" s="351" t="n"/>
      <c r="AE13" s="351" t="n"/>
      <c r="AF13" s="351" t="n"/>
    </row>
    <row r="14" ht="24" customHeight="1" s="348" thickBot="1">
      <c r="A14" s="147" t="inlineStr">
        <is>
          <t>On Day</t>
        </is>
      </c>
      <c r="B14" s="269" t="n"/>
      <c r="C14" s="88">
        <f>M10</f>
        <v/>
      </c>
      <c r="D14" s="54" t="n"/>
      <c r="E14" s="148">
        <f>IF(D14="", "",
 IF(D14=TIME(0,0,0), 0,
 IF(AND(D14&gt;=TIME(0,0,1), D14&lt;=TIME(2,0,0)), TIME(7,0,0),
 IF(AND(D14&gt;=TIME(6,0,0), D14&lt;=TIME(8,0,0)), TIME(12,0,0),
 IF(AND(D14&gt;TIME(8,0,0), D14&lt;=TIME(13,59,0)), TIME(15,0,0),
 IF(AND(D14&gt;=TIME(14,0,0), D14&lt;=TIME(17,59,0)), TIME(21,0,0),
 IF(AND(D14&gt;=TIME(18,0,0), D14&lt;=TIME(21,59,0)), TIME(0,0,0),
 IF(AND(D14&gt;=TIME(22,0,0), D14&lt;=TIME(23,59,59)), TIME(7,0,0), ""))))))))</f>
        <v/>
      </c>
      <c r="F14" s="149" t="n"/>
      <c r="G14" s="148">
        <f>IF(AND(D14&gt;=TIME(6,0,0),D14&lt;=TIME(8,0,0)),E14,"")</f>
        <v/>
      </c>
      <c r="H14" s="54" t="n"/>
      <c r="I14" s="55">
        <f>ROUND(IF(OR(D14="",E14="",E14=0),0,IF(H14="",MOD(E14-D14,1)*24,MOD(H14-D14,1)*24)),2)</f>
        <v/>
      </c>
      <c r="J14" s="150" t="n"/>
      <c r="K14" s="270" t="n"/>
      <c r="L14" s="271" t="n"/>
      <c r="M14" s="272">
        <f>MAX(0,V14-W14)</f>
        <v/>
      </c>
      <c r="N14" s="56">
        <f>(IF(OR($C14="",$D14=""),0,
 IF(OR($A14="Holiday",$A15="Holiday"),
    IF(ISNUMBER(MATCH(TRIM($B14),{"Phagwah","Good Friday","Easter Monday","Labour Day","Christmas","Eid ul Azha","Romans-2","Globe-12","Neptune P1"},0)),0,$I14),
 IF(AND(NOT(OR($A14="Annual Leave",$A15="Annual Leave")),$A14="Off day"),$I14,
  MAX(0,$I14-$V14)
  ))))+W14</f>
        <v/>
      </c>
      <c r="O14" s="56">
        <f>IF(AND(OR($A14="Holiday",$A15="Holiday"),
        ISNUMBER(MATCH(TRIM($B14),{"Phagwah","Good Friday","Easter Monday","Labour Day","Christmas","Eid ul Azha","Romans-2","Globe-12","Neptune P1"},0))),
   $I14,0)</f>
        <v/>
      </c>
      <c r="P14" s="56">
        <f>IF(OR($O$7="Canteen",$O$7="Head Office"),0,IF($I14&lt;=0,0,IF(OR(OR(TRIM($J14)="Hebrews",TRIM($J14)="Romans",TRIM($J14)="Romans-2",TRIM($J14)="Globe",TRIM($J14)="Globe-12",TRIM($J14)="Neptune P1"),AND($I15&gt;0,OR(TRIM($J15)="Hebrews",TRIM($J15)="Romans",TRIM($J15)="Romans-2",TRIM($J15)="Globe",TRIM($J15)="Globe-12",TRIM($J15)="Neptune P1"))),1,0)))</f>
        <v/>
      </c>
      <c r="Q14" s="57" t="n"/>
      <c r="R14" s="56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IF($I14&gt;0,1,0),
      0
   ),
0))</f>
        <v/>
      </c>
      <c r="S14" s="56">
        <f>IF(OR($A14="Annual Leave",$A15="Annual Leave"),IF($A14="Annual Leave",8,0),0)</f>
        <v/>
      </c>
      <c r="T14" s="58" t="n"/>
      <c r="U14" s="144">
        <f>MAX(0,40-Y14)</f>
        <v/>
      </c>
      <c r="V14" s="151">
        <f>IF(OR($C14="",$D14=""),0,
 IF(OR($A14="Holiday",$A15="Holiday"),0,
 IF(AND(NOT(OR($A14="Annual Leave",$A15="Annual Leave")),$A14="Off day"),0,
  IF($I14+$I15&gt;=8,IF($I14&gt;=8,8,$I14),$I14)
  )))</f>
        <v/>
      </c>
      <c r="W14" s="151">
        <f>MAX(0,V14-U14)</f>
        <v/>
      </c>
      <c r="X14" s="151">
        <f>IF(C14="","",C14-WEEKDAY(C14,1)+1)</f>
        <v/>
      </c>
      <c r="Y14" s="151">
        <f>IF(X14=X14,$L$11,0)</f>
        <v/>
      </c>
      <c r="Z14" s="151" t="n"/>
      <c r="AA14" s="151" t="n"/>
      <c r="AB14" s="151" t="n"/>
      <c r="AC14" s="351" t="n"/>
      <c r="AD14" s="351" t="n"/>
      <c r="AE14" s="351" t="n"/>
      <c r="AF14" s="351" t="n"/>
    </row>
    <row r="15" ht="24" customHeight="1" s="348" thickBot="1">
      <c r="A15" s="147" t="inlineStr">
        <is>
          <t>On Day</t>
        </is>
      </c>
      <c r="B15" s="269" t="n"/>
      <c r="C15" s="89">
        <f>C14</f>
        <v/>
      </c>
      <c r="D15" s="59" t="n"/>
      <c r="E15" s="152">
        <f>IF(D15="", "",
 IF(D15=TIME(0,0,0), 0,
 IF(AND(D15&gt;=TIME(0,0,1), D15&lt;=TIME(2,0,0)), TIME(7,0,0),
 IF(AND(D15&gt;=TIME(6,0,0), D15&lt;=TIME(8,0,0)), TIME(12,0,0),
 IF(AND(D15&gt;TIME(8,0,0), D15&lt;=TIME(13,59,0)), TIME(15,0,0),
 IF(AND(D15&gt;=TIME(14,0,0), D15&lt;=TIME(17,59,0)), TIME(21,0,0),
 IF(AND(D15&gt;=TIME(18,0,0), D15&lt;=TIME(21,59,0)), TIME(0,0,0),
 IF(AND(D15&gt;=TIME(22,0,0), D15&lt;=TIME(23,59,59)), TIME(7,0,0), ""))))))))</f>
        <v/>
      </c>
      <c r="F15" s="153" t="n"/>
      <c r="G15" s="152">
        <f>IF(AND(D15&gt;=TIME(6,0,0),D15&lt;=TIME(8,0,0)),E15,"")</f>
        <v/>
      </c>
      <c r="H15" s="59" t="n"/>
      <c r="I15" s="60">
        <f>ROUND(IF(OR(D15="",E15="",E15=0),0,IF(H15="",MOD(E15-D15,1)*24,MOD(H15-D15,1)*24)),2)</f>
        <v/>
      </c>
      <c r="J15" s="150" t="n"/>
      <c r="K15" s="270" t="n"/>
      <c r="L15" s="271" t="n"/>
      <c r="M15" s="272">
        <f>MAX(0,V15-W15)</f>
        <v/>
      </c>
      <c r="N15" s="61">
        <f>(IF(OR($C15="",$D15=""),0,
 IF(OR($A14="Holiday",$A15="Holiday"),
    IF(ISNUMBER(MATCH(TRIM($B15),{"Phagwah","Good Friday","Easter Monday","Labour Day","Christmas","Eid ul Azha","Romans-2","Globe-12","Neptune P1"},0)),0,$I15),
 IF(AND(NOT(OR($A14="Annual Leave",$A15="Annual Leave")),$A15="Off day"),$I15,
  MAX(0,$I15-$V15)
  ))))+W15</f>
        <v/>
      </c>
      <c r="O15" s="61">
        <f>IF(AND(OR($A14="Holiday",$A15="Holiday"),
        ISNUMBER(MATCH(TRIM($B15),{"Phagwah","Good Friday","Easter Monday","Labour Day","Christmas","Eid ul Azha","Romans-2","Globe-12","Neptune P1"},0))),
   $I15,0)</f>
        <v/>
      </c>
      <c r="P15" s="61">
        <f>IF(OR($O$7="Canteen",$O$7="Head Office"),0,IF($I15&lt;=0,0,IF(AND($I14&lt;=0,OR(TRIM($J15)="Hebrews",TRIM($J15)="Romans",TRIM($J15)="Romans-2",TRIM($J15)="Globe",TRIM($J15)="Globe-12",TRIM($J15)="Neptune P1")),1,0)))</f>
        <v/>
      </c>
      <c r="Q15" s="62" t="n"/>
      <c r="R15" s="61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IF(AND($I14=0,$I15&gt;0),1,0),
      0
   ),
0))</f>
        <v/>
      </c>
      <c r="S15" s="61">
        <f>IF(OR($A14="Annual Leave",$A15="Annual Leave"),IF(AND($A14&lt;&gt;"Annual Leave",$A15="Annual Leave"),8,0),0)</f>
        <v/>
      </c>
      <c r="T15" s="63" t="n"/>
      <c r="U15" s="144">
        <f>MAX(0,40-Y15)</f>
        <v/>
      </c>
      <c r="V15" s="151">
        <f>IF(OR($C15="",$D15=""),0,
 IF(OR($A14="Holiday",$A15="Holiday"),0,
 IF(AND(NOT(OR($A14="Annual Leave",$A15="Annual Leave")),$A15="Off day"),0,
  IF($I14+$I15&gt;=8,IF($I14&gt;=8,0,8-$I14),$I15)
  )))</f>
        <v/>
      </c>
      <c r="W15" s="151">
        <f>MAX(0,V15-U15)</f>
        <v/>
      </c>
      <c r="X15" s="151">
        <f>IF(C15="","",C15-WEEKDAY(C15,1)+1)</f>
        <v/>
      </c>
      <c r="Y15" s="151">
        <f>SUMPRODUCT(($X$14:$X14=X15)*(($V$14:$V14)+($O$14:$O14)))+IF(X15=X14,$L$11,0)</f>
        <v/>
      </c>
      <c r="Z15" s="151" t="n"/>
      <c r="AA15" s="151" t="n"/>
      <c r="AB15" s="151" t="n"/>
      <c r="AC15" s="351" t="n"/>
      <c r="AD15" s="351" t="n"/>
      <c r="AE15" s="351" t="n"/>
      <c r="AF15" s="351" t="n"/>
    </row>
    <row r="16" ht="24" customHeight="1" s="348" thickBot="1">
      <c r="A16" s="154" t="inlineStr">
        <is>
          <t>On Day</t>
        </is>
      </c>
      <c r="B16" s="273" t="n"/>
      <c r="C16" s="90">
        <f>C14+1</f>
        <v/>
      </c>
      <c r="D16" s="8" t="n"/>
      <c r="E16" s="155">
        <f>IF(D16="", "",
 IF(D16=TIME(0,0,0), 0,
 IF(AND(D16&gt;=TIME(0,0,1), D16&lt;=TIME(2,0,0)), TIME(7,0,0),
 IF(AND(D16&gt;=TIME(6,0,0), D16&lt;=TIME(8,0,0)), TIME(12,0,0),
 IF(AND(D16&gt;TIME(8,0,0), D16&lt;=TIME(13,59,0)), TIME(15,0,0),
 IF(AND(D16&gt;=TIME(14,0,0), D16&lt;=TIME(17,59,0)), TIME(21,0,0),
 IF(AND(D16&gt;=TIME(18,0,0), D16&lt;=TIME(21,59,0)), TIME(0,0,0),
 IF(AND(D16&gt;=TIME(22,0,0), D16&lt;=TIME(23,59,59)), TIME(7,0,0), ""))))))))</f>
        <v/>
      </c>
      <c r="F16" s="156" t="n"/>
      <c r="G16" s="155">
        <f>IF(AND(D16&gt;=TIME(6,0,0),D16&lt;=TIME(8,0,0)),E16,"")</f>
        <v/>
      </c>
      <c r="H16" s="8" t="n"/>
      <c r="I16" s="30">
        <f>ROUND(IF(OR(D16="",E16="",E16=0),0,IF(H16="",MOD(E16-D16,1)*24,MOD(H16-D16,1)*24)),2)</f>
        <v/>
      </c>
      <c r="J16" s="157" t="n"/>
      <c r="K16" s="274" t="n"/>
      <c r="L16" s="271" t="n"/>
      <c r="M16" s="275">
        <f>MAX(0,V16-W16)</f>
        <v/>
      </c>
      <c r="N16" s="9">
        <f>(IF(OR($C16="",$D16=""),0,
 IF(OR($A16="Holiday",$A17="Holiday"),
    IF(ISNUMBER(MATCH(TRIM($B16),{"Phagwah","Good Friday","Easter Monday","Labour Day","Christmas","Eid ul Azha","Romans-2","Globe-12","Neptune P1"},0)),0,$I16),
 IF(AND(NOT(OR($A16="Annual Leave",$A17="Annual Leave")),$A16="Off day"),$I16,
  MAX(0,$I16-$V16)
  ))))+W16</f>
        <v/>
      </c>
      <c r="O16" s="9">
        <f>IF(AND(OR($A16="Holiday",$A17="Holiday"),
        ISNUMBER(MATCH(TRIM($B16),{"Phagwah","Good Friday","Easter Monday","Labour Day","Christmas","Eid ul Azha","Romans-2","Globe-12","Neptune P1"},0))),
   $I16,0)</f>
        <v/>
      </c>
      <c r="P16" s="9">
        <f>IF(OR($O$7="Canteen",$O$7="Head Office"),0,IF($I16&lt;=0,0,IF(OR(OR(TRIM($J16)="Hebrews",TRIM($J16)="Romans",TRIM($J16)="Romans-2",TRIM($J16)="Globe",TRIM($J16)="Globe-12",TRIM($J16)="Neptune P1"),AND($I17&gt;0,OR(TRIM($J17)="Hebrews",TRIM($J17)="Romans",TRIM($J17)="Romans-2",TRIM($J17)="Globe",TRIM($J17)="Globe-12",TRIM($J17)="Neptune P1"))),1,0)))</f>
        <v/>
      </c>
      <c r="Q16" s="10" t="n"/>
      <c r="R16" s="9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IF($I16&gt;0,1,0),
      0
   ),
0))</f>
        <v/>
      </c>
      <c r="S16" s="9">
        <f>IF(OR($A16="Annual Leave",$A17="Annual Leave"),IF($A16="Annual Leave",8,0),0)</f>
        <v/>
      </c>
      <c r="T16" s="91" t="n"/>
      <c r="U16" s="144">
        <f>MAX(0,40-Y16)</f>
        <v/>
      </c>
      <c r="V16" s="351">
        <f>IF(OR($C16="",$D16=""),0,
 IF(OR($A16="Holiday",$A17="Holiday"),0,
 IF(AND(NOT(OR($A16="Annual Leave",$A17="Annual Leave")),$A16="Off day"),0,
  IF($I16+$I17&gt;=8,IF($I16&gt;=8,8,$I16),$I16)
  )))</f>
        <v/>
      </c>
      <c r="W16" s="351">
        <f>MAX(0,V16-U16)</f>
        <v/>
      </c>
      <c r="X16" s="351">
        <f>IF(C16="","",C16-WEEKDAY(C16,1)+1)</f>
        <v/>
      </c>
      <c r="Y16" s="351">
        <f>SUMPRODUCT(($X$14:$X15=X16)*(($V$14:$V15)+($O$14:$O15)))+IF(X16=X14,$L$11,0)</f>
        <v/>
      </c>
      <c r="Z16" s="351" t="n"/>
      <c r="AA16" s="351" t="n"/>
      <c r="AB16" s="351" t="n"/>
      <c r="AC16" s="351" t="n"/>
      <c r="AD16" s="351" t="n"/>
      <c r="AE16" s="351" t="n"/>
      <c r="AF16" s="351" t="n"/>
    </row>
    <row r="17" ht="24" customHeight="1" s="348" thickBot="1">
      <c r="A17" s="154" t="inlineStr">
        <is>
          <t>On Day</t>
        </is>
      </c>
      <c r="B17" s="273" t="n"/>
      <c r="C17" s="90">
        <f>C16</f>
        <v/>
      </c>
      <c r="D17" s="276" t="n"/>
      <c r="E17" s="277">
        <f>IF(D17="", "",
 IF(D17=TIME(0,0,0), 0,
 IF(AND(D17&gt;=TIME(0,0,1), D17&lt;=TIME(2,0,0)), TIME(7,0,0),
 IF(AND(D17&gt;=TIME(6,0,0), D17&lt;=TIME(8,0,0)), TIME(12,0,0),
 IF(AND(D17&gt;TIME(8,0,0), D17&lt;=TIME(13,59,0)), TIME(15,0,0),
 IF(AND(D17&gt;=TIME(14,0,0), D17&lt;=TIME(17,59,0)), TIME(21,0,0),
 IF(AND(D17&gt;=TIME(18,0,0), D17&lt;=TIME(21,59,0)), TIME(0,0,0),
 IF(AND(D17&gt;=TIME(22,0,0), D17&lt;=TIME(23,59,59)), TIME(7,0,0), ""))))))))</f>
        <v/>
      </c>
      <c r="F17" s="156" t="n"/>
      <c r="G17" s="277">
        <f>IF(AND(D17&gt;=TIME(6,0,0),D17&lt;=TIME(8,0,0)),E17,"")</f>
        <v/>
      </c>
      <c r="H17" s="276" t="n"/>
      <c r="I17" s="30">
        <f>ROUND(IF(OR(D17="",E17="",E17=0),0,IF(H17="",MOD(E17-D17,1)*24,MOD(H17-D17,1)*24)),2)</f>
        <v/>
      </c>
      <c r="J17" s="158" t="n"/>
      <c r="K17" s="274" t="n"/>
      <c r="L17" s="271" t="n"/>
      <c r="M17" s="275">
        <f>MAX(0,V17-W17)</f>
        <v/>
      </c>
      <c r="N17" s="278">
        <f>(IF(OR($C17="",$D17=""),0,
 IF(OR($A16="Holiday",$A17="Holiday"),
    IF(ISNUMBER(MATCH(TRIM($B17),{"Phagwah","Good Friday","Easter Monday","Labour Day","Christmas","Eid ul Azha","Romans-2","Globe-12","Neptune P1"},0)),0,$I17),
 IF(AND(NOT(OR($A16="Annual Leave",$A17="Annual Leave")),$A17="Off day"),$I17,
  MAX(0,$I17-$V17)
  ))))+W17</f>
        <v/>
      </c>
      <c r="O17" s="278">
        <f>IF(AND(OR($A16="Holiday",$A17="Holiday"),
        ISNUMBER(MATCH(TRIM($B17),{"Phagwah","Good Friday","Easter Monday","Labour Day","Christmas","Eid ul Azha","Romans-2","Globe-12","Neptune P1"},0))),
   $I17,0)</f>
        <v/>
      </c>
      <c r="P17" s="278">
        <f>IF(OR($O$7="Canteen",$O$7="Head Office"),0,IF($I17&lt;=0,0,IF(AND($I16&lt;=0,OR(TRIM($J17)="Hebrews",TRIM($J17)="Romans",TRIM($J17)="Romans-2",TRIM($J17)="Globe",TRIM($J17)="Globe-12",TRIM($J17)="Neptune P1")),1,0)))</f>
        <v/>
      </c>
      <c r="Q17" s="279" t="n"/>
      <c r="R17" s="278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IF(AND($I16=0,$I17&gt;0),1,0),
      0
   ),
0))</f>
        <v/>
      </c>
      <c r="S17" s="278">
        <f>IF(OR($A16="Annual Leave",$A17="Annual Leave"),IF(AND($A16&lt;&gt;"Annual Leave",$A17="Annual Leave"),8,0),0)</f>
        <v/>
      </c>
      <c r="T17" s="280" t="n"/>
      <c r="U17" s="144">
        <f>MAX(0,40-Y17)</f>
        <v/>
      </c>
      <c r="V17" s="351">
        <f>IF(OR($C17="",$D17=""),0,
 IF(OR($A16="Holiday",$A17="Holiday"),0,
 IF(AND(NOT(OR($A16="Annual Leave",$A17="Annual Leave")),$A17="Off day"),0,
  IF($I16+$I17&gt;=8,IF($I16&gt;=8,0,8-$I16),$I17)
  )))</f>
        <v/>
      </c>
      <c r="W17" s="351">
        <f>MAX(0,V17-U17)</f>
        <v/>
      </c>
      <c r="X17" s="351">
        <f>IF(C17="","",C17-WEEKDAY(C17,1)+1)</f>
        <v/>
      </c>
      <c r="Y17" s="351">
        <f>SUMPRODUCT(($X$14:$X16=X17)*(($V$14:$V16)+($O$14:$O16)))+IF(X17=X14,$L$11,0)</f>
        <v/>
      </c>
      <c r="Z17" s="351" t="n"/>
      <c r="AA17" s="351" t="n"/>
      <c r="AB17" s="351" t="n"/>
      <c r="AC17" s="351" t="n"/>
      <c r="AD17" s="351" t="n"/>
      <c r="AE17" s="351" t="n"/>
      <c r="AF17" s="351" t="n"/>
    </row>
    <row r="18" ht="24" customHeight="1" s="348" thickBot="1">
      <c r="A18" s="159" t="inlineStr">
        <is>
          <t>On Day</t>
        </is>
      </c>
      <c r="B18" s="281" t="n"/>
      <c r="C18" s="92">
        <f>C16+1</f>
        <v/>
      </c>
      <c r="D18" s="31" t="n"/>
      <c r="E18" s="160">
        <f>IF(D18="", "",
 IF(D18=TIME(0,0,0), 0,
 IF(AND(D18&gt;=TIME(0,0,1), D18&lt;=TIME(2,0,0)), TIME(7,0,0),
 IF(AND(D18&gt;=TIME(6,0,0), D18&lt;=TIME(8,0,0)), TIME(12,0,0),
 IF(AND(D18&gt;TIME(8,0,0), D18&lt;=TIME(13,59,0)), TIME(15,0,0),
 IF(AND(D18&gt;=TIME(14,0,0), D18&lt;=TIME(17,59,0)), TIME(21,0,0),
 IF(AND(D18&gt;=TIME(18,0,0), D18&lt;=TIME(21,59,0)), TIME(0,0,0),
 IF(AND(D18&gt;=TIME(22,0,0), D18&lt;=TIME(23,59,59)), TIME(7,0,0), ""))))))))</f>
        <v/>
      </c>
      <c r="F18" s="161" t="n"/>
      <c r="G18" s="160">
        <f>IF(AND(D18&gt;=TIME(6,0,0),D18&lt;=TIME(8,0,0)),E18,"")</f>
        <v/>
      </c>
      <c r="H18" s="31" t="n"/>
      <c r="I18" s="32">
        <f>ROUND(IF(OR(D18="",E18="",E18=0),0,IF(H18="",MOD(E18-D18,1)*24,MOD(H18-D18,1)*24)),2)</f>
        <v/>
      </c>
      <c r="J18" s="162" t="n"/>
      <c r="K18" s="282" t="n"/>
      <c r="L18" s="271" t="n"/>
      <c r="M18" s="283">
        <f>MAX(0,V18-W18)</f>
        <v/>
      </c>
      <c r="N18" s="33">
        <f>(IF(OR($C18="",$D18=""),0,
 IF(OR($A18="Holiday",$A19="Holiday"),
    IF(ISNUMBER(MATCH(TRIM($B18),{"Phagwah","Good Friday","Easter Monday","Labour Day","Christmas","Eid ul Azha","Romans-2","Globe-12","Neptune P1"},0)),0,$I18),
 IF(AND(NOT(OR($A18="Annual Leave",$A19="Annual Leave")),$A18="Off day"),$I18,
  MAX(0,$I18-$V18)
  ))))+W18</f>
        <v/>
      </c>
      <c r="O18" s="33">
        <f>IF(AND(OR($A18="Holiday",$A19="Holiday"),
        ISNUMBER(MATCH(TRIM($B18),{"Phagwah","Good Friday","Easter Monday","Labour Day","Christmas","Eid ul Azha","Romans-2","Globe-12","Neptune P1"},0))),
   $I18,0)</f>
        <v/>
      </c>
      <c r="P18" s="33">
        <f>IF(OR($O$7="Canteen",$O$7="Head Office"),0,IF($I18&lt;=0,0,IF(OR(OR(TRIM($J18)="Hebrews",TRIM($J18)="Romans",TRIM($J18)="Romans-2",TRIM($J18)="Globe",TRIM($J18)="Globe-12",TRIM($J18)="Neptune P1"),AND($I19&gt;0,OR(TRIM($J19)="Hebrews",TRIM($J19)="Romans",TRIM($J19)="Romans-2",TRIM($J19)="Globe",TRIM($J19)="Globe-12",TRIM($J19)="Neptune P1"))),1,0)))</f>
        <v/>
      </c>
      <c r="Q18" s="34" t="n"/>
      <c r="R18" s="33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IF($I18&gt;0,1,0),
      0
   ),
0))</f>
        <v/>
      </c>
      <c r="S18" s="33">
        <f>IF(OR($A18="Annual Leave",$A19="Annual Leave"),IF($A18="Annual Leave",8,0),0)</f>
        <v/>
      </c>
      <c r="T18" s="35" t="n"/>
      <c r="U18" s="144">
        <f>MAX(0,40-Y18)</f>
        <v/>
      </c>
      <c r="V18" s="351">
        <f>IF(OR($C18="",$D18=""),0,
 IF(OR($A18="Holiday",$A19="Holiday"),0,
 IF(AND(NOT(OR($A18="Annual Leave",$A19="Annual Leave")),$A18="Off day"),0,
  IF($I18+$I19&gt;=8,IF($I18&gt;=8,8,$I18),$I18)
  )))</f>
        <v/>
      </c>
      <c r="W18" s="351">
        <f>MAX(0,V18-U18)</f>
        <v/>
      </c>
      <c r="X18" s="351">
        <f>IF(C18="","",C18-WEEKDAY(C18,1)+1)</f>
        <v/>
      </c>
      <c r="Y18" s="351">
        <f>SUMPRODUCT(($X$14:$X17=X18)*(($V$14:$V17)+($O$14:$O17)))+IF(X18=X14,$L$11,0)</f>
        <v/>
      </c>
      <c r="Z18" s="351" t="n"/>
      <c r="AA18" s="351" t="n"/>
      <c r="AB18" s="351" t="n"/>
      <c r="AC18" s="351" t="n"/>
      <c r="AD18" s="351" t="n"/>
      <c r="AE18" s="351" t="n"/>
      <c r="AF18" s="351" t="n"/>
    </row>
    <row r="19" ht="24" customHeight="1" s="348" thickBot="1">
      <c r="A19" s="159" t="inlineStr">
        <is>
          <t>On Day</t>
        </is>
      </c>
      <c r="B19" s="281" t="n"/>
      <c r="C19" s="93">
        <f>C18</f>
        <v/>
      </c>
      <c r="D19" s="36" t="n"/>
      <c r="E19" s="163">
        <f>IF(D19="", "",
 IF(D19=TIME(0,0,0), 0,
 IF(AND(D19&gt;=TIME(0,0,1), D19&lt;=TIME(2,0,0)), TIME(7,0,0),
 IF(AND(D19&gt;=TIME(6,0,0), D19&lt;=TIME(8,0,0)), TIME(12,0,0),
 IF(AND(D19&gt;TIME(8,0,0), D19&lt;=TIME(13,59,0)), TIME(15,0,0),
 IF(AND(D19&gt;=TIME(14,0,0), D19&lt;=TIME(17,59,0)), TIME(21,0,0),
 IF(AND(D19&gt;=TIME(18,0,0), D19&lt;=TIME(21,59,0)), TIME(0,0,0),
 IF(AND(D19&gt;=TIME(22,0,0), D19&lt;=TIME(23,59,59)), TIME(7,0,0), ""))))))))</f>
        <v/>
      </c>
      <c r="F19" s="164" t="n"/>
      <c r="G19" s="163">
        <f>IF(AND(D19&gt;=TIME(6,0,0),D19&lt;=TIME(8,0,0)),E19,"")</f>
        <v/>
      </c>
      <c r="H19" s="36" t="n"/>
      <c r="I19" s="37">
        <f>ROUND(IF(OR(D19="",E19="",E19=0),0,IF(H19="",MOD(E19-D19,1)*24,MOD(H19-D19,1)*24)),2)</f>
        <v/>
      </c>
      <c r="J19" s="162" t="n"/>
      <c r="K19" s="282" t="n"/>
      <c r="L19" s="271" t="n"/>
      <c r="M19" s="283">
        <f>MAX(0,V19-W19)</f>
        <v/>
      </c>
      <c r="N19" s="38">
        <f>(IF(OR($C19="",$D19=""),0,
 IF(OR($A18="Holiday",$A19="Holiday"),
    IF(ISNUMBER(MATCH(TRIM($B19),{"Phagwah","Good Friday","Easter Monday","Labour Day","Christmas","Eid ul Azha","Romans-2","Globe-12","Neptune P1"},0)),0,$I19),
 IF(AND(NOT(OR($A18="Annual Leave",$A19="Annual Leave")),$A19="Off day"),$I19,
  MAX(0,$I19-$V19)
  ))))+W19</f>
        <v/>
      </c>
      <c r="O19" s="38">
        <f>IF(AND(OR($A18="Holiday",$A19="Holiday"),
        ISNUMBER(MATCH(TRIM($B19),{"Phagwah","Good Friday","Easter Monday","Labour Day","Christmas","Eid ul Azha","Romans-2","Globe-12","Neptune P1"},0))),
   $I19,0)</f>
        <v/>
      </c>
      <c r="P19" s="38">
        <f>IF(OR($O$7="Canteen",$O$7="Head Office"),0,IF($I19&lt;=0,0,IF(AND($I18&lt;=0,OR(TRIM($J19)="Hebrews",TRIM($J19)="Romans",TRIM($J19)="Romans-2",TRIM($J19)="Globe",TRIM($J19)="Globe-12",TRIM($J19)="Neptune P1")),1,0)))</f>
        <v/>
      </c>
      <c r="Q19" s="39" t="n"/>
      <c r="R19" s="38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IF(AND($I18=0,$I19&gt;0),1,0),
      0
   ),
0))</f>
        <v/>
      </c>
      <c r="S19" s="38">
        <f>IF(OR($A18="Annual Leave",$A19="Annual Leave"),IF(AND($A18&lt;&gt;"Annual Leave",$A19="Annual Leave"),8,0),0)</f>
        <v/>
      </c>
      <c r="T19" s="40" t="n"/>
      <c r="U19" s="144">
        <f>MAX(0,40-Y19)</f>
        <v/>
      </c>
      <c r="V19" s="351">
        <f>IF(OR($C19="",$D19=""),0,
 IF(OR($A18="Holiday",$A19="Holiday"),0,
 IF(AND(NOT(OR($A18="Annual Leave",$A19="Annual Leave")),$A19="Off day"),0,
  IF($I18+$I19&gt;=8,IF($I18&gt;=8,0,8-$I18),$I19)
  )))</f>
        <v/>
      </c>
      <c r="W19" s="351">
        <f>MAX(0,V19-U19)</f>
        <v/>
      </c>
      <c r="X19" s="351">
        <f>IF(C19="","",C19-WEEKDAY(C19,1)+1)</f>
        <v/>
      </c>
      <c r="Y19" s="351">
        <f>SUMPRODUCT(($X$14:$X18=X19)*(($V$14:$V18)+($O$14:$O18)))+IF(X19=X14,$L$11,0)</f>
        <v/>
      </c>
      <c r="Z19" s="351" t="n"/>
      <c r="AA19" s="351" t="n"/>
      <c r="AB19" s="351" t="n"/>
      <c r="AC19" s="351" t="n"/>
      <c r="AD19" s="351" t="n"/>
      <c r="AE19" s="351" t="n"/>
      <c r="AF19" s="351" t="n"/>
    </row>
    <row r="20" ht="24" customHeight="1" s="348" thickBot="1">
      <c r="A20" s="165" t="inlineStr">
        <is>
          <t>On Day</t>
        </is>
      </c>
      <c r="B20" s="284" t="n"/>
      <c r="C20" s="94">
        <f>C18+1</f>
        <v/>
      </c>
      <c r="D20" s="41" t="n"/>
      <c r="E20" s="166">
        <f>IF(D20="", "",
 IF(D20=TIME(0,0,0), 0,
 IF(AND(D20&gt;=TIME(0,0,1), D20&lt;=TIME(2,0,0)), TIME(7,0,0),
 IF(AND(D20&gt;=TIME(6,0,0), D20&lt;=TIME(8,0,0)), TIME(12,0,0),
 IF(AND(D20&gt;TIME(8,0,0), D20&lt;=TIME(13,59,0)), TIME(15,0,0),
 IF(AND(D20&gt;=TIME(14,0,0), D20&lt;=TIME(17,59,0)), TIME(21,0,0),
 IF(AND(D20&gt;=TIME(18,0,0), D20&lt;=TIME(21,59,0)), TIME(0,0,0),
 IF(AND(D20&gt;=TIME(22,0,0), D20&lt;=TIME(23,59,59)), TIME(7,0,0), ""))))))))</f>
        <v/>
      </c>
      <c r="F20" s="167" t="n"/>
      <c r="G20" s="166">
        <f>IF(AND(D20&gt;=TIME(6,0,0),D20&lt;=TIME(8,0,0)),E20,"")</f>
        <v/>
      </c>
      <c r="H20" s="41" t="n"/>
      <c r="I20" s="95">
        <f>ROUND(IF(OR(D20="",E20="",E20=0),0,IF(H20="",MOD(E20-D20,1)*24,MOD(H20-D20,1)*24)),2)</f>
        <v/>
      </c>
      <c r="J20" s="168" t="n"/>
      <c r="K20" s="285" t="n"/>
      <c r="L20" s="271" t="n"/>
      <c r="M20" s="286">
        <f>MAX(0,V20-W20)</f>
        <v/>
      </c>
      <c r="N20" s="42">
        <f>(IF(OR($C20="",$D20=""),0,
 IF(OR($A20="Holiday",$A21="Holiday"),
    IF(ISNUMBER(MATCH(TRIM($B20),{"Phagwah","Good Friday","Easter Monday","Labour Day","Christmas","Eid ul Azha","Romans-2","Globe-12","Neptune P1"},0)),0,$I20),
 IF(AND(NOT(OR($A20="Annual Leave",$A21="Annual Leave")),$A20="Off day"),$I20,
  MAX(0,$I20-$V20)
  ))))+W20</f>
        <v/>
      </c>
      <c r="O20" s="42">
        <f>IF(AND(OR($A20="Holiday",$A21="Holiday"),
        ISNUMBER(MATCH(TRIM($B20),{"Phagwah","Good Friday","Easter Monday","Labour Day","Christmas","Eid ul Azha","Romans-2","Globe-12","Neptune P1"},0))),
   $I20,0)</f>
        <v/>
      </c>
      <c r="P20" s="42">
        <f>IF(OR($O$7="Canteen",$O$7="Head Office"),0,IF($I20&lt;=0,0,IF(OR(OR(TRIM($J20)="Hebrews",TRIM($J20)="Romans",TRIM($J20)="Romans-2",TRIM($J20)="Globe",TRIM($J20)="Globe-12",TRIM($J20)="Neptune P1"),AND($I21&gt;0,OR(TRIM($J21)="Hebrews",TRIM($J21)="Romans",TRIM($J21)="Romans-2",TRIM($J21)="Globe",TRIM($J21)="Globe-12",TRIM($J21)="Neptune P1"))),1,0)))</f>
        <v/>
      </c>
      <c r="Q20" s="43" t="n"/>
      <c r="R20" s="42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IF($I20&gt;0,1,0),
      0
   ),
0))</f>
        <v/>
      </c>
      <c r="S20" s="42">
        <f>IF(OR($A20="Annual Leave",$A21="Annual Leave"),IF($A20="Annual Leave",8,0),0)</f>
        <v/>
      </c>
      <c r="T20" s="96" t="n"/>
      <c r="U20" s="144">
        <f>MAX(0,40-Y20)</f>
        <v/>
      </c>
      <c r="V20" s="351">
        <f>IF(OR($C20="",$D20=""),0,
 IF(OR($A20="Holiday",$A21="Holiday"),0,
 IF(AND(NOT(OR($A20="Annual Leave",$A21="Annual Leave")),$A20="Off day"),0,
  IF($I20+$I21&gt;=8,IF($I20&gt;=8,8,$I20),$I20)
  )))</f>
        <v/>
      </c>
      <c r="W20" s="351">
        <f>MAX(0,V20-U20)</f>
        <v/>
      </c>
      <c r="X20" s="351">
        <f>IF(C20="","",C20-WEEKDAY(C20,1)+1)</f>
        <v/>
      </c>
      <c r="Y20" s="351">
        <f>SUMPRODUCT(($X$14:$X19=X20)*(($V$14:$V19)+($O$14:$O19)))+IF(X20=X14,$L$11,0)</f>
        <v/>
      </c>
      <c r="Z20" s="351" t="n"/>
      <c r="AA20" s="351" t="n"/>
      <c r="AB20" s="351" t="n"/>
      <c r="AC20" s="351" t="n"/>
      <c r="AD20" s="351" t="n"/>
      <c r="AE20" s="351" t="n"/>
      <c r="AF20" s="351" t="n"/>
    </row>
    <row r="21" ht="24" customHeight="1" s="348" thickBot="1">
      <c r="A21" s="165" t="inlineStr">
        <is>
          <t>On Day</t>
        </is>
      </c>
      <c r="B21" s="284" t="n"/>
      <c r="C21" s="94">
        <f>C20</f>
        <v/>
      </c>
      <c r="D21" s="287" t="n"/>
      <c r="E21" s="288">
        <f>IF(D21="", "",
 IF(D21=TIME(0,0,0), 0,
 IF(AND(D21&gt;=TIME(0,0,1), D21&lt;=TIME(2,0,0)), TIME(7,0,0),
 IF(AND(D21&gt;=TIME(6,0,0), D21&lt;=TIME(8,0,0)), TIME(12,0,0),
 IF(AND(D21&gt;TIME(8,0,0), D21&lt;=TIME(13,59,0)), TIME(15,0,0),
 IF(AND(D21&gt;=TIME(14,0,0), D21&lt;=TIME(17,59,0)), TIME(21,0,0),
 IF(AND(D21&gt;=TIME(18,0,0), D21&lt;=TIME(21,59,0)), TIME(0,0,0),
 IF(AND(D21&gt;=TIME(22,0,0), D21&lt;=TIME(23,59,59)), TIME(7,0,0), ""))))))))</f>
        <v/>
      </c>
      <c r="F21" s="167" t="n"/>
      <c r="G21" s="288">
        <f>IF(AND(D21&gt;=TIME(6,0,0),D21&lt;=TIME(8,0,0)),E21,"")</f>
        <v/>
      </c>
      <c r="H21" s="287" t="n"/>
      <c r="I21" s="95">
        <f>ROUND(IF(OR(D21="",E21="",E21=0),0,IF(H21="",MOD(E21-D21,1)*24,MOD(H21-D21,1)*24)),2)</f>
        <v/>
      </c>
      <c r="J21" s="169" t="n"/>
      <c r="K21" s="285" t="n"/>
      <c r="L21" s="271" t="n"/>
      <c r="M21" s="286">
        <f>MAX(0,V21-W21)</f>
        <v/>
      </c>
      <c r="N21" s="289">
        <f>(IF(OR($C21="",$D21=""),0,
 IF(OR($A20="Holiday",$A21="Holiday"),
    IF(ISNUMBER(MATCH(TRIM($B21),{"Phagwah","Good Friday","Easter Monday","Labour Day","Christmas","Eid ul Azha","Romans-2","Globe-12","Neptune P1"},0)),0,$I21),
 IF(AND(NOT(OR($A20="Annual Leave",$A21="Annual Leave")),$A21="Off day"),$I21,
  MAX(0,$I21-$V21)
  ))))+W21</f>
        <v/>
      </c>
      <c r="O21" s="289">
        <f>IF(AND(OR($A20="Holiday",$A21="Holiday"),
        ISNUMBER(MATCH(TRIM($B21),{"Phagwah","Good Friday","Easter Monday","Labour Day","Christmas","Eid ul Azha","Romans-2","Globe-12","Neptune P1"},0))),
   $I21,0)</f>
        <v/>
      </c>
      <c r="P21" s="289">
        <f>IF(OR($O$7="Canteen",$O$7="Head Office"),0,IF($I21&lt;=0,0,IF(AND($I20&lt;=0,OR(TRIM($J21)="Hebrews",TRIM($J21)="Romans",TRIM($J21)="Romans-2",TRIM($J21)="Globe",TRIM($J21)="Globe-12",TRIM($J21)="Neptune P1")),1,0)))</f>
        <v/>
      </c>
      <c r="Q21" s="290" t="n"/>
      <c r="R21" s="289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IF(AND($I20=0,$I21&gt;0),1,0),
      0
   ),
0))</f>
        <v/>
      </c>
      <c r="S21" s="289">
        <f>IF(OR($A20="Annual Leave",$A21="Annual Leave"),IF(AND($A20&lt;&gt;"Annual Leave",$A21="Annual Leave"),8,0),0)</f>
        <v/>
      </c>
      <c r="T21" s="291" t="n"/>
      <c r="U21" s="144">
        <f>MAX(0,40-Y21)</f>
        <v/>
      </c>
      <c r="V21" s="351">
        <f>IF(OR($C21="",$D21=""),0,
 IF(OR($A20="Holiday",$A21="Holiday"),0,
 IF(AND(NOT(OR($A20="Annual Leave",$A21="Annual Leave")),$A21="Off day"),0,
  IF($I20+$I21&gt;=8,IF($I20&gt;=8,0,8-$I20),$I21)
  )))</f>
        <v/>
      </c>
      <c r="W21" s="351">
        <f>MAX(0,V21-U21)</f>
        <v/>
      </c>
      <c r="X21" s="351">
        <f>IF(C21="","",C21-WEEKDAY(C21,1)+1)</f>
        <v/>
      </c>
      <c r="Y21" s="351">
        <f>SUMPRODUCT(($X$14:$X20=X21)*(($V$14:$V20)+($O$14:$O20)))+IF(X21=X14,$L$11,0)</f>
        <v/>
      </c>
      <c r="Z21" s="351" t="n"/>
      <c r="AA21" s="351" t="n"/>
      <c r="AB21" s="351" t="n"/>
      <c r="AC21" s="351" t="n"/>
      <c r="AD21" s="351" t="n"/>
      <c r="AE21" s="351" t="n"/>
      <c r="AF21" s="351" t="n"/>
    </row>
    <row r="22" ht="24" customHeight="1" s="348" thickBot="1">
      <c r="A22" s="170" t="inlineStr">
        <is>
          <t>On Day</t>
        </is>
      </c>
      <c r="B22" s="292" t="n"/>
      <c r="C22" s="97">
        <f>C20+1</f>
        <v/>
      </c>
      <c r="D22" s="44" t="n"/>
      <c r="E22" s="171">
        <f>IF(D22="", "",
 IF(D22=TIME(0,0,0), 0,
 IF(AND(D22&gt;=TIME(0,0,1), D22&lt;=TIME(2,0,0)), TIME(7,0,0),
 IF(AND(D22&gt;=TIME(6,0,0), D22&lt;=TIME(8,0,0)), TIME(12,0,0),
 IF(AND(D22&gt;TIME(8,0,0), D22&lt;=TIME(13,59,0)), TIME(15,0,0),
 IF(AND(D22&gt;=TIME(14,0,0), D22&lt;=TIME(17,59,0)), TIME(21,0,0),
 IF(AND(D22&gt;=TIME(18,0,0), D22&lt;=TIME(21,59,0)), TIME(0,0,0),
 IF(AND(D22&gt;=TIME(22,0,0), D22&lt;=TIME(23,59,59)), TIME(7,0,0), ""))))))))</f>
        <v/>
      </c>
      <c r="F22" s="172" t="n"/>
      <c r="G22" s="171">
        <f>IF(AND(D22&gt;=TIME(6,0,0),D22&lt;=TIME(8,0,0)),E22,"")</f>
        <v/>
      </c>
      <c r="H22" s="44" t="n"/>
      <c r="I22" s="45">
        <f>ROUND(IF(OR(D22="",E22="",E22=0),0,IF(H22="",MOD(E22-D22,1)*24,MOD(H22-D22,1)*24)),2)</f>
        <v/>
      </c>
      <c r="J22" s="173" t="n"/>
      <c r="K22" s="293" t="n"/>
      <c r="L22" s="271" t="n"/>
      <c r="M22" s="294">
        <f>MAX(0,V22-W22)</f>
        <v/>
      </c>
      <c r="N22" s="46">
        <f>(IF(OR($C22="",$D22=""),0,
 IF(OR($A22="Holiday",$A23="Holiday"),
    IF(ISNUMBER(MATCH(TRIM($B22),{"Phagwah","Good Friday","Easter Monday","Labour Day","Christmas","Eid ul Azha","Romans-2","Globe-12","Neptune P1"},0)),0,$I22),
 IF(AND(NOT(OR($A22="Annual Leave",$A23="Annual Leave")),$A22="Off day"),$I22,
  MAX(0,$I22-$V22)
  ))))+W22</f>
        <v/>
      </c>
      <c r="O22" s="46">
        <f>IF(AND(OR($A22="Holiday",$A23="Holiday"),
        ISNUMBER(MATCH(TRIM($B22),{"Phagwah","Good Friday","Easter Monday","Labour Day","Christmas","Eid ul Azha","Romans-2","Globe-12","Neptune P1"},0))),
   $I22,0)</f>
        <v/>
      </c>
      <c r="P22" s="46">
        <f>IF(OR($O$7="Canteen",$O$7="Head Office"),0,IF($I22&lt;=0,0,IF(OR(OR(TRIM($J22)="Hebrews",TRIM($J22)="Romans",TRIM($J22)="Romans-2",TRIM($J22)="Globe",TRIM($J22)="Globe-12",TRIM($J22)="Neptune P1"),AND($I23&gt;0,OR(TRIM($J23)="Hebrews",TRIM($J23)="Romans",TRIM($J23)="Romans-2",TRIM($J23)="Globe",TRIM($J23)="Globe-12",TRIM($J23)="Neptune P1"))),1,0)))</f>
        <v/>
      </c>
      <c r="Q22" s="47" t="n"/>
      <c r="R22" s="46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IF($I22&gt;0,1,0),
      0
   ),
0))</f>
        <v/>
      </c>
      <c r="S22" s="46">
        <f>IF(OR($A22="Annual Leave",$A23="Annual Leave"),IF($A22="Annual Leave",8,0),0)</f>
        <v/>
      </c>
      <c r="T22" s="48" t="n"/>
      <c r="U22" s="144">
        <f>MAX(0,40-Y22)</f>
        <v/>
      </c>
      <c r="V22" s="351">
        <f>IF(OR($C22="",$D22=""),0,
 IF(OR($A22="Holiday",$A23="Holiday"),0,
 IF(AND(NOT(OR($A22="Annual Leave",$A23="Annual Leave")),$A22="Off day"),0,
  IF($I22+$I23&gt;=8,IF($I22&gt;=8,8,$I22),$I22)
  )))</f>
        <v/>
      </c>
      <c r="W22" s="351">
        <f>MAX(0,V22-U22)</f>
        <v/>
      </c>
      <c r="X22" s="351">
        <f>IF(C22="","",C22-WEEKDAY(C22,1)+1)</f>
        <v/>
      </c>
      <c r="Y22" s="351">
        <f>SUMPRODUCT(($X$14:$X21=X22)*(($V$14:$V21)+($O$14:$O21)))+IF(X22=X14,$L$11,0)</f>
        <v/>
      </c>
      <c r="Z22" s="351" t="n"/>
      <c r="AA22" s="351" t="n"/>
      <c r="AB22" s="351" t="n"/>
      <c r="AC22" s="351" t="n"/>
      <c r="AD22" s="351" t="n"/>
      <c r="AE22" s="351" t="n"/>
      <c r="AF22" s="351" t="n"/>
    </row>
    <row r="23" ht="24" customHeight="1" s="348" thickBot="1">
      <c r="A23" s="170" t="inlineStr">
        <is>
          <t>On Day</t>
        </is>
      </c>
      <c r="B23" s="292" t="n"/>
      <c r="C23" s="98">
        <f>C22</f>
        <v/>
      </c>
      <c r="D23" s="49" t="n"/>
      <c r="E23" s="174">
        <f>IF(D23="", "",
 IF(D23=TIME(0,0,0), 0,
 IF(AND(D23&gt;=TIME(0,0,1), D23&lt;=TIME(2,0,0)), TIME(7,0,0),
 IF(AND(D23&gt;=TIME(6,0,0), D23&lt;=TIME(8,0,0)), TIME(12,0,0),
 IF(AND(D23&gt;TIME(8,0,0), D23&lt;=TIME(13,59,0)), TIME(15,0,0),
 IF(AND(D23&gt;=TIME(14,0,0), D23&lt;=TIME(17,59,0)), TIME(21,0,0),
 IF(AND(D23&gt;=TIME(18,0,0), D23&lt;=TIME(21,59,0)), TIME(0,0,0),
 IF(AND(D23&gt;=TIME(22,0,0), D23&lt;=TIME(23,59,59)), TIME(7,0,0), ""))))))))</f>
        <v/>
      </c>
      <c r="F23" s="175" t="n"/>
      <c r="G23" s="174">
        <f>IF(AND(D23&gt;=TIME(6,0,0),D23&lt;=TIME(8,0,0)),E23,"")</f>
        <v/>
      </c>
      <c r="H23" s="49" t="n"/>
      <c r="I23" s="50">
        <f>ROUND(IF(OR(D23="",E23="",E23=0),0,IF(H23="",MOD(E23-D23,1)*24,MOD(H23-D23,1)*24)),2)</f>
        <v/>
      </c>
      <c r="J23" s="173" t="n"/>
      <c r="K23" s="293" t="n"/>
      <c r="L23" s="271" t="n"/>
      <c r="M23" s="294">
        <f>MAX(0,V23-W23)</f>
        <v/>
      </c>
      <c r="N23" s="51">
        <f>(IF(OR($C23="",$D23=""),0,
 IF(OR($A22="Holiday",$A23="Holiday"),
    IF(ISNUMBER(MATCH(TRIM($B23),{"Phagwah","Good Friday","Easter Monday","Labour Day","Christmas","Eid ul Azha","Romans-2","Globe-12","Neptune P1"},0)),0,$I23),
 IF(AND(NOT(OR($A22="Annual Leave",$A23="Annual Leave")),$A23="Off day"),$I23,
  MAX(0,$I23-$V23)
  ))))+W23</f>
        <v/>
      </c>
      <c r="O23" s="51">
        <f>IF(AND(OR($A22="Holiday",$A23="Holiday"),
        ISNUMBER(MATCH(TRIM($B23),{"Phagwah","Good Friday","Easter Monday","Labour Day","Christmas","Eid ul Azha","Romans-2","Globe-12","Neptune P1"},0))),
   $I23,0)</f>
        <v/>
      </c>
      <c r="P23" s="51">
        <f>IF(OR($O$7="Canteen",$O$7="Head Office"),0,IF($I23&lt;=0,0,IF(AND($I22&lt;=0,OR(TRIM($J23)="Hebrews",TRIM($J23)="Romans",TRIM($J23)="Romans-2",TRIM($J23)="Globe",TRIM($J23)="Globe-12",TRIM($J23)="Neptune P1")),1,0)))</f>
        <v/>
      </c>
      <c r="Q23" s="52" t="n"/>
      <c r="R23" s="51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IF(AND($I22=0,$I23&gt;0),1,0),
      0
   ),
0))</f>
        <v/>
      </c>
      <c r="S23" s="51">
        <f>IF(OR($A22="Annual Leave",$A23="Annual Leave"),IF(AND($A22&lt;&gt;"Annual Leave",$A23="Annual Leave"),8,0),0)</f>
        <v/>
      </c>
      <c r="T23" s="53" t="n"/>
      <c r="U23" s="144">
        <f>MAX(0,40-Y23)</f>
        <v/>
      </c>
      <c r="V23" s="351">
        <f>IF(OR($C23="",$D23=""),0,
 IF(OR($A22="Holiday",$A23="Holiday"),0,
 IF(AND(NOT(OR($A22="Annual Leave",$A23="Annual Leave")),$A23="Off day"),0,
  IF($I22+$I23&gt;=8,IF($I22&gt;=8,0,8-$I22),$I23)
  )))</f>
        <v/>
      </c>
      <c r="W23" s="351">
        <f>MAX(0,V23-U23)</f>
        <v/>
      </c>
      <c r="X23" s="351">
        <f>IF(C23="","",C23-WEEKDAY(C23,1)+1)</f>
        <v/>
      </c>
      <c r="Y23" s="351">
        <f>SUMPRODUCT(($X$14:$X22=X23)*(($V$14:$V22)+($O$14:$O22)))+IF(X23=X14,$L$11,0)</f>
        <v/>
      </c>
      <c r="Z23" s="351" t="n"/>
      <c r="AA23" s="351" t="n"/>
      <c r="AB23" s="351" t="n"/>
      <c r="AC23" s="351" t="n"/>
      <c r="AD23" s="351" t="n"/>
      <c r="AE23" s="351" t="n"/>
      <c r="AF23" s="351" t="n"/>
    </row>
    <row r="24" ht="24" customHeight="1" s="348" thickBot="1">
      <c r="A24" s="154" t="inlineStr">
        <is>
          <t>On Day</t>
        </is>
      </c>
      <c r="B24" s="273" t="n"/>
      <c r="C24" s="90">
        <f>C22+1</f>
        <v/>
      </c>
      <c r="D24" s="8" t="n"/>
      <c r="E24" s="155">
        <f>IF(D24="", "",
 IF(D24=TIME(0,0,0), 0,
 IF(AND(D24&gt;=TIME(0,0,1), D24&lt;=TIME(2,0,0)), TIME(7,0,0),
 IF(AND(D24&gt;=TIME(6,0,0), D24&lt;=TIME(8,0,0)), TIME(12,0,0),
 IF(AND(D24&gt;TIME(8,0,0), D24&lt;=TIME(13,59,0)), TIME(15,0,0),
 IF(AND(D24&gt;=TIME(14,0,0), D24&lt;=TIME(17,59,0)), TIME(21,0,0),
 IF(AND(D24&gt;=TIME(18,0,0), D24&lt;=TIME(21,59,0)), TIME(0,0,0),
 IF(AND(D24&gt;=TIME(22,0,0), D24&lt;=TIME(23,59,59)), TIME(7,0,0), ""))))))))</f>
        <v/>
      </c>
      <c r="F24" s="156" t="n"/>
      <c r="G24" s="155">
        <f>IF(AND(D24&gt;=TIME(6,0,0),D24&lt;=TIME(8,0,0)),E24,"")</f>
        <v/>
      </c>
      <c r="H24" s="8" t="n"/>
      <c r="I24" s="30">
        <f>ROUND(IF(OR(D24="",E24="",E24=0),0,IF(H24="",MOD(E24-D24,1)*24,MOD(H24-D24,1)*24)),2)</f>
        <v/>
      </c>
      <c r="J24" s="157" t="n"/>
      <c r="K24" s="274" t="n"/>
      <c r="L24" s="271" t="n"/>
      <c r="M24" s="275">
        <f>MAX(0,V24-W24)</f>
        <v/>
      </c>
      <c r="N24" s="9">
        <f>(IF(OR($C24="",$D24=""),0,
 IF(OR($A24="Holiday",$A25="Holiday"),
    IF(ISNUMBER(MATCH(TRIM($B24),{"Phagwah","Good Friday","Easter Monday","Labour Day","Christmas","Eid ul Azha","Romans-2","Globe-12","Neptune P1"},0)),0,$I24),
 IF(AND(NOT(OR($A24="Annual Leave",$A25="Annual Leave")),$A24="Off day"),$I24,
  MAX(0,$I24-$V24)
  ))))+W24</f>
        <v/>
      </c>
      <c r="O24" s="9">
        <f>IF(AND(OR($A24="Holiday",$A25="Holiday"),
        ISNUMBER(MATCH(TRIM($B24),{"Phagwah","Good Friday","Easter Monday","Labour Day","Christmas","Eid ul Azha","Romans-2","Globe-12","Neptune P1"},0))),
   $I24,0)</f>
        <v/>
      </c>
      <c r="P24" s="9">
        <f>IF(OR($O$7="Canteen",$O$7="Head Office"),0,IF($I24&lt;=0,0,IF(OR(OR(TRIM($J24)="Hebrews",TRIM($J24)="Romans",TRIM($J24)="Romans-2",TRIM($J24)="Globe",TRIM($J24)="Globe-12",TRIM($J24)="Neptune P1"),AND($I25&gt;0,OR(TRIM($J25)="Hebrews",TRIM($J25)="Romans",TRIM($J25)="Romans-2",TRIM($J25)="Globe",TRIM($J25)="Globe-12",TRIM($J25)="Neptune P1"))),1,0)))</f>
        <v/>
      </c>
      <c r="Q24" s="10" t="n"/>
      <c r="R24" s="9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IF($I24&gt;0,1,0),
      0
   ),
0))</f>
        <v/>
      </c>
      <c r="S24" s="9">
        <f>IF(OR($A24="Annual Leave",$A25="Annual Leave"),IF($A24="Annual Leave",8,0),0)</f>
        <v/>
      </c>
      <c r="T24" s="91" t="n"/>
      <c r="U24" s="144">
        <f>MAX(0,40-Y24)</f>
        <v/>
      </c>
      <c r="V24" s="351">
        <f>IF(OR($C24="",$D24=""),0,
 IF(OR($A24="Holiday",$A25="Holiday"),0,
 IF(AND(NOT(OR($A24="Annual Leave",$A25="Annual Leave")),$A24="Off day"),0,
  IF($I24+$I25&gt;=8,IF($I24&gt;=8,8,$I24),$I24)
  )))</f>
        <v/>
      </c>
      <c r="W24" s="351">
        <f>MAX(0,V24-U24)</f>
        <v/>
      </c>
      <c r="X24" s="351">
        <f>IF(C24="","",C24-WEEKDAY(C24,1)+1)</f>
        <v/>
      </c>
      <c r="Y24" s="351">
        <f>SUMPRODUCT(($X$14:$X23=X24)*(($V$14:$V23)+($O$14:$O23)))+IF(X24=X14,$L$11,0)</f>
        <v/>
      </c>
      <c r="Z24" s="351" t="n"/>
      <c r="AA24" s="351" t="n"/>
      <c r="AB24" s="351" t="n"/>
      <c r="AC24" s="351" t="n"/>
      <c r="AD24" s="351" t="n"/>
      <c r="AE24" s="351" t="n"/>
      <c r="AF24" s="351" t="n"/>
    </row>
    <row r="25" ht="24" customHeight="1" s="348" thickBot="1">
      <c r="A25" s="154" t="inlineStr">
        <is>
          <t>On Day</t>
        </is>
      </c>
      <c r="B25" s="273" t="n"/>
      <c r="C25" s="90">
        <f>C24</f>
        <v/>
      </c>
      <c r="D25" s="276" t="n"/>
      <c r="E25" s="277">
        <f>IF(D25="", "",
 IF(D25=TIME(0,0,0), 0,
 IF(AND(D25&gt;=TIME(0,0,1), D25&lt;=TIME(2,0,0)), TIME(7,0,0),
 IF(AND(D25&gt;=TIME(6,0,0), D25&lt;=TIME(8,0,0)), TIME(12,0,0),
 IF(AND(D25&gt;TIME(8,0,0), D25&lt;=TIME(13,59,0)), TIME(15,0,0),
 IF(AND(D25&gt;=TIME(14,0,0), D25&lt;=TIME(17,59,0)), TIME(21,0,0),
 IF(AND(D25&gt;=TIME(18,0,0), D25&lt;=TIME(21,59,0)), TIME(0,0,0),
 IF(AND(D25&gt;=TIME(22,0,0), D25&lt;=TIME(23,59,59)), TIME(7,0,0), ""))))))))</f>
        <v/>
      </c>
      <c r="F25" s="156" t="n"/>
      <c r="G25" s="277">
        <f>IF(AND(D25&gt;=TIME(6,0,0),D25&lt;=TIME(8,0,0)),E25,"")</f>
        <v/>
      </c>
      <c r="H25" s="276" t="n"/>
      <c r="I25" s="30">
        <f>ROUND(IF(OR(D25="",E25="",E25=0),0,IF(H25="",MOD(E25-D25,1)*24,MOD(H25-D25,1)*24)),2)</f>
        <v/>
      </c>
      <c r="J25" s="158" t="n"/>
      <c r="K25" s="274" t="n"/>
      <c r="L25" s="271" t="n"/>
      <c r="M25" s="275">
        <f>MAX(0,V25-W25)</f>
        <v/>
      </c>
      <c r="N25" s="278">
        <f>(IF(OR($C25="",$D25=""),0,
 IF(OR($A24="Holiday",$A25="Holiday"),
    IF(ISNUMBER(MATCH(TRIM($B25),{"Phagwah","Good Friday","Easter Monday","Labour Day","Christmas","Eid ul Azha","Romans-2","Globe-12","Neptune P1"},0)),0,$I25),
 IF(AND(NOT(OR($A24="Annual Leave",$A25="Annual Leave")),$A25="Off day"),$I25,
  MAX(0,$I25-$V25)
  ))))+W25</f>
        <v/>
      </c>
      <c r="O25" s="278">
        <f>IF(AND(OR($A24="Holiday",$A25="Holiday"),
        ISNUMBER(MATCH(TRIM($B25),{"Phagwah","Good Friday","Easter Monday","Labour Day","Christmas","Eid ul Azha","Romans-2","Globe-12","Neptune P1"},0))),
   $I25,0)</f>
        <v/>
      </c>
      <c r="P25" s="278">
        <f>IF(OR($O$7="Canteen",$O$7="Head Office"),0,IF($I25&lt;=0,0,IF(AND($I24&lt;=0,OR(TRIM($J25)="Hebrews",TRIM($J25)="Romans",TRIM($J25)="Romans-2",TRIM($J25)="Globe",TRIM($J25)="Globe-12",TRIM($J25)="Neptune P1")),1,0)))</f>
        <v/>
      </c>
      <c r="Q25" s="279" t="n"/>
      <c r="R25" s="278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IF(AND($I24=0,$I25&gt;0),1,0),
      0
   ),
0))</f>
        <v/>
      </c>
      <c r="S25" s="278">
        <f>IF(OR($A24="Annual Leave",$A25="Annual Leave"),IF(AND($A24&lt;&gt;"Annual Leave",$A25="Annual Leave"),8,0),0)</f>
        <v/>
      </c>
      <c r="T25" s="280" t="n"/>
      <c r="U25" s="144">
        <f>MAX(0,40-Y25)</f>
        <v/>
      </c>
      <c r="V25" s="351">
        <f>IF(OR($C25="",$D25=""),0,
 IF(OR($A24="Holiday",$A25="Holiday"),0,
 IF(AND(NOT(OR($A24="Annual Leave",$A25="Annual Leave")),$A25="Off day"),0,
  IF($I24+$I25&gt;=8,IF($I24&gt;=8,0,8-$I24),$I25)
  )))</f>
        <v/>
      </c>
      <c r="W25" s="351">
        <f>MAX(0,V25-U25)</f>
        <v/>
      </c>
      <c r="X25" s="351">
        <f>IF(C25="","",C25-WEEKDAY(C25,1)+1)</f>
        <v/>
      </c>
      <c r="Y25" s="351">
        <f>SUMPRODUCT(($X$14:$X24=X25)*(($V$14:$V24)+($O$14:$O24)))+IF(X25=X14,$L$11,0)</f>
        <v/>
      </c>
      <c r="Z25" s="351" t="n"/>
      <c r="AA25" s="351" t="n"/>
      <c r="AB25" s="351" t="n"/>
      <c r="AC25" s="351" t="n"/>
      <c r="AD25" s="351" t="n"/>
      <c r="AE25" s="351" t="n"/>
      <c r="AF25" s="351" t="n"/>
    </row>
    <row r="26" ht="24" customHeight="1" s="348" thickBot="1">
      <c r="A26" s="159" t="inlineStr">
        <is>
          <t>On Day</t>
        </is>
      </c>
      <c r="B26" s="281" t="n"/>
      <c r="C26" s="92">
        <f>C24+1</f>
        <v/>
      </c>
      <c r="D26" s="31" t="n"/>
      <c r="E26" s="160">
        <f>IF(D26="", "",
 IF(D26=TIME(0,0,0), 0,
 IF(AND(D26&gt;=TIME(0,0,1), D26&lt;=TIME(2,0,0)), TIME(7,0,0),
 IF(AND(D26&gt;=TIME(6,0,0), D26&lt;=TIME(8,0,0)), TIME(12,0,0),
 IF(AND(D26&gt;TIME(8,0,0), D26&lt;=TIME(13,59,0)), TIME(15,0,0),
 IF(AND(D26&gt;=TIME(14,0,0), D26&lt;=TIME(17,59,0)), TIME(21,0,0),
 IF(AND(D26&gt;=TIME(18,0,0), D26&lt;=TIME(21,59,0)), TIME(0,0,0),
 IF(AND(D26&gt;=TIME(22,0,0), D26&lt;=TIME(23,59,59)), TIME(7,0,0), ""))))))))</f>
        <v/>
      </c>
      <c r="F26" s="161" t="n"/>
      <c r="G26" s="160">
        <f>IF(AND(D26&gt;=TIME(6,0,0),D26&lt;=TIME(8,0,0)),E26,"")</f>
        <v/>
      </c>
      <c r="H26" s="31" t="n"/>
      <c r="I26" s="32">
        <f>ROUND(IF(OR(D26="",E26="",E26=0),0,IF(H26="",MOD(E26-D26,1)*24,MOD(H26-D26,1)*24)),2)</f>
        <v/>
      </c>
      <c r="J26" s="162" t="n"/>
      <c r="K26" s="282" t="n"/>
      <c r="L26" s="271" t="n"/>
      <c r="M26" s="283">
        <f>MAX(0,V26-W26)</f>
        <v/>
      </c>
      <c r="N26" s="33">
        <f>(IF(OR($C26="",$D26=""),0,
 IF(OR($A26="Holiday",$A27="Holiday"),
    IF(ISNUMBER(MATCH(TRIM($B26),{"Phagwah","Good Friday","Easter Monday","Labour Day","Christmas","Eid ul Azha","Romans-2","Globe-12","Neptune P1"},0)),0,$I26),
 IF(AND(NOT(OR($A26="Annual Leave",$A27="Annual Leave")),$A26="Off day"),$I26,
  MAX(0,$I26-$V26)
  ))))+W26</f>
        <v/>
      </c>
      <c r="O26" s="33">
        <f>IF(AND(OR($A26="Holiday",$A27="Holiday"),
        ISNUMBER(MATCH(TRIM($B26),{"Phagwah","Good Friday","Easter Monday","Labour Day","Christmas","Eid ul Azha","Romans-2","Globe-12","Neptune P1"},0))),
   $I26,0)</f>
        <v/>
      </c>
      <c r="P26" s="33">
        <f>IF(OR($O$7="Canteen",$O$7="Head Office"),0,IF($I26&lt;=0,0,IF(OR(OR(TRIM($J26)="Hebrews",TRIM($J26)="Romans",TRIM($J26)="Romans-2",TRIM($J26)="Globe",TRIM($J26)="Globe-12",TRIM($J26)="Neptune P1"),AND($I27&gt;0,OR(TRIM($J27)="Hebrews",TRIM($J27)="Romans",TRIM($J27)="Romans-2",TRIM($J27)="Globe",TRIM($J27)="Globe-12",TRIM($J27)="Neptune P1"))),1,0)))</f>
        <v/>
      </c>
      <c r="Q26" s="34" t="n"/>
      <c r="R26" s="33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IF($I26&gt;0,1,0),
      0
   ),
0))</f>
        <v/>
      </c>
      <c r="S26" s="33">
        <f>IF(OR($A26="Annual Leave",$A27="Annual Leave"),IF($A26="Annual Leave",8,0),0)</f>
        <v/>
      </c>
      <c r="T26" s="35" t="n"/>
      <c r="U26" s="144">
        <f>MAX(0,40-Y26)</f>
        <v/>
      </c>
      <c r="V26" s="351">
        <f>IF(OR($C26="",$D26=""),0,
 IF(OR($A26="Holiday",$A27="Holiday"),0,
 IF(AND(NOT(OR($A26="Annual Leave",$A27="Annual Leave")),$A26="Off day"),0,
  IF($I26+$I27&gt;=8,IF($I26&gt;=8,8,$I26),$I26)
  )))</f>
        <v/>
      </c>
      <c r="W26" s="351">
        <f>MAX(0,V26-U26)</f>
        <v/>
      </c>
      <c r="X26" s="351">
        <f>IF(C26="","",C26-WEEKDAY(C26,1)+1)</f>
        <v/>
      </c>
      <c r="Y26" s="351">
        <f>SUMPRODUCT(($X$14:$X25=X26)*(($V$14:$V25)+($O$14:$O25)))+IF(X26=X14,$L$11,0)</f>
        <v/>
      </c>
      <c r="Z26" s="351" t="n"/>
      <c r="AA26" s="351" t="n"/>
      <c r="AB26" s="351" t="n"/>
      <c r="AC26" s="351" t="n"/>
      <c r="AD26" s="351" t="n"/>
      <c r="AE26" s="351" t="n"/>
      <c r="AF26" s="351" t="n"/>
    </row>
    <row r="27" ht="24" customHeight="1" s="348" thickBot="1">
      <c r="A27" s="159" t="inlineStr">
        <is>
          <t>On Day</t>
        </is>
      </c>
      <c r="B27" s="281" t="n"/>
      <c r="C27" s="93">
        <f>C26</f>
        <v/>
      </c>
      <c r="D27" s="36" t="n"/>
      <c r="E27" s="163">
        <f>IF(D27="", "",
 IF(D27=TIME(0,0,0), 0,
 IF(AND(D27&gt;=TIME(0,0,1), D27&lt;=TIME(2,0,0)), TIME(7,0,0),
 IF(AND(D27&gt;=TIME(6,0,0), D27&lt;=TIME(8,0,0)), TIME(12,0,0),
 IF(AND(D27&gt;TIME(8,0,0), D27&lt;=TIME(13,59,0)), TIME(15,0,0),
 IF(AND(D27&gt;=TIME(14,0,0), D27&lt;=TIME(17,59,0)), TIME(21,0,0),
 IF(AND(D27&gt;=TIME(18,0,0), D27&lt;=TIME(21,59,0)), TIME(0,0,0),
 IF(AND(D27&gt;=TIME(22,0,0), D27&lt;=TIME(23,59,59)), TIME(7,0,0), ""))))))))</f>
        <v/>
      </c>
      <c r="F27" s="164" t="n"/>
      <c r="G27" s="163">
        <f>IF(AND(D27&gt;=TIME(6,0,0),D27&lt;=TIME(8,0,0)),E27,"")</f>
        <v/>
      </c>
      <c r="H27" s="36" t="n"/>
      <c r="I27" s="37">
        <f>ROUND(IF(OR(D27="",E27="",E27=0),0,IF(H27="",MOD(E27-D27,1)*24,MOD(H27-D27,1)*24)),2)</f>
        <v/>
      </c>
      <c r="J27" s="162" t="n"/>
      <c r="K27" s="282" t="n"/>
      <c r="L27" s="271" t="n"/>
      <c r="M27" s="283">
        <f>MAX(0,V27-W27)</f>
        <v/>
      </c>
      <c r="N27" s="38">
        <f>(IF(OR($C27="",$D27=""),0,
 IF(OR($A26="Holiday",$A27="Holiday"),
    IF(ISNUMBER(MATCH(TRIM($B27),{"Phagwah","Good Friday","Easter Monday","Labour Day","Christmas","Eid ul Azha","Romans-2","Globe-12","Neptune P1"},0)),0,$I27),
 IF(AND(NOT(OR($A26="Annual Leave",$A27="Annual Leave")),$A27="Off day"),$I27,
  MAX(0,$I27-$V27)
  ))))+W27</f>
        <v/>
      </c>
      <c r="O27" s="38">
        <f>IF(AND(OR($A26="Holiday",$A27="Holiday"),
        ISNUMBER(MATCH(TRIM($B27),{"Phagwah","Good Friday","Easter Monday","Labour Day","Christmas","Eid ul Azha","Romans-2","Globe-12","Neptune P1"},0))),
   $I27,0)</f>
        <v/>
      </c>
      <c r="P27" s="38">
        <f>IF(OR($O$7="Canteen",$O$7="Head Office"),0,IF($I27&lt;=0,0,IF(AND($I26&lt;=0,OR(TRIM($J27)="Hebrews",TRIM($J27)="Romans",TRIM($J27)="Romans-2",TRIM($J27)="Globe",TRIM($J27)="Globe-12",TRIM($J27)="Neptune P1")),1,0)))</f>
        <v/>
      </c>
      <c r="Q27" s="39" t="n"/>
      <c r="R27" s="38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IF(AND($I26=0,$I27&gt;0),1,0),
      0
   ),
0))</f>
        <v/>
      </c>
      <c r="S27" s="38">
        <f>IF(OR($A26="Annual Leave",$A27="Annual Leave"),IF(AND($A26&lt;&gt;"Annual Leave",$A27="Annual Leave"),8,0),0)</f>
        <v/>
      </c>
      <c r="T27" s="40" t="n"/>
      <c r="U27" s="144">
        <f>MAX(0,40-Y27)</f>
        <v/>
      </c>
      <c r="V27" s="351">
        <f>IF(OR($C27="",$D27=""),0,
 IF(OR($A26="Holiday",$A27="Holiday"),0,
 IF(AND(NOT(OR($A26="Annual Leave",$A27="Annual Leave")),$A27="Off day"),0,
  IF($I26+$I27&gt;=8,IF($I26&gt;=8,0,8-$I26),$I27)
  )))</f>
        <v/>
      </c>
      <c r="W27" s="351">
        <f>MAX(0,V27-U27)</f>
        <v/>
      </c>
      <c r="X27" s="351">
        <f>IF(C27="","",C27-WEEKDAY(C27,1)+1)</f>
        <v/>
      </c>
      <c r="Y27" s="351">
        <f>SUMPRODUCT(($X$14:$X26=X27)*(($V$14:$V26)+($O$14:$O26)))+IF(X27=X14,$L$11,0)</f>
        <v/>
      </c>
      <c r="Z27" s="351" t="n"/>
      <c r="AA27" s="351" t="n"/>
      <c r="AB27" s="351" t="n"/>
      <c r="AC27" s="351" t="n"/>
      <c r="AD27" s="351" t="n"/>
      <c r="AE27" s="351" t="n"/>
      <c r="AF27" s="351" t="n"/>
    </row>
    <row r="28" ht="24" customHeight="1" s="348" thickBot="1">
      <c r="A28" s="176" t="n"/>
      <c r="B28" s="176" t="n"/>
      <c r="C28" s="145" t="n"/>
      <c r="D28" s="6" t="n"/>
      <c r="E28" s="14" t="n"/>
      <c r="F28" s="6" t="n"/>
      <c r="G28" s="6" t="n"/>
      <c r="H28" s="336" t="n"/>
      <c r="I28" s="351" t="n"/>
      <c r="J28" s="336" t="n"/>
      <c r="K28" s="336" t="n"/>
      <c r="L28" s="336" t="n"/>
      <c r="M28" s="99">
        <f>MAX(0,V28-W28)</f>
        <v/>
      </c>
      <c r="N28" s="99">
        <f>(IF(OR($C28="",$D28=""),0,
 IF(OR($A28="Holiday",$A29="Holiday"),
    IF(ISNUMBER(MATCH(TRIM($B28),{"Phagwah","Good Friday","Easter Monday","Labour Day","Christmas","Eid ul Azha","Romans-2","Globe-12","Neptune P1"},0)),0,$I28),
 IF(AND(NOT(OR($A28="Annual Leave",$A29="Annual Leave")),$A28="Off day"),$I28,
  MAX(0,$I28-$V28)
  ))))+W28</f>
        <v/>
      </c>
      <c r="O28" s="99">
        <f>IF(AND(OR($A28="Holiday",$A29="Holiday"),
        ISNUMBER(MATCH(TRIM($B28),{"Phagwah","Good Friday","Easter Monday","Labour Day","Christmas","Eid ul Azha","Romans-2","Globe-12","Neptune P1"},0))),
   $I28,0)</f>
        <v/>
      </c>
      <c r="P28" s="99">
        <f>IF(OR($O$7="Canteen",$O$7="Head Office"),0,IF($I28&lt;=0,0,IF(OR(OR(TRIM($J28)="Hebrews",TRIM($J28)="Romans",TRIM($J28)="Romans-2",TRIM($J28)="Globe",TRIM($J28)="Globe-12",TRIM($J28)="Neptune P1"),AND($I29&gt;0,OR(TRIM($J29)="Hebrews",TRIM($J29)="Romans",TRIM($J29)="Romans-2",TRIM($J29)="Globe",TRIM($J29)="Globe-12",TRIM($J29)="Neptune P1"))),1,0)))</f>
        <v/>
      </c>
      <c r="Q28" s="178" t="n"/>
      <c r="R28" s="15" t="n"/>
      <c r="S28" s="99">
        <f>IF(OR($A28="Annual Leave",$A29="Annual Leave"),IF($A28="Annual Leave",8,0),0)</f>
        <v/>
      </c>
      <c r="T28" s="100">
        <f>SUM(T14:T27)</f>
        <v/>
      </c>
      <c r="U28" s="144">
        <f>MAX(0,40-Y28)</f>
        <v/>
      </c>
      <c r="V28" s="351">
        <f>IF(OR($C28="",$D28=""),0,
 IF(OR($A28="Holiday",$A29="Holiday"),0,
 IF(AND(NOT(OR($A28="Annual Leave",$A29="Annual Leave")),$A28="Off day"),0,
  IF($I28+$I29&gt;=8,IF($I28&gt;=8,8,$I28),$I28)
  )))</f>
        <v/>
      </c>
      <c r="W28" s="351">
        <f>MAX(0,V28-U28)</f>
        <v/>
      </c>
      <c r="X28" s="351">
        <f>IF(C28="","",C28-WEEKDAY(C28,1)+1)</f>
        <v/>
      </c>
      <c r="Y28" s="351">
        <f>SUMPRODUCT(($X$14:$X27=X28)*(($V$14:$V27)+($O$14:$O27)))+IF(X28=X14,$L$11,0)</f>
        <v/>
      </c>
      <c r="Z28" s="351" t="n"/>
      <c r="AA28" s="351" t="n"/>
      <c r="AB28" s="351" t="n"/>
      <c r="AC28" s="351" t="n"/>
      <c r="AD28" s="351" t="n"/>
      <c r="AE28" s="351" t="n"/>
      <c r="AF28" s="351" t="n"/>
    </row>
    <row r="29" hidden="1" ht="15.75" customHeight="1" s="348" thickBot="1">
      <c r="A29" s="179" t="n"/>
      <c r="B29" s="176" t="n"/>
      <c r="C29" s="145" t="n"/>
      <c r="D29" s="6" t="n"/>
      <c r="E29" s="295">
        <f>IF(D29="", "",
 IF(D29=TIME(0,0,0), 0,
 IF(AND(D29&gt;=TIME(0,0,1), D29&lt;=TIME(2,0,0)), TIME(7,0,0),
 IF(AND(D29&gt;=TIME(6,0,0), D29&lt;=TIME(8,0,0)), TIME(12,0,0),
 IF(AND(D29&gt;TIME(8,0,0), D29&lt;=TIME(13,59,0)), TIME(15,0,0),
 IF(AND(D29&gt;=TIME(14,0,0), D29&lt;=TIME(17,59,0)), TIME(21,0,0),
 IF(AND(D29&gt;=TIME(18,0,0), D29&lt;=TIME(21,59,0)), TIME(0,0,0),
 IF(AND(D29&gt;=TIME(22,0,0), D29&lt;=TIME(23,59,59)), TIME(7,0,0), ""))))))))</f>
        <v/>
      </c>
      <c r="F29" s="6" t="n"/>
      <c r="G29" s="6" t="n"/>
      <c r="H29" s="6" t="n"/>
      <c r="I29" s="6" t="n"/>
      <c r="J29" s="6" t="n"/>
      <c r="K29" s="6" t="n"/>
      <c r="L29" s="6" t="n"/>
      <c r="M29" s="4">
        <f>MAX(0,V29-W29)</f>
        <v/>
      </c>
      <c r="N29" s="4">
        <f>(IF(OR($C29="",$D29=""),0,
 IF(OR($A28="Holiday",$A29="Holiday"),
    IF(ISNUMBER(MATCH(TRIM($B29),{"Phagwah","Good Friday","Easter Monday","Labour Day","Christmas","Eid ul Azha","Romans-2","Globe-12","Neptune P1"},0)),0,$I29),
 IF(AND(NOT(OR($A28="Annual Leave",$A29="Annual Leave")),$A29="Off day"),$I29,
  MAX(0,$I29-$V29)
  ))))+W29</f>
        <v/>
      </c>
      <c r="O29" s="4">
        <f>IF(AND(OR($A28="Holiday",$A29="Holiday"),
        ISNUMBER(MATCH(TRIM($B29),{"Phagwah","Good Friday","Easter Monday","Labour Day","Christmas","Eid ul Azha","Romans-2","Globe-12","Neptune P1"},0))),
   $I29,0)</f>
        <v/>
      </c>
      <c r="P29" s="4">
        <f>IF(OR($O$7="Canteen",$O$7="Head Office"),0,IF($I29&lt;=0,0,IF(AND($I28&lt;=0,OR(TRIM($J29)="Hebrews",TRIM($J29)="Romans",TRIM($J29)="Romans-2",TRIM($J29)="Globe",TRIM($J29)="Globe-12",TRIM($J29)="Neptune P1")),1,0)))</f>
        <v/>
      </c>
      <c r="Q29" s="6" t="n"/>
      <c r="R29" s="296">
        <f>IF(OR($O$7="Canteen",$O$7="Head Office"),0,IF(
  AND(
    SUMIFS(I:I, C:C, C29) &gt;= 8,
    COUNTIFS(C$14:C29, C29)=1,
    OR(
      TEXT(D29,"hh:mm:ss")="07:00:00",
      TEXT(D29,"hh:mm:ss")="15:00:00",
      TEXT(D29,"hh:mm:ss")="23:00:00",
      TEXT(D30,"hh:mm:ss")="07:00:00",
      TEXT(D30,"hh:mm:ss")="15:00:00",
      TEXT(D30,"hh:mm:ss")="23:00:00"
    )
  ),
  1,
  0
))</f>
        <v/>
      </c>
      <c r="S29" s="4">
        <f>IF(OR($A28="Annual Leave",$A29="Annual Leave"),IF(AND($A28&lt;&gt;"Annual Leave",$A29="Annual Leave"),8,0),0)</f>
        <v/>
      </c>
      <c r="T29" s="146" t="n"/>
      <c r="U29" s="351">
        <f>MAX(0,40-Y29)</f>
        <v/>
      </c>
      <c r="V29" s="351">
        <f>IF(OR($C29="",$D29=""),0,
 IF(OR($A28="Holiday",$A29="Holiday"),0,
 IF(AND(NOT(OR($A28="Annual Leave",$A29="Annual Leave")),$A29="Off day"),0,
  IF($I28+$I29&gt;=8,IF($I28&gt;=8,0,8-$I28),$I29)
  )))</f>
        <v/>
      </c>
      <c r="W29" s="351">
        <f>MAX(0,V29-U29)</f>
        <v/>
      </c>
      <c r="X29" s="351">
        <f>IF(C29="","",C29-WEEKDAY(C29,1)+1)</f>
        <v/>
      </c>
      <c r="Y29" s="351">
        <f>SUMPRODUCT(($X$14:$X28=X29)*(($V$14:$V28)+($O$14:$O28)))+IF(X29=X14,$L$11,0)</f>
        <v/>
      </c>
      <c r="Z29" s="351" t="n"/>
      <c r="AA29" s="351" t="n"/>
      <c r="AB29" s="351" t="n"/>
      <c r="AC29" s="351" t="n"/>
      <c r="AD29" s="351" t="n"/>
      <c r="AE29" s="351" t="n"/>
      <c r="AF29" s="351" t="n"/>
    </row>
    <row r="30" ht="24" customHeight="1" s="348" thickBot="1">
      <c r="A30" s="147" t="inlineStr">
        <is>
          <t>On Day</t>
        </is>
      </c>
      <c r="B30" s="180" t="n"/>
      <c r="C30" s="88">
        <f>C27+1</f>
        <v/>
      </c>
      <c r="D30" s="54" t="n"/>
      <c r="E30" s="148">
        <f>IF(D30="", "",
 IF(D30=TIME(0,0,0), 0,
 IF(AND(D30&gt;=TIME(0,0,1), D30&lt;=TIME(2,0,0)), TIME(7,0,0),
 IF(AND(D30&gt;=TIME(6,0,0), D30&lt;=TIME(8,0,0)), TIME(12,0,0),
 IF(AND(D30&gt;TIME(8,0,0), D30&lt;=TIME(13,59,0)), TIME(15,0,0),
 IF(AND(D30&gt;=TIME(14,0,0), D30&lt;=TIME(17,59,0)), TIME(21,0,0),
 IF(AND(D30&gt;=TIME(18,0,0), D30&lt;=TIME(21,59,0)), TIME(0,0,0),
 IF(AND(D30&gt;=TIME(22,0,0), D30&lt;=TIME(23,59,59)), TIME(7,0,0), ""))))))))</f>
        <v/>
      </c>
      <c r="F30" s="149" t="n"/>
      <c r="G30" s="148">
        <f>IF(AND(D30&gt;=TIME(6,0,0),D30&lt;=TIME(8,0,0)),E30,"")</f>
        <v/>
      </c>
      <c r="H30" s="54" t="n"/>
      <c r="I30" s="55">
        <f>ROUND(IF(OR(D30="",E30="",E30=0),0,IF(H30="",MOD(E30-D30,1)*24,MOD(H30-D30,1)*24)),2)</f>
        <v/>
      </c>
      <c r="J30" s="150" t="n"/>
      <c r="K30" s="270" t="n"/>
      <c r="L30" s="181" t="n"/>
      <c r="M30" s="272">
        <f>MAX(0,V30-W30)</f>
        <v/>
      </c>
      <c r="N30" s="56">
        <f>(IF(OR($C30="",$D30=""),0,
 IF(OR($A30="Holiday",$A31="Holiday"),
    IF(ISNUMBER(MATCH(TRIM($B30),{"Phagwah","Good Friday","Easter Monday","Labour Day","Christmas","Eid ul Azha","Romans-2","Globe-12","Neptune P1"},0)),0,$I30),
 IF(AND(NOT(OR($A30="Annual Leave",$A31="Annual Leave")),$A30="Off day"),$I30,
  MAX(0,$I30-$V30)
  ))))+W30</f>
        <v/>
      </c>
      <c r="O30" s="56">
        <f>IF(AND(OR($A30="Holiday",$A31="Holiday"),
        ISNUMBER(MATCH(TRIM($B30),{"Phagwah","Good Friday","Easter Monday","Labour Day","Christmas","Eid ul Azha","Romans-2","Globe-12","Neptune P1"},0))),
   $I30,0)</f>
        <v/>
      </c>
      <c r="P30" s="56">
        <f>IF(OR($O$7="Canteen",$O$7="Head Office"),0,IF($I30&lt;=0,0,IF(OR(OR(TRIM($J30)="Hebrews",TRIM($J30)="Romans",TRIM($J30)="Romans-2",TRIM($J30)="Globe",TRIM($J30)="Globe-12",TRIM($J30)="Neptune P1"),AND($I31&gt;0,OR(TRIM($J31)="Hebrews",TRIM($J31)="Romans",TRIM($J31)="Romans-2",TRIM($J31)="Globe",TRIM($J31)="Globe-12",TRIM($J31)="Neptune P1"))),1,0)))</f>
        <v/>
      </c>
      <c r="Q30" s="57" t="n"/>
      <c r="R30" s="56">
        <f>IF(OR($O$7="Canteen",$O$7="Head Office"),0,IF(
  AND(
    SUMIFS(I:I, C:C, C30) &gt;= 8,
    COUNTIFS(C$14:C30, C30)=1,
    OR(
      TEXT(D30,"hh:mm:ss")="07:00:00",
      TEXT(D30,"hh:mm:ss")="15:00:00",
      TEXT(D30,"hh:mm:ss")="23:00:00",
      TEXT(D31,"hh:mm:ss")="07:00:00",
      TEXT(D31,"hh:mm:ss")="15:00:00",
      TEXT(D31,"hh:mm:ss")="23:00:00"
    )
  ),
  1,
  0
))</f>
        <v/>
      </c>
      <c r="S30" s="56">
        <f>IF(OR($A30="Annual Leave",$A31="Annual Leave"),IF($A30="Annual Leave",8,0),0)</f>
        <v/>
      </c>
      <c r="T30" s="58" t="n"/>
      <c r="U30" s="144">
        <f>MAX(0,40-Y30)</f>
        <v/>
      </c>
      <c r="V30" s="151">
        <f>IF(OR($C30="",$D30=""),0,
 IF(OR($A30="Holiday",$A31="Holiday"),0,
 IF(AND(NOT(OR($A30="Annual Leave",$A31="Annual Leave")),$A30="Off day"),0,
  IF($I30+$I31&gt;=8,IF($I30&gt;=8,8,$I30),$I30)
  )))</f>
        <v/>
      </c>
      <c r="W30" s="151">
        <f>MAX(0,V30-U30)</f>
        <v/>
      </c>
      <c r="X30" s="151">
        <f>IF(C30="","",C30-WEEKDAY(C30,1)+1)</f>
        <v/>
      </c>
      <c r="Y30" s="151">
        <f>SUMPRODUCT(($X$14:$X29=X30)*(($V$14:$V29)+($O$14:$O29)))+IF(X30=X14,$L$11,0)</f>
        <v/>
      </c>
      <c r="Z30" s="151" t="n"/>
      <c r="AA30" s="151" t="n"/>
      <c r="AB30" s="151" t="n"/>
      <c r="AC30" s="351" t="n"/>
      <c r="AD30" s="351" t="n"/>
      <c r="AE30" s="351" t="n"/>
      <c r="AF30" s="351" t="n"/>
    </row>
    <row r="31" ht="24" customHeight="1" s="348" thickBot="1">
      <c r="A31" s="147" t="inlineStr">
        <is>
          <t>On Day</t>
        </is>
      </c>
      <c r="B31" s="182" t="n"/>
      <c r="C31" s="89">
        <f>C30</f>
        <v/>
      </c>
      <c r="D31" s="59" t="n"/>
      <c r="E31" s="152">
        <f>IF(D31="", "",
 IF(D31=TIME(0,0,0), 0,
 IF(AND(D31&gt;=TIME(0,0,1), D31&lt;=TIME(2,0,0)), TIME(7,0,0),
 IF(AND(D31&gt;=TIME(6,0,0), D31&lt;=TIME(8,0,0)), TIME(12,0,0),
 IF(AND(D31&gt;TIME(8,0,0), D31&lt;=TIME(13,59,0)), TIME(15,0,0),
 IF(AND(D31&gt;=TIME(14,0,0), D31&lt;=TIME(17,59,0)), TIME(21,0,0),
 IF(AND(D31&gt;=TIME(18,0,0), D31&lt;=TIME(21,59,0)), TIME(0,0,0),
 IF(AND(D31&gt;=TIME(22,0,0), D31&lt;=TIME(23,59,59)), TIME(7,0,0), ""))))))))</f>
        <v/>
      </c>
      <c r="F31" s="153" t="n"/>
      <c r="G31" s="152">
        <f>IF(AND(D31&gt;=TIME(6,0,0),D31&lt;=TIME(8,0,0)),E31,"")</f>
        <v/>
      </c>
      <c r="H31" s="59" t="n"/>
      <c r="I31" s="60">
        <f>ROUND(IF(OR(D31="",E31="",E31=0),0,IF(H31="",MOD(E31-D31,1)*24,MOD(H31-D31,1)*24)),2)</f>
        <v/>
      </c>
      <c r="J31" s="150" t="n"/>
      <c r="K31" s="270" t="n"/>
      <c r="L31" s="183" t="n"/>
      <c r="M31" s="272">
        <f>MAX(0,V31-W31)</f>
        <v/>
      </c>
      <c r="N31" s="61">
        <f>(IF(OR($C31="",$D31=""),0,
 IF(OR($A30="Holiday",$A31="Holiday"),
    IF(ISNUMBER(MATCH(TRIM($B31),{"Phagwah","Good Friday","Easter Monday","Labour Day","Christmas","Eid ul Azha","Romans-2","Globe-12","Neptune P1"},0)),0,$I31),
 IF(AND(NOT(OR($A30="Annual Leave",$A31="Annual Leave")),$A31="Off day"),$I31,
  MAX(0,$I31-$V31)
  ))))+W31</f>
        <v/>
      </c>
      <c r="O31" s="61">
        <f>IF(AND(OR($A30="Holiday",$A31="Holiday"),
        ISNUMBER(MATCH(TRIM($B31),{"Phagwah","Good Friday","Easter Monday","Labour Day","Christmas","Eid ul Azha","Romans-2","Globe-12","Neptune P1"},0))),
   $I31,0)</f>
        <v/>
      </c>
      <c r="P31" s="61">
        <f>IF(OR($O$7="Canteen",$O$7="Head Office"),0,IF($I31&lt;=0,0,IF(AND($I30&lt;=0,OR(TRIM($J31)="Hebrews",TRIM($J31)="Romans",TRIM($J31)="Romans-2",TRIM($J31)="Globe",TRIM($J31)="Globe-12",TRIM($J31)="Neptune P1")),1,0)))</f>
        <v/>
      </c>
      <c r="Q31" s="62" t="n"/>
      <c r="R31" s="61">
        <f>IF(OR($O$7="Canteen",$O$7="Head Office"),0,IF(
  AND(
    SUMIFS(I:I, C:C, C31) &gt;= 8,
    COUNTIFS(C$14:C31, C31)=1,
    OR(
      TEXT(D31,"hh:mm:ss")="07:00:00",
      TEXT(D31,"hh:mm:ss")="15:00:00",
      TEXT(D31,"hh:mm:ss")="23:00:00",
      TEXT(D32,"hh:mm:ss")="07:00:00",
      TEXT(D32,"hh:mm:ss")="15:00:00",
      TEXT(D32,"hh:mm:ss")="23:00:00"
    )
  ),
  1,
  0
))</f>
        <v/>
      </c>
      <c r="S31" s="61">
        <f>IF(OR($A30="Annual Leave",$A31="Annual Leave"),IF(AND($A30&lt;&gt;"Annual Leave",$A31="Annual Leave"),8,0),0)</f>
        <v/>
      </c>
      <c r="T31" s="63" t="n"/>
      <c r="U31" s="144">
        <f>MAX(0,40-Y31)</f>
        <v/>
      </c>
      <c r="V31" s="151">
        <f>IF(OR($C31="",$D31=""),0,
 IF(OR($A30="Holiday",$A31="Holiday"),0,
 IF(AND(NOT(OR($A30="Annual Leave",$A31="Annual Leave")),$A31="Off day"),0,
  IF($I30+$I31&gt;=8,IF($I30&gt;=8,0,8-$I30),$I31)
  )))</f>
        <v/>
      </c>
      <c r="W31" s="151">
        <f>MAX(0,V31-U31)</f>
        <v/>
      </c>
      <c r="X31" s="151">
        <f>IF(C31="","",C31-WEEKDAY(C31,1)+1)</f>
        <v/>
      </c>
      <c r="Y31" s="151">
        <f>SUMPRODUCT(($X$14:$X30=X31)*(($V$14:$V30)+($O$14:$O30)))+IF(X31=X14,$L$11,0)</f>
        <v/>
      </c>
      <c r="Z31" s="151" t="n"/>
      <c r="AA31" s="151" t="n"/>
      <c r="AB31" s="151" t="n"/>
      <c r="AC31" s="351" t="n"/>
      <c r="AD31" s="351" t="n"/>
      <c r="AE31" s="351" t="n"/>
      <c r="AF31" s="351" t="n"/>
    </row>
    <row r="32" ht="24" customHeight="1" s="348" thickBot="1">
      <c r="A32" s="184" t="inlineStr">
        <is>
          <t>On Day</t>
        </is>
      </c>
      <c r="B32" s="185" t="n"/>
      <c r="C32" s="101">
        <f>C30+1</f>
        <v/>
      </c>
      <c r="D32" s="11" t="n"/>
      <c r="E32" s="186">
        <f>IF(D32="", "",
 IF(D32=TIME(0,0,0), 0,
 IF(AND(D32&gt;=TIME(0,0,1), D32&lt;=TIME(2,0,0)), TIME(7,0,0),
 IF(AND(D32&gt;=TIME(6,0,0), D32&lt;=TIME(8,0,0)), TIME(12,0,0),
 IF(AND(D32&gt;TIME(8,0,0), D32&lt;=TIME(13,59,0)), TIME(15,0,0),
 IF(AND(D32&gt;=TIME(14,0,0), D32&lt;=TIME(17,59,0)), TIME(21,0,0),
 IF(AND(D32&gt;=TIME(18,0,0), D32&lt;=TIME(21,59,0)), TIME(0,0,0),
 IF(AND(D32&gt;=TIME(22,0,0), D32&lt;=TIME(23,59,59)), TIME(7,0,0), ""))))))))</f>
        <v/>
      </c>
      <c r="F32" s="187" t="n"/>
      <c r="G32" s="186">
        <f>IF(AND(D32&gt;=TIME(6,0,0),D32&lt;=TIME(8,0,0)),E32,"")</f>
        <v/>
      </c>
      <c r="H32" s="11" t="n"/>
      <c r="I32" s="87">
        <f>ROUND(IF(OR(D32="",E32="",E32=0),0,IF(H32="",MOD(E32-D32,1)*24,MOD(H32-D32,1)*24)),2)</f>
        <v/>
      </c>
      <c r="J32" s="188" t="n"/>
      <c r="K32" s="297" t="n"/>
      <c r="L32" s="189" t="n"/>
      <c r="M32" s="298">
        <f>MAX(0,V32-W32)</f>
        <v/>
      </c>
      <c r="N32" s="12">
        <f>(IF(OR($C32="",$D32=""),0,
 IF(OR($A32="Holiday",$A33="Holiday"),
    IF(ISNUMBER(MATCH(TRIM($B32),{"Phagwah","Good Friday","Easter Monday","Labour Day","Christmas","Eid ul Azha","Romans-2","Globe-12","Neptune P1"},0)),0,$I32),
 IF(AND(NOT(OR($A32="Annual Leave",$A33="Annual Leave")),$A32="Off day"),$I32,
  MAX(0,$I32-$V32)
  ))))+W32</f>
        <v/>
      </c>
      <c r="O32" s="12">
        <f>IF(AND(OR($A32="Holiday",$A33="Holiday"),
        ISNUMBER(MATCH(TRIM($B32),{"Phagwah","Good Friday","Easter Monday","Labour Day","Christmas","Eid ul Azha","Romans-2","Globe-12","Neptune P1"},0))),
   $I32,0)</f>
        <v/>
      </c>
      <c r="P32" s="12">
        <f>IF(OR($O$7="Canteen",$O$7="Head Office"),0,IF($I32&lt;=0,0,IF(OR(OR(TRIM($J32)="Hebrews",TRIM($J32)="Romans",TRIM($J32)="Romans-2",TRIM($J32)="Globe",TRIM($J32)="Globe-12",TRIM($J32)="Neptune P1"),AND($I33&gt;0,OR(TRIM($J33)="Hebrews",TRIM($J33)="Romans",TRIM($J33)="Romans-2",TRIM($J33)="Globe",TRIM($J33)="Globe-12",TRIM($J33)="Neptune P1"))),1,0)))</f>
        <v/>
      </c>
      <c r="Q32" s="13" t="n"/>
      <c r="R32" s="12">
        <f>IF(OR($O$7="Canteen",$O$7="Head Office"),0,IF(
  AND(
    SUMIFS(I:I, C:C, C32) &gt;= 8,
    COUNTIFS(C$14:C32, C32)=1,
    OR(
      TEXT(D32,"hh:mm:ss")="07:00:00",
      TEXT(D32,"hh:mm:ss")="15:00:00",
      TEXT(D32,"hh:mm:ss")="23:00:00",
      TEXT(D33,"hh:mm:ss")="07:00:00",
      TEXT(D33,"hh:mm:ss")="15:00:00",
      TEXT(D33,"hh:mm:ss")="23:00:00"
    )
  ),
  1,
  0
))</f>
        <v/>
      </c>
      <c r="S32" s="12">
        <f>IF(OR($A32="Annual Leave",$A33="Annual Leave"),IF($A32="Annual Leave",8,0),0)</f>
        <v/>
      </c>
      <c r="T32" s="102" t="n"/>
      <c r="U32" s="144">
        <f>MAX(0,40-Y32)</f>
        <v/>
      </c>
      <c r="V32" s="351">
        <f>IF(OR($C32="",$D32=""),0,
 IF(OR($A32="Holiday",$A33="Holiday"),0,
 IF(AND(NOT(OR($A32="Annual Leave",$A33="Annual Leave")),$A32="Off day"),0,
  IF($I32+$I33&gt;=8,IF($I32&gt;=8,8,$I32),$I32)
  )))</f>
        <v/>
      </c>
      <c r="W32" s="351">
        <f>MAX(0,V32-U32)</f>
        <v/>
      </c>
      <c r="X32" s="351">
        <f>IF(C32="","",C32-WEEKDAY(C32,1)+1)</f>
        <v/>
      </c>
      <c r="Y32" s="351">
        <f>SUMPRODUCT(($X$14:$X31=X32)*(($V$14:$V31)+($O$14:$O31)))+IF(X32=X14,$L$11,0)</f>
        <v/>
      </c>
      <c r="Z32" s="351" t="n"/>
      <c r="AA32" s="351" t="n"/>
      <c r="AB32" s="351" t="n"/>
      <c r="AC32" s="351" t="n"/>
      <c r="AD32" s="351" t="n"/>
      <c r="AE32" s="351" t="n"/>
      <c r="AF32" s="351" t="n"/>
    </row>
    <row r="33" ht="24" customHeight="1" s="348" thickBot="1">
      <c r="A33" s="184" t="inlineStr">
        <is>
          <t>On Day</t>
        </is>
      </c>
      <c r="B33" s="299" t="n"/>
      <c r="C33" s="101">
        <f>C32</f>
        <v/>
      </c>
      <c r="D33" s="300" t="n"/>
      <c r="E33" s="301">
        <f>IF(D33="", "",
 IF(D33=TIME(0,0,0), 0,
 IF(AND(D33&gt;=TIME(0,0,1), D33&lt;=TIME(2,0,0)), TIME(7,0,0),
 IF(AND(D33&gt;=TIME(6,0,0), D33&lt;=TIME(8,0,0)), TIME(12,0,0),
 IF(AND(D33&gt;TIME(8,0,0), D33&lt;=TIME(13,59,0)), TIME(15,0,0),
 IF(AND(D33&gt;=TIME(14,0,0), D33&lt;=TIME(17,59,0)), TIME(21,0,0),
 IF(AND(D33&gt;=TIME(18,0,0), D33&lt;=TIME(21,59,0)), TIME(0,0,0),
 IF(AND(D33&gt;=TIME(22,0,0), D33&lt;=TIME(23,59,59)), TIME(7,0,0), ""))))))))</f>
        <v/>
      </c>
      <c r="F33" s="187" t="n"/>
      <c r="G33" s="301">
        <f>IF(AND(D33&gt;=TIME(6,0,0),D33&lt;=TIME(8,0,0)),E33,"")</f>
        <v/>
      </c>
      <c r="H33" s="300" t="n"/>
      <c r="I33" s="87">
        <f>ROUND(IF(OR(D33="",E33="",E33=0),0,IF(H33="",MOD(E33-D33,1)*24,MOD(H33-D33,1)*24)),2)</f>
        <v/>
      </c>
      <c r="J33" s="190" t="n"/>
      <c r="K33" s="297" t="n"/>
      <c r="L33" s="189" t="n"/>
      <c r="M33" s="298">
        <f>MAX(0,V33-W33)</f>
        <v/>
      </c>
      <c r="N33" s="302">
        <f>(IF(OR($C33="",$D33=""),0,
 IF(OR($A32="Holiday",$A33="Holiday"),
    IF(ISNUMBER(MATCH(TRIM($B33),{"Phagwah","Good Friday","Easter Monday","Labour Day","Christmas","Eid ul Azha","Romans-2","Globe-12","Neptune P1"},0)),0,$I33),
 IF(AND(NOT(OR($A32="Annual Leave",$A33="Annual Leave")),$A33="Off day"),$I33,
  MAX(0,$I33-$V33)
  ))))+W33</f>
        <v/>
      </c>
      <c r="O33" s="302">
        <f>IF(AND(OR($A32="Holiday",$A33="Holiday"),
        ISNUMBER(MATCH(TRIM($B33),{"Phagwah","Good Friday","Easter Monday","Labour Day","Christmas","Eid ul Azha","Romans-2","Globe-12","Neptune P1"},0))),
   $I33,0)</f>
        <v/>
      </c>
      <c r="P33" s="302">
        <f>IF(OR($O$7="Canteen",$O$7="Head Office"),0,IF($I33&lt;=0,0,IF(AND($I32&lt;=0,OR(TRIM($J33)="Hebrews",TRIM($J33)="Romans",TRIM($J33)="Romans-2",TRIM($J33)="Globe",TRIM($J33)="Globe-12",TRIM($J33)="Neptune P1")),1,0)))</f>
        <v/>
      </c>
      <c r="Q33" s="303" t="n"/>
      <c r="R33" s="302">
        <f>IF(OR($O$7="Canteen",$O$7="Head Office"),0,IF(
  AND(
    SUMIFS(I:I, C:C, C33) &gt;= 8,
    COUNTIFS(C$14:C33, C33)=1,
    OR(
      TEXT(D33,"hh:mm:ss")="07:00:00",
      TEXT(D33,"hh:mm:ss")="15:00:00",
      TEXT(D33,"hh:mm:ss")="23:00:00",
      TEXT(D34,"hh:mm:ss")="07:00:00",
      TEXT(D34,"hh:mm:ss")="15:00:00",
      TEXT(D34,"hh:mm:ss")="23:00:00"
    )
  ),
  1,
  0
))</f>
        <v/>
      </c>
      <c r="S33" s="302">
        <f>IF(OR($A32="Annual Leave",$A33="Annual Leave"),IF(AND($A32&lt;&gt;"Annual Leave",$A33="Annual Leave"),8,0),0)</f>
        <v/>
      </c>
      <c r="T33" s="304" t="n"/>
      <c r="U33" s="144">
        <f>MAX(0,40-Y33)</f>
        <v/>
      </c>
      <c r="V33" s="351">
        <f>IF(OR($C33="",$D33=""),0,
 IF(OR($A32="Holiday",$A33="Holiday"),0,
 IF(AND(NOT(OR($A32="Annual Leave",$A33="Annual Leave")),$A33="Off day"),0,
  IF($I32+$I33&gt;=8,IF($I32&gt;=8,0,8-$I32),$I33)
  )))</f>
        <v/>
      </c>
      <c r="W33" s="351">
        <f>MAX(0,V33-U33)</f>
        <v/>
      </c>
      <c r="X33" s="351">
        <f>IF(C33="","",C33-WEEKDAY(C33,1)+1)</f>
        <v/>
      </c>
      <c r="Y33" s="351">
        <f>SUMPRODUCT(($X$14:$X32=X33)*(($V$14:$V32)+($O$14:$O32)))+IF(X33=X14,$L$11,0)</f>
        <v/>
      </c>
      <c r="Z33" s="351" t="n"/>
      <c r="AA33" s="351" t="n"/>
      <c r="AB33" s="351" t="n"/>
      <c r="AC33" s="351" t="n"/>
      <c r="AD33" s="351" t="n"/>
      <c r="AE33" s="351" t="n"/>
      <c r="AF33" s="351" t="n"/>
    </row>
    <row r="34" ht="24" customHeight="1" s="348" thickBot="1">
      <c r="A34" s="159" t="inlineStr">
        <is>
          <t>On Day</t>
        </is>
      </c>
      <c r="B34" s="191" t="n"/>
      <c r="C34" s="92">
        <f>C32+1</f>
        <v/>
      </c>
      <c r="D34" s="31" t="n"/>
      <c r="E34" s="160">
        <f>IF(D34="", "",
 IF(D34=TIME(0,0,0), 0,
 IF(AND(D34&gt;=TIME(0,0,1), D34&lt;=TIME(2,0,0)), TIME(7,0,0),
 IF(AND(D34&gt;=TIME(6,0,0), D34&lt;=TIME(8,0,0)), TIME(12,0,0),
 IF(AND(D34&gt;TIME(8,0,0), D34&lt;=TIME(13,59,0)), TIME(15,0,0),
 IF(AND(D34&gt;=TIME(14,0,0), D34&lt;=TIME(17,59,0)), TIME(21,0,0),
 IF(AND(D34&gt;=TIME(18,0,0), D34&lt;=TIME(21,59,0)), TIME(0,0,0),
 IF(AND(D34&gt;=TIME(22,0,0), D34&lt;=TIME(23,59,59)), TIME(7,0,0), ""))))))))</f>
        <v/>
      </c>
      <c r="F34" s="161" t="n"/>
      <c r="G34" s="160">
        <f>IF(AND(D34&gt;=TIME(6,0,0),D34&lt;=TIME(8,0,0)),E34,"")</f>
        <v/>
      </c>
      <c r="H34" s="31" t="n"/>
      <c r="I34" s="32">
        <f>ROUND(IF(OR(D34="",E34="",E34=0),0,IF(H34="",MOD(E34-D34,1)*24,MOD(H34-D34,1)*24)),2)</f>
        <v/>
      </c>
      <c r="J34" s="162" t="n"/>
      <c r="K34" s="282" t="n"/>
      <c r="L34" s="181" t="n"/>
      <c r="M34" s="283">
        <f>MAX(0,V34-W34)</f>
        <v/>
      </c>
      <c r="N34" s="33">
        <f>(IF(OR($C34="",$D34=""),0,
 IF(OR($A34="Holiday",$A35="Holiday"),
    IF(ISNUMBER(MATCH(TRIM($B34),{"Phagwah","Good Friday","Easter Monday","Labour Day","Christmas","Eid ul Azha","Romans-2","Globe-12","Neptune P1"},0)),0,$I34),
 IF(AND(NOT(OR($A34="Annual Leave",$A35="Annual Leave")),$A34="Off day"),$I34,
  MAX(0,$I34-$V34)
  ))))+W34</f>
        <v/>
      </c>
      <c r="O34" s="33">
        <f>IF(AND(OR($A34="Holiday",$A35="Holiday"),
        ISNUMBER(MATCH(TRIM($B34),{"Phagwah","Good Friday","Easter Monday","Labour Day","Christmas","Eid ul Azha","Romans-2","Globe-12","Neptune P1"},0))),
   $I34,0)</f>
        <v/>
      </c>
      <c r="P34" s="33">
        <f>IF(OR($O$7="Canteen",$O$7="Head Office"),0,IF($I34&lt;=0,0,IF(OR(OR(TRIM($J34)="Hebrews",TRIM($J34)="Romans",TRIM($J34)="Romans-2",TRIM($J34)="Globe",TRIM($J34)="Globe-12",TRIM($J34)="Neptune P1"),AND($I35&gt;0,OR(TRIM($J35)="Hebrews",TRIM($J35)="Romans",TRIM($J35)="Romans-2",TRIM($J35)="Globe",TRIM($J35)="Globe-12",TRIM($J35)="Neptune P1"))),1,0)))</f>
        <v/>
      </c>
      <c r="Q34" s="34" t="n"/>
      <c r="R34" s="33">
        <f>IF(OR($O$7="Canteen",$O$7="Head Office"),0,IF(
  AND(
    SUMIFS(I:I, C:C, C34) &gt;= 8,
    COUNTIFS(C$14:C34, C34)=1,
    OR(
      TEXT(D34,"hh:mm:ss")="07:00:00",
      TEXT(D34,"hh:mm:ss")="15:00:00",
      TEXT(D34,"hh:mm:ss")="23:00:00",
      TEXT(D35,"hh:mm:ss")="07:00:00",
      TEXT(D35,"hh:mm:ss")="15:00:00",
      TEXT(D35,"hh:mm:ss")="23:00:00"
    )
  ),
  1,
  0
))</f>
        <v/>
      </c>
      <c r="S34" s="33">
        <f>IF(OR($A34="Annual Leave",$A35="Annual Leave"),IF($A34="Annual Leave",8,0),0)</f>
        <v/>
      </c>
      <c r="T34" s="35" t="n"/>
      <c r="U34" s="144">
        <f>MAX(0,40-Y34)</f>
        <v/>
      </c>
      <c r="V34" s="351">
        <f>IF(OR($C34="",$D34=""),0,
 IF(OR($A34="Holiday",$A35="Holiday"),0,
 IF(AND(NOT(OR($A34="Annual Leave",$A35="Annual Leave")),$A34="Off day"),0,
  IF($I34+$I35&gt;=8,IF($I34&gt;=8,8,$I34),$I34)
  )))</f>
        <v/>
      </c>
      <c r="W34" s="351">
        <f>MAX(0,V34-U34)</f>
        <v/>
      </c>
      <c r="X34" s="351">
        <f>IF(C34="","",C34-WEEKDAY(C34,1)+1)</f>
        <v/>
      </c>
      <c r="Y34" s="351">
        <f>SUMPRODUCT(($X$14:$X33=X34)*(($V$14:$V33)+($O$14:$O33)))+IF(X34=X14,$L$11,0)</f>
        <v/>
      </c>
      <c r="Z34" s="351" t="n"/>
      <c r="AA34" s="351" t="n"/>
      <c r="AB34" s="351" t="n"/>
      <c r="AC34" s="351" t="n"/>
      <c r="AD34" s="351" t="n"/>
      <c r="AE34" s="351" t="n"/>
      <c r="AF34" s="351" t="n"/>
    </row>
    <row r="35" ht="24" customHeight="1" s="348" thickBot="1">
      <c r="A35" s="159" t="inlineStr">
        <is>
          <t>On Day</t>
        </is>
      </c>
      <c r="B35" s="192" t="n"/>
      <c r="C35" s="93">
        <f>C34</f>
        <v/>
      </c>
      <c r="D35" s="36" t="n"/>
      <c r="E35" s="163">
        <f>IF(D35="", "",
 IF(D35=TIME(0,0,0), 0,
 IF(AND(D35&gt;=TIME(0,0,1), D35&lt;=TIME(2,0,0)), TIME(7,0,0),
 IF(AND(D35&gt;=TIME(6,0,0), D35&lt;=TIME(8,0,0)), TIME(12,0,0),
 IF(AND(D35&gt;TIME(8,0,0), D35&lt;=TIME(13,59,0)), TIME(15,0,0),
 IF(AND(D35&gt;=TIME(14,0,0), D35&lt;=TIME(17,59,0)), TIME(21,0,0),
 IF(AND(D35&gt;=TIME(18,0,0), D35&lt;=TIME(21,59,0)), TIME(0,0,0),
 IF(AND(D35&gt;=TIME(22,0,0), D35&lt;=TIME(23,59,59)), TIME(7,0,0), ""))))))))</f>
        <v/>
      </c>
      <c r="F35" s="164" t="n"/>
      <c r="G35" s="163">
        <f>IF(AND(D35&gt;=TIME(6,0,0),D35&lt;=TIME(8,0,0)),E35,"")</f>
        <v/>
      </c>
      <c r="H35" s="36" t="n"/>
      <c r="I35" s="37">
        <f>ROUND(IF(OR(D35="",E35="",E35=0),0,IF(H35="",MOD(E35-D35,1)*24,MOD(H35-D35,1)*24)),2)</f>
        <v/>
      </c>
      <c r="J35" s="162" t="n"/>
      <c r="K35" s="282" t="n"/>
      <c r="L35" s="183" t="n"/>
      <c r="M35" s="283">
        <f>MAX(0,V35-W35)</f>
        <v/>
      </c>
      <c r="N35" s="38">
        <f>(IF(OR($C35="",$D35=""),0,
 IF(OR($A34="Holiday",$A35="Holiday"),
    IF(ISNUMBER(MATCH(TRIM($B35),{"Phagwah","Good Friday","Easter Monday","Labour Day","Christmas","Eid ul Azha","Romans-2","Globe-12","Neptune P1"},0)),0,$I35),
 IF(AND(NOT(OR($A34="Annual Leave",$A35="Annual Leave")),$A35="Off day"),$I35,
  MAX(0,$I35-$V35)
  ))))+W35</f>
        <v/>
      </c>
      <c r="O35" s="38">
        <f>IF(AND(OR($A34="Holiday",$A35="Holiday"),
        ISNUMBER(MATCH(TRIM($B35),{"Phagwah","Good Friday","Easter Monday","Labour Day","Christmas","Eid ul Azha","Romans-2","Globe-12","Neptune P1"},0))),
   $I35,0)</f>
        <v/>
      </c>
      <c r="P35" s="38">
        <f>IF(OR($O$7="Canteen",$O$7="Head Office"),0,IF($I35&lt;=0,0,IF(AND($I34&lt;=0,OR(TRIM($J35)="Hebrews",TRIM($J35)="Romans",TRIM($J35)="Romans-2",TRIM($J35)="Globe",TRIM($J35)="Globe-12",TRIM($J35)="Neptune P1")),1,0)))</f>
        <v/>
      </c>
      <c r="Q35" s="39" t="n"/>
      <c r="R35" s="38">
        <f>IF(OR($O$7="Canteen",$O$7="Head Office"),0,IF(
  AND(
    SUMIFS(I:I, C:C, C35) &gt;= 8,
    COUNTIFS(C$14:C35, C35)=1,
    OR(
      TEXT(D35,"hh:mm:ss")="07:00:00",
      TEXT(D35,"hh:mm:ss")="15:00:00",
      TEXT(D35,"hh:mm:ss")="23:00:00",
      TEXT(D36,"hh:mm:ss")="07:00:00",
      TEXT(D36,"hh:mm:ss")="15:00:00",
      TEXT(D36,"hh:mm:ss")="23:00:00"
    )
  ),
  1,
  0
))</f>
        <v/>
      </c>
      <c r="S35" s="38">
        <f>IF(OR($A34="Annual Leave",$A35="Annual Leave"),IF(AND($A34&lt;&gt;"Annual Leave",$A35="Annual Leave"),8,0),0)</f>
        <v/>
      </c>
      <c r="T35" s="40" t="n"/>
      <c r="U35" s="144">
        <f>MAX(0,40-Y35)</f>
        <v/>
      </c>
      <c r="V35" s="351">
        <f>IF(OR($C35="",$D35=""),0,
 IF(OR($A34="Holiday",$A35="Holiday"),0,
 IF(AND(NOT(OR($A34="Annual Leave",$A35="Annual Leave")),$A35="Off day"),0,
  IF($I34+$I35&gt;=8,IF($I34&gt;=8,0,8-$I34),$I35)
  )))</f>
        <v/>
      </c>
      <c r="W35" s="351">
        <f>MAX(0,V35-U35)</f>
        <v/>
      </c>
      <c r="X35" s="351">
        <f>IF(C35="","",C35-WEEKDAY(C35,1)+1)</f>
        <v/>
      </c>
      <c r="Y35" s="351">
        <f>SUMPRODUCT(($X$14:$X34=X35)*(($V$14:$V34)+($O$14:$O34)))+IF(X35=X14,$L$11,0)</f>
        <v/>
      </c>
      <c r="Z35" s="351" t="n"/>
      <c r="AA35" s="351" t="n"/>
      <c r="AB35" s="351" t="n"/>
      <c r="AC35" s="351" t="n"/>
      <c r="AD35" s="351" t="n"/>
      <c r="AE35" s="351" t="n"/>
      <c r="AF35" s="351" t="n"/>
    </row>
    <row r="36" ht="24" customHeight="1" s="348" thickBot="1">
      <c r="A36" s="154" t="inlineStr">
        <is>
          <t>On Day</t>
        </is>
      </c>
      <c r="B36" s="193" t="n"/>
      <c r="C36" s="90">
        <f>C34+1</f>
        <v/>
      </c>
      <c r="D36" s="8" t="n"/>
      <c r="E36" s="155">
        <f>IF(D36="", "",
 IF(D36=TIME(0,0,0), 0,
 IF(AND(D36&gt;=TIME(0,0,1), D36&lt;=TIME(2,0,0)), TIME(7,0,0),
 IF(AND(D36&gt;=TIME(6,0,0), D36&lt;=TIME(8,0,0)), TIME(12,0,0),
 IF(AND(D36&gt;TIME(8,0,0), D36&lt;=TIME(13,59,0)), TIME(15,0,0),
 IF(AND(D36&gt;=TIME(14,0,0), D36&lt;=TIME(17,59,0)), TIME(21,0,0),
 IF(AND(D36&gt;=TIME(18,0,0), D36&lt;=TIME(21,59,0)), TIME(0,0,0),
 IF(AND(D36&gt;=TIME(22,0,0), D36&lt;=TIME(23,59,59)), TIME(7,0,0), ""))))))))</f>
        <v/>
      </c>
      <c r="F36" s="156" t="n"/>
      <c r="G36" s="155">
        <f>IF(AND(D36&gt;=TIME(6,0,0),D36&lt;=TIME(8,0,0)),E36,"")</f>
        <v/>
      </c>
      <c r="H36" s="8" t="n"/>
      <c r="I36" s="30">
        <f>ROUND(IF(OR(D36="",E36="",E36=0),0,IF(H36="",MOD(E36-D36,1)*24,MOD(H36-D36,1)*24)),2)</f>
        <v/>
      </c>
      <c r="J36" s="157" t="n"/>
      <c r="K36" s="274" t="n"/>
      <c r="L36" s="189" t="n"/>
      <c r="M36" s="275">
        <f>MAX(0,V36-W36)</f>
        <v/>
      </c>
      <c r="N36" s="9">
        <f>(IF(OR($C36="",$D36=""),0,
 IF(OR($A36="Holiday",$A37="Holiday"),
    IF(ISNUMBER(MATCH(TRIM($B36),{"Phagwah","Good Friday","Easter Monday","Labour Day","Christmas","Eid ul Azha","Romans-2","Globe-12","Neptune P1"},0)),0,$I36),
 IF(AND(NOT(OR($A36="Annual Leave",$A37="Annual Leave")),$A36="Off day"),$I36,
  MAX(0,$I36-$V36)
  ))))+W36</f>
        <v/>
      </c>
      <c r="O36" s="9">
        <f>IF(AND(OR($A36="Holiday",$A37="Holiday"),
        ISNUMBER(MATCH(TRIM($B36),{"Phagwah","Good Friday","Easter Monday","Labour Day","Christmas","Eid ul Azha","Romans-2","Globe-12","Neptune P1"},0))),
   $I36,0)</f>
        <v/>
      </c>
      <c r="P36" s="9">
        <f>IF(OR($O$7="Canteen",$O$7="Head Office"),0,IF($I36&lt;=0,0,IF(OR(OR(TRIM($J36)="Hebrews",TRIM($J36)="Romans",TRIM($J36)="Romans-2",TRIM($J36)="Globe",TRIM($J36)="Globe-12",TRIM($J36)="Neptune P1"),AND($I37&gt;0,OR(TRIM($J37)="Hebrews",TRIM($J37)="Romans",TRIM($J37)="Romans-2",TRIM($J37)="Globe",TRIM($J37)="Globe-12",TRIM($J37)="Neptune P1"))),1,0)))</f>
        <v/>
      </c>
      <c r="Q36" s="10" t="n"/>
      <c r="R36" s="9">
        <f>IF(OR($O$7="Canteen",$O$7="Head Office"),0,IF(
  AND(
    SUMIFS(I:I, C:C, C36) &gt;= 8,
    COUNTIFS(C$14:C36, C36)=1,
    OR(
      TEXT(D36,"hh:mm:ss")="07:00:00",
      TEXT(D36,"hh:mm:ss")="15:00:00",
      TEXT(D36,"hh:mm:ss")="23:00:00",
      TEXT(D37,"hh:mm:ss")="07:00:00",
      TEXT(D37,"hh:mm:ss")="15:00:00",
      TEXT(D37,"hh:mm:ss")="23:00:00"
    )
  ),
  1,
  0
))</f>
        <v/>
      </c>
      <c r="S36" s="9">
        <f>IF(OR($A36="Annual Leave",$A37="Annual Leave"),IF($A36="Annual Leave",8,0),0)</f>
        <v/>
      </c>
      <c r="T36" s="91" t="n"/>
      <c r="U36" s="144">
        <f>MAX(0,40-Y36)</f>
        <v/>
      </c>
      <c r="V36" s="351">
        <f>IF(OR($C36="",$D36=""),0,
 IF(OR($A36="Holiday",$A37="Holiday"),0,
 IF(AND(NOT(OR($A36="Annual Leave",$A37="Annual Leave")),$A36="Off day"),0,
  IF($I36+$I37&gt;=8,IF($I36&gt;=8,8,$I36),$I36)
  )))</f>
        <v/>
      </c>
      <c r="W36" s="351">
        <f>MAX(0,V36-U36)</f>
        <v/>
      </c>
      <c r="X36" s="351">
        <f>IF(C36="","",C36-WEEKDAY(C36,1)+1)</f>
        <v/>
      </c>
      <c r="Y36" s="351">
        <f>SUMPRODUCT(($X$14:$X35=X36)*(($V$14:$V35)+($O$14:$O35)))+IF(X36=X14,$L$11,0)</f>
        <v/>
      </c>
      <c r="Z36" s="351" t="n"/>
      <c r="AA36" s="351" t="n"/>
      <c r="AB36" s="351" t="n"/>
      <c r="AC36" s="351" t="n"/>
      <c r="AD36" s="351" t="n"/>
      <c r="AE36" s="351" t="n"/>
      <c r="AF36" s="351" t="n"/>
    </row>
    <row r="37" ht="24" customHeight="1" s="348" thickBot="1">
      <c r="A37" s="154" t="inlineStr">
        <is>
          <t>On Day</t>
        </is>
      </c>
      <c r="B37" s="305" t="n"/>
      <c r="C37" s="90">
        <f>C36</f>
        <v/>
      </c>
      <c r="D37" s="276" t="n"/>
      <c r="E37" s="277">
        <f>IF(D37="", "",
 IF(D37=TIME(0,0,0), 0,
 IF(AND(D37&gt;=TIME(0,0,1), D37&lt;=TIME(2,0,0)), TIME(7,0,0),
 IF(AND(D37&gt;=TIME(6,0,0), D37&lt;=TIME(8,0,0)), TIME(12,0,0),
 IF(AND(D37&gt;TIME(8,0,0), D37&lt;=TIME(13,59,0)), TIME(15,0,0),
 IF(AND(D37&gt;=TIME(14,0,0), D37&lt;=TIME(17,59,0)), TIME(21,0,0),
 IF(AND(D37&gt;=TIME(18,0,0), D37&lt;=TIME(21,59,0)), TIME(0,0,0),
 IF(AND(D37&gt;=TIME(22,0,0), D37&lt;=TIME(23,59,59)), TIME(7,0,0), ""))))))))</f>
        <v/>
      </c>
      <c r="F37" s="156" t="n"/>
      <c r="G37" s="277">
        <f>IF(AND(D37&gt;=TIME(6,0,0),D37&lt;=TIME(8,0,0)),E37,"")</f>
        <v/>
      </c>
      <c r="H37" s="276" t="n"/>
      <c r="I37" s="30">
        <f>ROUND(IF(OR(D37="",E37="",E37=0),0,IF(H37="",MOD(E37-D37,1)*24,MOD(H37-D37,1)*24)),2)</f>
        <v/>
      </c>
      <c r="J37" s="158" t="n"/>
      <c r="K37" s="274" t="n"/>
      <c r="L37" s="189" t="n"/>
      <c r="M37" s="275">
        <f>MAX(0,V37-W37)</f>
        <v/>
      </c>
      <c r="N37" s="278">
        <f>(IF(OR($C37="",$D37=""),0,
 IF(OR($A36="Holiday",$A37="Holiday"),
    IF(ISNUMBER(MATCH(TRIM($B37),{"Phagwah","Good Friday","Easter Monday","Labour Day","Christmas","Eid ul Azha","Romans-2","Globe-12","Neptune P1"},0)),0,$I37),
 IF(AND(NOT(OR($A36="Annual Leave",$A37="Annual Leave")),$A37="Off day"),$I37,
  MAX(0,$I37-$V37)
  ))))+W37</f>
        <v/>
      </c>
      <c r="O37" s="278">
        <f>IF(AND(OR($A36="Holiday",$A37="Holiday"),
        ISNUMBER(MATCH(TRIM($B37),{"Phagwah","Good Friday","Easter Monday","Labour Day","Christmas","Eid ul Azha","Romans-2","Globe-12","Neptune P1"},0))),
   $I37,0)</f>
        <v/>
      </c>
      <c r="P37" s="278">
        <f>IF(OR($O$7="Canteen",$O$7="Head Office"),0,IF($I37&lt;=0,0,IF(AND($I36&lt;=0,OR(TRIM($J37)="Hebrews",TRIM($J37)="Romans",TRIM($J37)="Romans-2",TRIM($J37)="Globe",TRIM($J37)="Globe-12",TRIM($J37)="Neptune P1")),1,0)))</f>
        <v/>
      </c>
      <c r="Q37" s="279" t="n"/>
      <c r="R37" s="278">
        <f>IF(OR($O$7="Canteen",$O$7="Head Office"),0,IF(
  AND(
    SUMIFS(I:I, C:C, C37) &gt;= 8,
    COUNTIFS(C$14:C37, C37)=1,
    OR(
      TEXT(D37,"hh:mm:ss")="07:00:00",
      TEXT(D37,"hh:mm:ss")="15:00:00",
      TEXT(D37,"hh:mm:ss")="23:00:00",
      TEXT(D38,"hh:mm:ss")="07:00:00",
      TEXT(D38,"hh:mm:ss")="15:00:00",
      TEXT(D38,"hh:mm:ss")="23:00:00"
    )
  ),
  1,
  0
))</f>
        <v/>
      </c>
      <c r="S37" s="278">
        <f>IF(OR($A36="Annual Leave",$A37="Annual Leave"),IF(AND($A36&lt;&gt;"Annual Leave",$A37="Annual Leave"),8,0),0)</f>
        <v/>
      </c>
      <c r="T37" s="280" t="n"/>
      <c r="U37" s="144">
        <f>MAX(0,40-Y37)</f>
        <v/>
      </c>
      <c r="V37" s="351">
        <f>IF(OR($C37="",$D37=""),0,
 IF(OR($A36="Holiday",$A37="Holiday"),0,
 IF(AND(NOT(OR($A36="Annual Leave",$A37="Annual Leave")),$A37="Off day"),0,
  IF($I36+$I37&gt;=8,IF($I36&gt;=8,0,8-$I36),$I37)
  )))</f>
        <v/>
      </c>
      <c r="W37" s="351">
        <f>MAX(0,V37-U37)</f>
        <v/>
      </c>
      <c r="X37" s="351">
        <f>IF(C37="","",C37-WEEKDAY(C37,1)+1)</f>
        <v/>
      </c>
      <c r="Y37" s="351">
        <f>SUMPRODUCT(($X$14:$X36=X37)*(($V$14:$V36)+($O$14:$O36)))+IF(X37=X14,$L$11,0)</f>
        <v/>
      </c>
      <c r="Z37" s="351" t="n"/>
      <c r="AA37" s="351" t="n"/>
      <c r="AB37" s="351" t="n"/>
      <c r="AC37" s="351" t="n"/>
      <c r="AD37" s="351" t="n"/>
      <c r="AE37" s="351" t="n"/>
      <c r="AF37" s="351" t="n"/>
    </row>
    <row r="38" ht="24" customHeight="1" s="348" thickBot="1">
      <c r="A38" s="194" t="inlineStr">
        <is>
          <t>On Day</t>
        </is>
      </c>
      <c r="B38" s="195" t="n"/>
      <c r="C38" s="103">
        <f>C36+1</f>
        <v/>
      </c>
      <c r="D38" s="64" t="n"/>
      <c r="E38" s="196">
        <f>IF(D38="", "",
 IF(D38=TIME(0,0,0), 0,
 IF(AND(D38&gt;=TIME(0,0,1), D38&lt;=TIME(2,0,0)), TIME(7,0,0),
 IF(AND(D38&gt;=TIME(6,0,0), D38&lt;=TIME(8,0,0)), TIME(12,0,0),
 IF(AND(D38&gt;TIME(8,0,0), D38&lt;=TIME(13,59,0)), TIME(15,0,0),
 IF(AND(D38&gt;=TIME(14,0,0), D38&lt;=TIME(17,59,0)), TIME(21,0,0),
 IF(AND(D38&gt;=TIME(18,0,0), D38&lt;=TIME(21,59,0)), TIME(0,0,0),
 IF(AND(D38&gt;=TIME(22,0,0), D38&lt;=TIME(23,59,59)), TIME(7,0,0), ""))))))))</f>
        <v/>
      </c>
      <c r="F38" s="197" t="n"/>
      <c r="G38" s="196">
        <f>IF(AND(D38&gt;=TIME(6,0,0),D38&lt;=TIME(8,0,0)),E38,"")</f>
        <v/>
      </c>
      <c r="H38" s="64" t="n"/>
      <c r="I38" s="65">
        <f>ROUND(IF(OR(D38="",E38="",E38=0),0,IF(H38="",MOD(E38-D38,1)*24,MOD(H38-D38,1)*24)),2)</f>
        <v/>
      </c>
      <c r="J38" s="198" t="n"/>
      <c r="K38" s="306" t="n"/>
      <c r="L38" s="181" t="n"/>
      <c r="M38" s="307">
        <f>MAX(0,V38-W38)</f>
        <v/>
      </c>
      <c r="N38" s="66">
        <f>(IF(OR($C38="",$D38=""),0,
 IF(OR($A38="Holiday",$A39="Holiday"),
    IF(ISNUMBER(MATCH(TRIM($B38),{"Phagwah","Good Friday","Easter Monday","Labour Day","Christmas","Eid ul Azha","Romans-2","Globe-12","Neptune P1"},0)),0,$I38),
 IF(AND(NOT(OR($A38="Annual Leave",$A39="Annual Leave")),$A38="Off day"),$I38,
  MAX(0,$I38-$V38)
  ))))+W38</f>
        <v/>
      </c>
      <c r="O38" s="66">
        <f>IF(AND(OR($A38="Holiday",$A39="Holiday"),
        ISNUMBER(MATCH(TRIM($B38),{"Phagwah","Good Friday","Easter Monday","Labour Day","Christmas","Eid ul Azha","Romans-2","Globe-12","Neptune P1"},0))),
   $I38,0)</f>
        <v/>
      </c>
      <c r="P38" s="66">
        <f>IF(OR($O$7="Canteen",$O$7="Head Office"),0,IF($I38&lt;=0,0,IF(OR(OR(TRIM($J38)="Hebrews",TRIM($J38)="Romans",TRIM($J38)="Romans-2",TRIM($J38)="Globe",TRIM($J38)="Globe-12",TRIM($J38)="Neptune P1"),AND($I39&gt;0,OR(TRIM($J39)="Hebrews",TRIM($J39)="Romans",TRIM($J39)="Romans-2",TRIM($J39)="Globe",TRIM($J39)="Globe-12",TRIM($J39)="Neptune P1"))),1,0)))</f>
        <v/>
      </c>
      <c r="Q38" s="67" t="n"/>
      <c r="R38" s="66">
        <f>IF(OR($O$7="Canteen",$O$7="Head Office"),0,IF(
  AND(
    SUMIFS(I:I, C:C, C38) &gt;= 8,
    COUNTIFS(C$14:C38, C38)=1,
    OR(
      TEXT(D38,"hh:mm:ss")="07:00:00",
      TEXT(D38,"hh:mm:ss")="15:00:00",
      TEXT(D38,"hh:mm:ss")="23:00:00",
      TEXT(D39,"hh:mm:ss")="07:00:00",
      TEXT(D39,"hh:mm:ss")="15:00:00",
      TEXT(D39,"hh:mm:ss")="23:00:00"
    )
  ),
  1,
  0
))</f>
        <v/>
      </c>
      <c r="S38" s="66">
        <f>IF(OR($A38="Annual Leave",$A39="Annual Leave"),IF($A38="Annual Leave",8,0),0)</f>
        <v/>
      </c>
      <c r="T38" s="68" t="n"/>
      <c r="U38" s="144">
        <f>MAX(0,40-Y38)</f>
        <v/>
      </c>
      <c r="V38" s="351">
        <f>IF(OR($C38="",$D38=""),0,
 IF(OR($A38="Holiday",$A39="Holiday"),0,
 IF(AND(NOT(OR($A38="Annual Leave",$A39="Annual Leave")),$A38="Off day"),0,
  IF($I38+$I39&gt;=8,IF($I38&gt;=8,8,$I38),$I38)
  )))</f>
        <v/>
      </c>
      <c r="W38" s="351">
        <f>MAX(0,V38-U38)</f>
        <v/>
      </c>
      <c r="X38" s="351">
        <f>IF(C38="","",C38-WEEKDAY(C38,1)+1)</f>
        <v/>
      </c>
      <c r="Y38" s="351">
        <f>SUMPRODUCT(($X$14:$X37=X38)*(($V$14:$V37)+($O$14:$O37)))+IF(X38=X14,$L$11,0)</f>
        <v/>
      </c>
      <c r="Z38" s="351" t="n"/>
      <c r="AA38" s="351" t="n"/>
      <c r="AB38" s="351" t="n"/>
      <c r="AC38" s="351" t="n"/>
      <c r="AD38" s="351" t="n"/>
      <c r="AE38" s="351" t="n"/>
      <c r="AF38" s="351" t="n"/>
    </row>
    <row r="39" ht="24" customHeight="1" s="348" thickBot="1">
      <c r="A39" s="194" t="inlineStr">
        <is>
          <t>On Day</t>
        </is>
      </c>
      <c r="B39" s="199" t="n"/>
      <c r="C39" s="104">
        <f>C38</f>
        <v/>
      </c>
      <c r="D39" s="69" t="n"/>
      <c r="E39" s="200">
        <f>IF(D39="", "",
 IF(D39=TIME(0,0,0), 0,
 IF(AND(D39&gt;=TIME(0,0,1), D39&lt;=TIME(2,0,0)), TIME(7,0,0),
 IF(AND(D39&gt;=TIME(6,0,0), D39&lt;=TIME(8,0,0)), TIME(12,0,0),
 IF(AND(D39&gt;TIME(8,0,0), D39&lt;=TIME(13,59,0)), TIME(15,0,0),
 IF(AND(D39&gt;=TIME(14,0,0), D39&lt;=TIME(17,59,0)), TIME(21,0,0),
 IF(AND(D39&gt;=TIME(18,0,0), D39&lt;=TIME(21,59,0)), TIME(0,0,0),
 IF(AND(D39&gt;=TIME(22,0,0), D39&lt;=TIME(23,59,59)), TIME(7,0,0), ""))))))))</f>
        <v/>
      </c>
      <c r="F39" s="201" t="n"/>
      <c r="G39" s="200">
        <f>IF(AND(D39&gt;=TIME(6,0,0),D39&lt;=TIME(8,0,0)),E39,"")</f>
        <v/>
      </c>
      <c r="H39" s="69" t="n"/>
      <c r="I39" s="70">
        <f>ROUND(IF(OR(D39="",E39="",E39=0),0,IF(H39="",MOD(E39-D39,1)*24,MOD(H39-D39,1)*24)),2)</f>
        <v/>
      </c>
      <c r="J39" s="198" t="n"/>
      <c r="K39" s="306" t="n"/>
      <c r="L39" s="183" t="n"/>
      <c r="M39" s="307">
        <f>MAX(0,V39-W39)</f>
        <v/>
      </c>
      <c r="N39" s="71">
        <f>(IF(OR($C39="",$D39=""),0,
 IF(OR($A38="Holiday",$A39="Holiday"),
    IF(ISNUMBER(MATCH(TRIM($B39),{"Phagwah","Good Friday","Easter Monday","Labour Day","Christmas","Eid ul Azha","Romans-2","Globe-12","Neptune P1"},0)),0,$I39),
 IF(AND(NOT(OR($A38="Annual Leave",$A39="Annual Leave")),$A39="Off day"),$I39,
  MAX(0,$I39-$V39)
  ))))+W39</f>
        <v/>
      </c>
      <c r="O39" s="71">
        <f>IF(AND(OR($A38="Holiday",$A39="Holiday"),
        ISNUMBER(MATCH(TRIM($B39),{"Phagwah","Good Friday","Easter Monday","Labour Day","Christmas","Eid ul Azha","Romans-2","Globe-12","Neptune P1"},0))),
   $I39,0)</f>
        <v/>
      </c>
      <c r="P39" s="71">
        <f>IF(OR($O$7="Canteen",$O$7="Head Office"),0,IF($I39&lt;=0,0,IF(AND($I38&lt;=0,OR(TRIM($J39)="Hebrews",TRIM($J39)="Romans",TRIM($J39)="Romans-2",TRIM($J39)="Globe",TRIM($J39)="Globe-12",TRIM($J39)="Neptune P1")),1,0)))</f>
        <v/>
      </c>
      <c r="Q39" s="72" t="n"/>
      <c r="R39" s="71">
        <f>IF(OR($O$7="Canteen",$O$7="Head Office"),0,IF(
  AND(
    SUMIFS(I:I, C:C, C39) &gt;= 8,
    COUNTIFS(C$14:C39, C39)=1,
    OR(
      TEXT(D39,"hh:mm:ss")="07:00:00",
      TEXT(D39,"hh:mm:ss")="15:00:00",
      TEXT(D39,"hh:mm:ss")="23:00:00",
      TEXT(D40,"hh:mm:ss")="07:00:00",
      TEXT(D40,"hh:mm:ss")="15:00:00",
      TEXT(D40,"hh:mm:ss")="23:00:00"
    )
  ),
  1,
  0
))</f>
        <v/>
      </c>
      <c r="S39" s="71">
        <f>IF(OR($A38="Annual Leave",$A39="Annual Leave"),IF(AND($A38&lt;&gt;"Annual Leave",$A39="Annual Leave"),8,0),0)</f>
        <v/>
      </c>
      <c r="T39" s="73" t="n"/>
      <c r="U39" s="144">
        <f>MAX(0,40-Y39)</f>
        <v/>
      </c>
      <c r="V39" s="351">
        <f>IF(OR($C39="",$D39=""),0,
 IF(OR($A38="Holiday",$A39="Holiday"),0,
 IF(AND(NOT(OR($A38="Annual Leave",$A39="Annual Leave")),$A39="Off day"),0,
  IF($I38+$I39&gt;=8,IF($I38&gt;=8,0,8-$I38),$I39)
  )))</f>
        <v/>
      </c>
      <c r="W39" s="351">
        <f>MAX(0,V39-U39)</f>
        <v/>
      </c>
      <c r="X39" s="351">
        <f>IF(C39="","",C39-WEEKDAY(C39,1)+1)</f>
        <v/>
      </c>
      <c r="Y39" s="351">
        <f>SUMPRODUCT(($X$14:$X38=X39)*(($V$14:$V38)+($O$14:$O38)))+IF(X39=X14,$L$11,0)</f>
        <v/>
      </c>
      <c r="Z39" s="351" t="n"/>
      <c r="AA39" s="351" t="n"/>
      <c r="AB39" s="351" t="n"/>
      <c r="AC39" s="351" t="n"/>
      <c r="AD39" s="351" t="n"/>
      <c r="AE39" s="351" t="n"/>
      <c r="AF39" s="351" t="n"/>
    </row>
    <row r="40" ht="24" customHeight="1" s="348" thickBot="1">
      <c r="A40" s="202" t="inlineStr">
        <is>
          <t>On Day</t>
        </is>
      </c>
      <c r="B40" s="203" t="n"/>
      <c r="C40" s="105">
        <f>C38+1</f>
        <v/>
      </c>
      <c r="D40" s="74" t="n"/>
      <c r="E40" s="204">
        <f>IF(D40="", "",
 IF(D40=TIME(0,0,0), 0,
 IF(AND(D40&gt;=TIME(0,0,1), D40&lt;=TIME(2,0,0)), TIME(7,0,0),
 IF(AND(D40&gt;=TIME(6,0,0), D40&lt;=TIME(8,0,0)), TIME(12,0,0),
 IF(AND(D40&gt;TIME(8,0,0), D40&lt;=TIME(13,59,0)), TIME(15,0,0),
 IF(AND(D40&gt;=TIME(14,0,0), D40&lt;=TIME(17,59,0)), TIME(21,0,0),
 IF(AND(D40&gt;=TIME(18,0,0), D40&lt;=TIME(21,59,0)), TIME(0,0,0),
 IF(AND(D40&gt;=TIME(22,0,0), D40&lt;=TIME(23,59,59)), TIME(7,0,0), ""))))))))</f>
        <v/>
      </c>
      <c r="F40" s="205" t="n"/>
      <c r="G40" s="204">
        <f>IF(AND(D40&gt;=TIME(6,0,0),D40&lt;=TIME(8,0,0)),E40,"")</f>
        <v/>
      </c>
      <c r="H40" s="74" t="n"/>
      <c r="I40" s="106">
        <f>ROUND(IF(OR(D40="",E40="",E40=0),0,IF(H40="",MOD(E40-D40,1)*24,MOD(H40-D40,1)*24)),2)</f>
        <v/>
      </c>
      <c r="J40" s="206" t="n"/>
      <c r="K40" s="308" t="n"/>
      <c r="L40" s="189" t="n"/>
      <c r="M40" s="309">
        <f>MAX(0,V40-W40)</f>
        <v/>
      </c>
      <c r="N40" s="75">
        <f>(IF(OR($C40="",$D40=""),0,
 IF(OR($A40="Holiday",$A41="Holiday"),
    IF(ISNUMBER(MATCH(TRIM($B40),{"Phagwah","Good Friday","Easter Monday","Labour Day","Christmas","Eid ul Azha","Romans-2","Globe-12","Neptune P1"},0)),0,$I40),
 IF(AND(NOT(OR($A40="Annual Leave",$A41="Annual Leave")),$A40="Off day"),$I40,
  MAX(0,$I40-$V40)
  ))))+W40</f>
        <v/>
      </c>
      <c r="O40" s="75">
        <f>IF(AND(OR($A40="Holiday",$A41="Holiday"),
        ISNUMBER(MATCH(TRIM($B40),{"Phagwah","Good Friday","Easter Monday","Labour Day","Christmas","Eid ul Azha","Romans-2","Globe-12","Neptune P1"},0))),
   $I40,0)</f>
        <v/>
      </c>
      <c r="P40" s="75">
        <f>IF(OR($O$7="Canteen",$O$7="Head Office"),0,IF($I40&lt;=0,0,IF(OR(OR(TRIM($J40)="Hebrews",TRIM($J40)="Romans",TRIM($J40)="Romans-2",TRIM($J40)="Globe",TRIM($J40)="Globe-12",TRIM($J40)="Neptune P1"),AND($I41&gt;0,OR(TRIM($J41)="Hebrews",TRIM($J41)="Romans",TRIM($J41)="Romans-2",TRIM($J41)="Globe",TRIM($J41)="Globe-12",TRIM($J41)="Neptune P1"))),1,0)))</f>
        <v/>
      </c>
      <c r="Q40" s="76" t="n"/>
      <c r="R40" s="75">
        <f>IF(OR($O$7="Canteen",$O$7="Head Office"),0,IF(
  AND(
    SUMIFS(I:I, C:C, C40) &gt;= 8,
    COUNTIFS(C$14:C40, C40)=1,
    OR(
      TEXT(D40,"hh:mm:ss")="07:00:00",
      TEXT(D40,"hh:mm:ss")="15:00:00",
      TEXT(D40,"hh:mm:ss")="23:00:00",
      TEXT(D41,"hh:mm:ss")="07:00:00",
      TEXT(D41,"hh:mm:ss")="15:00:00",
      TEXT(D41,"hh:mm:ss")="23:00:00"
    )
  ),
  1,
  0
))</f>
        <v/>
      </c>
      <c r="S40" s="75">
        <f>IF(OR($A40="Annual Leave",$A41="Annual Leave"),IF($A40="Annual Leave",8,0),0)</f>
        <v/>
      </c>
      <c r="T40" s="107" t="n"/>
      <c r="U40" s="144">
        <f>MAX(0,40-Y40)</f>
        <v/>
      </c>
      <c r="V40" s="351">
        <f>IF(OR($C40="",$D40=""),0,
 IF(OR($A40="Holiday",$A41="Holiday"),0,
 IF(AND(NOT(OR($A40="Annual Leave",$A41="Annual Leave")),$A40="Off day"),0,
  IF($I40+$I41&gt;=8,IF($I40&gt;=8,8,$I40),$I40)
  )))</f>
        <v/>
      </c>
      <c r="W40" s="351">
        <f>MAX(0,V40-U40)</f>
        <v/>
      </c>
      <c r="X40" s="351">
        <f>IF(C40="","",C40-WEEKDAY(C40,1)+1)</f>
        <v/>
      </c>
      <c r="Y40" s="351">
        <f>SUMPRODUCT(($X$14:$X39=X40)*(($V$14:$V39)+($O$14:$O39)))+IF(X40=X14,$L$11,0)</f>
        <v/>
      </c>
      <c r="Z40" s="351" t="n"/>
      <c r="AA40" s="351" t="n"/>
      <c r="AB40" s="351" t="n"/>
      <c r="AC40" s="351" t="n"/>
      <c r="AD40" s="351" t="n"/>
      <c r="AE40" s="351" t="n"/>
      <c r="AF40" s="351" t="n"/>
    </row>
    <row r="41" ht="24" customHeight="1" s="348" thickBot="1">
      <c r="A41" s="202" t="inlineStr">
        <is>
          <t>On Day</t>
        </is>
      </c>
      <c r="B41" s="310" t="n"/>
      <c r="C41" s="105">
        <f>C40</f>
        <v/>
      </c>
      <c r="D41" s="311" t="n"/>
      <c r="E41" s="312">
        <f>IF(D41="", "",
 IF(D41=TIME(0,0,0), 0,
 IF(AND(D41&gt;=TIME(0,0,1), D41&lt;=TIME(2,0,0)), TIME(7,0,0),
 IF(AND(D41&gt;=TIME(6,0,0), D41&lt;=TIME(8,0,0)), TIME(12,0,0),
 IF(AND(D41&gt;TIME(8,0,0), D41&lt;=TIME(13,59,0)), TIME(15,0,0),
 IF(AND(D41&gt;=TIME(14,0,0), D41&lt;=TIME(17,59,0)), TIME(21,0,0),
 IF(AND(D41&gt;=TIME(18,0,0), D41&lt;=TIME(21,59,0)), TIME(0,0,0),
 IF(AND(D41&gt;=TIME(22,0,0), D41&lt;=TIME(23,59,59)), TIME(7,0,0), ""))))))))</f>
        <v/>
      </c>
      <c r="F41" s="205" t="n"/>
      <c r="G41" s="312">
        <f>IF(AND(D41&gt;=TIME(6,0,0),D41&lt;=TIME(8,0,0)),E41,"")</f>
        <v/>
      </c>
      <c r="H41" s="311" t="n"/>
      <c r="I41" s="106">
        <f>ROUND(IF(OR(D41="",E41="",E41=0),0,IF(H41="",MOD(E41-D41,1)*24,MOD(H41-D41,1)*24)),2)</f>
        <v/>
      </c>
      <c r="J41" s="207" t="n"/>
      <c r="K41" s="308" t="n"/>
      <c r="L41" s="189" t="n"/>
      <c r="M41" s="309">
        <f>MAX(0,V41-W41)</f>
        <v/>
      </c>
      <c r="N41" s="313">
        <f>(IF(OR($C41="",$D41=""),0,
 IF(OR($A40="Holiday",$A41="Holiday"),
    IF(ISNUMBER(MATCH(TRIM($B41),{"Phagwah","Good Friday","Easter Monday","Labour Day","Christmas","Eid ul Azha","Romans-2","Globe-12","Neptune P1"},0)),0,$I41),
 IF(AND(NOT(OR($A40="Annual Leave",$A41="Annual Leave")),$A41="Off day"),$I41,
  MAX(0,$I41-$V41)
  ))))+W41</f>
        <v/>
      </c>
      <c r="O41" s="313">
        <f>IF(AND(OR($A40="Holiday",$A41="Holiday"),
        ISNUMBER(MATCH(TRIM($B41),{"Phagwah","Good Friday","Easter Monday","Labour Day","Christmas","Eid ul Azha","Romans-2","Globe-12","Neptune P1"},0))),
   $I41,0)</f>
        <v/>
      </c>
      <c r="P41" s="313">
        <f>IF(OR($O$7="Canteen",$O$7="Head Office"),0,IF($I41&lt;=0,0,IF(AND($I40&lt;=0,OR(TRIM($J41)="Hebrews",TRIM($J41)="Romans",TRIM($J41)="Romans-2",TRIM($J41)="Globe",TRIM($J41)="Globe-12",TRIM($J41)="Neptune P1")),1,0)))</f>
        <v/>
      </c>
      <c r="Q41" s="314" t="n"/>
      <c r="R41" s="313">
        <f>IF(OR($O$7="Canteen",$O$7="Head Office"),0,IF(
  AND(
    SUMIFS(I:I, C:C, C41) &gt;= 8,
    COUNTIFS(C$14:C41, C41)=1,
    OR(
      TEXT(D41,"hh:mm:ss")="07:00:00",
      TEXT(D41,"hh:mm:ss")="15:00:00",
      TEXT(D41,"hh:mm:ss")="23:00:00",
      TEXT(D42,"hh:mm:ss")="07:00:00",
      TEXT(D42,"hh:mm:ss")="15:00:00",
      TEXT(D42,"hh:mm:ss")="23:00:00"
    )
  ),
  1,
  0
))</f>
        <v/>
      </c>
      <c r="S41" s="313">
        <f>IF(OR($A40="Annual Leave",$A41="Annual Leave"),IF(AND($A40&lt;&gt;"Annual Leave",$A41="Annual Leave"),8,0),0)</f>
        <v/>
      </c>
      <c r="T41" s="315" t="n"/>
      <c r="U41" s="144">
        <f>MAX(0,40-Y41)</f>
        <v/>
      </c>
      <c r="V41" s="351">
        <f>IF(OR($C41="",$D41=""),0,
 IF(OR($A40="Holiday",$A41="Holiday"),0,
 IF(AND(NOT(OR($A40="Annual Leave",$A41="Annual Leave")),$A41="Off day"),0,
  IF($I40+$I41&gt;=8,IF($I40&gt;=8,0,8-$I40),$I41)
  )))</f>
        <v/>
      </c>
      <c r="W41" s="351">
        <f>MAX(0,V41-U41)</f>
        <v/>
      </c>
      <c r="X41" s="351">
        <f>IF(C41="","",C41-WEEKDAY(C41,1)+1)</f>
        <v/>
      </c>
      <c r="Y41" s="351">
        <f>SUMPRODUCT(($X$14:$X40=X41)*(($V$14:$V40)+($O$14:$O40)))+IF(X41=X14,$L$11,0)</f>
        <v/>
      </c>
      <c r="Z41" s="351" t="n"/>
      <c r="AA41" s="351" t="n"/>
      <c r="AB41" s="351" t="n"/>
      <c r="AC41" s="351" t="n"/>
      <c r="AD41" s="351" t="n"/>
      <c r="AE41" s="351" t="n"/>
      <c r="AF41" s="351" t="n"/>
    </row>
    <row r="42" ht="24" customHeight="1" s="348" thickBot="1">
      <c r="A42" s="208" t="inlineStr">
        <is>
          <t>On Day</t>
        </is>
      </c>
      <c r="B42" s="209" t="n"/>
      <c r="C42" s="108">
        <f>C40+1</f>
        <v/>
      </c>
      <c r="D42" s="77" t="n"/>
      <c r="E42" s="210">
        <f>IF(D42="", "",
 IF(D42=TIME(0,0,0), 0,
 IF(AND(D42&gt;=TIME(0,0,1), D42&lt;=TIME(2,0,0)), TIME(7,0,0),
 IF(AND(D42&gt;=TIME(6,0,0), D42&lt;=TIME(8,0,0)), TIME(12,0,0),
 IF(AND(D42&gt;TIME(8,0,0), D42&lt;=TIME(13,59,0)), TIME(15,0,0),
 IF(AND(D42&gt;=TIME(14,0,0), D42&lt;=TIME(17,59,0)), TIME(21,0,0),
 IF(AND(D42&gt;=TIME(18,0,0), D42&lt;=TIME(21,59,0)), TIME(0,0,0),
 IF(AND(D42&gt;=TIME(22,0,0), D42&lt;=TIME(23,59,59)), TIME(7,0,0), ""))))))))</f>
        <v/>
      </c>
      <c r="F42" s="211" t="n"/>
      <c r="G42" s="210">
        <f>IF(AND(D42&gt;=TIME(6,0,0),D42&lt;=TIME(8,0,0)),E42,"")</f>
        <v/>
      </c>
      <c r="H42" s="77" t="n"/>
      <c r="I42" s="16">
        <f>ROUND(IF(OR(D42="",E42="",E42=0),0,IF(H42="",MOD(E42-D42,1)*24,MOD(H42-D42,1)*24)),2)</f>
        <v/>
      </c>
      <c r="J42" s="212" t="n"/>
      <c r="K42" s="316" t="n"/>
      <c r="L42" s="181" t="n"/>
      <c r="M42" s="317">
        <f>MAX(0,V42-W42)</f>
        <v/>
      </c>
      <c r="N42" s="17">
        <f>(IF(OR($C42="",$D42=""),0,
 IF(OR($A42="Holiday",$A43="Holiday"),
    IF(ISNUMBER(MATCH(TRIM($B42),{"Phagwah","Good Friday","Easter Monday","Labour Day","Christmas","Eid ul Azha","Romans-2","Globe-12","Neptune P1"},0)),0,$I42),
 IF(AND(NOT(OR($A42="Annual Leave",$A43="Annual Leave")),$A42="Off day"),$I42,
  MAX(0,$I42-$V42)
  ))))+W42</f>
        <v/>
      </c>
      <c r="O42" s="213">
        <f>IF(AND(OR($A42="Holiday",$A43="Holiday"),
        ISNUMBER(MATCH(TRIM($B42),{"Phagwah","Good Friday","Easter Monday","Labour Day","Christmas","Eid ul Azha","Romans-2","Globe-12","Neptune P1"},0))),
   $I42,0)</f>
        <v/>
      </c>
      <c r="P42" s="17">
        <f>IF(OR($O$7="Canteen",$O$7="Head Office"),0,IF($I42&lt;=0,0,IF(OR(OR(TRIM($J42)="Hebrews",TRIM($J42)="Romans",TRIM($J42)="Romans-2",TRIM($J42)="Globe",TRIM($J42)="Globe-12",TRIM($J42)="Neptune P1"),AND($I43&gt;0,OR(TRIM($J43)="Hebrews",TRIM($J43)="Romans",TRIM($J43)="Romans-2",TRIM($J43)="Globe",TRIM($J43)="Globe-12",TRIM($J43)="Neptune P1"))),1,0)))</f>
        <v/>
      </c>
      <c r="Q42" s="78" t="n"/>
      <c r="R42" s="213">
        <f>IF(OR($O$7="Canteen",$O$7="Head Office"),0,IF(
  AND(
    SUMIFS(I:I, C:C, C42) &gt;= 8,
    COUNTIFS(C$14:C42, C42)=1,
    OR(
      TEXT(D42,"hh:mm:ss")="07:00:00",
      TEXT(D42,"hh:mm:ss")="15:00:00",
      TEXT(D42,"hh:mm:ss")="23:00:00",
      TEXT(D43,"hh:mm:ss")="07:00:00",
      TEXT(D43,"hh:mm:ss")="15:00:00",
      TEXT(D43,"hh:mm:ss")="23:00:00"
    )
  ),
  1,
  0
))</f>
        <v/>
      </c>
      <c r="S42" s="213">
        <f>IF(OR($A42="Annual Leave",$A43="Annual Leave"),IF($A42="Annual Leave",8,0),0)</f>
        <v/>
      </c>
      <c r="T42" s="79" t="n"/>
      <c r="U42" s="144">
        <f>MAX(0,40-Y42)</f>
        <v/>
      </c>
      <c r="V42" s="351">
        <f>IF(OR($C42="",$D42=""),0,
 IF(OR($A42="Holiday",$A43="Holiday"),0,
 IF(AND(NOT(OR($A42="Annual Leave",$A43="Annual Leave")),$A42="Off day"),0,
  IF($I42+$I43&gt;=8,IF($I42&gt;=8,8,$I42),$I42)
  )))</f>
        <v/>
      </c>
      <c r="W42" s="351">
        <f>MAX(0,V42-U42)</f>
        <v/>
      </c>
      <c r="X42" s="351">
        <f>IF(C42="","",C42-WEEKDAY(C42,1)+1)</f>
        <v/>
      </c>
      <c r="Y42" s="351">
        <f>SUMPRODUCT(($X$14:$X41=X42)*(($V$14:$V41)+($O$14:$O41)))+IF(X42=X14,$L$11,0)</f>
        <v/>
      </c>
      <c r="Z42" s="351" t="n"/>
      <c r="AA42" s="351" t="n"/>
      <c r="AB42" s="351" t="n"/>
      <c r="AC42" s="351" t="n"/>
      <c r="AD42" s="351" t="n"/>
      <c r="AE42" s="351" t="n"/>
      <c r="AF42" s="351" t="n"/>
    </row>
    <row r="43" ht="24" customHeight="1" s="348" thickBot="1">
      <c r="A43" s="208" t="inlineStr">
        <is>
          <t>On Day</t>
        </is>
      </c>
      <c r="B43" s="214" t="n"/>
      <c r="C43" s="109">
        <f>C42</f>
        <v/>
      </c>
      <c r="D43" s="18" t="n"/>
      <c r="E43" s="215">
        <f>IF(D43="", "",
 IF(D43=TIME(0,0,0), 0,
 IF(AND(D43&gt;=TIME(0,0,1), D43&lt;=TIME(2,0,0)), TIME(7,0,0),
 IF(AND(D43&gt;=TIME(6,0,0), D43&lt;=TIME(8,0,0)), TIME(12,0,0),
 IF(AND(D43&gt;TIME(8,0,0), D43&lt;=TIME(13,59,0)), TIME(15,0,0),
 IF(AND(D43&gt;=TIME(14,0,0), D43&lt;=TIME(17,59,0)), TIME(21,0,0),
 IF(AND(D43&gt;=TIME(18,0,0), D43&lt;=TIME(21,59,0)), TIME(0,0,0),
 IF(AND(D43&gt;=TIME(22,0,0), D43&lt;=TIME(23,59,59)), TIME(7,0,0), ""))))))))</f>
        <v/>
      </c>
      <c r="F43" s="216" t="n"/>
      <c r="G43" s="215">
        <f>IF(AND(D43&gt;=TIME(6,0,0),D43&lt;=TIME(8,0,0)),E43,"")</f>
        <v/>
      </c>
      <c r="H43" s="18" t="n"/>
      <c r="I43" s="19">
        <f>ROUND(IF(OR(D43="",E43="",E43=0),0,IF(H43="",MOD(E43-D43,1)*24,MOD(H43-D43,1)*24)),2)</f>
        <v/>
      </c>
      <c r="J43" s="212" t="n"/>
      <c r="K43" s="316" t="n"/>
      <c r="L43" s="183" t="n"/>
      <c r="M43" s="317">
        <f>MAX(0,V43-W43)</f>
        <v/>
      </c>
      <c r="N43" s="20">
        <f>(IF(OR($C43="",$D43=""),0,
 IF(OR($A42="Holiday",$A43="Holiday"),
    IF(ISNUMBER(MATCH(TRIM($B43),{"Phagwah","Good Friday","Easter Monday","Labour Day","Christmas","Eid ul Azha","Romans-2","Globe-12","Neptune P1"},0)),0,$I43),
 IF(AND(NOT(OR($A42="Annual Leave",$A43="Annual Leave")),$A43="Off day"),$I43,
  MAX(0,$I43-$V43)
  ))))+W43</f>
        <v/>
      </c>
      <c r="O43" s="20">
        <f>IF(AND(OR($A42="Holiday",$A43="Holiday"),
        ISNUMBER(MATCH(TRIM($B43),{"Phagwah","Good Friday","Easter Monday","Labour Day","Christmas","Eid ul Azha","Romans-2","Globe-12","Neptune P1"},0))),
   $I43,0)</f>
        <v/>
      </c>
      <c r="P43" s="20">
        <f>IF(OR($O$7="Canteen",$O$7="Head Office"),0,IF($I43&lt;=0,0,IF(AND($I42&lt;=0,OR(TRIM($J43)="Hebrews",TRIM($J43)="Romans",TRIM($J43)="Romans-2",TRIM($J43)="Globe",TRIM($J43)="Globe-12",TRIM($J43)="Neptune P1")),1,0)))</f>
        <v/>
      </c>
      <c r="Q43" s="21" t="n"/>
      <c r="R43" s="20">
        <f>IF(OR($O$7="Canteen",$O$7="Head Office"),0,IF(
  AND(
    SUMIFS(I:I, C:C, C43) &gt;= 8,
    COUNTIFS(C$14:C43, C43)=1,
    OR(
      TEXT(D43,"hh:mm:ss")="07:00:00",
      TEXT(D43,"hh:mm:ss")="15:00:00",
      TEXT(D43,"hh:mm:ss")="23:00:00",
      TEXT(D49,"hh:mm:ss")="07:00:00",
      TEXT(D49,"hh:mm:ss")="15:00:00",
      TEXT(D49,"hh:mm:ss")="23:00:00"
    )
  ),
  1,
  0
))</f>
        <v/>
      </c>
      <c r="S43" s="20">
        <f>IF(OR($A42="Annual Leave",$A43="Annual Leave"),IF(AND($A42&lt;&gt;"Annual Leave",$A43="Annual Leave"),8,0),0)</f>
        <v/>
      </c>
      <c r="T43" s="22" t="n"/>
      <c r="U43" s="144">
        <f>MAX(0,40-Y43)</f>
        <v/>
      </c>
      <c r="V43" s="351">
        <f>IF(OR($C43="",$D43=""),0,
 IF(OR($A42="Holiday",$A43="Holiday"),0,
 IF(AND(NOT(OR($A42="Annual Leave",$A43="Annual Leave")),$A43="Off day"),0,
  IF($I42+$I43&gt;=8,IF($I42&gt;=8,0,8-$I42),$I43)
  )))</f>
        <v/>
      </c>
      <c r="W43" s="351">
        <f>MAX(0,V43-U43)</f>
        <v/>
      </c>
      <c r="X43" s="351">
        <f>IF(C43="","",C43-WEEKDAY(C43,1)+1)</f>
        <v/>
      </c>
      <c r="Y43" s="351">
        <f>SUMPRODUCT(($X$14:$X42=X43)*(($V$14:$V42)+($O$14:$O42)))+IF(X43=X14,$L$11,0)</f>
        <v/>
      </c>
      <c r="Z43" s="351" t="n"/>
      <c r="AA43" s="351" t="n"/>
      <c r="AB43" s="351" t="n"/>
      <c r="AC43" s="351" t="n"/>
      <c r="AD43" s="351" t="n"/>
      <c r="AE43" s="351" t="n"/>
      <c r="AF43" s="351" t="n"/>
    </row>
    <row r="44" ht="24" customHeight="1" s="348" thickBot="1">
      <c r="A44" s="176" t="n"/>
      <c r="B44" s="176" t="n"/>
      <c r="C44" s="217" t="n"/>
      <c r="D44" s="110" t="n"/>
      <c r="E44" s="110" t="n"/>
      <c r="F44" s="218" t="n"/>
      <c r="G44" s="110" t="n"/>
      <c r="H44" s="110" t="n"/>
      <c r="I44" s="219" t="n"/>
      <c r="J44" s="219" t="n"/>
      <c r="K44" s="219" t="n"/>
      <c r="L44" s="219" t="n"/>
      <c r="M44" s="111">
        <f>MAX(0,V44-W44)</f>
        <v/>
      </c>
      <c r="N44" s="112">
        <f>(IF(OR($C44="",$D44=""),0,
 IF(OR($A44="Holiday",$A45="Holiday"),
    IF(ISNUMBER(MATCH(TRIM($B44),{"Phagwah","Good Friday","Easter Monday","Labour Day","Christmas","Eid ul Azha","Romans-2","Globe-12","Neptune P1"},0)),0,$I44),
 IF(AND(NOT(OR($A44="Annual Leave",$A45="Annual Leave")),$A44="Off day"),$I44,
  MAX(0,$I44-$V44)
  ))))+W44</f>
        <v/>
      </c>
      <c r="O44" s="112">
        <f>IF(AND(OR($A44="Holiday",$A45="Holiday"),
        ISNUMBER(MATCH(TRIM($B44),{"Phagwah","Good Friday","Easter Monday","Labour Day","Christmas","Eid ul Azha","Romans-2","Globe-12","Neptune P1"},0))),
   $I44,0)</f>
        <v/>
      </c>
      <c r="P44" s="112">
        <f>IF(OR($O$7="Canteen",$O$7="Head Office"),0,IF($I44&lt;=0,0,IF(OR(OR(TRIM($J44)="Hebrews",TRIM($J44)="Romans",TRIM($J44)="Romans-2",TRIM($J44)="Globe",TRIM($J44)="Globe-12",TRIM($J44)="Neptune P1"),AND($I45&gt;0,OR(TRIM($J45)="Hebrews",TRIM($J45)="Romans",TRIM($J45)="Romans-2",TRIM($J45)="Globe",TRIM($J45)="Globe-12",TRIM($J45)="Neptune P1"))),1,0)))</f>
        <v/>
      </c>
      <c r="Q44" s="113" t="n"/>
      <c r="R44" s="113" t="n"/>
      <c r="S44" s="112">
        <f>IF(OR($A44="Annual Leave",$A45="Annual Leave"),IF($A44="Annual Leave",8,0),0)</f>
        <v/>
      </c>
      <c r="T44" s="114" t="n"/>
      <c r="U44" s="144">
        <f>MAX(0,40-Y44)</f>
        <v/>
      </c>
      <c r="V44" s="351">
        <f>IF(OR($C44="",$D44=""),0,
 IF(OR($A44="Holiday",$A45="Holiday"),0,
 IF(AND(NOT(OR($A44="Annual Leave",$A45="Annual Leave")),$A44="Off day"),0,
  IF($I44+$I45&gt;=8,IF($I44&gt;=8,8,$I44),$I44)
  )))</f>
        <v/>
      </c>
      <c r="W44" s="351">
        <f>MAX(0,V44-U44)</f>
        <v/>
      </c>
      <c r="X44" s="351">
        <f>IF(C44="","",C44-WEEKDAY(C44,1)+1)</f>
        <v/>
      </c>
      <c r="Y44" s="351">
        <f>SUMPRODUCT(($X$14:$X43=X44)*(($V$14:$V43)+($O$14:$O43)))+IF(X44=X14,$L$11,0)</f>
        <v/>
      </c>
      <c r="Z44" s="351" t="n"/>
      <c r="AA44" s="351" t="n"/>
      <c r="AB44" s="351" t="n"/>
      <c r="AC44" s="351" t="n"/>
      <c r="AD44" s="351" t="n"/>
      <c r="AE44" s="351" t="n"/>
      <c r="AF44" s="351" t="n"/>
    </row>
    <row r="45" ht="24" customHeight="1" s="348" thickBot="1">
      <c r="A45" s="154" t="inlineStr">
        <is>
          <t>On Day</t>
        </is>
      </c>
      <c r="B45" s="318" t="n"/>
      <c r="C45" s="115">
        <f>C42+1</f>
        <v/>
      </c>
      <c r="D45" s="319" t="n"/>
      <c r="E45" s="320">
        <f>IF(D45="", "",
 IF(D45=TIME(0,0,0), 0,
 IF(AND(D45&gt;=TIME(0,0,1), D45&lt;=TIME(2,0,0)), TIME(7,0,0),
 IF(AND(D45&gt;=TIME(6,0,0), D45&lt;=TIME(8,0,0)), TIME(12,0,0),
 IF(AND(D45&gt;TIME(8,0,0), D45&lt;=TIME(13,59,0)), TIME(15,0,0),
 IF(AND(D45&gt;=TIME(14,0,0), D45&lt;=TIME(17,59,0)), TIME(21,0,0),
 IF(AND(D45&gt;=TIME(18,0,0), D45&lt;=TIME(21,59,0)), TIME(0,0,0),
 IF(AND(D45&gt;=TIME(22,0,0), D45&lt;=TIME(23,59,59)), TIME(7,0,0), ""))))))))</f>
        <v/>
      </c>
      <c r="F45" s="321" t="n"/>
      <c r="G45" s="320">
        <f>IF(AND(D45&gt;=TIME(6,0,0),D45&lt;=TIME(8,0,0)),E45,"")</f>
        <v/>
      </c>
      <c r="H45" s="319" t="n"/>
      <c r="I45" s="30">
        <f>ROUND(IF(OR(D45="",E45="",E45=0),0,IF(H45="",MOD(E45-D45,1)*24,MOD(H45-D45,1)*24)),2)</f>
        <v/>
      </c>
      <c r="J45" s="220" t="n"/>
      <c r="K45" s="274" t="n"/>
      <c r="L45" s="181" t="n"/>
      <c r="M45" s="275">
        <f>MAX(0,V45-W45)</f>
        <v/>
      </c>
      <c r="N45" s="322">
        <f>(IF(OR($C45="",$D45=""),0,
 IF(OR($A44="Holiday",$A45="Holiday"),
    IF(ISNUMBER(MATCH(TRIM($B45),{"Phagwah","Good Friday","Easter Monday","Labour Day","Christmas","Eid ul Azha","Romans-2","Globe-12","Neptune P1"},0)),0,$I45),
 IF(AND(NOT(OR($A44="Annual Leave",$A45="Annual Leave")),$A45="Off day"),$I45,
  MAX(0,$I45-$V45)
  ))))+W45</f>
        <v/>
      </c>
      <c r="O45" s="322">
        <f>IF(AND(OR($A44="Holiday",$A45="Holiday"),
        ISNUMBER(MATCH(TRIM($B45),{"Phagwah","Good Friday","Easter Monday","Labour Day","Christmas","Eid ul Azha","Romans-2","Globe-12","Neptune P1"},0))),
   $I45,0)</f>
        <v/>
      </c>
      <c r="P45" s="322">
        <f>IF(OR($O$7="Canteen",$O$7="Head Office"),0,IF($I45&lt;=0,0,IF(AND($I44&lt;=0,OR(TRIM($J45)="Hebrews",TRIM($J45)="Romans",TRIM($J45)="Romans-2",TRIM($J45)="Globe",TRIM($J45)="Globe-12",TRIM($J45)="Neptune P1")),1,0)))</f>
        <v/>
      </c>
      <c r="Q45" s="323" t="n"/>
      <c r="R45" s="322">
        <f>IF(OR($O$7="Canteen",$O$7="Head Office"),0,IF(
  AND(
    SUMIFS(I:I, C:C, C45) &gt;= 8,
    COUNTIFS(C$14:C45, C45)=1,
    OR(
      TEXT(D45,"hh:mm:ss")="07:00:00",
      TEXT(D45,"hh:mm:ss")="15:00:00",
      TEXT(D45,"hh:mm:ss")="23:00:00",
      TEXT(D46,"hh:mm:ss")="07:00:00",
      TEXT(D46,"hh:mm:ss")="15:00:00",
      TEXT(D46,"hh:mm:ss")="23:00:00"
    )
  ),
  1,
  0
))</f>
        <v/>
      </c>
      <c r="S45" s="322">
        <f>IF(OR($A44="Annual Leave",$A45="Annual Leave"),IF(AND($A44&lt;&gt;"Annual Leave",$A45="Annual Leave"),8,0),0)</f>
        <v/>
      </c>
      <c r="T45" s="116" t="n"/>
      <c r="U45" s="144">
        <f>MAX(0,40-Y45)</f>
        <v/>
      </c>
      <c r="V45" s="351">
        <f>IF(OR($C45="",$D45=""),0,
 IF(OR($A44="Holiday",$A45="Holiday"),0,
 IF(AND(NOT(OR($A44="Annual Leave",$A45="Annual Leave")),$A45="Off day"),0,
  IF($I44+$I45&gt;=8,IF($I44&gt;=8,0,8-$I44),$I45)
  )))</f>
        <v/>
      </c>
      <c r="W45" s="351">
        <f>MAX(0,V45-U45)</f>
        <v/>
      </c>
      <c r="X45" s="351">
        <f>IF(C45="","",C45-WEEKDAY(C45,1)+1)</f>
        <v/>
      </c>
      <c r="Y45" s="351">
        <f>SUMPRODUCT(($X$14:$X44=X45)*(($V$14:$V44)+($O$14:$O44)))+IF(X45=X14,$L$11,0)</f>
        <v/>
      </c>
      <c r="Z45" s="351" t="n"/>
      <c r="AA45" s="351" t="n"/>
      <c r="AB45" s="351" t="n"/>
      <c r="AC45" s="351" t="n"/>
      <c r="AD45" s="351" t="n"/>
      <c r="AE45" s="351" t="n"/>
      <c r="AF45" s="351" t="n"/>
    </row>
    <row r="46" ht="24" customHeight="1" s="348" thickBot="1">
      <c r="A46" s="154" t="inlineStr">
        <is>
          <t>On Day</t>
        </is>
      </c>
      <c r="B46" s="305" t="n"/>
      <c r="C46" s="90">
        <f>C45</f>
        <v/>
      </c>
      <c r="D46" s="80" t="n"/>
      <c r="E46" s="221">
        <f>IF(D46="", "",
 IF(D46=TIME(0,0,0), 0,
 IF(AND(D46&gt;=TIME(0,0,1), D46&lt;=TIME(2,0,0)), TIME(7,0,0),
 IF(AND(D46&gt;=TIME(6,0,0), D46&lt;=TIME(8,0,0)), TIME(12,0,0),
 IF(AND(D46&gt;TIME(8,0,0), D46&lt;=TIME(13,59,0)), TIME(15,0,0),
 IF(AND(D46&gt;=TIME(14,0,0), D46&lt;=TIME(17,59,0)), TIME(21,0,0),
 IF(AND(D46&gt;=TIME(18,0,0), D46&lt;=TIME(21,59,0)), TIME(0,0,0),
 IF(AND(D46&gt;=TIME(22,0,0), D46&lt;=TIME(23,59,59)), TIME(7,0,0), ""))))))))</f>
        <v/>
      </c>
      <c r="F46" s="156" t="n"/>
      <c r="G46" s="221">
        <f>IF(AND(D46&gt;=TIME(6,0,0),D46&lt;=TIME(8,0,0)),E46,"")</f>
        <v/>
      </c>
      <c r="H46" s="80" t="n"/>
      <c r="I46" s="30">
        <f>ROUND(IF(OR(D46="",E46="",E46=0),0,IF(H46="",MOD(E46-D46,1)*24,MOD(H46-D46,1)*24)),2)</f>
        <v/>
      </c>
      <c r="J46" s="158" t="n"/>
      <c r="K46" s="274" t="n"/>
      <c r="L46" s="189" t="n"/>
      <c r="M46" s="275">
        <f>MAX(0,V46-W46)</f>
        <v/>
      </c>
      <c r="N46" s="81">
        <f>(IF(OR($C46="",$D46=""),0,
 IF(OR($A46="Holiday",$A47="Holiday"),
    IF(ISNUMBER(MATCH(TRIM($B46),{"Phagwah","Good Friday","Easter Monday","Labour Day","Christmas","Eid ul Azha","Romans-2","Globe-12","Neptune P1"},0)),0,$I46),
 IF(AND(NOT(OR($A46="Annual Leave",$A47="Annual Leave")),$A46="Off day"),$I46,
  MAX(0,$I46-$V46)
  ))))+W46</f>
        <v/>
      </c>
      <c r="O46" s="81">
        <f>IF(AND(OR($A46="Holiday",$A47="Holiday"),
        ISNUMBER(MATCH(TRIM($B46),{"Phagwah","Good Friday","Easter Monday","Labour Day","Christmas","Eid ul Azha","Romans-2","Globe-12","Neptune P1"},0))),
   $I46,0)</f>
        <v/>
      </c>
      <c r="P46" s="81">
        <f>IF(OR($O$7="Canteen",$O$7="Head Office"),0,IF($I46&lt;=0,0,IF(OR(OR(TRIM($J46)="Hebrews",TRIM($J46)="Romans",TRIM($J46)="Romans-2",TRIM($J46)="Globe",TRIM($J46)="Globe-12",TRIM($J46)="Neptune P1"),AND($I47&gt;0,OR(TRIM($J47)="Hebrews",TRIM($J47)="Romans",TRIM($J47)="Romans-2",TRIM($J47)="Globe",TRIM($J47)="Globe-12",TRIM($J47)="Neptune P1"))),1,0)))</f>
        <v/>
      </c>
      <c r="Q46" s="82" t="n"/>
      <c r="R46" s="81">
        <f>IF(OR($O$7="Canteen",$O$7="Head Office"),0,IF(
  AND(
    SUMIFS(I:I, C:C, C46) &gt;= 8,
    COUNTIFS(C$14:C46, C46)=1,
    OR(
      TEXT(D46,"hh:mm:ss")="07:00:00",
      TEXT(D46,"hh:mm:ss")="15:00:00",
      TEXT(D46,"hh:mm:ss")="23:00:00",
      TEXT(D51,"hh:mm:ss")="07:00:00",
      TEXT(D51,"hh:mm:ss")="15:00:00",
      TEXT(D51,"hh:mm:ss")="23:00:00"
    )
  ),
  1,
  0
))</f>
        <v/>
      </c>
      <c r="S46" s="81">
        <f>IF(OR($A46="Annual Leave",$A47="Annual Leave"),IF($A46="Annual Leave",8,0),0)</f>
        <v/>
      </c>
      <c r="T46" s="117" t="n"/>
      <c r="U46" s="144">
        <f>MAX(0,40-Y46)</f>
        <v/>
      </c>
      <c r="V46" s="351">
        <f>IF(OR($C46="",$D46=""),0,
 IF(OR($A46="Holiday",$A47="Holiday"),0,
 IF(AND(NOT(OR($A46="Annual Leave",$A47="Annual Leave")),$A46="Off day"),0,
  IF($I46+$I47&gt;=8,IF($I46&gt;=8,8,$I46),$I46)
  )))</f>
        <v/>
      </c>
      <c r="W46" s="351">
        <f>MAX(0,V46-U46)</f>
        <v/>
      </c>
      <c r="X46" s="351">
        <f>IF(C46="","",C46-WEEKDAY(C46,1)+1)</f>
        <v/>
      </c>
      <c r="Y46" s="351">
        <f>SUMPRODUCT(($X$14:$X45=X46)*(($V$14:$V45)+($O$14:$O45)))+IF(X46=X14,$L$11,0)</f>
        <v/>
      </c>
      <c r="Z46" s="351" t="n"/>
      <c r="AA46" s="351" t="n"/>
      <c r="AB46" s="351" t="n"/>
      <c r="AC46" s="351" t="n"/>
      <c r="AD46" s="351" t="n"/>
      <c r="AE46" s="351" t="n"/>
      <c r="AF46" s="351" t="n"/>
    </row>
    <row r="47" ht="24" customHeight="1" s="348" thickBot="1">
      <c r="A47" s="184" t="inlineStr">
        <is>
          <t>On Day</t>
        </is>
      </c>
      <c r="B47" s="222" t="n"/>
      <c r="C47" s="118">
        <f>C45+1</f>
        <v/>
      </c>
      <c r="D47" s="83" t="n"/>
      <c r="E47" s="223">
        <f>IF(D47="", "",
 IF(D47=TIME(0,0,0), 0,
 IF(AND(D47&gt;=TIME(0,0,1), D47&lt;=TIME(2,0,0)), TIME(7,0,0),
 IF(AND(D47&gt;=TIME(6,0,0), D47&lt;=TIME(8,0,0)), TIME(12,0,0),
 IF(AND(D47&gt;TIME(8,0,0), D47&lt;=TIME(13,59,0)), TIME(15,0,0),
 IF(AND(D47&gt;=TIME(14,0,0), D47&lt;=TIME(17,59,0)), TIME(21,0,0),
 IF(AND(D47&gt;=TIME(18,0,0), D47&lt;=TIME(21,59,0)), TIME(0,0,0),
 IF(AND(D47&gt;=TIME(22,0,0), D47&lt;=TIME(23,59,59)), TIME(7,0,0), ""))))))))</f>
        <v/>
      </c>
      <c r="F47" s="224" t="n"/>
      <c r="G47" s="223">
        <f>IF(AND(D47&gt;=TIME(6,0,0),D47&lt;=TIME(8,0,0)),E47,"")</f>
        <v/>
      </c>
      <c r="H47" s="83" t="n"/>
      <c r="I47" s="23">
        <f>ROUND(IF(OR(D47="",E47="",E47=0),0,IF(H47="",MOD(E47-D47,1)*24,MOD(H47-D47,1)*24)),2)</f>
        <v/>
      </c>
      <c r="J47" s="225" t="n"/>
      <c r="K47" s="297" t="n"/>
      <c r="L47" s="181" t="n"/>
      <c r="M47" s="298">
        <f>MAX(0,V47-W47)</f>
        <v/>
      </c>
      <c r="N47" s="84">
        <f>(IF(OR($C47="",$D47=""),0,
 IF(OR($A46="Holiday",$A47="Holiday"),
    IF(ISNUMBER(MATCH(TRIM($B47),{"Phagwah","Good Friday","Easter Monday","Labour Day","Christmas","Eid ul Azha","Romans-2","Globe-12","Neptune P1"},0)),0,$I47),
 IF(AND(NOT(OR($A46="Annual Leave",$A47="Annual Leave")),$A47="Off day"),$I47,
  MAX(0,$I47-$V47)
  ))))+W47</f>
        <v/>
      </c>
      <c r="O47" s="84">
        <f>IF(AND(OR($A46="Holiday",$A47="Holiday"),
        ISNUMBER(MATCH(TRIM($B47),{"Phagwah","Good Friday","Easter Monday","Labour Day","Christmas","Eid ul Azha","Romans-2","Globe-12","Neptune P1"},0))),
   $I47,0)</f>
        <v/>
      </c>
      <c r="P47" s="84">
        <f>IF(OR($O$7="Canteen",$O$7="Head Office"),0,IF($I47&lt;=0,0,IF(AND($I46&lt;=0,OR(TRIM($J47)="Hebrews",TRIM($J47)="Romans",TRIM($J47)="Romans-2",TRIM($J47)="Globe",TRIM($J47)="Globe-12",TRIM($J47)="Neptune P1")),1,0)))</f>
        <v/>
      </c>
      <c r="Q47" s="85" t="n"/>
      <c r="R47" s="84">
        <f>IF(OR($O$7="Canteen",$O$7="Head Office"),0,IF(
  AND(
    SUMIFS(I:I, C:C, C47) &gt;= 8,
    COUNTIFS(C$14:C47, C47)=1,
    OR(
      TEXT(D47,"hh:mm:ss")="07:00:00",
      TEXT(D47,"hh:mm:ss")="15:00:00",
      TEXT(D47,"hh:mm:ss")="23:00:00",
      TEXT(D48,"hh:mm:ss")="07:00:00",
      TEXT(D48,"hh:mm:ss")="15:00:00",
      TEXT(D48,"hh:mm:ss")="23:00:00"
    )
  ),
  1,
  0
))</f>
        <v/>
      </c>
      <c r="S47" s="84">
        <f>IF(OR($A46="Annual Leave",$A47="Annual Leave"),IF(AND($A46&lt;&gt;"Annual Leave",$A47="Annual Leave"),8,0),0)</f>
        <v/>
      </c>
      <c r="T47" s="86" t="n"/>
      <c r="U47" s="144">
        <f>MAX(0,40-Y47)</f>
        <v/>
      </c>
      <c r="V47" s="351">
        <f>IF(OR($C47="",$D47=""),0,
 IF(OR($A46="Holiday",$A47="Holiday"),0,
 IF(AND(NOT(OR($A46="Annual Leave",$A47="Annual Leave")),$A47="Off day"),0,
  IF($I46+$I47&gt;=8,IF($I46&gt;=8,0,8-$I46),$I47)
  )))</f>
        <v/>
      </c>
      <c r="W47" s="351">
        <f>MAX(0,V47-U47)</f>
        <v/>
      </c>
      <c r="X47" s="351">
        <f>IF(C47="","",C47-WEEKDAY(C47,1)+1)</f>
        <v/>
      </c>
      <c r="Y47" s="351">
        <f>SUMPRODUCT(($X$14:$X46=X47)*(($V$14:$V46)+($O$14:$O46)))+IF(X47=X14,$L$11,0)</f>
        <v/>
      </c>
      <c r="Z47" s="351" t="n"/>
      <c r="AA47" s="351" t="n"/>
      <c r="AB47" s="351" t="n"/>
      <c r="AC47" s="351" t="n"/>
      <c r="AD47" s="351" t="n"/>
      <c r="AE47" s="351" t="n"/>
      <c r="AF47" s="351" t="n"/>
    </row>
    <row r="48" ht="24" customHeight="1" s="348" thickBot="1">
      <c r="A48" s="226" t="inlineStr">
        <is>
          <t>On Day</t>
        </is>
      </c>
      <c r="B48" s="299" t="n"/>
      <c r="C48" s="119">
        <f>C47</f>
        <v/>
      </c>
      <c r="D48" s="24" t="n"/>
      <c r="E48" s="227">
        <f>IF(D48="", "",
 IF(D48=TIME(0,0,0), 0,
 IF(AND(D48&gt;=TIME(0,0,1), D48&lt;=TIME(2,0,0)), TIME(7,0,0),
 IF(AND(D48&gt;=TIME(6,0,0), D48&lt;=TIME(8,0,0)), TIME(12,0,0),
 IF(AND(D48&gt;TIME(8,0,0), D48&lt;=TIME(13,59,0)), TIME(15,0,0),
 IF(AND(D48&gt;=TIME(14,0,0), D48&lt;=TIME(17,59,0)), TIME(21,0,0),
 IF(AND(D48&gt;=TIME(18,0,0), D48&lt;=TIME(21,59,0)), TIME(0,0,0),
 IF(AND(D48&gt;=TIME(22,0,0), D48&lt;=TIME(23,59,59)), TIME(7,0,0), ""))))))))</f>
        <v/>
      </c>
      <c r="F48" s="228" t="n"/>
      <c r="G48" s="227">
        <f>IF(AND(D48&gt;=TIME(6,0,0),D48&lt;=TIME(8,0,0)),E48,"")</f>
        <v/>
      </c>
      <c r="H48" s="300" t="n"/>
      <c r="I48" s="87">
        <f>ROUND(IF(OR(D48="",E48="",E48=0),0,IF(H48="",MOD(E48-D48,1)*24,MOD(H48-D48,1)*24)),2)</f>
        <v/>
      </c>
      <c r="J48" s="190" t="n"/>
      <c r="K48" s="297" t="n"/>
      <c r="L48" s="183" t="n"/>
      <c r="M48" s="324">
        <f>MAX(0,V48-W48)</f>
        <v/>
      </c>
      <c r="N48" s="302">
        <f>(IF(OR($C48="",$D48=""),0,
 IF(OR($A48="Holiday",$A49="Holiday"),
    IF(ISNUMBER(MATCH(TRIM($B48),{"Phagwah","Good Friday","Easter Monday","Labour Day","Christmas","Eid ul Azha","Romans-2","Globe-12","Neptune P1"},0)),0,$I48),
 IF(AND(NOT(OR($A48="Annual Leave",$A49="Annual Leave")),$A48="Off day"),$I48,
  MAX(0,$I48-$V48)
  ))))+W48</f>
        <v/>
      </c>
      <c r="O48" s="303" t="n"/>
      <c r="P48" s="229">
        <f>IF(OR($O$7="Canteen",$O$7="Head Office"),0,IF($I48&lt;=0,0,IF(OR(OR(TRIM($J48)="Hebrews",TRIM($J48)="Romans",TRIM($J48)="Romans-2",TRIM($J48)="Globe",TRIM($J48)="Globe-12",TRIM($J48)="Neptune P1"),AND($I49&gt;0,OR(TRIM($J49)="Hebrews",TRIM($J49)="Romans",TRIM($J49)="Romans-2",TRIM($J49)="Globe",TRIM($J49)="Globe-12",TRIM($J49)="Neptune P1"))),1,0)))</f>
        <v/>
      </c>
      <c r="Q48" s="303" t="n"/>
      <c r="R48" s="302">
        <f>IF(OR($O$7="Canteen",$O$7="Head Office"),0,IF(
  AND(
    SUMIFS(I:I, C:C, C48) &gt;= 8,
    COUNTIFS(C$14:C48, C48)=1,
    OR(
      TEXT(D48,"hh:mm:ss")="07:00:00",
      TEXT(D48,"hh:mm:ss")="15:00:00",
      TEXT(D48,"hh:mm:ss")="23:00:00",
      TEXT(D53,"hh:mm:ss")="07:00:00",
      TEXT(D53,"hh:mm:ss")="15:00:00",
      TEXT(D53,"hh:mm:ss")="23:00:00"
    )
  ),
  1,
  0
))</f>
        <v/>
      </c>
      <c r="S48" s="303" t="n"/>
      <c r="T48" s="304" t="n"/>
      <c r="U48" s="144">
        <f>MAX(0,40-Y48)</f>
        <v/>
      </c>
      <c r="V48" s="351">
        <f>IF(OR($C48="",$D48=""),0,
 IF(OR($A48="Holiday",$A49="Holiday"),0,
 IF(AND(NOT(OR($A48="Annual Leave",$A49="Annual Leave")),$A48="Off day"),0,
  IF($I48+$I49&gt;=8,IF($I48&gt;=8,8,$I48),$I48)
  )))</f>
        <v/>
      </c>
      <c r="W48" s="351">
        <f>MAX(0,V48-U48)</f>
        <v/>
      </c>
      <c r="X48" s="351">
        <f>IF(C48="","",C48-WEEKDAY(C48,1)+1)</f>
        <v/>
      </c>
      <c r="Y48" s="351">
        <f>SUMPRODUCT(($X$14:$X47=X48)*(($V$14:$V47)+($O$14:$O47)))+IF(X48=X14,$L$11,0)</f>
        <v/>
      </c>
      <c r="Z48" s="351" t="n"/>
      <c r="AA48" s="351" t="n"/>
      <c r="AB48" s="351" t="n"/>
      <c r="AC48" s="351" t="n"/>
      <c r="AD48" s="351" t="n"/>
      <c r="AE48" s="351" t="n"/>
      <c r="AF48" s="351" t="n"/>
    </row>
    <row r="49" ht="24" customHeight="1" s="348" thickBot="1">
      <c r="A49" s="230" t="n"/>
      <c r="B49" s="355" t="n"/>
      <c r="C49" s="231" t="n"/>
      <c r="D49" s="232" t="n"/>
      <c r="E49" s="232" t="n"/>
      <c r="F49" s="232" t="n"/>
      <c r="G49" s="232" t="n"/>
      <c r="H49" s="233" t="inlineStr">
        <is>
          <t>Total Hrs:</t>
        </is>
      </c>
      <c r="I49" s="122">
        <f>SUM(I14:I48)</f>
        <v/>
      </c>
      <c r="J49" s="234" t="n"/>
      <c r="K49" s="234" t="n"/>
      <c r="L49" s="235" t="n"/>
      <c r="M49" s="120">
        <f>SUM(M14:M48)</f>
        <v/>
      </c>
      <c r="N49" s="120">
        <f>SUM(N14:N48)</f>
        <v/>
      </c>
      <c r="O49" s="120">
        <f>SUM(O14:O48)</f>
        <v/>
      </c>
      <c r="P49" s="120">
        <f>SUM(P14:P48)</f>
        <v/>
      </c>
      <c r="Q49" s="120">
        <f>IF($O$6&lt;&gt;"Armed",0,LOOKUP($Q$50,{0,1,2,3,4,5,6,7,8,9,10,11,12,13,14},{0,384,769,1153,1153,1538,1923,2307,2692,3076,3461,3846,4239,4615,5000}))</f>
        <v/>
      </c>
      <c r="R49" s="120">
        <f>SUM(R14:R48)</f>
        <v/>
      </c>
      <c r="S49" s="120">
        <f>SUM(S14:S48)</f>
        <v/>
      </c>
      <c r="T49" s="121">
        <f>SUM(T30:T43)</f>
        <v/>
      </c>
      <c r="U49" s="144">
        <f>MIN(U48,0)</f>
        <v/>
      </c>
      <c r="V49" s="351">
        <f>SUM(V14:V48)</f>
        <v/>
      </c>
      <c r="W49" s="351">
        <f>SUM(W14:W48)</f>
        <v/>
      </c>
      <c r="X49" s="351" t="n"/>
      <c r="Y49" s="351" t="n"/>
      <c r="Z49" s="351" t="n"/>
      <c r="AA49" s="351" t="n"/>
      <c r="AB49" s="351" t="n"/>
      <c r="AC49" s="351" t="n"/>
      <c r="AD49" s="351" t="n"/>
      <c r="AE49" s="351" t="n"/>
      <c r="AF49" s="351" t="n"/>
    </row>
    <row r="50" ht="24" customHeight="1" s="348">
      <c r="A50" s="351" t="n"/>
      <c r="B50" s="351" t="n"/>
      <c r="C50" s="6" t="n"/>
      <c r="D50" s="6" t="n"/>
      <c r="E50" s="6" t="n"/>
      <c r="F50" s="6" t="n"/>
      <c r="G50" s="6" t="n"/>
      <c r="H50" s="336" t="n"/>
      <c r="I50" s="351" t="n"/>
      <c r="J50" s="336" t="n"/>
      <c r="K50" s="336" t="n"/>
      <c r="L50" s="336" t="n"/>
      <c r="M50" s="28" t="n"/>
      <c r="N50" s="28" t="n"/>
      <c r="O50" s="28" t="n"/>
      <c r="P50" s="241" t="inlineStr">
        <is>
          <t>Days Worked</t>
        </is>
      </c>
      <c r="Q50" s="29">
        <f>SUM(--(SUM(I14:I15)&gt;0),--(SUM(I16:I17)&gt;0),--(SUM(I18:I19)&gt;0),--(SUM(I20:I21)&gt;0),--(SUM(I22:I23)&gt;0),--(SUM(I24:I25)&gt;0),--(SUM(I26:I27)&gt;0),--(SUM(I30:I31)&gt;0),--(SUM(I32:I33)&gt;0),--(SUM(I34:I35)&gt;0),--(SUM(I36:I37)&gt;0),--(SUM(I38:I39)&gt;0),--(SUM(I40:I41)&gt;0),--(SUM(I42:I43)&gt;0),--(SUM(I45:I46)&gt;0),--(SUM(I47:I48)&gt;0))</f>
        <v/>
      </c>
      <c r="R50" s="28" t="n"/>
      <c r="S50" s="28" t="n"/>
      <c r="T50" s="28" t="n"/>
      <c r="U50" s="144" t="n"/>
      <c r="V50" s="351" t="n"/>
      <c r="W50" s="351" t="n"/>
      <c r="X50" s="351" t="n"/>
      <c r="Y50" s="351" t="n"/>
      <c r="Z50" s="351" t="n"/>
      <c r="AA50" s="351" t="n"/>
      <c r="AB50" s="351" t="n"/>
      <c r="AC50" s="351" t="n"/>
      <c r="AD50" s="351" t="n"/>
      <c r="AE50" s="351" t="n"/>
      <c r="AF50" s="351" t="n"/>
    </row>
    <row r="51" ht="24" customHeight="1" s="348">
      <c r="A51" s="351" t="n"/>
      <c r="B51" s="351" t="n"/>
      <c r="C51" s="345" t="n"/>
      <c r="D51" s="362" t="n"/>
      <c r="E51" s="362" t="n"/>
      <c r="F51" s="334" t="n"/>
      <c r="G51" s="362" t="n"/>
      <c r="H51" s="336" t="n"/>
      <c r="I51" s="351" t="n"/>
      <c r="J51" s="336" t="n"/>
      <c r="K51" s="336" t="n"/>
      <c r="L51" s="336" t="n"/>
      <c r="M51" s="236" t="n"/>
      <c r="N51" s="236" t="n"/>
      <c r="O51" s="236" t="n"/>
      <c r="P51" s="236" t="n"/>
      <c r="Q51" s="236" t="n"/>
      <c r="R51" s="236" t="n"/>
      <c r="S51" s="236" t="n"/>
      <c r="T51" s="236" t="n"/>
      <c r="U51" s="144" t="n"/>
      <c r="V51" s="351" t="n"/>
      <c r="W51" s="351" t="n"/>
      <c r="X51" s="351" t="n"/>
      <c r="Y51" s="351" t="n"/>
      <c r="Z51" s="351" t="n"/>
      <c r="AA51" s="351" t="n"/>
      <c r="AB51" s="351" t="n"/>
      <c r="AC51" s="351" t="n"/>
      <c r="AD51" s="351" t="n"/>
      <c r="AE51" s="351" t="n"/>
      <c r="AF51" s="351" t="n"/>
    </row>
    <row r="52">
      <c r="A52" s="351" t="n"/>
      <c r="B52" s="351" t="n"/>
      <c r="C52" s="329" t="inlineStr">
        <is>
          <t>Supervisor Signature</t>
        </is>
      </c>
      <c r="D52" s="363" t="n"/>
      <c r="E52" s="363" t="n"/>
      <c r="F52" s="329" t="inlineStr">
        <is>
          <t>Date</t>
        </is>
      </c>
      <c r="G52" s="363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351" t="n"/>
      <c r="V52" s="351" t="n"/>
      <c r="W52" s="351" t="n"/>
      <c r="X52" s="351" t="n"/>
      <c r="Y52" s="351" t="n"/>
      <c r="Z52" s="351" t="n"/>
      <c r="AA52" s="351" t="n"/>
      <c r="AB52" s="351" t="n"/>
      <c r="AC52" s="351" t="n"/>
      <c r="AD52" s="351" t="n"/>
      <c r="AE52" s="351" t="n"/>
      <c r="AF52" s="351" t="n"/>
    </row>
    <row r="53" ht="26.25" customHeight="1" s="348">
      <c r="A53" s="351" t="n"/>
      <c r="B53" s="351" t="n"/>
      <c r="C53" s="345" t="n"/>
      <c r="D53" s="362" t="n"/>
      <c r="E53" s="362" t="n"/>
      <c r="F53" s="331" t="n"/>
      <c r="G53" s="362" t="n"/>
      <c r="H53" s="6" t="n"/>
      <c r="I53" s="6" t="n"/>
      <c r="J53" s="6" t="n"/>
      <c r="K53" s="6" t="n"/>
      <c r="L53" s="6" t="n"/>
      <c r="M53" s="6" t="n"/>
      <c r="N53" s="237" t="n"/>
      <c r="O53" s="238" t="n"/>
      <c r="P53" s="346" t="n"/>
      <c r="Q53" s="351" t="n"/>
      <c r="R53" s="351" t="n"/>
      <c r="S53" s="351" t="n"/>
      <c r="T53" s="351" t="n"/>
      <c r="U53" s="351" t="n"/>
      <c r="V53" s="351" t="n"/>
      <c r="W53" s="351" t="n"/>
      <c r="X53" s="351" t="n"/>
      <c r="Y53" s="351" t="n"/>
      <c r="Z53" s="351" t="n"/>
      <c r="AA53" s="351" t="n"/>
      <c r="AB53" s="351" t="n"/>
      <c r="AC53" s="351" t="n"/>
      <c r="AD53" s="351" t="n"/>
      <c r="AE53" s="351" t="n"/>
      <c r="AF53" s="351" t="n"/>
    </row>
    <row r="54">
      <c r="A54" s="351" t="n"/>
      <c r="B54" s="351" t="n"/>
      <c r="C54" s="329" t="inlineStr">
        <is>
          <t>Manager Signature</t>
        </is>
      </c>
      <c r="D54" s="363" t="n"/>
      <c r="E54" s="363" t="n"/>
      <c r="F54" s="329" t="inlineStr">
        <is>
          <t>Date</t>
        </is>
      </c>
      <c r="G54" s="363" t="n"/>
      <c r="H54" s="6" t="n"/>
      <c r="I54" s="239" t="inlineStr">
        <is>
          <t>{42}</t>
        </is>
      </c>
      <c r="J54" s="239" t="n"/>
      <c r="K54" s="239" t="n"/>
      <c r="L54" s="239" t="n"/>
      <c r="M54" s="6" t="n"/>
      <c r="N54" s="6" t="n"/>
      <c r="O54" s="6" t="n"/>
      <c r="P54" s="6" t="n"/>
      <c r="Q54" s="6" t="n"/>
      <c r="R54" s="6" t="n"/>
      <c r="S54" s="6" t="n"/>
      <c r="T54" s="6" t="n"/>
      <c r="U54" s="351" t="n"/>
      <c r="V54" s="351" t="n"/>
      <c r="W54" s="351" t="n"/>
      <c r="X54" s="351" t="n"/>
      <c r="Y54" s="351" t="n"/>
      <c r="Z54" s="351" t="n"/>
      <c r="AA54" s="351" t="n"/>
      <c r="AB54" s="351" t="n"/>
      <c r="AC54" s="351" t="n"/>
      <c r="AD54" s="351" t="n"/>
      <c r="AE54" s="351" t="n"/>
      <c r="AF54" s="351" t="n"/>
    </row>
    <row r="55">
      <c r="A55" s="351" t="n"/>
      <c r="B55" s="351" t="n"/>
      <c r="C55" s="240" t="n"/>
      <c r="D55" s="240" t="n"/>
      <c r="E55" s="240" t="n"/>
      <c r="F55" s="240" t="n"/>
      <c r="G55" s="240" t="n"/>
      <c r="H55" s="240" t="n"/>
      <c r="I55" s="240" t="n"/>
      <c r="J55" s="240" t="n"/>
      <c r="K55" s="240" t="n"/>
      <c r="L55" s="240" t="n"/>
      <c r="M55" s="240" t="n"/>
      <c r="N55" s="240" t="n"/>
      <c r="O55" s="240" t="n"/>
      <c r="P55" s="240" t="n"/>
      <c r="Q55" s="240" t="n"/>
      <c r="R55" s="240" t="n"/>
      <c r="S55" s="240" t="n"/>
      <c r="T55" s="240" t="n"/>
      <c r="U55" s="351" t="n"/>
      <c r="V55" s="351" t="n"/>
      <c r="W55" s="351" t="n"/>
      <c r="X55" s="351" t="n"/>
      <c r="Y55" s="351" t="n"/>
      <c r="Z55" s="351" t="n"/>
      <c r="AA55" s="351" t="n"/>
      <c r="AB55" s="351" t="n"/>
      <c r="AC55" s="351" t="n"/>
      <c r="AD55" s="351" t="n"/>
      <c r="AE55" s="351" t="n"/>
      <c r="AF55" s="35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45"/>
  <mergeCells count="33">
    <mergeCell ref="C54:E54"/>
    <mergeCell ref="V2:W2"/>
    <mergeCell ref="C8:F8"/>
    <mergeCell ref="F54:G54"/>
    <mergeCell ref="H10:I10"/>
    <mergeCell ref="C7:F7"/>
    <mergeCell ref="K5:L5"/>
    <mergeCell ref="M5:N5"/>
    <mergeCell ref="H50:I50"/>
    <mergeCell ref="C51:E51"/>
    <mergeCell ref="A1:T1"/>
    <mergeCell ref="C52:E52"/>
    <mergeCell ref="V3:AB3"/>
    <mergeCell ref="F51:G51"/>
    <mergeCell ref="M10:N10"/>
    <mergeCell ref="H51:I51"/>
    <mergeCell ref="C6:F6"/>
    <mergeCell ref="C5:F5"/>
    <mergeCell ref="M7:N7"/>
    <mergeCell ref="M6:N6"/>
    <mergeCell ref="C53:E53"/>
    <mergeCell ref="H7:I7"/>
    <mergeCell ref="H28:I28"/>
    <mergeCell ref="C10:F10"/>
    <mergeCell ref="M8:N8"/>
    <mergeCell ref="F52:G52"/>
    <mergeCell ref="P53:T53"/>
    <mergeCell ref="AA2:AB2"/>
    <mergeCell ref="K10:L10"/>
    <mergeCell ref="H5:I5"/>
    <mergeCell ref="K4:L4"/>
    <mergeCell ref="M4:N4"/>
    <mergeCell ref="F53:G53"/>
  </mergeCells>
  <dataValidations count="5">
    <dataValidation sqref="A14:A48" showDropDown="0" showInputMessage="0" showErrorMessage="0" allowBlank="1" type="list">
      <formula1>"On Day,Off Day,Sick,Absent,Holiday,Annual Leave"</formula1>
    </dataValidation>
    <dataValidation sqref="B14:B48" showDropDown="0" showInputMessage="0" showErrorMessage="0" allowBlank="1" type="list">
      <formula1>"Holiday Double,Phagwah,Good Friday,Easter Monday,Labour Day,Christmas,Eid ul Azha"</formula1>
    </dataValidation>
    <dataValidation sqref="J14:J48" showDropDown="0" showInputMessage="0" showErrorMessage="0" allowBlank="1" type="list">
      <formula1>_xlfn._LONGTEXT("Unico,Unico-2,Unico-42,Unico-44,Unico-46,Unico-47,Unico-48,Unico-49,Globe,Globe-12,Hebrews,Romans-2,Beacon,Numbers,Zebra-24,Sunrise,Sunrise-1,Sunflower 6,Sunset 12,Ripple,Neptune P1,Neptune P2,Neptune P3,Neptune P4,Neptune P5,Neptune P6,Neptune P7,Rainbow"," 1,Rainbow 2,Citadel,Sunset 11,Autumn,Autumn-2,Miracle,Miracle 1,Canteen,Guard Hut")</formula1>
    </dataValidation>
    <dataValidation sqref="O7" showDropDown="0" showInputMessage="0" showErrorMessage="0" allowBlank="1" type="list">
      <formula1>"Caricom,EU,UN,DMC,ARU,Head Office,Canteen"</formula1>
    </dataValidation>
    <dataValidation sqref="O6" showDropDown="0" showInputMessage="0" showErrorMessage="0" allowBlank="1" type="list">
      <formula1>"Unarmed,Armed"</formula1>
    </dataValidation>
  </dataValidations>
  <printOptions horizontalCentered="1"/>
  <pageMargins left="0.5" right="0.5" top="0.5" bottom="1" header="0.5" footer="0.5"/>
  <pageSetup orientation="portrait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AL55"/>
  <sheetViews>
    <sheetView topLeftCell="A43" workbookViewId="0">
      <selection activeCell="C52" sqref="C52:E52"/>
    </sheetView>
  </sheetViews>
  <sheetFormatPr baseColWidth="8" defaultRowHeight="13.5"/>
  <cols>
    <col width="12.28515625" customWidth="1" style="348" min="1" max="1"/>
    <col width="15.140625" customWidth="1" style="348" min="2" max="2"/>
    <col width="12.42578125" customWidth="1" style="348" min="3" max="3"/>
    <col width="9.28515625" customWidth="1" style="348" min="4" max="4"/>
    <col hidden="1" width="9.28515625" customWidth="1" style="348" min="5" max="5"/>
    <col hidden="1" width="2" customWidth="1" style="348" min="6" max="6"/>
    <col hidden="1" width="12.5703125" customWidth="1" style="348" min="7" max="7"/>
    <col width="9.28515625" customWidth="1" style="348" min="8" max="8"/>
    <col width="6.5703125" customWidth="1" style="348" min="9" max="9"/>
    <col width="10.140625" customWidth="1" style="348" min="10" max="10"/>
    <col width="15.28515625" customWidth="1" style="348" min="11" max="11"/>
    <col width="10.5703125" customWidth="1" style="348" min="12" max="12"/>
    <col width="11" customWidth="1" style="348" min="13" max="13"/>
    <col width="9.85546875" customWidth="1" style="348" min="14" max="14"/>
    <col width="11.140625" customWidth="1" style="348" min="15" max="15"/>
    <col width="9.85546875" customWidth="1" style="348" min="16" max="16"/>
    <col width="10.28515625" customWidth="1" style="348" min="17" max="17"/>
    <col width="8.85546875" customWidth="1" style="348" min="18" max="19"/>
    <col width="45.28515625" customWidth="1" style="348" min="20" max="20"/>
    <col width="9.140625" customWidth="1" style="348" min="21" max="21"/>
    <col width="3.140625" customWidth="1" style="348" min="22" max="29"/>
    <col width="10.28515625" customWidth="1" style="348" min="30" max="30"/>
  </cols>
  <sheetData>
    <row r="1" ht="32.25" customFormat="1" customHeight="1" s="1" thickBot="1">
      <c r="A1" s="332" t="n"/>
      <c r="B1" s="354" t="n"/>
      <c r="C1" s="354" t="n"/>
      <c r="D1" s="354" t="n"/>
      <c r="E1" s="354" t="n"/>
      <c r="F1" s="354" t="n"/>
      <c r="G1" s="354" t="n"/>
      <c r="H1" s="354" t="n"/>
      <c r="I1" s="354" t="n"/>
      <c r="J1" s="354" t="n"/>
      <c r="K1" s="354" t="n"/>
      <c r="L1" s="354" t="n"/>
      <c r="M1" s="354" t="n"/>
      <c r="N1" s="354" t="n"/>
      <c r="O1" s="354" t="n"/>
      <c r="P1" s="354" t="n"/>
      <c r="Q1" s="354" t="n"/>
      <c r="R1" s="354" t="n"/>
      <c r="S1" s="354" t="n"/>
      <c r="T1" s="355" t="n"/>
      <c r="U1" s="351" t="n"/>
      <c r="V1" s="351" t="n"/>
      <c r="W1" s="351" t="n"/>
      <c r="X1" s="351" t="n"/>
      <c r="Y1" s="351" t="n"/>
      <c r="Z1" s="351" t="n"/>
      <c r="AA1" s="351" t="n"/>
      <c r="AB1" s="351" t="n"/>
      <c r="AC1" s="351" t="n"/>
      <c r="AD1" s="126" t="n"/>
      <c r="AE1" s="351" t="n"/>
      <c r="AF1" s="351" t="n"/>
    </row>
    <row r="2" ht="15" customFormat="1" customHeight="1" s="1">
      <c r="A2" s="351" t="n"/>
      <c r="B2" s="351" t="n"/>
      <c r="C2" s="127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128" t="n"/>
      <c r="U2" s="351" t="n"/>
      <c r="V2" s="343" t="n">
        <v>2025</v>
      </c>
      <c r="W2" s="356" t="n"/>
      <c r="X2" s="351" t="n"/>
      <c r="Y2" s="351" t="n"/>
      <c r="Z2" s="129" t="inlineStr">
        <is>
          <t>Month:</t>
        </is>
      </c>
      <c r="AA2" s="343" t="n">
        <v>3</v>
      </c>
      <c r="AB2" s="356" t="n"/>
      <c r="AC2" s="351" t="n"/>
      <c r="AD2" s="351" t="n"/>
      <c r="AE2" s="351" t="n"/>
      <c r="AF2" s="351" t="n"/>
    </row>
    <row r="3" ht="15.6" customHeight="1" s="348" thickBot="1">
      <c r="A3" s="351" t="n"/>
      <c r="B3" s="351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351" t="n"/>
      <c r="V3" s="333">
        <f>DATE(V2,AA2,1)</f>
        <v/>
      </c>
      <c r="W3" s="357" t="n"/>
      <c r="X3" s="357" t="n"/>
      <c r="Y3" s="357" t="n"/>
      <c r="Z3" s="357" t="n"/>
      <c r="AA3" s="357" t="n"/>
      <c r="AB3" s="358" t="n"/>
      <c r="AC3" s="351" t="n"/>
      <c r="AD3" s="351" t="n"/>
      <c r="AE3" s="351" t="n"/>
      <c r="AF3" s="249" t="n"/>
    </row>
    <row r="4" ht="21" customHeight="1" s="348" thickBot="1">
      <c r="A4" s="351" t="n"/>
      <c r="B4" s="351" t="n"/>
      <c r="C4" s="25" t="inlineStr">
        <is>
          <t>Federal Manangement Systems</t>
        </is>
      </c>
      <c r="D4" s="25" t="n"/>
      <c r="E4" s="25" t="n"/>
      <c r="F4" s="25" t="n"/>
      <c r="G4" s="25" t="n"/>
      <c r="H4" s="6" t="n"/>
      <c r="I4" s="6" t="n"/>
      <c r="J4" s="6" t="n"/>
      <c r="K4" s="330" t="inlineStr">
        <is>
          <t>Employee Number:</t>
        </is>
      </c>
      <c r="L4" s="351" t="n"/>
      <c r="M4" s="342" t="inlineStr">
        <is>
          <t>2078</t>
        </is>
      </c>
      <c r="N4" s="355" t="n"/>
      <c r="O4" s="6" t="n"/>
      <c r="P4" s="6" t="n"/>
      <c r="Q4" s="6" t="n"/>
      <c r="R4" s="6" t="n"/>
      <c r="S4" s="6" t="n"/>
      <c r="T4" s="6" t="n"/>
      <c r="U4" s="351" t="n"/>
      <c r="V4" s="130" t="inlineStr">
        <is>
          <t>Su</t>
        </is>
      </c>
      <c r="W4" s="131" t="inlineStr">
        <is>
          <t>M</t>
        </is>
      </c>
      <c r="X4" s="131" t="inlineStr">
        <is>
          <t>Tu</t>
        </is>
      </c>
      <c r="Y4" s="131" t="inlineStr">
        <is>
          <t>W</t>
        </is>
      </c>
      <c r="Z4" s="131" t="inlineStr">
        <is>
          <t>Th</t>
        </is>
      </c>
      <c r="AA4" s="131" t="inlineStr">
        <is>
          <t>F</t>
        </is>
      </c>
      <c r="AB4" s="132" t="inlineStr">
        <is>
          <t>Sa</t>
        </is>
      </c>
      <c r="AC4" s="351" t="n"/>
      <c r="AD4" s="133" t="inlineStr">
        <is>
          <t>Overtime Options</t>
        </is>
      </c>
      <c r="AE4" s="351" t="n"/>
      <c r="AF4" s="351" t="n"/>
      <c r="AJ4" s="257" t="n"/>
    </row>
    <row r="5" ht="14.1" customHeight="1" s="348" thickBot="1">
      <c r="A5" s="351" t="n"/>
      <c r="B5" s="351" t="n"/>
      <c r="C5" s="337" t="n"/>
      <c r="D5" s="351" t="n"/>
      <c r="E5" s="351" t="n"/>
      <c r="F5" s="351" t="n"/>
      <c r="G5" s="6" t="n"/>
      <c r="H5" s="340" t="n"/>
      <c r="I5" s="351" t="n"/>
      <c r="J5" s="340" t="n"/>
      <c r="K5" s="344" t="inlineStr">
        <is>
          <t>Employee Name:</t>
        </is>
      </c>
      <c r="L5" s="359" t="n"/>
      <c r="M5" s="342" t="inlineStr">
        <is>
          <t>Yaw, Conian Beresford</t>
        </is>
      </c>
      <c r="N5" s="355" t="n"/>
      <c r="O5" s="337" t="n"/>
      <c r="P5" s="337" t="n"/>
      <c r="Q5" s="337" t="n"/>
      <c r="R5" s="337" t="n"/>
      <c r="S5" s="337" t="n"/>
      <c r="T5" s="337" t="n"/>
      <c r="U5" s="351" t="n"/>
      <c r="V5" s="263">
        <f>IF(MONTH($V$3)&lt;&gt;MONTH($V$3-WEEKDAY($V$3,1)+(ROW(V5)-ROW($V$5))*7+(COLUMN(V5)-COLUMN($V$5)+1)),"",$V$3-WEEKDAY($V$3,1)+(ROW(V5)-ROW($V$5))*7+(COLUMN(V5)-COLUMN($V$5)+1))</f>
        <v/>
      </c>
      <c r="W5" s="263">
        <f>IF(MONTH($V$3)&lt;&gt;MONTH($V$3-WEEKDAY($V$3,1)+(ROW(W5)-ROW($V$5))*7+(COLUMN(W5)-COLUMN($V$5)+1)),"",$V$3-WEEKDAY($V$3,1)+(ROW(W5)-ROW($V$5))*7+(COLUMN(W5)-COLUMN($V$5)+1))</f>
        <v/>
      </c>
      <c r="X5" s="263">
        <f>IF(MONTH($V$3)&lt;&gt;MONTH($V$3-WEEKDAY($V$3,1)+(ROW(X5)-ROW($V$5))*7+(COLUMN(X5)-COLUMN($V$5)+1)),"",$V$3-WEEKDAY($V$3,1)+(ROW(X5)-ROW($V$5))*7+(COLUMN(X5)-COLUMN($V$5)+1))</f>
        <v/>
      </c>
      <c r="Y5" s="263">
        <f>IF(MONTH($V$3)&lt;&gt;MONTH($V$3-WEEKDAY($V$3,1)+(ROW(Y5)-ROW($V$5))*7+(COLUMN(Y5)-COLUMN($V$5)+1)),"",$V$3-WEEKDAY($V$3,1)+(ROW(Y5)-ROW($V$5))*7+(COLUMN(Y5)-COLUMN($V$5)+1))</f>
        <v/>
      </c>
      <c r="Z5" s="263">
        <f>IF(MONTH($V$3)&lt;&gt;MONTH($V$3-WEEKDAY($V$3,1)+(ROW(Z5)-ROW($V$5))*7+(COLUMN(Z5)-COLUMN($V$5)+1)),"",$V$3-WEEKDAY($V$3,1)+(ROW(Z5)-ROW($V$5))*7+(COLUMN(Z5)-COLUMN($V$5)+1))</f>
        <v/>
      </c>
      <c r="AA5" s="263">
        <f>IF(MONTH($V$3)&lt;&gt;MONTH($V$3-WEEKDAY($V$3,1)+(ROW(AA5)-ROW($V$5))*7+(COLUMN(AA5)-COLUMN($V$5)+1)),"",$V$3-WEEKDAY($V$3,1)+(ROW(AA5)-ROW($V$5))*7+(COLUMN(AA5)-COLUMN($V$5)+1))</f>
        <v/>
      </c>
      <c r="AB5" s="263">
        <f>IF(MONTH($V$3)&lt;&gt;MONTH($V$3-WEEKDAY($V$3,1)+(ROW(AB5)-ROW($V$5))*7+(COLUMN(AB5)-COLUMN($V$5)+1)),"",$V$3-WEEKDAY($V$3,1)+(ROW(AB5)-ROW($V$5))*7+(COLUMN(AB5)-COLUMN($V$5)+1))</f>
        <v/>
      </c>
      <c r="AC5" s="351" t="n"/>
      <c r="AD5" s="351" t="n"/>
      <c r="AE5" s="3" t="b">
        <v>1</v>
      </c>
      <c r="AF5" s="258" t="n"/>
      <c r="AJ5" s="350" t="n"/>
      <c r="AK5" s="350" t="n"/>
      <c r="AL5" s="350" t="n"/>
    </row>
    <row r="6" ht="14.1" customHeight="1" s="348" thickBot="1">
      <c r="A6" s="351" t="n"/>
      <c r="B6" s="351" t="n"/>
      <c r="C6" s="337" t="inlineStr">
        <is>
          <t xml:space="preserve">120 Peter Rose St </t>
        </is>
      </c>
      <c r="D6" s="351" t="n"/>
      <c r="E6" s="351" t="n"/>
      <c r="F6" s="351" t="n"/>
      <c r="G6" s="6" t="n"/>
      <c r="H6" s="6" t="n"/>
      <c r="I6" s="6" t="n"/>
      <c r="J6" s="6" t="n"/>
      <c r="K6" s="6" t="n"/>
      <c r="L6" s="6" t="n"/>
      <c r="M6" s="339" t="inlineStr">
        <is>
          <t>Armed or unarmed</t>
        </is>
      </c>
      <c r="N6" s="360" t="n"/>
      <c r="O6" s="135" t="inlineStr">
        <is>
          <t>Armed</t>
        </is>
      </c>
      <c r="P6" s="6" t="n"/>
      <c r="Q6" s="6" t="n"/>
      <c r="R6" s="6" t="n"/>
      <c r="S6" s="6" t="n"/>
      <c r="T6" s="6" t="n"/>
      <c r="U6" s="351" t="n"/>
      <c r="V6" s="263">
        <f>IF(MONTH($V$3)&lt;&gt;MONTH($V$3-WEEKDAY($V$3,1)+(ROW(V6)-ROW($V$5))*7+(COLUMN(V6)-COLUMN($V$5)+1)),"",$V$3-WEEKDAY($V$3,1)+(ROW(V6)-ROW($V$5))*7+(COLUMN(V6)-COLUMN($V$5)+1))</f>
        <v/>
      </c>
      <c r="W6" s="263">
        <f>IF(MONTH($V$3)&lt;&gt;MONTH($V$3-WEEKDAY($V$3,1)+(ROW(W6)-ROW($V$5))*7+(COLUMN(W6)-COLUMN($V$5)+1)),"",$V$3-WEEKDAY($V$3,1)+(ROW(W6)-ROW($V$5))*7+(COLUMN(W6)-COLUMN($V$5)+1))</f>
        <v/>
      </c>
      <c r="X6" s="263">
        <f>IF(MONTH($V$3)&lt;&gt;MONTH($V$3-WEEKDAY($V$3,1)+(ROW(X6)-ROW($V$5))*7+(COLUMN(X6)-COLUMN($V$5)+1)),"",$V$3-WEEKDAY($V$3,1)+(ROW(X6)-ROW($V$5))*7+(COLUMN(X6)-COLUMN($V$5)+1))</f>
        <v/>
      </c>
      <c r="Y6" s="263">
        <f>IF(MONTH($V$3)&lt;&gt;MONTH($V$3-WEEKDAY($V$3,1)+(ROW(Y6)-ROW($V$5))*7+(COLUMN(Y6)-COLUMN($V$5)+1)),"",$V$3-WEEKDAY($V$3,1)+(ROW(Y6)-ROW($V$5))*7+(COLUMN(Y6)-COLUMN($V$5)+1))</f>
        <v/>
      </c>
      <c r="Z6" s="263">
        <f>IF(MONTH($V$3)&lt;&gt;MONTH($V$3-WEEKDAY($V$3,1)+(ROW(Z6)-ROW($V$5))*7+(COLUMN(Z6)-COLUMN($V$5)+1)),"",$V$3-WEEKDAY($V$3,1)+(ROW(Z6)-ROW($V$5))*7+(COLUMN(Z6)-COLUMN($V$5)+1))</f>
        <v/>
      </c>
      <c r="AA6" s="263">
        <f>IF(MONTH($V$3)&lt;&gt;MONTH($V$3-WEEKDAY($V$3,1)+(ROW(AA6)-ROW($V$5))*7+(COLUMN(AA6)-COLUMN($V$5)+1)),"",$V$3-WEEKDAY($V$3,1)+(ROW(AA6)-ROW($V$5))*7+(COLUMN(AA6)-COLUMN($V$5)+1))</f>
        <v/>
      </c>
      <c r="AB6" s="263">
        <f>IF(MONTH($V$3)&lt;&gt;MONTH($V$3-WEEKDAY($V$3,1)+(ROW(AB6)-ROW($V$5))*7+(COLUMN(AB6)-COLUMN($V$5)+1)),"",$V$3-WEEKDAY($V$3,1)+(ROW(AB6)-ROW($V$5))*7+(COLUMN(AB6)-COLUMN($V$5)+1))</f>
        <v/>
      </c>
      <c r="AC6" s="351" t="n"/>
      <c r="AD6" s="136" t="inlineStr">
        <is>
          <t>After:</t>
        </is>
      </c>
      <c r="AE6" s="264" t="n">
        <v>8</v>
      </c>
      <c r="AF6" s="258" t="n"/>
      <c r="AJ6" s="350" t="n"/>
      <c r="AL6" s="251" t="n"/>
    </row>
    <row r="7" ht="14.1" customHeight="1" s="348" thickBot="1">
      <c r="A7" s="351" t="n"/>
      <c r="B7" s="351" t="n"/>
      <c r="C7" s="337" t="inlineStr">
        <is>
          <t>Queenstown</t>
        </is>
      </c>
      <c r="D7" s="351" t="n"/>
      <c r="E7" s="351" t="n"/>
      <c r="F7" s="351" t="n"/>
      <c r="G7" s="6" t="n"/>
      <c r="H7" s="340" t="n"/>
      <c r="I7" s="351" t="n"/>
      <c r="J7" s="340" t="n"/>
      <c r="K7" s="340" t="n"/>
      <c r="L7" s="340" t="n"/>
      <c r="M7" s="338" t="inlineStr">
        <is>
          <t>Agency</t>
        </is>
      </c>
      <c r="N7" s="361" t="n"/>
      <c r="O7" s="7" t="inlineStr">
        <is>
          <t>Caricom</t>
        </is>
      </c>
      <c r="P7" s="6" t="n"/>
      <c r="Q7" s="6" t="n"/>
      <c r="R7" s="6" t="n"/>
      <c r="S7" s="6" t="n"/>
      <c r="T7" s="6" t="n"/>
      <c r="U7" s="351" t="n"/>
      <c r="V7" s="263">
        <f>IF(MONTH($V$3)&lt;&gt;MONTH($V$3-WEEKDAY($V$3,1)+(ROW(V7)-ROW($V$5))*7+(COLUMN(V7)-COLUMN($V$5)+1)),"",$V$3-WEEKDAY($V$3,1)+(ROW(V7)-ROW($V$5))*7+(COLUMN(V7)-COLUMN($V$5)+1))</f>
        <v/>
      </c>
      <c r="W7" s="263">
        <f>IF(MONTH($V$3)&lt;&gt;MONTH($V$3-WEEKDAY($V$3,1)+(ROW(W7)-ROW($V$5))*7+(COLUMN(W7)-COLUMN($V$5)+1)),"",$V$3-WEEKDAY($V$3,1)+(ROW(W7)-ROW($V$5))*7+(COLUMN(W7)-COLUMN($V$5)+1))</f>
        <v/>
      </c>
      <c r="X7" s="263">
        <f>IF(MONTH($V$3)&lt;&gt;MONTH($V$3-WEEKDAY($V$3,1)+(ROW(X7)-ROW($V$5))*7+(COLUMN(X7)-COLUMN($V$5)+1)),"",$V$3-WEEKDAY($V$3,1)+(ROW(X7)-ROW($V$5))*7+(COLUMN(X7)-COLUMN($V$5)+1))</f>
        <v/>
      </c>
      <c r="Y7" s="263">
        <f>IF(MONTH($V$3)&lt;&gt;MONTH($V$3-WEEKDAY($V$3,1)+(ROW(Y7)-ROW($V$5))*7+(COLUMN(Y7)-COLUMN($V$5)+1)),"",$V$3-WEEKDAY($V$3,1)+(ROW(Y7)-ROW($V$5))*7+(COLUMN(Y7)-COLUMN($V$5)+1))</f>
        <v/>
      </c>
      <c r="Z7" s="263">
        <f>IF(MONTH($V$3)&lt;&gt;MONTH($V$3-WEEKDAY($V$3,1)+(ROW(Z7)-ROW($V$5))*7+(COLUMN(Z7)-COLUMN($V$5)+1)),"",$V$3-WEEKDAY($V$3,1)+(ROW(Z7)-ROW($V$5))*7+(COLUMN(Z7)-COLUMN($V$5)+1))</f>
        <v/>
      </c>
      <c r="AA7" s="263">
        <f>IF(MONTH($V$3)&lt;&gt;MONTH($V$3-WEEKDAY($V$3,1)+(ROW(AA7)-ROW($V$5))*7+(COLUMN(AA7)-COLUMN($V$5)+1)),"",$V$3-WEEKDAY($V$3,1)+(ROW(AA7)-ROW($V$5))*7+(COLUMN(AA7)-COLUMN($V$5)+1))</f>
        <v/>
      </c>
      <c r="AB7" s="263">
        <f>IF(MONTH($V$3)&lt;&gt;MONTH($V$3-WEEKDAY($V$3,1)+(ROW(AB7)-ROW($V$5))*7+(COLUMN(AB7)-COLUMN($V$5)+1)),"",$V$3-WEEKDAY($V$3,1)+(ROW(AB7)-ROW($V$5))*7+(COLUMN(AB7)-COLUMN($V$5)+1))</f>
        <v/>
      </c>
      <c r="AC7" s="351" t="n"/>
      <c r="AD7" s="351" t="n"/>
      <c r="AE7" s="351" t="n"/>
      <c r="AF7" s="258" t="n"/>
      <c r="AJ7" s="350" t="n"/>
      <c r="AL7" s="251" t="n"/>
    </row>
    <row r="8">
      <c r="A8" s="351" t="n"/>
      <c r="B8" s="351" t="n"/>
      <c r="C8" s="337" t="inlineStr">
        <is>
          <t>Georgetown, Guyana</t>
        </is>
      </c>
      <c r="D8" s="351" t="n"/>
      <c r="E8" s="351" t="n"/>
      <c r="F8" s="351" t="n"/>
      <c r="G8" s="6" t="n"/>
      <c r="H8" s="6" t="n"/>
      <c r="I8" s="6" t="n"/>
      <c r="J8" s="6" t="n"/>
      <c r="K8" s="6" t="n"/>
      <c r="L8" s="6" t="n"/>
      <c r="M8" s="341" t="n"/>
      <c r="N8" s="351" t="n"/>
      <c r="O8" s="351" t="n"/>
      <c r="P8" s="6" t="n"/>
      <c r="Q8" s="6" t="n"/>
      <c r="R8" s="6" t="n"/>
      <c r="S8" s="6" t="n"/>
      <c r="T8" s="6" t="n"/>
      <c r="U8" s="351" t="n"/>
      <c r="V8" s="263">
        <f>IF(MONTH($V$3)&lt;&gt;MONTH($V$3-WEEKDAY($V$3,1)+(ROW(V8)-ROW($V$5))*7+(COLUMN(V8)-COLUMN($V$5)+1)),"",$V$3-WEEKDAY($V$3,1)+(ROW(V8)-ROW($V$5))*7+(COLUMN(V8)-COLUMN($V$5)+1))</f>
        <v/>
      </c>
      <c r="W8" s="263">
        <f>IF(MONTH($V$3)&lt;&gt;MONTH($V$3-WEEKDAY($V$3,1)+(ROW(W8)-ROW($V$5))*7+(COLUMN(W8)-COLUMN($V$5)+1)),"",$V$3-WEEKDAY($V$3,1)+(ROW(W8)-ROW($V$5))*7+(COLUMN(W8)-COLUMN($V$5)+1))</f>
        <v/>
      </c>
      <c r="X8" s="263">
        <f>IF(MONTH($V$3)&lt;&gt;MONTH($V$3-WEEKDAY($V$3,1)+(ROW(X8)-ROW($V$5))*7+(COLUMN(X8)-COLUMN($V$5)+1)),"",$V$3-WEEKDAY($V$3,1)+(ROW(X8)-ROW($V$5))*7+(COLUMN(X8)-COLUMN($V$5)+1))</f>
        <v/>
      </c>
      <c r="Y8" s="263">
        <f>IF(MONTH($V$3)&lt;&gt;MONTH($V$3-WEEKDAY($V$3,1)+(ROW(Y8)-ROW($V$5))*7+(COLUMN(Y8)-COLUMN($V$5)+1)),"",$V$3-WEEKDAY($V$3,1)+(ROW(Y8)-ROW($V$5))*7+(COLUMN(Y8)-COLUMN($V$5)+1))</f>
        <v/>
      </c>
      <c r="Z8" s="263">
        <f>IF(MONTH($V$3)&lt;&gt;MONTH($V$3-WEEKDAY($V$3,1)+(ROW(Z8)-ROW($V$5))*7+(COLUMN(Z8)-COLUMN($V$5)+1)),"",$V$3-WEEKDAY($V$3,1)+(ROW(Z8)-ROW($V$5))*7+(COLUMN(Z8)-COLUMN($V$5)+1))</f>
        <v/>
      </c>
      <c r="AA8" s="263">
        <f>IF(MONTH($V$3)&lt;&gt;MONTH($V$3-WEEKDAY($V$3,1)+(ROW(AA8)-ROW($V$5))*7+(COLUMN(AA8)-COLUMN($V$5)+1)),"",$V$3-WEEKDAY($V$3,1)+(ROW(AA8)-ROW($V$5))*7+(COLUMN(AA8)-COLUMN($V$5)+1))</f>
        <v/>
      </c>
      <c r="AB8" s="263">
        <f>IF(MONTH($V$3)&lt;&gt;MONTH($V$3-WEEKDAY($V$3,1)+(ROW(AB8)-ROW($V$5))*7+(COLUMN(AB8)-COLUMN($V$5)+1)),"",$V$3-WEEKDAY($V$3,1)+(ROW(AB8)-ROW($V$5))*7+(COLUMN(AB8)-COLUMN($V$5)+1))</f>
        <v/>
      </c>
      <c r="AC8" s="351" t="n"/>
      <c r="AD8" s="351" t="n"/>
      <c r="AE8" s="3" t="b">
        <v>1</v>
      </c>
      <c r="AF8" s="258" t="n"/>
      <c r="AJ8" s="350" t="n"/>
      <c r="AL8" s="251" t="n"/>
    </row>
    <row r="9">
      <c r="A9" s="351" t="n"/>
      <c r="B9" s="351" t="n"/>
      <c r="C9" s="337" t="n"/>
      <c r="D9" s="337" t="n"/>
      <c r="E9" s="337" t="n"/>
      <c r="F9" s="337" t="n"/>
      <c r="G9" s="6" t="n"/>
      <c r="H9" s="6" t="n"/>
      <c r="I9" s="6" t="n"/>
      <c r="J9" s="6" t="n"/>
      <c r="K9" s="6" t="n"/>
      <c r="L9" s="6" t="n"/>
      <c r="M9" s="137" t="n"/>
      <c r="N9" s="137" t="n"/>
      <c r="O9" s="6" t="n"/>
      <c r="P9" s="6" t="n"/>
      <c r="Q9" s="6" t="n"/>
      <c r="R9" s="6" t="n"/>
      <c r="S9" s="6" t="n"/>
      <c r="T9" s="6" t="n"/>
      <c r="U9" s="351" t="n"/>
      <c r="V9" s="265" t="n"/>
      <c r="W9" s="265" t="n"/>
      <c r="X9" s="265" t="n"/>
      <c r="Y9" s="265" t="n"/>
      <c r="Z9" s="265" t="n"/>
      <c r="AA9" s="265" t="n"/>
      <c r="AB9" s="265" t="n"/>
      <c r="AC9" s="351" t="n"/>
      <c r="AD9" s="351" t="n"/>
      <c r="AE9" s="3" t="n"/>
      <c r="AF9" s="351" t="n"/>
      <c r="AJ9" s="350" t="n"/>
      <c r="AL9" s="251" t="n"/>
    </row>
    <row r="10">
      <c r="A10" s="351" t="n"/>
      <c r="B10" s="351" t="n"/>
      <c r="C10" s="337" t="inlineStr">
        <is>
          <t>592-223-7560</t>
        </is>
      </c>
      <c r="D10" s="351" t="n"/>
      <c r="E10" s="351" t="n"/>
      <c r="F10" s="351" t="n"/>
      <c r="G10" s="6" t="n"/>
      <c r="H10" s="340" t="n"/>
      <c r="I10" s="351" t="n"/>
      <c r="J10" s="340" t="n"/>
      <c r="K10" s="330" t="inlineStr">
        <is>
          <t>Week Starting:</t>
        </is>
      </c>
      <c r="L10" s="351" t="n"/>
      <c r="M10" s="335" t="n">
        <v>45977</v>
      </c>
      <c r="N10" s="362" t="n"/>
      <c r="O10" s="6" t="n"/>
      <c r="P10" s="6" t="n"/>
      <c r="Q10" s="6" t="n"/>
      <c r="R10" s="6" t="n"/>
      <c r="S10" s="6" t="n"/>
      <c r="T10" s="138" t="inlineStr">
        <is>
          <t>[42]</t>
        </is>
      </c>
      <c r="U10" s="351" t="n"/>
      <c r="V10" s="263">
        <f>IF(MONTH($V$3)&lt;&gt;MONTH($V$3-WEEKDAY($V$3,1)+(ROW(V10)-ROW($V$5))*7+(COLUMN(V10)-COLUMN($V$5)+1)),"",$V$3-WEEKDAY($V$3,1)+(ROW(V10)-ROW($V$5))*7+(COLUMN(V10)-COLUMN($V$5)+1))</f>
        <v/>
      </c>
      <c r="W10" s="263">
        <f>IF(MONTH($V$3)&lt;&gt;MONTH($V$3-WEEKDAY($V$3,1)+(ROW(W10)-ROW($V$5))*7+(COLUMN(W10)-COLUMN($V$5)+1)),"",$V$3-WEEKDAY($V$3,1)+(ROW(W10)-ROW($V$5))*7+(COLUMN(W10)-COLUMN($V$5)+1))</f>
        <v/>
      </c>
      <c r="X10" s="263">
        <f>IF(MONTH($V$3)&lt;&gt;MONTH($V$3-WEEKDAY($V$3,1)+(ROW(X10)-ROW($V$5))*7+(COLUMN(X10)-COLUMN($V$5)+1)),"",$V$3-WEEKDAY($V$3,1)+(ROW(X10)-ROW($V$5))*7+(COLUMN(X10)-COLUMN($V$5)+1))</f>
        <v/>
      </c>
      <c r="Y10" s="263">
        <f>IF(MONTH($V$3)&lt;&gt;MONTH($V$3-WEEKDAY($V$3,1)+(ROW(Y10)-ROW($V$5))*7+(COLUMN(Y10)-COLUMN($V$5)+1)),"",$V$3-WEEKDAY($V$3,1)+(ROW(Y10)-ROW($V$5))*7+(COLUMN(Y10)-COLUMN($V$5)+1))</f>
        <v/>
      </c>
      <c r="Z10" s="263">
        <f>IF(MONTH($V$3)&lt;&gt;MONTH($V$3-WEEKDAY($V$3,1)+(ROW(Z10)-ROW($V$5))*7+(COLUMN(Z10)-COLUMN($V$5)+1)),"",$V$3-WEEKDAY($V$3,1)+(ROW(Z10)-ROW($V$5))*7+(COLUMN(Z10)-COLUMN($V$5)+1))</f>
        <v/>
      </c>
      <c r="AA10" s="263">
        <f>IF(MONTH($V$3)&lt;&gt;MONTH($V$3-WEEKDAY($V$3,1)+(ROW(AA10)-ROW($V$5))*7+(COLUMN(AA10)-COLUMN($V$5)+1)),"",$V$3-WEEKDAY($V$3,1)+(ROW(AA10)-ROW($V$5))*7+(COLUMN(AA10)-COLUMN($V$5)+1))</f>
        <v/>
      </c>
      <c r="AB10" s="263">
        <f>IF(MONTH($V$3)&lt;&gt;MONTH($V$3-WEEKDAY($V$3,1)+(ROW(AB10)-ROW($V$5))*7+(COLUMN(AB10)-COLUMN($V$5)+1)),"",$V$3-WEEKDAY($V$3,1)+(ROW(AB10)-ROW($V$5))*7+(COLUMN(AB10)-COLUMN($V$5)+1))</f>
        <v/>
      </c>
      <c r="AC10" s="351" t="n"/>
      <c r="AD10" s="136" t="inlineStr">
        <is>
          <t>After:</t>
        </is>
      </c>
      <c r="AE10" s="264" t="n">
        <v>40</v>
      </c>
      <c r="AF10" s="250" t="n"/>
    </row>
    <row r="11" ht="15.75" customHeight="1" s="348" thickBot="1">
      <c r="A11" s="351" t="n"/>
      <c r="B11" s="351" t="n"/>
      <c r="C11" s="6" t="n"/>
      <c r="D11" s="6" t="n"/>
      <c r="E11" s="6" t="n"/>
      <c r="F11" s="6" t="n"/>
      <c r="G11" s="6" t="n"/>
      <c r="H11" s="6" t="n"/>
      <c r="I11" s="6" t="n"/>
      <c r="J11" s="6" t="n"/>
      <c r="K11" s="259" t="inlineStr">
        <is>
          <t>Carry Forward Hrs:</t>
        </is>
      </c>
      <c r="L11" s="248" t="n">
        <v>32</v>
      </c>
      <c r="M11" s="6" t="n"/>
      <c r="N11" s="6" t="n"/>
      <c r="O11" s="6" t="n"/>
      <c r="P11" s="6" t="n"/>
      <c r="Q11" s="6" t="n"/>
      <c r="R11" s="6" t="n"/>
      <c r="S11" s="6" t="n"/>
      <c r="T11" s="6" t="n"/>
      <c r="U11" s="351" t="n"/>
      <c r="V11" s="263">
        <f>IF(MONTH($V$3)&lt;&gt;MONTH($V$3-WEEKDAY($V$3,1)+(ROW(V11)-ROW($V$5))*7+(COLUMN(V11)-COLUMN($V$5)+1)),"",$V$3-WEEKDAY($V$3,1)+(ROW(V11)-ROW($V$5))*7+(COLUMN(V11)-COLUMN($V$5)+1))</f>
        <v/>
      </c>
      <c r="W11" s="263">
        <f>IF(MONTH($V$3)&lt;&gt;MONTH($V$3-WEEKDAY($V$3,1)+(ROW(W11)-ROW($V$5))*7+(COLUMN(W11)-COLUMN($V$5)+1)),"",$V$3-WEEKDAY($V$3,1)+(ROW(W11)-ROW($V$5))*7+(COLUMN(W11)-COLUMN($V$5)+1))</f>
        <v/>
      </c>
      <c r="X11" s="263">
        <f>IF(MONTH($V$3)&lt;&gt;MONTH($V$3-WEEKDAY($V$3,1)+(ROW(X11)-ROW($V$5))*7+(COLUMN(X11)-COLUMN($V$5)+1)),"",$V$3-WEEKDAY($V$3,1)+(ROW(X11)-ROW($V$5))*7+(COLUMN(X11)-COLUMN($V$5)+1))</f>
        <v/>
      </c>
      <c r="Y11" s="263">
        <f>IF(MONTH($V$3)&lt;&gt;MONTH($V$3-WEEKDAY($V$3,1)+(ROW(Y11)-ROW($V$5))*7+(COLUMN(Y11)-COLUMN($V$5)+1)),"",$V$3-WEEKDAY($V$3,1)+(ROW(Y11)-ROW($V$5))*7+(COLUMN(Y11)-COLUMN($V$5)+1))</f>
        <v/>
      </c>
      <c r="Z11" s="263">
        <f>IF(MONTH($V$3)&lt;&gt;MONTH($V$3-WEEKDAY($V$3,1)+(ROW(Z11)-ROW($V$5))*7+(COLUMN(Z11)-COLUMN($V$5)+1)),"",$V$3-WEEKDAY($V$3,1)+(ROW(Z11)-ROW($V$5))*7+(COLUMN(Z11)-COLUMN($V$5)+1))</f>
        <v/>
      </c>
      <c r="AA11" s="263">
        <f>IF(MONTH($V$3)&lt;&gt;MONTH($V$3-WEEKDAY($V$3,1)+(ROW(AA11)-ROW($V$5))*7+(COLUMN(AA11)-COLUMN($V$5)+1)),"",$V$3-WEEKDAY($V$3,1)+(ROW(AA11)-ROW($V$5))*7+(COLUMN(AA11)-COLUMN($V$5)+1))</f>
        <v/>
      </c>
      <c r="AB11" s="263">
        <f>IF(MONTH($V$3)&lt;&gt;MONTH($V$3-WEEKDAY($V$3,1)+(ROW(AB11)-ROW($V$5))*7+(COLUMN(AB11)-COLUMN($V$5)+1)),"",$V$3-WEEKDAY($V$3,1)+(ROW(AB11)-ROW($V$5))*7+(COLUMN(AB11)-COLUMN($V$5)+1))</f>
        <v/>
      </c>
      <c r="AC11" s="351" t="n"/>
      <c r="AD11" s="351" t="n"/>
      <c r="AE11" s="351" t="n"/>
      <c r="AF11" s="258" t="n"/>
      <c r="AJ11" s="252" t="n"/>
      <c r="AK11" s="252" t="n"/>
    </row>
    <row r="12" ht="27.75" customFormat="1" customHeight="1" s="2" thickBot="1">
      <c r="A12" s="266" t="inlineStr">
        <is>
          <t>Day Off</t>
        </is>
      </c>
      <c r="B12" s="267" t="inlineStr">
        <is>
          <t>Holiday Double</t>
        </is>
      </c>
      <c r="C12" s="139" t="inlineStr">
        <is>
          <t>Day of Week</t>
        </is>
      </c>
      <c r="D12" s="140" t="inlineStr">
        <is>
          <t>Time
In</t>
        </is>
      </c>
      <c r="E12" s="140" t="inlineStr">
        <is>
          <t>Time
Out</t>
        </is>
      </c>
      <c r="F12" s="141" t="n"/>
      <c r="G12" s="140" t="inlineStr">
        <is>
          <t>Time
In</t>
        </is>
      </c>
      <c r="H12" s="140" t="inlineStr">
        <is>
          <t>Time
Out</t>
        </is>
      </c>
      <c r="I12" s="142" t="inlineStr">
        <is>
          <t>Total
Hrs</t>
        </is>
      </c>
      <c r="J12" s="142" t="inlineStr">
        <is>
          <t>Location</t>
        </is>
      </c>
      <c r="K12" s="142" t="inlineStr">
        <is>
          <t>Supervisor</t>
        </is>
      </c>
      <c r="L12" s="142" t="inlineStr">
        <is>
          <t>Supervisor Approval</t>
        </is>
      </c>
      <c r="M12" s="140" t="inlineStr">
        <is>
          <t>Regular
Hrs</t>
        </is>
      </c>
      <c r="N12" s="140" t="inlineStr">
        <is>
          <t>Overtime
Hrs</t>
        </is>
      </c>
      <c r="O12" s="140" t="inlineStr">
        <is>
          <t>Hol Hrs</t>
        </is>
      </c>
      <c r="P12" s="140" t="inlineStr">
        <is>
          <t>Responsibilities</t>
        </is>
      </c>
      <c r="Q12" s="140" t="inlineStr">
        <is>
          <t>Risk</t>
        </is>
      </c>
      <c r="R12" s="140" t="inlineStr">
        <is>
          <t>Meals</t>
        </is>
      </c>
      <c r="S12" s="140" t="inlineStr">
        <is>
          <t>Vac Hrs</t>
        </is>
      </c>
      <c r="T12" s="143" t="inlineStr">
        <is>
          <t>Reason for Overtime</t>
        </is>
      </c>
      <c r="U12" s="144" t="inlineStr">
        <is>
          <t>Wkly Reg Avail</t>
        </is>
      </c>
      <c r="V12" s="351" t="inlineStr">
        <is>
          <t>Orig Reg</t>
        </is>
      </c>
      <c r="W12" s="351" t="inlineStr">
        <is>
          <t>Wkly OT Adj</t>
        </is>
      </c>
      <c r="X12" s="351" t="inlineStr">
        <is>
          <t>Week Start</t>
        </is>
      </c>
      <c r="Y12" s="351" t="inlineStr">
        <is>
          <t>Wk Hrs Before</t>
        </is>
      </c>
      <c r="Z12" s="351" t="n"/>
      <c r="AA12" s="351" t="n"/>
      <c r="AB12" s="351" t="n"/>
      <c r="AC12" s="351" t="n"/>
      <c r="AD12" s="351" t="n"/>
      <c r="AE12" s="351" t="n"/>
      <c r="AF12" s="351" t="n"/>
      <c r="AJ12" s="252" t="n"/>
      <c r="AK12" s="252" t="n"/>
    </row>
    <row r="13" hidden="1" ht="15.75" customHeight="1" s="348" thickBot="1">
      <c r="A13" s="268" t="n"/>
      <c r="B13" s="351" t="n"/>
      <c r="C13" s="145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146" t="n"/>
      <c r="U13" s="351" t="n"/>
      <c r="V13" s="351" t="n"/>
      <c r="W13" s="351" t="n"/>
      <c r="X13" s="351" t="n"/>
      <c r="Y13" s="351" t="n"/>
      <c r="Z13" s="351" t="n"/>
      <c r="AA13" s="351" t="n"/>
      <c r="AB13" s="351" t="n"/>
      <c r="AC13" s="351" t="n"/>
      <c r="AD13" s="351" t="n"/>
      <c r="AE13" s="351" t="n"/>
      <c r="AF13" s="351" t="n"/>
    </row>
    <row r="14" ht="24" customHeight="1" s="348" thickBot="1">
      <c r="A14" s="147" t="inlineStr">
        <is>
          <t>On Day</t>
        </is>
      </c>
      <c r="B14" s="269" t="n"/>
      <c r="C14" s="88">
        <f>M10</f>
        <v/>
      </c>
      <c r="D14" s="54" t="n"/>
      <c r="E14" s="148">
        <f>IF(D14="", "",
 IF(D14=TIME(0,0,0), 0,
 IF(AND(D14&gt;=TIME(0,0,1), D14&lt;=TIME(2,0,0)), TIME(7,0,0),
 IF(AND(D14&gt;=TIME(6,0,0), D14&lt;=TIME(8,0,0)), TIME(12,0,0),
 IF(AND(D14&gt;TIME(8,0,0), D14&lt;=TIME(13,59,0)), TIME(15,0,0),
 IF(AND(D14&gt;=TIME(14,0,0), D14&lt;=TIME(17,59,0)), TIME(21,0,0),
 IF(AND(D14&gt;=TIME(18,0,0), D14&lt;=TIME(21,59,0)), TIME(0,0,0),
 IF(AND(D14&gt;=TIME(22,0,0), D14&lt;=TIME(23,59,59)), TIME(7,0,0), ""))))))))</f>
        <v/>
      </c>
      <c r="F14" s="149" t="n"/>
      <c r="G14" s="148">
        <f>IF(AND(D14&gt;=TIME(6,0,0),D14&lt;=TIME(8,0,0)),E14,"")</f>
        <v/>
      </c>
      <c r="H14" s="54" t="n"/>
      <c r="I14" s="55">
        <f>ROUND(IF(OR(D14="",E14="",E14=0),0,IF(H14="",MOD(E14-D14,1)*24,MOD(H14-D14,1)*24)),2)</f>
        <v/>
      </c>
      <c r="J14" s="150" t="n"/>
      <c r="K14" s="270" t="n"/>
      <c r="L14" s="271" t="n"/>
      <c r="M14" s="272">
        <f>MAX(0,V14-W14)</f>
        <v/>
      </c>
      <c r="N14" s="56">
        <f>(IF(OR($C14="",$D14=""),0,
 IF(OR($A14="Holiday",$A15="Holiday"),
    IF(ISNUMBER(MATCH(TRIM($B14),{"Phagwah","Good Friday","Easter Monday","Labour Day","Christmas","Eid ul Azha","Romans-2","Globe-12","Neptune P1"},0)),0,$I14),
 IF(AND(NOT(OR($A14="Annual Leave",$A15="Annual Leave")),$A14="Off day"),$I14,
  MAX(0,$I14-$V14)
  ))))+W14</f>
        <v/>
      </c>
      <c r="O14" s="56">
        <f>IF(AND(OR($A14="Holiday",$A15="Holiday"),
        ISNUMBER(MATCH(TRIM($B14),{"Phagwah","Good Friday","Easter Monday","Labour Day","Christmas","Eid ul Azha","Romans-2","Globe-12","Neptune P1"},0))),
   $I14,0)</f>
        <v/>
      </c>
      <c r="P14" s="56">
        <f>IF(OR($O$7="Canteen",$O$7="Head Office"),0,IF($I14&lt;=0,0,IF(OR(OR(TRIM($J14)="Hebrews",TRIM($J14)="Romans",TRIM($J14)="Romans-2",TRIM($J14)="Globe",TRIM($J14)="Globe-12",TRIM($J14)="Neptune P1"),AND($I15&gt;0,OR(TRIM($J15)="Hebrews",TRIM($J15)="Romans",TRIM($J15)="Romans-2",TRIM($J15)="Globe",TRIM($J15)="Globe-12",TRIM($J15)="Neptune P1"))),1,0)))</f>
        <v/>
      </c>
      <c r="Q14" s="57" t="n"/>
      <c r="R14" s="56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IF($I14&gt;0,1,0),
      0
   ),
0))</f>
        <v/>
      </c>
      <c r="S14" s="56">
        <f>IF(OR($A14="Annual Leave",$A15="Annual Leave"),IF($A14="Annual Leave",8,0),0)</f>
        <v/>
      </c>
      <c r="T14" s="58" t="n"/>
      <c r="U14" s="144">
        <f>MAX(0,40-Y14)</f>
        <v/>
      </c>
      <c r="V14" s="151">
        <f>IF(OR($C14="",$D14=""),0,
 IF(OR($A14="Holiday",$A15="Holiday"),0,
 IF(AND(NOT(OR($A14="Annual Leave",$A15="Annual Leave")),$A14="Off day"),0,
  IF($I14+$I15&gt;=8,IF($I14&gt;=8,8,$I14),$I14)
  )))</f>
        <v/>
      </c>
      <c r="W14" s="151">
        <f>MAX(0,V14-U14)</f>
        <v/>
      </c>
      <c r="X14" s="151">
        <f>IF(C14="","",C14-WEEKDAY(C14,1)+1)</f>
        <v/>
      </c>
      <c r="Y14" s="151">
        <f>IF(X14=X14,$L$11,0)</f>
        <v/>
      </c>
      <c r="Z14" s="151" t="n"/>
      <c r="AA14" s="151" t="n"/>
      <c r="AB14" s="151" t="n"/>
      <c r="AC14" s="351" t="n"/>
      <c r="AD14" s="351" t="n"/>
      <c r="AE14" s="351" t="n"/>
      <c r="AF14" s="351" t="n"/>
    </row>
    <row r="15" ht="24" customHeight="1" s="348" thickBot="1">
      <c r="A15" s="147" t="inlineStr">
        <is>
          <t>On Day</t>
        </is>
      </c>
      <c r="B15" s="269" t="n"/>
      <c r="C15" s="89">
        <f>C14</f>
        <v/>
      </c>
      <c r="D15" s="59" t="n"/>
      <c r="E15" s="152">
        <f>IF(D15="", "",
 IF(D15=TIME(0,0,0), 0,
 IF(AND(D15&gt;=TIME(0,0,1), D15&lt;=TIME(2,0,0)), TIME(7,0,0),
 IF(AND(D15&gt;=TIME(6,0,0), D15&lt;=TIME(8,0,0)), TIME(12,0,0),
 IF(AND(D15&gt;TIME(8,0,0), D15&lt;=TIME(13,59,0)), TIME(15,0,0),
 IF(AND(D15&gt;=TIME(14,0,0), D15&lt;=TIME(17,59,0)), TIME(21,0,0),
 IF(AND(D15&gt;=TIME(18,0,0), D15&lt;=TIME(21,59,0)), TIME(0,0,0),
 IF(AND(D15&gt;=TIME(22,0,0), D15&lt;=TIME(23,59,59)), TIME(7,0,0), ""))))))))</f>
        <v/>
      </c>
      <c r="F15" s="153" t="n"/>
      <c r="G15" s="152">
        <f>IF(AND(D15&gt;=TIME(6,0,0),D15&lt;=TIME(8,0,0)),E15,"")</f>
        <v/>
      </c>
      <c r="H15" s="59" t="n"/>
      <c r="I15" s="60">
        <f>ROUND(IF(OR(D15="",E15="",E15=0),0,IF(H15="",MOD(E15-D15,1)*24,MOD(H15-D15,1)*24)),2)</f>
        <v/>
      </c>
      <c r="J15" s="150" t="n"/>
      <c r="K15" s="270" t="n"/>
      <c r="L15" s="271" t="n"/>
      <c r="M15" s="272">
        <f>MAX(0,V15-W15)</f>
        <v/>
      </c>
      <c r="N15" s="61">
        <f>(IF(OR($C15="",$D15=""),0,
 IF(OR($A14="Holiday",$A15="Holiday"),
    IF(ISNUMBER(MATCH(TRIM($B15),{"Phagwah","Good Friday","Easter Monday","Labour Day","Christmas","Eid ul Azha","Romans-2","Globe-12","Neptune P1"},0)),0,$I15),
 IF(AND(NOT(OR($A14="Annual Leave",$A15="Annual Leave")),$A15="Off day"),$I15,
  MAX(0,$I15-$V15)
  ))))+W15</f>
        <v/>
      </c>
      <c r="O15" s="61">
        <f>IF(AND(OR($A14="Holiday",$A15="Holiday"),
        ISNUMBER(MATCH(TRIM($B15),{"Phagwah","Good Friday","Easter Monday","Labour Day","Christmas","Eid ul Azha","Romans-2","Globe-12","Neptune P1"},0))),
   $I15,0)</f>
        <v/>
      </c>
      <c r="P15" s="61">
        <f>IF(OR($O$7="Canteen",$O$7="Head Office"),0,IF($I15&lt;=0,0,IF(AND($I14&lt;=0,OR(TRIM($J15)="Hebrews",TRIM($J15)="Romans",TRIM($J15)="Romans-2",TRIM($J15)="Globe",TRIM($J15)="Globe-12",TRIM($J15)="Neptune P1")),1,0)))</f>
        <v/>
      </c>
      <c r="Q15" s="62" t="n"/>
      <c r="R15" s="61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IF(AND($I14=0,$I15&gt;0),1,0),
      0
   ),
0))</f>
        <v/>
      </c>
      <c r="S15" s="61">
        <f>IF(OR($A14="Annual Leave",$A15="Annual Leave"),IF(AND($A14&lt;&gt;"Annual Leave",$A15="Annual Leave"),8,0),0)</f>
        <v/>
      </c>
      <c r="T15" s="63" t="n"/>
      <c r="U15" s="144">
        <f>MAX(0,40-Y15)</f>
        <v/>
      </c>
      <c r="V15" s="151">
        <f>IF(OR($C15="",$D15=""),0,
 IF(OR($A14="Holiday",$A15="Holiday"),0,
 IF(AND(NOT(OR($A14="Annual Leave",$A15="Annual Leave")),$A15="Off day"),0,
  IF($I14+$I15&gt;=8,IF($I14&gt;=8,0,8-$I14),$I15)
  )))</f>
        <v/>
      </c>
      <c r="W15" s="151">
        <f>MAX(0,V15-U15)</f>
        <v/>
      </c>
      <c r="X15" s="151">
        <f>IF(C15="","",C15-WEEKDAY(C15,1)+1)</f>
        <v/>
      </c>
      <c r="Y15" s="151">
        <f>SUMPRODUCT(($X$14:$X14=X15)*(($V$14:$V14)+($O$14:$O14)))+IF(X15=X14,$L$11,0)</f>
        <v/>
      </c>
      <c r="Z15" s="151" t="n"/>
      <c r="AA15" s="151" t="n"/>
      <c r="AB15" s="151" t="n"/>
      <c r="AC15" s="351" t="n"/>
      <c r="AD15" s="351" t="n"/>
      <c r="AE15" s="351" t="n"/>
      <c r="AF15" s="351" t="n"/>
    </row>
    <row r="16" ht="24" customHeight="1" s="348" thickBot="1">
      <c r="A16" s="154" t="inlineStr">
        <is>
          <t>On Day</t>
        </is>
      </c>
      <c r="B16" s="273" t="n"/>
      <c r="C16" s="90">
        <f>C14+1</f>
        <v/>
      </c>
      <c r="D16" s="8" t="n"/>
      <c r="E16" s="155">
        <f>IF(D16="", "",
 IF(D16=TIME(0,0,0), 0,
 IF(AND(D16&gt;=TIME(0,0,1), D16&lt;=TIME(2,0,0)), TIME(7,0,0),
 IF(AND(D16&gt;=TIME(6,0,0), D16&lt;=TIME(8,0,0)), TIME(12,0,0),
 IF(AND(D16&gt;TIME(8,0,0), D16&lt;=TIME(13,59,0)), TIME(15,0,0),
 IF(AND(D16&gt;=TIME(14,0,0), D16&lt;=TIME(17,59,0)), TIME(21,0,0),
 IF(AND(D16&gt;=TIME(18,0,0), D16&lt;=TIME(21,59,0)), TIME(0,0,0),
 IF(AND(D16&gt;=TIME(22,0,0), D16&lt;=TIME(23,59,59)), TIME(7,0,0), ""))))))))</f>
        <v/>
      </c>
      <c r="F16" s="156" t="n"/>
      <c r="G16" s="155">
        <f>IF(AND(D16&gt;=TIME(6,0,0),D16&lt;=TIME(8,0,0)),E16,"")</f>
        <v/>
      </c>
      <c r="H16" s="8" t="n"/>
      <c r="I16" s="30">
        <f>ROUND(IF(OR(D16="",E16="",E16=0),0,IF(H16="",MOD(E16-D16,1)*24,MOD(H16-D16,1)*24)),2)</f>
        <v/>
      </c>
      <c r="J16" s="157" t="n"/>
      <c r="K16" s="274" t="n"/>
      <c r="L16" s="271" t="n"/>
      <c r="M16" s="275">
        <f>MAX(0,V16-W16)</f>
        <v/>
      </c>
      <c r="N16" s="9">
        <f>(IF(OR($C16="",$D16=""),0,
 IF(OR($A16="Holiday",$A17="Holiday"),
    IF(ISNUMBER(MATCH(TRIM($B16),{"Phagwah","Good Friday","Easter Monday","Labour Day","Christmas","Eid ul Azha","Romans-2","Globe-12","Neptune P1"},0)),0,$I16),
 IF(AND(NOT(OR($A16="Annual Leave",$A17="Annual Leave")),$A16="Off day"),$I16,
  MAX(0,$I16-$V16)
  ))))+W16</f>
        <v/>
      </c>
      <c r="O16" s="9">
        <f>IF(AND(OR($A16="Holiday",$A17="Holiday"),
        ISNUMBER(MATCH(TRIM($B16),{"Phagwah","Good Friday","Easter Monday","Labour Day","Christmas","Eid ul Azha","Romans-2","Globe-12","Neptune P1"},0))),
   $I16,0)</f>
        <v/>
      </c>
      <c r="P16" s="9">
        <f>IF(OR($O$7="Canteen",$O$7="Head Office"),0,IF($I16&lt;=0,0,IF(OR(OR(TRIM($J16)="Hebrews",TRIM($J16)="Romans",TRIM($J16)="Romans-2",TRIM($J16)="Globe",TRIM($J16)="Globe-12",TRIM($J16)="Neptune P1"),AND($I17&gt;0,OR(TRIM($J17)="Hebrews",TRIM($J17)="Romans",TRIM($J17)="Romans-2",TRIM($J17)="Globe",TRIM($J17)="Globe-12",TRIM($J17)="Neptune P1"))),1,0)))</f>
        <v/>
      </c>
      <c r="Q16" s="10" t="n"/>
      <c r="R16" s="9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IF($I16&gt;0,1,0),
      0
   ),
0))</f>
        <v/>
      </c>
      <c r="S16" s="9">
        <f>IF(OR($A16="Annual Leave",$A17="Annual Leave"),IF($A16="Annual Leave",8,0),0)</f>
        <v/>
      </c>
      <c r="T16" s="91" t="n"/>
      <c r="U16" s="144">
        <f>MAX(0,40-Y16)</f>
        <v/>
      </c>
      <c r="V16" s="351">
        <f>IF(OR($C16="",$D16=""),0,
 IF(OR($A16="Holiday",$A17="Holiday"),0,
 IF(AND(NOT(OR($A16="Annual Leave",$A17="Annual Leave")),$A16="Off day"),0,
  IF($I16+$I17&gt;=8,IF($I16&gt;=8,8,$I16),$I16)
  )))</f>
        <v/>
      </c>
      <c r="W16" s="351">
        <f>MAX(0,V16-U16)</f>
        <v/>
      </c>
      <c r="X16" s="351">
        <f>IF(C16="","",C16-WEEKDAY(C16,1)+1)</f>
        <v/>
      </c>
      <c r="Y16" s="351">
        <f>SUMPRODUCT(($X$14:$X15=X16)*(($V$14:$V15)+($O$14:$O15)))+IF(X16=X14,$L$11,0)</f>
        <v/>
      </c>
      <c r="Z16" s="351" t="n"/>
      <c r="AA16" s="351" t="n"/>
      <c r="AB16" s="351" t="n"/>
      <c r="AC16" s="351" t="n"/>
      <c r="AD16" s="351" t="n"/>
      <c r="AE16" s="351" t="n"/>
      <c r="AF16" s="351" t="n"/>
    </row>
    <row r="17" ht="24" customHeight="1" s="348" thickBot="1">
      <c r="A17" s="154" t="inlineStr">
        <is>
          <t>On Day</t>
        </is>
      </c>
      <c r="B17" s="273" t="n"/>
      <c r="C17" s="90">
        <f>C16</f>
        <v/>
      </c>
      <c r="D17" s="276" t="n"/>
      <c r="E17" s="277">
        <f>IF(D17="", "",
 IF(D17=TIME(0,0,0), 0,
 IF(AND(D17&gt;=TIME(0,0,1), D17&lt;=TIME(2,0,0)), TIME(7,0,0),
 IF(AND(D17&gt;=TIME(6,0,0), D17&lt;=TIME(8,0,0)), TIME(12,0,0),
 IF(AND(D17&gt;TIME(8,0,0), D17&lt;=TIME(13,59,0)), TIME(15,0,0),
 IF(AND(D17&gt;=TIME(14,0,0), D17&lt;=TIME(17,59,0)), TIME(21,0,0),
 IF(AND(D17&gt;=TIME(18,0,0), D17&lt;=TIME(21,59,0)), TIME(0,0,0),
 IF(AND(D17&gt;=TIME(22,0,0), D17&lt;=TIME(23,59,59)), TIME(7,0,0), ""))))))))</f>
        <v/>
      </c>
      <c r="F17" s="156" t="n"/>
      <c r="G17" s="277">
        <f>IF(AND(D17&gt;=TIME(6,0,0),D17&lt;=TIME(8,0,0)),E17,"")</f>
        <v/>
      </c>
      <c r="H17" s="276" t="n"/>
      <c r="I17" s="30">
        <f>ROUND(IF(OR(D17="",E17="",E17=0),0,IF(H17="",MOD(E17-D17,1)*24,MOD(H17-D17,1)*24)),2)</f>
        <v/>
      </c>
      <c r="J17" s="158" t="n"/>
      <c r="K17" s="274" t="n"/>
      <c r="L17" s="271" t="n"/>
      <c r="M17" s="275">
        <f>MAX(0,V17-W17)</f>
        <v/>
      </c>
      <c r="N17" s="278">
        <f>(IF(OR($C17="",$D17=""),0,
 IF(OR($A16="Holiday",$A17="Holiday"),
    IF(ISNUMBER(MATCH(TRIM($B17),{"Phagwah","Good Friday","Easter Monday","Labour Day","Christmas","Eid ul Azha","Romans-2","Globe-12","Neptune P1"},0)),0,$I17),
 IF(AND(NOT(OR($A16="Annual Leave",$A17="Annual Leave")),$A17="Off day"),$I17,
  MAX(0,$I17-$V17)
  ))))+W17</f>
        <v/>
      </c>
      <c r="O17" s="278">
        <f>IF(AND(OR($A16="Holiday",$A17="Holiday"),
        ISNUMBER(MATCH(TRIM($B17),{"Phagwah","Good Friday","Easter Monday","Labour Day","Christmas","Eid ul Azha","Romans-2","Globe-12","Neptune P1"},0))),
   $I17,0)</f>
        <v/>
      </c>
      <c r="P17" s="278">
        <f>IF(OR($O$7="Canteen",$O$7="Head Office"),0,IF($I17&lt;=0,0,IF(AND($I16&lt;=0,OR(TRIM($J17)="Hebrews",TRIM($J17)="Romans",TRIM($J17)="Romans-2",TRIM($J17)="Globe",TRIM($J17)="Globe-12",TRIM($J17)="Neptune P1")),1,0)))</f>
        <v/>
      </c>
      <c r="Q17" s="279" t="n"/>
      <c r="R17" s="278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IF(AND($I16=0,$I17&gt;0),1,0),
      0
   ),
0))</f>
        <v/>
      </c>
      <c r="S17" s="278">
        <f>IF(OR($A16="Annual Leave",$A17="Annual Leave"),IF(AND($A16&lt;&gt;"Annual Leave",$A17="Annual Leave"),8,0),0)</f>
        <v/>
      </c>
      <c r="T17" s="280" t="n"/>
      <c r="U17" s="144">
        <f>MAX(0,40-Y17)</f>
        <v/>
      </c>
      <c r="V17" s="351">
        <f>IF(OR($C17="",$D17=""),0,
 IF(OR($A16="Holiday",$A17="Holiday"),0,
 IF(AND(NOT(OR($A16="Annual Leave",$A17="Annual Leave")),$A17="Off day"),0,
  IF($I16+$I17&gt;=8,IF($I16&gt;=8,0,8-$I16),$I17)
  )))</f>
        <v/>
      </c>
      <c r="W17" s="351">
        <f>MAX(0,V17-U17)</f>
        <v/>
      </c>
      <c r="X17" s="351">
        <f>IF(C17="","",C17-WEEKDAY(C17,1)+1)</f>
        <v/>
      </c>
      <c r="Y17" s="351">
        <f>SUMPRODUCT(($X$14:$X16=X17)*(($V$14:$V16)+($O$14:$O16)))+IF(X17=X14,$L$11,0)</f>
        <v/>
      </c>
      <c r="Z17" s="351" t="n"/>
      <c r="AA17" s="351" t="n"/>
      <c r="AB17" s="351" t="n"/>
      <c r="AC17" s="351" t="n"/>
      <c r="AD17" s="351" t="n"/>
      <c r="AE17" s="351" t="n"/>
      <c r="AF17" s="351" t="n"/>
    </row>
    <row r="18" ht="24" customHeight="1" s="348" thickBot="1">
      <c r="A18" s="159" t="inlineStr">
        <is>
          <t>On Day</t>
        </is>
      </c>
      <c r="B18" s="281" t="n"/>
      <c r="C18" s="92">
        <f>C16+1</f>
        <v/>
      </c>
      <c r="D18" s="31" t="n"/>
      <c r="E18" s="160">
        <f>IF(D18="", "",
 IF(D18=TIME(0,0,0), 0,
 IF(AND(D18&gt;=TIME(0,0,1), D18&lt;=TIME(2,0,0)), TIME(7,0,0),
 IF(AND(D18&gt;=TIME(6,0,0), D18&lt;=TIME(8,0,0)), TIME(12,0,0),
 IF(AND(D18&gt;TIME(8,0,0), D18&lt;=TIME(13,59,0)), TIME(15,0,0),
 IF(AND(D18&gt;=TIME(14,0,0), D18&lt;=TIME(17,59,0)), TIME(21,0,0),
 IF(AND(D18&gt;=TIME(18,0,0), D18&lt;=TIME(21,59,0)), TIME(0,0,0),
 IF(AND(D18&gt;=TIME(22,0,0), D18&lt;=TIME(23,59,59)), TIME(7,0,0), ""))))))))</f>
        <v/>
      </c>
      <c r="F18" s="161" t="n"/>
      <c r="G18" s="160">
        <f>IF(AND(D18&gt;=TIME(6,0,0),D18&lt;=TIME(8,0,0)),E18,"")</f>
        <v/>
      </c>
      <c r="H18" s="31" t="n"/>
      <c r="I18" s="32">
        <f>ROUND(IF(OR(D18="",E18="",E18=0),0,IF(H18="",MOD(E18-D18,1)*24,MOD(H18-D18,1)*24)),2)</f>
        <v/>
      </c>
      <c r="J18" s="162" t="n"/>
      <c r="K18" s="282" t="n"/>
      <c r="L18" s="271" t="n"/>
      <c r="M18" s="283">
        <f>MAX(0,V18-W18)</f>
        <v/>
      </c>
      <c r="N18" s="33">
        <f>(IF(OR($C18="",$D18=""),0,
 IF(OR($A18="Holiday",$A19="Holiday"),
    IF(ISNUMBER(MATCH(TRIM($B18),{"Phagwah","Good Friday","Easter Monday","Labour Day","Christmas","Eid ul Azha","Romans-2","Globe-12","Neptune P1"},0)),0,$I18),
 IF(AND(NOT(OR($A18="Annual Leave",$A19="Annual Leave")),$A18="Off day"),$I18,
  MAX(0,$I18-$V18)
  ))))+W18</f>
        <v/>
      </c>
      <c r="O18" s="33">
        <f>IF(AND(OR($A18="Holiday",$A19="Holiday"),
        ISNUMBER(MATCH(TRIM($B18),{"Phagwah","Good Friday","Easter Monday","Labour Day","Christmas","Eid ul Azha","Romans-2","Globe-12","Neptune P1"},0))),
   $I18,0)</f>
        <v/>
      </c>
      <c r="P18" s="33">
        <f>IF(OR($O$7="Canteen",$O$7="Head Office"),0,IF($I18&lt;=0,0,IF(OR(OR(TRIM($J18)="Hebrews",TRIM($J18)="Romans",TRIM($J18)="Romans-2",TRIM($J18)="Globe",TRIM($J18)="Globe-12",TRIM($J18)="Neptune P1"),AND($I19&gt;0,OR(TRIM($J19)="Hebrews",TRIM($J19)="Romans",TRIM($J19)="Romans-2",TRIM($J19)="Globe",TRIM($J19)="Globe-12",TRIM($J19)="Neptune P1"))),1,0)))</f>
        <v/>
      </c>
      <c r="Q18" s="34" t="n"/>
      <c r="R18" s="33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IF($I18&gt;0,1,0),
      0
   ),
0))</f>
        <v/>
      </c>
      <c r="S18" s="33">
        <f>IF(OR($A18="Annual Leave",$A19="Annual Leave"),IF($A18="Annual Leave",8,0),0)</f>
        <v/>
      </c>
      <c r="T18" s="35" t="n"/>
      <c r="U18" s="144">
        <f>MAX(0,40-Y18)</f>
        <v/>
      </c>
      <c r="V18" s="351">
        <f>IF(OR($C18="",$D18=""),0,
 IF(OR($A18="Holiday",$A19="Holiday"),0,
 IF(AND(NOT(OR($A18="Annual Leave",$A19="Annual Leave")),$A18="Off day"),0,
  IF($I18+$I19&gt;=8,IF($I18&gt;=8,8,$I18),$I18)
  )))</f>
        <v/>
      </c>
      <c r="W18" s="351">
        <f>MAX(0,V18-U18)</f>
        <v/>
      </c>
      <c r="X18" s="351">
        <f>IF(C18="","",C18-WEEKDAY(C18,1)+1)</f>
        <v/>
      </c>
      <c r="Y18" s="351">
        <f>SUMPRODUCT(($X$14:$X17=X18)*(($V$14:$V17)+($O$14:$O17)))+IF(X18=X14,$L$11,0)</f>
        <v/>
      </c>
      <c r="Z18" s="351" t="n"/>
      <c r="AA18" s="351" t="n"/>
      <c r="AB18" s="351" t="n"/>
      <c r="AC18" s="351" t="n"/>
      <c r="AD18" s="351" t="n"/>
      <c r="AE18" s="351" t="n"/>
      <c r="AF18" s="351" t="n"/>
    </row>
    <row r="19" ht="24" customHeight="1" s="348" thickBot="1">
      <c r="A19" s="159" t="inlineStr">
        <is>
          <t>On Day</t>
        </is>
      </c>
      <c r="B19" s="281" t="n"/>
      <c r="C19" s="93">
        <f>C18</f>
        <v/>
      </c>
      <c r="D19" s="36" t="n"/>
      <c r="E19" s="163">
        <f>IF(D19="", "",
 IF(D19=TIME(0,0,0), 0,
 IF(AND(D19&gt;=TIME(0,0,1), D19&lt;=TIME(2,0,0)), TIME(7,0,0),
 IF(AND(D19&gt;=TIME(6,0,0), D19&lt;=TIME(8,0,0)), TIME(12,0,0),
 IF(AND(D19&gt;TIME(8,0,0), D19&lt;=TIME(13,59,0)), TIME(15,0,0),
 IF(AND(D19&gt;=TIME(14,0,0), D19&lt;=TIME(17,59,0)), TIME(21,0,0),
 IF(AND(D19&gt;=TIME(18,0,0), D19&lt;=TIME(21,59,0)), TIME(0,0,0),
 IF(AND(D19&gt;=TIME(22,0,0), D19&lt;=TIME(23,59,59)), TIME(7,0,0), ""))))))))</f>
        <v/>
      </c>
      <c r="F19" s="164" t="n"/>
      <c r="G19" s="163">
        <f>IF(AND(D19&gt;=TIME(6,0,0),D19&lt;=TIME(8,0,0)),E19,"")</f>
        <v/>
      </c>
      <c r="H19" s="36" t="n"/>
      <c r="I19" s="37">
        <f>ROUND(IF(OR(D19="",E19="",E19=0),0,IF(H19="",MOD(E19-D19,1)*24,MOD(H19-D19,1)*24)),2)</f>
        <v/>
      </c>
      <c r="J19" s="162" t="n"/>
      <c r="K19" s="282" t="n"/>
      <c r="L19" s="271" t="n"/>
      <c r="M19" s="283">
        <f>MAX(0,V19-W19)</f>
        <v/>
      </c>
      <c r="N19" s="38">
        <f>(IF(OR($C19="",$D19=""),0,
 IF(OR($A18="Holiday",$A19="Holiday"),
    IF(ISNUMBER(MATCH(TRIM($B19),{"Phagwah","Good Friday","Easter Monday","Labour Day","Christmas","Eid ul Azha","Romans-2","Globe-12","Neptune P1"},0)),0,$I19),
 IF(AND(NOT(OR($A18="Annual Leave",$A19="Annual Leave")),$A19="Off day"),$I19,
  MAX(0,$I19-$V19)
  ))))+W19</f>
        <v/>
      </c>
      <c r="O19" s="38">
        <f>IF(AND(OR($A18="Holiday",$A19="Holiday"),
        ISNUMBER(MATCH(TRIM($B19),{"Phagwah","Good Friday","Easter Monday","Labour Day","Christmas","Eid ul Azha","Romans-2","Globe-12","Neptune P1"},0))),
   $I19,0)</f>
        <v/>
      </c>
      <c r="P19" s="38">
        <f>IF(OR($O$7="Canteen",$O$7="Head Office"),0,IF($I19&lt;=0,0,IF(AND($I18&lt;=0,OR(TRIM($J19)="Hebrews",TRIM($J19)="Romans",TRIM($J19)="Romans-2",TRIM($J19)="Globe",TRIM($J19)="Globe-12",TRIM($J19)="Neptune P1")),1,0)))</f>
        <v/>
      </c>
      <c r="Q19" s="39" t="n"/>
      <c r="R19" s="38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IF(AND($I18=0,$I19&gt;0),1,0),
      0
   ),
0))</f>
        <v/>
      </c>
      <c r="S19" s="38">
        <f>IF(OR($A18="Annual Leave",$A19="Annual Leave"),IF(AND($A18&lt;&gt;"Annual Leave",$A19="Annual Leave"),8,0),0)</f>
        <v/>
      </c>
      <c r="T19" s="40" t="n"/>
      <c r="U19" s="144">
        <f>MAX(0,40-Y19)</f>
        <v/>
      </c>
      <c r="V19" s="351">
        <f>IF(OR($C19="",$D19=""),0,
 IF(OR($A18="Holiday",$A19="Holiday"),0,
 IF(AND(NOT(OR($A18="Annual Leave",$A19="Annual Leave")),$A19="Off day"),0,
  IF($I18+$I19&gt;=8,IF($I18&gt;=8,0,8-$I18),$I19)
  )))</f>
        <v/>
      </c>
      <c r="W19" s="351">
        <f>MAX(0,V19-U19)</f>
        <v/>
      </c>
      <c r="X19" s="351">
        <f>IF(C19="","",C19-WEEKDAY(C19,1)+1)</f>
        <v/>
      </c>
      <c r="Y19" s="351">
        <f>SUMPRODUCT(($X$14:$X18=X19)*(($V$14:$V18)+($O$14:$O18)))+IF(X19=X14,$L$11,0)</f>
        <v/>
      </c>
      <c r="Z19" s="351" t="n"/>
      <c r="AA19" s="351" t="n"/>
      <c r="AB19" s="351" t="n"/>
      <c r="AC19" s="351" t="n"/>
      <c r="AD19" s="351" t="n"/>
      <c r="AE19" s="351" t="n"/>
      <c r="AF19" s="351" t="n"/>
    </row>
    <row r="20" ht="24" customHeight="1" s="348" thickBot="1">
      <c r="A20" s="165" t="inlineStr">
        <is>
          <t>On Day</t>
        </is>
      </c>
      <c r="B20" s="284" t="n"/>
      <c r="C20" s="94">
        <f>C18+1</f>
        <v/>
      </c>
      <c r="D20" s="41" t="n"/>
      <c r="E20" s="166">
        <f>IF(D20="", "",
 IF(D20=TIME(0,0,0), 0,
 IF(AND(D20&gt;=TIME(0,0,1), D20&lt;=TIME(2,0,0)), TIME(7,0,0),
 IF(AND(D20&gt;=TIME(6,0,0), D20&lt;=TIME(8,0,0)), TIME(12,0,0),
 IF(AND(D20&gt;TIME(8,0,0), D20&lt;=TIME(13,59,0)), TIME(15,0,0),
 IF(AND(D20&gt;=TIME(14,0,0), D20&lt;=TIME(17,59,0)), TIME(21,0,0),
 IF(AND(D20&gt;=TIME(18,0,0), D20&lt;=TIME(21,59,0)), TIME(0,0,0),
 IF(AND(D20&gt;=TIME(22,0,0), D20&lt;=TIME(23,59,59)), TIME(7,0,0), ""))))))))</f>
        <v/>
      </c>
      <c r="F20" s="167" t="n"/>
      <c r="G20" s="166">
        <f>IF(AND(D20&gt;=TIME(6,0,0),D20&lt;=TIME(8,0,0)),E20,"")</f>
        <v/>
      </c>
      <c r="H20" s="41" t="n"/>
      <c r="I20" s="95">
        <f>ROUND(IF(OR(D20="",E20="",E20=0),0,IF(H20="",MOD(E20-D20,1)*24,MOD(H20-D20,1)*24)),2)</f>
        <v/>
      </c>
      <c r="J20" s="168" t="n"/>
      <c r="K20" s="285" t="n"/>
      <c r="L20" s="271" t="n"/>
      <c r="M20" s="286">
        <f>MAX(0,V20-W20)</f>
        <v/>
      </c>
      <c r="N20" s="42">
        <f>(IF(OR($C20="",$D20=""),0,
 IF(OR($A20="Holiday",$A21="Holiday"),
    IF(ISNUMBER(MATCH(TRIM($B20),{"Phagwah","Good Friday","Easter Monday","Labour Day","Christmas","Eid ul Azha","Romans-2","Globe-12","Neptune P1"},0)),0,$I20),
 IF(AND(NOT(OR($A20="Annual Leave",$A21="Annual Leave")),$A20="Off day"),$I20,
  MAX(0,$I20-$V20)
  ))))+W20</f>
        <v/>
      </c>
      <c r="O20" s="42">
        <f>IF(AND(OR($A20="Holiday",$A21="Holiday"),
        ISNUMBER(MATCH(TRIM($B20),{"Phagwah","Good Friday","Easter Monday","Labour Day","Christmas","Eid ul Azha","Romans-2","Globe-12","Neptune P1"},0))),
   $I20,0)</f>
        <v/>
      </c>
      <c r="P20" s="42">
        <f>IF(OR($O$7="Canteen",$O$7="Head Office"),0,IF($I20&lt;=0,0,IF(OR(OR(TRIM($J20)="Hebrews",TRIM($J20)="Romans",TRIM($J20)="Romans-2",TRIM($J20)="Globe",TRIM($J20)="Globe-12",TRIM($J20)="Neptune P1"),AND($I21&gt;0,OR(TRIM($J21)="Hebrews",TRIM($J21)="Romans",TRIM($J21)="Romans-2",TRIM($J21)="Globe",TRIM($J21)="Globe-12",TRIM($J21)="Neptune P1"))),1,0)))</f>
        <v/>
      </c>
      <c r="Q20" s="43" t="n"/>
      <c r="R20" s="42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IF($I20&gt;0,1,0),
      0
   ),
0))</f>
        <v/>
      </c>
      <c r="S20" s="42">
        <f>IF(OR($A20="Annual Leave",$A21="Annual Leave"),IF($A20="Annual Leave",8,0),0)</f>
        <v/>
      </c>
      <c r="T20" s="96" t="n"/>
      <c r="U20" s="144">
        <f>MAX(0,40-Y20)</f>
        <v/>
      </c>
      <c r="V20" s="351">
        <f>IF(OR($C20="",$D20=""),0,
 IF(OR($A20="Holiday",$A21="Holiday"),0,
 IF(AND(NOT(OR($A20="Annual Leave",$A21="Annual Leave")),$A20="Off day"),0,
  IF($I20+$I21&gt;=8,IF($I20&gt;=8,8,$I20),$I20)
  )))</f>
        <v/>
      </c>
      <c r="W20" s="351">
        <f>MAX(0,V20-U20)</f>
        <v/>
      </c>
      <c r="X20" s="351">
        <f>IF(C20="","",C20-WEEKDAY(C20,1)+1)</f>
        <v/>
      </c>
      <c r="Y20" s="351">
        <f>SUMPRODUCT(($X$14:$X19=X20)*(($V$14:$V19)+($O$14:$O19)))+IF(X20=X14,$L$11,0)</f>
        <v/>
      </c>
      <c r="Z20" s="351" t="n"/>
      <c r="AA20" s="351" t="n"/>
      <c r="AB20" s="351" t="n"/>
      <c r="AC20" s="351" t="n"/>
      <c r="AD20" s="351" t="n"/>
      <c r="AE20" s="351" t="n"/>
      <c r="AF20" s="351" t="n"/>
    </row>
    <row r="21" ht="24" customHeight="1" s="348" thickBot="1">
      <c r="A21" s="165" t="inlineStr">
        <is>
          <t>On Day</t>
        </is>
      </c>
      <c r="B21" s="284" t="n"/>
      <c r="C21" s="94">
        <f>C20</f>
        <v/>
      </c>
      <c r="D21" s="287" t="n"/>
      <c r="E21" s="288">
        <f>IF(D21="", "",
 IF(D21=TIME(0,0,0), 0,
 IF(AND(D21&gt;=TIME(0,0,1), D21&lt;=TIME(2,0,0)), TIME(7,0,0),
 IF(AND(D21&gt;=TIME(6,0,0), D21&lt;=TIME(8,0,0)), TIME(12,0,0),
 IF(AND(D21&gt;TIME(8,0,0), D21&lt;=TIME(13,59,0)), TIME(15,0,0),
 IF(AND(D21&gt;=TIME(14,0,0), D21&lt;=TIME(17,59,0)), TIME(21,0,0),
 IF(AND(D21&gt;=TIME(18,0,0), D21&lt;=TIME(21,59,0)), TIME(0,0,0),
 IF(AND(D21&gt;=TIME(22,0,0), D21&lt;=TIME(23,59,59)), TIME(7,0,0), ""))))))))</f>
        <v/>
      </c>
      <c r="F21" s="167" t="n"/>
      <c r="G21" s="288">
        <f>IF(AND(D21&gt;=TIME(6,0,0),D21&lt;=TIME(8,0,0)),E21,"")</f>
        <v/>
      </c>
      <c r="H21" s="287" t="n"/>
      <c r="I21" s="95">
        <f>ROUND(IF(OR(D21="",E21="",E21=0),0,IF(H21="",MOD(E21-D21,1)*24,MOD(H21-D21,1)*24)),2)</f>
        <v/>
      </c>
      <c r="J21" s="169" t="n"/>
      <c r="K21" s="285" t="n"/>
      <c r="L21" s="271" t="n"/>
      <c r="M21" s="286">
        <f>MAX(0,V21-W21)</f>
        <v/>
      </c>
      <c r="N21" s="289">
        <f>(IF(OR($C21="",$D21=""),0,
 IF(OR($A20="Holiday",$A21="Holiday"),
    IF(ISNUMBER(MATCH(TRIM($B21),{"Phagwah","Good Friday","Easter Monday","Labour Day","Christmas","Eid ul Azha","Romans-2","Globe-12","Neptune P1"},0)),0,$I21),
 IF(AND(NOT(OR($A20="Annual Leave",$A21="Annual Leave")),$A21="Off day"),$I21,
  MAX(0,$I21-$V21)
  ))))+W21</f>
        <v/>
      </c>
      <c r="O21" s="289">
        <f>IF(AND(OR($A20="Holiday",$A21="Holiday"),
        ISNUMBER(MATCH(TRIM($B21),{"Phagwah","Good Friday","Easter Monday","Labour Day","Christmas","Eid ul Azha","Romans-2","Globe-12","Neptune P1"},0))),
   $I21,0)</f>
        <v/>
      </c>
      <c r="P21" s="289">
        <f>IF(OR($O$7="Canteen",$O$7="Head Office"),0,IF($I21&lt;=0,0,IF(AND($I20&lt;=0,OR(TRIM($J21)="Hebrews",TRIM($J21)="Romans",TRIM($J21)="Romans-2",TRIM($J21)="Globe",TRIM($J21)="Globe-12",TRIM($J21)="Neptune P1")),1,0)))</f>
        <v/>
      </c>
      <c r="Q21" s="290" t="n"/>
      <c r="R21" s="289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IF(AND($I20=0,$I21&gt;0),1,0),
      0
   ),
0))</f>
        <v/>
      </c>
      <c r="S21" s="289">
        <f>IF(OR($A20="Annual Leave",$A21="Annual Leave"),IF(AND($A20&lt;&gt;"Annual Leave",$A21="Annual Leave"),8,0),0)</f>
        <v/>
      </c>
      <c r="T21" s="291" t="n"/>
      <c r="U21" s="144">
        <f>MAX(0,40-Y21)</f>
        <v/>
      </c>
      <c r="V21" s="351">
        <f>IF(OR($C21="",$D21=""),0,
 IF(OR($A20="Holiday",$A21="Holiday"),0,
 IF(AND(NOT(OR($A20="Annual Leave",$A21="Annual Leave")),$A21="Off day"),0,
  IF($I20+$I21&gt;=8,IF($I20&gt;=8,0,8-$I20),$I21)
  )))</f>
        <v/>
      </c>
      <c r="W21" s="351">
        <f>MAX(0,V21-U21)</f>
        <v/>
      </c>
      <c r="X21" s="351">
        <f>IF(C21="","",C21-WEEKDAY(C21,1)+1)</f>
        <v/>
      </c>
      <c r="Y21" s="351">
        <f>SUMPRODUCT(($X$14:$X20=X21)*(($V$14:$V20)+($O$14:$O20)))+IF(X21=X14,$L$11,0)</f>
        <v/>
      </c>
      <c r="Z21" s="351" t="n"/>
      <c r="AA21" s="351" t="n"/>
      <c r="AB21" s="351" t="n"/>
      <c r="AC21" s="351" t="n"/>
      <c r="AD21" s="351" t="n"/>
      <c r="AE21" s="351" t="n"/>
      <c r="AF21" s="351" t="n"/>
    </row>
    <row r="22" ht="24" customHeight="1" s="348" thickBot="1">
      <c r="A22" s="170" t="inlineStr">
        <is>
          <t>On Day</t>
        </is>
      </c>
      <c r="B22" s="292" t="n"/>
      <c r="C22" s="97">
        <f>C20+1</f>
        <v/>
      </c>
      <c r="D22" s="44" t="n"/>
      <c r="E22" s="171">
        <f>IF(D22="", "",
 IF(D22=TIME(0,0,0), 0,
 IF(AND(D22&gt;=TIME(0,0,1), D22&lt;=TIME(2,0,0)), TIME(7,0,0),
 IF(AND(D22&gt;=TIME(6,0,0), D22&lt;=TIME(8,0,0)), TIME(12,0,0),
 IF(AND(D22&gt;TIME(8,0,0), D22&lt;=TIME(13,59,0)), TIME(15,0,0),
 IF(AND(D22&gt;=TIME(14,0,0), D22&lt;=TIME(17,59,0)), TIME(21,0,0),
 IF(AND(D22&gt;=TIME(18,0,0), D22&lt;=TIME(21,59,0)), TIME(0,0,0),
 IF(AND(D22&gt;=TIME(22,0,0), D22&lt;=TIME(23,59,59)), TIME(7,0,0), ""))))))))</f>
        <v/>
      </c>
      <c r="F22" s="172" t="n"/>
      <c r="G22" s="171">
        <f>IF(AND(D22&gt;=TIME(6,0,0),D22&lt;=TIME(8,0,0)),E22,"")</f>
        <v/>
      </c>
      <c r="H22" s="44" t="n"/>
      <c r="I22" s="45">
        <f>ROUND(IF(OR(D22="",E22="",E22=0),0,IF(H22="",MOD(E22-D22,1)*24,MOD(H22-D22,1)*24)),2)</f>
        <v/>
      </c>
      <c r="J22" s="173" t="n"/>
      <c r="K22" s="293" t="n"/>
      <c r="L22" s="271" t="n"/>
      <c r="M22" s="294">
        <f>MAX(0,V22-W22)</f>
        <v/>
      </c>
      <c r="N22" s="46">
        <f>(IF(OR($C22="",$D22=""),0,
 IF(OR($A22="Holiday",$A23="Holiday"),
    IF(ISNUMBER(MATCH(TRIM($B22),{"Phagwah","Good Friday","Easter Monday","Labour Day","Christmas","Eid ul Azha","Romans-2","Globe-12","Neptune P1"},0)),0,$I22),
 IF(AND(NOT(OR($A22="Annual Leave",$A23="Annual Leave")),$A22="Off day"),$I22,
  MAX(0,$I22-$V22)
  ))))+W22</f>
        <v/>
      </c>
      <c r="O22" s="46">
        <f>IF(AND(OR($A22="Holiday",$A23="Holiday"),
        ISNUMBER(MATCH(TRIM($B22),{"Phagwah","Good Friday","Easter Monday","Labour Day","Christmas","Eid ul Azha","Romans-2","Globe-12","Neptune P1"},0))),
   $I22,0)</f>
        <v/>
      </c>
      <c r="P22" s="46">
        <f>IF(OR($O$7="Canteen",$O$7="Head Office"),0,IF($I22&lt;=0,0,IF(OR(OR(TRIM($J22)="Hebrews",TRIM($J22)="Romans",TRIM($J22)="Romans-2",TRIM($J22)="Globe",TRIM($J22)="Globe-12",TRIM($J22)="Neptune P1"),AND($I23&gt;0,OR(TRIM($J23)="Hebrews",TRIM($J23)="Romans",TRIM($J23)="Romans-2",TRIM($J23)="Globe",TRIM($J23)="Globe-12",TRIM($J23)="Neptune P1"))),1,0)))</f>
        <v/>
      </c>
      <c r="Q22" s="47" t="n"/>
      <c r="R22" s="46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IF($I22&gt;0,1,0),
      0
   ),
0))</f>
        <v/>
      </c>
      <c r="S22" s="46">
        <f>IF(OR($A22="Annual Leave",$A23="Annual Leave"),IF($A22="Annual Leave",8,0),0)</f>
        <v/>
      </c>
      <c r="T22" s="48" t="n"/>
      <c r="U22" s="144">
        <f>MAX(0,40-Y22)</f>
        <v/>
      </c>
      <c r="V22" s="351">
        <f>IF(OR($C22="",$D22=""),0,
 IF(OR($A22="Holiday",$A23="Holiday"),0,
 IF(AND(NOT(OR($A22="Annual Leave",$A23="Annual Leave")),$A22="Off day"),0,
  IF($I22+$I23&gt;=8,IF($I22&gt;=8,8,$I22),$I22)
  )))</f>
        <v/>
      </c>
      <c r="W22" s="351">
        <f>MAX(0,V22-U22)</f>
        <v/>
      </c>
      <c r="X22" s="351">
        <f>IF(C22="","",C22-WEEKDAY(C22,1)+1)</f>
        <v/>
      </c>
      <c r="Y22" s="351">
        <f>SUMPRODUCT(($X$14:$X21=X22)*(($V$14:$V21)+($O$14:$O21)))+IF(X22=X14,$L$11,0)</f>
        <v/>
      </c>
      <c r="Z22" s="351" t="n"/>
      <c r="AA22" s="351" t="n"/>
      <c r="AB22" s="351" t="n"/>
      <c r="AC22" s="351" t="n"/>
      <c r="AD22" s="351" t="n"/>
      <c r="AE22" s="351" t="n"/>
      <c r="AF22" s="351" t="n"/>
    </row>
    <row r="23" ht="24" customHeight="1" s="348" thickBot="1">
      <c r="A23" s="170" t="inlineStr">
        <is>
          <t>On Day</t>
        </is>
      </c>
      <c r="B23" s="292" t="n"/>
      <c r="C23" s="98">
        <f>C22</f>
        <v/>
      </c>
      <c r="D23" s="49" t="n"/>
      <c r="E23" s="174">
        <f>IF(D23="", "",
 IF(D23=TIME(0,0,0), 0,
 IF(AND(D23&gt;=TIME(0,0,1), D23&lt;=TIME(2,0,0)), TIME(7,0,0),
 IF(AND(D23&gt;=TIME(6,0,0), D23&lt;=TIME(8,0,0)), TIME(12,0,0),
 IF(AND(D23&gt;TIME(8,0,0), D23&lt;=TIME(13,59,0)), TIME(15,0,0),
 IF(AND(D23&gt;=TIME(14,0,0), D23&lt;=TIME(17,59,0)), TIME(21,0,0),
 IF(AND(D23&gt;=TIME(18,0,0), D23&lt;=TIME(21,59,0)), TIME(0,0,0),
 IF(AND(D23&gt;=TIME(22,0,0), D23&lt;=TIME(23,59,59)), TIME(7,0,0), ""))))))))</f>
        <v/>
      </c>
      <c r="F23" s="175" t="n"/>
      <c r="G23" s="174">
        <f>IF(AND(D23&gt;=TIME(6,0,0),D23&lt;=TIME(8,0,0)),E23,"")</f>
        <v/>
      </c>
      <c r="H23" s="49" t="n"/>
      <c r="I23" s="50">
        <f>ROUND(IF(OR(D23="",E23="",E23=0),0,IF(H23="",MOD(E23-D23,1)*24,MOD(H23-D23,1)*24)),2)</f>
        <v/>
      </c>
      <c r="J23" s="173" t="n"/>
      <c r="K23" s="293" t="n"/>
      <c r="L23" s="271" t="n"/>
      <c r="M23" s="294">
        <f>MAX(0,V23-W23)</f>
        <v/>
      </c>
      <c r="N23" s="51">
        <f>(IF(OR($C23="",$D23=""),0,
 IF(OR($A22="Holiday",$A23="Holiday"),
    IF(ISNUMBER(MATCH(TRIM($B23),{"Phagwah","Good Friday","Easter Monday","Labour Day","Christmas","Eid ul Azha","Romans-2","Globe-12","Neptune P1"},0)),0,$I23),
 IF(AND(NOT(OR($A22="Annual Leave",$A23="Annual Leave")),$A23="Off day"),$I23,
  MAX(0,$I23-$V23)
  ))))+W23</f>
        <v/>
      </c>
      <c r="O23" s="51">
        <f>IF(AND(OR($A22="Holiday",$A23="Holiday"),
        ISNUMBER(MATCH(TRIM($B23),{"Phagwah","Good Friday","Easter Monday","Labour Day","Christmas","Eid ul Azha","Romans-2","Globe-12","Neptune P1"},0))),
   $I23,0)</f>
        <v/>
      </c>
      <c r="P23" s="51">
        <f>IF(OR($O$7="Canteen",$O$7="Head Office"),0,IF($I23&lt;=0,0,IF(AND($I22&lt;=0,OR(TRIM($J23)="Hebrews",TRIM($J23)="Romans",TRIM($J23)="Romans-2",TRIM($J23)="Globe",TRIM($J23)="Globe-12",TRIM($J23)="Neptune P1")),1,0)))</f>
        <v/>
      </c>
      <c r="Q23" s="52" t="n"/>
      <c r="R23" s="51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IF(AND($I22=0,$I23&gt;0),1,0),
      0
   ),
0))</f>
        <v/>
      </c>
      <c r="S23" s="51">
        <f>IF(OR($A22="Annual Leave",$A23="Annual Leave"),IF(AND($A22&lt;&gt;"Annual Leave",$A23="Annual Leave"),8,0),0)</f>
        <v/>
      </c>
      <c r="T23" s="53" t="n"/>
      <c r="U23" s="144">
        <f>MAX(0,40-Y23)</f>
        <v/>
      </c>
      <c r="V23" s="351">
        <f>IF(OR($C23="",$D23=""),0,
 IF(OR($A22="Holiday",$A23="Holiday"),0,
 IF(AND(NOT(OR($A22="Annual Leave",$A23="Annual Leave")),$A23="Off day"),0,
  IF($I22+$I23&gt;=8,IF($I22&gt;=8,0,8-$I22),$I23)
  )))</f>
        <v/>
      </c>
      <c r="W23" s="351">
        <f>MAX(0,V23-U23)</f>
        <v/>
      </c>
      <c r="X23" s="351">
        <f>IF(C23="","",C23-WEEKDAY(C23,1)+1)</f>
        <v/>
      </c>
      <c r="Y23" s="351">
        <f>SUMPRODUCT(($X$14:$X22=X23)*(($V$14:$V22)+($O$14:$O22)))+IF(X23=X14,$L$11,0)</f>
        <v/>
      </c>
      <c r="Z23" s="351" t="n"/>
      <c r="AA23" s="351" t="n"/>
      <c r="AB23" s="351" t="n"/>
      <c r="AC23" s="351" t="n"/>
      <c r="AD23" s="351" t="n"/>
      <c r="AE23" s="351" t="n"/>
      <c r="AF23" s="351" t="n"/>
    </row>
    <row r="24" ht="24" customHeight="1" s="348" thickBot="1">
      <c r="A24" s="154" t="inlineStr">
        <is>
          <t>On Day</t>
        </is>
      </c>
      <c r="B24" s="273" t="n"/>
      <c r="C24" s="90">
        <f>C22+1</f>
        <v/>
      </c>
      <c r="D24" s="8" t="n"/>
      <c r="E24" s="155">
        <f>IF(D24="", "",
 IF(D24=TIME(0,0,0), 0,
 IF(AND(D24&gt;=TIME(0,0,1), D24&lt;=TIME(2,0,0)), TIME(7,0,0),
 IF(AND(D24&gt;=TIME(6,0,0), D24&lt;=TIME(8,0,0)), TIME(12,0,0),
 IF(AND(D24&gt;TIME(8,0,0), D24&lt;=TIME(13,59,0)), TIME(15,0,0),
 IF(AND(D24&gt;=TIME(14,0,0), D24&lt;=TIME(17,59,0)), TIME(21,0,0),
 IF(AND(D24&gt;=TIME(18,0,0), D24&lt;=TIME(21,59,0)), TIME(0,0,0),
 IF(AND(D24&gt;=TIME(22,0,0), D24&lt;=TIME(23,59,59)), TIME(7,0,0), ""))))))))</f>
        <v/>
      </c>
      <c r="F24" s="156" t="n"/>
      <c r="G24" s="155">
        <f>IF(AND(D24&gt;=TIME(6,0,0),D24&lt;=TIME(8,0,0)),E24,"")</f>
        <v/>
      </c>
      <c r="H24" s="8" t="n"/>
      <c r="I24" s="30">
        <f>ROUND(IF(OR(D24="",E24="",E24=0),0,IF(H24="",MOD(E24-D24,1)*24,MOD(H24-D24,1)*24)),2)</f>
        <v/>
      </c>
      <c r="J24" s="157" t="n"/>
      <c r="K24" s="274" t="n"/>
      <c r="L24" s="271" t="n"/>
      <c r="M24" s="275">
        <f>MAX(0,V24-W24)</f>
        <v/>
      </c>
      <c r="N24" s="9">
        <f>(IF(OR($C24="",$D24=""),0,
 IF(OR($A24="Holiday",$A25="Holiday"),
    IF(ISNUMBER(MATCH(TRIM($B24),{"Phagwah","Good Friday","Easter Monday","Labour Day","Christmas","Eid ul Azha","Romans-2","Globe-12","Neptune P1"},0)),0,$I24),
 IF(AND(NOT(OR($A24="Annual Leave",$A25="Annual Leave")),$A24="Off day"),$I24,
  MAX(0,$I24-$V24)
  ))))+W24</f>
        <v/>
      </c>
      <c r="O24" s="9">
        <f>IF(AND(OR($A24="Holiday",$A25="Holiday"),
        ISNUMBER(MATCH(TRIM($B24),{"Phagwah","Good Friday","Easter Monday","Labour Day","Christmas","Eid ul Azha","Romans-2","Globe-12","Neptune P1"},0))),
   $I24,0)</f>
        <v/>
      </c>
      <c r="P24" s="9">
        <f>IF(OR($O$7="Canteen",$O$7="Head Office"),0,IF($I24&lt;=0,0,IF(OR(OR(TRIM($J24)="Hebrews",TRIM($J24)="Romans",TRIM($J24)="Romans-2",TRIM($J24)="Globe",TRIM($J24)="Globe-12",TRIM($J24)="Neptune P1"),AND($I25&gt;0,OR(TRIM($J25)="Hebrews",TRIM($J25)="Romans",TRIM($J25)="Romans-2",TRIM($J25)="Globe",TRIM($J25)="Globe-12",TRIM($J25)="Neptune P1"))),1,0)))</f>
        <v/>
      </c>
      <c r="Q24" s="10" t="n"/>
      <c r="R24" s="9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IF($I24&gt;0,1,0),
      0
   ),
0))</f>
        <v/>
      </c>
      <c r="S24" s="9">
        <f>IF(OR($A24="Annual Leave",$A25="Annual Leave"),IF($A24="Annual Leave",8,0),0)</f>
        <v/>
      </c>
      <c r="T24" s="91" t="n"/>
      <c r="U24" s="144">
        <f>MAX(0,40-Y24)</f>
        <v/>
      </c>
      <c r="V24" s="351">
        <f>IF(OR($C24="",$D24=""),0,
 IF(OR($A24="Holiday",$A25="Holiday"),0,
 IF(AND(NOT(OR($A24="Annual Leave",$A25="Annual Leave")),$A24="Off day"),0,
  IF($I24+$I25&gt;=8,IF($I24&gt;=8,8,$I24),$I24)
  )))</f>
        <v/>
      </c>
      <c r="W24" s="351">
        <f>MAX(0,V24-U24)</f>
        <v/>
      </c>
      <c r="X24" s="351">
        <f>IF(C24="","",C24-WEEKDAY(C24,1)+1)</f>
        <v/>
      </c>
      <c r="Y24" s="351">
        <f>SUMPRODUCT(($X$14:$X23=X24)*(($V$14:$V23)+($O$14:$O23)))+IF(X24=X14,$L$11,0)</f>
        <v/>
      </c>
      <c r="Z24" s="351" t="n"/>
      <c r="AA24" s="351" t="n"/>
      <c r="AB24" s="351" t="n"/>
      <c r="AC24" s="351" t="n"/>
      <c r="AD24" s="351" t="n"/>
      <c r="AE24" s="351" t="n"/>
      <c r="AF24" s="351" t="n"/>
    </row>
    <row r="25" ht="24" customHeight="1" s="348" thickBot="1">
      <c r="A25" s="154" t="inlineStr">
        <is>
          <t>On Day</t>
        </is>
      </c>
      <c r="B25" s="273" t="n"/>
      <c r="C25" s="90">
        <f>C24</f>
        <v/>
      </c>
      <c r="D25" s="276" t="n"/>
      <c r="E25" s="277">
        <f>IF(D25="", "",
 IF(D25=TIME(0,0,0), 0,
 IF(AND(D25&gt;=TIME(0,0,1), D25&lt;=TIME(2,0,0)), TIME(7,0,0),
 IF(AND(D25&gt;=TIME(6,0,0), D25&lt;=TIME(8,0,0)), TIME(12,0,0),
 IF(AND(D25&gt;TIME(8,0,0), D25&lt;=TIME(13,59,0)), TIME(15,0,0),
 IF(AND(D25&gt;=TIME(14,0,0), D25&lt;=TIME(17,59,0)), TIME(21,0,0),
 IF(AND(D25&gt;=TIME(18,0,0), D25&lt;=TIME(21,59,0)), TIME(0,0,0),
 IF(AND(D25&gt;=TIME(22,0,0), D25&lt;=TIME(23,59,59)), TIME(7,0,0), ""))))))))</f>
        <v/>
      </c>
      <c r="F25" s="156" t="n"/>
      <c r="G25" s="277">
        <f>IF(AND(D25&gt;=TIME(6,0,0),D25&lt;=TIME(8,0,0)),E25,"")</f>
        <v/>
      </c>
      <c r="H25" s="276" t="n"/>
      <c r="I25" s="30">
        <f>ROUND(IF(OR(D25="",E25="",E25=0),0,IF(H25="",MOD(E25-D25,1)*24,MOD(H25-D25,1)*24)),2)</f>
        <v/>
      </c>
      <c r="J25" s="158" t="n"/>
      <c r="K25" s="274" t="n"/>
      <c r="L25" s="271" t="n"/>
      <c r="M25" s="275">
        <f>MAX(0,V25-W25)</f>
        <v/>
      </c>
      <c r="N25" s="278">
        <f>(IF(OR($C25="",$D25=""),0,
 IF(OR($A24="Holiday",$A25="Holiday"),
    IF(ISNUMBER(MATCH(TRIM($B25),{"Phagwah","Good Friday","Easter Monday","Labour Day","Christmas","Eid ul Azha","Romans-2","Globe-12","Neptune P1"},0)),0,$I25),
 IF(AND(NOT(OR($A24="Annual Leave",$A25="Annual Leave")),$A25="Off day"),$I25,
  MAX(0,$I25-$V25)
  ))))+W25</f>
        <v/>
      </c>
      <c r="O25" s="278">
        <f>IF(AND(OR($A24="Holiday",$A25="Holiday"),
        ISNUMBER(MATCH(TRIM($B25),{"Phagwah","Good Friday","Easter Monday","Labour Day","Christmas","Eid ul Azha","Romans-2","Globe-12","Neptune P1"},0))),
   $I25,0)</f>
        <v/>
      </c>
      <c r="P25" s="278">
        <f>IF(OR($O$7="Canteen",$O$7="Head Office"),0,IF($I25&lt;=0,0,IF(AND($I24&lt;=0,OR(TRIM($J25)="Hebrews",TRIM($J25)="Romans",TRIM($J25)="Romans-2",TRIM($J25)="Globe",TRIM($J25)="Globe-12",TRIM($J25)="Neptune P1")),1,0)))</f>
        <v/>
      </c>
      <c r="Q25" s="279" t="n"/>
      <c r="R25" s="278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IF(AND($I24=0,$I25&gt;0),1,0),
      0
   ),
0))</f>
        <v/>
      </c>
      <c r="S25" s="278">
        <f>IF(OR($A24="Annual Leave",$A25="Annual Leave"),IF(AND($A24&lt;&gt;"Annual Leave",$A25="Annual Leave"),8,0),0)</f>
        <v/>
      </c>
      <c r="T25" s="280" t="n"/>
      <c r="U25" s="144">
        <f>MAX(0,40-Y25)</f>
        <v/>
      </c>
      <c r="V25" s="351">
        <f>IF(OR($C25="",$D25=""),0,
 IF(OR($A24="Holiday",$A25="Holiday"),0,
 IF(AND(NOT(OR($A24="Annual Leave",$A25="Annual Leave")),$A25="Off day"),0,
  IF($I24+$I25&gt;=8,IF($I24&gt;=8,0,8-$I24),$I25)
  )))</f>
        <v/>
      </c>
      <c r="W25" s="351">
        <f>MAX(0,V25-U25)</f>
        <v/>
      </c>
      <c r="X25" s="351">
        <f>IF(C25="","",C25-WEEKDAY(C25,1)+1)</f>
        <v/>
      </c>
      <c r="Y25" s="351">
        <f>SUMPRODUCT(($X$14:$X24=X25)*(($V$14:$V24)+($O$14:$O24)))+IF(X25=X14,$L$11,0)</f>
        <v/>
      </c>
      <c r="Z25" s="351" t="n"/>
      <c r="AA25" s="351" t="n"/>
      <c r="AB25" s="351" t="n"/>
      <c r="AC25" s="351" t="n"/>
      <c r="AD25" s="351" t="n"/>
      <c r="AE25" s="351" t="n"/>
      <c r="AF25" s="351" t="n"/>
    </row>
    <row r="26" ht="24" customHeight="1" s="348" thickBot="1">
      <c r="A26" s="159" t="inlineStr">
        <is>
          <t>On Day</t>
        </is>
      </c>
      <c r="B26" s="281" t="n"/>
      <c r="C26" s="92">
        <f>C24+1</f>
        <v/>
      </c>
      <c r="D26" s="31" t="n"/>
      <c r="E26" s="160">
        <f>IF(D26="", "",
 IF(D26=TIME(0,0,0), 0,
 IF(AND(D26&gt;=TIME(0,0,1), D26&lt;=TIME(2,0,0)), TIME(7,0,0),
 IF(AND(D26&gt;=TIME(6,0,0), D26&lt;=TIME(8,0,0)), TIME(12,0,0),
 IF(AND(D26&gt;TIME(8,0,0), D26&lt;=TIME(13,59,0)), TIME(15,0,0),
 IF(AND(D26&gt;=TIME(14,0,0), D26&lt;=TIME(17,59,0)), TIME(21,0,0),
 IF(AND(D26&gt;=TIME(18,0,0), D26&lt;=TIME(21,59,0)), TIME(0,0,0),
 IF(AND(D26&gt;=TIME(22,0,0), D26&lt;=TIME(23,59,59)), TIME(7,0,0), ""))))))))</f>
        <v/>
      </c>
      <c r="F26" s="161" t="n"/>
      <c r="G26" s="160">
        <f>IF(AND(D26&gt;=TIME(6,0,0),D26&lt;=TIME(8,0,0)),E26,"")</f>
        <v/>
      </c>
      <c r="H26" s="31" t="n"/>
      <c r="I26" s="32">
        <f>ROUND(IF(OR(D26="",E26="",E26=0),0,IF(H26="",MOD(E26-D26,1)*24,MOD(H26-D26,1)*24)),2)</f>
        <v/>
      </c>
      <c r="J26" s="162" t="n"/>
      <c r="K26" s="282" t="n"/>
      <c r="L26" s="271" t="n"/>
      <c r="M26" s="283">
        <f>MAX(0,V26-W26)</f>
        <v/>
      </c>
      <c r="N26" s="33">
        <f>(IF(OR($C26="",$D26=""),0,
 IF(OR($A26="Holiday",$A27="Holiday"),
    IF(ISNUMBER(MATCH(TRIM($B26),{"Phagwah","Good Friday","Easter Monday","Labour Day","Christmas","Eid ul Azha","Romans-2","Globe-12","Neptune P1"},0)),0,$I26),
 IF(AND(NOT(OR($A26="Annual Leave",$A27="Annual Leave")),$A26="Off day"),$I26,
  MAX(0,$I26-$V26)
  ))))+W26</f>
        <v/>
      </c>
      <c r="O26" s="33">
        <f>IF(AND(OR($A26="Holiday",$A27="Holiday"),
        ISNUMBER(MATCH(TRIM($B26),{"Phagwah","Good Friday","Easter Monday","Labour Day","Christmas","Eid ul Azha","Romans-2","Globe-12","Neptune P1"},0))),
   $I26,0)</f>
        <v/>
      </c>
      <c r="P26" s="33">
        <f>IF(OR($O$7="Canteen",$O$7="Head Office"),0,IF($I26&lt;=0,0,IF(OR(OR(TRIM($J26)="Hebrews",TRIM($J26)="Romans",TRIM($J26)="Romans-2",TRIM($J26)="Globe",TRIM($J26)="Globe-12",TRIM($J26)="Neptune P1"),AND($I27&gt;0,OR(TRIM($J27)="Hebrews",TRIM($J27)="Romans",TRIM($J27)="Romans-2",TRIM($J27)="Globe",TRIM($J27)="Globe-12",TRIM($J27)="Neptune P1"))),1,0)))</f>
        <v/>
      </c>
      <c r="Q26" s="34" t="n"/>
      <c r="R26" s="33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IF($I26&gt;0,1,0),
      0
   ),
0))</f>
        <v/>
      </c>
      <c r="S26" s="33">
        <f>IF(OR($A26="Annual Leave",$A27="Annual Leave"),IF($A26="Annual Leave",8,0),0)</f>
        <v/>
      </c>
      <c r="T26" s="35" t="n"/>
      <c r="U26" s="144">
        <f>MAX(0,40-Y26)</f>
        <v/>
      </c>
      <c r="V26" s="351">
        <f>IF(OR($C26="",$D26=""),0,
 IF(OR($A26="Holiday",$A27="Holiday"),0,
 IF(AND(NOT(OR($A26="Annual Leave",$A27="Annual Leave")),$A26="Off day"),0,
  IF($I26+$I27&gt;=8,IF($I26&gt;=8,8,$I26),$I26)
  )))</f>
        <v/>
      </c>
      <c r="W26" s="351">
        <f>MAX(0,V26-U26)</f>
        <v/>
      </c>
      <c r="X26" s="351">
        <f>IF(C26="","",C26-WEEKDAY(C26,1)+1)</f>
        <v/>
      </c>
      <c r="Y26" s="351">
        <f>SUMPRODUCT(($X$14:$X25=X26)*(($V$14:$V25)+($O$14:$O25)))+IF(X26=X14,$L$11,0)</f>
        <v/>
      </c>
      <c r="Z26" s="351" t="n"/>
      <c r="AA26" s="351" t="n"/>
      <c r="AB26" s="351" t="n"/>
      <c r="AC26" s="351" t="n"/>
      <c r="AD26" s="351" t="n"/>
      <c r="AE26" s="351" t="n"/>
      <c r="AF26" s="351" t="n"/>
    </row>
    <row r="27" ht="24" customHeight="1" s="348" thickBot="1">
      <c r="A27" s="159" t="inlineStr">
        <is>
          <t>On Day</t>
        </is>
      </c>
      <c r="B27" s="281" t="n"/>
      <c r="C27" s="93">
        <f>C26</f>
        <v/>
      </c>
      <c r="D27" s="36" t="n"/>
      <c r="E27" s="163">
        <f>IF(D27="", "",
 IF(D27=TIME(0,0,0), 0,
 IF(AND(D27&gt;=TIME(0,0,1), D27&lt;=TIME(2,0,0)), TIME(7,0,0),
 IF(AND(D27&gt;=TIME(6,0,0), D27&lt;=TIME(8,0,0)), TIME(12,0,0),
 IF(AND(D27&gt;TIME(8,0,0), D27&lt;=TIME(13,59,0)), TIME(15,0,0),
 IF(AND(D27&gt;=TIME(14,0,0), D27&lt;=TIME(17,59,0)), TIME(21,0,0),
 IF(AND(D27&gt;=TIME(18,0,0), D27&lt;=TIME(21,59,0)), TIME(0,0,0),
 IF(AND(D27&gt;=TIME(22,0,0), D27&lt;=TIME(23,59,59)), TIME(7,0,0), ""))))))))</f>
        <v/>
      </c>
      <c r="F27" s="164" t="n"/>
      <c r="G27" s="163">
        <f>IF(AND(D27&gt;=TIME(6,0,0),D27&lt;=TIME(8,0,0)),E27,"")</f>
        <v/>
      </c>
      <c r="H27" s="36" t="n"/>
      <c r="I27" s="37">
        <f>ROUND(IF(OR(D27="",E27="",E27=0),0,IF(H27="",MOD(E27-D27,1)*24,MOD(H27-D27,1)*24)),2)</f>
        <v/>
      </c>
      <c r="J27" s="162" t="n"/>
      <c r="K27" s="282" t="n"/>
      <c r="L27" s="271" t="n"/>
      <c r="M27" s="283">
        <f>MAX(0,V27-W27)</f>
        <v/>
      </c>
      <c r="N27" s="38">
        <f>(IF(OR($C27="",$D27=""),0,
 IF(OR($A26="Holiday",$A27="Holiday"),
    IF(ISNUMBER(MATCH(TRIM($B27),{"Phagwah","Good Friday","Easter Monday","Labour Day","Christmas","Eid ul Azha","Romans-2","Globe-12","Neptune P1"},0)),0,$I27),
 IF(AND(NOT(OR($A26="Annual Leave",$A27="Annual Leave")),$A27="Off day"),$I27,
  MAX(0,$I27-$V27)
  ))))+W27</f>
        <v/>
      </c>
      <c r="O27" s="38">
        <f>IF(AND(OR($A26="Holiday",$A27="Holiday"),
        ISNUMBER(MATCH(TRIM($B27),{"Phagwah","Good Friday","Easter Monday","Labour Day","Christmas","Eid ul Azha","Romans-2","Globe-12","Neptune P1"},0))),
   $I27,0)</f>
        <v/>
      </c>
      <c r="P27" s="38">
        <f>IF(OR($O$7="Canteen",$O$7="Head Office"),0,IF($I27&lt;=0,0,IF(AND($I26&lt;=0,OR(TRIM($J27)="Hebrews",TRIM($J27)="Romans",TRIM($J27)="Romans-2",TRIM($J27)="Globe",TRIM($J27)="Globe-12",TRIM($J27)="Neptune P1")),1,0)))</f>
        <v/>
      </c>
      <c r="Q27" s="39" t="n"/>
      <c r="R27" s="38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IF(AND($I26=0,$I27&gt;0),1,0),
      0
   ),
0))</f>
        <v/>
      </c>
      <c r="S27" s="38">
        <f>IF(OR($A26="Annual Leave",$A27="Annual Leave"),IF(AND($A26&lt;&gt;"Annual Leave",$A27="Annual Leave"),8,0),0)</f>
        <v/>
      </c>
      <c r="T27" s="40" t="n"/>
      <c r="U27" s="144">
        <f>MAX(0,40-Y27)</f>
        <v/>
      </c>
      <c r="V27" s="351">
        <f>IF(OR($C27="",$D27=""),0,
 IF(OR($A26="Holiday",$A27="Holiday"),0,
 IF(AND(NOT(OR($A26="Annual Leave",$A27="Annual Leave")),$A27="Off day"),0,
  IF($I26+$I27&gt;=8,IF($I26&gt;=8,0,8-$I26),$I27)
  )))</f>
        <v/>
      </c>
      <c r="W27" s="351">
        <f>MAX(0,V27-U27)</f>
        <v/>
      </c>
      <c r="X27" s="351">
        <f>IF(C27="","",C27-WEEKDAY(C27,1)+1)</f>
        <v/>
      </c>
      <c r="Y27" s="351">
        <f>SUMPRODUCT(($X$14:$X26=X27)*(($V$14:$V26)+($O$14:$O26)))+IF(X27=X14,$L$11,0)</f>
        <v/>
      </c>
      <c r="Z27" s="351" t="n"/>
      <c r="AA27" s="351" t="n"/>
      <c r="AB27" s="351" t="n"/>
      <c r="AC27" s="351" t="n"/>
      <c r="AD27" s="351" t="n"/>
      <c r="AE27" s="351" t="n"/>
      <c r="AF27" s="351" t="n"/>
    </row>
    <row r="28" ht="24" customHeight="1" s="348" thickBot="1">
      <c r="A28" s="176" t="n"/>
      <c r="B28" s="176" t="n"/>
      <c r="C28" s="145" t="n"/>
      <c r="D28" s="6" t="n"/>
      <c r="E28" s="14" t="n"/>
      <c r="F28" s="6" t="n"/>
      <c r="G28" s="6" t="n"/>
      <c r="H28" s="336" t="n"/>
      <c r="I28" s="351" t="n"/>
      <c r="J28" s="336" t="n"/>
      <c r="K28" s="336" t="n"/>
      <c r="L28" s="336" t="n"/>
      <c r="M28" s="99">
        <f>MAX(0,V28-W28)</f>
        <v/>
      </c>
      <c r="N28" s="99">
        <f>(IF(OR($C28="",$D28=""),0,
 IF(OR($A28="Holiday",$A29="Holiday"),
    IF(ISNUMBER(MATCH(TRIM($B28),{"Phagwah","Good Friday","Easter Monday","Labour Day","Christmas","Eid ul Azha","Romans-2","Globe-12","Neptune P1"},0)),0,$I28),
 IF(AND(NOT(OR($A28="Annual Leave",$A29="Annual Leave")),$A28="Off day"),$I28,
  MAX(0,$I28-$V28)
  ))))+W28</f>
        <v/>
      </c>
      <c r="O28" s="99">
        <f>IF(AND(OR($A28="Holiday",$A29="Holiday"),
        ISNUMBER(MATCH(TRIM($B28),{"Phagwah","Good Friday","Easter Monday","Labour Day","Christmas","Eid ul Azha","Romans-2","Globe-12","Neptune P1"},0))),
   $I28,0)</f>
        <v/>
      </c>
      <c r="P28" s="99">
        <f>IF(OR($O$7="Canteen",$O$7="Head Office"),0,IF($I28&lt;=0,0,IF(OR(OR(TRIM($J28)="Hebrews",TRIM($J28)="Romans",TRIM($J28)="Romans-2",TRIM($J28)="Globe",TRIM($J28)="Globe-12",TRIM($J28)="Neptune P1"),AND($I29&gt;0,OR(TRIM($J29)="Hebrews",TRIM($J29)="Romans",TRIM($J29)="Romans-2",TRIM($J29)="Globe",TRIM($J29)="Globe-12",TRIM($J29)="Neptune P1"))),1,0)))</f>
        <v/>
      </c>
      <c r="Q28" s="178" t="n"/>
      <c r="R28" s="15" t="n"/>
      <c r="S28" s="99">
        <f>IF(OR($A28="Annual Leave",$A29="Annual Leave"),IF($A28="Annual Leave",8,0),0)</f>
        <v/>
      </c>
      <c r="T28" s="100">
        <f>SUM(T14:T27)</f>
        <v/>
      </c>
      <c r="U28" s="144">
        <f>MAX(0,40-Y28)</f>
        <v/>
      </c>
      <c r="V28" s="351">
        <f>IF(OR($C28="",$D28=""),0,
 IF(OR($A28="Holiday",$A29="Holiday"),0,
 IF(AND(NOT(OR($A28="Annual Leave",$A29="Annual Leave")),$A28="Off day"),0,
  IF($I28+$I29&gt;=8,IF($I28&gt;=8,8,$I28),$I28)
  )))</f>
        <v/>
      </c>
      <c r="W28" s="351">
        <f>MAX(0,V28-U28)</f>
        <v/>
      </c>
      <c r="X28" s="351">
        <f>IF(C28="","",C28-WEEKDAY(C28,1)+1)</f>
        <v/>
      </c>
      <c r="Y28" s="351">
        <f>SUMPRODUCT(($X$14:$X27=X28)*(($V$14:$V27)+($O$14:$O27)))+IF(X28=X14,$L$11,0)</f>
        <v/>
      </c>
      <c r="Z28" s="351" t="n"/>
      <c r="AA28" s="351" t="n"/>
      <c r="AB28" s="351" t="n"/>
      <c r="AC28" s="351" t="n"/>
      <c r="AD28" s="351" t="n"/>
      <c r="AE28" s="351" t="n"/>
      <c r="AF28" s="351" t="n"/>
    </row>
    <row r="29" hidden="1" ht="15.75" customHeight="1" s="348" thickBot="1">
      <c r="A29" s="179" t="n"/>
      <c r="B29" s="176" t="n"/>
      <c r="C29" s="145" t="n"/>
      <c r="D29" s="6" t="n"/>
      <c r="E29" s="295">
        <f>IF(D29="", "",
 IF(D29=TIME(0,0,0), 0,
 IF(AND(D29&gt;=TIME(0,0,1), D29&lt;=TIME(2,0,0)), TIME(7,0,0),
 IF(AND(D29&gt;=TIME(6,0,0), D29&lt;=TIME(8,0,0)), TIME(12,0,0),
 IF(AND(D29&gt;TIME(8,0,0), D29&lt;=TIME(13,59,0)), TIME(15,0,0),
 IF(AND(D29&gt;=TIME(14,0,0), D29&lt;=TIME(17,59,0)), TIME(21,0,0),
 IF(AND(D29&gt;=TIME(18,0,0), D29&lt;=TIME(21,59,0)), TIME(0,0,0),
 IF(AND(D29&gt;=TIME(22,0,0), D29&lt;=TIME(23,59,59)), TIME(7,0,0), ""))))))))</f>
        <v/>
      </c>
      <c r="F29" s="6" t="n"/>
      <c r="G29" s="6" t="n"/>
      <c r="H29" s="6" t="n"/>
      <c r="I29" s="6" t="n"/>
      <c r="J29" s="6" t="n"/>
      <c r="K29" s="6" t="n"/>
      <c r="L29" s="6" t="n"/>
      <c r="M29" s="4">
        <f>MAX(0,V29-W29)</f>
        <v/>
      </c>
      <c r="N29" s="4">
        <f>(IF(OR($C29="",$D29=""),0,
 IF(OR($A28="Holiday",$A29="Holiday"),
    IF(ISNUMBER(MATCH(TRIM($B29),{"Phagwah","Good Friday","Easter Monday","Labour Day","Christmas","Eid ul Azha","Romans-2","Globe-12","Neptune P1"},0)),0,$I29),
 IF(AND(NOT(OR($A28="Annual Leave",$A29="Annual Leave")),$A29="Off day"),$I29,
  MAX(0,$I29-$V29)
  ))))+W29</f>
        <v/>
      </c>
      <c r="O29" s="4">
        <f>IF(AND(OR($A28="Holiday",$A29="Holiday"),
        ISNUMBER(MATCH(TRIM($B29),{"Phagwah","Good Friday","Easter Monday","Labour Day","Christmas","Eid ul Azha","Romans-2","Globe-12","Neptune P1"},0))),
   $I29,0)</f>
        <v/>
      </c>
      <c r="P29" s="4">
        <f>IF(OR($O$7="Canteen",$O$7="Head Office"),0,IF($I29&lt;=0,0,IF(AND($I28&lt;=0,OR(TRIM($J29)="Hebrews",TRIM($J29)="Romans",TRIM($J29)="Romans-2",TRIM($J29)="Globe",TRIM($J29)="Globe-12",TRIM($J29)="Neptune P1")),1,0)))</f>
        <v/>
      </c>
      <c r="Q29" s="6" t="n"/>
      <c r="R29" s="296">
        <f>IF(OR($O$7="Canteen",$O$7="Head Office"),0,IF(
  AND(
    SUMIFS(I:I, C:C, C29) &gt;= 8,
    COUNTIFS(C$14:C29, C29)=1,
    OR(
      TEXT(D29,"hh:mm:ss")="07:00:00",
      TEXT(D29,"hh:mm:ss")="15:00:00",
      TEXT(D29,"hh:mm:ss")="23:00:00",
      TEXT(D30,"hh:mm:ss")="07:00:00",
      TEXT(D30,"hh:mm:ss")="15:00:00",
      TEXT(D30,"hh:mm:ss")="23:00:00"
    )
  ),
  1,
  0
))</f>
        <v/>
      </c>
      <c r="S29" s="4">
        <f>IF(OR($A28="Annual Leave",$A29="Annual Leave"),IF(AND($A28&lt;&gt;"Annual Leave",$A29="Annual Leave"),8,0),0)</f>
        <v/>
      </c>
      <c r="T29" s="146" t="n"/>
      <c r="U29" s="351">
        <f>MAX(0,40-Y29)</f>
        <v/>
      </c>
      <c r="V29" s="351">
        <f>IF(OR($C29="",$D29=""),0,
 IF(OR($A28="Holiday",$A29="Holiday"),0,
 IF(AND(NOT(OR($A28="Annual Leave",$A29="Annual Leave")),$A29="Off day"),0,
  IF($I28+$I29&gt;=8,IF($I28&gt;=8,0,8-$I28),$I29)
  )))</f>
        <v/>
      </c>
      <c r="W29" s="351">
        <f>MAX(0,V29-U29)</f>
        <v/>
      </c>
      <c r="X29" s="351">
        <f>IF(C29="","",C29-WEEKDAY(C29,1)+1)</f>
        <v/>
      </c>
      <c r="Y29" s="351">
        <f>SUMPRODUCT(($X$14:$X28=X29)*(($V$14:$V28)+($O$14:$O28)))+IF(X29=X14,$L$11,0)</f>
        <v/>
      </c>
      <c r="Z29" s="351" t="n"/>
      <c r="AA29" s="351" t="n"/>
      <c r="AB29" s="351" t="n"/>
      <c r="AC29" s="351" t="n"/>
      <c r="AD29" s="351" t="n"/>
      <c r="AE29" s="351" t="n"/>
      <c r="AF29" s="351" t="n"/>
    </row>
    <row r="30" ht="24" customHeight="1" s="348" thickBot="1">
      <c r="A30" s="147" t="inlineStr">
        <is>
          <t>On Day</t>
        </is>
      </c>
      <c r="B30" s="180" t="n"/>
      <c r="C30" s="88">
        <f>C27+1</f>
        <v/>
      </c>
      <c r="D30" s="54" t="n"/>
      <c r="E30" s="148">
        <f>IF(D30="", "",
 IF(D30=TIME(0,0,0), 0,
 IF(AND(D30&gt;=TIME(0,0,1), D30&lt;=TIME(2,0,0)), TIME(7,0,0),
 IF(AND(D30&gt;=TIME(6,0,0), D30&lt;=TIME(8,0,0)), TIME(12,0,0),
 IF(AND(D30&gt;TIME(8,0,0), D30&lt;=TIME(13,59,0)), TIME(15,0,0),
 IF(AND(D30&gt;=TIME(14,0,0), D30&lt;=TIME(17,59,0)), TIME(21,0,0),
 IF(AND(D30&gt;=TIME(18,0,0), D30&lt;=TIME(21,59,0)), TIME(0,0,0),
 IF(AND(D30&gt;=TIME(22,0,0), D30&lt;=TIME(23,59,59)), TIME(7,0,0), ""))))))))</f>
        <v/>
      </c>
      <c r="F30" s="149" t="n"/>
      <c r="G30" s="148">
        <f>IF(AND(D30&gt;=TIME(6,0,0),D30&lt;=TIME(8,0,0)),E30,"")</f>
        <v/>
      </c>
      <c r="H30" s="54" t="n"/>
      <c r="I30" s="55">
        <f>ROUND(IF(OR(D30="",E30="",E30=0),0,IF(H30="",MOD(E30-D30,1)*24,MOD(H30-D30,1)*24)),2)</f>
        <v/>
      </c>
      <c r="J30" s="150" t="n"/>
      <c r="K30" s="270" t="n"/>
      <c r="L30" s="181" t="n"/>
      <c r="M30" s="272">
        <f>MAX(0,V30-W30)</f>
        <v/>
      </c>
      <c r="N30" s="56">
        <f>(IF(OR($C30="",$D30=""),0,
 IF(OR($A30="Holiday",$A31="Holiday"),
    IF(ISNUMBER(MATCH(TRIM($B30),{"Phagwah","Good Friday","Easter Monday","Labour Day","Christmas","Eid ul Azha","Romans-2","Globe-12","Neptune P1"},0)),0,$I30),
 IF(AND(NOT(OR($A30="Annual Leave",$A31="Annual Leave")),$A30="Off day"),$I30,
  MAX(0,$I30-$V30)
  ))))+W30</f>
        <v/>
      </c>
      <c r="O30" s="56">
        <f>IF(AND(OR($A30="Holiday",$A31="Holiday"),
        ISNUMBER(MATCH(TRIM($B30),{"Phagwah","Good Friday","Easter Monday","Labour Day","Christmas","Eid ul Azha","Romans-2","Globe-12","Neptune P1"},0))),
   $I30,0)</f>
        <v/>
      </c>
      <c r="P30" s="56">
        <f>IF(OR($O$7="Canteen",$O$7="Head Office"),0,IF($I30&lt;=0,0,IF(OR(OR(TRIM($J30)="Hebrews",TRIM($J30)="Romans",TRIM($J30)="Romans-2",TRIM($J30)="Globe",TRIM($J30)="Globe-12",TRIM($J30)="Neptune P1"),AND($I31&gt;0,OR(TRIM($J31)="Hebrews",TRIM($J31)="Romans",TRIM($J31)="Romans-2",TRIM($J31)="Globe",TRIM($J31)="Globe-12",TRIM($J31)="Neptune P1"))),1,0)))</f>
        <v/>
      </c>
      <c r="Q30" s="57" t="n"/>
      <c r="R30" s="56">
        <f>IF(OR($O$7="Canteen",$O$7="Head Office"),0,IF(
  AND(
    SUMIFS(I:I, C:C, C30) &gt;= 8,
    COUNTIFS(C$14:C30, C30)=1,
    OR(
      TEXT(D30,"hh:mm:ss")="07:00:00",
      TEXT(D30,"hh:mm:ss")="15:00:00",
      TEXT(D30,"hh:mm:ss")="23:00:00",
      TEXT(D31,"hh:mm:ss")="07:00:00",
      TEXT(D31,"hh:mm:ss")="15:00:00",
      TEXT(D31,"hh:mm:ss")="23:00:00"
    )
  ),
  1,
  0
))</f>
        <v/>
      </c>
      <c r="S30" s="56">
        <f>IF(OR($A30="Annual Leave",$A31="Annual Leave"),IF($A30="Annual Leave",8,0),0)</f>
        <v/>
      </c>
      <c r="T30" s="58" t="n"/>
      <c r="U30" s="144">
        <f>MAX(0,40-Y30)</f>
        <v/>
      </c>
      <c r="V30" s="151">
        <f>IF(OR($C30="",$D30=""),0,
 IF(OR($A30="Holiday",$A31="Holiday"),0,
 IF(AND(NOT(OR($A30="Annual Leave",$A31="Annual Leave")),$A30="Off day"),0,
  IF($I30+$I31&gt;=8,IF($I30&gt;=8,8,$I30),$I30)
  )))</f>
        <v/>
      </c>
      <c r="W30" s="151">
        <f>MAX(0,V30-U30)</f>
        <v/>
      </c>
      <c r="X30" s="151">
        <f>IF(C30="","",C30-WEEKDAY(C30,1)+1)</f>
        <v/>
      </c>
      <c r="Y30" s="151">
        <f>SUMPRODUCT(($X$14:$X29=X30)*(($V$14:$V29)+($O$14:$O29)))+IF(X30=X14,$L$11,0)</f>
        <v/>
      </c>
      <c r="Z30" s="151" t="n"/>
      <c r="AA30" s="151" t="n"/>
      <c r="AB30" s="151" t="n"/>
      <c r="AC30" s="351" t="n"/>
      <c r="AD30" s="351" t="n"/>
      <c r="AE30" s="351" t="n"/>
      <c r="AF30" s="351" t="n"/>
    </row>
    <row r="31" ht="24" customHeight="1" s="348" thickBot="1">
      <c r="A31" s="147" t="inlineStr">
        <is>
          <t>On Day</t>
        </is>
      </c>
      <c r="B31" s="182" t="n"/>
      <c r="C31" s="89">
        <f>C30</f>
        <v/>
      </c>
      <c r="D31" s="59" t="n"/>
      <c r="E31" s="152">
        <f>IF(D31="", "",
 IF(D31=TIME(0,0,0), 0,
 IF(AND(D31&gt;=TIME(0,0,1), D31&lt;=TIME(2,0,0)), TIME(7,0,0),
 IF(AND(D31&gt;=TIME(6,0,0), D31&lt;=TIME(8,0,0)), TIME(12,0,0),
 IF(AND(D31&gt;TIME(8,0,0), D31&lt;=TIME(13,59,0)), TIME(15,0,0),
 IF(AND(D31&gt;=TIME(14,0,0), D31&lt;=TIME(17,59,0)), TIME(21,0,0),
 IF(AND(D31&gt;=TIME(18,0,0), D31&lt;=TIME(21,59,0)), TIME(0,0,0),
 IF(AND(D31&gt;=TIME(22,0,0), D31&lt;=TIME(23,59,59)), TIME(7,0,0), ""))))))))</f>
        <v/>
      </c>
      <c r="F31" s="153" t="n"/>
      <c r="G31" s="152">
        <f>IF(AND(D31&gt;=TIME(6,0,0),D31&lt;=TIME(8,0,0)),E31,"")</f>
        <v/>
      </c>
      <c r="H31" s="59" t="n"/>
      <c r="I31" s="60">
        <f>ROUND(IF(OR(D31="",E31="",E31=0),0,IF(H31="",MOD(E31-D31,1)*24,MOD(H31-D31,1)*24)),2)</f>
        <v/>
      </c>
      <c r="J31" s="150" t="n"/>
      <c r="K31" s="270" t="n"/>
      <c r="L31" s="183" t="n"/>
      <c r="M31" s="272">
        <f>MAX(0,V31-W31)</f>
        <v/>
      </c>
      <c r="N31" s="61">
        <f>(IF(OR($C31="",$D31=""),0,
 IF(OR($A30="Holiday",$A31="Holiday"),
    IF(ISNUMBER(MATCH(TRIM($B31),{"Phagwah","Good Friday","Easter Monday","Labour Day","Christmas","Eid ul Azha","Romans-2","Globe-12","Neptune P1"},0)),0,$I31),
 IF(AND(NOT(OR($A30="Annual Leave",$A31="Annual Leave")),$A31="Off day"),$I31,
  MAX(0,$I31-$V31)
  ))))+W31</f>
        <v/>
      </c>
      <c r="O31" s="61">
        <f>IF(AND(OR($A30="Holiday",$A31="Holiday"),
        ISNUMBER(MATCH(TRIM($B31),{"Phagwah","Good Friday","Easter Monday","Labour Day","Christmas","Eid ul Azha","Romans-2","Globe-12","Neptune P1"},0))),
   $I31,0)</f>
        <v/>
      </c>
      <c r="P31" s="61">
        <f>IF(OR($O$7="Canteen",$O$7="Head Office"),0,IF($I31&lt;=0,0,IF(AND($I30&lt;=0,OR(TRIM($J31)="Hebrews",TRIM($J31)="Romans",TRIM($J31)="Romans-2",TRIM($J31)="Globe",TRIM($J31)="Globe-12",TRIM($J31)="Neptune P1")),1,0)))</f>
        <v/>
      </c>
      <c r="Q31" s="62" t="n"/>
      <c r="R31" s="61">
        <f>IF(OR($O$7="Canteen",$O$7="Head Office"),0,IF(
  AND(
    SUMIFS(I:I, C:C, C31) &gt;= 8,
    COUNTIFS(C$14:C31, C31)=1,
    OR(
      TEXT(D31,"hh:mm:ss")="07:00:00",
      TEXT(D31,"hh:mm:ss")="15:00:00",
      TEXT(D31,"hh:mm:ss")="23:00:00",
      TEXT(D32,"hh:mm:ss")="07:00:00",
      TEXT(D32,"hh:mm:ss")="15:00:00",
      TEXT(D32,"hh:mm:ss")="23:00:00"
    )
  ),
  1,
  0
))</f>
        <v/>
      </c>
      <c r="S31" s="61">
        <f>IF(OR($A30="Annual Leave",$A31="Annual Leave"),IF(AND($A30&lt;&gt;"Annual Leave",$A31="Annual Leave"),8,0),0)</f>
        <v/>
      </c>
      <c r="T31" s="63" t="n"/>
      <c r="U31" s="144">
        <f>MAX(0,40-Y31)</f>
        <v/>
      </c>
      <c r="V31" s="151">
        <f>IF(OR($C31="",$D31=""),0,
 IF(OR($A30="Holiday",$A31="Holiday"),0,
 IF(AND(NOT(OR($A30="Annual Leave",$A31="Annual Leave")),$A31="Off day"),0,
  IF($I30+$I31&gt;=8,IF($I30&gt;=8,0,8-$I30),$I31)
  )))</f>
        <v/>
      </c>
      <c r="W31" s="151">
        <f>MAX(0,V31-U31)</f>
        <v/>
      </c>
      <c r="X31" s="151">
        <f>IF(C31="","",C31-WEEKDAY(C31,1)+1)</f>
        <v/>
      </c>
      <c r="Y31" s="151">
        <f>SUMPRODUCT(($X$14:$X30=X31)*(($V$14:$V30)+($O$14:$O30)))+IF(X31=X14,$L$11,0)</f>
        <v/>
      </c>
      <c r="Z31" s="151" t="n"/>
      <c r="AA31" s="151" t="n"/>
      <c r="AB31" s="151" t="n"/>
      <c r="AC31" s="351" t="n"/>
      <c r="AD31" s="351" t="n"/>
      <c r="AE31" s="351" t="n"/>
      <c r="AF31" s="351" t="n"/>
    </row>
    <row r="32" ht="24" customHeight="1" s="348" thickBot="1">
      <c r="A32" s="184" t="inlineStr">
        <is>
          <t>On Day</t>
        </is>
      </c>
      <c r="B32" s="185" t="n"/>
      <c r="C32" s="101">
        <f>C30+1</f>
        <v/>
      </c>
      <c r="D32" s="11" t="n"/>
      <c r="E32" s="186">
        <f>IF(D32="", "",
 IF(D32=TIME(0,0,0), 0,
 IF(AND(D32&gt;=TIME(0,0,1), D32&lt;=TIME(2,0,0)), TIME(7,0,0),
 IF(AND(D32&gt;=TIME(6,0,0), D32&lt;=TIME(8,0,0)), TIME(12,0,0),
 IF(AND(D32&gt;TIME(8,0,0), D32&lt;=TIME(13,59,0)), TIME(15,0,0),
 IF(AND(D32&gt;=TIME(14,0,0), D32&lt;=TIME(17,59,0)), TIME(21,0,0),
 IF(AND(D32&gt;=TIME(18,0,0), D32&lt;=TIME(21,59,0)), TIME(0,0,0),
 IF(AND(D32&gt;=TIME(22,0,0), D32&lt;=TIME(23,59,59)), TIME(7,0,0), ""))))))))</f>
        <v/>
      </c>
      <c r="F32" s="187" t="n"/>
      <c r="G32" s="186">
        <f>IF(AND(D32&gt;=TIME(6,0,0),D32&lt;=TIME(8,0,0)),E32,"")</f>
        <v/>
      </c>
      <c r="H32" s="11" t="n"/>
      <c r="I32" s="87">
        <f>ROUND(IF(OR(D32="",E32="",E32=0),0,IF(H32="",MOD(E32-D32,1)*24,MOD(H32-D32,1)*24)),2)</f>
        <v/>
      </c>
      <c r="J32" s="188" t="n"/>
      <c r="K32" s="297" t="n"/>
      <c r="L32" s="189" t="n"/>
      <c r="M32" s="298">
        <f>MAX(0,V32-W32)</f>
        <v/>
      </c>
      <c r="N32" s="12">
        <f>(IF(OR($C32="",$D32=""),0,
 IF(OR($A32="Holiday",$A33="Holiday"),
    IF(ISNUMBER(MATCH(TRIM($B32),{"Phagwah","Good Friday","Easter Monday","Labour Day","Christmas","Eid ul Azha","Romans-2","Globe-12","Neptune P1"},0)),0,$I32),
 IF(AND(NOT(OR($A32="Annual Leave",$A33="Annual Leave")),$A32="Off day"),$I32,
  MAX(0,$I32-$V32)
  ))))+W32</f>
        <v/>
      </c>
      <c r="O32" s="12">
        <f>IF(AND(OR($A32="Holiday",$A33="Holiday"),
        ISNUMBER(MATCH(TRIM($B32),{"Phagwah","Good Friday","Easter Monday","Labour Day","Christmas","Eid ul Azha","Romans-2","Globe-12","Neptune P1"},0))),
   $I32,0)</f>
        <v/>
      </c>
      <c r="P32" s="12">
        <f>IF(OR($O$7="Canteen",$O$7="Head Office"),0,IF($I32&lt;=0,0,IF(OR(OR(TRIM($J32)="Hebrews",TRIM($J32)="Romans",TRIM($J32)="Romans-2",TRIM($J32)="Globe",TRIM($J32)="Globe-12",TRIM($J32)="Neptune P1"),AND($I33&gt;0,OR(TRIM($J33)="Hebrews",TRIM($J33)="Romans",TRIM($J33)="Romans-2",TRIM($J33)="Globe",TRIM($J33)="Globe-12",TRIM($J33)="Neptune P1"))),1,0)))</f>
        <v/>
      </c>
      <c r="Q32" s="13" t="n"/>
      <c r="R32" s="12">
        <f>IF(OR($O$7="Canteen",$O$7="Head Office"),0,IF(
  AND(
    SUMIFS(I:I, C:C, C32) &gt;= 8,
    COUNTIFS(C$14:C32, C32)=1,
    OR(
      TEXT(D32,"hh:mm:ss")="07:00:00",
      TEXT(D32,"hh:mm:ss")="15:00:00",
      TEXT(D32,"hh:mm:ss")="23:00:00",
      TEXT(D33,"hh:mm:ss")="07:00:00",
      TEXT(D33,"hh:mm:ss")="15:00:00",
      TEXT(D33,"hh:mm:ss")="23:00:00"
    )
  ),
  1,
  0
))</f>
        <v/>
      </c>
      <c r="S32" s="12">
        <f>IF(OR($A32="Annual Leave",$A33="Annual Leave"),IF($A32="Annual Leave",8,0),0)</f>
        <v/>
      </c>
      <c r="T32" s="102" t="n"/>
      <c r="U32" s="144">
        <f>MAX(0,40-Y32)</f>
        <v/>
      </c>
      <c r="V32" s="351">
        <f>IF(OR($C32="",$D32=""),0,
 IF(OR($A32="Holiday",$A33="Holiday"),0,
 IF(AND(NOT(OR($A32="Annual Leave",$A33="Annual Leave")),$A32="Off day"),0,
  IF($I32+$I33&gt;=8,IF($I32&gt;=8,8,$I32),$I32)
  )))</f>
        <v/>
      </c>
      <c r="W32" s="351">
        <f>MAX(0,V32-U32)</f>
        <v/>
      </c>
      <c r="X32" s="351">
        <f>IF(C32="","",C32-WEEKDAY(C32,1)+1)</f>
        <v/>
      </c>
      <c r="Y32" s="351">
        <f>SUMPRODUCT(($X$14:$X31=X32)*(($V$14:$V31)+($O$14:$O31)))+IF(X32=X14,$L$11,0)</f>
        <v/>
      </c>
      <c r="Z32" s="351" t="n"/>
      <c r="AA32" s="351" t="n"/>
      <c r="AB32" s="351" t="n"/>
      <c r="AC32" s="351" t="n"/>
      <c r="AD32" s="351" t="n"/>
      <c r="AE32" s="351" t="n"/>
      <c r="AF32" s="351" t="n"/>
    </row>
    <row r="33" ht="24" customHeight="1" s="348" thickBot="1">
      <c r="A33" s="184" t="inlineStr">
        <is>
          <t>On Day</t>
        </is>
      </c>
      <c r="B33" s="299" t="n"/>
      <c r="C33" s="101">
        <f>C32</f>
        <v/>
      </c>
      <c r="D33" s="300" t="n"/>
      <c r="E33" s="301">
        <f>IF(D33="", "",
 IF(D33=TIME(0,0,0), 0,
 IF(AND(D33&gt;=TIME(0,0,1), D33&lt;=TIME(2,0,0)), TIME(7,0,0),
 IF(AND(D33&gt;=TIME(6,0,0), D33&lt;=TIME(8,0,0)), TIME(12,0,0),
 IF(AND(D33&gt;TIME(8,0,0), D33&lt;=TIME(13,59,0)), TIME(15,0,0),
 IF(AND(D33&gt;=TIME(14,0,0), D33&lt;=TIME(17,59,0)), TIME(21,0,0),
 IF(AND(D33&gt;=TIME(18,0,0), D33&lt;=TIME(21,59,0)), TIME(0,0,0),
 IF(AND(D33&gt;=TIME(22,0,0), D33&lt;=TIME(23,59,59)), TIME(7,0,0), ""))))))))</f>
        <v/>
      </c>
      <c r="F33" s="187" t="n"/>
      <c r="G33" s="301">
        <f>IF(AND(D33&gt;=TIME(6,0,0),D33&lt;=TIME(8,0,0)),E33,"")</f>
        <v/>
      </c>
      <c r="H33" s="300" t="n"/>
      <c r="I33" s="87">
        <f>ROUND(IF(OR(D33="",E33="",E33=0),0,IF(H33="",MOD(E33-D33,1)*24,MOD(H33-D33,1)*24)),2)</f>
        <v/>
      </c>
      <c r="J33" s="190" t="n"/>
      <c r="K33" s="297" t="n"/>
      <c r="L33" s="189" t="n"/>
      <c r="M33" s="298">
        <f>MAX(0,V33-W33)</f>
        <v/>
      </c>
      <c r="N33" s="302">
        <f>(IF(OR($C33="",$D33=""),0,
 IF(OR($A32="Holiday",$A33="Holiday"),
    IF(ISNUMBER(MATCH(TRIM($B33),{"Phagwah","Good Friday","Easter Monday","Labour Day","Christmas","Eid ul Azha","Romans-2","Globe-12","Neptune P1"},0)),0,$I33),
 IF(AND(NOT(OR($A32="Annual Leave",$A33="Annual Leave")),$A33="Off day"),$I33,
  MAX(0,$I33-$V33)
  ))))+W33</f>
        <v/>
      </c>
      <c r="O33" s="302">
        <f>IF(AND(OR($A32="Holiday",$A33="Holiday"),
        ISNUMBER(MATCH(TRIM($B33),{"Phagwah","Good Friday","Easter Monday","Labour Day","Christmas","Eid ul Azha","Romans-2","Globe-12","Neptune P1"},0))),
   $I33,0)</f>
        <v/>
      </c>
      <c r="P33" s="302">
        <f>IF(OR($O$7="Canteen",$O$7="Head Office"),0,IF($I33&lt;=0,0,IF(AND($I32&lt;=0,OR(TRIM($J33)="Hebrews",TRIM($J33)="Romans",TRIM($J33)="Romans-2",TRIM($J33)="Globe",TRIM($J33)="Globe-12",TRIM($J33)="Neptune P1")),1,0)))</f>
        <v/>
      </c>
      <c r="Q33" s="303" t="n"/>
      <c r="R33" s="302">
        <f>IF(OR($O$7="Canteen",$O$7="Head Office"),0,IF(
  AND(
    SUMIFS(I:I, C:C, C33) &gt;= 8,
    COUNTIFS(C$14:C33, C33)=1,
    OR(
      TEXT(D33,"hh:mm:ss")="07:00:00",
      TEXT(D33,"hh:mm:ss")="15:00:00",
      TEXT(D33,"hh:mm:ss")="23:00:00",
      TEXT(D34,"hh:mm:ss")="07:00:00",
      TEXT(D34,"hh:mm:ss")="15:00:00",
      TEXT(D34,"hh:mm:ss")="23:00:00"
    )
  ),
  1,
  0
))</f>
        <v/>
      </c>
      <c r="S33" s="302">
        <f>IF(OR($A32="Annual Leave",$A33="Annual Leave"),IF(AND($A32&lt;&gt;"Annual Leave",$A33="Annual Leave"),8,0),0)</f>
        <v/>
      </c>
      <c r="T33" s="304" t="n"/>
      <c r="U33" s="144">
        <f>MAX(0,40-Y33)</f>
        <v/>
      </c>
      <c r="V33" s="351">
        <f>IF(OR($C33="",$D33=""),0,
 IF(OR($A32="Holiday",$A33="Holiday"),0,
 IF(AND(NOT(OR($A32="Annual Leave",$A33="Annual Leave")),$A33="Off day"),0,
  IF($I32+$I33&gt;=8,IF($I32&gt;=8,0,8-$I32),$I33)
  )))</f>
        <v/>
      </c>
      <c r="W33" s="351">
        <f>MAX(0,V33-U33)</f>
        <v/>
      </c>
      <c r="X33" s="351">
        <f>IF(C33="","",C33-WEEKDAY(C33,1)+1)</f>
        <v/>
      </c>
      <c r="Y33" s="351">
        <f>SUMPRODUCT(($X$14:$X32=X33)*(($V$14:$V32)+($O$14:$O32)))+IF(X33=X14,$L$11,0)</f>
        <v/>
      </c>
      <c r="Z33" s="351" t="n"/>
      <c r="AA33" s="351" t="n"/>
      <c r="AB33" s="351" t="n"/>
      <c r="AC33" s="351" t="n"/>
      <c r="AD33" s="351" t="n"/>
      <c r="AE33" s="351" t="n"/>
      <c r="AF33" s="351" t="n"/>
    </row>
    <row r="34" ht="24" customHeight="1" s="348" thickBot="1">
      <c r="A34" s="159" t="inlineStr">
        <is>
          <t>On Day</t>
        </is>
      </c>
      <c r="B34" s="191" t="n"/>
      <c r="C34" s="92">
        <f>C32+1</f>
        <v/>
      </c>
      <c r="D34" s="31" t="n"/>
      <c r="E34" s="160">
        <f>IF(D34="", "",
 IF(D34=TIME(0,0,0), 0,
 IF(AND(D34&gt;=TIME(0,0,1), D34&lt;=TIME(2,0,0)), TIME(7,0,0),
 IF(AND(D34&gt;=TIME(6,0,0), D34&lt;=TIME(8,0,0)), TIME(12,0,0),
 IF(AND(D34&gt;TIME(8,0,0), D34&lt;=TIME(13,59,0)), TIME(15,0,0),
 IF(AND(D34&gt;=TIME(14,0,0), D34&lt;=TIME(17,59,0)), TIME(21,0,0),
 IF(AND(D34&gt;=TIME(18,0,0), D34&lt;=TIME(21,59,0)), TIME(0,0,0),
 IF(AND(D34&gt;=TIME(22,0,0), D34&lt;=TIME(23,59,59)), TIME(7,0,0), ""))))))))</f>
        <v/>
      </c>
      <c r="F34" s="161" t="n"/>
      <c r="G34" s="160">
        <f>IF(AND(D34&gt;=TIME(6,0,0),D34&lt;=TIME(8,0,0)),E34,"")</f>
        <v/>
      </c>
      <c r="H34" s="31" t="n"/>
      <c r="I34" s="32">
        <f>ROUND(IF(OR(D34="",E34="",E34=0),0,IF(H34="",MOD(E34-D34,1)*24,MOD(H34-D34,1)*24)),2)</f>
        <v/>
      </c>
      <c r="J34" s="162" t="n"/>
      <c r="K34" s="282" t="n"/>
      <c r="L34" s="181" t="n"/>
      <c r="M34" s="283">
        <f>MAX(0,V34-W34)</f>
        <v/>
      </c>
      <c r="N34" s="33">
        <f>(IF(OR($C34="",$D34=""),0,
 IF(OR($A34="Holiday",$A35="Holiday"),
    IF(ISNUMBER(MATCH(TRIM($B34),{"Phagwah","Good Friday","Easter Monday","Labour Day","Christmas","Eid ul Azha","Romans-2","Globe-12","Neptune P1"},0)),0,$I34),
 IF(AND(NOT(OR($A34="Annual Leave",$A35="Annual Leave")),$A34="Off day"),$I34,
  MAX(0,$I34-$V34)
  ))))+W34</f>
        <v/>
      </c>
      <c r="O34" s="33">
        <f>IF(AND(OR($A34="Holiday",$A35="Holiday"),
        ISNUMBER(MATCH(TRIM($B34),{"Phagwah","Good Friday","Easter Monday","Labour Day","Christmas","Eid ul Azha","Romans-2","Globe-12","Neptune P1"},0))),
   $I34,0)</f>
        <v/>
      </c>
      <c r="P34" s="33">
        <f>IF(OR($O$7="Canteen",$O$7="Head Office"),0,IF($I34&lt;=0,0,IF(OR(OR(TRIM($J34)="Hebrews",TRIM($J34)="Romans",TRIM($J34)="Romans-2",TRIM($J34)="Globe",TRIM($J34)="Globe-12",TRIM($J34)="Neptune P1"),AND($I35&gt;0,OR(TRIM($J35)="Hebrews",TRIM($J35)="Romans",TRIM($J35)="Romans-2",TRIM($J35)="Globe",TRIM($J35)="Globe-12",TRIM($J35)="Neptune P1"))),1,0)))</f>
        <v/>
      </c>
      <c r="Q34" s="34" t="n"/>
      <c r="R34" s="33">
        <f>IF(OR($O$7="Canteen",$O$7="Head Office"),0,IF(
  AND(
    SUMIFS(I:I, C:C, C34) &gt;= 8,
    COUNTIFS(C$14:C34, C34)=1,
    OR(
      TEXT(D34,"hh:mm:ss")="07:00:00",
      TEXT(D34,"hh:mm:ss")="15:00:00",
      TEXT(D34,"hh:mm:ss")="23:00:00",
      TEXT(D35,"hh:mm:ss")="07:00:00",
      TEXT(D35,"hh:mm:ss")="15:00:00",
      TEXT(D35,"hh:mm:ss")="23:00:00"
    )
  ),
  1,
  0
))</f>
        <v/>
      </c>
      <c r="S34" s="33">
        <f>IF(OR($A34="Annual Leave",$A35="Annual Leave"),IF($A34="Annual Leave",8,0),0)</f>
        <v/>
      </c>
      <c r="T34" s="35" t="n"/>
      <c r="U34" s="144">
        <f>MAX(0,40-Y34)</f>
        <v/>
      </c>
      <c r="V34" s="351">
        <f>IF(OR($C34="",$D34=""),0,
 IF(OR($A34="Holiday",$A35="Holiday"),0,
 IF(AND(NOT(OR($A34="Annual Leave",$A35="Annual Leave")),$A34="Off day"),0,
  IF($I34+$I35&gt;=8,IF($I34&gt;=8,8,$I34),$I34)
  )))</f>
        <v/>
      </c>
      <c r="W34" s="351">
        <f>MAX(0,V34-U34)</f>
        <v/>
      </c>
      <c r="X34" s="351">
        <f>IF(C34="","",C34-WEEKDAY(C34,1)+1)</f>
        <v/>
      </c>
      <c r="Y34" s="351">
        <f>SUMPRODUCT(($X$14:$X33=X34)*(($V$14:$V33)+($O$14:$O33)))+IF(X34=X14,$L$11,0)</f>
        <v/>
      </c>
      <c r="Z34" s="351" t="n"/>
      <c r="AA34" s="351" t="n"/>
      <c r="AB34" s="351" t="n"/>
      <c r="AC34" s="351" t="n"/>
      <c r="AD34" s="351" t="n"/>
      <c r="AE34" s="351" t="n"/>
      <c r="AF34" s="351" t="n"/>
    </row>
    <row r="35" ht="24" customHeight="1" s="348" thickBot="1">
      <c r="A35" s="159" t="inlineStr">
        <is>
          <t>On Day</t>
        </is>
      </c>
      <c r="B35" s="192" t="n"/>
      <c r="C35" s="93">
        <f>C34</f>
        <v/>
      </c>
      <c r="D35" s="36" t="n"/>
      <c r="E35" s="163">
        <f>IF(D35="", "",
 IF(D35=TIME(0,0,0), 0,
 IF(AND(D35&gt;=TIME(0,0,1), D35&lt;=TIME(2,0,0)), TIME(7,0,0),
 IF(AND(D35&gt;=TIME(6,0,0), D35&lt;=TIME(8,0,0)), TIME(12,0,0),
 IF(AND(D35&gt;TIME(8,0,0), D35&lt;=TIME(13,59,0)), TIME(15,0,0),
 IF(AND(D35&gt;=TIME(14,0,0), D35&lt;=TIME(17,59,0)), TIME(21,0,0),
 IF(AND(D35&gt;=TIME(18,0,0), D35&lt;=TIME(21,59,0)), TIME(0,0,0),
 IF(AND(D35&gt;=TIME(22,0,0), D35&lt;=TIME(23,59,59)), TIME(7,0,0), ""))))))))</f>
        <v/>
      </c>
      <c r="F35" s="164" t="n"/>
      <c r="G35" s="163">
        <f>IF(AND(D35&gt;=TIME(6,0,0),D35&lt;=TIME(8,0,0)),E35,"")</f>
        <v/>
      </c>
      <c r="H35" s="36" t="n"/>
      <c r="I35" s="37">
        <f>ROUND(IF(OR(D35="",E35="",E35=0),0,IF(H35="",MOD(E35-D35,1)*24,MOD(H35-D35,1)*24)),2)</f>
        <v/>
      </c>
      <c r="J35" s="162" t="n"/>
      <c r="K35" s="282" t="n"/>
      <c r="L35" s="183" t="n"/>
      <c r="M35" s="283">
        <f>MAX(0,V35-W35)</f>
        <v/>
      </c>
      <c r="N35" s="38">
        <f>(IF(OR($C35="",$D35=""),0,
 IF(OR($A34="Holiday",$A35="Holiday"),
    IF(ISNUMBER(MATCH(TRIM($B35),{"Phagwah","Good Friday","Easter Monday","Labour Day","Christmas","Eid ul Azha","Romans-2","Globe-12","Neptune P1"},0)),0,$I35),
 IF(AND(NOT(OR($A34="Annual Leave",$A35="Annual Leave")),$A35="Off day"),$I35,
  MAX(0,$I35-$V35)
  ))))+W35</f>
        <v/>
      </c>
      <c r="O35" s="38">
        <f>IF(AND(OR($A34="Holiday",$A35="Holiday"),
        ISNUMBER(MATCH(TRIM($B35),{"Phagwah","Good Friday","Easter Monday","Labour Day","Christmas","Eid ul Azha","Romans-2","Globe-12","Neptune P1"},0))),
   $I35,0)</f>
        <v/>
      </c>
      <c r="P35" s="38">
        <f>IF(OR($O$7="Canteen",$O$7="Head Office"),0,IF($I35&lt;=0,0,IF(AND($I34&lt;=0,OR(TRIM($J35)="Hebrews",TRIM($J35)="Romans",TRIM($J35)="Romans-2",TRIM($J35)="Globe",TRIM($J35)="Globe-12",TRIM($J35)="Neptune P1")),1,0)))</f>
        <v/>
      </c>
      <c r="Q35" s="39" t="n"/>
      <c r="R35" s="38">
        <f>IF(OR($O$7="Canteen",$O$7="Head Office"),0,IF(
  AND(
    SUMIFS(I:I, C:C, C35) &gt;= 8,
    COUNTIFS(C$14:C35, C35)=1,
    OR(
      TEXT(D35,"hh:mm:ss")="07:00:00",
      TEXT(D35,"hh:mm:ss")="15:00:00",
      TEXT(D35,"hh:mm:ss")="23:00:00",
      TEXT(D36,"hh:mm:ss")="07:00:00",
      TEXT(D36,"hh:mm:ss")="15:00:00",
      TEXT(D36,"hh:mm:ss")="23:00:00"
    )
  ),
  1,
  0
))</f>
        <v/>
      </c>
      <c r="S35" s="38">
        <f>IF(OR($A34="Annual Leave",$A35="Annual Leave"),IF(AND($A34&lt;&gt;"Annual Leave",$A35="Annual Leave"),8,0),0)</f>
        <v/>
      </c>
      <c r="T35" s="40" t="n"/>
      <c r="U35" s="144">
        <f>MAX(0,40-Y35)</f>
        <v/>
      </c>
      <c r="V35" s="351">
        <f>IF(OR($C35="",$D35=""),0,
 IF(OR($A34="Holiday",$A35="Holiday"),0,
 IF(AND(NOT(OR($A34="Annual Leave",$A35="Annual Leave")),$A35="Off day"),0,
  IF($I34+$I35&gt;=8,IF($I34&gt;=8,0,8-$I34),$I35)
  )))</f>
        <v/>
      </c>
      <c r="W35" s="351">
        <f>MAX(0,V35-U35)</f>
        <v/>
      </c>
      <c r="X35" s="351">
        <f>IF(C35="","",C35-WEEKDAY(C35,1)+1)</f>
        <v/>
      </c>
      <c r="Y35" s="351">
        <f>SUMPRODUCT(($X$14:$X34=X35)*(($V$14:$V34)+($O$14:$O34)))+IF(X35=X14,$L$11,0)</f>
        <v/>
      </c>
      <c r="Z35" s="351" t="n"/>
      <c r="AA35" s="351" t="n"/>
      <c r="AB35" s="351" t="n"/>
      <c r="AC35" s="351" t="n"/>
      <c r="AD35" s="351" t="n"/>
      <c r="AE35" s="351" t="n"/>
      <c r="AF35" s="351" t="n"/>
    </row>
    <row r="36" ht="24" customHeight="1" s="348" thickBot="1">
      <c r="A36" s="154" t="inlineStr">
        <is>
          <t>On Day</t>
        </is>
      </c>
      <c r="B36" s="193" t="n"/>
      <c r="C36" s="90">
        <f>C34+1</f>
        <v/>
      </c>
      <c r="D36" s="8" t="n"/>
      <c r="E36" s="155">
        <f>IF(D36="", "",
 IF(D36=TIME(0,0,0), 0,
 IF(AND(D36&gt;=TIME(0,0,1), D36&lt;=TIME(2,0,0)), TIME(7,0,0),
 IF(AND(D36&gt;=TIME(6,0,0), D36&lt;=TIME(8,0,0)), TIME(12,0,0),
 IF(AND(D36&gt;TIME(8,0,0), D36&lt;=TIME(13,59,0)), TIME(15,0,0),
 IF(AND(D36&gt;=TIME(14,0,0), D36&lt;=TIME(17,59,0)), TIME(21,0,0),
 IF(AND(D36&gt;=TIME(18,0,0), D36&lt;=TIME(21,59,0)), TIME(0,0,0),
 IF(AND(D36&gt;=TIME(22,0,0), D36&lt;=TIME(23,59,59)), TIME(7,0,0), ""))))))))</f>
        <v/>
      </c>
      <c r="F36" s="156" t="n"/>
      <c r="G36" s="155">
        <f>IF(AND(D36&gt;=TIME(6,0,0),D36&lt;=TIME(8,0,0)),E36,"")</f>
        <v/>
      </c>
      <c r="H36" s="8" t="n"/>
      <c r="I36" s="30">
        <f>ROUND(IF(OR(D36="",E36="",E36=0),0,IF(H36="",MOD(E36-D36,1)*24,MOD(H36-D36,1)*24)),2)</f>
        <v/>
      </c>
      <c r="J36" s="157" t="n"/>
      <c r="K36" s="274" t="n"/>
      <c r="L36" s="189" t="n"/>
      <c r="M36" s="275">
        <f>MAX(0,V36-W36)</f>
        <v/>
      </c>
      <c r="N36" s="9">
        <f>(IF(OR($C36="",$D36=""),0,
 IF(OR($A36="Holiday",$A37="Holiday"),
    IF(ISNUMBER(MATCH(TRIM($B36),{"Phagwah","Good Friday","Easter Monday","Labour Day","Christmas","Eid ul Azha","Romans-2","Globe-12","Neptune P1"},0)),0,$I36),
 IF(AND(NOT(OR($A36="Annual Leave",$A37="Annual Leave")),$A36="Off day"),$I36,
  MAX(0,$I36-$V36)
  ))))+W36</f>
        <v/>
      </c>
      <c r="O36" s="9">
        <f>IF(AND(OR($A36="Holiday",$A37="Holiday"),
        ISNUMBER(MATCH(TRIM($B36),{"Phagwah","Good Friday","Easter Monday","Labour Day","Christmas","Eid ul Azha","Romans-2","Globe-12","Neptune P1"},0))),
   $I36,0)</f>
        <v/>
      </c>
      <c r="P36" s="9">
        <f>IF(OR($O$7="Canteen",$O$7="Head Office"),0,IF($I36&lt;=0,0,IF(OR(OR(TRIM($J36)="Hebrews",TRIM($J36)="Romans",TRIM($J36)="Romans-2",TRIM($J36)="Globe",TRIM($J36)="Globe-12",TRIM($J36)="Neptune P1"),AND($I37&gt;0,OR(TRIM($J37)="Hebrews",TRIM($J37)="Romans",TRIM($J37)="Romans-2",TRIM($J37)="Globe",TRIM($J37)="Globe-12",TRIM($J37)="Neptune P1"))),1,0)))</f>
        <v/>
      </c>
      <c r="Q36" s="10" t="n"/>
      <c r="R36" s="9">
        <f>IF(OR($O$7="Canteen",$O$7="Head Office"),0,IF(
  AND(
    SUMIFS(I:I, C:C, C36) &gt;= 8,
    COUNTIFS(C$14:C36, C36)=1,
    OR(
      TEXT(D36,"hh:mm:ss")="07:00:00",
      TEXT(D36,"hh:mm:ss")="15:00:00",
      TEXT(D36,"hh:mm:ss")="23:00:00",
      TEXT(D37,"hh:mm:ss")="07:00:00",
      TEXT(D37,"hh:mm:ss")="15:00:00",
      TEXT(D37,"hh:mm:ss")="23:00:00"
    )
  ),
  1,
  0
))</f>
        <v/>
      </c>
      <c r="S36" s="9">
        <f>IF(OR($A36="Annual Leave",$A37="Annual Leave"),IF($A36="Annual Leave",8,0),0)</f>
        <v/>
      </c>
      <c r="T36" s="91" t="n"/>
      <c r="U36" s="144">
        <f>MAX(0,40-Y36)</f>
        <v/>
      </c>
      <c r="V36" s="351">
        <f>IF(OR($C36="",$D36=""),0,
 IF(OR($A36="Holiday",$A37="Holiday"),0,
 IF(AND(NOT(OR($A36="Annual Leave",$A37="Annual Leave")),$A36="Off day"),0,
  IF($I36+$I37&gt;=8,IF($I36&gt;=8,8,$I36),$I36)
  )))</f>
        <v/>
      </c>
      <c r="W36" s="351">
        <f>MAX(0,V36-U36)</f>
        <v/>
      </c>
      <c r="X36" s="351">
        <f>IF(C36="","",C36-WEEKDAY(C36,1)+1)</f>
        <v/>
      </c>
      <c r="Y36" s="351">
        <f>SUMPRODUCT(($X$14:$X35=X36)*(($V$14:$V35)+($O$14:$O35)))+IF(X36=X14,$L$11,0)</f>
        <v/>
      </c>
      <c r="Z36" s="351" t="n"/>
      <c r="AA36" s="351" t="n"/>
      <c r="AB36" s="351" t="n"/>
      <c r="AC36" s="351" t="n"/>
      <c r="AD36" s="351" t="n"/>
      <c r="AE36" s="351" t="n"/>
      <c r="AF36" s="351" t="n"/>
    </row>
    <row r="37" ht="24" customHeight="1" s="348" thickBot="1">
      <c r="A37" s="154" t="inlineStr">
        <is>
          <t>On Day</t>
        </is>
      </c>
      <c r="B37" s="305" t="n"/>
      <c r="C37" s="90">
        <f>C36</f>
        <v/>
      </c>
      <c r="D37" s="276" t="n"/>
      <c r="E37" s="277">
        <f>IF(D37="", "",
 IF(D37=TIME(0,0,0), 0,
 IF(AND(D37&gt;=TIME(0,0,1), D37&lt;=TIME(2,0,0)), TIME(7,0,0),
 IF(AND(D37&gt;=TIME(6,0,0), D37&lt;=TIME(8,0,0)), TIME(12,0,0),
 IF(AND(D37&gt;TIME(8,0,0), D37&lt;=TIME(13,59,0)), TIME(15,0,0),
 IF(AND(D37&gt;=TIME(14,0,0), D37&lt;=TIME(17,59,0)), TIME(21,0,0),
 IF(AND(D37&gt;=TIME(18,0,0), D37&lt;=TIME(21,59,0)), TIME(0,0,0),
 IF(AND(D37&gt;=TIME(22,0,0), D37&lt;=TIME(23,59,59)), TIME(7,0,0), ""))))))))</f>
        <v/>
      </c>
      <c r="F37" s="156" t="n"/>
      <c r="G37" s="277">
        <f>IF(AND(D37&gt;=TIME(6,0,0),D37&lt;=TIME(8,0,0)),E37,"")</f>
        <v/>
      </c>
      <c r="H37" s="276" t="n"/>
      <c r="I37" s="30">
        <f>ROUND(IF(OR(D37="",E37="",E37=0),0,IF(H37="",MOD(E37-D37,1)*24,MOD(H37-D37,1)*24)),2)</f>
        <v/>
      </c>
      <c r="J37" s="158" t="n"/>
      <c r="K37" s="274" t="n"/>
      <c r="L37" s="189" t="n"/>
      <c r="M37" s="275">
        <f>MAX(0,V37-W37)</f>
        <v/>
      </c>
      <c r="N37" s="278">
        <f>(IF(OR($C37="",$D37=""),0,
 IF(OR($A36="Holiday",$A37="Holiday"),
    IF(ISNUMBER(MATCH(TRIM($B37),{"Phagwah","Good Friday","Easter Monday","Labour Day","Christmas","Eid ul Azha","Romans-2","Globe-12","Neptune P1"},0)),0,$I37),
 IF(AND(NOT(OR($A36="Annual Leave",$A37="Annual Leave")),$A37="Off day"),$I37,
  MAX(0,$I37-$V37)
  ))))+W37</f>
        <v/>
      </c>
      <c r="O37" s="278">
        <f>IF(AND(OR($A36="Holiday",$A37="Holiday"),
        ISNUMBER(MATCH(TRIM($B37),{"Phagwah","Good Friday","Easter Monday","Labour Day","Christmas","Eid ul Azha","Romans-2","Globe-12","Neptune P1"},0))),
   $I37,0)</f>
        <v/>
      </c>
      <c r="P37" s="278">
        <f>IF(OR($O$7="Canteen",$O$7="Head Office"),0,IF($I37&lt;=0,0,IF(AND($I36&lt;=0,OR(TRIM($J37)="Hebrews",TRIM($J37)="Romans",TRIM($J37)="Romans-2",TRIM($J37)="Globe",TRIM($J37)="Globe-12",TRIM($J37)="Neptune P1")),1,0)))</f>
        <v/>
      </c>
      <c r="Q37" s="279" t="n"/>
      <c r="R37" s="278">
        <f>IF(OR($O$7="Canteen",$O$7="Head Office"),0,IF(
  AND(
    SUMIFS(I:I, C:C, C37) &gt;= 8,
    COUNTIFS(C$14:C37, C37)=1,
    OR(
      TEXT(D37,"hh:mm:ss")="07:00:00",
      TEXT(D37,"hh:mm:ss")="15:00:00",
      TEXT(D37,"hh:mm:ss")="23:00:00",
      TEXT(D38,"hh:mm:ss")="07:00:00",
      TEXT(D38,"hh:mm:ss")="15:00:00",
      TEXT(D38,"hh:mm:ss")="23:00:00"
    )
  ),
  1,
  0
))</f>
        <v/>
      </c>
      <c r="S37" s="278">
        <f>IF(OR($A36="Annual Leave",$A37="Annual Leave"),IF(AND($A36&lt;&gt;"Annual Leave",$A37="Annual Leave"),8,0),0)</f>
        <v/>
      </c>
      <c r="T37" s="280" t="n"/>
      <c r="U37" s="144">
        <f>MAX(0,40-Y37)</f>
        <v/>
      </c>
      <c r="V37" s="351">
        <f>IF(OR($C37="",$D37=""),0,
 IF(OR($A36="Holiday",$A37="Holiday"),0,
 IF(AND(NOT(OR($A36="Annual Leave",$A37="Annual Leave")),$A37="Off day"),0,
  IF($I36+$I37&gt;=8,IF($I36&gt;=8,0,8-$I36),$I37)
  )))</f>
        <v/>
      </c>
      <c r="W37" s="351">
        <f>MAX(0,V37-U37)</f>
        <v/>
      </c>
      <c r="X37" s="351">
        <f>IF(C37="","",C37-WEEKDAY(C37,1)+1)</f>
        <v/>
      </c>
      <c r="Y37" s="351">
        <f>SUMPRODUCT(($X$14:$X36=X37)*(($V$14:$V36)+($O$14:$O36)))+IF(X37=X14,$L$11,0)</f>
        <v/>
      </c>
      <c r="Z37" s="351" t="n"/>
      <c r="AA37" s="351" t="n"/>
      <c r="AB37" s="351" t="n"/>
      <c r="AC37" s="351" t="n"/>
      <c r="AD37" s="351" t="n"/>
      <c r="AE37" s="351" t="n"/>
      <c r="AF37" s="351" t="n"/>
    </row>
    <row r="38" ht="24" customHeight="1" s="348" thickBot="1">
      <c r="A38" s="194" t="inlineStr">
        <is>
          <t>On Day</t>
        </is>
      </c>
      <c r="B38" s="195" t="n"/>
      <c r="C38" s="103">
        <f>C36+1</f>
        <v/>
      </c>
      <c r="D38" s="64" t="n"/>
      <c r="E38" s="196">
        <f>IF(D38="", "",
 IF(D38=TIME(0,0,0), 0,
 IF(AND(D38&gt;=TIME(0,0,1), D38&lt;=TIME(2,0,0)), TIME(7,0,0),
 IF(AND(D38&gt;=TIME(6,0,0), D38&lt;=TIME(8,0,0)), TIME(12,0,0),
 IF(AND(D38&gt;TIME(8,0,0), D38&lt;=TIME(13,59,0)), TIME(15,0,0),
 IF(AND(D38&gt;=TIME(14,0,0), D38&lt;=TIME(17,59,0)), TIME(21,0,0),
 IF(AND(D38&gt;=TIME(18,0,0), D38&lt;=TIME(21,59,0)), TIME(0,0,0),
 IF(AND(D38&gt;=TIME(22,0,0), D38&lt;=TIME(23,59,59)), TIME(7,0,0), ""))))))))</f>
        <v/>
      </c>
      <c r="F38" s="197" t="n"/>
      <c r="G38" s="196">
        <f>IF(AND(D38&gt;=TIME(6,0,0),D38&lt;=TIME(8,0,0)),E38,"")</f>
        <v/>
      </c>
      <c r="H38" s="64" t="n"/>
      <c r="I38" s="65">
        <f>ROUND(IF(OR(D38="",E38="",E38=0),0,IF(H38="",MOD(E38-D38,1)*24,MOD(H38-D38,1)*24)),2)</f>
        <v/>
      </c>
      <c r="J38" s="198" t="n"/>
      <c r="K38" s="306" t="n"/>
      <c r="L38" s="181" t="n"/>
      <c r="M38" s="307">
        <f>MAX(0,V38-W38)</f>
        <v/>
      </c>
      <c r="N38" s="66">
        <f>(IF(OR($C38="",$D38=""),0,
 IF(OR($A38="Holiday",$A39="Holiday"),
    IF(ISNUMBER(MATCH(TRIM($B38),{"Phagwah","Good Friday","Easter Monday","Labour Day","Christmas","Eid ul Azha","Romans-2","Globe-12","Neptune P1"},0)),0,$I38),
 IF(AND(NOT(OR($A38="Annual Leave",$A39="Annual Leave")),$A38="Off day"),$I38,
  MAX(0,$I38-$V38)
  ))))+W38</f>
        <v/>
      </c>
      <c r="O38" s="66">
        <f>IF(AND(OR($A38="Holiday",$A39="Holiday"),
        ISNUMBER(MATCH(TRIM($B38),{"Phagwah","Good Friday","Easter Monday","Labour Day","Christmas","Eid ul Azha","Romans-2","Globe-12","Neptune P1"},0))),
   $I38,0)</f>
        <v/>
      </c>
      <c r="P38" s="66">
        <f>IF(OR($O$7="Canteen",$O$7="Head Office"),0,IF($I38&lt;=0,0,IF(OR(OR(TRIM($J38)="Hebrews",TRIM($J38)="Romans",TRIM($J38)="Romans-2",TRIM($J38)="Globe",TRIM($J38)="Globe-12",TRIM($J38)="Neptune P1"),AND($I39&gt;0,OR(TRIM($J39)="Hebrews",TRIM($J39)="Romans",TRIM($J39)="Romans-2",TRIM($J39)="Globe",TRIM($J39)="Globe-12",TRIM($J39)="Neptune P1"))),1,0)))</f>
        <v/>
      </c>
      <c r="Q38" s="67" t="n"/>
      <c r="R38" s="66">
        <f>IF(OR($O$7="Canteen",$O$7="Head Office"),0,IF(
  AND(
    SUMIFS(I:I, C:C, C38) &gt;= 8,
    COUNTIFS(C$14:C38, C38)=1,
    OR(
      TEXT(D38,"hh:mm:ss")="07:00:00",
      TEXT(D38,"hh:mm:ss")="15:00:00",
      TEXT(D38,"hh:mm:ss")="23:00:00",
      TEXT(D39,"hh:mm:ss")="07:00:00",
      TEXT(D39,"hh:mm:ss")="15:00:00",
      TEXT(D39,"hh:mm:ss")="23:00:00"
    )
  ),
  1,
  0
))</f>
        <v/>
      </c>
      <c r="S38" s="66">
        <f>IF(OR($A38="Annual Leave",$A39="Annual Leave"),IF($A38="Annual Leave",8,0),0)</f>
        <v/>
      </c>
      <c r="T38" s="68" t="n"/>
      <c r="U38" s="144">
        <f>MAX(0,40-Y38)</f>
        <v/>
      </c>
      <c r="V38" s="351">
        <f>IF(OR($C38="",$D38=""),0,
 IF(OR($A38="Holiday",$A39="Holiday"),0,
 IF(AND(NOT(OR($A38="Annual Leave",$A39="Annual Leave")),$A38="Off day"),0,
  IF($I38+$I39&gt;=8,IF($I38&gt;=8,8,$I38),$I38)
  )))</f>
        <v/>
      </c>
      <c r="W38" s="351">
        <f>MAX(0,V38-U38)</f>
        <v/>
      </c>
      <c r="X38" s="351">
        <f>IF(C38="","",C38-WEEKDAY(C38,1)+1)</f>
        <v/>
      </c>
      <c r="Y38" s="351">
        <f>SUMPRODUCT(($X$14:$X37=X38)*(($V$14:$V37)+($O$14:$O37)))+IF(X38=X14,$L$11,0)</f>
        <v/>
      </c>
      <c r="Z38" s="351" t="n"/>
      <c r="AA38" s="351" t="n"/>
      <c r="AB38" s="351" t="n"/>
      <c r="AC38" s="351" t="n"/>
      <c r="AD38" s="351" t="n"/>
      <c r="AE38" s="351" t="n"/>
      <c r="AF38" s="351" t="n"/>
    </row>
    <row r="39" ht="24" customHeight="1" s="348" thickBot="1">
      <c r="A39" s="194" t="inlineStr">
        <is>
          <t>On Day</t>
        </is>
      </c>
      <c r="B39" s="199" t="n"/>
      <c r="C39" s="104">
        <f>C38</f>
        <v/>
      </c>
      <c r="D39" s="69" t="n"/>
      <c r="E39" s="200">
        <f>IF(D39="", "",
 IF(D39=TIME(0,0,0), 0,
 IF(AND(D39&gt;=TIME(0,0,1), D39&lt;=TIME(2,0,0)), TIME(7,0,0),
 IF(AND(D39&gt;=TIME(6,0,0), D39&lt;=TIME(8,0,0)), TIME(12,0,0),
 IF(AND(D39&gt;TIME(8,0,0), D39&lt;=TIME(13,59,0)), TIME(15,0,0),
 IF(AND(D39&gt;=TIME(14,0,0), D39&lt;=TIME(17,59,0)), TIME(21,0,0),
 IF(AND(D39&gt;=TIME(18,0,0), D39&lt;=TIME(21,59,0)), TIME(0,0,0),
 IF(AND(D39&gt;=TIME(22,0,0), D39&lt;=TIME(23,59,59)), TIME(7,0,0), ""))))))))</f>
        <v/>
      </c>
      <c r="F39" s="201" t="n"/>
      <c r="G39" s="200">
        <f>IF(AND(D39&gt;=TIME(6,0,0),D39&lt;=TIME(8,0,0)),E39,"")</f>
        <v/>
      </c>
      <c r="H39" s="69" t="n"/>
      <c r="I39" s="70">
        <f>ROUND(IF(OR(D39="",E39="",E39=0),0,IF(H39="",MOD(E39-D39,1)*24,MOD(H39-D39,1)*24)),2)</f>
        <v/>
      </c>
      <c r="J39" s="198" t="n"/>
      <c r="K39" s="306" t="n"/>
      <c r="L39" s="183" t="n"/>
      <c r="M39" s="307">
        <f>MAX(0,V39-W39)</f>
        <v/>
      </c>
      <c r="N39" s="71">
        <f>(IF(OR($C39="",$D39=""),0,
 IF(OR($A38="Holiday",$A39="Holiday"),
    IF(ISNUMBER(MATCH(TRIM($B39),{"Phagwah","Good Friday","Easter Monday","Labour Day","Christmas","Eid ul Azha","Romans-2","Globe-12","Neptune P1"},0)),0,$I39),
 IF(AND(NOT(OR($A38="Annual Leave",$A39="Annual Leave")),$A39="Off day"),$I39,
  MAX(0,$I39-$V39)
  ))))+W39</f>
        <v/>
      </c>
      <c r="O39" s="71">
        <f>IF(AND(OR($A38="Holiday",$A39="Holiday"),
        ISNUMBER(MATCH(TRIM($B39),{"Phagwah","Good Friday","Easter Monday","Labour Day","Christmas","Eid ul Azha","Romans-2","Globe-12","Neptune P1"},0))),
   $I39,0)</f>
        <v/>
      </c>
      <c r="P39" s="71">
        <f>IF(OR($O$7="Canteen",$O$7="Head Office"),0,IF($I39&lt;=0,0,IF(AND($I38&lt;=0,OR(TRIM($J39)="Hebrews",TRIM($J39)="Romans",TRIM($J39)="Romans-2",TRIM($J39)="Globe",TRIM($J39)="Globe-12",TRIM($J39)="Neptune P1")),1,0)))</f>
        <v/>
      </c>
      <c r="Q39" s="72" t="n"/>
      <c r="R39" s="71">
        <f>IF(OR($O$7="Canteen",$O$7="Head Office"),0,IF(
  AND(
    SUMIFS(I:I, C:C, C39) &gt;= 8,
    COUNTIFS(C$14:C39, C39)=1,
    OR(
      TEXT(D39,"hh:mm:ss")="07:00:00",
      TEXT(D39,"hh:mm:ss")="15:00:00",
      TEXT(D39,"hh:mm:ss")="23:00:00",
      TEXT(D40,"hh:mm:ss")="07:00:00",
      TEXT(D40,"hh:mm:ss")="15:00:00",
      TEXT(D40,"hh:mm:ss")="23:00:00"
    )
  ),
  1,
  0
))</f>
        <v/>
      </c>
      <c r="S39" s="71">
        <f>IF(OR($A38="Annual Leave",$A39="Annual Leave"),IF(AND($A38&lt;&gt;"Annual Leave",$A39="Annual Leave"),8,0),0)</f>
        <v/>
      </c>
      <c r="T39" s="73" t="n"/>
      <c r="U39" s="144">
        <f>MAX(0,40-Y39)</f>
        <v/>
      </c>
      <c r="V39" s="351">
        <f>IF(OR($C39="",$D39=""),0,
 IF(OR($A38="Holiday",$A39="Holiday"),0,
 IF(AND(NOT(OR($A38="Annual Leave",$A39="Annual Leave")),$A39="Off day"),0,
  IF($I38+$I39&gt;=8,IF($I38&gt;=8,0,8-$I38),$I39)
  )))</f>
        <v/>
      </c>
      <c r="W39" s="351">
        <f>MAX(0,V39-U39)</f>
        <v/>
      </c>
      <c r="X39" s="351">
        <f>IF(C39="","",C39-WEEKDAY(C39,1)+1)</f>
        <v/>
      </c>
      <c r="Y39" s="351">
        <f>SUMPRODUCT(($X$14:$X38=X39)*(($V$14:$V38)+($O$14:$O38)))+IF(X39=X14,$L$11,0)</f>
        <v/>
      </c>
      <c r="Z39" s="351" t="n"/>
      <c r="AA39" s="351" t="n"/>
      <c r="AB39" s="351" t="n"/>
      <c r="AC39" s="351" t="n"/>
      <c r="AD39" s="351" t="n"/>
      <c r="AE39" s="351" t="n"/>
      <c r="AF39" s="351" t="n"/>
    </row>
    <row r="40" ht="24" customHeight="1" s="348" thickBot="1">
      <c r="A40" s="202" t="inlineStr">
        <is>
          <t>On Day</t>
        </is>
      </c>
      <c r="B40" s="203" t="n"/>
      <c r="C40" s="105">
        <f>C38+1</f>
        <v/>
      </c>
      <c r="D40" s="74" t="n"/>
      <c r="E40" s="204">
        <f>IF(D40="", "",
 IF(D40=TIME(0,0,0), 0,
 IF(AND(D40&gt;=TIME(0,0,1), D40&lt;=TIME(2,0,0)), TIME(7,0,0),
 IF(AND(D40&gt;=TIME(6,0,0), D40&lt;=TIME(8,0,0)), TIME(12,0,0),
 IF(AND(D40&gt;TIME(8,0,0), D40&lt;=TIME(13,59,0)), TIME(15,0,0),
 IF(AND(D40&gt;=TIME(14,0,0), D40&lt;=TIME(17,59,0)), TIME(21,0,0),
 IF(AND(D40&gt;=TIME(18,0,0), D40&lt;=TIME(21,59,0)), TIME(0,0,0),
 IF(AND(D40&gt;=TIME(22,0,0), D40&lt;=TIME(23,59,59)), TIME(7,0,0), ""))))))))</f>
        <v/>
      </c>
      <c r="F40" s="205" t="n"/>
      <c r="G40" s="204">
        <f>IF(AND(D40&gt;=TIME(6,0,0),D40&lt;=TIME(8,0,0)),E40,"")</f>
        <v/>
      </c>
      <c r="H40" s="74" t="n"/>
      <c r="I40" s="106">
        <f>ROUND(IF(OR(D40="",E40="",E40=0),0,IF(H40="",MOD(E40-D40,1)*24,MOD(H40-D40,1)*24)),2)</f>
        <v/>
      </c>
      <c r="J40" s="206" t="n"/>
      <c r="K40" s="308" t="n"/>
      <c r="L40" s="189" t="n"/>
      <c r="M40" s="309">
        <f>MAX(0,V40-W40)</f>
        <v/>
      </c>
      <c r="N40" s="75">
        <f>(IF(OR($C40="",$D40=""),0,
 IF(OR($A40="Holiday",$A41="Holiday"),
    IF(ISNUMBER(MATCH(TRIM($B40),{"Phagwah","Good Friday","Easter Monday","Labour Day","Christmas","Eid ul Azha","Romans-2","Globe-12","Neptune P1"},0)),0,$I40),
 IF(AND(NOT(OR($A40="Annual Leave",$A41="Annual Leave")),$A40="Off day"),$I40,
  MAX(0,$I40-$V40)
  ))))+W40</f>
        <v/>
      </c>
      <c r="O40" s="75">
        <f>IF(AND(OR($A40="Holiday",$A41="Holiday"),
        ISNUMBER(MATCH(TRIM($B40),{"Phagwah","Good Friday","Easter Monday","Labour Day","Christmas","Eid ul Azha","Romans-2","Globe-12","Neptune P1"},0))),
   $I40,0)</f>
        <v/>
      </c>
      <c r="P40" s="75">
        <f>IF(OR($O$7="Canteen",$O$7="Head Office"),0,IF($I40&lt;=0,0,IF(OR(OR(TRIM($J40)="Hebrews",TRIM($J40)="Romans",TRIM($J40)="Romans-2",TRIM($J40)="Globe",TRIM($J40)="Globe-12",TRIM($J40)="Neptune P1"),AND($I41&gt;0,OR(TRIM($J41)="Hebrews",TRIM($J41)="Romans",TRIM($J41)="Romans-2",TRIM($J41)="Globe",TRIM($J41)="Globe-12",TRIM($J41)="Neptune P1"))),1,0)))</f>
        <v/>
      </c>
      <c r="Q40" s="76" t="n"/>
      <c r="R40" s="75">
        <f>IF(OR($O$7="Canteen",$O$7="Head Office"),0,IF(
  AND(
    SUMIFS(I:I, C:C, C40) &gt;= 8,
    COUNTIFS(C$14:C40, C40)=1,
    OR(
      TEXT(D40,"hh:mm:ss")="07:00:00",
      TEXT(D40,"hh:mm:ss")="15:00:00",
      TEXT(D40,"hh:mm:ss")="23:00:00",
      TEXT(D41,"hh:mm:ss")="07:00:00",
      TEXT(D41,"hh:mm:ss")="15:00:00",
      TEXT(D41,"hh:mm:ss")="23:00:00"
    )
  ),
  1,
  0
))</f>
        <v/>
      </c>
      <c r="S40" s="75">
        <f>IF(OR($A40="Annual Leave",$A41="Annual Leave"),IF($A40="Annual Leave",8,0),0)</f>
        <v/>
      </c>
      <c r="T40" s="107" t="n"/>
      <c r="U40" s="144">
        <f>MAX(0,40-Y40)</f>
        <v/>
      </c>
      <c r="V40" s="351">
        <f>IF(OR($C40="",$D40=""),0,
 IF(OR($A40="Holiday",$A41="Holiday"),0,
 IF(AND(NOT(OR($A40="Annual Leave",$A41="Annual Leave")),$A40="Off day"),0,
  IF($I40+$I41&gt;=8,IF($I40&gt;=8,8,$I40),$I40)
  )))</f>
        <v/>
      </c>
      <c r="W40" s="351">
        <f>MAX(0,V40-U40)</f>
        <v/>
      </c>
      <c r="X40" s="351">
        <f>IF(C40="","",C40-WEEKDAY(C40,1)+1)</f>
        <v/>
      </c>
      <c r="Y40" s="351">
        <f>SUMPRODUCT(($X$14:$X39=X40)*(($V$14:$V39)+($O$14:$O39)))+IF(X40=X14,$L$11,0)</f>
        <v/>
      </c>
      <c r="Z40" s="351" t="n"/>
      <c r="AA40" s="351" t="n"/>
      <c r="AB40" s="351" t="n"/>
      <c r="AC40" s="351" t="n"/>
      <c r="AD40" s="351" t="n"/>
      <c r="AE40" s="351" t="n"/>
      <c r="AF40" s="351" t="n"/>
    </row>
    <row r="41" ht="24" customHeight="1" s="348" thickBot="1">
      <c r="A41" s="202" t="inlineStr">
        <is>
          <t>On Day</t>
        </is>
      </c>
      <c r="B41" s="310" t="n"/>
      <c r="C41" s="105">
        <f>C40</f>
        <v/>
      </c>
      <c r="D41" s="311" t="n"/>
      <c r="E41" s="312">
        <f>IF(D41="", "",
 IF(D41=TIME(0,0,0), 0,
 IF(AND(D41&gt;=TIME(0,0,1), D41&lt;=TIME(2,0,0)), TIME(7,0,0),
 IF(AND(D41&gt;=TIME(6,0,0), D41&lt;=TIME(8,0,0)), TIME(12,0,0),
 IF(AND(D41&gt;TIME(8,0,0), D41&lt;=TIME(13,59,0)), TIME(15,0,0),
 IF(AND(D41&gt;=TIME(14,0,0), D41&lt;=TIME(17,59,0)), TIME(21,0,0),
 IF(AND(D41&gt;=TIME(18,0,0), D41&lt;=TIME(21,59,0)), TIME(0,0,0),
 IF(AND(D41&gt;=TIME(22,0,0), D41&lt;=TIME(23,59,59)), TIME(7,0,0), ""))))))))</f>
        <v/>
      </c>
      <c r="F41" s="205" t="n"/>
      <c r="G41" s="312">
        <f>IF(AND(D41&gt;=TIME(6,0,0),D41&lt;=TIME(8,0,0)),E41,"")</f>
        <v/>
      </c>
      <c r="H41" s="311" t="n"/>
      <c r="I41" s="106">
        <f>ROUND(IF(OR(D41="",E41="",E41=0),0,IF(H41="",MOD(E41-D41,1)*24,MOD(H41-D41,1)*24)),2)</f>
        <v/>
      </c>
      <c r="J41" s="207" t="n"/>
      <c r="K41" s="308" t="n"/>
      <c r="L41" s="189" t="n"/>
      <c r="M41" s="309">
        <f>MAX(0,V41-W41)</f>
        <v/>
      </c>
      <c r="N41" s="313">
        <f>(IF(OR($C41="",$D41=""),0,
 IF(OR($A40="Holiday",$A41="Holiday"),
    IF(ISNUMBER(MATCH(TRIM($B41),{"Phagwah","Good Friday","Easter Monday","Labour Day","Christmas","Eid ul Azha","Romans-2","Globe-12","Neptune P1"},0)),0,$I41),
 IF(AND(NOT(OR($A40="Annual Leave",$A41="Annual Leave")),$A41="Off day"),$I41,
  MAX(0,$I41-$V41)
  ))))+W41</f>
        <v/>
      </c>
      <c r="O41" s="313">
        <f>IF(AND(OR($A40="Holiday",$A41="Holiday"),
        ISNUMBER(MATCH(TRIM($B41),{"Phagwah","Good Friday","Easter Monday","Labour Day","Christmas","Eid ul Azha","Romans-2","Globe-12","Neptune P1"},0))),
   $I41,0)</f>
        <v/>
      </c>
      <c r="P41" s="313">
        <f>IF(OR($O$7="Canteen",$O$7="Head Office"),0,IF($I41&lt;=0,0,IF(AND($I40&lt;=0,OR(TRIM($J41)="Hebrews",TRIM($J41)="Romans",TRIM($J41)="Romans-2",TRIM($J41)="Globe",TRIM($J41)="Globe-12",TRIM($J41)="Neptune P1")),1,0)))</f>
        <v/>
      </c>
      <c r="Q41" s="314" t="n"/>
      <c r="R41" s="313">
        <f>IF(OR($O$7="Canteen",$O$7="Head Office"),0,IF(
  AND(
    SUMIFS(I:I, C:C, C41) &gt;= 8,
    COUNTIFS(C$14:C41, C41)=1,
    OR(
      TEXT(D41,"hh:mm:ss")="07:00:00",
      TEXT(D41,"hh:mm:ss")="15:00:00",
      TEXT(D41,"hh:mm:ss")="23:00:00",
      TEXT(D42,"hh:mm:ss")="07:00:00",
      TEXT(D42,"hh:mm:ss")="15:00:00",
      TEXT(D42,"hh:mm:ss")="23:00:00"
    )
  ),
  1,
  0
))</f>
        <v/>
      </c>
      <c r="S41" s="313">
        <f>IF(OR($A40="Annual Leave",$A41="Annual Leave"),IF(AND($A40&lt;&gt;"Annual Leave",$A41="Annual Leave"),8,0),0)</f>
        <v/>
      </c>
      <c r="T41" s="315" t="n"/>
      <c r="U41" s="144">
        <f>MAX(0,40-Y41)</f>
        <v/>
      </c>
      <c r="V41" s="351">
        <f>IF(OR($C41="",$D41=""),0,
 IF(OR($A40="Holiday",$A41="Holiday"),0,
 IF(AND(NOT(OR($A40="Annual Leave",$A41="Annual Leave")),$A41="Off day"),0,
  IF($I40+$I41&gt;=8,IF($I40&gt;=8,0,8-$I40),$I41)
  )))</f>
        <v/>
      </c>
      <c r="W41" s="351">
        <f>MAX(0,V41-U41)</f>
        <v/>
      </c>
      <c r="X41" s="351">
        <f>IF(C41="","",C41-WEEKDAY(C41,1)+1)</f>
        <v/>
      </c>
      <c r="Y41" s="351">
        <f>SUMPRODUCT(($X$14:$X40=X41)*(($V$14:$V40)+($O$14:$O40)))+IF(X41=X14,$L$11,0)</f>
        <v/>
      </c>
      <c r="Z41" s="351" t="n"/>
      <c r="AA41" s="351" t="n"/>
      <c r="AB41" s="351" t="n"/>
      <c r="AC41" s="351" t="n"/>
      <c r="AD41" s="351" t="n"/>
      <c r="AE41" s="351" t="n"/>
      <c r="AF41" s="351" t="n"/>
    </row>
    <row r="42" ht="24" customHeight="1" s="348" thickBot="1">
      <c r="A42" s="208" t="inlineStr">
        <is>
          <t>On Day</t>
        </is>
      </c>
      <c r="B42" s="209" t="n"/>
      <c r="C42" s="108">
        <f>C40+1</f>
        <v/>
      </c>
      <c r="D42" s="77" t="n"/>
      <c r="E42" s="210">
        <f>IF(D42="", "",
 IF(D42=TIME(0,0,0), 0,
 IF(AND(D42&gt;=TIME(0,0,1), D42&lt;=TIME(2,0,0)), TIME(7,0,0),
 IF(AND(D42&gt;=TIME(6,0,0), D42&lt;=TIME(8,0,0)), TIME(12,0,0),
 IF(AND(D42&gt;TIME(8,0,0), D42&lt;=TIME(13,59,0)), TIME(15,0,0),
 IF(AND(D42&gt;=TIME(14,0,0), D42&lt;=TIME(17,59,0)), TIME(21,0,0),
 IF(AND(D42&gt;=TIME(18,0,0), D42&lt;=TIME(21,59,0)), TIME(0,0,0),
 IF(AND(D42&gt;=TIME(22,0,0), D42&lt;=TIME(23,59,59)), TIME(7,0,0), ""))))))))</f>
        <v/>
      </c>
      <c r="F42" s="211" t="n"/>
      <c r="G42" s="210">
        <f>IF(AND(D42&gt;=TIME(6,0,0),D42&lt;=TIME(8,0,0)),E42,"")</f>
        <v/>
      </c>
      <c r="H42" s="77" t="n"/>
      <c r="I42" s="16">
        <f>ROUND(IF(OR(D42="",E42="",E42=0),0,IF(H42="",MOD(E42-D42,1)*24,MOD(H42-D42,1)*24)),2)</f>
        <v/>
      </c>
      <c r="J42" s="212" t="n"/>
      <c r="K42" s="316" t="n"/>
      <c r="L42" s="181" t="n"/>
      <c r="M42" s="317">
        <f>MAX(0,V42-W42)</f>
        <v/>
      </c>
      <c r="N42" s="17">
        <f>(IF(OR($C42="",$D42=""),0,
 IF(OR($A42="Holiday",$A43="Holiday"),
    IF(ISNUMBER(MATCH(TRIM($B42),{"Phagwah","Good Friday","Easter Monday","Labour Day","Christmas","Eid ul Azha","Romans-2","Globe-12","Neptune P1"},0)),0,$I42),
 IF(AND(NOT(OR($A42="Annual Leave",$A43="Annual Leave")),$A42="Off day"),$I42,
  MAX(0,$I42-$V42)
  ))))+W42</f>
        <v/>
      </c>
      <c r="O42" s="213">
        <f>IF(AND(OR($A42="Holiday",$A43="Holiday"),
        ISNUMBER(MATCH(TRIM($B42),{"Phagwah","Good Friday","Easter Monday","Labour Day","Christmas","Eid ul Azha","Romans-2","Globe-12","Neptune P1"},0))),
   $I42,0)</f>
        <v/>
      </c>
      <c r="P42" s="17">
        <f>IF(OR($O$7="Canteen",$O$7="Head Office"),0,IF($I42&lt;=0,0,IF(OR(OR(TRIM($J42)="Hebrews",TRIM($J42)="Romans",TRIM($J42)="Romans-2",TRIM($J42)="Globe",TRIM($J42)="Globe-12",TRIM($J42)="Neptune P1"),AND($I43&gt;0,OR(TRIM($J43)="Hebrews",TRIM($J43)="Romans",TRIM($J43)="Romans-2",TRIM($J43)="Globe",TRIM($J43)="Globe-12",TRIM($J43)="Neptune P1"))),1,0)))</f>
        <v/>
      </c>
      <c r="Q42" s="78" t="n"/>
      <c r="R42" s="213">
        <f>IF(OR($O$7="Canteen",$O$7="Head Office"),0,IF(
  AND(
    SUMIFS(I:I, C:C, C42) &gt;= 8,
    COUNTIFS(C$14:C42, C42)=1,
    OR(
      TEXT(D42,"hh:mm:ss")="07:00:00",
      TEXT(D42,"hh:mm:ss")="15:00:00",
      TEXT(D42,"hh:mm:ss")="23:00:00",
      TEXT(D43,"hh:mm:ss")="07:00:00",
      TEXT(D43,"hh:mm:ss")="15:00:00",
      TEXT(D43,"hh:mm:ss")="23:00:00"
    )
  ),
  1,
  0
))</f>
        <v/>
      </c>
      <c r="S42" s="213">
        <f>IF(OR($A42="Annual Leave",$A43="Annual Leave"),IF($A42="Annual Leave",8,0),0)</f>
        <v/>
      </c>
      <c r="T42" s="79" t="n"/>
      <c r="U42" s="144">
        <f>MAX(0,40-Y42)</f>
        <v/>
      </c>
      <c r="V42" s="351">
        <f>IF(OR($C42="",$D42=""),0,
 IF(OR($A42="Holiday",$A43="Holiday"),0,
 IF(AND(NOT(OR($A42="Annual Leave",$A43="Annual Leave")),$A42="Off day"),0,
  IF($I42+$I43&gt;=8,IF($I42&gt;=8,8,$I42),$I42)
  )))</f>
        <v/>
      </c>
      <c r="W42" s="351">
        <f>MAX(0,V42-U42)</f>
        <v/>
      </c>
      <c r="X42" s="351">
        <f>IF(C42="","",C42-WEEKDAY(C42,1)+1)</f>
        <v/>
      </c>
      <c r="Y42" s="351">
        <f>SUMPRODUCT(($X$14:$X41=X42)*(($V$14:$V41)+($O$14:$O41)))+IF(X42=X14,$L$11,0)</f>
        <v/>
      </c>
      <c r="Z42" s="351" t="n"/>
      <c r="AA42" s="351" t="n"/>
      <c r="AB42" s="351" t="n"/>
      <c r="AC42" s="351" t="n"/>
      <c r="AD42" s="351" t="n"/>
      <c r="AE42" s="351" t="n"/>
      <c r="AF42" s="351" t="n"/>
    </row>
    <row r="43" ht="24" customHeight="1" s="348" thickBot="1">
      <c r="A43" s="208" t="inlineStr">
        <is>
          <t>On Day</t>
        </is>
      </c>
      <c r="B43" s="214" t="n"/>
      <c r="C43" s="109">
        <f>C42</f>
        <v/>
      </c>
      <c r="D43" s="18" t="n"/>
      <c r="E43" s="215">
        <f>IF(D43="", "",
 IF(D43=TIME(0,0,0), 0,
 IF(AND(D43&gt;=TIME(0,0,1), D43&lt;=TIME(2,0,0)), TIME(7,0,0),
 IF(AND(D43&gt;=TIME(6,0,0), D43&lt;=TIME(8,0,0)), TIME(12,0,0),
 IF(AND(D43&gt;TIME(8,0,0), D43&lt;=TIME(13,59,0)), TIME(15,0,0),
 IF(AND(D43&gt;=TIME(14,0,0), D43&lt;=TIME(17,59,0)), TIME(21,0,0),
 IF(AND(D43&gt;=TIME(18,0,0), D43&lt;=TIME(21,59,0)), TIME(0,0,0),
 IF(AND(D43&gt;=TIME(22,0,0), D43&lt;=TIME(23,59,59)), TIME(7,0,0), ""))))))))</f>
        <v/>
      </c>
      <c r="F43" s="216" t="n"/>
      <c r="G43" s="215">
        <f>IF(AND(D43&gt;=TIME(6,0,0),D43&lt;=TIME(8,0,0)),E43,"")</f>
        <v/>
      </c>
      <c r="H43" s="18" t="n"/>
      <c r="I43" s="19">
        <f>ROUND(IF(OR(D43="",E43="",E43=0),0,IF(H43="",MOD(E43-D43,1)*24,MOD(H43-D43,1)*24)),2)</f>
        <v/>
      </c>
      <c r="J43" s="212" t="n"/>
      <c r="K43" s="316" t="n"/>
      <c r="L43" s="183" t="n"/>
      <c r="M43" s="317">
        <f>MAX(0,V43-W43)</f>
        <v/>
      </c>
      <c r="N43" s="20">
        <f>(IF(OR($C43="",$D43=""),0,
 IF(OR($A42="Holiday",$A43="Holiday"),
    IF(ISNUMBER(MATCH(TRIM($B43),{"Phagwah","Good Friday","Easter Monday","Labour Day","Christmas","Eid ul Azha","Romans-2","Globe-12","Neptune P1"},0)),0,$I43),
 IF(AND(NOT(OR($A42="Annual Leave",$A43="Annual Leave")),$A43="Off day"),$I43,
  MAX(0,$I43-$V43)
  ))))+W43</f>
        <v/>
      </c>
      <c r="O43" s="20">
        <f>IF(AND(OR($A42="Holiday",$A43="Holiday"),
        ISNUMBER(MATCH(TRIM($B43),{"Phagwah","Good Friday","Easter Monday","Labour Day","Christmas","Eid ul Azha","Romans-2","Globe-12","Neptune P1"},0))),
   $I43,0)</f>
        <v/>
      </c>
      <c r="P43" s="20">
        <f>IF(OR($O$7="Canteen",$O$7="Head Office"),0,IF($I43&lt;=0,0,IF(AND($I42&lt;=0,OR(TRIM($J43)="Hebrews",TRIM($J43)="Romans",TRIM($J43)="Romans-2",TRIM($J43)="Globe",TRIM($J43)="Globe-12",TRIM($J43)="Neptune P1")),1,0)))</f>
        <v/>
      </c>
      <c r="Q43" s="21" t="n"/>
      <c r="R43" s="20">
        <f>IF(OR($O$7="Canteen",$O$7="Head Office"),0,IF(
  AND(
    SUMIFS(I:I, C:C, C43) &gt;= 8,
    COUNTIFS(C$14:C43, C43)=1,
    OR(
      TEXT(D43,"hh:mm:ss")="07:00:00",
      TEXT(D43,"hh:mm:ss")="15:00:00",
      TEXT(D43,"hh:mm:ss")="23:00:00",
      TEXT(D49,"hh:mm:ss")="07:00:00",
      TEXT(D49,"hh:mm:ss")="15:00:00",
      TEXT(D49,"hh:mm:ss")="23:00:00"
    )
  ),
  1,
  0
))</f>
        <v/>
      </c>
      <c r="S43" s="20">
        <f>IF(OR($A42="Annual Leave",$A43="Annual Leave"),IF(AND($A42&lt;&gt;"Annual Leave",$A43="Annual Leave"),8,0),0)</f>
        <v/>
      </c>
      <c r="T43" s="22" t="n"/>
      <c r="U43" s="144">
        <f>MAX(0,40-Y43)</f>
        <v/>
      </c>
      <c r="V43" s="351">
        <f>IF(OR($C43="",$D43=""),0,
 IF(OR($A42="Holiday",$A43="Holiday"),0,
 IF(AND(NOT(OR($A42="Annual Leave",$A43="Annual Leave")),$A43="Off day"),0,
  IF($I42+$I43&gt;=8,IF($I42&gt;=8,0,8-$I42),$I43)
  )))</f>
        <v/>
      </c>
      <c r="W43" s="351">
        <f>MAX(0,V43-U43)</f>
        <v/>
      </c>
      <c r="X43" s="351">
        <f>IF(C43="","",C43-WEEKDAY(C43,1)+1)</f>
        <v/>
      </c>
      <c r="Y43" s="351">
        <f>SUMPRODUCT(($X$14:$X42=X43)*(($V$14:$V42)+($O$14:$O42)))+IF(X43=X14,$L$11,0)</f>
        <v/>
      </c>
      <c r="Z43" s="351" t="n"/>
      <c r="AA43" s="351" t="n"/>
      <c r="AB43" s="351" t="n"/>
      <c r="AC43" s="351" t="n"/>
      <c r="AD43" s="351" t="n"/>
      <c r="AE43" s="351" t="n"/>
      <c r="AF43" s="351" t="n"/>
    </row>
    <row r="44" ht="24" customHeight="1" s="348" thickBot="1">
      <c r="A44" s="176" t="n"/>
      <c r="B44" s="176" t="n"/>
      <c r="C44" s="217" t="n"/>
      <c r="D44" s="110" t="n"/>
      <c r="E44" s="110" t="n"/>
      <c r="F44" s="218" t="n"/>
      <c r="G44" s="110" t="n"/>
      <c r="H44" s="110" t="n"/>
      <c r="I44" s="219" t="n"/>
      <c r="J44" s="219" t="n"/>
      <c r="K44" s="219" t="n"/>
      <c r="L44" s="219" t="n"/>
      <c r="M44" s="111">
        <f>MAX(0,V44-W44)</f>
        <v/>
      </c>
      <c r="N44" s="112">
        <f>(IF(OR($C44="",$D44=""),0,
 IF(OR($A44="Holiday",$A45="Holiday"),
    IF(ISNUMBER(MATCH(TRIM($B44),{"Phagwah","Good Friday","Easter Monday","Labour Day","Christmas","Eid ul Azha","Romans-2","Globe-12","Neptune P1"},0)),0,$I44),
 IF(AND(NOT(OR($A44="Annual Leave",$A45="Annual Leave")),$A44="Off day"),$I44,
  MAX(0,$I44-$V44)
  ))))+W44</f>
        <v/>
      </c>
      <c r="O44" s="112">
        <f>IF(AND(OR($A44="Holiday",$A45="Holiday"),
        ISNUMBER(MATCH(TRIM($B44),{"Phagwah","Good Friday","Easter Monday","Labour Day","Christmas","Eid ul Azha","Romans-2","Globe-12","Neptune P1"},0))),
   $I44,0)</f>
        <v/>
      </c>
      <c r="P44" s="112">
        <f>IF(OR($O$7="Canteen",$O$7="Head Office"),0,IF($I44&lt;=0,0,IF(OR(OR(TRIM($J44)="Hebrews",TRIM($J44)="Romans",TRIM($J44)="Romans-2",TRIM($J44)="Globe",TRIM($J44)="Globe-12",TRIM($J44)="Neptune P1"),AND($I45&gt;0,OR(TRIM($J45)="Hebrews",TRIM($J45)="Romans",TRIM($J45)="Romans-2",TRIM($J45)="Globe",TRIM($J45)="Globe-12",TRIM($J45)="Neptune P1"))),1,0)))</f>
        <v/>
      </c>
      <c r="Q44" s="113" t="n"/>
      <c r="R44" s="113" t="n"/>
      <c r="S44" s="112">
        <f>IF(OR($A44="Annual Leave",$A45="Annual Leave"),IF($A44="Annual Leave",8,0),0)</f>
        <v/>
      </c>
      <c r="T44" s="114" t="n"/>
      <c r="U44" s="144">
        <f>MAX(0,40-Y44)</f>
        <v/>
      </c>
      <c r="V44" s="351">
        <f>IF(OR($C44="",$D44=""),0,
 IF(OR($A44="Holiday",$A45="Holiday"),0,
 IF(AND(NOT(OR($A44="Annual Leave",$A45="Annual Leave")),$A44="Off day"),0,
  IF($I44+$I45&gt;=8,IF($I44&gt;=8,8,$I44),$I44)
  )))</f>
        <v/>
      </c>
      <c r="W44" s="351">
        <f>MAX(0,V44-U44)</f>
        <v/>
      </c>
      <c r="X44" s="351">
        <f>IF(C44="","",C44-WEEKDAY(C44,1)+1)</f>
        <v/>
      </c>
      <c r="Y44" s="351">
        <f>SUMPRODUCT(($X$14:$X43=X44)*(($V$14:$V43)+($O$14:$O43)))+IF(X44=X14,$L$11,0)</f>
        <v/>
      </c>
      <c r="Z44" s="351" t="n"/>
      <c r="AA44" s="351" t="n"/>
      <c r="AB44" s="351" t="n"/>
      <c r="AC44" s="351" t="n"/>
      <c r="AD44" s="351" t="n"/>
      <c r="AE44" s="351" t="n"/>
      <c r="AF44" s="351" t="n"/>
    </row>
    <row r="45" ht="24" customHeight="1" s="348" thickBot="1">
      <c r="A45" s="154" t="inlineStr">
        <is>
          <t>On Day</t>
        </is>
      </c>
      <c r="B45" s="318" t="n"/>
      <c r="C45" s="115">
        <f>C42+1</f>
        <v/>
      </c>
      <c r="D45" s="319" t="n"/>
      <c r="E45" s="320">
        <f>IF(D45="", "",
 IF(D45=TIME(0,0,0), 0,
 IF(AND(D45&gt;=TIME(0,0,1), D45&lt;=TIME(2,0,0)), TIME(7,0,0),
 IF(AND(D45&gt;=TIME(6,0,0), D45&lt;=TIME(8,0,0)), TIME(12,0,0),
 IF(AND(D45&gt;TIME(8,0,0), D45&lt;=TIME(13,59,0)), TIME(15,0,0),
 IF(AND(D45&gt;=TIME(14,0,0), D45&lt;=TIME(17,59,0)), TIME(21,0,0),
 IF(AND(D45&gt;=TIME(18,0,0), D45&lt;=TIME(21,59,0)), TIME(0,0,0),
 IF(AND(D45&gt;=TIME(22,0,0), D45&lt;=TIME(23,59,59)), TIME(7,0,0), ""))))))))</f>
        <v/>
      </c>
      <c r="F45" s="321" t="n"/>
      <c r="G45" s="320">
        <f>IF(AND(D45&gt;=TIME(6,0,0),D45&lt;=TIME(8,0,0)),E45,"")</f>
        <v/>
      </c>
      <c r="H45" s="319" t="n"/>
      <c r="I45" s="30">
        <f>ROUND(IF(OR(D45="",E45="",E45=0),0,IF(H45="",MOD(E45-D45,1)*24,MOD(H45-D45,1)*24)),2)</f>
        <v/>
      </c>
      <c r="J45" s="220" t="n"/>
      <c r="K45" s="274" t="n"/>
      <c r="L45" s="181" t="n"/>
      <c r="M45" s="275">
        <f>MAX(0,V45-W45)</f>
        <v/>
      </c>
      <c r="N45" s="322">
        <f>(IF(OR($C45="",$D45=""),0,
 IF(OR($A44="Holiday",$A45="Holiday"),
    IF(ISNUMBER(MATCH(TRIM($B45),{"Phagwah","Good Friday","Easter Monday","Labour Day","Christmas","Eid ul Azha","Romans-2","Globe-12","Neptune P1"},0)),0,$I45),
 IF(AND(NOT(OR($A44="Annual Leave",$A45="Annual Leave")),$A45="Off day"),$I45,
  MAX(0,$I45-$V45)
  ))))+W45</f>
        <v/>
      </c>
      <c r="O45" s="322">
        <f>IF(AND(OR($A44="Holiday",$A45="Holiday"),
        ISNUMBER(MATCH(TRIM($B45),{"Phagwah","Good Friday","Easter Monday","Labour Day","Christmas","Eid ul Azha","Romans-2","Globe-12","Neptune P1"},0))),
   $I45,0)</f>
        <v/>
      </c>
      <c r="P45" s="322">
        <f>IF(OR($O$7="Canteen",$O$7="Head Office"),0,IF($I45&lt;=0,0,IF(AND($I44&lt;=0,OR(TRIM($J45)="Hebrews",TRIM($J45)="Romans",TRIM($J45)="Romans-2",TRIM($J45)="Globe",TRIM($J45)="Globe-12",TRIM($J45)="Neptune P1")),1,0)))</f>
        <v/>
      </c>
      <c r="Q45" s="323" t="n"/>
      <c r="R45" s="322">
        <f>IF(OR($O$7="Canteen",$O$7="Head Office"),0,IF(
  AND(
    SUMIFS(I:I, C:C, C45) &gt;= 8,
    COUNTIFS(C$14:C45, C45)=1,
    OR(
      TEXT(D45,"hh:mm:ss")="07:00:00",
      TEXT(D45,"hh:mm:ss")="15:00:00",
      TEXT(D45,"hh:mm:ss")="23:00:00",
      TEXT(D46,"hh:mm:ss")="07:00:00",
      TEXT(D46,"hh:mm:ss")="15:00:00",
      TEXT(D46,"hh:mm:ss")="23:00:00"
    )
  ),
  1,
  0
))</f>
        <v/>
      </c>
      <c r="S45" s="322">
        <f>IF(OR($A44="Annual Leave",$A45="Annual Leave"),IF(AND($A44&lt;&gt;"Annual Leave",$A45="Annual Leave"),8,0),0)</f>
        <v/>
      </c>
      <c r="T45" s="116" t="n"/>
      <c r="U45" s="144">
        <f>MAX(0,40-Y45)</f>
        <v/>
      </c>
      <c r="V45" s="351">
        <f>IF(OR($C45="",$D45=""),0,
 IF(OR($A44="Holiday",$A45="Holiday"),0,
 IF(AND(NOT(OR($A44="Annual Leave",$A45="Annual Leave")),$A45="Off day"),0,
  IF($I44+$I45&gt;=8,IF($I44&gt;=8,0,8-$I44),$I45)
  )))</f>
        <v/>
      </c>
      <c r="W45" s="351">
        <f>MAX(0,V45-U45)</f>
        <v/>
      </c>
      <c r="X45" s="351">
        <f>IF(C45="","",C45-WEEKDAY(C45,1)+1)</f>
        <v/>
      </c>
      <c r="Y45" s="351">
        <f>SUMPRODUCT(($X$14:$X44=X45)*(($V$14:$V44)+($O$14:$O44)))+IF(X45=X14,$L$11,0)</f>
        <v/>
      </c>
      <c r="Z45" s="351" t="n"/>
      <c r="AA45" s="351" t="n"/>
      <c r="AB45" s="351" t="n"/>
      <c r="AC45" s="351" t="n"/>
      <c r="AD45" s="351" t="n"/>
      <c r="AE45" s="351" t="n"/>
      <c r="AF45" s="351" t="n"/>
    </row>
    <row r="46" ht="24" customHeight="1" s="348" thickBot="1">
      <c r="A46" s="154" t="inlineStr">
        <is>
          <t>On Day</t>
        </is>
      </c>
      <c r="B46" s="305" t="n"/>
      <c r="C46" s="90">
        <f>C45</f>
        <v/>
      </c>
      <c r="D46" s="80" t="n"/>
      <c r="E46" s="221">
        <f>IF(D46="", "",
 IF(D46=TIME(0,0,0), 0,
 IF(AND(D46&gt;=TIME(0,0,1), D46&lt;=TIME(2,0,0)), TIME(7,0,0),
 IF(AND(D46&gt;=TIME(6,0,0), D46&lt;=TIME(8,0,0)), TIME(12,0,0),
 IF(AND(D46&gt;TIME(8,0,0), D46&lt;=TIME(13,59,0)), TIME(15,0,0),
 IF(AND(D46&gt;=TIME(14,0,0), D46&lt;=TIME(17,59,0)), TIME(21,0,0),
 IF(AND(D46&gt;=TIME(18,0,0), D46&lt;=TIME(21,59,0)), TIME(0,0,0),
 IF(AND(D46&gt;=TIME(22,0,0), D46&lt;=TIME(23,59,59)), TIME(7,0,0), ""))))))))</f>
        <v/>
      </c>
      <c r="F46" s="156" t="n"/>
      <c r="G46" s="221">
        <f>IF(AND(D46&gt;=TIME(6,0,0),D46&lt;=TIME(8,0,0)),E46,"")</f>
        <v/>
      </c>
      <c r="H46" s="80" t="n"/>
      <c r="I46" s="30">
        <f>ROUND(IF(OR(D46="",E46="",E46=0),0,IF(H46="",MOD(E46-D46,1)*24,MOD(H46-D46,1)*24)),2)</f>
        <v/>
      </c>
      <c r="J46" s="158" t="n"/>
      <c r="K46" s="274" t="n"/>
      <c r="L46" s="189" t="n"/>
      <c r="M46" s="275">
        <f>MAX(0,V46-W46)</f>
        <v/>
      </c>
      <c r="N46" s="81">
        <f>(IF(OR($C46="",$D46=""),0,
 IF(OR($A46="Holiday",$A47="Holiday"),
    IF(ISNUMBER(MATCH(TRIM($B46),{"Phagwah","Good Friday","Easter Monday","Labour Day","Christmas","Eid ul Azha","Romans-2","Globe-12","Neptune P1"},0)),0,$I46),
 IF(AND(NOT(OR($A46="Annual Leave",$A47="Annual Leave")),$A46="Off day"),$I46,
  MAX(0,$I46-$V46)
  ))))+W46</f>
        <v/>
      </c>
      <c r="O46" s="81">
        <f>IF(AND(OR($A46="Holiday",$A47="Holiday"),
        ISNUMBER(MATCH(TRIM($B46),{"Phagwah","Good Friday","Easter Monday","Labour Day","Christmas","Eid ul Azha","Romans-2","Globe-12","Neptune P1"},0))),
   $I46,0)</f>
        <v/>
      </c>
      <c r="P46" s="81">
        <f>IF(OR($O$7="Canteen",$O$7="Head Office"),0,IF($I46&lt;=0,0,IF(OR(OR(TRIM($J46)="Hebrews",TRIM($J46)="Romans",TRIM($J46)="Romans-2",TRIM($J46)="Globe",TRIM($J46)="Globe-12",TRIM($J46)="Neptune P1"),AND($I47&gt;0,OR(TRIM($J47)="Hebrews",TRIM($J47)="Romans",TRIM($J47)="Romans-2",TRIM($J47)="Globe",TRIM($J47)="Globe-12",TRIM($J47)="Neptune P1"))),1,0)))</f>
        <v/>
      </c>
      <c r="Q46" s="82" t="n"/>
      <c r="R46" s="81">
        <f>IF(OR($O$7="Canteen",$O$7="Head Office"),0,IF(
  AND(
    SUMIFS(I:I, C:C, C46) &gt;= 8,
    COUNTIFS(C$14:C46, C46)=1,
    OR(
      TEXT(D46,"hh:mm:ss")="07:00:00",
      TEXT(D46,"hh:mm:ss")="15:00:00",
      TEXT(D46,"hh:mm:ss")="23:00:00",
      TEXT(D51,"hh:mm:ss")="07:00:00",
      TEXT(D51,"hh:mm:ss")="15:00:00",
      TEXT(D51,"hh:mm:ss")="23:00:00"
    )
  ),
  1,
  0
))</f>
        <v/>
      </c>
      <c r="S46" s="81">
        <f>IF(OR($A46="Annual Leave",$A47="Annual Leave"),IF($A46="Annual Leave",8,0),0)</f>
        <v/>
      </c>
      <c r="T46" s="117" t="n"/>
      <c r="U46" s="144">
        <f>MAX(0,40-Y46)</f>
        <v/>
      </c>
      <c r="V46" s="351">
        <f>IF(OR($C46="",$D46=""),0,
 IF(OR($A46="Holiday",$A47="Holiday"),0,
 IF(AND(NOT(OR($A46="Annual Leave",$A47="Annual Leave")),$A46="Off day"),0,
  IF($I46+$I47&gt;=8,IF($I46&gt;=8,8,$I46),$I46)
  )))</f>
        <v/>
      </c>
      <c r="W46" s="351">
        <f>MAX(0,V46-U46)</f>
        <v/>
      </c>
      <c r="X46" s="351">
        <f>IF(C46="","",C46-WEEKDAY(C46,1)+1)</f>
        <v/>
      </c>
      <c r="Y46" s="351">
        <f>SUMPRODUCT(($X$14:$X45=X46)*(($V$14:$V45)+($O$14:$O45)))+IF(X46=X14,$L$11,0)</f>
        <v/>
      </c>
      <c r="Z46" s="351" t="n"/>
      <c r="AA46" s="351" t="n"/>
      <c r="AB46" s="351" t="n"/>
      <c r="AC46" s="351" t="n"/>
      <c r="AD46" s="351" t="n"/>
      <c r="AE46" s="351" t="n"/>
      <c r="AF46" s="351" t="n"/>
    </row>
    <row r="47" ht="24" customHeight="1" s="348" thickBot="1">
      <c r="A47" s="184" t="inlineStr">
        <is>
          <t>On Day</t>
        </is>
      </c>
      <c r="B47" s="222" t="n"/>
      <c r="C47" s="118">
        <f>C45+1</f>
        <v/>
      </c>
      <c r="D47" s="83" t="n"/>
      <c r="E47" s="223">
        <f>IF(D47="", "",
 IF(D47=TIME(0,0,0), 0,
 IF(AND(D47&gt;=TIME(0,0,1), D47&lt;=TIME(2,0,0)), TIME(7,0,0),
 IF(AND(D47&gt;=TIME(6,0,0), D47&lt;=TIME(8,0,0)), TIME(12,0,0),
 IF(AND(D47&gt;TIME(8,0,0), D47&lt;=TIME(13,59,0)), TIME(15,0,0),
 IF(AND(D47&gt;=TIME(14,0,0), D47&lt;=TIME(17,59,0)), TIME(21,0,0),
 IF(AND(D47&gt;=TIME(18,0,0), D47&lt;=TIME(21,59,0)), TIME(0,0,0),
 IF(AND(D47&gt;=TIME(22,0,0), D47&lt;=TIME(23,59,59)), TIME(7,0,0), ""))))))))</f>
        <v/>
      </c>
      <c r="F47" s="224" t="n"/>
      <c r="G47" s="223">
        <f>IF(AND(D47&gt;=TIME(6,0,0),D47&lt;=TIME(8,0,0)),E47,"")</f>
        <v/>
      </c>
      <c r="H47" s="83" t="n"/>
      <c r="I47" s="23">
        <f>ROUND(IF(OR(D47="",E47="",E47=0),0,IF(H47="",MOD(E47-D47,1)*24,MOD(H47-D47,1)*24)),2)</f>
        <v/>
      </c>
      <c r="J47" s="225" t="n"/>
      <c r="K47" s="297" t="n"/>
      <c r="L47" s="181" t="n"/>
      <c r="M47" s="298">
        <f>MAX(0,V47-W47)</f>
        <v/>
      </c>
      <c r="N47" s="84">
        <f>(IF(OR($C47="",$D47=""),0,
 IF(OR($A46="Holiday",$A47="Holiday"),
    IF(ISNUMBER(MATCH(TRIM($B47),{"Phagwah","Good Friday","Easter Monday","Labour Day","Christmas","Eid ul Azha","Romans-2","Globe-12","Neptune P1"},0)),0,$I47),
 IF(AND(NOT(OR($A46="Annual Leave",$A47="Annual Leave")),$A47="Off day"),$I47,
  MAX(0,$I47-$V47)
  ))))+W47</f>
        <v/>
      </c>
      <c r="O47" s="84">
        <f>IF(AND(OR($A46="Holiday",$A47="Holiday"),
        ISNUMBER(MATCH(TRIM($B47),{"Phagwah","Good Friday","Easter Monday","Labour Day","Christmas","Eid ul Azha","Romans-2","Globe-12","Neptune P1"},0))),
   $I47,0)</f>
        <v/>
      </c>
      <c r="P47" s="84">
        <f>IF(OR($O$7="Canteen",$O$7="Head Office"),0,IF($I47&lt;=0,0,IF(AND($I46&lt;=0,OR(TRIM($J47)="Hebrews",TRIM($J47)="Romans",TRIM($J47)="Romans-2",TRIM($J47)="Globe",TRIM($J47)="Globe-12",TRIM($J47)="Neptune P1")),1,0)))</f>
        <v/>
      </c>
      <c r="Q47" s="85" t="n"/>
      <c r="R47" s="84">
        <f>IF(OR($O$7="Canteen",$O$7="Head Office"),0,IF(
  AND(
    SUMIFS(I:I, C:C, C47) &gt;= 8,
    COUNTIFS(C$14:C47, C47)=1,
    OR(
      TEXT(D47,"hh:mm:ss")="07:00:00",
      TEXT(D47,"hh:mm:ss")="15:00:00",
      TEXT(D47,"hh:mm:ss")="23:00:00",
      TEXT(D48,"hh:mm:ss")="07:00:00",
      TEXT(D48,"hh:mm:ss")="15:00:00",
      TEXT(D48,"hh:mm:ss")="23:00:00"
    )
  ),
  1,
  0
))</f>
        <v/>
      </c>
      <c r="S47" s="84">
        <f>IF(OR($A46="Annual Leave",$A47="Annual Leave"),IF(AND($A46&lt;&gt;"Annual Leave",$A47="Annual Leave"),8,0),0)</f>
        <v/>
      </c>
      <c r="T47" s="86" t="n"/>
      <c r="U47" s="144">
        <f>MAX(0,40-Y47)</f>
        <v/>
      </c>
      <c r="V47" s="351">
        <f>IF(OR($C47="",$D47=""),0,
 IF(OR($A46="Holiday",$A47="Holiday"),0,
 IF(AND(NOT(OR($A46="Annual Leave",$A47="Annual Leave")),$A47="Off day"),0,
  IF($I46+$I47&gt;=8,IF($I46&gt;=8,0,8-$I46),$I47)
  )))</f>
        <v/>
      </c>
      <c r="W47" s="351">
        <f>MAX(0,V47-U47)</f>
        <v/>
      </c>
      <c r="X47" s="351">
        <f>IF(C47="","",C47-WEEKDAY(C47,1)+1)</f>
        <v/>
      </c>
      <c r="Y47" s="351">
        <f>SUMPRODUCT(($X$14:$X46=X47)*(($V$14:$V46)+($O$14:$O46)))+IF(X47=X14,$L$11,0)</f>
        <v/>
      </c>
      <c r="Z47" s="351" t="n"/>
      <c r="AA47" s="351" t="n"/>
      <c r="AB47" s="351" t="n"/>
      <c r="AC47" s="351" t="n"/>
      <c r="AD47" s="351" t="n"/>
      <c r="AE47" s="351" t="n"/>
      <c r="AF47" s="351" t="n"/>
    </row>
    <row r="48" ht="24" customHeight="1" s="348" thickBot="1">
      <c r="A48" s="226" t="inlineStr">
        <is>
          <t>On Day</t>
        </is>
      </c>
      <c r="B48" s="299" t="n"/>
      <c r="C48" s="119">
        <f>C47</f>
        <v/>
      </c>
      <c r="D48" s="24" t="n"/>
      <c r="E48" s="227">
        <f>IF(D48="", "",
 IF(D48=TIME(0,0,0), 0,
 IF(AND(D48&gt;=TIME(0,0,1), D48&lt;=TIME(2,0,0)), TIME(7,0,0),
 IF(AND(D48&gt;=TIME(6,0,0), D48&lt;=TIME(8,0,0)), TIME(12,0,0),
 IF(AND(D48&gt;TIME(8,0,0), D48&lt;=TIME(13,59,0)), TIME(15,0,0),
 IF(AND(D48&gt;=TIME(14,0,0), D48&lt;=TIME(17,59,0)), TIME(21,0,0),
 IF(AND(D48&gt;=TIME(18,0,0), D48&lt;=TIME(21,59,0)), TIME(0,0,0),
 IF(AND(D48&gt;=TIME(22,0,0), D48&lt;=TIME(23,59,59)), TIME(7,0,0), ""))))))))</f>
        <v/>
      </c>
      <c r="F48" s="228" t="n"/>
      <c r="G48" s="227">
        <f>IF(AND(D48&gt;=TIME(6,0,0),D48&lt;=TIME(8,0,0)),E48,"")</f>
        <v/>
      </c>
      <c r="H48" s="300" t="n"/>
      <c r="I48" s="87">
        <f>ROUND(IF(OR(D48="",E48="",E48=0),0,IF(H48="",MOD(E48-D48,1)*24,MOD(H48-D48,1)*24)),2)</f>
        <v/>
      </c>
      <c r="J48" s="190" t="n"/>
      <c r="K48" s="297" t="n"/>
      <c r="L48" s="183" t="n"/>
      <c r="M48" s="324">
        <f>MAX(0,V48-W48)</f>
        <v/>
      </c>
      <c r="N48" s="302">
        <f>(IF(OR($C48="",$D48=""),0,
 IF(OR($A48="Holiday",$A49="Holiday"),
    IF(ISNUMBER(MATCH(TRIM($B48),{"Phagwah","Good Friday","Easter Monday","Labour Day","Christmas","Eid ul Azha","Romans-2","Globe-12","Neptune P1"},0)),0,$I48),
 IF(AND(NOT(OR($A48="Annual Leave",$A49="Annual Leave")),$A48="Off day"),$I48,
  MAX(0,$I48-$V48)
  ))))+W48</f>
        <v/>
      </c>
      <c r="O48" s="303" t="n"/>
      <c r="P48" s="229">
        <f>IF(OR($O$7="Canteen",$O$7="Head Office"),0,IF($I48&lt;=0,0,IF(OR(OR(TRIM($J48)="Hebrews",TRIM($J48)="Romans",TRIM($J48)="Romans-2",TRIM($J48)="Globe",TRIM($J48)="Globe-12",TRIM($J48)="Neptune P1"),AND($I49&gt;0,OR(TRIM($J49)="Hebrews",TRIM($J49)="Romans",TRIM($J49)="Romans-2",TRIM($J49)="Globe",TRIM($J49)="Globe-12",TRIM($J49)="Neptune P1"))),1,0)))</f>
        <v/>
      </c>
      <c r="Q48" s="303" t="n"/>
      <c r="R48" s="302">
        <f>IF(OR($O$7="Canteen",$O$7="Head Office"),0,IF(
  AND(
    SUMIFS(I:I, C:C, C48) &gt;= 8,
    COUNTIFS(C$14:C48, C48)=1,
    OR(
      TEXT(D48,"hh:mm:ss")="07:00:00",
      TEXT(D48,"hh:mm:ss")="15:00:00",
      TEXT(D48,"hh:mm:ss")="23:00:00",
      TEXT(D53,"hh:mm:ss")="07:00:00",
      TEXT(D53,"hh:mm:ss")="15:00:00",
      TEXT(D53,"hh:mm:ss")="23:00:00"
    )
  ),
  1,
  0
))</f>
        <v/>
      </c>
      <c r="S48" s="303" t="n"/>
      <c r="T48" s="304" t="n"/>
      <c r="U48" s="144">
        <f>MAX(0,40-Y48)</f>
        <v/>
      </c>
      <c r="V48" s="351">
        <f>IF(OR($C48="",$D48=""),0,
 IF(OR($A48="Holiday",$A49="Holiday"),0,
 IF(AND(NOT(OR($A48="Annual Leave",$A49="Annual Leave")),$A48="Off day"),0,
  IF($I48+$I49&gt;=8,IF($I48&gt;=8,8,$I48),$I48)
  )))</f>
        <v/>
      </c>
      <c r="W48" s="351">
        <f>MAX(0,V48-U48)</f>
        <v/>
      </c>
      <c r="X48" s="351">
        <f>IF(C48="","",C48-WEEKDAY(C48,1)+1)</f>
        <v/>
      </c>
      <c r="Y48" s="351">
        <f>SUMPRODUCT(($X$14:$X47=X48)*(($V$14:$V47)+($O$14:$O47)))+IF(X48=X14,$L$11,0)</f>
        <v/>
      </c>
      <c r="Z48" s="351" t="n"/>
      <c r="AA48" s="351" t="n"/>
      <c r="AB48" s="351" t="n"/>
      <c r="AC48" s="351" t="n"/>
      <c r="AD48" s="351" t="n"/>
      <c r="AE48" s="351" t="n"/>
      <c r="AF48" s="351" t="n"/>
    </row>
    <row r="49" ht="24" customHeight="1" s="348" thickBot="1">
      <c r="A49" s="230" t="n"/>
      <c r="B49" s="355" t="n"/>
      <c r="C49" s="231" t="n"/>
      <c r="D49" s="232" t="n"/>
      <c r="E49" s="232" t="n"/>
      <c r="F49" s="232" t="n"/>
      <c r="G49" s="232" t="n"/>
      <c r="H49" s="233" t="inlineStr">
        <is>
          <t>Total Hrs:</t>
        </is>
      </c>
      <c r="I49" s="122">
        <f>SUM(I14:I48)</f>
        <v/>
      </c>
      <c r="J49" s="234" t="n"/>
      <c r="K49" s="234" t="n"/>
      <c r="L49" s="235" t="n"/>
      <c r="M49" s="120">
        <f>SUM(M14:M48)</f>
        <v/>
      </c>
      <c r="N49" s="120">
        <f>SUM(N14:N48)</f>
        <v/>
      </c>
      <c r="O49" s="120">
        <f>SUM(O14:O48)</f>
        <v/>
      </c>
      <c r="P49" s="120">
        <f>SUM(P14:P48)</f>
        <v/>
      </c>
      <c r="Q49" s="120">
        <f>IF($O$6&lt;&gt;"Armed",0,LOOKUP($Q$50,{0,1,2,3,4,5,6,7,8,9,10,11,12,13,14},{0,384,769,1153,1153,1538,1923,2307,2692,3076,3461,3846,4239,4615,5000}))</f>
        <v/>
      </c>
      <c r="R49" s="120">
        <f>SUM(R14:R48)</f>
        <v/>
      </c>
      <c r="S49" s="120">
        <f>SUM(S14:S48)</f>
        <v/>
      </c>
      <c r="T49" s="121">
        <f>SUM(T30:T43)</f>
        <v/>
      </c>
      <c r="U49" s="144">
        <f>MIN(U48,0)</f>
        <v/>
      </c>
      <c r="V49" s="351">
        <f>SUM(V14:V48)</f>
        <v/>
      </c>
      <c r="W49" s="351">
        <f>SUM(W14:W48)</f>
        <v/>
      </c>
      <c r="X49" s="351" t="n"/>
      <c r="Y49" s="351" t="n"/>
      <c r="Z49" s="351" t="n"/>
      <c r="AA49" s="351" t="n"/>
      <c r="AB49" s="351" t="n"/>
      <c r="AC49" s="351" t="n"/>
      <c r="AD49" s="351" t="n"/>
      <c r="AE49" s="351" t="n"/>
      <c r="AF49" s="351" t="n"/>
    </row>
    <row r="50" ht="24" customHeight="1" s="348">
      <c r="A50" s="351" t="n"/>
      <c r="B50" s="351" t="n"/>
      <c r="C50" s="6" t="n"/>
      <c r="D50" s="6" t="n"/>
      <c r="E50" s="6" t="n"/>
      <c r="F50" s="6" t="n"/>
      <c r="G50" s="6" t="n"/>
      <c r="H50" s="336" t="n"/>
      <c r="I50" s="351" t="n"/>
      <c r="J50" s="336" t="n"/>
      <c r="K50" s="336" t="n"/>
      <c r="L50" s="336" t="n"/>
      <c r="M50" s="28" t="n"/>
      <c r="N50" s="28" t="n"/>
      <c r="O50" s="28" t="n"/>
      <c r="P50" s="241" t="inlineStr">
        <is>
          <t>Days Worked</t>
        </is>
      </c>
      <c r="Q50" s="29">
        <f>SUM(--(SUM(I14:I15)&gt;0),--(SUM(I16:I17)&gt;0),--(SUM(I18:I19)&gt;0),--(SUM(I20:I21)&gt;0),--(SUM(I22:I23)&gt;0),--(SUM(I24:I25)&gt;0),--(SUM(I26:I27)&gt;0),--(SUM(I30:I31)&gt;0),--(SUM(I32:I33)&gt;0),--(SUM(I34:I35)&gt;0),--(SUM(I36:I37)&gt;0),--(SUM(I38:I39)&gt;0),--(SUM(I40:I41)&gt;0),--(SUM(I42:I43)&gt;0),--(SUM(I45:I46)&gt;0),--(SUM(I47:I48)&gt;0))</f>
        <v/>
      </c>
      <c r="R50" s="28" t="n"/>
      <c r="S50" s="28" t="n"/>
      <c r="T50" s="28" t="n"/>
      <c r="U50" s="144" t="n"/>
      <c r="V50" s="351" t="n"/>
      <c r="W50" s="351" t="n"/>
      <c r="X50" s="351" t="n"/>
      <c r="Y50" s="351" t="n"/>
      <c r="Z50" s="351" t="n"/>
      <c r="AA50" s="351" t="n"/>
      <c r="AB50" s="351" t="n"/>
      <c r="AC50" s="351" t="n"/>
      <c r="AD50" s="351" t="n"/>
      <c r="AE50" s="351" t="n"/>
      <c r="AF50" s="351" t="n"/>
    </row>
    <row r="51" ht="24" customHeight="1" s="348">
      <c r="A51" s="351" t="n"/>
      <c r="B51" s="351" t="n"/>
      <c r="C51" s="345" t="n"/>
      <c r="D51" s="362" t="n"/>
      <c r="E51" s="362" t="n"/>
      <c r="F51" s="334" t="n"/>
      <c r="G51" s="362" t="n"/>
      <c r="H51" s="336" t="n"/>
      <c r="I51" s="351" t="n"/>
      <c r="J51" s="336" t="n"/>
      <c r="K51" s="336" t="n"/>
      <c r="L51" s="336" t="n"/>
      <c r="M51" s="236" t="n"/>
      <c r="N51" s="236" t="n"/>
      <c r="O51" s="236" t="n"/>
      <c r="P51" s="236" t="n"/>
      <c r="Q51" s="236" t="n"/>
      <c r="R51" s="236" t="n"/>
      <c r="S51" s="236" t="n"/>
      <c r="T51" s="236" t="n"/>
      <c r="U51" s="144" t="n"/>
      <c r="V51" s="351" t="n"/>
      <c r="W51" s="351" t="n"/>
      <c r="X51" s="351" t="n"/>
      <c r="Y51" s="351" t="n"/>
      <c r="Z51" s="351" t="n"/>
      <c r="AA51" s="351" t="n"/>
      <c r="AB51" s="351" t="n"/>
      <c r="AC51" s="351" t="n"/>
      <c r="AD51" s="351" t="n"/>
      <c r="AE51" s="351" t="n"/>
      <c r="AF51" s="351" t="n"/>
    </row>
    <row r="52">
      <c r="A52" s="351" t="n"/>
      <c r="B52" s="351" t="n"/>
      <c r="C52" s="329" t="inlineStr">
        <is>
          <t>Supervisor Signature</t>
        </is>
      </c>
      <c r="D52" s="363" t="n"/>
      <c r="E52" s="363" t="n"/>
      <c r="F52" s="329" t="inlineStr">
        <is>
          <t>Date</t>
        </is>
      </c>
      <c r="G52" s="363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351" t="n"/>
      <c r="V52" s="351" t="n"/>
      <c r="W52" s="351" t="n"/>
      <c r="X52" s="351" t="n"/>
      <c r="Y52" s="351" t="n"/>
      <c r="Z52" s="351" t="n"/>
      <c r="AA52" s="351" t="n"/>
      <c r="AB52" s="351" t="n"/>
      <c r="AC52" s="351" t="n"/>
      <c r="AD52" s="351" t="n"/>
      <c r="AE52" s="351" t="n"/>
      <c r="AF52" s="351" t="n"/>
    </row>
    <row r="53" ht="26.25" customHeight="1" s="348">
      <c r="A53" s="351" t="n"/>
      <c r="B53" s="351" t="n"/>
      <c r="C53" s="345" t="n"/>
      <c r="D53" s="362" t="n"/>
      <c r="E53" s="362" t="n"/>
      <c r="F53" s="331" t="n"/>
      <c r="G53" s="362" t="n"/>
      <c r="H53" s="6" t="n"/>
      <c r="I53" s="6" t="n"/>
      <c r="J53" s="6" t="n"/>
      <c r="K53" s="6" t="n"/>
      <c r="L53" s="6" t="n"/>
      <c r="M53" s="6" t="n"/>
      <c r="N53" s="237" t="n"/>
      <c r="O53" s="238" t="n"/>
      <c r="P53" s="346" t="n"/>
      <c r="Q53" s="351" t="n"/>
      <c r="R53" s="351" t="n"/>
      <c r="S53" s="351" t="n"/>
      <c r="T53" s="351" t="n"/>
      <c r="U53" s="351" t="n"/>
      <c r="V53" s="351" t="n"/>
      <c r="W53" s="351" t="n"/>
      <c r="X53" s="351" t="n"/>
      <c r="Y53" s="351" t="n"/>
      <c r="Z53" s="351" t="n"/>
      <c r="AA53" s="351" t="n"/>
      <c r="AB53" s="351" t="n"/>
      <c r="AC53" s="351" t="n"/>
      <c r="AD53" s="351" t="n"/>
      <c r="AE53" s="351" t="n"/>
      <c r="AF53" s="351" t="n"/>
    </row>
    <row r="54">
      <c r="A54" s="351" t="n"/>
      <c r="B54" s="351" t="n"/>
      <c r="C54" s="329" t="inlineStr">
        <is>
          <t>Manager Signature</t>
        </is>
      </c>
      <c r="D54" s="363" t="n"/>
      <c r="E54" s="363" t="n"/>
      <c r="F54" s="329" t="inlineStr">
        <is>
          <t>Date</t>
        </is>
      </c>
      <c r="G54" s="363" t="n"/>
      <c r="H54" s="6" t="n"/>
      <c r="I54" s="239" t="inlineStr">
        <is>
          <t>{42}</t>
        </is>
      </c>
      <c r="J54" s="239" t="n"/>
      <c r="K54" s="239" t="n"/>
      <c r="L54" s="239" t="n"/>
      <c r="M54" s="6" t="n"/>
      <c r="N54" s="6" t="n"/>
      <c r="O54" s="6" t="n"/>
      <c r="P54" s="6" t="n"/>
      <c r="Q54" s="6" t="n"/>
      <c r="R54" s="6" t="n"/>
      <c r="S54" s="6" t="n"/>
      <c r="T54" s="6" t="n"/>
      <c r="U54" s="351" t="n"/>
      <c r="V54" s="351" t="n"/>
      <c r="W54" s="351" t="n"/>
      <c r="X54" s="351" t="n"/>
      <c r="Y54" s="351" t="n"/>
      <c r="Z54" s="351" t="n"/>
      <c r="AA54" s="351" t="n"/>
      <c r="AB54" s="351" t="n"/>
      <c r="AC54" s="351" t="n"/>
      <c r="AD54" s="351" t="n"/>
      <c r="AE54" s="351" t="n"/>
      <c r="AF54" s="351" t="n"/>
    </row>
    <row r="55">
      <c r="A55" s="351" t="n"/>
      <c r="B55" s="351" t="n"/>
      <c r="C55" s="240" t="n"/>
      <c r="D55" s="240" t="n"/>
      <c r="E55" s="240" t="n"/>
      <c r="F55" s="240" t="n"/>
      <c r="G55" s="240" t="n"/>
      <c r="H55" s="240" t="n"/>
      <c r="I55" s="240" t="n"/>
      <c r="J55" s="240" t="n"/>
      <c r="K55" s="240" t="n"/>
      <c r="L55" s="240" t="n"/>
      <c r="M55" s="240" t="n"/>
      <c r="N55" s="240" t="n"/>
      <c r="O55" s="240" t="n"/>
      <c r="P55" s="240" t="n"/>
      <c r="Q55" s="240" t="n"/>
      <c r="R55" s="240" t="n"/>
      <c r="S55" s="240" t="n"/>
      <c r="T55" s="240" t="n"/>
      <c r="U55" s="351" t="n"/>
      <c r="V55" s="351" t="n"/>
      <c r="W55" s="351" t="n"/>
      <c r="X55" s="351" t="n"/>
      <c r="Y55" s="351" t="n"/>
      <c r="Z55" s="351" t="n"/>
      <c r="AA55" s="351" t="n"/>
      <c r="AB55" s="351" t="n"/>
      <c r="AC55" s="351" t="n"/>
      <c r="AD55" s="351" t="n"/>
      <c r="AE55" s="351" t="n"/>
      <c r="AF55" s="35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45"/>
  <mergeCells count="33">
    <mergeCell ref="C54:E54"/>
    <mergeCell ref="V2:W2"/>
    <mergeCell ref="C8:F8"/>
    <mergeCell ref="F54:G54"/>
    <mergeCell ref="H10:I10"/>
    <mergeCell ref="C7:F7"/>
    <mergeCell ref="K5:L5"/>
    <mergeCell ref="M5:N5"/>
    <mergeCell ref="H50:I50"/>
    <mergeCell ref="C51:E51"/>
    <mergeCell ref="A1:T1"/>
    <mergeCell ref="C52:E52"/>
    <mergeCell ref="V3:AB3"/>
    <mergeCell ref="F51:G51"/>
    <mergeCell ref="M10:N10"/>
    <mergeCell ref="H51:I51"/>
    <mergeCell ref="C6:F6"/>
    <mergeCell ref="C5:F5"/>
    <mergeCell ref="M7:N7"/>
    <mergeCell ref="M6:N6"/>
    <mergeCell ref="C53:E53"/>
    <mergeCell ref="H7:I7"/>
    <mergeCell ref="H28:I28"/>
    <mergeCell ref="C10:F10"/>
    <mergeCell ref="M8:N8"/>
    <mergeCell ref="F52:G52"/>
    <mergeCell ref="P53:T53"/>
    <mergeCell ref="AA2:AB2"/>
    <mergeCell ref="K10:L10"/>
    <mergeCell ref="H5:I5"/>
    <mergeCell ref="K4:L4"/>
    <mergeCell ref="M4:N4"/>
    <mergeCell ref="F53:G53"/>
  </mergeCells>
  <dataValidations count="5">
    <dataValidation sqref="A14:A48" showDropDown="0" showInputMessage="0" showErrorMessage="0" allowBlank="1" type="list">
      <formula1>"On Day,Off Day,Sick,Absent,Holiday,Annual Leave"</formula1>
    </dataValidation>
    <dataValidation sqref="B14:B48" showDropDown="0" showInputMessage="0" showErrorMessage="0" allowBlank="1" type="list">
      <formula1>"Holiday Double,Phagwah,Good Friday,Easter Monday,Labour Day,Christmas,Eid ul Azha"</formula1>
    </dataValidation>
    <dataValidation sqref="J14:J48" showDropDown="0" showInputMessage="0" showErrorMessage="0" allowBlank="1" type="list">
      <formula1>_xlfn._LONGTEXT("Unico,Unico-2,Unico-42,Unico-44,Unico-46,Unico-47,Unico-48,Unico-49,Globe,Globe-12,Hebrews,Romans-2,Beacon,Numbers,Zebra-24,Sunrise,Sunrise-1,Sunflower 6,Sunset 12,Ripple,Neptune P1,Neptune P2,Neptune P3,Neptune P4,Neptune P5,Neptune P6,Neptune P7,Rainbow"," 1,Rainbow 2,Citadel,Sunset 11,Autumn,Autumn-2,Miracle,Miracle 1,Canteen,Guard Hut")</formula1>
    </dataValidation>
    <dataValidation sqref="O7" showDropDown="0" showInputMessage="0" showErrorMessage="0" allowBlank="1" type="list">
      <formula1>"Caricom,EU,UN,DMC,ARU,Head Office,Canteen"</formula1>
    </dataValidation>
    <dataValidation sqref="O6" showDropDown="0" showInputMessage="0" showErrorMessage="0" allowBlank="1" type="list">
      <formula1>"Unarmed,Armed"</formula1>
    </dataValidation>
  </dataValidations>
  <printOptions horizontalCentered="1"/>
  <pageMargins left="0.5" right="0.5" top="0.5" bottom="1" header="0.5" footer="0.5"/>
  <pageSetup orientation="portrait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AL55"/>
  <sheetViews>
    <sheetView topLeftCell="A43" workbookViewId="0">
      <selection activeCell="J56" sqref="J56"/>
    </sheetView>
  </sheetViews>
  <sheetFormatPr baseColWidth="8" defaultRowHeight="13.5"/>
  <cols>
    <col width="12.28515625" customWidth="1" style="348" min="1" max="1"/>
    <col width="15.140625" customWidth="1" style="348" min="2" max="2"/>
    <col width="12.42578125" customWidth="1" style="348" min="3" max="3"/>
    <col width="9.28515625" customWidth="1" style="348" min="4" max="4"/>
    <col hidden="1" width="9.28515625" customWidth="1" style="348" min="5" max="5"/>
    <col hidden="1" width="2" customWidth="1" style="348" min="6" max="6"/>
    <col hidden="1" width="12.5703125" customWidth="1" style="348" min="7" max="7"/>
    <col width="9.28515625" customWidth="1" style="348" min="8" max="8"/>
    <col width="6.5703125" customWidth="1" style="348" min="9" max="9"/>
    <col width="10.140625" customWidth="1" style="348" min="10" max="10"/>
    <col width="15.28515625" customWidth="1" style="348" min="11" max="11"/>
    <col width="10.5703125" customWidth="1" style="348" min="12" max="12"/>
    <col width="11" customWidth="1" style="348" min="13" max="13"/>
    <col width="9.85546875" customWidth="1" style="348" min="14" max="14"/>
    <col width="11.140625" customWidth="1" style="348" min="15" max="15"/>
    <col width="9.85546875" customWidth="1" style="348" min="16" max="16"/>
    <col width="10.28515625" customWidth="1" style="348" min="17" max="17"/>
    <col width="8.85546875" customWidth="1" style="348" min="18" max="19"/>
    <col width="45.28515625" customWidth="1" style="348" min="20" max="20"/>
    <col width="9.140625" customWidth="1" style="348" min="21" max="21"/>
    <col width="3.140625" customWidth="1" style="348" min="22" max="29"/>
    <col width="10.28515625" customWidth="1" style="348" min="30" max="30"/>
  </cols>
  <sheetData>
    <row r="1" ht="32.25" customFormat="1" customHeight="1" s="1" thickBot="1">
      <c r="A1" s="332" t="n"/>
      <c r="B1" s="354" t="n"/>
      <c r="C1" s="354" t="n"/>
      <c r="D1" s="354" t="n"/>
      <c r="E1" s="354" t="n"/>
      <c r="F1" s="354" t="n"/>
      <c r="G1" s="354" t="n"/>
      <c r="H1" s="354" t="n"/>
      <c r="I1" s="354" t="n"/>
      <c r="J1" s="354" t="n"/>
      <c r="K1" s="354" t="n"/>
      <c r="L1" s="354" t="n"/>
      <c r="M1" s="354" t="n"/>
      <c r="N1" s="354" t="n"/>
      <c r="O1" s="354" t="n"/>
      <c r="P1" s="354" t="n"/>
      <c r="Q1" s="354" t="n"/>
      <c r="R1" s="354" t="n"/>
      <c r="S1" s="354" t="n"/>
      <c r="T1" s="355" t="n"/>
      <c r="U1" s="351" t="n"/>
      <c r="V1" s="351" t="n"/>
      <c r="W1" s="351" t="n"/>
      <c r="X1" s="351" t="n"/>
      <c r="Y1" s="351" t="n"/>
      <c r="Z1" s="351" t="n"/>
      <c r="AA1" s="351" t="n"/>
      <c r="AB1" s="351" t="n"/>
      <c r="AC1" s="351" t="n"/>
      <c r="AD1" s="126" t="n"/>
      <c r="AE1" s="351" t="n"/>
      <c r="AF1" s="351" t="n"/>
    </row>
    <row r="2" ht="15" customFormat="1" customHeight="1" s="1">
      <c r="A2" s="351" t="n"/>
      <c r="B2" s="351" t="n"/>
      <c r="C2" s="127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128" t="n"/>
      <c r="U2" s="351" t="n"/>
      <c r="V2" s="343" t="n">
        <v>2025</v>
      </c>
      <c r="W2" s="356" t="n"/>
      <c r="X2" s="351" t="n"/>
      <c r="Y2" s="351" t="n"/>
      <c r="Z2" s="129" t="inlineStr">
        <is>
          <t>Month:</t>
        </is>
      </c>
      <c r="AA2" s="343" t="n">
        <v>3</v>
      </c>
      <c r="AB2" s="356" t="n"/>
      <c r="AC2" s="351" t="n"/>
      <c r="AD2" s="351" t="n"/>
      <c r="AE2" s="351" t="n"/>
      <c r="AF2" s="351" t="n"/>
    </row>
    <row r="3" ht="15.6" customHeight="1" s="348" thickBot="1">
      <c r="A3" s="351" t="n"/>
      <c r="B3" s="351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351" t="n"/>
      <c r="V3" s="333">
        <f>DATE(V2,AA2,1)</f>
        <v/>
      </c>
      <c r="W3" s="357" t="n"/>
      <c r="X3" s="357" t="n"/>
      <c r="Y3" s="357" t="n"/>
      <c r="Z3" s="357" t="n"/>
      <c r="AA3" s="357" t="n"/>
      <c r="AB3" s="358" t="n"/>
      <c r="AC3" s="351" t="n"/>
      <c r="AD3" s="351" t="n"/>
      <c r="AE3" s="351" t="n"/>
      <c r="AF3" s="249" t="n"/>
    </row>
    <row r="4" ht="21" customHeight="1" s="348" thickBot="1">
      <c r="A4" s="351" t="n"/>
      <c r="B4" s="351" t="n"/>
      <c r="C4" s="25" t="inlineStr">
        <is>
          <t>Federal Manangement Systems</t>
        </is>
      </c>
      <c r="D4" s="25" t="n"/>
      <c r="E4" s="25" t="n"/>
      <c r="F4" s="25" t="n"/>
      <c r="G4" s="25" t="n"/>
      <c r="H4" s="6" t="n"/>
      <c r="I4" s="6" t="n"/>
      <c r="J4" s="6" t="n"/>
      <c r="K4" s="330" t="inlineStr">
        <is>
          <t>Employee Number:</t>
        </is>
      </c>
      <c r="L4" s="351" t="n"/>
      <c r="M4" s="342" t="inlineStr">
        <is>
          <t>1059</t>
        </is>
      </c>
      <c r="N4" s="355" t="n"/>
      <c r="O4" s="6" t="n"/>
      <c r="P4" s="6" t="n"/>
      <c r="Q4" s="6" t="n"/>
      <c r="R4" s="6" t="n"/>
      <c r="S4" s="6" t="n"/>
      <c r="T4" s="6" t="n"/>
      <c r="U4" s="351" t="n"/>
      <c r="V4" s="130" t="inlineStr">
        <is>
          <t>Su</t>
        </is>
      </c>
      <c r="W4" s="131" t="inlineStr">
        <is>
          <t>M</t>
        </is>
      </c>
      <c r="X4" s="131" t="inlineStr">
        <is>
          <t>Tu</t>
        </is>
      </c>
      <c r="Y4" s="131" t="inlineStr">
        <is>
          <t>W</t>
        </is>
      </c>
      <c r="Z4" s="131" t="inlineStr">
        <is>
          <t>Th</t>
        </is>
      </c>
      <c r="AA4" s="131" t="inlineStr">
        <is>
          <t>F</t>
        </is>
      </c>
      <c r="AB4" s="132" t="inlineStr">
        <is>
          <t>Sa</t>
        </is>
      </c>
      <c r="AC4" s="351" t="n"/>
      <c r="AD4" s="133" t="inlineStr">
        <is>
          <t>Overtime Options</t>
        </is>
      </c>
      <c r="AE4" s="351" t="n"/>
      <c r="AF4" s="351" t="n"/>
      <c r="AJ4" s="257" t="n"/>
    </row>
    <row r="5" ht="14.1" customHeight="1" s="348" thickBot="1">
      <c r="A5" s="351" t="n"/>
      <c r="B5" s="351" t="n"/>
      <c r="C5" s="337" t="n"/>
      <c r="D5" s="351" t="n"/>
      <c r="E5" s="351" t="n"/>
      <c r="F5" s="351" t="n"/>
      <c r="G5" s="6" t="n"/>
      <c r="H5" s="340" t="n"/>
      <c r="I5" s="351" t="n"/>
      <c r="J5" s="340" t="n"/>
      <c r="K5" s="344" t="inlineStr">
        <is>
          <t>Employee Name:</t>
        </is>
      </c>
      <c r="L5" s="359" t="n"/>
      <c r="M5" s="342" t="inlineStr">
        <is>
          <t>December, Prince Ryan</t>
        </is>
      </c>
      <c r="N5" s="355" t="n"/>
      <c r="O5" s="337" t="n"/>
      <c r="P5" s="337" t="n"/>
      <c r="Q5" s="337" t="n"/>
      <c r="R5" s="337" t="n"/>
      <c r="S5" s="337" t="n"/>
      <c r="T5" s="337" t="n"/>
      <c r="U5" s="351" t="n"/>
      <c r="V5" s="263">
        <f>IF(MONTH($V$3)&lt;&gt;MONTH($V$3-WEEKDAY($V$3,1)+(ROW(V5)-ROW($V$5))*7+(COLUMN(V5)-COLUMN($V$5)+1)),"",$V$3-WEEKDAY($V$3,1)+(ROW(V5)-ROW($V$5))*7+(COLUMN(V5)-COLUMN($V$5)+1))</f>
        <v/>
      </c>
      <c r="W5" s="263">
        <f>IF(MONTH($V$3)&lt;&gt;MONTH($V$3-WEEKDAY($V$3,1)+(ROW(W5)-ROW($V$5))*7+(COLUMN(W5)-COLUMN($V$5)+1)),"",$V$3-WEEKDAY($V$3,1)+(ROW(W5)-ROW($V$5))*7+(COLUMN(W5)-COLUMN($V$5)+1))</f>
        <v/>
      </c>
      <c r="X5" s="263">
        <f>IF(MONTH($V$3)&lt;&gt;MONTH($V$3-WEEKDAY($V$3,1)+(ROW(X5)-ROW($V$5))*7+(COLUMN(X5)-COLUMN($V$5)+1)),"",$V$3-WEEKDAY($V$3,1)+(ROW(X5)-ROW($V$5))*7+(COLUMN(X5)-COLUMN($V$5)+1))</f>
        <v/>
      </c>
      <c r="Y5" s="263">
        <f>IF(MONTH($V$3)&lt;&gt;MONTH($V$3-WEEKDAY($V$3,1)+(ROW(Y5)-ROW($V$5))*7+(COLUMN(Y5)-COLUMN($V$5)+1)),"",$V$3-WEEKDAY($V$3,1)+(ROW(Y5)-ROW($V$5))*7+(COLUMN(Y5)-COLUMN($V$5)+1))</f>
        <v/>
      </c>
      <c r="Z5" s="263">
        <f>IF(MONTH($V$3)&lt;&gt;MONTH($V$3-WEEKDAY($V$3,1)+(ROW(Z5)-ROW($V$5))*7+(COLUMN(Z5)-COLUMN($V$5)+1)),"",$V$3-WEEKDAY($V$3,1)+(ROW(Z5)-ROW($V$5))*7+(COLUMN(Z5)-COLUMN($V$5)+1))</f>
        <v/>
      </c>
      <c r="AA5" s="263">
        <f>IF(MONTH($V$3)&lt;&gt;MONTH($V$3-WEEKDAY($V$3,1)+(ROW(AA5)-ROW($V$5))*7+(COLUMN(AA5)-COLUMN($V$5)+1)),"",$V$3-WEEKDAY($V$3,1)+(ROW(AA5)-ROW($V$5))*7+(COLUMN(AA5)-COLUMN($V$5)+1))</f>
        <v/>
      </c>
      <c r="AB5" s="263">
        <f>IF(MONTH($V$3)&lt;&gt;MONTH($V$3-WEEKDAY($V$3,1)+(ROW(AB5)-ROW($V$5))*7+(COLUMN(AB5)-COLUMN($V$5)+1)),"",$V$3-WEEKDAY($V$3,1)+(ROW(AB5)-ROW($V$5))*7+(COLUMN(AB5)-COLUMN($V$5)+1))</f>
        <v/>
      </c>
      <c r="AC5" s="351" t="n"/>
      <c r="AD5" s="351" t="n"/>
      <c r="AE5" s="3" t="b">
        <v>1</v>
      </c>
      <c r="AF5" s="258" t="n"/>
      <c r="AJ5" s="350" t="n"/>
      <c r="AK5" s="350" t="n"/>
      <c r="AL5" s="350" t="n"/>
    </row>
    <row r="6" ht="14.1" customHeight="1" s="348" thickBot="1">
      <c r="A6" s="351" t="n"/>
      <c r="B6" s="351" t="n"/>
      <c r="C6" s="337" t="inlineStr">
        <is>
          <t xml:space="preserve">120 Peter Rose St </t>
        </is>
      </c>
      <c r="D6" s="351" t="n"/>
      <c r="E6" s="351" t="n"/>
      <c r="F6" s="351" t="n"/>
      <c r="G6" s="6" t="n"/>
      <c r="H6" s="6" t="n"/>
      <c r="I6" s="6" t="n"/>
      <c r="J6" s="6" t="n"/>
      <c r="K6" s="6" t="n"/>
      <c r="L6" s="6" t="n"/>
      <c r="M6" s="339" t="inlineStr">
        <is>
          <t>Armed or unarmed</t>
        </is>
      </c>
      <c r="N6" s="360" t="n"/>
      <c r="O6" s="135" t="inlineStr">
        <is>
          <t>Unarmed</t>
        </is>
      </c>
      <c r="P6" s="6" t="n"/>
      <c r="Q6" s="6" t="n"/>
      <c r="R6" s="6" t="n"/>
      <c r="S6" s="6" t="n"/>
      <c r="T6" s="6" t="n"/>
      <c r="U6" s="351" t="n"/>
      <c r="V6" s="263">
        <f>IF(MONTH($V$3)&lt;&gt;MONTH($V$3-WEEKDAY($V$3,1)+(ROW(V6)-ROW($V$5))*7+(COLUMN(V6)-COLUMN($V$5)+1)),"",$V$3-WEEKDAY($V$3,1)+(ROW(V6)-ROW($V$5))*7+(COLUMN(V6)-COLUMN($V$5)+1))</f>
        <v/>
      </c>
      <c r="W6" s="263">
        <f>IF(MONTH($V$3)&lt;&gt;MONTH($V$3-WEEKDAY($V$3,1)+(ROW(W6)-ROW($V$5))*7+(COLUMN(W6)-COLUMN($V$5)+1)),"",$V$3-WEEKDAY($V$3,1)+(ROW(W6)-ROW($V$5))*7+(COLUMN(W6)-COLUMN($V$5)+1))</f>
        <v/>
      </c>
      <c r="X6" s="263">
        <f>IF(MONTH($V$3)&lt;&gt;MONTH($V$3-WEEKDAY($V$3,1)+(ROW(X6)-ROW($V$5))*7+(COLUMN(X6)-COLUMN($V$5)+1)),"",$V$3-WEEKDAY($V$3,1)+(ROW(X6)-ROW($V$5))*7+(COLUMN(X6)-COLUMN($V$5)+1))</f>
        <v/>
      </c>
      <c r="Y6" s="263">
        <f>IF(MONTH($V$3)&lt;&gt;MONTH($V$3-WEEKDAY($V$3,1)+(ROW(Y6)-ROW($V$5))*7+(COLUMN(Y6)-COLUMN($V$5)+1)),"",$V$3-WEEKDAY($V$3,1)+(ROW(Y6)-ROW($V$5))*7+(COLUMN(Y6)-COLUMN($V$5)+1))</f>
        <v/>
      </c>
      <c r="Z6" s="263">
        <f>IF(MONTH($V$3)&lt;&gt;MONTH($V$3-WEEKDAY($V$3,1)+(ROW(Z6)-ROW($V$5))*7+(COLUMN(Z6)-COLUMN($V$5)+1)),"",$V$3-WEEKDAY($V$3,1)+(ROW(Z6)-ROW($V$5))*7+(COLUMN(Z6)-COLUMN($V$5)+1))</f>
        <v/>
      </c>
      <c r="AA6" s="263">
        <f>IF(MONTH($V$3)&lt;&gt;MONTH($V$3-WEEKDAY($V$3,1)+(ROW(AA6)-ROW($V$5))*7+(COLUMN(AA6)-COLUMN($V$5)+1)),"",$V$3-WEEKDAY($V$3,1)+(ROW(AA6)-ROW($V$5))*7+(COLUMN(AA6)-COLUMN($V$5)+1))</f>
        <v/>
      </c>
      <c r="AB6" s="263">
        <f>IF(MONTH($V$3)&lt;&gt;MONTH($V$3-WEEKDAY($V$3,1)+(ROW(AB6)-ROW($V$5))*7+(COLUMN(AB6)-COLUMN($V$5)+1)),"",$V$3-WEEKDAY($V$3,1)+(ROW(AB6)-ROW($V$5))*7+(COLUMN(AB6)-COLUMN($V$5)+1))</f>
        <v/>
      </c>
      <c r="AC6" s="351" t="n"/>
      <c r="AD6" s="136" t="inlineStr">
        <is>
          <t>After:</t>
        </is>
      </c>
      <c r="AE6" s="264" t="n">
        <v>8</v>
      </c>
      <c r="AF6" s="258" t="n"/>
      <c r="AJ6" s="350" t="n"/>
      <c r="AL6" s="251" t="n"/>
    </row>
    <row r="7" ht="14.1" customHeight="1" s="348" thickBot="1">
      <c r="A7" s="351" t="n"/>
      <c r="B7" s="351" t="n"/>
      <c r="C7" s="337" t="inlineStr">
        <is>
          <t>Queenstown</t>
        </is>
      </c>
      <c r="D7" s="351" t="n"/>
      <c r="E7" s="351" t="n"/>
      <c r="F7" s="351" t="n"/>
      <c r="G7" s="6" t="n"/>
      <c r="H7" s="340" t="n"/>
      <c r="I7" s="351" t="n"/>
      <c r="J7" s="340" t="n"/>
      <c r="K7" s="340" t="n"/>
      <c r="L7" s="340" t="n"/>
      <c r="M7" s="338" t="inlineStr">
        <is>
          <t>Agency</t>
        </is>
      </c>
      <c r="N7" s="361" t="n"/>
      <c r="O7" s="7" t="inlineStr">
        <is>
          <t>Caricom</t>
        </is>
      </c>
      <c r="P7" s="6" t="n"/>
      <c r="Q7" s="6" t="n"/>
      <c r="R7" s="6" t="n"/>
      <c r="S7" s="6" t="n"/>
      <c r="T7" s="6" t="n"/>
      <c r="U7" s="351" t="n"/>
      <c r="V7" s="263">
        <f>IF(MONTH($V$3)&lt;&gt;MONTH($V$3-WEEKDAY($V$3,1)+(ROW(V7)-ROW($V$5))*7+(COLUMN(V7)-COLUMN($V$5)+1)),"",$V$3-WEEKDAY($V$3,1)+(ROW(V7)-ROW($V$5))*7+(COLUMN(V7)-COLUMN($V$5)+1))</f>
        <v/>
      </c>
      <c r="W7" s="263">
        <f>IF(MONTH($V$3)&lt;&gt;MONTH($V$3-WEEKDAY($V$3,1)+(ROW(W7)-ROW($V$5))*7+(COLUMN(W7)-COLUMN($V$5)+1)),"",$V$3-WEEKDAY($V$3,1)+(ROW(W7)-ROW($V$5))*7+(COLUMN(W7)-COLUMN($V$5)+1))</f>
        <v/>
      </c>
      <c r="X7" s="263">
        <f>IF(MONTH($V$3)&lt;&gt;MONTH($V$3-WEEKDAY($V$3,1)+(ROW(X7)-ROW($V$5))*7+(COLUMN(X7)-COLUMN($V$5)+1)),"",$V$3-WEEKDAY($V$3,1)+(ROW(X7)-ROW($V$5))*7+(COLUMN(X7)-COLUMN($V$5)+1))</f>
        <v/>
      </c>
      <c r="Y7" s="263">
        <f>IF(MONTH($V$3)&lt;&gt;MONTH($V$3-WEEKDAY($V$3,1)+(ROW(Y7)-ROW($V$5))*7+(COLUMN(Y7)-COLUMN($V$5)+1)),"",$V$3-WEEKDAY($V$3,1)+(ROW(Y7)-ROW($V$5))*7+(COLUMN(Y7)-COLUMN($V$5)+1))</f>
        <v/>
      </c>
      <c r="Z7" s="263">
        <f>IF(MONTH($V$3)&lt;&gt;MONTH($V$3-WEEKDAY($V$3,1)+(ROW(Z7)-ROW($V$5))*7+(COLUMN(Z7)-COLUMN($V$5)+1)),"",$V$3-WEEKDAY($V$3,1)+(ROW(Z7)-ROW($V$5))*7+(COLUMN(Z7)-COLUMN($V$5)+1))</f>
        <v/>
      </c>
      <c r="AA7" s="263">
        <f>IF(MONTH($V$3)&lt;&gt;MONTH($V$3-WEEKDAY($V$3,1)+(ROW(AA7)-ROW($V$5))*7+(COLUMN(AA7)-COLUMN($V$5)+1)),"",$V$3-WEEKDAY($V$3,1)+(ROW(AA7)-ROW($V$5))*7+(COLUMN(AA7)-COLUMN($V$5)+1))</f>
        <v/>
      </c>
      <c r="AB7" s="263">
        <f>IF(MONTH($V$3)&lt;&gt;MONTH($V$3-WEEKDAY($V$3,1)+(ROW(AB7)-ROW($V$5))*7+(COLUMN(AB7)-COLUMN($V$5)+1)),"",$V$3-WEEKDAY($V$3,1)+(ROW(AB7)-ROW($V$5))*7+(COLUMN(AB7)-COLUMN($V$5)+1))</f>
        <v/>
      </c>
      <c r="AC7" s="351" t="n"/>
      <c r="AD7" s="351" t="n"/>
      <c r="AE7" s="351" t="n"/>
      <c r="AF7" s="258" t="n"/>
      <c r="AJ7" s="350" t="n"/>
      <c r="AL7" s="251" t="n"/>
    </row>
    <row r="8">
      <c r="A8" s="351" t="n"/>
      <c r="B8" s="351" t="n"/>
      <c r="C8" s="337" t="inlineStr">
        <is>
          <t>Georgetown, Guyana</t>
        </is>
      </c>
      <c r="D8" s="351" t="n"/>
      <c r="E8" s="351" t="n"/>
      <c r="F8" s="351" t="n"/>
      <c r="G8" s="6" t="n"/>
      <c r="H8" s="6" t="n"/>
      <c r="I8" s="6" t="n"/>
      <c r="J8" s="6" t="n"/>
      <c r="K8" s="6" t="n"/>
      <c r="L8" s="6" t="n"/>
      <c r="M8" s="341" t="n"/>
      <c r="N8" s="351" t="n"/>
      <c r="O8" s="351" t="n"/>
      <c r="P8" s="6" t="n"/>
      <c r="Q8" s="6" t="n"/>
      <c r="R8" s="6" t="n"/>
      <c r="S8" s="6" t="n"/>
      <c r="T8" s="6" t="n"/>
      <c r="U8" s="351" t="n"/>
      <c r="V8" s="263">
        <f>IF(MONTH($V$3)&lt;&gt;MONTH($V$3-WEEKDAY($V$3,1)+(ROW(V8)-ROW($V$5))*7+(COLUMN(V8)-COLUMN($V$5)+1)),"",$V$3-WEEKDAY($V$3,1)+(ROW(V8)-ROW($V$5))*7+(COLUMN(V8)-COLUMN($V$5)+1))</f>
        <v/>
      </c>
      <c r="W8" s="263">
        <f>IF(MONTH($V$3)&lt;&gt;MONTH($V$3-WEEKDAY($V$3,1)+(ROW(W8)-ROW($V$5))*7+(COLUMN(W8)-COLUMN($V$5)+1)),"",$V$3-WEEKDAY($V$3,1)+(ROW(W8)-ROW($V$5))*7+(COLUMN(W8)-COLUMN($V$5)+1))</f>
        <v/>
      </c>
      <c r="X8" s="263">
        <f>IF(MONTH($V$3)&lt;&gt;MONTH($V$3-WEEKDAY($V$3,1)+(ROW(X8)-ROW($V$5))*7+(COLUMN(X8)-COLUMN($V$5)+1)),"",$V$3-WEEKDAY($V$3,1)+(ROW(X8)-ROW($V$5))*7+(COLUMN(X8)-COLUMN($V$5)+1))</f>
        <v/>
      </c>
      <c r="Y8" s="263">
        <f>IF(MONTH($V$3)&lt;&gt;MONTH($V$3-WEEKDAY($V$3,1)+(ROW(Y8)-ROW($V$5))*7+(COLUMN(Y8)-COLUMN($V$5)+1)),"",$V$3-WEEKDAY($V$3,1)+(ROW(Y8)-ROW($V$5))*7+(COLUMN(Y8)-COLUMN($V$5)+1))</f>
        <v/>
      </c>
      <c r="Z8" s="263">
        <f>IF(MONTH($V$3)&lt;&gt;MONTH($V$3-WEEKDAY($V$3,1)+(ROW(Z8)-ROW($V$5))*7+(COLUMN(Z8)-COLUMN($V$5)+1)),"",$V$3-WEEKDAY($V$3,1)+(ROW(Z8)-ROW($V$5))*7+(COLUMN(Z8)-COLUMN($V$5)+1))</f>
        <v/>
      </c>
      <c r="AA8" s="263">
        <f>IF(MONTH($V$3)&lt;&gt;MONTH($V$3-WEEKDAY($V$3,1)+(ROW(AA8)-ROW($V$5))*7+(COLUMN(AA8)-COLUMN($V$5)+1)),"",$V$3-WEEKDAY($V$3,1)+(ROW(AA8)-ROW($V$5))*7+(COLUMN(AA8)-COLUMN($V$5)+1))</f>
        <v/>
      </c>
      <c r="AB8" s="263">
        <f>IF(MONTH($V$3)&lt;&gt;MONTH($V$3-WEEKDAY($V$3,1)+(ROW(AB8)-ROW($V$5))*7+(COLUMN(AB8)-COLUMN($V$5)+1)),"",$V$3-WEEKDAY($V$3,1)+(ROW(AB8)-ROW($V$5))*7+(COLUMN(AB8)-COLUMN($V$5)+1))</f>
        <v/>
      </c>
      <c r="AC8" s="351" t="n"/>
      <c r="AD8" s="351" t="n"/>
      <c r="AE8" s="3" t="b">
        <v>1</v>
      </c>
      <c r="AF8" s="258" t="n"/>
      <c r="AJ8" s="350" t="n"/>
      <c r="AL8" s="251" t="n"/>
    </row>
    <row r="9">
      <c r="A9" s="351" t="n"/>
      <c r="B9" s="351" t="n"/>
      <c r="C9" s="337" t="n"/>
      <c r="D9" s="337" t="n"/>
      <c r="E9" s="337" t="n"/>
      <c r="F9" s="337" t="n"/>
      <c r="G9" s="6" t="n"/>
      <c r="H9" s="6" t="n"/>
      <c r="I9" s="6" t="n"/>
      <c r="J9" s="6" t="n"/>
      <c r="K9" s="6" t="n"/>
      <c r="L9" s="6" t="n"/>
      <c r="M9" s="137" t="n"/>
      <c r="N9" s="137" t="n"/>
      <c r="O9" s="6" t="n"/>
      <c r="P9" s="6" t="n"/>
      <c r="Q9" s="6" t="n"/>
      <c r="R9" s="6" t="n"/>
      <c r="S9" s="6" t="n"/>
      <c r="T9" s="6" t="n"/>
      <c r="U9" s="351" t="n"/>
      <c r="V9" s="265" t="n"/>
      <c r="W9" s="265" t="n"/>
      <c r="X9" s="265" t="n"/>
      <c r="Y9" s="265" t="n"/>
      <c r="Z9" s="265" t="n"/>
      <c r="AA9" s="265" t="n"/>
      <c r="AB9" s="265" t="n"/>
      <c r="AC9" s="351" t="n"/>
      <c r="AD9" s="351" t="n"/>
      <c r="AE9" s="3" t="n"/>
      <c r="AF9" s="351" t="n"/>
      <c r="AJ9" s="350" t="n"/>
      <c r="AL9" s="251" t="n"/>
    </row>
    <row r="10">
      <c r="A10" s="351" t="n"/>
      <c r="B10" s="351" t="n"/>
      <c r="C10" s="337" t="inlineStr">
        <is>
          <t>592-223-7560</t>
        </is>
      </c>
      <c r="D10" s="351" t="n"/>
      <c r="E10" s="351" t="n"/>
      <c r="F10" s="351" t="n"/>
      <c r="G10" s="6" t="n"/>
      <c r="H10" s="340" t="n"/>
      <c r="I10" s="351" t="n"/>
      <c r="J10" s="340" t="n"/>
      <c r="K10" s="330" t="inlineStr">
        <is>
          <t>Week Starting:</t>
        </is>
      </c>
      <c r="L10" s="351" t="n"/>
      <c r="M10" s="335" t="n">
        <v>45977</v>
      </c>
      <c r="N10" s="362" t="n"/>
      <c r="O10" s="6" t="n"/>
      <c r="P10" s="6" t="n"/>
      <c r="Q10" s="6" t="n"/>
      <c r="R10" s="6" t="n"/>
      <c r="S10" s="6" t="n"/>
      <c r="T10" s="138" t="inlineStr">
        <is>
          <t>[42]</t>
        </is>
      </c>
      <c r="U10" s="351" t="n"/>
      <c r="V10" s="263">
        <f>IF(MONTH($V$3)&lt;&gt;MONTH($V$3-WEEKDAY($V$3,1)+(ROW(V10)-ROW($V$5))*7+(COLUMN(V10)-COLUMN($V$5)+1)),"",$V$3-WEEKDAY($V$3,1)+(ROW(V10)-ROW($V$5))*7+(COLUMN(V10)-COLUMN($V$5)+1))</f>
        <v/>
      </c>
      <c r="W10" s="263">
        <f>IF(MONTH($V$3)&lt;&gt;MONTH($V$3-WEEKDAY($V$3,1)+(ROW(W10)-ROW($V$5))*7+(COLUMN(W10)-COLUMN($V$5)+1)),"",$V$3-WEEKDAY($V$3,1)+(ROW(W10)-ROW($V$5))*7+(COLUMN(W10)-COLUMN($V$5)+1))</f>
        <v/>
      </c>
      <c r="X10" s="263">
        <f>IF(MONTH($V$3)&lt;&gt;MONTH($V$3-WEEKDAY($V$3,1)+(ROW(X10)-ROW($V$5))*7+(COLUMN(X10)-COLUMN($V$5)+1)),"",$V$3-WEEKDAY($V$3,1)+(ROW(X10)-ROW($V$5))*7+(COLUMN(X10)-COLUMN($V$5)+1))</f>
        <v/>
      </c>
      <c r="Y10" s="263">
        <f>IF(MONTH($V$3)&lt;&gt;MONTH($V$3-WEEKDAY($V$3,1)+(ROW(Y10)-ROW($V$5))*7+(COLUMN(Y10)-COLUMN($V$5)+1)),"",$V$3-WEEKDAY($V$3,1)+(ROW(Y10)-ROW($V$5))*7+(COLUMN(Y10)-COLUMN($V$5)+1))</f>
        <v/>
      </c>
      <c r="Z10" s="263">
        <f>IF(MONTH($V$3)&lt;&gt;MONTH($V$3-WEEKDAY($V$3,1)+(ROW(Z10)-ROW($V$5))*7+(COLUMN(Z10)-COLUMN($V$5)+1)),"",$V$3-WEEKDAY($V$3,1)+(ROW(Z10)-ROW($V$5))*7+(COLUMN(Z10)-COLUMN($V$5)+1))</f>
        <v/>
      </c>
      <c r="AA10" s="263">
        <f>IF(MONTH($V$3)&lt;&gt;MONTH($V$3-WEEKDAY($V$3,1)+(ROW(AA10)-ROW($V$5))*7+(COLUMN(AA10)-COLUMN($V$5)+1)),"",$V$3-WEEKDAY($V$3,1)+(ROW(AA10)-ROW($V$5))*7+(COLUMN(AA10)-COLUMN($V$5)+1))</f>
        <v/>
      </c>
      <c r="AB10" s="263">
        <f>IF(MONTH($V$3)&lt;&gt;MONTH($V$3-WEEKDAY($V$3,1)+(ROW(AB10)-ROW($V$5))*7+(COLUMN(AB10)-COLUMN($V$5)+1)),"",$V$3-WEEKDAY($V$3,1)+(ROW(AB10)-ROW($V$5))*7+(COLUMN(AB10)-COLUMN($V$5)+1))</f>
        <v/>
      </c>
      <c r="AC10" s="351" t="n"/>
      <c r="AD10" s="136" t="inlineStr">
        <is>
          <t>After:</t>
        </is>
      </c>
      <c r="AE10" s="264" t="n">
        <v>40</v>
      </c>
      <c r="AF10" s="250" t="n"/>
    </row>
    <row r="11" ht="15.75" customHeight="1" s="348" thickBot="1">
      <c r="A11" s="351" t="n"/>
      <c r="B11" s="351" t="n"/>
      <c r="C11" s="6" t="n"/>
      <c r="D11" s="6" t="n"/>
      <c r="E11" s="6" t="n"/>
      <c r="F11" s="6" t="n"/>
      <c r="G11" s="6" t="n"/>
      <c r="H11" s="6" t="n"/>
      <c r="I11" s="6" t="n"/>
      <c r="J11" s="6" t="n"/>
      <c r="K11" s="259" t="inlineStr">
        <is>
          <t>Carry Forward Hrs:</t>
        </is>
      </c>
      <c r="L11" s="248" t="n">
        <v>28</v>
      </c>
      <c r="M11" s="6" t="n"/>
      <c r="N11" s="6" t="n"/>
      <c r="O11" s="6" t="n"/>
      <c r="P11" s="6" t="n"/>
      <c r="Q11" s="6" t="n"/>
      <c r="R11" s="6" t="n"/>
      <c r="S11" s="6" t="n"/>
      <c r="T11" s="6" t="n"/>
      <c r="U11" s="351" t="n"/>
      <c r="V11" s="263">
        <f>IF(MONTH($V$3)&lt;&gt;MONTH($V$3-WEEKDAY($V$3,1)+(ROW(V11)-ROW($V$5))*7+(COLUMN(V11)-COLUMN($V$5)+1)),"",$V$3-WEEKDAY($V$3,1)+(ROW(V11)-ROW($V$5))*7+(COLUMN(V11)-COLUMN($V$5)+1))</f>
        <v/>
      </c>
      <c r="W11" s="263">
        <f>IF(MONTH($V$3)&lt;&gt;MONTH($V$3-WEEKDAY($V$3,1)+(ROW(W11)-ROW($V$5))*7+(COLUMN(W11)-COLUMN($V$5)+1)),"",$V$3-WEEKDAY($V$3,1)+(ROW(W11)-ROW($V$5))*7+(COLUMN(W11)-COLUMN($V$5)+1))</f>
        <v/>
      </c>
      <c r="X11" s="263">
        <f>IF(MONTH($V$3)&lt;&gt;MONTH($V$3-WEEKDAY($V$3,1)+(ROW(X11)-ROW($V$5))*7+(COLUMN(X11)-COLUMN($V$5)+1)),"",$V$3-WEEKDAY($V$3,1)+(ROW(X11)-ROW($V$5))*7+(COLUMN(X11)-COLUMN($V$5)+1))</f>
        <v/>
      </c>
      <c r="Y11" s="263">
        <f>IF(MONTH($V$3)&lt;&gt;MONTH($V$3-WEEKDAY($V$3,1)+(ROW(Y11)-ROW($V$5))*7+(COLUMN(Y11)-COLUMN($V$5)+1)),"",$V$3-WEEKDAY($V$3,1)+(ROW(Y11)-ROW($V$5))*7+(COLUMN(Y11)-COLUMN($V$5)+1))</f>
        <v/>
      </c>
      <c r="Z11" s="263">
        <f>IF(MONTH($V$3)&lt;&gt;MONTH($V$3-WEEKDAY($V$3,1)+(ROW(Z11)-ROW($V$5))*7+(COLUMN(Z11)-COLUMN($V$5)+1)),"",$V$3-WEEKDAY($V$3,1)+(ROW(Z11)-ROW($V$5))*7+(COLUMN(Z11)-COLUMN($V$5)+1))</f>
        <v/>
      </c>
      <c r="AA11" s="263">
        <f>IF(MONTH($V$3)&lt;&gt;MONTH($V$3-WEEKDAY($V$3,1)+(ROW(AA11)-ROW($V$5))*7+(COLUMN(AA11)-COLUMN($V$5)+1)),"",$V$3-WEEKDAY($V$3,1)+(ROW(AA11)-ROW($V$5))*7+(COLUMN(AA11)-COLUMN($V$5)+1))</f>
        <v/>
      </c>
      <c r="AB11" s="263">
        <f>IF(MONTH($V$3)&lt;&gt;MONTH($V$3-WEEKDAY($V$3,1)+(ROW(AB11)-ROW($V$5))*7+(COLUMN(AB11)-COLUMN($V$5)+1)),"",$V$3-WEEKDAY($V$3,1)+(ROW(AB11)-ROW($V$5))*7+(COLUMN(AB11)-COLUMN($V$5)+1))</f>
        <v/>
      </c>
      <c r="AC11" s="351" t="n"/>
      <c r="AD11" s="351" t="n"/>
      <c r="AE11" s="351" t="n"/>
      <c r="AF11" s="258" t="n"/>
      <c r="AJ11" s="252" t="n"/>
      <c r="AK11" s="252" t="n"/>
    </row>
    <row r="12" ht="27.75" customFormat="1" customHeight="1" s="2" thickBot="1">
      <c r="A12" s="266" t="inlineStr">
        <is>
          <t>Day Off</t>
        </is>
      </c>
      <c r="B12" s="267" t="inlineStr">
        <is>
          <t>Holiday Double</t>
        </is>
      </c>
      <c r="C12" s="139" t="inlineStr">
        <is>
          <t>Day of Week</t>
        </is>
      </c>
      <c r="D12" s="140" t="inlineStr">
        <is>
          <t>Time
In</t>
        </is>
      </c>
      <c r="E12" s="140" t="inlineStr">
        <is>
          <t>Time
Out</t>
        </is>
      </c>
      <c r="F12" s="141" t="n"/>
      <c r="G12" s="140" t="inlineStr">
        <is>
          <t>Time
In</t>
        </is>
      </c>
      <c r="H12" s="140" t="inlineStr">
        <is>
          <t>Time
Out</t>
        </is>
      </c>
      <c r="I12" s="142" t="inlineStr">
        <is>
          <t>Total
Hrs</t>
        </is>
      </c>
      <c r="J12" s="142" t="inlineStr">
        <is>
          <t>Location</t>
        </is>
      </c>
      <c r="K12" s="142" t="inlineStr">
        <is>
          <t>Supervisor</t>
        </is>
      </c>
      <c r="L12" s="142" t="inlineStr">
        <is>
          <t>Supervisor Approval</t>
        </is>
      </c>
      <c r="M12" s="140" t="inlineStr">
        <is>
          <t>Regular
Hrs</t>
        </is>
      </c>
      <c r="N12" s="140" t="inlineStr">
        <is>
          <t>Overtime
Hrs</t>
        </is>
      </c>
      <c r="O12" s="140" t="inlineStr">
        <is>
          <t>Hol Hrs</t>
        </is>
      </c>
      <c r="P12" s="140" t="inlineStr">
        <is>
          <t>Responsibilities</t>
        </is>
      </c>
      <c r="Q12" s="140" t="inlineStr">
        <is>
          <t>Risk</t>
        </is>
      </c>
      <c r="R12" s="140" t="inlineStr">
        <is>
          <t>Meals</t>
        </is>
      </c>
      <c r="S12" s="140" t="inlineStr">
        <is>
          <t>Vac Hrs</t>
        </is>
      </c>
      <c r="T12" s="143" t="inlineStr">
        <is>
          <t>Reason for Overtime</t>
        </is>
      </c>
      <c r="U12" s="144" t="inlineStr">
        <is>
          <t>Wkly Reg Avail</t>
        </is>
      </c>
      <c r="V12" s="351" t="inlineStr">
        <is>
          <t>Orig Reg</t>
        </is>
      </c>
      <c r="W12" s="351" t="inlineStr">
        <is>
          <t>Wkly OT Adj</t>
        </is>
      </c>
      <c r="X12" s="351" t="inlineStr">
        <is>
          <t>Week Start</t>
        </is>
      </c>
      <c r="Y12" s="351" t="inlineStr">
        <is>
          <t>Wk Hrs Before</t>
        </is>
      </c>
      <c r="Z12" s="351" t="n"/>
      <c r="AA12" s="351" t="n"/>
      <c r="AB12" s="351" t="n"/>
      <c r="AC12" s="351" t="n"/>
      <c r="AD12" s="351" t="n"/>
      <c r="AE12" s="351" t="n"/>
      <c r="AF12" s="351" t="n"/>
      <c r="AJ12" s="252" t="n"/>
      <c r="AK12" s="252" t="n"/>
    </row>
    <row r="13" hidden="1" ht="15.75" customHeight="1" s="348" thickBot="1">
      <c r="A13" s="268" t="n"/>
      <c r="B13" s="351" t="n"/>
      <c r="C13" s="145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146" t="n"/>
      <c r="U13" s="351" t="n"/>
      <c r="V13" s="351" t="n"/>
      <c r="W13" s="351" t="n"/>
      <c r="X13" s="351" t="n"/>
      <c r="Y13" s="351" t="n"/>
      <c r="Z13" s="351" t="n"/>
      <c r="AA13" s="351" t="n"/>
      <c r="AB13" s="351" t="n"/>
      <c r="AC13" s="351" t="n"/>
      <c r="AD13" s="351" t="n"/>
      <c r="AE13" s="351" t="n"/>
      <c r="AF13" s="351" t="n"/>
    </row>
    <row r="14" ht="24" customHeight="1" s="348" thickBot="1">
      <c r="A14" s="147" t="inlineStr">
        <is>
          <t>On Day</t>
        </is>
      </c>
      <c r="B14" s="269" t="n"/>
      <c r="C14" s="88">
        <f>M10</f>
        <v/>
      </c>
      <c r="D14" s="54" t="n"/>
      <c r="E14" s="148">
        <f>IF(D14="", "",
 IF(D14=TIME(0,0,0), 0,
 IF(AND(D14&gt;=TIME(0,0,1), D14&lt;=TIME(2,0,0)), TIME(7,0,0),
 IF(AND(D14&gt;=TIME(6,0,0), D14&lt;=TIME(8,0,0)), TIME(12,0,0),
 IF(AND(D14&gt;TIME(8,0,0), D14&lt;=TIME(13,59,0)), TIME(15,0,0),
 IF(AND(D14&gt;=TIME(14,0,0), D14&lt;=TIME(17,59,0)), TIME(21,0,0),
 IF(AND(D14&gt;=TIME(18,0,0), D14&lt;=TIME(21,59,0)), TIME(0,0,0),
 IF(AND(D14&gt;=TIME(22,0,0), D14&lt;=TIME(23,59,59)), TIME(7,0,0), ""))))))))</f>
        <v/>
      </c>
      <c r="F14" s="149" t="n"/>
      <c r="G14" s="148">
        <f>IF(AND(D14&gt;=TIME(6,0,0),D14&lt;=TIME(8,0,0)),E14,"")</f>
        <v/>
      </c>
      <c r="H14" s="54" t="n"/>
      <c r="I14" s="55">
        <f>ROUND(IF(OR(D14="",E14="",E14=0),0,IF(H14="",MOD(E14-D14,1)*24,MOD(H14-D14,1)*24)),2)</f>
        <v/>
      </c>
      <c r="J14" s="150" t="n"/>
      <c r="K14" s="270" t="n"/>
      <c r="L14" s="271" t="n"/>
      <c r="M14" s="272">
        <f>MAX(0,V14-W14)</f>
        <v/>
      </c>
      <c r="N14" s="56">
        <f>(IF(OR($C14="",$D14=""),0,
 IF(OR($A14="Holiday",$A15="Holiday"),
    IF(ISNUMBER(MATCH(TRIM($B14),{"Phagwah","Good Friday","Easter Monday","Labour Day","Christmas","Eid ul Azha","Romans-2","Globe-12","Neptune P1"},0)),0,$I14),
 IF(AND(NOT(OR($A14="Annual Leave",$A15="Annual Leave")),$A14="Off day"),$I14,
  MAX(0,$I14-$V14)
  ))))+W14</f>
        <v/>
      </c>
      <c r="O14" s="56">
        <f>IF(AND(OR($A14="Holiday",$A15="Holiday"),
        ISNUMBER(MATCH(TRIM($B14),{"Phagwah","Good Friday","Easter Monday","Labour Day","Christmas","Eid ul Azha","Romans-2","Globe-12","Neptune P1"},0))),
   $I14,0)</f>
        <v/>
      </c>
      <c r="P14" s="56">
        <f>IF(OR($O$7="Canteen",$O$7="Head Office"),0,IF($I14&lt;=0,0,IF(OR(OR(TRIM($J14)="Hebrews",TRIM($J14)="Romans",TRIM($J14)="Romans-2",TRIM($J14)="Globe",TRIM($J14)="Globe-12",TRIM($J14)="Neptune P1"),AND($I15&gt;0,OR(TRIM($J15)="Hebrews",TRIM($J15)="Romans",TRIM($J15)="Romans-2",TRIM($J15)="Globe",TRIM($J15)="Globe-12",TRIM($J15)="Neptune P1"))),1,0)))</f>
        <v/>
      </c>
      <c r="Q14" s="57" t="n"/>
      <c r="R14" s="56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IF($I14&gt;0,1,0),
      0
   ),
0))</f>
        <v/>
      </c>
      <c r="S14" s="56">
        <f>IF(OR($A14="Annual Leave",$A15="Annual Leave"),IF($A14="Annual Leave",8,0),0)</f>
        <v/>
      </c>
      <c r="T14" s="58" t="n"/>
      <c r="U14" s="144">
        <f>MAX(0,40-Y14)</f>
        <v/>
      </c>
      <c r="V14" s="151">
        <f>IF(OR($C14="",$D14=""),0,
 IF(OR($A14="Holiday",$A15="Holiday"),0,
 IF(AND(NOT(OR($A14="Annual Leave",$A15="Annual Leave")),$A14="Off day"),0,
  IF($I14+$I15&gt;=8,IF($I14&gt;=8,8,$I14),$I14)
  )))</f>
        <v/>
      </c>
      <c r="W14" s="151">
        <f>MAX(0,V14-U14)</f>
        <v/>
      </c>
      <c r="X14" s="151">
        <f>IF(C14="","",C14-WEEKDAY(C14,1)+1)</f>
        <v/>
      </c>
      <c r="Y14" s="151">
        <f>IF(X14=X14,$L$11,0)</f>
        <v/>
      </c>
      <c r="Z14" s="151" t="n"/>
      <c r="AA14" s="151" t="n"/>
      <c r="AB14" s="151" t="n"/>
      <c r="AC14" s="351" t="n"/>
      <c r="AD14" s="351" t="n"/>
      <c r="AE14" s="351" t="n"/>
      <c r="AF14" s="351" t="n"/>
    </row>
    <row r="15" ht="24" customHeight="1" s="348" thickBot="1">
      <c r="A15" s="147" t="inlineStr">
        <is>
          <t>On Day</t>
        </is>
      </c>
      <c r="B15" s="269" t="n"/>
      <c r="C15" s="89">
        <f>C14</f>
        <v/>
      </c>
      <c r="D15" s="59" t="n"/>
      <c r="E15" s="152">
        <f>IF(D15="", "",
 IF(D15=TIME(0,0,0), 0,
 IF(AND(D15&gt;=TIME(0,0,1), D15&lt;=TIME(2,0,0)), TIME(7,0,0),
 IF(AND(D15&gt;=TIME(6,0,0), D15&lt;=TIME(8,0,0)), TIME(12,0,0),
 IF(AND(D15&gt;TIME(8,0,0), D15&lt;=TIME(13,59,0)), TIME(15,0,0),
 IF(AND(D15&gt;=TIME(14,0,0), D15&lt;=TIME(17,59,0)), TIME(21,0,0),
 IF(AND(D15&gt;=TIME(18,0,0), D15&lt;=TIME(21,59,0)), TIME(0,0,0),
 IF(AND(D15&gt;=TIME(22,0,0), D15&lt;=TIME(23,59,59)), TIME(7,0,0), ""))))))))</f>
        <v/>
      </c>
      <c r="F15" s="153" t="n"/>
      <c r="G15" s="152">
        <f>IF(AND(D15&gt;=TIME(6,0,0),D15&lt;=TIME(8,0,0)),E15,"")</f>
        <v/>
      </c>
      <c r="H15" s="59" t="n"/>
      <c r="I15" s="60">
        <f>ROUND(IF(OR(D15="",E15="",E15=0),0,IF(H15="",MOD(E15-D15,1)*24,MOD(H15-D15,1)*24)),2)</f>
        <v/>
      </c>
      <c r="J15" s="150" t="n"/>
      <c r="K15" s="270" t="n"/>
      <c r="L15" s="271" t="n"/>
      <c r="M15" s="272">
        <f>MAX(0,V15-W15)</f>
        <v/>
      </c>
      <c r="N15" s="61">
        <f>(IF(OR($C15="",$D15=""),0,
 IF(OR($A14="Holiday",$A15="Holiday"),
    IF(ISNUMBER(MATCH(TRIM($B15),{"Phagwah","Good Friday","Easter Monday","Labour Day","Christmas","Eid ul Azha","Romans-2","Globe-12","Neptune P1"},0)),0,$I15),
 IF(AND(NOT(OR($A14="Annual Leave",$A15="Annual Leave")),$A15="Off day"),$I15,
  MAX(0,$I15-$V15)
  ))))+W15</f>
        <v/>
      </c>
      <c r="O15" s="61">
        <f>IF(AND(OR($A14="Holiday",$A15="Holiday"),
        ISNUMBER(MATCH(TRIM($B15),{"Phagwah","Good Friday","Easter Monday","Labour Day","Christmas","Eid ul Azha","Romans-2","Globe-12","Neptune P1"},0))),
   $I15,0)</f>
        <v/>
      </c>
      <c r="P15" s="61">
        <f>IF(OR($O$7="Canteen",$O$7="Head Office"),0,IF($I15&lt;=0,0,IF(AND($I14&lt;=0,OR(TRIM($J15)="Hebrews",TRIM($J15)="Romans",TRIM($J15)="Romans-2",TRIM($J15)="Globe",TRIM($J15)="Globe-12",TRIM($J15)="Neptune P1")),1,0)))</f>
        <v/>
      </c>
      <c r="Q15" s="62" t="n"/>
      <c r="R15" s="61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IF(AND($I14=0,$I15&gt;0),1,0),
      0
   ),
0))</f>
        <v/>
      </c>
      <c r="S15" s="61">
        <f>IF(OR($A14="Annual Leave",$A15="Annual Leave"),IF(AND($A14&lt;&gt;"Annual Leave",$A15="Annual Leave"),8,0),0)</f>
        <v/>
      </c>
      <c r="T15" s="63" t="n"/>
      <c r="U15" s="144">
        <f>MAX(0,40-Y15)</f>
        <v/>
      </c>
      <c r="V15" s="151">
        <f>IF(OR($C15="",$D15=""),0,
 IF(OR($A14="Holiday",$A15="Holiday"),0,
 IF(AND(NOT(OR($A14="Annual Leave",$A15="Annual Leave")),$A15="Off day"),0,
  IF($I14+$I15&gt;=8,IF($I14&gt;=8,0,8-$I14),$I15)
  )))</f>
        <v/>
      </c>
      <c r="W15" s="151">
        <f>MAX(0,V15-U15)</f>
        <v/>
      </c>
      <c r="X15" s="151">
        <f>IF(C15="","",C15-WEEKDAY(C15,1)+1)</f>
        <v/>
      </c>
      <c r="Y15" s="151">
        <f>SUMPRODUCT(($X$14:$X14=X15)*(($V$14:$V14)+($O$14:$O14)))+IF(X15=X14,$L$11,0)</f>
        <v/>
      </c>
      <c r="Z15" s="151" t="n"/>
      <c r="AA15" s="151" t="n"/>
      <c r="AB15" s="151" t="n"/>
      <c r="AC15" s="351" t="n"/>
      <c r="AD15" s="351" t="n"/>
      <c r="AE15" s="351" t="n"/>
      <c r="AF15" s="351" t="n"/>
    </row>
    <row r="16" ht="24" customHeight="1" s="348" thickBot="1">
      <c r="A16" s="154" t="inlineStr">
        <is>
          <t>On Day</t>
        </is>
      </c>
      <c r="B16" s="273" t="n"/>
      <c r="C16" s="90">
        <f>C14+1</f>
        <v/>
      </c>
      <c r="D16" s="8" t="n"/>
      <c r="E16" s="155">
        <f>IF(D16="", "",
 IF(D16=TIME(0,0,0), 0,
 IF(AND(D16&gt;=TIME(0,0,1), D16&lt;=TIME(2,0,0)), TIME(7,0,0),
 IF(AND(D16&gt;=TIME(6,0,0), D16&lt;=TIME(8,0,0)), TIME(12,0,0),
 IF(AND(D16&gt;TIME(8,0,0), D16&lt;=TIME(13,59,0)), TIME(15,0,0),
 IF(AND(D16&gt;=TIME(14,0,0), D16&lt;=TIME(17,59,0)), TIME(21,0,0),
 IF(AND(D16&gt;=TIME(18,0,0), D16&lt;=TIME(21,59,0)), TIME(0,0,0),
 IF(AND(D16&gt;=TIME(22,0,0), D16&lt;=TIME(23,59,59)), TIME(7,0,0), ""))))))))</f>
        <v/>
      </c>
      <c r="F16" s="156" t="n"/>
      <c r="G16" s="155">
        <f>IF(AND(D16&gt;=TIME(6,0,0),D16&lt;=TIME(8,0,0)),E16,"")</f>
        <v/>
      </c>
      <c r="H16" s="8" t="n"/>
      <c r="I16" s="30">
        <f>ROUND(IF(OR(D16="",E16="",E16=0),0,IF(H16="",MOD(E16-D16,1)*24,MOD(H16-D16,1)*24)),2)</f>
        <v/>
      </c>
      <c r="J16" s="157" t="n"/>
      <c r="K16" s="274" t="n"/>
      <c r="L16" s="271" t="n"/>
      <c r="M16" s="275">
        <f>MAX(0,V16-W16)</f>
        <v/>
      </c>
      <c r="N16" s="9">
        <f>(IF(OR($C16="",$D16=""),0,
 IF(OR($A16="Holiday",$A17="Holiday"),
    IF(ISNUMBER(MATCH(TRIM($B16),{"Phagwah","Good Friday","Easter Monday","Labour Day","Christmas","Eid ul Azha","Romans-2","Globe-12","Neptune P1"},0)),0,$I16),
 IF(AND(NOT(OR($A16="Annual Leave",$A17="Annual Leave")),$A16="Off day"),$I16,
  MAX(0,$I16-$V16)
  ))))+W16</f>
        <v/>
      </c>
      <c r="O16" s="9">
        <f>IF(AND(OR($A16="Holiday",$A17="Holiday"),
        ISNUMBER(MATCH(TRIM($B16),{"Phagwah","Good Friday","Easter Monday","Labour Day","Christmas","Eid ul Azha","Romans-2","Globe-12","Neptune P1"},0))),
   $I16,0)</f>
        <v/>
      </c>
      <c r="P16" s="9">
        <f>IF(OR($O$7="Canteen",$O$7="Head Office"),0,IF($I16&lt;=0,0,IF(OR(OR(TRIM($J16)="Hebrews",TRIM($J16)="Romans",TRIM($J16)="Romans-2",TRIM($J16)="Globe",TRIM($J16)="Globe-12",TRIM($J16)="Neptune P1"),AND($I17&gt;0,OR(TRIM($J17)="Hebrews",TRIM($J17)="Romans",TRIM($J17)="Romans-2",TRIM($J17)="Globe",TRIM($J17)="Globe-12",TRIM($J17)="Neptune P1"))),1,0)))</f>
        <v/>
      </c>
      <c r="Q16" s="10" t="n"/>
      <c r="R16" s="9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IF($I16&gt;0,1,0),
      0
   ),
0))</f>
        <v/>
      </c>
      <c r="S16" s="9">
        <f>IF(OR($A16="Annual Leave",$A17="Annual Leave"),IF($A16="Annual Leave",8,0),0)</f>
        <v/>
      </c>
      <c r="T16" s="91" t="n"/>
      <c r="U16" s="144">
        <f>MAX(0,40-Y16)</f>
        <v/>
      </c>
      <c r="V16" s="351">
        <f>IF(OR($C16="",$D16=""),0,
 IF(OR($A16="Holiday",$A17="Holiday"),0,
 IF(AND(NOT(OR($A16="Annual Leave",$A17="Annual Leave")),$A16="Off day"),0,
  IF($I16+$I17&gt;=8,IF($I16&gt;=8,8,$I16),$I16)
  )))</f>
        <v/>
      </c>
      <c r="W16" s="351">
        <f>MAX(0,V16-U16)</f>
        <v/>
      </c>
      <c r="X16" s="351">
        <f>IF(C16="","",C16-WEEKDAY(C16,1)+1)</f>
        <v/>
      </c>
      <c r="Y16" s="351">
        <f>SUMPRODUCT(($X$14:$X15=X16)*(($V$14:$V15)+($O$14:$O15)))+IF(X16=X14,$L$11,0)</f>
        <v/>
      </c>
      <c r="Z16" s="351" t="n"/>
      <c r="AA16" s="351" t="n"/>
      <c r="AB16" s="351" t="n"/>
      <c r="AC16" s="351" t="n"/>
      <c r="AD16" s="351" t="n"/>
      <c r="AE16" s="351" t="n"/>
      <c r="AF16" s="351" t="n"/>
    </row>
    <row r="17" ht="24" customHeight="1" s="348" thickBot="1">
      <c r="A17" s="154" t="inlineStr">
        <is>
          <t>On Day</t>
        </is>
      </c>
      <c r="B17" s="273" t="n"/>
      <c r="C17" s="90">
        <f>C16</f>
        <v/>
      </c>
      <c r="D17" s="276" t="n"/>
      <c r="E17" s="277">
        <f>IF(D17="", "",
 IF(D17=TIME(0,0,0), 0,
 IF(AND(D17&gt;=TIME(0,0,1), D17&lt;=TIME(2,0,0)), TIME(7,0,0),
 IF(AND(D17&gt;=TIME(6,0,0), D17&lt;=TIME(8,0,0)), TIME(12,0,0),
 IF(AND(D17&gt;TIME(8,0,0), D17&lt;=TIME(13,59,0)), TIME(15,0,0),
 IF(AND(D17&gt;=TIME(14,0,0), D17&lt;=TIME(17,59,0)), TIME(21,0,0),
 IF(AND(D17&gt;=TIME(18,0,0), D17&lt;=TIME(21,59,0)), TIME(0,0,0),
 IF(AND(D17&gt;=TIME(22,0,0), D17&lt;=TIME(23,59,59)), TIME(7,0,0), ""))))))))</f>
        <v/>
      </c>
      <c r="F17" s="156" t="n"/>
      <c r="G17" s="277">
        <f>IF(AND(D17&gt;=TIME(6,0,0),D17&lt;=TIME(8,0,0)),E17,"")</f>
        <v/>
      </c>
      <c r="H17" s="276" t="n"/>
      <c r="I17" s="30">
        <f>ROUND(IF(OR(D17="",E17="",E17=0),0,IF(H17="",MOD(E17-D17,1)*24,MOD(H17-D17,1)*24)),2)</f>
        <v/>
      </c>
      <c r="J17" s="158" t="n"/>
      <c r="K17" s="274" t="n"/>
      <c r="L17" s="271" t="n"/>
      <c r="M17" s="275">
        <f>MAX(0,V17-W17)</f>
        <v/>
      </c>
      <c r="N17" s="278">
        <f>(IF(OR($C17="",$D17=""),0,
 IF(OR($A16="Holiday",$A17="Holiday"),
    IF(ISNUMBER(MATCH(TRIM($B17),{"Phagwah","Good Friday","Easter Monday","Labour Day","Christmas","Eid ul Azha","Romans-2","Globe-12","Neptune P1"},0)),0,$I17),
 IF(AND(NOT(OR($A16="Annual Leave",$A17="Annual Leave")),$A17="Off day"),$I17,
  MAX(0,$I17-$V17)
  ))))+W17</f>
        <v/>
      </c>
      <c r="O17" s="278">
        <f>IF(AND(OR($A16="Holiday",$A17="Holiday"),
        ISNUMBER(MATCH(TRIM($B17),{"Phagwah","Good Friday","Easter Monday","Labour Day","Christmas","Eid ul Azha","Romans-2","Globe-12","Neptune P1"},0))),
   $I17,0)</f>
        <v/>
      </c>
      <c r="P17" s="278">
        <f>IF(OR($O$7="Canteen",$O$7="Head Office"),0,IF($I17&lt;=0,0,IF(AND($I16&lt;=0,OR(TRIM($J17)="Hebrews",TRIM($J17)="Romans",TRIM($J17)="Romans-2",TRIM($J17)="Globe",TRIM($J17)="Globe-12",TRIM($J17)="Neptune P1")),1,0)))</f>
        <v/>
      </c>
      <c r="Q17" s="279" t="n"/>
      <c r="R17" s="278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IF(AND($I16=0,$I17&gt;0),1,0),
      0
   ),
0))</f>
        <v/>
      </c>
      <c r="S17" s="278">
        <f>IF(OR($A16="Annual Leave",$A17="Annual Leave"),IF(AND($A16&lt;&gt;"Annual Leave",$A17="Annual Leave"),8,0),0)</f>
        <v/>
      </c>
      <c r="T17" s="280" t="n"/>
      <c r="U17" s="144">
        <f>MAX(0,40-Y17)</f>
        <v/>
      </c>
      <c r="V17" s="351">
        <f>IF(OR($C17="",$D17=""),0,
 IF(OR($A16="Holiday",$A17="Holiday"),0,
 IF(AND(NOT(OR($A16="Annual Leave",$A17="Annual Leave")),$A17="Off day"),0,
  IF($I16+$I17&gt;=8,IF($I16&gt;=8,0,8-$I16),$I17)
  )))</f>
        <v/>
      </c>
      <c r="W17" s="351">
        <f>MAX(0,V17-U17)</f>
        <v/>
      </c>
      <c r="X17" s="351">
        <f>IF(C17="","",C17-WEEKDAY(C17,1)+1)</f>
        <v/>
      </c>
      <c r="Y17" s="351">
        <f>SUMPRODUCT(($X$14:$X16=X17)*(($V$14:$V16)+($O$14:$O16)))+IF(X17=X14,$L$11,0)</f>
        <v/>
      </c>
      <c r="Z17" s="351" t="n"/>
      <c r="AA17" s="351" t="n"/>
      <c r="AB17" s="351" t="n"/>
      <c r="AC17" s="351" t="n"/>
      <c r="AD17" s="351" t="n"/>
      <c r="AE17" s="351" t="n"/>
      <c r="AF17" s="351" t="n"/>
    </row>
    <row r="18" ht="24" customHeight="1" s="348" thickBot="1">
      <c r="A18" s="159" t="inlineStr">
        <is>
          <t>On Day</t>
        </is>
      </c>
      <c r="B18" s="281" t="n"/>
      <c r="C18" s="92">
        <f>C16+1</f>
        <v/>
      </c>
      <c r="D18" s="31" t="n"/>
      <c r="E18" s="160">
        <f>IF(D18="", "",
 IF(D18=TIME(0,0,0), 0,
 IF(AND(D18&gt;=TIME(0,0,1), D18&lt;=TIME(2,0,0)), TIME(7,0,0),
 IF(AND(D18&gt;=TIME(6,0,0), D18&lt;=TIME(8,0,0)), TIME(12,0,0),
 IF(AND(D18&gt;TIME(8,0,0), D18&lt;=TIME(13,59,0)), TIME(15,0,0),
 IF(AND(D18&gt;=TIME(14,0,0), D18&lt;=TIME(17,59,0)), TIME(21,0,0),
 IF(AND(D18&gt;=TIME(18,0,0), D18&lt;=TIME(21,59,0)), TIME(0,0,0),
 IF(AND(D18&gt;=TIME(22,0,0), D18&lt;=TIME(23,59,59)), TIME(7,0,0), ""))))))))</f>
        <v/>
      </c>
      <c r="F18" s="161" t="n"/>
      <c r="G18" s="160">
        <f>IF(AND(D18&gt;=TIME(6,0,0),D18&lt;=TIME(8,0,0)),E18,"")</f>
        <v/>
      </c>
      <c r="H18" s="31" t="n"/>
      <c r="I18" s="32">
        <f>ROUND(IF(OR(D18="",E18="",E18=0),0,IF(H18="",MOD(E18-D18,1)*24,MOD(H18-D18,1)*24)),2)</f>
        <v/>
      </c>
      <c r="J18" s="162" t="n"/>
      <c r="K18" s="282" t="n"/>
      <c r="L18" s="271" t="n"/>
      <c r="M18" s="283">
        <f>MAX(0,V18-W18)</f>
        <v/>
      </c>
      <c r="N18" s="33">
        <f>(IF(OR($C18="",$D18=""),0,
 IF(OR($A18="Holiday",$A19="Holiday"),
    IF(ISNUMBER(MATCH(TRIM($B18),{"Phagwah","Good Friday","Easter Monday","Labour Day","Christmas","Eid ul Azha","Romans-2","Globe-12","Neptune P1"},0)),0,$I18),
 IF(AND(NOT(OR($A18="Annual Leave",$A19="Annual Leave")),$A18="Off day"),$I18,
  MAX(0,$I18-$V18)
  ))))+W18</f>
        <v/>
      </c>
      <c r="O18" s="33">
        <f>IF(AND(OR($A18="Holiday",$A19="Holiday"),
        ISNUMBER(MATCH(TRIM($B18),{"Phagwah","Good Friday","Easter Monday","Labour Day","Christmas","Eid ul Azha","Romans-2","Globe-12","Neptune P1"},0))),
   $I18,0)</f>
        <v/>
      </c>
      <c r="P18" s="33">
        <f>IF(OR($O$7="Canteen",$O$7="Head Office"),0,IF($I18&lt;=0,0,IF(OR(OR(TRIM($J18)="Hebrews",TRIM($J18)="Romans",TRIM($J18)="Romans-2",TRIM($J18)="Globe",TRIM($J18)="Globe-12",TRIM($J18)="Neptune P1"),AND($I19&gt;0,OR(TRIM($J19)="Hebrews",TRIM($J19)="Romans",TRIM($J19)="Romans-2",TRIM($J19)="Globe",TRIM($J19)="Globe-12",TRIM($J19)="Neptune P1"))),1,0)))</f>
        <v/>
      </c>
      <c r="Q18" s="34" t="n"/>
      <c r="R18" s="33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IF($I18&gt;0,1,0),
      0
   ),
0))</f>
        <v/>
      </c>
      <c r="S18" s="33">
        <f>IF(OR($A18="Annual Leave",$A19="Annual Leave"),IF($A18="Annual Leave",8,0),0)</f>
        <v/>
      </c>
      <c r="T18" s="35" t="n"/>
      <c r="U18" s="144">
        <f>MAX(0,40-Y18)</f>
        <v/>
      </c>
      <c r="V18" s="351">
        <f>IF(OR($C18="",$D18=""),0,
 IF(OR($A18="Holiday",$A19="Holiday"),0,
 IF(AND(NOT(OR($A18="Annual Leave",$A19="Annual Leave")),$A18="Off day"),0,
  IF($I18+$I19&gt;=8,IF($I18&gt;=8,8,$I18),$I18)
  )))</f>
        <v/>
      </c>
      <c r="W18" s="351">
        <f>MAX(0,V18-U18)</f>
        <v/>
      </c>
      <c r="X18" s="351">
        <f>IF(C18="","",C18-WEEKDAY(C18,1)+1)</f>
        <v/>
      </c>
      <c r="Y18" s="351">
        <f>SUMPRODUCT(($X$14:$X17=X18)*(($V$14:$V17)+($O$14:$O17)))+IF(X18=X14,$L$11,0)</f>
        <v/>
      </c>
      <c r="Z18" s="351" t="n"/>
      <c r="AA18" s="351" t="n"/>
      <c r="AB18" s="351" t="n"/>
      <c r="AC18" s="351" t="n"/>
      <c r="AD18" s="351" t="n"/>
      <c r="AE18" s="351" t="n"/>
      <c r="AF18" s="351" t="n"/>
    </row>
    <row r="19" ht="24" customHeight="1" s="348" thickBot="1">
      <c r="A19" s="159" t="inlineStr">
        <is>
          <t>On Day</t>
        </is>
      </c>
      <c r="B19" s="281" t="n"/>
      <c r="C19" s="93">
        <f>C18</f>
        <v/>
      </c>
      <c r="D19" s="36" t="n"/>
      <c r="E19" s="163">
        <f>IF(D19="", "",
 IF(D19=TIME(0,0,0), 0,
 IF(AND(D19&gt;=TIME(0,0,1), D19&lt;=TIME(2,0,0)), TIME(7,0,0),
 IF(AND(D19&gt;=TIME(6,0,0), D19&lt;=TIME(8,0,0)), TIME(12,0,0),
 IF(AND(D19&gt;TIME(8,0,0), D19&lt;=TIME(13,59,0)), TIME(15,0,0),
 IF(AND(D19&gt;=TIME(14,0,0), D19&lt;=TIME(17,59,0)), TIME(21,0,0),
 IF(AND(D19&gt;=TIME(18,0,0), D19&lt;=TIME(21,59,0)), TIME(0,0,0),
 IF(AND(D19&gt;=TIME(22,0,0), D19&lt;=TIME(23,59,59)), TIME(7,0,0), ""))))))))</f>
        <v/>
      </c>
      <c r="F19" s="164" t="n"/>
      <c r="G19" s="163">
        <f>IF(AND(D19&gt;=TIME(6,0,0),D19&lt;=TIME(8,0,0)),E19,"")</f>
        <v/>
      </c>
      <c r="H19" s="36" t="n"/>
      <c r="I19" s="37">
        <f>ROUND(IF(OR(D19="",E19="",E19=0),0,IF(H19="",MOD(E19-D19,1)*24,MOD(H19-D19,1)*24)),2)</f>
        <v/>
      </c>
      <c r="J19" s="162" t="n"/>
      <c r="K19" s="282" t="n"/>
      <c r="L19" s="271" t="n"/>
      <c r="M19" s="283">
        <f>MAX(0,V19-W19)</f>
        <v/>
      </c>
      <c r="N19" s="38">
        <f>(IF(OR($C19="",$D19=""),0,
 IF(OR($A18="Holiday",$A19="Holiday"),
    IF(ISNUMBER(MATCH(TRIM($B19),{"Phagwah","Good Friday","Easter Monday","Labour Day","Christmas","Eid ul Azha","Romans-2","Globe-12","Neptune P1"},0)),0,$I19),
 IF(AND(NOT(OR($A18="Annual Leave",$A19="Annual Leave")),$A19="Off day"),$I19,
  MAX(0,$I19-$V19)
  ))))+W19</f>
        <v/>
      </c>
      <c r="O19" s="38">
        <f>IF(AND(OR($A18="Holiday",$A19="Holiday"),
        ISNUMBER(MATCH(TRIM($B19),{"Phagwah","Good Friday","Easter Monday","Labour Day","Christmas","Eid ul Azha","Romans-2","Globe-12","Neptune P1"},0))),
   $I19,0)</f>
        <v/>
      </c>
      <c r="P19" s="38">
        <f>IF(OR($O$7="Canteen",$O$7="Head Office"),0,IF($I19&lt;=0,0,IF(AND($I18&lt;=0,OR(TRIM($J19)="Hebrews",TRIM($J19)="Romans",TRIM($J19)="Romans-2",TRIM($J19)="Globe",TRIM($J19)="Globe-12",TRIM($J19)="Neptune P1")),1,0)))</f>
        <v/>
      </c>
      <c r="Q19" s="39" t="n"/>
      <c r="R19" s="38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IF(AND($I18=0,$I19&gt;0),1,0),
      0
   ),
0))</f>
        <v/>
      </c>
      <c r="S19" s="38">
        <f>IF(OR($A18="Annual Leave",$A19="Annual Leave"),IF(AND($A18&lt;&gt;"Annual Leave",$A19="Annual Leave"),8,0),0)</f>
        <v/>
      </c>
      <c r="T19" s="40" t="n"/>
      <c r="U19" s="144">
        <f>MAX(0,40-Y19)</f>
        <v/>
      </c>
      <c r="V19" s="351">
        <f>IF(OR($C19="",$D19=""),0,
 IF(OR($A18="Holiday",$A19="Holiday"),0,
 IF(AND(NOT(OR($A18="Annual Leave",$A19="Annual Leave")),$A19="Off day"),0,
  IF($I18+$I19&gt;=8,IF($I18&gt;=8,0,8-$I18),$I19)
  )))</f>
        <v/>
      </c>
      <c r="W19" s="351">
        <f>MAX(0,V19-U19)</f>
        <v/>
      </c>
      <c r="X19" s="351">
        <f>IF(C19="","",C19-WEEKDAY(C19,1)+1)</f>
        <v/>
      </c>
      <c r="Y19" s="351">
        <f>SUMPRODUCT(($X$14:$X18=X19)*(($V$14:$V18)+($O$14:$O18)))+IF(X19=X14,$L$11,0)</f>
        <v/>
      </c>
      <c r="Z19" s="351" t="n"/>
      <c r="AA19" s="351" t="n"/>
      <c r="AB19" s="351" t="n"/>
      <c r="AC19" s="351" t="n"/>
      <c r="AD19" s="351" t="n"/>
      <c r="AE19" s="351" t="n"/>
      <c r="AF19" s="351" t="n"/>
    </row>
    <row r="20" ht="24" customHeight="1" s="348" thickBot="1">
      <c r="A20" s="165" t="inlineStr">
        <is>
          <t>On Day</t>
        </is>
      </c>
      <c r="B20" s="284" t="n"/>
      <c r="C20" s="94">
        <f>C18+1</f>
        <v/>
      </c>
      <c r="D20" s="41" t="n"/>
      <c r="E20" s="166">
        <f>IF(D20="", "",
 IF(D20=TIME(0,0,0), 0,
 IF(AND(D20&gt;=TIME(0,0,1), D20&lt;=TIME(2,0,0)), TIME(7,0,0),
 IF(AND(D20&gt;=TIME(6,0,0), D20&lt;=TIME(8,0,0)), TIME(12,0,0),
 IF(AND(D20&gt;TIME(8,0,0), D20&lt;=TIME(13,59,0)), TIME(15,0,0),
 IF(AND(D20&gt;=TIME(14,0,0), D20&lt;=TIME(17,59,0)), TIME(21,0,0),
 IF(AND(D20&gt;=TIME(18,0,0), D20&lt;=TIME(21,59,0)), TIME(0,0,0),
 IF(AND(D20&gt;=TIME(22,0,0), D20&lt;=TIME(23,59,59)), TIME(7,0,0), ""))))))))</f>
        <v/>
      </c>
      <c r="F20" s="167" t="n"/>
      <c r="G20" s="166">
        <f>IF(AND(D20&gt;=TIME(6,0,0),D20&lt;=TIME(8,0,0)),E20,"")</f>
        <v/>
      </c>
      <c r="H20" s="41" t="n"/>
      <c r="I20" s="95">
        <f>ROUND(IF(OR(D20="",E20="",E20=0),0,IF(H20="",MOD(E20-D20,1)*24,MOD(H20-D20,1)*24)),2)</f>
        <v/>
      </c>
      <c r="J20" s="168" t="n"/>
      <c r="K20" s="285" t="n"/>
      <c r="L20" s="271" t="n"/>
      <c r="M20" s="286">
        <f>MAX(0,V20-W20)</f>
        <v/>
      </c>
      <c r="N20" s="42">
        <f>(IF(OR($C20="",$D20=""),0,
 IF(OR($A20="Holiday",$A21="Holiday"),
    IF(ISNUMBER(MATCH(TRIM($B20),{"Phagwah","Good Friday","Easter Monday","Labour Day","Christmas","Eid ul Azha","Romans-2","Globe-12","Neptune P1"},0)),0,$I20),
 IF(AND(NOT(OR($A20="Annual Leave",$A21="Annual Leave")),$A20="Off day"),$I20,
  MAX(0,$I20-$V20)
  ))))+W20</f>
        <v/>
      </c>
      <c r="O20" s="42">
        <f>IF(AND(OR($A20="Holiday",$A21="Holiday"),
        ISNUMBER(MATCH(TRIM($B20),{"Phagwah","Good Friday","Easter Monday","Labour Day","Christmas","Eid ul Azha","Romans-2","Globe-12","Neptune P1"},0))),
   $I20,0)</f>
        <v/>
      </c>
      <c r="P20" s="42">
        <f>IF(OR($O$7="Canteen",$O$7="Head Office"),0,IF($I20&lt;=0,0,IF(OR(OR(TRIM($J20)="Hebrews",TRIM($J20)="Romans",TRIM($J20)="Romans-2",TRIM($J20)="Globe",TRIM($J20)="Globe-12",TRIM($J20)="Neptune P1"),AND($I21&gt;0,OR(TRIM($J21)="Hebrews",TRIM($J21)="Romans",TRIM($J21)="Romans-2",TRIM($J21)="Globe",TRIM($J21)="Globe-12",TRIM($J21)="Neptune P1"))),1,0)))</f>
        <v/>
      </c>
      <c r="Q20" s="43" t="n"/>
      <c r="R20" s="42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IF($I20&gt;0,1,0),
      0
   ),
0))</f>
        <v/>
      </c>
      <c r="S20" s="42">
        <f>IF(OR($A20="Annual Leave",$A21="Annual Leave"),IF($A20="Annual Leave",8,0),0)</f>
        <v/>
      </c>
      <c r="T20" s="96" t="n"/>
      <c r="U20" s="144">
        <f>MAX(0,40-Y20)</f>
        <v/>
      </c>
      <c r="V20" s="351">
        <f>IF(OR($C20="",$D20=""),0,
 IF(OR($A20="Holiday",$A21="Holiday"),0,
 IF(AND(NOT(OR($A20="Annual Leave",$A21="Annual Leave")),$A20="Off day"),0,
  IF($I20+$I21&gt;=8,IF($I20&gt;=8,8,$I20),$I20)
  )))</f>
        <v/>
      </c>
      <c r="W20" s="351">
        <f>MAX(0,V20-U20)</f>
        <v/>
      </c>
      <c r="X20" s="351">
        <f>IF(C20="","",C20-WEEKDAY(C20,1)+1)</f>
        <v/>
      </c>
      <c r="Y20" s="351">
        <f>SUMPRODUCT(($X$14:$X19=X20)*(($V$14:$V19)+($O$14:$O19)))+IF(X20=X14,$L$11,0)</f>
        <v/>
      </c>
      <c r="Z20" s="351" t="n"/>
      <c r="AA20" s="351" t="n"/>
      <c r="AB20" s="351" t="n"/>
      <c r="AC20" s="351" t="n"/>
      <c r="AD20" s="351" t="n"/>
      <c r="AE20" s="351" t="n"/>
      <c r="AF20" s="351" t="n"/>
    </row>
    <row r="21" ht="24" customHeight="1" s="348" thickBot="1">
      <c r="A21" s="165" t="inlineStr">
        <is>
          <t>On Day</t>
        </is>
      </c>
      <c r="B21" s="284" t="n"/>
      <c r="C21" s="94">
        <f>C20</f>
        <v/>
      </c>
      <c r="D21" s="287" t="n"/>
      <c r="E21" s="288">
        <f>IF(D21="", "",
 IF(D21=TIME(0,0,0), 0,
 IF(AND(D21&gt;=TIME(0,0,1), D21&lt;=TIME(2,0,0)), TIME(7,0,0),
 IF(AND(D21&gt;=TIME(6,0,0), D21&lt;=TIME(8,0,0)), TIME(12,0,0),
 IF(AND(D21&gt;TIME(8,0,0), D21&lt;=TIME(13,59,0)), TIME(15,0,0),
 IF(AND(D21&gt;=TIME(14,0,0), D21&lt;=TIME(17,59,0)), TIME(21,0,0),
 IF(AND(D21&gt;=TIME(18,0,0), D21&lt;=TIME(21,59,0)), TIME(0,0,0),
 IF(AND(D21&gt;=TIME(22,0,0), D21&lt;=TIME(23,59,59)), TIME(7,0,0), ""))))))))</f>
        <v/>
      </c>
      <c r="F21" s="167" t="n"/>
      <c r="G21" s="288">
        <f>IF(AND(D21&gt;=TIME(6,0,0),D21&lt;=TIME(8,0,0)),E21,"")</f>
        <v/>
      </c>
      <c r="H21" s="287" t="n"/>
      <c r="I21" s="95">
        <f>ROUND(IF(OR(D21="",E21="",E21=0),0,IF(H21="",MOD(E21-D21,1)*24,MOD(H21-D21,1)*24)),2)</f>
        <v/>
      </c>
      <c r="J21" s="169" t="n"/>
      <c r="K21" s="285" t="n"/>
      <c r="L21" s="271" t="n"/>
      <c r="M21" s="286">
        <f>MAX(0,V21-W21)</f>
        <v/>
      </c>
      <c r="N21" s="289">
        <f>(IF(OR($C21="",$D21=""),0,
 IF(OR($A20="Holiday",$A21="Holiday"),
    IF(ISNUMBER(MATCH(TRIM($B21),{"Phagwah","Good Friday","Easter Monday","Labour Day","Christmas","Eid ul Azha","Romans-2","Globe-12","Neptune P1"},0)),0,$I21),
 IF(AND(NOT(OR($A20="Annual Leave",$A21="Annual Leave")),$A21="Off day"),$I21,
  MAX(0,$I21-$V21)
  ))))+W21</f>
        <v/>
      </c>
      <c r="O21" s="289">
        <f>IF(AND(OR($A20="Holiday",$A21="Holiday"),
        ISNUMBER(MATCH(TRIM($B21),{"Phagwah","Good Friday","Easter Monday","Labour Day","Christmas","Eid ul Azha","Romans-2","Globe-12","Neptune P1"},0))),
   $I21,0)</f>
        <v/>
      </c>
      <c r="P21" s="289">
        <f>IF(OR($O$7="Canteen",$O$7="Head Office"),0,IF($I21&lt;=0,0,IF(AND($I20&lt;=0,OR(TRIM($J21)="Hebrews",TRIM($J21)="Romans",TRIM($J21)="Romans-2",TRIM($J21)="Globe",TRIM($J21)="Globe-12",TRIM($J21)="Neptune P1")),1,0)))</f>
        <v/>
      </c>
      <c r="Q21" s="290" t="n"/>
      <c r="R21" s="289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IF(AND($I20=0,$I21&gt;0),1,0),
      0
   ),
0))</f>
        <v/>
      </c>
      <c r="S21" s="289">
        <f>IF(OR($A20="Annual Leave",$A21="Annual Leave"),IF(AND($A20&lt;&gt;"Annual Leave",$A21="Annual Leave"),8,0),0)</f>
        <v/>
      </c>
      <c r="T21" s="291" t="n"/>
      <c r="U21" s="144">
        <f>MAX(0,40-Y21)</f>
        <v/>
      </c>
      <c r="V21" s="351">
        <f>IF(OR($C21="",$D21=""),0,
 IF(OR($A20="Holiday",$A21="Holiday"),0,
 IF(AND(NOT(OR($A20="Annual Leave",$A21="Annual Leave")),$A21="Off day"),0,
  IF($I20+$I21&gt;=8,IF($I20&gt;=8,0,8-$I20),$I21)
  )))</f>
        <v/>
      </c>
      <c r="W21" s="351">
        <f>MAX(0,V21-U21)</f>
        <v/>
      </c>
      <c r="X21" s="351">
        <f>IF(C21="","",C21-WEEKDAY(C21,1)+1)</f>
        <v/>
      </c>
      <c r="Y21" s="351">
        <f>SUMPRODUCT(($X$14:$X20=X21)*(($V$14:$V20)+($O$14:$O20)))+IF(X21=X14,$L$11,0)</f>
        <v/>
      </c>
      <c r="Z21" s="351" t="n"/>
      <c r="AA21" s="351" t="n"/>
      <c r="AB21" s="351" t="n"/>
      <c r="AC21" s="351" t="n"/>
      <c r="AD21" s="351" t="n"/>
      <c r="AE21" s="351" t="n"/>
      <c r="AF21" s="351" t="n"/>
    </row>
    <row r="22" ht="24" customHeight="1" s="348" thickBot="1">
      <c r="A22" s="170" t="inlineStr">
        <is>
          <t>On Day</t>
        </is>
      </c>
      <c r="B22" s="292" t="n"/>
      <c r="C22" s="97">
        <f>C20+1</f>
        <v/>
      </c>
      <c r="D22" s="44" t="n"/>
      <c r="E22" s="171">
        <f>IF(D22="", "",
 IF(D22=TIME(0,0,0), 0,
 IF(AND(D22&gt;=TIME(0,0,1), D22&lt;=TIME(2,0,0)), TIME(7,0,0),
 IF(AND(D22&gt;=TIME(6,0,0), D22&lt;=TIME(8,0,0)), TIME(12,0,0),
 IF(AND(D22&gt;TIME(8,0,0), D22&lt;=TIME(13,59,0)), TIME(15,0,0),
 IF(AND(D22&gt;=TIME(14,0,0), D22&lt;=TIME(17,59,0)), TIME(21,0,0),
 IF(AND(D22&gt;=TIME(18,0,0), D22&lt;=TIME(21,59,0)), TIME(0,0,0),
 IF(AND(D22&gt;=TIME(22,0,0), D22&lt;=TIME(23,59,59)), TIME(7,0,0), ""))))))))</f>
        <v/>
      </c>
      <c r="F22" s="172" t="n"/>
      <c r="G22" s="171">
        <f>IF(AND(D22&gt;=TIME(6,0,0),D22&lt;=TIME(8,0,0)),E22,"")</f>
        <v/>
      </c>
      <c r="H22" s="44" t="n"/>
      <c r="I22" s="45">
        <f>ROUND(IF(OR(D22="",E22="",E22=0),0,IF(H22="",MOD(E22-D22,1)*24,MOD(H22-D22,1)*24)),2)</f>
        <v/>
      </c>
      <c r="J22" s="173" t="n"/>
      <c r="K22" s="293" t="n"/>
      <c r="L22" s="271" t="n"/>
      <c r="M22" s="294">
        <f>MAX(0,V22-W22)</f>
        <v/>
      </c>
      <c r="N22" s="46">
        <f>(IF(OR($C22="",$D22=""),0,
 IF(OR($A22="Holiday",$A23="Holiday"),
    IF(ISNUMBER(MATCH(TRIM($B22),{"Phagwah","Good Friday","Easter Monday","Labour Day","Christmas","Eid ul Azha","Romans-2","Globe-12","Neptune P1"},0)),0,$I22),
 IF(AND(NOT(OR($A22="Annual Leave",$A23="Annual Leave")),$A22="Off day"),$I22,
  MAX(0,$I22-$V22)
  ))))+W22</f>
        <v/>
      </c>
      <c r="O22" s="46">
        <f>IF(AND(OR($A22="Holiday",$A23="Holiday"),
        ISNUMBER(MATCH(TRIM($B22),{"Phagwah","Good Friday","Easter Monday","Labour Day","Christmas","Eid ul Azha","Romans-2","Globe-12","Neptune P1"},0))),
   $I22,0)</f>
        <v/>
      </c>
      <c r="P22" s="46">
        <f>IF(OR($O$7="Canteen",$O$7="Head Office"),0,IF($I22&lt;=0,0,IF(OR(OR(TRIM($J22)="Hebrews",TRIM($J22)="Romans",TRIM($J22)="Romans-2",TRIM($J22)="Globe",TRIM($J22)="Globe-12",TRIM($J22)="Neptune P1"),AND($I23&gt;0,OR(TRIM($J23)="Hebrews",TRIM($J23)="Romans",TRIM($J23)="Romans-2",TRIM($J23)="Globe",TRIM($J23)="Globe-12",TRIM($J23)="Neptune P1"))),1,0)))</f>
        <v/>
      </c>
      <c r="Q22" s="47" t="n"/>
      <c r="R22" s="46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IF($I22&gt;0,1,0),
      0
   ),
0))</f>
        <v/>
      </c>
      <c r="S22" s="46">
        <f>IF(OR($A22="Annual Leave",$A23="Annual Leave"),IF($A22="Annual Leave",8,0),0)</f>
        <v/>
      </c>
      <c r="T22" s="48" t="n"/>
      <c r="U22" s="144">
        <f>MAX(0,40-Y22)</f>
        <v/>
      </c>
      <c r="V22" s="351">
        <f>IF(OR($C22="",$D22=""),0,
 IF(OR($A22="Holiday",$A23="Holiday"),0,
 IF(AND(NOT(OR($A22="Annual Leave",$A23="Annual Leave")),$A22="Off day"),0,
  IF($I22+$I23&gt;=8,IF($I22&gt;=8,8,$I22),$I22)
  )))</f>
        <v/>
      </c>
      <c r="W22" s="351">
        <f>MAX(0,V22-U22)</f>
        <v/>
      </c>
      <c r="X22" s="351">
        <f>IF(C22="","",C22-WEEKDAY(C22,1)+1)</f>
        <v/>
      </c>
      <c r="Y22" s="351">
        <f>SUMPRODUCT(($X$14:$X21=X22)*(($V$14:$V21)+($O$14:$O21)))+IF(X22=X14,$L$11,0)</f>
        <v/>
      </c>
      <c r="Z22" s="351" t="n"/>
      <c r="AA22" s="351" t="n"/>
      <c r="AB22" s="351" t="n"/>
      <c r="AC22" s="351" t="n"/>
      <c r="AD22" s="351" t="n"/>
      <c r="AE22" s="351" t="n"/>
      <c r="AF22" s="351" t="n"/>
    </row>
    <row r="23" ht="24" customHeight="1" s="348" thickBot="1">
      <c r="A23" s="170" t="inlineStr">
        <is>
          <t>On Day</t>
        </is>
      </c>
      <c r="B23" s="292" t="n"/>
      <c r="C23" s="98">
        <f>C22</f>
        <v/>
      </c>
      <c r="D23" s="49" t="n"/>
      <c r="E23" s="174">
        <f>IF(D23="", "",
 IF(D23=TIME(0,0,0), 0,
 IF(AND(D23&gt;=TIME(0,0,1), D23&lt;=TIME(2,0,0)), TIME(7,0,0),
 IF(AND(D23&gt;=TIME(6,0,0), D23&lt;=TIME(8,0,0)), TIME(12,0,0),
 IF(AND(D23&gt;TIME(8,0,0), D23&lt;=TIME(13,59,0)), TIME(15,0,0),
 IF(AND(D23&gt;=TIME(14,0,0), D23&lt;=TIME(17,59,0)), TIME(21,0,0),
 IF(AND(D23&gt;=TIME(18,0,0), D23&lt;=TIME(21,59,0)), TIME(0,0,0),
 IF(AND(D23&gt;=TIME(22,0,0), D23&lt;=TIME(23,59,59)), TIME(7,0,0), ""))))))))</f>
        <v/>
      </c>
      <c r="F23" s="175" t="n"/>
      <c r="G23" s="174">
        <f>IF(AND(D23&gt;=TIME(6,0,0),D23&lt;=TIME(8,0,0)),E23,"")</f>
        <v/>
      </c>
      <c r="H23" s="49" t="n"/>
      <c r="I23" s="50">
        <f>ROUND(IF(OR(D23="",E23="",E23=0),0,IF(H23="",MOD(E23-D23,1)*24,MOD(H23-D23,1)*24)),2)</f>
        <v/>
      </c>
      <c r="J23" s="173" t="n"/>
      <c r="K23" s="293" t="n"/>
      <c r="L23" s="271" t="n"/>
      <c r="M23" s="294">
        <f>MAX(0,V23-W23)</f>
        <v/>
      </c>
      <c r="N23" s="51">
        <f>(IF(OR($C23="",$D23=""),0,
 IF(OR($A22="Holiday",$A23="Holiday"),
    IF(ISNUMBER(MATCH(TRIM($B23),{"Phagwah","Good Friday","Easter Monday","Labour Day","Christmas","Eid ul Azha","Romans-2","Globe-12","Neptune P1"},0)),0,$I23),
 IF(AND(NOT(OR($A22="Annual Leave",$A23="Annual Leave")),$A23="Off day"),$I23,
  MAX(0,$I23-$V23)
  ))))+W23</f>
        <v/>
      </c>
      <c r="O23" s="51">
        <f>IF(AND(OR($A22="Holiday",$A23="Holiday"),
        ISNUMBER(MATCH(TRIM($B23),{"Phagwah","Good Friday","Easter Monday","Labour Day","Christmas","Eid ul Azha","Romans-2","Globe-12","Neptune P1"},0))),
   $I23,0)</f>
        <v/>
      </c>
      <c r="P23" s="51">
        <f>IF(OR($O$7="Canteen",$O$7="Head Office"),0,IF($I23&lt;=0,0,IF(AND($I22&lt;=0,OR(TRIM($J23)="Hebrews",TRIM($J23)="Romans",TRIM($J23)="Romans-2",TRIM($J23)="Globe",TRIM($J23)="Globe-12",TRIM($J23)="Neptune P1")),1,0)))</f>
        <v/>
      </c>
      <c r="Q23" s="52" t="n"/>
      <c r="R23" s="51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IF(AND($I22=0,$I23&gt;0),1,0),
      0
   ),
0))</f>
        <v/>
      </c>
      <c r="S23" s="51">
        <f>IF(OR($A22="Annual Leave",$A23="Annual Leave"),IF(AND($A22&lt;&gt;"Annual Leave",$A23="Annual Leave"),8,0),0)</f>
        <v/>
      </c>
      <c r="T23" s="53" t="n"/>
      <c r="U23" s="144">
        <f>MAX(0,40-Y23)</f>
        <v/>
      </c>
      <c r="V23" s="351">
        <f>IF(OR($C23="",$D23=""),0,
 IF(OR($A22="Holiday",$A23="Holiday"),0,
 IF(AND(NOT(OR($A22="Annual Leave",$A23="Annual Leave")),$A23="Off day"),0,
  IF($I22+$I23&gt;=8,IF($I22&gt;=8,0,8-$I22),$I23)
  )))</f>
        <v/>
      </c>
      <c r="W23" s="351">
        <f>MAX(0,V23-U23)</f>
        <v/>
      </c>
      <c r="X23" s="351">
        <f>IF(C23="","",C23-WEEKDAY(C23,1)+1)</f>
        <v/>
      </c>
      <c r="Y23" s="351">
        <f>SUMPRODUCT(($X$14:$X22=X23)*(($V$14:$V22)+($O$14:$O22)))+IF(X23=X14,$L$11,0)</f>
        <v/>
      </c>
      <c r="Z23" s="351" t="n"/>
      <c r="AA23" s="351" t="n"/>
      <c r="AB23" s="351" t="n"/>
      <c r="AC23" s="351" t="n"/>
      <c r="AD23" s="351" t="n"/>
      <c r="AE23" s="351" t="n"/>
      <c r="AF23" s="351" t="n"/>
    </row>
    <row r="24" ht="24" customHeight="1" s="348" thickBot="1">
      <c r="A24" s="154" t="inlineStr">
        <is>
          <t>On Day</t>
        </is>
      </c>
      <c r="B24" s="273" t="n"/>
      <c r="C24" s="90">
        <f>C22+1</f>
        <v/>
      </c>
      <c r="D24" s="8" t="n"/>
      <c r="E24" s="155">
        <f>IF(D24="", "",
 IF(D24=TIME(0,0,0), 0,
 IF(AND(D24&gt;=TIME(0,0,1), D24&lt;=TIME(2,0,0)), TIME(7,0,0),
 IF(AND(D24&gt;=TIME(6,0,0), D24&lt;=TIME(8,0,0)), TIME(12,0,0),
 IF(AND(D24&gt;TIME(8,0,0), D24&lt;=TIME(13,59,0)), TIME(15,0,0),
 IF(AND(D24&gt;=TIME(14,0,0), D24&lt;=TIME(17,59,0)), TIME(21,0,0),
 IF(AND(D24&gt;=TIME(18,0,0), D24&lt;=TIME(21,59,0)), TIME(0,0,0),
 IF(AND(D24&gt;=TIME(22,0,0), D24&lt;=TIME(23,59,59)), TIME(7,0,0), ""))))))))</f>
        <v/>
      </c>
      <c r="F24" s="156" t="n"/>
      <c r="G24" s="155">
        <f>IF(AND(D24&gt;=TIME(6,0,0),D24&lt;=TIME(8,0,0)),E24,"")</f>
        <v/>
      </c>
      <c r="H24" s="8" t="n"/>
      <c r="I24" s="30">
        <f>ROUND(IF(OR(D24="",E24="",E24=0),0,IF(H24="",MOD(E24-D24,1)*24,MOD(H24-D24,1)*24)),2)</f>
        <v/>
      </c>
      <c r="J24" s="157" t="n"/>
      <c r="K24" s="274" t="n"/>
      <c r="L24" s="271" t="n"/>
      <c r="M24" s="275">
        <f>MAX(0,V24-W24)</f>
        <v/>
      </c>
      <c r="N24" s="9">
        <f>(IF(OR($C24="",$D24=""),0,
 IF(OR($A24="Holiday",$A25="Holiday"),
    IF(ISNUMBER(MATCH(TRIM($B24),{"Phagwah","Good Friday","Easter Monday","Labour Day","Christmas","Eid ul Azha","Romans-2","Globe-12","Neptune P1"},0)),0,$I24),
 IF(AND(NOT(OR($A24="Annual Leave",$A25="Annual Leave")),$A24="Off day"),$I24,
  MAX(0,$I24-$V24)
  ))))+W24</f>
        <v/>
      </c>
      <c r="O24" s="9">
        <f>IF(AND(OR($A24="Holiday",$A25="Holiday"),
        ISNUMBER(MATCH(TRIM($B24),{"Phagwah","Good Friday","Easter Monday","Labour Day","Christmas","Eid ul Azha","Romans-2","Globe-12","Neptune P1"},0))),
   $I24,0)</f>
        <v/>
      </c>
      <c r="P24" s="9">
        <f>IF(OR($O$7="Canteen",$O$7="Head Office"),0,IF($I24&lt;=0,0,IF(OR(OR(TRIM($J24)="Hebrews",TRIM($J24)="Romans",TRIM($J24)="Romans-2",TRIM($J24)="Globe",TRIM($J24)="Globe-12",TRIM($J24)="Neptune P1"),AND($I25&gt;0,OR(TRIM($J25)="Hebrews",TRIM($J25)="Romans",TRIM($J25)="Romans-2",TRIM($J25)="Globe",TRIM($J25)="Globe-12",TRIM($J25)="Neptune P1"))),1,0)))</f>
        <v/>
      </c>
      <c r="Q24" s="10" t="n"/>
      <c r="R24" s="9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IF($I24&gt;0,1,0),
      0
   ),
0))</f>
        <v/>
      </c>
      <c r="S24" s="9">
        <f>IF(OR($A24="Annual Leave",$A25="Annual Leave"),IF($A24="Annual Leave",8,0),0)</f>
        <v/>
      </c>
      <c r="T24" s="91" t="n"/>
      <c r="U24" s="144">
        <f>MAX(0,40-Y24)</f>
        <v/>
      </c>
      <c r="V24" s="351">
        <f>IF(OR($C24="",$D24=""),0,
 IF(OR($A24="Holiday",$A25="Holiday"),0,
 IF(AND(NOT(OR($A24="Annual Leave",$A25="Annual Leave")),$A24="Off day"),0,
  IF($I24+$I25&gt;=8,IF($I24&gt;=8,8,$I24),$I24)
  )))</f>
        <v/>
      </c>
      <c r="W24" s="351">
        <f>MAX(0,V24-U24)</f>
        <v/>
      </c>
      <c r="X24" s="351">
        <f>IF(C24="","",C24-WEEKDAY(C24,1)+1)</f>
        <v/>
      </c>
      <c r="Y24" s="351">
        <f>SUMPRODUCT(($X$14:$X23=X24)*(($V$14:$V23)+($O$14:$O23)))+IF(X24=X14,$L$11,0)</f>
        <v/>
      </c>
      <c r="Z24" s="351" t="n"/>
      <c r="AA24" s="351" t="n"/>
      <c r="AB24" s="351" t="n"/>
      <c r="AC24" s="351" t="n"/>
      <c r="AD24" s="351" t="n"/>
      <c r="AE24" s="351" t="n"/>
      <c r="AF24" s="351" t="n"/>
    </row>
    <row r="25" ht="24" customHeight="1" s="348" thickBot="1">
      <c r="A25" s="154" t="inlineStr">
        <is>
          <t>On Day</t>
        </is>
      </c>
      <c r="B25" s="273" t="n"/>
      <c r="C25" s="90">
        <f>C24</f>
        <v/>
      </c>
      <c r="D25" s="276" t="n"/>
      <c r="E25" s="277">
        <f>IF(D25="", "",
 IF(D25=TIME(0,0,0), 0,
 IF(AND(D25&gt;=TIME(0,0,1), D25&lt;=TIME(2,0,0)), TIME(7,0,0),
 IF(AND(D25&gt;=TIME(6,0,0), D25&lt;=TIME(8,0,0)), TIME(12,0,0),
 IF(AND(D25&gt;TIME(8,0,0), D25&lt;=TIME(13,59,0)), TIME(15,0,0),
 IF(AND(D25&gt;=TIME(14,0,0), D25&lt;=TIME(17,59,0)), TIME(21,0,0),
 IF(AND(D25&gt;=TIME(18,0,0), D25&lt;=TIME(21,59,0)), TIME(0,0,0),
 IF(AND(D25&gt;=TIME(22,0,0), D25&lt;=TIME(23,59,59)), TIME(7,0,0), ""))))))))</f>
        <v/>
      </c>
      <c r="F25" s="156" t="n"/>
      <c r="G25" s="277">
        <f>IF(AND(D25&gt;=TIME(6,0,0),D25&lt;=TIME(8,0,0)),E25,"")</f>
        <v/>
      </c>
      <c r="H25" s="276" t="n"/>
      <c r="I25" s="30">
        <f>ROUND(IF(OR(D25="",E25="",E25=0),0,IF(H25="",MOD(E25-D25,1)*24,MOD(H25-D25,1)*24)),2)</f>
        <v/>
      </c>
      <c r="J25" s="158" t="n"/>
      <c r="K25" s="274" t="n"/>
      <c r="L25" s="271" t="n"/>
      <c r="M25" s="275">
        <f>MAX(0,V25-W25)</f>
        <v/>
      </c>
      <c r="N25" s="278">
        <f>(IF(OR($C25="",$D25=""),0,
 IF(OR($A24="Holiday",$A25="Holiday"),
    IF(ISNUMBER(MATCH(TRIM($B25),{"Phagwah","Good Friday","Easter Monday","Labour Day","Christmas","Eid ul Azha","Romans-2","Globe-12","Neptune P1"},0)),0,$I25),
 IF(AND(NOT(OR($A24="Annual Leave",$A25="Annual Leave")),$A25="Off day"),$I25,
  MAX(0,$I25-$V25)
  ))))+W25</f>
        <v/>
      </c>
      <c r="O25" s="278">
        <f>IF(AND(OR($A24="Holiday",$A25="Holiday"),
        ISNUMBER(MATCH(TRIM($B25),{"Phagwah","Good Friday","Easter Monday","Labour Day","Christmas","Eid ul Azha","Romans-2","Globe-12","Neptune P1"},0))),
   $I25,0)</f>
        <v/>
      </c>
      <c r="P25" s="278">
        <f>IF(OR($O$7="Canteen",$O$7="Head Office"),0,IF($I25&lt;=0,0,IF(AND($I24&lt;=0,OR(TRIM($J25)="Hebrews",TRIM($J25)="Romans",TRIM($J25)="Romans-2",TRIM($J25)="Globe",TRIM($J25)="Globe-12",TRIM($J25)="Neptune P1")),1,0)))</f>
        <v/>
      </c>
      <c r="Q25" s="279" t="n"/>
      <c r="R25" s="278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IF(AND($I24=0,$I25&gt;0),1,0),
      0
   ),
0))</f>
        <v/>
      </c>
      <c r="S25" s="278">
        <f>IF(OR($A24="Annual Leave",$A25="Annual Leave"),IF(AND($A24&lt;&gt;"Annual Leave",$A25="Annual Leave"),8,0),0)</f>
        <v/>
      </c>
      <c r="T25" s="280" t="n"/>
      <c r="U25" s="144">
        <f>MAX(0,40-Y25)</f>
        <v/>
      </c>
      <c r="V25" s="351">
        <f>IF(OR($C25="",$D25=""),0,
 IF(OR($A24="Holiday",$A25="Holiday"),0,
 IF(AND(NOT(OR($A24="Annual Leave",$A25="Annual Leave")),$A25="Off day"),0,
  IF($I24+$I25&gt;=8,IF($I24&gt;=8,0,8-$I24),$I25)
  )))</f>
        <v/>
      </c>
      <c r="W25" s="351">
        <f>MAX(0,V25-U25)</f>
        <v/>
      </c>
      <c r="X25" s="351">
        <f>IF(C25="","",C25-WEEKDAY(C25,1)+1)</f>
        <v/>
      </c>
      <c r="Y25" s="351">
        <f>SUMPRODUCT(($X$14:$X24=X25)*(($V$14:$V24)+($O$14:$O24)))+IF(X25=X14,$L$11,0)</f>
        <v/>
      </c>
      <c r="Z25" s="351" t="n"/>
      <c r="AA25" s="351" t="n"/>
      <c r="AB25" s="351" t="n"/>
      <c r="AC25" s="351" t="n"/>
      <c r="AD25" s="351" t="n"/>
      <c r="AE25" s="351" t="n"/>
      <c r="AF25" s="351" t="n"/>
    </row>
    <row r="26" ht="24" customHeight="1" s="348" thickBot="1">
      <c r="A26" s="159" t="inlineStr">
        <is>
          <t>On Day</t>
        </is>
      </c>
      <c r="B26" s="281" t="n"/>
      <c r="C26" s="92">
        <f>C24+1</f>
        <v/>
      </c>
      <c r="D26" s="31" t="n"/>
      <c r="E26" s="160">
        <f>IF(D26="", "",
 IF(D26=TIME(0,0,0), 0,
 IF(AND(D26&gt;=TIME(0,0,1), D26&lt;=TIME(2,0,0)), TIME(7,0,0),
 IF(AND(D26&gt;=TIME(6,0,0), D26&lt;=TIME(8,0,0)), TIME(12,0,0),
 IF(AND(D26&gt;TIME(8,0,0), D26&lt;=TIME(13,59,0)), TIME(15,0,0),
 IF(AND(D26&gt;=TIME(14,0,0), D26&lt;=TIME(17,59,0)), TIME(21,0,0),
 IF(AND(D26&gt;=TIME(18,0,0), D26&lt;=TIME(21,59,0)), TIME(0,0,0),
 IF(AND(D26&gt;=TIME(22,0,0), D26&lt;=TIME(23,59,59)), TIME(7,0,0), ""))))))))</f>
        <v/>
      </c>
      <c r="F26" s="161" t="n"/>
      <c r="G26" s="160">
        <f>IF(AND(D26&gt;=TIME(6,0,0),D26&lt;=TIME(8,0,0)),E26,"")</f>
        <v/>
      </c>
      <c r="H26" s="31" t="n"/>
      <c r="I26" s="32">
        <f>ROUND(IF(OR(D26="",E26="",E26=0),0,IF(H26="",MOD(E26-D26,1)*24,MOD(H26-D26,1)*24)),2)</f>
        <v/>
      </c>
      <c r="J26" s="162" t="n"/>
      <c r="K26" s="282" t="n"/>
      <c r="L26" s="271" t="n"/>
      <c r="M26" s="283">
        <f>MAX(0,V26-W26)</f>
        <v/>
      </c>
      <c r="N26" s="33">
        <f>(IF(OR($C26="",$D26=""),0,
 IF(OR($A26="Holiday",$A27="Holiday"),
    IF(ISNUMBER(MATCH(TRIM($B26),{"Phagwah","Good Friday","Easter Monday","Labour Day","Christmas","Eid ul Azha","Romans-2","Globe-12","Neptune P1"},0)),0,$I26),
 IF(AND(NOT(OR($A26="Annual Leave",$A27="Annual Leave")),$A26="Off day"),$I26,
  MAX(0,$I26-$V26)
  ))))+W26</f>
        <v/>
      </c>
      <c r="O26" s="33">
        <f>IF(AND(OR($A26="Holiday",$A27="Holiday"),
        ISNUMBER(MATCH(TRIM($B26),{"Phagwah","Good Friday","Easter Monday","Labour Day","Christmas","Eid ul Azha","Romans-2","Globe-12","Neptune P1"},0))),
   $I26,0)</f>
        <v/>
      </c>
      <c r="P26" s="33">
        <f>IF(OR($O$7="Canteen",$O$7="Head Office"),0,IF($I26&lt;=0,0,IF(OR(OR(TRIM($J26)="Hebrews",TRIM($J26)="Romans",TRIM($J26)="Romans-2",TRIM($J26)="Globe",TRIM($J26)="Globe-12",TRIM($J26)="Neptune P1"),AND($I27&gt;0,OR(TRIM($J27)="Hebrews",TRIM($J27)="Romans",TRIM($J27)="Romans-2",TRIM($J27)="Globe",TRIM($J27)="Globe-12",TRIM($J27)="Neptune P1"))),1,0)))</f>
        <v/>
      </c>
      <c r="Q26" s="34" t="n"/>
      <c r="R26" s="33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IF($I26&gt;0,1,0),
      0
   ),
0))</f>
        <v/>
      </c>
      <c r="S26" s="33">
        <f>IF(OR($A26="Annual Leave",$A27="Annual Leave"),IF($A26="Annual Leave",8,0),0)</f>
        <v/>
      </c>
      <c r="T26" s="35" t="n"/>
      <c r="U26" s="144">
        <f>MAX(0,40-Y26)</f>
        <v/>
      </c>
      <c r="V26" s="351">
        <f>IF(OR($C26="",$D26=""),0,
 IF(OR($A26="Holiday",$A27="Holiday"),0,
 IF(AND(NOT(OR($A26="Annual Leave",$A27="Annual Leave")),$A26="Off day"),0,
  IF($I26+$I27&gt;=8,IF($I26&gt;=8,8,$I26),$I26)
  )))</f>
        <v/>
      </c>
      <c r="W26" s="351">
        <f>MAX(0,V26-U26)</f>
        <v/>
      </c>
      <c r="X26" s="351">
        <f>IF(C26="","",C26-WEEKDAY(C26,1)+1)</f>
        <v/>
      </c>
      <c r="Y26" s="351">
        <f>SUMPRODUCT(($X$14:$X25=X26)*(($V$14:$V25)+($O$14:$O25)))+IF(X26=X14,$L$11,0)</f>
        <v/>
      </c>
      <c r="Z26" s="351" t="n"/>
      <c r="AA26" s="351" t="n"/>
      <c r="AB26" s="351" t="n"/>
      <c r="AC26" s="351" t="n"/>
      <c r="AD26" s="351" t="n"/>
      <c r="AE26" s="351" t="n"/>
      <c r="AF26" s="351" t="n"/>
    </row>
    <row r="27" ht="24" customHeight="1" s="348" thickBot="1">
      <c r="A27" s="159" t="inlineStr">
        <is>
          <t>On Day</t>
        </is>
      </c>
      <c r="B27" s="281" t="n"/>
      <c r="C27" s="93">
        <f>C26</f>
        <v/>
      </c>
      <c r="D27" s="36" t="n"/>
      <c r="E27" s="163">
        <f>IF(D27="", "",
 IF(D27=TIME(0,0,0), 0,
 IF(AND(D27&gt;=TIME(0,0,1), D27&lt;=TIME(2,0,0)), TIME(7,0,0),
 IF(AND(D27&gt;=TIME(6,0,0), D27&lt;=TIME(8,0,0)), TIME(12,0,0),
 IF(AND(D27&gt;TIME(8,0,0), D27&lt;=TIME(13,59,0)), TIME(15,0,0),
 IF(AND(D27&gt;=TIME(14,0,0), D27&lt;=TIME(17,59,0)), TIME(21,0,0),
 IF(AND(D27&gt;=TIME(18,0,0), D27&lt;=TIME(21,59,0)), TIME(0,0,0),
 IF(AND(D27&gt;=TIME(22,0,0), D27&lt;=TIME(23,59,59)), TIME(7,0,0), ""))))))))</f>
        <v/>
      </c>
      <c r="F27" s="164" t="n"/>
      <c r="G27" s="163">
        <f>IF(AND(D27&gt;=TIME(6,0,0),D27&lt;=TIME(8,0,0)),E27,"")</f>
        <v/>
      </c>
      <c r="H27" s="36" t="n"/>
      <c r="I27" s="37">
        <f>ROUND(IF(OR(D27="",E27="",E27=0),0,IF(H27="",MOD(E27-D27,1)*24,MOD(H27-D27,1)*24)),2)</f>
        <v/>
      </c>
      <c r="J27" s="162" t="n"/>
      <c r="K27" s="282" t="n"/>
      <c r="L27" s="271" t="n"/>
      <c r="M27" s="283">
        <f>MAX(0,V27-W27)</f>
        <v/>
      </c>
      <c r="N27" s="38">
        <f>(IF(OR($C27="",$D27=""),0,
 IF(OR($A26="Holiday",$A27="Holiday"),
    IF(ISNUMBER(MATCH(TRIM($B27),{"Phagwah","Good Friday","Easter Monday","Labour Day","Christmas","Eid ul Azha","Romans-2","Globe-12","Neptune P1"},0)),0,$I27),
 IF(AND(NOT(OR($A26="Annual Leave",$A27="Annual Leave")),$A27="Off day"),$I27,
  MAX(0,$I27-$V27)
  ))))+W27</f>
        <v/>
      </c>
      <c r="O27" s="38">
        <f>IF(AND(OR($A26="Holiday",$A27="Holiday"),
        ISNUMBER(MATCH(TRIM($B27),{"Phagwah","Good Friday","Easter Monday","Labour Day","Christmas","Eid ul Azha","Romans-2","Globe-12","Neptune P1"},0))),
   $I27,0)</f>
        <v/>
      </c>
      <c r="P27" s="38">
        <f>IF(OR($O$7="Canteen",$O$7="Head Office"),0,IF($I27&lt;=0,0,IF(AND($I26&lt;=0,OR(TRIM($J27)="Hebrews",TRIM($J27)="Romans",TRIM($J27)="Romans-2",TRIM($J27)="Globe",TRIM($J27)="Globe-12",TRIM($J27)="Neptune P1")),1,0)))</f>
        <v/>
      </c>
      <c r="Q27" s="39" t="n"/>
      <c r="R27" s="38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IF(AND($I26=0,$I27&gt;0),1,0),
      0
   ),
0))</f>
        <v/>
      </c>
      <c r="S27" s="38">
        <f>IF(OR($A26="Annual Leave",$A27="Annual Leave"),IF(AND($A26&lt;&gt;"Annual Leave",$A27="Annual Leave"),8,0),0)</f>
        <v/>
      </c>
      <c r="T27" s="40" t="n"/>
      <c r="U27" s="144">
        <f>MAX(0,40-Y27)</f>
        <v/>
      </c>
      <c r="V27" s="351">
        <f>IF(OR($C27="",$D27=""),0,
 IF(OR($A26="Holiday",$A27="Holiday"),0,
 IF(AND(NOT(OR($A26="Annual Leave",$A27="Annual Leave")),$A27="Off day"),0,
  IF($I26+$I27&gt;=8,IF($I26&gt;=8,0,8-$I26),$I27)
  )))</f>
        <v/>
      </c>
      <c r="W27" s="351">
        <f>MAX(0,V27-U27)</f>
        <v/>
      </c>
      <c r="X27" s="351">
        <f>IF(C27="","",C27-WEEKDAY(C27,1)+1)</f>
        <v/>
      </c>
      <c r="Y27" s="351">
        <f>SUMPRODUCT(($X$14:$X26=X27)*(($V$14:$V26)+($O$14:$O26)))+IF(X27=X14,$L$11,0)</f>
        <v/>
      </c>
      <c r="Z27" s="351" t="n"/>
      <c r="AA27" s="351" t="n"/>
      <c r="AB27" s="351" t="n"/>
      <c r="AC27" s="351" t="n"/>
      <c r="AD27" s="351" t="n"/>
      <c r="AE27" s="351" t="n"/>
      <c r="AF27" s="351" t="n"/>
    </row>
    <row r="28" ht="24" customHeight="1" s="348" thickBot="1">
      <c r="A28" s="176" t="n"/>
      <c r="B28" s="176" t="n"/>
      <c r="C28" s="145" t="n"/>
      <c r="D28" s="6" t="n"/>
      <c r="E28" s="14" t="n"/>
      <c r="F28" s="6" t="n"/>
      <c r="G28" s="6" t="n"/>
      <c r="H28" s="336" t="n"/>
      <c r="I28" s="351" t="n"/>
      <c r="J28" s="336" t="n"/>
      <c r="K28" s="336" t="n"/>
      <c r="L28" s="336" t="n"/>
      <c r="M28" s="99">
        <f>MAX(0,V28-W28)</f>
        <v/>
      </c>
      <c r="N28" s="99">
        <f>(IF(OR($C28="",$D28=""),0,
 IF(OR($A28="Holiday",$A29="Holiday"),
    IF(ISNUMBER(MATCH(TRIM($B28),{"Phagwah","Good Friday","Easter Monday","Labour Day","Christmas","Eid ul Azha","Romans-2","Globe-12","Neptune P1"},0)),0,$I28),
 IF(AND(NOT(OR($A28="Annual Leave",$A29="Annual Leave")),$A28="Off day"),$I28,
  MAX(0,$I28-$V28)
  ))))+W28</f>
        <v/>
      </c>
      <c r="O28" s="99">
        <f>IF(AND(OR($A28="Holiday",$A29="Holiday"),
        ISNUMBER(MATCH(TRIM($B28),{"Phagwah","Good Friday","Easter Monday","Labour Day","Christmas","Eid ul Azha","Romans-2","Globe-12","Neptune P1"},0))),
   $I28,0)</f>
        <v/>
      </c>
      <c r="P28" s="99">
        <f>IF(OR($O$7="Canteen",$O$7="Head Office"),0,IF($I28&lt;=0,0,IF(OR(OR(TRIM($J28)="Hebrews",TRIM($J28)="Romans",TRIM($J28)="Romans-2",TRIM($J28)="Globe",TRIM($J28)="Globe-12",TRIM($J28)="Neptune P1"),AND($I29&gt;0,OR(TRIM($J29)="Hebrews",TRIM($J29)="Romans",TRIM($J29)="Romans-2",TRIM($J29)="Globe",TRIM($J29)="Globe-12",TRIM($J29)="Neptune P1"))),1,0)))</f>
        <v/>
      </c>
      <c r="Q28" s="178" t="n"/>
      <c r="R28" s="15" t="n"/>
      <c r="S28" s="99">
        <f>IF(OR($A28="Annual Leave",$A29="Annual Leave"),IF($A28="Annual Leave",8,0),0)</f>
        <v/>
      </c>
      <c r="T28" s="100">
        <f>SUM(T14:T27)</f>
        <v/>
      </c>
      <c r="U28" s="144">
        <f>MAX(0,40-Y28)</f>
        <v/>
      </c>
      <c r="V28" s="351">
        <f>IF(OR($C28="",$D28=""),0,
 IF(OR($A28="Holiday",$A29="Holiday"),0,
 IF(AND(NOT(OR($A28="Annual Leave",$A29="Annual Leave")),$A28="Off day"),0,
  IF($I28+$I29&gt;=8,IF($I28&gt;=8,8,$I28),$I28)
  )))</f>
        <v/>
      </c>
      <c r="W28" s="351">
        <f>MAX(0,V28-U28)</f>
        <v/>
      </c>
      <c r="X28" s="351">
        <f>IF(C28="","",C28-WEEKDAY(C28,1)+1)</f>
        <v/>
      </c>
      <c r="Y28" s="351">
        <f>SUMPRODUCT(($X$14:$X27=X28)*(($V$14:$V27)+($O$14:$O27)))+IF(X28=X14,$L$11,0)</f>
        <v/>
      </c>
      <c r="Z28" s="351" t="n"/>
      <c r="AA28" s="351" t="n"/>
      <c r="AB28" s="351" t="n"/>
      <c r="AC28" s="351" t="n"/>
      <c r="AD28" s="351" t="n"/>
      <c r="AE28" s="351" t="n"/>
      <c r="AF28" s="351" t="n"/>
    </row>
    <row r="29" hidden="1" ht="15.75" customHeight="1" s="348" thickBot="1">
      <c r="A29" s="179" t="n"/>
      <c r="B29" s="176" t="n"/>
      <c r="C29" s="145" t="n"/>
      <c r="D29" s="6" t="n"/>
      <c r="E29" s="295">
        <f>IF(D29="", "",
 IF(D29=TIME(0,0,0), 0,
 IF(AND(D29&gt;=TIME(0,0,1), D29&lt;=TIME(2,0,0)), TIME(7,0,0),
 IF(AND(D29&gt;=TIME(6,0,0), D29&lt;=TIME(8,0,0)), TIME(12,0,0),
 IF(AND(D29&gt;TIME(8,0,0), D29&lt;=TIME(13,59,0)), TIME(15,0,0),
 IF(AND(D29&gt;=TIME(14,0,0), D29&lt;=TIME(17,59,0)), TIME(21,0,0),
 IF(AND(D29&gt;=TIME(18,0,0), D29&lt;=TIME(21,59,0)), TIME(0,0,0),
 IF(AND(D29&gt;=TIME(22,0,0), D29&lt;=TIME(23,59,59)), TIME(7,0,0), ""))))))))</f>
        <v/>
      </c>
      <c r="F29" s="6" t="n"/>
      <c r="G29" s="6" t="n"/>
      <c r="H29" s="6" t="n"/>
      <c r="I29" s="6" t="n"/>
      <c r="J29" s="6" t="n"/>
      <c r="K29" s="6" t="n"/>
      <c r="L29" s="6" t="n"/>
      <c r="M29" s="4">
        <f>MAX(0,V29-W29)</f>
        <v/>
      </c>
      <c r="N29" s="4">
        <f>(IF(OR($C29="",$D29=""),0,
 IF(OR($A28="Holiday",$A29="Holiday"),
    IF(ISNUMBER(MATCH(TRIM($B29),{"Phagwah","Good Friday","Easter Monday","Labour Day","Christmas","Eid ul Azha","Romans-2","Globe-12","Neptune P1"},0)),0,$I29),
 IF(AND(NOT(OR($A28="Annual Leave",$A29="Annual Leave")),$A29="Off day"),$I29,
  MAX(0,$I29-$V29)
  ))))+W29</f>
        <v/>
      </c>
      <c r="O29" s="4">
        <f>IF(AND(OR($A28="Holiday",$A29="Holiday"),
        ISNUMBER(MATCH(TRIM($B29),{"Phagwah","Good Friday","Easter Monday","Labour Day","Christmas","Eid ul Azha","Romans-2","Globe-12","Neptune P1"},0))),
   $I29,0)</f>
        <v/>
      </c>
      <c r="P29" s="4">
        <f>IF(OR($O$7="Canteen",$O$7="Head Office"),0,IF($I29&lt;=0,0,IF(AND($I28&lt;=0,OR(TRIM($J29)="Hebrews",TRIM($J29)="Romans",TRIM($J29)="Romans-2",TRIM($J29)="Globe",TRIM($J29)="Globe-12",TRIM($J29)="Neptune P1")),1,0)))</f>
        <v/>
      </c>
      <c r="Q29" s="6" t="n"/>
      <c r="R29" s="296">
        <f>IF(OR($O$7="Canteen",$O$7="Head Office"),0,IF(
  AND(
    SUMIFS(I:I, C:C, C29) &gt;= 8,
    COUNTIFS(C$14:C29, C29)=1,
    OR(
      TEXT(D29,"hh:mm:ss")="07:00:00",
      TEXT(D29,"hh:mm:ss")="15:00:00",
      TEXT(D29,"hh:mm:ss")="23:00:00",
      TEXT(D30,"hh:mm:ss")="07:00:00",
      TEXT(D30,"hh:mm:ss")="15:00:00",
      TEXT(D30,"hh:mm:ss")="23:00:00"
    )
  ),
  1,
  0
))</f>
        <v/>
      </c>
      <c r="S29" s="4">
        <f>IF(OR($A28="Annual Leave",$A29="Annual Leave"),IF(AND($A28&lt;&gt;"Annual Leave",$A29="Annual Leave"),8,0),0)</f>
        <v/>
      </c>
      <c r="T29" s="146" t="n"/>
      <c r="U29" s="351">
        <f>MAX(0,40-Y29)</f>
        <v/>
      </c>
      <c r="V29" s="351">
        <f>IF(OR($C29="",$D29=""),0,
 IF(OR($A28="Holiday",$A29="Holiday"),0,
 IF(AND(NOT(OR($A28="Annual Leave",$A29="Annual Leave")),$A29="Off day"),0,
  IF($I28+$I29&gt;=8,IF($I28&gt;=8,0,8-$I28),$I29)
  )))</f>
        <v/>
      </c>
      <c r="W29" s="351">
        <f>MAX(0,V29-U29)</f>
        <v/>
      </c>
      <c r="X29" s="351">
        <f>IF(C29="","",C29-WEEKDAY(C29,1)+1)</f>
        <v/>
      </c>
      <c r="Y29" s="351">
        <f>SUMPRODUCT(($X$14:$X28=X29)*(($V$14:$V28)+($O$14:$O28)))+IF(X29=X14,$L$11,0)</f>
        <v/>
      </c>
      <c r="Z29" s="351" t="n"/>
      <c r="AA29" s="351" t="n"/>
      <c r="AB29" s="351" t="n"/>
      <c r="AC29" s="351" t="n"/>
      <c r="AD29" s="351" t="n"/>
      <c r="AE29" s="351" t="n"/>
      <c r="AF29" s="351" t="n"/>
    </row>
    <row r="30" ht="24" customHeight="1" s="348" thickBot="1">
      <c r="A30" s="147" t="inlineStr">
        <is>
          <t>On Day</t>
        </is>
      </c>
      <c r="B30" s="180" t="n"/>
      <c r="C30" s="88">
        <f>C27+1</f>
        <v/>
      </c>
      <c r="D30" s="54" t="n"/>
      <c r="E30" s="148">
        <f>IF(D30="", "",
 IF(D30=TIME(0,0,0), 0,
 IF(AND(D30&gt;=TIME(0,0,1), D30&lt;=TIME(2,0,0)), TIME(7,0,0),
 IF(AND(D30&gt;=TIME(6,0,0), D30&lt;=TIME(8,0,0)), TIME(12,0,0),
 IF(AND(D30&gt;TIME(8,0,0), D30&lt;=TIME(13,59,0)), TIME(15,0,0),
 IF(AND(D30&gt;=TIME(14,0,0), D30&lt;=TIME(17,59,0)), TIME(21,0,0),
 IF(AND(D30&gt;=TIME(18,0,0), D30&lt;=TIME(21,59,0)), TIME(0,0,0),
 IF(AND(D30&gt;=TIME(22,0,0), D30&lt;=TIME(23,59,59)), TIME(7,0,0), ""))))))))</f>
        <v/>
      </c>
      <c r="F30" s="149" t="n"/>
      <c r="G30" s="148">
        <f>IF(AND(D30&gt;=TIME(6,0,0),D30&lt;=TIME(8,0,0)),E30,"")</f>
        <v/>
      </c>
      <c r="H30" s="54" t="n"/>
      <c r="I30" s="55">
        <f>ROUND(IF(OR(D30="",E30="",E30=0),0,IF(H30="",MOD(E30-D30,1)*24,MOD(H30-D30,1)*24)),2)</f>
        <v/>
      </c>
      <c r="J30" s="150" t="n"/>
      <c r="K30" s="270" t="n"/>
      <c r="L30" s="181" t="n"/>
      <c r="M30" s="272">
        <f>MAX(0,V30-W30)</f>
        <v/>
      </c>
      <c r="N30" s="56">
        <f>(IF(OR($C30="",$D30=""),0,
 IF(OR($A30="Holiday",$A31="Holiday"),
    IF(ISNUMBER(MATCH(TRIM($B30),{"Phagwah","Good Friday","Easter Monday","Labour Day","Christmas","Eid ul Azha","Romans-2","Globe-12","Neptune P1"},0)),0,$I30),
 IF(AND(NOT(OR($A30="Annual Leave",$A31="Annual Leave")),$A30="Off day"),$I30,
  MAX(0,$I30-$V30)
  ))))+W30</f>
        <v/>
      </c>
      <c r="O30" s="56">
        <f>IF(AND(OR($A30="Holiday",$A31="Holiday"),
        ISNUMBER(MATCH(TRIM($B30),{"Phagwah","Good Friday","Easter Monday","Labour Day","Christmas","Eid ul Azha","Romans-2","Globe-12","Neptune P1"},0))),
   $I30,0)</f>
        <v/>
      </c>
      <c r="P30" s="56">
        <f>IF(OR($O$7="Canteen",$O$7="Head Office"),0,IF($I30&lt;=0,0,IF(OR(OR(TRIM($J30)="Hebrews",TRIM($J30)="Romans",TRIM($J30)="Romans-2",TRIM($J30)="Globe",TRIM($J30)="Globe-12",TRIM($J30)="Neptune P1"),AND($I31&gt;0,OR(TRIM($J31)="Hebrews",TRIM($J31)="Romans",TRIM($J31)="Romans-2",TRIM($J31)="Globe",TRIM($J31)="Globe-12",TRIM($J31)="Neptune P1"))),1,0)))</f>
        <v/>
      </c>
      <c r="Q30" s="57" t="n"/>
      <c r="R30" s="56">
        <f>IF(OR($O$7="Canteen",$O$7="Head Office"),0,IF(
  AND(
    SUMIFS(I:I, C:C, C30) &gt;= 8,
    COUNTIFS(C$14:C30, C30)=1,
    OR(
      TEXT(D30,"hh:mm:ss")="07:00:00",
      TEXT(D30,"hh:mm:ss")="15:00:00",
      TEXT(D30,"hh:mm:ss")="23:00:00",
      TEXT(D31,"hh:mm:ss")="07:00:00",
      TEXT(D31,"hh:mm:ss")="15:00:00",
      TEXT(D31,"hh:mm:ss")="23:00:00"
    )
  ),
  1,
  0
))</f>
        <v/>
      </c>
      <c r="S30" s="56">
        <f>IF(OR($A30="Annual Leave",$A31="Annual Leave"),IF($A30="Annual Leave",8,0),0)</f>
        <v/>
      </c>
      <c r="T30" s="58" t="n"/>
      <c r="U30" s="144">
        <f>MAX(0,40-Y30)</f>
        <v/>
      </c>
      <c r="V30" s="151">
        <f>IF(OR($C30="",$D30=""),0,
 IF(OR($A30="Holiday",$A31="Holiday"),0,
 IF(AND(NOT(OR($A30="Annual Leave",$A31="Annual Leave")),$A30="Off day"),0,
  IF($I30+$I31&gt;=8,IF($I30&gt;=8,8,$I30),$I30)
  )))</f>
        <v/>
      </c>
      <c r="W30" s="151">
        <f>MAX(0,V30-U30)</f>
        <v/>
      </c>
      <c r="X30" s="151">
        <f>IF(C30="","",C30-WEEKDAY(C30,1)+1)</f>
        <v/>
      </c>
      <c r="Y30" s="151">
        <f>SUMPRODUCT(($X$14:$X29=X30)*(($V$14:$V29)+($O$14:$O29)))+IF(X30=X14,$L$11,0)</f>
        <v/>
      </c>
      <c r="Z30" s="151" t="n"/>
      <c r="AA30" s="151" t="n"/>
      <c r="AB30" s="151" t="n"/>
      <c r="AC30" s="351" t="n"/>
      <c r="AD30" s="351" t="n"/>
      <c r="AE30" s="351" t="n"/>
      <c r="AF30" s="351" t="n"/>
    </row>
    <row r="31" ht="24" customHeight="1" s="348" thickBot="1">
      <c r="A31" s="147" t="inlineStr">
        <is>
          <t>On Day</t>
        </is>
      </c>
      <c r="B31" s="182" t="n"/>
      <c r="C31" s="89">
        <f>C30</f>
        <v/>
      </c>
      <c r="D31" s="59" t="n"/>
      <c r="E31" s="152">
        <f>IF(D31="", "",
 IF(D31=TIME(0,0,0), 0,
 IF(AND(D31&gt;=TIME(0,0,1), D31&lt;=TIME(2,0,0)), TIME(7,0,0),
 IF(AND(D31&gt;=TIME(6,0,0), D31&lt;=TIME(8,0,0)), TIME(12,0,0),
 IF(AND(D31&gt;TIME(8,0,0), D31&lt;=TIME(13,59,0)), TIME(15,0,0),
 IF(AND(D31&gt;=TIME(14,0,0), D31&lt;=TIME(17,59,0)), TIME(21,0,0),
 IF(AND(D31&gt;=TIME(18,0,0), D31&lt;=TIME(21,59,0)), TIME(0,0,0),
 IF(AND(D31&gt;=TIME(22,0,0), D31&lt;=TIME(23,59,59)), TIME(7,0,0), ""))))))))</f>
        <v/>
      </c>
      <c r="F31" s="153" t="n"/>
      <c r="G31" s="152">
        <f>IF(AND(D31&gt;=TIME(6,0,0),D31&lt;=TIME(8,0,0)),E31,"")</f>
        <v/>
      </c>
      <c r="H31" s="59" t="n"/>
      <c r="I31" s="60">
        <f>ROUND(IF(OR(D31="",E31="",E31=0),0,IF(H31="",MOD(E31-D31,1)*24,MOD(H31-D31,1)*24)),2)</f>
        <v/>
      </c>
      <c r="J31" s="150" t="n"/>
      <c r="K31" s="270" t="n"/>
      <c r="L31" s="183" t="n"/>
      <c r="M31" s="272">
        <f>MAX(0,V31-W31)</f>
        <v/>
      </c>
      <c r="N31" s="61">
        <f>(IF(OR($C31="",$D31=""),0,
 IF(OR($A30="Holiday",$A31="Holiday"),
    IF(ISNUMBER(MATCH(TRIM($B31),{"Phagwah","Good Friday","Easter Monday","Labour Day","Christmas","Eid ul Azha","Romans-2","Globe-12","Neptune P1"},0)),0,$I31),
 IF(AND(NOT(OR($A30="Annual Leave",$A31="Annual Leave")),$A31="Off day"),$I31,
  MAX(0,$I31-$V31)
  ))))+W31</f>
        <v/>
      </c>
      <c r="O31" s="61">
        <f>IF(AND(OR($A30="Holiday",$A31="Holiday"),
        ISNUMBER(MATCH(TRIM($B31),{"Phagwah","Good Friday","Easter Monday","Labour Day","Christmas","Eid ul Azha","Romans-2","Globe-12","Neptune P1"},0))),
   $I31,0)</f>
        <v/>
      </c>
      <c r="P31" s="61">
        <f>IF(OR($O$7="Canteen",$O$7="Head Office"),0,IF($I31&lt;=0,0,IF(AND($I30&lt;=0,OR(TRIM($J31)="Hebrews",TRIM($J31)="Romans",TRIM($J31)="Romans-2",TRIM($J31)="Globe",TRIM($J31)="Globe-12",TRIM($J31)="Neptune P1")),1,0)))</f>
        <v/>
      </c>
      <c r="Q31" s="62" t="n"/>
      <c r="R31" s="61">
        <f>IF(OR($O$7="Canteen",$O$7="Head Office"),0,IF(
  AND(
    SUMIFS(I:I, C:C, C31) &gt;= 8,
    COUNTIFS(C$14:C31, C31)=1,
    OR(
      TEXT(D31,"hh:mm:ss")="07:00:00",
      TEXT(D31,"hh:mm:ss")="15:00:00",
      TEXT(D31,"hh:mm:ss")="23:00:00",
      TEXT(D32,"hh:mm:ss")="07:00:00",
      TEXT(D32,"hh:mm:ss")="15:00:00",
      TEXT(D32,"hh:mm:ss")="23:00:00"
    )
  ),
  1,
  0
))</f>
        <v/>
      </c>
      <c r="S31" s="61">
        <f>IF(OR($A30="Annual Leave",$A31="Annual Leave"),IF(AND($A30&lt;&gt;"Annual Leave",$A31="Annual Leave"),8,0),0)</f>
        <v/>
      </c>
      <c r="T31" s="63" t="n"/>
      <c r="U31" s="144">
        <f>MAX(0,40-Y31)</f>
        <v/>
      </c>
      <c r="V31" s="151">
        <f>IF(OR($C31="",$D31=""),0,
 IF(OR($A30="Holiday",$A31="Holiday"),0,
 IF(AND(NOT(OR($A30="Annual Leave",$A31="Annual Leave")),$A31="Off day"),0,
  IF($I30+$I31&gt;=8,IF($I30&gt;=8,0,8-$I30),$I31)
  )))</f>
        <v/>
      </c>
      <c r="W31" s="151">
        <f>MAX(0,V31-U31)</f>
        <v/>
      </c>
      <c r="X31" s="151">
        <f>IF(C31="","",C31-WEEKDAY(C31,1)+1)</f>
        <v/>
      </c>
      <c r="Y31" s="151">
        <f>SUMPRODUCT(($X$14:$X30=X31)*(($V$14:$V30)+($O$14:$O30)))+IF(X31=X14,$L$11,0)</f>
        <v/>
      </c>
      <c r="Z31" s="151" t="n"/>
      <c r="AA31" s="151" t="n"/>
      <c r="AB31" s="151" t="n"/>
      <c r="AC31" s="351" t="n"/>
      <c r="AD31" s="351" t="n"/>
      <c r="AE31" s="351" t="n"/>
      <c r="AF31" s="351" t="n"/>
    </row>
    <row r="32" ht="24" customHeight="1" s="348" thickBot="1">
      <c r="A32" s="184" t="inlineStr">
        <is>
          <t>On Day</t>
        </is>
      </c>
      <c r="B32" s="185" t="n"/>
      <c r="C32" s="101">
        <f>C30+1</f>
        <v/>
      </c>
      <c r="D32" s="11" t="n"/>
      <c r="E32" s="186">
        <f>IF(D32="", "",
 IF(D32=TIME(0,0,0), 0,
 IF(AND(D32&gt;=TIME(0,0,1), D32&lt;=TIME(2,0,0)), TIME(7,0,0),
 IF(AND(D32&gt;=TIME(6,0,0), D32&lt;=TIME(8,0,0)), TIME(12,0,0),
 IF(AND(D32&gt;TIME(8,0,0), D32&lt;=TIME(13,59,0)), TIME(15,0,0),
 IF(AND(D32&gt;=TIME(14,0,0), D32&lt;=TIME(17,59,0)), TIME(21,0,0),
 IF(AND(D32&gt;=TIME(18,0,0), D32&lt;=TIME(21,59,0)), TIME(0,0,0),
 IF(AND(D32&gt;=TIME(22,0,0), D32&lt;=TIME(23,59,59)), TIME(7,0,0), ""))))))))</f>
        <v/>
      </c>
      <c r="F32" s="187" t="n"/>
      <c r="G32" s="186">
        <f>IF(AND(D32&gt;=TIME(6,0,0),D32&lt;=TIME(8,0,0)),E32,"")</f>
        <v/>
      </c>
      <c r="H32" s="11" t="n"/>
      <c r="I32" s="87">
        <f>ROUND(IF(OR(D32="",E32="",E32=0),0,IF(H32="",MOD(E32-D32,1)*24,MOD(H32-D32,1)*24)),2)</f>
        <v/>
      </c>
      <c r="J32" s="188" t="n"/>
      <c r="K32" s="297" t="n"/>
      <c r="L32" s="189" t="n"/>
      <c r="M32" s="298">
        <f>MAX(0,V32-W32)</f>
        <v/>
      </c>
      <c r="N32" s="12">
        <f>(IF(OR($C32="",$D32=""),0,
 IF(OR($A32="Holiday",$A33="Holiday"),
    IF(ISNUMBER(MATCH(TRIM($B32),{"Phagwah","Good Friday","Easter Monday","Labour Day","Christmas","Eid ul Azha","Romans-2","Globe-12","Neptune P1"},0)),0,$I32),
 IF(AND(NOT(OR($A32="Annual Leave",$A33="Annual Leave")),$A32="Off day"),$I32,
  MAX(0,$I32-$V32)
  ))))+W32</f>
        <v/>
      </c>
      <c r="O32" s="12">
        <f>IF(AND(OR($A32="Holiday",$A33="Holiday"),
        ISNUMBER(MATCH(TRIM($B32),{"Phagwah","Good Friday","Easter Monday","Labour Day","Christmas","Eid ul Azha","Romans-2","Globe-12","Neptune P1"},0))),
   $I32,0)</f>
        <v/>
      </c>
      <c r="P32" s="12">
        <f>IF(OR($O$7="Canteen",$O$7="Head Office"),0,IF($I32&lt;=0,0,IF(OR(OR(TRIM($J32)="Hebrews",TRIM($J32)="Romans",TRIM($J32)="Romans-2",TRIM($J32)="Globe",TRIM($J32)="Globe-12",TRIM($J32)="Neptune P1"),AND($I33&gt;0,OR(TRIM($J33)="Hebrews",TRIM($J33)="Romans",TRIM($J33)="Romans-2",TRIM($J33)="Globe",TRIM($J33)="Globe-12",TRIM($J33)="Neptune P1"))),1,0)))</f>
        <v/>
      </c>
      <c r="Q32" s="13" t="n"/>
      <c r="R32" s="12">
        <f>IF(OR($O$7="Canteen",$O$7="Head Office"),0,IF(
  AND(
    SUMIFS(I:I, C:C, C32) &gt;= 8,
    COUNTIFS(C$14:C32, C32)=1,
    OR(
      TEXT(D32,"hh:mm:ss")="07:00:00",
      TEXT(D32,"hh:mm:ss")="15:00:00",
      TEXT(D32,"hh:mm:ss")="23:00:00",
      TEXT(D33,"hh:mm:ss")="07:00:00",
      TEXT(D33,"hh:mm:ss")="15:00:00",
      TEXT(D33,"hh:mm:ss")="23:00:00"
    )
  ),
  1,
  0
))</f>
        <v/>
      </c>
      <c r="S32" s="12">
        <f>IF(OR($A32="Annual Leave",$A33="Annual Leave"),IF($A32="Annual Leave",8,0),0)</f>
        <v/>
      </c>
      <c r="T32" s="102" t="n"/>
      <c r="U32" s="144">
        <f>MAX(0,40-Y32)</f>
        <v/>
      </c>
      <c r="V32" s="351">
        <f>IF(OR($C32="",$D32=""),0,
 IF(OR($A32="Holiday",$A33="Holiday"),0,
 IF(AND(NOT(OR($A32="Annual Leave",$A33="Annual Leave")),$A32="Off day"),0,
  IF($I32+$I33&gt;=8,IF($I32&gt;=8,8,$I32),$I32)
  )))</f>
        <v/>
      </c>
      <c r="W32" s="351">
        <f>MAX(0,V32-U32)</f>
        <v/>
      </c>
      <c r="X32" s="351">
        <f>IF(C32="","",C32-WEEKDAY(C32,1)+1)</f>
        <v/>
      </c>
      <c r="Y32" s="351">
        <f>SUMPRODUCT(($X$14:$X31=X32)*(($V$14:$V31)+($O$14:$O31)))+IF(X32=X14,$L$11,0)</f>
        <v/>
      </c>
      <c r="Z32" s="351" t="n"/>
      <c r="AA32" s="351" t="n"/>
      <c r="AB32" s="351" t="n"/>
      <c r="AC32" s="351" t="n"/>
      <c r="AD32" s="351" t="n"/>
      <c r="AE32" s="351" t="n"/>
      <c r="AF32" s="351" t="n"/>
    </row>
    <row r="33" ht="24" customHeight="1" s="348" thickBot="1">
      <c r="A33" s="184" t="inlineStr">
        <is>
          <t>On Day</t>
        </is>
      </c>
      <c r="B33" s="299" t="n"/>
      <c r="C33" s="101">
        <f>C32</f>
        <v/>
      </c>
      <c r="D33" s="300" t="n"/>
      <c r="E33" s="301">
        <f>IF(D33="", "",
 IF(D33=TIME(0,0,0), 0,
 IF(AND(D33&gt;=TIME(0,0,1), D33&lt;=TIME(2,0,0)), TIME(7,0,0),
 IF(AND(D33&gt;=TIME(6,0,0), D33&lt;=TIME(8,0,0)), TIME(12,0,0),
 IF(AND(D33&gt;TIME(8,0,0), D33&lt;=TIME(13,59,0)), TIME(15,0,0),
 IF(AND(D33&gt;=TIME(14,0,0), D33&lt;=TIME(17,59,0)), TIME(21,0,0),
 IF(AND(D33&gt;=TIME(18,0,0), D33&lt;=TIME(21,59,0)), TIME(0,0,0),
 IF(AND(D33&gt;=TIME(22,0,0), D33&lt;=TIME(23,59,59)), TIME(7,0,0), ""))))))))</f>
        <v/>
      </c>
      <c r="F33" s="187" t="n"/>
      <c r="G33" s="301">
        <f>IF(AND(D33&gt;=TIME(6,0,0),D33&lt;=TIME(8,0,0)),E33,"")</f>
        <v/>
      </c>
      <c r="H33" s="300" t="n"/>
      <c r="I33" s="87">
        <f>ROUND(IF(OR(D33="",E33="",E33=0),0,IF(H33="",MOD(E33-D33,1)*24,MOD(H33-D33,1)*24)),2)</f>
        <v/>
      </c>
      <c r="J33" s="190" t="n"/>
      <c r="K33" s="297" t="n"/>
      <c r="L33" s="189" t="n"/>
      <c r="M33" s="298">
        <f>MAX(0,V33-W33)</f>
        <v/>
      </c>
      <c r="N33" s="302">
        <f>(IF(OR($C33="",$D33=""),0,
 IF(OR($A32="Holiday",$A33="Holiday"),
    IF(ISNUMBER(MATCH(TRIM($B33),{"Phagwah","Good Friday","Easter Monday","Labour Day","Christmas","Eid ul Azha","Romans-2","Globe-12","Neptune P1"},0)),0,$I33),
 IF(AND(NOT(OR($A32="Annual Leave",$A33="Annual Leave")),$A33="Off day"),$I33,
  MAX(0,$I33-$V33)
  ))))+W33</f>
        <v/>
      </c>
      <c r="O33" s="302">
        <f>IF(AND(OR($A32="Holiday",$A33="Holiday"),
        ISNUMBER(MATCH(TRIM($B33),{"Phagwah","Good Friday","Easter Monday","Labour Day","Christmas","Eid ul Azha","Romans-2","Globe-12","Neptune P1"},0))),
   $I33,0)</f>
        <v/>
      </c>
      <c r="P33" s="302">
        <f>IF(OR($O$7="Canteen",$O$7="Head Office"),0,IF($I33&lt;=0,0,IF(AND($I32&lt;=0,OR(TRIM($J33)="Hebrews",TRIM($J33)="Romans",TRIM($J33)="Romans-2",TRIM($J33)="Globe",TRIM($J33)="Globe-12",TRIM($J33)="Neptune P1")),1,0)))</f>
        <v/>
      </c>
      <c r="Q33" s="303" t="n"/>
      <c r="R33" s="302">
        <f>IF(OR($O$7="Canteen",$O$7="Head Office"),0,IF(
  AND(
    SUMIFS(I:I, C:C, C33) &gt;= 8,
    COUNTIFS(C$14:C33, C33)=1,
    OR(
      TEXT(D33,"hh:mm:ss")="07:00:00",
      TEXT(D33,"hh:mm:ss")="15:00:00",
      TEXT(D33,"hh:mm:ss")="23:00:00",
      TEXT(D34,"hh:mm:ss")="07:00:00",
      TEXT(D34,"hh:mm:ss")="15:00:00",
      TEXT(D34,"hh:mm:ss")="23:00:00"
    )
  ),
  1,
  0
))</f>
        <v/>
      </c>
      <c r="S33" s="302">
        <f>IF(OR($A32="Annual Leave",$A33="Annual Leave"),IF(AND($A32&lt;&gt;"Annual Leave",$A33="Annual Leave"),8,0),0)</f>
        <v/>
      </c>
      <c r="T33" s="304" t="n"/>
      <c r="U33" s="144">
        <f>MAX(0,40-Y33)</f>
        <v/>
      </c>
      <c r="V33" s="351">
        <f>IF(OR($C33="",$D33=""),0,
 IF(OR($A32="Holiday",$A33="Holiday"),0,
 IF(AND(NOT(OR($A32="Annual Leave",$A33="Annual Leave")),$A33="Off day"),0,
  IF($I32+$I33&gt;=8,IF($I32&gt;=8,0,8-$I32),$I33)
  )))</f>
        <v/>
      </c>
      <c r="W33" s="351">
        <f>MAX(0,V33-U33)</f>
        <v/>
      </c>
      <c r="X33" s="351">
        <f>IF(C33="","",C33-WEEKDAY(C33,1)+1)</f>
        <v/>
      </c>
      <c r="Y33" s="351">
        <f>SUMPRODUCT(($X$14:$X32=X33)*(($V$14:$V32)+($O$14:$O32)))+IF(X33=X14,$L$11,0)</f>
        <v/>
      </c>
      <c r="Z33" s="351" t="n"/>
      <c r="AA33" s="351" t="n"/>
      <c r="AB33" s="351" t="n"/>
      <c r="AC33" s="351" t="n"/>
      <c r="AD33" s="351" t="n"/>
      <c r="AE33" s="351" t="n"/>
      <c r="AF33" s="351" t="n"/>
    </row>
    <row r="34" ht="24" customHeight="1" s="348" thickBot="1">
      <c r="A34" s="159" t="inlineStr">
        <is>
          <t>On Day</t>
        </is>
      </c>
      <c r="B34" s="191" t="n"/>
      <c r="C34" s="92">
        <f>C32+1</f>
        <v/>
      </c>
      <c r="D34" s="31" t="n"/>
      <c r="E34" s="160">
        <f>IF(D34="", "",
 IF(D34=TIME(0,0,0), 0,
 IF(AND(D34&gt;=TIME(0,0,1), D34&lt;=TIME(2,0,0)), TIME(7,0,0),
 IF(AND(D34&gt;=TIME(6,0,0), D34&lt;=TIME(8,0,0)), TIME(12,0,0),
 IF(AND(D34&gt;TIME(8,0,0), D34&lt;=TIME(13,59,0)), TIME(15,0,0),
 IF(AND(D34&gt;=TIME(14,0,0), D34&lt;=TIME(17,59,0)), TIME(21,0,0),
 IF(AND(D34&gt;=TIME(18,0,0), D34&lt;=TIME(21,59,0)), TIME(0,0,0),
 IF(AND(D34&gt;=TIME(22,0,0), D34&lt;=TIME(23,59,59)), TIME(7,0,0), ""))))))))</f>
        <v/>
      </c>
      <c r="F34" s="161" t="n"/>
      <c r="G34" s="160">
        <f>IF(AND(D34&gt;=TIME(6,0,0),D34&lt;=TIME(8,0,0)),E34,"")</f>
        <v/>
      </c>
      <c r="H34" s="31" t="n"/>
      <c r="I34" s="32">
        <f>ROUND(IF(OR(D34="",E34="",E34=0),0,IF(H34="",MOD(E34-D34,1)*24,MOD(H34-D34,1)*24)),2)</f>
        <v/>
      </c>
      <c r="J34" s="162" t="n"/>
      <c r="K34" s="282" t="n"/>
      <c r="L34" s="181" t="n"/>
      <c r="M34" s="283">
        <f>MAX(0,V34-W34)</f>
        <v/>
      </c>
      <c r="N34" s="33">
        <f>(IF(OR($C34="",$D34=""),0,
 IF(OR($A34="Holiday",$A35="Holiday"),
    IF(ISNUMBER(MATCH(TRIM($B34),{"Phagwah","Good Friday","Easter Monday","Labour Day","Christmas","Eid ul Azha","Romans-2","Globe-12","Neptune P1"},0)),0,$I34),
 IF(AND(NOT(OR($A34="Annual Leave",$A35="Annual Leave")),$A34="Off day"),$I34,
  MAX(0,$I34-$V34)
  ))))+W34</f>
        <v/>
      </c>
      <c r="O34" s="33">
        <f>IF(AND(OR($A34="Holiday",$A35="Holiday"),
        ISNUMBER(MATCH(TRIM($B34),{"Phagwah","Good Friday","Easter Monday","Labour Day","Christmas","Eid ul Azha","Romans-2","Globe-12","Neptune P1"},0))),
   $I34,0)</f>
        <v/>
      </c>
      <c r="P34" s="33">
        <f>IF(OR($O$7="Canteen",$O$7="Head Office"),0,IF($I34&lt;=0,0,IF(OR(OR(TRIM($J34)="Hebrews",TRIM($J34)="Romans",TRIM($J34)="Romans-2",TRIM($J34)="Globe",TRIM($J34)="Globe-12",TRIM($J34)="Neptune P1"),AND($I35&gt;0,OR(TRIM($J35)="Hebrews",TRIM($J35)="Romans",TRIM($J35)="Romans-2",TRIM($J35)="Globe",TRIM($J35)="Globe-12",TRIM($J35)="Neptune P1"))),1,0)))</f>
        <v/>
      </c>
      <c r="Q34" s="34" t="n"/>
      <c r="R34" s="33">
        <f>IF(OR($O$7="Canteen",$O$7="Head Office"),0,IF(
  AND(
    SUMIFS(I:I, C:C, C34) &gt;= 8,
    COUNTIFS(C$14:C34, C34)=1,
    OR(
      TEXT(D34,"hh:mm:ss")="07:00:00",
      TEXT(D34,"hh:mm:ss")="15:00:00",
      TEXT(D34,"hh:mm:ss")="23:00:00",
      TEXT(D35,"hh:mm:ss")="07:00:00",
      TEXT(D35,"hh:mm:ss")="15:00:00",
      TEXT(D35,"hh:mm:ss")="23:00:00"
    )
  ),
  1,
  0
))</f>
        <v/>
      </c>
      <c r="S34" s="33">
        <f>IF(OR($A34="Annual Leave",$A35="Annual Leave"),IF($A34="Annual Leave",8,0),0)</f>
        <v/>
      </c>
      <c r="T34" s="35" t="n"/>
      <c r="U34" s="144">
        <f>MAX(0,40-Y34)</f>
        <v/>
      </c>
      <c r="V34" s="351">
        <f>IF(OR($C34="",$D34=""),0,
 IF(OR($A34="Holiday",$A35="Holiday"),0,
 IF(AND(NOT(OR($A34="Annual Leave",$A35="Annual Leave")),$A34="Off day"),0,
  IF($I34+$I35&gt;=8,IF($I34&gt;=8,8,$I34),$I34)
  )))</f>
        <v/>
      </c>
      <c r="W34" s="351">
        <f>MAX(0,V34-U34)</f>
        <v/>
      </c>
      <c r="X34" s="351">
        <f>IF(C34="","",C34-WEEKDAY(C34,1)+1)</f>
        <v/>
      </c>
      <c r="Y34" s="351">
        <f>SUMPRODUCT(($X$14:$X33=X34)*(($V$14:$V33)+($O$14:$O33)))+IF(X34=X14,$L$11,0)</f>
        <v/>
      </c>
      <c r="Z34" s="351" t="n"/>
      <c r="AA34" s="351" t="n"/>
      <c r="AB34" s="351" t="n"/>
      <c r="AC34" s="351" t="n"/>
      <c r="AD34" s="351" t="n"/>
      <c r="AE34" s="351" t="n"/>
      <c r="AF34" s="351" t="n"/>
    </row>
    <row r="35" ht="24" customHeight="1" s="348" thickBot="1">
      <c r="A35" s="159" t="inlineStr">
        <is>
          <t>On Day</t>
        </is>
      </c>
      <c r="B35" s="192" t="n"/>
      <c r="C35" s="93">
        <f>C34</f>
        <v/>
      </c>
      <c r="D35" s="36" t="n"/>
      <c r="E35" s="163">
        <f>IF(D35="", "",
 IF(D35=TIME(0,0,0), 0,
 IF(AND(D35&gt;=TIME(0,0,1), D35&lt;=TIME(2,0,0)), TIME(7,0,0),
 IF(AND(D35&gt;=TIME(6,0,0), D35&lt;=TIME(8,0,0)), TIME(12,0,0),
 IF(AND(D35&gt;TIME(8,0,0), D35&lt;=TIME(13,59,0)), TIME(15,0,0),
 IF(AND(D35&gt;=TIME(14,0,0), D35&lt;=TIME(17,59,0)), TIME(21,0,0),
 IF(AND(D35&gt;=TIME(18,0,0), D35&lt;=TIME(21,59,0)), TIME(0,0,0),
 IF(AND(D35&gt;=TIME(22,0,0), D35&lt;=TIME(23,59,59)), TIME(7,0,0), ""))))))))</f>
        <v/>
      </c>
      <c r="F35" s="164" t="n"/>
      <c r="G35" s="163">
        <f>IF(AND(D35&gt;=TIME(6,0,0),D35&lt;=TIME(8,0,0)),E35,"")</f>
        <v/>
      </c>
      <c r="H35" s="36" t="n"/>
      <c r="I35" s="37">
        <f>ROUND(IF(OR(D35="",E35="",E35=0),0,IF(H35="",MOD(E35-D35,1)*24,MOD(H35-D35,1)*24)),2)</f>
        <v/>
      </c>
      <c r="J35" s="162" t="n"/>
      <c r="K35" s="282" t="n"/>
      <c r="L35" s="183" t="n"/>
      <c r="M35" s="283">
        <f>MAX(0,V35-W35)</f>
        <v/>
      </c>
      <c r="N35" s="38">
        <f>(IF(OR($C35="",$D35=""),0,
 IF(OR($A34="Holiday",$A35="Holiday"),
    IF(ISNUMBER(MATCH(TRIM($B35),{"Phagwah","Good Friday","Easter Monday","Labour Day","Christmas","Eid ul Azha","Romans-2","Globe-12","Neptune P1"},0)),0,$I35),
 IF(AND(NOT(OR($A34="Annual Leave",$A35="Annual Leave")),$A35="Off day"),$I35,
  MAX(0,$I35-$V35)
  ))))+W35</f>
        <v/>
      </c>
      <c r="O35" s="38">
        <f>IF(AND(OR($A34="Holiday",$A35="Holiday"),
        ISNUMBER(MATCH(TRIM($B35),{"Phagwah","Good Friday","Easter Monday","Labour Day","Christmas","Eid ul Azha","Romans-2","Globe-12","Neptune P1"},0))),
   $I35,0)</f>
        <v/>
      </c>
      <c r="P35" s="38">
        <f>IF(OR($O$7="Canteen",$O$7="Head Office"),0,IF($I35&lt;=0,0,IF(AND($I34&lt;=0,OR(TRIM($J35)="Hebrews",TRIM($J35)="Romans",TRIM($J35)="Romans-2",TRIM($J35)="Globe",TRIM($J35)="Globe-12",TRIM($J35)="Neptune P1")),1,0)))</f>
        <v/>
      </c>
      <c r="Q35" s="39" t="n"/>
      <c r="R35" s="38">
        <f>IF(OR($O$7="Canteen",$O$7="Head Office"),0,IF(
  AND(
    SUMIFS(I:I, C:C, C35) &gt;= 8,
    COUNTIFS(C$14:C35, C35)=1,
    OR(
      TEXT(D35,"hh:mm:ss")="07:00:00",
      TEXT(D35,"hh:mm:ss")="15:00:00",
      TEXT(D35,"hh:mm:ss")="23:00:00",
      TEXT(D36,"hh:mm:ss")="07:00:00",
      TEXT(D36,"hh:mm:ss")="15:00:00",
      TEXT(D36,"hh:mm:ss")="23:00:00"
    )
  ),
  1,
  0
))</f>
        <v/>
      </c>
      <c r="S35" s="38">
        <f>IF(OR($A34="Annual Leave",$A35="Annual Leave"),IF(AND($A34&lt;&gt;"Annual Leave",$A35="Annual Leave"),8,0),0)</f>
        <v/>
      </c>
      <c r="T35" s="40" t="n"/>
      <c r="U35" s="144">
        <f>MAX(0,40-Y35)</f>
        <v/>
      </c>
      <c r="V35" s="351">
        <f>IF(OR($C35="",$D35=""),0,
 IF(OR($A34="Holiday",$A35="Holiday"),0,
 IF(AND(NOT(OR($A34="Annual Leave",$A35="Annual Leave")),$A35="Off day"),0,
  IF($I34+$I35&gt;=8,IF($I34&gt;=8,0,8-$I34),$I35)
  )))</f>
        <v/>
      </c>
      <c r="W35" s="351">
        <f>MAX(0,V35-U35)</f>
        <v/>
      </c>
      <c r="X35" s="351">
        <f>IF(C35="","",C35-WEEKDAY(C35,1)+1)</f>
        <v/>
      </c>
      <c r="Y35" s="351">
        <f>SUMPRODUCT(($X$14:$X34=X35)*(($V$14:$V34)+($O$14:$O34)))+IF(X35=X14,$L$11,0)</f>
        <v/>
      </c>
      <c r="Z35" s="351" t="n"/>
      <c r="AA35" s="351" t="n"/>
      <c r="AB35" s="351" t="n"/>
      <c r="AC35" s="351" t="n"/>
      <c r="AD35" s="351" t="n"/>
      <c r="AE35" s="351" t="n"/>
      <c r="AF35" s="351" t="n"/>
    </row>
    <row r="36" ht="24" customHeight="1" s="348" thickBot="1">
      <c r="A36" s="154" t="inlineStr">
        <is>
          <t>On Day</t>
        </is>
      </c>
      <c r="B36" s="193" t="n"/>
      <c r="C36" s="90">
        <f>C34+1</f>
        <v/>
      </c>
      <c r="D36" s="8" t="n"/>
      <c r="E36" s="155">
        <f>IF(D36="", "",
 IF(D36=TIME(0,0,0), 0,
 IF(AND(D36&gt;=TIME(0,0,1), D36&lt;=TIME(2,0,0)), TIME(7,0,0),
 IF(AND(D36&gt;=TIME(6,0,0), D36&lt;=TIME(8,0,0)), TIME(12,0,0),
 IF(AND(D36&gt;TIME(8,0,0), D36&lt;=TIME(13,59,0)), TIME(15,0,0),
 IF(AND(D36&gt;=TIME(14,0,0), D36&lt;=TIME(17,59,0)), TIME(21,0,0),
 IF(AND(D36&gt;=TIME(18,0,0), D36&lt;=TIME(21,59,0)), TIME(0,0,0),
 IF(AND(D36&gt;=TIME(22,0,0), D36&lt;=TIME(23,59,59)), TIME(7,0,0), ""))))))))</f>
        <v/>
      </c>
      <c r="F36" s="156" t="n"/>
      <c r="G36" s="155">
        <f>IF(AND(D36&gt;=TIME(6,0,0),D36&lt;=TIME(8,0,0)),E36,"")</f>
        <v/>
      </c>
      <c r="H36" s="8" t="n"/>
      <c r="I36" s="30">
        <f>ROUND(IF(OR(D36="",E36="",E36=0),0,IF(H36="",MOD(E36-D36,1)*24,MOD(H36-D36,1)*24)),2)</f>
        <v/>
      </c>
      <c r="J36" s="157" t="n"/>
      <c r="K36" s="274" t="n"/>
      <c r="L36" s="189" t="n"/>
      <c r="M36" s="275">
        <f>MAX(0,V36-W36)</f>
        <v/>
      </c>
      <c r="N36" s="9">
        <f>(IF(OR($C36="",$D36=""),0,
 IF(OR($A36="Holiday",$A37="Holiday"),
    IF(ISNUMBER(MATCH(TRIM($B36),{"Phagwah","Good Friday","Easter Monday","Labour Day","Christmas","Eid ul Azha","Romans-2","Globe-12","Neptune P1"},0)),0,$I36),
 IF(AND(NOT(OR($A36="Annual Leave",$A37="Annual Leave")),$A36="Off day"),$I36,
  MAX(0,$I36-$V36)
  ))))+W36</f>
        <v/>
      </c>
      <c r="O36" s="9">
        <f>IF(AND(OR($A36="Holiday",$A37="Holiday"),
        ISNUMBER(MATCH(TRIM($B36),{"Phagwah","Good Friday","Easter Monday","Labour Day","Christmas","Eid ul Azha","Romans-2","Globe-12","Neptune P1"},0))),
   $I36,0)</f>
        <v/>
      </c>
      <c r="P36" s="9">
        <f>IF(OR($O$7="Canteen",$O$7="Head Office"),0,IF($I36&lt;=0,0,IF(OR(OR(TRIM($J36)="Hebrews",TRIM($J36)="Romans",TRIM($J36)="Romans-2",TRIM($J36)="Globe",TRIM($J36)="Globe-12",TRIM($J36)="Neptune P1"),AND($I37&gt;0,OR(TRIM($J37)="Hebrews",TRIM($J37)="Romans",TRIM($J37)="Romans-2",TRIM($J37)="Globe",TRIM($J37)="Globe-12",TRIM($J37)="Neptune P1"))),1,0)))</f>
        <v/>
      </c>
      <c r="Q36" s="10" t="n"/>
      <c r="R36" s="9">
        <f>IF(OR($O$7="Canteen",$O$7="Head Office"),0,IF(
  AND(
    SUMIFS(I:I, C:C, C36) &gt;= 8,
    COUNTIFS(C$14:C36, C36)=1,
    OR(
      TEXT(D36,"hh:mm:ss")="07:00:00",
      TEXT(D36,"hh:mm:ss")="15:00:00",
      TEXT(D36,"hh:mm:ss")="23:00:00",
      TEXT(D37,"hh:mm:ss")="07:00:00",
      TEXT(D37,"hh:mm:ss")="15:00:00",
      TEXT(D37,"hh:mm:ss")="23:00:00"
    )
  ),
  1,
  0
))</f>
        <v/>
      </c>
      <c r="S36" s="9">
        <f>IF(OR($A36="Annual Leave",$A37="Annual Leave"),IF($A36="Annual Leave",8,0),0)</f>
        <v/>
      </c>
      <c r="T36" s="91" t="n"/>
      <c r="U36" s="144">
        <f>MAX(0,40-Y36)</f>
        <v/>
      </c>
      <c r="V36" s="351">
        <f>IF(OR($C36="",$D36=""),0,
 IF(OR($A36="Holiday",$A37="Holiday"),0,
 IF(AND(NOT(OR($A36="Annual Leave",$A37="Annual Leave")),$A36="Off day"),0,
  IF($I36+$I37&gt;=8,IF($I36&gt;=8,8,$I36),$I36)
  )))</f>
        <v/>
      </c>
      <c r="W36" s="351">
        <f>MAX(0,V36-U36)</f>
        <v/>
      </c>
      <c r="X36" s="351">
        <f>IF(C36="","",C36-WEEKDAY(C36,1)+1)</f>
        <v/>
      </c>
      <c r="Y36" s="351">
        <f>SUMPRODUCT(($X$14:$X35=X36)*(($V$14:$V35)+($O$14:$O35)))+IF(X36=X14,$L$11,0)</f>
        <v/>
      </c>
      <c r="Z36" s="351" t="n"/>
      <c r="AA36" s="351" t="n"/>
      <c r="AB36" s="351" t="n"/>
      <c r="AC36" s="351" t="n"/>
      <c r="AD36" s="351" t="n"/>
      <c r="AE36" s="351" t="n"/>
      <c r="AF36" s="351" t="n"/>
    </row>
    <row r="37" ht="24" customHeight="1" s="348" thickBot="1">
      <c r="A37" s="154" t="inlineStr">
        <is>
          <t>On Day</t>
        </is>
      </c>
      <c r="B37" s="305" t="n"/>
      <c r="C37" s="90">
        <f>C36</f>
        <v/>
      </c>
      <c r="D37" s="276" t="n"/>
      <c r="E37" s="277">
        <f>IF(D37="", "",
 IF(D37=TIME(0,0,0), 0,
 IF(AND(D37&gt;=TIME(0,0,1), D37&lt;=TIME(2,0,0)), TIME(7,0,0),
 IF(AND(D37&gt;=TIME(6,0,0), D37&lt;=TIME(8,0,0)), TIME(12,0,0),
 IF(AND(D37&gt;TIME(8,0,0), D37&lt;=TIME(13,59,0)), TIME(15,0,0),
 IF(AND(D37&gt;=TIME(14,0,0), D37&lt;=TIME(17,59,0)), TIME(21,0,0),
 IF(AND(D37&gt;=TIME(18,0,0), D37&lt;=TIME(21,59,0)), TIME(0,0,0),
 IF(AND(D37&gt;=TIME(22,0,0), D37&lt;=TIME(23,59,59)), TIME(7,0,0), ""))))))))</f>
        <v/>
      </c>
      <c r="F37" s="156" t="n"/>
      <c r="G37" s="277">
        <f>IF(AND(D37&gt;=TIME(6,0,0),D37&lt;=TIME(8,0,0)),E37,"")</f>
        <v/>
      </c>
      <c r="H37" s="276" t="n"/>
      <c r="I37" s="30">
        <f>ROUND(IF(OR(D37="",E37="",E37=0),0,IF(H37="",MOD(E37-D37,1)*24,MOD(H37-D37,1)*24)),2)</f>
        <v/>
      </c>
      <c r="J37" s="158" t="n"/>
      <c r="K37" s="274" t="n"/>
      <c r="L37" s="189" t="n"/>
      <c r="M37" s="275">
        <f>MAX(0,V37-W37)</f>
        <v/>
      </c>
      <c r="N37" s="278">
        <f>(IF(OR($C37="",$D37=""),0,
 IF(OR($A36="Holiday",$A37="Holiday"),
    IF(ISNUMBER(MATCH(TRIM($B37),{"Phagwah","Good Friday","Easter Monday","Labour Day","Christmas","Eid ul Azha","Romans-2","Globe-12","Neptune P1"},0)),0,$I37),
 IF(AND(NOT(OR($A36="Annual Leave",$A37="Annual Leave")),$A37="Off day"),$I37,
  MAX(0,$I37-$V37)
  ))))+W37</f>
        <v/>
      </c>
      <c r="O37" s="278">
        <f>IF(AND(OR($A36="Holiday",$A37="Holiday"),
        ISNUMBER(MATCH(TRIM($B37),{"Phagwah","Good Friday","Easter Monday","Labour Day","Christmas","Eid ul Azha","Romans-2","Globe-12","Neptune P1"},0))),
   $I37,0)</f>
        <v/>
      </c>
      <c r="P37" s="278">
        <f>IF(OR($O$7="Canteen",$O$7="Head Office"),0,IF($I37&lt;=0,0,IF(AND($I36&lt;=0,OR(TRIM($J37)="Hebrews",TRIM($J37)="Romans",TRIM($J37)="Romans-2",TRIM($J37)="Globe",TRIM($J37)="Globe-12",TRIM($J37)="Neptune P1")),1,0)))</f>
        <v/>
      </c>
      <c r="Q37" s="279" t="n"/>
      <c r="R37" s="278">
        <f>IF(OR($O$7="Canteen",$O$7="Head Office"),0,IF(
  AND(
    SUMIFS(I:I, C:C, C37) &gt;= 8,
    COUNTIFS(C$14:C37, C37)=1,
    OR(
      TEXT(D37,"hh:mm:ss")="07:00:00",
      TEXT(D37,"hh:mm:ss")="15:00:00",
      TEXT(D37,"hh:mm:ss")="23:00:00",
      TEXT(D38,"hh:mm:ss")="07:00:00",
      TEXT(D38,"hh:mm:ss")="15:00:00",
      TEXT(D38,"hh:mm:ss")="23:00:00"
    )
  ),
  1,
  0
))</f>
        <v/>
      </c>
      <c r="S37" s="278">
        <f>IF(OR($A36="Annual Leave",$A37="Annual Leave"),IF(AND($A36&lt;&gt;"Annual Leave",$A37="Annual Leave"),8,0),0)</f>
        <v/>
      </c>
      <c r="T37" s="280" t="n"/>
      <c r="U37" s="144">
        <f>MAX(0,40-Y37)</f>
        <v/>
      </c>
      <c r="V37" s="351">
        <f>IF(OR($C37="",$D37=""),0,
 IF(OR($A36="Holiday",$A37="Holiday"),0,
 IF(AND(NOT(OR($A36="Annual Leave",$A37="Annual Leave")),$A37="Off day"),0,
  IF($I36+$I37&gt;=8,IF($I36&gt;=8,0,8-$I36),$I37)
  )))</f>
        <v/>
      </c>
      <c r="W37" s="351">
        <f>MAX(0,V37-U37)</f>
        <v/>
      </c>
      <c r="X37" s="351">
        <f>IF(C37="","",C37-WEEKDAY(C37,1)+1)</f>
        <v/>
      </c>
      <c r="Y37" s="351">
        <f>SUMPRODUCT(($X$14:$X36=X37)*(($V$14:$V36)+($O$14:$O36)))+IF(X37=X14,$L$11,0)</f>
        <v/>
      </c>
      <c r="Z37" s="351" t="n"/>
      <c r="AA37" s="351" t="n"/>
      <c r="AB37" s="351" t="n"/>
      <c r="AC37" s="351" t="n"/>
      <c r="AD37" s="351" t="n"/>
      <c r="AE37" s="351" t="n"/>
      <c r="AF37" s="351" t="n"/>
    </row>
    <row r="38" ht="24" customHeight="1" s="348" thickBot="1">
      <c r="A38" s="194" t="inlineStr">
        <is>
          <t>On Day</t>
        </is>
      </c>
      <c r="B38" s="195" t="n"/>
      <c r="C38" s="103">
        <f>C36+1</f>
        <v/>
      </c>
      <c r="D38" s="64" t="n"/>
      <c r="E38" s="196">
        <f>IF(D38="", "",
 IF(D38=TIME(0,0,0), 0,
 IF(AND(D38&gt;=TIME(0,0,1), D38&lt;=TIME(2,0,0)), TIME(7,0,0),
 IF(AND(D38&gt;=TIME(6,0,0), D38&lt;=TIME(8,0,0)), TIME(12,0,0),
 IF(AND(D38&gt;TIME(8,0,0), D38&lt;=TIME(13,59,0)), TIME(15,0,0),
 IF(AND(D38&gt;=TIME(14,0,0), D38&lt;=TIME(17,59,0)), TIME(21,0,0),
 IF(AND(D38&gt;=TIME(18,0,0), D38&lt;=TIME(21,59,0)), TIME(0,0,0),
 IF(AND(D38&gt;=TIME(22,0,0), D38&lt;=TIME(23,59,59)), TIME(7,0,0), ""))))))))</f>
        <v/>
      </c>
      <c r="F38" s="197" t="n"/>
      <c r="G38" s="196">
        <f>IF(AND(D38&gt;=TIME(6,0,0),D38&lt;=TIME(8,0,0)),E38,"")</f>
        <v/>
      </c>
      <c r="H38" s="64" t="n"/>
      <c r="I38" s="65">
        <f>ROUND(IF(OR(D38="",E38="",E38=0),0,IF(H38="",MOD(E38-D38,1)*24,MOD(H38-D38,1)*24)),2)</f>
        <v/>
      </c>
      <c r="J38" s="198" t="n"/>
      <c r="K38" s="306" t="n"/>
      <c r="L38" s="181" t="n"/>
      <c r="M38" s="307">
        <f>MAX(0,V38-W38)</f>
        <v/>
      </c>
      <c r="N38" s="66">
        <f>(IF(OR($C38="",$D38=""),0,
 IF(OR($A38="Holiday",$A39="Holiday"),
    IF(ISNUMBER(MATCH(TRIM($B38),{"Phagwah","Good Friday","Easter Monday","Labour Day","Christmas","Eid ul Azha","Romans-2","Globe-12","Neptune P1"},0)),0,$I38),
 IF(AND(NOT(OR($A38="Annual Leave",$A39="Annual Leave")),$A38="Off day"),$I38,
  MAX(0,$I38-$V38)
  ))))+W38</f>
        <v/>
      </c>
      <c r="O38" s="66">
        <f>IF(AND(OR($A38="Holiday",$A39="Holiday"),
        ISNUMBER(MATCH(TRIM($B38),{"Phagwah","Good Friday","Easter Monday","Labour Day","Christmas","Eid ul Azha","Romans-2","Globe-12","Neptune P1"},0))),
   $I38,0)</f>
        <v/>
      </c>
      <c r="P38" s="66">
        <f>IF(OR($O$7="Canteen",$O$7="Head Office"),0,IF($I38&lt;=0,0,IF(OR(OR(TRIM($J38)="Hebrews",TRIM($J38)="Romans",TRIM($J38)="Romans-2",TRIM($J38)="Globe",TRIM($J38)="Globe-12",TRIM($J38)="Neptune P1"),AND($I39&gt;0,OR(TRIM($J39)="Hebrews",TRIM($J39)="Romans",TRIM($J39)="Romans-2",TRIM($J39)="Globe",TRIM($J39)="Globe-12",TRIM($J39)="Neptune P1"))),1,0)))</f>
        <v/>
      </c>
      <c r="Q38" s="67" t="n"/>
      <c r="R38" s="66">
        <f>IF(OR($O$7="Canteen",$O$7="Head Office"),0,IF(
  AND(
    SUMIFS(I:I, C:C, C38) &gt;= 8,
    COUNTIFS(C$14:C38, C38)=1,
    OR(
      TEXT(D38,"hh:mm:ss")="07:00:00",
      TEXT(D38,"hh:mm:ss")="15:00:00",
      TEXT(D38,"hh:mm:ss")="23:00:00",
      TEXT(D39,"hh:mm:ss")="07:00:00",
      TEXT(D39,"hh:mm:ss")="15:00:00",
      TEXT(D39,"hh:mm:ss")="23:00:00"
    )
  ),
  1,
  0
))</f>
        <v/>
      </c>
      <c r="S38" s="66">
        <f>IF(OR($A38="Annual Leave",$A39="Annual Leave"),IF($A38="Annual Leave",8,0),0)</f>
        <v/>
      </c>
      <c r="T38" s="68" t="n"/>
      <c r="U38" s="144">
        <f>MAX(0,40-Y38)</f>
        <v/>
      </c>
      <c r="V38" s="351">
        <f>IF(OR($C38="",$D38=""),0,
 IF(OR($A38="Holiday",$A39="Holiday"),0,
 IF(AND(NOT(OR($A38="Annual Leave",$A39="Annual Leave")),$A38="Off day"),0,
  IF($I38+$I39&gt;=8,IF($I38&gt;=8,8,$I38),$I38)
  )))</f>
        <v/>
      </c>
      <c r="W38" s="351">
        <f>MAX(0,V38-U38)</f>
        <v/>
      </c>
      <c r="X38" s="351">
        <f>IF(C38="","",C38-WEEKDAY(C38,1)+1)</f>
        <v/>
      </c>
      <c r="Y38" s="351">
        <f>SUMPRODUCT(($X$14:$X37=X38)*(($V$14:$V37)+($O$14:$O37)))+IF(X38=X14,$L$11,0)</f>
        <v/>
      </c>
      <c r="Z38" s="351" t="n"/>
      <c r="AA38" s="351" t="n"/>
      <c r="AB38" s="351" t="n"/>
      <c r="AC38" s="351" t="n"/>
      <c r="AD38" s="351" t="n"/>
      <c r="AE38" s="351" t="n"/>
      <c r="AF38" s="351" t="n"/>
    </row>
    <row r="39" ht="24" customHeight="1" s="348" thickBot="1">
      <c r="A39" s="194" t="inlineStr">
        <is>
          <t>On Day</t>
        </is>
      </c>
      <c r="B39" s="199" t="n"/>
      <c r="C39" s="104">
        <f>C38</f>
        <v/>
      </c>
      <c r="D39" s="69" t="n"/>
      <c r="E39" s="200">
        <f>IF(D39="", "",
 IF(D39=TIME(0,0,0), 0,
 IF(AND(D39&gt;=TIME(0,0,1), D39&lt;=TIME(2,0,0)), TIME(7,0,0),
 IF(AND(D39&gt;=TIME(6,0,0), D39&lt;=TIME(8,0,0)), TIME(12,0,0),
 IF(AND(D39&gt;TIME(8,0,0), D39&lt;=TIME(13,59,0)), TIME(15,0,0),
 IF(AND(D39&gt;=TIME(14,0,0), D39&lt;=TIME(17,59,0)), TIME(21,0,0),
 IF(AND(D39&gt;=TIME(18,0,0), D39&lt;=TIME(21,59,0)), TIME(0,0,0),
 IF(AND(D39&gt;=TIME(22,0,0), D39&lt;=TIME(23,59,59)), TIME(7,0,0), ""))))))))</f>
        <v/>
      </c>
      <c r="F39" s="201" t="n"/>
      <c r="G39" s="200">
        <f>IF(AND(D39&gt;=TIME(6,0,0),D39&lt;=TIME(8,0,0)),E39,"")</f>
        <v/>
      </c>
      <c r="H39" s="69" t="n"/>
      <c r="I39" s="70">
        <f>ROUND(IF(OR(D39="",E39="",E39=0),0,IF(H39="",MOD(E39-D39,1)*24,MOD(H39-D39,1)*24)),2)</f>
        <v/>
      </c>
      <c r="J39" s="198" t="n"/>
      <c r="K39" s="306" t="n"/>
      <c r="L39" s="183" t="n"/>
      <c r="M39" s="307">
        <f>MAX(0,V39-W39)</f>
        <v/>
      </c>
      <c r="N39" s="71">
        <f>(IF(OR($C39="",$D39=""),0,
 IF(OR($A38="Holiday",$A39="Holiday"),
    IF(ISNUMBER(MATCH(TRIM($B39),{"Phagwah","Good Friday","Easter Monday","Labour Day","Christmas","Eid ul Azha","Romans-2","Globe-12","Neptune P1"},0)),0,$I39),
 IF(AND(NOT(OR($A38="Annual Leave",$A39="Annual Leave")),$A39="Off day"),$I39,
  MAX(0,$I39-$V39)
  ))))+W39</f>
        <v/>
      </c>
      <c r="O39" s="71">
        <f>IF(AND(OR($A38="Holiday",$A39="Holiday"),
        ISNUMBER(MATCH(TRIM($B39),{"Phagwah","Good Friday","Easter Monday","Labour Day","Christmas","Eid ul Azha","Romans-2","Globe-12","Neptune P1"},0))),
   $I39,0)</f>
        <v/>
      </c>
      <c r="P39" s="71">
        <f>IF(OR($O$7="Canteen",$O$7="Head Office"),0,IF($I39&lt;=0,0,IF(AND($I38&lt;=0,OR(TRIM($J39)="Hebrews",TRIM($J39)="Romans",TRIM($J39)="Romans-2",TRIM($J39)="Globe",TRIM($J39)="Globe-12",TRIM($J39)="Neptune P1")),1,0)))</f>
        <v/>
      </c>
      <c r="Q39" s="72" t="n"/>
      <c r="R39" s="71">
        <f>IF(OR($O$7="Canteen",$O$7="Head Office"),0,IF(
  AND(
    SUMIFS(I:I, C:C, C39) &gt;= 8,
    COUNTIFS(C$14:C39, C39)=1,
    OR(
      TEXT(D39,"hh:mm:ss")="07:00:00",
      TEXT(D39,"hh:mm:ss")="15:00:00",
      TEXT(D39,"hh:mm:ss")="23:00:00",
      TEXT(D40,"hh:mm:ss")="07:00:00",
      TEXT(D40,"hh:mm:ss")="15:00:00",
      TEXT(D40,"hh:mm:ss")="23:00:00"
    )
  ),
  1,
  0
))</f>
        <v/>
      </c>
      <c r="S39" s="71">
        <f>IF(OR($A38="Annual Leave",$A39="Annual Leave"),IF(AND($A38&lt;&gt;"Annual Leave",$A39="Annual Leave"),8,0),0)</f>
        <v/>
      </c>
      <c r="T39" s="73" t="n"/>
      <c r="U39" s="144">
        <f>MAX(0,40-Y39)</f>
        <v/>
      </c>
      <c r="V39" s="351">
        <f>IF(OR($C39="",$D39=""),0,
 IF(OR($A38="Holiday",$A39="Holiday"),0,
 IF(AND(NOT(OR($A38="Annual Leave",$A39="Annual Leave")),$A39="Off day"),0,
  IF($I38+$I39&gt;=8,IF($I38&gt;=8,0,8-$I38),$I39)
  )))</f>
        <v/>
      </c>
      <c r="W39" s="351">
        <f>MAX(0,V39-U39)</f>
        <v/>
      </c>
      <c r="X39" s="351">
        <f>IF(C39="","",C39-WEEKDAY(C39,1)+1)</f>
        <v/>
      </c>
      <c r="Y39" s="351">
        <f>SUMPRODUCT(($X$14:$X38=X39)*(($V$14:$V38)+($O$14:$O38)))+IF(X39=X14,$L$11,0)</f>
        <v/>
      </c>
      <c r="Z39" s="351" t="n"/>
      <c r="AA39" s="351" t="n"/>
      <c r="AB39" s="351" t="n"/>
      <c r="AC39" s="351" t="n"/>
      <c r="AD39" s="351" t="n"/>
      <c r="AE39" s="351" t="n"/>
      <c r="AF39" s="351" t="n"/>
    </row>
    <row r="40" ht="24" customHeight="1" s="348" thickBot="1">
      <c r="A40" s="202" t="inlineStr">
        <is>
          <t>On Day</t>
        </is>
      </c>
      <c r="B40" s="203" t="n"/>
      <c r="C40" s="105">
        <f>C38+1</f>
        <v/>
      </c>
      <c r="D40" s="74" t="n"/>
      <c r="E40" s="204">
        <f>IF(D40="", "",
 IF(D40=TIME(0,0,0), 0,
 IF(AND(D40&gt;=TIME(0,0,1), D40&lt;=TIME(2,0,0)), TIME(7,0,0),
 IF(AND(D40&gt;=TIME(6,0,0), D40&lt;=TIME(8,0,0)), TIME(12,0,0),
 IF(AND(D40&gt;TIME(8,0,0), D40&lt;=TIME(13,59,0)), TIME(15,0,0),
 IF(AND(D40&gt;=TIME(14,0,0), D40&lt;=TIME(17,59,0)), TIME(21,0,0),
 IF(AND(D40&gt;=TIME(18,0,0), D40&lt;=TIME(21,59,0)), TIME(0,0,0),
 IF(AND(D40&gt;=TIME(22,0,0), D40&lt;=TIME(23,59,59)), TIME(7,0,0), ""))))))))</f>
        <v/>
      </c>
      <c r="F40" s="205" t="n"/>
      <c r="G40" s="204">
        <f>IF(AND(D40&gt;=TIME(6,0,0),D40&lt;=TIME(8,0,0)),E40,"")</f>
        <v/>
      </c>
      <c r="H40" s="74" t="n"/>
      <c r="I40" s="106">
        <f>ROUND(IF(OR(D40="",E40="",E40=0),0,IF(H40="",MOD(E40-D40,1)*24,MOD(H40-D40,1)*24)),2)</f>
        <v/>
      </c>
      <c r="J40" s="206" t="n"/>
      <c r="K40" s="308" t="n"/>
      <c r="L40" s="189" t="n"/>
      <c r="M40" s="309">
        <f>MAX(0,V40-W40)</f>
        <v/>
      </c>
      <c r="N40" s="75">
        <f>(IF(OR($C40="",$D40=""),0,
 IF(OR($A40="Holiday",$A41="Holiday"),
    IF(ISNUMBER(MATCH(TRIM($B40),{"Phagwah","Good Friday","Easter Monday","Labour Day","Christmas","Eid ul Azha","Romans-2","Globe-12","Neptune P1"},0)),0,$I40),
 IF(AND(NOT(OR($A40="Annual Leave",$A41="Annual Leave")),$A40="Off day"),$I40,
  MAX(0,$I40-$V40)
  ))))+W40</f>
        <v/>
      </c>
      <c r="O40" s="75">
        <f>IF(AND(OR($A40="Holiday",$A41="Holiday"),
        ISNUMBER(MATCH(TRIM($B40),{"Phagwah","Good Friday","Easter Monday","Labour Day","Christmas","Eid ul Azha","Romans-2","Globe-12","Neptune P1"},0))),
   $I40,0)</f>
        <v/>
      </c>
      <c r="P40" s="75">
        <f>IF(OR($O$7="Canteen",$O$7="Head Office"),0,IF($I40&lt;=0,0,IF(OR(OR(TRIM($J40)="Hebrews",TRIM($J40)="Romans",TRIM($J40)="Romans-2",TRIM($J40)="Globe",TRIM($J40)="Globe-12",TRIM($J40)="Neptune P1"),AND($I41&gt;0,OR(TRIM($J41)="Hebrews",TRIM($J41)="Romans",TRIM($J41)="Romans-2",TRIM($J41)="Globe",TRIM($J41)="Globe-12",TRIM($J41)="Neptune P1"))),1,0)))</f>
        <v/>
      </c>
      <c r="Q40" s="76" t="n"/>
      <c r="R40" s="75">
        <f>IF(OR($O$7="Canteen",$O$7="Head Office"),0,IF(
  AND(
    SUMIFS(I:I, C:C, C40) &gt;= 8,
    COUNTIFS(C$14:C40, C40)=1,
    OR(
      TEXT(D40,"hh:mm:ss")="07:00:00",
      TEXT(D40,"hh:mm:ss")="15:00:00",
      TEXT(D40,"hh:mm:ss")="23:00:00",
      TEXT(D41,"hh:mm:ss")="07:00:00",
      TEXT(D41,"hh:mm:ss")="15:00:00",
      TEXT(D41,"hh:mm:ss")="23:00:00"
    )
  ),
  1,
  0
))</f>
        <v/>
      </c>
      <c r="S40" s="75">
        <f>IF(OR($A40="Annual Leave",$A41="Annual Leave"),IF($A40="Annual Leave",8,0),0)</f>
        <v/>
      </c>
      <c r="T40" s="107" t="n"/>
      <c r="U40" s="144">
        <f>MAX(0,40-Y40)</f>
        <v/>
      </c>
      <c r="V40" s="351">
        <f>IF(OR($C40="",$D40=""),0,
 IF(OR($A40="Holiday",$A41="Holiday"),0,
 IF(AND(NOT(OR($A40="Annual Leave",$A41="Annual Leave")),$A40="Off day"),0,
  IF($I40+$I41&gt;=8,IF($I40&gt;=8,8,$I40),$I40)
  )))</f>
        <v/>
      </c>
      <c r="W40" s="351">
        <f>MAX(0,V40-U40)</f>
        <v/>
      </c>
      <c r="X40" s="351">
        <f>IF(C40="","",C40-WEEKDAY(C40,1)+1)</f>
        <v/>
      </c>
      <c r="Y40" s="351">
        <f>SUMPRODUCT(($X$14:$X39=X40)*(($V$14:$V39)+($O$14:$O39)))+IF(X40=X14,$L$11,0)</f>
        <v/>
      </c>
      <c r="Z40" s="351" t="n"/>
      <c r="AA40" s="351" t="n"/>
      <c r="AB40" s="351" t="n"/>
      <c r="AC40" s="351" t="n"/>
      <c r="AD40" s="351" t="n"/>
      <c r="AE40" s="351" t="n"/>
      <c r="AF40" s="351" t="n"/>
    </row>
    <row r="41" ht="24" customHeight="1" s="348" thickBot="1">
      <c r="A41" s="202" t="inlineStr">
        <is>
          <t>On Day</t>
        </is>
      </c>
      <c r="B41" s="310" t="n"/>
      <c r="C41" s="105">
        <f>C40</f>
        <v/>
      </c>
      <c r="D41" s="311" t="n"/>
      <c r="E41" s="312">
        <f>IF(D41="", "",
 IF(D41=TIME(0,0,0), 0,
 IF(AND(D41&gt;=TIME(0,0,1), D41&lt;=TIME(2,0,0)), TIME(7,0,0),
 IF(AND(D41&gt;=TIME(6,0,0), D41&lt;=TIME(8,0,0)), TIME(12,0,0),
 IF(AND(D41&gt;TIME(8,0,0), D41&lt;=TIME(13,59,0)), TIME(15,0,0),
 IF(AND(D41&gt;=TIME(14,0,0), D41&lt;=TIME(17,59,0)), TIME(21,0,0),
 IF(AND(D41&gt;=TIME(18,0,0), D41&lt;=TIME(21,59,0)), TIME(0,0,0),
 IF(AND(D41&gt;=TIME(22,0,0), D41&lt;=TIME(23,59,59)), TIME(7,0,0), ""))))))))</f>
        <v/>
      </c>
      <c r="F41" s="205" t="n"/>
      <c r="G41" s="312">
        <f>IF(AND(D41&gt;=TIME(6,0,0),D41&lt;=TIME(8,0,0)),E41,"")</f>
        <v/>
      </c>
      <c r="H41" s="311" t="n"/>
      <c r="I41" s="106">
        <f>ROUND(IF(OR(D41="",E41="",E41=0),0,IF(H41="",MOD(E41-D41,1)*24,MOD(H41-D41,1)*24)),2)</f>
        <v/>
      </c>
      <c r="J41" s="207" t="n"/>
      <c r="K41" s="308" t="n"/>
      <c r="L41" s="189" t="n"/>
      <c r="M41" s="309">
        <f>MAX(0,V41-W41)</f>
        <v/>
      </c>
      <c r="N41" s="313">
        <f>(IF(OR($C41="",$D41=""),0,
 IF(OR($A40="Holiday",$A41="Holiday"),
    IF(ISNUMBER(MATCH(TRIM($B41),{"Phagwah","Good Friday","Easter Monday","Labour Day","Christmas","Eid ul Azha","Romans-2","Globe-12","Neptune P1"},0)),0,$I41),
 IF(AND(NOT(OR($A40="Annual Leave",$A41="Annual Leave")),$A41="Off day"),$I41,
  MAX(0,$I41-$V41)
  ))))+W41</f>
        <v/>
      </c>
      <c r="O41" s="313">
        <f>IF(AND(OR($A40="Holiday",$A41="Holiday"),
        ISNUMBER(MATCH(TRIM($B41),{"Phagwah","Good Friday","Easter Monday","Labour Day","Christmas","Eid ul Azha","Romans-2","Globe-12","Neptune P1"},0))),
   $I41,0)</f>
        <v/>
      </c>
      <c r="P41" s="313">
        <f>IF(OR($O$7="Canteen",$O$7="Head Office"),0,IF($I41&lt;=0,0,IF(AND($I40&lt;=0,OR(TRIM($J41)="Hebrews",TRIM($J41)="Romans",TRIM($J41)="Romans-2",TRIM($J41)="Globe",TRIM($J41)="Globe-12",TRIM($J41)="Neptune P1")),1,0)))</f>
        <v/>
      </c>
      <c r="Q41" s="314" t="n"/>
      <c r="R41" s="313">
        <f>IF(OR($O$7="Canteen",$O$7="Head Office"),0,IF(
  AND(
    SUMIFS(I:I, C:C, C41) &gt;= 8,
    COUNTIFS(C$14:C41, C41)=1,
    OR(
      TEXT(D41,"hh:mm:ss")="07:00:00",
      TEXT(D41,"hh:mm:ss")="15:00:00",
      TEXT(D41,"hh:mm:ss")="23:00:00",
      TEXT(D42,"hh:mm:ss")="07:00:00",
      TEXT(D42,"hh:mm:ss")="15:00:00",
      TEXT(D42,"hh:mm:ss")="23:00:00"
    )
  ),
  1,
  0
))</f>
        <v/>
      </c>
      <c r="S41" s="313">
        <f>IF(OR($A40="Annual Leave",$A41="Annual Leave"),IF(AND($A40&lt;&gt;"Annual Leave",$A41="Annual Leave"),8,0),0)</f>
        <v/>
      </c>
      <c r="T41" s="315" t="n"/>
      <c r="U41" s="144">
        <f>MAX(0,40-Y41)</f>
        <v/>
      </c>
      <c r="V41" s="351">
        <f>IF(OR($C41="",$D41=""),0,
 IF(OR($A40="Holiday",$A41="Holiday"),0,
 IF(AND(NOT(OR($A40="Annual Leave",$A41="Annual Leave")),$A41="Off day"),0,
  IF($I40+$I41&gt;=8,IF($I40&gt;=8,0,8-$I40),$I41)
  )))</f>
        <v/>
      </c>
      <c r="W41" s="351">
        <f>MAX(0,V41-U41)</f>
        <v/>
      </c>
      <c r="X41" s="351">
        <f>IF(C41="","",C41-WEEKDAY(C41,1)+1)</f>
        <v/>
      </c>
      <c r="Y41" s="351">
        <f>SUMPRODUCT(($X$14:$X40=X41)*(($V$14:$V40)+($O$14:$O40)))+IF(X41=X14,$L$11,0)</f>
        <v/>
      </c>
      <c r="Z41" s="351" t="n"/>
      <c r="AA41" s="351" t="n"/>
      <c r="AB41" s="351" t="n"/>
      <c r="AC41" s="351" t="n"/>
      <c r="AD41" s="351" t="n"/>
      <c r="AE41" s="351" t="n"/>
      <c r="AF41" s="351" t="n"/>
    </row>
    <row r="42" ht="24" customHeight="1" s="348" thickBot="1">
      <c r="A42" s="208" t="inlineStr">
        <is>
          <t>On Day</t>
        </is>
      </c>
      <c r="B42" s="209" t="n"/>
      <c r="C42" s="108">
        <f>C40+1</f>
        <v/>
      </c>
      <c r="D42" s="77" t="n"/>
      <c r="E42" s="210">
        <f>IF(D42="", "",
 IF(D42=TIME(0,0,0), 0,
 IF(AND(D42&gt;=TIME(0,0,1), D42&lt;=TIME(2,0,0)), TIME(7,0,0),
 IF(AND(D42&gt;=TIME(6,0,0), D42&lt;=TIME(8,0,0)), TIME(12,0,0),
 IF(AND(D42&gt;TIME(8,0,0), D42&lt;=TIME(13,59,0)), TIME(15,0,0),
 IF(AND(D42&gt;=TIME(14,0,0), D42&lt;=TIME(17,59,0)), TIME(21,0,0),
 IF(AND(D42&gt;=TIME(18,0,0), D42&lt;=TIME(21,59,0)), TIME(0,0,0),
 IF(AND(D42&gt;=TIME(22,0,0), D42&lt;=TIME(23,59,59)), TIME(7,0,0), ""))))))))</f>
        <v/>
      </c>
      <c r="F42" s="211" t="n"/>
      <c r="G42" s="210">
        <f>IF(AND(D42&gt;=TIME(6,0,0),D42&lt;=TIME(8,0,0)),E42,"")</f>
        <v/>
      </c>
      <c r="H42" s="77" t="n"/>
      <c r="I42" s="16">
        <f>ROUND(IF(OR(D42="",E42="",E42=0),0,IF(H42="",MOD(E42-D42,1)*24,MOD(H42-D42,1)*24)),2)</f>
        <v/>
      </c>
      <c r="J42" s="212" t="n"/>
      <c r="K42" s="316" t="n"/>
      <c r="L42" s="181" t="n"/>
      <c r="M42" s="317">
        <f>MAX(0,V42-W42)</f>
        <v/>
      </c>
      <c r="N42" s="17">
        <f>(IF(OR($C42="",$D42=""),0,
 IF(OR($A42="Holiday",$A43="Holiday"),
    IF(ISNUMBER(MATCH(TRIM($B42),{"Phagwah","Good Friday","Easter Monday","Labour Day","Christmas","Eid ul Azha","Romans-2","Globe-12","Neptune P1"},0)),0,$I42),
 IF(AND(NOT(OR($A42="Annual Leave",$A43="Annual Leave")),$A42="Off day"),$I42,
  MAX(0,$I42-$V42)
  ))))+W42</f>
        <v/>
      </c>
      <c r="O42" s="213">
        <f>IF(AND(OR($A42="Holiday",$A43="Holiday"),
        ISNUMBER(MATCH(TRIM($B42),{"Phagwah","Good Friday","Easter Monday","Labour Day","Christmas","Eid ul Azha","Romans-2","Globe-12","Neptune P1"},0))),
   $I42,0)</f>
        <v/>
      </c>
      <c r="P42" s="17">
        <f>IF(OR($O$7="Canteen",$O$7="Head Office"),0,IF($I42&lt;=0,0,IF(OR(OR(TRIM($J42)="Hebrews",TRIM($J42)="Romans",TRIM($J42)="Romans-2",TRIM($J42)="Globe",TRIM($J42)="Globe-12",TRIM($J42)="Neptune P1"),AND($I43&gt;0,OR(TRIM($J43)="Hebrews",TRIM($J43)="Romans",TRIM($J43)="Romans-2",TRIM($J43)="Globe",TRIM($J43)="Globe-12",TRIM($J43)="Neptune P1"))),1,0)))</f>
        <v/>
      </c>
      <c r="Q42" s="78" t="n"/>
      <c r="R42" s="213">
        <f>IF(OR($O$7="Canteen",$O$7="Head Office"),0,IF(
  AND(
    SUMIFS(I:I, C:C, C42) &gt;= 8,
    COUNTIFS(C$14:C42, C42)=1,
    OR(
      TEXT(D42,"hh:mm:ss")="07:00:00",
      TEXT(D42,"hh:mm:ss")="15:00:00",
      TEXT(D42,"hh:mm:ss")="23:00:00",
      TEXT(D43,"hh:mm:ss")="07:00:00",
      TEXT(D43,"hh:mm:ss")="15:00:00",
      TEXT(D43,"hh:mm:ss")="23:00:00"
    )
  ),
  1,
  0
))</f>
        <v/>
      </c>
      <c r="S42" s="213">
        <f>IF(OR($A42="Annual Leave",$A43="Annual Leave"),IF($A42="Annual Leave",8,0),0)</f>
        <v/>
      </c>
      <c r="T42" s="79" t="n"/>
      <c r="U42" s="144">
        <f>MAX(0,40-Y42)</f>
        <v/>
      </c>
      <c r="V42" s="351">
        <f>IF(OR($C42="",$D42=""),0,
 IF(OR($A42="Holiday",$A43="Holiday"),0,
 IF(AND(NOT(OR($A42="Annual Leave",$A43="Annual Leave")),$A42="Off day"),0,
  IF($I42+$I43&gt;=8,IF($I42&gt;=8,8,$I42),$I42)
  )))</f>
        <v/>
      </c>
      <c r="W42" s="351">
        <f>MAX(0,V42-U42)</f>
        <v/>
      </c>
      <c r="X42" s="351">
        <f>IF(C42="","",C42-WEEKDAY(C42,1)+1)</f>
        <v/>
      </c>
      <c r="Y42" s="351">
        <f>SUMPRODUCT(($X$14:$X41=X42)*(($V$14:$V41)+($O$14:$O41)))+IF(X42=X14,$L$11,0)</f>
        <v/>
      </c>
      <c r="Z42" s="351" t="n"/>
      <c r="AA42" s="351" t="n"/>
      <c r="AB42" s="351" t="n"/>
      <c r="AC42" s="351" t="n"/>
      <c r="AD42" s="351" t="n"/>
      <c r="AE42" s="351" t="n"/>
      <c r="AF42" s="351" t="n"/>
    </row>
    <row r="43" ht="24" customHeight="1" s="348" thickBot="1">
      <c r="A43" s="208" t="inlineStr">
        <is>
          <t>On Day</t>
        </is>
      </c>
      <c r="B43" s="214" t="n"/>
      <c r="C43" s="109">
        <f>C42</f>
        <v/>
      </c>
      <c r="D43" s="18" t="n"/>
      <c r="E43" s="215">
        <f>IF(D43="", "",
 IF(D43=TIME(0,0,0), 0,
 IF(AND(D43&gt;=TIME(0,0,1), D43&lt;=TIME(2,0,0)), TIME(7,0,0),
 IF(AND(D43&gt;=TIME(6,0,0), D43&lt;=TIME(8,0,0)), TIME(12,0,0),
 IF(AND(D43&gt;TIME(8,0,0), D43&lt;=TIME(13,59,0)), TIME(15,0,0),
 IF(AND(D43&gt;=TIME(14,0,0), D43&lt;=TIME(17,59,0)), TIME(21,0,0),
 IF(AND(D43&gt;=TIME(18,0,0), D43&lt;=TIME(21,59,0)), TIME(0,0,0),
 IF(AND(D43&gt;=TIME(22,0,0), D43&lt;=TIME(23,59,59)), TIME(7,0,0), ""))))))))</f>
        <v/>
      </c>
      <c r="F43" s="216" t="n"/>
      <c r="G43" s="215">
        <f>IF(AND(D43&gt;=TIME(6,0,0),D43&lt;=TIME(8,0,0)),E43,"")</f>
        <v/>
      </c>
      <c r="H43" s="18" t="n"/>
      <c r="I43" s="19">
        <f>ROUND(IF(OR(D43="",E43="",E43=0),0,IF(H43="",MOD(E43-D43,1)*24,MOD(H43-D43,1)*24)),2)</f>
        <v/>
      </c>
      <c r="J43" s="212" t="n"/>
      <c r="K43" s="316" t="n"/>
      <c r="L43" s="183" t="n"/>
      <c r="M43" s="317">
        <f>MAX(0,V43-W43)</f>
        <v/>
      </c>
      <c r="N43" s="20">
        <f>(IF(OR($C43="",$D43=""),0,
 IF(OR($A42="Holiday",$A43="Holiday"),
    IF(ISNUMBER(MATCH(TRIM($B43),{"Phagwah","Good Friday","Easter Monday","Labour Day","Christmas","Eid ul Azha","Romans-2","Globe-12","Neptune P1"},0)),0,$I43),
 IF(AND(NOT(OR($A42="Annual Leave",$A43="Annual Leave")),$A43="Off day"),$I43,
  MAX(0,$I43-$V43)
  ))))+W43</f>
        <v/>
      </c>
      <c r="O43" s="20">
        <f>IF(AND(OR($A42="Holiday",$A43="Holiday"),
        ISNUMBER(MATCH(TRIM($B43),{"Phagwah","Good Friday","Easter Monday","Labour Day","Christmas","Eid ul Azha","Romans-2","Globe-12","Neptune P1"},0))),
   $I43,0)</f>
        <v/>
      </c>
      <c r="P43" s="20">
        <f>IF(OR($O$7="Canteen",$O$7="Head Office"),0,IF($I43&lt;=0,0,IF(AND($I42&lt;=0,OR(TRIM($J43)="Hebrews",TRIM($J43)="Romans",TRIM($J43)="Romans-2",TRIM($J43)="Globe",TRIM($J43)="Globe-12",TRIM($J43)="Neptune P1")),1,0)))</f>
        <v/>
      </c>
      <c r="Q43" s="21" t="n"/>
      <c r="R43" s="20">
        <f>IF(OR($O$7="Canteen",$O$7="Head Office"),0,IF(
  AND(
    SUMIFS(I:I, C:C, C43) &gt;= 8,
    COUNTIFS(C$14:C43, C43)=1,
    OR(
      TEXT(D43,"hh:mm:ss")="07:00:00",
      TEXT(D43,"hh:mm:ss")="15:00:00",
      TEXT(D43,"hh:mm:ss")="23:00:00",
      TEXT(D49,"hh:mm:ss")="07:00:00",
      TEXT(D49,"hh:mm:ss")="15:00:00",
      TEXT(D49,"hh:mm:ss")="23:00:00"
    )
  ),
  1,
  0
))</f>
        <v/>
      </c>
      <c r="S43" s="20">
        <f>IF(OR($A42="Annual Leave",$A43="Annual Leave"),IF(AND($A42&lt;&gt;"Annual Leave",$A43="Annual Leave"),8,0),0)</f>
        <v/>
      </c>
      <c r="T43" s="22" t="n"/>
      <c r="U43" s="144">
        <f>MAX(0,40-Y43)</f>
        <v/>
      </c>
      <c r="V43" s="351">
        <f>IF(OR($C43="",$D43=""),0,
 IF(OR($A42="Holiday",$A43="Holiday"),0,
 IF(AND(NOT(OR($A42="Annual Leave",$A43="Annual Leave")),$A43="Off day"),0,
  IF($I42+$I43&gt;=8,IF($I42&gt;=8,0,8-$I42),$I43)
  )))</f>
        <v/>
      </c>
      <c r="W43" s="351">
        <f>MAX(0,V43-U43)</f>
        <v/>
      </c>
      <c r="X43" s="351">
        <f>IF(C43="","",C43-WEEKDAY(C43,1)+1)</f>
        <v/>
      </c>
      <c r="Y43" s="351">
        <f>SUMPRODUCT(($X$14:$X42=X43)*(($V$14:$V42)+($O$14:$O42)))+IF(X43=X14,$L$11,0)</f>
        <v/>
      </c>
      <c r="Z43" s="351" t="n"/>
      <c r="AA43" s="351" t="n"/>
      <c r="AB43" s="351" t="n"/>
      <c r="AC43" s="351" t="n"/>
      <c r="AD43" s="351" t="n"/>
      <c r="AE43" s="351" t="n"/>
      <c r="AF43" s="351" t="n"/>
    </row>
    <row r="44" ht="24" customHeight="1" s="348" thickBot="1">
      <c r="A44" s="176" t="n"/>
      <c r="B44" s="176" t="n"/>
      <c r="C44" s="217" t="n"/>
      <c r="D44" s="110" t="n"/>
      <c r="E44" s="110" t="n"/>
      <c r="F44" s="218" t="n"/>
      <c r="G44" s="110" t="n"/>
      <c r="H44" s="110" t="n"/>
      <c r="I44" s="219" t="n"/>
      <c r="J44" s="219" t="n"/>
      <c r="K44" s="219" t="n"/>
      <c r="L44" s="219" t="n"/>
      <c r="M44" s="111">
        <f>MAX(0,V44-W44)</f>
        <v/>
      </c>
      <c r="N44" s="112">
        <f>(IF(OR($C44="",$D44=""),0,
 IF(OR($A44="Holiday",$A45="Holiday"),
    IF(ISNUMBER(MATCH(TRIM($B44),{"Phagwah","Good Friday","Easter Monday","Labour Day","Christmas","Eid ul Azha","Romans-2","Globe-12","Neptune P1"},0)),0,$I44),
 IF(AND(NOT(OR($A44="Annual Leave",$A45="Annual Leave")),$A44="Off day"),$I44,
  MAX(0,$I44-$V44)
  ))))+W44</f>
        <v/>
      </c>
      <c r="O44" s="112">
        <f>IF(AND(OR($A44="Holiday",$A45="Holiday"),
        ISNUMBER(MATCH(TRIM($B44),{"Phagwah","Good Friday","Easter Monday","Labour Day","Christmas","Eid ul Azha","Romans-2","Globe-12","Neptune P1"},0))),
   $I44,0)</f>
        <v/>
      </c>
      <c r="P44" s="112">
        <f>IF(OR($O$7="Canteen",$O$7="Head Office"),0,IF($I44&lt;=0,0,IF(OR(OR(TRIM($J44)="Hebrews",TRIM($J44)="Romans",TRIM($J44)="Romans-2",TRIM($J44)="Globe",TRIM($J44)="Globe-12",TRIM($J44)="Neptune P1"),AND($I45&gt;0,OR(TRIM($J45)="Hebrews",TRIM($J45)="Romans",TRIM($J45)="Romans-2",TRIM($J45)="Globe",TRIM($J45)="Globe-12",TRIM($J45)="Neptune P1"))),1,0)))</f>
        <v/>
      </c>
      <c r="Q44" s="113" t="n"/>
      <c r="R44" s="113" t="n"/>
      <c r="S44" s="112">
        <f>IF(OR($A44="Annual Leave",$A45="Annual Leave"),IF($A44="Annual Leave",8,0),0)</f>
        <v/>
      </c>
      <c r="T44" s="114" t="n"/>
      <c r="U44" s="144">
        <f>MAX(0,40-Y44)</f>
        <v/>
      </c>
      <c r="V44" s="351">
        <f>IF(OR($C44="",$D44=""),0,
 IF(OR($A44="Holiday",$A45="Holiday"),0,
 IF(AND(NOT(OR($A44="Annual Leave",$A45="Annual Leave")),$A44="Off day"),0,
  IF($I44+$I45&gt;=8,IF($I44&gt;=8,8,$I44),$I44)
  )))</f>
        <v/>
      </c>
      <c r="W44" s="351">
        <f>MAX(0,V44-U44)</f>
        <v/>
      </c>
      <c r="X44" s="351">
        <f>IF(C44="","",C44-WEEKDAY(C44,1)+1)</f>
        <v/>
      </c>
      <c r="Y44" s="351">
        <f>SUMPRODUCT(($X$14:$X43=X44)*(($V$14:$V43)+($O$14:$O43)))+IF(X44=X14,$L$11,0)</f>
        <v/>
      </c>
      <c r="Z44" s="351" t="n"/>
      <c r="AA44" s="351" t="n"/>
      <c r="AB44" s="351" t="n"/>
      <c r="AC44" s="351" t="n"/>
      <c r="AD44" s="351" t="n"/>
      <c r="AE44" s="351" t="n"/>
      <c r="AF44" s="351" t="n"/>
    </row>
    <row r="45" ht="24" customHeight="1" s="348" thickBot="1">
      <c r="A45" s="154" t="inlineStr">
        <is>
          <t>On Day</t>
        </is>
      </c>
      <c r="B45" s="318" t="n"/>
      <c r="C45" s="115">
        <f>C42+1</f>
        <v/>
      </c>
      <c r="D45" s="319" t="n"/>
      <c r="E45" s="320">
        <f>IF(D45="", "",
 IF(D45=TIME(0,0,0), 0,
 IF(AND(D45&gt;=TIME(0,0,1), D45&lt;=TIME(2,0,0)), TIME(7,0,0),
 IF(AND(D45&gt;=TIME(6,0,0), D45&lt;=TIME(8,0,0)), TIME(12,0,0),
 IF(AND(D45&gt;TIME(8,0,0), D45&lt;=TIME(13,59,0)), TIME(15,0,0),
 IF(AND(D45&gt;=TIME(14,0,0), D45&lt;=TIME(17,59,0)), TIME(21,0,0),
 IF(AND(D45&gt;=TIME(18,0,0), D45&lt;=TIME(21,59,0)), TIME(0,0,0),
 IF(AND(D45&gt;=TIME(22,0,0), D45&lt;=TIME(23,59,59)), TIME(7,0,0), ""))))))))</f>
        <v/>
      </c>
      <c r="F45" s="321" t="n"/>
      <c r="G45" s="320">
        <f>IF(AND(D45&gt;=TIME(6,0,0),D45&lt;=TIME(8,0,0)),E45,"")</f>
        <v/>
      </c>
      <c r="H45" s="319" t="n"/>
      <c r="I45" s="30">
        <f>ROUND(IF(OR(D45="",E45="",E45=0),0,IF(H45="",MOD(E45-D45,1)*24,MOD(H45-D45,1)*24)),2)</f>
        <v/>
      </c>
      <c r="J45" s="220" t="n"/>
      <c r="K45" s="274" t="n"/>
      <c r="L45" s="181" t="n"/>
      <c r="M45" s="275">
        <f>MAX(0,V45-W45)</f>
        <v/>
      </c>
      <c r="N45" s="322">
        <f>(IF(OR($C45="",$D45=""),0,
 IF(OR($A44="Holiday",$A45="Holiday"),
    IF(ISNUMBER(MATCH(TRIM($B45),{"Phagwah","Good Friday","Easter Monday","Labour Day","Christmas","Eid ul Azha","Romans-2","Globe-12","Neptune P1"},0)),0,$I45),
 IF(AND(NOT(OR($A44="Annual Leave",$A45="Annual Leave")),$A45="Off day"),$I45,
  MAX(0,$I45-$V45)
  ))))+W45</f>
        <v/>
      </c>
      <c r="O45" s="322">
        <f>IF(AND(OR($A44="Holiday",$A45="Holiday"),
        ISNUMBER(MATCH(TRIM($B45),{"Phagwah","Good Friday","Easter Monday","Labour Day","Christmas","Eid ul Azha","Romans-2","Globe-12","Neptune P1"},0))),
   $I45,0)</f>
        <v/>
      </c>
      <c r="P45" s="322">
        <f>IF(OR($O$7="Canteen",$O$7="Head Office"),0,IF($I45&lt;=0,0,IF(AND($I44&lt;=0,OR(TRIM($J45)="Hebrews",TRIM($J45)="Romans",TRIM($J45)="Romans-2",TRIM($J45)="Globe",TRIM($J45)="Globe-12",TRIM($J45)="Neptune P1")),1,0)))</f>
        <v/>
      </c>
      <c r="Q45" s="323" t="n"/>
      <c r="R45" s="322">
        <f>IF(OR($O$7="Canteen",$O$7="Head Office"),0,IF(
  AND(
    SUMIFS(I:I, C:C, C45) &gt;= 8,
    COUNTIFS(C$14:C45, C45)=1,
    OR(
      TEXT(D45,"hh:mm:ss")="07:00:00",
      TEXT(D45,"hh:mm:ss")="15:00:00",
      TEXT(D45,"hh:mm:ss")="23:00:00",
      TEXT(D46,"hh:mm:ss")="07:00:00",
      TEXT(D46,"hh:mm:ss")="15:00:00",
      TEXT(D46,"hh:mm:ss")="23:00:00"
    )
  ),
  1,
  0
))</f>
        <v/>
      </c>
      <c r="S45" s="322">
        <f>IF(OR($A44="Annual Leave",$A45="Annual Leave"),IF(AND($A44&lt;&gt;"Annual Leave",$A45="Annual Leave"),8,0),0)</f>
        <v/>
      </c>
      <c r="T45" s="116" t="n"/>
      <c r="U45" s="144">
        <f>MAX(0,40-Y45)</f>
        <v/>
      </c>
      <c r="V45" s="351">
        <f>IF(OR($C45="",$D45=""),0,
 IF(OR($A44="Holiday",$A45="Holiday"),0,
 IF(AND(NOT(OR($A44="Annual Leave",$A45="Annual Leave")),$A45="Off day"),0,
  IF($I44+$I45&gt;=8,IF($I44&gt;=8,0,8-$I44),$I45)
  )))</f>
        <v/>
      </c>
      <c r="W45" s="351">
        <f>MAX(0,V45-U45)</f>
        <v/>
      </c>
      <c r="X45" s="351">
        <f>IF(C45="","",C45-WEEKDAY(C45,1)+1)</f>
        <v/>
      </c>
      <c r="Y45" s="351">
        <f>SUMPRODUCT(($X$14:$X44=X45)*(($V$14:$V44)+($O$14:$O44)))+IF(X45=X14,$L$11,0)</f>
        <v/>
      </c>
      <c r="Z45" s="351" t="n"/>
      <c r="AA45" s="351" t="n"/>
      <c r="AB45" s="351" t="n"/>
      <c r="AC45" s="351" t="n"/>
      <c r="AD45" s="351" t="n"/>
      <c r="AE45" s="351" t="n"/>
      <c r="AF45" s="351" t="n"/>
    </row>
    <row r="46" ht="24" customHeight="1" s="348" thickBot="1">
      <c r="A46" s="154" t="inlineStr">
        <is>
          <t>On Day</t>
        </is>
      </c>
      <c r="B46" s="305" t="n"/>
      <c r="C46" s="90">
        <f>C45</f>
        <v/>
      </c>
      <c r="D46" s="80" t="n"/>
      <c r="E46" s="221">
        <f>IF(D46="", "",
 IF(D46=TIME(0,0,0), 0,
 IF(AND(D46&gt;=TIME(0,0,1), D46&lt;=TIME(2,0,0)), TIME(7,0,0),
 IF(AND(D46&gt;=TIME(6,0,0), D46&lt;=TIME(8,0,0)), TIME(12,0,0),
 IF(AND(D46&gt;TIME(8,0,0), D46&lt;=TIME(13,59,0)), TIME(15,0,0),
 IF(AND(D46&gt;=TIME(14,0,0), D46&lt;=TIME(17,59,0)), TIME(21,0,0),
 IF(AND(D46&gt;=TIME(18,0,0), D46&lt;=TIME(21,59,0)), TIME(0,0,0),
 IF(AND(D46&gt;=TIME(22,0,0), D46&lt;=TIME(23,59,59)), TIME(7,0,0), ""))))))))</f>
        <v/>
      </c>
      <c r="F46" s="156" t="n"/>
      <c r="G46" s="221">
        <f>IF(AND(D46&gt;=TIME(6,0,0),D46&lt;=TIME(8,0,0)),E46,"")</f>
        <v/>
      </c>
      <c r="H46" s="80" t="n"/>
      <c r="I46" s="30">
        <f>ROUND(IF(OR(D46="",E46="",E46=0),0,IF(H46="",MOD(E46-D46,1)*24,MOD(H46-D46,1)*24)),2)</f>
        <v/>
      </c>
      <c r="J46" s="158" t="n"/>
      <c r="K46" s="274" t="n"/>
      <c r="L46" s="189" t="n"/>
      <c r="M46" s="275">
        <f>MAX(0,V46-W46)</f>
        <v/>
      </c>
      <c r="N46" s="81">
        <f>(IF(OR($C46="",$D46=""),0,
 IF(OR($A46="Holiday",$A47="Holiday"),
    IF(ISNUMBER(MATCH(TRIM($B46),{"Phagwah","Good Friday","Easter Monday","Labour Day","Christmas","Eid ul Azha","Romans-2","Globe-12","Neptune P1"},0)),0,$I46),
 IF(AND(NOT(OR($A46="Annual Leave",$A47="Annual Leave")),$A46="Off day"),$I46,
  MAX(0,$I46-$V46)
  ))))+W46</f>
        <v/>
      </c>
      <c r="O46" s="81">
        <f>IF(AND(OR($A46="Holiday",$A47="Holiday"),
        ISNUMBER(MATCH(TRIM($B46),{"Phagwah","Good Friday","Easter Monday","Labour Day","Christmas","Eid ul Azha","Romans-2","Globe-12","Neptune P1"},0))),
   $I46,0)</f>
        <v/>
      </c>
      <c r="P46" s="81">
        <f>IF(OR($O$7="Canteen",$O$7="Head Office"),0,IF($I46&lt;=0,0,IF(OR(OR(TRIM($J46)="Hebrews",TRIM($J46)="Romans",TRIM($J46)="Romans-2",TRIM($J46)="Globe",TRIM($J46)="Globe-12",TRIM($J46)="Neptune P1"),AND($I47&gt;0,OR(TRIM($J47)="Hebrews",TRIM($J47)="Romans",TRIM($J47)="Romans-2",TRIM($J47)="Globe",TRIM($J47)="Globe-12",TRIM($J47)="Neptune P1"))),1,0)))</f>
        <v/>
      </c>
      <c r="Q46" s="82" t="n"/>
      <c r="R46" s="81">
        <f>IF(OR($O$7="Canteen",$O$7="Head Office"),0,IF(
  AND(
    SUMIFS(I:I, C:C, C46) &gt;= 8,
    COUNTIFS(C$14:C46, C46)=1,
    OR(
      TEXT(D46,"hh:mm:ss")="07:00:00",
      TEXT(D46,"hh:mm:ss")="15:00:00",
      TEXT(D46,"hh:mm:ss")="23:00:00",
      TEXT(D51,"hh:mm:ss")="07:00:00",
      TEXT(D51,"hh:mm:ss")="15:00:00",
      TEXT(D51,"hh:mm:ss")="23:00:00"
    )
  ),
  1,
  0
))</f>
        <v/>
      </c>
      <c r="S46" s="81">
        <f>IF(OR($A46="Annual Leave",$A47="Annual Leave"),IF($A46="Annual Leave",8,0),0)</f>
        <v/>
      </c>
      <c r="T46" s="117" t="n"/>
      <c r="U46" s="144">
        <f>MAX(0,40-Y46)</f>
        <v/>
      </c>
      <c r="V46" s="351">
        <f>IF(OR($C46="",$D46=""),0,
 IF(OR($A46="Holiday",$A47="Holiday"),0,
 IF(AND(NOT(OR($A46="Annual Leave",$A47="Annual Leave")),$A46="Off day"),0,
  IF($I46+$I47&gt;=8,IF($I46&gt;=8,8,$I46),$I46)
  )))</f>
        <v/>
      </c>
      <c r="W46" s="351">
        <f>MAX(0,V46-U46)</f>
        <v/>
      </c>
      <c r="X46" s="351">
        <f>IF(C46="","",C46-WEEKDAY(C46,1)+1)</f>
        <v/>
      </c>
      <c r="Y46" s="351">
        <f>SUMPRODUCT(($X$14:$X45=X46)*(($V$14:$V45)+($O$14:$O45)))+IF(X46=X14,$L$11,0)</f>
        <v/>
      </c>
      <c r="Z46" s="351" t="n"/>
      <c r="AA46" s="351" t="n"/>
      <c r="AB46" s="351" t="n"/>
      <c r="AC46" s="351" t="n"/>
      <c r="AD46" s="351" t="n"/>
      <c r="AE46" s="351" t="n"/>
      <c r="AF46" s="351" t="n"/>
    </row>
    <row r="47" ht="24" customHeight="1" s="348" thickBot="1">
      <c r="A47" s="184" t="inlineStr">
        <is>
          <t>On Day</t>
        </is>
      </c>
      <c r="B47" s="222" t="n"/>
      <c r="C47" s="118">
        <f>C45+1</f>
        <v/>
      </c>
      <c r="D47" s="83" t="n"/>
      <c r="E47" s="223">
        <f>IF(D47="", "",
 IF(D47=TIME(0,0,0), 0,
 IF(AND(D47&gt;=TIME(0,0,1), D47&lt;=TIME(2,0,0)), TIME(7,0,0),
 IF(AND(D47&gt;=TIME(6,0,0), D47&lt;=TIME(8,0,0)), TIME(12,0,0),
 IF(AND(D47&gt;TIME(8,0,0), D47&lt;=TIME(13,59,0)), TIME(15,0,0),
 IF(AND(D47&gt;=TIME(14,0,0), D47&lt;=TIME(17,59,0)), TIME(21,0,0),
 IF(AND(D47&gt;=TIME(18,0,0), D47&lt;=TIME(21,59,0)), TIME(0,0,0),
 IF(AND(D47&gt;=TIME(22,0,0), D47&lt;=TIME(23,59,59)), TIME(7,0,0), ""))))))))</f>
        <v/>
      </c>
      <c r="F47" s="224" t="n"/>
      <c r="G47" s="223">
        <f>IF(AND(D47&gt;=TIME(6,0,0),D47&lt;=TIME(8,0,0)),E47,"")</f>
        <v/>
      </c>
      <c r="H47" s="83" t="n"/>
      <c r="I47" s="23">
        <f>ROUND(IF(OR(D47="",E47="",E47=0),0,IF(H47="",MOD(E47-D47,1)*24,MOD(H47-D47,1)*24)),2)</f>
        <v/>
      </c>
      <c r="J47" s="225" t="n"/>
      <c r="K47" s="297" t="n"/>
      <c r="L47" s="181" t="n"/>
      <c r="M47" s="298">
        <f>MAX(0,V47-W47)</f>
        <v/>
      </c>
      <c r="N47" s="84">
        <f>(IF(OR($C47="",$D47=""),0,
 IF(OR($A46="Holiday",$A47="Holiday"),
    IF(ISNUMBER(MATCH(TRIM($B47),{"Phagwah","Good Friday","Easter Monday","Labour Day","Christmas","Eid ul Azha","Romans-2","Globe-12","Neptune P1"},0)),0,$I47),
 IF(AND(NOT(OR($A46="Annual Leave",$A47="Annual Leave")),$A47="Off day"),$I47,
  MAX(0,$I47-$V47)
  ))))+W47</f>
        <v/>
      </c>
      <c r="O47" s="84">
        <f>IF(AND(OR($A46="Holiday",$A47="Holiday"),
        ISNUMBER(MATCH(TRIM($B47),{"Phagwah","Good Friday","Easter Monday","Labour Day","Christmas","Eid ul Azha","Romans-2","Globe-12","Neptune P1"},0))),
   $I47,0)</f>
        <v/>
      </c>
      <c r="P47" s="84">
        <f>IF(OR($O$7="Canteen",$O$7="Head Office"),0,IF($I47&lt;=0,0,IF(AND($I46&lt;=0,OR(TRIM($J47)="Hebrews",TRIM($J47)="Romans",TRIM($J47)="Romans-2",TRIM($J47)="Globe",TRIM($J47)="Globe-12",TRIM($J47)="Neptune P1")),1,0)))</f>
        <v/>
      </c>
      <c r="Q47" s="85" t="n"/>
      <c r="R47" s="84">
        <f>IF(OR($O$7="Canteen",$O$7="Head Office"),0,IF(
  AND(
    SUMIFS(I:I, C:C, C47) &gt;= 8,
    COUNTIFS(C$14:C47, C47)=1,
    OR(
      TEXT(D47,"hh:mm:ss")="07:00:00",
      TEXT(D47,"hh:mm:ss")="15:00:00",
      TEXT(D47,"hh:mm:ss")="23:00:00",
      TEXT(D48,"hh:mm:ss")="07:00:00",
      TEXT(D48,"hh:mm:ss")="15:00:00",
      TEXT(D48,"hh:mm:ss")="23:00:00"
    )
  ),
  1,
  0
))</f>
        <v/>
      </c>
      <c r="S47" s="84">
        <f>IF(OR($A46="Annual Leave",$A47="Annual Leave"),IF(AND($A46&lt;&gt;"Annual Leave",$A47="Annual Leave"),8,0),0)</f>
        <v/>
      </c>
      <c r="T47" s="86" t="n"/>
      <c r="U47" s="144">
        <f>MAX(0,40-Y47)</f>
        <v/>
      </c>
      <c r="V47" s="351">
        <f>IF(OR($C47="",$D47=""),0,
 IF(OR($A46="Holiday",$A47="Holiday"),0,
 IF(AND(NOT(OR($A46="Annual Leave",$A47="Annual Leave")),$A47="Off day"),0,
  IF($I46+$I47&gt;=8,IF($I46&gt;=8,0,8-$I46),$I47)
  )))</f>
        <v/>
      </c>
      <c r="W47" s="351">
        <f>MAX(0,V47-U47)</f>
        <v/>
      </c>
      <c r="X47" s="351">
        <f>IF(C47="","",C47-WEEKDAY(C47,1)+1)</f>
        <v/>
      </c>
      <c r="Y47" s="351">
        <f>SUMPRODUCT(($X$14:$X46=X47)*(($V$14:$V46)+($O$14:$O46)))+IF(X47=X14,$L$11,0)</f>
        <v/>
      </c>
      <c r="Z47" s="351" t="n"/>
      <c r="AA47" s="351" t="n"/>
      <c r="AB47" s="351" t="n"/>
      <c r="AC47" s="351" t="n"/>
      <c r="AD47" s="351" t="n"/>
      <c r="AE47" s="351" t="n"/>
      <c r="AF47" s="351" t="n"/>
    </row>
    <row r="48" ht="24" customHeight="1" s="348" thickBot="1">
      <c r="A48" s="226" t="inlineStr">
        <is>
          <t>On Day</t>
        </is>
      </c>
      <c r="B48" s="299" t="n"/>
      <c r="C48" s="119">
        <f>C47</f>
        <v/>
      </c>
      <c r="D48" s="24" t="n"/>
      <c r="E48" s="227">
        <f>IF(D48="", "",
 IF(D48=TIME(0,0,0), 0,
 IF(AND(D48&gt;=TIME(0,0,1), D48&lt;=TIME(2,0,0)), TIME(7,0,0),
 IF(AND(D48&gt;=TIME(6,0,0), D48&lt;=TIME(8,0,0)), TIME(12,0,0),
 IF(AND(D48&gt;TIME(8,0,0), D48&lt;=TIME(13,59,0)), TIME(15,0,0),
 IF(AND(D48&gt;=TIME(14,0,0), D48&lt;=TIME(17,59,0)), TIME(21,0,0),
 IF(AND(D48&gt;=TIME(18,0,0), D48&lt;=TIME(21,59,0)), TIME(0,0,0),
 IF(AND(D48&gt;=TIME(22,0,0), D48&lt;=TIME(23,59,59)), TIME(7,0,0), ""))))))))</f>
        <v/>
      </c>
      <c r="F48" s="228" t="n"/>
      <c r="G48" s="227">
        <f>IF(AND(D48&gt;=TIME(6,0,0),D48&lt;=TIME(8,0,0)),E48,"")</f>
        <v/>
      </c>
      <c r="H48" s="300" t="n"/>
      <c r="I48" s="87">
        <f>ROUND(IF(OR(D48="",E48="",E48=0),0,IF(H48="",MOD(E48-D48,1)*24,MOD(H48-D48,1)*24)),2)</f>
        <v/>
      </c>
      <c r="J48" s="190" t="n"/>
      <c r="K48" s="297" t="n"/>
      <c r="L48" s="183" t="n"/>
      <c r="M48" s="324">
        <f>MAX(0,V48-W48)</f>
        <v/>
      </c>
      <c r="N48" s="302">
        <f>(IF(OR($C48="",$D48=""),0,
 IF(OR($A48="Holiday",$A49="Holiday"),
    IF(ISNUMBER(MATCH(TRIM($B48),{"Phagwah","Good Friday","Easter Monday","Labour Day","Christmas","Eid ul Azha","Romans-2","Globe-12","Neptune P1"},0)),0,$I48),
 IF(AND(NOT(OR($A48="Annual Leave",$A49="Annual Leave")),$A48="Off day"),$I48,
  MAX(0,$I48-$V48)
  ))))+W48</f>
        <v/>
      </c>
      <c r="O48" s="303" t="n"/>
      <c r="P48" s="229">
        <f>IF(OR($O$7="Canteen",$O$7="Head Office"),0,IF($I48&lt;=0,0,IF(OR(OR(TRIM($J48)="Hebrews",TRIM($J48)="Romans",TRIM($J48)="Romans-2",TRIM($J48)="Globe",TRIM($J48)="Globe-12",TRIM($J48)="Neptune P1"),AND($I49&gt;0,OR(TRIM($J49)="Hebrews",TRIM($J49)="Romans",TRIM($J49)="Romans-2",TRIM($J49)="Globe",TRIM($J49)="Globe-12",TRIM($J49)="Neptune P1"))),1,0)))</f>
        <v/>
      </c>
      <c r="Q48" s="303" t="n"/>
      <c r="R48" s="302">
        <f>IF(OR($O$7="Canteen",$O$7="Head Office"),0,IF(
  AND(
    SUMIFS(I:I, C:C, C48) &gt;= 8,
    COUNTIFS(C$14:C48, C48)=1,
    OR(
      TEXT(D48,"hh:mm:ss")="07:00:00",
      TEXT(D48,"hh:mm:ss")="15:00:00",
      TEXT(D48,"hh:mm:ss")="23:00:00",
      TEXT(D53,"hh:mm:ss")="07:00:00",
      TEXT(D53,"hh:mm:ss")="15:00:00",
      TEXT(D53,"hh:mm:ss")="23:00:00"
    )
  ),
  1,
  0
))</f>
        <v/>
      </c>
      <c r="S48" s="303" t="n"/>
      <c r="T48" s="304" t="n"/>
      <c r="U48" s="144">
        <f>MAX(0,40-Y48)</f>
        <v/>
      </c>
      <c r="V48" s="351">
        <f>IF(OR($C48="",$D48=""),0,
 IF(OR($A48="Holiday",$A49="Holiday"),0,
 IF(AND(NOT(OR($A48="Annual Leave",$A49="Annual Leave")),$A48="Off day"),0,
  IF($I48+$I49&gt;=8,IF($I48&gt;=8,8,$I48),$I48)
  )))</f>
        <v/>
      </c>
      <c r="W48" s="351">
        <f>MAX(0,V48-U48)</f>
        <v/>
      </c>
      <c r="X48" s="351">
        <f>IF(C48="","",C48-WEEKDAY(C48,1)+1)</f>
        <v/>
      </c>
      <c r="Y48" s="351">
        <f>SUMPRODUCT(($X$14:$X47=X48)*(($V$14:$V47)+($O$14:$O47)))+IF(X48=X14,$L$11,0)</f>
        <v/>
      </c>
      <c r="Z48" s="351" t="n"/>
      <c r="AA48" s="351" t="n"/>
      <c r="AB48" s="351" t="n"/>
      <c r="AC48" s="351" t="n"/>
      <c r="AD48" s="351" t="n"/>
      <c r="AE48" s="351" t="n"/>
      <c r="AF48" s="351" t="n"/>
    </row>
    <row r="49" ht="24" customHeight="1" s="348" thickBot="1">
      <c r="A49" s="230" t="n"/>
      <c r="B49" s="355" t="n"/>
      <c r="C49" s="231" t="n"/>
      <c r="D49" s="232" t="n"/>
      <c r="E49" s="232" t="n"/>
      <c r="F49" s="232" t="n"/>
      <c r="G49" s="232" t="n"/>
      <c r="H49" s="233" t="inlineStr">
        <is>
          <t>Total Hrs:</t>
        </is>
      </c>
      <c r="I49" s="122">
        <f>SUM(I14:I48)</f>
        <v/>
      </c>
      <c r="J49" s="234" t="n"/>
      <c r="K49" s="234" t="n"/>
      <c r="L49" s="235" t="n"/>
      <c r="M49" s="120">
        <f>SUM(M14:M48)</f>
        <v/>
      </c>
      <c r="N49" s="120">
        <f>SUM(N14:N48)</f>
        <v/>
      </c>
      <c r="O49" s="120">
        <f>SUM(O14:O48)</f>
        <v/>
      </c>
      <c r="P49" s="120">
        <f>SUM(P14:P48)</f>
        <v/>
      </c>
      <c r="Q49" s="120">
        <f>IF($O$6&lt;&gt;"Armed",0,LOOKUP($Q$50,{0,1,2,3,4,5,6,7,8,9,10,11,12,13,14},{0,384,769,1153,1153,1538,1923,2307,2692,3076,3461,3846,4239,4615,5000}))</f>
        <v/>
      </c>
      <c r="R49" s="120">
        <f>SUM(R14:R48)</f>
        <v/>
      </c>
      <c r="S49" s="120">
        <f>SUM(S14:S48)</f>
        <v/>
      </c>
      <c r="T49" s="121">
        <f>SUM(T30:T43)</f>
        <v/>
      </c>
      <c r="U49" s="144">
        <f>MIN(U48,0)</f>
        <v/>
      </c>
      <c r="V49" s="351">
        <f>SUM(V14:V48)</f>
        <v/>
      </c>
      <c r="W49" s="351">
        <f>SUM(W14:W48)</f>
        <v/>
      </c>
      <c r="X49" s="351" t="n"/>
      <c r="Y49" s="351" t="n"/>
      <c r="Z49" s="351" t="n"/>
      <c r="AA49" s="351" t="n"/>
      <c r="AB49" s="351" t="n"/>
      <c r="AC49" s="351" t="n"/>
      <c r="AD49" s="351" t="n"/>
      <c r="AE49" s="351" t="n"/>
      <c r="AF49" s="351" t="n"/>
    </row>
    <row r="50" ht="24" customHeight="1" s="348">
      <c r="A50" s="351" t="n"/>
      <c r="B50" s="351" t="n"/>
      <c r="C50" s="6" t="n"/>
      <c r="D50" s="6" t="n"/>
      <c r="E50" s="6" t="n"/>
      <c r="F50" s="6" t="n"/>
      <c r="G50" s="6" t="n"/>
      <c r="H50" s="336" t="n"/>
      <c r="I50" s="351" t="n"/>
      <c r="J50" s="336" t="n"/>
      <c r="K50" s="336" t="n"/>
      <c r="L50" s="336" t="n"/>
      <c r="M50" s="28" t="n"/>
      <c r="N50" s="28" t="n"/>
      <c r="O50" s="28" t="n"/>
      <c r="P50" s="241" t="inlineStr">
        <is>
          <t>Days Worked</t>
        </is>
      </c>
      <c r="Q50" s="29">
        <f>SUM(--(SUM(I14:I15)&gt;0),--(SUM(I16:I17)&gt;0),--(SUM(I18:I19)&gt;0),--(SUM(I20:I21)&gt;0),--(SUM(I22:I23)&gt;0),--(SUM(I24:I25)&gt;0),--(SUM(I26:I27)&gt;0),--(SUM(I30:I31)&gt;0),--(SUM(I32:I33)&gt;0),--(SUM(I34:I35)&gt;0),--(SUM(I36:I37)&gt;0),--(SUM(I38:I39)&gt;0),--(SUM(I40:I41)&gt;0),--(SUM(I42:I43)&gt;0),--(SUM(I45:I46)&gt;0),--(SUM(I47:I48)&gt;0))</f>
        <v/>
      </c>
      <c r="R50" s="28" t="n"/>
      <c r="S50" s="28" t="n"/>
      <c r="T50" s="28" t="n"/>
      <c r="U50" s="144" t="n"/>
      <c r="V50" s="351" t="n"/>
      <c r="W50" s="351" t="n"/>
      <c r="X50" s="351" t="n"/>
      <c r="Y50" s="351" t="n"/>
      <c r="Z50" s="351" t="n"/>
      <c r="AA50" s="351" t="n"/>
      <c r="AB50" s="351" t="n"/>
      <c r="AC50" s="351" t="n"/>
      <c r="AD50" s="351" t="n"/>
      <c r="AE50" s="351" t="n"/>
      <c r="AF50" s="351" t="n"/>
    </row>
    <row r="51" ht="24" customHeight="1" s="348">
      <c r="A51" s="351" t="n"/>
      <c r="B51" s="351" t="n"/>
      <c r="C51" s="345" t="n"/>
      <c r="D51" s="362" t="n"/>
      <c r="E51" s="362" t="n"/>
      <c r="F51" s="334" t="n"/>
      <c r="G51" s="362" t="n"/>
      <c r="H51" s="336" t="n"/>
      <c r="I51" s="351" t="n"/>
      <c r="J51" s="336" t="n"/>
      <c r="K51" s="336" t="n"/>
      <c r="L51" s="336" t="n"/>
      <c r="M51" s="236" t="n"/>
      <c r="N51" s="236" t="n"/>
      <c r="O51" s="236" t="n"/>
      <c r="P51" s="236" t="n"/>
      <c r="Q51" s="236" t="n"/>
      <c r="R51" s="236" t="n"/>
      <c r="S51" s="236" t="n"/>
      <c r="T51" s="236" t="n"/>
      <c r="U51" s="144" t="n"/>
      <c r="V51" s="351" t="n"/>
      <c r="W51" s="351" t="n"/>
      <c r="X51" s="351" t="n"/>
      <c r="Y51" s="351" t="n"/>
      <c r="Z51" s="351" t="n"/>
      <c r="AA51" s="351" t="n"/>
      <c r="AB51" s="351" t="n"/>
      <c r="AC51" s="351" t="n"/>
      <c r="AD51" s="351" t="n"/>
      <c r="AE51" s="351" t="n"/>
      <c r="AF51" s="351" t="n"/>
    </row>
    <row r="52">
      <c r="A52" s="351" t="n"/>
      <c r="B52" s="351" t="n"/>
      <c r="C52" s="329" t="inlineStr">
        <is>
          <t>Supervisor Signature</t>
        </is>
      </c>
      <c r="D52" s="363" t="n"/>
      <c r="E52" s="363" t="n"/>
      <c r="F52" s="329" t="inlineStr">
        <is>
          <t>Date</t>
        </is>
      </c>
      <c r="G52" s="363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351" t="n"/>
      <c r="V52" s="351" t="n"/>
      <c r="W52" s="351" t="n"/>
      <c r="X52" s="351" t="n"/>
      <c r="Y52" s="351" t="n"/>
      <c r="Z52" s="351" t="n"/>
      <c r="AA52" s="351" t="n"/>
      <c r="AB52" s="351" t="n"/>
      <c r="AC52" s="351" t="n"/>
      <c r="AD52" s="351" t="n"/>
      <c r="AE52" s="351" t="n"/>
      <c r="AF52" s="351" t="n"/>
    </row>
    <row r="53" ht="26.25" customHeight="1" s="348">
      <c r="A53" s="351" t="n"/>
      <c r="B53" s="351" t="n"/>
      <c r="C53" s="345" t="n"/>
      <c r="D53" s="362" t="n"/>
      <c r="E53" s="362" t="n"/>
      <c r="F53" s="331" t="n"/>
      <c r="G53" s="362" t="n"/>
      <c r="H53" s="6" t="n"/>
      <c r="I53" s="6" t="n"/>
      <c r="J53" s="6" t="n"/>
      <c r="K53" s="6" t="n"/>
      <c r="L53" s="6" t="n"/>
      <c r="M53" s="6" t="n"/>
      <c r="N53" s="237" t="n"/>
      <c r="O53" s="238" t="n"/>
      <c r="P53" s="346" t="n"/>
      <c r="Q53" s="351" t="n"/>
      <c r="R53" s="351" t="n"/>
      <c r="S53" s="351" t="n"/>
      <c r="T53" s="351" t="n"/>
      <c r="U53" s="351" t="n"/>
      <c r="V53" s="351" t="n"/>
      <c r="W53" s="351" t="n"/>
      <c r="X53" s="351" t="n"/>
      <c r="Y53" s="351" t="n"/>
      <c r="Z53" s="351" t="n"/>
      <c r="AA53" s="351" t="n"/>
      <c r="AB53" s="351" t="n"/>
      <c r="AC53" s="351" t="n"/>
      <c r="AD53" s="351" t="n"/>
      <c r="AE53" s="351" t="n"/>
      <c r="AF53" s="351" t="n"/>
    </row>
    <row r="54">
      <c r="A54" s="351" t="n"/>
      <c r="B54" s="351" t="n"/>
      <c r="C54" s="329" t="inlineStr">
        <is>
          <t>Manager Signature</t>
        </is>
      </c>
      <c r="D54" s="363" t="n"/>
      <c r="E54" s="363" t="n"/>
      <c r="F54" s="329" t="inlineStr">
        <is>
          <t>Date</t>
        </is>
      </c>
      <c r="G54" s="363" t="n"/>
      <c r="H54" s="6" t="n"/>
      <c r="I54" s="239" t="inlineStr">
        <is>
          <t>{42}</t>
        </is>
      </c>
      <c r="J54" s="239" t="n"/>
      <c r="K54" s="239" t="n"/>
      <c r="L54" s="239" t="n"/>
      <c r="M54" s="6" t="n"/>
      <c r="N54" s="6" t="n"/>
      <c r="O54" s="6" t="n"/>
      <c r="P54" s="6" t="n"/>
      <c r="Q54" s="6" t="n"/>
      <c r="R54" s="6" t="n"/>
      <c r="S54" s="6" t="n"/>
      <c r="T54" s="6" t="n"/>
      <c r="U54" s="351" t="n"/>
      <c r="V54" s="351" t="n"/>
      <c r="W54" s="351" t="n"/>
      <c r="X54" s="351" t="n"/>
      <c r="Y54" s="351" t="n"/>
      <c r="Z54" s="351" t="n"/>
      <c r="AA54" s="351" t="n"/>
      <c r="AB54" s="351" t="n"/>
      <c r="AC54" s="351" t="n"/>
      <c r="AD54" s="351" t="n"/>
      <c r="AE54" s="351" t="n"/>
      <c r="AF54" s="351" t="n"/>
    </row>
    <row r="55">
      <c r="A55" s="351" t="n"/>
      <c r="B55" s="351" t="n"/>
      <c r="C55" s="240" t="n"/>
      <c r="D55" s="240" t="n"/>
      <c r="E55" s="240" t="n"/>
      <c r="F55" s="240" t="n"/>
      <c r="G55" s="240" t="n"/>
      <c r="H55" s="240" t="n"/>
      <c r="I55" s="240" t="n"/>
      <c r="J55" s="240" t="n"/>
      <c r="K55" s="240" t="n"/>
      <c r="L55" s="240" t="n"/>
      <c r="M55" s="240" t="n"/>
      <c r="N55" s="240" t="n"/>
      <c r="O55" s="240" t="n"/>
      <c r="P55" s="240" t="n"/>
      <c r="Q55" s="240" t="n"/>
      <c r="R55" s="240" t="n"/>
      <c r="S55" s="240" t="n"/>
      <c r="T55" s="240" t="n"/>
      <c r="U55" s="351" t="n"/>
      <c r="V55" s="351" t="n"/>
      <c r="W55" s="351" t="n"/>
      <c r="X55" s="351" t="n"/>
      <c r="Y55" s="351" t="n"/>
      <c r="Z55" s="351" t="n"/>
      <c r="AA55" s="351" t="n"/>
      <c r="AB55" s="351" t="n"/>
      <c r="AC55" s="351" t="n"/>
      <c r="AD55" s="351" t="n"/>
      <c r="AE55" s="351" t="n"/>
      <c r="AF55" s="35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45"/>
  <mergeCells count="33">
    <mergeCell ref="C54:E54"/>
    <mergeCell ref="V2:W2"/>
    <mergeCell ref="C8:F8"/>
    <mergeCell ref="F54:G54"/>
    <mergeCell ref="H10:I10"/>
    <mergeCell ref="C7:F7"/>
    <mergeCell ref="K5:L5"/>
    <mergeCell ref="M5:N5"/>
    <mergeCell ref="H50:I50"/>
    <mergeCell ref="C51:E51"/>
    <mergeCell ref="A1:T1"/>
    <mergeCell ref="C52:E52"/>
    <mergeCell ref="V3:AB3"/>
    <mergeCell ref="F51:G51"/>
    <mergeCell ref="M10:N10"/>
    <mergeCell ref="H51:I51"/>
    <mergeCell ref="C6:F6"/>
    <mergeCell ref="C5:F5"/>
    <mergeCell ref="M7:N7"/>
    <mergeCell ref="M6:N6"/>
    <mergeCell ref="C53:E53"/>
    <mergeCell ref="H7:I7"/>
    <mergeCell ref="H28:I28"/>
    <mergeCell ref="C10:F10"/>
    <mergeCell ref="M8:N8"/>
    <mergeCell ref="F52:G52"/>
    <mergeCell ref="P53:T53"/>
    <mergeCell ref="AA2:AB2"/>
    <mergeCell ref="K10:L10"/>
    <mergeCell ref="H5:I5"/>
    <mergeCell ref="K4:L4"/>
    <mergeCell ref="M4:N4"/>
    <mergeCell ref="F53:G53"/>
  </mergeCells>
  <dataValidations count="5">
    <dataValidation sqref="A14:A48" showDropDown="0" showInputMessage="0" showErrorMessage="0" allowBlank="1" type="list">
      <formula1>"On Day,Off Day,Sick,Absent,Holiday,Annual Leave"</formula1>
    </dataValidation>
    <dataValidation sqref="B14:B48" showDropDown="0" showInputMessage="0" showErrorMessage="0" allowBlank="1" type="list">
      <formula1>"Holiday Double,Phagwah,Good Friday,Easter Monday,Labour Day,Christmas,Eid ul Azha"</formula1>
    </dataValidation>
    <dataValidation sqref="J14:J48" showDropDown="0" showInputMessage="0" showErrorMessage="0" allowBlank="1" type="list">
      <formula1>_xlfn._LONGTEXT("Unico,Unico-2,Unico-42,Unico-44,Unico-46,Unico-47,Unico-48,Unico-49,Globe,Globe-12,Hebrews,Romans-2,Beacon,Numbers,Zebra-24,Sunrise,Sunrise-1,Sunflower 6,Sunset 12,Ripple,Neptune P1,Neptune P2,Neptune P3,Neptune P4,Neptune P5,Neptune P6,Neptune P7,Rainbow"," 1,Rainbow 2,Citadel,Sunset 11,Autumn,Autumn-2,Miracle,Miracle 1,Canteen,Guard Hut")</formula1>
    </dataValidation>
    <dataValidation sqref="O7" showDropDown="0" showInputMessage="0" showErrorMessage="0" allowBlank="1" type="list">
      <formula1>"Caricom,EU,UN,DMC,ARU,Head Office,Canteen"</formula1>
    </dataValidation>
    <dataValidation sqref="O6" showDropDown="0" showInputMessage="0" showErrorMessage="0" allowBlank="1" type="list">
      <formula1>"Unarmed,Armed"</formula1>
    </dataValidation>
  </dataValidations>
  <printOptions horizontalCentered="1"/>
  <pageMargins left="0.5" right="0.5" top="0.5" bottom="1" header="0.5" footer="0.5"/>
  <pageSetup orientation="portrait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AL55"/>
  <sheetViews>
    <sheetView topLeftCell="A41" workbookViewId="0">
      <selection activeCell="I52" sqref="I52"/>
    </sheetView>
  </sheetViews>
  <sheetFormatPr baseColWidth="8" defaultRowHeight="13.5"/>
  <cols>
    <col width="12.28515625" customWidth="1" style="348" min="1" max="1"/>
    <col width="15.140625" customWidth="1" style="348" min="2" max="2"/>
    <col width="12.42578125" customWidth="1" style="348" min="3" max="3"/>
    <col width="9.28515625" customWidth="1" style="348" min="4" max="4"/>
    <col hidden="1" width="9.28515625" customWidth="1" style="348" min="5" max="5"/>
    <col hidden="1" width="2" customWidth="1" style="348" min="6" max="6"/>
    <col hidden="1" width="12.5703125" customWidth="1" style="348" min="7" max="7"/>
    <col width="9.28515625" customWidth="1" style="348" min="8" max="8"/>
    <col width="6.5703125" customWidth="1" style="348" min="9" max="9"/>
    <col width="10.140625" customWidth="1" style="348" min="10" max="10"/>
    <col width="15.28515625" customWidth="1" style="348" min="11" max="11"/>
    <col width="10.5703125" customWidth="1" style="348" min="12" max="12"/>
    <col width="11" customWidth="1" style="348" min="13" max="13"/>
    <col width="9.85546875" customWidth="1" style="348" min="14" max="14"/>
    <col width="11.140625" customWidth="1" style="348" min="15" max="15"/>
    <col width="9.85546875" customWidth="1" style="348" min="16" max="16"/>
    <col width="10.28515625" customWidth="1" style="348" min="17" max="17"/>
    <col width="8.85546875" customWidth="1" style="348" min="18" max="19"/>
    <col width="45.28515625" customWidth="1" style="348" min="20" max="20"/>
    <col width="9.140625" customWidth="1" style="348" min="21" max="21"/>
    <col width="3.140625" customWidth="1" style="348" min="22" max="29"/>
    <col width="10.28515625" customWidth="1" style="348" min="30" max="30"/>
  </cols>
  <sheetData>
    <row r="1" ht="32.25" customFormat="1" customHeight="1" s="1" thickBot="1">
      <c r="A1" s="332" t="n"/>
      <c r="B1" s="354" t="n"/>
      <c r="C1" s="354" t="n"/>
      <c r="D1" s="354" t="n"/>
      <c r="E1" s="354" t="n"/>
      <c r="F1" s="354" t="n"/>
      <c r="G1" s="354" t="n"/>
      <c r="H1" s="354" t="n"/>
      <c r="I1" s="354" t="n"/>
      <c r="J1" s="354" t="n"/>
      <c r="K1" s="354" t="n"/>
      <c r="L1" s="354" t="n"/>
      <c r="M1" s="354" t="n"/>
      <c r="N1" s="354" t="n"/>
      <c r="O1" s="354" t="n"/>
      <c r="P1" s="354" t="n"/>
      <c r="Q1" s="354" t="n"/>
      <c r="R1" s="354" t="n"/>
      <c r="S1" s="354" t="n"/>
      <c r="T1" s="355" t="n"/>
      <c r="U1" s="351" t="n"/>
      <c r="V1" s="351" t="n"/>
      <c r="W1" s="351" t="n"/>
      <c r="X1" s="351" t="n"/>
      <c r="Y1" s="351" t="n"/>
      <c r="Z1" s="351" t="n"/>
      <c r="AA1" s="351" t="n"/>
      <c r="AB1" s="351" t="n"/>
      <c r="AC1" s="351" t="n"/>
      <c r="AD1" s="126" t="n"/>
      <c r="AE1" s="351" t="n"/>
      <c r="AF1" s="351" t="n"/>
    </row>
    <row r="2" ht="15" customFormat="1" customHeight="1" s="1">
      <c r="A2" s="351" t="n"/>
      <c r="B2" s="351" t="n"/>
      <c r="C2" s="127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128" t="n"/>
      <c r="U2" s="351" t="n"/>
      <c r="V2" s="343" t="n">
        <v>2025</v>
      </c>
      <c r="W2" s="356" t="n"/>
      <c r="X2" s="351" t="n"/>
      <c r="Y2" s="351" t="n"/>
      <c r="Z2" s="129" t="inlineStr">
        <is>
          <t>Month:</t>
        </is>
      </c>
      <c r="AA2" s="343" t="n">
        <v>3</v>
      </c>
      <c r="AB2" s="356" t="n"/>
      <c r="AC2" s="351" t="n"/>
      <c r="AD2" s="351" t="n"/>
      <c r="AE2" s="351" t="n"/>
      <c r="AF2" s="351" t="n"/>
    </row>
    <row r="3" ht="15.6" customHeight="1" s="348" thickBot="1">
      <c r="A3" s="351" t="n"/>
      <c r="B3" s="351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351" t="n"/>
      <c r="V3" s="333">
        <f>DATE(V2,AA2,1)</f>
        <v/>
      </c>
      <c r="W3" s="357" t="n"/>
      <c r="X3" s="357" t="n"/>
      <c r="Y3" s="357" t="n"/>
      <c r="Z3" s="357" t="n"/>
      <c r="AA3" s="357" t="n"/>
      <c r="AB3" s="358" t="n"/>
      <c r="AC3" s="351" t="n"/>
      <c r="AD3" s="351" t="n"/>
      <c r="AE3" s="351" t="n"/>
      <c r="AF3" s="249" t="n"/>
    </row>
    <row r="4" ht="21" customHeight="1" s="348" thickBot="1">
      <c r="A4" s="351" t="n"/>
      <c r="B4" s="351" t="n"/>
      <c r="C4" s="25" t="inlineStr">
        <is>
          <t>Federal Manangement Systems</t>
        </is>
      </c>
      <c r="D4" s="25" t="n"/>
      <c r="E4" s="25" t="n"/>
      <c r="F4" s="25" t="n"/>
      <c r="G4" s="25" t="n"/>
      <c r="H4" s="6" t="n"/>
      <c r="I4" s="6" t="n"/>
      <c r="J4" s="6" t="n"/>
      <c r="K4" s="330" t="inlineStr">
        <is>
          <t>Employee Number:</t>
        </is>
      </c>
      <c r="L4" s="351" t="n"/>
      <c r="M4" s="342" t="inlineStr">
        <is>
          <t>1826</t>
        </is>
      </c>
      <c r="N4" s="355" t="n"/>
      <c r="O4" s="6" t="n"/>
      <c r="P4" s="6" t="n"/>
      <c r="Q4" s="6" t="n"/>
      <c r="R4" s="6" t="n"/>
      <c r="S4" s="6" t="n"/>
      <c r="T4" s="6" t="n"/>
      <c r="U4" s="351" t="n"/>
      <c r="V4" s="130" t="inlineStr">
        <is>
          <t>Su</t>
        </is>
      </c>
      <c r="W4" s="131" t="inlineStr">
        <is>
          <t>M</t>
        </is>
      </c>
      <c r="X4" s="131" t="inlineStr">
        <is>
          <t>Tu</t>
        </is>
      </c>
      <c r="Y4" s="131" t="inlineStr">
        <is>
          <t>W</t>
        </is>
      </c>
      <c r="Z4" s="131" t="inlineStr">
        <is>
          <t>Th</t>
        </is>
      </c>
      <c r="AA4" s="131" t="inlineStr">
        <is>
          <t>F</t>
        </is>
      </c>
      <c r="AB4" s="132" t="inlineStr">
        <is>
          <t>Sa</t>
        </is>
      </c>
      <c r="AC4" s="351" t="n"/>
      <c r="AD4" s="133" t="inlineStr">
        <is>
          <t>Overtime Options</t>
        </is>
      </c>
      <c r="AE4" s="351" t="n"/>
      <c r="AF4" s="351" t="n"/>
      <c r="AJ4" s="257" t="n"/>
    </row>
    <row r="5" ht="14.1" customHeight="1" s="348" thickBot="1">
      <c r="A5" s="351" t="n"/>
      <c r="B5" s="351" t="n"/>
      <c r="C5" s="337" t="n"/>
      <c r="D5" s="351" t="n"/>
      <c r="E5" s="351" t="n"/>
      <c r="F5" s="351" t="n"/>
      <c r="G5" s="6" t="n"/>
      <c r="H5" s="340" t="n"/>
      <c r="I5" s="351" t="n"/>
      <c r="J5" s="340" t="n"/>
      <c r="K5" s="344" t="inlineStr">
        <is>
          <t>Employee Name:</t>
        </is>
      </c>
      <c r="L5" s="359" t="n"/>
      <c r="M5" s="342" t="inlineStr">
        <is>
          <t>Edwards, Shakwana</t>
        </is>
      </c>
      <c r="N5" s="355" t="n"/>
      <c r="O5" s="337" t="n"/>
      <c r="P5" s="337" t="n"/>
      <c r="Q5" s="337" t="n"/>
      <c r="R5" s="337" t="n"/>
      <c r="S5" s="337" t="n"/>
      <c r="T5" s="337" t="n"/>
      <c r="U5" s="351" t="n"/>
      <c r="V5" s="263">
        <f>IF(MONTH($V$3)&lt;&gt;MONTH($V$3-WEEKDAY($V$3,1)+(ROW(V5)-ROW($V$5))*7+(COLUMN(V5)-COLUMN($V$5)+1)),"",$V$3-WEEKDAY($V$3,1)+(ROW(V5)-ROW($V$5))*7+(COLUMN(V5)-COLUMN($V$5)+1))</f>
        <v/>
      </c>
      <c r="W5" s="263">
        <f>IF(MONTH($V$3)&lt;&gt;MONTH($V$3-WEEKDAY($V$3,1)+(ROW(W5)-ROW($V$5))*7+(COLUMN(W5)-COLUMN($V$5)+1)),"",$V$3-WEEKDAY($V$3,1)+(ROW(W5)-ROW($V$5))*7+(COLUMN(W5)-COLUMN($V$5)+1))</f>
        <v/>
      </c>
      <c r="X5" s="263">
        <f>IF(MONTH($V$3)&lt;&gt;MONTH($V$3-WEEKDAY($V$3,1)+(ROW(X5)-ROW($V$5))*7+(COLUMN(X5)-COLUMN($V$5)+1)),"",$V$3-WEEKDAY($V$3,1)+(ROW(X5)-ROW($V$5))*7+(COLUMN(X5)-COLUMN($V$5)+1))</f>
        <v/>
      </c>
      <c r="Y5" s="263">
        <f>IF(MONTH($V$3)&lt;&gt;MONTH($V$3-WEEKDAY($V$3,1)+(ROW(Y5)-ROW($V$5))*7+(COLUMN(Y5)-COLUMN($V$5)+1)),"",$V$3-WEEKDAY($V$3,1)+(ROW(Y5)-ROW($V$5))*7+(COLUMN(Y5)-COLUMN($V$5)+1))</f>
        <v/>
      </c>
      <c r="Z5" s="263">
        <f>IF(MONTH($V$3)&lt;&gt;MONTH($V$3-WEEKDAY($V$3,1)+(ROW(Z5)-ROW($V$5))*7+(COLUMN(Z5)-COLUMN($V$5)+1)),"",$V$3-WEEKDAY($V$3,1)+(ROW(Z5)-ROW($V$5))*7+(COLUMN(Z5)-COLUMN($V$5)+1))</f>
        <v/>
      </c>
      <c r="AA5" s="263">
        <f>IF(MONTH($V$3)&lt;&gt;MONTH($V$3-WEEKDAY($V$3,1)+(ROW(AA5)-ROW($V$5))*7+(COLUMN(AA5)-COLUMN($V$5)+1)),"",$V$3-WEEKDAY($V$3,1)+(ROW(AA5)-ROW($V$5))*7+(COLUMN(AA5)-COLUMN($V$5)+1))</f>
        <v/>
      </c>
      <c r="AB5" s="263">
        <f>IF(MONTH($V$3)&lt;&gt;MONTH($V$3-WEEKDAY($V$3,1)+(ROW(AB5)-ROW($V$5))*7+(COLUMN(AB5)-COLUMN($V$5)+1)),"",$V$3-WEEKDAY($V$3,1)+(ROW(AB5)-ROW($V$5))*7+(COLUMN(AB5)-COLUMN($V$5)+1))</f>
        <v/>
      </c>
      <c r="AC5" s="351" t="n"/>
      <c r="AD5" s="351" t="n"/>
      <c r="AE5" s="3" t="b">
        <v>1</v>
      </c>
      <c r="AF5" s="258" t="n"/>
      <c r="AJ5" s="350" t="n"/>
      <c r="AK5" s="350" t="n"/>
      <c r="AL5" s="350" t="n"/>
    </row>
    <row r="6" ht="14.1" customHeight="1" s="348" thickBot="1">
      <c r="A6" s="351" t="n"/>
      <c r="B6" s="351" t="n"/>
      <c r="C6" s="337" t="inlineStr">
        <is>
          <t xml:space="preserve">120 Peter Rose St </t>
        </is>
      </c>
      <c r="D6" s="351" t="n"/>
      <c r="E6" s="351" t="n"/>
      <c r="F6" s="351" t="n"/>
      <c r="G6" s="6" t="n"/>
      <c r="H6" s="6" t="n"/>
      <c r="I6" s="6" t="n"/>
      <c r="J6" s="6" t="n"/>
      <c r="K6" s="6" t="n"/>
      <c r="L6" s="6" t="n"/>
      <c r="M6" s="339" t="inlineStr">
        <is>
          <t>Armed or unarmed</t>
        </is>
      </c>
      <c r="N6" s="360" t="n"/>
      <c r="O6" s="135" t="inlineStr">
        <is>
          <t>Unarmed</t>
        </is>
      </c>
      <c r="P6" s="6" t="n"/>
      <c r="Q6" s="6" t="n"/>
      <c r="R6" s="6" t="n"/>
      <c r="S6" s="6" t="n"/>
      <c r="T6" s="6" t="n"/>
      <c r="U6" s="351" t="n"/>
      <c r="V6" s="263">
        <f>IF(MONTH($V$3)&lt;&gt;MONTH($V$3-WEEKDAY($V$3,1)+(ROW(V6)-ROW($V$5))*7+(COLUMN(V6)-COLUMN($V$5)+1)),"",$V$3-WEEKDAY($V$3,1)+(ROW(V6)-ROW($V$5))*7+(COLUMN(V6)-COLUMN($V$5)+1))</f>
        <v/>
      </c>
      <c r="W6" s="263">
        <f>IF(MONTH($V$3)&lt;&gt;MONTH($V$3-WEEKDAY($V$3,1)+(ROW(W6)-ROW($V$5))*7+(COLUMN(W6)-COLUMN($V$5)+1)),"",$V$3-WEEKDAY($V$3,1)+(ROW(W6)-ROW($V$5))*7+(COLUMN(W6)-COLUMN($V$5)+1))</f>
        <v/>
      </c>
      <c r="X6" s="263">
        <f>IF(MONTH($V$3)&lt;&gt;MONTH($V$3-WEEKDAY($V$3,1)+(ROW(X6)-ROW($V$5))*7+(COLUMN(X6)-COLUMN($V$5)+1)),"",$V$3-WEEKDAY($V$3,1)+(ROW(X6)-ROW($V$5))*7+(COLUMN(X6)-COLUMN($V$5)+1))</f>
        <v/>
      </c>
      <c r="Y6" s="263">
        <f>IF(MONTH($V$3)&lt;&gt;MONTH($V$3-WEEKDAY($V$3,1)+(ROW(Y6)-ROW($V$5))*7+(COLUMN(Y6)-COLUMN($V$5)+1)),"",$V$3-WEEKDAY($V$3,1)+(ROW(Y6)-ROW($V$5))*7+(COLUMN(Y6)-COLUMN($V$5)+1))</f>
        <v/>
      </c>
      <c r="Z6" s="263">
        <f>IF(MONTH($V$3)&lt;&gt;MONTH($V$3-WEEKDAY($V$3,1)+(ROW(Z6)-ROW($V$5))*7+(COLUMN(Z6)-COLUMN($V$5)+1)),"",$V$3-WEEKDAY($V$3,1)+(ROW(Z6)-ROW($V$5))*7+(COLUMN(Z6)-COLUMN($V$5)+1))</f>
        <v/>
      </c>
      <c r="AA6" s="263">
        <f>IF(MONTH($V$3)&lt;&gt;MONTH($V$3-WEEKDAY($V$3,1)+(ROW(AA6)-ROW($V$5))*7+(COLUMN(AA6)-COLUMN($V$5)+1)),"",$V$3-WEEKDAY($V$3,1)+(ROW(AA6)-ROW($V$5))*7+(COLUMN(AA6)-COLUMN($V$5)+1))</f>
        <v/>
      </c>
      <c r="AB6" s="263">
        <f>IF(MONTH($V$3)&lt;&gt;MONTH($V$3-WEEKDAY($V$3,1)+(ROW(AB6)-ROW($V$5))*7+(COLUMN(AB6)-COLUMN($V$5)+1)),"",$V$3-WEEKDAY($V$3,1)+(ROW(AB6)-ROW($V$5))*7+(COLUMN(AB6)-COLUMN($V$5)+1))</f>
        <v/>
      </c>
      <c r="AC6" s="351" t="n"/>
      <c r="AD6" s="136" t="inlineStr">
        <is>
          <t>After:</t>
        </is>
      </c>
      <c r="AE6" s="264" t="n">
        <v>8</v>
      </c>
      <c r="AF6" s="258" t="n"/>
      <c r="AJ6" s="350" t="n"/>
      <c r="AL6" s="251" t="n"/>
    </row>
    <row r="7" ht="14.1" customHeight="1" s="348" thickBot="1">
      <c r="A7" s="351" t="n"/>
      <c r="B7" s="351" t="n"/>
      <c r="C7" s="337" t="inlineStr">
        <is>
          <t>Queenstown</t>
        </is>
      </c>
      <c r="D7" s="351" t="n"/>
      <c r="E7" s="351" t="n"/>
      <c r="F7" s="351" t="n"/>
      <c r="G7" s="6" t="n"/>
      <c r="H7" s="340" t="n"/>
      <c r="I7" s="351" t="n"/>
      <c r="J7" s="340" t="n"/>
      <c r="K7" s="340" t="n"/>
      <c r="L7" s="340" t="n"/>
      <c r="M7" s="338" t="inlineStr">
        <is>
          <t>Agency</t>
        </is>
      </c>
      <c r="N7" s="361" t="n"/>
      <c r="O7" s="7" t="inlineStr">
        <is>
          <t>Caricom</t>
        </is>
      </c>
      <c r="P7" s="6" t="n"/>
      <c r="Q7" s="6" t="n"/>
      <c r="R7" s="6" t="n"/>
      <c r="S7" s="6" t="n"/>
      <c r="T7" s="6" t="n"/>
      <c r="U7" s="351" t="n"/>
      <c r="V7" s="263">
        <f>IF(MONTH($V$3)&lt;&gt;MONTH($V$3-WEEKDAY($V$3,1)+(ROW(V7)-ROW($V$5))*7+(COLUMN(V7)-COLUMN($V$5)+1)),"",$V$3-WEEKDAY($V$3,1)+(ROW(V7)-ROW($V$5))*7+(COLUMN(V7)-COLUMN($V$5)+1))</f>
        <v/>
      </c>
      <c r="W7" s="263">
        <f>IF(MONTH($V$3)&lt;&gt;MONTH($V$3-WEEKDAY($V$3,1)+(ROW(W7)-ROW($V$5))*7+(COLUMN(W7)-COLUMN($V$5)+1)),"",$V$3-WEEKDAY($V$3,1)+(ROW(W7)-ROW($V$5))*7+(COLUMN(W7)-COLUMN($V$5)+1))</f>
        <v/>
      </c>
      <c r="X7" s="263">
        <f>IF(MONTH($V$3)&lt;&gt;MONTH($V$3-WEEKDAY($V$3,1)+(ROW(X7)-ROW($V$5))*7+(COLUMN(X7)-COLUMN($V$5)+1)),"",$V$3-WEEKDAY($V$3,1)+(ROW(X7)-ROW($V$5))*7+(COLUMN(X7)-COLUMN($V$5)+1))</f>
        <v/>
      </c>
      <c r="Y7" s="263">
        <f>IF(MONTH($V$3)&lt;&gt;MONTH($V$3-WEEKDAY($V$3,1)+(ROW(Y7)-ROW($V$5))*7+(COLUMN(Y7)-COLUMN($V$5)+1)),"",$V$3-WEEKDAY($V$3,1)+(ROW(Y7)-ROW($V$5))*7+(COLUMN(Y7)-COLUMN($V$5)+1))</f>
        <v/>
      </c>
      <c r="Z7" s="263">
        <f>IF(MONTH($V$3)&lt;&gt;MONTH($V$3-WEEKDAY($V$3,1)+(ROW(Z7)-ROW($V$5))*7+(COLUMN(Z7)-COLUMN($V$5)+1)),"",$V$3-WEEKDAY($V$3,1)+(ROW(Z7)-ROW($V$5))*7+(COLUMN(Z7)-COLUMN($V$5)+1))</f>
        <v/>
      </c>
      <c r="AA7" s="263">
        <f>IF(MONTH($V$3)&lt;&gt;MONTH($V$3-WEEKDAY($V$3,1)+(ROW(AA7)-ROW($V$5))*7+(COLUMN(AA7)-COLUMN($V$5)+1)),"",$V$3-WEEKDAY($V$3,1)+(ROW(AA7)-ROW($V$5))*7+(COLUMN(AA7)-COLUMN($V$5)+1))</f>
        <v/>
      </c>
      <c r="AB7" s="263">
        <f>IF(MONTH($V$3)&lt;&gt;MONTH($V$3-WEEKDAY($V$3,1)+(ROW(AB7)-ROW($V$5))*7+(COLUMN(AB7)-COLUMN($V$5)+1)),"",$V$3-WEEKDAY($V$3,1)+(ROW(AB7)-ROW($V$5))*7+(COLUMN(AB7)-COLUMN($V$5)+1))</f>
        <v/>
      </c>
      <c r="AC7" s="351" t="n"/>
      <c r="AD7" s="351" t="n"/>
      <c r="AE7" s="351" t="n"/>
      <c r="AF7" s="258" t="n"/>
      <c r="AJ7" s="350" t="n"/>
      <c r="AL7" s="251" t="n"/>
    </row>
    <row r="8">
      <c r="A8" s="351" t="n"/>
      <c r="B8" s="351" t="n"/>
      <c r="C8" s="337" t="inlineStr">
        <is>
          <t>Georgetown, Guyana</t>
        </is>
      </c>
      <c r="D8" s="351" t="n"/>
      <c r="E8" s="351" t="n"/>
      <c r="F8" s="351" t="n"/>
      <c r="G8" s="6" t="n"/>
      <c r="H8" s="6" t="n"/>
      <c r="I8" s="6" t="n"/>
      <c r="J8" s="6" t="n"/>
      <c r="K8" s="6" t="n"/>
      <c r="L8" s="6" t="n"/>
      <c r="M8" s="341" t="n"/>
      <c r="N8" s="351" t="n"/>
      <c r="O8" s="351" t="n"/>
      <c r="P8" s="6" t="n"/>
      <c r="Q8" s="6" t="n"/>
      <c r="R8" s="6" t="n"/>
      <c r="S8" s="6" t="n"/>
      <c r="T8" s="6" t="n"/>
      <c r="U8" s="351" t="n"/>
      <c r="V8" s="263">
        <f>IF(MONTH($V$3)&lt;&gt;MONTH($V$3-WEEKDAY($V$3,1)+(ROW(V8)-ROW($V$5))*7+(COLUMN(V8)-COLUMN($V$5)+1)),"",$V$3-WEEKDAY($V$3,1)+(ROW(V8)-ROW($V$5))*7+(COLUMN(V8)-COLUMN($V$5)+1))</f>
        <v/>
      </c>
      <c r="W8" s="263">
        <f>IF(MONTH($V$3)&lt;&gt;MONTH($V$3-WEEKDAY($V$3,1)+(ROW(W8)-ROW($V$5))*7+(COLUMN(W8)-COLUMN($V$5)+1)),"",$V$3-WEEKDAY($V$3,1)+(ROW(W8)-ROW($V$5))*7+(COLUMN(W8)-COLUMN($V$5)+1))</f>
        <v/>
      </c>
      <c r="X8" s="263">
        <f>IF(MONTH($V$3)&lt;&gt;MONTH($V$3-WEEKDAY($V$3,1)+(ROW(X8)-ROW($V$5))*7+(COLUMN(X8)-COLUMN($V$5)+1)),"",$V$3-WEEKDAY($V$3,1)+(ROW(X8)-ROW($V$5))*7+(COLUMN(X8)-COLUMN($V$5)+1))</f>
        <v/>
      </c>
      <c r="Y8" s="263">
        <f>IF(MONTH($V$3)&lt;&gt;MONTH($V$3-WEEKDAY($V$3,1)+(ROW(Y8)-ROW($V$5))*7+(COLUMN(Y8)-COLUMN($V$5)+1)),"",$V$3-WEEKDAY($V$3,1)+(ROW(Y8)-ROW($V$5))*7+(COLUMN(Y8)-COLUMN($V$5)+1))</f>
        <v/>
      </c>
      <c r="Z8" s="263">
        <f>IF(MONTH($V$3)&lt;&gt;MONTH($V$3-WEEKDAY($V$3,1)+(ROW(Z8)-ROW($V$5))*7+(COLUMN(Z8)-COLUMN($V$5)+1)),"",$V$3-WEEKDAY($V$3,1)+(ROW(Z8)-ROW($V$5))*7+(COLUMN(Z8)-COLUMN($V$5)+1))</f>
        <v/>
      </c>
      <c r="AA8" s="263">
        <f>IF(MONTH($V$3)&lt;&gt;MONTH($V$3-WEEKDAY($V$3,1)+(ROW(AA8)-ROW($V$5))*7+(COLUMN(AA8)-COLUMN($V$5)+1)),"",$V$3-WEEKDAY($V$3,1)+(ROW(AA8)-ROW($V$5))*7+(COLUMN(AA8)-COLUMN($V$5)+1))</f>
        <v/>
      </c>
      <c r="AB8" s="263">
        <f>IF(MONTH($V$3)&lt;&gt;MONTH($V$3-WEEKDAY($V$3,1)+(ROW(AB8)-ROW($V$5))*7+(COLUMN(AB8)-COLUMN($V$5)+1)),"",$V$3-WEEKDAY($V$3,1)+(ROW(AB8)-ROW($V$5))*7+(COLUMN(AB8)-COLUMN($V$5)+1))</f>
        <v/>
      </c>
      <c r="AC8" s="351" t="n"/>
      <c r="AD8" s="351" t="n"/>
      <c r="AE8" s="3" t="b">
        <v>1</v>
      </c>
      <c r="AF8" s="258" t="n"/>
      <c r="AJ8" s="350" t="n"/>
      <c r="AL8" s="251" t="n"/>
    </row>
    <row r="9">
      <c r="A9" s="351" t="n"/>
      <c r="B9" s="351" t="n"/>
      <c r="C9" s="337" t="n"/>
      <c r="D9" s="337" t="n"/>
      <c r="E9" s="337" t="n"/>
      <c r="F9" s="337" t="n"/>
      <c r="G9" s="6" t="n"/>
      <c r="H9" s="6" t="n"/>
      <c r="I9" s="6" t="n"/>
      <c r="J9" s="6" t="n"/>
      <c r="K9" s="6" t="n"/>
      <c r="L9" s="6" t="n"/>
      <c r="M9" s="137" t="n"/>
      <c r="N9" s="137" t="n"/>
      <c r="O9" s="6" t="n"/>
      <c r="P9" s="6" t="n"/>
      <c r="Q9" s="6" t="n"/>
      <c r="R9" s="6" t="n"/>
      <c r="S9" s="6" t="n"/>
      <c r="T9" s="6" t="n"/>
      <c r="U9" s="351" t="n"/>
      <c r="V9" s="265" t="n"/>
      <c r="W9" s="265" t="n"/>
      <c r="X9" s="265" t="n"/>
      <c r="Y9" s="265" t="n"/>
      <c r="Z9" s="265" t="n"/>
      <c r="AA9" s="265" t="n"/>
      <c r="AB9" s="265" t="n"/>
      <c r="AC9" s="351" t="n"/>
      <c r="AD9" s="351" t="n"/>
      <c r="AE9" s="3" t="n"/>
      <c r="AF9" s="351" t="n"/>
      <c r="AJ9" s="350" t="n"/>
      <c r="AL9" s="251" t="n"/>
    </row>
    <row r="10">
      <c r="A10" s="351" t="n"/>
      <c r="B10" s="351" t="n"/>
      <c r="C10" s="337" t="inlineStr">
        <is>
          <t>592-223-7560</t>
        </is>
      </c>
      <c r="D10" s="351" t="n"/>
      <c r="E10" s="351" t="n"/>
      <c r="F10" s="351" t="n"/>
      <c r="G10" s="6" t="n"/>
      <c r="H10" s="340" t="n"/>
      <c r="I10" s="351" t="n"/>
      <c r="J10" s="340" t="n"/>
      <c r="K10" s="330" t="inlineStr">
        <is>
          <t>Week Starting:</t>
        </is>
      </c>
      <c r="L10" s="351" t="n"/>
      <c r="M10" s="335" t="n">
        <v>45977</v>
      </c>
      <c r="N10" s="362" t="n"/>
      <c r="O10" s="6" t="n"/>
      <c r="P10" s="6" t="n"/>
      <c r="Q10" s="6" t="n"/>
      <c r="R10" s="6" t="n"/>
      <c r="S10" s="6" t="n"/>
      <c r="T10" s="138" t="inlineStr">
        <is>
          <t>[42]</t>
        </is>
      </c>
      <c r="U10" s="351" t="n"/>
      <c r="V10" s="263">
        <f>IF(MONTH($V$3)&lt;&gt;MONTH($V$3-WEEKDAY($V$3,1)+(ROW(V10)-ROW($V$5))*7+(COLUMN(V10)-COLUMN($V$5)+1)),"",$V$3-WEEKDAY($V$3,1)+(ROW(V10)-ROW($V$5))*7+(COLUMN(V10)-COLUMN($V$5)+1))</f>
        <v/>
      </c>
      <c r="W10" s="263">
        <f>IF(MONTH($V$3)&lt;&gt;MONTH($V$3-WEEKDAY($V$3,1)+(ROW(W10)-ROW($V$5))*7+(COLUMN(W10)-COLUMN($V$5)+1)),"",$V$3-WEEKDAY($V$3,1)+(ROW(W10)-ROW($V$5))*7+(COLUMN(W10)-COLUMN($V$5)+1))</f>
        <v/>
      </c>
      <c r="X10" s="263">
        <f>IF(MONTH($V$3)&lt;&gt;MONTH($V$3-WEEKDAY($V$3,1)+(ROW(X10)-ROW($V$5))*7+(COLUMN(X10)-COLUMN($V$5)+1)),"",$V$3-WEEKDAY($V$3,1)+(ROW(X10)-ROW($V$5))*7+(COLUMN(X10)-COLUMN($V$5)+1))</f>
        <v/>
      </c>
      <c r="Y10" s="263">
        <f>IF(MONTH($V$3)&lt;&gt;MONTH($V$3-WEEKDAY($V$3,1)+(ROW(Y10)-ROW($V$5))*7+(COLUMN(Y10)-COLUMN($V$5)+1)),"",$V$3-WEEKDAY($V$3,1)+(ROW(Y10)-ROW($V$5))*7+(COLUMN(Y10)-COLUMN($V$5)+1))</f>
        <v/>
      </c>
      <c r="Z10" s="263">
        <f>IF(MONTH($V$3)&lt;&gt;MONTH($V$3-WEEKDAY($V$3,1)+(ROW(Z10)-ROW($V$5))*7+(COLUMN(Z10)-COLUMN($V$5)+1)),"",$V$3-WEEKDAY($V$3,1)+(ROW(Z10)-ROW($V$5))*7+(COLUMN(Z10)-COLUMN($V$5)+1))</f>
        <v/>
      </c>
      <c r="AA10" s="263">
        <f>IF(MONTH($V$3)&lt;&gt;MONTH($V$3-WEEKDAY($V$3,1)+(ROW(AA10)-ROW($V$5))*7+(COLUMN(AA10)-COLUMN($V$5)+1)),"",$V$3-WEEKDAY($V$3,1)+(ROW(AA10)-ROW($V$5))*7+(COLUMN(AA10)-COLUMN($V$5)+1))</f>
        <v/>
      </c>
      <c r="AB10" s="263">
        <f>IF(MONTH($V$3)&lt;&gt;MONTH($V$3-WEEKDAY($V$3,1)+(ROW(AB10)-ROW($V$5))*7+(COLUMN(AB10)-COLUMN($V$5)+1)),"",$V$3-WEEKDAY($V$3,1)+(ROW(AB10)-ROW($V$5))*7+(COLUMN(AB10)-COLUMN($V$5)+1))</f>
        <v/>
      </c>
      <c r="AC10" s="351" t="n"/>
      <c r="AD10" s="136" t="inlineStr">
        <is>
          <t>After:</t>
        </is>
      </c>
      <c r="AE10" s="264" t="n">
        <v>40</v>
      </c>
      <c r="AF10" s="250" t="n"/>
    </row>
    <row r="11" ht="15.75" customHeight="1" s="348" thickBot="1">
      <c r="A11" s="351" t="n"/>
      <c r="B11" s="351" t="n"/>
      <c r="C11" s="6" t="n"/>
      <c r="D11" s="6" t="n"/>
      <c r="E11" s="6" t="n"/>
      <c r="F11" s="6" t="n"/>
      <c r="G11" s="6" t="n"/>
      <c r="H11" s="6" t="n"/>
      <c r="I11" s="6" t="n"/>
      <c r="J11" s="6" t="n"/>
      <c r="K11" s="259" t="inlineStr">
        <is>
          <t>Carry Forward Hrs:</t>
        </is>
      </c>
      <c r="L11" s="248" t="n">
        <v>40</v>
      </c>
      <c r="M11" s="6" t="n"/>
      <c r="N11" s="6" t="n"/>
      <c r="O11" s="6" t="n"/>
      <c r="P11" s="6" t="n"/>
      <c r="Q11" s="6" t="n"/>
      <c r="R11" s="6" t="n"/>
      <c r="S11" s="6" t="n"/>
      <c r="T11" s="6" t="n"/>
      <c r="U11" s="351" t="n"/>
      <c r="V11" s="263">
        <f>IF(MONTH($V$3)&lt;&gt;MONTH($V$3-WEEKDAY($V$3,1)+(ROW(V11)-ROW($V$5))*7+(COLUMN(V11)-COLUMN($V$5)+1)),"",$V$3-WEEKDAY($V$3,1)+(ROW(V11)-ROW($V$5))*7+(COLUMN(V11)-COLUMN($V$5)+1))</f>
        <v/>
      </c>
      <c r="W11" s="263">
        <f>IF(MONTH($V$3)&lt;&gt;MONTH($V$3-WEEKDAY($V$3,1)+(ROW(W11)-ROW($V$5))*7+(COLUMN(W11)-COLUMN($V$5)+1)),"",$V$3-WEEKDAY($V$3,1)+(ROW(W11)-ROW($V$5))*7+(COLUMN(W11)-COLUMN($V$5)+1))</f>
        <v/>
      </c>
      <c r="X11" s="263">
        <f>IF(MONTH($V$3)&lt;&gt;MONTH($V$3-WEEKDAY($V$3,1)+(ROW(X11)-ROW($V$5))*7+(COLUMN(X11)-COLUMN($V$5)+1)),"",$V$3-WEEKDAY($V$3,1)+(ROW(X11)-ROW($V$5))*7+(COLUMN(X11)-COLUMN($V$5)+1))</f>
        <v/>
      </c>
      <c r="Y11" s="263">
        <f>IF(MONTH($V$3)&lt;&gt;MONTH($V$3-WEEKDAY($V$3,1)+(ROW(Y11)-ROW($V$5))*7+(COLUMN(Y11)-COLUMN($V$5)+1)),"",$V$3-WEEKDAY($V$3,1)+(ROW(Y11)-ROW($V$5))*7+(COLUMN(Y11)-COLUMN($V$5)+1))</f>
        <v/>
      </c>
      <c r="Z11" s="263">
        <f>IF(MONTH($V$3)&lt;&gt;MONTH($V$3-WEEKDAY($V$3,1)+(ROW(Z11)-ROW($V$5))*7+(COLUMN(Z11)-COLUMN($V$5)+1)),"",$V$3-WEEKDAY($V$3,1)+(ROW(Z11)-ROW($V$5))*7+(COLUMN(Z11)-COLUMN($V$5)+1))</f>
        <v/>
      </c>
      <c r="AA11" s="263">
        <f>IF(MONTH($V$3)&lt;&gt;MONTH($V$3-WEEKDAY($V$3,1)+(ROW(AA11)-ROW($V$5))*7+(COLUMN(AA11)-COLUMN($V$5)+1)),"",$V$3-WEEKDAY($V$3,1)+(ROW(AA11)-ROW($V$5))*7+(COLUMN(AA11)-COLUMN($V$5)+1))</f>
        <v/>
      </c>
      <c r="AB11" s="263">
        <f>IF(MONTH($V$3)&lt;&gt;MONTH($V$3-WEEKDAY($V$3,1)+(ROW(AB11)-ROW($V$5))*7+(COLUMN(AB11)-COLUMN($V$5)+1)),"",$V$3-WEEKDAY($V$3,1)+(ROW(AB11)-ROW($V$5))*7+(COLUMN(AB11)-COLUMN($V$5)+1))</f>
        <v/>
      </c>
      <c r="AC11" s="351" t="n"/>
      <c r="AD11" s="351" t="n"/>
      <c r="AE11" s="351" t="n"/>
      <c r="AF11" s="258" t="n"/>
      <c r="AJ11" s="252" t="n"/>
      <c r="AK11" s="252" t="n"/>
    </row>
    <row r="12" ht="27.75" customFormat="1" customHeight="1" s="2" thickBot="1">
      <c r="A12" s="266" t="inlineStr">
        <is>
          <t>Day Off</t>
        </is>
      </c>
      <c r="B12" s="267" t="inlineStr">
        <is>
          <t>Holiday Double</t>
        </is>
      </c>
      <c r="C12" s="139" t="inlineStr">
        <is>
          <t>Day of Week</t>
        </is>
      </c>
      <c r="D12" s="140" t="inlineStr">
        <is>
          <t>Time
In</t>
        </is>
      </c>
      <c r="E12" s="140" t="inlineStr">
        <is>
          <t>Time
Out</t>
        </is>
      </c>
      <c r="F12" s="141" t="n"/>
      <c r="G12" s="140" t="inlineStr">
        <is>
          <t>Time
In</t>
        </is>
      </c>
      <c r="H12" s="140" t="inlineStr">
        <is>
          <t>Time
Out</t>
        </is>
      </c>
      <c r="I12" s="142" t="inlineStr">
        <is>
          <t>Total
Hrs</t>
        </is>
      </c>
      <c r="J12" s="142" t="inlineStr">
        <is>
          <t>Location</t>
        </is>
      </c>
      <c r="K12" s="142" t="inlineStr">
        <is>
          <t>Supervisor</t>
        </is>
      </c>
      <c r="L12" s="142" t="inlineStr">
        <is>
          <t>Supervisor Approval</t>
        </is>
      </c>
      <c r="M12" s="140" t="inlineStr">
        <is>
          <t>Regular
Hrs</t>
        </is>
      </c>
      <c r="N12" s="140" t="inlineStr">
        <is>
          <t>Overtime
Hrs</t>
        </is>
      </c>
      <c r="O12" s="140" t="inlineStr">
        <is>
          <t>Hol Hrs</t>
        </is>
      </c>
      <c r="P12" s="140" t="inlineStr">
        <is>
          <t>Responsibilities</t>
        </is>
      </c>
      <c r="Q12" s="140" t="inlineStr">
        <is>
          <t>Risk</t>
        </is>
      </c>
      <c r="R12" s="140" t="inlineStr">
        <is>
          <t>Meals</t>
        </is>
      </c>
      <c r="S12" s="140" t="inlineStr">
        <is>
          <t>Vac Hrs</t>
        </is>
      </c>
      <c r="T12" s="143" t="inlineStr">
        <is>
          <t>Reason for Overtime</t>
        </is>
      </c>
      <c r="U12" s="144" t="inlineStr">
        <is>
          <t>Wkly Reg Avail</t>
        </is>
      </c>
      <c r="V12" s="351" t="inlineStr">
        <is>
          <t>Orig Reg</t>
        </is>
      </c>
      <c r="W12" s="351" t="inlineStr">
        <is>
          <t>Wkly OT Adj</t>
        </is>
      </c>
      <c r="X12" s="351" t="inlineStr">
        <is>
          <t>Week Start</t>
        </is>
      </c>
      <c r="Y12" s="351" t="inlineStr">
        <is>
          <t>Wk Hrs Before</t>
        </is>
      </c>
      <c r="Z12" s="351" t="n"/>
      <c r="AA12" s="351" t="n"/>
      <c r="AB12" s="351" t="n"/>
      <c r="AC12" s="351" t="n"/>
      <c r="AD12" s="351" t="n"/>
      <c r="AE12" s="351" t="n"/>
      <c r="AF12" s="351" t="n"/>
      <c r="AJ12" s="252" t="n"/>
      <c r="AK12" s="252" t="n"/>
    </row>
    <row r="13" hidden="1" ht="15.75" customHeight="1" s="348" thickBot="1">
      <c r="A13" s="268" t="n"/>
      <c r="B13" s="351" t="n"/>
      <c r="C13" s="145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146" t="n"/>
      <c r="U13" s="351" t="n"/>
      <c r="V13" s="351" t="n"/>
      <c r="W13" s="351" t="n"/>
      <c r="X13" s="351" t="n"/>
      <c r="Y13" s="351" t="n"/>
      <c r="Z13" s="351" t="n"/>
      <c r="AA13" s="351" t="n"/>
      <c r="AB13" s="351" t="n"/>
      <c r="AC13" s="351" t="n"/>
      <c r="AD13" s="351" t="n"/>
      <c r="AE13" s="351" t="n"/>
      <c r="AF13" s="351" t="n"/>
    </row>
    <row r="14" ht="24" customHeight="1" s="348" thickBot="1">
      <c r="A14" s="147" t="inlineStr">
        <is>
          <t>On Day</t>
        </is>
      </c>
      <c r="B14" s="269" t="n"/>
      <c r="C14" s="88">
        <f>M10</f>
        <v/>
      </c>
      <c r="D14" s="54" t="n"/>
      <c r="E14" s="148">
        <f>IF(D14="", "",
 IF(D14=TIME(0,0,0), 0,
 IF(AND(D14&gt;=TIME(0,0,1), D14&lt;=TIME(2,0,0)), TIME(7,0,0),
 IF(AND(D14&gt;=TIME(6,0,0), D14&lt;=TIME(8,0,0)), TIME(12,0,0),
 IF(AND(D14&gt;TIME(8,0,0), D14&lt;=TIME(13,59,0)), TIME(15,0,0),
 IF(AND(D14&gt;=TIME(14,0,0), D14&lt;=TIME(17,59,0)), TIME(21,0,0),
 IF(AND(D14&gt;=TIME(18,0,0), D14&lt;=TIME(21,59,0)), TIME(0,0,0),
 IF(AND(D14&gt;=TIME(22,0,0), D14&lt;=TIME(23,59,59)), TIME(7,0,0), ""))))))))</f>
        <v/>
      </c>
      <c r="F14" s="149" t="n"/>
      <c r="G14" s="148">
        <f>IF(AND(D14&gt;=TIME(6,0,0),D14&lt;=TIME(8,0,0)),E14,"")</f>
        <v/>
      </c>
      <c r="H14" s="54" t="n"/>
      <c r="I14" s="55">
        <f>ROUND(IF(OR(D14="",E14="",E14=0),0,IF(H14="",MOD(E14-D14,1)*24,MOD(H14-D14,1)*24)),2)</f>
        <v/>
      </c>
      <c r="J14" s="150" t="n"/>
      <c r="K14" s="270" t="n"/>
      <c r="L14" s="271" t="n"/>
      <c r="M14" s="272">
        <f>MAX(0,V14-W14)</f>
        <v/>
      </c>
      <c r="N14" s="56">
        <f>(IF(OR($C14="",$D14=""),0,
 IF(OR($A14="Holiday",$A15="Holiday"),
    IF(ISNUMBER(MATCH(TRIM($B14),{"Phagwah","Good Friday","Easter Monday","Labour Day","Christmas","Eid ul Azha","Romans-2","Globe-12","Neptune P1"},0)),0,$I14),
 IF(AND(NOT(OR($A14="Annual Leave",$A15="Annual Leave")),$A14="Off day"),$I14,
  MAX(0,$I14-$V14)
  ))))+W14</f>
        <v/>
      </c>
      <c r="O14" s="56">
        <f>IF(AND(OR($A14="Holiday",$A15="Holiday"),
        ISNUMBER(MATCH(TRIM($B14),{"Phagwah","Good Friday","Easter Monday","Labour Day","Christmas","Eid ul Azha","Romans-2","Globe-12","Neptune P1"},0))),
   $I14,0)</f>
        <v/>
      </c>
      <c r="P14" s="56">
        <f>IF(OR($O$7="Canteen",$O$7="Head Office"),0,IF($I14&lt;=0,0,IF(OR(OR(TRIM($J14)="Hebrews",TRIM($J14)="Romans",TRIM($J14)="Romans-2",TRIM($J14)="Globe",TRIM($J14)="Globe-12",TRIM($J14)="Neptune P1"),AND($I15&gt;0,OR(TRIM($J15)="Hebrews",TRIM($J15)="Romans",TRIM($J15)="Romans-2",TRIM($J15)="Globe",TRIM($J15)="Globe-12",TRIM($J15)="Neptune P1"))),1,0)))</f>
        <v/>
      </c>
      <c r="Q14" s="57" t="n"/>
      <c r="R14" s="56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IF($I14&gt;0,1,0),
      0
   ),
0))</f>
        <v/>
      </c>
      <c r="S14" s="56">
        <f>IF(OR($A14="Annual Leave",$A15="Annual Leave"),IF($A14="Annual Leave",8,0),0)</f>
        <v/>
      </c>
      <c r="T14" s="58" t="n"/>
      <c r="U14" s="144">
        <f>MAX(0,40-Y14)</f>
        <v/>
      </c>
      <c r="V14" s="151">
        <f>IF(OR($C14="",$D14=""),0,
 IF(OR($A14="Holiday",$A15="Holiday"),0,
 IF(AND(NOT(OR($A14="Annual Leave",$A15="Annual Leave")),$A14="Off day"),0,
  IF($I14+$I15&gt;=8,IF($I14&gt;=8,8,$I14),$I14)
  )))</f>
        <v/>
      </c>
      <c r="W14" s="151">
        <f>MAX(0,V14-U14)</f>
        <v/>
      </c>
      <c r="X14" s="151">
        <f>IF(C14="","",C14-WEEKDAY(C14,1)+1)</f>
        <v/>
      </c>
      <c r="Y14" s="151">
        <f>IF(X14=X14,$L$11,0)</f>
        <v/>
      </c>
      <c r="Z14" s="151" t="n"/>
      <c r="AA14" s="151" t="n"/>
      <c r="AB14" s="151" t="n"/>
      <c r="AC14" s="351" t="n"/>
      <c r="AD14" s="351" t="n"/>
      <c r="AE14" s="351" t="n"/>
      <c r="AF14" s="351" t="n"/>
    </row>
    <row r="15" ht="24" customHeight="1" s="348" thickBot="1">
      <c r="A15" s="147" t="inlineStr">
        <is>
          <t>On Day</t>
        </is>
      </c>
      <c r="B15" s="269" t="n"/>
      <c r="C15" s="89">
        <f>C14</f>
        <v/>
      </c>
      <c r="D15" s="59" t="n"/>
      <c r="E15" s="152">
        <f>IF(D15="", "",
 IF(D15=TIME(0,0,0), 0,
 IF(AND(D15&gt;=TIME(0,0,1), D15&lt;=TIME(2,0,0)), TIME(7,0,0),
 IF(AND(D15&gt;=TIME(6,0,0), D15&lt;=TIME(8,0,0)), TIME(12,0,0),
 IF(AND(D15&gt;TIME(8,0,0), D15&lt;=TIME(13,59,0)), TIME(15,0,0),
 IF(AND(D15&gt;=TIME(14,0,0), D15&lt;=TIME(17,59,0)), TIME(21,0,0),
 IF(AND(D15&gt;=TIME(18,0,0), D15&lt;=TIME(21,59,0)), TIME(0,0,0),
 IF(AND(D15&gt;=TIME(22,0,0), D15&lt;=TIME(23,59,59)), TIME(7,0,0), ""))))))))</f>
        <v/>
      </c>
      <c r="F15" s="153" t="n"/>
      <c r="G15" s="152">
        <f>IF(AND(D15&gt;=TIME(6,0,0),D15&lt;=TIME(8,0,0)),E15,"")</f>
        <v/>
      </c>
      <c r="H15" s="59" t="n"/>
      <c r="I15" s="60">
        <f>ROUND(IF(OR(D15="",E15="",E15=0),0,IF(H15="",MOD(E15-D15,1)*24,MOD(H15-D15,1)*24)),2)</f>
        <v/>
      </c>
      <c r="J15" s="150" t="n"/>
      <c r="K15" s="270" t="n"/>
      <c r="L15" s="271" t="n"/>
      <c r="M15" s="272">
        <f>MAX(0,V15-W15)</f>
        <v/>
      </c>
      <c r="N15" s="61">
        <f>(IF(OR($C15="",$D15=""),0,
 IF(OR($A14="Holiday",$A15="Holiday"),
    IF(ISNUMBER(MATCH(TRIM($B15),{"Phagwah","Good Friday","Easter Monday","Labour Day","Christmas","Eid ul Azha","Romans-2","Globe-12","Neptune P1"},0)),0,$I15),
 IF(AND(NOT(OR($A14="Annual Leave",$A15="Annual Leave")),$A15="Off day"),$I15,
  MAX(0,$I15-$V15)
  ))))+W15</f>
        <v/>
      </c>
      <c r="O15" s="61">
        <f>IF(AND(OR($A14="Holiday",$A15="Holiday"),
        ISNUMBER(MATCH(TRIM($B15),{"Phagwah","Good Friday","Easter Monday","Labour Day","Christmas","Eid ul Azha","Romans-2","Globe-12","Neptune P1"},0))),
   $I15,0)</f>
        <v/>
      </c>
      <c r="P15" s="61">
        <f>IF(OR($O$7="Canteen",$O$7="Head Office"),0,IF($I15&lt;=0,0,IF(AND($I14&lt;=0,OR(TRIM($J15)="Hebrews",TRIM($J15)="Romans",TRIM($J15)="Romans-2",TRIM($J15)="Globe",TRIM($J15)="Globe-12",TRIM($J15)="Neptune P1")),1,0)))</f>
        <v/>
      </c>
      <c r="Q15" s="62" t="n"/>
      <c r="R15" s="61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IF(AND($I14=0,$I15&gt;0),1,0),
      0
   ),
0))</f>
        <v/>
      </c>
      <c r="S15" s="61">
        <f>IF(OR($A14="Annual Leave",$A15="Annual Leave"),IF(AND($A14&lt;&gt;"Annual Leave",$A15="Annual Leave"),8,0),0)</f>
        <v/>
      </c>
      <c r="T15" s="63" t="n"/>
      <c r="U15" s="144">
        <f>MAX(0,40-Y15)</f>
        <v/>
      </c>
      <c r="V15" s="151">
        <f>IF(OR($C15="",$D15=""),0,
 IF(OR($A14="Holiday",$A15="Holiday"),0,
 IF(AND(NOT(OR($A14="Annual Leave",$A15="Annual Leave")),$A15="Off day"),0,
  IF($I14+$I15&gt;=8,IF($I14&gt;=8,0,8-$I14),$I15)
  )))</f>
        <v/>
      </c>
      <c r="W15" s="151">
        <f>MAX(0,V15-U15)</f>
        <v/>
      </c>
      <c r="X15" s="151">
        <f>IF(C15="","",C15-WEEKDAY(C15,1)+1)</f>
        <v/>
      </c>
      <c r="Y15" s="151">
        <f>SUMPRODUCT(($X$14:$X14=X15)*(($V$14:$V14)+($O$14:$O14)))+IF(X15=X14,$L$11,0)</f>
        <v/>
      </c>
      <c r="Z15" s="151" t="n"/>
      <c r="AA15" s="151" t="n"/>
      <c r="AB15" s="151" t="n"/>
      <c r="AC15" s="351" t="n"/>
      <c r="AD15" s="351" t="n"/>
      <c r="AE15" s="351" t="n"/>
      <c r="AF15" s="351" t="n"/>
    </row>
    <row r="16" ht="24" customHeight="1" s="348" thickBot="1">
      <c r="A16" s="154" t="inlineStr">
        <is>
          <t>On Day</t>
        </is>
      </c>
      <c r="B16" s="273" t="n"/>
      <c r="C16" s="90">
        <f>C14+1</f>
        <v/>
      </c>
      <c r="D16" s="8" t="n"/>
      <c r="E16" s="155">
        <f>IF(D16="", "",
 IF(D16=TIME(0,0,0), 0,
 IF(AND(D16&gt;=TIME(0,0,1), D16&lt;=TIME(2,0,0)), TIME(7,0,0),
 IF(AND(D16&gt;=TIME(6,0,0), D16&lt;=TIME(8,0,0)), TIME(12,0,0),
 IF(AND(D16&gt;TIME(8,0,0), D16&lt;=TIME(13,59,0)), TIME(15,0,0),
 IF(AND(D16&gt;=TIME(14,0,0), D16&lt;=TIME(17,59,0)), TIME(21,0,0),
 IF(AND(D16&gt;=TIME(18,0,0), D16&lt;=TIME(21,59,0)), TIME(0,0,0),
 IF(AND(D16&gt;=TIME(22,0,0), D16&lt;=TIME(23,59,59)), TIME(7,0,0), ""))))))))</f>
        <v/>
      </c>
      <c r="F16" s="156" t="n"/>
      <c r="G16" s="155">
        <f>IF(AND(D16&gt;=TIME(6,0,0),D16&lt;=TIME(8,0,0)),E16,"")</f>
        <v/>
      </c>
      <c r="H16" s="8" t="n"/>
      <c r="I16" s="30">
        <f>ROUND(IF(OR(D16="",E16="",E16=0),0,IF(H16="",MOD(E16-D16,1)*24,MOD(H16-D16,1)*24)),2)</f>
        <v/>
      </c>
      <c r="J16" s="157" t="n"/>
      <c r="K16" s="274" t="n"/>
      <c r="L16" s="271" t="n"/>
      <c r="M16" s="275">
        <f>MAX(0,V16-W16)</f>
        <v/>
      </c>
      <c r="N16" s="9">
        <f>(IF(OR($C16="",$D16=""),0,
 IF(OR($A16="Holiday",$A17="Holiday"),
    IF(ISNUMBER(MATCH(TRIM($B16),{"Phagwah","Good Friday","Easter Monday","Labour Day","Christmas","Eid ul Azha","Romans-2","Globe-12","Neptune P1"},0)),0,$I16),
 IF(AND(NOT(OR($A16="Annual Leave",$A17="Annual Leave")),$A16="Off day"),$I16,
  MAX(0,$I16-$V16)
  ))))+W16</f>
        <v/>
      </c>
      <c r="O16" s="9">
        <f>IF(AND(OR($A16="Holiday",$A17="Holiday"),
        ISNUMBER(MATCH(TRIM($B16),{"Phagwah","Good Friday","Easter Monday","Labour Day","Christmas","Eid ul Azha","Romans-2","Globe-12","Neptune P1"},0))),
   $I16,0)</f>
        <v/>
      </c>
      <c r="P16" s="9">
        <f>IF(OR($O$7="Canteen",$O$7="Head Office"),0,IF($I16&lt;=0,0,IF(OR(OR(TRIM($J16)="Hebrews",TRIM($J16)="Romans",TRIM($J16)="Romans-2",TRIM($J16)="Globe",TRIM($J16)="Globe-12",TRIM($J16)="Neptune P1"),AND($I17&gt;0,OR(TRIM($J17)="Hebrews",TRIM($J17)="Romans",TRIM($J17)="Romans-2",TRIM($J17)="Globe",TRIM($J17)="Globe-12",TRIM($J17)="Neptune P1"))),1,0)))</f>
        <v/>
      </c>
      <c r="Q16" s="10" t="n"/>
      <c r="R16" s="9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IF($I16&gt;0,1,0),
      0
   ),
0))</f>
        <v/>
      </c>
      <c r="S16" s="9">
        <f>IF(OR($A16="Annual Leave",$A17="Annual Leave"),IF($A16="Annual Leave",8,0),0)</f>
        <v/>
      </c>
      <c r="T16" s="91" t="n"/>
      <c r="U16" s="144">
        <f>MAX(0,40-Y16)</f>
        <v/>
      </c>
      <c r="V16" s="351">
        <f>IF(OR($C16="",$D16=""),0,
 IF(OR($A16="Holiday",$A17="Holiday"),0,
 IF(AND(NOT(OR($A16="Annual Leave",$A17="Annual Leave")),$A16="Off day"),0,
  IF($I16+$I17&gt;=8,IF($I16&gt;=8,8,$I16),$I16)
  )))</f>
        <v/>
      </c>
      <c r="W16" s="351">
        <f>MAX(0,V16-U16)</f>
        <v/>
      </c>
      <c r="X16" s="351">
        <f>IF(C16="","",C16-WEEKDAY(C16,1)+1)</f>
        <v/>
      </c>
      <c r="Y16" s="351">
        <f>SUMPRODUCT(($X$14:$X15=X16)*(($V$14:$V15)+($O$14:$O15)))+IF(X16=X14,$L$11,0)</f>
        <v/>
      </c>
      <c r="Z16" s="351" t="n"/>
      <c r="AA16" s="351" t="n"/>
      <c r="AB16" s="351" t="n"/>
      <c r="AC16" s="351" t="n"/>
      <c r="AD16" s="351" t="n"/>
      <c r="AE16" s="351" t="n"/>
      <c r="AF16" s="351" t="n"/>
    </row>
    <row r="17" ht="24" customHeight="1" s="348" thickBot="1">
      <c r="A17" s="154" t="inlineStr">
        <is>
          <t>On Day</t>
        </is>
      </c>
      <c r="B17" s="273" t="n"/>
      <c r="C17" s="90">
        <f>C16</f>
        <v/>
      </c>
      <c r="D17" s="276" t="n"/>
      <c r="E17" s="277">
        <f>IF(D17="", "",
 IF(D17=TIME(0,0,0), 0,
 IF(AND(D17&gt;=TIME(0,0,1), D17&lt;=TIME(2,0,0)), TIME(7,0,0),
 IF(AND(D17&gt;=TIME(6,0,0), D17&lt;=TIME(8,0,0)), TIME(12,0,0),
 IF(AND(D17&gt;TIME(8,0,0), D17&lt;=TIME(13,59,0)), TIME(15,0,0),
 IF(AND(D17&gt;=TIME(14,0,0), D17&lt;=TIME(17,59,0)), TIME(21,0,0),
 IF(AND(D17&gt;=TIME(18,0,0), D17&lt;=TIME(21,59,0)), TIME(0,0,0),
 IF(AND(D17&gt;=TIME(22,0,0), D17&lt;=TIME(23,59,59)), TIME(7,0,0), ""))))))))</f>
        <v/>
      </c>
      <c r="F17" s="156" t="n"/>
      <c r="G17" s="277">
        <f>IF(AND(D17&gt;=TIME(6,0,0),D17&lt;=TIME(8,0,0)),E17,"")</f>
        <v/>
      </c>
      <c r="H17" s="276" t="n"/>
      <c r="I17" s="30">
        <f>ROUND(IF(OR(D17="",E17="",E17=0),0,IF(H17="",MOD(E17-D17,1)*24,MOD(H17-D17,1)*24)),2)</f>
        <v/>
      </c>
      <c r="J17" s="158" t="n"/>
      <c r="K17" s="274" t="n"/>
      <c r="L17" s="271" t="n"/>
      <c r="M17" s="275">
        <f>MAX(0,V17-W17)</f>
        <v/>
      </c>
      <c r="N17" s="278">
        <f>(IF(OR($C17="",$D17=""),0,
 IF(OR($A16="Holiday",$A17="Holiday"),
    IF(ISNUMBER(MATCH(TRIM($B17),{"Phagwah","Good Friday","Easter Monday","Labour Day","Christmas","Eid ul Azha","Romans-2","Globe-12","Neptune P1"},0)),0,$I17),
 IF(AND(NOT(OR($A16="Annual Leave",$A17="Annual Leave")),$A17="Off day"),$I17,
  MAX(0,$I17-$V17)
  ))))+W17</f>
        <v/>
      </c>
      <c r="O17" s="278">
        <f>IF(AND(OR($A16="Holiday",$A17="Holiday"),
        ISNUMBER(MATCH(TRIM($B17),{"Phagwah","Good Friday","Easter Monday","Labour Day","Christmas","Eid ul Azha","Romans-2","Globe-12","Neptune P1"},0))),
   $I17,0)</f>
        <v/>
      </c>
      <c r="P17" s="278">
        <f>IF(OR($O$7="Canteen",$O$7="Head Office"),0,IF($I17&lt;=0,0,IF(AND($I16&lt;=0,OR(TRIM($J17)="Hebrews",TRIM($J17)="Romans",TRIM($J17)="Romans-2",TRIM($J17)="Globe",TRIM($J17)="Globe-12",TRIM($J17)="Neptune P1")),1,0)))</f>
        <v/>
      </c>
      <c r="Q17" s="279" t="n"/>
      <c r="R17" s="278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IF(AND($I16=0,$I17&gt;0),1,0),
      0
   ),
0))</f>
        <v/>
      </c>
      <c r="S17" s="278">
        <f>IF(OR($A16="Annual Leave",$A17="Annual Leave"),IF(AND($A16&lt;&gt;"Annual Leave",$A17="Annual Leave"),8,0),0)</f>
        <v/>
      </c>
      <c r="T17" s="280" t="n"/>
      <c r="U17" s="144">
        <f>MAX(0,40-Y17)</f>
        <v/>
      </c>
      <c r="V17" s="351">
        <f>IF(OR($C17="",$D17=""),0,
 IF(OR($A16="Holiday",$A17="Holiday"),0,
 IF(AND(NOT(OR($A16="Annual Leave",$A17="Annual Leave")),$A17="Off day"),0,
  IF($I16+$I17&gt;=8,IF($I16&gt;=8,0,8-$I16),$I17)
  )))</f>
        <v/>
      </c>
      <c r="W17" s="351">
        <f>MAX(0,V17-U17)</f>
        <v/>
      </c>
      <c r="X17" s="351">
        <f>IF(C17="","",C17-WEEKDAY(C17,1)+1)</f>
        <v/>
      </c>
      <c r="Y17" s="351">
        <f>SUMPRODUCT(($X$14:$X16=X17)*(($V$14:$V16)+($O$14:$O16)))+IF(X17=X14,$L$11,0)</f>
        <v/>
      </c>
      <c r="Z17" s="351" t="n"/>
      <c r="AA17" s="351" t="n"/>
      <c r="AB17" s="351" t="n"/>
      <c r="AC17" s="351" t="n"/>
      <c r="AD17" s="351" t="n"/>
      <c r="AE17" s="351" t="n"/>
      <c r="AF17" s="351" t="n"/>
    </row>
    <row r="18" ht="24" customHeight="1" s="348" thickBot="1">
      <c r="A18" s="159" t="inlineStr">
        <is>
          <t>On Day</t>
        </is>
      </c>
      <c r="B18" s="281" t="n"/>
      <c r="C18" s="92">
        <f>C16+1</f>
        <v/>
      </c>
      <c r="D18" s="31" t="n"/>
      <c r="E18" s="160">
        <f>IF(D18="", "",
 IF(D18=TIME(0,0,0), 0,
 IF(AND(D18&gt;=TIME(0,0,1), D18&lt;=TIME(2,0,0)), TIME(7,0,0),
 IF(AND(D18&gt;=TIME(6,0,0), D18&lt;=TIME(8,0,0)), TIME(12,0,0),
 IF(AND(D18&gt;TIME(8,0,0), D18&lt;=TIME(13,59,0)), TIME(15,0,0),
 IF(AND(D18&gt;=TIME(14,0,0), D18&lt;=TIME(17,59,0)), TIME(21,0,0),
 IF(AND(D18&gt;=TIME(18,0,0), D18&lt;=TIME(21,59,0)), TIME(0,0,0),
 IF(AND(D18&gt;=TIME(22,0,0), D18&lt;=TIME(23,59,59)), TIME(7,0,0), ""))))))))</f>
        <v/>
      </c>
      <c r="F18" s="161" t="n"/>
      <c r="G18" s="160">
        <f>IF(AND(D18&gt;=TIME(6,0,0),D18&lt;=TIME(8,0,0)),E18,"")</f>
        <v/>
      </c>
      <c r="H18" s="31" t="n"/>
      <c r="I18" s="32">
        <f>ROUND(IF(OR(D18="",E18="",E18=0),0,IF(H18="",MOD(E18-D18,1)*24,MOD(H18-D18,1)*24)),2)</f>
        <v/>
      </c>
      <c r="J18" s="162" t="n"/>
      <c r="K18" s="282" t="n"/>
      <c r="L18" s="271" t="n"/>
      <c r="M18" s="283">
        <f>MAX(0,V18-W18)</f>
        <v/>
      </c>
      <c r="N18" s="33">
        <f>(IF(OR($C18="",$D18=""),0,
 IF(OR($A18="Holiday",$A19="Holiday"),
    IF(ISNUMBER(MATCH(TRIM($B18),{"Phagwah","Good Friday","Easter Monday","Labour Day","Christmas","Eid ul Azha","Romans-2","Globe-12","Neptune P1"},0)),0,$I18),
 IF(AND(NOT(OR($A18="Annual Leave",$A19="Annual Leave")),$A18="Off day"),$I18,
  MAX(0,$I18-$V18)
  ))))+W18</f>
        <v/>
      </c>
      <c r="O18" s="33">
        <f>IF(AND(OR($A18="Holiday",$A19="Holiday"),
        ISNUMBER(MATCH(TRIM($B18),{"Phagwah","Good Friday","Easter Monday","Labour Day","Christmas","Eid ul Azha","Romans-2","Globe-12","Neptune P1"},0))),
   $I18,0)</f>
        <v/>
      </c>
      <c r="P18" s="33">
        <f>IF(OR($O$7="Canteen",$O$7="Head Office"),0,IF($I18&lt;=0,0,IF(OR(OR(TRIM($J18)="Hebrews",TRIM($J18)="Romans",TRIM($J18)="Romans-2",TRIM($J18)="Globe",TRIM($J18)="Globe-12",TRIM($J18)="Neptune P1"),AND($I19&gt;0,OR(TRIM($J19)="Hebrews",TRIM($J19)="Romans",TRIM($J19)="Romans-2",TRIM($J19)="Globe",TRIM($J19)="Globe-12",TRIM($J19)="Neptune P1"))),1,0)))</f>
        <v/>
      </c>
      <c r="Q18" s="34" t="n"/>
      <c r="R18" s="33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IF($I18&gt;0,1,0),
      0
   ),
0))</f>
        <v/>
      </c>
      <c r="S18" s="33">
        <f>IF(OR($A18="Annual Leave",$A19="Annual Leave"),IF($A18="Annual Leave",8,0),0)</f>
        <v/>
      </c>
      <c r="T18" s="35" t="n"/>
      <c r="U18" s="144">
        <f>MAX(0,40-Y18)</f>
        <v/>
      </c>
      <c r="V18" s="351">
        <f>IF(OR($C18="",$D18=""),0,
 IF(OR($A18="Holiday",$A19="Holiday"),0,
 IF(AND(NOT(OR($A18="Annual Leave",$A19="Annual Leave")),$A18="Off day"),0,
  IF($I18+$I19&gt;=8,IF($I18&gt;=8,8,$I18),$I18)
  )))</f>
        <v/>
      </c>
      <c r="W18" s="351">
        <f>MAX(0,V18-U18)</f>
        <v/>
      </c>
      <c r="X18" s="351">
        <f>IF(C18="","",C18-WEEKDAY(C18,1)+1)</f>
        <v/>
      </c>
      <c r="Y18" s="351">
        <f>SUMPRODUCT(($X$14:$X17=X18)*(($V$14:$V17)+($O$14:$O17)))+IF(X18=X14,$L$11,0)</f>
        <v/>
      </c>
      <c r="Z18" s="351" t="n"/>
      <c r="AA18" s="351" t="n"/>
      <c r="AB18" s="351" t="n"/>
      <c r="AC18" s="351" t="n"/>
      <c r="AD18" s="351" t="n"/>
      <c r="AE18" s="351" t="n"/>
      <c r="AF18" s="351" t="n"/>
    </row>
    <row r="19" ht="24" customHeight="1" s="348" thickBot="1">
      <c r="A19" s="159" t="inlineStr">
        <is>
          <t>On Day</t>
        </is>
      </c>
      <c r="B19" s="281" t="n"/>
      <c r="C19" s="93">
        <f>C18</f>
        <v/>
      </c>
      <c r="D19" s="36" t="n"/>
      <c r="E19" s="163">
        <f>IF(D19="", "",
 IF(D19=TIME(0,0,0), 0,
 IF(AND(D19&gt;=TIME(0,0,1), D19&lt;=TIME(2,0,0)), TIME(7,0,0),
 IF(AND(D19&gt;=TIME(6,0,0), D19&lt;=TIME(8,0,0)), TIME(12,0,0),
 IF(AND(D19&gt;TIME(8,0,0), D19&lt;=TIME(13,59,0)), TIME(15,0,0),
 IF(AND(D19&gt;=TIME(14,0,0), D19&lt;=TIME(17,59,0)), TIME(21,0,0),
 IF(AND(D19&gt;=TIME(18,0,0), D19&lt;=TIME(21,59,0)), TIME(0,0,0),
 IF(AND(D19&gt;=TIME(22,0,0), D19&lt;=TIME(23,59,59)), TIME(7,0,0), ""))))))))</f>
        <v/>
      </c>
      <c r="F19" s="164" t="n"/>
      <c r="G19" s="163">
        <f>IF(AND(D19&gt;=TIME(6,0,0),D19&lt;=TIME(8,0,0)),E19,"")</f>
        <v/>
      </c>
      <c r="H19" s="36" t="n"/>
      <c r="I19" s="37">
        <f>ROUND(IF(OR(D19="",E19="",E19=0),0,IF(H19="",MOD(E19-D19,1)*24,MOD(H19-D19,1)*24)),2)</f>
        <v/>
      </c>
      <c r="J19" s="162" t="n"/>
      <c r="K19" s="282" t="n"/>
      <c r="L19" s="271" t="n"/>
      <c r="M19" s="283">
        <f>MAX(0,V19-W19)</f>
        <v/>
      </c>
      <c r="N19" s="38">
        <f>(IF(OR($C19="",$D19=""),0,
 IF(OR($A18="Holiday",$A19="Holiday"),
    IF(ISNUMBER(MATCH(TRIM($B19),{"Phagwah","Good Friday","Easter Monday","Labour Day","Christmas","Eid ul Azha","Romans-2","Globe-12","Neptune P1"},0)),0,$I19),
 IF(AND(NOT(OR($A18="Annual Leave",$A19="Annual Leave")),$A19="Off day"),$I19,
  MAX(0,$I19-$V19)
  ))))+W19</f>
        <v/>
      </c>
      <c r="O19" s="38">
        <f>IF(AND(OR($A18="Holiday",$A19="Holiday"),
        ISNUMBER(MATCH(TRIM($B19),{"Phagwah","Good Friday","Easter Monday","Labour Day","Christmas","Eid ul Azha","Romans-2","Globe-12","Neptune P1"},0))),
   $I19,0)</f>
        <v/>
      </c>
      <c r="P19" s="38">
        <f>IF(OR($O$7="Canteen",$O$7="Head Office"),0,IF($I19&lt;=0,0,IF(AND($I18&lt;=0,OR(TRIM($J19)="Hebrews",TRIM($J19)="Romans",TRIM($J19)="Romans-2",TRIM($J19)="Globe",TRIM($J19)="Globe-12",TRIM($J19)="Neptune P1")),1,0)))</f>
        <v/>
      </c>
      <c r="Q19" s="39" t="n"/>
      <c r="R19" s="38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IF(AND($I18=0,$I19&gt;0),1,0),
      0
   ),
0))</f>
        <v/>
      </c>
      <c r="S19" s="38">
        <f>IF(OR($A18="Annual Leave",$A19="Annual Leave"),IF(AND($A18&lt;&gt;"Annual Leave",$A19="Annual Leave"),8,0),0)</f>
        <v/>
      </c>
      <c r="T19" s="40" t="n"/>
      <c r="U19" s="144">
        <f>MAX(0,40-Y19)</f>
        <v/>
      </c>
      <c r="V19" s="351">
        <f>IF(OR($C19="",$D19=""),0,
 IF(OR($A18="Holiday",$A19="Holiday"),0,
 IF(AND(NOT(OR($A18="Annual Leave",$A19="Annual Leave")),$A19="Off day"),0,
  IF($I18+$I19&gt;=8,IF($I18&gt;=8,0,8-$I18),$I19)
  )))</f>
        <v/>
      </c>
      <c r="W19" s="351">
        <f>MAX(0,V19-U19)</f>
        <v/>
      </c>
      <c r="X19" s="351">
        <f>IF(C19="","",C19-WEEKDAY(C19,1)+1)</f>
        <v/>
      </c>
      <c r="Y19" s="351">
        <f>SUMPRODUCT(($X$14:$X18=X19)*(($V$14:$V18)+($O$14:$O18)))+IF(X19=X14,$L$11,0)</f>
        <v/>
      </c>
      <c r="Z19" s="351" t="n"/>
      <c r="AA19" s="351" t="n"/>
      <c r="AB19" s="351" t="n"/>
      <c r="AC19" s="351" t="n"/>
      <c r="AD19" s="351" t="n"/>
      <c r="AE19" s="351" t="n"/>
      <c r="AF19" s="351" t="n"/>
    </row>
    <row r="20" ht="24" customHeight="1" s="348" thickBot="1">
      <c r="A20" s="165" t="inlineStr">
        <is>
          <t>On Day</t>
        </is>
      </c>
      <c r="B20" s="284" t="n"/>
      <c r="C20" s="94">
        <f>C18+1</f>
        <v/>
      </c>
      <c r="D20" s="41" t="n"/>
      <c r="E20" s="166">
        <f>IF(D20="", "",
 IF(D20=TIME(0,0,0), 0,
 IF(AND(D20&gt;=TIME(0,0,1), D20&lt;=TIME(2,0,0)), TIME(7,0,0),
 IF(AND(D20&gt;=TIME(6,0,0), D20&lt;=TIME(8,0,0)), TIME(12,0,0),
 IF(AND(D20&gt;TIME(8,0,0), D20&lt;=TIME(13,59,0)), TIME(15,0,0),
 IF(AND(D20&gt;=TIME(14,0,0), D20&lt;=TIME(17,59,0)), TIME(21,0,0),
 IF(AND(D20&gt;=TIME(18,0,0), D20&lt;=TIME(21,59,0)), TIME(0,0,0),
 IF(AND(D20&gt;=TIME(22,0,0), D20&lt;=TIME(23,59,59)), TIME(7,0,0), ""))))))))</f>
        <v/>
      </c>
      <c r="F20" s="167" t="n"/>
      <c r="G20" s="166">
        <f>IF(AND(D20&gt;=TIME(6,0,0),D20&lt;=TIME(8,0,0)),E20,"")</f>
        <v/>
      </c>
      <c r="H20" s="41" t="n"/>
      <c r="I20" s="95">
        <f>ROUND(IF(OR(D20="",E20="",E20=0),0,IF(H20="",MOD(E20-D20,1)*24,MOD(H20-D20,1)*24)),2)</f>
        <v/>
      </c>
      <c r="J20" s="168" t="n"/>
      <c r="K20" s="285" t="n"/>
      <c r="L20" s="271" t="n"/>
      <c r="M20" s="286">
        <f>MAX(0,V20-W20)</f>
        <v/>
      </c>
      <c r="N20" s="42">
        <f>(IF(OR($C20="",$D20=""),0,
 IF(OR($A20="Holiday",$A21="Holiday"),
    IF(ISNUMBER(MATCH(TRIM($B20),{"Phagwah","Good Friday","Easter Monday","Labour Day","Christmas","Eid ul Azha","Romans-2","Globe-12","Neptune P1"},0)),0,$I20),
 IF(AND(NOT(OR($A20="Annual Leave",$A21="Annual Leave")),$A20="Off day"),$I20,
  MAX(0,$I20-$V20)
  ))))+W20</f>
        <v/>
      </c>
      <c r="O20" s="42">
        <f>IF(AND(OR($A20="Holiday",$A21="Holiday"),
        ISNUMBER(MATCH(TRIM($B20),{"Phagwah","Good Friday","Easter Monday","Labour Day","Christmas","Eid ul Azha","Romans-2","Globe-12","Neptune P1"},0))),
   $I20,0)</f>
        <v/>
      </c>
      <c r="P20" s="42">
        <f>IF(OR($O$7="Canteen",$O$7="Head Office"),0,IF($I20&lt;=0,0,IF(OR(OR(TRIM($J20)="Hebrews",TRIM($J20)="Romans",TRIM($J20)="Romans-2",TRIM($J20)="Globe",TRIM($J20)="Globe-12",TRIM($J20)="Neptune P1"),AND($I21&gt;0,OR(TRIM($J21)="Hebrews",TRIM($J21)="Romans",TRIM($J21)="Romans-2",TRIM($J21)="Globe",TRIM($J21)="Globe-12",TRIM($J21)="Neptune P1"))),1,0)))</f>
        <v/>
      </c>
      <c r="Q20" s="43" t="n"/>
      <c r="R20" s="42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IF($I20&gt;0,1,0),
      0
   ),
0))</f>
        <v/>
      </c>
      <c r="S20" s="42">
        <f>IF(OR($A20="Annual Leave",$A21="Annual Leave"),IF($A20="Annual Leave",8,0),0)</f>
        <v/>
      </c>
      <c r="T20" s="96" t="n"/>
      <c r="U20" s="144">
        <f>MAX(0,40-Y20)</f>
        <v/>
      </c>
      <c r="V20" s="351">
        <f>IF(OR($C20="",$D20=""),0,
 IF(OR($A20="Holiday",$A21="Holiday"),0,
 IF(AND(NOT(OR($A20="Annual Leave",$A21="Annual Leave")),$A20="Off day"),0,
  IF($I20+$I21&gt;=8,IF($I20&gt;=8,8,$I20),$I20)
  )))</f>
        <v/>
      </c>
      <c r="W20" s="351">
        <f>MAX(0,V20-U20)</f>
        <v/>
      </c>
      <c r="X20" s="351">
        <f>IF(C20="","",C20-WEEKDAY(C20,1)+1)</f>
        <v/>
      </c>
      <c r="Y20" s="351">
        <f>SUMPRODUCT(($X$14:$X19=X20)*(($V$14:$V19)+($O$14:$O19)))+IF(X20=X14,$L$11,0)</f>
        <v/>
      </c>
      <c r="Z20" s="351" t="n"/>
      <c r="AA20" s="351" t="n"/>
      <c r="AB20" s="351" t="n"/>
      <c r="AC20" s="351" t="n"/>
      <c r="AD20" s="351" t="n"/>
      <c r="AE20" s="351" t="n"/>
      <c r="AF20" s="351" t="n"/>
    </row>
    <row r="21" ht="24" customHeight="1" s="348" thickBot="1">
      <c r="A21" s="165" t="inlineStr">
        <is>
          <t>On Day</t>
        </is>
      </c>
      <c r="B21" s="284" t="n"/>
      <c r="C21" s="94">
        <f>C20</f>
        <v/>
      </c>
      <c r="D21" s="287" t="n"/>
      <c r="E21" s="288">
        <f>IF(D21="", "",
 IF(D21=TIME(0,0,0), 0,
 IF(AND(D21&gt;=TIME(0,0,1), D21&lt;=TIME(2,0,0)), TIME(7,0,0),
 IF(AND(D21&gt;=TIME(6,0,0), D21&lt;=TIME(8,0,0)), TIME(12,0,0),
 IF(AND(D21&gt;TIME(8,0,0), D21&lt;=TIME(13,59,0)), TIME(15,0,0),
 IF(AND(D21&gt;=TIME(14,0,0), D21&lt;=TIME(17,59,0)), TIME(21,0,0),
 IF(AND(D21&gt;=TIME(18,0,0), D21&lt;=TIME(21,59,0)), TIME(0,0,0),
 IF(AND(D21&gt;=TIME(22,0,0), D21&lt;=TIME(23,59,59)), TIME(7,0,0), ""))))))))</f>
        <v/>
      </c>
      <c r="F21" s="167" t="n"/>
      <c r="G21" s="288">
        <f>IF(AND(D21&gt;=TIME(6,0,0),D21&lt;=TIME(8,0,0)),E21,"")</f>
        <v/>
      </c>
      <c r="H21" s="287" t="n"/>
      <c r="I21" s="95">
        <f>ROUND(IF(OR(D21="",E21="",E21=0),0,IF(H21="",MOD(E21-D21,1)*24,MOD(H21-D21,1)*24)),2)</f>
        <v/>
      </c>
      <c r="J21" s="169" t="n"/>
      <c r="K21" s="285" t="n"/>
      <c r="L21" s="271" t="n"/>
      <c r="M21" s="286">
        <f>MAX(0,V21-W21)</f>
        <v/>
      </c>
      <c r="N21" s="289">
        <f>(IF(OR($C21="",$D21=""),0,
 IF(OR($A20="Holiday",$A21="Holiday"),
    IF(ISNUMBER(MATCH(TRIM($B21),{"Phagwah","Good Friday","Easter Monday","Labour Day","Christmas","Eid ul Azha","Romans-2","Globe-12","Neptune P1"},0)),0,$I21),
 IF(AND(NOT(OR($A20="Annual Leave",$A21="Annual Leave")),$A21="Off day"),$I21,
  MAX(0,$I21-$V21)
  ))))+W21</f>
        <v/>
      </c>
      <c r="O21" s="289">
        <f>IF(AND(OR($A20="Holiday",$A21="Holiday"),
        ISNUMBER(MATCH(TRIM($B21),{"Phagwah","Good Friday","Easter Monday","Labour Day","Christmas","Eid ul Azha","Romans-2","Globe-12","Neptune P1"},0))),
   $I21,0)</f>
        <v/>
      </c>
      <c r="P21" s="289">
        <f>IF(OR($O$7="Canteen",$O$7="Head Office"),0,IF($I21&lt;=0,0,IF(AND($I20&lt;=0,OR(TRIM($J21)="Hebrews",TRIM($J21)="Romans",TRIM($J21)="Romans-2",TRIM($J21)="Globe",TRIM($J21)="Globe-12",TRIM($J21)="Neptune P1")),1,0)))</f>
        <v/>
      </c>
      <c r="Q21" s="290" t="n"/>
      <c r="R21" s="289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IF(AND($I20=0,$I21&gt;0),1,0),
      0
   ),
0))</f>
        <v/>
      </c>
      <c r="S21" s="289">
        <f>IF(OR($A20="Annual Leave",$A21="Annual Leave"),IF(AND($A20&lt;&gt;"Annual Leave",$A21="Annual Leave"),8,0),0)</f>
        <v/>
      </c>
      <c r="T21" s="291" t="n"/>
      <c r="U21" s="144">
        <f>MAX(0,40-Y21)</f>
        <v/>
      </c>
      <c r="V21" s="351">
        <f>IF(OR($C21="",$D21=""),0,
 IF(OR($A20="Holiday",$A21="Holiday"),0,
 IF(AND(NOT(OR($A20="Annual Leave",$A21="Annual Leave")),$A21="Off day"),0,
  IF($I20+$I21&gt;=8,IF($I20&gt;=8,0,8-$I20),$I21)
  )))</f>
        <v/>
      </c>
      <c r="W21" s="351">
        <f>MAX(0,V21-U21)</f>
        <v/>
      </c>
      <c r="X21" s="351">
        <f>IF(C21="","",C21-WEEKDAY(C21,1)+1)</f>
        <v/>
      </c>
      <c r="Y21" s="351">
        <f>SUMPRODUCT(($X$14:$X20=X21)*(($V$14:$V20)+($O$14:$O20)))+IF(X21=X14,$L$11,0)</f>
        <v/>
      </c>
      <c r="Z21" s="351" t="n"/>
      <c r="AA21" s="351" t="n"/>
      <c r="AB21" s="351" t="n"/>
      <c r="AC21" s="351" t="n"/>
      <c r="AD21" s="351" t="n"/>
      <c r="AE21" s="351" t="n"/>
      <c r="AF21" s="351" t="n"/>
    </row>
    <row r="22" ht="24" customHeight="1" s="348" thickBot="1">
      <c r="A22" s="170" t="inlineStr">
        <is>
          <t>On Day</t>
        </is>
      </c>
      <c r="B22" s="292" t="n"/>
      <c r="C22" s="97">
        <f>C20+1</f>
        <v/>
      </c>
      <c r="D22" s="44" t="n"/>
      <c r="E22" s="171">
        <f>IF(D22="", "",
 IF(D22=TIME(0,0,0), 0,
 IF(AND(D22&gt;=TIME(0,0,1), D22&lt;=TIME(2,0,0)), TIME(7,0,0),
 IF(AND(D22&gt;=TIME(6,0,0), D22&lt;=TIME(8,0,0)), TIME(12,0,0),
 IF(AND(D22&gt;TIME(8,0,0), D22&lt;=TIME(13,59,0)), TIME(15,0,0),
 IF(AND(D22&gt;=TIME(14,0,0), D22&lt;=TIME(17,59,0)), TIME(21,0,0),
 IF(AND(D22&gt;=TIME(18,0,0), D22&lt;=TIME(21,59,0)), TIME(0,0,0),
 IF(AND(D22&gt;=TIME(22,0,0), D22&lt;=TIME(23,59,59)), TIME(7,0,0), ""))))))))</f>
        <v/>
      </c>
      <c r="F22" s="172" t="n"/>
      <c r="G22" s="171">
        <f>IF(AND(D22&gt;=TIME(6,0,0),D22&lt;=TIME(8,0,0)),E22,"")</f>
        <v/>
      </c>
      <c r="H22" s="44" t="n"/>
      <c r="I22" s="45">
        <f>ROUND(IF(OR(D22="",E22="",E22=0),0,IF(H22="",MOD(E22-D22,1)*24,MOD(H22-D22,1)*24)),2)</f>
        <v/>
      </c>
      <c r="J22" s="173" t="n"/>
      <c r="K22" s="293" t="n"/>
      <c r="L22" s="271" t="n"/>
      <c r="M22" s="294">
        <f>MAX(0,V22-W22)</f>
        <v/>
      </c>
      <c r="N22" s="46">
        <f>(IF(OR($C22="",$D22=""),0,
 IF(OR($A22="Holiday",$A23="Holiday"),
    IF(ISNUMBER(MATCH(TRIM($B22),{"Phagwah","Good Friday","Easter Monday","Labour Day","Christmas","Eid ul Azha","Romans-2","Globe-12","Neptune P1"},0)),0,$I22),
 IF(AND(NOT(OR($A22="Annual Leave",$A23="Annual Leave")),$A22="Off day"),$I22,
  MAX(0,$I22-$V22)
  ))))+W22</f>
        <v/>
      </c>
      <c r="O22" s="46">
        <f>IF(AND(OR($A22="Holiday",$A23="Holiday"),
        ISNUMBER(MATCH(TRIM($B22),{"Phagwah","Good Friday","Easter Monday","Labour Day","Christmas","Eid ul Azha","Romans-2","Globe-12","Neptune P1"},0))),
   $I22,0)</f>
        <v/>
      </c>
      <c r="P22" s="46">
        <f>IF(OR($O$7="Canteen",$O$7="Head Office"),0,IF($I22&lt;=0,0,IF(OR(OR(TRIM($J22)="Hebrews",TRIM($J22)="Romans",TRIM($J22)="Romans-2",TRIM($J22)="Globe",TRIM($J22)="Globe-12",TRIM($J22)="Neptune P1"),AND($I23&gt;0,OR(TRIM($J23)="Hebrews",TRIM($J23)="Romans",TRIM($J23)="Romans-2",TRIM($J23)="Globe",TRIM($J23)="Globe-12",TRIM($J23)="Neptune P1"))),1,0)))</f>
        <v/>
      </c>
      <c r="Q22" s="47" t="n"/>
      <c r="R22" s="46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IF($I22&gt;0,1,0),
      0
   ),
0))</f>
        <v/>
      </c>
      <c r="S22" s="46">
        <f>IF(OR($A22="Annual Leave",$A23="Annual Leave"),IF($A22="Annual Leave",8,0),0)</f>
        <v/>
      </c>
      <c r="T22" s="48" t="n"/>
      <c r="U22" s="144">
        <f>MAX(0,40-Y22)</f>
        <v/>
      </c>
      <c r="V22" s="351">
        <f>IF(OR($C22="",$D22=""),0,
 IF(OR($A22="Holiday",$A23="Holiday"),0,
 IF(AND(NOT(OR($A22="Annual Leave",$A23="Annual Leave")),$A22="Off day"),0,
  IF($I22+$I23&gt;=8,IF($I22&gt;=8,8,$I22),$I22)
  )))</f>
        <v/>
      </c>
      <c r="W22" s="351">
        <f>MAX(0,V22-U22)</f>
        <v/>
      </c>
      <c r="X22" s="351">
        <f>IF(C22="","",C22-WEEKDAY(C22,1)+1)</f>
        <v/>
      </c>
      <c r="Y22" s="351">
        <f>SUMPRODUCT(($X$14:$X21=X22)*(($V$14:$V21)+($O$14:$O21)))+IF(X22=X14,$L$11,0)</f>
        <v/>
      </c>
      <c r="Z22" s="351" t="n"/>
      <c r="AA22" s="351" t="n"/>
      <c r="AB22" s="351" t="n"/>
      <c r="AC22" s="351" t="n"/>
      <c r="AD22" s="351" t="n"/>
      <c r="AE22" s="351" t="n"/>
      <c r="AF22" s="351" t="n"/>
    </row>
    <row r="23" ht="24" customHeight="1" s="348" thickBot="1">
      <c r="A23" s="170" t="inlineStr">
        <is>
          <t>On Day</t>
        </is>
      </c>
      <c r="B23" s="292" t="n"/>
      <c r="C23" s="98">
        <f>C22</f>
        <v/>
      </c>
      <c r="D23" s="49" t="n"/>
      <c r="E23" s="174">
        <f>IF(D23="", "",
 IF(D23=TIME(0,0,0), 0,
 IF(AND(D23&gt;=TIME(0,0,1), D23&lt;=TIME(2,0,0)), TIME(7,0,0),
 IF(AND(D23&gt;=TIME(6,0,0), D23&lt;=TIME(8,0,0)), TIME(12,0,0),
 IF(AND(D23&gt;TIME(8,0,0), D23&lt;=TIME(13,59,0)), TIME(15,0,0),
 IF(AND(D23&gt;=TIME(14,0,0), D23&lt;=TIME(17,59,0)), TIME(21,0,0),
 IF(AND(D23&gt;=TIME(18,0,0), D23&lt;=TIME(21,59,0)), TIME(0,0,0),
 IF(AND(D23&gt;=TIME(22,0,0), D23&lt;=TIME(23,59,59)), TIME(7,0,0), ""))))))))</f>
        <v/>
      </c>
      <c r="F23" s="175" t="n"/>
      <c r="G23" s="174">
        <f>IF(AND(D23&gt;=TIME(6,0,0),D23&lt;=TIME(8,0,0)),E23,"")</f>
        <v/>
      </c>
      <c r="H23" s="49" t="n"/>
      <c r="I23" s="50">
        <f>ROUND(IF(OR(D23="",E23="",E23=0),0,IF(H23="",MOD(E23-D23,1)*24,MOD(H23-D23,1)*24)),2)</f>
        <v/>
      </c>
      <c r="J23" s="173" t="n"/>
      <c r="K23" s="293" t="n"/>
      <c r="L23" s="271" t="n"/>
      <c r="M23" s="294">
        <f>MAX(0,V23-W23)</f>
        <v/>
      </c>
      <c r="N23" s="51">
        <f>(IF(OR($C23="",$D23=""),0,
 IF(OR($A22="Holiday",$A23="Holiday"),
    IF(ISNUMBER(MATCH(TRIM($B23),{"Phagwah","Good Friday","Easter Monday","Labour Day","Christmas","Eid ul Azha","Romans-2","Globe-12","Neptune P1"},0)),0,$I23),
 IF(AND(NOT(OR($A22="Annual Leave",$A23="Annual Leave")),$A23="Off day"),$I23,
  MAX(0,$I23-$V23)
  ))))+W23</f>
        <v/>
      </c>
      <c r="O23" s="51">
        <f>IF(AND(OR($A22="Holiday",$A23="Holiday"),
        ISNUMBER(MATCH(TRIM($B23),{"Phagwah","Good Friday","Easter Monday","Labour Day","Christmas","Eid ul Azha","Romans-2","Globe-12","Neptune P1"},0))),
   $I23,0)</f>
        <v/>
      </c>
      <c r="P23" s="51">
        <f>IF(OR($O$7="Canteen",$O$7="Head Office"),0,IF($I23&lt;=0,0,IF(AND($I22&lt;=0,OR(TRIM($J23)="Hebrews",TRIM($J23)="Romans",TRIM($J23)="Romans-2",TRIM($J23)="Globe",TRIM($J23)="Globe-12",TRIM($J23)="Neptune P1")),1,0)))</f>
        <v/>
      </c>
      <c r="Q23" s="52" t="n"/>
      <c r="R23" s="51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IF(AND($I22=0,$I23&gt;0),1,0),
      0
   ),
0))</f>
        <v/>
      </c>
      <c r="S23" s="51">
        <f>IF(OR($A22="Annual Leave",$A23="Annual Leave"),IF(AND($A22&lt;&gt;"Annual Leave",$A23="Annual Leave"),8,0),0)</f>
        <v/>
      </c>
      <c r="T23" s="53" t="n"/>
      <c r="U23" s="144">
        <f>MAX(0,40-Y23)</f>
        <v/>
      </c>
      <c r="V23" s="351">
        <f>IF(OR($C23="",$D23=""),0,
 IF(OR($A22="Holiday",$A23="Holiday"),0,
 IF(AND(NOT(OR($A22="Annual Leave",$A23="Annual Leave")),$A23="Off day"),0,
  IF($I22+$I23&gt;=8,IF($I22&gt;=8,0,8-$I22),$I23)
  )))</f>
        <v/>
      </c>
      <c r="W23" s="351">
        <f>MAX(0,V23-U23)</f>
        <v/>
      </c>
      <c r="X23" s="351">
        <f>IF(C23="","",C23-WEEKDAY(C23,1)+1)</f>
        <v/>
      </c>
      <c r="Y23" s="351">
        <f>SUMPRODUCT(($X$14:$X22=X23)*(($V$14:$V22)+($O$14:$O22)))+IF(X23=X14,$L$11,0)</f>
        <v/>
      </c>
      <c r="Z23" s="351" t="n"/>
      <c r="AA23" s="351" t="n"/>
      <c r="AB23" s="351" t="n"/>
      <c r="AC23" s="351" t="n"/>
      <c r="AD23" s="351" t="n"/>
      <c r="AE23" s="351" t="n"/>
      <c r="AF23" s="351" t="n"/>
    </row>
    <row r="24" ht="24" customHeight="1" s="348" thickBot="1">
      <c r="A24" s="154" t="inlineStr">
        <is>
          <t>On Day</t>
        </is>
      </c>
      <c r="B24" s="273" t="n"/>
      <c r="C24" s="90">
        <f>C22+1</f>
        <v/>
      </c>
      <c r="D24" s="8" t="n"/>
      <c r="E24" s="155">
        <f>IF(D24="", "",
 IF(D24=TIME(0,0,0), 0,
 IF(AND(D24&gt;=TIME(0,0,1), D24&lt;=TIME(2,0,0)), TIME(7,0,0),
 IF(AND(D24&gt;=TIME(6,0,0), D24&lt;=TIME(8,0,0)), TIME(12,0,0),
 IF(AND(D24&gt;TIME(8,0,0), D24&lt;=TIME(13,59,0)), TIME(15,0,0),
 IF(AND(D24&gt;=TIME(14,0,0), D24&lt;=TIME(17,59,0)), TIME(21,0,0),
 IF(AND(D24&gt;=TIME(18,0,0), D24&lt;=TIME(21,59,0)), TIME(0,0,0),
 IF(AND(D24&gt;=TIME(22,0,0), D24&lt;=TIME(23,59,59)), TIME(7,0,0), ""))))))))</f>
        <v/>
      </c>
      <c r="F24" s="156" t="n"/>
      <c r="G24" s="155">
        <f>IF(AND(D24&gt;=TIME(6,0,0),D24&lt;=TIME(8,0,0)),E24,"")</f>
        <v/>
      </c>
      <c r="H24" s="8" t="n"/>
      <c r="I24" s="30">
        <f>ROUND(IF(OR(D24="",E24="",E24=0),0,IF(H24="",MOD(E24-D24,1)*24,MOD(H24-D24,1)*24)),2)</f>
        <v/>
      </c>
      <c r="J24" s="157" t="n"/>
      <c r="K24" s="274" t="n"/>
      <c r="L24" s="271" t="n"/>
      <c r="M24" s="275">
        <f>MAX(0,V24-W24)</f>
        <v/>
      </c>
      <c r="N24" s="9">
        <f>(IF(OR($C24="",$D24=""),0,
 IF(OR($A24="Holiday",$A25="Holiday"),
    IF(ISNUMBER(MATCH(TRIM($B24),{"Phagwah","Good Friday","Easter Monday","Labour Day","Christmas","Eid ul Azha","Romans-2","Globe-12","Neptune P1"},0)),0,$I24),
 IF(AND(NOT(OR($A24="Annual Leave",$A25="Annual Leave")),$A24="Off day"),$I24,
  MAX(0,$I24-$V24)
  ))))+W24</f>
        <v/>
      </c>
      <c r="O24" s="9">
        <f>IF(AND(OR($A24="Holiday",$A25="Holiday"),
        ISNUMBER(MATCH(TRIM($B24),{"Phagwah","Good Friday","Easter Monday","Labour Day","Christmas","Eid ul Azha","Romans-2","Globe-12","Neptune P1"},0))),
   $I24,0)</f>
        <v/>
      </c>
      <c r="P24" s="9">
        <f>IF(OR($O$7="Canteen",$O$7="Head Office"),0,IF($I24&lt;=0,0,IF(OR(OR(TRIM($J24)="Hebrews",TRIM($J24)="Romans",TRIM($J24)="Romans-2",TRIM($J24)="Globe",TRIM($J24)="Globe-12",TRIM($J24)="Neptune P1"),AND($I25&gt;0,OR(TRIM($J25)="Hebrews",TRIM($J25)="Romans",TRIM($J25)="Romans-2",TRIM($J25)="Globe",TRIM($J25)="Globe-12",TRIM($J25)="Neptune P1"))),1,0)))</f>
        <v/>
      </c>
      <c r="Q24" s="10" t="n"/>
      <c r="R24" s="9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IF($I24&gt;0,1,0),
      0
   ),
0))</f>
        <v/>
      </c>
      <c r="S24" s="9">
        <f>IF(OR($A24="Annual Leave",$A25="Annual Leave"),IF($A24="Annual Leave",8,0),0)</f>
        <v/>
      </c>
      <c r="T24" s="91" t="n"/>
      <c r="U24" s="144">
        <f>MAX(0,40-Y24)</f>
        <v/>
      </c>
      <c r="V24" s="351">
        <f>IF(OR($C24="",$D24=""),0,
 IF(OR($A24="Holiday",$A25="Holiday"),0,
 IF(AND(NOT(OR($A24="Annual Leave",$A25="Annual Leave")),$A24="Off day"),0,
  IF($I24+$I25&gt;=8,IF($I24&gt;=8,8,$I24),$I24)
  )))</f>
        <v/>
      </c>
      <c r="W24" s="351">
        <f>MAX(0,V24-U24)</f>
        <v/>
      </c>
      <c r="X24" s="351">
        <f>IF(C24="","",C24-WEEKDAY(C24,1)+1)</f>
        <v/>
      </c>
      <c r="Y24" s="351">
        <f>SUMPRODUCT(($X$14:$X23=X24)*(($V$14:$V23)+($O$14:$O23)))+IF(X24=X14,$L$11,0)</f>
        <v/>
      </c>
      <c r="Z24" s="351" t="n"/>
      <c r="AA24" s="351" t="n"/>
      <c r="AB24" s="351" t="n"/>
      <c r="AC24" s="351" t="n"/>
      <c r="AD24" s="351" t="n"/>
      <c r="AE24" s="351" t="n"/>
      <c r="AF24" s="351" t="n"/>
    </row>
    <row r="25" ht="24" customHeight="1" s="348" thickBot="1">
      <c r="A25" s="154" t="inlineStr">
        <is>
          <t>On Day</t>
        </is>
      </c>
      <c r="B25" s="273" t="n"/>
      <c r="C25" s="90">
        <f>C24</f>
        <v/>
      </c>
      <c r="D25" s="276" t="n"/>
      <c r="E25" s="277">
        <f>IF(D25="", "",
 IF(D25=TIME(0,0,0), 0,
 IF(AND(D25&gt;=TIME(0,0,1), D25&lt;=TIME(2,0,0)), TIME(7,0,0),
 IF(AND(D25&gt;=TIME(6,0,0), D25&lt;=TIME(8,0,0)), TIME(12,0,0),
 IF(AND(D25&gt;TIME(8,0,0), D25&lt;=TIME(13,59,0)), TIME(15,0,0),
 IF(AND(D25&gt;=TIME(14,0,0), D25&lt;=TIME(17,59,0)), TIME(21,0,0),
 IF(AND(D25&gt;=TIME(18,0,0), D25&lt;=TIME(21,59,0)), TIME(0,0,0),
 IF(AND(D25&gt;=TIME(22,0,0), D25&lt;=TIME(23,59,59)), TIME(7,0,0), ""))))))))</f>
        <v/>
      </c>
      <c r="F25" s="156" t="n"/>
      <c r="G25" s="277">
        <f>IF(AND(D25&gt;=TIME(6,0,0),D25&lt;=TIME(8,0,0)),E25,"")</f>
        <v/>
      </c>
      <c r="H25" s="276" t="n"/>
      <c r="I25" s="30">
        <f>ROUND(IF(OR(D25="",E25="",E25=0),0,IF(H25="",MOD(E25-D25,1)*24,MOD(H25-D25,1)*24)),2)</f>
        <v/>
      </c>
      <c r="J25" s="158" t="n"/>
      <c r="K25" s="274" t="n"/>
      <c r="L25" s="271" t="n"/>
      <c r="M25" s="275">
        <f>MAX(0,V25-W25)</f>
        <v/>
      </c>
      <c r="N25" s="278">
        <f>(IF(OR($C25="",$D25=""),0,
 IF(OR($A24="Holiday",$A25="Holiday"),
    IF(ISNUMBER(MATCH(TRIM($B25),{"Phagwah","Good Friday","Easter Monday","Labour Day","Christmas","Eid ul Azha","Romans-2","Globe-12","Neptune P1"},0)),0,$I25),
 IF(AND(NOT(OR($A24="Annual Leave",$A25="Annual Leave")),$A25="Off day"),$I25,
  MAX(0,$I25-$V25)
  ))))+W25</f>
        <v/>
      </c>
      <c r="O25" s="278">
        <f>IF(AND(OR($A24="Holiday",$A25="Holiday"),
        ISNUMBER(MATCH(TRIM($B25),{"Phagwah","Good Friday","Easter Monday","Labour Day","Christmas","Eid ul Azha","Romans-2","Globe-12","Neptune P1"},0))),
   $I25,0)</f>
        <v/>
      </c>
      <c r="P25" s="278">
        <f>IF(OR($O$7="Canteen",$O$7="Head Office"),0,IF($I25&lt;=0,0,IF(AND($I24&lt;=0,OR(TRIM($J25)="Hebrews",TRIM($J25)="Romans",TRIM($J25)="Romans-2",TRIM($J25)="Globe",TRIM($J25)="Globe-12",TRIM($J25)="Neptune P1")),1,0)))</f>
        <v/>
      </c>
      <c r="Q25" s="279" t="n"/>
      <c r="R25" s="278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IF(AND($I24=0,$I25&gt;0),1,0),
      0
   ),
0))</f>
        <v/>
      </c>
      <c r="S25" s="278">
        <f>IF(OR($A24="Annual Leave",$A25="Annual Leave"),IF(AND($A24&lt;&gt;"Annual Leave",$A25="Annual Leave"),8,0),0)</f>
        <v/>
      </c>
      <c r="T25" s="280" t="n"/>
      <c r="U25" s="144">
        <f>MAX(0,40-Y25)</f>
        <v/>
      </c>
      <c r="V25" s="351">
        <f>IF(OR($C25="",$D25=""),0,
 IF(OR($A24="Holiday",$A25="Holiday"),0,
 IF(AND(NOT(OR($A24="Annual Leave",$A25="Annual Leave")),$A25="Off day"),0,
  IF($I24+$I25&gt;=8,IF($I24&gt;=8,0,8-$I24),$I25)
  )))</f>
        <v/>
      </c>
      <c r="W25" s="351">
        <f>MAX(0,V25-U25)</f>
        <v/>
      </c>
      <c r="X25" s="351">
        <f>IF(C25="","",C25-WEEKDAY(C25,1)+1)</f>
        <v/>
      </c>
      <c r="Y25" s="351">
        <f>SUMPRODUCT(($X$14:$X24=X25)*(($V$14:$V24)+($O$14:$O24)))+IF(X25=X14,$L$11,0)</f>
        <v/>
      </c>
      <c r="Z25" s="351" t="n"/>
      <c r="AA25" s="351" t="n"/>
      <c r="AB25" s="351" t="n"/>
      <c r="AC25" s="351" t="n"/>
      <c r="AD25" s="351" t="n"/>
      <c r="AE25" s="351" t="n"/>
      <c r="AF25" s="351" t="n"/>
    </row>
    <row r="26" ht="24" customHeight="1" s="348" thickBot="1">
      <c r="A26" s="159" t="inlineStr">
        <is>
          <t>On Day</t>
        </is>
      </c>
      <c r="B26" s="281" t="n"/>
      <c r="C26" s="92">
        <f>C24+1</f>
        <v/>
      </c>
      <c r="D26" s="31" t="n"/>
      <c r="E26" s="160">
        <f>IF(D26="", "",
 IF(D26=TIME(0,0,0), 0,
 IF(AND(D26&gt;=TIME(0,0,1), D26&lt;=TIME(2,0,0)), TIME(7,0,0),
 IF(AND(D26&gt;=TIME(6,0,0), D26&lt;=TIME(8,0,0)), TIME(12,0,0),
 IF(AND(D26&gt;TIME(8,0,0), D26&lt;=TIME(13,59,0)), TIME(15,0,0),
 IF(AND(D26&gt;=TIME(14,0,0), D26&lt;=TIME(17,59,0)), TIME(21,0,0),
 IF(AND(D26&gt;=TIME(18,0,0), D26&lt;=TIME(21,59,0)), TIME(0,0,0),
 IF(AND(D26&gt;=TIME(22,0,0), D26&lt;=TIME(23,59,59)), TIME(7,0,0), ""))))))))</f>
        <v/>
      </c>
      <c r="F26" s="161" t="n"/>
      <c r="G26" s="160">
        <f>IF(AND(D26&gt;=TIME(6,0,0),D26&lt;=TIME(8,0,0)),E26,"")</f>
        <v/>
      </c>
      <c r="H26" s="31" t="n"/>
      <c r="I26" s="32">
        <f>ROUND(IF(OR(D26="",E26="",E26=0),0,IF(H26="",MOD(E26-D26,1)*24,MOD(H26-D26,1)*24)),2)</f>
        <v/>
      </c>
      <c r="J26" s="162" t="n"/>
      <c r="K26" s="282" t="n"/>
      <c r="L26" s="271" t="n"/>
      <c r="M26" s="283">
        <f>MAX(0,V26-W26)</f>
        <v/>
      </c>
      <c r="N26" s="33">
        <f>(IF(OR($C26="",$D26=""),0,
 IF(OR($A26="Holiday",$A27="Holiday"),
    IF(ISNUMBER(MATCH(TRIM($B26),{"Phagwah","Good Friday","Easter Monday","Labour Day","Christmas","Eid ul Azha","Romans-2","Globe-12","Neptune P1"},0)),0,$I26),
 IF(AND(NOT(OR($A26="Annual Leave",$A27="Annual Leave")),$A26="Off day"),$I26,
  MAX(0,$I26-$V26)
  ))))+W26</f>
        <v/>
      </c>
      <c r="O26" s="33">
        <f>IF(AND(OR($A26="Holiday",$A27="Holiday"),
        ISNUMBER(MATCH(TRIM($B26),{"Phagwah","Good Friday","Easter Monday","Labour Day","Christmas","Eid ul Azha","Romans-2","Globe-12","Neptune P1"},0))),
   $I26,0)</f>
        <v/>
      </c>
      <c r="P26" s="33">
        <f>IF(OR($O$7="Canteen",$O$7="Head Office"),0,IF($I26&lt;=0,0,IF(OR(OR(TRIM($J26)="Hebrews",TRIM($J26)="Romans",TRIM($J26)="Romans-2",TRIM($J26)="Globe",TRIM($J26)="Globe-12",TRIM($J26)="Neptune P1"),AND($I27&gt;0,OR(TRIM($J27)="Hebrews",TRIM($J27)="Romans",TRIM($J27)="Romans-2",TRIM($J27)="Globe",TRIM($J27)="Globe-12",TRIM($J27)="Neptune P1"))),1,0)))</f>
        <v/>
      </c>
      <c r="Q26" s="34" t="n"/>
      <c r="R26" s="33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IF($I26&gt;0,1,0),
      0
   ),
0))</f>
        <v/>
      </c>
      <c r="S26" s="33">
        <f>IF(OR($A26="Annual Leave",$A27="Annual Leave"),IF($A26="Annual Leave",8,0),0)</f>
        <v/>
      </c>
      <c r="T26" s="35" t="n"/>
      <c r="U26" s="144">
        <f>MAX(0,40-Y26)</f>
        <v/>
      </c>
      <c r="V26" s="351">
        <f>IF(OR($C26="",$D26=""),0,
 IF(OR($A26="Holiday",$A27="Holiday"),0,
 IF(AND(NOT(OR($A26="Annual Leave",$A27="Annual Leave")),$A26="Off day"),0,
  IF($I26+$I27&gt;=8,IF($I26&gt;=8,8,$I26),$I26)
  )))</f>
        <v/>
      </c>
      <c r="W26" s="351">
        <f>MAX(0,V26-U26)</f>
        <v/>
      </c>
      <c r="X26" s="351">
        <f>IF(C26="","",C26-WEEKDAY(C26,1)+1)</f>
        <v/>
      </c>
      <c r="Y26" s="351">
        <f>SUMPRODUCT(($X$14:$X25=X26)*(($V$14:$V25)+($O$14:$O25)))+IF(X26=X14,$L$11,0)</f>
        <v/>
      </c>
      <c r="Z26" s="351" t="n"/>
      <c r="AA26" s="351" t="n"/>
      <c r="AB26" s="351" t="n"/>
      <c r="AC26" s="351" t="n"/>
      <c r="AD26" s="351" t="n"/>
      <c r="AE26" s="351" t="n"/>
      <c r="AF26" s="351" t="n"/>
    </row>
    <row r="27" ht="24" customHeight="1" s="348" thickBot="1">
      <c r="A27" s="159" t="inlineStr">
        <is>
          <t>On Day</t>
        </is>
      </c>
      <c r="B27" s="281" t="n"/>
      <c r="C27" s="93">
        <f>C26</f>
        <v/>
      </c>
      <c r="D27" s="36" t="n"/>
      <c r="E27" s="163">
        <f>IF(D27="", "",
 IF(D27=TIME(0,0,0), 0,
 IF(AND(D27&gt;=TIME(0,0,1), D27&lt;=TIME(2,0,0)), TIME(7,0,0),
 IF(AND(D27&gt;=TIME(6,0,0), D27&lt;=TIME(8,0,0)), TIME(12,0,0),
 IF(AND(D27&gt;TIME(8,0,0), D27&lt;=TIME(13,59,0)), TIME(15,0,0),
 IF(AND(D27&gt;=TIME(14,0,0), D27&lt;=TIME(17,59,0)), TIME(21,0,0),
 IF(AND(D27&gt;=TIME(18,0,0), D27&lt;=TIME(21,59,0)), TIME(0,0,0),
 IF(AND(D27&gt;=TIME(22,0,0), D27&lt;=TIME(23,59,59)), TIME(7,0,0), ""))))))))</f>
        <v/>
      </c>
      <c r="F27" s="164" t="n"/>
      <c r="G27" s="163">
        <f>IF(AND(D27&gt;=TIME(6,0,0),D27&lt;=TIME(8,0,0)),E27,"")</f>
        <v/>
      </c>
      <c r="H27" s="36" t="n"/>
      <c r="I27" s="37">
        <f>ROUND(IF(OR(D27="",E27="",E27=0),0,IF(H27="",MOD(E27-D27,1)*24,MOD(H27-D27,1)*24)),2)</f>
        <v/>
      </c>
      <c r="J27" s="162" t="n"/>
      <c r="K27" s="282" t="n"/>
      <c r="L27" s="271" t="n"/>
      <c r="M27" s="283">
        <f>MAX(0,V27-W27)</f>
        <v/>
      </c>
      <c r="N27" s="38">
        <f>(IF(OR($C27="",$D27=""),0,
 IF(OR($A26="Holiday",$A27="Holiday"),
    IF(ISNUMBER(MATCH(TRIM($B27),{"Phagwah","Good Friday","Easter Monday","Labour Day","Christmas","Eid ul Azha","Romans-2","Globe-12","Neptune P1"},0)),0,$I27),
 IF(AND(NOT(OR($A26="Annual Leave",$A27="Annual Leave")),$A27="Off day"),$I27,
  MAX(0,$I27-$V27)
  ))))+W27</f>
        <v/>
      </c>
      <c r="O27" s="38">
        <f>IF(AND(OR($A26="Holiday",$A27="Holiday"),
        ISNUMBER(MATCH(TRIM($B27),{"Phagwah","Good Friday","Easter Monday","Labour Day","Christmas","Eid ul Azha","Romans-2","Globe-12","Neptune P1"},0))),
   $I27,0)</f>
        <v/>
      </c>
      <c r="P27" s="38">
        <f>IF(OR($O$7="Canteen",$O$7="Head Office"),0,IF($I27&lt;=0,0,IF(AND($I26&lt;=0,OR(TRIM($J27)="Hebrews",TRIM($J27)="Romans",TRIM($J27)="Romans-2",TRIM($J27)="Globe",TRIM($J27)="Globe-12",TRIM($J27)="Neptune P1")),1,0)))</f>
        <v/>
      </c>
      <c r="Q27" s="39" t="n"/>
      <c r="R27" s="38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IF(AND($I26=0,$I27&gt;0),1,0),
      0
   ),
0))</f>
        <v/>
      </c>
      <c r="S27" s="38">
        <f>IF(OR($A26="Annual Leave",$A27="Annual Leave"),IF(AND($A26&lt;&gt;"Annual Leave",$A27="Annual Leave"),8,0),0)</f>
        <v/>
      </c>
      <c r="T27" s="40" t="n"/>
      <c r="U27" s="144">
        <f>MAX(0,40-Y27)</f>
        <v/>
      </c>
      <c r="V27" s="351">
        <f>IF(OR($C27="",$D27=""),0,
 IF(OR($A26="Holiday",$A27="Holiday"),0,
 IF(AND(NOT(OR($A26="Annual Leave",$A27="Annual Leave")),$A27="Off day"),0,
  IF($I26+$I27&gt;=8,IF($I26&gt;=8,0,8-$I26),$I27)
  )))</f>
        <v/>
      </c>
      <c r="W27" s="351">
        <f>MAX(0,V27-U27)</f>
        <v/>
      </c>
      <c r="X27" s="351">
        <f>IF(C27="","",C27-WEEKDAY(C27,1)+1)</f>
        <v/>
      </c>
      <c r="Y27" s="351">
        <f>SUMPRODUCT(($X$14:$X26=X27)*(($V$14:$V26)+($O$14:$O26)))+IF(X27=X14,$L$11,0)</f>
        <v/>
      </c>
      <c r="Z27" s="351" t="n"/>
      <c r="AA27" s="351" t="n"/>
      <c r="AB27" s="351" t="n"/>
      <c r="AC27" s="351" t="n"/>
      <c r="AD27" s="351" t="n"/>
      <c r="AE27" s="351" t="n"/>
      <c r="AF27" s="351" t="n"/>
    </row>
    <row r="28" ht="24" customHeight="1" s="348" thickBot="1">
      <c r="A28" s="176" t="n"/>
      <c r="B28" s="176" t="n"/>
      <c r="C28" s="145" t="n"/>
      <c r="D28" s="6" t="n"/>
      <c r="E28" s="14" t="n"/>
      <c r="F28" s="6" t="n"/>
      <c r="G28" s="6" t="n"/>
      <c r="H28" s="336" t="n"/>
      <c r="I28" s="351" t="n"/>
      <c r="J28" s="336" t="n"/>
      <c r="K28" s="336" t="n"/>
      <c r="L28" s="336" t="n"/>
      <c r="M28" s="99">
        <f>MAX(0,V28-W28)</f>
        <v/>
      </c>
      <c r="N28" s="99">
        <f>(IF(OR($C28="",$D28=""),0,
 IF(OR($A28="Holiday",$A29="Holiday"),
    IF(ISNUMBER(MATCH(TRIM($B28),{"Phagwah","Good Friday","Easter Monday","Labour Day","Christmas","Eid ul Azha","Romans-2","Globe-12","Neptune P1"},0)),0,$I28),
 IF(AND(NOT(OR($A28="Annual Leave",$A29="Annual Leave")),$A28="Off day"),$I28,
  MAX(0,$I28-$V28)
  ))))+W28</f>
        <v/>
      </c>
      <c r="O28" s="99">
        <f>IF(AND(OR($A28="Holiday",$A29="Holiday"),
        ISNUMBER(MATCH(TRIM($B28),{"Phagwah","Good Friday","Easter Monday","Labour Day","Christmas","Eid ul Azha","Romans-2","Globe-12","Neptune P1"},0))),
   $I28,0)</f>
        <v/>
      </c>
      <c r="P28" s="99">
        <f>IF(OR($O$7="Canteen",$O$7="Head Office"),0,IF($I28&lt;=0,0,IF(OR(OR(TRIM($J28)="Hebrews",TRIM($J28)="Romans",TRIM($J28)="Romans-2",TRIM($J28)="Globe",TRIM($J28)="Globe-12",TRIM($J28)="Neptune P1"),AND($I29&gt;0,OR(TRIM($J29)="Hebrews",TRIM($J29)="Romans",TRIM($J29)="Romans-2",TRIM($J29)="Globe",TRIM($J29)="Globe-12",TRIM($J29)="Neptune P1"))),1,0)))</f>
        <v/>
      </c>
      <c r="Q28" s="178" t="n"/>
      <c r="R28" s="15" t="n"/>
      <c r="S28" s="99">
        <f>IF(OR($A28="Annual Leave",$A29="Annual Leave"),IF($A28="Annual Leave",8,0),0)</f>
        <v/>
      </c>
      <c r="T28" s="100">
        <f>SUM(T14:T27)</f>
        <v/>
      </c>
      <c r="U28" s="144">
        <f>MAX(0,40-Y28)</f>
        <v/>
      </c>
      <c r="V28" s="351">
        <f>IF(OR($C28="",$D28=""),0,
 IF(OR($A28="Holiday",$A29="Holiday"),0,
 IF(AND(NOT(OR($A28="Annual Leave",$A29="Annual Leave")),$A28="Off day"),0,
  IF($I28+$I29&gt;=8,IF($I28&gt;=8,8,$I28),$I28)
  )))</f>
        <v/>
      </c>
      <c r="W28" s="351">
        <f>MAX(0,V28-U28)</f>
        <v/>
      </c>
      <c r="X28" s="351">
        <f>IF(C28="","",C28-WEEKDAY(C28,1)+1)</f>
        <v/>
      </c>
      <c r="Y28" s="351">
        <f>SUMPRODUCT(($X$14:$X27=X28)*(($V$14:$V27)+($O$14:$O27)))+IF(X28=X14,$L$11,0)</f>
        <v/>
      </c>
      <c r="Z28" s="351" t="n"/>
      <c r="AA28" s="351" t="n"/>
      <c r="AB28" s="351" t="n"/>
      <c r="AC28" s="351" t="n"/>
      <c r="AD28" s="351" t="n"/>
      <c r="AE28" s="351" t="n"/>
      <c r="AF28" s="351" t="n"/>
    </row>
    <row r="29" hidden="1" ht="15.75" customHeight="1" s="348" thickBot="1">
      <c r="A29" s="179" t="n"/>
      <c r="B29" s="176" t="n"/>
      <c r="C29" s="145" t="n"/>
      <c r="D29" s="6" t="n"/>
      <c r="E29" s="295">
        <f>IF(D29="", "",
 IF(D29=TIME(0,0,0), 0,
 IF(AND(D29&gt;=TIME(0,0,1), D29&lt;=TIME(2,0,0)), TIME(7,0,0),
 IF(AND(D29&gt;=TIME(6,0,0), D29&lt;=TIME(8,0,0)), TIME(12,0,0),
 IF(AND(D29&gt;TIME(8,0,0), D29&lt;=TIME(13,59,0)), TIME(15,0,0),
 IF(AND(D29&gt;=TIME(14,0,0), D29&lt;=TIME(17,59,0)), TIME(21,0,0),
 IF(AND(D29&gt;=TIME(18,0,0), D29&lt;=TIME(21,59,0)), TIME(0,0,0),
 IF(AND(D29&gt;=TIME(22,0,0), D29&lt;=TIME(23,59,59)), TIME(7,0,0), ""))))))))</f>
        <v/>
      </c>
      <c r="F29" s="6" t="n"/>
      <c r="G29" s="6" t="n"/>
      <c r="H29" s="6" t="n"/>
      <c r="I29" s="6" t="n"/>
      <c r="J29" s="6" t="n"/>
      <c r="K29" s="6" t="n"/>
      <c r="L29" s="6" t="n"/>
      <c r="M29" s="4">
        <f>MAX(0,V29-W29)</f>
        <v/>
      </c>
      <c r="N29" s="4">
        <f>(IF(OR($C29="",$D29=""),0,
 IF(OR($A28="Holiday",$A29="Holiday"),
    IF(ISNUMBER(MATCH(TRIM($B29),{"Phagwah","Good Friday","Easter Monday","Labour Day","Christmas","Eid ul Azha","Romans-2","Globe-12","Neptune P1"},0)),0,$I29),
 IF(AND(NOT(OR($A28="Annual Leave",$A29="Annual Leave")),$A29="Off day"),$I29,
  MAX(0,$I29-$V29)
  ))))+W29</f>
        <v/>
      </c>
      <c r="O29" s="4">
        <f>IF(AND(OR($A28="Holiday",$A29="Holiday"),
        ISNUMBER(MATCH(TRIM($B29),{"Phagwah","Good Friday","Easter Monday","Labour Day","Christmas","Eid ul Azha","Romans-2","Globe-12","Neptune P1"},0))),
   $I29,0)</f>
        <v/>
      </c>
      <c r="P29" s="4">
        <f>IF(OR($O$7="Canteen",$O$7="Head Office"),0,IF($I29&lt;=0,0,IF(AND($I28&lt;=0,OR(TRIM($J29)="Hebrews",TRIM($J29)="Romans",TRIM($J29)="Romans-2",TRIM($J29)="Globe",TRIM($J29)="Globe-12",TRIM($J29)="Neptune P1")),1,0)))</f>
        <v/>
      </c>
      <c r="Q29" s="6" t="n"/>
      <c r="R29" s="296">
        <f>IF(OR($O$7="Canteen",$O$7="Head Office"),0,IF(
  AND(
    SUMIFS(I:I, C:C, C29) &gt;= 8,
    COUNTIFS(C$14:C29, C29)=1,
    OR(
      TEXT(D29,"hh:mm:ss")="07:00:00",
      TEXT(D29,"hh:mm:ss")="15:00:00",
      TEXT(D29,"hh:mm:ss")="23:00:00",
      TEXT(D30,"hh:mm:ss")="07:00:00",
      TEXT(D30,"hh:mm:ss")="15:00:00",
      TEXT(D30,"hh:mm:ss")="23:00:00"
    )
  ),
  1,
  0
))</f>
        <v/>
      </c>
      <c r="S29" s="4">
        <f>IF(OR($A28="Annual Leave",$A29="Annual Leave"),IF(AND($A28&lt;&gt;"Annual Leave",$A29="Annual Leave"),8,0),0)</f>
        <v/>
      </c>
      <c r="T29" s="146" t="n"/>
      <c r="U29" s="351">
        <f>MAX(0,40-Y29)</f>
        <v/>
      </c>
      <c r="V29" s="351">
        <f>IF(OR($C29="",$D29=""),0,
 IF(OR($A28="Holiday",$A29="Holiday"),0,
 IF(AND(NOT(OR($A28="Annual Leave",$A29="Annual Leave")),$A29="Off day"),0,
  IF($I28+$I29&gt;=8,IF($I28&gt;=8,0,8-$I28),$I29)
  )))</f>
        <v/>
      </c>
      <c r="W29" s="351">
        <f>MAX(0,V29-U29)</f>
        <v/>
      </c>
      <c r="X29" s="351">
        <f>IF(C29="","",C29-WEEKDAY(C29,1)+1)</f>
        <v/>
      </c>
      <c r="Y29" s="351">
        <f>SUMPRODUCT(($X$14:$X28=X29)*(($V$14:$V28)+($O$14:$O28)))+IF(X29=X14,$L$11,0)</f>
        <v/>
      </c>
      <c r="Z29" s="351" t="n"/>
      <c r="AA29" s="351" t="n"/>
      <c r="AB29" s="351" t="n"/>
      <c r="AC29" s="351" t="n"/>
      <c r="AD29" s="351" t="n"/>
      <c r="AE29" s="351" t="n"/>
      <c r="AF29" s="351" t="n"/>
    </row>
    <row r="30" ht="24" customHeight="1" s="348" thickBot="1">
      <c r="A30" s="147" t="inlineStr">
        <is>
          <t>On Day</t>
        </is>
      </c>
      <c r="B30" s="180" t="n"/>
      <c r="C30" s="88">
        <f>C27+1</f>
        <v/>
      </c>
      <c r="D30" s="54" t="n"/>
      <c r="E30" s="148">
        <f>IF(D30="", "",
 IF(D30=TIME(0,0,0), 0,
 IF(AND(D30&gt;=TIME(0,0,1), D30&lt;=TIME(2,0,0)), TIME(7,0,0),
 IF(AND(D30&gt;=TIME(6,0,0), D30&lt;=TIME(8,0,0)), TIME(12,0,0),
 IF(AND(D30&gt;TIME(8,0,0), D30&lt;=TIME(13,59,0)), TIME(15,0,0),
 IF(AND(D30&gt;=TIME(14,0,0), D30&lt;=TIME(17,59,0)), TIME(21,0,0),
 IF(AND(D30&gt;=TIME(18,0,0), D30&lt;=TIME(21,59,0)), TIME(0,0,0),
 IF(AND(D30&gt;=TIME(22,0,0), D30&lt;=TIME(23,59,59)), TIME(7,0,0), ""))))))))</f>
        <v/>
      </c>
      <c r="F30" s="149" t="n"/>
      <c r="G30" s="148">
        <f>IF(AND(D30&gt;=TIME(6,0,0),D30&lt;=TIME(8,0,0)),E30,"")</f>
        <v/>
      </c>
      <c r="H30" s="54" t="n"/>
      <c r="I30" s="55">
        <f>ROUND(IF(OR(D30="",E30="",E30=0),0,IF(H30="",MOD(E30-D30,1)*24,MOD(H30-D30,1)*24)),2)</f>
        <v/>
      </c>
      <c r="J30" s="150" t="n"/>
      <c r="K30" s="270" t="n"/>
      <c r="L30" s="181" t="n"/>
      <c r="M30" s="272">
        <f>MAX(0,V30-W30)</f>
        <v/>
      </c>
      <c r="N30" s="56">
        <f>(IF(OR($C30="",$D30=""),0,
 IF(OR($A30="Holiday",$A31="Holiday"),
    IF(ISNUMBER(MATCH(TRIM($B30),{"Phagwah","Good Friday","Easter Monday","Labour Day","Christmas","Eid ul Azha","Romans-2","Globe-12","Neptune P1"},0)),0,$I30),
 IF(AND(NOT(OR($A30="Annual Leave",$A31="Annual Leave")),$A30="Off day"),$I30,
  MAX(0,$I30-$V30)
  ))))+W30</f>
        <v/>
      </c>
      <c r="O30" s="56">
        <f>IF(AND(OR($A30="Holiday",$A31="Holiday"),
        ISNUMBER(MATCH(TRIM($B30),{"Phagwah","Good Friday","Easter Monday","Labour Day","Christmas","Eid ul Azha","Romans-2","Globe-12","Neptune P1"},0))),
   $I30,0)</f>
        <v/>
      </c>
      <c r="P30" s="56">
        <f>IF(OR($O$7="Canteen",$O$7="Head Office"),0,IF($I30&lt;=0,0,IF(OR(OR(TRIM($J30)="Hebrews",TRIM($J30)="Romans",TRIM($J30)="Romans-2",TRIM($J30)="Globe",TRIM($J30)="Globe-12",TRIM($J30)="Neptune P1"),AND($I31&gt;0,OR(TRIM($J31)="Hebrews",TRIM($J31)="Romans",TRIM($J31)="Romans-2",TRIM($J31)="Globe",TRIM($J31)="Globe-12",TRIM($J31)="Neptune P1"))),1,0)))</f>
        <v/>
      </c>
      <c r="Q30" s="57" t="n"/>
      <c r="R30" s="56">
        <f>IF(OR($O$7="Canteen",$O$7="Head Office"),0,IF(
  AND(
    SUMIFS(I:I, C:C, C30) &gt;= 8,
    COUNTIFS(C$14:C30, C30)=1,
    OR(
      TEXT(D30,"hh:mm:ss")="07:00:00",
      TEXT(D30,"hh:mm:ss")="15:00:00",
      TEXT(D30,"hh:mm:ss")="23:00:00",
      TEXT(D31,"hh:mm:ss")="07:00:00",
      TEXT(D31,"hh:mm:ss")="15:00:00",
      TEXT(D31,"hh:mm:ss")="23:00:00"
    )
  ),
  1,
  0
))</f>
        <v/>
      </c>
      <c r="S30" s="56">
        <f>IF(OR($A30="Annual Leave",$A31="Annual Leave"),IF($A30="Annual Leave",8,0),0)</f>
        <v/>
      </c>
      <c r="T30" s="58" t="n"/>
      <c r="U30" s="144">
        <f>MAX(0,40-Y30)</f>
        <v/>
      </c>
      <c r="V30" s="151">
        <f>IF(OR($C30="",$D30=""),0,
 IF(OR($A30="Holiday",$A31="Holiday"),0,
 IF(AND(NOT(OR($A30="Annual Leave",$A31="Annual Leave")),$A30="Off day"),0,
  IF($I30+$I31&gt;=8,IF($I30&gt;=8,8,$I30),$I30)
  )))</f>
        <v/>
      </c>
      <c r="W30" s="151">
        <f>MAX(0,V30-U30)</f>
        <v/>
      </c>
      <c r="X30" s="151">
        <f>IF(C30="","",C30-WEEKDAY(C30,1)+1)</f>
        <v/>
      </c>
      <c r="Y30" s="151">
        <f>SUMPRODUCT(($X$14:$X29=X30)*(($V$14:$V29)+($O$14:$O29)))+IF(X30=X14,$L$11,0)</f>
        <v/>
      </c>
      <c r="Z30" s="151" t="n"/>
      <c r="AA30" s="151" t="n"/>
      <c r="AB30" s="151" t="n"/>
      <c r="AC30" s="351" t="n"/>
      <c r="AD30" s="351" t="n"/>
      <c r="AE30" s="351" t="n"/>
      <c r="AF30" s="351" t="n"/>
    </row>
    <row r="31" ht="24" customHeight="1" s="348" thickBot="1">
      <c r="A31" s="147" t="inlineStr">
        <is>
          <t>On Day</t>
        </is>
      </c>
      <c r="B31" s="182" t="n"/>
      <c r="C31" s="89">
        <f>C30</f>
        <v/>
      </c>
      <c r="D31" s="59" t="n"/>
      <c r="E31" s="152">
        <f>IF(D31="", "",
 IF(D31=TIME(0,0,0), 0,
 IF(AND(D31&gt;=TIME(0,0,1), D31&lt;=TIME(2,0,0)), TIME(7,0,0),
 IF(AND(D31&gt;=TIME(6,0,0), D31&lt;=TIME(8,0,0)), TIME(12,0,0),
 IF(AND(D31&gt;TIME(8,0,0), D31&lt;=TIME(13,59,0)), TIME(15,0,0),
 IF(AND(D31&gt;=TIME(14,0,0), D31&lt;=TIME(17,59,0)), TIME(21,0,0),
 IF(AND(D31&gt;=TIME(18,0,0), D31&lt;=TIME(21,59,0)), TIME(0,0,0),
 IF(AND(D31&gt;=TIME(22,0,0), D31&lt;=TIME(23,59,59)), TIME(7,0,0), ""))))))))</f>
        <v/>
      </c>
      <c r="F31" s="153" t="n"/>
      <c r="G31" s="152">
        <f>IF(AND(D31&gt;=TIME(6,0,0),D31&lt;=TIME(8,0,0)),E31,"")</f>
        <v/>
      </c>
      <c r="H31" s="59" t="n"/>
      <c r="I31" s="60">
        <f>ROUND(IF(OR(D31="",E31="",E31=0),0,IF(H31="",MOD(E31-D31,1)*24,MOD(H31-D31,1)*24)),2)</f>
        <v/>
      </c>
      <c r="J31" s="150" t="n"/>
      <c r="K31" s="270" t="n"/>
      <c r="L31" s="183" t="n"/>
      <c r="M31" s="272">
        <f>MAX(0,V31-W31)</f>
        <v/>
      </c>
      <c r="N31" s="61">
        <f>(IF(OR($C31="",$D31=""),0,
 IF(OR($A30="Holiday",$A31="Holiday"),
    IF(ISNUMBER(MATCH(TRIM($B31),{"Phagwah","Good Friday","Easter Monday","Labour Day","Christmas","Eid ul Azha","Romans-2","Globe-12","Neptune P1"},0)),0,$I31),
 IF(AND(NOT(OR($A30="Annual Leave",$A31="Annual Leave")),$A31="Off day"),$I31,
  MAX(0,$I31-$V31)
  ))))+W31</f>
        <v/>
      </c>
      <c r="O31" s="61">
        <f>IF(AND(OR($A30="Holiday",$A31="Holiday"),
        ISNUMBER(MATCH(TRIM($B31),{"Phagwah","Good Friday","Easter Monday","Labour Day","Christmas","Eid ul Azha","Romans-2","Globe-12","Neptune P1"},0))),
   $I31,0)</f>
        <v/>
      </c>
      <c r="P31" s="61">
        <f>IF(OR($O$7="Canteen",$O$7="Head Office"),0,IF($I31&lt;=0,0,IF(AND($I30&lt;=0,OR(TRIM($J31)="Hebrews",TRIM($J31)="Romans",TRIM($J31)="Romans-2",TRIM($J31)="Globe",TRIM($J31)="Globe-12",TRIM($J31)="Neptune P1")),1,0)))</f>
        <v/>
      </c>
      <c r="Q31" s="62" t="n"/>
      <c r="R31" s="61">
        <f>IF(OR($O$7="Canteen",$O$7="Head Office"),0,IF(
  AND(
    SUMIFS(I:I, C:C, C31) &gt;= 8,
    COUNTIFS(C$14:C31, C31)=1,
    OR(
      TEXT(D31,"hh:mm:ss")="07:00:00",
      TEXT(D31,"hh:mm:ss")="15:00:00",
      TEXT(D31,"hh:mm:ss")="23:00:00",
      TEXT(D32,"hh:mm:ss")="07:00:00",
      TEXT(D32,"hh:mm:ss")="15:00:00",
      TEXT(D32,"hh:mm:ss")="23:00:00"
    )
  ),
  1,
  0
))</f>
        <v/>
      </c>
      <c r="S31" s="61">
        <f>IF(OR($A30="Annual Leave",$A31="Annual Leave"),IF(AND($A30&lt;&gt;"Annual Leave",$A31="Annual Leave"),8,0),0)</f>
        <v/>
      </c>
      <c r="T31" s="63" t="n"/>
      <c r="U31" s="144">
        <f>MAX(0,40-Y31)</f>
        <v/>
      </c>
      <c r="V31" s="151">
        <f>IF(OR($C31="",$D31=""),0,
 IF(OR($A30="Holiday",$A31="Holiday"),0,
 IF(AND(NOT(OR($A30="Annual Leave",$A31="Annual Leave")),$A31="Off day"),0,
  IF($I30+$I31&gt;=8,IF($I30&gt;=8,0,8-$I30),$I31)
  )))</f>
        <v/>
      </c>
      <c r="W31" s="151">
        <f>MAX(0,V31-U31)</f>
        <v/>
      </c>
      <c r="X31" s="151">
        <f>IF(C31="","",C31-WEEKDAY(C31,1)+1)</f>
        <v/>
      </c>
      <c r="Y31" s="151">
        <f>SUMPRODUCT(($X$14:$X30=X31)*(($V$14:$V30)+($O$14:$O30)))+IF(X31=X14,$L$11,0)</f>
        <v/>
      </c>
      <c r="Z31" s="151" t="n"/>
      <c r="AA31" s="151" t="n"/>
      <c r="AB31" s="151" t="n"/>
      <c r="AC31" s="351" t="n"/>
      <c r="AD31" s="351" t="n"/>
      <c r="AE31" s="351" t="n"/>
      <c r="AF31" s="351" t="n"/>
    </row>
    <row r="32" ht="24" customHeight="1" s="348" thickBot="1">
      <c r="A32" s="184" t="inlineStr">
        <is>
          <t>On Day</t>
        </is>
      </c>
      <c r="B32" s="185" t="n"/>
      <c r="C32" s="101">
        <f>C30+1</f>
        <v/>
      </c>
      <c r="D32" s="11" t="n"/>
      <c r="E32" s="186">
        <f>IF(D32="", "",
 IF(D32=TIME(0,0,0), 0,
 IF(AND(D32&gt;=TIME(0,0,1), D32&lt;=TIME(2,0,0)), TIME(7,0,0),
 IF(AND(D32&gt;=TIME(6,0,0), D32&lt;=TIME(8,0,0)), TIME(12,0,0),
 IF(AND(D32&gt;TIME(8,0,0), D32&lt;=TIME(13,59,0)), TIME(15,0,0),
 IF(AND(D32&gt;=TIME(14,0,0), D32&lt;=TIME(17,59,0)), TIME(21,0,0),
 IF(AND(D32&gt;=TIME(18,0,0), D32&lt;=TIME(21,59,0)), TIME(0,0,0),
 IF(AND(D32&gt;=TIME(22,0,0), D32&lt;=TIME(23,59,59)), TIME(7,0,0), ""))))))))</f>
        <v/>
      </c>
      <c r="F32" s="187" t="n"/>
      <c r="G32" s="186">
        <f>IF(AND(D32&gt;=TIME(6,0,0),D32&lt;=TIME(8,0,0)),E32,"")</f>
        <v/>
      </c>
      <c r="H32" s="11" t="n"/>
      <c r="I32" s="87">
        <f>ROUND(IF(OR(D32="",E32="",E32=0),0,IF(H32="",MOD(E32-D32,1)*24,MOD(H32-D32,1)*24)),2)</f>
        <v/>
      </c>
      <c r="J32" s="188" t="n"/>
      <c r="K32" s="297" t="n"/>
      <c r="L32" s="189" t="n"/>
      <c r="M32" s="298">
        <f>MAX(0,V32-W32)</f>
        <v/>
      </c>
      <c r="N32" s="12">
        <f>(IF(OR($C32="",$D32=""),0,
 IF(OR($A32="Holiday",$A33="Holiday"),
    IF(ISNUMBER(MATCH(TRIM($B32),{"Phagwah","Good Friday","Easter Monday","Labour Day","Christmas","Eid ul Azha","Romans-2","Globe-12","Neptune P1"},0)),0,$I32),
 IF(AND(NOT(OR($A32="Annual Leave",$A33="Annual Leave")),$A32="Off day"),$I32,
  MAX(0,$I32-$V32)
  ))))+W32</f>
        <v/>
      </c>
      <c r="O32" s="12">
        <f>IF(AND(OR($A32="Holiday",$A33="Holiday"),
        ISNUMBER(MATCH(TRIM($B32),{"Phagwah","Good Friday","Easter Monday","Labour Day","Christmas","Eid ul Azha","Romans-2","Globe-12","Neptune P1"},0))),
   $I32,0)</f>
        <v/>
      </c>
      <c r="P32" s="12">
        <f>IF(OR($O$7="Canteen",$O$7="Head Office"),0,IF($I32&lt;=0,0,IF(OR(OR(TRIM($J32)="Hebrews",TRIM($J32)="Romans",TRIM($J32)="Romans-2",TRIM($J32)="Globe",TRIM($J32)="Globe-12",TRIM($J32)="Neptune P1"),AND($I33&gt;0,OR(TRIM($J33)="Hebrews",TRIM($J33)="Romans",TRIM($J33)="Romans-2",TRIM($J33)="Globe",TRIM($J33)="Globe-12",TRIM($J33)="Neptune P1"))),1,0)))</f>
        <v/>
      </c>
      <c r="Q32" s="13" t="n"/>
      <c r="R32" s="12">
        <f>IF(OR($O$7="Canteen",$O$7="Head Office"),0,IF(
  AND(
    SUMIFS(I:I, C:C, C32) &gt;= 8,
    COUNTIFS(C$14:C32, C32)=1,
    OR(
      TEXT(D32,"hh:mm:ss")="07:00:00",
      TEXT(D32,"hh:mm:ss")="15:00:00",
      TEXT(D32,"hh:mm:ss")="23:00:00",
      TEXT(D33,"hh:mm:ss")="07:00:00",
      TEXT(D33,"hh:mm:ss")="15:00:00",
      TEXT(D33,"hh:mm:ss")="23:00:00"
    )
  ),
  1,
  0
))</f>
        <v/>
      </c>
      <c r="S32" s="12">
        <f>IF(OR($A32="Annual Leave",$A33="Annual Leave"),IF($A32="Annual Leave",8,0),0)</f>
        <v/>
      </c>
      <c r="T32" s="102" t="n"/>
      <c r="U32" s="144">
        <f>MAX(0,40-Y32)</f>
        <v/>
      </c>
      <c r="V32" s="351">
        <f>IF(OR($C32="",$D32=""),0,
 IF(OR($A32="Holiday",$A33="Holiday"),0,
 IF(AND(NOT(OR($A32="Annual Leave",$A33="Annual Leave")),$A32="Off day"),0,
  IF($I32+$I33&gt;=8,IF($I32&gt;=8,8,$I32),$I32)
  )))</f>
        <v/>
      </c>
      <c r="W32" s="351">
        <f>MAX(0,V32-U32)</f>
        <v/>
      </c>
      <c r="X32" s="351">
        <f>IF(C32="","",C32-WEEKDAY(C32,1)+1)</f>
        <v/>
      </c>
      <c r="Y32" s="351">
        <f>SUMPRODUCT(($X$14:$X31=X32)*(($V$14:$V31)+($O$14:$O31)))+IF(X32=X14,$L$11,0)</f>
        <v/>
      </c>
      <c r="Z32" s="351" t="n"/>
      <c r="AA32" s="351" t="n"/>
      <c r="AB32" s="351" t="n"/>
      <c r="AC32" s="351" t="n"/>
      <c r="AD32" s="351" t="n"/>
      <c r="AE32" s="351" t="n"/>
      <c r="AF32" s="351" t="n"/>
    </row>
    <row r="33" ht="24" customHeight="1" s="348" thickBot="1">
      <c r="A33" s="184" t="inlineStr">
        <is>
          <t>On Day</t>
        </is>
      </c>
      <c r="B33" s="299" t="n"/>
      <c r="C33" s="101">
        <f>C32</f>
        <v/>
      </c>
      <c r="D33" s="300" t="n"/>
      <c r="E33" s="301">
        <f>IF(D33="", "",
 IF(D33=TIME(0,0,0), 0,
 IF(AND(D33&gt;=TIME(0,0,1), D33&lt;=TIME(2,0,0)), TIME(7,0,0),
 IF(AND(D33&gt;=TIME(6,0,0), D33&lt;=TIME(8,0,0)), TIME(12,0,0),
 IF(AND(D33&gt;TIME(8,0,0), D33&lt;=TIME(13,59,0)), TIME(15,0,0),
 IF(AND(D33&gt;=TIME(14,0,0), D33&lt;=TIME(17,59,0)), TIME(21,0,0),
 IF(AND(D33&gt;=TIME(18,0,0), D33&lt;=TIME(21,59,0)), TIME(0,0,0),
 IF(AND(D33&gt;=TIME(22,0,0), D33&lt;=TIME(23,59,59)), TIME(7,0,0), ""))))))))</f>
        <v/>
      </c>
      <c r="F33" s="187" t="n"/>
      <c r="G33" s="301">
        <f>IF(AND(D33&gt;=TIME(6,0,0),D33&lt;=TIME(8,0,0)),E33,"")</f>
        <v/>
      </c>
      <c r="H33" s="300" t="n"/>
      <c r="I33" s="87">
        <f>ROUND(IF(OR(D33="",E33="",E33=0),0,IF(H33="",MOD(E33-D33,1)*24,MOD(H33-D33,1)*24)),2)</f>
        <v/>
      </c>
      <c r="J33" s="190" t="n"/>
      <c r="K33" s="297" t="n"/>
      <c r="L33" s="189" t="n"/>
      <c r="M33" s="298">
        <f>MAX(0,V33-W33)</f>
        <v/>
      </c>
      <c r="N33" s="302">
        <f>(IF(OR($C33="",$D33=""),0,
 IF(OR($A32="Holiday",$A33="Holiday"),
    IF(ISNUMBER(MATCH(TRIM($B33),{"Phagwah","Good Friday","Easter Monday","Labour Day","Christmas","Eid ul Azha","Romans-2","Globe-12","Neptune P1"},0)),0,$I33),
 IF(AND(NOT(OR($A32="Annual Leave",$A33="Annual Leave")),$A33="Off day"),$I33,
  MAX(0,$I33-$V33)
  ))))+W33</f>
        <v/>
      </c>
      <c r="O33" s="302">
        <f>IF(AND(OR($A32="Holiday",$A33="Holiday"),
        ISNUMBER(MATCH(TRIM($B33),{"Phagwah","Good Friday","Easter Monday","Labour Day","Christmas","Eid ul Azha","Romans-2","Globe-12","Neptune P1"},0))),
   $I33,0)</f>
        <v/>
      </c>
      <c r="P33" s="302">
        <f>IF(OR($O$7="Canteen",$O$7="Head Office"),0,IF($I33&lt;=0,0,IF(AND($I32&lt;=0,OR(TRIM($J33)="Hebrews",TRIM($J33)="Romans",TRIM($J33)="Romans-2",TRIM($J33)="Globe",TRIM($J33)="Globe-12",TRIM($J33)="Neptune P1")),1,0)))</f>
        <v/>
      </c>
      <c r="Q33" s="303" t="n"/>
      <c r="R33" s="302">
        <f>IF(OR($O$7="Canteen",$O$7="Head Office"),0,IF(
  AND(
    SUMIFS(I:I, C:C, C33) &gt;= 8,
    COUNTIFS(C$14:C33, C33)=1,
    OR(
      TEXT(D33,"hh:mm:ss")="07:00:00",
      TEXT(D33,"hh:mm:ss")="15:00:00",
      TEXT(D33,"hh:mm:ss")="23:00:00",
      TEXT(D34,"hh:mm:ss")="07:00:00",
      TEXT(D34,"hh:mm:ss")="15:00:00",
      TEXT(D34,"hh:mm:ss")="23:00:00"
    )
  ),
  1,
  0
))</f>
        <v/>
      </c>
      <c r="S33" s="302">
        <f>IF(OR($A32="Annual Leave",$A33="Annual Leave"),IF(AND($A32&lt;&gt;"Annual Leave",$A33="Annual Leave"),8,0),0)</f>
        <v/>
      </c>
      <c r="T33" s="304" t="n"/>
      <c r="U33" s="144">
        <f>MAX(0,40-Y33)</f>
        <v/>
      </c>
      <c r="V33" s="351">
        <f>IF(OR($C33="",$D33=""),0,
 IF(OR($A32="Holiday",$A33="Holiday"),0,
 IF(AND(NOT(OR($A32="Annual Leave",$A33="Annual Leave")),$A33="Off day"),0,
  IF($I32+$I33&gt;=8,IF($I32&gt;=8,0,8-$I32),$I33)
  )))</f>
        <v/>
      </c>
      <c r="W33" s="351">
        <f>MAX(0,V33-U33)</f>
        <v/>
      </c>
      <c r="X33" s="351">
        <f>IF(C33="","",C33-WEEKDAY(C33,1)+1)</f>
        <v/>
      </c>
      <c r="Y33" s="351">
        <f>SUMPRODUCT(($X$14:$X32=X33)*(($V$14:$V32)+($O$14:$O32)))+IF(X33=X14,$L$11,0)</f>
        <v/>
      </c>
      <c r="Z33" s="351" t="n"/>
      <c r="AA33" s="351" t="n"/>
      <c r="AB33" s="351" t="n"/>
      <c r="AC33" s="351" t="n"/>
      <c r="AD33" s="351" t="n"/>
      <c r="AE33" s="351" t="n"/>
      <c r="AF33" s="351" t="n"/>
    </row>
    <row r="34" ht="24" customHeight="1" s="348" thickBot="1">
      <c r="A34" s="159" t="inlineStr">
        <is>
          <t>On Day</t>
        </is>
      </c>
      <c r="B34" s="191" t="n"/>
      <c r="C34" s="92">
        <f>C32+1</f>
        <v/>
      </c>
      <c r="D34" s="31" t="n"/>
      <c r="E34" s="160">
        <f>IF(D34="", "",
 IF(D34=TIME(0,0,0), 0,
 IF(AND(D34&gt;=TIME(0,0,1), D34&lt;=TIME(2,0,0)), TIME(7,0,0),
 IF(AND(D34&gt;=TIME(6,0,0), D34&lt;=TIME(8,0,0)), TIME(12,0,0),
 IF(AND(D34&gt;TIME(8,0,0), D34&lt;=TIME(13,59,0)), TIME(15,0,0),
 IF(AND(D34&gt;=TIME(14,0,0), D34&lt;=TIME(17,59,0)), TIME(21,0,0),
 IF(AND(D34&gt;=TIME(18,0,0), D34&lt;=TIME(21,59,0)), TIME(0,0,0),
 IF(AND(D34&gt;=TIME(22,0,0), D34&lt;=TIME(23,59,59)), TIME(7,0,0), ""))))))))</f>
        <v/>
      </c>
      <c r="F34" s="161" t="n"/>
      <c r="G34" s="160">
        <f>IF(AND(D34&gt;=TIME(6,0,0),D34&lt;=TIME(8,0,0)),E34,"")</f>
        <v/>
      </c>
      <c r="H34" s="31" t="n"/>
      <c r="I34" s="32">
        <f>ROUND(IF(OR(D34="",E34="",E34=0),0,IF(H34="",MOD(E34-D34,1)*24,MOD(H34-D34,1)*24)),2)</f>
        <v/>
      </c>
      <c r="J34" s="162" t="n"/>
      <c r="K34" s="282" t="n"/>
      <c r="L34" s="181" t="n"/>
      <c r="M34" s="283">
        <f>MAX(0,V34-W34)</f>
        <v/>
      </c>
      <c r="N34" s="33">
        <f>(IF(OR($C34="",$D34=""),0,
 IF(OR($A34="Holiday",$A35="Holiday"),
    IF(ISNUMBER(MATCH(TRIM($B34),{"Phagwah","Good Friday","Easter Monday","Labour Day","Christmas","Eid ul Azha","Romans-2","Globe-12","Neptune P1"},0)),0,$I34),
 IF(AND(NOT(OR($A34="Annual Leave",$A35="Annual Leave")),$A34="Off day"),$I34,
  MAX(0,$I34-$V34)
  ))))+W34</f>
        <v/>
      </c>
      <c r="O34" s="33">
        <f>IF(AND(OR($A34="Holiday",$A35="Holiday"),
        ISNUMBER(MATCH(TRIM($B34),{"Phagwah","Good Friday","Easter Monday","Labour Day","Christmas","Eid ul Azha","Romans-2","Globe-12","Neptune P1"},0))),
   $I34,0)</f>
        <v/>
      </c>
      <c r="P34" s="33">
        <f>IF(OR($O$7="Canteen",$O$7="Head Office"),0,IF($I34&lt;=0,0,IF(OR(OR(TRIM($J34)="Hebrews",TRIM($J34)="Romans",TRIM($J34)="Romans-2",TRIM($J34)="Globe",TRIM($J34)="Globe-12",TRIM($J34)="Neptune P1"),AND($I35&gt;0,OR(TRIM($J35)="Hebrews",TRIM($J35)="Romans",TRIM($J35)="Romans-2",TRIM($J35)="Globe",TRIM($J35)="Globe-12",TRIM($J35)="Neptune P1"))),1,0)))</f>
        <v/>
      </c>
      <c r="Q34" s="34" t="n"/>
      <c r="R34" s="33">
        <f>IF(OR($O$7="Canteen",$O$7="Head Office"),0,IF(
  AND(
    SUMIFS(I:I, C:C, C34) &gt;= 8,
    COUNTIFS(C$14:C34, C34)=1,
    OR(
      TEXT(D34,"hh:mm:ss")="07:00:00",
      TEXT(D34,"hh:mm:ss")="15:00:00",
      TEXT(D34,"hh:mm:ss")="23:00:00",
      TEXT(D35,"hh:mm:ss")="07:00:00",
      TEXT(D35,"hh:mm:ss")="15:00:00",
      TEXT(D35,"hh:mm:ss")="23:00:00"
    )
  ),
  1,
  0
))</f>
        <v/>
      </c>
      <c r="S34" s="33">
        <f>IF(OR($A34="Annual Leave",$A35="Annual Leave"),IF($A34="Annual Leave",8,0),0)</f>
        <v/>
      </c>
      <c r="T34" s="35" t="n"/>
      <c r="U34" s="144">
        <f>MAX(0,40-Y34)</f>
        <v/>
      </c>
      <c r="V34" s="351">
        <f>IF(OR($C34="",$D34=""),0,
 IF(OR($A34="Holiday",$A35="Holiday"),0,
 IF(AND(NOT(OR($A34="Annual Leave",$A35="Annual Leave")),$A34="Off day"),0,
  IF($I34+$I35&gt;=8,IF($I34&gt;=8,8,$I34),$I34)
  )))</f>
        <v/>
      </c>
      <c r="W34" s="351">
        <f>MAX(0,V34-U34)</f>
        <v/>
      </c>
      <c r="X34" s="351">
        <f>IF(C34="","",C34-WEEKDAY(C34,1)+1)</f>
        <v/>
      </c>
      <c r="Y34" s="351">
        <f>SUMPRODUCT(($X$14:$X33=X34)*(($V$14:$V33)+($O$14:$O33)))+IF(X34=X14,$L$11,0)</f>
        <v/>
      </c>
      <c r="Z34" s="351" t="n"/>
      <c r="AA34" s="351" t="n"/>
      <c r="AB34" s="351" t="n"/>
      <c r="AC34" s="351" t="n"/>
      <c r="AD34" s="351" t="n"/>
      <c r="AE34" s="351" t="n"/>
      <c r="AF34" s="351" t="n"/>
    </row>
    <row r="35" ht="24" customHeight="1" s="348" thickBot="1">
      <c r="A35" s="159" t="inlineStr">
        <is>
          <t>On Day</t>
        </is>
      </c>
      <c r="B35" s="192" t="n"/>
      <c r="C35" s="93">
        <f>C34</f>
        <v/>
      </c>
      <c r="D35" s="36" t="n"/>
      <c r="E35" s="163">
        <f>IF(D35="", "",
 IF(D35=TIME(0,0,0), 0,
 IF(AND(D35&gt;=TIME(0,0,1), D35&lt;=TIME(2,0,0)), TIME(7,0,0),
 IF(AND(D35&gt;=TIME(6,0,0), D35&lt;=TIME(8,0,0)), TIME(12,0,0),
 IF(AND(D35&gt;TIME(8,0,0), D35&lt;=TIME(13,59,0)), TIME(15,0,0),
 IF(AND(D35&gt;=TIME(14,0,0), D35&lt;=TIME(17,59,0)), TIME(21,0,0),
 IF(AND(D35&gt;=TIME(18,0,0), D35&lt;=TIME(21,59,0)), TIME(0,0,0),
 IF(AND(D35&gt;=TIME(22,0,0), D35&lt;=TIME(23,59,59)), TIME(7,0,0), ""))))))))</f>
        <v/>
      </c>
      <c r="F35" s="164" t="n"/>
      <c r="G35" s="163">
        <f>IF(AND(D35&gt;=TIME(6,0,0),D35&lt;=TIME(8,0,0)),E35,"")</f>
        <v/>
      </c>
      <c r="H35" s="36" t="n"/>
      <c r="I35" s="37">
        <f>ROUND(IF(OR(D35="",E35="",E35=0),0,IF(H35="",MOD(E35-D35,1)*24,MOD(H35-D35,1)*24)),2)</f>
        <v/>
      </c>
      <c r="J35" s="162" t="n"/>
      <c r="K35" s="282" t="n"/>
      <c r="L35" s="183" t="n"/>
      <c r="M35" s="283">
        <f>MAX(0,V35-W35)</f>
        <v/>
      </c>
      <c r="N35" s="38">
        <f>(IF(OR($C35="",$D35=""),0,
 IF(OR($A34="Holiday",$A35="Holiday"),
    IF(ISNUMBER(MATCH(TRIM($B35),{"Phagwah","Good Friday","Easter Monday","Labour Day","Christmas","Eid ul Azha","Romans-2","Globe-12","Neptune P1"},0)),0,$I35),
 IF(AND(NOT(OR($A34="Annual Leave",$A35="Annual Leave")),$A35="Off day"),$I35,
  MAX(0,$I35-$V35)
  ))))+W35</f>
        <v/>
      </c>
      <c r="O35" s="38">
        <f>IF(AND(OR($A34="Holiday",$A35="Holiday"),
        ISNUMBER(MATCH(TRIM($B35),{"Phagwah","Good Friday","Easter Monday","Labour Day","Christmas","Eid ul Azha","Romans-2","Globe-12","Neptune P1"},0))),
   $I35,0)</f>
        <v/>
      </c>
      <c r="P35" s="38">
        <f>IF(OR($O$7="Canteen",$O$7="Head Office"),0,IF($I35&lt;=0,0,IF(AND($I34&lt;=0,OR(TRIM($J35)="Hebrews",TRIM($J35)="Romans",TRIM($J35)="Romans-2",TRIM($J35)="Globe",TRIM($J35)="Globe-12",TRIM($J35)="Neptune P1")),1,0)))</f>
        <v/>
      </c>
      <c r="Q35" s="39" t="n"/>
      <c r="R35" s="38">
        <f>IF(OR($O$7="Canteen",$O$7="Head Office"),0,IF(
  AND(
    SUMIFS(I:I, C:C, C35) &gt;= 8,
    COUNTIFS(C$14:C35, C35)=1,
    OR(
      TEXT(D35,"hh:mm:ss")="07:00:00",
      TEXT(D35,"hh:mm:ss")="15:00:00",
      TEXT(D35,"hh:mm:ss")="23:00:00",
      TEXT(D36,"hh:mm:ss")="07:00:00",
      TEXT(D36,"hh:mm:ss")="15:00:00",
      TEXT(D36,"hh:mm:ss")="23:00:00"
    )
  ),
  1,
  0
))</f>
        <v/>
      </c>
      <c r="S35" s="38">
        <f>IF(OR($A34="Annual Leave",$A35="Annual Leave"),IF(AND($A34&lt;&gt;"Annual Leave",$A35="Annual Leave"),8,0),0)</f>
        <v/>
      </c>
      <c r="T35" s="40" t="n"/>
      <c r="U35" s="144">
        <f>MAX(0,40-Y35)</f>
        <v/>
      </c>
      <c r="V35" s="351">
        <f>IF(OR($C35="",$D35=""),0,
 IF(OR($A34="Holiday",$A35="Holiday"),0,
 IF(AND(NOT(OR($A34="Annual Leave",$A35="Annual Leave")),$A35="Off day"),0,
  IF($I34+$I35&gt;=8,IF($I34&gt;=8,0,8-$I34),$I35)
  )))</f>
        <v/>
      </c>
      <c r="W35" s="351">
        <f>MAX(0,V35-U35)</f>
        <v/>
      </c>
      <c r="X35" s="351">
        <f>IF(C35="","",C35-WEEKDAY(C35,1)+1)</f>
        <v/>
      </c>
      <c r="Y35" s="351">
        <f>SUMPRODUCT(($X$14:$X34=X35)*(($V$14:$V34)+($O$14:$O34)))+IF(X35=X14,$L$11,0)</f>
        <v/>
      </c>
      <c r="Z35" s="351" t="n"/>
      <c r="AA35" s="351" t="n"/>
      <c r="AB35" s="351" t="n"/>
      <c r="AC35" s="351" t="n"/>
      <c r="AD35" s="351" t="n"/>
      <c r="AE35" s="351" t="n"/>
      <c r="AF35" s="351" t="n"/>
    </row>
    <row r="36" ht="24" customHeight="1" s="348" thickBot="1">
      <c r="A36" s="154" t="inlineStr">
        <is>
          <t>On Day</t>
        </is>
      </c>
      <c r="B36" s="193" t="n"/>
      <c r="C36" s="90">
        <f>C34+1</f>
        <v/>
      </c>
      <c r="D36" s="8" t="n"/>
      <c r="E36" s="155">
        <f>IF(D36="", "",
 IF(D36=TIME(0,0,0), 0,
 IF(AND(D36&gt;=TIME(0,0,1), D36&lt;=TIME(2,0,0)), TIME(7,0,0),
 IF(AND(D36&gt;=TIME(6,0,0), D36&lt;=TIME(8,0,0)), TIME(12,0,0),
 IF(AND(D36&gt;TIME(8,0,0), D36&lt;=TIME(13,59,0)), TIME(15,0,0),
 IF(AND(D36&gt;=TIME(14,0,0), D36&lt;=TIME(17,59,0)), TIME(21,0,0),
 IF(AND(D36&gt;=TIME(18,0,0), D36&lt;=TIME(21,59,0)), TIME(0,0,0),
 IF(AND(D36&gt;=TIME(22,0,0), D36&lt;=TIME(23,59,59)), TIME(7,0,0), ""))))))))</f>
        <v/>
      </c>
      <c r="F36" s="156" t="n"/>
      <c r="G36" s="155">
        <f>IF(AND(D36&gt;=TIME(6,0,0),D36&lt;=TIME(8,0,0)),E36,"")</f>
        <v/>
      </c>
      <c r="H36" s="8" t="n"/>
      <c r="I36" s="30">
        <f>ROUND(IF(OR(D36="",E36="",E36=0),0,IF(H36="",MOD(E36-D36,1)*24,MOD(H36-D36,1)*24)),2)</f>
        <v/>
      </c>
      <c r="J36" s="157" t="n"/>
      <c r="K36" s="274" t="n"/>
      <c r="L36" s="189" t="n"/>
      <c r="M36" s="275">
        <f>MAX(0,V36-W36)</f>
        <v/>
      </c>
      <c r="N36" s="9">
        <f>(IF(OR($C36="",$D36=""),0,
 IF(OR($A36="Holiday",$A37="Holiday"),
    IF(ISNUMBER(MATCH(TRIM($B36),{"Phagwah","Good Friday","Easter Monday","Labour Day","Christmas","Eid ul Azha","Romans-2","Globe-12","Neptune P1"},0)),0,$I36),
 IF(AND(NOT(OR($A36="Annual Leave",$A37="Annual Leave")),$A36="Off day"),$I36,
  MAX(0,$I36-$V36)
  ))))+W36</f>
        <v/>
      </c>
      <c r="O36" s="9">
        <f>IF(AND(OR($A36="Holiday",$A37="Holiday"),
        ISNUMBER(MATCH(TRIM($B36),{"Phagwah","Good Friday","Easter Monday","Labour Day","Christmas","Eid ul Azha","Romans-2","Globe-12","Neptune P1"},0))),
   $I36,0)</f>
        <v/>
      </c>
      <c r="P36" s="9">
        <f>IF(OR($O$7="Canteen",$O$7="Head Office"),0,IF($I36&lt;=0,0,IF(OR(OR(TRIM($J36)="Hebrews",TRIM($J36)="Romans",TRIM($J36)="Romans-2",TRIM($J36)="Globe",TRIM($J36)="Globe-12",TRIM($J36)="Neptune P1"),AND($I37&gt;0,OR(TRIM($J37)="Hebrews",TRIM($J37)="Romans",TRIM($J37)="Romans-2",TRIM($J37)="Globe",TRIM($J37)="Globe-12",TRIM($J37)="Neptune P1"))),1,0)))</f>
        <v/>
      </c>
      <c r="Q36" s="10" t="n"/>
      <c r="R36" s="9">
        <f>IF(OR($O$7="Canteen",$O$7="Head Office"),0,IF(
  AND(
    SUMIFS(I:I, C:C, C36) &gt;= 8,
    COUNTIFS(C$14:C36, C36)=1,
    OR(
      TEXT(D36,"hh:mm:ss")="07:00:00",
      TEXT(D36,"hh:mm:ss")="15:00:00",
      TEXT(D36,"hh:mm:ss")="23:00:00",
      TEXT(D37,"hh:mm:ss")="07:00:00",
      TEXT(D37,"hh:mm:ss")="15:00:00",
      TEXT(D37,"hh:mm:ss")="23:00:00"
    )
  ),
  1,
  0
))</f>
        <v/>
      </c>
      <c r="S36" s="9">
        <f>IF(OR($A36="Annual Leave",$A37="Annual Leave"),IF($A36="Annual Leave",8,0),0)</f>
        <v/>
      </c>
      <c r="T36" s="91" t="n"/>
      <c r="U36" s="144">
        <f>MAX(0,40-Y36)</f>
        <v/>
      </c>
      <c r="V36" s="351">
        <f>IF(OR($C36="",$D36=""),0,
 IF(OR($A36="Holiday",$A37="Holiday"),0,
 IF(AND(NOT(OR($A36="Annual Leave",$A37="Annual Leave")),$A36="Off day"),0,
  IF($I36+$I37&gt;=8,IF($I36&gt;=8,8,$I36),$I36)
  )))</f>
        <v/>
      </c>
      <c r="W36" s="351">
        <f>MAX(0,V36-U36)</f>
        <v/>
      </c>
      <c r="X36" s="351">
        <f>IF(C36="","",C36-WEEKDAY(C36,1)+1)</f>
        <v/>
      </c>
      <c r="Y36" s="351">
        <f>SUMPRODUCT(($X$14:$X35=X36)*(($V$14:$V35)+($O$14:$O35)))+IF(X36=X14,$L$11,0)</f>
        <v/>
      </c>
      <c r="Z36" s="351" t="n"/>
      <c r="AA36" s="351" t="n"/>
      <c r="AB36" s="351" t="n"/>
      <c r="AC36" s="351" t="n"/>
      <c r="AD36" s="351" t="n"/>
      <c r="AE36" s="351" t="n"/>
      <c r="AF36" s="351" t="n"/>
    </row>
    <row r="37" ht="24" customHeight="1" s="348" thickBot="1">
      <c r="A37" s="154" t="inlineStr">
        <is>
          <t>On Day</t>
        </is>
      </c>
      <c r="B37" s="305" t="n"/>
      <c r="C37" s="90">
        <f>C36</f>
        <v/>
      </c>
      <c r="D37" s="276" t="n"/>
      <c r="E37" s="277">
        <f>IF(D37="", "",
 IF(D37=TIME(0,0,0), 0,
 IF(AND(D37&gt;=TIME(0,0,1), D37&lt;=TIME(2,0,0)), TIME(7,0,0),
 IF(AND(D37&gt;=TIME(6,0,0), D37&lt;=TIME(8,0,0)), TIME(12,0,0),
 IF(AND(D37&gt;TIME(8,0,0), D37&lt;=TIME(13,59,0)), TIME(15,0,0),
 IF(AND(D37&gt;=TIME(14,0,0), D37&lt;=TIME(17,59,0)), TIME(21,0,0),
 IF(AND(D37&gt;=TIME(18,0,0), D37&lt;=TIME(21,59,0)), TIME(0,0,0),
 IF(AND(D37&gt;=TIME(22,0,0), D37&lt;=TIME(23,59,59)), TIME(7,0,0), ""))))))))</f>
        <v/>
      </c>
      <c r="F37" s="156" t="n"/>
      <c r="G37" s="277">
        <f>IF(AND(D37&gt;=TIME(6,0,0),D37&lt;=TIME(8,0,0)),E37,"")</f>
        <v/>
      </c>
      <c r="H37" s="276" t="n"/>
      <c r="I37" s="30">
        <f>ROUND(IF(OR(D37="",E37="",E37=0),0,IF(H37="",MOD(E37-D37,1)*24,MOD(H37-D37,1)*24)),2)</f>
        <v/>
      </c>
      <c r="J37" s="158" t="n"/>
      <c r="K37" s="274" t="n"/>
      <c r="L37" s="189" t="n"/>
      <c r="M37" s="275">
        <f>MAX(0,V37-W37)</f>
        <v/>
      </c>
      <c r="N37" s="278">
        <f>(IF(OR($C37="",$D37=""),0,
 IF(OR($A36="Holiday",$A37="Holiday"),
    IF(ISNUMBER(MATCH(TRIM($B37),{"Phagwah","Good Friday","Easter Monday","Labour Day","Christmas","Eid ul Azha","Romans-2","Globe-12","Neptune P1"},0)),0,$I37),
 IF(AND(NOT(OR($A36="Annual Leave",$A37="Annual Leave")),$A37="Off day"),$I37,
  MAX(0,$I37-$V37)
  ))))+W37</f>
        <v/>
      </c>
      <c r="O37" s="278">
        <f>IF(AND(OR($A36="Holiday",$A37="Holiday"),
        ISNUMBER(MATCH(TRIM($B37),{"Phagwah","Good Friday","Easter Monday","Labour Day","Christmas","Eid ul Azha","Romans-2","Globe-12","Neptune P1"},0))),
   $I37,0)</f>
        <v/>
      </c>
      <c r="P37" s="278">
        <f>IF(OR($O$7="Canteen",$O$7="Head Office"),0,IF($I37&lt;=0,0,IF(AND($I36&lt;=0,OR(TRIM($J37)="Hebrews",TRIM($J37)="Romans",TRIM($J37)="Romans-2",TRIM($J37)="Globe",TRIM($J37)="Globe-12",TRIM($J37)="Neptune P1")),1,0)))</f>
        <v/>
      </c>
      <c r="Q37" s="279" t="n"/>
      <c r="R37" s="278">
        <f>IF(OR($O$7="Canteen",$O$7="Head Office"),0,IF(
  AND(
    SUMIFS(I:I, C:C, C37) &gt;= 8,
    COUNTIFS(C$14:C37, C37)=1,
    OR(
      TEXT(D37,"hh:mm:ss")="07:00:00",
      TEXT(D37,"hh:mm:ss")="15:00:00",
      TEXT(D37,"hh:mm:ss")="23:00:00",
      TEXT(D38,"hh:mm:ss")="07:00:00",
      TEXT(D38,"hh:mm:ss")="15:00:00",
      TEXT(D38,"hh:mm:ss")="23:00:00"
    )
  ),
  1,
  0
))</f>
        <v/>
      </c>
      <c r="S37" s="278">
        <f>IF(OR($A36="Annual Leave",$A37="Annual Leave"),IF(AND($A36&lt;&gt;"Annual Leave",$A37="Annual Leave"),8,0),0)</f>
        <v/>
      </c>
      <c r="T37" s="280" t="n"/>
      <c r="U37" s="144">
        <f>MAX(0,40-Y37)</f>
        <v/>
      </c>
      <c r="V37" s="351">
        <f>IF(OR($C37="",$D37=""),0,
 IF(OR($A36="Holiday",$A37="Holiday"),0,
 IF(AND(NOT(OR($A36="Annual Leave",$A37="Annual Leave")),$A37="Off day"),0,
  IF($I36+$I37&gt;=8,IF($I36&gt;=8,0,8-$I36),$I37)
  )))</f>
        <v/>
      </c>
      <c r="W37" s="351">
        <f>MAX(0,V37-U37)</f>
        <v/>
      </c>
      <c r="X37" s="351">
        <f>IF(C37="","",C37-WEEKDAY(C37,1)+1)</f>
        <v/>
      </c>
      <c r="Y37" s="351">
        <f>SUMPRODUCT(($X$14:$X36=X37)*(($V$14:$V36)+($O$14:$O36)))+IF(X37=X14,$L$11,0)</f>
        <v/>
      </c>
      <c r="Z37" s="351" t="n"/>
      <c r="AA37" s="351" t="n"/>
      <c r="AB37" s="351" t="n"/>
      <c r="AC37" s="351" t="n"/>
      <c r="AD37" s="351" t="n"/>
      <c r="AE37" s="351" t="n"/>
      <c r="AF37" s="351" t="n"/>
    </row>
    <row r="38" ht="24" customHeight="1" s="348" thickBot="1">
      <c r="A38" s="194" t="inlineStr">
        <is>
          <t>On Day</t>
        </is>
      </c>
      <c r="B38" s="195" t="n"/>
      <c r="C38" s="103">
        <f>C36+1</f>
        <v/>
      </c>
      <c r="D38" s="64" t="n"/>
      <c r="E38" s="196">
        <f>IF(D38="", "",
 IF(D38=TIME(0,0,0), 0,
 IF(AND(D38&gt;=TIME(0,0,1), D38&lt;=TIME(2,0,0)), TIME(7,0,0),
 IF(AND(D38&gt;=TIME(6,0,0), D38&lt;=TIME(8,0,0)), TIME(12,0,0),
 IF(AND(D38&gt;TIME(8,0,0), D38&lt;=TIME(13,59,0)), TIME(15,0,0),
 IF(AND(D38&gt;=TIME(14,0,0), D38&lt;=TIME(17,59,0)), TIME(21,0,0),
 IF(AND(D38&gt;=TIME(18,0,0), D38&lt;=TIME(21,59,0)), TIME(0,0,0),
 IF(AND(D38&gt;=TIME(22,0,0), D38&lt;=TIME(23,59,59)), TIME(7,0,0), ""))))))))</f>
        <v/>
      </c>
      <c r="F38" s="197" t="n"/>
      <c r="G38" s="196">
        <f>IF(AND(D38&gt;=TIME(6,0,0),D38&lt;=TIME(8,0,0)),E38,"")</f>
        <v/>
      </c>
      <c r="H38" s="64" t="n"/>
      <c r="I38" s="65">
        <f>ROUND(IF(OR(D38="",E38="",E38=0),0,IF(H38="",MOD(E38-D38,1)*24,MOD(H38-D38,1)*24)),2)</f>
        <v/>
      </c>
      <c r="J38" s="198" t="n"/>
      <c r="K38" s="306" t="n"/>
      <c r="L38" s="181" t="n"/>
      <c r="M38" s="307">
        <f>MAX(0,V38-W38)</f>
        <v/>
      </c>
      <c r="N38" s="66">
        <f>(IF(OR($C38="",$D38=""),0,
 IF(OR($A38="Holiday",$A39="Holiday"),
    IF(ISNUMBER(MATCH(TRIM($B38),{"Phagwah","Good Friday","Easter Monday","Labour Day","Christmas","Eid ul Azha","Romans-2","Globe-12","Neptune P1"},0)),0,$I38),
 IF(AND(NOT(OR($A38="Annual Leave",$A39="Annual Leave")),$A38="Off day"),$I38,
  MAX(0,$I38-$V38)
  ))))+W38</f>
        <v/>
      </c>
      <c r="O38" s="66">
        <f>IF(AND(OR($A38="Holiday",$A39="Holiday"),
        ISNUMBER(MATCH(TRIM($B38),{"Phagwah","Good Friday","Easter Monday","Labour Day","Christmas","Eid ul Azha","Romans-2","Globe-12","Neptune P1"},0))),
   $I38,0)</f>
        <v/>
      </c>
      <c r="P38" s="66">
        <f>IF(OR($O$7="Canteen",$O$7="Head Office"),0,IF($I38&lt;=0,0,IF(OR(OR(TRIM($J38)="Hebrews",TRIM($J38)="Romans",TRIM($J38)="Romans-2",TRIM($J38)="Globe",TRIM($J38)="Globe-12",TRIM($J38)="Neptune P1"),AND($I39&gt;0,OR(TRIM($J39)="Hebrews",TRIM($J39)="Romans",TRIM($J39)="Romans-2",TRIM($J39)="Globe",TRIM($J39)="Globe-12",TRIM($J39)="Neptune P1"))),1,0)))</f>
        <v/>
      </c>
      <c r="Q38" s="67" t="n"/>
      <c r="R38" s="66">
        <f>IF(OR($O$7="Canteen",$O$7="Head Office"),0,IF(
  AND(
    SUMIFS(I:I, C:C, C38) &gt;= 8,
    COUNTIFS(C$14:C38, C38)=1,
    OR(
      TEXT(D38,"hh:mm:ss")="07:00:00",
      TEXT(D38,"hh:mm:ss")="15:00:00",
      TEXT(D38,"hh:mm:ss")="23:00:00",
      TEXT(D39,"hh:mm:ss")="07:00:00",
      TEXT(D39,"hh:mm:ss")="15:00:00",
      TEXT(D39,"hh:mm:ss")="23:00:00"
    )
  ),
  1,
  0
))</f>
        <v/>
      </c>
      <c r="S38" s="66">
        <f>IF(OR($A38="Annual Leave",$A39="Annual Leave"),IF($A38="Annual Leave",8,0),0)</f>
        <v/>
      </c>
      <c r="T38" s="68" t="n"/>
      <c r="U38" s="144">
        <f>MAX(0,40-Y38)</f>
        <v/>
      </c>
      <c r="V38" s="351">
        <f>IF(OR($C38="",$D38=""),0,
 IF(OR($A38="Holiday",$A39="Holiday"),0,
 IF(AND(NOT(OR($A38="Annual Leave",$A39="Annual Leave")),$A38="Off day"),0,
  IF($I38+$I39&gt;=8,IF($I38&gt;=8,8,$I38),$I38)
  )))</f>
        <v/>
      </c>
      <c r="W38" s="351">
        <f>MAX(0,V38-U38)</f>
        <v/>
      </c>
      <c r="X38" s="351">
        <f>IF(C38="","",C38-WEEKDAY(C38,1)+1)</f>
        <v/>
      </c>
      <c r="Y38" s="351">
        <f>SUMPRODUCT(($X$14:$X37=X38)*(($V$14:$V37)+($O$14:$O37)))+IF(X38=X14,$L$11,0)</f>
        <v/>
      </c>
      <c r="Z38" s="351" t="n"/>
      <c r="AA38" s="351" t="n"/>
      <c r="AB38" s="351" t="n"/>
      <c r="AC38" s="351" t="n"/>
      <c r="AD38" s="351" t="n"/>
      <c r="AE38" s="351" t="n"/>
      <c r="AF38" s="351" t="n"/>
    </row>
    <row r="39" ht="24" customHeight="1" s="348" thickBot="1">
      <c r="A39" s="194" t="inlineStr">
        <is>
          <t>On Day</t>
        </is>
      </c>
      <c r="B39" s="199" t="n"/>
      <c r="C39" s="104">
        <f>C38</f>
        <v/>
      </c>
      <c r="D39" s="69" t="n"/>
      <c r="E39" s="200">
        <f>IF(D39="", "",
 IF(D39=TIME(0,0,0), 0,
 IF(AND(D39&gt;=TIME(0,0,1), D39&lt;=TIME(2,0,0)), TIME(7,0,0),
 IF(AND(D39&gt;=TIME(6,0,0), D39&lt;=TIME(8,0,0)), TIME(12,0,0),
 IF(AND(D39&gt;TIME(8,0,0), D39&lt;=TIME(13,59,0)), TIME(15,0,0),
 IF(AND(D39&gt;=TIME(14,0,0), D39&lt;=TIME(17,59,0)), TIME(21,0,0),
 IF(AND(D39&gt;=TIME(18,0,0), D39&lt;=TIME(21,59,0)), TIME(0,0,0),
 IF(AND(D39&gt;=TIME(22,0,0), D39&lt;=TIME(23,59,59)), TIME(7,0,0), ""))))))))</f>
        <v/>
      </c>
      <c r="F39" s="201" t="n"/>
      <c r="G39" s="200">
        <f>IF(AND(D39&gt;=TIME(6,0,0),D39&lt;=TIME(8,0,0)),E39,"")</f>
        <v/>
      </c>
      <c r="H39" s="69" t="n"/>
      <c r="I39" s="70">
        <f>ROUND(IF(OR(D39="",E39="",E39=0),0,IF(H39="",MOD(E39-D39,1)*24,MOD(H39-D39,1)*24)),2)</f>
        <v/>
      </c>
      <c r="J39" s="198" t="n"/>
      <c r="K39" s="306" t="n"/>
      <c r="L39" s="183" t="n"/>
      <c r="M39" s="307">
        <f>MAX(0,V39-W39)</f>
        <v/>
      </c>
      <c r="N39" s="71">
        <f>(IF(OR($C39="",$D39=""),0,
 IF(OR($A38="Holiday",$A39="Holiday"),
    IF(ISNUMBER(MATCH(TRIM($B39),{"Phagwah","Good Friday","Easter Monday","Labour Day","Christmas","Eid ul Azha","Romans-2","Globe-12","Neptune P1"},0)),0,$I39),
 IF(AND(NOT(OR($A38="Annual Leave",$A39="Annual Leave")),$A39="Off day"),$I39,
  MAX(0,$I39-$V39)
  ))))+W39</f>
        <v/>
      </c>
      <c r="O39" s="71">
        <f>IF(AND(OR($A38="Holiday",$A39="Holiday"),
        ISNUMBER(MATCH(TRIM($B39),{"Phagwah","Good Friday","Easter Monday","Labour Day","Christmas","Eid ul Azha","Romans-2","Globe-12","Neptune P1"},0))),
   $I39,0)</f>
        <v/>
      </c>
      <c r="P39" s="71">
        <f>IF(OR($O$7="Canteen",$O$7="Head Office"),0,IF($I39&lt;=0,0,IF(AND($I38&lt;=0,OR(TRIM($J39)="Hebrews",TRIM($J39)="Romans",TRIM($J39)="Romans-2",TRIM($J39)="Globe",TRIM($J39)="Globe-12",TRIM($J39)="Neptune P1")),1,0)))</f>
        <v/>
      </c>
      <c r="Q39" s="72" t="n"/>
      <c r="R39" s="71">
        <f>IF(OR($O$7="Canteen",$O$7="Head Office"),0,IF(
  AND(
    SUMIFS(I:I, C:C, C39) &gt;= 8,
    COUNTIFS(C$14:C39, C39)=1,
    OR(
      TEXT(D39,"hh:mm:ss")="07:00:00",
      TEXT(D39,"hh:mm:ss")="15:00:00",
      TEXT(D39,"hh:mm:ss")="23:00:00",
      TEXT(D40,"hh:mm:ss")="07:00:00",
      TEXT(D40,"hh:mm:ss")="15:00:00",
      TEXT(D40,"hh:mm:ss")="23:00:00"
    )
  ),
  1,
  0
))</f>
        <v/>
      </c>
      <c r="S39" s="71">
        <f>IF(OR($A38="Annual Leave",$A39="Annual Leave"),IF(AND($A38&lt;&gt;"Annual Leave",$A39="Annual Leave"),8,0),0)</f>
        <v/>
      </c>
      <c r="T39" s="73" t="n"/>
      <c r="U39" s="144">
        <f>MAX(0,40-Y39)</f>
        <v/>
      </c>
      <c r="V39" s="351">
        <f>IF(OR($C39="",$D39=""),0,
 IF(OR($A38="Holiday",$A39="Holiday"),0,
 IF(AND(NOT(OR($A38="Annual Leave",$A39="Annual Leave")),$A39="Off day"),0,
  IF($I38+$I39&gt;=8,IF($I38&gt;=8,0,8-$I38),$I39)
  )))</f>
        <v/>
      </c>
      <c r="W39" s="351">
        <f>MAX(0,V39-U39)</f>
        <v/>
      </c>
      <c r="X39" s="351">
        <f>IF(C39="","",C39-WEEKDAY(C39,1)+1)</f>
        <v/>
      </c>
      <c r="Y39" s="351">
        <f>SUMPRODUCT(($X$14:$X38=X39)*(($V$14:$V38)+($O$14:$O38)))+IF(X39=X14,$L$11,0)</f>
        <v/>
      </c>
      <c r="Z39" s="351" t="n"/>
      <c r="AA39" s="351" t="n"/>
      <c r="AB39" s="351" t="n"/>
      <c r="AC39" s="351" t="n"/>
      <c r="AD39" s="351" t="n"/>
      <c r="AE39" s="351" t="n"/>
      <c r="AF39" s="351" t="n"/>
    </row>
    <row r="40" ht="24" customHeight="1" s="348" thickBot="1">
      <c r="A40" s="202" t="inlineStr">
        <is>
          <t>On Day</t>
        </is>
      </c>
      <c r="B40" s="203" t="n"/>
      <c r="C40" s="105">
        <f>C38+1</f>
        <v/>
      </c>
      <c r="D40" s="74" t="n"/>
      <c r="E40" s="204">
        <f>IF(D40="", "",
 IF(D40=TIME(0,0,0), 0,
 IF(AND(D40&gt;=TIME(0,0,1), D40&lt;=TIME(2,0,0)), TIME(7,0,0),
 IF(AND(D40&gt;=TIME(6,0,0), D40&lt;=TIME(8,0,0)), TIME(12,0,0),
 IF(AND(D40&gt;TIME(8,0,0), D40&lt;=TIME(13,59,0)), TIME(15,0,0),
 IF(AND(D40&gt;=TIME(14,0,0), D40&lt;=TIME(17,59,0)), TIME(21,0,0),
 IF(AND(D40&gt;=TIME(18,0,0), D40&lt;=TIME(21,59,0)), TIME(0,0,0),
 IF(AND(D40&gt;=TIME(22,0,0), D40&lt;=TIME(23,59,59)), TIME(7,0,0), ""))))))))</f>
        <v/>
      </c>
      <c r="F40" s="205" t="n"/>
      <c r="G40" s="204">
        <f>IF(AND(D40&gt;=TIME(6,0,0),D40&lt;=TIME(8,0,0)),E40,"")</f>
        <v/>
      </c>
      <c r="H40" s="74" t="n"/>
      <c r="I40" s="106">
        <f>ROUND(IF(OR(D40="",E40="",E40=0),0,IF(H40="",MOD(E40-D40,1)*24,MOD(H40-D40,1)*24)),2)</f>
        <v/>
      </c>
      <c r="J40" s="206" t="n"/>
      <c r="K40" s="308" t="n"/>
      <c r="L40" s="189" t="n"/>
      <c r="M40" s="309">
        <f>MAX(0,V40-W40)</f>
        <v/>
      </c>
      <c r="N40" s="75">
        <f>(IF(OR($C40="",$D40=""),0,
 IF(OR($A40="Holiday",$A41="Holiday"),
    IF(ISNUMBER(MATCH(TRIM($B40),{"Phagwah","Good Friday","Easter Monday","Labour Day","Christmas","Eid ul Azha","Romans-2","Globe-12","Neptune P1"},0)),0,$I40),
 IF(AND(NOT(OR($A40="Annual Leave",$A41="Annual Leave")),$A40="Off day"),$I40,
  MAX(0,$I40-$V40)
  ))))+W40</f>
        <v/>
      </c>
      <c r="O40" s="75">
        <f>IF(AND(OR($A40="Holiday",$A41="Holiday"),
        ISNUMBER(MATCH(TRIM($B40),{"Phagwah","Good Friday","Easter Monday","Labour Day","Christmas","Eid ul Azha","Romans-2","Globe-12","Neptune P1"},0))),
   $I40,0)</f>
        <v/>
      </c>
      <c r="P40" s="75">
        <f>IF(OR($O$7="Canteen",$O$7="Head Office"),0,IF($I40&lt;=0,0,IF(OR(OR(TRIM($J40)="Hebrews",TRIM($J40)="Romans",TRIM($J40)="Romans-2",TRIM($J40)="Globe",TRIM($J40)="Globe-12",TRIM($J40)="Neptune P1"),AND($I41&gt;0,OR(TRIM($J41)="Hebrews",TRIM($J41)="Romans",TRIM($J41)="Romans-2",TRIM($J41)="Globe",TRIM($J41)="Globe-12",TRIM($J41)="Neptune P1"))),1,0)))</f>
        <v/>
      </c>
      <c r="Q40" s="76" t="n"/>
      <c r="R40" s="75">
        <f>IF(OR($O$7="Canteen",$O$7="Head Office"),0,IF(
  AND(
    SUMIFS(I:I, C:C, C40) &gt;= 8,
    COUNTIFS(C$14:C40, C40)=1,
    OR(
      TEXT(D40,"hh:mm:ss")="07:00:00",
      TEXT(D40,"hh:mm:ss")="15:00:00",
      TEXT(D40,"hh:mm:ss")="23:00:00",
      TEXT(D41,"hh:mm:ss")="07:00:00",
      TEXT(D41,"hh:mm:ss")="15:00:00",
      TEXT(D41,"hh:mm:ss")="23:00:00"
    )
  ),
  1,
  0
))</f>
        <v/>
      </c>
      <c r="S40" s="75">
        <f>IF(OR($A40="Annual Leave",$A41="Annual Leave"),IF($A40="Annual Leave",8,0),0)</f>
        <v/>
      </c>
      <c r="T40" s="107" t="n"/>
      <c r="U40" s="144">
        <f>MAX(0,40-Y40)</f>
        <v/>
      </c>
      <c r="V40" s="351">
        <f>IF(OR($C40="",$D40=""),0,
 IF(OR($A40="Holiday",$A41="Holiday"),0,
 IF(AND(NOT(OR($A40="Annual Leave",$A41="Annual Leave")),$A40="Off day"),0,
  IF($I40+$I41&gt;=8,IF($I40&gt;=8,8,$I40),$I40)
  )))</f>
        <v/>
      </c>
      <c r="W40" s="351">
        <f>MAX(0,V40-U40)</f>
        <v/>
      </c>
      <c r="X40" s="351">
        <f>IF(C40="","",C40-WEEKDAY(C40,1)+1)</f>
        <v/>
      </c>
      <c r="Y40" s="351">
        <f>SUMPRODUCT(($X$14:$X39=X40)*(($V$14:$V39)+($O$14:$O39)))+IF(X40=X14,$L$11,0)</f>
        <v/>
      </c>
      <c r="Z40" s="351" t="n"/>
      <c r="AA40" s="351" t="n"/>
      <c r="AB40" s="351" t="n"/>
      <c r="AC40" s="351" t="n"/>
      <c r="AD40" s="351" t="n"/>
      <c r="AE40" s="351" t="n"/>
      <c r="AF40" s="351" t="n"/>
    </row>
    <row r="41" ht="24" customHeight="1" s="348" thickBot="1">
      <c r="A41" s="202" t="inlineStr">
        <is>
          <t>On Day</t>
        </is>
      </c>
      <c r="B41" s="310" t="n"/>
      <c r="C41" s="105">
        <f>C40</f>
        <v/>
      </c>
      <c r="D41" s="311" t="n"/>
      <c r="E41" s="312">
        <f>IF(D41="", "",
 IF(D41=TIME(0,0,0), 0,
 IF(AND(D41&gt;=TIME(0,0,1), D41&lt;=TIME(2,0,0)), TIME(7,0,0),
 IF(AND(D41&gt;=TIME(6,0,0), D41&lt;=TIME(8,0,0)), TIME(12,0,0),
 IF(AND(D41&gt;TIME(8,0,0), D41&lt;=TIME(13,59,0)), TIME(15,0,0),
 IF(AND(D41&gt;=TIME(14,0,0), D41&lt;=TIME(17,59,0)), TIME(21,0,0),
 IF(AND(D41&gt;=TIME(18,0,0), D41&lt;=TIME(21,59,0)), TIME(0,0,0),
 IF(AND(D41&gt;=TIME(22,0,0), D41&lt;=TIME(23,59,59)), TIME(7,0,0), ""))))))))</f>
        <v/>
      </c>
      <c r="F41" s="205" t="n"/>
      <c r="G41" s="312">
        <f>IF(AND(D41&gt;=TIME(6,0,0),D41&lt;=TIME(8,0,0)),E41,"")</f>
        <v/>
      </c>
      <c r="H41" s="311" t="n"/>
      <c r="I41" s="106">
        <f>ROUND(IF(OR(D41="",E41="",E41=0),0,IF(H41="",MOD(E41-D41,1)*24,MOD(H41-D41,1)*24)),2)</f>
        <v/>
      </c>
      <c r="J41" s="207" t="n"/>
      <c r="K41" s="308" t="n"/>
      <c r="L41" s="189" t="n"/>
      <c r="M41" s="309">
        <f>MAX(0,V41-W41)</f>
        <v/>
      </c>
      <c r="N41" s="313">
        <f>(IF(OR($C41="",$D41=""),0,
 IF(OR($A40="Holiday",$A41="Holiday"),
    IF(ISNUMBER(MATCH(TRIM($B41),{"Phagwah","Good Friday","Easter Monday","Labour Day","Christmas","Eid ul Azha","Romans-2","Globe-12","Neptune P1"},0)),0,$I41),
 IF(AND(NOT(OR($A40="Annual Leave",$A41="Annual Leave")),$A41="Off day"),$I41,
  MAX(0,$I41-$V41)
  ))))+W41</f>
        <v/>
      </c>
      <c r="O41" s="313">
        <f>IF(AND(OR($A40="Holiday",$A41="Holiday"),
        ISNUMBER(MATCH(TRIM($B41),{"Phagwah","Good Friday","Easter Monday","Labour Day","Christmas","Eid ul Azha","Romans-2","Globe-12","Neptune P1"},0))),
   $I41,0)</f>
        <v/>
      </c>
      <c r="P41" s="313">
        <f>IF(OR($O$7="Canteen",$O$7="Head Office"),0,IF($I41&lt;=0,0,IF(AND($I40&lt;=0,OR(TRIM($J41)="Hebrews",TRIM($J41)="Romans",TRIM($J41)="Romans-2",TRIM($J41)="Globe",TRIM($J41)="Globe-12",TRIM($J41)="Neptune P1")),1,0)))</f>
        <v/>
      </c>
      <c r="Q41" s="314" t="n"/>
      <c r="R41" s="313">
        <f>IF(OR($O$7="Canteen",$O$7="Head Office"),0,IF(
  AND(
    SUMIFS(I:I, C:C, C41) &gt;= 8,
    COUNTIFS(C$14:C41, C41)=1,
    OR(
      TEXT(D41,"hh:mm:ss")="07:00:00",
      TEXT(D41,"hh:mm:ss")="15:00:00",
      TEXT(D41,"hh:mm:ss")="23:00:00",
      TEXT(D42,"hh:mm:ss")="07:00:00",
      TEXT(D42,"hh:mm:ss")="15:00:00",
      TEXT(D42,"hh:mm:ss")="23:00:00"
    )
  ),
  1,
  0
))</f>
        <v/>
      </c>
      <c r="S41" s="313">
        <f>IF(OR($A40="Annual Leave",$A41="Annual Leave"),IF(AND($A40&lt;&gt;"Annual Leave",$A41="Annual Leave"),8,0),0)</f>
        <v/>
      </c>
      <c r="T41" s="315" t="n"/>
      <c r="U41" s="144">
        <f>MAX(0,40-Y41)</f>
        <v/>
      </c>
      <c r="V41" s="351">
        <f>IF(OR($C41="",$D41=""),0,
 IF(OR($A40="Holiday",$A41="Holiday"),0,
 IF(AND(NOT(OR($A40="Annual Leave",$A41="Annual Leave")),$A41="Off day"),0,
  IF($I40+$I41&gt;=8,IF($I40&gt;=8,0,8-$I40),$I41)
  )))</f>
        <v/>
      </c>
      <c r="W41" s="351">
        <f>MAX(0,V41-U41)</f>
        <v/>
      </c>
      <c r="X41" s="351">
        <f>IF(C41="","",C41-WEEKDAY(C41,1)+1)</f>
        <v/>
      </c>
      <c r="Y41" s="351">
        <f>SUMPRODUCT(($X$14:$X40=X41)*(($V$14:$V40)+($O$14:$O40)))+IF(X41=X14,$L$11,0)</f>
        <v/>
      </c>
      <c r="Z41" s="351" t="n"/>
      <c r="AA41" s="351" t="n"/>
      <c r="AB41" s="351" t="n"/>
      <c r="AC41" s="351" t="n"/>
      <c r="AD41" s="351" t="n"/>
      <c r="AE41" s="351" t="n"/>
      <c r="AF41" s="351" t="n"/>
    </row>
    <row r="42" ht="24" customHeight="1" s="348" thickBot="1">
      <c r="A42" s="208" t="inlineStr">
        <is>
          <t>On Day</t>
        </is>
      </c>
      <c r="B42" s="209" t="n"/>
      <c r="C42" s="108">
        <f>C40+1</f>
        <v/>
      </c>
      <c r="D42" s="77" t="n"/>
      <c r="E42" s="210">
        <f>IF(D42="", "",
 IF(D42=TIME(0,0,0), 0,
 IF(AND(D42&gt;=TIME(0,0,1), D42&lt;=TIME(2,0,0)), TIME(7,0,0),
 IF(AND(D42&gt;=TIME(6,0,0), D42&lt;=TIME(8,0,0)), TIME(12,0,0),
 IF(AND(D42&gt;TIME(8,0,0), D42&lt;=TIME(13,59,0)), TIME(15,0,0),
 IF(AND(D42&gt;=TIME(14,0,0), D42&lt;=TIME(17,59,0)), TIME(21,0,0),
 IF(AND(D42&gt;=TIME(18,0,0), D42&lt;=TIME(21,59,0)), TIME(0,0,0),
 IF(AND(D42&gt;=TIME(22,0,0), D42&lt;=TIME(23,59,59)), TIME(7,0,0), ""))))))))</f>
        <v/>
      </c>
      <c r="F42" s="211" t="n"/>
      <c r="G42" s="210">
        <f>IF(AND(D42&gt;=TIME(6,0,0),D42&lt;=TIME(8,0,0)),E42,"")</f>
        <v/>
      </c>
      <c r="H42" s="77" t="n"/>
      <c r="I42" s="16">
        <f>ROUND(IF(OR(D42="",E42="",E42=0),0,IF(H42="",MOD(E42-D42,1)*24,MOD(H42-D42,1)*24)),2)</f>
        <v/>
      </c>
      <c r="J42" s="212" t="n"/>
      <c r="K42" s="316" t="n"/>
      <c r="L42" s="181" t="n"/>
      <c r="M42" s="317">
        <f>MAX(0,V42-W42)</f>
        <v/>
      </c>
      <c r="N42" s="17">
        <f>(IF(OR($C42="",$D42=""),0,
 IF(OR($A42="Holiday",$A43="Holiday"),
    IF(ISNUMBER(MATCH(TRIM($B42),{"Phagwah","Good Friday","Easter Monday","Labour Day","Christmas","Eid ul Azha","Romans-2","Globe-12","Neptune P1"},0)),0,$I42),
 IF(AND(NOT(OR($A42="Annual Leave",$A43="Annual Leave")),$A42="Off day"),$I42,
  MAX(0,$I42-$V42)
  ))))+W42</f>
        <v/>
      </c>
      <c r="O42" s="213">
        <f>IF(AND(OR($A42="Holiday",$A43="Holiday"),
        ISNUMBER(MATCH(TRIM($B42),{"Phagwah","Good Friday","Easter Monday","Labour Day","Christmas","Eid ul Azha","Romans-2","Globe-12","Neptune P1"},0))),
   $I42,0)</f>
        <v/>
      </c>
      <c r="P42" s="17">
        <f>IF(OR($O$7="Canteen",$O$7="Head Office"),0,IF($I42&lt;=0,0,IF(OR(OR(TRIM($J42)="Hebrews",TRIM($J42)="Romans",TRIM($J42)="Romans-2",TRIM($J42)="Globe",TRIM($J42)="Globe-12",TRIM($J42)="Neptune P1"),AND($I43&gt;0,OR(TRIM($J43)="Hebrews",TRIM($J43)="Romans",TRIM($J43)="Romans-2",TRIM($J43)="Globe",TRIM($J43)="Globe-12",TRIM($J43)="Neptune P1"))),1,0)))</f>
        <v/>
      </c>
      <c r="Q42" s="78" t="n"/>
      <c r="R42" s="213">
        <f>IF(OR($O$7="Canteen",$O$7="Head Office"),0,IF(
  AND(
    SUMIFS(I:I, C:C, C42) &gt;= 8,
    COUNTIFS(C$14:C42, C42)=1,
    OR(
      TEXT(D42,"hh:mm:ss")="07:00:00",
      TEXT(D42,"hh:mm:ss")="15:00:00",
      TEXT(D42,"hh:mm:ss")="23:00:00",
      TEXT(D43,"hh:mm:ss")="07:00:00",
      TEXT(D43,"hh:mm:ss")="15:00:00",
      TEXT(D43,"hh:mm:ss")="23:00:00"
    )
  ),
  1,
  0
))</f>
        <v/>
      </c>
      <c r="S42" s="213">
        <f>IF(OR($A42="Annual Leave",$A43="Annual Leave"),IF($A42="Annual Leave",8,0),0)</f>
        <v/>
      </c>
      <c r="T42" s="79" t="n"/>
      <c r="U42" s="144">
        <f>MAX(0,40-Y42)</f>
        <v/>
      </c>
      <c r="V42" s="351">
        <f>IF(OR($C42="",$D42=""),0,
 IF(OR($A42="Holiday",$A43="Holiday"),0,
 IF(AND(NOT(OR($A42="Annual Leave",$A43="Annual Leave")),$A42="Off day"),0,
  IF($I42+$I43&gt;=8,IF($I42&gt;=8,8,$I42),$I42)
  )))</f>
        <v/>
      </c>
      <c r="W42" s="351">
        <f>MAX(0,V42-U42)</f>
        <v/>
      </c>
      <c r="X42" s="351">
        <f>IF(C42="","",C42-WEEKDAY(C42,1)+1)</f>
        <v/>
      </c>
      <c r="Y42" s="351">
        <f>SUMPRODUCT(($X$14:$X41=X42)*(($V$14:$V41)+($O$14:$O41)))+IF(X42=X14,$L$11,0)</f>
        <v/>
      </c>
      <c r="Z42" s="351" t="n"/>
      <c r="AA42" s="351" t="n"/>
      <c r="AB42" s="351" t="n"/>
      <c r="AC42" s="351" t="n"/>
      <c r="AD42" s="351" t="n"/>
      <c r="AE42" s="351" t="n"/>
      <c r="AF42" s="351" t="n"/>
    </row>
    <row r="43" ht="24" customHeight="1" s="348" thickBot="1">
      <c r="A43" s="208" t="inlineStr">
        <is>
          <t>On Day</t>
        </is>
      </c>
      <c r="B43" s="214" t="n"/>
      <c r="C43" s="109">
        <f>C42</f>
        <v/>
      </c>
      <c r="D43" s="18" t="n"/>
      <c r="E43" s="215">
        <f>IF(D43="", "",
 IF(D43=TIME(0,0,0), 0,
 IF(AND(D43&gt;=TIME(0,0,1), D43&lt;=TIME(2,0,0)), TIME(7,0,0),
 IF(AND(D43&gt;=TIME(6,0,0), D43&lt;=TIME(8,0,0)), TIME(12,0,0),
 IF(AND(D43&gt;TIME(8,0,0), D43&lt;=TIME(13,59,0)), TIME(15,0,0),
 IF(AND(D43&gt;=TIME(14,0,0), D43&lt;=TIME(17,59,0)), TIME(21,0,0),
 IF(AND(D43&gt;=TIME(18,0,0), D43&lt;=TIME(21,59,0)), TIME(0,0,0),
 IF(AND(D43&gt;=TIME(22,0,0), D43&lt;=TIME(23,59,59)), TIME(7,0,0), ""))))))))</f>
        <v/>
      </c>
      <c r="F43" s="216" t="n"/>
      <c r="G43" s="215">
        <f>IF(AND(D43&gt;=TIME(6,0,0),D43&lt;=TIME(8,0,0)),E43,"")</f>
        <v/>
      </c>
      <c r="H43" s="18" t="n"/>
      <c r="I43" s="19">
        <f>ROUND(IF(OR(D43="",E43="",E43=0),0,IF(H43="",MOD(E43-D43,1)*24,MOD(H43-D43,1)*24)),2)</f>
        <v/>
      </c>
      <c r="J43" s="212" t="n"/>
      <c r="K43" s="316" t="n"/>
      <c r="L43" s="183" t="n"/>
      <c r="M43" s="317">
        <f>MAX(0,V43-W43)</f>
        <v/>
      </c>
      <c r="N43" s="20">
        <f>(IF(OR($C43="",$D43=""),0,
 IF(OR($A42="Holiday",$A43="Holiday"),
    IF(ISNUMBER(MATCH(TRIM($B43),{"Phagwah","Good Friday","Easter Monday","Labour Day","Christmas","Eid ul Azha","Romans-2","Globe-12","Neptune P1"},0)),0,$I43),
 IF(AND(NOT(OR($A42="Annual Leave",$A43="Annual Leave")),$A43="Off day"),$I43,
  MAX(0,$I43-$V43)
  ))))+W43</f>
        <v/>
      </c>
      <c r="O43" s="20">
        <f>IF(AND(OR($A42="Holiday",$A43="Holiday"),
        ISNUMBER(MATCH(TRIM($B43),{"Phagwah","Good Friday","Easter Monday","Labour Day","Christmas","Eid ul Azha","Romans-2","Globe-12","Neptune P1"},0))),
   $I43,0)</f>
        <v/>
      </c>
      <c r="P43" s="20">
        <f>IF(OR($O$7="Canteen",$O$7="Head Office"),0,IF($I43&lt;=0,0,IF(AND($I42&lt;=0,OR(TRIM($J43)="Hebrews",TRIM($J43)="Romans",TRIM($J43)="Romans-2",TRIM($J43)="Globe",TRIM($J43)="Globe-12",TRIM($J43)="Neptune P1")),1,0)))</f>
        <v/>
      </c>
      <c r="Q43" s="21" t="n"/>
      <c r="R43" s="20">
        <f>IF(OR($O$7="Canteen",$O$7="Head Office"),0,IF(
  AND(
    SUMIFS(I:I, C:C, C43) &gt;= 8,
    COUNTIFS(C$14:C43, C43)=1,
    OR(
      TEXT(D43,"hh:mm:ss")="07:00:00",
      TEXT(D43,"hh:mm:ss")="15:00:00",
      TEXT(D43,"hh:mm:ss")="23:00:00",
      TEXT(D49,"hh:mm:ss")="07:00:00",
      TEXT(D49,"hh:mm:ss")="15:00:00",
      TEXT(D49,"hh:mm:ss")="23:00:00"
    )
  ),
  1,
  0
))</f>
        <v/>
      </c>
      <c r="S43" s="20">
        <f>IF(OR($A42="Annual Leave",$A43="Annual Leave"),IF(AND($A42&lt;&gt;"Annual Leave",$A43="Annual Leave"),8,0),0)</f>
        <v/>
      </c>
      <c r="T43" s="22" t="n"/>
      <c r="U43" s="144">
        <f>MAX(0,40-Y43)</f>
        <v/>
      </c>
      <c r="V43" s="351">
        <f>IF(OR($C43="",$D43=""),0,
 IF(OR($A42="Holiday",$A43="Holiday"),0,
 IF(AND(NOT(OR($A42="Annual Leave",$A43="Annual Leave")),$A43="Off day"),0,
  IF($I42+$I43&gt;=8,IF($I42&gt;=8,0,8-$I42),$I43)
  )))</f>
        <v/>
      </c>
      <c r="W43" s="351">
        <f>MAX(0,V43-U43)</f>
        <v/>
      </c>
      <c r="X43" s="351">
        <f>IF(C43="","",C43-WEEKDAY(C43,1)+1)</f>
        <v/>
      </c>
      <c r="Y43" s="351">
        <f>SUMPRODUCT(($X$14:$X42=X43)*(($V$14:$V42)+($O$14:$O42)))+IF(X43=X14,$L$11,0)</f>
        <v/>
      </c>
      <c r="Z43" s="351" t="n"/>
      <c r="AA43" s="351" t="n"/>
      <c r="AB43" s="351" t="n"/>
      <c r="AC43" s="351" t="n"/>
      <c r="AD43" s="351" t="n"/>
      <c r="AE43" s="351" t="n"/>
      <c r="AF43" s="351" t="n"/>
    </row>
    <row r="44" ht="24" customHeight="1" s="348" thickBot="1">
      <c r="A44" s="176" t="n"/>
      <c r="B44" s="176" t="n"/>
      <c r="C44" s="217" t="n"/>
      <c r="D44" s="110" t="n"/>
      <c r="E44" s="110" t="n"/>
      <c r="F44" s="218" t="n"/>
      <c r="G44" s="110" t="n"/>
      <c r="H44" s="110" t="n"/>
      <c r="I44" s="219" t="n"/>
      <c r="J44" s="219" t="n"/>
      <c r="K44" s="219" t="n"/>
      <c r="L44" s="219" t="n"/>
      <c r="M44" s="111">
        <f>MAX(0,V44-W44)</f>
        <v/>
      </c>
      <c r="N44" s="112">
        <f>(IF(OR($C44="",$D44=""),0,
 IF(OR($A44="Holiday",$A45="Holiday"),
    IF(ISNUMBER(MATCH(TRIM($B44),{"Phagwah","Good Friday","Easter Monday","Labour Day","Christmas","Eid ul Azha","Romans-2","Globe-12","Neptune P1"},0)),0,$I44),
 IF(AND(NOT(OR($A44="Annual Leave",$A45="Annual Leave")),$A44="Off day"),$I44,
  MAX(0,$I44-$V44)
  ))))+W44</f>
        <v/>
      </c>
      <c r="O44" s="112">
        <f>IF(AND(OR($A44="Holiday",$A45="Holiday"),
        ISNUMBER(MATCH(TRIM($B44),{"Phagwah","Good Friday","Easter Monday","Labour Day","Christmas","Eid ul Azha","Romans-2","Globe-12","Neptune P1"},0))),
   $I44,0)</f>
        <v/>
      </c>
      <c r="P44" s="112">
        <f>IF(OR($O$7="Canteen",$O$7="Head Office"),0,IF($I44&lt;=0,0,IF(OR(OR(TRIM($J44)="Hebrews",TRIM($J44)="Romans",TRIM($J44)="Romans-2",TRIM($J44)="Globe",TRIM($J44)="Globe-12",TRIM($J44)="Neptune P1"),AND($I45&gt;0,OR(TRIM($J45)="Hebrews",TRIM($J45)="Romans",TRIM($J45)="Romans-2",TRIM($J45)="Globe",TRIM($J45)="Globe-12",TRIM($J45)="Neptune P1"))),1,0)))</f>
        <v/>
      </c>
      <c r="Q44" s="113" t="n"/>
      <c r="R44" s="113" t="n"/>
      <c r="S44" s="112">
        <f>IF(OR($A44="Annual Leave",$A45="Annual Leave"),IF($A44="Annual Leave",8,0),0)</f>
        <v/>
      </c>
      <c r="T44" s="114" t="n"/>
      <c r="U44" s="144">
        <f>MAX(0,40-Y44)</f>
        <v/>
      </c>
      <c r="V44" s="351">
        <f>IF(OR($C44="",$D44=""),0,
 IF(OR($A44="Holiday",$A45="Holiday"),0,
 IF(AND(NOT(OR($A44="Annual Leave",$A45="Annual Leave")),$A44="Off day"),0,
  IF($I44+$I45&gt;=8,IF($I44&gt;=8,8,$I44),$I44)
  )))</f>
        <v/>
      </c>
      <c r="W44" s="351">
        <f>MAX(0,V44-U44)</f>
        <v/>
      </c>
      <c r="X44" s="351">
        <f>IF(C44="","",C44-WEEKDAY(C44,1)+1)</f>
        <v/>
      </c>
      <c r="Y44" s="351">
        <f>SUMPRODUCT(($X$14:$X43=X44)*(($V$14:$V43)+($O$14:$O43)))+IF(X44=X14,$L$11,0)</f>
        <v/>
      </c>
      <c r="Z44" s="351" t="n"/>
      <c r="AA44" s="351" t="n"/>
      <c r="AB44" s="351" t="n"/>
      <c r="AC44" s="351" t="n"/>
      <c r="AD44" s="351" t="n"/>
      <c r="AE44" s="351" t="n"/>
      <c r="AF44" s="351" t="n"/>
    </row>
    <row r="45" ht="24" customHeight="1" s="348" thickBot="1">
      <c r="A45" s="154" t="inlineStr">
        <is>
          <t>On Day</t>
        </is>
      </c>
      <c r="B45" s="318" t="n"/>
      <c r="C45" s="115">
        <f>C42+1</f>
        <v/>
      </c>
      <c r="D45" s="319" t="n"/>
      <c r="E45" s="320">
        <f>IF(D45="", "",
 IF(D45=TIME(0,0,0), 0,
 IF(AND(D45&gt;=TIME(0,0,1), D45&lt;=TIME(2,0,0)), TIME(7,0,0),
 IF(AND(D45&gt;=TIME(6,0,0), D45&lt;=TIME(8,0,0)), TIME(12,0,0),
 IF(AND(D45&gt;TIME(8,0,0), D45&lt;=TIME(13,59,0)), TIME(15,0,0),
 IF(AND(D45&gt;=TIME(14,0,0), D45&lt;=TIME(17,59,0)), TIME(21,0,0),
 IF(AND(D45&gt;=TIME(18,0,0), D45&lt;=TIME(21,59,0)), TIME(0,0,0),
 IF(AND(D45&gt;=TIME(22,0,0), D45&lt;=TIME(23,59,59)), TIME(7,0,0), ""))))))))</f>
        <v/>
      </c>
      <c r="F45" s="321" t="n"/>
      <c r="G45" s="320">
        <f>IF(AND(D45&gt;=TIME(6,0,0),D45&lt;=TIME(8,0,0)),E45,"")</f>
        <v/>
      </c>
      <c r="H45" s="319" t="n"/>
      <c r="I45" s="30">
        <f>ROUND(IF(OR(D45="",E45="",E45=0),0,IF(H45="",MOD(E45-D45,1)*24,MOD(H45-D45,1)*24)),2)</f>
        <v/>
      </c>
      <c r="J45" s="220" t="n"/>
      <c r="K45" s="274" t="n"/>
      <c r="L45" s="181" t="n"/>
      <c r="M45" s="275">
        <f>MAX(0,V45-W45)</f>
        <v/>
      </c>
      <c r="N45" s="322">
        <f>(IF(OR($C45="",$D45=""),0,
 IF(OR($A44="Holiday",$A45="Holiday"),
    IF(ISNUMBER(MATCH(TRIM($B45),{"Phagwah","Good Friday","Easter Monday","Labour Day","Christmas","Eid ul Azha","Romans-2","Globe-12","Neptune P1"},0)),0,$I45),
 IF(AND(NOT(OR($A44="Annual Leave",$A45="Annual Leave")),$A45="Off day"),$I45,
  MAX(0,$I45-$V45)
  ))))+W45</f>
        <v/>
      </c>
      <c r="O45" s="322">
        <f>IF(AND(OR($A44="Holiday",$A45="Holiday"),
        ISNUMBER(MATCH(TRIM($B45),{"Phagwah","Good Friday","Easter Monday","Labour Day","Christmas","Eid ul Azha","Romans-2","Globe-12","Neptune P1"},0))),
   $I45,0)</f>
        <v/>
      </c>
      <c r="P45" s="322">
        <f>IF(OR($O$7="Canteen",$O$7="Head Office"),0,IF($I45&lt;=0,0,IF(AND($I44&lt;=0,OR(TRIM($J45)="Hebrews",TRIM($J45)="Romans",TRIM($J45)="Romans-2",TRIM($J45)="Globe",TRIM($J45)="Globe-12",TRIM($J45)="Neptune P1")),1,0)))</f>
        <v/>
      </c>
      <c r="Q45" s="323" t="n"/>
      <c r="R45" s="322">
        <f>IF(OR($O$7="Canteen",$O$7="Head Office"),0,IF(
  AND(
    SUMIFS(I:I, C:C, C45) &gt;= 8,
    COUNTIFS(C$14:C45, C45)=1,
    OR(
      TEXT(D45,"hh:mm:ss")="07:00:00",
      TEXT(D45,"hh:mm:ss")="15:00:00",
      TEXT(D45,"hh:mm:ss")="23:00:00",
      TEXT(D46,"hh:mm:ss")="07:00:00",
      TEXT(D46,"hh:mm:ss")="15:00:00",
      TEXT(D46,"hh:mm:ss")="23:00:00"
    )
  ),
  1,
  0
))</f>
        <v/>
      </c>
      <c r="S45" s="322">
        <f>IF(OR($A44="Annual Leave",$A45="Annual Leave"),IF(AND($A44&lt;&gt;"Annual Leave",$A45="Annual Leave"),8,0),0)</f>
        <v/>
      </c>
      <c r="T45" s="116" t="n"/>
      <c r="U45" s="144">
        <f>MAX(0,40-Y45)</f>
        <v/>
      </c>
      <c r="V45" s="351">
        <f>IF(OR($C45="",$D45=""),0,
 IF(OR($A44="Holiday",$A45="Holiday"),0,
 IF(AND(NOT(OR($A44="Annual Leave",$A45="Annual Leave")),$A45="Off day"),0,
  IF($I44+$I45&gt;=8,IF($I44&gt;=8,0,8-$I44),$I45)
  )))</f>
        <v/>
      </c>
      <c r="W45" s="351">
        <f>MAX(0,V45-U45)</f>
        <v/>
      </c>
      <c r="X45" s="351">
        <f>IF(C45="","",C45-WEEKDAY(C45,1)+1)</f>
        <v/>
      </c>
      <c r="Y45" s="351">
        <f>SUMPRODUCT(($X$14:$X44=X45)*(($V$14:$V44)+($O$14:$O44)))+IF(X45=X14,$L$11,0)</f>
        <v/>
      </c>
      <c r="Z45" s="351" t="n"/>
      <c r="AA45" s="351" t="n"/>
      <c r="AB45" s="351" t="n"/>
      <c r="AC45" s="351" t="n"/>
      <c r="AD45" s="351" t="n"/>
      <c r="AE45" s="351" t="n"/>
      <c r="AF45" s="351" t="n"/>
    </row>
    <row r="46" ht="24" customHeight="1" s="348" thickBot="1">
      <c r="A46" s="154" t="inlineStr">
        <is>
          <t>On Day</t>
        </is>
      </c>
      <c r="B46" s="305" t="n"/>
      <c r="C46" s="90">
        <f>C45</f>
        <v/>
      </c>
      <c r="D46" s="80" t="n"/>
      <c r="E46" s="221">
        <f>IF(D46="", "",
 IF(D46=TIME(0,0,0), 0,
 IF(AND(D46&gt;=TIME(0,0,1), D46&lt;=TIME(2,0,0)), TIME(7,0,0),
 IF(AND(D46&gt;=TIME(6,0,0), D46&lt;=TIME(8,0,0)), TIME(12,0,0),
 IF(AND(D46&gt;TIME(8,0,0), D46&lt;=TIME(13,59,0)), TIME(15,0,0),
 IF(AND(D46&gt;=TIME(14,0,0), D46&lt;=TIME(17,59,0)), TIME(21,0,0),
 IF(AND(D46&gt;=TIME(18,0,0), D46&lt;=TIME(21,59,0)), TIME(0,0,0),
 IF(AND(D46&gt;=TIME(22,0,0), D46&lt;=TIME(23,59,59)), TIME(7,0,0), ""))))))))</f>
        <v/>
      </c>
      <c r="F46" s="156" t="n"/>
      <c r="G46" s="221">
        <f>IF(AND(D46&gt;=TIME(6,0,0),D46&lt;=TIME(8,0,0)),E46,"")</f>
        <v/>
      </c>
      <c r="H46" s="80" t="n"/>
      <c r="I46" s="30">
        <f>ROUND(IF(OR(D46="",E46="",E46=0),0,IF(H46="",MOD(E46-D46,1)*24,MOD(H46-D46,1)*24)),2)</f>
        <v/>
      </c>
      <c r="J46" s="158" t="n"/>
      <c r="K46" s="274" t="n"/>
      <c r="L46" s="189" t="n"/>
      <c r="M46" s="275">
        <f>MAX(0,V46-W46)</f>
        <v/>
      </c>
      <c r="N46" s="81">
        <f>(IF(OR($C46="",$D46=""),0,
 IF(OR($A46="Holiday",$A47="Holiday"),
    IF(ISNUMBER(MATCH(TRIM($B46),{"Phagwah","Good Friday","Easter Monday","Labour Day","Christmas","Eid ul Azha","Romans-2","Globe-12","Neptune P1"},0)),0,$I46),
 IF(AND(NOT(OR($A46="Annual Leave",$A47="Annual Leave")),$A46="Off day"),$I46,
  MAX(0,$I46-$V46)
  ))))+W46</f>
        <v/>
      </c>
      <c r="O46" s="81">
        <f>IF(AND(OR($A46="Holiday",$A47="Holiday"),
        ISNUMBER(MATCH(TRIM($B46),{"Phagwah","Good Friday","Easter Monday","Labour Day","Christmas","Eid ul Azha","Romans-2","Globe-12","Neptune P1"},0))),
   $I46,0)</f>
        <v/>
      </c>
      <c r="P46" s="81">
        <f>IF(OR($O$7="Canteen",$O$7="Head Office"),0,IF($I46&lt;=0,0,IF(OR(OR(TRIM($J46)="Hebrews",TRIM($J46)="Romans",TRIM($J46)="Romans-2",TRIM($J46)="Globe",TRIM($J46)="Globe-12",TRIM($J46)="Neptune P1"),AND($I47&gt;0,OR(TRIM($J47)="Hebrews",TRIM($J47)="Romans",TRIM($J47)="Romans-2",TRIM($J47)="Globe",TRIM($J47)="Globe-12",TRIM($J47)="Neptune P1"))),1,0)))</f>
        <v/>
      </c>
      <c r="Q46" s="82" t="n"/>
      <c r="R46" s="81">
        <f>IF(OR($O$7="Canteen",$O$7="Head Office"),0,IF(
  AND(
    SUMIFS(I:I, C:C, C46) &gt;= 8,
    COUNTIFS(C$14:C46, C46)=1,
    OR(
      TEXT(D46,"hh:mm:ss")="07:00:00",
      TEXT(D46,"hh:mm:ss")="15:00:00",
      TEXT(D46,"hh:mm:ss")="23:00:00",
      TEXT(D51,"hh:mm:ss")="07:00:00",
      TEXT(D51,"hh:mm:ss")="15:00:00",
      TEXT(D51,"hh:mm:ss")="23:00:00"
    )
  ),
  1,
  0
))</f>
        <v/>
      </c>
      <c r="S46" s="81">
        <f>IF(OR($A46="Annual Leave",$A47="Annual Leave"),IF($A46="Annual Leave",8,0),0)</f>
        <v/>
      </c>
      <c r="T46" s="117" t="n"/>
      <c r="U46" s="144">
        <f>MAX(0,40-Y46)</f>
        <v/>
      </c>
      <c r="V46" s="351">
        <f>IF(OR($C46="",$D46=""),0,
 IF(OR($A46="Holiday",$A47="Holiday"),0,
 IF(AND(NOT(OR($A46="Annual Leave",$A47="Annual Leave")),$A46="Off day"),0,
  IF($I46+$I47&gt;=8,IF($I46&gt;=8,8,$I46),$I46)
  )))</f>
        <v/>
      </c>
      <c r="W46" s="351">
        <f>MAX(0,V46-U46)</f>
        <v/>
      </c>
      <c r="X46" s="351">
        <f>IF(C46="","",C46-WEEKDAY(C46,1)+1)</f>
        <v/>
      </c>
      <c r="Y46" s="351">
        <f>SUMPRODUCT(($X$14:$X45=X46)*(($V$14:$V45)+($O$14:$O45)))+IF(X46=X14,$L$11,0)</f>
        <v/>
      </c>
      <c r="Z46" s="351" t="n"/>
      <c r="AA46" s="351" t="n"/>
      <c r="AB46" s="351" t="n"/>
      <c r="AC46" s="351" t="n"/>
      <c r="AD46" s="351" t="n"/>
      <c r="AE46" s="351" t="n"/>
      <c r="AF46" s="351" t="n"/>
    </row>
    <row r="47" ht="24" customHeight="1" s="348" thickBot="1">
      <c r="A47" s="184" t="inlineStr">
        <is>
          <t>On Day</t>
        </is>
      </c>
      <c r="B47" s="222" t="n"/>
      <c r="C47" s="118">
        <f>C45+1</f>
        <v/>
      </c>
      <c r="D47" s="83" t="n"/>
      <c r="E47" s="223">
        <f>IF(D47="", "",
 IF(D47=TIME(0,0,0), 0,
 IF(AND(D47&gt;=TIME(0,0,1), D47&lt;=TIME(2,0,0)), TIME(7,0,0),
 IF(AND(D47&gt;=TIME(6,0,0), D47&lt;=TIME(8,0,0)), TIME(12,0,0),
 IF(AND(D47&gt;TIME(8,0,0), D47&lt;=TIME(13,59,0)), TIME(15,0,0),
 IF(AND(D47&gt;=TIME(14,0,0), D47&lt;=TIME(17,59,0)), TIME(21,0,0),
 IF(AND(D47&gt;=TIME(18,0,0), D47&lt;=TIME(21,59,0)), TIME(0,0,0),
 IF(AND(D47&gt;=TIME(22,0,0), D47&lt;=TIME(23,59,59)), TIME(7,0,0), ""))))))))</f>
        <v/>
      </c>
      <c r="F47" s="224" t="n"/>
      <c r="G47" s="223">
        <f>IF(AND(D47&gt;=TIME(6,0,0),D47&lt;=TIME(8,0,0)),E47,"")</f>
        <v/>
      </c>
      <c r="H47" s="83" t="n"/>
      <c r="I47" s="23">
        <f>ROUND(IF(OR(D47="",E47="",E47=0),0,IF(H47="",MOD(E47-D47,1)*24,MOD(H47-D47,1)*24)),2)</f>
        <v/>
      </c>
      <c r="J47" s="225" t="n"/>
      <c r="K47" s="297" t="n"/>
      <c r="L47" s="181" t="n"/>
      <c r="M47" s="298">
        <f>MAX(0,V47-W47)</f>
        <v/>
      </c>
      <c r="N47" s="84">
        <f>(IF(OR($C47="",$D47=""),0,
 IF(OR($A46="Holiday",$A47="Holiday"),
    IF(ISNUMBER(MATCH(TRIM($B47),{"Phagwah","Good Friday","Easter Monday","Labour Day","Christmas","Eid ul Azha","Romans-2","Globe-12","Neptune P1"},0)),0,$I47),
 IF(AND(NOT(OR($A46="Annual Leave",$A47="Annual Leave")),$A47="Off day"),$I47,
  MAX(0,$I47-$V47)
  ))))+W47</f>
        <v/>
      </c>
      <c r="O47" s="84">
        <f>IF(AND(OR($A46="Holiday",$A47="Holiday"),
        ISNUMBER(MATCH(TRIM($B47),{"Phagwah","Good Friday","Easter Monday","Labour Day","Christmas","Eid ul Azha","Romans-2","Globe-12","Neptune P1"},0))),
   $I47,0)</f>
        <v/>
      </c>
      <c r="P47" s="84">
        <f>IF(OR($O$7="Canteen",$O$7="Head Office"),0,IF($I47&lt;=0,0,IF(AND($I46&lt;=0,OR(TRIM($J47)="Hebrews",TRIM($J47)="Romans",TRIM($J47)="Romans-2",TRIM($J47)="Globe",TRIM($J47)="Globe-12",TRIM($J47)="Neptune P1")),1,0)))</f>
        <v/>
      </c>
      <c r="Q47" s="85" t="n"/>
      <c r="R47" s="84">
        <f>IF(OR($O$7="Canteen",$O$7="Head Office"),0,IF(
  AND(
    SUMIFS(I:I, C:C, C47) &gt;= 8,
    COUNTIFS(C$14:C47, C47)=1,
    OR(
      TEXT(D47,"hh:mm:ss")="07:00:00",
      TEXT(D47,"hh:mm:ss")="15:00:00",
      TEXT(D47,"hh:mm:ss")="23:00:00",
      TEXT(D48,"hh:mm:ss")="07:00:00",
      TEXT(D48,"hh:mm:ss")="15:00:00",
      TEXT(D48,"hh:mm:ss")="23:00:00"
    )
  ),
  1,
  0
))</f>
        <v/>
      </c>
      <c r="S47" s="84">
        <f>IF(OR($A46="Annual Leave",$A47="Annual Leave"),IF(AND($A46&lt;&gt;"Annual Leave",$A47="Annual Leave"),8,0),0)</f>
        <v/>
      </c>
      <c r="T47" s="86" t="n"/>
      <c r="U47" s="144">
        <f>MAX(0,40-Y47)</f>
        <v/>
      </c>
      <c r="V47" s="351">
        <f>IF(OR($C47="",$D47=""),0,
 IF(OR($A46="Holiday",$A47="Holiday"),0,
 IF(AND(NOT(OR($A46="Annual Leave",$A47="Annual Leave")),$A47="Off day"),0,
  IF($I46+$I47&gt;=8,IF($I46&gt;=8,0,8-$I46),$I47)
  )))</f>
        <v/>
      </c>
      <c r="W47" s="351">
        <f>MAX(0,V47-U47)</f>
        <v/>
      </c>
      <c r="X47" s="351">
        <f>IF(C47="","",C47-WEEKDAY(C47,1)+1)</f>
        <v/>
      </c>
      <c r="Y47" s="351">
        <f>SUMPRODUCT(($X$14:$X46=X47)*(($V$14:$V46)+($O$14:$O46)))+IF(X47=X14,$L$11,0)</f>
        <v/>
      </c>
      <c r="Z47" s="351" t="n"/>
      <c r="AA47" s="351" t="n"/>
      <c r="AB47" s="351" t="n"/>
      <c r="AC47" s="351" t="n"/>
      <c r="AD47" s="351" t="n"/>
      <c r="AE47" s="351" t="n"/>
      <c r="AF47" s="351" t="n"/>
    </row>
    <row r="48" ht="24" customHeight="1" s="348" thickBot="1">
      <c r="A48" s="226" t="inlineStr">
        <is>
          <t>On Day</t>
        </is>
      </c>
      <c r="B48" s="299" t="n"/>
      <c r="C48" s="119">
        <f>C47</f>
        <v/>
      </c>
      <c r="D48" s="24" t="n"/>
      <c r="E48" s="227">
        <f>IF(D48="", "",
 IF(D48=TIME(0,0,0), 0,
 IF(AND(D48&gt;=TIME(0,0,1), D48&lt;=TIME(2,0,0)), TIME(7,0,0),
 IF(AND(D48&gt;=TIME(6,0,0), D48&lt;=TIME(8,0,0)), TIME(12,0,0),
 IF(AND(D48&gt;TIME(8,0,0), D48&lt;=TIME(13,59,0)), TIME(15,0,0),
 IF(AND(D48&gt;=TIME(14,0,0), D48&lt;=TIME(17,59,0)), TIME(21,0,0),
 IF(AND(D48&gt;=TIME(18,0,0), D48&lt;=TIME(21,59,0)), TIME(0,0,0),
 IF(AND(D48&gt;=TIME(22,0,0), D48&lt;=TIME(23,59,59)), TIME(7,0,0), ""))))))))</f>
        <v/>
      </c>
      <c r="F48" s="228" t="n"/>
      <c r="G48" s="227">
        <f>IF(AND(D48&gt;=TIME(6,0,0),D48&lt;=TIME(8,0,0)),E48,"")</f>
        <v/>
      </c>
      <c r="H48" s="300" t="n"/>
      <c r="I48" s="87">
        <f>ROUND(IF(OR(D48="",E48="",E48=0),0,IF(H48="",MOD(E48-D48,1)*24,MOD(H48-D48,1)*24)),2)</f>
        <v/>
      </c>
      <c r="J48" s="190" t="n"/>
      <c r="K48" s="297" t="n"/>
      <c r="L48" s="183" t="n"/>
      <c r="M48" s="324">
        <f>MAX(0,V48-W48)</f>
        <v/>
      </c>
      <c r="N48" s="302">
        <f>(IF(OR($C48="",$D48=""),0,
 IF(OR($A48="Holiday",$A49="Holiday"),
    IF(ISNUMBER(MATCH(TRIM($B48),{"Phagwah","Good Friday","Easter Monday","Labour Day","Christmas","Eid ul Azha","Romans-2","Globe-12","Neptune P1"},0)),0,$I48),
 IF(AND(NOT(OR($A48="Annual Leave",$A49="Annual Leave")),$A48="Off day"),$I48,
  MAX(0,$I48-$V48)
  ))))+W48</f>
        <v/>
      </c>
      <c r="O48" s="303" t="n"/>
      <c r="P48" s="229">
        <f>IF(OR($O$7="Canteen",$O$7="Head Office"),0,IF($I48&lt;=0,0,IF(OR(OR(TRIM($J48)="Hebrews",TRIM($J48)="Romans",TRIM($J48)="Romans-2",TRIM($J48)="Globe",TRIM($J48)="Globe-12",TRIM($J48)="Neptune P1"),AND($I49&gt;0,OR(TRIM($J49)="Hebrews",TRIM($J49)="Romans",TRIM($J49)="Romans-2",TRIM($J49)="Globe",TRIM($J49)="Globe-12",TRIM($J49)="Neptune P1"))),1,0)))</f>
        <v/>
      </c>
      <c r="Q48" s="303" t="n"/>
      <c r="R48" s="302">
        <f>IF(OR($O$7="Canteen",$O$7="Head Office"),0,IF(
  AND(
    SUMIFS(I:I, C:C, C48) &gt;= 8,
    COUNTIFS(C$14:C48, C48)=1,
    OR(
      TEXT(D48,"hh:mm:ss")="07:00:00",
      TEXT(D48,"hh:mm:ss")="15:00:00",
      TEXT(D48,"hh:mm:ss")="23:00:00",
      TEXT(D53,"hh:mm:ss")="07:00:00",
      TEXT(D53,"hh:mm:ss")="15:00:00",
      TEXT(D53,"hh:mm:ss")="23:00:00"
    )
  ),
  1,
  0
))</f>
        <v/>
      </c>
      <c r="S48" s="303" t="n"/>
      <c r="T48" s="304" t="n"/>
      <c r="U48" s="144">
        <f>MAX(0,40-Y48)</f>
        <v/>
      </c>
      <c r="V48" s="351">
        <f>IF(OR($C48="",$D48=""),0,
 IF(OR($A48="Holiday",$A49="Holiday"),0,
 IF(AND(NOT(OR($A48="Annual Leave",$A49="Annual Leave")),$A48="Off day"),0,
  IF($I48+$I49&gt;=8,IF($I48&gt;=8,8,$I48),$I48)
  )))</f>
        <v/>
      </c>
      <c r="W48" s="351">
        <f>MAX(0,V48-U48)</f>
        <v/>
      </c>
      <c r="X48" s="351">
        <f>IF(C48="","",C48-WEEKDAY(C48,1)+1)</f>
        <v/>
      </c>
      <c r="Y48" s="351">
        <f>SUMPRODUCT(($X$14:$X47=X48)*(($V$14:$V47)+($O$14:$O47)))+IF(X48=X14,$L$11,0)</f>
        <v/>
      </c>
      <c r="Z48" s="351" t="n"/>
      <c r="AA48" s="351" t="n"/>
      <c r="AB48" s="351" t="n"/>
      <c r="AC48" s="351" t="n"/>
      <c r="AD48" s="351" t="n"/>
      <c r="AE48" s="351" t="n"/>
      <c r="AF48" s="351" t="n"/>
    </row>
    <row r="49" ht="24" customHeight="1" s="348" thickBot="1">
      <c r="A49" s="230" t="n"/>
      <c r="B49" s="355" t="n"/>
      <c r="C49" s="231" t="n"/>
      <c r="D49" s="232" t="n"/>
      <c r="E49" s="232" t="n"/>
      <c r="F49" s="232" t="n"/>
      <c r="G49" s="232" t="n"/>
      <c r="H49" s="233" t="inlineStr">
        <is>
          <t>Total Hrs:</t>
        </is>
      </c>
      <c r="I49" s="122">
        <f>SUM(I14:I48)</f>
        <v/>
      </c>
      <c r="J49" s="234" t="n"/>
      <c r="K49" s="234" t="n"/>
      <c r="L49" s="235" t="n"/>
      <c r="M49" s="120">
        <f>SUM(M14:M48)</f>
        <v/>
      </c>
      <c r="N49" s="120">
        <f>SUM(N14:N48)</f>
        <v/>
      </c>
      <c r="O49" s="120">
        <f>SUM(O14:O48)</f>
        <v/>
      </c>
      <c r="P49" s="120">
        <f>SUM(P14:P48)</f>
        <v/>
      </c>
      <c r="Q49" s="120">
        <f>IF($O$6&lt;&gt;"Armed",0,LOOKUP($Q$50,{0,1,2,3,4,5,6,7,8,9,10,11,12,13,14},{0,384,769,1153,1153,1538,1923,2307,2692,3076,3461,3846,4239,4615,5000}))</f>
        <v/>
      </c>
      <c r="R49" s="120">
        <f>SUM(R14:R48)</f>
        <v/>
      </c>
      <c r="S49" s="120">
        <f>SUM(S14:S48)</f>
        <v/>
      </c>
      <c r="T49" s="121">
        <f>SUM(T30:T43)</f>
        <v/>
      </c>
      <c r="U49" s="144">
        <f>MIN(U48,0)</f>
        <v/>
      </c>
      <c r="V49" s="351">
        <f>SUM(V14:V48)</f>
        <v/>
      </c>
      <c r="W49" s="351">
        <f>SUM(W14:W48)</f>
        <v/>
      </c>
      <c r="X49" s="351" t="n"/>
      <c r="Y49" s="351" t="n"/>
      <c r="Z49" s="351" t="n"/>
      <c r="AA49" s="351" t="n"/>
      <c r="AB49" s="351" t="n"/>
      <c r="AC49" s="351" t="n"/>
      <c r="AD49" s="351" t="n"/>
      <c r="AE49" s="351" t="n"/>
      <c r="AF49" s="351" t="n"/>
    </row>
    <row r="50" ht="24" customHeight="1" s="348">
      <c r="A50" s="351" t="n"/>
      <c r="B50" s="351" t="n"/>
      <c r="C50" s="6" t="n"/>
      <c r="D50" s="6" t="n"/>
      <c r="E50" s="6" t="n"/>
      <c r="F50" s="6" t="n"/>
      <c r="G50" s="6" t="n"/>
      <c r="H50" s="336" t="n"/>
      <c r="I50" s="351" t="n"/>
      <c r="J50" s="336" t="n"/>
      <c r="K50" s="336" t="n"/>
      <c r="L50" s="336" t="n"/>
      <c r="M50" s="28" t="n"/>
      <c r="N50" s="28" t="n"/>
      <c r="O50" s="28" t="n"/>
      <c r="P50" s="241" t="inlineStr">
        <is>
          <t>Days Worked</t>
        </is>
      </c>
      <c r="Q50" s="29">
        <f>SUM(--(SUM(I14:I15)&gt;0),--(SUM(I16:I17)&gt;0),--(SUM(I18:I19)&gt;0),--(SUM(I20:I21)&gt;0),--(SUM(I22:I23)&gt;0),--(SUM(I24:I25)&gt;0),--(SUM(I26:I27)&gt;0),--(SUM(I30:I31)&gt;0),--(SUM(I32:I33)&gt;0),--(SUM(I34:I35)&gt;0),--(SUM(I36:I37)&gt;0),--(SUM(I38:I39)&gt;0),--(SUM(I40:I41)&gt;0),--(SUM(I42:I43)&gt;0),--(SUM(I45:I46)&gt;0),--(SUM(I47:I48)&gt;0))</f>
        <v/>
      </c>
      <c r="R50" s="28" t="n"/>
      <c r="S50" s="28" t="n"/>
      <c r="T50" s="28" t="n"/>
      <c r="U50" s="144" t="n"/>
      <c r="V50" s="351" t="n"/>
      <c r="W50" s="351" t="n"/>
      <c r="X50" s="351" t="n"/>
      <c r="Y50" s="351" t="n"/>
      <c r="Z50" s="351" t="n"/>
      <c r="AA50" s="351" t="n"/>
      <c r="AB50" s="351" t="n"/>
      <c r="AC50" s="351" t="n"/>
      <c r="AD50" s="351" t="n"/>
      <c r="AE50" s="351" t="n"/>
      <c r="AF50" s="351" t="n"/>
    </row>
    <row r="51" ht="24" customHeight="1" s="348">
      <c r="A51" s="351" t="n"/>
      <c r="B51" s="351" t="n"/>
      <c r="C51" s="345" t="n"/>
      <c r="D51" s="362" t="n"/>
      <c r="E51" s="362" t="n"/>
      <c r="F51" s="334" t="n"/>
      <c r="G51" s="362" t="n"/>
      <c r="H51" s="336" t="n"/>
      <c r="I51" s="351" t="n"/>
      <c r="J51" s="336" t="n"/>
      <c r="K51" s="336" t="n"/>
      <c r="L51" s="336" t="n"/>
      <c r="M51" s="236" t="n"/>
      <c r="N51" s="236" t="n"/>
      <c r="O51" s="236" t="n"/>
      <c r="P51" s="236" t="n"/>
      <c r="Q51" s="236" t="n"/>
      <c r="R51" s="236" t="n"/>
      <c r="S51" s="236" t="n"/>
      <c r="T51" s="236" t="n"/>
      <c r="U51" s="144" t="n"/>
      <c r="V51" s="351" t="n"/>
      <c r="W51" s="351" t="n"/>
      <c r="X51" s="351" t="n"/>
      <c r="Y51" s="351" t="n"/>
      <c r="Z51" s="351" t="n"/>
      <c r="AA51" s="351" t="n"/>
      <c r="AB51" s="351" t="n"/>
      <c r="AC51" s="351" t="n"/>
      <c r="AD51" s="351" t="n"/>
      <c r="AE51" s="351" t="n"/>
      <c r="AF51" s="351" t="n"/>
    </row>
    <row r="52">
      <c r="A52" s="351" t="n"/>
      <c r="B52" s="351" t="n"/>
      <c r="C52" s="329" t="inlineStr">
        <is>
          <t>Supervisor Signature</t>
        </is>
      </c>
      <c r="D52" s="363" t="n"/>
      <c r="E52" s="363" t="n"/>
      <c r="F52" s="329" t="inlineStr">
        <is>
          <t>Date</t>
        </is>
      </c>
      <c r="G52" s="363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351" t="n"/>
      <c r="V52" s="351" t="n"/>
      <c r="W52" s="351" t="n"/>
      <c r="X52" s="351" t="n"/>
      <c r="Y52" s="351" t="n"/>
      <c r="Z52" s="351" t="n"/>
      <c r="AA52" s="351" t="n"/>
      <c r="AB52" s="351" t="n"/>
      <c r="AC52" s="351" t="n"/>
      <c r="AD52" s="351" t="n"/>
      <c r="AE52" s="351" t="n"/>
      <c r="AF52" s="351" t="n"/>
    </row>
    <row r="53" ht="26.25" customHeight="1" s="348">
      <c r="A53" s="351" t="n"/>
      <c r="B53" s="351" t="n"/>
      <c r="C53" s="345" t="n"/>
      <c r="D53" s="362" t="n"/>
      <c r="E53" s="362" t="n"/>
      <c r="F53" s="331" t="n"/>
      <c r="G53" s="362" t="n"/>
      <c r="H53" s="6" t="n"/>
      <c r="I53" s="6" t="n"/>
      <c r="J53" s="6" t="n"/>
      <c r="K53" s="6" t="n"/>
      <c r="L53" s="6" t="n"/>
      <c r="M53" s="6" t="n"/>
      <c r="N53" s="237" t="n"/>
      <c r="O53" s="238" t="n"/>
      <c r="P53" s="346" t="n"/>
      <c r="Q53" s="351" t="n"/>
      <c r="R53" s="351" t="n"/>
      <c r="S53" s="351" t="n"/>
      <c r="T53" s="351" t="n"/>
      <c r="U53" s="351" t="n"/>
      <c r="V53" s="351" t="n"/>
      <c r="W53" s="351" t="n"/>
      <c r="X53" s="351" t="n"/>
      <c r="Y53" s="351" t="n"/>
      <c r="Z53" s="351" t="n"/>
      <c r="AA53" s="351" t="n"/>
      <c r="AB53" s="351" t="n"/>
      <c r="AC53" s="351" t="n"/>
      <c r="AD53" s="351" t="n"/>
      <c r="AE53" s="351" t="n"/>
      <c r="AF53" s="351" t="n"/>
    </row>
    <row r="54">
      <c r="A54" s="351" t="n"/>
      <c r="B54" s="351" t="n"/>
      <c r="C54" s="329" t="inlineStr">
        <is>
          <t>Manager Signature</t>
        </is>
      </c>
      <c r="D54" s="363" t="n"/>
      <c r="E54" s="363" t="n"/>
      <c r="F54" s="329" t="inlineStr">
        <is>
          <t>Date</t>
        </is>
      </c>
      <c r="G54" s="363" t="n"/>
      <c r="H54" s="6" t="n"/>
      <c r="I54" s="239" t="inlineStr">
        <is>
          <t>{42}</t>
        </is>
      </c>
      <c r="J54" s="239" t="n"/>
      <c r="K54" s="239" t="n"/>
      <c r="L54" s="239" t="n"/>
      <c r="M54" s="6" t="n"/>
      <c r="N54" s="6" t="n"/>
      <c r="O54" s="6" t="n"/>
      <c r="P54" s="6" t="n"/>
      <c r="Q54" s="6" t="n"/>
      <c r="R54" s="6" t="n"/>
      <c r="S54" s="6" t="n"/>
      <c r="T54" s="6" t="n"/>
      <c r="U54" s="351" t="n"/>
      <c r="V54" s="351" t="n"/>
      <c r="W54" s="351" t="n"/>
      <c r="X54" s="351" t="n"/>
      <c r="Y54" s="351" t="n"/>
      <c r="Z54" s="351" t="n"/>
      <c r="AA54" s="351" t="n"/>
      <c r="AB54" s="351" t="n"/>
      <c r="AC54" s="351" t="n"/>
      <c r="AD54" s="351" t="n"/>
      <c r="AE54" s="351" t="n"/>
      <c r="AF54" s="351" t="n"/>
    </row>
    <row r="55">
      <c r="A55" s="351" t="n"/>
      <c r="B55" s="351" t="n"/>
      <c r="C55" s="240" t="n"/>
      <c r="D55" s="240" t="n"/>
      <c r="E55" s="240" t="n"/>
      <c r="F55" s="240" t="n"/>
      <c r="G55" s="240" t="n"/>
      <c r="H55" s="240" t="n"/>
      <c r="I55" s="240" t="n"/>
      <c r="J55" s="240" t="n"/>
      <c r="K55" s="240" t="n"/>
      <c r="L55" s="240" t="n"/>
      <c r="M55" s="240" t="n"/>
      <c r="N55" s="240" t="n"/>
      <c r="O55" s="240" t="n"/>
      <c r="P55" s="240" t="n"/>
      <c r="Q55" s="240" t="n"/>
      <c r="R55" s="240" t="n"/>
      <c r="S55" s="240" t="n"/>
      <c r="T55" s="240" t="n"/>
      <c r="U55" s="351" t="n"/>
      <c r="V55" s="351" t="n"/>
      <c r="W55" s="351" t="n"/>
      <c r="X55" s="351" t="n"/>
      <c r="Y55" s="351" t="n"/>
      <c r="Z55" s="351" t="n"/>
      <c r="AA55" s="351" t="n"/>
      <c r="AB55" s="351" t="n"/>
      <c r="AC55" s="351" t="n"/>
      <c r="AD55" s="351" t="n"/>
      <c r="AE55" s="351" t="n"/>
      <c r="AF55" s="35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45"/>
  <mergeCells count="33">
    <mergeCell ref="C54:E54"/>
    <mergeCell ref="V2:W2"/>
    <mergeCell ref="C8:F8"/>
    <mergeCell ref="F54:G54"/>
    <mergeCell ref="H10:I10"/>
    <mergeCell ref="C7:F7"/>
    <mergeCell ref="K5:L5"/>
    <mergeCell ref="M5:N5"/>
    <mergeCell ref="H50:I50"/>
    <mergeCell ref="C51:E51"/>
    <mergeCell ref="A1:T1"/>
    <mergeCell ref="C52:E52"/>
    <mergeCell ref="V3:AB3"/>
    <mergeCell ref="F51:G51"/>
    <mergeCell ref="M10:N10"/>
    <mergeCell ref="H51:I51"/>
    <mergeCell ref="C6:F6"/>
    <mergeCell ref="C5:F5"/>
    <mergeCell ref="M7:N7"/>
    <mergeCell ref="M6:N6"/>
    <mergeCell ref="C53:E53"/>
    <mergeCell ref="H7:I7"/>
    <mergeCell ref="H28:I28"/>
    <mergeCell ref="C10:F10"/>
    <mergeCell ref="M8:N8"/>
    <mergeCell ref="F52:G52"/>
    <mergeCell ref="P53:T53"/>
    <mergeCell ref="AA2:AB2"/>
    <mergeCell ref="K10:L10"/>
    <mergeCell ref="H5:I5"/>
    <mergeCell ref="K4:L4"/>
    <mergeCell ref="M4:N4"/>
    <mergeCell ref="F53:G53"/>
  </mergeCells>
  <dataValidations count="5">
    <dataValidation sqref="A14:A48" showDropDown="0" showInputMessage="0" showErrorMessage="0" allowBlank="1" type="list">
      <formula1>"On Day,Off Day,Sick,Absent,Holiday,Annual Leave"</formula1>
    </dataValidation>
    <dataValidation sqref="B14:B48" showDropDown="0" showInputMessage="0" showErrorMessage="0" allowBlank="1" type="list">
      <formula1>"Holiday Double,Phagwah,Good Friday,Easter Monday,Labour Day,Christmas,Eid ul Azha"</formula1>
    </dataValidation>
    <dataValidation sqref="J14:J48" showDropDown="0" showInputMessage="0" showErrorMessage="0" allowBlank="1" type="list">
      <formula1>_xlfn._LONGTEXT("Unico,Unico-2,Unico-42,Unico-44,Unico-46,Unico-47,Unico-48,Unico-49,Globe,Globe-12,Hebrews,Romans-2,Beacon,Numbers,Zebra-24,Sunrise,Sunrise-1,Sunflower 6,Sunset 12,Ripple,Neptune P1,Neptune P2,Neptune P3,Neptune P4,Neptune P5,Neptune P6,Neptune P7,Rainbow"," 1,Rainbow 2,Citadel,Sunset 11,Autumn,Autumn-2,Miracle,Miracle 1,Canteen,Guard Hut")</formula1>
    </dataValidation>
    <dataValidation sqref="O7" showDropDown="0" showInputMessage="0" showErrorMessage="0" allowBlank="1" type="list">
      <formula1>"Caricom,EU,UN,DMC,ARU,Head Office,Canteen"</formula1>
    </dataValidation>
    <dataValidation sqref="O6" showDropDown="0" showInputMessage="0" showErrorMessage="0" allowBlank="1" type="list">
      <formula1>"Unarmed,Armed"</formula1>
    </dataValidation>
  </dataValidations>
  <printOptions horizontalCentered="1"/>
  <pageMargins left="0.5" right="0.5" top="0.5" bottom="1" header="0.5" footer="0.5"/>
  <pageSetup orientation="portrait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AL55"/>
  <sheetViews>
    <sheetView topLeftCell="A42" workbookViewId="0">
      <selection activeCell="C52" sqref="C52:E52"/>
    </sheetView>
  </sheetViews>
  <sheetFormatPr baseColWidth="8" defaultRowHeight="13.5"/>
  <cols>
    <col width="12.28515625" customWidth="1" style="348" min="1" max="1"/>
    <col width="15.140625" customWidth="1" style="348" min="2" max="2"/>
    <col width="12.42578125" customWidth="1" style="348" min="3" max="3"/>
    <col width="9.28515625" customWidth="1" style="348" min="4" max="4"/>
    <col hidden="1" width="9.28515625" customWidth="1" style="348" min="5" max="5"/>
    <col hidden="1" width="2" customWidth="1" style="348" min="6" max="6"/>
    <col hidden="1" width="12.5703125" customWidth="1" style="348" min="7" max="7"/>
    <col width="9.28515625" customWidth="1" style="348" min="8" max="8"/>
    <col width="6.5703125" customWidth="1" style="348" min="9" max="9"/>
    <col width="10.140625" customWidth="1" style="348" min="10" max="10"/>
    <col width="15.28515625" customWidth="1" style="348" min="11" max="11"/>
    <col width="10.5703125" customWidth="1" style="348" min="12" max="12"/>
    <col width="11" customWidth="1" style="348" min="13" max="13"/>
    <col width="9.85546875" customWidth="1" style="348" min="14" max="14"/>
    <col width="11.140625" customWidth="1" style="348" min="15" max="15"/>
    <col width="9.85546875" customWidth="1" style="348" min="16" max="16"/>
    <col width="10.28515625" customWidth="1" style="348" min="17" max="17"/>
    <col width="8.85546875" customWidth="1" style="348" min="18" max="19"/>
    <col width="45.28515625" customWidth="1" style="348" min="20" max="20"/>
    <col width="9.140625" customWidth="1" style="348" min="21" max="21"/>
    <col width="3.140625" customWidth="1" style="348" min="22" max="29"/>
    <col width="10.28515625" customWidth="1" style="348" min="30" max="30"/>
  </cols>
  <sheetData>
    <row r="1" ht="32.25" customFormat="1" customHeight="1" s="1" thickBot="1">
      <c r="A1" s="332" t="n"/>
      <c r="B1" s="354" t="n"/>
      <c r="C1" s="354" t="n"/>
      <c r="D1" s="354" t="n"/>
      <c r="E1" s="354" t="n"/>
      <c r="F1" s="354" t="n"/>
      <c r="G1" s="354" t="n"/>
      <c r="H1" s="354" t="n"/>
      <c r="I1" s="354" t="n"/>
      <c r="J1" s="354" t="n"/>
      <c r="K1" s="354" t="n"/>
      <c r="L1" s="354" t="n"/>
      <c r="M1" s="354" t="n"/>
      <c r="N1" s="354" t="n"/>
      <c r="O1" s="354" t="n"/>
      <c r="P1" s="354" t="n"/>
      <c r="Q1" s="354" t="n"/>
      <c r="R1" s="354" t="n"/>
      <c r="S1" s="354" t="n"/>
      <c r="T1" s="355" t="n"/>
      <c r="U1" s="351" t="n"/>
      <c r="V1" s="351" t="n"/>
      <c r="W1" s="351" t="n"/>
      <c r="X1" s="351" t="n"/>
      <c r="Y1" s="351" t="n"/>
      <c r="Z1" s="351" t="n"/>
      <c r="AA1" s="351" t="n"/>
      <c r="AB1" s="351" t="n"/>
      <c r="AC1" s="351" t="n"/>
      <c r="AD1" s="126" t="n"/>
      <c r="AE1" s="351" t="n"/>
      <c r="AF1" s="351" t="n"/>
    </row>
    <row r="2" ht="15" customFormat="1" customHeight="1" s="1">
      <c r="A2" s="351" t="n"/>
      <c r="B2" s="351" t="n"/>
      <c r="C2" s="127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128" t="n"/>
      <c r="U2" s="351" t="n"/>
      <c r="V2" s="343" t="n">
        <v>2025</v>
      </c>
      <c r="W2" s="356" t="n"/>
      <c r="X2" s="351" t="n"/>
      <c r="Y2" s="351" t="n"/>
      <c r="Z2" s="129" t="inlineStr">
        <is>
          <t>Month:</t>
        </is>
      </c>
      <c r="AA2" s="343" t="n">
        <v>3</v>
      </c>
      <c r="AB2" s="356" t="n"/>
      <c r="AC2" s="351" t="n"/>
      <c r="AD2" s="351" t="n"/>
      <c r="AE2" s="351" t="n"/>
      <c r="AF2" s="351" t="n"/>
    </row>
    <row r="3" ht="15.6" customHeight="1" s="348" thickBot="1">
      <c r="A3" s="351" t="n"/>
      <c r="B3" s="351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351" t="n"/>
      <c r="V3" s="333">
        <f>DATE(V2,AA2,1)</f>
        <v/>
      </c>
      <c r="W3" s="357" t="n"/>
      <c r="X3" s="357" t="n"/>
      <c r="Y3" s="357" t="n"/>
      <c r="Z3" s="357" t="n"/>
      <c r="AA3" s="357" t="n"/>
      <c r="AB3" s="358" t="n"/>
      <c r="AC3" s="351" t="n"/>
      <c r="AD3" s="351" t="n"/>
      <c r="AE3" s="351" t="n"/>
      <c r="AF3" s="249" t="n"/>
    </row>
    <row r="4" ht="21" customHeight="1" s="348" thickBot="1">
      <c r="A4" s="351" t="n"/>
      <c r="B4" s="351" t="n"/>
      <c r="C4" s="25" t="inlineStr">
        <is>
          <t>Federal Manangement Systems</t>
        </is>
      </c>
      <c r="D4" s="25" t="n"/>
      <c r="E4" s="25" t="n"/>
      <c r="F4" s="25" t="n"/>
      <c r="G4" s="25" t="n"/>
      <c r="H4" s="6" t="n"/>
      <c r="I4" s="6" t="n"/>
      <c r="J4" s="6" t="n"/>
      <c r="K4" s="330" t="inlineStr">
        <is>
          <t>Employee Number:</t>
        </is>
      </c>
      <c r="L4" s="351" t="n"/>
      <c r="M4" s="342" t="inlineStr">
        <is>
          <t>4887</t>
        </is>
      </c>
      <c r="N4" s="355" t="n"/>
      <c r="O4" s="6" t="n"/>
      <c r="P4" s="6" t="n"/>
      <c r="Q4" s="6" t="n"/>
      <c r="R4" s="6" t="n"/>
      <c r="S4" s="6" t="n"/>
      <c r="T4" s="6" t="n"/>
      <c r="U4" s="351" t="n"/>
      <c r="V4" s="130" t="inlineStr">
        <is>
          <t>Su</t>
        </is>
      </c>
      <c r="W4" s="131" t="inlineStr">
        <is>
          <t>M</t>
        </is>
      </c>
      <c r="X4" s="131" t="inlineStr">
        <is>
          <t>Tu</t>
        </is>
      </c>
      <c r="Y4" s="131" t="inlineStr">
        <is>
          <t>W</t>
        </is>
      </c>
      <c r="Z4" s="131" t="inlineStr">
        <is>
          <t>Th</t>
        </is>
      </c>
      <c r="AA4" s="131" t="inlineStr">
        <is>
          <t>F</t>
        </is>
      </c>
      <c r="AB4" s="132" t="inlineStr">
        <is>
          <t>Sa</t>
        </is>
      </c>
      <c r="AC4" s="351" t="n"/>
      <c r="AD4" s="133" t="inlineStr">
        <is>
          <t>Overtime Options</t>
        </is>
      </c>
      <c r="AE4" s="351" t="n"/>
      <c r="AF4" s="351" t="n"/>
      <c r="AJ4" s="257" t="n"/>
    </row>
    <row r="5" ht="14.1" customHeight="1" s="348" thickBot="1">
      <c r="A5" s="351" t="n"/>
      <c r="B5" s="351" t="n"/>
      <c r="C5" s="337" t="n"/>
      <c r="D5" s="351" t="n"/>
      <c r="E5" s="351" t="n"/>
      <c r="F5" s="351" t="n"/>
      <c r="G5" s="6" t="n"/>
      <c r="H5" s="340" t="n"/>
      <c r="I5" s="351" t="n"/>
      <c r="J5" s="340" t="n"/>
      <c r="K5" s="344" t="inlineStr">
        <is>
          <t>Employee Name:</t>
        </is>
      </c>
      <c r="L5" s="359" t="n"/>
      <c r="M5" s="342" t="inlineStr">
        <is>
          <t>Holder, Tomeka</t>
        </is>
      </c>
      <c r="N5" s="355" t="n"/>
      <c r="O5" s="337" t="n"/>
      <c r="P5" s="337" t="n"/>
      <c r="Q5" s="337" t="n"/>
      <c r="R5" s="337" t="n"/>
      <c r="S5" s="337" t="n"/>
      <c r="T5" s="337" t="n"/>
      <c r="U5" s="351" t="n"/>
      <c r="V5" s="263">
        <f>IF(MONTH($V$3)&lt;&gt;MONTH($V$3-WEEKDAY($V$3,1)+(ROW(V5)-ROW($V$5))*7+(COLUMN(V5)-COLUMN($V$5)+1)),"",$V$3-WEEKDAY($V$3,1)+(ROW(V5)-ROW($V$5))*7+(COLUMN(V5)-COLUMN($V$5)+1))</f>
        <v/>
      </c>
      <c r="W5" s="263">
        <f>IF(MONTH($V$3)&lt;&gt;MONTH($V$3-WEEKDAY($V$3,1)+(ROW(W5)-ROW($V$5))*7+(COLUMN(W5)-COLUMN($V$5)+1)),"",$V$3-WEEKDAY($V$3,1)+(ROW(W5)-ROW($V$5))*7+(COLUMN(W5)-COLUMN($V$5)+1))</f>
        <v/>
      </c>
      <c r="X5" s="263">
        <f>IF(MONTH($V$3)&lt;&gt;MONTH($V$3-WEEKDAY($V$3,1)+(ROW(X5)-ROW($V$5))*7+(COLUMN(X5)-COLUMN($V$5)+1)),"",$V$3-WEEKDAY($V$3,1)+(ROW(X5)-ROW($V$5))*7+(COLUMN(X5)-COLUMN($V$5)+1))</f>
        <v/>
      </c>
      <c r="Y5" s="263">
        <f>IF(MONTH($V$3)&lt;&gt;MONTH($V$3-WEEKDAY($V$3,1)+(ROW(Y5)-ROW($V$5))*7+(COLUMN(Y5)-COLUMN($V$5)+1)),"",$V$3-WEEKDAY($V$3,1)+(ROW(Y5)-ROW($V$5))*7+(COLUMN(Y5)-COLUMN($V$5)+1))</f>
        <v/>
      </c>
      <c r="Z5" s="263">
        <f>IF(MONTH($V$3)&lt;&gt;MONTH($V$3-WEEKDAY($V$3,1)+(ROW(Z5)-ROW($V$5))*7+(COLUMN(Z5)-COLUMN($V$5)+1)),"",$V$3-WEEKDAY($V$3,1)+(ROW(Z5)-ROW($V$5))*7+(COLUMN(Z5)-COLUMN($V$5)+1))</f>
        <v/>
      </c>
      <c r="AA5" s="263">
        <f>IF(MONTH($V$3)&lt;&gt;MONTH($V$3-WEEKDAY($V$3,1)+(ROW(AA5)-ROW($V$5))*7+(COLUMN(AA5)-COLUMN($V$5)+1)),"",$V$3-WEEKDAY($V$3,1)+(ROW(AA5)-ROW($V$5))*7+(COLUMN(AA5)-COLUMN($V$5)+1))</f>
        <v/>
      </c>
      <c r="AB5" s="263">
        <f>IF(MONTH($V$3)&lt;&gt;MONTH($V$3-WEEKDAY($V$3,1)+(ROW(AB5)-ROW($V$5))*7+(COLUMN(AB5)-COLUMN($V$5)+1)),"",$V$3-WEEKDAY($V$3,1)+(ROW(AB5)-ROW($V$5))*7+(COLUMN(AB5)-COLUMN($V$5)+1))</f>
        <v/>
      </c>
      <c r="AC5" s="351" t="n"/>
      <c r="AD5" s="351" t="n"/>
      <c r="AE5" s="3" t="b">
        <v>1</v>
      </c>
      <c r="AF5" s="258" t="n"/>
      <c r="AJ5" s="350" t="n"/>
      <c r="AK5" s="350" t="n"/>
      <c r="AL5" s="350" t="n"/>
    </row>
    <row r="6" ht="14.1" customHeight="1" s="348" thickBot="1">
      <c r="A6" s="351" t="n"/>
      <c r="B6" s="351" t="n"/>
      <c r="C6" s="337" t="inlineStr">
        <is>
          <t xml:space="preserve">120 Peter Rose St </t>
        </is>
      </c>
      <c r="D6" s="351" t="n"/>
      <c r="E6" s="351" t="n"/>
      <c r="F6" s="351" t="n"/>
      <c r="G6" s="6" t="n"/>
      <c r="H6" s="6" t="n"/>
      <c r="I6" s="6" t="n"/>
      <c r="J6" s="6" t="n"/>
      <c r="K6" s="6" t="n"/>
      <c r="L6" s="6" t="n"/>
      <c r="M6" s="339" t="inlineStr">
        <is>
          <t>Armed or unarmed</t>
        </is>
      </c>
      <c r="N6" s="360" t="n"/>
      <c r="O6" s="135" t="inlineStr">
        <is>
          <t>Unarmed</t>
        </is>
      </c>
      <c r="P6" s="6" t="n"/>
      <c r="Q6" s="6" t="n"/>
      <c r="R6" s="6" t="n"/>
      <c r="S6" s="6" t="n"/>
      <c r="T6" s="6" t="n"/>
      <c r="U6" s="351" t="n"/>
      <c r="V6" s="263">
        <f>IF(MONTH($V$3)&lt;&gt;MONTH($V$3-WEEKDAY($V$3,1)+(ROW(V6)-ROW($V$5))*7+(COLUMN(V6)-COLUMN($V$5)+1)),"",$V$3-WEEKDAY($V$3,1)+(ROW(V6)-ROW($V$5))*7+(COLUMN(V6)-COLUMN($V$5)+1))</f>
        <v/>
      </c>
      <c r="W6" s="263">
        <f>IF(MONTH($V$3)&lt;&gt;MONTH($V$3-WEEKDAY($V$3,1)+(ROW(W6)-ROW($V$5))*7+(COLUMN(W6)-COLUMN($V$5)+1)),"",$V$3-WEEKDAY($V$3,1)+(ROW(W6)-ROW($V$5))*7+(COLUMN(W6)-COLUMN($V$5)+1))</f>
        <v/>
      </c>
      <c r="X6" s="263">
        <f>IF(MONTH($V$3)&lt;&gt;MONTH($V$3-WEEKDAY($V$3,1)+(ROW(X6)-ROW($V$5))*7+(COLUMN(X6)-COLUMN($V$5)+1)),"",$V$3-WEEKDAY($V$3,1)+(ROW(X6)-ROW($V$5))*7+(COLUMN(X6)-COLUMN($V$5)+1))</f>
        <v/>
      </c>
      <c r="Y6" s="263">
        <f>IF(MONTH($V$3)&lt;&gt;MONTH($V$3-WEEKDAY($V$3,1)+(ROW(Y6)-ROW($V$5))*7+(COLUMN(Y6)-COLUMN($V$5)+1)),"",$V$3-WEEKDAY($V$3,1)+(ROW(Y6)-ROW($V$5))*7+(COLUMN(Y6)-COLUMN($V$5)+1))</f>
        <v/>
      </c>
      <c r="Z6" s="263">
        <f>IF(MONTH($V$3)&lt;&gt;MONTH($V$3-WEEKDAY($V$3,1)+(ROW(Z6)-ROW($V$5))*7+(COLUMN(Z6)-COLUMN($V$5)+1)),"",$V$3-WEEKDAY($V$3,1)+(ROW(Z6)-ROW($V$5))*7+(COLUMN(Z6)-COLUMN($V$5)+1))</f>
        <v/>
      </c>
      <c r="AA6" s="263">
        <f>IF(MONTH($V$3)&lt;&gt;MONTH($V$3-WEEKDAY($V$3,1)+(ROW(AA6)-ROW($V$5))*7+(COLUMN(AA6)-COLUMN($V$5)+1)),"",$V$3-WEEKDAY($V$3,1)+(ROW(AA6)-ROW($V$5))*7+(COLUMN(AA6)-COLUMN($V$5)+1))</f>
        <v/>
      </c>
      <c r="AB6" s="263">
        <f>IF(MONTH($V$3)&lt;&gt;MONTH($V$3-WEEKDAY($V$3,1)+(ROW(AB6)-ROW($V$5))*7+(COLUMN(AB6)-COLUMN($V$5)+1)),"",$V$3-WEEKDAY($V$3,1)+(ROW(AB6)-ROW($V$5))*7+(COLUMN(AB6)-COLUMN($V$5)+1))</f>
        <v/>
      </c>
      <c r="AC6" s="351" t="n"/>
      <c r="AD6" s="136" t="inlineStr">
        <is>
          <t>After:</t>
        </is>
      </c>
      <c r="AE6" s="264" t="n">
        <v>8</v>
      </c>
      <c r="AF6" s="258" t="n"/>
      <c r="AJ6" s="350" t="n"/>
      <c r="AL6" s="251" t="n"/>
    </row>
    <row r="7" ht="14.1" customHeight="1" s="348" thickBot="1">
      <c r="A7" s="351" t="n"/>
      <c r="B7" s="351" t="n"/>
      <c r="C7" s="337" t="inlineStr">
        <is>
          <t>Queenstown</t>
        </is>
      </c>
      <c r="D7" s="351" t="n"/>
      <c r="E7" s="351" t="n"/>
      <c r="F7" s="351" t="n"/>
      <c r="G7" s="6" t="n"/>
      <c r="H7" s="340" t="n"/>
      <c r="I7" s="351" t="n"/>
      <c r="J7" s="340" t="n"/>
      <c r="K7" s="340" t="n"/>
      <c r="L7" s="340" t="n"/>
      <c r="M7" s="338" t="inlineStr">
        <is>
          <t>Agency</t>
        </is>
      </c>
      <c r="N7" s="361" t="n"/>
      <c r="O7" s="7" t="inlineStr">
        <is>
          <t>Caricom</t>
        </is>
      </c>
      <c r="P7" s="6" t="n"/>
      <c r="Q7" s="6" t="n"/>
      <c r="R7" s="6" t="n"/>
      <c r="S7" s="6" t="n"/>
      <c r="T7" s="6" t="n"/>
      <c r="U7" s="351" t="n"/>
      <c r="V7" s="263">
        <f>IF(MONTH($V$3)&lt;&gt;MONTH($V$3-WEEKDAY($V$3,1)+(ROW(V7)-ROW($V$5))*7+(COLUMN(V7)-COLUMN($V$5)+1)),"",$V$3-WEEKDAY($V$3,1)+(ROW(V7)-ROW($V$5))*7+(COLUMN(V7)-COLUMN($V$5)+1))</f>
        <v/>
      </c>
      <c r="W7" s="263">
        <f>IF(MONTH($V$3)&lt;&gt;MONTH($V$3-WEEKDAY($V$3,1)+(ROW(W7)-ROW($V$5))*7+(COLUMN(W7)-COLUMN($V$5)+1)),"",$V$3-WEEKDAY($V$3,1)+(ROW(W7)-ROW($V$5))*7+(COLUMN(W7)-COLUMN($V$5)+1))</f>
        <v/>
      </c>
      <c r="X7" s="263">
        <f>IF(MONTH($V$3)&lt;&gt;MONTH($V$3-WEEKDAY($V$3,1)+(ROW(X7)-ROW($V$5))*7+(COLUMN(X7)-COLUMN($V$5)+1)),"",$V$3-WEEKDAY($V$3,1)+(ROW(X7)-ROW($V$5))*7+(COLUMN(X7)-COLUMN($V$5)+1))</f>
        <v/>
      </c>
      <c r="Y7" s="263">
        <f>IF(MONTH($V$3)&lt;&gt;MONTH($V$3-WEEKDAY($V$3,1)+(ROW(Y7)-ROW($V$5))*7+(COLUMN(Y7)-COLUMN($V$5)+1)),"",$V$3-WEEKDAY($V$3,1)+(ROW(Y7)-ROW($V$5))*7+(COLUMN(Y7)-COLUMN($V$5)+1))</f>
        <v/>
      </c>
      <c r="Z7" s="263">
        <f>IF(MONTH($V$3)&lt;&gt;MONTH($V$3-WEEKDAY($V$3,1)+(ROW(Z7)-ROW($V$5))*7+(COLUMN(Z7)-COLUMN($V$5)+1)),"",$V$3-WEEKDAY($V$3,1)+(ROW(Z7)-ROW($V$5))*7+(COLUMN(Z7)-COLUMN($V$5)+1))</f>
        <v/>
      </c>
      <c r="AA7" s="263">
        <f>IF(MONTH($V$3)&lt;&gt;MONTH($V$3-WEEKDAY($V$3,1)+(ROW(AA7)-ROW($V$5))*7+(COLUMN(AA7)-COLUMN($V$5)+1)),"",$V$3-WEEKDAY($V$3,1)+(ROW(AA7)-ROW($V$5))*7+(COLUMN(AA7)-COLUMN($V$5)+1))</f>
        <v/>
      </c>
      <c r="AB7" s="263">
        <f>IF(MONTH($V$3)&lt;&gt;MONTH($V$3-WEEKDAY($V$3,1)+(ROW(AB7)-ROW($V$5))*7+(COLUMN(AB7)-COLUMN($V$5)+1)),"",$V$3-WEEKDAY($V$3,1)+(ROW(AB7)-ROW($V$5))*7+(COLUMN(AB7)-COLUMN($V$5)+1))</f>
        <v/>
      </c>
      <c r="AC7" s="351" t="n"/>
      <c r="AD7" s="351" t="n"/>
      <c r="AE7" s="351" t="n"/>
      <c r="AF7" s="258" t="n"/>
      <c r="AJ7" s="350" t="n"/>
      <c r="AL7" s="251" t="n"/>
    </row>
    <row r="8">
      <c r="A8" s="351" t="n"/>
      <c r="B8" s="351" t="n"/>
      <c r="C8" s="337" t="inlineStr">
        <is>
          <t>Georgetown, Guyana</t>
        </is>
      </c>
      <c r="D8" s="351" t="n"/>
      <c r="E8" s="351" t="n"/>
      <c r="F8" s="351" t="n"/>
      <c r="G8" s="6" t="n"/>
      <c r="H8" s="6" t="n"/>
      <c r="I8" s="6" t="n"/>
      <c r="J8" s="6" t="n"/>
      <c r="K8" s="6" t="n"/>
      <c r="L8" s="6" t="n"/>
      <c r="M8" s="341" t="n"/>
      <c r="N8" s="351" t="n"/>
      <c r="O8" s="351" t="n"/>
      <c r="P8" s="6" t="n"/>
      <c r="Q8" s="6" t="n"/>
      <c r="R8" s="6" t="n"/>
      <c r="S8" s="6" t="n"/>
      <c r="T8" s="6" t="n"/>
      <c r="U8" s="351" t="n"/>
      <c r="V8" s="263">
        <f>IF(MONTH($V$3)&lt;&gt;MONTH($V$3-WEEKDAY($V$3,1)+(ROW(V8)-ROW($V$5))*7+(COLUMN(V8)-COLUMN($V$5)+1)),"",$V$3-WEEKDAY($V$3,1)+(ROW(V8)-ROW($V$5))*7+(COLUMN(V8)-COLUMN($V$5)+1))</f>
        <v/>
      </c>
      <c r="W8" s="263">
        <f>IF(MONTH($V$3)&lt;&gt;MONTH($V$3-WEEKDAY($V$3,1)+(ROW(W8)-ROW($V$5))*7+(COLUMN(W8)-COLUMN($V$5)+1)),"",$V$3-WEEKDAY($V$3,1)+(ROW(W8)-ROW($V$5))*7+(COLUMN(W8)-COLUMN($V$5)+1))</f>
        <v/>
      </c>
      <c r="X8" s="263">
        <f>IF(MONTH($V$3)&lt;&gt;MONTH($V$3-WEEKDAY($V$3,1)+(ROW(X8)-ROW($V$5))*7+(COLUMN(X8)-COLUMN($V$5)+1)),"",$V$3-WEEKDAY($V$3,1)+(ROW(X8)-ROW($V$5))*7+(COLUMN(X8)-COLUMN($V$5)+1))</f>
        <v/>
      </c>
      <c r="Y8" s="263">
        <f>IF(MONTH($V$3)&lt;&gt;MONTH($V$3-WEEKDAY($V$3,1)+(ROW(Y8)-ROW($V$5))*7+(COLUMN(Y8)-COLUMN($V$5)+1)),"",$V$3-WEEKDAY($V$3,1)+(ROW(Y8)-ROW($V$5))*7+(COLUMN(Y8)-COLUMN($V$5)+1))</f>
        <v/>
      </c>
      <c r="Z8" s="263">
        <f>IF(MONTH($V$3)&lt;&gt;MONTH($V$3-WEEKDAY($V$3,1)+(ROW(Z8)-ROW($V$5))*7+(COLUMN(Z8)-COLUMN($V$5)+1)),"",$V$3-WEEKDAY($V$3,1)+(ROW(Z8)-ROW($V$5))*7+(COLUMN(Z8)-COLUMN($V$5)+1))</f>
        <v/>
      </c>
      <c r="AA8" s="263">
        <f>IF(MONTH($V$3)&lt;&gt;MONTH($V$3-WEEKDAY($V$3,1)+(ROW(AA8)-ROW($V$5))*7+(COLUMN(AA8)-COLUMN($V$5)+1)),"",$V$3-WEEKDAY($V$3,1)+(ROW(AA8)-ROW($V$5))*7+(COLUMN(AA8)-COLUMN($V$5)+1))</f>
        <v/>
      </c>
      <c r="AB8" s="263">
        <f>IF(MONTH($V$3)&lt;&gt;MONTH($V$3-WEEKDAY($V$3,1)+(ROW(AB8)-ROW($V$5))*7+(COLUMN(AB8)-COLUMN($V$5)+1)),"",$V$3-WEEKDAY($V$3,1)+(ROW(AB8)-ROW($V$5))*7+(COLUMN(AB8)-COLUMN($V$5)+1))</f>
        <v/>
      </c>
      <c r="AC8" s="351" t="n"/>
      <c r="AD8" s="351" t="n"/>
      <c r="AE8" s="3" t="b">
        <v>1</v>
      </c>
      <c r="AF8" s="258" t="n"/>
      <c r="AJ8" s="350" t="n"/>
      <c r="AL8" s="251" t="n"/>
    </row>
    <row r="9">
      <c r="A9" s="351" t="n"/>
      <c r="B9" s="351" t="n"/>
      <c r="C9" s="337" t="n"/>
      <c r="D9" s="337" t="n"/>
      <c r="E9" s="337" t="n"/>
      <c r="F9" s="337" t="n"/>
      <c r="G9" s="6" t="n"/>
      <c r="H9" s="6" t="n"/>
      <c r="I9" s="6" t="n"/>
      <c r="J9" s="6" t="n"/>
      <c r="K9" s="6" t="n"/>
      <c r="L9" s="6" t="n"/>
      <c r="M9" s="137" t="n"/>
      <c r="N9" s="137" t="n"/>
      <c r="O9" s="6" t="n"/>
      <c r="P9" s="6" t="n"/>
      <c r="Q9" s="6" t="n"/>
      <c r="R9" s="6" t="n"/>
      <c r="S9" s="6" t="n"/>
      <c r="T9" s="6" t="n"/>
      <c r="U9" s="351" t="n"/>
      <c r="V9" s="265" t="n"/>
      <c r="W9" s="265" t="n"/>
      <c r="X9" s="265" t="n"/>
      <c r="Y9" s="265" t="n"/>
      <c r="Z9" s="265" t="n"/>
      <c r="AA9" s="265" t="n"/>
      <c r="AB9" s="265" t="n"/>
      <c r="AC9" s="351" t="n"/>
      <c r="AD9" s="351" t="n"/>
      <c r="AE9" s="3" t="n"/>
      <c r="AF9" s="351" t="n"/>
      <c r="AJ9" s="350" t="n"/>
      <c r="AL9" s="251" t="n"/>
    </row>
    <row r="10">
      <c r="A10" s="351" t="n"/>
      <c r="B10" s="351" t="n"/>
      <c r="C10" s="337" t="inlineStr">
        <is>
          <t>592-223-7560</t>
        </is>
      </c>
      <c r="D10" s="351" t="n"/>
      <c r="E10" s="351" t="n"/>
      <c r="F10" s="351" t="n"/>
      <c r="G10" s="6" t="n"/>
      <c r="H10" s="340" t="n"/>
      <c r="I10" s="351" t="n"/>
      <c r="J10" s="340" t="n"/>
      <c r="K10" s="330" t="inlineStr">
        <is>
          <t>Week Starting:</t>
        </is>
      </c>
      <c r="L10" s="351" t="n"/>
      <c r="M10" s="335" t="n">
        <v>45977</v>
      </c>
      <c r="N10" s="362" t="n"/>
      <c r="O10" s="6" t="n"/>
      <c r="P10" s="6" t="n"/>
      <c r="Q10" s="6" t="n"/>
      <c r="R10" s="6" t="n"/>
      <c r="S10" s="6" t="n"/>
      <c r="T10" s="138" t="inlineStr">
        <is>
          <t>[42]</t>
        </is>
      </c>
      <c r="U10" s="351" t="n"/>
      <c r="V10" s="263">
        <f>IF(MONTH($V$3)&lt;&gt;MONTH($V$3-WEEKDAY($V$3,1)+(ROW(V10)-ROW($V$5))*7+(COLUMN(V10)-COLUMN($V$5)+1)),"",$V$3-WEEKDAY($V$3,1)+(ROW(V10)-ROW($V$5))*7+(COLUMN(V10)-COLUMN($V$5)+1))</f>
        <v/>
      </c>
      <c r="W10" s="263">
        <f>IF(MONTH($V$3)&lt;&gt;MONTH($V$3-WEEKDAY($V$3,1)+(ROW(W10)-ROW($V$5))*7+(COLUMN(W10)-COLUMN($V$5)+1)),"",$V$3-WEEKDAY($V$3,1)+(ROW(W10)-ROW($V$5))*7+(COLUMN(W10)-COLUMN($V$5)+1))</f>
        <v/>
      </c>
      <c r="X10" s="263">
        <f>IF(MONTH($V$3)&lt;&gt;MONTH($V$3-WEEKDAY($V$3,1)+(ROW(X10)-ROW($V$5))*7+(COLUMN(X10)-COLUMN($V$5)+1)),"",$V$3-WEEKDAY($V$3,1)+(ROW(X10)-ROW($V$5))*7+(COLUMN(X10)-COLUMN($V$5)+1))</f>
        <v/>
      </c>
      <c r="Y10" s="263">
        <f>IF(MONTH($V$3)&lt;&gt;MONTH($V$3-WEEKDAY($V$3,1)+(ROW(Y10)-ROW($V$5))*7+(COLUMN(Y10)-COLUMN($V$5)+1)),"",$V$3-WEEKDAY($V$3,1)+(ROW(Y10)-ROW($V$5))*7+(COLUMN(Y10)-COLUMN($V$5)+1))</f>
        <v/>
      </c>
      <c r="Z10" s="263">
        <f>IF(MONTH($V$3)&lt;&gt;MONTH($V$3-WEEKDAY($V$3,1)+(ROW(Z10)-ROW($V$5))*7+(COLUMN(Z10)-COLUMN($V$5)+1)),"",$V$3-WEEKDAY($V$3,1)+(ROW(Z10)-ROW($V$5))*7+(COLUMN(Z10)-COLUMN($V$5)+1))</f>
        <v/>
      </c>
      <c r="AA10" s="263">
        <f>IF(MONTH($V$3)&lt;&gt;MONTH($V$3-WEEKDAY($V$3,1)+(ROW(AA10)-ROW($V$5))*7+(COLUMN(AA10)-COLUMN($V$5)+1)),"",$V$3-WEEKDAY($V$3,1)+(ROW(AA10)-ROW($V$5))*7+(COLUMN(AA10)-COLUMN($V$5)+1))</f>
        <v/>
      </c>
      <c r="AB10" s="263">
        <f>IF(MONTH($V$3)&lt;&gt;MONTH($V$3-WEEKDAY($V$3,1)+(ROW(AB10)-ROW($V$5))*7+(COLUMN(AB10)-COLUMN($V$5)+1)),"",$V$3-WEEKDAY($V$3,1)+(ROW(AB10)-ROW($V$5))*7+(COLUMN(AB10)-COLUMN($V$5)+1))</f>
        <v/>
      </c>
      <c r="AC10" s="351" t="n"/>
      <c r="AD10" s="136" t="inlineStr">
        <is>
          <t>After:</t>
        </is>
      </c>
      <c r="AE10" s="264" t="n">
        <v>40</v>
      </c>
      <c r="AF10" s="250" t="n"/>
    </row>
    <row r="11" ht="15.75" customHeight="1" s="348" thickBot="1">
      <c r="A11" s="351" t="n"/>
      <c r="B11" s="351" t="n"/>
      <c r="C11" s="6" t="n"/>
      <c r="D11" s="6" t="n"/>
      <c r="E11" s="6" t="n"/>
      <c r="F11" s="6" t="n"/>
      <c r="G11" s="6" t="n"/>
      <c r="H11" s="6" t="n"/>
      <c r="I11" s="6" t="n"/>
      <c r="J11" s="6" t="n"/>
      <c r="K11" s="259" t="inlineStr">
        <is>
          <t>Carry Forward Hrs:</t>
        </is>
      </c>
      <c r="L11" s="248" t="n">
        <v>32</v>
      </c>
      <c r="M11" s="6" t="n"/>
      <c r="N11" s="6" t="n"/>
      <c r="O11" s="6" t="n"/>
      <c r="P11" s="6" t="n"/>
      <c r="Q11" s="6" t="n"/>
      <c r="R11" s="6" t="n"/>
      <c r="S11" s="6" t="n"/>
      <c r="T11" s="6" t="n"/>
      <c r="U11" s="351" t="n"/>
      <c r="V11" s="263">
        <f>IF(MONTH($V$3)&lt;&gt;MONTH($V$3-WEEKDAY($V$3,1)+(ROW(V11)-ROW($V$5))*7+(COLUMN(V11)-COLUMN($V$5)+1)),"",$V$3-WEEKDAY($V$3,1)+(ROW(V11)-ROW($V$5))*7+(COLUMN(V11)-COLUMN($V$5)+1))</f>
        <v/>
      </c>
      <c r="W11" s="263">
        <f>IF(MONTH($V$3)&lt;&gt;MONTH($V$3-WEEKDAY($V$3,1)+(ROW(W11)-ROW($V$5))*7+(COLUMN(W11)-COLUMN($V$5)+1)),"",$V$3-WEEKDAY($V$3,1)+(ROW(W11)-ROW($V$5))*7+(COLUMN(W11)-COLUMN($V$5)+1))</f>
        <v/>
      </c>
      <c r="X11" s="263">
        <f>IF(MONTH($V$3)&lt;&gt;MONTH($V$3-WEEKDAY($V$3,1)+(ROW(X11)-ROW($V$5))*7+(COLUMN(X11)-COLUMN($V$5)+1)),"",$V$3-WEEKDAY($V$3,1)+(ROW(X11)-ROW($V$5))*7+(COLUMN(X11)-COLUMN($V$5)+1))</f>
        <v/>
      </c>
      <c r="Y11" s="263">
        <f>IF(MONTH($V$3)&lt;&gt;MONTH($V$3-WEEKDAY($V$3,1)+(ROW(Y11)-ROW($V$5))*7+(COLUMN(Y11)-COLUMN($V$5)+1)),"",$V$3-WEEKDAY($V$3,1)+(ROW(Y11)-ROW($V$5))*7+(COLUMN(Y11)-COLUMN($V$5)+1))</f>
        <v/>
      </c>
      <c r="Z11" s="263">
        <f>IF(MONTH($V$3)&lt;&gt;MONTH($V$3-WEEKDAY($V$3,1)+(ROW(Z11)-ROW($V$5))*7+(COLUMN(Z11)-COLUMN($V$5)+1)),"",$V$3-WEEKDAY($V$3,1)+(ROW(Z11)-ROW($V$5))*7+(COLUMN(Z11)-COLUMN($V$5)+1))</f>
        <v/>
      </c>
      <c r="AA11" s="263">
        <f>IF(MONTH($V$3)&lt;&gt;MONTH($V$3-WEEKDAY($V$3,1)+(ROW(AA11)-ROW($V$5))*7+(COLUMN(AA11)-COLUMN($V$5)+1)),"",$V$3-WEEKDAY($V$3,1)+(ROW(AA11)-ROW($V$5))*7+(COLUMN(AA11)-COLUMN($V$5)+1))</f>
        <v/>
      </c>
      <c r="AB11" s="263">
        <f>IF(MONTH($V$3)&lt;&gt;MONTH($V$3-WEEKDAY($V$3,1)+(ROW(AB11)-ROW($V$5))*7+(COLUMN(AB11)-COLUMN($V$5)+1)),"",$V$3-WEEKDAY($V$3,1)+(ROW(AB11)-ROW($V$5))*7+(COLUMN(AB11)-COLUMN($V$5)+1))</f>
        <v/>
      </c>
      <c r="AC11" s="351" t="n"/>
      <c r="AD11" s="351" t="n"/>
      <c r="AE11" s="351" t="n"/>
      <c r="AF11" s="258" t="n"/>
      <c r="AJ11" s="252" t="n"/>
      <c r="AK11" s="252" t="n"/>
    </row>
    <row r="12" ht="27.75" customFormat="1" customHeight="1" s="2" thickBot="1">
      <c r="A12" s="266" t="inlineStr">
        <is>
          <t>Day Off</t>
        </is>
      </c>
      <c r="B12" s="267" t="inlineStr">
        <is>
          <t>Holiday Double</t>
        </is>
      </c>
      <c r="C12" s="139" t="inlineStr">
        <is>
          <t>Day of Week</t>
        </is>
      </c>
      <c r="D12" s="140" t="inlineStr">
        <is>
          <t>Time
In</t>
        </is>
      </c>
      <c r="E12" s="140" t="inlineStr">
        <is>
          <t>Time
Out</t>
        </is>
      </c>
      <c r="F12" s="141" t="n"/>
      <c r="G12" s="140" t="inlineStr">
        <is>
          <t>Time
In</t>
        </is>
      </c>
      <c r="H12" s="140" t="inlineStr">
        <is>
          <t>Time
Out</t>
        </is>
      </c>
      <c r="I12" s="142" t="inlineStr">
        <is>
          <t>Total
Hrs</t>
        </is>
      </c>
      <c r="J12" s="142" t="inlineStr">
        <is>
          <t>Location</t>
        </is>
      </c>
      <c r="K12" s="142" t="inlineStr">
        <is>
          <t>Supervisor</t>
        </is>
      </c>
      <c r="L12" s="142" t="inlineStr">
        <is>
          <t>Supervisor Approval</t>
        </is>
      </c>
      <c r="M12" s="140" t="inlineStr">
        <is>
          <t>Regular
Hrs</t>
        </is>
      </c>
      <c r="N12" s="140" t="inlineStr">
        <is>
          <t>Overtime
Hrs</t>
        </is>
      </c>
      <c r="O12" s="140" t="inlineStr">
        <is>
          <t>Hol Hrs</t>
        </is>
      </c>
      <c r="P12" s="140" t="inlineStr">
        <is>
          <t>Responsibilities</t>
        </is>
      </c>
      <c r="Q12" s="140" t="inlineStr">
        <is>
          <t>Risk</t>
        </is>
      </c>
      <c r="R12" s="140" t="inlineStr">
        <is>
          <t>Meals</t>
        </is>
      </c>
      <c r="S12" s="140" t="inlineStr">
        <is>
          <t>Vac Hrs</t>
        </is>
      </c>
      <c r="T12" s="143" t="inlineStr">
        <is>
          <t>Reason for Overtime</t>
        </is>
      </c>
      <c r="U12" s="144" t="inlineStr">
        <is>
          <t>Wkly Reg Avail</t>
        </is>
      </c>
      <c r="V12" s="351" t="inlineStr">
        <is>
          <t>Orig Reg</t>
        </is>
      </c>
      <c r="W12" s="351" t="inlineStr">
        <is>
          <t>Wkly OT Adj</t>
        </is>
      </c>
      <c r="X12" s="351" t="inlineStr">
        <is>
          <t>Week Start</t>
        </is>
      </c>
      <c r="Y12" s="351" t="inlineStr">
        <is>
          <t>Wk Hrs Before</t>
        </is>
      </c>
      <c r="Z12" s="351" t="n"/>
      <c r="AA12" s="351" t="n"/>
      <c r="AB12" s="351" t="n"/>
      <c r="AC12" s="351" t="n"/>
      <c r="AD12" s="351" t="n"/>
      <c r="AE12" s="351" t="n"/>
      <c r="AF12" s="351" t="n"/>
      <c r="AJ12" s="252" t="n"/>
      <c r="AK12" s="252" t="n"/>
    </row>
    <row r="13" hidden="1" ht="15.75" customHeight="1" s="348" thickBot="1">
      <c r="A13" s="268" t="n"/>
      <c r="B13" s="351" t="n"/>
      <c r="C13" s="145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146" t="n"/>
      <c r="U13" s="351" t="n"/>
      <c r="V13" s="351" t="n"/>
      <c r="W13" s="351" t="n"/>
      <c r="X13" s="351" t="n"/>
      <c r="Y13" s="351" t="n"/>
      <c r="Z13" s="351" t="n"/>
      <c r="AA13" s="351" t="n"/>
      <c r="AB13" s="351" t="n"/>
      <c r="AC13" s="351" t="n"/>
      <c r="AD13" s="351" t="n"/>
      <c r="AE13" s="351" t="n"/>
      <c r="AF13" s="351" t="n"/>
    </row>
    <row r="14" ht="24" customHeight="1" s="348" thickBot="1">
      <c r="A14" s="147" t="inlineStr">
        <is>
          <t>On Day</t>
        </is>
      </c>
      <c r="B14" s="269" t="n"/>
      <c r="C14" s="88">
        <f>M10</f>
        <v/>
      </c>
      <c r="D14" s="54" t="n"/>
      <c r="E14" s="148">
        <f>IF(D14="", "",
 IF(D14=TIME(0,0,0), 0,
 IF(AND(D14&gt;=TIME(0,0,1), D14&lt;=TIME(2,0,0)), TIME(7,0,0),
 IF(AND(D14&gt;=TIME(6,0,0), D14&lt;=TIME(8,0,0)), TIME(12,0,0),
 IF(AND(D14&gt;TIME(8,0,0), D14&lt;=TIME(13,59,0)), TIME(15,0,0),
 IF(AND(D14&gt;=TIME(14,0,0), D14&lt;=TIME(17,59,0)), TIME(21,0,0),
 IF(AND(D14&gt;=TIME(18,0,0), D14&lt;=TIME(21,59,0)), TIME(0,0,0),
 IF(AND(D14&gt;=TIME(22,0,0), D14&lt;=TIME(23,59,59)), TIME(7,0,0), ""))))))))</f>
        <v/>
      </c>
      <c r="F14" s="149" t="n"/>
      <c r="G14" s="148">
        <f>IF(AND(D14&gt;=TIME(6,0,0),D14&lt;=TIME(8,0,0)),E14,"")</f>
        <v/>
      </c>
      <c r="H14" s="54" t="n"/>
      <c r="I14" s="55">
        <f>ROUND(IF(OR(D14="",E14="",E14=0),0,IF(H14="",MOD(E14-D14,1)*24,MOD(H14-D14,1)*24)),2)</f>
        <v/>
      </c>
      <c r="J14" s="150" t="n"/>
      <c r="K14" s="270" t="n"/>
      <c r="L14" s="271" t="n"/>
      <c r="M14" s="272">
        <f>MAX(0,V14-W14)</f>
        <v/>
      </c>
      <c r="N14" s="56">
        <f>(IF(OR($C14="",$D14=""),0,
 IF(OR($A14="Holiday",$A15="Holiday"),
    IF(ISNUMBER(MATCH(TRIM($B14),{"Phagwah","Good Friday","Easter Monday","Labour Day","Christmas","Eid ul Azha","Romans-2","Globe-12","Neptune P1"},0)),0,$I14),
 IF(AND(NOT(OR($A14="Annual Leave",$A15="Annual Leave")),$A14="Off day"),$I14,
  MAX(0,$I14-$V14)
  ))))+W14</f>
        <v/>
      </c>
      <c r="O14" s="56">
        <f>IF(AND(OR($A14="Holiday",$A15="Holiday"),
        ISNUMBER(MATCH(TRIM($B14),{"Phagwah","Good Friday","Easter Monday","Labour Day","Christmas","Eid ul Azha","Romans-2","Globe-12","Neptune P1"},0))),
   $I14,0)</f>
        <v/>
      </c>
      <c r="P14" s="56">
        <f>IF(OR($O$7="Canteen",$O$7="Head Office"),0,IF($I14&lt;=0,0,IF(OR(OR(TRIM($J14)="Hebrews",TRIM($J14)="Romans",TRIM($J14)="Romans-2",TRIM($J14)="Globe",TRIM($J14)="Globe-12",TRIM($J14)="Neptune P1"),AND($I15&gt;0,OR(TRIM($J15)="Hebrews",TRIM($J15)="Romans",TRIM($J15)="Romans-2",TRIM($J15)="Globe",TRIM($J15)="Globe-12",TRIM($J15)="Neptune P1"))),1,0)))</f>
        <v/>
      </c>
      <c r="Q14" s="57" t="n"/>
      <c r="R14" s="56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IF($I14&gt;0,1,0),
      0
   ),
0))</f>
        <v/>
      </c>
      <c r="S14" s="56">
        <f>IF(OR($A14="Annual Leave",$A15="Annual Leave"),IF($A14="Annual Leave",8,0),0)</f>
        <v/>
      </c>
      <c r="T14" s="58" t="n"/>
      <c r="U14" s="144">
        <f>MAX(0,40-Y14)</f>
        <v/>
      </c>
      <c r="V14" s="151">
        <f>IF(OR($C14="",$D14=""),0,
 IF(OR($A14="Holiday",$A15="Holiday"),0,
 IF(AND(NOT(OR($A14="Annual Leave",$A15="Annual Leave")),$A14="Off day"),0,
  IF($I14+$I15&gt;=8,IF($I14&gt;=8,8,$I14),$I14)
  )))</f>
        <v/>
      </c>
      <c r="W14" s="151">
        <f>MAX(0,V14-U14)</f>
        <v/>
      </c>
      <c r="X14" s="151">
        <f>IF(C14="","",C14-WEEKDAY(C14,1)+1)</f>
        <v/>
      </c>
      <c r="Y14" s="151">
        <f>IF(X14=X14,$L$11,0)</f>
        <v/>
      </c>
      <c r="Z14" s="151" t="n"/>
      <c r="AA14" s="151" t="n"/>
      <c r="AB14" s="151" t="n"/>
      <c r="AC14" s="351" t="n"/>
      <c r="AD14" s="351" t="n"/>
      <c r="AE14" s="351" t="n"/>
      <c r="AF14" s="351" t="n"/>
    </row>
    <row r="15" ht="24" customHeight="1" s="348" thickBot="1">
      <c r="A15" s="147" t="inlineStr">
        <is>
          <t>On Day</t>
        </is>
      </c>
      <c r="B15" s="269" t="n"/>
      <c r="C15" s="89">
        <f>C14</f>
        <v/>
      </c>
      <c r="D15" s="59" t="n"/>
      <c r="E15" s="152">
        <f>IF(D15="", "",
 IF(D15=TIME(0,0,0), 0,
 IF(AND(D15&gt;=TIME(0,0,1), D15&lt;=TIME(2,0,0)), TIME(7,0,0),
 IF(AND(D15&gt;=TIME(6,0,0), D15&lt;=TIME(8,0,0)), TIME(12,0,0),
 IF(AND(D15&gt;TIME(8,0,0), D15&lt;=TIME(13,59,0)), TIME(15,0,0),
 IF(AND(D15&gt;=TIME(14,0,0), D15&lt;=TIME(17,59,0)), TIME(21,0,0),
 IF(AND(D15&gt;=TIME(18,0,0), D15&lt;=TIME(21,59,0)), TIME(0,0,0),
 IF(AND(D15&gt;=TIME(22,0,0), D15&lt;=TIME(23,59,59)), TIME(7,0,0), ""))))))))</f>
        <v/>
      </c>
      <c r="F15" s="153" t="n"/>
      <c r="G15" s="152">
        <f>IF(AND(D15&gt;=TIME(6,0,0),D15&lt;=TIME(8,0,0)),E15,"")</f>
        <v/>
      </c>
      <c r="H15" s="59" t="n"/>
      <c r="I15" s="60">
        <f>ROUND(IF(OR(D15="",E15="",E15=0),0,IF(H15="",MOD(E15-D15,1)*24,MOD(H15-D15,1)*24)),2)</f>
        <v/>
      </c>
      <c r="J15" s="150" t="n"/>
      <c r="K15" s="270" t="n"/>
      <c r="L15" s="271" t="n"/>
      <c r="M15" s="272">
        <f>MAX(0,V15-W15)</f>
        <v/>
      </c>
      <c r="N15" s="61">
        <f>(IF(OR($C15="",$D15=""),0,
 IF(OR($A14="Holiday",$A15="Holiday"),
    IF(ISNUMBER(MATCH(TRIM($B15),{"Phagwah","Good Friday","Easter Monday","Labour Day","Christmas","Eid ul Azha","Romans-2","Globe-12","Neptune P1"},0)),0,$I15),
 IF(AND(NOT(OR($A14="Annual Leave",$A15="Annual Leave")),$A15="Off day"),$I15,
  MAX(0,$I15-$V15)
  ))))+W15</f>
        <v/>
      </c>
      <c r="O15" s="61">
        <f>IF(AND(OR($A14="Holiday",$A15="Holiday"),
        ISNUMBER(MATCH(TRIM($B15),{"Phagwah","Good Friday","Easter Monday","Labour Day","Christmas","Eid ul Azha","Romans-2","Globe-12","Neptune P1"},0))),
   $I15,0)</f>
        <v/>
      </c>
      <c r="P15" s="61">
        <f>IF(OR($O$7="Canteen",$O$7="Head Office"),0,IF($I15&lt;=0,0,IF(AND($I14&lt;=0,OR(TRIM($J15)="Hebrews",TRIM($J15)="Romans",TRIM($J15)="Romans-2",TRIM($J15)="Globe",TRIM($J15)="Globe-12",TRIM($J15)="Neptune P1")),1,0)))</f>
        <v/>
      </c>
      <c r="Q15" s="62" t="n"/>
      <c r="R15" s="61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IF(AND($I14=0,$I15&gt;0),1,0),
      0
   ),
0))</f>
        <v/>
      </c>
      <c r="S15" s="61">
        <f>IF(OR($A14="Annual Leave",$A15="Annual Leave"),IF(AND($A14&lt;&gt;"Annual Leave",$A15="Annual Leave"),8,0),0)</f>
        <v/>
      </c>
      <c r="T15" s="63" t="n"/>
      <c r="U15" s="144">
        <f>MAX(0,40-Y15)</f>
        <v/>
      </c>
      <c r="V15" s="151">
        <f>IF(OR($C15="",$D15=""),0,
 IF(OR($A14="Holiday",$A15="Holiday"),0,
 IF(AND(NOT(OR($A14="Annual Leave",$A15="Annual Leave")),$A15="Off day"),0,
  IF($I14+$I15&gt;=8,IF($I14&gt;=8,0,8-$I14),$I15)
  )))</f>
        <v/>
      </c>
      <c r="W15" s="151">
        <f>MAX(0,V15-U15)</f>
        <v/>
      </c>
      <c r="X15" s="151">
        <f>IF(C15="","",C15-WEEKDAY(C15,1)+1)</f>
        <v/>
      </c>
      <c r="Y15" s="151">
        <f>SUMPRODUCT(($X$14:$X14=X15)*(($V$14:$V14)+($O$14:$O14)))+IF(X15=X14,$L$11,0)</f>
        <v/>
      </c>
      <c r="Z15" s="151" t="n"/>
      <c r="AA15" s="151" t="n"/>
      <c r="AB15" s="151" t="n"/>
      <c r="AC15" s="351" t="n"/>
      <c r="AD15" s="351" t="n"/>
      <c r="AE15" s="351" t="n"/>
      <c r="AF15" s="351" t="n"/>
    </row>
    <row r="16" ht="24" customHeight="1" s="348" thickBot="1">
      <c r="A16" s="154" t="inlineStr">
        <is>
          <t>On Day</t>
        </is>
      </c>
      <c r="B16" s="273" t="n"/>
      <c r="C16" s="90">
        <f>C14+1</f>
        <v/>
      </c>
      <c r="D16" s="8" t="n"/>
      <c r="E16" s="155">
        <f>IF(D16="", "",
 IF(D16=TIME(0,0,0), 0,
 IF(AND(D16&gt;=TIME(0,0,1), D16&lt;=TIME(2,0,0)), TIME(7,0,0),
 IF(AND(D16&gt;=TIME(6,0,0), D16&lt;=TIME(8,0,0)), TIME(12,0,0),
 IF(AND(D16&gt;TIME(8,0,0), D16&lt;=TIME(13,59,0)), TIME(15,0,0),
 IF(AND(D16&gt;=TIME(14,0,0), D16&lt;=TIME(17,59,0)), TIME(21,0,0),
 IF(AND(D16&gt;=TIME(18,0,0), D16&lt;=TIME(21,59,0)), TIME(0,0,0),
 IF(AND(D16&gt;=TIME(22,0,0), D16&lt;=TIME(23,59,59)), TIME(7,0,0), ""))))))))</f>
        <v/>
      </c>
      <c r="F16" s="156" t="n"/>
      <c r="G16" s="155">
        <f>IF(AND(D16&gt;=TIME(6,0,0),D16&lt;=TIME(8,0,0)),E16,"")</f>
        <v/>
      </c>
      <c r="H16" s="8" t="n"/>
      <c r="I16" s="30">
        <f>ROUND(IF(OR(D16="",E16="",E16=0),0,IF(H16="",MOD(E16-D16,1)*24,MOD(H16-D16,1)*24)),2)</f>
        <v/>
      </c>
      <c r="J16" s="157" t="n"/>
      <c r="K16" s="274" t="n"/>
      <c r="L16" s="271" t="n"/>
      <c r="M16" s="275">
        <f>MAX(0,V16-W16)</f>
        <v/>
      </c>
      <c r="N16" s="9">
        <f>(IF(OR($C16="",$D16=""),0,
 IF(OR($A16="Holiday",$A17="Holiday"),
    IF(ISNUMBER(MATCH(TRIM($B16),{"Phagwah","Good Friday","Easter Monday","Labour Day","Christmas","Eid ul Azha","Romans-2","Globe-12","Neptune P1"},0)),0,$I16),
 IF(AND(NOT(OR($A16="Annual Leave",$A17="Annual Leave")),$A16="Off day"),$I16,
  MAX(0,$I16-$V16)
  ))))+W16</f>
        <v/>
      </c>
      <c r="O16" s="9">
        <f>IF(AND(OR($A16="Holiday",$A17="Holiday"),
        ISNUMBER(MATCH(TRIM($B16),{"Phagwah","Good Friday","Easter Monday","Labour Day","Christmas","Eid ul Azha","Romans-2","Globe-12","Neptune P1"},0))),
   $I16,0)</f>
        <v/>
      </c>
      <c r="P16" s="9">
        <f>IF(OR($O$7="Canteen",$O$7="Head Office"),0,IF($I16&lt;=0,0,IF(OR(OR(TRIM($J16)="Hebrews",TRIM($J16)="Romans",TRIM($J16)="Romans-2",TRIM($J16)="Globe",TRIM($J16)="Globe-12",TRIM($J16)="Neptune P1"),AND($I17&gt;0,OR(TRIM($J17)="Hebrews",TRIM($J17)="Romans",TRIM($J17)="Romans-2",TRIM($J17)="Globe",TRIM($J17)="Globe-12",TRIM($J17)="Neptune P1"))),1,0)))</f>
        <v/>
      </c>
      <c r="Q16" s="10" t="n"/>
      <c r="R16" s="9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IF($I16&gt;0,1,0),
      0
   ),
0))</f>
        <v/>
      </c>
      <c r="S16" s="9">
        <f>IF(OR($A16="Annual Leave",$A17="Annual Leave"),IF($A16="Annual Leave",8,0),0)</f>
        <v/>
      </c>
      <c r="T16" s="91" t="n"/>
      <c r="U16" s="144">
        <f>MAX(0,40-Y16)</f>
        <v/>
      </c>
      <c r="V16" s="351">
        <f>IF(OR($C16="",$D16=""),0,
 IF(OR($A16="Holiday",$A17="Holiday"),0,
 IF(AND(NOT(OR($A16="Annual Leave",$A17="Annual Leave")),$A16="Off day"),0,
  IF($I16+$I17&gt;=8,IF($I16&gt;=8,8,$I16),$I16)
  )))</f>
        <v/>
      </c>
      <c r="W16" s="351">
        <f>MAX(0,V16-U16)</f>
        <v/>
      </c>
      <c r="X16" s="351">
        <f>IF(C16="","",C16-WEEKDAY(C16,1)+1)</f>
        <v/>
      </c>
      <c r="Y16" s="351">
        <f>SUMPRODUCT(($X$14:$X15=X16)*(($V$14:$V15)+($O$14:$O15)))+IF(X16=X14,$L$11,0)</f>
        <v/>
      </c>
      <c r="Z16" s="351" t="n"/>
      <c r="AA16" s="351" t="n"/>
      <c r="AB16" s="351" t="n"/>
      <c r="AC16" s="351" t="n"/>
      <c r="AD16" s="351" t="n"/>
      <c r="AE16" s="351" t="n"/>
      <c r="AF16" s="351" t="n"/>
    </row>
    <row r="17" ht="24" customHeight="1" s="348" thickBot="1">
      <c r="A17" s="154" t="inlineStr">
        <is>
          <t>On Day</t>
        </is>
      </c>
      <c r="B17" s="273" t="n"/>
      <c r="C17" s="90">
        <f>C16</f>
        <v/>
      </c>
      <c r="D17" s="276" t="n"/>
      <c r="E17" s="277">
        <f>IF(D17="", "",
 IF(D17=TIME(0,0,0), 0,
 IF(AND(D17&gt;=TIME(0,0,1), D17&lt;=TIME(2,0,0)), TIME(7,0,0),
 IF(AND(D17&gt;=TIME(6,0,0), D17&lt;=TIME(8,0,0)), TIME(12,0,0),
 IF(AND(D17&gt;TIME(8,0,0), D17&lt;=TIME(13,59,0)), TIME(15,0,0),
 IF(AND(D17&gt;=TIME(14,0,0), D17&lt;=TIME(17,59,0)), TIME(21,0,0),
 IF(AND(D17&gt;=TIME(18,0,0), D17&lt;=TIME(21,59,0)), TIME(0,0,0),
 IF(AND(D17&gt;=TIME(22,0,0), D17&lt;=TIME(23,59,59)), TIME(7,0,0), ""))))))))</f>
        <v/>
      </c>
      <c r="F17" s="156" t="n"/>
      <c r="G17" s="277">
        <f>IF(AND(D17&gt;=TIME(6,0,0),D17&lt;=TIME(8,0,0)),E17,"")</f>
        <v/>
      </c>
      <c r="H17" s="276" t="n"/>
      <c r="I17" s="30">
        <f>ROUND(IF(OR(D17="",E17="",E17=0),0,IF(H17="",MOD(E17-D17,1)*24,MOD(H17-D17,1)*24)),2)</f>
        <v/>
      </c>
      <c r="J17" s="158" t="n"/>
      <c r="K17" s="274" t="n"/>
      <c r="L17" s="271" t="n"/>
      <c r="M17" s="275">
        <f>MAX(0,V17-W17)</f>
        <v/>
      </c>
      <c r="N17" s="278">
        <f>(IF(OR($C17="",$D17=""),0,
 IF(OR($A16="Holiday",$A17="Holiday"),
    IF(ISNUMBER(MATCH(TRIM($B17),{"Phagwah","Good Friday","Easter Monday","Labour Day","Christmas","Eid ul Azha","Romans-2","Globe-12","Neptune P1"},0)),0,$I17),
 IF(AND(NOT(OR($A16="Annual Leave",$A17="Annual Leave")),$A17="Off day"),$I17,
  MAX(0,$I17-$V17)
  ))))+W17</f>
        <v/>
      </c>
      <c r="O17" s="278">
        <f>IF(AND(OR($A16="Holiday",$A17="Holiday"),
        ISNUMBER(MATCH(TRIM($B17),{"Phagwah","Good Friday","Easter Monday","Labour Day","Christmas","Eid ul Azha","Romans-2","Globe-12","Neptune P1"},0))),
   $I17,0)</f>
        <v/>
      </c>
      <c r="P17" s="278">
        <f>IF(OR($O$7="Canteen",$O$7="Head Office"),0,IF($I17&lt;=0,0,IF(AND($I16&lt;=0,OR(TRIM($J17)="Hebrews",TRIM($J17)="Romans",TRIM($J17)="Romans-2",TRIM($J17)="Globe",TRIM($J17)="Globe-12",TRIM($J17)="Neptune P1")),1,0)))</f>
        <v/>
      </c>
      <c r="Q17" s="279" t="n"/>
      <c r="R17" s="278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IF(AND($I16=0,$I17&gt;0),1,0),
      0
   ),
0))</f>
        <v/>
      </c>
      <c r="S17" s="278">
        <f>IF(OR($A16="Annual Leave",$A17="Annual Leave"),IF(AND($A16&lt;&gt;"Annual Leave",$A17="Annual Leave"),8,0),0)</f>
        <v/>
      </c>
      <c r="T17" s="280" t="n"/>
      <c r="U17" s="144">
        <f>MAX(0,40-Y17)</f>
        <v/>
      </c>
      <c r="V17" s="351">
        <f>IF(OR($C17="",$D17=""),0,
 IF(OR($A16="Holiday",$A17="Holiday"),0,
 IF(AND(NOT(OR($A16="Annual Leave",$A17="Annual Leave")),$A17="Off day"),0,
  IF($I16+$I17&gt;=8,IF($I16&gt;=8,0,8-$I16),$I17)
  )))</f>
        <v/>
      </c>
      <c r="W17" s="351">
        <f>MAX(0,V17-U17)</f>
        <v/>
      </c>
      <c r="X17" s="351">
        <f>IF(C17="","",C17-WEEKDAY(C17,1)+1)</f>
        <v/>
      </c>
      <c r="Y17" s="351">
        <f>SUMPRODUCT(($X$14:$X16=X17)*(($V$14:$V16)+($O$14:$O16)))+IF(X17=X14,$L$11,0)</f>
        <v/>
      </c>
      <c r="Z17" s="351" t="n"/>
      <c r="AA17" s="351" t="n"/>
      <c r="AB17" s="351" t="n"/>
      <c r="AC17" s="351" t="n"/>
      <c r="AD17" s="351" t="n"/>
      <c r="AE17" s="351" t="n"/>
      <c r="AF17" s="351" t="n"/>
    </row>
    <row r="18" ht="24" customHeight="1" s="348" thickBot="1">
      <c r="A18" s="159" t="inlineStr">
        <is>
          <t>On Day</t>
        </is>
      </c>
      <c r="B18" s="281" t="n"/>
      <c r="C18" s="92">
        <f>C16+1</f>
        <v/>
      </c>
      <c r="D18" s="31" t="n"/>
      <c r="E18" s="160">
        <f>IF(D18="", "",
 IF(D18=TIME(0,0,0), 0,
 IF(AND(D18&gt;=TIME(0,0,1), D18&lt;=TIME(2,0,0)), TIME(7,0,0),
 IF(AND(D18&gt;=TIME(6,0,0), D18&lt;=TIME(8,0,0)), TIME(12,0,0),
 IF(AND(D18&gt;TIME(8,0,0), D18&lt;=TIME(13,59,0)), TIME(15,0,0),
 IF(AND(D18&gt;=TIME(14,0,0), D18&lt;=TIME(17,59,0)), TIME(21,0,0),
 IF(AND(D18&gt;=TIME(18,0,0), D18&lt;=TIME(21,59,0)), TIME(0,0,0),
 IF(AND(D18&gt;=TIME(22,0,0), D18&lt;=TIME(23,59,59)), TIME(7,0,0), ""))))))))</f>
        <v/>
      </c>
      <c r="F18" s="161" t="n"/>
      <c r="G18" s="160">
        <f>IF(AND(D18&gt;=TIME(6,0,0),D18&lt;=TIME(8,0,0)),E18,"")</f>
        <v/>
      </c>
      <c r="H18" s="31" t="n"/>
      <c r="I18" s="32">
        <f>ROUND(IF(OR(D18="",E18="",E18=0),0,IF(H18="",MOD(E18-D18,1)*24,MOD(H18-D18,1)*24)),2)</f>
        <v/>
      </c>
      <c r="J18" s="162" t="n"/>
      <c r="K18" s="282" t="n"/>
      <c r="L18" s="271" t="n"/>
      <c r="M18" s="283">
        <f>MAX(0,V18-W18)</f>
        <v/>
      </c>
      <c r="N18" s="33">
        <f>(IF(OR($C18="",$D18=""),0,
 IF(OR($A18="Holiday",$A19="Holiday"),
    IF(ISNUMBER(MATCH(TRIM($B18),{"Phagwah","Good Friday","Easter Monday","Labour Day","Christmas","Eid ul Azha","Romans-2","Globe-12","Neptune P1"},0)),0,$I18),
 IF(AND(NOT(OR($A18="Annual Leave",$A19="Annual Leave")),$A18="Off day"),$I18,
  MAX(0,$I18-$V18)
  ))))+W18</f>
        <v/>
      </c>
      <c r="O18" s="33">
        <f>IF(AND(OR($A18="Holiday",$A19="Holiday"),
        ISNUMBER(MATCH(TRIM($B18),{"Phagwah","Good Friday","Easter Monday","Labour Day","Christmas","Eid ul Azha","Romans-2","Globe-12","Neptune P1"},0))),
   $I18,0)</f>
        <v/>
      </c>
      <c r="P18" s="33">
        <f>IF(OR($O$7="Canteen",$O$7="Head Office"),0,IF($I18&lt;=0,0,IF(OR(OR(TRIM($J18)="Hebrews",TRIM($J18)="Romans",TRIM($J18)="Romans-2",TRIM($J18)="Globe",TRIM($J18)="Globe-12",TRIM($J18)="Neptune P1"),AND($I19&gt;0,OR(TRIM($J19)="Hebrews",TRIM($J19)="Romans",TRIM($J19)="Romans-2",TRIM($J19)="Globe",TRIM($J19)="Globe-12",TRIM($J19)="Neptune P1"))),1,0)))</f>
        <v/>
      </c>
      <c r="Q18" s="34" t="n"/>
      <c r="R18" s="33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IF($I18&gt;0,1,0),
      0
   ),
0))</f>
        <v/>
      </c>
      <c r="S18" s="33">
        <f>IF(OR($A18="Annual Leave",$A19="Annual Leave"),IF($A18="Annual Leave",8,0),0)</f>
        <v/>
      </c>
      <c r="T18" s="35" t="n"/>
      <c r="U18" s="144">
        <f>MAX(0,40-Y18)</f>
        <v/>
      </c>
      <c r="V18" s="351">
        <f>IF(OR($C18="",$D18=""),0,
 IF(OR($A18="Holiday",$A19="Holiday"),0,
 IF(AND(NOT(OR($A18="Annual Leave",$A19="Annual Leave")),$A18="Off day"),0,
  IF($I18+$I19&gt;=8,IF($I18&gt;=8,8,$I18),$I18)
  )))</f>
        <v/>
      </c>
      <c r="W18" s="351">
        <f>MAX(0,V18-U18)</f>
        <v/>
      </c>
      <c r="X18" s="351">
        <f>IF(C18="","",C18-WEEKDAY(C18,1)+1)</f>
        <v/>
      </c>
      <c r="Y18" s="351">
        <f>SUMPRODUCT(($X$14:$X17=X18)*(($V$14:$V17)+($O$14:$O17)))+IF(X18=X14,$L$11,0)</f>
        <v/>
      </c>
      <c r="Z18" s="351" t="n"/>
      <c r="AA18" s="351" t="n"/>
      <c r="AB18" s="351" t="n"/>
      <c r="AC18" s="351" t="n"/>
      <c r="AD18" s="351" t="n"/>
      <c r="AE18" s="351" t="n"/>
      <c r="AF18" s="351" t="n"/>
    </row>
    <row r="19" ht="24" customHeight="1" s="348" thickBot="1">
      <c r="A19" s="159" t="inlineStr">
        <is>
          <t>On Day</t>
        </is>
      </c>
      <c r="B19" s="281" t="n"/>
      <c r="C19" s="93">
        <f>C18</f>
        <v/>
      </c>
      <c r="D19" s="36" t="n"/>
      <c r="E19" s="163">
        <f>IF(D19="", "",
 IF(D19=TIME(0,0,0), 0,
 IF(AND(D19&gt;=TIME(0,0,1), D19&lt;=TIME(2,0,0)), TIME(7,0,0),
 IF(AND(D19&gt;=TIME(6,0,0), D19&lt;=TIME(8,0,0)), TIME(12,0,0),
 IF(AND(D19&gt;TIME(8,0,0), D19&lt;=TIME(13,59,0)), TIME(15,0,0),
 IF(AND(D19&gt;=TIME(14,0,0), D19&lt;=TIME(17,59,0)), TIME(21,0,0),
 IF(AND(D19&gt;=TIME(18,0,0), D19&lt;=TIME(21,59,0)), TIME(0,0,0),
 IF(AND(D19&gt;=TIME(22,0,0), D19&lt;=TIME(23,59,59)), TIME(7,0,0), ""))))))))</f>
        <v/>
      </c>
      <c r="F19" s="164" t="n"/>
      <c r="G19" s="163">
        <f>IF(AND(D19&gt;=TIME(6,0,0),D19&lt;=TIME(8,0,0)),E19,"")</f>
        <v/>
      </c>
      <c r="H19" s="36" t="n"/>
      <c r="I19" s="37">
        <f>ROUND(IF(OR(D19="",E19="",E19=0),0,IF(H19="",MOD(E19-D19,1)*24,MOD(H19-D19,1)*24)),2)</f>
        <v/>
      </c>
      <c r="J19" s="162" t="n"/>
      <c r="K19" s="282" t="n"/>
      <c r="L19" s="271" t="n"/>
      <c r="M19" s="283">
        <f>MAX(0,V19-W19)</f>
        <v/>
      </c>
      <c r="N19" s="38">
        <f>(IF(OR($C19="",$D19=""),0,
 IF(OR($A18="Holiday",$A19="Holiday"),
    IF(ISNUMBER(MATCH(TRIM($B19),{"Phagwah","Good Friday","Easter Monday","Labour Day","Christmas","Eid ul Azha","Romans-2","Globe-12","Neptune P1"},0)),0,$I19),
 IF(AND(NOT(OR($A18="Annual Leave",$A19="Annual Leave")),$A19="Off day"),$I19,
  MAX(0,$I19-$V19)
  ))))+W19</f>
        <v/>
      </c>
      <c r="O19" s="38">
        <f>IF(AND(OR($A18="Holiday",$A19="Holiday"),
        ISNUMBER(MATCH(TRIM($B19),{"Phagwah","Good Friday","Easter Monday","Labour Day","Christmas","Eid ul Azha","Romans-2","Globe-12","Neptune P1"},0))),
   $I19,0)</f>
        <v/>
      </c>
      <c r="P19" s="38">
        <f>IF(OR($O$7="Canteen",$O$7="Head Office"),0,IF($I19&lt;=0,0,IF(AND($I18&lt;=0,OR(TRIM($J19)="Hebrews",TRIM($J19)="Romans",TRIM($J19)="Romans-2",TRIM($J19)="Globe",TRIM($J19)="Globe-12",TRIM($J19)="Neptune P1")),1,0)))</f>
        <v/>
      </c>
      <c r="Q19" s="39" t="n"/>
      <c r="R19" s="38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IF(AND($I18=0,$I19&gt;0),1,0),
      0
   ),
0))</f>
        <v/>
      </c>
      <c r="S19" s="38">
        <f>IF(OR($A18="Annual Leave",$A19="Annual Leave"),IF(AND($A18&lt;&gt;"Annual Leave",$A19="Annual Leave"),8,0),0)</f>
        <v/>
      </c>
      <c r="T19" s="40" t="n"/>
      <c r="U19" s="144">
        <f>MAX(0,40-Y19)</f>
        <v/>
      </c>
      <c r="V19" s="351">
        <f>IF(OR($C19="",$D19=""),0,
 IF(OR($A18="Holiday",$A19="Holiday"),0,
 IF(AND(NOT(OR($A18="Annual Leave",$A19="Annual Leave")),$A19="Off day"),0,
  IF($I18+$I19&gt;=8,IF($I18&gt;=8,0,8-$I18),$I19)
  )))</f>
        <v/>
      </c>
      <c r="W19" s="351">
        <f>MAX(0,V19-U19)</f>
        <v/>
      </c>
      <c r="X19" s="351">
        <f>IF(C19="","",C19-WEEKDAY(C19,1)+1)</f>
        <v/>
      </c>
      <c r="Y19" s="351">
        <f>SUMPRODUCT(($X$14:$X18=X19)*(($V$14:$V18)+($O$14:$O18)))+IF(X19=X14,$L$11,0)</f>
        <v/>
      </c>
      <c r="Z19" s="351" t="n"/>
      <c r="AA19" s="351" t="n"/>
      <c r="AB19" s="351" t="n"/>
      <c r="AC19" s="351" t="n"/>
      <c r="AD19" s="351" t="n"/>
      <c r="AE19" s="351" t="n"/>
      <c r="AF19" s="351" t="n"/>
    </row>
    <row r="20" ht="24" customHeight="1" s="348" thickBot="1">
      <c r="A20" s="165" t="inlineStr">
        <is>
          <t>On Day</t>
        </is>
      </c>
      <c r="B20" s="284" t="n"/>
      <c r="C20" s="94">
        <f>C18+1</f>
        <v/>
      </c>
      <c r="D20" s="41" t="n"/>
      <c r="E20" s="166">
        <f>IF(D20="", "",
 IF(D20=TIME(0,0,0), 0,
 IF(AND(D20&gt;=TIME(0,0,1), D20&lt;=TIME(2,0,0)), TIME(7,0,0),
 IF(AND(D20&gt;=TIME(6,0,0), D20&lt;=TIME(8,0,0)), TIME(12,0,0),
 IF(AND(D20&gt;TIME(8,0,0), D20&lt;=TIME(13,59,0)), TIME(15,0,0),
 IF(AND(D20&gt;=TIME(14,0,0), D20&lt;=TIME(17,59,0)), TIME(21,0,0),
 IF(AND(D20&gt;=TIME(18,0,0), D20&lt;=TIME(21,59,0)), TIME(0,0,0),
 IF(AND(D20&gt;=TIME(22,0,0), D20&lt;=TIME(23,59,59)), TIME(7,0,0), ""))))))))</f>
        <v/>
      </c>
      <c r="F20" s="167" t="n"/>
      <c r="G20" s="166">
        <f>IF(AND(D20&gt;=TIME(6,0,0),D20&lt;=TIME(8,0,0)),E20,"")</f>
        <v/>
      </c>
      <c r="H20" s="41" t="n"/>
      <c r="I20" s="95">
        <f>ROUND(IF(OR(D20="",E20="",E20=0),0,IF(H20="",MOD(E20-D20,1)*24,MOD(H20-D20,1)*24)),2)</f>
        <v/>
      </c>
      <c r="J20" s="168" t="n"/>
      <c r="K20" s="285" t="n"/>
      <c r="L20" s="271" t="n"/>
      <c r="M20" s="286">
        <f>MAX(0,V20-W20)</f>
        <v/>
      </c>
      <c r="N20" s="42">
        <f>(IF(OR($C20="",$D20=""),0,
 IF(OR($A20="Holiday",$A21="Holiday"),
    IF(ISNUMBER(MATCH(TRIM($B20),{"Phagwah","Good Friday","Easter Monday","Labour Day","Christmas","Eid ul Azha","Romans-2","Globe-12","Neptune P1"},0)),0,$I20),
 IF(AND(NOT(OR($A20="Annual Leave",$A21="Annual Leave")),$A20="Off day"),$I20,
  MAX(0,$I20-$V20)
  ))))+W20</f>
        <v/>
      </c>
      <c r="O20" s="42">
        <f>IF(AND(OR($A20="Holiday",$A21="Holiday"),
        ISNUMBER(MATCH(TRIM($B20),{"Phagwah","Good Friday","Easter Monday","Labour Day","Christmas","Eid ul Azha","Romans-2","Globe-12","Neptune P1"},0))),
   $I20,0)</f>
        <v/>
      </c>
      <c r="P20" s="42">
        <f>IF(OR($O$7="Canteen",$O$7="Head Office"),0,IF($I20&lt;=0,0,IF(OR(OR(TRIM($J20)="Hebrews",TRIM($J20)="Romans",TRIM($J20)="Romans-2",TRIM($J20)="Globe",TRIM($J20)="Globe-12",TRIM($J20)="Neptune P1"),AND($I21&gt;0,OR(TRIM($J21)="Hebrews",TRIM($J21)="Romans",TRIM($J21)="Romans-2",TRIM($J21)="Globe",TRIM($J21)="Globe-12",TRIM($J21)="Neptune P1"))),1,0)))</f>
        <v/>
      </c>
      <c r="Q20" s="43" t="n"/>
      <c r="R20" s="42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IF($I20&gt;0,1,0),
      0
   ),
0))</f>
        <v/>
      </c>
      <c r="S20" s="42">
        <f>IF(OR($A20="Annual Leave",$A21="Annual Leave"),IF($A20="Annual Leave",8,0),0)</f>
        <v/>
      </c>
      <c r="T20" s="96" t="n"/>
      <c r="U20" s="144">
        <f>MAX(0,40-Y20)</f>
        <v/>
      </c>
      <c r="V20" s="351">
        <f>IF(OR($C20="",$D20=""),0,
 IF(OR($A20="Holiday",$A21="Holiday"),0,
 IF(AND(NOT(OR($A20="Annual Leave",$A21="Annual Leave")),$A20="Off day"),0,
  IF($I20+$I21&gt;=8,IF($I20&gt;=8,8,$I20),$I20)
  )))</f>
        <v/>
      </c>
      <c r="W20" s="351">
        <f>MAX(0,V20-U20)</f>
        <v/>
      </c>
      <c r="X20" s="351">
        <f>IF(C20="","",C20-WEEKDAY(C20,1)+1)</f>
        <v/>
      </c>
      <c r="Y20" s="351">
        <f>SUMPRODUCT(($X$14:$X19=X20)*(($V$14:$V19)+($O$14:$O19)))+IF(X20=X14,$L$11,0)</f>
        <v/>
      </c>
      <c r="Z20" s="351" t="n"/>
      <c r="AA20" s="351" t="n"/>
      <c r="AB20" s="351" t="n"/>
      <c r="AC20" s="351" t="n"/>
      <c r="AD20" s="351" t="n"/>
      <c r="AE20" s="351" t="n"/>
      <c r="AF20" s="351" t="n"/>
    </row>
    <row r="21" ht="24" customHeight="1" s="348" thickBot="1">
      <c r="A21" s="165" t="inlineStr">
        <is>
          <t>On Day</t>
        </is>
      </c>
      <c r="B21" s="284" t="n"/>
      <c r="C21" s="94">
        <f>C20</f>
        <v/>
      </c>
      <c r="D21" s="287" t="n"/>
      <c r="E21" s="288">
        <f>IF(D21="", "",
 IF(D21=TIME(0,0,0), 0,
 IF(AND(D21&gt;=TIME(0,0,1), D21&lt;=TIME(2,0,0)), TIME(7,0,0),
 IF(AND(D21&gt;=TIME(6,0,0), D21&lt;=TIME(8,0,0)), TIME(12,0,0),
 IF(AND(D21&gt;TIME(8,0,0), D21&lt;=TIME(13,59,0)), TIME(15,0,0),
 IF(AND(D21&gt;=TIME(14,0,0), D21&lt;=TIME(17,59,0)), TIME(21,0,0),
 IF(AND(D21&gt;=TIME(18,0,0), D21&lt;=TIME(21,59,0)), TIME(0,0,0),
 IF(AND(D21&gt;=TIME(22,0,0), D21&lt;=TIME(23,59,59)), TIME(7,0,0), ""))))))))</f>
        <v/>
      </c>
      <c r="F21" s="167" t="n"/>
      <c r="G21" s="288">
        <f>IF(AND(D21&gt;=TIME(6,0,0),D21&lt;=TIME(8,0,0)),E21,"")</f>
        <v/>
      </c>
      <c r="H21" s="287" t="n"/>
      <c r="I21" s="95">
        <f>ROUND(IF(OR(D21="",E21="",E21=0),0,IF(H21="",MOD(E21-D21,1)*24,MOD(H21-D21,1)*24)),2)</f>
        <v/>
      </c>
      <c r="J21" s="169" t="n"/>
      <c r="K21" s="285" t="n"/>
      <c r="L21" s="271" t="n"/>
      <c r="M21" s="286">
        <f>MAX(0,V21-W21)</f>
        <v/>
      </c>
      <c r="N21" s="289">
        <f>(IF(OR($C21="",$D21=""),0,
 IF(OR($A20="Holiday",$A21="Holiday"),
    IF(ISNUMBER(MATCH(TRIM($B21),{"Phagwah","Good Friday","Easter Monday","Labour Day","Christmas","Eid ul Azha","Romans-2","Globe-12","Neptune P1"},0)),0,$I21),
 IF(AND(NOT(OR($A20="Annual Leave",$A21="Annual Leave")),$A21="Off day"),$I21,
  MAX(0,$I21-$V21)
  ))))+W21</f>
        <v/>
      </c>
      <c r="O21" s="289">
        <f>IF(AND(OR($A20="Holiday",$A21="Holiday"),
        ISNUMBER(MATCH(TRIM($B21),{"Phagwah","Good Friday","Easter Monday","Labour Day","Christmas","Eid ul Azha","Romans-2","Globe-12","Neptune P1"},0))),
   $I21,0)</f>
        <v/>
      </c>
      <c r="P21" s="289">
        <f>IF(OR($O$7="Canteen",$O$7="Head Office"),0,IF($I21&lt;=0,0,IF(AND($I20&lt;=0,OR(TRIM($J21)="Hebrews",TRIM($J21)="Romans",TRIM($J21)="Romans-2",TRIM($J21)="Globe",TRIM($J21)="Globe-12",TRIM($J21)="Neptune P1")),1,0)))</f>
        <v/>
      </c>
      <c r="Q21" s="290" t="n"/>
      <c r="R21" s="289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IF(AND($I20=0,$I21&gt;0),1,0),
      0
   ),
0))</f>
        <v/>
      </c>
      <c r="S21" s="289">
        <f>IF(OR($A20="Annual Leave",$A21="Annual Leave"),IF(AND($A20&lt;&gt;"Annual Leave",$A21="Annual Leave"),8,0),0)</f>
        <v/>
      </c>
      <c r="T21" s="291" t="n"/>
      <c r="U21" s="144">
        <f>MAX(0,40-Y21)</f>
        <v/>
      </c>
      <c r="V21" s="351">
        <f>IF(OR($C21="",$D21=""),0,
 IF(OR($A20="Holiday",$A21="Holiday"),0,
 IF(AND(NOT(OR($A20="Annual Leave",$A21="Annual Leave")),$A21="Off day"),0,
  IF($I20+$I21&gt;=8,IF($I20&gt;=8,0,8-$I20),$I21)
  )))</f>
        <v/>
      </c>
      <c r="W21" s="351">
        <f>MAX(0,V21-U21)</f>
        <v/>
      </c>
      <c r="X21" s="351">
        <f>IF(C21="","",C21-WEEKDAY(C21,1)+1)</f>
        <v/>
      </c>
      <c r="Y21" s="351">
        <f>SUMPRODUCT(($X$14:$X20=X21)*(($V$14:$V20)+($O$14:$O20)))+IF(X21=X14,$L$11,0)</f>
        <v/>
      </c>
      <c r="Z21" s="351" t="n"/>
      <c r="AA21" s="351" t="n"/>
      <c r="AB21" s="351" t="n"/>
      <c r="AC21" s="351" t="n"/>
      <c r="AD21" s="351" t="n"/>
      <c r="AE21" s="351" t="n"/>
      <c r="AF21" s="351" t="n"/>
    </row>
    <row r="22" ht="24" customHeight="1" s="348" thickBot="1">
      <c r="A22" s="170" t="inlineStr">
        <is>
          <t>On Day</t>
        </is>
      </c>
      <c r="B22" s="292" t="n"/>
      <c r="C22" s="97">
        <f>C20+1</f>
        <v/>
      </c>
      <c r="D22" s="44" t="n"/>
      <c r="E22" s="171">
        <f>IF(D22="", "",
 IF(D22=TIME(0,0,0), 0,
 IF(AND(D22&gt;=TIME(0,0,1), D22&lt;=TIME(2,0,0)), TIME(7,0,0),
 IF(AND(D22&gt;=TIME(6,0,0), D22&lt;=TIME(8,0,0)), TIME(12,0,0),
 IF(AND(D22&gt;TIME(8,0,0), D22&lt;=TIME(13,59,0)), TIME(15,0,0),
 IF(AND(D22&gt;=TIME(14,0,0), D22&lt;=TIME(17,59,0)), TIME(21,0,0),
 IF(AND(D22&gt;=TIME(18,0,0), D22&lt;=TIME(21,59,0)), TIME(0,0,0),
 IF(AND(D22&gt;=TIME(22,0,0), D22&lt;=TIME(23,59,59)), TIME(7,0,0), ""))))))))</f>
        <v/>
      </c>
      <c r="F22" s="172" t="n"/>
      <c r="G22" s="171">
        <f>IF(AND(D22&gt;=TIME(6,0,0),D22&lt;=TIME(8,0,0)),E22,"")</f>
        <v/>
      </c>
      <c r="H22" s="44" t="n"/>
      <c r="I22" s="45">
        <f>ROUND(IF(OR(D22="",E22="",E22=0),0,IF(H22="",MOD(E22-D22,1)*24,MOD(H22-D22,1)*24)),2)</f>
        <v/>
      </c>
      <c r="J22" s="173" t="n"/>
      <c r="K22" s="293" t="n"/>
      <c r="L22" s="271" t="n"/>
      <c r="M22" s="294">
        <f>MAX(0,V22-W22)</f>
        <v/>
      </c>
      <c r="N22" s="46">
        <f>(IF(OR($C22="",$D22=""),0,
 IF(OR($A22="Holiday",$A23="Holiday"),
    IF(ISNUMBER(MATCH(TRIM($B22),{"Phagwah","Good Friday","Easter Monday","Labour Day","Christmas","Eid ul Azha","Romans-2","Globe-12","Neptune P1"},0)),0,$I22),
 IF(AND(NOT(OR($A22="Annual Leave",$A23="Annual Leave")),$A22="Off day"),$I22,
  MAX(0,$I22-$V22)
  ))))+W22</f>
        <v/>
      </c>
      <c r="O22" s="46">
        <f>IF(AND(OR($A22="Holiday",$A23="Holiday"),
        ISNUMBER(MATCH(TRIM($B22),{"Phagwah","Good Friday","Easter Monday","Labour Day","Christmas","Eid ul Azha","Romans-2","Globe-12","Neptune P1"},0))),
   $I22,0)</f>
        <v/>
      </c>
      <c r="P22" s="46">
        <f>IF(OR($O$7="Canteen",$O$7="Head Office"),0,IF($I22&lt;=0,0,IF(OR(OR(TRIM($J22)="Hebrews",TRIM($J22)="Romans",TRIM($J22)="Romans-2",TRIM($J22)="Globe",TRIM($J22)="Globe-12",TRIM($J22)="Neptune P1"),AND($I23&gt;0,OR(TRIM($J23)="Hebrews",TRIM($J23)="Romans",TRIM($J23)="Romans-2",TRIM($J23)="Globe",TRIM($J23)="Globe-12",TRIM($J23)="Neptune P1"))),1,0)))</f>
        <v/>
      </c>
      <c r="Q22" s="47" t="n"/>
      <c r="R22" s="46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IF($I22&gt;0,1,0),
      0
   ),
0))</f>
        <v/>
      </c>
      <c r="S22" s="46">
        <f>IF(OR($A22="Annual Leave",$A23="Annual Leave"),IF($A22="Annual Leave",8,0),0)</f>
        <v/>
      </c>
      <c r="T22" s="48" t="n"/>
      <c r="U22" s="144">
        <f>MAX(0,40-Y22)</f>
        <v/>
      </c>
      <c r="V22" s="351">
        <f>IF(OR($C22="",$D22=""),0,
 IF(OR($A22="Holiday",$A23="Holiday"),0,
 IF(AND(NOT(OR($A22="Annual Leave",$A23="Annual Leave")),$A22="Off day"),0,
  IF($I22+$I23&gt;=8,IF($I22&gt;=8,8,$I22),$I22)
  )))</f>
        <v/>
      </c>
      <c r="W22" s="351">
        <f>MAX(0,V22-U22)</f>
        <v/>
      </c>
      <c r="X22" s="351">
        <f>IF(C22="","",C22-WEEKDAY(C22,1)+1)</f>
        <v/>
      </c>
      <c r="Y22" s="351">
        <f>SUMPRODUCT(($X$14:$X21=X22)*(($V$14:$V21)+($O$14:$O21)))+IF(X22=X14,$L$11,0)</f>
        <v/>
      </c>
      <c r="Z22" s="351" t="n"/>
      <c r="AA22" s="351" t="n"/>
      <c r="AB22" s="351" t="n"/>
      <c r="AC22" s="351" t="n"/>
      <c r="AD22" s="351" t="n"/>
      <c r="AE22" s="351" t="n"/>
      <c r="AF22" s="351" t="n"/>
    </row>
    <row r="23" ht="24" customHeight="1" s="348" thickBot="1">
      <c r="A23" s="170" t="inlineStr">
        <is>
          <t>On Day</t>
        </is>
      </c>
      <c r="B23" s="292" t="n"/>
      <c r="C23" s="98">
        <f>C22</f>
        <v/>
      </c>
      <c r="D23" s="49" t="n"/>
      <c r="E23" s="174">
        <f>IF(D23="", "",
 IF(D23=TIME(0,0,0), 0,
 IF(AND(D23&gt;=TIME(0,0,1), D23&lt;=TIME(2,0,0)), TIME(7,0,0),
 IF(AND(D23&gt;=TIME(6,0,0), D23&lt;=TIME(8,0,0)), TIME(12,0,0),
 IF(AND(D23&gt;TIME(8,0,0), D23&lt;=TIME(13,59,0)), TIME(15,0,0),
 IF(AND(D23&gt;=TIME(14,0,0), D23&lt;=TIME(17,59,0)), TIME(21,0,0),
 IF(AND(D23&gt;=TIME(18,0,0), D23&lt;=TIME(21,59,0)), TIME(0,0,0),
 IF(AND(D23&gt;=TIME(22,0,0), D23&lt;=TIME(23,59,59)), TIME(7,0,0), ""))))))))</f>
        <v/>
      </c>
      <c r="F23" s="175" t="n"/>
      <c r="G23" s="174">
        <f>IF(AND(D23&gt;=TIME(6,0,0),D23&lt;=TIME(8,0,0)),E23,"")</f>
        <v/>
      </c>
      <c r="H23" s="49" t="n"/>
      <c r="I23" s="50">
        <f>ROUND(IF(OR(D23="",E23="",E23=0),0,IF(H23="",MOD(E23-D23,1)*24,MOD(H23-D23,1)*24)),2)</f>
        <v/>
      </c>
      <c r="J23" s="173" t="n"/>
      <c r="K23" s="293" t="n"/>
      <c r="L23" s="271" t="n"/>
      <c r="M23" s="294">
        <f>MAX(0,V23-W23)</f>
        <v/>
      </c>
      <c r="N23" s="51">
        <f>(IF(OR($C23="",$D23=""),0,
 IF(OR($A22="Holiday",$A23="Holiday"),
    IF(ISNUMBER(MATCH(TRIM($B23),{"Phagwah","Good Friday","Easter Monday","Labour Day","Christmas","Eid ul Azha","Romans-2","Globe-12","Neptune P1"},0)),0,$I23),
 IF(AND(NOT(OR($A22="Annual Leave",$A23="Annual Leave")),$A23="Off day"),$I23,
  MAX(0,$I23-$V23)
  ))))+W23</f>
        <v/>
      </c>
      <c r="O23" s="51">
        <f>IF(AND(OR($A22="Holiday",$A23="Holiday"),
        ISNUMBER(MATCH(TRIM($B23),{"Phagwah","Good Friday","Easter Monday","Labour Day","Christmas","Eid ul Azha","Romans-2","Globe-12","Neptune P1"},0))),
   $I23,0)</f>
        <v/>
      </c>
      <c r="P23" s="51">
        <f>IF(OR($O$7="Canteen",$O$7="Head Office"),0,IF($I23&lt;=0,0,IF(AND($I22&lt;=0,OR(TRIM($J23)="Hebrews",TRIM($J23)="Romans",TRIM($J23)="Romans-2",TRIM($J23)="Globe",TRIM($J23)="Globe-12",TRIM($J23)="Neptune P1")),1,0)))</f>
        <v/>
      </c>
      <c r="Q23" s="52" t="n"/>
      <c r="R23" s="51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IF(AND($I22=0,$I23&gt;0),1,0),
      0
   ),
0))</f>
        <v/>
      </c>
      <c r="S23" s="51">
        <f>IF(OR($A22="Annual Leave",$A23="Annual Leave"),IF(AND($A22&lt;&gt;"Annual Leave",$A23="Annual Leave"),8,0),0)</f>
        <v/>
      </c>
      <c r="T23" s="53" t="n"/>
      <c r="U23" s="144">
        <f>MAX(0,40-Y23)</f>
        <v/>
      </c>
      <c r="V23" s="351">
        <f>IF(OR($C23="",$D23=""),0,
 IF(OR($A22="Holiday",$A23="Holiday"),0,
 IF(AND(NOT(OR($A22="Annual Leave",$A23="Annual Leave")),$A23="Off day"),0,
  IF($I22+$I23&gt;=8,IF($I22&gt;=8,0,8-$I22),$I23)
  )))</f>
        <v/>
      </c>
      <c r="W23" s="351">
        <f>MAX(0,V23-U23)</f>
        <v/>
      </c>
      <c r="X23" s="351">
        <f>IF(C23="","",C23-WEEKDAY(C23,1)+1)</f>
        <v/>
      </c>
      <c r="Y23" s="351">
        <f>SUMPRODUCT(($X$14:$X22=X23)*(($V$14:$V22)+($O$14:$O22)))+IF(X23=X14,$L$11,0)</f>
        <v/>
      </c>
      <c r="Z23" s="351" t="n"/>
      <c r="AA23" s="351" t="n"/>
      <c r="AB23" s="351" t="n"/>
      <c r="AC23" s="351" t="n"/>
      <c r="AD23" s="351" t="n"/>
      <c r="AE23" s="351" t="n"/>
      <c r="AF23" s="351" t="n"/>
    </row>
    <row r="24" ht="24" customHeight="1" s="348" thickBot="1">
      <c r="A24" s="154" t="inlineStr">
        <is>
          <t>On Day</t>
        </is>
      </c>
      <c r="B24" s="273" t="n"/>
      <c r="C24" s="90">
        <f>C22+1</f>
        <v/>
      </c>
      <c r="D24" s="8" t="n"/>
      <c r="E24" s="155">
        <f>IF(D24="", "",
 IF(D24=TIME(0,0,0), 0,
 IF(AND(D24&gt;=TIME(0,0,1), D24&lt;=TIME(2,0,0)), TIME(7,0,0),
 IF(AND(D24&gt;=TIME(6,0,0), D24&lt;=TIME(8,0,0)), TIME(12,0,0),
 IF(AND(D24&gt;TIME(8,0,0), D24&lt;=TIME(13,59,0)), TIME(15,0,0),
 IF(AND(D24&gt;=TIME(14,0,0), D24&lt;=TIME(17,59,0)), TIME(21,0,0),
 IF(AND(D24&gt;=TIME(18,0,0), D24&lt;=TIME(21,59,0)), TIME(0,0,0),
 IF(AND(D24&gt;=TIME(22,0,0), D24&lt;=TIME(23,59,59)), TIME(7,0,0), ""))))))))</f>
        <v/>
      </c>
      <c r="F24" s="156" t="n"/>
      <c r="G24" s="155">
        <f>IF(AND(D24&gt;=TIME(6,0,0),D24&lt;=TIME(8,0,0)),E24,"")</f>
        <v/>
      </c>
      <c r="H24" s="8" t="n"/>
      <c r="I24" s="30">
        <f>ROUND(IF(OR(D24="",E24="",E24=0),0,IF(H24="",MOD(E24-D24,1)*24,MOD(H24-D24,1)*24)),2)</f>
        <v/>
      </c>
      <c r="J24" s="157" t="n"/>
      <c r="K24" s="274" t="n"/>
      <c r="L24" s="271" t="n"/>
      <c r="M24" s="275">
        <f>MAX(0,V24-W24)</f>
        <v/>
      </c>
      <c r="N24" s="9">
        <f>(IF(OR($C24="",$D24=""),0,
 IF(OR($A24="Holiday",$A25="Holiday"),
    IF(ISNUMBER(MATCH(TRIM($B24),{"Phagwah","Good Friday","Easter Monday","Labour Day","Christmas","Eid ul Azha","Romans-2","Globe-12","Neptune P1"},0)),0,$I24),
 IF(AND(NOT(OR($A24="Annual Leave",$A25="Annual Leave")),$A24="Off day"),$I24,
  MAX(0,$I24-$V24)
  ))))+W24</f>
        <v/>
      </c>
      <c r="O24" s="9">
        <f>IF(AND(OR($A24="Holiday",$A25="Holiday"),
        ISNUMBER(MATCH(TRIM($B24),{"Phagwah","Good Friday","Easter Monday","Labour Day","Christmas","Eid ul Azha","Romans-2","Globe-12","Neptune P1"},0))),
   $I24,0)</f>
        <v/>
      </c>
      <c r="P24" s="9">
        <f>IF(OR($O$7="Canteen",$O$7="Head Office"),0,IF($I24&lt;=0,0,IF(OR(OR(TRIM($J24)="Hebrews",TRIM($J24)="Romans",TRIM($J24)="Romans-2",TRIM($J24)="Globe",TRIM($J24)="Globe-12",TRIM($J24)="Neptune P1"),AND($I25&gt;0,OR(TRIM($J25)="Hebrews",TRIM($J25)="Romans",TRIM($J25)="Romans-2",TRIM($J25)="Globe",TRIM($J25)="Globe-12",TRIM($J25)="Neptune P1"))),1,0)))</f>
        <v/>
      </c>
      <c r="Q24" s="10" t="n"/>
      <c r="R24" s="9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IF($I24&gt;0,1,0),
      0
   ),
0))</f>
        <v/>
      </c>
      <c r="S24" s="9">
        <f>IF(OR($A24="Annual Leave",$A25="Annual Leave"),IF($A24="Annual Leave",8,0),0)</f>
        <v/>
      </c>
      <c r="T24" s="91" t="n"/>
      <c r="U24" s="144">
        <f>MAX(0,40-Y24)</f>
        <v/>
      </c>
      <c r="V24" s="351">
        <f>IF(OR($C24="",$D24=""),0,
 IF(OR($A24="Holiday",$A25="Holiday"),0,
 IF(AND(NOT(OR($A24="Annual Leave",$A25="Annual Leave")),$A24="Off day"),0,
  IF($I24+$I25&gt;=8,IF($I24&gt;=8,8,$I24),$I24)
  )))</f>
        <v/>
      </c>
      <c r="W24" s="351">
        <f>MAX(0,V24-U24)</f>
        <v/>
      </c>
      <c r="X24" s="351">
        <f>IF(C24="","",C24-WEEKDAY(C24,1)+1)</f>
        <v/>
      </c>
      <c r="Y24" s="351">
        <f>SUMPRODUCT(($X$14:$X23=X24)*(($V$14:$V23)+($O$14:$O23)))+IF(X24=X14,$L$11,0)</f>
        <v/>
      </c>
      <c r="Z24" s="351" t="n"/>
      <c r="AA24" s="351" t="n"/>
      <c r="AB24" s="351" t="n"/>
      <c r="AC24" s="351" t="n"/>
      <c r="AD24" s="351" t="n"/>
      <c r="AE24" s="351" t="n"/>
      <c r="AF24" s="351" t="n"/>
    </row>
    <row r="25" ht="24" customHeight="1" s="348" thickBot="1">
      <c r="A25" s="154" t="inlineStr">
        <is>
          <t>On Day</t>
        </is>
      </c>
      <c r="B25" s="273" t="n"/>
      <c r="C25" s="90">
        <f>C24</f>
        <v/>
      </c>
      <c r="D25" s="276" t="n"/>
      <c r="E25" s="277">
        <f>IF(D25="", "",
 IF(D25=TIME(0,0,0), 0,
 IF(AND(D25&gt;=TIME(0,0,1), D25&lt;=TIME(2,0,0)), TIME(7,0,0),
 IF(AND(D25&gt;=TIME(6,0,0), D25&lt;=TIME(8,0,0)), TIME(12,0,0),
 IF(AND(D25&gt;TIME(8,0,0), D25&lt;=TIME(13,59,0)), TIME(15,0,0),
 IF(AND(D25&gt;=TIME(14,0,0), D25&lt;=TIME(17,59,0)), TIME(21,0,0),
 IF(AND(D25&gt;=TIME(18,0,0), D25&lt;=TIME(21,59,0)), TIME(0,0,0),
 IF(AND(D25&gt;=TIME(22,0,0), D25&lt;=TIME(23,59,59)), TIME(7,0,0), ""))))))))</f>
        <v/>
      </c>
      <c r="F25" s="156" t="n"/>
      <c r="G25" s="277">
        <f>IF(AND(D25&gt;=TIME(6,0,0),D25&lt;=TIME(8,0,0)),E25,"")</f>
        <v/>
      </c>
      <c r="H25" s="276" t="n"/>
      <c r="I25" s="30">
        <f>ROUND(IF(OR(D25="",E25="",E25=0),0,IF(H25="",MOD(E25-D25,1)*24,MOD(H25-D25,1)*24)),2)</f>
        <v/>
      </c>
      <c r="J25" s="158" t="n"/>
      <c r="K25" s="274" t="n"/>
      <c r="L25" s="271" t="n"/>
      <c r="M25" s="275">
        <f>MAX(0,V25-W25)</f>
        <v/>
      </c>
      <c r="N25" s="278">
        <f>(IF(OR($C25="",$D25=""),0,
 IF(OR($A24="Holiday",$A25="Holiday"),
    IF(ISNUMBER(MATCH(TRIM($B25),{"Phagwah","Good Friday","Easter Monday","Labour Day","Christmas","Eid ul Azha","Romans-2","Globe-12","Neptune P1"},0)),0,$I25),
 IF(AND(NOT(OR($A24="Annual Leave",$A25="Annual Leave")),$A25="Off day"),$I25,
  MAX(0,$I25-$V25)
  ))))+W25</f>
        <v/>
      </c>
      <c r="O25" s="278">
        <f>IF(AND(OR($A24="Holiday",$A25="Holiday"),
        ISNUMBER(MATCH(TRIM($B25),{"Phagwah","Good Friday","Easter Monday","Labour Day","Christmas","Eid ul Azha","Romans-2","Globe-12","Neptune P1"},0))),
   $I25,0)</f>
        <v/>
      </c>
      <c r="P25" s="278">
        <f>IF(OR($O$7="Canteen",$O$7="Head Office"),0,IF($I25&lt;=0,0,IF(AND($I24&lt;=0,OR(TRIM($J25)="Hebrews",TRIM($J25)="Romans",TRIM($J25)="Romans-2",TRIM($J25)="Globe",TRIM($J25)="Globe-12",TRIM($J25)="Neptune P1")),1,0)))</f>
        <v/>
      </c>
      <c r="Q25" s="279" t="n"/>
      <c r="R25" s="278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IF(AND($I24=0,$I25&gt;0),1,0),
      0
   ),
0))</f>
        <v/>
      </c>
      <c r="S25" s="278">
        <f>IF(OR($A24="Annual Leave",$A25="Annual Leave"),IF(AND($A24&lt;&gt;"Annual Leave",$A25="Annual Leave"),8,0),0)</f>
        <v/>
      </c>
      <c r="T25" s="280" t="n"/>
      <c r="U25" s="144">
        <f>MAX(0,40-Y25)</f>
        <v/>
      </c>
      <c r="V25" s="351">
        <f>IF(OR($C25="",$D25=""),0,
 IF(OR($A24="Holiday",$A25="Holiday"),0,
 IF(AND(NOT(OR($A24="Annual Leave",$A25="Annual Leave")),$A25="Off day"),0,
  IF($I24+$I25&gt;=8,IF($I24&gt;=8,0,8-$I24),$I25)
  )))</f>
        <v/>
      </c>
      <c r="W25" s="351">
        <f>MAX(0,V25-U25)</f>
        <v/>
      </c>
      <c r="X25" s="351">
        <f>IF(C25="","",C25-WEEKDAY(C25,1)+1)</f>
        <v/>
      </c>
      <c r="Y25" s="351">
        <f>SUMPRODUCT(($X$14:$X24=X25)*(($V$14:$V24)+($O$14:$O24)))+IF(X25=X14,$L$11,0)</f>
        <v/>
      </c>
      <c r="Z25" s="351" t="n"/>
      <c r="AA25" s="351" t="n"/>
      <c r="AB25" s="351" t="n"/>
      <c r="AC25" s="351" t="n"/>
      <c r="AD25" s="351" t="n"/>
      <c r="AE25" s="351" t="n"/>
      <c r="AF25" s="351" t="n"/>
    </row>
    <row r="26" ht="24" customHeight="1" s="348" thickBot="1">
      <c r="A26" s="159" t="inlineStr">
        <is>
          <t>On Day</t>
        </is>
      </c>
      <c r="B26" s="281" t="n"/>
      <c r="C26" s="92">
        <f>C24+1</f>
        <v/>
      </c>
      <c r="D26" s="31" t="n"/>
      <c r="E26" s="160">
        <f>IF(D26="", "",
 IF(D26=TIME(0,0,0), 0,
 IF(AND(D26&gt;=TIME(0,0,1), D26&lt;=TIME(2,0,0)), TIME(7,0,0),
 IF(AND(D26&gt;=TIME(6,0,0), D26&lt;=TIME(8,0,0)), TIME(12,0,0),
 IF(AND(D26&gt;TIME(8,0,0), D26&lt;=TIME(13,59,0)), TIME(15,0,0),
 IF(AND(D26&gt;=TIME(14,0,0), D26&lt;=TIME(17,59,0)), TIME(21,0,0),
 IF(AND(D26&gt;=TIME(18,0,0), D26&lt;=TIME(21,59,0)), TIME(0,0,0),
 IF(AND(D26&gt;=TIME(22,0,0), D26&lt;=TIME(23,59,59)), TIME(7,0,0), ""))))))))</f>
        <v/>
      </c>
      <c r="F26" s="161" t="n"/>
      <c r="G26" s="160">
        <f>IF(AND(D26&gt;=TIME(6,0,0),D26&lt;=TIME(8,0,0)),E26,"")</f>
        <v/>
      </c>
      <c r="H26" s="31" t="n"/>
      <c r="I26" s="32">
        <f>ROUND(IF(OR(D26="",E26="",E26=0),0,IF(H26="",MOD(E26-D26,1)*24,MOD(H26-D26,1)*24)),2)</f>
        <v/>
      </c>
      <c r="J26" s="162" t="n"/>
      <c r="K26" s="282" t="n"/>
      <c r="L26" s="271" t="n"/>
      <c r="M26" s="283">
        <f>MAX(0,V26-W26)</f>
        <v/>
      </c>
      <c r="N26" s="33">
        <f>(IF(OR($C26="",$D26=""),0,
 IF(OR($A26="Holiday",$A27="Holiday"),
    IF(ISNUMBER(MATCH(TRIM($B26),{"Phagwah","Good Friday","Easter Monday","Labour Day","Christmas","Eid ul Azha","Romans-2","Globe-12","Neptune P1"},0)),0,$I26),
 IF(AND(NOT(OR($A26="Annual Leave",$A27="Annual Leave")),$A26="Off day"),$I26,
  MAX(0,$I26-$V26)
  ))))+W26</f>
        <v/>
      </c>
      <c r="O26" s="33">
        <f>IF(AND(OR($A26="Holiday",$A27="Holiday"),
        ISNUMBER(MATCH(TRIM($B26),{"Phagwah","Good Friday","Easter Monday","Labour Day","Christmas","Eid ul Azha","Romans-2","Globe-12","Neptune P1"},0))),
   $I26,0)</f>
        <v/>
      </c>
      <c r="P26" s="33">
        <f>IF(OR($O$7="Canteen",$O$7="Head Office"),0,IF($I26&lt;=0,0,IF(OR(OR(TRIM($J26)="Hebrews",TRIM($J26)="Romans",TRIM($J26)="Romans-2",TRIM($J26)="Globe",TRIM($J26)="Globe-12",TRIM($J26)="Neptune P1"),AND($I27&gt;0,OR(TRIM($J27)="Hebrews",TRIM($J27)="Romans",TRIM($J27)="Romans-2",TRIM($J27)="Globe",TRIM($J27)="Globe-12",TRIM($J27)="Neptune P1"))),1,0)))</f>
        <v/>
      </c>
      <c r="Q26" s="34" t="n"/>
      <c r="R26" s="33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IF($I26&gt;0,1,0),
      0
   ),
0))</f>
        <v/>
      </c>
      <c r="S26" s="33">
        <f>IF(OR($A26="Annual Leave",$A27="Annual Leave"),IF($A26="Annual Leave",8,0),0)</f>
        <v/>
      </c>
      <c r="T26" s="35" t="n"/>
      <c r="U26" s="144">
        <f>MAX(0,40-Y26)</f>
        <v/>
      </c>
      <c r="V26" s="351">
        <f>IF(OR($C26="",$D26=""),0,
 IF(OR($A26="Holiday",$A27="Holiday"),0,
 IF(AND(NOT(OR($A26="Annual Leave",$A27="Annual Leave")),$A26="Off day"),0,
  IF($I26+$I27&gt;=8,IF($I26&gt;=8,8,$I26),$I26)
  )))</f>
        <v/>
      </c>
      <c r="W26" s="351">
        <f>MAX(0,V26-U26)</f>
        <v/>
      </c>
      <c r="X26" s="351">
        <f>IF(C26="","",C26-WEEKDAY(C26,1)+1)</f>
        <v/>
      </c>
      <c r="Y26" s="351">
        <f>SUMPRODUCT(($X$14:$X25=X26)*(($V$14:$V25)+($O$14:$O25)))+IF(X26=X14,$L$11,0)</f>
        <v/>
      </c>
      <c r="Z26" s="351" t="n"/>
      <c r="AA26" s="351" t="n"/>
      <c r="AB26" s="351" t="n"/>
      <c r="AC26" s="351" t="n"/>
      <c r="AD26" s="351" t="n"/>
      <c r="AE26" s="351" t="n"/>
      <c r="AF26" s="351" t="n"/>
    </row>
    <row r="27" ht="24" customHeight="1" s="348" thickBot="1">
      <c r="A27" s="159" t="inlineStr">
        <is>
          <t>On Day</t>
        </is>
      </c>
      <c r="B27" s="281" t="n"/>
      <c r="C27" s="93">
        <f>C26</f>
        <v/>
      </c>
      <c r="D27" s="36" t="n"/>
      <c r="E27" s="163">
        <f>IF(D27="", "",
 IF(D27=TIME(0,0,0), 0,
 IF(AND(D27&gt;=TIME(0,0,1), D27&lt;=TIME(2,0,0)), TIME(7,0,0),
 IF(AND(D27&gt;=TIME(6,0,0), D27&lt;=TIME(8,0,0)), TIME(12,0,0),
 IF(AND(D27&gt;TIME(8,0,0), D27&lt;=TIME(13,59,0)), TIME(15,0,0),
 IF(AND(D27&gt;=TIME(14,0,0), D27&lt;=TIME(17,59,0)), TIME(21,0,0),
 IF(AND(D27&gt;=TIME(18,0,0), D27&lt;=TIME(21,59,0)), TIME(0,0,0),
 IF(AND(D27&gt;=TIME(22,0,0), D27&lt;=TIME(23,59,59)), TIME(7,0,0), ""))))))))</f>
        <v/>
      </c>
      <c r="F27" s="164" t="n"/>
      <c r="G27" s="163">
        <f>IF(AND(D27&gt;=TIME(6,0,0),D27&lt;=TIME(8,0,0)),E27,"")</f>
        <v/>
      </c>
      <c r="H27" s="36" t="n"/>
      <c r="I27" s="37">
        <f>ROUND(IF(OR(D27="",E27="",E27=0),0,IF(H27="",MOD(E27-D27,1)*24,MOD(H27-D27,1)*24)),2)</f>
        <v/>
      </c>
      <c r="J27" s="162" t="n"/>
      <c r="K27" s="282" t="n"/>
      <c r="L27" s="271" t="n"/>
      <c r="M27" s="283">
        <f>MAX(0,V27-W27)</f>
        <v/>
      </c>
      <c r="N27" s="38">
        <f>(IF(OR($C27="",$D27=""),0,
 IF(OR($A26="Holiday",$A27="Holiday"),
    IF(ISNUMBER(MATCH(TRIM($B27),{"Phagwah","Good Friday","Easter Monday","Labour Day","Christmas","Eid ul Azha","Romans-2","Globe-12","Neptune P1"},0)),0,$I27),
 IF(AND(NOT(OR($A26="Annual Leave",$A27="Annual Leave")),$A27="Off day"),$I27,
  MAX(0,$I27-$V27)
  ))))+W27</f>
        <v/>
      </c>
      <c r="O27" s="38">
        <f>IF(AND(OR($A26="Holiday",$A27="Holiday"),
        ISNUMBER(MATCH(TRIM($B27),{"Phagwah","Good Friday","Easter Monday","Labour Day","Christmas","Eid ul Azha","Romans-2","Globe-12","Neptune P1"},0))),
   $I27,0)</f>
        <v/>
      </c>
      <c r="P27" s="38">
        <f>IF(OR($O$7="Canteen",$O$7="Head Office"),0,IF($I27&lt;=0,0,IF(AND($I26&lt;=0,OR(TRIM($J27)="Hebrews",TRIM($J27)="Romans",TRIM($J27)="Romans-2",TRIM($J27)="Globe",TRIM($J27)="Globe-12",TRIM($J27)="Neptune P1")),1,0)))</f>
        <v/>
      </c>
      <c r="Q27" s="39" t="n"/>
      <c r="R27" s="38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IF(AND($I26=0,$I27&gt;0),1,0),
      0
   ),
0))</f>
        <v/>
      </c>
      <c r="S27" s="38">
        <f>IF(OR($A26="Annual Leave",$A27="Annual Leave"),IF(AND($A26&lt;&gt;"Annual Leave",$A27="Annual Leave"),8,0),0)</f>
        <v/>
      </c>
      <c r="T27" s="40" t="n"/>
      <c r="U27" s="144">
        <f>MAX(0,40-Y27)</f>
        <v/>
      </c>
      <c r="V27" s="351">
        <f>IF(OR($C27="",$D27=""),0,
 IF(OR($A26="Holiday",$A27="Holiday"),0,
 IF(AND(NOT(OR($A26="Annual Leave",$A27="Annual Leave")),$A27="Off day"),0,
  IF($I26+$I27&gt;=8,IF($I26&gt;=8,0,8-$I26),$I27)
  )))</f>
        <v/>
      </c>
      <c r="W27" s="351">
        <f>MAX(0,V27-U27)</f>
        <v/>
      </c>
      <c r="X27" s="351">
        <f>IF(C27="","",C27-WEEKDAY(C27,1)+1)</f>
        <v/>
      </c>
      <c r="Y27" s="351">
        <f>SUMPRODUCT(($X$14:$X26=X27)*(($V$14:$V26)+($O$14:$O26)))+IF(X27=X14,$L$11,0)</f>
        <v/>
      </c>
      <c r="Z27" s="351" t="n"/>
      <c r="AA27" s="351" t="n"/>
      <c r="AB27" s="351" t="n"/>
      <c r="AC27" s="351" t="n"/>
      <c r="AD27" s="351" t="n"/>
      <c r="AE27" s="351" t="n"/>
      <c r="AF27" s="351" t="n"/>
    </row>
    <row r="28" ht="24" customHeight="1" s="348" thickBot="1">
      <c r="A28" s="176" t="n"/>
      <c r="B28" s="176" t="n"/>
      <c r="C28" s="145" t="n"/>
      <c r="D28" s="6" t="n"/>
      <c r="E28" s="14" t="n"/>
      <c r="F28" s="6" t="n"/>
      <c r="G28" s="6" t="n"/>
      <c r="H28" s="336" t="n"/>
      <c r="I28" s="351" t="n"/>
      <c r="J28" s="336" t="n"/>
      <c r="K28" s="336" t="n"/>
      <c r="L28" s="336" t="n"/>
      <c r="M28" s="99">
        <f>MAX(0,V28-W28)</f>
        <v/>
      </c>
      <c r="N28" s="99">
        <f>(IF(OR($C28="",$D28=""),0,
 IF(OR($A28="Holiday",$A29="Holiday"),
    IF(ISNUMBER(MATCH(TRIM($B28),{"Phagwah","Good Friday","Easter Monday","Labour Day","Christmas","Eid ul Azha","Romans-2","Globe-12","Neptune P1"},0)),0,$I28),
 IF(AND(NOT(OR($A28="Annual Leave",$A29="Annual Leave")),$A28="Off day"),$I28,
  MAX(0,$I28-$V28)
  ))))+W28</f>
        <v/>
      </c>
      <c r="O28" s="99">
        <f>IF(AND(OR($A28="Holiday",$A29="Holiday"),
        ISNUMBER(MATCH(TRIM($B28),{"Phagwah","Good Friday","Easter Monday","Labour Day","Christmas","Eid ul Azha","Romans-2","Globe-12","Neptune P1"},0))),
   $I28,0)</f>
        <v/>
      </c>
      <c r="P28" s="99">
        <f>IF(OR($O$7="Canteen",$O$7="Head Office"),0,IF($I28&lt;=0,0,IF(OR(OR(TRIM($J28)="Hebrews",TRIM($J28)="Romans",TRIM($J28)="Romans-2",TRIM($J28)="Globe",TRIM($J28)="Globe-12",TRIM($J28)="Neptune P1"),AND($I29&gt;0,OR(TRIM($J29)="Hebrews",TRIM($J29)="Romans",TRIM($J29)="Romans-2",TRIM($J29)="Globe",TRIM($J29)="Globe-12",TRIM($J29)="Neptune P1"))),1,0)))</f>
        <v/>
      </c>
      <c r="Q28" s="178" t="n"/>
      <c r="R28" s="15" t="n"/>
      <c r="S28" s="99">
        <f>IF(OR($A28="Annual Leave",$A29="Annual Leave"),IF($A28="Annual Leave",8,0),0)</f>
        <v/>
      </c>
      <c r="T28" s="100">
        <f>SUM(T14:T27)</f>
        <v/>
      </c>
      <c r="U28" s="144">
        <f>MAX(0,40-Y28)</f>
        <v/>
      </c>
      <c r="V28" s="351">
        <f>IF(OR($C28="",$D28=""),0,
 IF(OR($A28="Holiday",$A29="Holiday"),0,
 IF(AND(NOT(OR($A28="Annual Leave",$A29="Annual Leave")),$A28="Off day"),0,
  IF($I28+$I29&gt;=8,IF($I28&gt;=8,8,$I28),$I28)
  )))</f>
        <v/>
      </c>
      <c r="W28" s="351">
        <f>MAX(0,V28-U28)</f>
        <v/>
      </c>
      <c r="X28" s="351">
        <f>IF(C28="","",C28-WEEKDAY(C28,1)+1)</f>
        <v/>
      </c>
      <c r="Y28" s="351">
        <f>SUMPRODUCT(($X$14:$X27=X28)*(($V$14:$V27)+($O$14:$O27)))+IF(X28=X14,$L$11,0)</f>
        <v/>
      </c>
      <c r="Z28" s="351" t="n"/>
      <c r="AA28" s="351" t="n"/>
      <c r="AB28" s="351" t="n"/>
      <c r="AC28" s="351" t="n"/>
      <c r="AD28" s="351" t="n"/>
      <c r="AE28" s="351" t="n"/>
      <c r="AF28" s="351" t="n"/>
    </row>
    <row r="29" hidden="1" ht="15.75" customHeight="1" s="348" thickBot="1">
      <c r="A29" s="179" t="n"/>
      <c r="B29" s="176" t="n"/>
      <c r="C29" s="145" t="n"/>
      <c r="D29" s="6" t="n"/>
      <c r="E29" s="295">
        <f>IF(D29="", "",
 IF(D29=TIME(0,0,0), 0,
 IF(AND(D29&gt;=TIME(0,0,1), D29&lt;=TIME(2,0,0)), TIME(7,0,0),
 IF(AND(D29&gt;=TIME(6,0,0), D29&lt;=TIME(8,0,0)), TIME(12,0,0),
 IF(AND(D29&gt;TIME(8,0,0), D29&lt;=TIME(13,59,0)), TIME(15,0,0),
 IF(AND(D29&gt;=TIME(14,0,0), D29&lt;=TIME(17,59,0)), TIME(21,0,0),
 IF(AND(D29&gt;=TIME(18,0,0), D29&lt;=TIME(21,59,0)), TIME(0,0,0),
 IF(AND(D29&gt;=TIME(22,0,0), D29&lt;=TIME(23,59,59)), TIME(7,0,0), ""))))))))</f>
        <v/>
      </c>
      <c r="F29" s="6" t="n"/>
      <c r="G29" s="6" t="n"/>
      <c r="H29" s="6" t="n"/>
      <c r="I29" s="6" t="n"/>
      <c r="J29" s="6" t="n"/>
      <c r="K29" s="6" t="n"/>
      <c r="L29" s="6" t="n"/>
      <c r="M29" s="4">
        <f>MAX(0,V29-W29)</f>
        <v/>
      </c>
      <c r="N29" s="4">
        <f>(IF(OR($C29="",$D29=""),0,
 IF(OR($A28="Holiday",$A29="Holiday"),
    IF(ISNUMBER(MATCH(TRIM($B29),{"Phagwah","Good Friday","Easter Monday","Labour Day","Christmas","Eid ul Azha","Romans-2","Globe-12","Neptune P1"},0)),0,$I29),
 IF(AND(NOT(OR($A28="Annual Leave",$A29="Annual Leave")),$A29="Off day"),$I29,
  MAX(0,$I29-$V29)
  ))))+W29</f>
        <v/>
      </c>
      <c r="O29" s="4">
        <f>IF(AND(OR($A28="Holiday",$A29="Holiday"),
        ISNUMBER(MATCH(TRIM($B29),{"Phagwah","Good Friday","Easter Monday","Labour Day","Christmas","Eid ul Azha","Romans-2","Globe-12","Neptune P1"},0))),
   $I29,0)</f>
        <v/>
      </c>
      <c r="P29" s="4">
        <f>IF(OR($O$7="Canteen",$O$7="Head Office"),0,IF($I29&lt;=0,0,IF(AND($I28&lt;=0,OR(TRIM($J29)="Hebrews",TRIM($J29)="Romans",TRIM($J29)="Romans-2",TRIM($J29)="Globe",TRIM($J29)="Globe-12",TRIM($J29)="Neptune P1")),1,0)))</f>
        <v/>
      </c>
      <c r="Q29" s="6" t="n"/>
      <c r="R29" s="296">
        <f>IF(OR($O$7="Canteen",$O$7="Head Office"),0,IF(
  AND(
    SUMIFS(I:I, C:C, C29) &gt;= 8,
    COUNTIFS(C$14:C29, C29)=1,
    OR(
      TEXT(D29,"hh:mm:ss")="07:00:00",
      TEXT(D29,"hh:mm:ss")="15:00:00",
      TEXT(D29,"hh:mm:ss")="23:00:00",
      TEXT(D30,"hh:mm:ss")="07:00:00",
      TEXT(D30,"hh:mm:ss")="15:00:00",
      TEXT(D30,"hh:mm:ss")="23:00:00"
    )
  ),
  1,
  0
))</f>
        <v/>
      </c>
      <c r="S29" s="4">
        <f>IF(OR($A28="Annual Leave",$A29="Annual Leave"),IF(AND($A28&lt;&gt;"Annual Leave",$A29="Annual Leave"),8,0),0)</f>
        <v/>
      </c>
      <c r="T29" s="146" t="n"/>
      <c r="U29" s="351">
        <f>MAX(0,40-Y29)</f>
        <v/>
      </c>
      <c r="V29" s="351">
        <f>IF(OR($C29="",$D29=""),0,
 IF(OR($A28="Holiday",$A29="Holiday"),0,
 IF(AND(NOT(OR($A28="Annual Leave",$A29="Annual Leave")),$A29="Off day"),0,
  IF($I28+$I29&gt;=8,IF($I28&gt;=8,0,8-$I28),$I29)
  )))</f>
        <v/>
      </c>
      <c r="W29" s="351">
        <f>MAX(0,V29-U29)</f>
        <v/>
      </c>
      <c r="X29" s="351">
        <f>IF(C29="","",C29-WEEKDAY(C29,1)+1)</f>
        <v/>
      </c>
      <c r="Y29" s="351">
        <f>SUMPRODUCT(($X$14:$X28=X29)*(($V$14:$V28)+($O$14:$O28)))+IF(X29=X14,$L$11,0)</f>
        <v/>
      </c>
      <c r="Z29" s="351" t="n"/>
      <c r="AA29" s="351" t="n"/>
      <c r="AB29" s="351" t="n"/>
      <c r="AC29" s="351" t="n"/>
      <c r="AD29" s="351" t="n"/>
      <c r="AE29" s="351" t="n"/>
      <c r="AF29" s="351" t="n"/>
    </row>
    <row r="30" ht="24" customHeight="1" s="348" thickBot="1">
      <c r="A30" s="147" t="inlineStr">
        <is>
          <t>On Day</t>
        </is>
      </c>
      <c r="B30" s="180" t="n"/>
      <c r="C30" s="88">
        <f>C27+1</f>
        <v/>
      </c>
      <c r="D30" s="54" t="n"/>
      <c r="E30" s="148">
        <f>IF(D30="", "",
 IF(D30=TIME(0,0,0), 0,
 IF(AND(D30&gt;=TIME(0,0,1), D30&lt;=TIME(2,0,0)), TIME(7,0,0),
 IF(AND(D30&gt;=TIME(6,0,0), D30&lt;=TIME(8,0,0)), TIME(12,0,0),
 IF(AND(D30&gt;TIME(8,0,0), D30&lt;=TIME(13,59,0)), TIME(15,0,0),
 IF(AND(D30&gt;=TIME(14,0,0), D30&lt;=TIME(17,59,0)), TIME(21,0,0),
 IF(AND(D30&gt;=TIME(18,0,0), D30&lt;=TIME(21,59,0)), TIME(0,0,0),
 IF(AND(D30&gt;=TIME(22,0,0), D30&lt;=TIME(23,59,59)), TIME(7,0,0), ""))))))))</f>
        <v/>
      </c>
      <c r="F30" s="149" t="n"/>
      <c r="G30" s="148">
        <f>IF(AND(D30&gt;=TIME(6,0,0),D30&lt;=TIME(8,0,0)),E30,"")</f>
        <v/>
      </c>
      <c r="H30" s="54" t="n"/>
      <c r="I30" s="55">
        <f>ROUND(IF(OR(D30="",E30="",E30=0),0,IF(H30="",MOD(E30-D30,1)*24,MOD(H30-D30,1)*24)),2)</f>
        <v/>
      </c>
      <c r="J30" s="150" t="n"/>
      <c r="K30" s="270" t="n"/>
      <c r="L30" s="181" t="n"/>
      <c r="M30" s="272">
        <f>MAX(0,V30-W30)</f>
        <v/>
      </c>
      <c r="N30" s="56">
        <f>(IF(OR($C30="",$D30=""),0,
 IF(OR($A30="Holiday",$A31="Holiday"),
    IF(ISNUMBER(MATCH(TRIM($B30),{"Phagwah","Good Friday","Easter Monday","Labour Day","Christmas","Eid ul Azha","Romans-2","Globe-12","Neptune P1"},0)),0,$I30),
 IF(AND(NOT(OR($A30="Annual Leave",$A31="Annual Leave")),$A30="Off day"),$I30,
  MAX(0,$I30-$V30)
  ))))+W30</f>
        <v/>
      </c>
      <c r="O30" s="56">
        <f>IF(AND(OR($A30="Holiday",$A31="Holiday"),
        ISNUMBER(MATCH(TRIM($B30),{"Phagwah","Good Friday","Easter Monday","Labour Day","Christmas","Eid ul Azha","Romans-2","Globe-12","Neptune P1"},0))),
   $I30,0)</f>
        <v/>
      </c>
      <c r="P30" s="56">
        <f>IF(OR($O$7="Canteen",$O$7="Head Office"),0,IF($I30&lt;=0,0,IF(OR(OR(TRIM($J30)="Hebrews",TRIM($J30)="Romans",TRIM($J30)="Romans-2",TRIM($J30)="Globe",TRIM($J30)="Globe-12",TRIM($J30)="Neptune P1"),AND($I31&gt;0,OR(TRIM($J31)="Hebrews",TRIM($J31)="Romans",TRIM($J31)="Romans-2",TRIM($J31)="Globe",TRIM($J31)="Globe-12",TRIM($J31)="Neptune P1"))),1,0)))</f>
        <v/>
      </c>
      <c r="Q30" s="57" t="n"/>
      <c r="R30" s="56">
        <f>IF(OR($O$7="Canteen",$O$7="Head Office"),0,IF(
  AND(
    SUMIFS(I:I, C:C, C30) &gt;= 8,
    COUNTIFS(C$14:C30, C30)=1,
    OR(
      TEXT(D30,"hh:mm:ss")="07:00:00",
      TEXT(D30,"hh:mm:ss")="15:00:00",
      TEXT(D30,"hh:mm:ss")="23:00:00",
      TEXT(D31,"hh:mm:ss")="07:00:00",
      TEXT(D31,"hh:mm:ss")="15:00:00",
      TEXT(D31,"hh:mm:ss")="23:00:00"
    )
  ),
  1,
  0
))</f>
        <v/>
      </c>
      <c r="S30" s="56">
        <f>IF(OR($A30="Annual Leave",$A31="Annual Leave"),IF($A30="Annual Leave",8,0),0)</f>
        <v/>
      </c>
      <c r="T30" s="58" t="n"/>
      <c r="U30" s="144">
        <f>MAX(0,40-Y30)</f>
        <v/>
      </c>
      <c r="V30" s="151">
        <f>IF(OR($C30="",$D30=""),0,
 IF(OR($A30="Holiday",$A31="Holiday"),0,
 IF(AND(NOT(OR($A30="Annual Leave",$A31="Annual Leave")),$A30="Off day"),0,
  IF($I30+$I31&gt;=8,IF($I30&gt;=8,8,$I30),$I30)
  )))</f>
        <v/>
      </c>
      <c r="W30" s="151">
        <f>MAX(0,V30-U30)</f>
        <v/>
      </c>
      <c r="X30" s="151">
        <f>IF(C30="","",C30-WEEKDAY(C30,1)+1)</f>
        <v/>
      </c>
      <c r="Y30" s="151">
        <f>SUMPRODUCT(($X$14:$X29=X30)*(($V$14:$V29)+($O$14:$O29)))+IF(X30=X14,$L$11,0)</f>
        <v/>
      </c>
      <c r="Z30" s="151" t="n"/>
      <c r="AA30" s="151" t="n"/>
      <c r="AB30" s="151" t="n"/>
      <c r="AC30" s="351" t="n"/>
      <c r="AD30" s="351" t="n"/>
      <c r="AE30" s="351" t="n"/>
      <c r="AF30" s="351" t="n"/>
    </row>
    <row r="31" ht="24" customHeight="1" s="348" thickBot="1">
      <c r="A31" s="147" t="inlineStr">
        <is>
          <t>On Day</t>
        </is>
      </c>
      <c r="B31" s="182" t="n"/>
      <c r="C31" s="89">
        <f>C30</f>
        <v/>
      </c>
      <c r="D31" s="59" t="n"/>
      <c r="E31" s="152">
        <f>IF(D31="", "",
 IF(D31=TIME(0,0,0), 0,
 IF(AND(D31&gt;=TIME(0,0,1), D31&lt;=TIME(2,0,0)), TIME(7,0,0),
 IF(AND(D31&gt;=TIME(6,0,0), D31&lt;=TIME(8,0,0)), TIME(12,0,0),
 IF(AND(D31&gt;TIME(8,0,0), D31&lt;=TIME(13,59,0)), TIME(15,0,0),
 IF(AND(D31&gt;=TIME(14,0,0), D31&lt;=TIME(17,59,0)), TIME(21,0,0),
 IF(AND(D31&gt;=TIME(18,0,0), D31&lt;=TIME(21,59,0)), TIME(0,0,0),
 IF(AND(D31&gt;=TIME(22,0,0), D31&lt;=TIME(23,59,59)), TIME(7,0,0), ""))))))))</f>
        <v/>
      </c>
      <c r="F31" s="153" t="n"/>
      <c r="G31" s="152">
        <f>IF(AND(D31&gt;=TIME(6,0,0),D31&lt;=TIME(8,0,0)),E31,"")</f>
        <v/>
      </c>
      <c r="H31" s="59" t="n"/>
      <c r="I31" s="60">
        <f>ROUND(IF(OR(D31="",E31="",E31=0),0,IF(H31="",MOD(E31-D31,1)*24,MOD(H31-D31,1)*24)),2)</f>
        <v/>
      </c>
      <c r="J31" s="150" t="n"/>
      <c r="K31" s="270" t="n"/>
      <c r="L31" s="183" t="n"/>
      <c r="M31" s="272">
        <f>MAX(0,V31-W31)</f>
        <v/>
      </c>
      <c r="N31" s="61">
        <f>(IF(OR($C31="",$D31=""),0,
 IF(OR($A30="Holiday",$A31="Holiday"),
    IF(ISNUMBER(MATCH(TRIM($B31),{"Phagwah","Good Friday","Easter Monday","Labour Day","Christmas","Eid ul Azha","Romans-2","Globe-12","Neptune P1"},0)),0,$I31),
 IF(AND(NOT(OR($A30="Annual Leave",$A31="Annual Leave")),$A31="Off day"),$I31,
  MAX(0,$I31-$V31)
  ))))+W31</f>
        <v/>
      </c>
      <c r="O31" s="61">
        <f>IF(AND(OR($A30="Holiday",$A31="Holiday"),
        ISNUMBER(MATCH(TRIM($B31),{"Phagwah","Good Friday","Easter Monday","Labour Day","Christmas","Eid ul Azha","Romans-2","Globe-12","Neptune P1"},0))),
   $I31,0)</f>
        <v/>
      </c>
      <c r="P31" s="61">
        <f>IF(OR($O$7="Canteen",$O$7="Head Office"),0,IF($I31&lt;=0,0,IF(AND($I30&lt;=0,OR(TRIM($J31)="Hebrews",TRIM($J31)="Romans",TRIM($J31)="Romans-2",TRIM($J31)="Globe",TRIM($J31)="Globe-12",TRIM($J31)="Neptune P1")),1,0)))</f>
        <v/>
      </c>
      <c r="Q31" s="62" t="n"/>
      <c r="R31" s="61">
        <f>IF(OR($O$7="Canteen",$O$7="Head Office"),0,IF(
  AND(
    SUMIFS(I:I, C:C, C31) &gt;= 8,
    COUNTIFS(C$14:C31, C31)=1,
    OR(
      TEXT(D31,"hh:mm:ss")="07:00:00",
      TEXT(D31,"hh:mm:ss")="15:00:00",
      TEXT(D31,"hh:mm:ss")="23:00:00",
      TEXT(D32,"hh:mm:ss")="07:00:00",
      TEXT(D32,"hh:mm:ss")="15:00:00",
      TEXT(D32,"hh:mm:ss")="23:00:00"
    )
  ),
  1,
  0
))</f>
        <v/>
      </c>
      <c r="S31" s="61">
        <f>IF(OR($A30="Annual Leave",$A31="Annual Leave"),IF(AND($A30&lt;&gt;"Annual Leave",$A31="Annual Leave"),8,0),0)</f>
        <v/>
      </c>
      <c r="T31" s="63" t="n"/>
      <c r="U31" s="144">
        <f>MAX(0,40-Y31)</f>
        <v/>
      </c>
      <c r="V31" s="151">
        <f>IF(OR($C31="",$D31=""),0,
 IF(OR($A30="Holiday",$A31="Holiday"),0,
 IF(AND(NOT(OR($A30="Annual Leave",$A31="Annual Leave")),$A31="Off day"),0,
  IF($I30+$I31&gt;=8,IF($I30&gt;=8,0,8-$I30),$I31)
  )))</f>
        <v/>
      </c>
      <c r="W31" s="151">
        <f>MAX(0,V31-U31)</f>
        <v/>
      </c>
      <c r="X31" s="151">
        <f>IF(C31="","",C31-WEEKDAY(C31,1)+1)</f>
        <v/>
      </c>
      <c r="Y31" s="151">
        <f>SUMPRODUCT(($X$14:$X30=X31)*(($V$14:$V30)+($O$14:$O30)))+IF(X31=X14,$L$11,0)</f>
        <v/>
      </c>
      <c r="Z31" s="151" t="n"/>
      <c r="AA31" s="151" t="n"/>
      <c r="AB31" s="151" t="n"/>
      <c r="AC31" s="351" t="n"/>
      <c r="AD31" s="351" t="n"/>
      <c r="AE31" s="351" t="n"/>
      <c r="AF31" s="351" t="n"/>
    </row>
    <row r="32" ht="24" customHeight="1" s="348" thickBot="1">
      <c r="A32" s="184" t="inlineStr">
        <is>
          <t>On Day</t>
        </is>
      </c>
      <c r="B32" s="185" t="n"/>
      <c r="C32" s="101">
        <f>C30+1</f>
        <v/>
      </c>
      <c r="D32" s="11" t="n"/>
      <c r="E32" s="186">
        <f>IF(D32="", "",
 IF(D32=TIME(0,0,0), 0,
 IF(AND(D32&gt;=TIME(0,0,1), D32&lt;=TIME(2,0,0)), TIME(7,0,0),
 IF(AND(D32&gt;=TIME(6,0,0), D32&lt;=TIME(8,0,0)), TIME(12,0,0),
 IF(AND(D32&gt;TIME(8,0,0), D32&lt;=TIME(13,59,0)), TIME(15,0,0),
 IF(AND(D32&gt;=TIME(14,0,0), D32&lt;=TIME(17,59,0)), TIME(21,0,0),
 IF(AND(D32&gt;=TIME(18,0,0), D32&lt;=TIME(21,59,0)), TIME(0,0,0),
 IF(AND(D32&gt;=TIME(22,0,0), D32&lt;=TIME(23,59,59)), TIME(7,0,0), ""))))))))</f>
        <v/>
      </c>
      <c r="F32" s="187" t="n"/>
      <c r="G32" s="186">
        <f>IF(AND(D32&gt;=TIME(6,0,0),D32&lt;=TIME(8,0,0)),E32,"")</f>
        <v/>
      </c>
      <c r="H32" s="11" t="n"/>
      <c r="I32" s="87">
        <f>ROUND(IF(OR(D32="",E32="",E32=0),0,IF(H32="",MOD(E32-D32,1)*24,MOD(H32-D32,1)*24)),2)</f>
        <v/>
      </c>
      <c r="J32" s="188" t="n"/>
      <c r="K32" s="297" t="n"/>
      <c r="L32" s="189" t="n"/>
      <c r="M32" s="298">
        <f>MAX(0,V32-W32)</f>
        <v/>
      </c>
      <c r="N32" s="12">
        <f>(IF(OR($C32="",$D32=""),0,
 IF(OR($A32="Holiday",$A33="Holiday"),
    IF(ISNUMBER(MATCH(TRIM($B32),{"Phagwah","Good Friday","Easter Monday","Labour Day","Christmas","Eid ul Azha","Romans-2","Globe-12","Neptune P1"},0)),0,$I32),
 IF(AND(NOT(OR($A32="Annual Leave",$A33="Annual Leave")),$A32="Off day"),$I32,
  MAX(0,$I32-$V32)
  ))))+W32</f>
        <v/>
      </c>
      <c r="O32" s="12">
        <f>IF(AND(OR($A32="Holiday",$A33="Holiday"),
        ISNUMBER(MATCH(TRIM($B32),{"Phagwah","Good Friday","Easter Monday","Labour Day","Christmas","Eid ul Azha","Romans-2","Globe-12","Neptune P1"},0))),
   $I32,0)</f>
        <v/>
      </c>
      <c r="P32" s="12">
        <f>IF(OR($O$7="Canteen",$O$7="Head Office"),0,IF($I32&lt;=0,0,IF(OR(OR(TRIM($J32)="Hebrews",TRIM($J32)="Romans",TRIM($J32)="Romans-2",TRIM($J32)="Globe",TRIM($J32)="Globe-12",TRIM($J32)="Neptune P1"),AND($I33&gt;0,OR(TRIM($J33)="Hebrews",TRIM($J33)="Romans",TRIM($J33)="Romans-2",TRIM($J33)="Globe",TRIM($J33)="Globe-12",TRIM($J33)="Neptune P1"))),1,0)))</f>
        <v/>
      </c>
      <c r="Q32" s="13" t="n"/>
      <c r="R32" s="12">
        <f>IF(OR($O$7="Canteen",$O$7="Head Office"),0,IF(
  AND(
    SUMIFS(I:I, C:C, C32) &gt;= 8,
    COUNTIFS(C$14:C32, C32)=1,
    OR(
      TEXT(D32,"hh:mm:ss")="07:00:00",
      TEXT(D32,"hh:mm:ss")="15:00:00",
      TEXT(D32,"hh:mm:ss")="23:00:00",
      TEXT(D33,"hh:mm:ss")="07:00:00",
      TEXT(D33,"hh:mm:ss")="15:00:00",
      TEXT(D33,"hh:mm:ss")="23:00:00"
    )
  ),
  1,
  0
))</f>
        <v/>
      </c>
      <c r="S32" s="12">
        <f>IF(OR($A32="Annual Leave",$A33="Annual Leave"),IF($A32="Annual Leave",8,0),0)</f>
        <v/>
      </c>
      <c r="T32" s="102" t="n"/>
      <c r="U32" s="144">
        <f>MAX(0,40-Y32)</f>
        <v/>
      </c>
      <c r="V32" s="351">
        <f>IF(OR($C32="",$D32=""),0,
 IF(OR($A32="Holiday",$A33="Holiday"),0,
 IF(AND(NOT(OR($A32="Annual Leave",$A33="Annual Leave")),$A32="Off day"),0,
  IF($I32+$I33&gt;=8,IF($I32&gt;=8,8,$I32),$I32)
  )))</f>
        <v/>
      </c>
      <c r="W32" s="351">
        <f>MAX(0,V32-U32)</f>
        <v/>
      </c>
      <c r="X32" s="351">
        <f>IF(C32="","",C32-WEEKDAY(C32,1)+1)</f>
        <v/>
      </c>
      <c r="Y32" s="351">
        <f>SUMPRODUCT(($X$14:$X31=X32)*(($V$14:$V31)+($O$14:$O31)))+IF(X32=X14,$L$11,0)</f>
        <v/>
      </c>
      <c r="Z32" s="351" t="n"/>
      <c r="AA32" s="351" t="n"/>
      <c r="AB32" s="351" t="n"/>
      <c r="AC32" s="351" t="n"/>
      <c r="AD32" s="351" t="n"/>
      <c r="AE32" s="351" t="n"/>
      <c r="AF32" s="351" t="n"/>
    </row>
    <row r="33" ht="24" customHeight="1" s="348" thickBot="1">
      <c r="A33" s="184" t="inlineStr">
        <is>
          <t>On Day</t>
        </is>
      </c>
      <c r="B33" s="299" t="n"/>
      <c r="C33" s="101">
        <f>C32</f>
        <v/>
      </c>
      <c r="D33" s="300" t="n"/>
      <c r="E33" s="301">
        <f>IF(D33="", "",
 IF(D33=TIME(0,0,0), 0,
 IF(AND(D33&gt;=TIME(0,0,1), D33&lt;=TIME(2,0,0)), TIME(7,0,0),
 IF(AND(D33&gt;=TIME(6,0,0), D33&lt;=TIME(8,0,0)), TIME(12,0,0),
 IF(AND(D33&gt;TIME(8,0,0), D33&lt;=TIME(13,59,0)), TIME(15,0,0),
 IF(AND(D33&gt;=TIME(14,0,0), D33&lt;=TIME(17,59,0)), TIME(21,0,0),
 IF(AND(D33&gt;=TIME(18,0,0), D33&lt;=TIME(21,59,0)), TIME(0,0,0),
 IF(AND(D33&gt;=TIME(22,0,0), D33&lt;=TIME(23,59,59)), TIME(7,0,0), ""))))))))</f>
        <v/>
      </c>
      <c r="F33" s="187" t="n"/>
      <c r="G33" s="301">
        <f>IF(AND(D33&gt;=TIME(6,0,0),D33&lt;=TIME(8,0,0)),E33,"")</f>
        <v/>
      </c>
      <c r="H33" s="300" t="n"/>
      <c r="I33" s="87">
        <f>ROUND(IF(OR(D33="",E33="",E33=0),0,IF(H33="",MOD(E33-D33,1)*24,MOD(H33-D33,1)*24)),2)</f>
        <v/>
      </c>
      <c r="J33" s="190" t="n"/>
      <c r="K33" s="297" t="n"/>
      <c r="L33" s="189" t="n"/>
      <c r="M33" s="298">
        <f>MAX(0,V33-W33)</f>
        <v/>
      </c>
      <c r="N33" s="302">
        <f>(IF(OR($C33="",$D33=""),0,
 IF(OR($A32="Holiday",$A33="Holiday"),
    IF(ISNUMBER(MATCH(TRIM($B33),{"Phagwah","Good Friday","Easter Monday","Labour Day","Christmas","Eid ul Azha","Romans-2","Globe-12","Neptune P1"},0)),0,$I33),
 IF(AND(NOT(OR($A32="Annual Leave",$A33="Annual Leave")),$A33="Off day"),$I33,
  MAX(0,$I33-$V33)
  ))))+W33</f>
        <v/>
      </c>
      <c r="O33" s="302">
        <f>IF(AND(OR($A32="Holiday",$A33="Holiday"),
        ISNUMBER(MATCH(TRIM($B33),{"Phagwah","Good Friday","Easter Monday","Labour Day","Christmas","Eid ul Azha","Romans-2","Globe-12","Neptune P1"},0))),
   $I33,0)</f>
        <v/>
      </c>
      <c r="P33" s="302">
        <f>IF(OR($O$7="Canteen",$O$7="Head Office"),0,IF($I33&lt;=0,0,IF(AND($I32&lt;=0,OR(TRIM($J33)="Hebrews",TRIM($J33)="Romans",TRIM($J33)="Romans-2",TRIM($J33)="Globe",TRIM($J33)="Globe-12",TRIM($J33)="Neptune P1")),1,0)))</f>
        <v/>
      </c>
      <c r="Q33" s="303" t="n"/>
      <c r="R33" s="302">
        <f>IF(OR($O$7="Canteen",$O$7="Head Office"),0,IF(
  AND(
    SUMIFS(I:I, C:C, C33) &gt;= 8,
    COUNTIFS(C$14:C33, C33)=1,
    OR(
      TEXT(D33,"hh:mm:ss")="07:00:00",
      TEXT(D33,"hh:mm:ss")="15:00:00",
      TEXT(D33,"hh:mm:ss")="23:00:00",
      TEXT(D34,"hh:mm:ss")="07:00:00",
      TEXT(D34,"hh:mm:ss")="15:00:00",
      TEXT(D34,"hh:mm:ss")="23:00:00"
    )
  ),
  1,
  0
))</f>
        <v/>
      </c>
      <c r="S33" s="302">
        <f>IF(OR($A32="Annual Leave",$A33="Annual Leave"),IF(AND($A32&lt;&gt;"Annual Leave",$A33="Annual Leave"),8,0),0)</f>
        <v/>
      </c>
      <c r="T33" s="304" t="n"/>
      <c r="U33" s="144">
        <f>MAX(0,40-Y33)</f>
        <v/>
      </c>
      <c r="V33" s="351">
        <f>IF(OR($C33="",$D33=""),0,
 IF(OR($A32="Holiday",$A33="Holiday"),0,
 IF(AND(NOT(OR($A32="Annual Leave",$A33="Annual Leave")),$A33="Off day"),0,
  IF($I32+$I33&gt;=8,IF($I32&gt;=8,0,8-$I32),$I33)
  )))</f>
        <v/>
      </c>
      <c r="W33" s="351">
        <f>MAX(0,V33-U33)</f>
        <v/>
      </c>
      <c r="X33" s="351">
        <f>IF(C33="","",C33-WEEKDAY(C33,1)+1)</f>
        <v/>
      </c>
      <c r="Y33" s="351">
        <f>SUMPRODUCT(($X$14:$X32=X33)*(($V$14:$V32)+($O$14:$O32)))+IF(X33=X14,$L$11,0)</f>
        <v/>
      </c>
      <c r="Z33" s="351" t="n"/>
      <c r="AA33" s="351" t="n"/>
      <c r="AB33" s="351" t="n"/>
      <c r="AC33" s="351" t="n"/>
      <c r="AD33" s="351" t="n"/>
      <c r="AE33" s="351" t="n"/>
      <c r="AF33" s="351" t="n"/>
    </row>
    <row r="34" ht="24" customHeight="1" s="348" thickBot="1">
      <c r="A34" s="159" t="inlineStr">
        <is>
          <t>On Day</t>
        </is>
      </c>
      <c r="B34" s="191" t="n"/>
      <c r="C34" s="92">
        <f>C32+1</f>
        <v/>
      </c>
      <c r="D34" s="31" t="n"/>
      <c r="E34" s="160">
        <f>IF(D34="", "",
 IF(D34=TIME(0,0,0), 0,
 IF(AND(D34&gt;=TIME(0,0,1), D34&lt;=TIME(2,0,0)), TIME(7,0,0),
 IF(AND(D34&gt;=TIME(6,0,0), D34&lt;=TIME(8,0,0)), TIME(12,0,0),
 IF(AND(D34&gt;TIME(8,0,0), D34&lt;=TIME(13,59,0)), TIME(15,0,0),
 IF(AND(D34&gt;=TIME(14,0,0), D34&lt;=TIME(17,59,0)), TIME(21,0,0),
 IF(AND(D34&gt;=TIME(18,0,0), D34&lt;=TIME(21,59,0)), TIME(0,0,0),
 IF(AND(D34&gt;=TIME(22,0,0), D34&lt;=TIME(23,59,59)), TIME(7,0,0), ""))))))))</f>
        <v/>
      </c>
      <c r="F34" s="161" t="n"/>
      <c r="G34" s="160">
        <f>IF(AND(D34&gt;=TIME(6,0,0),D34&lt;=TIME(8,0,0)),E34,"")</f>
        <v/>
      </c>
      <c r="H34" s="31" t="n"/>
      <c r="I34" s="32">
        <f>ROUND(IF(OR(D34="",E34="",E34=0),0,IF(H34="",MOD(E34-D34,1)*24,MOD(H34-D34,1)*24)),2)</f>
        <v/>
      </c>
      <c r="J34" s="162" t="n"/>
      <c r="K34" s="282" t="n"/>
      <c r="L34" s="181" t="n"/>
      <c r="M34" s="283">
        <f>MAX(0,V34-W34)</f>
        <v/>
      </c>
      <c r="N34" s="33">
        <f>(IF(OR($C34="",$D34=""),0,
 IF(OR($A34="Holiday",$A35="Holiday"),
    IF(ISNUMBER(MATCH(TRIM($B34),{"Phagwah","Good Friday","Easter Monday","Labour Day","Christmas","Eid ul Azha","Romans-2","Globe-12","Neptune P1"},0)),0,$I34),
 IF(AND(NOT(OR($A34="Annual Leave",$A35="Annual Leave")),$A34="Off day"),$I34,
  MAX(0,$I34-$V34)
  ))))+W34</f>
        <v/>
      </c>
      <c r="O34" s="33">
        <f>IF(AND(OR($A34="Holiday",$A35="Holiday"),
        ISNUMBER(MATCH(TRIM($B34),{"Phagwah","Good Friday","Easter Monday","Labour Day","Christmas","Eid ul Azha","Romans-2","Globe-12","Neptune P1"},0))),
   $I34,0)</f>
        <v/>
      </c>
      <c r="P34" s="33">
        <f>IF(OR($O$7="Canteen",$O$7="Head Office"),0,IF($I34&lt;=0,0,IF(OR(OR(TRIM($J34)="Hebrews",TRIM($J34)="Romans",TRIM($J34)="Romans-2",TRIM($J34)="Globe",TRIM($J34)="Globe-12",TRIM($J34)="Neptune P1"),AND($I35&gt;0,OR(TRIM($J35)="Hebrews",TRIM($J35)="Romans",TRIM($J35)="Romans-2",TRIM($J35)="Globe",TRIM($J35)="Globe-12",TRIM($J35)="Neptune P1"))),1,0)))</f>
        <v/>
      </c>
      <c r="Q34" s="34" t="n"/>
      <c r="R34" s="33">
        <f>IF(OR($O$7="Canteen",$O$7="Head Office"),0,IF(
  AND(
    SUMIFS(I:I, C:C, C34) &gt;= 8,
    COUNTIFS(C$14:C34, C34)=1,
    OR(
      TEXT(D34,"hh:mm:ss")="07:00:00",
      TEXT(D34,"hh:mm:ss")="15:00:00",
      TEXT(D34,"hh:mm:ss")="23:00:00",
      TEXT(D35,"hh:mm:ss")="07:00:00",
      TEXT(D35,"hh:mm:ss")="15:00:00",
      TEXT(D35,"hh:mm:ss")="23:00:00"
    )
  ),
  1,
  0
))</f>
        <v/>
      </c>
      <c r="S34" s="33">
        <f>IF(OR($A34="Annual Leave",$A35="Annual Leave"),IF($A34="Annual Leave",8,0),0)</f>
        <v/>
      </c>
      <c r="T34" s="35" t="n"/>
      <c r="U34" s="144">
        <f>MAX(0,40-Y34)</f>
        <v/>
      </c>
      <c r="V34" s="351">
        <f>IF(OR($C34="",$D34=""),0,
 IF(OR($A34="Holiday",$A35="Holiday"),0,
 IF(AND(NOT(OR($A34="Annual Leave",$A35="Annual Leave")),$A34="Off day"),0,
  IF($I34+$I35&gt;=8,IF($I34&gt;=8,8,$I34),$I34)
  )))</f>
        <v/>
      </c>
      <c r="W34" s="351">
        <f>MAX(0,V34-U34)</f>
        <v/>
      </c>
      <c r="X34" s="351">
        <f>IF(C34="","",C34-WEEKDAY(C34,1)+1)</f>
        <v/>
      </c>
      <c r="Y34" s="351">
        <f>SUMPRODUCT(($X$14:$X33=X34)*(($V$14:$V33)+($O$14:$O33)))+IF(X34=X14,$L$11,0)</f>
        <v/>
      </c>
      <c r="Z34" s="351" t="n"/>
      <c r="AA34" s="351" t="n"/>
      <c r="AB34" s="351" t="n"/>
      <c r="AC34" s="351" t="n"/>
      <c r="AD34" s="351" t="n"/>
      <c r="AE34" s="351" t="n"/>
      <c r="AF34" s="351" t="n"/>
    </row>
    <row r="35" ht="24" customHeight="1" s="348" thickBot="1">
      <c r="A35" s="159" t="inlineStr">
        <is>
          <t>On Day</t>
        </is>
      </c>
      <c r="B35" s="192" t="n"/>
      <c r="C35" s="93">
        <f>C34</f>
        <v/>
      </c>
      <c r="D35" s="36" t="n"/>
      <c r="E35" s="163">
        <f>IF(D35="", "",
 IF(D35=TIME(0,0,0), 0,
 IF(AND(D35&gt;=TIME(0,0,1), D35&lt;=TIME(2,0,0)), TIME(7,0,0),
 IF(AND(D35&gt;=TIME(6,0,0), D35&lt;=TIME(8,0,0)), TIME(12,0,0),
 IF(AND(D35&gt;TIME(8,0,0), D35&lt;=TIME(13,59,0)), TIME(15,0,0),
 IF(AND(D35&gt;=TIME(14,0,0), D35&lt;=TIME(17,59,0)), TIME(21,0,0),
 IF(AND(D35&gt;=TIME(18,0,0), D35&lt;=TIME(21,59,0)), TIME(0,0,0),
 IF(AND(D35&gt;=TIME(22,0,0), D35&lt;=TIME(23,59,59)), TIME(7,0,0), ""))))))))</f>
        <v/>
      </c>
      <c r="F35" s="164" t="n"/>
      <c r="G35" s="163">
        <f>IF(AND(D35&gt;=TIME(6,0,0),D35&lt;=TIME(8,0,0)),E35,"")</f>
        <v/>
      </c>
      <c r="H35" s="36" t="n"/>
      <c r="I35" s="37">
        <f>ROUND(IF(OR(D35="",E35="",E35=0),0,IF(H35="",MOD(E35-D35,1)*24,MOD(H35-D35,1)*24)),2)</f>
        <v/>
      </c>
      <c r="J35" s="162" t="n"/>
      <c r="K35" s="282" t="n"/>
      <c r="L35" s="183" t="n"/>
      <c r="M35" s="283">
        <f>MAX(0,V35-W35)</f>
        <v/>
      </c>
      <c r="N35" s="38">
        <f>(IF(OR($C35="",$D35=""),0,
 IF(OR($A34="Holiday",$A35="Holiday"),
    IF(ISNUMBER(MATCH(TRIM($B35),{"Phagwah","Good Friday","Easter Monday","Labour Day","Christmas","Eid ul Azha","Romans-2","Globe-12","Neptune P1"},0)),0,$I35),
 IF(AND(NOT(OR($A34="Annual Leave",$A35="Annual Leave")),$A35="Off day"),$I35,
  MAX(0,$I35-$V35)
  ))))+W35</f>
        <v/>
      </c>
      <c r="O35" s="38">
        <f>IF(AND(OR($A34="Holiday",$A35="Holiday"),
        ISNUMBER(MATCH(TRIM($B35),{"Phagwah","Good Friday","Easter Monday","Labour Day","Christmas","Eid ul Azha","Romans-2","Globe-12","Neptune P1"},0))),
   $I35,0)</f>
        <v/>
      </c>
      <c r="P35" s="38">
        <f>IF(OR($O$7="Canteen",$O$7="Head Office"),0,IF($I35&lt;=0,0,IF(AND($I34&lt;=0,OR(TRIM($J35)="Hebrews",TRIM($J35)="Romans",TRIM($J35)="Romans-2",TRIM($J35)="Globe",TRIM($J35)="Globe-12",TRIM($J35)="Neptune P1")),1,0)))</f>
        <v/>
      </c>
      <c r="Q35" s="39" t="n"/>
      <c r="R35" s="38">
        <f>IF(OR($O$7="Canteen",$O$7="Head Office"),0,IF(
  AND(
    SUMIFS(I:I, C:C, C35) &gt;= 8,
    COUNTIFS(C$14:C35, C35)=1,
    OR(
      TEXT(D35,"hh:mm:ss")="07:00:00",
      TEXT(D35,"hh:mm:ss")="15:00:00",
      TEXT(D35,"hh:mm:ss")="23:00:00",
      TEXT(D36,"hh:mm:ss")="07:00:00",
      TEXT(D36,"hh:mm:ss")="15:00:00",
      TEXT(D36,"hh:mm:ss")="23:00:00"
    )
  ),
  1,
  0
))</f>
        <v/>
      </c>
      <c r="S35" s="38">
        <f>IF(OR($A34="Annual Leave",$A35="Annual Leave"),IF(AND($A34&lt;&gt;"Annual Leave",$A35="Annual Leave"),8,0),0)</f>
        <v/>
      </c>
      <c r="T35" s="40" t="n"/>
      <c r="U35" s="144">
        <f>MAX(0,40-Y35)</f>
        <v/>
      </c>
      <c r="V35" s="351">
        <f>IF(OR($C35="",$D35=""),0,
 IF(OR($A34="Holiday",$A35="Holiday"),0,
 IF(AND(NOT(OR($A34="Annual Leave",$A35="Annual Leave")),$A35="Off day"),0,
  IF($I34+$I35&gt;=8,IF($I34&gt;=8,0,8-$I34),$I35)
  )))</f>
        <v/>
      </c>
      <c r="W35" s="351">
        <f>MAX(0,V35-U35)</f>
        <v/>
      </c>
      <c r="X35" s="351">
        <f>IF(C35="","",C35-WEEKDAY(C35,1)+1)</f>
        <v/>
      </c>
      <c r="Y35" s="351">
        <f>SUMPRODUCT(($X$14:$X34=X35)*(($V$14:$V34)+($O$14:$O34)))+IF(X35=X14,$L$11,0)</f>
        <v/>
      </c>
      <c r="Z35" s="351" t="n"/>
      <c r="AA35" s="351" t="n"/>
      <c r="AB35" s="351" t="n"/>
      <c r="AC35" s="351" t="n"/>
      <c r="AD35" s="351" t="n"/>
      <c r="AE35" s="351" t="n"/>
      <c r="AF35" s="351" t="n"/>
    </row>
    <row r="36" ht="24" customHeight="1" s="348" thickBot="1">
      <c r="A36" s="154" t="inlineStr">
        <is>
          <t>On Day</t>
        </is>
      </c>
      <c r="B36" s="193" t="n"/>
      <c r="C36" s="90">
        <f>C34+1</f>
        <v/>
      </c>
      <c r="D36" s="8" t="n"/>
      <c r="E36" s="155">
        <f>IF(D36="", "",
 IF(D36=TIME(0,0,0), 0,
 IF(AND(D36&gt;=TIME(0,0,1), D36&lt;=TIME(2,0,0)), TIME(7,0,0),
 IF(AND(D36&gt;=TIME(6,0,0), D36&lt;=TIME(8,0,0)), TIME(12,0,0),
 IF(AND(D36&gt;TIME(8,0,0), D36&lt;=TIME(13,59,0)), TIME(15,0,0),
 IF(AND(D36&gt;=TIME(14,0,0), D36&lt;=TIME(17,59,0)), TIME(21,0,0),
 IF(AND(D36&gt;=TIME(18,0,0), D36&lt;=TIME(21,59,0)), TIME(0,0,0),
 IF(AND(D36&gt;=TIME(22,0,0), D36&lt;=TIME(23,59,59)), TIME(7,0,0), ""))))))))</f>
        <v/>
      </c>
      <c r="F36" s="156" t="n"/>
      <c r="G36" s="155">
        <f>IF(AND(D36&gt;=TIME(6,0,0),D36&lt;=TIME(8,0,0)),E36,"")</f>
        <v/>
      </c>
      <c r="H36" s="8" t="n"/>
      <c r="I36" s="30">
        <f>ROUND(IF(OR(D36="",E36="",E36=0),0,IF(H36="",MOD(E36-D36,1)*24,MOD(H36-D36,1)*24)),2)</f>
        <v/>
      </c>
      <c r="J36" s="157" t="n"/>
      <c r="K36" s="274" t="n"/>
      <c r="L36" s="189" t="n"/>
      <c r="M36" s="275">
        <f>MAX(0,V36-W36)</f>
        <v/>
      </c>
      <c r="N36" s="9">
        <f>(IF(OR($C36="",$D36=""),0,
 IF(OR($A36="Holiday",$A37="Holiday"),
    IF(ISNUMBER(MATCH(TRIM($B36),{"Phagwah","Good Friday","Easter Monday","Labour Day","Christmas","Eid ul Azha","Romans-2","Globe-12","Neptune P1"},0)),0,$I36),
 IF(AND(NOT(OR($A36="Annual Leave",$A37="Annual Leave")),$A36="Off day"),$I36,
  MAX(0,$I36-$V36)
  ))))+W36</f>
        <v/>
      </c>
      <c r="O36" s="9">
        <f>IF(AND(OR($A36="Holiday",$A37="Holiday"),
        ISNUMBER(MATCH(TRIM($B36),{"Phagwah","Good Friday","Easter Monday","Labour Day","Christmas","Eid ul Azha","Romans-2","Globe-12","Neptune P1"},0))),
   $I36,0)</f>
        <v/>
      </c>
      <c r="P36" s="9">
        <f>IF(OR($O$7="Canteen",$O$7="Head Office"),0,IF($I36&lt;=0,0,IF(OR(OR(TRIM($J36)="Hebrews",TRIM($J36)="Romans",TRIM($J36)="Romans-2",TRIM($J36)="Globe",TRIM($J36)="Globe-12",TRIM($J36)="Neptune P1"),AND($I37&gt;0,OR(TRIM($J37)="Hebrews",TRIM($J37)="Romans",TRIM($J37)="Romans-2",TRIM($J37)="Globe",TRIM($J37)="Globe-12",TRIM($J37)="Neptune P1"))),1,0)))</f>
        <v/>
      </c>
      <c r="Q36" s="10" t="n"/>
      <c r="R36" s="9">
        <f>IF(OR($O$7="Canteen",$O$7="Head Office"),0,IF(
  AND(
    SUMIFS(I:I, C:C, C36) &gt;= 8,
    COUNTIFS(C$14:C36, C36)=1,
    OR(
      TEXT(D36,"hh:mm:ss")="07:00:00",
      TEXT(D36,"hh:mm:ss")="15:00:00",
      TEXT(D36,"hh:mm:ss")="23:00:00",
      TEXT(D37,"hh:mm:ss")="07:00:00",
      TEXT(D37,"hh:mm:ss")="15:00:00",
      TEXT(D37,"hh:mm:ss")="23:00:00"
    )
  ),
  1,
  0
))</f>
        <v/>
      </c>
      <c r="S36" s="9">
        <f>IF(OR($A36="Annual Leave",$A37="Annual Leave"),IF($A36="Annual Leave",8,0),0)</f>
        <v/>
      </c>
      <c r="T36" s="91" t="n"/>
      <c r="U36" s="144">
        <f>MAX(0,40-Y36)</f>
        <v/>
      </c>
      <c r="V36" s="351">
        <f>IF(OR($C36="",$D36=""),0,
 IF(OR($A36="Holiday",$A37="Holiday"),0,
 IF(AND(NOT(OR($A36="Annual Leave",$A37="Annual Leave")),$A36="Off day"),0,
  IF($I36+$I37&gt;=8,IF($I36&gt;=8,8,$I36),$I36)
  )))</f>
        <v/>
      </c>
      <c r="W36" s="351">
        <f>MAX(0,V36-U36)</f>
        <v/>
      </c>
      <c r="X36" s="351">
        <f>IF(C36="","",C36-WEEKDAY(C36,1)+1)</f>
        <v/>
      </c>
      <c r="Y36" s="351">
        <f>SUMPRODUCT(($X$14:$X35=X36)*(($V$14:$V35)+($O$14:$O35)))+IF(X36=X14,$L$11,0)</f>
        <v/>
      </c>
      <c r="Z36" s="351" t="n"/>
      <c r="AA36" s="351" t="n"/>
      <c r="AB36" s="351" t="n"/>
      <c r="AC36" s="351" t="n"/>
      <c r="AD36" s="351" t="n"/>
      <c r="AE36" s="351" t="n"/>
      <c r="AF36" s="351" t="n"/>
    </row>
    <row r="37" ht="24" customHeight="1" s="348" thickBot="1">
      <c r="A37" s="154" t="inlineStr">
        <is>
          <t>On Day</t>
        </is>
      </c>
      <c r="B37" s="305" t="n"/>
      <c r="C37" s="90">
        <f>C36</f>
        <v/>
      </c>
      <c r="D37" s="276" t="n"/>
      <c r="E37" s="277">
        <f>IF(D37="", "",
 IF(D37=TIME(0,0,0), 0,
 IF(AND(D37&gt;=TIME(0,0,1), D37&lt;=TIME(2,0,0)), TIME(7,0,0),
 IF(AND(D37&gt;=TIME(6,0,0), D37&lt;=TIME(8,0,0)), TIME(12,0,0),
 IF(AND(D37&gt;TIME(8,0,0), D37&lt;=TIME(13,59,0)), TIME(15,0,0),
 IF(AND(D37&gt;=TIME(14,0,0), D37&lt;=TIME(17,59,0)), TIME(21,0,0),
 IF(AND(D37&gt;=TIME(18,0,0), D37&lt;=TIME(21,59,0)), TIME(0,0,0),
 IF(AND(D37&gt;=TIME(22,0,0), D37&lt;=TIME(23,59,59)), TIME(7,0,0), ""))))))))</f>
        <v/>
      </c>
      <c r="F37" s="156" t="n"/>
      <c r="G37" s="277">
        <f>IF(AND(D37&gt;=TIME(6,0,0),D37&lt;=TIME(8,0,0)),E37,"")</f>
        <v/>
      </c>
      <c r="H37" s="276" t="n"/>
      <c r="I37" s="30">
        <f>ROUND(IF(OR(D37="",E37="",E37=0),0,IF(H37="",MOD(E37-D37,1)*24,MOD(H37-D37,1)*24)),2)</f>
        <v/>
      </c>
      <c r="J37" s="158" t="n"/>
      <c r="K37" s="274" t="n"/>
      <c r="L37" s="189" t="n"/>
      <c r="M37" s="275">
        <f>MAX(0,V37-W37)</f>
        <v/>
      </c>
      <c r="N37" s="278">
        <f>(IF(OR($C37="",$D37=""),0,
 IF(OR($A36="Holiday",$A37="Holiday"),
    IF(ISNUMBER(MATCH(TRIM($B37),{"Phagwah","Good Friday","Easter Monday","Labour Day","Christmas","Eid ul Azha","Romans-2","Globe-12","Neptune P1"},0)),0,$I37),
 IF(AND(NOT(OR($A36="Annual Leave",$A37="Annual Leave")),$A37="Off day"),$I37,
  MAX(0,$I37-$V37)
  ))))+W37</f>
        <v/>
      </c>
      <c r="O37" s="278">
        <f>IF(AND(OR($A36="Holiday",$A37="Holiday"),
        ISNUMBER(MATCH(TRIM($B37),{"Phagwah","Good Friday","Easter Monday","Labour Day","Christmas","Eid ul Azha","Romans-2","Globe-12","Neptune P1"},0))),
   $I37,0)</f>
        <v/>
      </c>
      <c r="P37" s="278">
        <f>IF(OR($O$7="Canteen",$O$7="Head Office"),0,IF($I37&lt;=0,0,IF(AND($I36&lt;=0,OR(TRIM($J37)="Hebrews",TRIM($J37)="Romans",TRIM($J37)="Romans-2",TRIM($J37)="Globe",TRIM($J37)="Globe-12",TRIM($J37)="Neptune P1")),1,0)))</f>
        <v/>
      </c>
      <c r="Q37" s="279" t="n"/>
      <c r="R37" s="278">
        <f>IF(OR($O$7="Canteen",$O$7="Head Office"),0,IF(
  AND(
    SUMIFS(I:I, C:C, C37) &gt;= 8,
    COUNTIFS(C$14:C37, C37)=1,
    OR(
      TEXT(D37,"hh:mm:ss")="07:00:00",
      TEXT(D37,"hh:mm:ss")="15:00:00",
      TEXT(D37,"hh:mm:ss")="23:00:00",
      TEXT(D38,"hh:mm:ss")="07:00:00",
      TEXT(D38,"hh:mm:ss")="15:00:00",
      TEXT(D38,"hh:mm:ss")="23:00:00"
    )
  ),
  1,
  0
))</f>
        <v/>
      </c>
      <c r="S37" s="278">
        <f>IF(OR($A36="Annual Leave",$A37="Annual Leave"),IF(AND($A36&lt;&gt;"Annual Leave",$A37="Annual Leave"),8,0),0)</f>
        <v/>
      </c>
      <c r="T37" s="280" t="n"/>
      <c r="U37" s="144">
        <f>MAX(0,40-Y37)</f>
        <v/>
      </c>
      <c r="V37" s="351">
        <f>IF(OR($C37="",$D37=""),0,
 IF(OR($A36="Holiday",$A37="Holiday"),0,
 IF(AND(NOT(OR($A36="Annual Leave",$A37="Annual Leave")),$A37="Off day"),0,
  IF($I36+$I37&gt;=8,IF($I36&gt;=8,0,8-$I36),$I37)
  )))</f>
        <v/>
      </c>
      <c r="W37" s="351">
        <f>MAX(0,V37-U37)</f>
        <v/>
      </c>
      <c r="X37" s="351">
        <f>IF(C37="","",C37-WEEKDAY(C37,1)+1)</f>
        <v/>
      </c>
      <c r="Y37" s="351">
        <f>SUMPRODUCT(($X$14:$X36=X37)*(($V$14:$V36)+($O$14:$O36)))+IF(X37=X14,$L$11,0)</f>
        <v/>
      </c>
      <c r="Z37" s="351" t="n"/>
      <c r="AA37" s="351" t="n"/>
      <c r="AB37" s="351" t="n"/>
      <c r="AC37" s="351" t="n"/>
      <c r="AD37" s="351" t="n"/>
      <c r="AE37" s="351" t="n"/>
      <c r="AF37" s="351" t="n"/>
    </row>
    <row r="38" ht="24" customHeight="1" s="348" thickBot="1">
      <c r="A38" s="194" t="inlineStr">
        <is>
          <t>On Day</t>
        </is>
      </c>
      <c r="B38" s="195" t="n"/>
      <c r="C38" s="103">
        <f>C36+1</f>
        <v/>
      </c>
      <c r="D38" s="64" t="n"/>
      <c r="E38" s="196">
        <f>IF(D38="", "",
 IF(D38=TIME(0,0,0), 0,
 IF(AND(D38&gt;=TIME(0,0,1), D38&lt;=TIME(2,0,0)), TIME(7,0,0),
 IF(AND(D38&gt;=TIME(6,0,0), D38&lt;=TIME(8,0,0)), TIME(12,0,0),
 IF(AND(D38&gt;TIME(8,0,0), D38&lt;=TIME(13,59,0)), TIME(15,0,0),
 IF(AND(D38&gt;=TIME(14,0,0), D38&lt;=TIME(17,59,0)), TIME(21,0,0),
 IF(AND(D38&gt;=TIME(18,0,0), D38&lt;=TIME(21,59,0)), TIME(0,0,0),
 IF(AND(D38&gt;=TIME(22,0,0), D38&lt;=TIME(23,59,59)), TIME(7,0,0), ""))))))))</f>
        <v/>
      </c>
      <c r="F38" s="197" t="n"/>
      <c r="G38" s="196">
        <f>IF(AND(D38&gt;=TIME(6,0,0),D38&lt;=TIME(8,0,0)),E38,"")</f>
        <v/>
      </c>
      <c r="H38" s="64" t="n"/>
      <c r="I38" s="65">
        <f>ROUND(IF(OR(D38="",E38="",E38=0),0,IF(H38="",MOD(E38-D38,1)*24,MOD(H38-D38,1)*24)),2)</f>
        <v/>
      </c>
      <c r="J38" s="198" t="n"/>
      <c r="K38" s="306" t="n"/>
      <c r="L38" s="181" t="n"/>
      <c r="M38" s="307">
        <f>MAX(0,V38-W38)</f>
        <v/>
      </c>
      <c r="N38" s="66">
        <f>(IF(OR($C38="",$D38=""),0,
 IF(OR($A38="Holiday",$A39="Holiday"),
    IF(ISNUMBER(MATCH(TRIM($B38),{"Phagwah","Good Friday","Easter Monday","Labour Day","Christmas","Eid ul Azha","Romans-2","Globe-12","Neptune P1"},0)),0,$I38),
 IF(AND(NOT(OR($A38="Annual Leave",$A39="Annual Leave")),$A38="Off day"),$I38,
  MAX(0,$I38-$V38)
  ))))+W38</f>
        <v/>
      </c>
      <c r="O38" s="66">
        <f>IF(AND(OR($A38="Holiday",$A39="Holiday"),
        ISNUMBER(MATCH(TRIM($B38),{"Phagwah","Good Friday","Easter Monday","Labour Day","Christmas","Eid ul Azha","Romans-2","Globe-12","Neptune P1"},0))),
   $I38,0)</f>
        <v/>
      </c>
      <c r="P38" s="66">
        <f>IF(OR($O$7="Canteen",$O$7="Head Office"),0,IF($I38&lt;=0,0,IF(OR(OR(TRIM($J38)="Hebrews",TRIM($J38)="Romans",TRIM($J38)="Romans-2",TRIM($J38)="Globe",TRIM($J38)="Globe-12",TRIM($J38)="Neptune P1"),AND($I39&gt;0,OR(TRIM($J39)="Hebrews",TRIM($J39)="Romans",TRIM($J39)="Romans-2",TRIM($J39)="Globe",TRIM($J39)="Globe-12",TRIM($J39)="Neptune P1"))),1,0)))</f>
        <v/>
      </c>
      <c r="Q38" s="67" t="n"/>
      <c r="R38" s="66">
        <f>IF(OR($O$7="Canteen",$O$7="Head Office"),0,IF(
  AND(
    SUMIFS(I:I, C:C, C38) &gt;= 8,
    COUNTIFS(C$14:C38, C38)=1,
    OR(
      TEXT(D38,"hh:mm:ss")="07:00:00",
      TEXT(D38,"hh:mm:ss")="15:00:00",
      TEXT(D38,"hh:mm:ss")="23:00:00",
      TEXT(D39,"hh:mm:ss")="07:00:00",
      TEXT(D39,"hh:mm:ss")="15:00:00",
      TEXT(D39,"hh:mm:ss")="23:00:00"
    )
  ),
  1,
  0
))</f>
        <v/>
      </c>
      <c r="S38" s="66">
        <f>IF(OR($A38="Annual Leave",$A39="Annual Leave"),IF($A38="Annual Leave",8,0),0)</f>
        <v/>
      </c>
      <c r="T38" s="68" t="n"/>
      <c r="U38" s="144">
        <f>MAX(0,40-Y38)</f>
        <v/>
      </c>
      <c r="V38" s="351">
        <f>IF(OR($C38="",$D38=""),0,
 IF(OR($A38="Holiday",$A39="Holiday"),0,
 IF(AND(NOT(OR($A38="Annual Leave",$A39="Annual Leave")),$A38="Off day"),0,
  IF($I38+$I39&gt;=8,IF($I38&gt;=8,8,$I38),$I38)
  )))</f>
        <v/>
      </c>
      <c r="W38" s="351">
        <f>MAX(0,V38-U38)</f>
        <v/>
      </c>
      <c r="X38" s="351">
        <f>IF(C38="","",C38-WEEKDAY(C38,1)+1)</f>
        <v/>
      </c>
      <c r="Y38" s="351">
        <f>SUMPRODUCT(($X$14:$X37=X38)*(($V$14:$V37)+($O$14:$O37)))+IF(X38=X14,$L$11,0)</f>
        <v/>
      </c>
      <c r="Z38" s="351" t="n"/>
      <c r="AA38" s="351" t="n"/>
      <c r="AB38" s="351" t="n"/>
      <c r="AC38" s="351" t="n"/>
      <c r="AD38" s="351" t="n"/>
      <c r="AE38" s="351" t="n"/>
      <c r="AF38" s="351" t="n"/>
    </row>
    <row r="39" ht="24" customHeight="1" s="348" thickBot="1">
      <c r="A39" s="194" t="inlineStr">
        <is>
          <t>On Day</t>
        </is>
      </c>
      <c r="B39" s="199" t="n"/>
      <c r="C39" s="104">
        <f>C38</f>
        <v/>
      </c>
      <c r="D39" s="69" t="n"/>
      <c r="E39" s="200">
        <f>IF(D39="", "",
 IF(D39=TIME(0,0,0), 0,
 IF(AND(D39&gt;=TIME(0,0,1), D39&lt;=TIME(2,0,0)), TIME(7,0,0),
 IF(AND(D39&gt;=TIME(6,0,0), D39&lt;=TIME(8,0,0)), TIME(12,0,0),
 IF(AND(D39&gt;TIME(8,0,0), D39&lt;=TIME(13,59,0)), TIME(15,0,0),
 IF(AND(D39&gt;=TIME(14,0,0), D39&lt;=TIME(17,59,0)), TIME(21,0,0),
 IF(AND(D39&gt;=TIME(18,0,0), D39&lt;=TIME(21,59,0)), TIME(0,0,0),
 IF(AND(D39&gt;=TIME(22,0,0), D39&lt;=TIME(23,59,59)), TIME(7,0,0), ""))))))))</f>
        <v/>
      </c>
      <c r="F39" s="201" t="n"/>
      <c r="G39" s="200">
        <f>IF(AND(D39&gt;=TIME(6,0,0),D39&lt;=TIME(8,0,0)),E39,"")</f>
        <v/>
      </c>
      <c r="H39" s="69" t="n"/>
      <c r="I39" s="70">
        <f>ROUND(IF(OR(D39="",E39="",E39=0),0,IF(H39="",MOD(E39-D39,1)*24,MOD(H39-D39,1)*24)),2)</f>
        <v/>
      </c>
      <c r="J39" s="198" t="n"/>
      <c r="K39" s="306" t="n"/>
      <c r="L39" s="183" t="n"/>
      <c r="M39" s="307">
        <f>MAX(0,V39-W39)</f>
        <v/>
      </c>
      <c r="N39" s="71">
        <f>(IF(OR($C39="",$D39=""),0,
 IF(OR($A38="Holiday",$A39="Holiday"),
    IF(ISNUMBER(MATCH(TRIM($B39),{"Phagwah","Good Friday","Easter Monday","Labour Day","Christmas","Eid ul Azha","Romans-2","Globe-12","Neptune P1"},0)),0,$I39),
 IF(AND(NOT(OR($A38="Annual Leave",$A39="Annual Leave")),$A39="Off day"),$I39,
  MAX(0,$I39-$V39)
  ))))+W39</f>
        <v/>
      </c>
      <c r="O39" s="71">
        <f>IF(AND(OR($A38="Holiday",$A39="Holiday"),
        ISNUMBER(MATCH(TRIM($B39),{"Phagwah","Good Friday","Easter Monday","Labour Day","Christmas","Eid ul Azha","Romans-2","Globe-12","Neptune P1"},0))),
   $I39,0)</f>
        <v/>
      </c>
      <c r="P39" s="71">
        <f>IF(OR($O$7="Canteen",$O$7="Head Office"),0,IF($I39&lt;=0,0,IF(AND($I38&lt;=0,OR(TRIM($J39)="Hebrews",TRIM($J39)="Romans",TRIM($J39)="Romans-2",TRIM($J39)="Globe",TRIM($J39)="Globe-12",TRIM($J39)="Neptune P1")),1,0)))</f>
        <v/>
      </c>
      <c r="Q39" s="72" t="n"/>
      <c r="R39" s="71">
        <f>IF(OR($O$7="Canteen",$O$7="Head Office"),0,IF(
  AND(
    SUMIFS(I:I, C:C, C39) &gt;= 8,
    COUNTIFS(C$14:C39, C39)=1,
    OR(
      TEXT(D39,"hh:mm:ss")="07:00:00",
      TEXT(D39,"hh:mm:ss")="15:00:00",
      TEXT(D39,"hh:mm:ss")="23:00:00",
      TEXT(D40,"hh:mm:ss")="07:00:00",
      TEXT(D40,"hh:mm:ss")="15:00:00",
      TEXT(D40,"hh:mm:ss")="23:00:00"
    )
  ),
  1,
  0
))</f>
        <v/>
      </c>
      <c r="S39" s="71">
        <f>IF(OR($A38="Annual Leave",$A39="Annual Leave"),IF(AND($A38&lt;&gt;"Annual Leave",$A39="Annual Leave"),8,0),0)</f>
        <v/>
      </c>
      <c r="T39" s="73" t="n"/>
      <c r="U39" s="144">
        <f>MAX(0,40-Y39)</f>
        <v/>
      </c>
      <c r="V39" s="351">
        <f>IF(OR($C39="",$D39=""),0,
 IF(OR($A38="Holiday",$A39="Holiday"),0,
 IF(AND(NOT(OR($A38="Annual Leave",$A39="Annual Leave")),$A39="Off day"),0,
  IF($I38+$I39&gt;=8,IF($I38&gt;=8,0,8-$I38),$I39)
  )))</f>
        <v/>
      </c>
      <c r="W39" s="351">
        <f>MAX(0,V39-U39)</f>
        <v/>
      </c>
      <c r="X39" s="351">
        <f>IF(C39="","",C39-WEEKDAY(C39,1)+1)</f>
        <v/>
      </c>
      <c r="Y39" s="351">
        <f>SUMPRODUCT(($X$14:$X38=X39)*(($V$14:$V38)+($O$14:$O38)))+IF(X39=X14,$L$11,0)</f>
        <v/>
      </c>
      <c r="Z39" s="351" t="n"/>
      <c r="AA39" s="351" t="n"/>
      <c r="AB39" s="351" t="n"/>
      <c r="AC39" s="351" t="n"/>
      <c r="AD39" s="351" t="n"/>
      <c r="AE39" s="351" t="n"/>
      <c r="AF39" s="351" t="n"/>
    </row>
    <row r="40" ht="24" customHeight="1" s="348" thickBot="1">
      <c r="A40" s="202" t="inlineStr">
        <is>
          <t>On Day</t>
        </is>
      </c>
      <c r="B40" s="203" t="n"/>
      <c r="C40" s="105">
        <f>C38+1</f>
        <v/>
      </c>
      <c r="D40" s="74" t="n"/>
      <c r="E40" s="204">
        <f>IF(D40="", "",
 IF(D40=TIME(0,0,0), 0,
 IF(AND(D40&gt;=TIME(0,0,1), D40&lt;=TIME(2,0,0)), TIME(7,0,0),
 IF(AND(D40&gt;=TIME(6,0,0), D40&lt;=TIME(8,0,0)), TIME(12,0,0),
 IF(AND(D40&gt;TIME(8,0,0), D40&lt;=TIME(13,59,0)), TIME(15,0,0),
 IF(AND(D40&gt;=TIME(14,0,0), D40&lt;=TIME(17,59,0)), TIME(21,0,0),
 IF(AND(D40&gt;=TIME(18,0,0), D40&lt;=TIME(21,59,0)), TIME(0,0,0),
 IF(AND(D40&gt;=TIME(22,0,0), D40&lt;=TIME(23,59,59)), TIME(7,0,0), ""))))))))</f>
        <v/>
      </c>
      <c r="F40" s="205" t="n"/>
      <c r="G40" s="204">
        <f>IF(AND(D40&gt;=TIME(6,0,0),D40&lt;=TIME(8,0,0)),E40,"")</f>
        <v/>
      </c>
      <c r="H40" s="74" t="n"/>
      <c r="I40" s="106">
        <f>ROUND(IF(OR(D40="",E40="",E40=0),0,IF(H40="",MOD(E40-D40,1)*24,MOD(H40-D40,1)*24)),2)</f>
        <v/>
      </c>
      <c r="J40" s="206" t="n"/>
      <c r="K40" s="308" t="n"/>
      <c r="L40" s="189" t="n"/>
      <c r="M40" s="309">
        <f>MAX(0,V40-W40)</f>
        <v/>
      </c>
      <c r="N40" s="75">
        <f>(IF(OR($C40="",$D40=""),0,
 IF(OR($A40="Holiday",$A41="Holiday"),
    IF(ISNUMBER(MATCH(TRIM($B40),{"Phagwah","Good Friday","Easter Monday","Labour Day","Christmas","Eid ul Azha","Romans-2","Globe-12","Neptune P1"},0)),0,$I40),
 IF(AND(NOT(OR($A40="Annual Leave",$A41="Annual Leave")),$A40="Off day"),$I40,
  MAX(0,$I40-$V40)
  ))))+W40</f>
        <v/>
      </c>
      <c r="O40" s="75">
        <f>IF(AND(OR($A40="Holiday",$A41="Holiday"),
        ISNUMBER(MATCH(TRIM($B40),{"Phagwah","Good Friday","Easter Monday","Labour Day","Christmas","Eid ul Azha","Romans-2","Globe-12","Neptune P1"},0))),
   $I40,0)</f>
        <v/>
      </c>
      <c r="P40" s="75">
        <f>IF(OR($O$7="Canteen",$O$7="Head Office"),0,IF($I40&lt;=0,0,IF(OR(OR(TRIM($J40)="Hebrews",TRIM($J40)="Romans",TRIM($J40)="Romans-2",TRIM($J40)="Globe",TRIM($J40)="Globe-12",TRIM($J40)="Neptune P1"),AND($I41&gt;0,OR(TRIM($J41)="Hebrews",TRIM($J41)="Romans",TRIM($J41)="Romans-2",TRIM($J41)="Globe",TRIM($J41)="Globe-12",TRIM($J41)="Neptune P1"))),1,0)))</f>
        <v/>
      </c>
      <c r="Q40" s="76" t="n"/>
      <c r="R40" s="75">
        <f>IF(OR($O$7="Canteen",$O$7="Head Office"),0,IF(
  AND(
    SUMIFS(I:I, C:C, C40) &gt;= 8,
    COUNTIFS(C$14:C40, C40)=1,
    OR(
      TEXT(D40,"hh:mm:ss")="07:00:00",
      TEXT(D40,"hh:mm:ss")="15:00:00",
      TEXT(D40,"hh:mm:ss")="23:00:00",
      TEXT(D41,"hh:mm:ss")="07:00:00",
      TEXT(D41,"hh:mm:ss")="15:00:00",
      TEXT(D41,"hh:mm:ss")="23:00:00"
    )
  ),
  1,
  0
))</f>
        <v/>
      </c>
      <c r="S40" s="75">
        <f>IF(OR($A40="Annual Leave",$A41="Annual Leave"),IF($A40="Annual Leave",8,0),0)</f>
        <v/>
      </c>
      <c r="T40" s="107" t="n"/>
      <c r="U40" s="144">
        <f>MAX(0,40-Y40)</f>
        <v/>
      </c>
      <c r="V40" s="351">
        <f>IF(OR($C40="",$D40=""),0,
 IF(OR($A40="Holiday",$A41="Holiday"),0,
 IF(AND(NOT(OR($A40="Annual Leave",$A41="Annual Leave")),$A40="Off day"),0,
  IF($I40+$I41&gt;=8,IF($I40&gt;=8,8,$I40),$I40)
  )))</f>
        <v/>
      </c>
      <c r="W40" s="351">
        <f>MAX(0,V40-U40)</f>
        <v/>
      </c>
      <c r="X40" s="351">
        <f>IF(C40="","",C40-WEEKDAY(C40,1)+1)</f>
        <v/>
      </c>
      <c r="Y40" s="351">
        <f>SUMPRODUCT(($X$14:$X39=X40)*(($V$14:$V39)+($O$14:$O39)))+IF(X40=X14,$L$11,0)</f>
        <v/>
      </c>
      <c r="Z40" s="351" t="n"/>
      <c r="AA40" s="351" t="n"/>
      <c r="AB40" s="351" t="n"/>
      <c r="AC40" s="351" t="n"/>
      <c r="AD40" s="351" t="n"/>
      <c r="AE40" s="351" t="n"/>
      <c r="AF40" s="351" t="n"/>
    </row>
    <row r="41" ht="24" customHeight="1" s="348" thickBot="1">
      <c r="A41" s="202" t="inlineStr">
        <is>
          <t>On Day</t>
        </is>
      </c>
      <c r="B41" s="310" t="n"/>
      <c r="C41" s="105">
        <f>C40</f>
        <v/>
      </c>
      <c r="D41" s="311" t="n"/>
      <c r="E41" s="312">
        <f>IF(D41="", "",
 IF(D41=TIME(0,0,0), 0,
 IF(AND(D41&gt;=TIME(0,0,1), D41&lt;=TIME(2,0,0)), TIME(7,0,0),
 IF(AND(D41&gt;=TIME(6,0,0), D41&lt;=TIME(8,0,0)), TIME(12,0,0),
 IF(AND(D41&gt;TIME(8,0,0), D41&lt;=TIME(13,59,0)), TIME(15,0,0),
 IF(AND(D41&gt;=TIME(14,0,0), D41&lt;=TIME(17,59,0)), TIME(21,0,0),
 IF(AND(D41&gt;=TIME(18,0,0), D41&lt;=TIME(21,59,0)), TIME(0,0,0),
 IF(AND(D41&gt;=TIME(22,0,0), D41&lt;=TIME(23,59,59)), TIME(7,0,0), ""))))))))</f>
        <v/>
      </c>
      <c r="F41" s="205" t="n"/>
      <c r="G41" s="312">
        <f>IF(AND(D41&gt;=TIME(6,0,0),D41&lt;=TIME(8,0,0)),E41,"")</f>
        <v/>
      </c>
      <c r="H41" s="311" t="n"/>
      <c r="I41" s="106">
        <f>ROUND(IF(OR(D41="",E41="",E41=0),0,IF(H41="",MOD(E41-D41,1)*24,MOD(H41-D41,1)*24)),2)</f>
        <v/>
      </c>
      <c r="J41" s="207" t="n"/>
      <c r="K41" s="308" t="n"/>
      <c r="L41" s="189" t="n"/>
      <c r="M41" s="309">
        <f>MAX(0,V41-W41)</f>
        <v/>
      </c>
      <c r="N41" s="313">
        <f>(IF(OR($C41="",$D41=""),0,
 IF(OR($A40="Holiday",$A41="Holiday"),
    IF(ISNUMBER(MATCH(TRIM($B41),{"Phagwah","Good Friday","Easter Monday","Labour Day","Christmas","Eid ul Azha","Romans-2","Globe-12","Neptune P1"},0)),0,$I41),
 IF(AND(NOT(OR($A40="Annual Leave",$A41="Annual Leave")),$A41="Off day"),$I41,
  MAX(0,$I41-$V41)
  ))))+W41</f>
        <v/>
      </c>
      <c r="O41" s="313">
        <f>IF(AND(OR($A40="Holiday",$A41="Holiday"),
        ISNUMBER(MATCH(TRIM($B41),{"Phagwah","Good Friday","Easter Monday","Labour Day","Christmas","Eid ul Azha","Romans-2","Globe-12","Neptune P1"},0))),
   $I41,0)</f>
        <v/>
      </c>
      <c r="P41" s="313">
        <f>IF(OR($O$7="Canteen",$O$7="Head Office"),0,IF($I41&lt;=0,0,IF(AND($I40&lt;=0,OR(TRIM($J41)="Hebrews",TRIM($J41)="Romans",TRIM($J41)="Romans-2",TRIM($J41)="Globe",TRIM($J41)="Globe-12",TRIM($J41)="Neptune P1")),1,0)))</f>
        <v/>
      </c>
      <c r="Q41" s="314" t="n"/>
      <c r="R41" s="313">
        <f>IF(OR($O$7="Canteen",$O$7="Head Office"),0,IF(
  AND(
    SUMIFS(I:I, C:C, C41) &gt;= 8,
    COUNTIFS(C$14:C41, C41)=1,
    OR(
      TEXT(D41,"hh:mm:ss")="07:00:00",
      TEXT(D41,"hh:mm:ss")="15:00:00",
      TEXT(D41,"hh:mm:ss")="23:00:00",
      TEXT(D42,"hh:mm:ss")="07:00:00",
      TEXT(D42,"hh:mm:ss")="15:00:00",
      TEXT(D42,"hh:mm:ss")="23:00:00"
    )
  ),
  1,
  0
))</f>
        <v/>
      </c>
      <c r="S41" s="313">
        <f>IF(OR($A40="Annual Leave",$A41="Annual Leave"),IF(AND($A40&lt;&gt;"Annual Leave",$A41="Annual Leave"),8,0),0)</f>
        <v/>
      </c>
      <c r="T41" s="315" t="n"/>
      <c r="U41" s="144">
        <f>MAX(0,40-Y41)</f>
        <v/>
      </c>
      <c r="V41" s="351">
        <f>IF(OR($C41="",$D41=""),0,
 IF(OR($A40="Holiday",$A41="Holiday"),0,
 IF(AND(NOT(OR($A40="Annual Leave",$A41="Annual Leave")),$A41="Off day"),0,
  IF($I40+$I41&gt;=8,IF($I40&gt;=8,0,8-$I40),$I41)
  )))</f>
        <v/>
      </c>
      <c r="W41" s="351">
        <f>MAX(0,V41-U41)</f>
        <v/>
      </c>
      <c r="X41" s="351">
        <f>IF(C41="","",C41-WEEKDAY(C41,1)+1)</f>
        <v/>
      </c>
      <c r="Y41" s="351">
        <f>SUMPRODUCT(($X$14:$X40=X41)*(($V$14:$V40)+($O$14:$O40)))+IF(X41=X14,$L$11,0)</f>
        <v/>
      </c>
      <c r="Z41" s="351" t="n"/>
      <c r="AA41" s="351" t="n"/>
      <c r="AB41" s="351" t="n"/>
      <c r="AC41" s="351" t="n"/>
      <c r="AD41" s="351" t="n"/>
      <c r="AE41" s="351" t="n"/>
      <c r="AF41" s="351" t="n"/>
    </row>
    <row r="42" ht="24" customHeight="1" s="348" thickBot="1">
      <c r="A42" s="208" t="inlineStr">
        <is>
          <t>On Day</t>
        </is>
      </c>
      <c r="B42" s="209" t="n"/>
      <c r="C42" s="108">
        <f>C40+1</f>
        <v/>
      </c>
      <c r="D42" s="77" t="n"/>
      <c r="E42" s="210">
        <f>IF(D42="", "",
 IF(D42=TIME(0,0,0), 0,
 IF(AND(D42&gt;=TIME(0,0,1), D42&lt;=TIME(2,0,0)), TIME(7,0,0),
 IF(AND(D42&gt;=TIME(6,0,0), D42&lt;=TIME(8,0,0)), TIME(12,0,0),
 IF(AND(D42&gt;TIME(8,0,0), D42&lt;=TIME(13,59,0)), TIME(15,0,0),
 IF(AND(D42&gt;=TIME(14,0,0), D42&lt;=TIME(17,59,0)), TIME(21,0,0),
 IF(AND(D42&gt;=TIME(18,0,0), D42&lt;=TIME(21,59,0)), TIME(0,0,0),
 IF(AND(D42&gt;=TIME(22,0,0), D42&lt;=TIME(23,59,59)), TIME(7,0,0), ""))))))))</f>
        <v/>
      </c>
      <c r="F42" s="211" t="n"/>
      <c r="G42" s="210">
        <f>IF(AND(D42&gt;=TIME(6,0,0),D42&lt;=TIME(8,0,0)),E42,"")</f>
        <v/>
      </c>
      <c r="H42" s="77" t="n"/>
      <c r="I42" s="16">
        <f>ROUND(IF(OR(D42="",E42="",E42=0),0,IF(H42="",MOD(E42-D42,1)*24,MOD(H42-D42,1)*24)),2)</f>
        <v/>
      </c>
      <c r="J42" s="212" t="n"/>
      <c r="K42" s="316" t="n"/>
      <c r="L42" s="181" t="n"/>
      <c r="M42" s="317">
        <f>MAX(0,V42-W42)</f>
        <v/>
      </c>
      <c r="N42" s="17">
        <f>(IF(OR($C42="",$D42=""),0,
 IF(OR($A42="Holiday",$A43="Holiday"),
    IF(ISNUMBER(MATCH(TRIM($B42),{"Phagwah","Good Friday","Easter Monday","Labour Day","Christmas","Eid ul Azha","Romans-2","Globe-12","Neptune P1"},0)),0,$I42),
 IF(AND(NOT(OR($A42="Annual Leave",$A43="Annual Leave")),$A42="Off day"),$I42,
  MAX(0,$I42-$V42)
  ))))+W42</f>
        <v/>
      </c>
      <c r="O42" s="213">
        <f>IF(AND(OR($A42="Holiday",$A43="Holiday"),
        ISNUMBER(MATCH(TRIM($B42),{"Phagwah","Good Friday","Easter Monday","Labour Day","Christmas","Eid ul Azha","Romans-2","Globe-12","Neptune P1"},0))),
   $I42,0)</f>
        <v/>
      </c>
      <c r="P42" s="17">
        <f>IF(OR($O$7="Canteen",$O$7="Head Office"),0,IF($I42&lt;=0,0,IF(OR(OR(TRIM($J42)="Hebrews",TRIM($J42)="Romans",TRIM($J42)="Romans-2",TRIM($J42)="Globe",TRIM($J42)="Globe-12",TRIM($J42)="Neptune P1"),AND($I43&gt;0,OR(TRIM($J43)="Hebrews",TRIM($J43)="Romans",TRIM($J43)="Romans-2",TRIM($J43)="Globe",TRIM($J43)="Globe-12",TRIM($J43)="Neptune P1"))),1,0)))</f>
        <v/>
      </c>
      <c r="Q42" s="78" t="n"/>
      <c r="R42" s="213">
        <f>IF(OR($O$7="Canteen",$O$7="Head Office"),0,IF(
  AND(
    SUMIFS(I:I, C:C, C42) &gt;= 8,
    COUNTIFS(C$14:C42, C42)=1,
    OR(
      TEXT(D42,"hh:mm:ss")="07:00:00",
      TEXT(D42,"hh:mm:ss")="15:00:00",
      TEXT(D42,"hh:mm:ss")="23:00:00",
      TEXT(D43,"hh:mm:ss")="07:00:00",
      TEXT(D43,"hh:mm:ss")="15:00:00",
      TEXT(D43,"hh:mm:ss")="23:00:00"
    )
  ),
  1,
  0
))</f>
        <v/>
      </c>
      <c r="S42" s="213">
        <f>IF(OR($A42="Annual Leave",$A43="Annual Leave"),IF($A42="Annual Leave",8,0),0)</f>
        <v/>
      </c>
      <c r="T42" s="79" t="n"/>
      <c r="U42" s="144">
        <f>MAX(0,40-Y42)</f>
        <v/>
      </c>
      <c r="V42" s="351">
        <f>IF(OR($C42="",$D42=""),0,
 IF(OR($A42="Holiday",$A43="Holiday"),0,
 IF(AND(NOT(OR($A42="Annual Leave",$A43="Annual Leave")),$A42="Off day"),0,
  IF($I42+$I43&gt;=8,IF($I42&gt;=8,8,$I42),$I42)
  )))</f>
        <v/>
      </c>
      <c r="W42" s="351">
        <f>MAX(0,V42-U42)</f>
        <v/>
      </c>
      <c r="X42" s="351">
        <f>IF(C42="","",C42-WEEKDAY(C42,1)+1)</f>
        <v/>
      </c>
      <c r="Y42" s="351">
        <f>SUMPRODUCT(($X$14:$X41=X42)*(($V$14:$V41)+($O$14:$O41)))+IF(X42=X14,$L$11,0)</f>
        <v/>
      </c>
      <c r="Z42" s="351" t="n"/>
      <c r="AA42" s="351" t="n"/>
      <c r="AB42" s="351" t="n"/>
      <c r="AC42" s="351" t="n"/>
      <c r="AD42" s="351" t="n"/>
      <c r="AE42" s="351" t="n"/>
      <c r="AF42" s="351" t="n"/>
    </row>
    <row r="43" ht="24" customHeight="1" s="348" thickBot="1">
      <c r="A43" s="208" t="inlineStr">
        <is>
          <t>On Day</t>
        </is>
      </c>
      <c r="B43" s="214" t="n"/>
      <c r="C43" s="109">
        <f>C42</f>
        <v/>
      </c>
      <c r="D43" s="18" t="n"/>
      <c r="E43" s="215">
        <f>IF(D43="", "",
 IF(D43=TIME(0,0,0), 0,
 IF(AND(D43&gt;=TIME(0,0,1), D43&lt;=TIME(2,0,0)), TIME(7,0,0),
 IF(AND(D43&gt;=TIME(6,0,0), D43&lt;=TIME(8,0,0)), TIME(12,0,0),
 IF(AND(D43&gt;TIME(8,0,0), D43&lt;=TIME(13,59,0)), TIME(15,0,0),
 IF(AND(D43&gt;=TIME(14,0,0), D43&lt;=TIME(17,59,0)), TIME(21,0,0),
 IF(AND(D43&gt;=TIME(18,0,0), D43&lt;=TIME(21,59,0)), TIME(0,0,0),
 IF(AND(D43&gt;=TIME(22,0,0), D43&lt;=TIME(23,59,59)), TIME(7,0,0), ""))))))))</f>
        <v/>
      </c>
      <c r="F43" s="216" t="n"/>
      <c r="G43" s="215">
        <f>IF(AND(D43&gt;=TIME(6,0,0),D43&lt;=TIME(8,0,0)),E43,"")</f>
        <v/>
      </c>
      <c r="H43" s="18" t="n"/>
      <c r="I43" s="19">
        <f>ROUND(IF(OR(D43="",E43="",E43=0),0,IF(H43="",MOD(E43-D43,1)*24,MOD(H43-D43,1)*24)),2)</f>
        <v/>
      </c>
      <c r="J43" s="212" t="n"/>
      <c r="K43" s="316" t="n"/>
      <c r="L43" s="183" t="n"/>
      <c r="M43" s="317">
        <f>MAX(0,V43-W43)</f>
        <v/>
      </c>
      <c r="N43" s="20">
        <f>(IF(OR($C43="",$D43=""),0,
 IF(OR($A42="Holiday",$A43="Holiday"),
    IF(ISNUMBER(MATCH(TRIM($B43),{"Phagwah","Good Friday","Easter Monday","Labour Day","Christmas","Eid ul Azha","Romans-2","Globe-12","Neptune P1"},0)),0,$I43),
 IF(AND(NOT(OR($A42="Annual Leave",$A43="Annual Leave")),$A43="Off day"),$I43,
  MAX(0,$I43-$V43)
  ))))+W43</f>
        <v/>
      </c>
      <c r="O43" s="20">
        <f>IF(AND(OR($A42="Holiday",$A43="Holiday"),
        ISNUMBER(MATCH(TRIM($B43),{"Phagwah","Good Friday","Easter Monday","Labour Day","Christmas","Eid ul Azha","Romans-2","Globe-12","Neptune P1"},0))),
   $I43,0)</f>
        <v/>
      </c>
      <c r="P43" s="20">
        <f>IF(OR($O$7="Canteen",$O$7="Head Office"),0,IF($I43&lt;=0,0,IF(AND($I42&lt;=0,OR(TRIM($J43)="Hebrews",TRIM($J43)="Romans",TRIM($J43)="Romans-2",TRIM($J43)="Globe",TRIM($J43)="Globe-12",TRIM($J43)="Neptune P1")),1,0)))</f>
        <v/>
      </c>
      <c r="Q43" s="21" t="n"/>
      <c r="R43" s="20">
        <f>IF(OR($O$7="Canteen",$O$7="Head Office"),0,IF(
  AND(
    SUMIFS(I:I, C:C, C43) &gt;= 8,
    COUNTIFS(C$14:C43, C43)=1,
    OR(
      TEXT(D43,"hh:mm:ss")="07:00:00",
      TEXT(D43,"hh:mm:ss")="15:00:00",
      TEXT(D43,"hh:mm:ss")="23:00:00",
      TEXT(D49,"hh:mm:ss")="07:00:00",
      TEXT(D49,"hh:mm:ss")="15:00:00",
      TEXT(D49,"hh:mm:ss")="23:00:00"
    )
  ),
  1,
  0
))</f>
        <v/>
      </c>
      <c r="S43" s="20">
        <f>IF(OR($A42="Annual Leave",$A43="Annual Leave"),IF(AND($A42&lt;&gt;"Annual Leave",$A43="Annual Leave"),8,0),0)</f>
        <v/>
      </c>
      <c r="T43" s="22" t="n"/>
      <c r="U43" s="144">
        <f>MAX(0,40-Y43)</f>
        <v/>
      </c>
      <c r="V43" s="351">
        <f>IF(OR($C43="",$D43=""),0,
 IF(OR($A42="Holiday",$A43="Holiday"),0,
 IF(AND(NOT(OR($A42="Annual Leave",$A43="Annual Leave")),$A43="Off day"),0,
  IF($I42+$I43&gt;=8,IF($I42&gt;=8,0,8-$I42),$I43)
  )))</f>
        <v/>
      </c>
      <c r="W43" s="351">
        <f>MAX(0,V43-U43)</f>
        <v/>
      </c>
      <c r="X43" s="351">
        <f>IF(C43="","",C43-WEEKDAY(C43,1)+1)</f>
        <v/>
      </c>
      <c r="Y43" s="351">
        <f>SUMPRODUCT(($X$14:$X42=X43)*(($V$14:$V42)+($O$14:$O42)))+IF(X43=X14,$L$11,0)</f>
        <v/>
      </c>
      <c r="Z43" s="351" t="n"/>
      <c r="AA43" s="351" t="n"/>
      <c r="AB43" s="351" t="n"/>
      <c r="AC43" s="351" t="n"/>
      <c r="AD43" s="351" t="n"/>
      <c r="AE43" s="351" t="n"/>
      <c r="AF43" s="351" t="n"/>
    </row>
    <row r="44" ht="24" customHeight="1" s="348" thickBot="1">
      <c r="A44" s="176" t="n"/>
      <c r="B44" s="176" t="n"/>
      <c r="C44" s="217" t="n"/>
      <c r="D44" s="110" t="n"/>
      <c r="E44" s="110" t="n"/>
      <c r="F44" s="218" t="n"/>
      <c r="G44" s="110" t="n"/>
      <c r="H44" s="110" t="n"/>
      <c r="I44" s="219" t="n"/>
      <c r="J44" s="219" t="n"/>
      <c r="K44" s="219" t="n"/>
      <c r="L44" s="219" t="n"/>
      <c r="M44" s="111">
        <f>MAX(0,V44-W44)</f>
        <v/>
      </c>
      <c r="N44" s="112">
        <f>(IF(OR($C44="",$D44=""),0,
 IF(OR($A44="Holiday",$A45="Holiday"),
    IF(ISNUMBER(MATCH(TRIM($B44),{"Phagwah","Good Friday","Easter Monday","Labour Day","Christmas","Eid ul Azha","Romans-2","Globe-12","Neptune P1"},0)),0,$I44),
 IF(AND(NOT(OR($A44="Annual Leave",$A45="Annual Leave")),$A44="Off day"),$I44,
  MAX(0,$I44-$V44)
  ))))+W44</f>
        <v/>
      </c>
      <c r="O44" s="112">
        <f>IF(AND(OR($A44="Holiday",$A45="Holiday"),
        ISNUMBER(MATCH(TRIM($B44),{"Phagwah","Good Friday","Easter Monday","Labour Day","Christmas","Eid ul Azha","Romans-2","Globe-12","Neptune P1"},0))),
   $I44,0)</f>
        <v/>
      </c>
      <c r="P44" s="112">
        <f>IF(OR($O$7="Canteen",$O$7="Head Office"),0,IF($I44&lt;=0,0,IF(OR(OR(TRIM($J44)="Hebrews",TRIM($J44)="Romans",TRIM($J44)="Romans-2",TRIM($J44)="Globe",TRIM($J44)="Globe-12",TRIM($J44)="Neptune P1"),AND($I45&gt;0,OR(TRIM($J45)="Hebrews",TRIM($J45)="Romans",TRIM($J45)="Romans-2",TRIM($J45)="Globe",TRIM($J45)="Globe-12",TRIM($J45)="Neptune P1"))),1,0)))</f>
        <v/>
      </c>
      <c r="Q44" s="113" t="n"/>
      <c r="R44" s="113" t="n"/>
      <c r="S44" s="112">
        <f>IF(OR($A44="Annual Leave",$A45="Annual Leave"),IF($A44="Annual Leave",8,0),0)</f>
        <v/>
      </c>
      <c r="T44" s="114" t="n"/>
      <c r="U44" s="144">
        <f>MAX(0,40-Y44)</f>
        <v/>
      </c>
      <c r="V44" s="351">
        <f>IF(OR($C44="",$D44=""),0,
 IF(OR($A44="Holiday",$A45="Holiday"),0,
 IF(AND(NOT(OR($A44="Annual Leave",$A45="Annual Leave")),$A44="Off day"),0,
  IF($I44+$I45&gt;=8,IF($I44&gt;=8,8,$I44),$I44)
  )))</f>
        <v/>
      </c>
      <c r="W44" s="351">
        <f>MAX(0,V44-U44)</f>
        <v/>
      </c>
      <c r="X44" s="351">
        <f>IF(C44="","",C44-WEEKDAY(C44,1)+1)</f>
        <v/>
      </c>
      <c r="Y44" s="351">
        <f>SUMPRODUCT(($X$14:$X43=X44)*(($V$14:$V43)+($O$14:$O43)))+IF(X44=X14,$L$11,0)</f>
        <v/>
      </c>
      <c r="Z44" s="351" t="n"/>
      <c r="AA44" s="351" t="n"/>
      <c r="AB44" s="351" t="n"/>
      <c r="AC44" s="351" t="n"/>
      <c r="AD44" s="351" t="n"/>
      <c r="AE44" s="351" t="n"/>
      <c r="AF44" s="351" t="n"/>
    </row>
    <row r="45" ht="24" customHeight="1" s="348" thickBot="1">
      <c r="A45" s="154" t="inlineStr">
        <is>
          <t>On Day</t>
        </is>
      </c>
      <c r="B45" s="318" t="n"/>
      <c r="C45" s="115">
        <f>C42+1</f>
        <v/>
      </c>
      <c r="D45" s="319" t="n"/>
      <c r="E45" s="320">
        <f>IF(D45="", "",
 IF(D45=TIME(0,0,0), 0,
 IF(AND(D45&gt;=TIME(0,0,1), D45&lt;=TIME(2,0,0)), TIME(7,0,0),
 IF(AND(D45&gt;=TIME(6,0,0), D45&lt;=TIME(8,0,0)), TIME(12,0,0),
 IF(AND(D45&gt;TIME(8,0,0), D45&lt;=TIME(13,59,0)), TIME(15,0,0),
 IF(AND(D45&gt;=TIME(14,0,0), D45&lt;=TIME(17,59,0)), TIME(21,0,0),
 IF(AND(D45&gt;=TIME(18,0,0), D45&lt;=TIME(21,59,0)), TIME(0,0,0),
 IF(AND(D45&gt;=TIME(22,0,0), D45&lt;=TIME(23,59,59)), TIME(7,0,0), ""))))))))</f>
        <v/>
      </c>
      <c r="F45" s="321" t="n"/>
      <c r="G45" s="320">
        <f>IF(AND(D45&gt;=TIME(6,0,0),D45&lt;=TIME(8,0,0)),E45,"")</f>
        <v/>
      </c>
      <c r="H45" s="319" t="n"/>
      <c r="I45" s="30">
        <f>ROUND(IF(OR(D45="",E45="",E45=0),0,IF(H45="",MOD(E45-D45,1)*24,MOD(H45-D45,1)*24)),2)</f>
        <v/>
      </c>
      <c r="J45" s="220" t="n"/>
      <c r="K45" s="274" t="n"/>
      <c r="L45" s="181" t="n"/>
      <c r="M45" s="275">
        <f>MAX(0,V45-W45)</f>
        <v/>
      </c>
      <c r="N45" s="322">
        <f>(IF(OR($C45="",$D45=""),0,
 IF(OR($A44="Holiday",$A45="Holiday"),
    IF(ISNUMBER(MATCH(TRIM($B45),{"Phagwah","Good Friday","Easter Monday","Labour Day","Christmas","Eid ul Azha","Romans-2","Globe-12","Neptune P1"},0)),0,$I45),
 IF(AND(NOT(OR($A44="Annual Leave",$A45="Annual Leave")),$A45="Off day"),$I45,
  MAX(0,$I45-$V45)
  ))))+W45</f>
        <v/>
      </c>
      <c r="O45" s="322">
        <f>IF(AND(OR($A44="Holiday",$A45="Holiday"),
        ISNUMBER(MATCH(TRIM($B45),{"Phagwah","Good Friday","Easter Monday","Labour Day","Christmas","Eid ul Azha","Romans-2","Globe-12","Neptune P1"},0))),
   $I45,0)</f>
        <v/>
      </c>
      <c r="P45" s="322">
        <f>IF(OR($O$7="Canteen",$O$7="Head Office"),0,IF($I45&lt;=0,0,IF(AND($I44&lt;=0,OR(TRIM($J45)="Hebrews",TRIM($J45)="Romans",TRIM($J45)="Romans-2",TRIM($J45)="Globe",TRIM($J45)="Globe-12",TRIM($J45)="Neptune P1")),1,0)))</f>
        <v/>
      </c>
      <c r="Q45" s="323" t="n"/>
      <c r="R45" s="322">
        <f>IF(OR($O$7="Canteen",$O$7="Head Office"),0,IF(
  AND(
    SUMIFS(I:I, C:C, C45) &gt;= 8,
    COUNTIFS(C$14:C45, C45)=1,
    OR(
      TEXT(D45,"hh:mm:ss")="07:00:00",
      TEXT(D45,"hh:mm:ss")="15:00:00",
      TEXT(D45,"hh:mm:ss")="23:00:00",
      TEXT(D46,"hh:mm:ss")="07:00:00",
      TEXT(D46,"hh:mm:ss")="15:00:00",
      TEXT(D46,"hh:mm:ss")="23:00:00"
    )
  ),
  1,
  0
))</f>
        <v/>
      </c>
      <c r="S45" s="322">
        <f>IF(OR($A44="Annual Leave",$A45="Annual Leave"),IF(AND($A44&lt;&gt;"Annual Leave",$A45="Annual Leave"),8,0),0)</f>
        <v/>
      </c>
      <c r="T45" s="116" t="n"/>
      <c r="U45" s="144">
        <f>MAX(0,40-Y45)</f>
        <v/>
      </c>
      <c r="V45" s="351">
        <f>IF(OR($C45="",$D45=""),0,
 IF(OR($A44="Holiday",$A45="Holiday"),0,
 IF(AND(NOT(OR($A44="Annual Leave",$A45="Annual Leave")),$A45="Off day"),0,
  IF($I44+$I45&gt;=8,IF($I44&gt;=8,0,8-$I44),$I45)
  )))</f>
        <v/>
      </c>
      <c r="W45" s="351">
        <f>MAX(0,V45-U45)</f>
        <v/>
      </c>
      <c r="X45" s="351">
        <f>IF(C45="","",C45-WEEKDAY(C45,1)+1)</f>
        <v/>
      </c>
      <c r="Y45" s="351">
        <f>SUMPRODUCT(($X$14:$X44=X45)*(($V$14:$V44)+($O$14:$O44)))+IF(X45=X14,$L$11,0)</f>
        <v/>
      </c>
      <c r="Z45" s="351" t="n"/>
      <c r="AA45" s="351" t="n"/>
      <c r="AB45" s="351" t="n"/>
      <c r="AC45" s="351" t="n"/>
      <c r="AD45" s="351" t="n"/>
      <c r="AE45" s="351" t="n"/>
      <c r="AF45" s="351" t="n"/>
    </row>
    <row r="46" ht="24" customHeight="1" s="348" thickBot="1">
      <c r="A46" s="154" t="inlineStr">
        <is>
          <t>On Day</t>
        </is>
      </c>
      <c r="B46" s="305" t="n"/>
      <c r="C46" s="90">
        <f>C45</f>
        <v/>
      </c>
      <c r="D46" s="80" t="n"/>
      <c r="E46" s="221">
        <f>IF(D46="", "",
 IF(D46=TIME(0,0,0), 0,
 IF(AND(D46&gt;=TIME(0,0,1), D46&lt;=TIME(2,0,0)), TIME(7,0,0),
 IF(AND(D46&gt;=TIME(6,0,0), D46&lt;=TIME(8,0,0)), TIME(12,0,0),
 IF(AND(D46&gt;TIME(8,0,0), D46&lt;=TIME(13,59,0)), TIME(15,0,0),
 IF(AND(D46&gt;=TIME(14,0,0), D46&lt;=TIME(17,59,0)), TIME(21,0,0),
 IF(AND(D46&gt;=TIME(18,0,0), D46&lt;=TIME(21,59,0)), TIME(0,0,0),
 IF(AND(D46&gt;=TIME(22,0,0), D46&lt;=TIME(23,59,59)), TIME(7,0,0), ""))))))))</f>
        <v/>
      </c>
      <c r="F46" s="156" t="n"/>
      <c r="G46" s="221">
        <f>IF(AND(D46&gt;=TIME(6,0,0),D46&lt;=TIME(8,0,0)),E46,"")</f>
        <v/>
      </c>
      <c r="H46" s="80" t="n"/>
      <c r="I46" s="30">
        <f>ROUND(IF(OR(D46="",E46="",E46=0),0,IF(H46="",MOD(E46-D46,1)*24,MOD(H46-D46,1)*24)),2)</f>
        <v/>
      </c>
      <c r="J46" s="158" t="n"/>
      <c r="K46" s="274" t="n"/>
      <c r="L46" s="189" t="n"/>
      <c r="M46" s="275">
        <f>MAX(0,V46-W46)</f>
        <v/>
      </c>
      <c r="N46" s="81">
        <f>(IF(OR($C46="",$D46=""),0,
 IF(OR($A46="Holiday",$A47="Holiday"),
    IF(ISNUMBER(MATCH(TRIM($B46),{"Phagwah","Good Friday","Easter Monday","Labour Day","Christmas","Eid ul Azha","Romans-2","Globe-12","Neptune P1"},0)),0,$I46),
 IF(AND(NOT(OR($A46="Annual Leave",$A47="Annual Leave")),$A46="Off day"),$I46,
  MAX(0,$I46-$V46)
  ))))+W46</f>
        <v/>
      </c>
      <c r="O46" s="81">
        <f>IF(AND(OR($A46="Holiday",$A47="Holiday"),
        ISNUMBER(MATCH(TRIM($B46),{"Phagwah","Good Friday","Easter Monday","Labour Day","Christmas","Eid ul Azha","Romans-2","Globe-12","Neptune P1"},0))),
   $I46,0)</f>
        <v/>
      </c>
      <c r="P46" s="81">
        <f>IF(OR($O$7="Canteen",$O$7="Head Office"),0,IF($I46&lt;=0,0,IF(OR(OR(TRIM($J46)="Hebrews",TRIM($J46)="Romans",TRIM($J46)="Romans-2",TRIM($J46)="Globe",TRIM($J46)="Globe-12",TRIM($J46)="Neptune P1"),AND($I47&gt;0,OR(TRIM($J47)="Hebrews",TRIM($J47)="Romans",TRIM($J47)="Romans-2",TRIM($J47)="Globe",TRIM($J47)="Globe-12",TRIM($J47)="Neptune P1"))),1,0)))</f>
        <v/>
      </c>
      <c r="Q46" s="82" t="n"/>
      <c r="R46" s="81">
        <f>IF(OR($O$7="Canteen",$O$7="Head Office"),0,IF(
  AND(
    SUMIFS(I:I, C:C, C46) &gt;= 8,
    COUNTIFS(C$14:C46, C46)=1,
    OR(
      TEXT(D46,"hh:mm:ss")="07:00:00",
      TEXT(D46,"hh:mm:ss")="15:00:00",
      TEXT(D46,"hh:mm:ss")="23:00:00",
      TEXT(D51,"hh:mm:ss")="07:00:00",
      TEXT(D51,"hh:mm:ss")="15:00:00",
      TEXT(D51,"hh:mm:ss")="23:00:00"
    )
  ),
  1,
  0
))</f>
        <v/>
      </c>
      <c r="S46" s="81">
        <f>IF(OR($A46="Annual Leave",$A47="Annual Leave"),IF($A46="Annual Leave",8,0),0)</f>
        <v/>
      </c>
      <c r="T46" s="117" t="n"/>
      <c r="U46" s="144">
        <f>MAX(0,40-Y46)</f>
        <v/>
      </c>
      <c r="V46" s="351">
        <f>IF(OR($C46="",$D46=""),0,
 IF(OR($A46="Holiday",$A47="Holiday"),0,
 IF(AND(NOT(OR($A46="Annual Leave",$A47="Annual Leave")),$A46="Off day"),0,
  IF($I46+$I47&gt;=8,IF($I46&gt;=8,8,$I46),$I46)
  )))</f>
        <v/>
      </c>
      <c r="W46" s="351">
        <f>MAX(0,V46-U46)</f>
        <v/>
      </c>
      <c r="X46" s="351">
        <f>IF(C46="","",C46-WEEKDAY(C46,1)+1)</f>
        <v/>
      </c>
      <c r="Y46" s="351">
        <f>SUMPRODUCT(($X$14:$X45=X46)*(($V$14:$V45)+($O$14:$O45)))+IF(X46=X14,$L$11,0)</f>
        <v/>
      </c>
      <c r="Z46" s="351" t="n"/>
      <c r="AA46" s="351" t="n"/>
      <c r="AB46" s="351" t="n"/>
      <c r="AC46" s="351" t="n"/>
      <c r="AD46" s="351" t="n"/>
      <c r="AE46" s="351" t="n"/>
      <c r="AF46" s="351" t="n"/>
    </row>
    <row r="47" ht="24" customHeight="1" s="348" thickBot="1">
      <c r="A47" s="184" t="inlineStr">
        <is>
          <t>On Day</t>
        </is>
      </c>
      <c r="B47" s="222" t="n"/>
      <c r="C47" s="118">
        <f>C45+1</f>
        <v/>
      </c>
      <c r="D47" s="83" t="n"/>
      <c r="E47" s="223">
        <f>IF(D47="", "",
 IF(D47=TIME(0,0,0), 0,
 IF(AND(D47&gt;=TIME(0,0,1), D47&lt;=TIME(2,0,0)), TIME(7,0,0),
 IF(AND(D47&gt;=TIME(6,0,0), D47&lt;=TIME(8,0,0)), TIME(12,0,0),
 IF(AND(D47&gt;TIME(8,0,0), D47&lt;=TIME(13,59,0)), TIME(15,0,0),
 IF(AND(D47&gt;=TIME(14,0,0), D47&lt;=TIME(17,59,0)), TIME(21,0,0),
 IF(AND(D47&gt;=TIME(18,0,0), D47&lt;=TIME(21,59,0)), TIME(0,0,0),
 IF(AND(D47&gt;=TIME(22,0,0), D47&lt;=TIME(23,59,59)), TIME(7,0,0), ""))))))))</f>
        <v/>
      </c>
      <c r="F47" s="224" t="n"/>
      <c r="G47" s="223">
        <f>IF(AND(D47&gt;=TIME(6,0,0),D47&lt;=TIME(8,0,0)),E47,"")</f>
        <v/>
      </c>
      <c r="H47" s="83" t="n"/>
      <c r="I47" s="23">
        <f>ROUND(IF(OR(D47="",E47="",E47=0),0,IF(H47="",MOD(E47-D47,1)*24,MOD(H47-D47,1)*24)),2)</f>
        <v/>
      </c>
      <c r="J47" s="225" t="n"/>
      <c r="K47" s="297" t="n"/>
      <c r="L47" s="181" t="n"/>
      <c r="M47" s="298">
        <f>MAX(0,V47-W47)</f>
        <v/>
      </c>
      <c r="N47" s="84">
        <f>(IF(OR($C47="",$D47=""),0,
 IF(OR($A46="Holiday",$A47="Holiday"),
    IF(ISNUMBER(MATCH(TRIM($B47),{"Phagwah","Good Friday","Easter Monday","Labour Day","Christmas","Eid ul Azha","Romans-2","Globe-12","Neptune P1"},0)),0,$I47),
 IF(AND(NOT(OR($A46="Annual Leave",$A47="Annual Leave")),$A47="Off day"),$I47,
  MAX(0,$I47-$V47)
  ))))+W47</f>
        <v/>
      </c>
      <c r="O47" s="84">
        <f>IF(AND(OR($A46="Holiday",$A47="Holiday"),
        ISNUMBER(MATCH(TRIM($B47),{"Phagwah","Good Friday","Easter Monday","Labour Day","Christmas","Eid ul Azha","Romans-2","Globe-12","Neptune P1"},0))),
   $I47,0)</f>
        <v/>
      </c>
      <c r="P47" s="84">
        <f>IF(OR($O$7="Canteen",$O$7="Head Office"),0,IF($I47&lt;=0,0,IF(AND($I46&lt;=0,OR(TRIM($J47)="Hebrews",TRIM($J47)="Romans",TRIM($J47)="Romans-2",TRIM($J47)="Globe",TRIM($J47)="Globe-12",TRIM($J47)="Neptune P1")),1,0)))</f>
        <v/>
      </c>
      <c r="Q47" s="85" t="n"/>
      <c r="R47" s="84">
        <f>IF(OR($O$7="Canteen",$O$7="Head Office"),0,IF(
  AND(
    SUMIFS(I:I, C:C, C47) &gt;= 8,
    COUNTIFS(C$14:C47, C47)=1,
    OR(
      TEXT(D47,"hh:mm:ss")="07:00:00",
      TEXT(D47,"hh:mm:ss")="15:00:00",
      TEXT(D47,"hh:mm:ss")="23:00:00",
      TEXT(D48,"hh:mm:ss")="07:00:00",
      TEXT(D48,"hh:mm:ss")="15:00:00",
      TEXT(D48,"hh:mm:ss")="23:00:00"
    )
  ),
  1,
  0
))</f>
        <v/>
      </c>
      <c r="S47" s="84">
        <f>IF(OR($A46="Annual Leave",$A47="Annual Leave"),IF(AND($A46&lt;&gt;"Annual Leave",$A47="Annual Leave"),8,0),0)</f>
        <v/>
      </c>
      <c r="T47" s="86" t="n"/>
      <c r="U47" s="144">
        <f>MAX(0,40-Y47)</f>
        <v/>
      </c>
      <c r="V47" s="351">
        <f>IF(OR($C47="",$D47=""),0,
 IF(OR($A46="Holiday",$A47="Holiday"),0,
 IF(AND(NOT(OR($A46="Annual Leave",$A47="Annual Leave")),$A47="Off day"),0,
  IF($I46+$I47&gt;=8,IF($I46&gt;=8,0,8-$I46),$I47)
  )))</f>
        <v/>
      </c>
      <c r="W47" s="351">
        <f>MAX(0,V47-U47)</f>
        <v/>
      </c>
      <c r="X47" s="351">
        <f>IF(C47="","",C47-WEEKDAY(C47,1)+1)</f>
        <v/>
      </c>
      <c r="Y47" s="351">
        <f>SUMPRODUCT(($X$14:$X46=X47)*(($V$14:$V46)+($O$14:$O46)))+IF(X47=X14,$L$11,0)</f>
        <v/>
      </c>
      <c r="Z47" s="351" t="n"/>
      <c r="AA47" s="351" t="n"/>
      <c r="AB47" s="351" t="n"/>
      <c r="AC47" s="351" t="n"/>
      <c r="AD47" s="351" t="n"/>
      <c r="AE47" s="351" t="n"/>
      <c r="AF47" s="351" t="n"/>
    </row>
    <row r="48" ht="24" customHeight="1" s="348" thickBot="1">
      <c r="A48" s="226" t="inlineStr">
        <is>
          <t>On Day</t>
        </is>
      </c>
      <c r="B48" s="299" t="n"/>
      <c r="C48" s="119">
        <f>C47</f>
        <v/>
      </c>
      <c r="D48" s="24" t="n"/>
      <c r="E48" s="227">
        <f>IF(D48="", "",
 IF(D48=TIME(0,0,0), 0,
 IF(AND(D48&gt;=TIME(0,0,1), D48&lt;=TIME(2,0,0)), TIME(7,0,0),
 IF(AND(D48&gt;=TIME(6,0,0), D48&lt;=TIME(8,0,0)), TIME(12,0,0),
 IF(AND(D48&gt;TIME(8,0,0), D48&lt;=TIME(13,59,0)), TIME(15,0,0),
 IF(AND(D48&gt;=TIME(14,0,0), D48&lt;=TIME(17,59,0)), TIME(21,0,0),
 IF(AND(D48&gt;=TIME(18,0,0), D48&lt;=TIME(21,59,0)), TIME(0,0,0),
 IF(AND(D48&gt;=TIME(22,0,0), D48&lt;=TIME(23,59,59)), TIME(7,0,0), ""))))))))</f>
        <v/>
      </c>
      <c r="F48" s="228" t="n"/>
      <c r="G48" s="227">
        <f>IF(AND(D48&gt;=TIME(6,0,0),D48&lt;=TIME(8,0,0)),E48,"")</f>
        <v/>
      </c>
      <c r="H48" s="300" t="n"/>
      <c r="I48" s="87">
        <f>ROUND(IF(OR(D48="",E48="",E48=0),0,IF(H48="",MOD(E48-D48,1)*24,MOD(H48-D48,1)*24)),2)</f>
        <v/>
      </c>
      <c r="J48" s="190" t="n"/>
      <c r="K48" s="297" t="n"/>
      <c r="L48" s="183" t="n"/>
      <c r="M48" s="324">
        <f>MAX(0,V48-W48)</f>
        <v/>
      </c>
      <c r="N48" s="302">
        <f>(IF(OR($C48="",$D48=""),0,
 IF(OR($A48="Holiday",$A49="Holiday"),
    IF(ISNUMBER(MATCH(TRIM($B48),{"Phagwah","Good Friday","Easter Monday","Labour Day","Christmas","Eid ul Azha","Romans-2","Globe-12","Neptune P1"},0)),0,$I48),
 IF(AND(NOT(OR($A48="Annual Leave",$A49="Annual Leave")),$A48="Off day"),$I48,
  MAX(0,$I48-$V48)
  ))))+W48</f>
        <v/>
      </c>
      <c r="O48" s="303" t="n"/>
      <c r="P48" s="229">
        <f>IF(OR($O$7="Canteen",$O$7="Head Office"),0,IF($I48&lt;=0,0,IF(OR(OR(TRIM($J48)="Hebrews",TRIM($J48)="Romans",TRIM($J48)="Romans-2",TRIM($J48)="Globe",TRIM($J48)="Globe-12",TRIM($J48)="Neptune P1"),AND($I49&gt;0,OR(TRIM($J49)="Hebrews",TRIM($J49)="Romans",TRIM($J49)="Romans-2",TRIM($J49)="Globe",TRIM($J49)="Globe-12",TRIM($J49)="Neptune P1"))),1,0)))</f>
        <v/>
      </c>
      <c r="Q48" s="303" t="n"/>
      <c r="R48" s="302">
        <f>IF(OR($O$7="Canteen",$O$7="Head Office"),0,IF(
  AND(
    SUMIFS(I:I, C:C, C48) &gt;= 8,
    COUNTIFS(C$14:C48, C48)=1,
    OR(
      TEXT(D48,"hh:mm:ss")="07:00:00",
      TEXT(D48,"hh:mm:ss")="15:00:00",
      TEXT(D48,"hh:mm:ss")="23:00:00",
      TEXT(D53,"hh:mm:ss")="07:00:00",
      TEXT(D53,"hh:mm:ss")="15:00:00",
      TEXT(D53,"hh:mm:ss")="23:00:00"
    )
  ),
  1,
  0
))</f>
        <v/>
      </c>
      <c r="S48" s="303" t="n"/>
      <c r="T48" s="304" t="n"/>
      <c r="U48" s="144">
        <f>MAX(0,40-Y48)</f>
        <v/>
      </c>
      <c r="V48" s="351">
        <f>IF(OR($C48="",$D48=""),0,
 IF(OR($A48="Holiday",$A49="Holiday"),0,
 IF(AND(NOT(OR($A48="Annual Leave",$A49="Annual Leave")),$A48="Off day"),0,
  IF($I48+$I49&gt;=8,IF($I48&gt;=8,8,$I48),$I48)
  )))</f>
        <v/>
      </c>
      <c r="W48" s="351">
        <f>MAX(0,V48-U48)</f>
        <v/>
      </c>
      <c r="X48" s="351">
        <f>IF(C48="","",C48-WEEKDAY(C48,1)+1)</f>
        <v/>
      </c>
      <c r="Y48" s="351">
        <f>SUMPRODUCT(($X$14:$X47=X48)*(($V$14:$V47)+($O$14:$O47)))+IF(X48=X14,$L$11,0)</f>
        <v/>
      </c>
      <c r="Z48" s="351" t="n"/>
      <c r="AA48" s="351" t="n"/>
      <c r="AB48" s="351" t="n"/>
      <c r="AC48" s="351" t="n"/>
      <c r="AD48" s="351" t="n"/>
      <c r="AE48" s="351" t="n"/>
      <c r="AF48" s="351" t="n"/>
    </row>
    <row r="49" ht="24" customHeight="1" s="348" thickBot="1">
      <c r="A49" s="230" t="n"/>
      <c r="B49" s="355" t="n"/>
      <c r="C49" s="231" t="n"/>
      <c r="D49" s="232" t="n"/>
      <c r="E49" s="232" t="n"/>
      <c r="F49" s="232" t="n"/>
      <c r="G49" s="232" t="n"/>
      <c r="H49" s="233" t="inlineStr">
        <is>
          <t>Total Hrs:</t>
        </is>
      </c>
      <c r="I49" s="122">
        <f>SUM(I14:I48)</f>
        <v/>
      </c>
      <c r="J49" s="234" t="n"/>
      <c r="K49" s="234" t="n"/>
      <c r="L49" s="235" t="n"/>
      <c r="M49" s="120">
        <f>SUM(M14:M48)</f>
        <v/>
      </c>
      <c r="N49" s="120">
        <f>SUM(N14:N48)</f>
        <v/>
      </c>
      <c r="O49" s="120">
        <f>SUM(O14:O48)</f>
        <v/>
      </c>
      <c r="P49" s="120">
        <f>SUM(P14:P48)</f>
        <v/>
      </c>
      <c r="Q49" s="120">
        <f>IF($O$6&lt;&gt;"Armed",0,LOOKUP($Q$50,{0,1,2,3,4,5,6,7,8,9,10,11,12,13,14},{0,384,769,1153,1153,1538,1923,2307,2692,3076,3461,3846,4239,4615,5000}))</f>
        <v/>
      </c>
      <c r="R49" s="120">
        <f>SUM(R14:R48)</f>
        <v/>
      </c>
      <c r="S49" s="120">
        <f>SUM(S14:S48)</f>
        <v/>
      </c>
      <c r="T49" s="121">
        <f>SUM(T30:T43)</f>
        <v/>
      </c>
      <c r="U49" s="144">
        <f>MIN(U48,0)</f>
        <v/>
      </c>
      <c r="V49" s="351">
        <f>SUM(V14:V48)</f>
        <v/>
      </c>
      <c r="W49" s="351">
        <f>SUM(W14:W48)</f>
        <v/>
      </c>
      <c r="X49" s="351" t="n"/>
      <c r="Y49" s="351" t="n"/>
      <c r="Z49" s="351" t="n"/>
      <c r="AA49" s="351" t="n"/>
      <c r="AB49" s="351" t="n"/>
      <c r="AC49" s="351" t="n"/>
      <c r="AD49" s="351" t="n"/>
      <c r="AE49" s="351" t="n"/>
      <c r="AF49" s="351" t="n"/>
    </row>
    <row r="50" ht="24" customHeight="1" s="348">
      <c r="A50" s="351" t="n"/>
      <c r="B50" s="351" t="n"/>
      <c r="C50" s="6" t="n"/>
      <c r="D50" s="6" t="n"/>
      <c r="E50" s="6" t="n"/>
      <c r="F50" s="6" t="n"/>
      <c r="G50" s="6" t="n"/>
      <c r="H50" s="336" t="n"/>
      <c r="I50" s="351" t="n"/>
      <c r="J50" s="336" t="n"/>
      <c r="K50" s="336" t="n"/>
      <c r="L50" s="336" t="n"/>
      <c r="M50" s="28" t="n"/>
      <c r="N50" s="28" t="n"/>
      <c r="O50" s="28" t="n"/>
      <c r="P50" s="241" t="inlineStr">
        <is>
          <t>Days Worked</t>
        </is>
      </c>
      <c r="Q50" s="29">
        <f>SUM(--(SUM(I14:I15)&gt;0),--(SUM(I16:I17)&gt;0),--(SUM(I18:I19)&gt;0),--(SUM(I20:I21)&gt;0),--(SUM(I22:I23)&gt;0),--(SUM(I24:I25)&gt;0),--(SUM(I26:I27)&gt;0),--(SUM(I30:I31)&gt;0),--(SUM(I32:I33)&gt;0),--(SUM(I34:I35)&gt;0),--(SUM(I36:I37)&gt;0),--(SUM(I38:I39)&gt;0),--(SUM(I40:I41)&gt;0),--(SUM(I42:I43)&gt;0),--(SUM(I45:I46)&gt;0),--(SUM(I47:I48)&gt;0))</f>
        <v/>
      </c>
      <c r="R50" s="28" t="n"/>
      <c r="S50" s="28" t="n"/>
      <c r="T50" s="28" t="n"/>
      <c r="U50" s="144" t="n"/>
      <c r="V50" s="351" t="n"/>
      <c r="W50" s="351" t="n"/>
      <c r="X50" s="351" t="n"/>
      <c r="Y50" s="351" t="n"/>
      <c r="Z50" s="351" t="n"/>
      <c r="AA50" s="351" t="n"/>
      <c r="AB50" s="351" t="n"/>
      <c r="AC50" s="351" t="n"/>
      <c r="AD50" s="351" t="n"/>
      <c r="AE50" s="351" t="n"/>
      <c r="AF50" s="351" t="n"/>
    </row>
    <row r="51" ht="24" customHeight="1" s="348">
      <c r="A51" s="351" t="n"/>
      <c r="B51" s="351" t="n"/>
      <c r="C51" s="345" t="n"/>
      <c r="D51" s="362" t="n"/>
      <c r="E51" s="362" t="n"/>
      <c r="F51" s="334" t="n"/>
      <c r="G51" s="362" t="n"/>
      <c r="H51" s="336" t="n"/>
      <c r="I51" s="351" t="n"/>
      <c r="J51" s="336" t="n"/>
      <c r="K51" s="336" t="n"/>
      <c r="L51" s="336" t="n"/>
      <c r="M51" s="236" t="n"/>
      <c r="N51" s="236" t="n"/>
      <c r="O51" s="236" t="n"/>
      <c r="P51" s="236" t="n"/>
      <c r="Q51" s="236" t="n"/>
      <c r="R51" s="236" t="n"/>
      <c r="S51" s="236" t="n"/>
      <c r="T51" s="236" t="n"/>
      <c r="U51" s="144" t="n"/>
      <c r="V51" s="351" t="n"/>
      <c r="W51" s="351" t="n"/>
      <c r="X51" s="351" t="n"/>
      <c r="Y51" s="351" t="n"/>
      <c r="Z51" s="351" t="n"/>
      <c r="AA51" s="351" t="n"/>
      <c r="AB51" s="351" t="n"/>
      <c r="AC51" s="351" t="n"/>
      <c r="AD51" s="351" t="n"/>
      <c r="AE51" s="351" t="n"/>
      <c r="AF51" s="351" t="n"/>
    </row>
    <row r="52">
      <c r="A52" s="351" t="n"/>
      <c r="B52" s="351" t="n"/>
      <c r="C52" s="329" t="inlineStr">
        <is>
          <t>Supervisor Signature</t>
        </is>
      </c>
      <c r="D52" s="363" t="n"/>
      <c r="E52" s="363" t="n"/>
      <c r="F52" s="329" t="inlineStr">
        <is>
          <t>Date</t>
        </is>
      </c>
      <c r="G52" s="363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351" t="n"/>
      <c r="V52" s="351" t="n"/>
      <c r="W52" s="351" t="n"/>
      <c r="X52" s="351" t="n"/>
      <c r="Y52" s="351" t="n"/>
      <c r="Z52" s="351" t="n"/>
      <c r="AA52" s="351" t="n"/>
      <c r="AB52" s="351" t="n"/>
      <c r="AC52" s="351" t="n"/>
      <c r="AD52" s="351" t="n"/>
      <c r="AE52" s="351" t="n"/>
      <c r="AF52" s="351" t="n"/>
    </row>
    <row r="53" ht="26.25" customHeight="1" s="348">
      <c r="A53" s="351" t="n"/>
      <c r="B53" s="351" t="n"/>
      <c r="C53" s="345" t="n"/>
      <c r="D53" s="362" t="n"/>
      <c r="E53" s="362" t="n"/>
      <c r="F53" s="331" t="n"/>
      <c r="G53" s="362" t="n"/>
      <c r="H53" s="6" t="n"/>
      <c r="I53" s="6" t="n"/>
      <c r="J53" s="6" t="n"/>
      <c r="K53" s="6" t="n"/>
      <c r="L53" s="6" t="n"/>
      <c r="M53" s="6" t="n"/>
      <c r="N53" s="237" t="n"/>
      <c r="O53" s="238" t="n"/>
      <c r="P53" s="346" t="n"/>
      <c r="Q53" s="351" t="n"/>
      <c r="R53" s="351" t="n"/>
      <c r="S53" s="351" t="n"/>
      <c r="T53" s="351" t="n"/>
      <c r="U53" s="351" t="n"/>
      <c r="V53" s="351" t="n"/>
      <c r="W53" s="351" t="n"/>
      <c r="X53" s="351" t="n"/>
      <c r="Y53" s="351" t="n"/>
      <c r="Z53" s="351" t="n"/>
      <c r="AA53" s="351" t="n"/>
      <c r="AB53" s="351" t="n"/>
      <c r="AC53" s="351" t="n"/>
      <c r="AD53" s="351" t="n"/>
      <c r="AE53" s="351" t="n"/>
      <c r="AF53" s="351" t="n"/>
    </row>
    <row r="54">
      <c r="A54" s="351" t="n"/>
      <c r="B54" s="351" t="n"/>
      <c r="C54" s="329" t="inlineStr">
        <is>
          <t>Manager Signature</t>
        </is>
      </c>
      <c r="D54" s="363" t="n"/>
      <c r="E54" s="363" t="n"/>
      <c r="F54" s="329" t="inlineStr">
        <is>
          <t>Date</t>
        </is>
      </c>
      <c r="G54" s="363" t="n"/>
      <c r="H54" s="6" t="n"/>
      <c r="I54" s="239" t="inlineStr">
        <is>
          <t>{42}</t>
        </is>
      </c>
      <c r="J54" s="239" t="n"/>
      <c r="K54" s="239" t="n"/>
      <c r="L54" s="239" t="n"/>
      <c r="M54" s="6" t="n"/>
      <c r="N54" s="6" t="n"/>
      <c r="O54" s="6" t="n"/>
      <c r="P54" s="6" t="n"/>
      <c r="Q54" s="6" t="n"/>
      <c r="R54" s="6" t="n"/>
      <c r="S54" s="6" t="n"/>
      <c r="T54" s="6" t="n"/>
      <c r="U54" s="351" t="n"/>
      <c r="V54" s="351" t="n"/>
      <c r="W54" s="351" t="n"/>
      <c r="X54" s="351" t="n"/>
      <c r="Y54" s="351" t="n"/>
      <c r="Z54" s="351" t="n"/>
      <c r="AA54" s="351" t="n"/>
      <c r="AB54" s="351" t="n"/>
      <c r="AC54" s="351" t="n"/>
      <c r="AD54" s="351" t="n"/>
      <c r="AE54" s="351" t="n"/>
      <c r="AF54" s="351" t="n"/>
    </row>
    <row r="55">
      <c r="A55" s="351" t="n"/>
      <c r="B55" s="351" t="n"/>
      <c r="C55" s="240" t="n"/>
      <c r="D55" s="240" t="n"/>
      <c r="E55" s="240" t="n"/>
      <c r="F55" s="240" t="n"/>
      <c r="G55" s="240" t="n"/>
      <c r="H55" s="240" t="n"/>
      <c r="I55" s="240" t="n"/>
      <c r="J55" s="240" t="n"/>
      <c r="K55" s="240" t="n"/>
      <c r="L55" s="240" t="n"/>
      <c r="M55" s="240" t="n"/>
      <c r="N55" s="240" t="n"/>
      <c r="O55" s="240" t="n"/>
      <c r="P55" s="240" t="n"/>
      <c r="Q55" s="240" t="n"/>
      <c r="R55" s="240" t="n"/>
      <c r="S55" s="240" t="n"/>
      <c r="T55" s="240" t="n"/>
      <c r="U55" s="351" t="n"/>
      <c r="V55" s="351" t="n"/>
      <c r="W55" s="351" t="n"/>
      <c r="X55" s="351" t="n"/>
      <c r="Y55" s="351" t="n"/>
      <c r="Z55" s="351" t="n"/>
      <c r="AA55" s="351" t="n"/>
      <c r="AB55" s="351" t="n"/>
      <c r="AC55" s="351" t="n"/>
      <c r="AD55" s="351" t="n"/>
      <c r="AE55" s="351" t="n"/>
      <c r="AF55" s="35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45"/>
  <mergeCells count="33">
    <mergeCell ref="C54:E54"/>
    <mergeCell ref="V2:W2"/>
    <mergeCell ref="C8:F8"/>
    <mergeCell ref="F54:G54"/>
    <mergeCell ref="H10:I10"/>
    <mergeCell ref="C7:F7"/>
    <mergeCell ref="K5:L5"/>
    <mergeCell ref="M5:N5"/>
    <mergeCell ref="H50:I50"/>
    <mergeCell ref="C51:E51"/>
    <mergeCell ref="A1:T1"/>
    <mergeCell ref="C52:E52"/>
    <mergeCell ref="V3:AB3"/>
    <mergeCell ref="F51:G51"/>
    <mergeCell ref="M10:N10"/>
    <mergeCell ref="H51:I51"/>
    <mergeCell ref="C6:F6"/>
    <mergeCell ref="C5:F5"/>
    <mergeCell ref="M7:N7"/>
    <mergeCell ref="M6:N6"/>
    <mergeCell ref="C53:E53"/>
    <mergeCell ref="H7:I7"/>
    <mergeCell ref="H28:I28"/>
    <mergeCell ref="C10:F10"/>
    <mergeCell ref="M8:N8"/>
    <mergeCell ref="F52:G52"/>
    <mergeCell ref="P53:T53"/>
    <mergeCell ref="AA2:AB2"/>
    <mergeCell ref="K10:L10"/>
    <mergeCell ref="H5:I5"/>
    <mergeCell ref="K4:L4"/>
    <mergeCell ref="M4:N4"/>
    <mergeCell ref="F53:G53"/>
  </mergeCells>
  <dataValidations count="5">
    <dataValidation sqref="A14:A48" showDropDown="0" showInputMessage="0" showErrorMessage="0" allowBlank="1" type="list">
      <formula1>"On Day,Off Day,Sick,Absent,Holiday,Annual Leave"</formula1>
    </dataValidation>
    <dataValidation sqref="B14:B48" showDropDown="0" showInputMessage="0" showErrorMessage="0" allowBlank="1" type="list">
      <formula1>"Holiday Double,Phagwah,Good Friday,Easter Monday,Labour Day,Christmas,Eid ul Azha"</formula1>
    </dataValidation>
    <dataValidation sqref="J14:J48" showDropDown="0" showInputMessage="0" showErrorMessage="0" allowBlank="1" type="list">
      <formula1>_xlfn._LONGTEXT("Unico,Unico-2,Unico-42,Unico-44,Unico-46,Unico-47,Unico-48,Unico-49,Globe,Globe-12,Hebrews,Romans-2,Beacon,Numbers,Zebra-24,Sunrise,Sunrise-1,Sunflower 6,Sunset 12,Ripple,Neptune P1,Neptune P2,Neptune P3,Neptune P4,Neptune P5,Neptune P6,Neptune P7,Rainbow"," 1,Rainbow 2,Citadel,Sunset 11,Autumn,Autumn-2,Miracle,Miracle 1,Canteen,Guard Hut")</formula1>
    </dataValidation>
    <dataValidation sqref="O7" showDropDown="0" showInputMessage="0" showErrorMessage="0" allowBlank="1" type="list">
      <formula1>"Caricom,EU,UN,DMC,ARU,Head Office,Canteen"</formula1>
    </dataValidation>
    <dataValidation sqref="O6" showDropDown="0" showInputMessage="0" showErrorMessage="0" allowBlank="1" type="list">
      <formula1>"Unarmed,Armed"</formula1>
    </dataValidation>
  </dataValidations>
  <printOptions horizontalCentered="1"/>
  <pageMargins left="0.5" right="0.5" top="0.5" bottom="1" header="0.5" footer="0.5"/>
  <pageSetup orientation="portrait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AL55"/>
  <sheetViews>
    <sheetView topLeftCell="A40" workbookViewId="0">
      <selection activeCell="C52" sqref="C52:E52"/>
    </sheetView>
  </sheetViews>
  <sheetFormatPr baseColWidth="8" defaultRowHeight="13.5"/>
  <cols>
    <col width="12.28515625" customWidth="1" style="348" min="1" max="1"/>
    <col width="15.140625" customWidth="1" style="348" min="2" max="2"/>
    <col width="12.42578125" customWidth="1" style="348" min="3" max="3"/>
    <col width="9.28515625" customWidth="1" style="348" min="4" max="4"/>
    <col hidden="1" width="9.28515625" customWidth="1" style="348" min="5" max="5"/>
    <col hidden="1" width="2" customWidth="1" style="348" min="6" max="6"/>
    <col hidden="1" width="12.5703125" customWidth="1" style="348" min="7" max="7"/>
    <col width="9.28515625" customWidth="1" style="348" min="8" max="8"/>
    <col width="6.5703125" customWidth="1" style="348" min="9" max="9"/>
    <col width="10.140625" customWidth="1" style="348" min="10" max="10"/>
    <col width="15.28515625" customWidth="1" style="348" min="11" max="11"/>
    <col width="10.5703125" customWidth="1" style="348" min="12" max="12"/>
    <col width="11" customWidth="1" style="348" min="13" max="13"/>
    <col width="9.85546875" customWidth="1" style="348" min="14" max="14"/>
    <col width="11.140625" customWidth="1" style="348" min="15" max="15"/>
    <col width="9.85546875" customWidth="1" style="348" min="16" max="16"/>
    <col width="10.28515625" customWidth="1" style="348" min="17" max="17"/>
    <col width="8.85546875" customWidth="1" style="348" min="18" max="19"/>
    <col width="45.28515625" customWidth="1" style="348" min="20" max="20"/>
    <col width="9.140625" customWidth="1" style="348" min="21" max="21"/>
    <col width="3.140625" customWidth="1" style="348" min="22" max="29"/>
    <col width="10.28515625" customWidth="1" style="348" min="30" max="30"/>
  </cols>
  <sheetData>
    <row r="1" ht="32.25" customFormat="1" customHeight="1" s="1" thickBot="1">
      <c r="A1" s="332" t="n"/>
      <c r="B1" s="354" t="n"/>
      <c r="C1" s="354" t="n"/>
      <c r="D1" s="354" t="n"/>
      <c r="E1" s="354" t="n"/>
      <c r="F1" s="354" t="n"/>
      <c r="G1" s="354" t="n"/>
      <c r="H1" s="354" t="n"/>
      <c r="I1" s="354" t="n"/>
      <c r="J1" s="354" t="n"/>
      <c r="K1" s="354" t="n"/>
      <c r="L1" s="354" t="n"/>
      <c r="M1" s="354" t="n"/>
      <c r="N1" s="354" t="n"/>
      <c r="O1" s="354" t="n"/>
      <c r="P1" s="354" t="n"/>
      <c r="Q1" s="354" t="n"/>
      <c r="R1" s="354" t="n"/>
      <c r="S1" s="354" t="n"/>
      <c r="T1" s="355" t="n"/>
      <c r="U1" s="351" t="n"/>
      <c r="V1" s="351" t="n"/>
      <c r="W1" s="351" t="n"/>
      <c r="X1" s="351" t="n"/>
      <c r="Y1" s="351" t="n"/>
      <c r="Z1" s="351" t="n"/>
      <c r="AA1" s="351" t="n"/>
      <c r="AB1" s="351" t="n"/>
      <c r="AC1" s="351" t="n"/>
      <c r="AD1" s="126" t="n"/>
      <c r="AE1" s="351" t="n"/>
      <c r="AF1" s="351" t="n"/>
    </row>
    <row r="2" ht="15" customFormat="1" customHeight="1" s="1">
      <c r="A2" s="351" t="n"/>
      <c r="B2" s="351" t="n"/>
      <c r="C2" s="127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128" t="n"/>
      <c r="U2" s="351" t="n"/>
      <c r="V2" s="343" t="n">
        <v>2025</v>
      </c>
      <c r="W2" s="356" t="n"/>
      <c r="X2" s="351" t="n"/>
      <c r="Y2" s="351" t="n"/>
      <c r="Z2" s="129" t="inlineStr">
        <is>
          <t>Month:</t>
        </is>
      </c>
      <c r="AA2" s="343" t="n">
        <v>3</v>
      </c>
      <c r="AB2" s="356" t="n"/>
      <c r="AC2" s="351" t="n"/>
      <c r="AD2" s="351" t="n"/>
      <c r="AE2" s="351" t="n"/>
      <c r="AF2" s="351" t="n"/>
    </row>
    <row r="3" ht="15.6" customHeight="1" s="348" thickBot="1">
      <c r="A3" s="351" t="n"/>
      <c r="B3" s="351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351" t="n"/>
      <c r="V3" s="333">
        <f>DATE(V2,AA2,1)</f>
        <v/>
      </c>
      <c r="W3" s="357" t="n"/>
      <c r="X3" s="357" t="n"/>
      <c r="Y3" s="357" t="n"/>
      <c r="Z3" s="357" t="n"/>
      <c r="AA3" s="357" t="n"/>
      <c r="AB3" s="358" t="n"/>
      <c r="AC3" s="351" t="n"/>
      <c r="AD3" s="351" t="n"/>
      <c r="AE3" s="351" t="n"/>
      <c r="AF3" s="249" t="n"/>
    </row>
    <row r="4" ht="21" customHeight="1" s="348" thickBot="1">
      <c r="A4" s="351" t="n"/>
      <c r="B4" s="351" t="n"/>
      <c r="C4" s="25" t="inlineStr">
        <is>
          <t>Federal Manangement Systems</t>
        </is>
      </c>
      <c r="D4" s="25" t="n"/>
      <c r="E4" s="25" t="n"/>
      <c r="F4" s="25" t="n"/>
      <c r="G4" s="25" t="n"/>
      <c r="H4" s="6" t="n"/>
      <c r="I4" s="6" t="n"/>
      <c r="J4" s="6" t="n"/>
      <c r="K4" s="330" t="inlineStr">
        <is>
          <t>Employee Number:</t>
        </is>
      </c>
      <c r="L4" s="351" t="n"/>
      <c r="M4" s="342" t="inlineStr">
        <is>
          <t>1966</t>
        </is>
      </c>
      <c r="N4" s="355" t="n"/>
      <c r="O4" s="6" t="n"/>
      <c r="P4" s="6" t="n"/>
      <c r="Q4" s="6" t="n"/>
      <c r="R4" s="6" t="n"/>
      <c r="S4" s="6" t="n"/>
      <c r="T4" s="6" t="n"/>
      <c r="U4" s="351" t="n"/>
      <c r="V4" s="130" t="inlineStr">
        <is>
          <t>Su</t>
        </is>
      </c>
      <c r="W4" s="131" t="inlineStr">
        <is>
          <t>M</t>
        </is>
      </c>
      <c r="X4" s="131" t="inlineStr">
        <is>
          <t>Tu</t>
        </is>
      </c>
      <c r="Y4" s="131" t="inlineStr">
        <is>
          <t>W</t>
        </is>
      </c>
      <c r="Z4" s="131" t="inlineStr">
        <is>
          <t>Th</t>
        </is>
      </c>
      <c r="AA4" s="131" t="inlineStr">
        <is>
          <t>F</t>
        </is>
      </c>
      <c r="AB4" s="132" t="inlineStr">
        <is>
          <t>Sa</t>
        </is>
      </c>
      <c r="AC4" s="351" t="n"/>
      <c r="AD4" s="133" t="inlineStr">
        <is>
          <t>Overtime Options</t>
        </is>
      </c>
      <c r="AE4" s="351" t="n"/>
      <c r="AF4" s="351" t="n"/>
      <c r="AJ4" s="257" t="n"/>
    </row>
    <row r="5" ht="14.1" customHeight="1" s="348" thickBot="1">
      <c r="A5" s="351" t="n"/>
      <c r="B5" s="351" t="n"/>
      <c r="C5" s="337" t="n"/>
      <c r="D5" s="351" t="n"/>
      <c r="E5" s="351" t="n"/>
      <c r="F5" s="351" t="n"/>
      <c r="G5" s="6" t="n"/>
      <c r="H5" s="340" t="n"/>
      <c r="I5" s="351" t="n"/>
      <c r="J5" s="340" t="n"/>
      <c r="K5" s="344" t="inlineStr">
        <is>
          <t>Employee Name:</t>
        </is>
      </c>
      <c r="L5" s="359" t="n"/>
      <c r="M5" s="342" t="inlineStr">
        <is>
          <t>Mc Calmont, Karen Marcelle</t>
        </is>
      </c>
      <c r="N5" s="355" t="n"/>
      <c r="O5" s="337" t="n"/>
      <c r="P5" s="337" t="n"/>
      <c r="Q5" s="337" t="n"/>
      <c r="R5" s="337" t="n"/>
      <c r="S5" s="337" t="n"/>
      <c r="T5" s="337" t="n"/>
      <c r="U5" s="351" t="n"/>
      <c r="V5" s="263">
        <f>IF(MONTH($V$3)&lt;&gt;MONTH($V$3-WEEKDAY($V$3,1)+(ROW(V5)-ROW($V$5))*7+(COLUMN(V5)-COLUMN($V$5)+1)),"",$V$3-WEEKDAY($V$3,1)+(ROW(V5)-ROW($V$5))*7+(COLUMN(V5)-COLUMN($V$5)+1))</f>
        <v/>
      </c>
      <c r="W5" s="263">
        <f>IF(MONTH($V$3)&lt;&gt;MONTH($V$3-WEEKDAY($V$3,1)+(ROW(W5)-ROW($V$5))*7+(COLUMN(W5)-COLUMN($V$5)+1)),"",$V$3-WEEKDAY($V$3,1)+(ROW(W5)-ROW($V$5))*7+(COLUMN(W5)-COLUMN($V$5)+1))</f>
        <v/>
      </c>
      <c r="X5" s="263">
        <f>IF(MONTH($V$3)&lt;&gt;MONTH($V$3-WEEKDAY($V$3,1)+(ROW(X5)-ROW($V$5))*7+(COLUMN(X5)-COLUMN($V$5)+1)),"",$V$3-WEEKDAY($V$3,1)+(ROW(X5)-ROW($V$5))*7+(COLUMN(X5)-COLUMN($V$5)+1))</f>
        <v/>
      </c>
      <c r="Y5" s="263">
        <f>IF(MONTH($V$3)&lt;&gt;MONTH($V$3-WEEKDAY($V$3,1)+(ROW(Y5)-ROW($V$5))*7+(COLUMN(Y5)-COLUMN($V$5)+1)),"",$V$3-WEEKDAY($V$3,1)+(ROW(Y5)-ROW($V$5))*7+(COLUMN(Y5)-COLUMN($V$5)+1))</f>
        <v/>
      </c>
      <c r="Z5" s="263">
        <f>IF(MONTH($V$3)&lt;&gt;MONTH($V$3-WEEKDAY($V$3,1)+(ROW(Z5)-ROW($V$5))*7+(COLUMN(Z5)-COLUMN($V$5)+1)),"",$V$3-WEEKDAY($V$3,1)+(ROW(Z5)-ROW($V$5))*7+(COLUMN(Z5)-COLUMN($V$5)+1))</f>
        <v/>
      </c>
      <c r="AA5" s="263">
        <f>IF(MONTH($V$3)&lt;&gt;MONTH($V$3-WEEKDAY($V$3,1)+(ROW(AA5)-ROW($V$5))*7+(COLUMN(AA5)-COLUMN($V$5)+1)),"",$V$3-WEEKDAY($V$3,1)+(ROW(AA5)-ROW($V$5))*7+(COLUMN(AA5)-COLUMN($V$5)+1))</f>
        <v/>
      </c>
      <c r="AB5" s="263">
        <f>IF(MONTH($V$3)&lt;&gt;MONTH($V$3-WEEKDAY($V$3,1)+(ROW(AB5)-ROW($V$5))*7+(COLUMN(AB5)-COLUMN($V$5)+1)),"",$V$3-WEEKDAY($V$3,1)+(ROW(AB5)-ROW($V$5))*7+(COLUMN(AB5)-COLUMN($V$5)+1))</f>
        <v/>
      </c>
      <c r="AC5" s="351" t="n"/>
      <c r="AD5" s="351" t="n"/>
      <c r="AE5" s="3" t="b">
        <v>1</v>
      </c>
      <c r="AF5" s="258" t="n"/>
      <c r="AJ5" s="350" t="n"/>
      <c r="AK5" s="350" t="n"/>
      <c r="AL5" s="350" t="n"/>
    </row>
    <row r="6" ht="14.1" customHeight="1" s="348" thickBot="1">
      <c r="A6" s="351" t="n"/>
      <c r="B6" s="351" t="n"/>
      <c r="C6" s="337" t="inlineStr">
        <is>
          <t xml:space="preserve">120 Peter Rose St </t>
        </is>
      </c>
      <c r="D6" s="351" t="n"/>
      <c r="E6" s="351" t="n"/>
      <c r="F6" s="351" t="n"/>
      <c r="G6" s="6" t="n"/>
      <c r="H6" s="6" t="n"/>
      <c r="I6" s="6" t="n"/>
      <c r="J6" s="6" t="n"/>
      <c r="K6" s="6" t="n"/>
      <c r="L6" s="6" t="n"/>
      <c r="M6" s="339" t="inlineStr">
        <is>
          <t>Armed or unarmed</t>
        </is>
      </c>
      <c r="N6" s="360" t="n"/>
      <c r="O6" s="135" t="inlineStr">
        <is>
          <t>Unarmed</t>
        </is>
      </c>
      <c r="P6" s="6" t="n"/>
      <c r="Q6" s="6" t="n"/>
      <c r="R6" s="6" t="n"/>
      <c r="S6" s="6" t="n"/>
      <c r="T6" s="6" t="n"/>
      <c r="U6" s="351" t="n"/>
      <c r="V6" s="263">
        <f>IF(MONTH($V$3)&lt;&gt;MONTH($V$3-WEEKDAY($V$3,1)+(ROW(V6)-ROW($V$5))*7+(COLUMN(V6)-COLUMN($V$5)+1)),"",$V$3-WEEKDAY($V$3,1)+(ROW(V6)-ROW($V$5))*7+(COLUMN(V6)-COLUMN($V$5)+1))</f>
        <v/>
      </c>
      <c r="W6" s="263">
        <f>IF(MONTH($V$3)&lt;&gt;MONTH($V$3-WEEKDAY($V$3,1)+(ROW(W6)-ROW($V$5))*7+(COLUMN(W6)-COLUMN($V$5)+1)),"",$V$3-WEEKDAY($V$3,1)+(ROW(W6)-ROW($V$5))*7+(COLUMN(W6)-COLUMN($V$5)+1))</f>
        <v/>
      </c>
      <c r="X6" s="263">
        <f>IF(MONTH($V$3)&lt;&gt;MONTH($V$3-WEEKDAY($V$3,1)+(ROW(X6)-ROW($V$5))*7+(COLUMN(X6)-COLUMN($V$5)+1)),"",$V$3-WEEKDAY($V$3,1)+(ROW(X6)-ROW($V$5))*7+(COLUMN(X6)-COLUMN($V$5)+1))</f>
        <v/>
      </c>
      <c r="Y6" s="263">
        <f>IF(MONTH($V$3)&lt;&gt;MONTH($V$3-WEEKDAY($V$3,1)+(ROW(Y6)-ROW($V$5))*7+(COLUMN(Y6)-COLUMN($V$5)+1)),"",$V$3-WEEKDAY($V$3,1)+(ROW(Y6)-ROW($V$5))*7+(COLUMN(Y6)-COLUMN($V$5)+1))</f>
        <v/>
      </c>
      <c r="Z6" s="263">
        <f>IF(MONTH($V$3)&lt;&gt;MONTH($V$3-WEEKDAY($V$3,1)+(ROW(Z6)-ROW($V$5))*7+(COLUMN(Z6)-COLUMN($V$5)+1)),"",$V$3-WEEKDAY($V$3,1)+(ROW(Z6)-ROW($V$5))*7+(COLUMN(Z6)-COLUMN($V$5)+1))</f>
        <v/>
      </c>
      <c r="AA6" s="263">
        <f>IF(MONTH($V$3)&lt;&gt;MONTH($V$3-WEEKDAY($V$3,1)+(ROW(AA6)-ROW($V$5))*7+(COLUMN(AA6)-COLUMN($V$5)+1)),"",$V$3-WEEKDAY($V$3,1)+(ROW(AA6)-ROW($V$5))*7+(COLUMN(AA6)-COLUMN($V$5)+1))</f>
        <v/>
      </c>
      <c r="AB6" s="263">
        <f>IF(MONTH($V$3)&lt;&gt;MONTH($V$3-WEEKDAY($V$3,1)+(ROW(AB6)-ROW($V$5))*7+(COLUMN(AB6)-COLUMN($V$5)+1)),"",$V$3-WEEKDAY($V$3,1)+(ROW(AB6)-ROW($V$5))*7+(COLUMN(AB6)-COLUMN($V$5)+1))</f>
        <v/>
      </c>
      <c r="AC6" s="351" t="n"/>
      <c r="AD6" s="136" t="inlineStr">
        <is>
          <t>After:</t>
        </is>
      </c>
      <c r="AE6" s="264" t="n">
        <v>8</v>
      </c>
      <c r="AF6" s="258" t="n"/>
      <c r="AJ6" s="350" t="n"/>
      <c r="AL6" s="251" t="n"/>
    </row>
    <row r="7" ht="14.1" customHeight="1" s="348" thickBot="1">
      <c r="A7" s="351" t="n"/>
      <c r="B7" s="351" t="n"/>
      <c r="C7" s="337" t="inlineStr">
        <is>
          <t>Queenstown</t>
        </is>
      </c>
      <c r="D7" s="351" t="n"/>
      <c r="E7" s="351" t="n"/>
      <c r="F7" s="351" t="n"/>
      <c r="G7" s="6" t="n"/>
      <c r="H7" s="340" t="n"/>
      <c r="I7" s="351" t="n"/>
      <c r="J7" s="340" t="n"/>
      <c r="K7" s="340" t="n"/>
      <c r="L7" s="340" t="n"/>
      <c r="M7" s="338" t="inlineStr">
        <is>
          <t>Agency</t>
        </is>
      </c>
      <c r="N7" s="361" t="n"/>
      <c r="O7" s="7" t="inlineStr">
        <is>
          <t>Caricom</t>
        </is>
      </c>
      <c r="P7" s="6" t="n"/>
      <c r="Q7" s="6" t="n"/>
      <c r="R7" s="6" t="n"/>
      <c r="S7" s="6" t="n"/>
      <c r="T7" s="6" t="n"/>
      <c r="U7" s="351" t="n"/>
      <c r="V7" s="263">
        <f>IF(MONTH($V$3)&lt;&gt;MONTH($V$3-WEEKDAY($V$3,1)+(ROW(V7)-ROW($V$5))*7+(COLUMN(V7)-COLUMN($V$5)+1)),"",$V$3-WEEKDAY($V$3,1)+(ROW(V7)-ROW($V$5))*7+(COLUMN(V7)-COLUMN($V$5)+1))</f>
        <v/>
      </c>
      <c r="W7" s="263">
        <f>IF(MONTH($V$3)&lt;&gt;MONTH($V$3-WEEKDAY($V$3,1)+(ROW(W7)-ROW($V$5))*7+(COLUMN(W7)-COLUMN($V$5)+1)),"",$V$3-WEEKDAY($V$3,1)+(ROW(W7)-ROW($V$5))*7+(COLUMN(W7)-COLUMN($V$5)+1))</f>
        <v/>
      </c>
      <c r="X7" s="263">
        <f>IF(MONTH($V$3)&lt;&gt;MONTH($V$3-WEEKDAY($V$3,1)+(ROW(X7)-ROW($V$5))*7+(COLUMN(X7)-COLUMN($V$5)+1)),"",$V$3-WEEKDAY($V$3,1)+(ROW(X7)-ROW($V$5))*7+(COLUMN(X7)-COLUMN($V$5)+1))</f>
        <v/>
      </c>
      <c r="Y7" s="263">
        <f>IF(MONTH($V$3)&lt;&gt;MONTH($V$3-WEEKDAY($V$3,1)+(ROW(Y7)-ROW($V$5))*7+(COLUMN(Y7)-COLUMN($V$5)+1)),"",$V$3-WEEKDAY($V$3,1)+(ROW(Y7)-ROW($V$5))*7+(COLUMN(Y7)-COLUMN($V$5)+1))</f>
        <v/>
      </c>
      <c r="Z7" s="263">
        <f>IF(MONTH($V$3)&lt;&gt;MONTH($V$3-WEEKDAY($V$3,1)+(ROW(Z7)-ROW($V$5))*7+(COLUMN(Z7)-COLUMN($V$5)+1)),"",$V$3-WEEKDAY($V$3,1)+(ROW(Z7)-ROW($V$5))*7+(COLUMN(Z7)-COLUMN($V$5)+1))</f>
        <v/>
      </c>
      <c r="AA7" s="263">
        <f>IF(MONTH($V$3)&lt;&gt;MONTH($V$3-WEEKDAY($V$3,1)+(ROW(AA7)-ROW($V$5))*7+(COLUMN(AA7)-COLUMN($V$5)+1)),"",$V$3-WEEKDAY($V$3,1)+(ROW(AA7)-ROW($V$5))*7+(COLUMN(AA7)-COLUMN($V$5)+1))</f>
        <v/>
      </c>
      <c r="AB7" s="263">
        <f>IF(MONTH($V$3)&lt;&gt;MONTH($V$3-WEEKDAY($V$3,1)+(ROW(AB7)-ROW($V$5))*7+(COLUMN(AB7)-COLUMN($V$5)+1)),"",$V$3-WEEKDAY($V$3,1)+(ROW(AB7)-ROW($V$5))*7+(COLUMN(AB7)-COLUMN($V$5)+1))</f>
        <v/>
      </c>
      <c r="AC7" s="351" t="n"/>
      <c r="AD7" s="351" t="n"/>
      <c r="AE7" s="351" t="n"/>
      <c r="AF7" s="258" t="n"/>
      <c r="AJ7" s="350" t="n"/>
      <c r="AL7" s="251" t="n"/>
    </row>
    <row r="8">
      <c r="A8" s="351" t="n"/>
      <c r="B8" s="351" t="n"/>
      <c r="C8" s="337" t="inlineStr">
        <is>
          <t>Georgetown, Guyana</t>
        </is>
      </c>
      <c r="D8" s="351" t="n"/>
      <c r="E8" s="351" t="n"/>
      <c r="F8" s="351" t="n"/>
      <c r="G8" s="6" t="n"/>
      <c r="H8" s="6" t="n"/>
      <c r="I8" s="6" t="n"/>
      <c r="J8" s="6" t="n"/>
      <c r="K8" s="6" t="n"/>
      <c r="L8" s="6" t="n"/>
      <c r="M8" s="341" t="n"/>
      <c r="N8" s="351" t="n"/>
      <c r="O8" s="351" t="n"/>
      <c r="P8" s="6" t="n"/>
      <c r="Q8" s="6" t="n"/>
      <c r="R8" s="6" t="n"/>
      <c r="S8" s="6" t="n"/>
      <c r="T8" s="6" t="n"/>
      <c r="U8" s="351" t="n"/>
      <c r="V8" s="263">
        <f>IF(MONTH($V$3)&lt;&gt;MONTH($V$3-WEEKDAY($V$3,1)+(ROW(V8)-ROW($V$5))*7+(COLUMN(V8)-COLUMN($V$5)+1)),"",$V$3-WEEKDAY($V$3,1)+(ROW(V8)-ROW($V$5))*7+(COLUMN(V8)-COLUMN($V$5)+1))</f>
        <v/>
      </c>
      <c r="W8" s="263">
        <f>IF(MONTH($V$3)&lt;&gt;MONTH($V$3-WEEKDAY($V$3,1)+(ROW(W8)-ROW($V$5))*7+(COLUMN(W8)-COLUMN($V$5)+1)),"",$V$3-WEEKDAY($V$3,1)+(ROW(W8)-ROW($V$5))*7+(COLUMN(W8)-COLUMN($V$5)+1))</f>
        <v/>
      </c>
      <c r="X8" s="263">
        <f>IF(MONTH($V$3)&lt;&gt;MONTH($V$3-WEEKDAY($V$3,1)+(ROW(X8)-ROW($V$5))*7+(COLUMN(X8)-COLUMN($V$5)+1)),"",$V$3-WEEKDAY($V$3,1)+(ROW(X8)-ROW($V$5))*7+(COLUMN(X8)-COLUMN($V$5)+1))</f>
        <v/>
      </c>
      <c r="Y8" s="263">
        <f>IF(MONTH($V$3)&lt;&gt;MONTH($V$3-WEEKDAY($V$3,1)+(ROW(Y8)-ROW($V$5))*7+(COLUMN(Y8)-COLUMN($V$5)+1)),"",$V$3-WEEKDAY($V$3,1)+(ROW(Y8)-ROW($V$5))*7+(COLUMN(Y8)-COLUMN($V$5)+1))</f>
        <v/>
      </c>
      <c r="Z8" s="263">
        <f>IF(MONTH($V$3)&lt;&gt;MONTH($V$3-WEEKDAY($V$3,1)+(ROW(Z8)-ROW($V$5))*7+(COLUMN(Z8)-COLUMN($V$5)+1)),"",$V$3-WEEKDAY($V$3,1)+(ROW(Z8)-ROW($V$5))*7+(COLUMN(Z8)-COLUMN($V$5)+1))</f>
        <v/>
      </c>
      <c r="AA8" s="263">
        <f>IF(MONTH($V$3)&lt;&gt;MONTH($V$3-WEEKDAY($V$3,1)+(ROW(AA8)-ROW($V$5))*7+(COLUMN(AA8)-COLUMN($V$5)+1)),"",$V$3-WEEKDAY($V$3,1)+(ROW(AA8)-ROW($V$5))*7+(COLUMN(AA8)-COLUMN($V$5)+1))</f>
        <v/>
      </c>
      <c r="AB8" s="263">
        <f>IF(MONTH($V$3)&lt;&gt;MONTH($V$3-WEEKDAY($V$3,1)+(ROW(AB8)-ROW($V$5))*7+(COLUMN(AB8)-COLUMN($V$5)+1)),"",$V$3-WEEKDAY($V$3,1)+(ROW(AB8)-ROW($V$5))*7+(COLUMN(AB8)-COLUMN($V$5)+1))</f>
        <v/>
      </c>
      <c r="AC8" s="351" t="n"/>
      <c r="AD8" s="351" t="n"/>
      <c r="AE8" s="3" t="b">
        <v>1</v>
      </c>
      <c r="AF8" s="258" t="n"/>
      <c r="AJ8" s="350" t="n"/>
      <c r="AL8" s="251" t="n"/>
    </row>
    <row r="9">
      <c r="A9" s="351" t="n"/>
      <c r="B9" s="351" t="n"/>
      <c r="C9" s="337" t="n"/>
      <c r="D9" s="337" t="n"/>
      <c r="E9" s="337" t="n"/>
      <c r="F9" s="337" t="n"/>
      <c r="G9" s="6" t="n"/>
      <c r="H9" s="6" t="n"/>
      <c r="I9" s="6" t="n"/>
      <c r="J9" s="6" t="n"/>
      <c r="K9" s="6" t="n"/>
      <c r="L9" s="6" t="n"/>
      <c r="M9" s="137" t="n"/>
      <c r="N9" s="137" t="n"/>
      <c r="O9" s="6" t="n"/>
      <c r="P9" s="6" t="n"/>
      <c r="Q9" s="6" t="n"/>
      <c r="R9" s="6" t="n"/>
      <c r="S9" s="6" t="n"/>
      <c r="T9" s="6" t="n"/>
      <c r="U9" s="351" t="n"/>
      <c r="V9" s="265" t="n"/>
      <c r="W9" s="265" t="n"/>
      <c r="X9" s="265" t="n"/>
      <c r="Y9" s="265" t="n"/>
      <c r="Z9" s="265" t="n"/>
      <c r="AA9" s="265" t="n"/>
      <c r="AB9" s="265" t="n"/>
      <c r="AC9" s="351" t="n"/>
      <c r="AD9" s="351" t="n"/>
      <c r="AE9" s="3" t="n"/>
      <c r="AF9" s="351" t="n"/>
      <c r="AJ9" s="350" t="n"/>
      <c r="AL9" s="251" t="n"/>
    </row>
    <row r="10">
      <c r="A10" s="351" t="n"/>
      <c r="B10" s="351" t="n"/>
      <c r="C10" s="337" t="inlineStr">
        <is>
          <t>592-223-7560</t>
        </is>
      </c>
      <c r="D10" s="351" t="n"/>
      <c r="E10" s="351" t="n"/>
      <c r="F10" s="351" t="n"/>
      <c r="G10" s="6" t="n"/>
      <c r="H10" s="340" t="n"/>
      <c r="I10" s="351" t="n"/>
      <c r="J10" s="340" t="n"/>
      <c r="K10" s="330" t="inlineStr">
        <is>
          <t>Week Starting:</t>
        </is>
      </c>
      <c r="L10" s="351" t="n"/>
      <c r="M10" s="335" t="n">
        <v>46038</v>
      </c>
      <c r="N10" s="362" t="n"/>
      <c r="O10" s="6" t="n"/>
      <c r="P10" s="6" t="n"/>
      <c r="Q10" s="6" t="n"/>
      <c r="R10" s="6" t="n"/>
      <c r="S10" s="6" t="n"/>
      <c r="T10" s="138" t="inlineStr">
        <is>
          <t>[42]</t>
        </is>
      </c>
      <c r="U10" s="351" t="n"/>
      <c r="V10" s="263">
        <f>IF(MONTH($V$3)&lt;&gt;MONTH($V$3-WEEKDAY($V$3,1)+(ROW(V10)-ROW($V$5))*7+(COLUMN(V10)-COLUMN($V$5)+1)),"",$V$3-WEEKDAY($V$3,1)+(ROW(V10)-ROW($V$5))*7+(COLUMN(V10)-COLUMN($V$5)+1))</f>
        <v/>
      </c>
      <c r="W10" s="263">
        <f>IF(MONTH($V$3)&lt;&gt;MONTH($V$3-WEEKDAY($V$3,1)+(ROW(W10)-ROW($V$5))*7+(COLUMN(W10)-COLUMN($V$5)+1)),"",$V$3-WEEKDAY($V$3,1)+(ROW(W10)-ROW($V$5))*7+(COLUMN(W10)-COLUMN($V$5)+1))</f>
        <v/>
      </c>
      <c r="X10" s="263">
        <f>IF(MONTH($V$3)&lt;&gt;MONTH($V$3-WEEKDAY($V$3,1)+(ROW(X10)-ROW($V$5))*7+(COLUMN(X10)-COLUMN($V$5)+1)),"",$V$3-WEEKDAY($V$3,1)+(ROW(X10)-ROW($V$5))*7+(COLUMN(X10)-COLUMN($V$5)+1))</f>
        <v/>
      </c>
      <c r="Y10" s="263">
        <f>IF(MONTH($V$3)&lt;&gt;MONTH($V$3-WEEKDAY($V$3,1)+(ROW(Y10)-ROW($V$5))*7+(COLUMN(Y10)-COLUMN($V$5)+1)),"",$V$3-WEEKDAY($V$3,1)+(ROW(Y10)-ROW($V$5))*7+(COLUMN(Y10)-COLUMN($V$5)+1))</f>
        <v/>
      </c>
      <c r="Z10" s="263">
        <f>IF(MONTH($V$3)&lt;&gt;MONTH($V$3-WEEKDAY($V$3,1)+(ROW(Z10)-ROW($V$5))*7+(COLUMN(Z10)-COLUMN($V$5)+1)),"",$V$3-WEEKDAY($V$3,1)+(ROW(Z10)-ROW($V$5))*7+(COLUMN(Z10)-COLUMN($V$5)+1))</f>
        <v/>
      </c>
      <c r="AA10" s="263">
        <f>IF(MONTH($V$3)&lt;&gt;MONTH($V$3-WEEKDAY($V$3,1)+(ROW(AA10)-ROW($V$5))*7+(COLUMN(AA10)-COLUMN($V$5)+1)),"",$V$3-WEEKDAY($V$3,1)+(ROW(AA10)-ROW($V$5))*7+(COLUMN(AA10)-COLUMN($V$5)+1))</f>
        <v/>
      </c>
      <c r="AB10" s="263">
        <f>IF(MONTH($V$3)&lt;&gt;MONTH($V$3-WEEKDAY($V$3,1)+(ROW(AB10)-ROW($V$5))*7+(COLUMN(AB10)-COLUMN($V$5)+1)),"",$V$3-WEEKDAY($V$3,1)+(ROW(AB10)-ROW($V$5))*7+(COLUMN(AB10)-COLUMN($V$5)+1))</f>
        <v/>
      </c>
      <c r="AC10" s="351" t="n"/>
      <c r="AD10" s="136" t="inlineStr">
        <is>
          <t>After:</t>
        </is>
      </c>
      <c r="AE10" s="264" t="n">
        <v>40</v>
      </c>
      <c r="AF10" s="250" t="n"/>
    </row>
    <row r="11" ht="15.75" customHeight="1" s="348" thickBot="1">
      <c r="A11" s="351" t="n"/>
      <c r="B11" s="351" t="n"/>
      <c r="C11" s="6" t="n"/>
      <c r="D11" s="6" t="n"/>
      <c r="E11" s="6" t="n"/>
      <c r="F11" s="6" t="n"/>
      <c r="G11" s="6" t="n"/>
      <c r="H11" s="6" t="n"/>
      <c r="I11" s="6" t="n"/>
      <c r="J11" s="6" t="n"/>
      <c r="K11" s="259" t="inlineStr">
        <is>
          <t>Carry Forward Hrs:</t>
        </is>
      </c>
      <c r="L11" s="248" t="n">
        <v>32</v>
      </c>
      <c r="M11" s="6" t="n"/>
      <c r="N11" s="6" t="n"/>
      <c r="O11" s="6" t="n"/>
      <c r="P11" s="6" t="n"/>
      <c r="Q11" s="6" t="n"/>
      <c r="R11" s="6" t="n"/>
      <c r="S11" s="6" t="n"/>
      <c r="T11" s="6" t="n"/>
      <c r="U11" s="351" t="n"/>
      <c r="V11" s="263">
        <f>IF(MONTH($V$3)&lt;&gt;MONTH($V$3-WEEKDAY($V$3,1)+(ROW(V11)-ROW($V$5))*7+(COLUMN(V11)-COLUMN($V$5)+1)),"",$V$3-WEEKDAY($V$3,1)+(ROW(V11)-ROW($V$5))*7+(COLUMN(V11)-COLUMN($V$5)+1))</f>
        <v/>
      </c>
      <c r="W11" s="263">
        <f>IF(MONTH($V$3)&lt;&gt;MONTH($V$3-WEEKDAY($V$3,1)+(ROW(W11)-ROW($V$5))*7+(COLUMN(W11)-COLUMN($V$5)+1)),"",$V$3-WEEKDAY($V$3,1)+(ROW(W11)-ROW($V$5))*7+(COLUMN(W11)-COLUMN($V$5)+1))</f>
        <v/>
      </c>
      <c r="X11" s="263">
        <f>IF(MONTH($V$3)&lt;&gt;MONTH($V$3-WEEKDAY($V$3,1)+(ROW(X11)-ROW($V$5))*7+(COLUMN(X11)-COLUMN($V$5)+1)),"",$V$3-WEEKDAY($V$3,1)+(ROW(X11)-ROW($V$5))*7+(COLUMN(X11)-COLUMN($V$5)+1))</f>
        <v/>
      </c>
      <c r="Y11" s="263">
        <f>IF(MONTH($V$3)&lt;&gt;MONTH($V$3-WEEKDAY($V$3,1)+(ROW(Y11)-ROW($V$5))*7+(COLUMN(Y11)-COLUMN($V$5)+1)),"",$V$3-WEEKDAY($V$3,1)+(ROW(Y11)-ROW($V$5))*7+(COLUMN(Y11)-COLUMN($V$5)+1))</f>
        <v/>
      </c>
      <c r="Z11" s="263">
        <f>IF(MONTH($V$3)&lt;&gt;MONTH($V$3-WEEKDAY($V$3,1)+(ROW(Z11)-ROW($V$5))*7+(COLUMN(Z11)-COLUMN($V$5)+1)),"",$V$3-WEEKDAY($V$3,1)+(ROW(Z11)-ROW($V$5))*7+(COLUMN(Z11)-COLUMN($V$5)+1))</f>
        <v/>
      </c>
      <c r="AA11" s="263">
        <f>IF(MONTH($V$3)&lt;&gt;MONTH($V$3-WEEKDAY($V$3,1)+(ROW(AA11)-ROW($V$5))*7+(COLUMN(AA11)-COLUMN($V$5)+1)),"",$V$3-WEEKDAY($V$3,1)+(ROW(AA11)-ROW($V$5))*7+(COLUMN(AA11)-COLUMN($V$5)+1))</f>
        <v/>
      </c>
      <c r="AB11" s="263">
        <f>IF(MONTH($V$3)&lt;&gt;MONTH($V$3-WEEKDAY($V$3,1)+(ROW(AB11)-ROW($V$5))*7+(COLUMN(AB11)-COLUMN($V$5)+1)),"",$V$3-WEEKDAY($V$3,1)+(ROW(AB11)-ROW($V$5))*7+(COLUMN(AB11)-COLUMN($V$5)+1))</f>
        <v/>
      </c>
      <c r="AC11" s="351" t="n"/>
      <c r="AD11" s="351" t="n"/>
      <c r="AE11" s="351" t="n"/>
      <c r="AF11" s="258" t="n"/>
      <c r="AJ11" s="252" t="n"/>
      <c r="AK11" s="252" t="n"/>
    </row>
    <row r="12" ht="27.75" customFormat="1" customHeight="1" s="2" thickBot="1">
      <c r="A12" s="266" t="inlineStr">
        <is>
          <t>Day Off</t>
        </is>
      </c>
      <c r="B12" s="267" t="inlineStr">
        <is>
          <t>Holiday Double</t>
        </is>
      </c>
      <c r="C12" s="139" t="inlineStr">
        <is>
          <t>Day of Week</t>
        </is>
      </c>
      <c r="D12" s="140" t="inlineStr">
        <is>
          <t>Time
In</t>
        </is>
      </c>
      <c r="E12" s="140" t="inlineStr">
        <is>
          <t>Time
Out</t>
        </is>
      </c>
      <c r="F12" s="141" t="n"/>
      <c r="G12" s="140" t="inlineStr">
        <is>
          <t>Time
In</t>
        </is>
      </c>
      <c r="H12" s="140" t="inlineStr">
        <is>
          <t>Time
Out</t>
        </is>
      </c>
      <c r="I12" s="142" t="inlineStr">
        <is>
          <t>Total
Hrs</t>
        </is>
      </c>
      <c r="J12" s="142" t="inlineStr">
        <is>
          <t>Location</t>
        </is>
      </c>
      <c r="K12" s="142" t="inlineStr">
        <is>
          <t>Supervisor</t>
        </is>
      </c>
      <c r="L12" s="142" t="inlineStr">
        <is>
          <t>Supervisor Approval</t>
        </is>
      </c>
      <c r="M12" s="140" t="inlineStr">
        <is>
          <t>Regular
Hrs</t>
        </is>
      </c>
      <c r="N12" s="140" t="inlineStr">
        <is>
          <t>Overtime
Hrs</t>
        </is>
      </c>
      <c r="O12" s="140" t="inlineStr">
        <is>
          <t>Hol Hrs</t>
        </is>
      </c>
      <c r="P12" s="140" t="inlineStr">
        <is>
          <t>Responsibilities</t>
        </is>
      </c>
      <c r="Q12" s="140" t="inlineStr">
        <is>
          <t>Risk</t>
        </is>
      </c>
      <c r="R12" s="140" t="inlineStr">
        <is>
          <t>Meals</t>
        </is>
      </c>
      <c r="S12" s="140" t="inlineStr">
        <is>
          <t>Vac Hrs</t>
        </is>
      </c>
      <c r="T12" s="143" t="inlineStr">
        <is>
          <t>Reason for Overtime</t>
        </is>
      </c>
      <c r="U12" s="144" t="inlineStr">
        <is>
          <t>Wkly Reg Avail</t>
        </is>
      </c>
      <c r="V12" s="351" t="inlineStr">
        <is>
          <t>Orig Reg</t>
        </is>
      </c>
      <c r="W12" s="351" t="inlineStr">
        <is>
          <t>Wkly OT Adj</t>
        </is>
      </c>
      <c r="X12" s="351" t="inlineStr">
        <is>
          <t>Week Start</t>
        </is>
      </c>
      <c r="Y12" s="351" t="inlineStr">
        <is>
          <t>Wk Hrs Before</t>
        </is>
      </c>
      <c r="Z12" s="351" t="n"/>
      <c r="AA12" s="351" t="n"/>
      <c r="AB12" s="351" t="n"/>
      <c r="AC12" s="351" t="n"/>
      <c r="AD12" s="351" t="n"/>
      <c r="AE12" s="351" t="n"/>
      <c r="AF12" s="351" t="n"/>
      <c r="AJ12" s="252" t="n"/>
      <c r="AK12" s="252" t="n"/>
    </row>
    <row r="13" hidden="1" ht="15.75" customHeight="1" s="348" thickBot="1">
      <c r="A13" s="268" t="n"/>
      <c r="B13" s="351" t="n"/>
      <c r="C13" s="145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146" t="n"/>
      <c r="U13" s="351" t="n"/>
      <c r="V13" s="351" t="n"/>
      <c r="W13" s="351" t="n"/>
      <c r="X13" s="351" t="n"/>
      <c r="Y13" s="351" t="n"/>
      <c r="Z13" s="351" t="n"/>
      <c r="AA13" s="351" t="n"/>
      <c r="AB13" s="351" t="n"/>
      <c r="AC13" s="351" t="n"/>
      <c r="AD13" s="351" t="n"/>
      <c r="AE13" s="351" t="n"/>
      <c r="AF13" s="351" t="n"/>
    </row>
    <row r="14" ht="24" customHeight="1" s="348" thickBot="1">
      <c r="A14" s="147" t="inlineStr">
        <is>
          <t>Sick</t>
        </is>
      </c>
      <c r="B14" s="269" t="n"/>
      <c r="C14" s="88">
        <f>M10</f>
        <v/>
      </c>
      <c r="D14" s="54" t="n"/>
      <c r="E14" s="148">
        <f>IF(D14="", "",
 IF(D14=TIME(0,0,0), 0,
 IF(AND(D14&gt;=TIME(0,0,1), D14&lt;=TIME(2,0,0)), TIME(7,0,0),
 IF(AND(D14&gt;=TIME(6,0,0), D14&lt;=TIME(8,0,0)), TIME(12,0,0),
 IF(AND(D14&gt;TIME(8,0,0), D14&lt;=TIME(13,59,0)), TIME(15,0,0),
 IF(AND(D14&gt;=TIME(14,0,0), D14&lt;=TIME(17,59,0)), TIME(21,0,0),
 IF(AND(D14&gt;=TIME(18,0,0), D14&lt;=TIME(21,59,0)), TIME(0,0,0),
 IF(AND(D14&gt;=TIME(22,0,0), D14&lt;=TIME(23,59,59)), TIME(7,0,0), ""))))))))</f>
        <v/>
      </c>
      <c r="F14" s="149" t="n"/>
      <c r="G14" s="148">
        <f>IF(AND(D14&gt;=TIME(6,0,0),D14&lt;=TIME(8,0,0)),E14,"")</f>
        <v/>
      </c>
      <c r="H14" s="54" t="n"/>
      <c r="I14" s="55">
        <f>ROUND(IF(OR(D14="",E14="",E14=0),0,IF(H14="",MOD(E14-D14,1)*24,MOD(H14-D14,1)*24)),2)</f>
        <v/>
      </c>
      <c r="J14" s="150" t="n"/>
      <c r="K14" s="270" t="n"/>
      <c r="L14" s="271" t="n"/>
      <c r="M14" s="272">
        <f>MAX(0,V14-W14)</f>
        <v/>
      </c>
      <c r="N14" s="56">
        <f>(IF(OR($C14="",$D14=""),0,
 IF(OR($A14="Holiday",$A15="Holiday"),
    IF(ISNUMBER(MATCH(TRIM($B14),{"Phagwah","Good Friday","Easter Monday","Labour Day","Christmas","Eid ul Azha","Romans-2","Globe-12","Neptune P1"},0)),0,$I14),
 IF(AND(NOT(OR($A14="Annual Leave",$A15="Annual Leave")),$A14="Off day"),$I14,
  MAX(0,$I14-$V14)
  ))))+W14</f>
        <v/>
      </c>
      <c r="O14" s="56">
        <f>IF(AND(OR($A14="Holiday",$A15="Holiday"),
        ISNUMBER(MATCH(TRIM($B14),{"Phagwah","Good Friday","Easter Monday","Labour Day","Christmas","Eid ul Azha","Romans-2","Globe-12","Neptune P1"},0))),
   $I14,0)</f>
        <v/>
      </c>
      <c r="P14" s="56">
        <f>IF(OR($O$7="Canteen",$O$7="Head Office"),0,IF($I14&lt;=0,0,IF(OR(OR(TRIM($J14)="Hebrews",TRIM($J14)="Romans",TRIM($J14)="Romans-2",TRIM($J14)="Globe",TRIM($J14)="Globe-12",TRIM($J14)="Neptune P1"),AND($I15&gt;0,OR(TRIM($J15)="Hebrews",TRIM($J15)="Romans",TRIM($J15)="Romans-2",TRIM($J15)="Globe",TRIM($J15)="Globe-12",TRIM($J15)="Neptune P1"))),1,0)))</f>
        <v/>
      </c>
      <c r="Q14" s="57" t="n"/>
      <c r="R14" s="56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IF($I14&gt;0,1,0),
      0
   ),
0))</f>
        <v/>
      </c>
      <c r="S14" s="56">
        <f>IF(OR($A14="Annual Leave",$A15="Annual Leave"),IF($A14="Annual Leave",8,0),0)</f>
        <v/>
      </c>
      <c r="T14" s="58" t="n"/>
      <c r="U14" s="144">
        <f>MAX(0,40-Y14)</f>
        <v/>
      </c>
      <c r="V14" s="151">
        <f>IF(OR($C14="",$D14=""),0,
 IF(OR($A14="Holiday",$A15="Holiday"),0,
 IF(AND(NOT(OR($A14="Annual Leave",$A15="Annual Leave")),$A14="Off day"),0,
  IF($I14+$I15&gt;=8,IF($I14&gt;=8,8,$I14),$I14)
  )))</f>
        <v/>
      </c>
      <c r="W14" s="151">
        <f>MAX(0,V14-U14)</f>
        <v/>
      </c>
      <c r="X14" s="151">
        <f>IF(C14="","",C14-WEEKDAY(C14,1)+1)</f>
        <v/>
      </c>
      <c r="Y14" s="151">
        <f>IF(X14=X14,$L$11,0)</f>
        <v/>
      </c>
      <c r="Z14" s="151" t="n"/>
      <c r="AA14" s="151" t="n"/>
      <c r="AB14" s="151" t="n"/>
      <c r="AC14" s="351" t="n"/>
      <c r="AD14" s="351" t="n"/>
      <c r="AE14" s="351" t="n"/>
      <c r="AF14" s="351" t="n"/>
    </row>
    <row r="15" ht="24" customHeight="1" s="348" thickBot="1">
      <c r="A15" s="147" t="inlineStr">
        <is>
          <t>Sick</t>
        </is>
      </c>
      <c r="B15" s="269" t="n"/>
      <c r="C15" s="89">
        <f>C14</f>
        <v/>
      </c>
      <c r="D15" s="59" t="n"/>
      <c r="E15" s="152">
        <f>IF(D15="", "",
 IF(D15=TIME(0,0,0), 0,
 IF(AND(D15&gt;=TIME(0,0,1), D15&lt;=TIME(2,0,0)), TIME(7,0,0),
 IF(AND(D15&gt;=TIME(6,0,0), D15&lt;=TIME(8,0,0)), TIME(12,0,0),
 IF(AND(D15&gt;TIME(8,0,0), D15&lt;=TIME(13,59,0)), TIME(15,0,0),
 IF(AND(D15&gt;=TIME(14,0,0), D15&lt;=TIME(17,59,0)), TIME(21,0,0),
 IF(AND(D15&gt;=TIME(18,0,0), D15&lt;=TIME(21,59,0)), TIME(0,0,0),
 IF(AND(D15&gt;=TIME(22,0,0), D15&lt;=TIME(23,59,59)), TIME(7,0,0), ""))))))))</f>
        <v/>
      </c>
      <c r="F15" s="153" t="n"/>
      <c r="G15" s="152">
        <f>IF(AND(D15&gt;=TIME(6,0,0),D15&lt;=TIME(8,0,0)),E15,"")</f>
        <v/>
      </c>
      <c r="H15" s="59" t="n"/>
      <c r="I15" s="60">
        <f>ROUND(IF(OR(D15="",E15="",E15=0),0,IF(H15="",MOD(E15-D15,1)*24,MOD(H15-D15,1)*24)),2)</f>
        <v/>
      </c>
      <c r="J15" s="150" t="n"/>
      <c r="K15" s="270" t="n"/>
      <c r="L15" s="271" t="n"/>
      <c r="M15" s="272">
        <f>MAX(0,V15-W15)</f>
        <v/>
      </c>
      <c r="N15" s="61">
        <f>(IF(OR($C15="",$D15=""),0,
 IF(OR($A14="Holiday",$A15="Holiday"),
    IF(ISNUMBER(MATCH(TRIM($B15),{"Phagwah","Good Friday","Easter Monday","Labour Day","Christmas","Eid ul Azha","Romans-2","Globe-12","Neptune P1"},0)),0,$I15),
 IF(AND(NOT(OR($A14="Annual Leave",$A15="Annual Leave")),$A15="Off day"),$I15,
  MAX(0,$I15-$V15)
  ))))+W15</f>
        <v/>
      </c>
      <c r="O15" s="61">
        <f>IF(AND(OR($A14="Holiday",$A15="Holiday"),
        ISNUMBER(MATCH(TRIM($B15),{"Phagwah","Good Friday","Easter Monday","Labour Day","Christmas","Eid ul Azha","Romans-2","Globe-12","Neptune P1"},0))),
   $I15,0)</f>
        <v/>
      </c>
      <c r="P15" s="61">
        <f>IF(OR($O$7="Canteen",$O$7="Head Office"),0,IF($I15&lt;=0,0,IF(AND($I14&lt;=0,OR(TRIM($J15)="Hebrews",TRIM($J15)="Romans",TRIM($J15)="Romans-2",TRIM($J15)="Globe",TRIM($J15)="Globe-12",TRIM($J15)="Neptune P1")),1,0)))</f>
        <v/>
      </c>
      <c r="Q15" s="62" t="n"/>
      <c r="R15" s="61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IF(AND($I14=0,$I15&gt;0),1,0),
      0
   ),
0))</f>
        <v/>
      </c>
      <c r="S15" s="61">
        <f>IF(OR($A14="Annual Leave",$A15="Annual Leave"),IF(AND($A14&lt;&gt;"Annual Leave",$A15="Annual Leave"),8,0),0)</f>
        <v/>
      </c>
      <c r="T15" s="63" t="n"/>
      <c r="U15" s="144">
        <f>MAX(0,40-Y15)</f>
        <v/>
      </c>
      <c r="V15" s="151">
        <f>IF(OR($C15="",$D15=""),0,
 IF(OR($A14="Holiday",$A15="Holiday"),0,
 IF(AND(NOT(OR($A14="Annual Leave",$A15="Annual Leave")),$A15="Off day"),0,
  IF($I14+$I15&gt;=8,IF($I14&gt;=8,0,8-$I14),$I15)
  )))</f>
        <v/>
      </c>
      <c r="W15" s="151">
        <f>MAX(0,V15-U15)</f>
        <v/>
      </c>
      <c r="X15" s="151">
        <f>IF(C15="","",C15-WEEKDAY(C15,1)+1)</f>
        <v/>
      </c>
      <c r="Y15" s="151">
        <f>SUMPRODUCT(($X$14:$X14=X15)*(($V$14:$V14)+($O$14:$O14)))+IF(X15=X14,$L$11,0)</f>
        <v/>
      </c>
      <c r="Z15" s="151" t="n"/>
      <c r="AA15" s="151" t="n"/>
      <c r="AB15" s="151" t="n"/>
      <c r="AC15" s="351" t="n"/>
      <c r="AD15" s="351" t="n"/>
      <c r="AE15" s="351" t="n"/>
      <c r="AF15" s="351" t="n"/>
    </row>
    <row r="16" ht="24" customHeight="1" s="348" thickBot="1">
      <c r="A16" s="154" t="inlineStr">
        <is>
          <t>Off Day</t>
        </is>
      </c>
      <c r="B16" s="273" t="n"/>
      <c r="C16" s="90">
        <f>C14+1</f>
        <v/>
      </c>
      <c r="D16" s="8" t="n"/>
      <c r="E16" s="155">
        <f>IF(D16="", "",
 IF(D16=TIME(0,0,0), 0,
 IF(AND(D16&gt;=TIME(0,0,1), D16&lt;=TIME(2,0,0)), TIME(7,0,0),
 IF(AND(D16&gt;=TIME(6,0,0), D16&lt;=TIME(8,0,0)), TIME(12,0,0),
 IF(AND(D16&gt;TIME(8,0,0), D16&lt;=TIME(13,59,0)), TIME(15,0,0),
 IF(AND(D16&gt;=TIME(14,0,0), D16&lt;=TIME(17,59,0)), TIME(21,0,0),
 IF(AND(D16&gt;=TIME(18,0,0), D16&lt;=TIME(21,59,0)), TIME(0,0,0),
 IF(AND(D16&gt;=TIME(22,0,0), D16&lt;=TIME(23,59,59)), TIME(7,0,0), ""))))))))</f>
        <v/>
      </c>
      <c r="F16" s="156" t="n"/>
      <c r="G16" s="155">
        <f>IF(AND(D16&gt;=TIME(6,0,0),D16&lt;=TIME(8,0,0)),E16,"")</f>
        <v/>
      </c>
      <c r="H16" s="8" t="n"/>
      <c r="I16" s="30">
        <f>ROUND(IF(OR(D16="",E16="",E16=0),0,IF(H16="",MOD(E16-D16,1)*24,MOD(H16-D16,1)*24)),2)</f>
        <v/>
      </c>
      <c r="J16" s="157" t="n"/>
      <c r="K16" s="274" t="n"/>
      <c r="L16" s="271" t="n"/>
      <c r="M16" s="275">
        <f>MAX(0,V16-W16)</f>
        <v/>
      </c>
      <c r="N16" s="9">
        <f>(IF(OR($C16="",$D16=""),0,
 IF(OR($A16="Holiday",$A17="Holiday"),
    IF(ISNUMBER(MATCH(TRIM($B16),{"Phagwah","Good Friday","Easter Monday","Labour Day","Christmas","Eid ul Azha","Romans-2","Globe-12","Neptune P1"},0)),0,$I16),
 IF(AND(NOT(OR($A16="Annual Leave",$A17="Annual Leave")),$A16="Off day"),$I16,
  MAX(0,$I16-$V16)
  ))))+W16</f>
        <v/>
      </c>
      <c r="O16" s="9">
        <f>IF(AND(OR($A16="Holiday",$A17="Holiday"),
        ISNUMBER(MATCH(TRIM($B16),{"Phagwah","Good Friday","Easter Monday","Labour Day","Christmas","Eid ul Azha","Romans-2","Globe-12","Neptune P1"},0))),
   $I16,0)</f>
        <v/>
      </c>
      <c r="P16" s="9">
        <f>IF(OR($O$7="Canteen",$O$7="Head Office"),0,IF($I16&lt;=0,0,IF(OR(OR(TRIM($J16)="Hebrews",TRIM($J16)="Romans",TRIM($J16)="Romans-2",TRIM($J16)="Globe",TRIM($J16)="Globe-12",TRIM($J16)="Neptune P1"),AND($I17&gt;0,OR(TRIM($J17)="Hebrews",TRIM($J17)="Romans",TRIM($J17)="Romans-2",TRIM($J17)="Globe",TRIM($J17)="Globe-12",TRIM($J17)="Neptune P1"))),1,0)))</f>
        <v/>
      </c>
      <c r="Q16" s="10" t="n"/>
      <c r="R16" s="9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IF($I16&gt;0,1,0),
      0
   ),
0))</f>
        <v/>
      </c>
      <c r="S16" s="9">
        <f>IF(OR($A16="Annual Leave",$A17="Annual Leave"),IF($A16="Annual Leave",8,0),0)</f>
        <v/>
      </c>
      <c r="T16" s="91" t="n"/>
      <c r="U16" s="144">
        <f>MAX(0,40-Y16)</f>
        <v/>
      </c>
      <c r="V16" s="351">
        <f>IF(OR($C16="",$D16=""),0,
 IF(OR($A16="Holiday",$A17="Holiday"),0,
 IF(AND(NOT(OR($A16="Annual Leave",$A17="Annual Leave")),$A16="Off day"),0,
  IF($I16+$I17&gt;=8,IF($I16&gt;=8,8,$I16),$I16)
  )))</f>
        <v/>
      </c>
      <c r="W16" s="351">
        <f>MAX(0,V16-U16)</f>
        <v/>
      </c>
      <c r="X16" s="351">
        <f>IF(C16="","",C16-WEEKDAY(C16,1)+1)</f>
        <v/>
      </c>
      <c r="Y16" s="351">
        <f>SUMPRODUCT(($X$14:$X15=X16)*(($V$14:$V15)+($O$14:$O15)))+IF(X16=X14,$L$11,0)</f>
        <v/>
      </c>
      <c r="Z16" s="351" t="n"/>
      <c r="AA16" s="351" t="n"/>
      <c r="AB16" s="351" t="n"/>
      <c r="AC16" s="351" t="n"/>
      <c r="AD16" s="351" t="n"/>
      <c r="AE16" s="351" t="n"/>
      <c r="AF16" s="351" t="n"/>
    </row>
    <row r="17" ht="24" customHeight="1" s="348" thickBot="1">
      <c r="A17" s="154" t="inlineStr">
        <is>
          <t>Off Day</t>
        </is>
      </c>
      <c r="B17" s="273" t="n"/>
      <c r="C17" s="90">
        <f>C16</f>
        <v/>
      </c>
      <c r="D17" s="276" t="n"/>
      <c r="E17" s="277">
        <f>IF(D17="", "",
 IF(D17=TIME(0,0,0), 0,
 IF(AND(D17&gt;=TIME(0,0,1), D17&lt;=TIME(2,0,0)), TIME(7,0,0),
 IF(AND(D17&gt;=TIME(6,0,0), D17&lt;=TIME(8,0,0)), TIME(12,0,0),
 IF(AND(D17&gt;TIME(8,0,0), D17&lt;=TIME(13,59,0)), TIME(15,0,0),
 IF(AND(D17&gt;=TIME(14,0,0), D17&lt;=TIME(17,59,0)), TIME(21,0,0),
 IF(AND(D17&gt;=TIME(18,0,0), D17&lt;=TIME(21,59,0)), TIME(0,0,0),
 IF(AND(D17&gt;=TIME(22,0,0), D17&lt;=TIME(23,59,59)), TIME(7,0,0), ""))))))))</f>
        <v/>
      </c>
      <c r="F17" s="156" t="n"/>
      <c r="G17" s="277">
        <f>IF(AND(D17&gt;=TIME(6,0,0),D17&lt;=TIME(8,0,0)),E17,"")</f>
        <v/>
      </c>
      <c r="H17" s="276" t="n"/>
      <c r="I17" s="30">
        <f>ROUND(IF(OR(D17="",E17="",E17=0),0,IF(H17="",MOD(E17-D17,1)*24,MOD(H17-D17,1)*24)),2)</f>
        <v/>
      </c>
      <c r="J17" s="158" t="n"/>
      <c r="K17" s="274" t="n"/>
      <c r="L17" s="271" t="n"/>
      <c r="M17" s="275">
        <f>MAX(0,V17-W17)</f>
        <v/>
      </c>
      <c r="N17" s="278">
        <f>(IF(OR($C17="",$D17=""),0,
 IF(OR($A16="Holiday",$A17="Holiday"),
    IF(ISNUMBER(MATCH(TRIM($B17),{"Phagwah","Good Friday","Easter Monday","Labour Day","Christmas","Eid ul Azha","Romans-2","Globe-12","Neptune P1"},0)),0,$I17),
 IF(AND(NOT(OR($A16="Annual Leave",$A17="Annual Leave")),$A17="Off day"),$I17,
  MAX(0,$I17-$V17)
  ))))+W17</f>
        <v/>
      </c>
      <c r="O17" s="278">
        <f>IF(AND(OR($A16="Holiday",$A17="Holiday"),
        ISNUMBER(MATCH(TRIM($B17),{"Phagwah","Good Friday","Easter Monday","Labour Day","Christmas","Eid ul Azha","Romans-2","Globe-12","Neptune P1"},0))),
   $I17,0)</f>
        <v/>
      </c>
      <c r="P17" s="278">
        <f>IF(OR($O$7="Canteen",$O$7="Head Office"),0,IF($I17&lt;=0,0,IF(AND($I16&lt;=0,OR(TRIM($J17)="Hebrews",TRIM($J17)="Romans",TRIM($J17)="Romans-2",TRIM($J17)="Globe",TRIM($J17)="Globe-12",TRIM($J17)="Neptune P1")),1,0)))</f>
        <v/>
      </c>
      <c r="Q17" s="279" t="n"/>
      <c r="R17" s="278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IF(AND($I16=0,$I17&gt;0),1,0),
      0
   ),
0))</f>
        <v/>
      </c>
      <c r="S17" s="278">
        <f>IF(OR($A16="Annual Leave",$A17="Annual Leave"),IF(AND($A16&lt;&gt;"Annual Leave",$A17="Annual Leave"),8,0),0)</f>
        <v/>
      </c>
      <c r="T17" s="280" t="n"/>
      <c r="U17" s="144">
        <f>MAX(0,40-Y17)</f>
        <v/>
      </c>
      <c r="V17" s="351">
        <f>IF(OR($C17="",$D17=""),0,
 IF(OR($A16="Holiday",$A17="Holiday"),0,
 IF(AND(NOT(OR($A16="Annual Leave",$A17="Annual Leave")),$A17="Off day"),0,
  IF($I16+$I17&gt;=8,IF($I16&gt;=8,0,8-$I16),$I17)
  )))</f>
        <v/>
      </c>
      <c r="W17" s="351">
        <f>MAX(0,V17-U17)</f>
        <v/>
      </c>
      <c r="X17" s="351">
        <f>IF(C17="","",C17-WEEKDAY(C17,1)+1)</f>
        <v/>
      </c>
      <c r="Y17" s="351">
        <f>SUMPRODUCT(($X$14:$X16=X17)*(($V$14:$V16)+($O$14:$O16)))+IF(X17=X14,$L$11,0)</f>
        <v/>
      </c>
      <c r="Z17" s="351" t="n"/>
      <c r="AA17" s="351" t="n"/>
      <c r="AB17" s="351" t="n"/>
      <c r="AC17" s="351" t="n"/>
      <c r="AD17" s="351" t="n"/>
      <c r="AE17" s="351" t="n"/>
      <c r="AF17" s="351" t="n"/>
    </row>
    <row r="18" ht="24" customHeight="1" s="348" thickBot="1">
      <c r="A18" s="159" t="inlineStr">
        <is>
          <t>Off Day</t>
        </is>
      </c>
      <c r="B18" s="281" t="n"/>
      <c r="C18" s="92">
        <f>C16+1</f>
        <v/>
      </c>
      <c r="D18" s="31" t="n"/>
      <c r="E18" s="160">
        <f>IF(D18="", "",
 IF(D18=TIME(0,0,0), 0,
 IF(AND(D18&gt;=TIME(0,0,1), D18&lt;=TIME(2,0,0)), TIME(7,0,0),
 IF(AND(D18&gt;=TIME(6,0,0), D18&lt;=TIME(8,0,0)), TIME(12,0,0),
 IF(AND(D18&gt;TIME(8,0,0), D18&lt;=TIME(13,59,0)), TIME(15,0,0),
 IF(AND(D18&gt;=TIME(14,0,0), D18&lt;=TIME(17,59,0)), TIME(21,0,0),
 IF(AND(D18&gt;=TIME(18,0,0), D18&lt;=TIME(21,59,0)), TIME(0,0,0),
 IF(AND(D18&gt;=TIME(22,0,0), D18&lt;=TIME(23,59,59)), TIME(7,0,0), ""))))))))</f>
        <v/>
      </c>
      <c r="F18" s="161" t="n"/>
      <c r="G18" s="160">
        <f>IF(AND(D18&gt;=TIME(6,0,0),D18&lt;=TIME(8,0,0)),E18,"")</f>
        <v/>
      </c>
      <c r="H18" s="31" t="n"/>
      <c r="I18" s="32">
        <f>ROUND(IF(OR(D18="",E18="",E18=0),0,IF(H18="",MOD(E18-D18,1)*24,MOD(H18-D18,1)*24)),2)</f>
        <v/>
      </c>
      <c r="J18" s="162" t="n"/>
      <c r="K18" s="282" t="n"/>
      <c r="L18" s="271" t="n"/>
      <c r="M18" s="283">
        <f>MAX(0,V18-W18)</f>
        <v/>
      </c>
      <c r="N18" s="33">
        <f>(IF(OR($C18="",$D18=""),0,
 IF(OR($A18="Holiday",$A19="Holiday"),
    IF(ISNUMBER(MATCH(TRIM($B18),{"Phagwah","Good Friday","Easter Monday","Labour Day","Christmas","Eid ul Azha","Romans-2","Globe-12","Neptune P1"},0)),0,$I18),
 IF(AND(NOT(OR($A18="Annual Leave",$A19="Annual Leave")),$A18="Off day"),$I18,
  MAX(0,$I18-$V18)
  ))))+W18</f>
        <v/>
      </c>
      <c r="O18" s="33">
        <f>IF(AND(OR($A18="Holiday",$A19="Holiday"),
        ISNUMBER(MATCH(TRIM($B18),{"Phagwah","Good Friday","Easter Monday","Labour Day","Christmas","Eid ul Azha","Romans-2","Globe-12","Neptune P1"},0))),
   $I18,0)</f>
        <v/>
      </c>
      <c r="P18" s="33">
        <f>IF(OR($O$7="Canteen",$O$7="Head Office"),0,IF($I18&lt;=0,0,IF(OR(OR(TRIM($J18)="Hebrews",TRIM($J18)="Romans",TRIM($J18)="Romans-2",TRIM($J18)="Globe",TRIM($J18)="Globe-12",TRIM($J18)="Neptune P1"),AND($I19&gt;0,OR(TRIM($J19)="Hebrews",TRIM($J19)="Romans",TRIM($J19)="Romans-2",TRIM($J19)="Globe",TRIM($J19)="Globe-12",TRIM($J19)="Neptune P1"))),1,0)))</f>
        <v/>
      </c>
      <c r="Q18" s="34" t="n"/>
      <c r="R18" s="33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IF($I18&gt;0,1,0),
      0
   ),
0))</f>
        <v/>
      </c>
      <c r="S18" s="33">
        <f>IF(OR($A18="Annual Leave",$A19="Annual Leave"),IF($A18="Annual Leave",8,0),0)</f>
        <v/>
      </c>
      <c r="T18" s="35" t="n"/>
      <c r="U18" s="144">
        <f>MAX(0,40-Y18)</f>
        <v/>
      </c>
      <c r="V18" s="351">
        <f>IF(OR($C18="",$D18=""),0,
 IF(OR($A18="Holiday",$A19="Holiday"),0,
 IF(AND(NOT(OR($A18="Annual Leave",$A19="Annual Leave")),$A18="Off day"),0,
  IF($I18+$I19&gt;=8,IF($I18&gt;=8,8,$I18),$I18)
  )))</f>
        <v/>
      </c>
      <c r="W18" s="351">
        <f>MAX(0,V18-U18)</f>
        <v/>
      </c>
      <c r="X18" s="351">
        <f>IF(C18="","",C18-WEEKDAY(C18,1)+1)</f>
        <v/>
      </c>
      <c r="Y18" s="351">
        <f>SUMPRODUCT(($X$14:$X17=X18)*(($V$14:$V17)+($O$14:$O17)))+IF(X18=X14,$L$11,0)</f>
        <v/>
      </c>
      <c r="Z18" s="351" t="n"/>
      <c r="AA18" s="351" t="n"/>
      <c r="AB18" s="351" t="n"/>
      <c r="AC18" s="351" t="n"/>
      <c r="AD18" s="351" t="n"/>
      <c r="AE18" s="351" t="n"/>
      <c r="AF18" s="351" t="n"/>
    </row>
    <row r="19" ht="24" customHeight="1" s="348" thickBot="1">
      <c r="A19" s="159" t="inlineStr">
        <is>
          <t>Off Day</t>
        </is>
      </c>
      <c r="B19" s="281" t="n"/>
      <c r="C19" s="93">
        <f>C18</f>
        <v/>
      </c>
      <c r="D19" s="36" t="n"/>
      <c r="E19" s="163">
        <f>IF(D19="", "",
 IF(D19=TIME(0,0,0), 0,
 IF(AND(D19&gt;=TIME(0,0,1), D19&lt;=TIME(2,0,0)), TIME(7,0,0),
 IF(AND(D19&gt;=TIME(6,0,0), D19&lt;=TIME(8,0,0)), TIME(12,0,0),
 IF(AND(D19&gt;TIME(8,0,0), D19&lt;=TIME(13,59,0)), TIME(15,0,0),
 IF(AND(D19&gt;=TIME(14,0,0), D19&lt;=TIME(17,59,0)), TIME(21,0,0),
 IF(AND(D19&gt;=TIME(18,0,0), D19&lt;=TIME(21,59,0)), TIME(0,0,0),
 IF(AND(D19&gt;=TIME(22,0,0), D19&lt;=TIME(23,59,59)), TIME(7,0,0), ""))))))))</f>
        <v/>
      </c>
      <c r="F19" s="164" t="n"/>
      <c r="G19" s="163">
        <f>IF(AND(D19&gt;=TIME(6,0,0),D19&lt;=TIME(8,0,0)),E19,"")</f>
        <v/>
      </c>
      <c r="H19" s="36" t="n"/>
      <c r="I19" s="37">
        <f>ROUND(IF(OR(D19="",E19="",E19=0),0,IF(H19="",MOD(E19-D19,1)*24,MOD(H19-D19,1)*24)),2)</f>
        <v/>
      </c>
      <c r="J19" s="162" t="n"/>
      <c r="K19" s="282" t="n"/>
      <c r="L19" s="271" t="n"/>
      <c r="M19" s="283">
        <f>MAX(0,V19-W19)</f>
        <v/>
      </c>
      <c r="N19" s="38">
        <f>(IF(OR($C19="",$D19=""),0,
 IF(OR($A18="Holiday",$A19="Holiday"),
    IF(ISNUMBER(MATCH(TRIM($B19),{"Phagwah","Good Friday","Easter Monday","Labour Day","Christmas","Eid ul Azha","Romans-2","Globe-12","Neptune P1"},0)),0,$I19),
 IF(AND(NOT(OR($A18="Annual Leave",$A19="Annual Leave")),$A19="Off day"),$I19,
  MAX(0,$I19-$V19)
  ))))+W19</f>
        <v/>
      </c>
      <c r="O19" s="38">
        <f>IF(AND(OR($A18="Holiday",$A19="Holiday"),
        ISNUMBER(MATCH(TRIM($B19),{"Phagwah","Good Friday","Easter Monday","Labour Day","Christmas","Eid ul Azha","Romans-2","Globe-12","Neptune P1"},0))),
   $I19,0)</f>
        <v/>
      </c>
      <c r="P19" s="38">
        <f>IF(OR($O$7="Canteen",$O$7="Head Office"),0,IF($I19&lt;=0,0,IF(AND($I18&lt;=0,OR(TRIM($J19)="Hebrews",TRIM($J19)="Romans",TRIM($J19)="Romans-2",TRIM($J19)="Globe",TRIM($J19)="Globe-12",TRIM($J19)="Neptune P1")),1,0)))</f>
        <v/>
      </c>
      <c r="Q19" s="39" t="n"/>
      <c r="R19" s="38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IF(AND($I18=0,$I19&gt;0),1,0),
      0
   ),
0))</f>
        <v/>
      </c>
      <c r="S19" s="38">
        <f>IF(OR($A18="Annual Leave",$A19="Annual Leave"),IF(AND($A18&lt;&gt;"Annual Leave",$A19="Annual Leave"),8,0),0)</f>
        <v/>
      </c>
      <c r="T19" s="40" t="n"/>
      <c r="U19" s="144">
        <f>MAX(0,40-Y19)</f>
        <v/>
      </c>
      <c r="V19" s="351">
        <f>IF(OR($C19="",$D19=""),0,
 IF(OR($A18="Holiday",$A19="Holiday"),0,
 IF(AND(NOT(OR($A18="Annual Leave",$A19="Annual Leave")),$A19="Off day"),0,
  IF($I18+$I19&gt;=8,IF($I18&gt;=8,0,8-$I18),$I19)
  )))</f>
        <v/>
      </c>
      <c r="W19" s="351">
        <f>MAX(0,V19-U19)</f>
        <v/>
      </c>
      <c r="X19" s="351">
        <f>IF(C19="","",C19-WEEKDAY(C19,1)+1)</f>
        <v/>
      </c>
      <c r="Y19" s="351">
        <f>SUMPRODUCT(($X$14:$X18=X19)*(($V$14:$V18)+($O$14:$O18)))+IF(X19=X14,$L$11,0)</f>
        <v/>
      </c>
      <c r="Z19" s="351" t="n"/>
      <c r="AA19" s="351" t="n"/>
      <c r="AB19" s="351" t="n"/>
      <c r="AC19" s="351" t="n"/>
      <c r="AD19" s="351" t="n"/>
      <c r="AE19" s="351" t="n"/>
      <c r="AF19" s="351" t="n"/>
    </row>
    <row r="20" ht="24" customHeight="1" s="348" thickBot="1">
      <c r="A20" s="165" t="inlineStr">
        <is>
          <t>Annual Leave</t>
        </is>
      </c>
      <c r="B20" s="284" t="n"/>
      <c r="C20" s="94">
        <f>C18+1</f>
        <v/>
      </c>
      <c r="D20" s="41" t="n"/>
      <c r="E20" s="166">
        <f>IF(D20="", "",
 IF(D20=TIME(0,0,0), 0,
 IF(AND(D20&gt;=TIME(0,0,1), D20&lt;=TIME(2,0,0)), TIME(7,0,0),
 IF(AND(D20&gt;=TIME(6,0,0), D20&lt;=TIME(8,0,0)), TIME(12,0,0),
 IF(AND(D20&gt;TIME(8,0,0), D20&lt;=TIME(13,59,0)), TIME(15,0,0),
 IF(AND(D20&gt;=TIME(14,0,0), D20&lt;=TIME(17,59,0)), TIME(21,0,0),
 IF(AND(D20&gt;=TIME(18,0,0), D20&lt;=TIME(21,59,0)), TIME(0,0,0),
 IF(AND(D20&gt;=TIME(22,0,0), D20&lt;=TIME(23,59,59)), TIME(7,0,0), ""))))))))</f>
        <v/>
      </c>
      <c r="F20" s="167" t="n"/>
      <c r="G20" s="166">
        <f>IF(AND(D20&gt;=TIME(6,0,0),D20&lt;=TIME(8,0,0)),E20,"")</f>
        <v/>
      </c>
      <c r="H20" s="41" t="n"/>
      <c r="I20" s="95">
        <f>ROUND(IF(OR(D20="",E20="",E20=0),0,IF(H20="",MOD(E20-D20,1)*24,MOD(H20-D20,1)*24)),2)</f>
        <v/>
      </c>
      <c r="J20" s="168" t="n"/>
      <c r="K20" s="285" t="n"/>
      <c r="L20" s="271" t="n"/>
      <c r="M20" s="286">
        <f>MAX(0,V20-W20)</f>
        <v/>
      </c>
      <c r="N20" s="42">
        <f>(IF(OR($C20="",$D20=""),0,
 IF(OR($A20="Holiday",$A21="Holiday"),
    IF(ISNUMBER(MATCH(TRIM($B20),{"Phagwah","Good Friday","Easter Monday","Labour Day","Christmas","Eid ul Azha","Romans-2","Globe-12","Neptune P1"},0)),0,$I20),
 IF(AND(NOT(OR($A20="Annual Leave",$A21="Annual Leave")),$A20="Off day"),$I20,
  MAX(0,$I20-$V20)
  ))))+W20</f>
        <v/>
      </c>
      <c r="O20" s="42">
        <f>IF(AND(OR($A20="Holiday",$A21="Holiday"),
        ISNUMBER(MATCH(TRIM($B20),{"Phagwah","Good Friday","Easter Monday","Labour Day","Christmas","Eid ul Azha","Romans-2","Globe-12","Neptune P1"},0))),
   $I20,0)</f>
        <v/>
      </c>
      <c r="P20" s="42">
        <f>IF(OR($O$7="Canteen",$O$7="Head Office"),0,IF($I20&lt;=0,0,IF(OR(OR(TRIM($J20)="Hebrews",TRIM($J20)="Romans",TRIM($J20)="Romans-2",TRIM($J20)="Globe",TRIM($J20)="Globe-12",TRIM($J20)="Neptune P1"),AND($I21&gt;0,OR(TRIM($J21)="Hebrews",TRIM($J21)="Romans",TRIM($J21)="Romans-2",TRIM($J21)="Globe",TRIM($J21)="Globe-12",TRIM($J21)="Neptune P1"))),1,0)))</f>
        <v/>
      </c>
      <c r="Q20" s="43" t="n"/>
      <c r="R20" s="42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IF($I20&gt;0,1,0),
      0
   ),
0))</f>
        <v/>
      </c>
      <c r="S20" s="42">
        <f>IF(OR($A20="Annual Leave",$A21="Annual Leave"),IF($A20="Annual Leave",8,0),0)</f>
        <v/>
      </c>
      <c r="T20" s="96" t="n"/>
      <c r="U20" s="144">
        <f>MAX(0,40-Y20)</f>
        <v/>
      </c>
      <c r="V20" s="351">
        <f>IF(OR($C20="",$D20=""),0,
 IF(OR($A20="Holiday",$A21="Holiday"),0,
 IF(AND(NOT(OR($A20="Annual Leave",$A21="Annual Leave")),$A20="Off day"),0,
  IF($I20+$I21&gt;=8,IF($I20&gt;=8,8,$I20),$I20)
  )))</f>
        <v/>
      </c>
      <c r="W20" s="351">
        <f>MAX(0,V20-U20)</f>
        <v/>
      </c>
      <c r="X20" s="351">
        <f>IF(C20="","",C20-WEEKDAY(C20,1)+1)</f>
        <v/>
      </c>
      <c r="Y20" s="351">
        <f>SUMPRODUCT(($X$14:$X19=X20)*(($V$14:$V19)+($O$14:$O19)))+IF(X20=X14,$L$11,0)</f>
        <v/>
      </c>
      <c r="Z20" s="351" t="n"/>
      <c r="AA20" s="351" t="n"/>
      <c r="AB20" s="351" t="n"/>
      <c r="AC20" s="351" t="n"/>
      <c r="AD20" s="351" t="n"/>
      <c r="AE20" s="351" t="n"/>
      <c r="AF20" s="351" t="n"/>
    </row>
    <row r="21" ht="24" customHeight="1" s="348" thickBot="1">
      <c r="A21" s="165" t="inlineStr">
        <is>
          <t>Annual Leave</t>
        </is>
      </c>
      <c r="B21" s="284" t="n"/>
      <c r="C21" s="94">
        <f>C20</f>
        <v/>
      </c>
      <c r="D21" s="287" t="n"/>
      <c r="E21" s="288">
        <f>IF(D21="", "",
 IF(D21=TIME(0,0,0), 0,
 IF(AND(D21&gt;=TIME(0,0,1), D21&lt;=TIME(2,0,0)), TIME(7,0,0),
 IF(AND(D21&gt;=TIME(6,0,0), D21&lt;=TIME(8,0,0)), TIME(12,0,0),
 IF(AND(D21&gt;TIME(8,0,0), D21&lt;=TIME(13,59,0)), TIME(15,0,0),
 IF(AND(D21&gt;=TIME(14,0,0), D21&lt;=TIME(17,59,0)), TIME(21,0,0),
 IF(AND(D21&gt;=TIME(18,0,0), D21&lt;=TIME(21,59,0)), TIME(0,0,0),
 IF(AND(D21&gt;=TIME(22,0,0), D21&lt;=TIME(23,59,59)), TIME(7,0,0), ""))))))))</f>
        <v/>
      </c>
      <c r="F21" s="167" t="n"/>
      <c r="G21" s="288">
        <f>IF(AND(D21&gt;=TIME(6,0,0),D21&lt;=TIME(8,0,0)),E21,"")</f>
        <v/>
      </c>
      <c r="H21" s="287" t="n"/>
      <c r="I21" s="95">
        <f>ROUND(IF(OR(D21="",E21="",E21=0),0,IF(H21="",MOD(E21-D21,1)*24,MOD(H21-D21,1)*24)),2)</f>
        <v/>
      </c>
      <c r="J21" s="169" t="n"/>
      <c r="K21" s="285" t="n"/>
      <c r="L21" s="271" t="n"/>
      <c r="M21" s="286">
        <f>MAX(0,V21-W21)</f>
        <v/>
      </c>
      <c r="N21" s="289">
        <f>(IF(OR($C21="",$D21=""),0,
 IF(OR($A20="Holiday",$A21="Holiday"),
    IF(ISNUMBER(MATCH(TRIM($B21),{"Phagwah","Good Friday","Easter Monday","Labour Day","Christmas","Eid ul Azha","Romans-2","Globe-12","Neptune P1"},0)),0,$I21),
 IF(AND(NOT(OR($A20="Annual Leave",$A21="Annual Leave")),$A21="Off day"),$I21,
  MAX(0,$I21-$V21)
  ))))+W21</f>
        <v/>
      </c>
      <c r="O21" s="289">
        <f>IF(AND(OR($A20="Holiday",$A21="Holiday"),
        ISNUMBER(MATCH(TRIM($B21),{"Phagwah","Good Friday","Easter Monday","Labour Day","Christmas","Eid ul Azha","Romans-2","Globe-12","Neptune P1"},0))),
   $I21,0)</f>
        <v/>
      </c>
      <c r="P21" s="289">
        <f>IF(OR($O$7="Canteen",$O$7="Head Office"),0,IF($I21&lt;=0,0,IF(AND($I20&lt;=0,OR(TRIM($J21)="Hebrews",TRIM($J21)="Romans",TRIM($J21)="Romans-2",TRIM($J21)="Globe",TRIM($J21)="Globe-12",TRIM($J21)="Neptune P1")),1,0)))</f>
        <v/>
      </c>
      <c r="Q21" s="290" t="n"/>
      <c r="R21" s="289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IF(AND($I20=0,$I21&gt;0),1,0),
      0
   ),
0))</f>
        <v/>
      </c>
      <c r="S21" s="289">
        <f>IF(OR($A20="Annual Leave",$A21="Annual Leave"),IF(AND($A20&lt;&gt;"Annual Leave",$A21="Annual Leave"),8,0),0)</f>
        <v/>
      </c>
      <c r="T21" s="291" t="n"/>
      <c r="U21" s="144">
        <f>MAX(0,40-Y21)</f>
        <v/>
      </c>
      <c r="V21" s="351">
        <f>IF(OR($C21="",$D21=""),0,
 IF(OR($A20="Holiday",$A21="Holiday"),0,
 IF(AND(NOT(OR($A20="Annual Leave",$A21="Annual Leave")),$A21="Off day"),0,
  IF($I20+$I21&gt;=8,IF($I20&gt;=8,0,8-$I20),$I21)
  )))</f>
        <v/>
      </c>
      <c r="W21" s="351">
        <f>MAX(0,V21-U21)</f>
        <v/>
      </c>
      <c r="X21" s="351">
        <f>IF(C21="","",C21-WEEKDAY(C21,1)+1)</f>
        <v/>
      </c>
      <c r="Y21" s="351">
        <f>SUMPRODUCT(($X$14:$X20=X21)*(($V$14:$V20)+($O$14:$O20)))+IF(X21=X14,$L$11,0)</f>
        <v/>
      </c>
      <c r="Z21" s="351" t="n"/>
      <c r="AA21" s="351" t="n"/>
      <c r="AB21" s="351" t="n"/>
      <c r="AC21" s="351" t="n"/>
      <c r="AD21" s="351" t="n"/>
      <c r="AE21" s="351" t="n"/>
      <c r="AF21" s="351" t="n"/>
    </row>
    <row r="22" ht="24" customHeight="1" s="348" thickBot="1">
      <c r="A22" s="170" t="inlineStr">
        <is>
          <t>Annual Leave</t>
        </is>
      </c>
      <c r="B22" s="292" t="n"/>
      <c r="C22" s="97">
        <f>C20+1</f>
        <v/>
      </c>
      <c r="D22" s="44" t="n"/>
      <c r="E22" s="171">
        <f>IF(D22="", "",
 IF(D22=TIME(0,0,0), 0,
 IF(AND(D22&gt;=TIME(0,0,1), D22&lt;=TIME(2,0,0)), TIME(7,0,0),
 IF(AND(D22&gt;=TIME(6,0,0), D22&lt;=TIME(8,0,0)), TIME(12,0,0),
 IF(AND(D22&gt;TIME(8,0,0), D22&lt;=TIME(13,59,0)), TIME(15,0,0),
 IF(AND(D22&gt;=TIME(14,0,0), D22&lt;=TIME(17,59,0)), TIME(21,0,0),
 IF(AND(D22&gt;=TIME(18,0,0), D22&lt;=TIME(21,59,0)), TIME(0,0,0),
 IF(AND(D22&gt;=TIME(22,0,0), D22&lt;=TIME(23,59,59)), TIME(7,0,0), ""))))))))</f>
        <v/>
      </c>
      <c r="F22" s="172" t="n"/>
      <c r="G22" s="171">
        <f>IF(AND(D22&gt;=TIME(6,0,0),D22&lt;=TIME(8,0,0)),E22,"")</f>
        <v/>
      </c>
      <c r="H22" s="44" t="n"/>
      <c r="I22" s="45">
        <f>ROUND(IF(OR(D22="",E22="",E22=0),0,IF(H22="",MOD(E22-D22,1)*24,MOD(H22-D22,1)*24)),2)</f>
        <v/>
      </c>
      <c r="J22" s="173" t="n"/>
      <c r="K22" s="293" t="n"/>
      <c r="L22" s="271" t="n"/>
      <c r="M22" s="294">
        <f>MAX(0,V22-W22)</f>
        <v/>
      </c>
      <c r="N22" s="46">
        <f>(IF(OR($C22="",$D22=""),0,
 IF(OR($A22="Holiday",$A23="Holiday"),
    IF(ISNUMBER(MATCH(TRIM($B22),{"Phagwah","Good Friday","Easter Monday","Labour Day","Christmas","Eid ul Azha","Romans-2","Globe-12","Neptune P1"},0)),0,$I22),
 IF(AND(NOT(OR($A22="Annual Leave",$A23="Annual Leave")),$A22="Off day"),$I22,
  MAX(0,$I22-$V22)
  ))))+W22</f>
        <v/>
      </c>
      <c r="O22" s="46">
        <f>IF(AND(OR($A22="Holiday",$A23="Holiday"),
        ISNUMBER(MATCH(TRIM($B22),{"Phagwah","Good Friday","Easter Monday","Labour Day","Christmas","Eid ul Azha","Romans-2","Globe-12","Neptune P1"},0))),
   $I22,0)</f>
        <v/>
      </c>
      <c r="P22" s="46">
        <f>IF(OR($O$7="Canteen",$O$7="Head Office"),0,IF($I22&lt;=0,0,IF(OR(OR(TRIM($J22)="Hebrews",TRIM($J22)="Romans",TRIM($J22)="Romans-2",TRIM($J22)="Globe",TRIM($J22)="Globe-12",TRIM($J22)="Neptune P1"),AND($I23&gt;0,OR(TRIM($J23)="Hebrews",TRIM($J23)="Romans",TRIM($J23)="Romans-2",TRIM($J23)="Globe",TRIM($J23)="Globe-12",TRIM($J23)="Neptune P1"))),1,0)))</f>
        <v/>
      </c>
      <c r="Q22" s="47" t="n"/>
      <c r="R22" s="46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IF($I22&gt;0,1,0),
      0
   ),
0))</f>
        <v/>
      </c>
      <c r="S22" s="46">
        <f>IF(OR($A22="Annual Leave",$A23="Annual Leave"),IF($A22="Annual Leave",8,0),0)</f>
        <v/>
      </c>
      <c r="T22" s="48" t="n"/>
      <c r="U22" s="144">
        <f>MAX(0,40-Y22)</f>
        <v/>
      </c>
      <c r="V22" s="351">
        <f>IF(OR($C22="",$D22=""),0,
 IF(OR($A22="Holiday",$A23="Holiday"),0,
 IF(AND(NOT(OR($A22="Annual Leave",$A23="Annual Leave")),$A22="Off day"),0,
  IF($I22+$I23&gt;=8,IF($I22&gt;=8,8,$I22),$I22)
  )))</f>
        <v/>
      </c>
      <c r="W22" s="351">
        <f>MAX(0,V22-U22)</f>
        <v/>
      </c>
      <c r="X22" s="351">
        <f>IF(C22="","",C22-WEEKDAY(C22,1)+1)</f>
        <v/>
      </c>
      <c r="Y22" s="351">
        <f>SUMPRODUCT(($X$14:$X21=X22)*(($V$14:$V21)+($O$14:$O21)))+IF(X22=X14,$L$11,0)</f>
        <v/>
      </c>
      <c r="Z22" s="351" t="n"/>
      <c r="AA22" s="351" t="n"/>
      <c r="AB22" s="351" t="n"/>
      <c r="AC22" s="351" t="n"/>
      <c r="AD22" s="351" t="n"/>
      <c r="AE22" s="351" t="n"/>
      <c r="AF22" s="351" t="n"/>
    </row>
    <row r="23" ht="24" customHeight="1" s="348" thickBot="1">
      <c r="A23" s="170" t="inlineStr">
        <is>
          <t>Annual Leave</t>
        </is>
      </c>
      <c r="B23" s="292" t="n"/>
      <c r="C23" s="98">
        <f>C22</f>
        <v/>
      </c>
      <c r="D23" s="49" t="n"/>
      <c r="E23" s="174">
        <f>IF(D23="", "",
 IF(D23=TIME(0,0,0), 0,
 IF(AND(D23&gt;=TIME(0,0,1), D23&lt;=TIME(2,0,0)), TIME(7,0,0),
 IF(AND(D23&gt;=TIME(6,0,0), D23&lt;=TIME(8,0,0)), TIME(12,0,0),
 IF(AND(D23&gt;TIME(8,0,0), D23&lt;=TIME(13,59,0)), TIME(15,0,0),
 IF(AND(D23&gt;=TIME(14,0,0), D23&lt;=TIME(17,59,0)), TIME(21,0,0),
 IF(AND(D23&gt;=TIME(18,0,0), D23&lt;=TIME(21,59,0)), TIME(0,0,0),
 IF(AND(D23&gt;=TIME(22,0,0), D23&lt;=TIME(23,59,59)), TIME(7,0,0), ""))))))))</f>
        <v/>
      </c>
      <c r="F23" s="175" t="n"/>
      <c r="G23" s="174">
        <f>IF(AND(D23&gt;=TIME(6,0,0),D23&lt;=TIME(8,0,0)),E23,"")</f>
        <v/>
      </c>
      <c r="H23" s="49" t="n"/>
      <c r="I23" s="50">
        <f>ROUND(IF(OR(D23="",E23="",E23=0),0,IF(H23="",MOD(E23-D23,1)*24,MOD(H23-D23,1)*24)),2)</f>
        <v/>
      </c>
      <c r="J23" s="173" t="n"/>
      <c r="K23" s="293" t="n"/>
      <c r="L23" s="271" t="n"/>
      <c r="M23" s="294">
        <f>MAX(0,V23-W23)</f>
        <v/>
      </c>
      <c r="N23" s="51">
        <f>(IF(OR($C23="",$D23=""),0,
 IF(OR($A22="Holiday",$A23="Holiday"),
    IF(ISNUMBER(MATCH(TRIM($B23),{"Phagwah","Good Friday","Easter Monday","Labour Day","Christmas","Eid ul Azha","Romans-2","Globe-12","Neptune P1"},0)),0,$I23),
 IF(AND(NOT(OR($A22="Annual Leave",$A23="Annual Leave")),$A23="Off day"),$I23,
  MAX(0,$I23-$V23)
  ))))+W23</f>
        <v/>
      </c>
      <c r="O23" s="51">
        <f>IF(AND(OR($A22="Holiday",$A23="Holiday"),
        ISNUMBER(MATCH(TRIM($B23),{"Phagwah","Good Friday","Easter Monday","Labour Day","Christmas","Eid ul Azha","Romans-2","Globe-12","Neptune P1"},0))),
   $I23,0)</f>
        <v/>
      </c>
      <c r="P23" s="51">
        <f>IF(OR($O$7="Canteen",$O$7="Head Office"),0,IF($I23&lt;=0,0,IF(AND($I22&lt;=0,OR(TRIM($J23)="Hebrews",TRIM($J23)="Romans",TRIM($J23)="Romans-2",TRIM($J23)="Globe",TRIM($J23)="Globe-12",TRIM($J23)="Neptune P1")),1,0)))</f>
        <v/>
      </c>
      <c r="Q23" s="52" t="n"/>
      <c r="R23" s="51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IF(AND($I22=0,$I23&gt;0),1,0),
      0
   ),
0))</f>
        <v/>
      </c>
      <c r="S23" s="51">
        <f>IF(OR($A22="Annual Leave",$A23="Annual Leave"),IF(AND($A22&lt;&gt;"Annual Leave",$A23="Annual Leave"),8,0),0)</f>
        <v/>
      </c>
      <c r="T23" s="53" t="n"/>
      <c r="U23" s="144">
        <f>MAX(0,40-Y23)</f>
        <v/>
      </c>
      <c r="V23" s="351">
        <f>IF(OR($C23="",$D23=""),0,
 IF(OR($A22="Holiday",$A23="Holiday"),0,
 IF(AND(NOT(OR($A22="Annual Leave",$A23="Annual Leave")),$A23="Off day"),0,
  IF($I22+$I23&gt;=8,IF($I22&gt;=8,0,8-$I22),$I23)
  )))</f>
        <v/>
      </c>
      <c r="W23" s="351">
        <f>MAX(0,V23-U23)</f>
        <v/>
      </c>
      <c r="X23" s="351">
        <f>IF(C23="","",C23-WEEKDAY(C23,1)+1)</f>
        <v/>
      </c>
      <c r="Y23" s="351">
        <f>SUMPRODUCT(($X$14:$X22=X23)*(($V$14:$V22)+($O$14:$O22)))+IF(X23=X14,$L$11,0)</f>
        <v/>
      </c>
      <c r="Z23" s="351" t="n"/>
      <c r="AA23" s="351" t="n"/>
      <c r="AB23" s="351" t="n"/>
      <c r="AC23" s="351" t="n"/>
      <c r="AD23" s="351" t="n"/>
      <c r="AE23" s="351" t="n"/>
      <c r="AF23" s="351" t="n"/>
    </row>
    <row r="24" ht="24" customHeight="1" s="348" thickBot="1">
      <c r="A24" s="154" t="inlineStr">
        <is>
          <t>Annual Leave</t>
        </is>
      </c>
      <c r="B24" s="273" t="n"/>
      <c r="C24" s="90">
        <f>C22+1</f>
        <v/>
      </c>
      <c r="D24" s="8" t="n"/>
      <c r="E24" s="155">
        <f>IF(D24="", "",
 IF(D24=TIME(0,0,0), 0,
 IF(AND(D24&gt;=TIME(0,0,1), D24&lt;=TIME(2,0,0)), TIME(7,0,0),
 IF(AND(D24&gt;=TIME(6,0,0), D24&lt;=TIME(8,0,0)), TIME(12,0,0),
 IF(AND(D24&gt;TIME(8,0,0), D24&lt;=TIME(13,59,0)), TIME(15,0,0),
 IF(AND(D24&gt;=TIME(14,0,0), D24&lt;=TIME(17,59,0)), TIME(21,0,0),
 IF(AND(D24&gt;=TIME(18,0,0), D24&lt;=TIME(21,59,0)), TIME(0,0,0),
 IF(AND(D24&gt;=TIME(22,0,0), D24&lt;=TIME(23,59,59)), TIME(7,0,0), ""))))))))</f>
        <v/>
      </c>
      <c r="F24" s="156" t="n"/>
      <c r="G24" s="155">
        <f>IF(AND(D24&gt;=TIME(6,0,0),D24&lt;=TIME(8,0,0)),E24,"")</f>
        <v/>
      </c>
      <c r="H24" s="8" t="n"/>
      <c r="I24" s="30">
        <f>ROUND(IF(OR(D24="",E24="",E24=0),0,IF(H24="",MOD(E24-D24,1)*24,MOD(H24-D24,1)*24)),2)</f>
        <v/>
      </c>
      <c r="J24" s="157" t="n"/>
      <c r="K24" s="274" t="n"/>
      <c r="L24" s="271" t="n"/>
      <c r="M24" s="275">
        <f>MAX(0,V24-W24)</f>
        <v/>
      </c>
      <c r="N24" s="9">
        <f>(IF(OR($C24="",$D24=""),0,
 IF(OR($A24="Holiday",$A25="Holiday"),
    IF(ISNUMBER(MATCH(TRIM($B24),{"Phagwah","Good Friday","Easter Monday","Labour Day","Christmas","Eid ul Azha","Romans-2","Globe-12","Neptune P1"},0)),0,$I24),
 IF(AND(NOT(OR($A24="Annual Leave",$A25="Annual Leave")),$A24="Off day"),$I24,
  MAX(0,$I24-$V24)
  ))))+W24</f>
        <v/>
      </c>
      <c r="O24" s="9">
        <f>IF(AND(OR($A24="Holiday",$A25="Holiday"),
        ISNUMBER(MATCH(TRIM($B24),{"Phagwah","Good Friday","Easter Monday","Labour Day","Christmas","Eid ul Azha","Romans-2","Globe-12","Neptune P1"},0))),
   $I24,0)</f>
        <v/>
      </c>
      <c r="P24" s="9">
        <f>IF(OR($O$7="Canteen",$O$7="Head Office"),0,IF($I24&lt;=0,0,IF(OR(OR(TRIM($J24)="Hebrews",TRIM($J24)="Romans",TRIM($J24)="Romans-2",TRIM($J24)="Globe",TRIM($J24)="Globe-12",TRIM($J24)="Neptune P1"),AND($I25&gt;0,OR(TRIM($J25)="Hebrews",TRIM($J25)="Romans",TRIM($J25)="Romans-2",TRIM($J25)="Globe",TRIM($J25)="Globe-12",TRIM($J25)="Neptune P1"))),1,0)))</f>
        <v/>
      </c>
      <c r="Q24" s="10" t="n"/>
      <c r="R24" s="9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IF($I24&gt;0,1,0),
      0
   ),
0))</f>
        <v/>
      </c>
      <c r="S24" s="9">
        <f>IF(OR($A24="Annual Leave",$A25="Annual Leave"),IF($A24="Annual Leave",8,0),0)</f>
        <v/>
      </c>
      <c r="T24" s="91" t="n"/>
      <c r="U24" s="144">
        <f>MAX(0,40-Y24)</f>
        <v/>
      </c>
      <c r="V24" s="351">
        <f>IF(OR($C24="",$D24=""),0,
 IF(OR($A24="Holiday",$A25="Holiday"),0,
 IF(AND(NOT(OR($A24="Annual Leave",$A25="Annual Leave")),$A24="Off day"),0,
  IF($I24+$I25&gt;=8,IF($I24&gt;=8,8,$I24),$I24)
  )))</f>
        <v/>
      </c>
      <c r="W24" s="351">
        <f>MAX(0,V24-U24)</f>
        <v/>
      </c>
      <c r="X24" s="351">
        <f>IF(C24="","",C24-WEEKDAY(C24,1)+1)</f>
        <v/>
      </c>
      <c r="Y24" s="351">
        <f>SUMPRODUCT(($X$14:$X23=X24)*(($V$14:$V23)+($O$14:$O23)))+IF(X24=X14,$L$11,0)</f>
        <v/>
      </c>
      <c r="Z24" s="351" t="n"/>
      <c r="AA24" s="351" t="n"/>
      <c r="AB24" s="351" t="n"/>
      <c r="AC24" s="351" t="n"/>
      <c r="AD24" s="351" t="n"/>
      <c r="AE24" s="351" t="n"/>
      <c r="AF24" s="351" t="n"/>
    </row>
    <row r="25" ht="24" customHeight="1" s="348" thickBot="1">
      <c r="A25" s="154" t="inlineStr">
        <is>
          <t>Annual Leave</t>
        </is>
      </c>
      <c r="B25" s="273" t="n"/>
      <c r="C25" s="90">
        <f>C24</f>
        <v/>
      </c>
      <c r="D25" s="276" t="n"/>
      <c r="E25" s="277">
        <f>IF(D25="", "",
 IF(D25=TIME(0,0,0), 0,
 IF(AND(D25&gt;=TIME(0,0,1), D25&lt;=TIME(2,0,0)), TIME(7,0,0),
 IF(AND(D25&gt;=TIME(6,0,0), D25&lt;=TIME(8,0,0)), TIME(12,0,0),
 IF(AND(D25&gt;TIME(8,0,0), D25&lt;=TIME(13,59,0)), TIME(15,0,0),
 IF(AND(D25&gt;=TIME(14,0,0), D25&lt;=TIME(17,59,0)), TIME(21,0,0),
 IF(AND(D25&gt;=TIME(18,0,0), D25&lt;=TIME(21,59,0)), TIME(0,0,0),
 IF(AND(D25&gt;=TIME(22,0,0), D25&lt;=TIME(23,59,59)), TIME(7,0,0), ""))))))))</f>
        <v/>
      </c>
      <c r="F25" s="156" t="n"/>
      <c r="G25" s="277">
        <f>IF(AND(D25&gt;=TIME(6,0,0),D25&lt;=TIME(8,0,0)),E25,"")</f>
        <v/>
      </c>
      <c r="H25" s="276" t="n"/>
      <c r="I25" s="30">
        <f>ROUND(IF(OR(D25="",E25="",E25=0),0,IF(H25="",MOD(E25-D25,1)*24,MOD(H25-D25,1)*24)),2)</f>
        <v/>
      </c>
      <c r="J25" s="158" t="n"/>
      <c r="K25" s="274" t="n"/>
      <c r="L25" s="271" t="n"/>
      <c r="M25" s="275">
        <f>MAX(0,V25-W25)</f>
        <v/>
      </c>
      <c r="N25" s="278">
        <f>(IF(OR($C25="",$D25=""),0,
 IF(OR($A24="Holiday",$A25="Holiday"),
    IF(ISNUMBER(MATCH(TRIM($B25),{"Phagwah","Good Friday","Easter Monday","Labour Day","Christmas","Eid ul Azha","Romans-2","Globe-12","Neptune P1"},0)),0,$I25),
 IF(AND(NOT(OR($A24="Annual Leave",$A25="Annual Leave")),$A25="Off day"),$I25,
  MAX(0,$I25-$V25)
  ))))+W25</f>
        <v/>
      </c>
      <c r="O25" s="278">
        <f>IF(AND(OR($A24="Holiday",$A25="Holiday"),
        ISNUMBER(MATCH(TRIM($B25),{"Phagwah","Good Friday","Easter Monday","Labour Day","Christmas","Eid ul Azha","Romans-2","Globe-12","Neptune P1"},0))),
   $I25,0)</f>
        <v/>
      </c>
      <c r="P25" s="278">
        <f>IF(OR($O$7="Canteen",$O$7="Head Office"),0,IF($I25&lt;=0,0,IF(AND($I24&lt;=0,OR(TRIM($J25)="Hebrews",TRIM($J25)="Romans",TRIM($J25)="Romans-2",TRIM($J25)="Globe",TRIM($J25)="Globe-12",TRIM($J25)="Neptune P1")),1,0)))</f>
        <v/>
      </c>
      <c r="Q25" s="279" t="n"/>
      <c r="R25" s="278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IF(AND($I24=0,$I25&gt;0),1,0),
      0
   ),
0))</f>
        <v/>
      </c>
      <c r="S25" s="278">
        <f>IF(OR($A24="Annual Leave",$A25="Annual Leave"),IF(AND($A24&lt;&gt;"Annual Leave",$A25="Annual Leave"),8,0),0)</f>
        <v/>
      </c>
      <c r="T25" s="280" t="n"/>
      <c r="U25" s="144">
        <f>MAX(0,40-Y25)</f>
        <v/>
      </c>
      <c r="V25" s="351">
        <f>IF(OR($C25="",$D25=""),0,
 IF(OR($A24="Holiday",$A25="Holiday"),0,
 IF(AND(NOT(OR($A24="Annual Leave",$A25="Annual Leave")),$A25="Off day"),0,
  IF($I24+$I25&gt;=8,IF($I24&gt;=8,0,8-$I24),$I25)
  )))</f>
        <v/>
      </c>
      <c r="W25" s="351">
        <f>MAX(0,V25-U25)</f>
        <v/>
      </c>
      <c r="X25" s="351">
        <f>IF(C25="","",C25-WEEKDAY(C25,1)+1)</f>
        <v/>
      </c>
      <c r="Y25" s="351">
        <f>SUMPRODUCT(($X$14:$X24=X25)*(($V$14:$V24)+($O$14:$O24)))+IF(X25=X14,$L$11,0)</f>
        <v/>
      </c>
      <c r="Z25" s="351" t="n"/>
      <c r="AA25" s="351" t="n"/>
      <c r="AB25" s="351" t="n"/>
      <c r="AC25" s="351" t="n"/>
      <c r="AD25" s="351" t="n"/>
      <c r="AE25" s="351" t="n"/>
      <c r="AF25" s="351" t="n"/>
    </row>
    <row r="26" ht="24" customHeight="1" s="348" thickBot="1">
      <c r="A26" s="159" t="inlineStr">
        <is>
          <t>Annual Leave</t>
        </is>
      </c>
      <c r="B26" s="281" t="n"/>
      <c r="C26" s="92">
        <f>C24+1</f>
        <v/>
      </c>
      <c r="D26" s="31" t="n"/>
      <c r="E26" s="160">
        <f>IF(D26="", "",
 IF(D26=TIME(0,0,0), 0,
 IF(AND(D26&gt;=TIME(0,0,1), D26&lt;=TIME(2,0,0)), TIME(7,0,0),
 IF(AND(D26&gt;=TIME(6,0,0), D26&lt;=TIME(8,0,0)), TIME(12,0,0),
 IF(AND(D26&gt;TIME(8,0,0), D26&lt;=TIME(13,59,0)), TIME(15,0,0),
 IF(AND(D26&gt;=TIME(14,0,0), D26&lt;=TIME(17,59,0)), TIME(21,0,0),
 IF(AND(D26&gt;=TIME(18,0,0), D26&lt;=TIME(21,59,0)), TIME(0,0,0),
 IF(AND(D26&gt;=TIME(22,0,0), D26&lt;=TIME(23,59,59)), TIME(7,0,0), ""))))))))</f>
        <v/>
      </c>
      <c r="F26" s="161" t="n"/>
      <c r="G26" s="160">
        <f>IF(AND(D26&gt;=TIME(6,0,0),D26&lt;=TIME(8,0,0)),E26,"")</f>
        <v/>
      </c>
      <c r="H26" s="31" t="n"/>
      <c r="I26" s="32">
        <f>ROUND(IF(OR(D26="",E26="",E26=0),0,IF(H26="",MOD(E26-D26,1)*24,MOD(H26-D26,1)*24)),2)</f>
        <v/>
      </c>
      <c r="J26" s="162" t="n"/>
      <c r="K26" s="282" t="n"/>
      <c r="L26" s="271" t="n"/>
      <c r="M26" s="283">
        <f>MAX(0,V26-W26)</f>
        <v/>
      </c>
      <c r="N26" s="33">
        <f>(IF(OR($C26="",$D26=""),0,
 IF(OR($A26="Holiday",$A27="Holiday"),
    IF(ISNUMBER(MATCH(TRIM($B26),{"Phagwah","Good Friday","Easter Monday","Labour Day","Christmas","Eid ul Azha","Romans-2","Globe-12","Neptune P1"},0)),0,$I26),
 IF(AND(NOT(OR($A26="Annual Leave",$A27="Annual Leave")),$A26="Off day"),$I26,
  MAX(0,$I26-$V26)
  ))))+W26</f>
        <v/>
      </c>
      <c r="O26" s="33">
        <f>IF(AND(OR($A26="Holiday",$A27="Holiday"),
        ISNUMBER(MATCH(TRIM($B26),{"Phagwah","Good Friday","Easter Monday","Labour Day","Christmas","Eid ul Azha","Romans-2","Globe-12","Neptune P1"},0))),
   $I26,0)</f>
        <v/>
      </c>
      <c r="P26" s="33">
        <f>IF(OR($O$7="Canteen",$O$7="Head Office"),0,IF($I26&lt;=0,0,IF(OR(OR(TRIM($J26)="Hebrews",TRIM($J26)="Romans",TRIM($J26)="Romans-2",TRIM($J26)="Globe",TRIM($J26)="Globe-12",TRIM($J26)="Neptune P1"),AND($I27&gt;0,OR(TRIM($J27)="Hebrews",TRIM($J27)="Romans",TRIM($J27)="Romans-2",TRIM($J27)="Globe",TRIM($J27)="Globe-12",TRIM($J27)="Neptune P1"))),1,0)))</f>
        <v/>
      </c>
      <c r="Q26" s="34" t="n"/>
      <c r="R26" s="33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IF($I26&gt;0,1,0),
      0
   ),
0))</f>
        <v/>
      </c>
      <c r="S26" s="33">
        <f>IF(OR($A26="Annual Leave",$A27="Annual Leave"),IF($A26="Annual Leave",8,0),0)</f>
        <v/>
      </c>
      <c r="T26" s="35" t="n"/>
      <c r="U26" s="144">
        <f>MAX(0,40-Y26)</f>
        <v/>
      </c>
      <c r="V26" s="351">
        <f>IF(OR($C26="",$D26=""),0,
 IF(OR($A26="Holiday",$A27="Holiday"),0,
 IF(AND(NOT(OR($A26="Annual Leave",$A27="Annual Leave")),$A26="Off day"),0,
  IF($I26+$I27&gt;=8,IF($I26&gt;=8,8,$I26),$I26)
  )))</f>
        <v/>
      </c>
      <c r="W26" s="351">
        <f>MAX(0,V26-U26)</f>
        <v/>
      </c>
      <c r="X26" s="351">
        <f>IF(C26="","",C26-WEEKDAY(C26,1)+1)</f>
        <v/>
      </c>
      <c r="Y26" s="351">
        <f>SUMPRODUCT(($X$14:$X25=X26)*(($V$14:$V25)+($O$14:$O25)))+IF(X26=X14,$L$11,0)</f>
        <v/>
      </c>
      <c r="Z26" s="351" t="n"/>
      <c r="AA26" s="351" t="n"/>
      <c r="AB26" s="351" t="n"/>
      <c r="AC26" s="351" t="n"/>
      <c r="AD26" s="351" t="n"/>
      <c r="AE26" s="351" t="n"/>
      <c r="AF26" s="351" t="n"/>
    </row>
    <row r="27" ht="24" customHeight="1" s="348" thickBot="1">
      <c r="A27" s="159" t="inlineStr">
        <is>
          <t>Annual Leave</t>
        </is>
      </c>
      <c r="B27" s="281" t="n"/>
      <c r="C27" s="93">
        <f>C26</f>
        <v/>
      </c>
      <c r="D27" s="36" t="n"/>
      <c r="E27" s="163">
        <f>IF(D27="", "",
 IF(D27=TIME(0,0,0), 0,
 IF(AND(D27&gt;=TIME(0,0,1), D27&lt;=TIME(2,0,0)), TIME(7,0,0),
 IF(AND(D27&gt;=TIME(6,0,0), D27&lt;=TIME(8,0,0)), TIME(12,0,0),
 IF(AND(D27&gt;TIME(8,0,0), D27&lt;=TIME(13,59,0)), TIME(15,0,0),
 IF(AND(D27&gt;=TIME(14,0,0), D27&lt;=TIME(17,59,0)), TIME(21,0,0),
 IF(AND(D27&gt;=TIME(18,0,0), D27&lt;=TIME(21,59,0)), TIME(0,0,0),
 IF(AND(D27&gt;=TIME(22,0,0), D27&lt;=TIME(23,59,59)), TIME(7,0,0), ""))))))))</f>
        <v/>
      </c>
      <c r="F27" s="164" t="n"/>
      <c r="G27" s="163">
        <f>IF(AND(D27&gt;=TIME(6,0,0),D27&lt;=TIME(8,0,0)),E27,"")</f>
        <v/>
      </c>
      <c r="H27" s="36" t="n"/>
      <c r="I27" s="37">
        <f>ROUND(IF(OR(D27="",E27="",E27=0),0,IF(H27="",MOD(E27-D27,1)*24,MOD(H27-D27,1)*24)),2)</f>
        <v/>
      </c>
      <c r="J27" s="162" t="n"/>
      <c r="K27" s="282" t="n"/>
      <c r="L27" s="271" t="n"/>
      <c r="M27" s="283">
        <f>MAX(0,V27-W27)</f>
        <v/>
      </c>
      <c r="N27" s="38">
        <f>(IF(OR($C27="",$D27=""),0,
 IF(OR($A26="Holiday",$A27="Holiday"),
    IF(ISNUMBER(MATCH(TRIM($B27),{"Phagwah","Good Friday","Easter Monday","Labour Day","Christmas","Eid ul Azha","Romans-2","Globe-12","Neptune P1"},0)),0,$I27),
 IF(AND(NOT(OR($A26="Annual Leave",$A27="Annual Leave")),$A27="Off day"),$I27,
  MAX(0,$I27-$V27)
  ))))+W27</f>
        <v/>
      </c>
      <c r="O27" s="38">
        <f>IF(AND(OR($A26="Holiday",$A27="Holiday"),
        ISNUMBER(MATCH(TRIM($B27),{"Phagwah","Good Friday","Easter Monday","Labour Day","Christmas","Eid ul Azha","Romans-2","Globe-12","Neptune P1"},0))),
   $I27,0)</f>
        <v/>
      </c>
      <c r="P27" s="38">
        <f>IF(OR($O$7="Canteen",$O$7="Head Office"),0,IF($I27&lt;=0,0,IF(AND($I26&lt;=0,OR(TRIM($J27)="Hebrews",TRIM($J27)="Romans",TRIM($J27)="Romans-2",TRIM($J27)="Globe",TRIM($J27)="Globe-12",TRIM($J27)="Neptune P1")),1,0)))</f>
        <v/>
      </c>
      <c r="Q27" s="39" t="n"/>
      <c r="R27" s="38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IF(AND($I26=0,$I27&gt;0),1,0),
      0
   ),
0))</f>
        <v/>
      </c>
      <c r="S27" s="38">
        <f>IF(OR($A26="Annual Leave",$A27="Annual Leave"),IF(AND($A26&lt;&gt;"Annual Leave",$A27="Annual Leave"),8,0),0)</f>
        <v/>
      </c>
      <c r="T27" s="40" t="n"/>
      <c r="U27" s="144">
        <f>MAX(0,40-Y27)</f>
        <v/>
      </c>
      <c r="V27" s="351">
        <f>IF(OR($C27="",$D27=""),0,
 IF(OR($A26="Holiday",$A27="Holiday"),0,
 IF(AND(NOT(OR($A26="Annual Leave",$A27="Annual Leave")),$A27="Off day"),0,
  IF($I26+$I27&gt;=8,IF($I26&gt;=8,0,8-$I26),$I27)
  )))</f>
        <v/>
      </c>
      <c r="W27" s="351">
        <f>MAX(0,V27-U27)</f>
        <v/>
      </c>
      <c r="X27" s="351">
        <f>IF(C27="","",C27-WEEKDAY(C27,1)+1)</f>
        <v/>
      </c>
      <c r="Y27" s="351">
        <f>SUMPRODUCT(($X$14:$X26=X27)*(($V$14:$V26)+($O$14:$O26)))+IF(X27=X14,$L$11,0)</f>
        <v/>
      </c>
      <c r="Z27" s="351" t="n"/>
      <c r="AA27" s="351" t="n"/>
      <c r="AB27" s="351" t="n"/>
      <c r="AC27" s="351" t="n"/>
      <c r="AD27" s="351" t="n"/>
      <c r="AE27" s="351" t="n"/>
      <c r="AF27" s="351" t="n"/>
    </row>
    <row r="28" ht="24" customHeight="1" s="348" thickBot="1">
      <c r="A28" s="176" t="n"/>
      <c r="B28" s="176" t="n"/>
      <c r="C28" s="145" t="n"/>
      <c r="D28" s="6" t="n"/>
      <c r="E28" s="14" t="n"/>
      <c r="F28" s="6" t="n"/>
      <c r="G28" s="6" t="n"/>
      <c r="H28" s="336" t="n"/>
      <c r="I28" s="351" t="n"/>
      <c r="J28" s="336" t="n"/>
      <c r="K28" s="336" t="n"/>
      <c r="L28" s="336" t="n"/>
      <c r="M28" s="99">
        <f>MAX(0,V28-W28)</f>
        <v/>
      </c>
      <c r="N28" s="99">
        <f>(IF(OR($C28="",$D28=""),0,
 IF(OR($A28="Holiday",$A29="Holiday"),
    IF(ISNUMBER(MATCH(TRIM($B28),{"Phagwah","Good Friday","Easter Monday","Labour Day","Christmas","Eid ul Azha","Romans-2","Globe-12","Neptune P1"},0)),0,$I28),
 IF(AND(NOT(OR($A28="Annual Leave",$A29="Annual Leave")),$A28="Off day"),$I28,
  MAX(0,$I28-$V28)
  ))))+W28</f>
        <v/>
      </c>
      <c r="O28" s="99">
        <f>IF(AND(OR($A28="Holiday",$A29="Holiday"),
        ISNUMBER(MATCH(TRIM($B28),{"Phagwah","Good Friday","Easter Monday","Labour Day","Christmas","Eid ul Azha","Romans-2","Globe-12","Neptune P1"},0))),
   $I28,0)</f>
        <v/>
      </c>
      <c r="P28" s="99">
        <f>IF(OR($O$7="Canteen",$O$7="Head Office"),0,IF($I28&lt;=0,0,IF(OR(OR(TRIM($J28)="Hebrews",TRIM($J28)="Romans",TRIM($J28)="Romans-2",TRIM($J28)="Globe",TRIM($J28)="Globe-12",TRIM($J28)="Neptune P1"),AND($I29&gt;0,OR(TRIM($J29)="Hebrews",TRIM($J29)="Romans",TRIM($J29)="Romans-2",TRIM($J29)="Globe",TRIM($J29)="Globe-12",TRIM($J29)="Neptune P1"))),1,0)))</f>
        <v/>
      </c>
      <c r="Q28" s="178" t="n"/>
      <c r="R28" s="15" t="n"/>
      <c r="S28" s="99">
        <f>IF(OR($A28="Annual Leave",$A29="Annual Leave"),IF($A28="Annual Leave",8,0),0)</f>
        <v/>
      </c>
      <c r="T28" s="100">
        <f>SUM(T14:T27)</f>
        <v/>
      </c>
      <c r="U28" s="144">
        <f>MAX(0,40-Y28)</f>
        <v/>
      </c>
      <c r="V28" s="351">
        <f>IF(OR($C28="",$D28=""),0,
 IF(OR($A28="Holiday",$A29="Holiday"),0,
 IF(AND(NOT(OR($A28="Annual Leave",$A29="Annual Leave")),$A28="Off day"),0,
  IF($I28+$I29&gt;=8,IF($I28&gt;=8,8,$I28),$I28)
  )))</f>
        <v/>
      </c>
      <c r="W28" s="351">
        <f>MAX(0,V28-U28)</f>
        <v/>
      </c>
      <c r="X28" s="351">
        <f>IF(C28="","",C28-WEEKDAY(C28,1)+1)</f>
        <v/>
      </c>
      <c r="Y28" s="351">
        <f>SUMPRODUCT(($X$14:$X27=X28)*(($V$14:$V27)+($O$14:$O27)))+IF(X28=X14,$L$11,0)</f>
        <v/>
      </c>
      <c r="Z28" s="351" t="n"/>
      <c r="AA28" s="351" t="n"/>
      <c r="AB28" s="351" t="n"/>
      <c r="AC28" s="351" t="n"/>
      <c r="AD28" s="351" t="n"/>
      <c r="AE28" s="351" t="n"/>
      <c r="AF28" s="351" t="n"/>
    </row>
    <row r="29" hidden="1" ht="15.75" customHeight="1" s="348" thickBot="1">
      <c r="A29" s="179" t="n"/>
      <c r="B29" s="176" t="n"/>
      <c r="C29" s="145" t="n"/>
      <c r="D29" s="6" t="n"/>
      <c r="E29" s="295">
        <f>IF(D29="", "",
 IF(D29=TIME(0,0,0), 0,
 IF(AND(D29&gt;=TIME(0,0,1), D29&lt;=TIME(2,0,0)), TIME(7,0,0),
 IF(AND(D29&gt;=TIME(6,0,0), D29&lt;=TIME(8,0,0)), TIME(12,0,0),
 IF(AND(D29&gt;TIME(8,0,0), D29&lt;=TIME(13,59,0)), TIME(15,0,0),
 IF(AND(D29&gt;=TIME(14,0,0), D29&lt;=TIME(17,59,0)), TIME(21,0,0),
 IF(AND(D29&gt;=TIME(18,0,0), D29&lt;=TIME(21,59,0)), TIME(0,0,0),
 IF(AND(D29&gt;=TIME(22,0,0), D29&lt;=TIME(23,59,59)), TIME(7,0,0), ""))))))))</f>
        <v/>
      </c>
      <c r="F29" s="6" t="n"/>
      <c r="G29" s="6" t="n"/>
      <c r="H29" s="6" t="n"/>
      <c r="I29" s="6" t="n"/>
      <c r="J29" s="6" t="n"/>
      <c r="K29" s="6" t="n"/>
      <c r="L29" s="6" t="n"/>
      <c r="M29" s="4">
        <f>MAX(0,V29-W29)</f>
        <v/>
      </c>
      <c r="N29" s="4">
        <f>(IF(OR($C29="",$D29=""),0,
 IF(OR($A28="Holiday",$A29="Holiday"),
    IF(ISNUMBER(MATCH(TRIM($B29),{"Phagwah","Good Friday","Easter Monday","Labour Day","Christmas","Eid ul Azha","Romans-2","Globe-12","Neptune P1"},0)),0,$I29),
 IF(AND(NOT(OR($A28="Annual Leave",$A29="Annual Leave")),$A29="Off day"),$I29,
  MAX(0,$I29-$V29)
  ))))+W29</f>
        <v/>
      </c>
      <c r="O29" s="4">
        <f>IF(AND(OR($A28="Holiday",$A29="Holiday"),
        ISNUMBER(MATCH(TRIM($B29),{"Phagwah","Good Friday","Easter Monday","Labour Day","Christmas","Eid ul Azha","Romans-2","Globe-12","Neptune P1"},0))),
   $I29,0)</f>
        <v/>
      </c>
      <c r="P29" s="4">
        <f>IF(OR($O$7="Canteen",$O$7="Head Office"),0,IF($I29&lt;=0,0,IF(AND($I28&lt;=0,OR(TRIM($J29)="Hebrews",TRIM($J29)="Romans",TRIM($J29)="Romans-2",TRIM($J29)="Globe",TRIM($J29)="Globe-12",TRIM($J29)="Neptune P1")),1,0)))</f>
        <v/>
      </c>
      <c r="Q29" s="6" t="n"/>
      <c r="R29" s="296">
        <f>IF(OR($O$7="Canteen",$O$7="Head Office"),0,IF(
  AND(
    SUMIFS(I:I, C:C, C29) &gt;= 8,
    COUNTIFS(C$14:C29, C29)=1,
    OR(
      TEXT(D29,"hh:mm:ss")="07:00:00",
      TEXT(D29,"hh:mm:ss")="15:00:00",
      TEXT(D29,"hh:mm:ss")="23:00:00",
      TEXT(D30,"hh:mm:ss")="07:00:00",
      TEXT(D30,"hh:mm:ss")="15:00:00",
      TEXT(D30,"hh:mm:ss")="23:00:00"
    )
  ),
  1,
  0
))</f>
        <v/>
      </c>
      <c r="S29" s="4">
        <f>IF(OR($A28="Annual Leave",$A29="Annual Leave"),IF(AND($A28&lt;&gt;"Annual Leave",$A29="Annual Leave"),8,0),0)</f>
        <v/>
      </c>
      <c r="T29" s="146" t="n"/>
      <c r="U29" s="351">
        <f>MAX(0,40-Y29)</f>
        <v/>
      </c>
      <c r="V29" s="351">
        <f>IF(OR($C29="",$D29=""),0,
 IF(OR($A28="Holiday",$A29="Holiday"),0,
 IF(AND(NOT(OR($A28="Annual Leave",$A29="Annual Leave")),$A29="Off day"),0,
  IF($I28+$I29&gt;=8,IF($I28&gt;=8,0,8-$I28),$I29)
  )))</f>
        <v/>
      </c>
      <c r="W29" s="351">
        <f>MAX(0,V29-U29)</f>
        <v/>
      </c>
      <c r="X29" s="351">
        <f>IF(C29="","",C29-WEEKDAY(C29,1)+1)</f>
        <v/>
      </c>
      <c r="Y29" s="351">
        <f>SUMPRODUCT(($X$14:$X28=X29)*(($V$14:$V28)+($O$14:$O28)))+IF(X29=X14,$L$11,0)</f>
        <v/>
      </c>
      <c r="Z29" s="351" t="n"/>
      <c r="AA29" s="351" t="n"/>
      <c r="AB29" s="351" t="n"/>
      <c r="AC29" s="351" t="n"/>
      <c r="AD29" s="351" t="n"/>
      <c r="AE29" s="351" t="n"/>
      <c r="AF29" s="351" t="n"/>
    </row>
    <row r="30" ht="24" customHeight="1" s="348" thickBot="1">
      <c r="A30" s="147" t="inlineStr">
        <is>
          <t>Annual Leave</t>
        </is>
      </c>
      <c r="B30" s="180" t="n"/>
      <c r="C30" s="88">
        <f>C27+1</f>
        <v/>
      </c>
      <c r="D30" s="54" t="n"/>
      <c r="E30" s="148">
        <f>IF(D30="", "",
 IF(D30=TIME(0,0,0), 0,
 IF(AND(D30&gt;=TIME(0,0,1), D30&lt;=TIME(2,0,0)), TIME(7,0,0),
 IF(AND(D30&gt;=TIME(6,0,0), D30&lt;=TIME(8,0,0)), TIME(12,0,0),
 IF(AND(D30&gt;TIME(8,0,0), D30&lt;=TIME(13,59,0)), TIME(15,0,0),
 IF(AND(D30&gt;=TIME(14,0,0), D30&lt;=TIME(17,59,0)), TIME(21,0,0),
 IF(AND(D30&gt;=TIME(18,0,0), D30&lt;=TIME(21,59,0)), TIME(0,0,0),
 IF(AND(D30&gt;=TIME(22,0,0), D30&lt;=TIME(23,59,59)), TIME(7,0,0), ""))))))))</f>
        <v/>
      </c>
      <c r="F30" s="149" t="n"/>
      <c r="G30" s="148">
        <f>IF(AND(D30&gt;=TIME(6,0,0),D30&lt;=TIME(8,0,0)),E30,"")</f>
        <v/>
      </c>
      <c r="H30" s="54" t="n"/>
      <c r="I30" s="55">
        <f>ROUND(IF(OR(D30="",E30="",E30=0),0,IF(H30="",MOD(E30-D30,1)*24,MOD(H30-D30,1)*24)),2)</f>
        <v/>
      </c>
      <c r="J30" s="150" t="n"/>
      <c r="K30" s="270" t="n"/>
      <c r="L30" s="181" t="n"/>
      <c r="M30" s="272">
        <f>MAX(0,V30-W30)</f>
        <v/>
      </c>
      <c r="N30" s="56">
        <f>(IF(OR($C30="",$D30=""),0,
 IF(OR($A30="Holiday",$A31="Holiday"),
    IF(ISNUMBER(MATCH(TRIM($B30),{"Phagwah","Good Friday","Easter Monday","Labour Day","Christmas","Eid ul Azha","Romans-2","Globe-12","Neptune P1"},0)),0,$I30),
 IF(AND(NOT(OR($A30="Annual Leave",$A31="Annual Leave")),$A30="Off day"),$I30,
  MAX(0,$I30-$V30)
  ))))+W30</f>
        <v/>
      </c>
      <c r="O30" s="56">
        <f>IF(AND(OR($A30="Holiday",$A31="Holiday"),
        ISNUMBER(MATCH(TRIM($B30),{"Phagwah","Good Friday","Easter Monday","Labour Day","Christmas","Eid ul Azha","Romans-2","Globe-12","Neptune P1"},0))),
   $I30,0)</f>
        <v/>
      </c>
      <c r="P30" s="56">
        <f>IF(OR($O$7="Canteen",$O$7="Head Office"),0,IF($I30&lt;=0,0,IF(OR(OR(TRIM($J30)="Hebrews",TRIM($J30)="Romans",TRIM($J30)="Romans-2",TRIM($J30)="Globe",TRIM($J30)="Globe-12",TRIM($J30)="Neptune P1"),AND($I31&gt;0,OR(TRIM($J31)="Hebrews",TRIM($J31)="Romans",TRIM($J31)="Romans-2",TRIM($J31)="Globe",TRIM($J31)="Globe-12",TRIM($J31)="Neptune P1"))),1,0)))</f>
        <v/>
      </c>
      <c r="Q30" s="57" t="n"/>
      <c r="R30" s="56">
        <f>IF(OR($O$7="Canteen",$O$7="Head Office"),0,IF(
  AND(
    SUMIFS(I:I, C:C, C30) &gt;= 8,
    COUNTIFS(C$14:C30, C30)=1,
    OR(
      TEXT(D30,"hh:mm:ss")="07:00:00",
      TEXT(D30,"hh:mm:ss")="15:00:00",
      TEXT(D30,"hh:mm:ss")="23:00:00",
      TEXT(D31,"hh:mm:ss")="07:00:00",
      TEXT(D31,"hh:mm:ss")="15:00:00",
      TEXT(D31,"hh:mm:ss")="23:00:00"
    )
  ),
  1,
  0
))</f>
        <v/>
      </c>
      <c r="S30" s="56">
        <f>IF(OR($A30="Annual Leave",$A31="Annual Leave"),IF($A30="Annual Leave",8,0),0)</f>
        <v/>
      </c>
      <c r="T30" s="58" t="n"/>
      <c r="U30" s="144">
        <f>MAX(0,40-Y30)</f>
        <v/>
      </c>
      <c r="V30" s="151">
        <f>IF(OR($C30="",$D30=""),0,
 IF(OR($A30="Holiday",$A31="Holiday"),0,
 IF(AND(NOT(OR($A30="Annual Leave",$A31="Annual Leave")),$A30="Off day"),0,
  IF($I30+$I31&gt;=8,IF($I30&gt;=8,8,$I30),$I30)
  )))</f>
        <v/>
      </c>
      <c r="W30" s="151">
        <f>MAX(0,V30-U30)</f>
        <v/>
      </c>
      <c r="X30" s="151">
        <f>IF(C30="","",C30-WEEKDAY(C30,1)+1)</f>
        <v/>
      </c>
      <c r="Y30" s="151">
        <f>SUMPRODUCT(($X$14:$X29=X30)*(($V$14:$V29)+($O$14:$O29)))+IF(X30=X14,$L$11,0)</f>
        <v/>
      </c>
      <c r="Z30" s="151" t="n"/>
      <c r="AA30" s="151" t="n"/>
      <c r="AB30" s="151" t="n"/>
      <c r="AC30" s="351" t="n"/>
      <c r="AD30" s="351" t="n"/>
      <c r="AE30" s="351" t="n"/>
      <c r="AF30" s="351" t="n"/>
    </row>
    <row r="31" ht="24" customHeight="1" s="348" thickBot="1">
      <c r="A31" s="147" t="inlineStr">
        <is>
          <t>Annual Leave</t>
        </is>
      </c>
      <c r="B31" s="182" t="n"/>
      <c r="C31" s="89">
        <f>C30</f>
        <v/>
      </c>
      <c r="D31" s="59" t="n"/>
      <c r="E31" s="152">
        <f>IF(D31="", "",
 IF(D31=TIME(0,0,0), 0,
 IF(AND(D31&gt;=TIME(0,0,1), D31&lt;=TIME(2,0,0)), TIME(7,0,0),
 IF(AND(D31&gt;=TIME(6,0,0), D31&lt;=TIME(8,0,0)), TIME(12,0,0),
 IF(AND(D31&gt;TIME(8,0,0), D31&lt;=TIME(13,59,0)), TIME(15,0,0),
 IF(AND(D31&gt;=TIME(14,0,0), D31&lt;=TIME(17,59,0)), TIME(21,0,0),
 IF(AND(D31&gt;=TIME(18,0,0), D31&lt;=TIME(21,59,0)), TIME(0,0,0),
 IF(AND(D31&gt;=TIME(22,0,0), D31&lt;=TIME(23,59,59)), TIME(7,0,0), ""))))))))</f>
        <v/>
      </c>
      <c r="F31" s="153" t="n"/>
      <c r="G31" s="152">
        <f>IF(AND(D31&gt;=TIME(6,0,0),D31&lt;=TIME(8,0,0)),E31,"")</f>
        <v/>
      </c>
      <c r="H31" s="59" t="n"/>
      <c r="I31" s="60">
        <f>ROUND(IF(OR(D31="",E31="",E31=0),0,IF(H31="",MOD(E31-D31,1)*24,MOD(H31-D31,1)*24)),2)</f>
        <v/>
      </c>
      <c r="J31" s="150" t="n"/>
      <c r="K31" s="270" t="n"/>
      <c r="L31" s="183" t="n"/>
      <c r="M31" s="272">
        <f>MAX(0,V31-W31)</f>
        <v/>
      </c>
      <c r="N31" s="61">
        <f>(IF(OR($C31="",$D31=""),0,
 IF(OR($A30="Holiday",$A31="Holiday"),
    IF(ISNUMBER(MATCH(TRIM($B31),{"Phagwah","Good Friday","Easter Monday","Labour Day","Christmas","Eid ul Azha","Romans-2","Globe-12","Neptune P1"},0)),0,$I31),
 IF(AND(NOT(OR($A30="Annual Leave",$A31="Annual Leave")),$A31="Off day"),$I31,
  MAX(0,$I31-$V31)
  ))))+W31</f>
        <v/>
      </c>
      <c r="O31" s="61">
        <f>IF(AND(OR($A30="Holiday",$A31="Holiday"),
        ISNUMBER(MATCH(TRIM($B31),{"Phagwah","Good Friday","Easter Monday","Labour Day","Christmas","Eid ul Azha","Romans-2","Globe-12","Neptune P1"},0))),
   $I31,0)</f>
        <v/>
      </c>
      <c r="P31" s="61">
        <f>IF(OR($O$7="Canteen",$O$7="Head Office"),0,IF($I31&lt;=0,0,IF(AND($I30&lt;=0,OR(TRIM($J31)="Hebrews",TRIM($J31)="Romans",TRIM($J31)="Romans-2",TRIM($J31)="Globe",TRIM($J31)="Globe-12",TRIM($J31)="Neptune P1")),1,0)))</f>
        <v/>
      </c>
      <c r="Q31" s="62" t="n"/>
      <c r="R31" s="61">
        <f>IF(OR($O$7="Canteen",$O$7="Head Office"),0,IF(
  AND(
    SUMIFS(I:I, C:C, C31) &gt;= 8,
    COUNTIFS(C$14:C31, C31)=1,
    OR(
      TEXT(D31,"hh:mm:ss")="07:00:00",
      TEXT(D31,"hh:mm:ss")="15:00:00",
      TEXT(D31,"hh:mm:ss")="23:00:00",
      TEXT(D32,"hh:mm:ss")="07:00:00",
      TEXT(D32,"hh:mm:ss")="15:00:00",
      TEXT(D32,"hh:mm:ss")="23:00:00"
    )
  ),
  1,
  0
))</f>
        <v/>
      </c>
      <c r="S31" s="61">
        <f>IF(OR($A30="Annual Leave",$A31="Annual Leave"),IF(AND($A30&lt;&gt;"Annual Leave",$A31="Annual Leave"),8,0),0)</f>
        <v/>
      </c>
      <c r="T31" s="63" t="n"/>
      <c r="U31" s="144">
        <f>MAX(0,40-Y31)</f>
        <v/>
      </c>
      <c r="V31" s="151">
        <f>IF(OR($C31="",$D31=""),0,
 IF(OR($A30="Holiday",$A31="Holiday"),0,
 IF(AND(NOT(OR($A30="Annual Leave",$A31="Annual Leave")),$A31="Off day"),0,
  IF($I30+$I31&gt;=8,IF($I30&gt;=8,0,8-$I30),$I31)
  )))</f>
        <v/>
      </c>
      <c r="W31" s="151">
        <f>MAX(0,V31-U31)</f>
        <v/>
      </c>
      <c r="X31" s="151">
        <f>IF(C31="","",C31-WEEKDAY(C31,1)+1)</f>
        <v/>
      </c>
      <c r="Y31" s="151">
        <f>SUMPRODUCT(($X$14:$X30=X31)*(($V$14:$V30)+($O$14:$O30)))+IF(X31=X14,$L$11,0)</f>
        <v/>
      </c>
      <c r="Z31" s="151" t="n"/>
      <c r="AA31" s="151" t="n"/>
      <c r="AB31" s="151" t="n"/>
      <c r="AC31" s="351" t="n"/>
      <c r="AD31" s="351" t="n"/>
      <c r="AE31" s="351" t="n"/>
      <c r="AF31" s="351" t="n"/>
    </row>
    <row r="32" ht="24" customHeight="1" s="348" thickBot="1">
      <c r="A32" s="184" t="inlineStr">
        <is>
          <t>Annual Leave</t>
        </is>
      </c>
      <c r="B32" s="185" t="n"/>
      <c r="C32" s="101">
        <f>C30+1</f>
        <v/>
      </c>
      <c r="D32" s="11" t="n"/>
      <c r="E32" s="186">
        <f>IF(D32="", "",
 IF(D32=TIME(0,0,0), 0,
 IF(AND(D32&gt;=TIME(0,0,1), D32&lt;=TIME(2,0,0)), TIME(7,0,0),
 IF(AND(D32&gt;=TIME(6,0,0), D32&lt;=TIME(8,0,0)), TIME(12,0,0),
 IF(AND(D32&gt;TIME(8,0,0), D32&lt;=TIME(13,59,0)), TIME(15,0,0),
 IF(AND(D32&gt;=TIME(14,0,0), D32&lt;=TIME(17,59,0)), TIME(21,0,0),
 IF(AND(D32&gt;=TIME(18,0,0), D32&lt;=TIME(21,59,0)), TIME(0,0,0),
 IF(AND(D32&gt;=TIME(22,0,0), D32&lt;=TIME(23,59,59)), TIME(7,0,0), ""))))))))</f>
        <v/>
      </c>
      <c r="F32" s="187" t="n"/>
      <c r="G32" s="186">
        <f>IF(AND(D32&gt;=TIME(6,0,0),D32&lt;=TIME(8,0,0)),E32,"")</f>
        <v/>
      </c>
      <c r="H32" s="11" t="n"/>
      <c r="I32" s="87">
        <f>ROUND(IF(OR(D32="",E32="",E32=0),0,IF(H32="",MOD(E32-D32,1)*24,MOD(H32-D32,1)*24)),2)</f>
        <v/>
      </c>
      <c r="J32" s="188" t="n"/>
      <c r="K32" s="297" t="n"/>
      <c r="L32" s="189" t="n"/>
      <c r="M32" s="298">
        <f>MAX(0,V32-W32)</f>
        <v/>
      </c>
      <c r="N32" s="12">
        <f>(IF(OR($C32="",$D32=""),0,
 IF(OR($A32="Holiday",$A33="Holiday"),
    IF(ISNUMBER(MATCH(TRIM($B32),{"Phagwah","Good Friday","Easter Monday","Labour Day","Christmas","Eid ul Azha","Romans-2","Globe-12","Neptune P1"},0)),0,$I32),
 IF(AND(NOT(OR($A32="Annual Leave",$A33="Annual Leave")),$A32="Off day"),$I32,
  MAX(0,$I32-$V32)
  ))))+W32</f>
        <v/>
      </c>
      <c r="O32" s="12">
        <f>IF(AND(OR($A32="Holiday",$A33="Holiday"),
        ISNUMBER(MATCH(TRIM($B32),{"Phagwah","Good Friday","Easter Monday","Labour Day","Christmas","Eid ul Azha","Romans-2","Globe-12","Neptune P1"},0))),
   $I32,0)</f>
        <v/>
      </c>
      <c r="P32" s="12">
        <f>IF(OR($O$7="Canteen",$O$7="Head Office"),0,IF($I32&lt;=0,0,IF(OR(OR(TRIM($J32)="Hebrews",TRIM($J32)="Romans",TRIM($J32)="Romans-2",TRIM($J32)="Globe",TRIM($J32)="Globe-12",TRIM($J32)="Neptune P1"),AND($I33&gt;0,OR(TRIM($J33)="Hebrews",TRIM($J33)="Romans",TRIM($J33)="Romans-2",TRIM($J33)="Globe",TRIM($J33)="Globe-12",TRIM($J33)="Neptune P1"))),1,0)))</f>
        <v/>
      </c>
      <c r="Q32" s="13" t="n"/>
      <c r="R32" s="12">
        <f>IF(OR($O$7="Canteen",$O$7="Head Office"),0,IF(
  AND(
    SUMIFS(I:I, C:C, C32) &gt;= 8,
    COUNTIFS(C$14:C32, C32)=1,
    OR(
      TEXT(D32,"hh:mm:ss")="07:00:00",
      TEXT(D32,"hh:mm:ss")="15:00:00",
      TEXT(D32,"hh:mm:ss")="23:00:00",
      TEXT(D33,"hh:mm:ss")="07:00:00",
      TEXT(D33,"hh:mm:ss")="15:00:00",
      TEXT(D33,"hh:mm:ss")="23:00:00"
    )
  ),
  1,
  0
))</f>
        <v/>
      </c>
      <c r="S32" s="12">
        <f>IF(OR($A32="Annual Leave",$A33="Annual Leave"),IF($A32="Annual Leave",8,0),0)</f>
        <v/>
      </c>
      <c r="T32" s="102" t="n"/>
      <c r="U32" s="144">
        <f>MAX(0,40-Y32)</f>
        <v/>
      </c>
      <c r="V32" s="351">
        <f>IF(OR($C32="",$D32=""),0,
 IF(OR($A32="Holiday",$A33="Holiday"),0,
 IF(AND(NOT(OR($A32="Annual Leave",$A33="Annual Leave")),$A32="Off day"),0,
  IF($I32+$I33&gt;=8,IF($I32&gt;=8,8,$I32),$I32)
  )))</f>
        <v/>
      </c>
      <c r="W32" s="351">
        <f>MAX(0,V32-U32)</f>
        <v/>
      </c>
      <c r="X32" s="351">
        <f>IF(C32="","",C32-WEEKDAY(C32,1)+1)</f>
        <v/>
      </c>
      <c r="Y32" s="351">
        <f>SUMPRODUCT(($X$14:$X31=X32)*(($V$14:$V31)+($O$14:$O31)))+IF(X32=X14,$L$11,0)</f>
        <v/>
      </c>
      <c r="Z32" s="351" t="n"/>
      <c r="AA32" s="351" t="n"/>
      <c r="AB32" s="351" t="n"/>
      <c r="AC32" s="351" t="n"/>
      <c r="AD32" s="351" t="n"/>
      <c r="AE32" s="351" t="n"/>
      <c r="AF32" s="351" t="n"/>
    </row>
    <row r="33" ht="24" customHeight="1" s="348" thickBot="1">
      <c r="A33" s="184" t="inlineStr">
        <is>
          <t>Annual Leave</t>
        </is>
      </c>
      <c r="B33" s="299" t="n"/>
      <c r="C33" s="101">
        <f>C32</f>
        <v/>
      </c>
      <c r="D33" s="300" t="n"/>
      <c r="E33" s="301">
        <f>IF(D33="", "",
 IF(D33=TIME(0,0,0), 0,
 IF(AND(D33&gt;=TIME(0,0,1), D33&lt;=TIME(2,0,0)), TIME(7,0,0),
 IF(AND(D33&gt;=TIME(6,0,0), D33&lt;=TIME(8,0,0)), TIME(12,0,0),
 IF(AND(D33&gt;TIME(8,0,0), D33&lt;=TIME(13,59,0)), TIME(15,0,0),
 IF(AND(D33&gt;=TIME(14,0,0), D33&lt;=TIME(17,59,0)), TIME(21,0,0),
 IF(AND(D33&gt;=TIME(18,0,0), D33&lt;=TIME(21,59,0)), TIME(0,0,0),
 IF(AND(D33&gt;=TIME(22,0,0), D33&lt;=TIME(23,59,59)), TIME(7,0,0), ""))))))))</f>
        <v/>
      </c>
      <c r="F33" s="187" t="n"/>
      <c r="G33" s="301">
        <f>IF(AND(D33&gt;=TIME(6,0,0),D33&lt;=TIME(8,0,0)),E33,"")</f>
        <v/>
      </c>
      <c r="H33" s="300" t="n"/>
      <c r="I33" s="87">
        <f>ROUND(IF(OR(D33="",E33="",E33=0),0,IF(H33="",MOD(E33-D33,1)*24,MOD(H33-D33,1)*24)),2)</f>
        <v/>
      </c>
      <c r="J33" s="190" t="n"/>
      <c r="K33" s="297" t="n"/>
      <c r="L33" s="189" t="n"/>
      <c r="M33" s="298">
        <f>MAX(0,V33-W33)</f>
        <v/>
      </c>
      <c r="N33" s="302">
        <f>(IF(OR($C33="",$D33=""),0,
 IF(OR($A32="Holiday",$A33="Holiday"),
    IF(ISNUMBER(MATCH(TRIM($B33),{"Phagwah","Good Friday","Easter Monday","Labour Day","Christmas","Eid ul Azha","Romans-2","Globe-12","Neptune P1"},0)),0,$I33),
 IF(AND(NOT(OR($A32="Annual Leave",$A33="Annual Leave")),$A33="Off day"),$I33,
  MAX(0,$I33-$V33)
  ))))+W33</f>
        <v/>
      </c>
      <c r="O33" s="302">
        <f>IF(AND(OR($A32="Holiday",$A33="Holiday"),
        ISNUMBER(MATCH(TRIM($B33),{"Phagwah","Good Friday","Easter Monday","Labour Day","Christmas","Eid ul Azha","Romans-2","Globe-12","Neptune P1"},0))),
   $I33,0)</f>
        <v/>
      </c>
      <c r="P33" s="302">
        <f>IF(OR($O$7="Canteen",$O$7="Head Office"),0,IF($I33&lt;=0,0,IF(AND($I32&lt;=0,OR(TRIM($J33)="Hebrews",TRIM($J33)="Romans",TRIM($J33)="Romans-2",TRIM($J33)="Globe",TRIM($J33)="Globe-12",TRIM($J33)="Neptune P1")),1,0)))</f>
        <v/>
      </c>
      <c r="Q33" s="303" t="n"/>
      <c r="R33" s="302">
        <f>IF(OR($O$7="Canteen",$O$7="Head Office"),0,IF(
  AND(
    SUMIFS(I:I, C:C, C33) &gt;= 8,
    COUNTIFS(C$14:C33, C33)=1,
    OR(
      TEXT(D33,"hh:mm:ss")="07:00:00",
      TEXT(D33,"hh:mm:ss")="15:00:00",
      TEXT(D33,"hh:mm:ss")="23:00:00",
      TEXT(D34,"hh:mm:ss")="07:00:00",
      TEXT(D34,"hh:mm:ss")="15:00:00",
      TEXT(D34,"hh:mm:ss")="23:00:00"
    )
  ),
  1,
  0
))</f>
        <v/>
      </c>
      <c r="S33" s="302">
        <f>IF(OR($A32="Annual Leave",$A33="Annual Leave"),IF(AND($A32&lt;&gt;"Annual Leave",$A33="Annual Leave"),8,0),0)</f>
        <v/>
      </c>
      <c r="T33" s="304" t="n"/>
      <c r="U33" s="144">
        <f>MAX(0,40-Y33)</f>
        <v/>
      </c>
      <c r="V33" s="351">
        <f>IF(OR($C33="",$D33=""),0,
 IF(OR($A32="Holiday",$A33="Holiday"),0,
 IF(AND(NOT(OR($A32="Annual Leave",$A33="Annual Leave")),$A33="Off day"),0,
  IF($I32+$I33&gt;=8,IF($I32&gt;=8,0,8-$I32),$I33)
  )))</f>
        <v/>
      </c>
      <c r="W33" s="351">
        <f>MAX(0,V33-U33)</f>
        <v/>
      </c>
      <c r="X33" s="351">
        <f>IF(C33="","",C33-WEEKDAY(C33,1)+1)</f>
        <v/>
      </c>
      <c r="Y33" s="351">
        <f>SUMPRODUCT(($X$14:$X32=X33)*(($V$14:$V32)+($O$14:$O32)))+IF(X33=X14,$L$11,0)</f>
        <v/>
      </c>
      <c r="Z33" s="351" t="n"/>
      <c r="AA33" s="351" t="n"/>
      <c r="AB33" s="351" t="n"/>
      <c r="AC33" s="351" t="n"/>
      <c r="AD33" s="351" t="n"/>
      <c r="AE33" s="351" t="n"/>
      <c r="AF33" s="351" t="n"/>
    </row>
    <row r="34" ht="24" customHeight="1" s="348" thickBot="1">
      <c r="A34" s="159" t="inlineStr">
        <is>
          <t>Annual Leave</t>
        </is>
      </c>
      <c r="B34" s="191" t="n"/>
      <c r="C34" s="92">
        <f>C32+1</f>
        <v/>
      </c>
      <c r="D34" s="31" t="n"/>
      <c r="E34" s="160">
        <f>IF(D34="", "",
 IF(D34=TIME(0,0,0), 0,
 IF(AND(D34&gt;=TIME(0,0,1), D34&lt;=TIME(2,0,0)), TIME(7,0,0),
 IF(AND(D34&gt;=TIME(6,0,0), D34&lt;=TIME(8,0,0)), TIME(12,0,0),
 IF(AND(D34&gt;TIME(8,0,0), D34&lt;=TIME(13,59,0)), TIME(15,0,0),
 IF(AND(D34&gt;=TIME(14,0,0), D34&lt;=TIME(17,59,0)), TIME(21,0,0),
 IF(AND(D34&gt;=TIME(18,0,0), D34&lt;=TIME(21,59,0)), TIME(0,0,0),
 IF(AND(D34&gt;=TIME(22,0,0), D34&lt;=TIME(23,59,59)), TIME(7,0,0), ""))))))))</f>
        <v/>
      </c>
      <c r="F34" s="161" t="n"/>
      <c r="G34" s="160">
        <f>IF(AND(D34&gt;=TIME(6,0,0),D34&lt;=TIME(8,0,0)),E34,"")</f>
        <v/>
      </c>
      <c r="H34" s="31" t="n"/>
      <c r="I34" s="32">
        <f>ROUND(IF(OR(D34="",E34="",E34=0),0,IF(H34="",MOD(E34-D34,1)*24,MOD(H34-D34,1)*24)),2)</f>
        <v/>
      </c>
      <c r="J34" s="162" t="n"/>
      <c r="K34" s="282" t="n"/>
      <c r="L34" s="181" t="n"/>
      <c r="M34" s="283">
        <f>MAX(0,V34-W34)</f>
        <v/>
      </c>
      <c r="N34" s="33">
        <f>(IF(OR($C34="",$D34=""),0,
 IF(OR($A34="Holiday",$A35="Holiday"),
    IF(ISNUMBER(MATCH(TRIM($B34),{"Phagwah","Good Friday","Easter Monday","Labour Day","Christmas","Eid ul Azha","Romans-2","Globe-12","Neptune P1"},0)),0,$I34),
 IF(AND(NOT(OR($A34="Annual Leave",$A35="Annual Leave")),$A34="Off day"),$I34,
  MAX(0,$I34-$V34)
  ))))+W34</f>
        <v/>
      </c>
      <c r="O34" s="33">
        <f>IF(AND(OR($A34="Holiday",$A35="Holiday"),
        ISNUMBER(MATCH(TRIM($B34),{"Phagwah","Good Friday","Easter Monday","Labour Day","Christmas","Eid ul Azha","Romans-2","Globe-12","Neptune P1"},0))),
   $I34,0)</f>
        <v/>
      </c>
      <c r="P34" s="33">
        <f>IF(OR($O$7="Canteen",$O$7="Head Office"),0,IF($I34&lt;=0,0,IF(OR(OR(TRIM($J34)="Hebrews",TRIM($J34)="Romans",TRIM($J34)="Romans-2",TRIM($J34)="Globe",TRIM($J34)="Globe-12",TRIM($J34)="Neptune P1"),AND($I35&gt;0,OR(TRIM($J35)="Hebrews",TRIM($J35)="Romans",TRIM($J35)="Romans-2",TRIM($J35)="Globe",TRIM($J35)="Globe-12",TRIM($J35)="Neptune P1"))),1,0)))</f>
        <v/>
      </c>
      <c r="Q34" s="34" t="n"/>
      <c r="R34" s="33">
        <f>IF(OR($O$7="Canteen",$O$7="Head Office"),0,IF(
  AND(
    SUMIFS(I:I, C:C, C34) &gt;= 8,
    COUNTIFS(C$14:C34, C34)=1,
    OR(
      TEXT(D34,"hh:mm:ss")="07:00:00",
      TEXT(D34,"hh:mm:ss")="15:00:00",
      TEXT(D34,"hh:mm:ss")="23:00:00",
      TEXT(D35,"hh:mm:ss")="07:00:00",
      TEXT(D35,"hh:mm:ss")="15:00:00",
      TEXT(D35,"hh:mm:ss")="23:00:00"
    )
  ),
  1,
  0
))</f>
        <v/>
      </c>
      <c r="S34" s="33">
        <f>IF(OR($A34="Annual Leave",$A35="Annual Leave"),IF($A34="Annual Leave",8,0),0)</f>
        <v/>
      </c>
      <c r="T34" s="35" t="n"/>
      <c r="U34" s="144">
        <f>MAX(0,40-Y34)</f>
        <v/>
      </c>
      <c r="V34" s="351">
        <f>IF(OR($C34="",$D34=""),0,
 IF(OR($A34="Holiday",$A35="Holiday"),0,
 IF(AND(NOT(OR($A34="Annual Leave",$A35="Annual Leave")),$A34="Off day"),0,
  IF($I34+$I35&gt;=8,IF($I34&gt;=8,8,$I34),$I34)
  )))</f>
        <v/>
      </c>
      <c r="W34" s="351">
        <f>MAX(0,V34-U34)</f>
        <v/>
      </c>
      <c r="X34" s="351">
        <f>IF(C34="","",C34-WEEKDAY(C34,1)+1)</f>
        <v/>
      </c>
      <c r="Y34" s="351">
        <f>SUMPRODUCT(($X$14:$X33=X34)*(($V$14:$V33)+($O$14:$O33)))+IF(X34=X14,$L$11,0)</f>
        <v/>
      </c>
      <c r="Z34" s="351" t="n"/>
      <c r="AA34" s="351" t="n"/>
      <c r="AB34" s="351" t="n"/>
      <c r="AC34" s="351" t="n"/>
      <c r="AD34" s="351" t="n"/>
      <c r="AE34" s="351" t="n"/>
      <c r="AF34" s="351" t="n"/>
    </row>
    <row r="35" ht="24" customHeight="1" s="348" thickBot="1">
      <c r="A35" s="159" t="inlineStr">
        <is>
          <t>Annual Leave</t>
        </is>
      </c>
      <c r="B35" s="192" t="n"/>
      <c r="C35" s="93">
        <f>C34</f>
        <v/>
      </c>
      <c r="D35" s="36" t="n"/>
      <c r="E35" s="163">
        <f>IF(D35="", "",
 IF(D35=TIME(0,0,0), 0,
 IF(AND(D35&gt;=TIME(0,0,1), D35&lt;=TIME(2,0,0)), TIME(7,0,0),
 IF(AND(D35&gt;=TIME(6,0,0), D35&lt;=TIME(8,0,0)), TIME(12,0,0),
 IF(AND(D35&gt;TIME(8,0,0), D35&lt;=TIME(13,59,0)), TIME(15,0,0),
 IF(AND(D35&gt;=TIME(14,0,0), D35&lt;=TIME(17,59,0)), TIME(21,0,0),
 IF(AND(D35&gt;=TIME(18,0,0), D35&lt;=TIME(21,59,0)), TIME(0,0,0),
 IF(AND(D35&gt;=TIME(22,0,0), D35&lt;=TIME(23,59,59)), TIME(7,0,0), ""))))))))</f>
        <v/>
      </c>
      <c r="F35" s="164" t="n"/>
      <c r="G35" s="163">
        <f>IF(AND(D35&gt;=TIME(6,0,0),D35&lt;=TIME(8,0,0)),E35,"")</f>
        <v/>
      </c>
      <c r="H35" s="36" t="n"/>
      <c r="I35" s="37">
        <f>ROUND(IF(OR(D35="",E35="",E35=0),0,IF(H35="",MOD(E35-D35,1)*24,MOD(H35-D35,1)*24)),2)</f>
        <v/>
      </c>
      <c r="J35" s="162" t="n"/>
      <c r="K35" s="282" t="n"/>
      <c r="L35" s="183" t="n"/>
      <c r="M35" s="283">
        <f>MAX(0,V35-W35)</f>
        <v/>
      </c>
      <c r="N35" s="38">
        <f>(IF(OR($C35="",$D35=""),0,
 IF(OR($A34="Holiday",$A35="Holiday"),
    IF(ISNUMBER(MATCH(TRIM($B35),{"Phagwah","Good Friday","Easter Monday","Labour Day","Christmas","Eid ul Azha","Romans-2","Globe-12","Neptune P1"},0)),0,$I35),
 IF(AND(NOT(OR($A34="Annual Leave",$A35="Annual Leave")),$A35="Off day"),$I35,
  MAX(0,$I35-$V35)
  ))))+W35</f>
        <v/>
      </c>
      <c r="O35" s="38">
        <f>IF(AND(OR($A34="Holiday",$A35="Holiday"),
        ISNUMBER(MATCH(TRIM($B35),{"Phagwah","Good Friday","Easter Monday","Labour Day","Christmas","Eid ul Azha","Romans-2","Globe-12","Neptune P1"},0))),
   $I35,0)</f>
        <v/>
      </c>
      <c r="P35" s="38">
        <f>IF(OR($O$7="Canteen",$O$7="Head Office"),0,IF($I35&lt;=0,0,IF(AND($I34&lt;=0,OR(TRIM($J35)="Hebrews",TRIM($J35)="Romans",TRIM($J35)="Romans-2",TRIM($J35)="Globe",TRIM($J35)="Globe-12",TRIM($J35)="Neptune P1")),1,0)))</f>
        <v/>
      </c>
      <c r="Q35" s="39" t="n"/>
      <c r="R35" s="38">
        <f>IF(OR($O$7="Canteen",$O$7="Head Office"),0,IF(
  AND(
    SUMIFS(I:I, C:C, C35) &gt;= 8,
    COUNTIFS(C$14:C35, C35)=1,
    OR(
      TEXT(D35,"hh:mm:ss")="07:00:00",
      TEXT(D35,"hh:mm:ss")="15:00:00",
      TEXT(D35,"hh:mm:ss")="23:00:00",
      TEXT(D36,"hh:mm:ss")="07:00:00",
      TEXT(D36,"hh:mm:ss")="15:00:00",
      TEXT(D36,"hh:mm:ss")="23:00:00"
    )
  ),
  1,
  0
))</f>
        <v/>
      </c>
      <c r="S35" s="38">
        <f>IF(OR($A34="Annual Leave",$A35="Annual Leave"),IF(AND($A34&lt;&gt;"Annual Leave",$A35="Annual Leave"),8,0),0)</f>
        <v/>
      </c>
      <c r="T35" s="40" t="n"/>
      <c r="U35" s="144">
        <f>MAX(0,40-Y35)</f>
        <v/>
      </c>
      <c r="V35" s="351">
        <f>IF(OR($C35="",$D35=""),0,
 IF(OR($A34="Holiday",$A35="Holiday"),0,
 IF(AND(NOT(OR($A34="Annual Leave",$A35="Annual Leave")),$A35="Off day"),0,
  IF($I34+$I35&gt;=8,IF($I34&gt;=8,0,8-$I34),$I35)
  )))</f>
        <v/>
      </c>
      <c r="W35" s="351">
        <f>MAX(0,V35-U35)</f>
        <v/>
      </c>
      <c r="X35" s="351">
        <f>IF(C35="","",C35-WEEKDAY(C35,1)+1)</f>
        <v/>
      </c>
      <c r="Y35" s="351">
        <f>SUMPRODUCT(($X$14:$X34=X35)*(($V$14:$V34)+($O$14:$O34)))+IF(X35=X14,$L$11,0)</f>
        <v/>
      </c>
      <c r="Z35" s="351" t="n"/>
      <c r="AA35" s="351" t="n"/>
      <c r="AB35" s="351" t="n"/>
      <c r="AC35" s="351" t="n"/>
      <c r="AD35" s="351" t="n"/>
      <c r="AE35" s="351" t="n"/>
      <c r="AF35" s="351" t="n"/>
    </row>
    <row r="36" ht="24" customHeight="1" s="348" thickBot="1">
      <c r="A36" s="154" t="inlineStr">
        <is>
          <t>Annual Leave</t>
        </is>
      </c>
      <c r="B36" s="193" t="n"/>
      <c r="C36" s="90">
        <f>C34+1</f>
        <v/>
      </c>
      <c r="D36" s="8" t="n"/>
      <c r="E36" s="155">
        <f>IF(D36="", "",
 IF(D36=TIME(0,0,0), 0,
 IF(AND(D36&gt;=TIME(0,0,1), D36&lt;=TIME(2,0,0)), TIME(7,0,0),
 IF(AND(D36&gt;=TIME(6,0,0), D36&lt;=TIME(8,0,0)), TIME(12,0,0),
 IF(AND(D36&gt;TIME(8,0,0), D36&lt;=TIME(13,59,0)), TIME(15,0,0),
 IF(AND(D36&gt;=TIME(14,0,0), D36&lt;=TIME(17,59,0)), TIME(21,0,0),
 IF(AND(D36&gt;=TIME(18,0,0), D36&lt;=TIME(21,59,0)), TIME(0,0,0),
 IF(AND(D36&gt;=TIME(22,0,0), D36&lt;=TIME(23,59,59)), TIME(7,0,0), ""))))))))</f>
        <v/>
      </c>
      <c r="F36" s="156" t="n"/>
      <c r="G36" s="155">
        <f>IF(AND(D36&gt;=TIME(6,0,0),D36&lt;=TIME(8,0,0)),E36,"")</f>
        <v/>
      </c>
      <c r="H36" s="8" t="n"/>
      <c r="I36" s="30">
        <f>ROUND(IF(OR(D36="",E36="",E36=0),0,IF(H36="",MOD(E36-D36,1)*24,MOD(H36-D36,1)*24)),2)</f>
        <v/>
      </c>
      <c r="J36" s="157" t="n"/>
      <c r="K36" s="274" t="n"/>
      <c r="L36" s="189" t="n"/>
      <c r="M36" s="275">
        <f>MAX(0,V36-W36)</f>
        <v/>
      </c>
      <c r="N36" s="9">
        <f>(IF(OR($C36="",$D36=""),0,
 IF(OR($A36="Holiday",$A37="Holiday"),
    IF(ISNUMBER(MATCH(TRIM($B36),{"Phagwah","Good Friday","Easter Monday","Labour Day","Christmas","Eid ul Azha","Romans-2","Globe-12","Neptune P1"},0)),0,$I36),
 IF(AND(NOT(OR($A36="Annual Leave",$A37="Annual Leave")),$A36="Off day"),$I36,
  MAX(0,$I36-$V36)
  ))))+W36</f>
        <v/>
      </c>
      <c r="O36" s="9">
        <f>IF(AND(OR($A36="Holiday",$A37="Holiday"),
        ISNUMBER(MATCH(TRIM($B36),{"Phagwah","Good Friday","Easter Monday","Labour Day","Christmas","Eid ul Azha","Romans-2","Globe-12","Neptune P1"},0))),
   $I36,0)</f>
        <v/>
      </c>
      <c r="P36" s="9">
        <f>IF(OR($O$7="Canteen",$O$7="Head Office"),0,IF($I36&lt;=0,0,IF(OR(OR(TRIM($J36)="Hebrews",TRIM($J36)="Romans",TRIM($J36)="Romans-2",TRIM($J36)="Globe",TRIM($J36)="Globe-12",TRIM($J36)="Neptune P1"),AND($I37&gt;0,OR(TRIM($J37)="Hebrews",TRIM($J37)="Romans",TRIM($J37)="Romans-2",TRIM($J37)="Globe",TRIM($J37)="Globe-12",TRIM($J37)="Neptune P1"))),1,0)))</f>
        <v/>
      </c>
      <c r="Q36" s="10" t="n"/>
      <c r="R36" s="9">
        <f>IF(OR($O$7="Canteen",$O$7="Head Office"),0,IF(
  AND(
    SUMIFS(I:I, C:C, C36) &gt;= 8,
    COUNTIFS(C$14:C36, C36)=1,
    OR(
      TEXT(D36,"hh:mm:ss")="07:00:00",
      TEXT(D36,"hh:mm:ss")="15:00:00",
      TEXT(D36,"hh:mm:ss")="23:00:00",
      TEXT(D37,"hh:mm:ss")="07:00:00",
      TEXT(D37,"hh:mm:ss")="15:00:00",
      TEXT(D37,"hh:mm:ss")="23:00:00"
    )
  ),
  1,
  0
))</f>
        <v/>
      </c>
      <c r="S36" s="9">
        <f>IF(OR($A36="Annual Leave",$A37="Annual Leave"),IF($A36="Annual Leave",8,0),0)</f>
        <v/>
      </c>
      <c r="T36" s="91" t="n"/>
      <c r="U36" s="144">
        <f>MAX(0,40-Y36)</f>
        <v/>
      </c>
      <c r="V36" s="351">
        <f>IF(OR($C36="",$D36=""),0,
 IF(OR($A36="Holiday",$A37="Holiday"),0,
 IF(AND(NOT(OR($A36="Annual Leave",$A37="Annual Leave")),$A36="Off day"),0,
  IF($I36+$I37&gt;=8,IF($I36&gt;=8,8,$I36),$I36)
  )))</f>
        <v/>
      </c>
      <c r="W36" s="351">
        <f>MAX(0,V36-U36)</f>
        <v/>
      </c>
      <c r="X36" s="351">
        <f>IF(C36="","",C36-WEEKDAY(C36,1)+1)</f>
        <v/>
      </c>
      <c r="Y36" s="351">
        <f>SUMPRODUCT(($X$14:$X35=X36)*(($V$14:$V35)+($O$14:$O35)))+IF(X36=X14,$L$11,0)</f>
        <v/>
      </c>
      <c r="Z36" s="351" t="n"/>
      <c r="AA36" s="351" t="n"/>
      <c r="AB36" s="351" t="n"/>
      <c r="AC36" s="351" t="n"/>
      <c r="AD36" s="351" t="n"/>
      <c r="AE36" s="351" t="n"/>
      <c r="AF36" s="351" t="n"/>
    </row>
    <row r="37" ht="24" customHeight="1" s="348" thickBot="1">
      <c r="A37" s="154" t="inlineStr">
        <is>
          <t>Annual Leave</t>
        </is>
      </c>
      <c r="B37" s="305" t="n"/>
      <c r="C37" s="90">
        <f>C36</f>
        <v/>
      </c>
      <c r="D37" s="276" t="n"/>
      <c r="E37" s="277">
        <f>IF(D37="", "",
 IF(D37=TIME(0,0,0), 0,
 IF(AND(D37&gt;=TIME(0,0,1), D37&lt;=TIME(2,0,0)), TIME(7,0,0),
 IF(AND(D37&gt;=TIME(6,0,0), D37&lt;=TIME(8,0,0)), TIME(12,0,0),
 IF(AND(D37&gt;TIME(8,0,0), D37&lt;=TIME(13,59,0)), TIME(15,0,0),
 IF(AND(D37&gt;=TIME(14,0,0), D37&lt;=TIME(17,59,0)), TIME(21,0,0),
 IF(AND(D37&gt;=TIME(18,0,0), D37&lt;=TIME(21,59,0)), TIME(0,0,0),
 IF(AND(D37&gt;=TIME(22,0,0), D37&lt;=TIME(23,59,59)), TIME(7,0,0), ""))))))))</f>
        <v/>
      </c>
      <c r="F37" s="156" t="n"/>
      <c r="G37" s="277">
        <f>IF(AND(D37&gt;=TIME(6,0,0),D37&lt;=TIME(8,0,0)),E37,"")</f>
        <v/>
      </c>
      <c r="H37" s="276" t="n"/>
      <c r="I37" s="30">
        <f>ROUND(IF(OR(D37="",E37="",E37=0),0,IF(H37="",MOD(E37-D37,1)*24,MOD(H37-D37,1)*24)),2)</f>
        <v/>
      </c>
      <c r="J37" s="158" t="n"/>
      <c r="K37" s="274" t="n"/>
      <c r="L37" s="189" t="n"/>
      <c r="M37" s="275">
        <f>MAX(0,V37-W37)</f>
        <v/>
      </c>
      <c r="N37" s="278">
        <f>(IF(OR($C37="",$D37=""),0,
 IF(OR($A36="Holiday",$A37="Holiday"),
    IF(ISNUMBER(MATCH(TRIM($B37),{"Phagwah","Good Friday","Easter Monday","Labour Day","Christmas","Eid ul Azha","Romans-2","Globe-12","Neptune P1"},0)),0,$I37),
 IF(AND(NOT(OR($A36="Annual Leave",$A37="Annual Leave")),$A37="Off day"),$I37,
  MAX(0,$I37-$V37)
  ))))+W37</f>
        <v/>
      </c>
      <c r="O37" s="278">
        <f>IF(AND(OR($A36="Holiday",$A37="Holiday"),
        ISNUMBER(MATCH(TRIM($B37),{"Phagwah","Good Friday","Easter Monday","Labour Day","Christmas","Eid ul Azha","Romans-2","Globe-12","Neptune P1"},0))),
   $I37,0)</f>
        <v/>
      </c>
      <c r="P37" s="278">
        <f>IF(OR($O$7="Canteen",$O$7="Head Office"),0,IF($I37&lt;=0,0,IF(AND($I36&lt;=0,OR(TRIM($J37)="Hebrews",TRIM($J37)="Romans",TRIM($J37)="Romans-2",TRIM($J37)="Globe",TRIM($J37)="Globe-12",TRIM($J37)="Neptune P1")),1,0)))</f>
        <v/>
      </c>
      <c r="Q37" s="279" t="n"/>
      <c r="R37" s="278">
        <f>IF(OR($O$7="Canteen",$O$7="Head Office"),0,IF(
  AND(
    SUMIFS(I:I, C:C, C37) &gt;= 8,
    COUNTIFS(C$14:C37, C37)=1,
    OR(
      TEXT(D37,"hh:mm:ss")="07:00:00",
      TEXT(D37,"hh:mm:ss")="15:00:00",
      TEXT(D37,"hh:mm:ss")="23:00:00",
      TEXT(D38,"hh:mm:ss")="07:00:00",
      TEXT(D38,"hh:mm:ss")="15:00:00",
      TEXT(D38,"hh:mm:ss")="23:00:00"
    )
  ),
  1,
  0
))</f>
        <v/>
      </c>
      <c r="S37" s="278">
        <f>IF(OR($A36="Annual Leave",$A37="Annual Leave"),IF(AND($A36&lt;&gt;"Annual Leave",$A37="Annual Leave"),8,0),0)</f>
        <v/>
      </c>
      <c r="T37" s="280" t="n"/>
      <c r="U37" s="144">
        <f>MAX(0,40-Y37)</f>
        <v/>
      </c>
      <c r="V37" s="351">
        <f>IF(OR($C37="",$D37=""),0,
 IF(OR($A36="Holiday",$A37="Holiday"),0,
 IF(AND(NOT(OR($A36="Annual Leave",$A37="Annual Leave")),$A37="Off day"),0,
  IF($I36+$I37&gt;=8,IF($I36&gt;=8,0,8-$I36),$I37)
  )))</f>
        <v/>
      </c>
      <c r="W37" s="351">
        <f>MAX(0,V37-U37)</f>
        <v/>
      </c>
      <c r="X37" s="351">
        <f>IF(C37="","",C37-WEEKDAY(C37,1)+1)</f>
        <v/>
      </c>
      <c r="Y37" s="351">
        <f>SUMPRODUCT(($X$14:$X36=X37)*(($V$14:$V36)+($O$14:$O36)))+IF(X37=X14,$L$11,0)</f>
        <v/>
      </c>
      <c r="Z37" s="351" t="n"/>
      <c r="AA37" s="351" t="n"/>
      <c r="AB37" s="351" t="n"/>
      <c r="AC37" s="351" t="n"/>
      <c r="AD37" s="351" t="n"/>
      <c r="AE37" s="351" t="n"/>
      <c r="AF37" s="351" t="n"/>
    </row>
    <row r="38" ht="24" customHeight="1" s="348" thickBot="1">
      <c r="A38" s="194" t="inlineStr">
        <is>
          <t>Annual Leave</t>
        </is>
      </c>
      <c r="B38" s="195" t="n"/>
      <c r="C38" s="103">
        <f>C36+1</f>
        <v/>
      </c>
      <c r="D38" s="64" t="n"/>
      <c r="E38" s="196">
        <f>IF(D38="", "",
 IF(D38=TIME(0,0,0), 0,
 IF(AND(D38&gt;=TIME(0,0,1), D38&lt;=TIME(2,0,0)), TIME(7,0,0),
 IF(AND(D38&gt;=TIME(6,0,0), D38&lt;=TIME(8,0,0)), TIME(12,0,0),
 IF(AND(D38&gt;TIME(8,0,0), D38&lt;=TIME(13,59,0)), TIME(15,0,0),
 IF(AND(D38&gt;=TIME(14,0,0), D38&lt;=TIME(17,59,0)), TIME(21,0,0),
 IF(AND(D38&gt;=TIME(18,0,0), D38&lt;=TIME(21,59,0)), TIME(0,0,0),
 IF(AND(D38&gt;=TIME(22,0,0), D38&lt;=TIME(23,59,59)), TIME(7,0,0), ""))))))))</f>
        <v/>
      </c>
      <c r="F38" s="197" t="n"/>
      <c r="G38" s="196">
        <f>IF(AND(D38&gt;=TIME(6,0,0),D38&lt;=TIME(8,0,0)),E38,"")</f>
        <v/>
      </c>
      <c r="H38" s="64" t="n"/>
      <c r="I38" s="65">
        <f>ROUND(IF(OR(D38="",E38="",E38=0),0,IF(H38="",MOD(E38-D38,1)*24,MOD(H38-D38,1)*24)),2)</f>
        <v/>
      </c>
      <c r="J38" s="198" t="n"/>
      <c r="K38" s="306" t="n"/>
      <c r="L38" s="181" t="n"/>
      <c r="M38" s="307">
        <f>MAX(0,V38-W38)</f>
        <v/>
      </c>
      <c r="N38" s="66">
        <f>(IF(OR($C38="",$D38=""),0,
 IF(OR($A38="Holiday",$A39="Holiday"),
    IF(ISNUMBER(MATCH(TRIM($B38),{"Phagwah","Good Friday","Easter Monday","Labour Day","Christmas","Eid ul Azha","Romans-2","Globe-12","Neptune P1"},0)),0,$I38),
 IF(AND(NOT(OR($A38="Annual Leave",$A39="Annual Leave")),$A38="Off day"),$I38,
  MAX(0,$I38-$V38)
  ))))+W38</f>
        <v/>
      </c>
      <c r="O38" s="66">
        <f>IF(AND(OR($A38="Holiday",$A39="Holiday"),
        ISNUMBER(MATCH(TRIM($B38),{"Phagwah","Good Friday","Easter Monday","Labour Day","Christmas","Eid ul Azha","Romans-2","Globe-12","Neptune P1"},0))),
   $I38,0)</f>
        <v/>
      </c>
      <c r="P38" s="66">
        <f>IF(OR($O$7="Canteen",$O$7="Head Office"),0,IF($I38&lt;=0,0,IF(OR(OR(TRIM($J38)="Hebrews",TRIM($J38)="Romans",TRIM($J38)="Romans-2",TRIM($J38)="Globe",TRIM($J38)="Globe-12",TRIM($J38)="Neptune P1"),AND($I39&gt;0,OR(TRIM($J39)="Hebrews",TRIM($J39)="Romans",TRIM($J39)="Romans-2",TRIM($J39)="Globe",TRIM($J39)="Globe-12",TRIM($J39)="Neptune P1"))),1,0)))</f>
        <v/>
      </c>
      <c r="Q38" s="67" t="n"/>
      <c r="R38" s="66">
        <f>IF(OR($O$7="Canteen",$O$7="Head Office"),0,IF(
  AND(
    SUMIFS(I:I, C:C, C38) &gt;= 8,
    COUNTIFS(C$14:C38, C38)=1,
    OR(
      TEXT(D38,"hh:mm:ss")="07:00:00",
      TEXT(D38,"hh:mm:ss")="15:00:00",
      TEXT(D38,"hh:mm:ss")="23:00:00",
      TEXT(D39,"hh:mm:ss")="07:00:00",
      TEXT(D39,"hh:mm:ss")="15:00:00",
      TEXT(D39,"hh:mm:ss")="23:00:00"
    )
  ),
  1,
  0
))</f>
        <v/>
      </c>
      <c r="S38" s="66">
        <f>IF(OR($A38="Annual Leave",$A39="Annual Leave"),IF($A38="Annual Leave",8,0),0)</f>
        <v/>
      </c>
      <c r="T38" s="68" t="n"/>
      <c r="U38" s="144">
        <f>MAX(0,40-Y38)</f>
        <v/>
      </c>
      <c r="V38" s="351">
        <f>IF(OR($C38="",$D38=""),0,
 IF(OR($A38="Holiday",$A39="Holiday"),0,
 IF(AND(NOT(OR($A38="Annual Leave",$A39="Annual Leave")),$A38="Off day"),0,
  IF($I38+$I39&gt;=8,IF($I38&gt;=8,8,$I38),$I38)
  )))</f>
        <v/>
      </c>
      <c r="W38" s="351">
        <f>MAX(0,V38-U38)</f>
        <v/>
      </c>
      <c r="X38" s="351">
        <f>IF(C38="","",C38-WEEKDAY(C38,1)+1)</f>
        <v/>
      </c>
      <c r="Y38" s="351">
        <f>SUMPRODUCT(($X$14:$X37=X38)*(($V$14:$V37)+($O$14:$O37)))+IF(X38=X14,$L$11,0)</f>
        <v/>
      </c>
      <c r="Z38" s="351" t="n"/>
      <c r="AA38" s="351" t="n"/>
      <c r="AB38" s="351" t="n"/>
      <c r="AC38" s="351" t="n"/>
      <c r="AD38" s="351" t="n"/>
      <c r="AE38" s="351" t="n"/>
      <c r="AF38" s="351" t="n"/>
    </row>
    <row r="39" ht="24" customHeight="1" s="348" thickBot="1">
      <c r="A39" s="194" t="inlineStr">
        <is>
          <t>Annual Leave</t>
        </is>
      </c>
      <c r="B39" s="199" t="n"/>
      <c r="C39" s="104">
        <f>C38</f>
        <v/>
      </c>
      <c r="D39" s="69" t="n"/>
      <c r="E39" s="200">
        <f>IF(D39="", "",
 IF(D39=TIME(0,0,0), 0,
 IF(AND(D39&gt;=TIME(0,0,1), D39&lt;=TIME(2,0,0)), TIME(7,0,0),
 IF(AND(D39&gt;=TIME(6,0,0), D39&lt;=TIME(8,0,0)), TIME(12,0,0),
 IF(AND(D39&gt;TIME(8,0,0), D39&lt;=TIME(13,59,0)), TIME(15,0,0),
 IF(AND(D39&gt;=TIME(14,0,0), D39&lt;=TIME(17,59,0)), TIME(21,0,0),
 IF(AND(D39&gt;=TIME(18,0,0), D39&lt;=TIME(21,59,0)), TIME(0,0,0),
 IF(AND(D39&gt;=TIME(22,0,0), D39&lt;=TIME(23,59,59)), TIME(7,0,0), ""))))))))</f>
        <v/>
      </c>
      <c r="F39" s="201" t="n"/>
      <c r="G39" s="200">
        <f>IF(AND(D39&gt;=TIME(6,0,0),D39&lt;=TIME(8,0,0)),E39,"")</f>
        <v/>
      </c>
      <c r="H39" s="69" t="n"/>
      <c r="I39" s="70">
        <f>ROUND(IF(OR(D39="",E39="",E39=0),0,IF(H39="",MOD(E39-D39,1)*24,MOD(H39-D39,1)*24)),2)</f>
        <v/>
      </c>
      <c r="J39" s="198" t="n"/>
      <c r="K39" s="306" t="n"/>
      <c r="L39" s="183" t="n"/>
      <c r="M39" s="307">
        <f>MAX(0,V39-W39)</f>
        <v/>
      </c>
      <c r="N39" s="71">
        <f>(IF(OR($C39="",$D39=""),0,
 IF(OR($A38="Holiday",$A39="Holiday"),
    IF(ISNUMBER(MATCH(TRIM($B39),{"Phagwah","Good Friday","Easter Monday","Labour Day","Christmas","Eid ul Azha","Romans-2","Globe-12","Neptune P1"},0)),0,$I39),
 IF(AND(NOT(OR($A38="Annual Leave",$A39="Annual Leave")),$A39="Off day"),$I39,
  MAX(0,$I39-$V39)
  ))))+W39</f>
        <v/>
      </c>
      <c r="O39" s="71">
        <f>IF(AND(OR($A38="Holiday",$A39="Holiday"),
        ISNUMBER(MATCH(TRIM($B39),{"Phagwah","Good Friday","Easter Monday","Labour Day","Christmas","Eid ul Azha","Romans-2","Globe-12","Neptune P1"},0))),
   $I39,0)</f>
        <v/>
      </c>
      <c r="P39" s="71">
        <f>IF(OR($O$7="Canteen",$O$7="Head Office"),0,IF($I39&lt;=0,0,IF(AND($I38&lt;=0,OR(TRIM($J39)="Hebrews",TRIM($J39)="Romans",TRIM($J39)="Romans-2",TRIM($J39)="Globe",TRIM($J39)="Globe-12",TRIM($J39)="Neptune P1")),1,0)))</f>
        <v/>
      </c>
      <c r="Q39" s="72" t="n"/>
      <c r="R39" s="71">
        <f>IF(OR($O$7="Canteen",$O$7="Head Office"),0,IF(
  AND(
    SUMIFS(I:I, C:C, C39) &gt;= 8,
    COUNTIFS(C$14:C39, C39)=1,
    OR(
      TEXT(D39,"hh:mm:ss")="07:00:00",
      TEXT(D39,"hh:mm:ss")="15:00:00",
      TEXT(D39,"hh:mm:ss")="23:00:00",
      TEXT(D40,"hh:mm:ss")="07:00:00",
      TEXT(D40,"hh:mm:ss")="15:00:00",
      TEXT(D40,"hh:mm:ss")="23:00:00"
    )
  ),
  1,
  0
))</f>
        <v/>
      </c>
      <c r="S39" s="71">
        <f>IF(OR($A38="Annual Leave",$A39="Annual Leave"),IF(AND($A38&lt;&gt;"Annual Leave",$A39="Annual Leave"),8,0),0)</f>
        <v/>
      </c>
      <c r="T39" s="73" t="n"/>
      <c r="U39" s="144">
        <f>MAX(0,40-Y39)</f>
        <v/>
      </c>
      <c r="V39" s="351">
        <f>IF(OR($C39="",$D39=""),0,
 IF(OR($A38="Holiday",$A39="Holiday"),0,
 IF(AND(NOT(OR($A38="Annual Leave",$A39="Annual Leave")),$A39="Off day"),0,
  IF($I38+$I39&gt;=8,IF($I38&gt;=8,0,8-$I38),$I39)
  )))</f>
        <v/>
      </c>
      <c r="W39" s="351">
        <f>MAX(0,V39-U39)</f>
        <v/>
      </c>
      <c r="X39" s="351">
        <f>IF(C39="","",C39-WEEKDAY(C39,1)+1)</f>
        <v/>
      </c>
      <c r="Y39" s="351">
        <f>SUMPRODUCT(($X$14:$X38=X39)*(($V$14:$V38)+($O$14:$O38)))+IF(X39=X14,$L$11,0)</f>
        <v/>
      </c>
      <c r="Z39" s="351" t="n"/>
      <c r="AA39" s="351" t="n"/>
      <c r="AB39" s="351" t="n"/>
      <c r="AC39" s="351" t="n"/>
      <c r="AD39" s="351" t="n"/>
      <c r="AE39" s="351" t="n"/>
      <c r="AF39" s="351" t="n"/>
    </row>
    <row r="40" ht="24" customHeight="1" s="348" thickBot="1">
      <c r="A40" s="202" t="inlineStr">
        <is>
          <t>Annual Leave</t>
        </is>
      </c>
      <c r="B40" s="203" t="n"/>
      <c r="C40" s="105">
        <f>C38+1</f>
        <v/>
      </c>
      <c r="D40" s="74" t="n"/>
      <c r="E40" s="204">
        <f>IF(D40="", "",
 IF(D40=TIME(0,0,0), 0,
 IF(AND(D40&gt;=TIME(0,0,1), D40&lt;=TIME(2,0,0)), TIME(7,0,0),
 IF(AND(D40&gt;=TIME(6,0,0), D40&lt;=TIME(8,0,0)), TIME(12,0,0),
 IF(AND(D40&gt;TIME(8,0,0), D40&lt;=TIME(13,59,0)), TIME(15,0,0),
 IF(AND(D40&gt;=TIME(14,0,0), D40&lt;=TIME(17,59,0)), TIME(21,0,0),
 IF(AND(D40&gt;=TIME(18,0,0), D40&lt;=TIME(21,59,0)), TIME(0,0,0),
 IF(AND(D40&gt;=TIME(22,0,0), D40&lt;=TIME(23,59,59)), TIME(7,0,0), ""))))))))</f>
        <v/>
      </c>
      <c r="F40" s="205" t="n"/>
      <c r="G40" s="204">
        <f>IF(AND(D40&gt;=TIME(6,0,0),D40&lt;=TIME(8,0,0)),E40,"")</f>
        <v/>
      </c>
      <c r="H40" s="74" t="n"/>
      <c r="I40" s="106">
        <f>ROUND(IF(OR(D40="",E40="",E40=0),0,IF(H40="",MOD(E40-D40,1)*24,MOD(H40-D40,1)*24)),2)</f>
        <v/>
      </c>
      <c r="J40" s="206" t="n"/>
      <c r="K40" s="308" t="n"/>
      <c r="L40" s="189" t="n"/>
      <c r="M40" s="309">
        <f>MAX(0,V40-W40)</f>
        <v/>
      </c>
      <c r="N40" s="75">
        <f>(IF(OR($C40="",$D40=""),0,
 IF(OR($A40="Holiday",$A41="Holiday"),
    IF(ISNUMBER(MATCH(TRIM($B40),{"Phagwah","Good Friday","Easter Monday","Labour Day","Christmas","Eid ul Azha","Romans-2","Globe-12","Neptune P1"},0)),0,$I40),
 IF(AND(NOT(OR($A40="Annual Leave",$A41="Annual Leave")),$A40="Off day"),$I40,
  MAX(0,$I40-$V40)
  ))))+W40</f>
        <v/>
      </c>
      <c r="O40" s="75">
        <f>IF(AND(OR($A40="Holiday",$A41="Holiday"),
        ISNUMBER(MATCH(TRIM($B40),{"Phagwah","Good Friday","Easter Monday","Labour Day","Christmas","Eid ul Azha","Romans-2","Globe-12","Neptune P1"},0))),
   $I40,0)</f>
        <v/>
      </c>
      <c r="P40" s="75">
        <f>IF(OR($O$7="Canteen",$O$7="Head Office"),0,IF($I40&lt;=0,0,IF(OR(OR(TRIM($J40)="Hebrews",TRIM($J40)="Romans",TRIM($J40)="Romans-2",TRIM($J40)="Globe",TRIM($J40)="Globe-12",TRIM($J40)="Neptune P1"),AND($I41&gt;0,OR(TRIM($J41)="Hebrews",TRIM($J41)="Romans",TRIM($J41)="Romans-2",TRIM($J41)="Globe",TRIM($J41)="Globe-12",TRIM($J41)="Neptune P1"))),1,0)))</f>
        <v/>
      </c>
      <c r="Q40" s="76" t="n"/>
      <c r="R40" s="75">
        <f>IF(OR($O$7="Canteen",$O$7="Head Office"),0,IF(
  AND(
    SUMIFS(I:I, C:C, C40) &gt;= 8,
    COUNTIFS(C$14:C40, C40)=1,
    OR(
      TEXT(D40,"hh:mm:ss")="07:00:00",
      TEXT(D40,"hh:mm:ss")="15:00:00",
      TEXT(D40,"hh:mm:ss")="23:00:00",
      TEXT(D41,"hh:mm:ss")="07:00:00",
      TEXT(D41,"hh:mm:ss")="15:00:00",
      TEXT(D41,"hh:mm:ss")="23:00:00"
    )
  ),
  1,
  0
))</f>
        <v/>
      </c>
      <c r="S40" s="75">
        <f>IF(OR($A40="Annual Leave",$A41="Annual Leave"),IF($A40="Annual Leave",8,0),0)</f>
        <v/>
      </c>
      <c r="T40" s="107" t="n"/>
      <c r="U40" s="144">
        <f>MAX(0,40-Y40)</f>
        <v/>
      </c>
      <c r="V40" s="351">
        <f>IF(OR($C40="",$D40=""),0,
 IF(OR($A40="Holiday",$A41="Holiday"),0,
 IF(AND(NOT(OR($A40="Annual Leave",$A41="Annual Leave")),$A40="Off day"),0,
  IF($I40+$I41&gt;=8,IF($I40&gt;=8,8,$I40),$I40)
  )))</f>
        <v/>
      </c>
      <c r="W40" s="351">
        <f>MAX(0,V40-U40)</f>
        <v/>
      </c>
      <c r="X40" s="351">
        <f>IF(C40="","",C40-WEEKDAY(C40,1)+1)</f>
        <v/>
      </c>
      <c r="Y40" s="351">
        <f>SUMPRODUCT(($X$14:$X39=X40)*(($V$14:$V39)+($O$14:$O39)))+IF(X40=X14,$L$11,0)</f>
        <v/>
      </c>
      <c r="Z40" s="351" t="n"/>
      <c r="AA40" s="351" t="n"/>
      <c r="AB40" s="351" t="n"/>
      <c r="AC40" s="351" t="n"/>
      <c r="AD40" s="351" t="n"/>
      <c r="AE40" s="351" t="n"/>
      <c r="AF40" s="351" t="n"/>
    </row>
    <row r="41" ht="24" customHeight="1" s="348" thickBot="1">
      <c r="A41" s="202" t="inlineStr">
        <is>
          <t>Annual Leave</t>
        </is>
      </c>
      <c r="B41" s="310" t="n"/>
      <c r="C41" s="105">
        <f>C40</f>
        <v/>
      </c>
      <c r="D41" s="311" t="n"/>
      <c r="E41" s="312">
        <f>IF(D41="", "",
 IF(D41=TIME(0,0,0), 0,
 IF(AND(D41&gt;=TIME(0,0,1), D41&lt;=TIME(2,0,0)), TIME(7,0,0),
 IF(AND(D41&gt;=TIME(6,0,0), D41&lt;=TIME(8,0,0)), TIME(12,0,0),
 IF(AND(D41&gt;TIME(8,0,0), D41&lt;=TIME(13,59,0)), TIME(15,0,0),
 IF(AND(D41&gt;=TIME(14,0,0), D41&lt;=TIME(17,59,0)), TIME(21,0,0),
 IF(AND(D41&gt;=TIME(18,0,0), D41&lt;=TIME(21,59,0)), TIME(0,0,0),
 IF(AND(D41&gt;=TIME(22,0,0), D41&lt;=TIME(23,59,59)), TIME(7,0,0), ""))))))))</f>
        <v/>
      </c>
      <c r="F41" s="205" t="n"/>
      <c r="G41" s="312">
        <f>IF(AND(D41&gt;=TIME(6,0,0),D41&lt;=TIME(8,0,0)),E41,"")</f>
        <v/>
      </c>
      <c r="H41" s="311" t="n"/>
      <c r="I41" s="106">
        <f>ROUND(IF(OR(D41="",E41="",E41=0),0,IF(H41="",MOD(E41-D41,1)*24,MOD(H41-D41,1)*24)),2)</f>
        <v/>
      </c>
      <c r="J41" s="207" t="n"/>
      <c r="K41" s="308" t="n"/>
      <c r="L41" s="189" t="n"/>
      <c r="M41" s="309">
        <f>MAX(0,V41-W41)</f>
        <v/>
      </c>
      <c r="N41" s="313">
        <f>(IF(OR($C41="",$D41=""),0,
 IF(OR($A40="Holiday",$A41="Holiday"),
    IF(ISNUMBER(MATCH(TRIM($B41),{"Phagwah","Good Friday","Easter Monday","Labour Day","Christmas","Eid ul Azha","Romans-2","Globe-12","Neptune P1"},0)),0,$I41),
 IF(AND(NOT(OR($A40="Annual Leave",$A41="Annual Leave")),$A41="Off day"),$I41,
  MAX(0,$I41-$V41)
  ))))+W41</f>
        <v/>
      </c>
      <c r="O41" s="313">
        <f>IF(AND(OR($A40="Holiday",$A41="Holiday"),
        ISNUMBER(MATCH(TRIM($B41),{"Phagwah","Good Friday","Easter Monday","Labour Day","Christmas","Eid ul Azha","Romans-2","Globe-12","Neptune P1"},0))),
   $I41,0)</f>
        <v/>
      </c>
      <c r="P41" s="313">
        <f>IF(OR($O$7="Canteen",$O$7="Head Office"),0,IF($I41&lt;=0,0,IF(AND($I40&lt;=0,OR(TRIM($J41)="Hebrews",TRIM($J41)="Romans",TRIM($J41)="Romans-2",TRIM($J41)="Globe",TRIM($J41)="Globe-12",TRIM($J41)="Neptune P1")),1,0)))</f>
        <v/>
      </c>
      <c r="Q41" s="314" t="n"/>
      <c r="R41" s="313">
        <f>IF(OR($O$7="Canteen",$O$7="Head Office"),0,IF(
  AND(
    SUMIFS(I:I, C:C, C41) &gt;= 8,
    COUNTIFS(C$14:C41, C41)=1,
    OR(
      TEXT(D41,"hh:mm:ss")="07:00:00",
      TEXT(D41,"hh:mm:ss")="15:00:00",
      TEXT(D41,"hh:mm:ss")="23:00:00",
      TEXT(D42,"hh:mm:ss")="07:00:00",
      TEXT(D42,"hh:mm:ss")="15:00:00",
      TEXT(D42,"hh:mm:ss")="23:00:00"
    )
  ),
  1,
  0
))</f>
        <v/>
      </c>
      <c r="S41" s="313">
        <f>IF(OR($A40="Annual Leave",$A41="Annual Leave"),IF(AND($A40&lt;&gt;"Annual Leave",$A41="Annual Leave"),8,0),0)</f>
        <v/>
      </c>
      <c r="T41" s="315" t="n"/>
      <c r="U41" s="144">
        <f>MAX(0,40-Y41)</f>
        <v/>
      </c>
      <c r="V41" s="351">
        <f>IF(OR($C41="",$D41=""),0,
 IF(OR($A40="Holiday",$A41="Holiday"),0,
 IF(AND(NOT(OR($A40="Annual Leave",$A41="Annual Leave")),$A41="Off day"),0,
  IF($I40+$I41&gt;=8,IF($I40&gt;=8,0,8-$I40),$I41)
  )))</f>
        <v/>
      </c>
      <c r="W41" s="351">
        <f>MAX(0,V41-U41)</f>
        <v/>
      </c>
      <c r="X41" s="351">
        <f>IF(C41="","",C41-WEEKDAY(C41,1)+1)</f>
        <v/>
      </c>
      <c r="Y41" s="351">
        <f>SUMPRODUCT(($X$14:$X40=X41)*(($V$14:$V40)+($O$14:$O40)))+IF(X41=X14,$L$11,0)</f>
        <v/>
      </c>
      <c r="Z41" s="351" t="n"/>
      <c r="AA41" s="351" t="n"/>
      <c r="AB41" s="351" t="n"/>
      <c r="AC41" s="351" t="n"/>
      <c r="AD41" s="351" t="n"/>
      <c r="AE41" s="351" t="n"/>
      <c r="AF41" s="351" t="n"/>
    </row>
    <row r="42" ht="24" customHeight="1" s="348" thickBot="1">
      <c r="A42" s="208" t="inlineStr">
        <is>
          <t>Annual Leave</t>
        </is>
      </c>
      <c r="B42" s="209" t="n"/>
      <c r="C42" s="108">
        <f>C40+1</f>
        <v/>
      </c>
      <c r="D42" s="77" t="n"/>
      <c r="E42" s="210">
        <f>IF(D42="", "",
 IF(D42=TIME(0,0,0), 0,
 IF(AND(D42&gt;=TIME(0,0,1), D42&lt;=TIME(2,0,0)), TIME(7,0,0),
 IF(AND(D42&gt;=TIME(6,0,0), D42&lt;=TIME(8,0,0)), TIME(12,0,0),
 IF(AND(D42&gt;TIME(8,0,0), D42&lt;=TIME(13,59,0)), TIME(15,0,0),
 IF(AND(D42&gt;=TIME(14,0,0), D42&lt;=TIME(17,59,0)), TIME(21,0,0),
 IF(AND(D42&gt;=TIME(18,0,0), D42&lt;=TIME(21,59,0)), TIME(0,0,0),
 IF(AND(D42&gt;=TIME(22,0,0), D42&lt;=TIME(23,59,59)), TIME(7,0,0), ""))))))))</f>
        <v/>
      </c>
      <c r="F42" s="211" t="n"/>
      <c r="G42" s="210">
        <f>IF(AND(D42&gt;=TIME(6,0,0),D42&lt;=TIME(8,0,0)),E42,"")</f>
        <v/>
      </c>
      <c r="H42" s="77" t="n"/>
      <c r="I42" s="16">
        <f>ROUND(IF(OR(D42="",E42="",E42=0),0,IF(H42="",MOD(E42-D42,1)*24,MOD(H42-D42,1)*24)),2)</f>
        <v/>
      </c>
      <c r="J42" s="212" t="n"/>
      <c r="K42" s="316" t="n"/>
      <c r="L42" s="181" t="n"/>
      <c r="M42" s="317">
        <f>MAX(0,V42-W42)</f>
        <v/>
      </c>
      <c r="N42" s="17">
        <f>(IF(OR($C42="",$D42=""),0,
 IF(OR($A42="Holiday",$A43="Holiday"),
    IF(ISNUMBER(MATCH(TRIM($B42),{"Phagwah","Good Friday","Easter Monday","Labour Day","Christmas","Eid ul Azha","Romans-2","Globe-12","Neptune P1"},0)),0,$I42),
 IF(AND(NOT(OR($A42="Annual Leave",$A43="Annual Leave")),$A42="Off day"),$I42,
  MAX(0,$I42-$V42)
  ))))+W42</f>
        <v/>
      </c>
      <c r="O42" s="213">
        <f>IF(AND(OR($A42="Holiday",$A43="Holiday"),
        ISNUMBER(MATCH(TRIM($B42),{"Phagwah","Good Friday","Easter Monday","Labour Day","Christmas","Eid ul Azha","Romans-2","Globe-12","Neptune P1"},0))),
   $I42,0)</f>
        <v/>
      </c>
      <c r="P42" s="17">
        <f>IF(OR($O$7="Canteen",$O$7="Head Office"),0,IF($I42&lt;=0,0,IF(OR(OR(TRIM($J42)="Hebrews",TRIM($J42)="Romans",TRIM($J42)="Romans-2",TRIM($J42)="Globe",TRIM($J42)="Globe-12",TRIM($J42)="Neptune P1"),AND($I43&gt;0,OR(TRIM($J43)="Hebrews",TRIM($J43)="Romans",TRIM($J43)="Romans-2",TRIM($J43)="Globe",TRIM($J43)="Globe-12",TRIM($J43)="Neptune P1"))),1,0)))</f>
        <v/>
      </c>
      <c r="Q42" s="78" t="n"/>
      <c r="R42" s="213">
        <f>IF(OR($O$7="Canteen",$O$7="Head Office"),0,IF(
  AND(
    SUMIFS(I:I, C:C, C42) &gt;= 8,
    COUNTIFS(C$14:C42, C42)=1,
    OR(
      TEXT(D42,"hh:mm:ss")="07:00:00",
      TEXT(D42,"hh:mm:ss")="15:00:00",
      TEXT(D42,"hh:mm:ss")="23:00:00",
      TEXT(D43,"hh:mm:ss")="07:00:00",
      TEXT(D43,"hh:mm:ss")="15:00:00",
      TEXT(D43,"hh:mm:ss")="23:00:00"
    )
  ),
  1,
  0
))</f>
        <v/>
      </c>
      <c r="S42" s="213">
        <f>IF(OR($A42="Annual Leave",$A43="Annual Leave"),IF($A42="Annual Leave",8,0),0)</f>
        <v/>
      </c>
      <c r="T42" s="79" t="n"/>
      <c r="U42" s="144">
        <f>MAX(0,40-Y42)</f>
        <v/>
      </c>
      <c r="V42" s="351">
        <f>IF(OR($C42="",$D42=""),0,
 IF(OR($A42="Holiday",$A43="Holiday"),0,
 IF(AND(NOT(OR($A42="Annual Leave",$A43="Annual Leave")),$A42="Off day"),0,
  IF($I42+$I43&gt;=8,IF($I42&gt;=8,8,$I42),$I42)
  )))</f>
        <v/>
      </c>
      <c r="W42" s="351">
        <f>MAX(0,V42-U42)</f>
        <v/>
      </c>
      <c r="X42" s="351">
        <f>IF(C42="","",C42-WEEKDAY(C42,1)+1)</f>
        <v/>
      </c>
      <c r="Y42" s="351">
        <f>SUMPRODUCT(($X$14:$X41=X42)*(($V$14:$V41)+($O$14:$O41)))+IF(X42=X14,$L$11,0)</f>
        <v/>
      </c>
      <c r="Z42" s="351" t="n"/>
      <c r="AA42" s="351" t="n"/>
      <c r="AB42" s="351" t="n"/>
      <c r="AC42" s="351" t="n"/>
      <c r="AD42" s="351" t="n"/>
      <c r="AE42" s="351" t="n"/>
      <c r="AF42" s="351" t="n"/>
    </row>
    <row r="43" ht="24" customHeight="1" s="348" thickBot="1">
      <c r="A43" s="208" t="inlineStr">
        <is>
          <t>Annual Leave</t>
        </is>
      </c>
      <c r="B43" s="214" t="n"/>
      <c r="C43" s="109">
        <f>C42</f>
        <v/>
      </c>
      <c r="D43" s="18" t="n"/>
      <c r="E43" s="215">
        <f>IF(D43="", "",
 IF(D43=TIME(0,0,0), 0,
 IF(AND(D43&gt;=TIME(0,0,1), D43&lt;=TIME(2,0,0)), TIME(7,0,0),
 IF(AND(D43&gt;=TIME(6,0,0), D43&lt;=TIME(8,0,0)), TIME(12,0,0),
 IF(AND(D43&gt;TIME(8,0,0), D43&lt;=TIME(13,59,0)), TIME(15,0,0),
 IF(AND(D43&gt;=TIME(14,0,0), D43&lt;=TIME(17,59,0)), TIME(21,0,0),
 IF(AND(D43&gt;=TIME(18,0,0), D43&lt;=TIME(21,59,0)), TIME(0,0,0),
 IF(AND(D43&gt;=TIME(22,0,0), D43&lt;=TIME(23,59,59)), TIME(7,0,0), ""))))))))</f>
        <v/>
      </c>
      <c r="F43" s="216" t="n"/>
      <c r="G43" s="215">
        <f>IF(AND(D43&gt;=TIME(6,0,0),D43&lt;=TIME(8,0,0)),E43,"")</f>
        <v/>
      </c>
      <c r="H43" s="18" t="n"/>
      <c r="I43" s="19">
        <f>ROUND(IF(OR(D43="",E43="",E43=0),0,IF(H43="",MOD(E43-D43,1)*24,MOD(H43-D43,1)*24)),2)</f>
        <v/>
      </c>
      <c r="J43" s="212" t="n"/>
      <c r="K43" s="316" t="n"/>
      <c r="L43" s="183" t="n"/>
      <c r="M43" s="317">
        <f>MAX(0,V43-W43)</f>
        <v/>
      </c>
      <c r="N43" s="20">
        <f>(IF(OR($C43="",$D43=""),0,
 IF(OR($A42="Holiday",$A43="Holiday"),
    IF(ISNUMBER(MATCH(TRIM($B43),{"Phagwah","Good Friday","Easter Monday","Labour Day","Christmas","Eid ul Azha","Romans-2","Globe-12","Neptune P1"},0)),0,$I43),
 IF(AND(NOT(OR($A42="Annual Leave",$A43="Annual Leave")),$A43="Off day"),$I43,
  MAX(0,$I43-$V43)
  ))))+W43</f>
        <v/>
      </c>
      <c r="O43" s="20">
        <f>IF(AND(OR($A42="Holiday",$A43="Holiday"),
        ISNUMBER(MATCH(TRIM($B43),{"Phagwah","Good Friday","Easter Monday","Labour Day","Christmas","Eid ul Azha","Romans-2","Globe-12","Neptune P1"},0))),
   $I43,0)</f>
        <v/>
      </c>
      <c r="P43" s="20">
        <f>IF(OR($O$7="Canteen",$O$7="Head Office"),0,IF($I43&lt;=0,0,IF(AND($I42&lt;=0,OR(TRIM($J43)="Hebrews",TRIM($J43)="Romans",TRIM($J43)="Romans-2",TRIM($J43)="Globe",TRIM($J43)="Globe-12",TRIM($J43)="Neptune P1")),1,0)))</f>
        <v/>
      </c>
      <c r="Q43" s="21" t="n"/>
      <c r="R43" s="20">
        <f>IF(OR($O$7="Canteen",$O$7="Head Office"),0,IF(
  AND(
    SUMIFS(I:I, C:C, C43) &gt;= 8,
    COUNTIFS(C$14:C43, C43)=1,
    OR(
      TEXT(D43,"hh:mm:ss")="07:00:00",
      TEXT(D43,"hh:mm:ss")="15:00:00",
      TEXT(D43,"hh:mm:ss")="23:00:00",
      TEXT(D49,"hh:mm:ss")="07:00:00",
      TEXT(D49,"hh:mm:ss")="15:00:00",
      TEXT(D49,"hh:mm:ss")="23:00:00"
    )
  ),
  1,
  0
))</f>
        <v/>
      </c>
      <c r="S43" s="20">
        <f>IF(OR($A42="Annual Leave",$A43="Annual Leave"),IF(AND($A42&lt;&gt;"Annual Leave",$A43="Annual Leave"),8,0),0)</f>
        <v/>
      </c>
      <c r="T43" s="22" t="n"/>
      <c r="U43" s="144">
        <f>MAX(0,40-Y43)</f>
        <v/>
      </c>
      <c r="V43" s="351">
        <f>IF(OR($C43="",$D43=""),0,
 IF(OR($A42="Holiday",$A43="Holiday"),0,
 IF(AND(NOT(OR($A42="Annual Leave",$A43="Annual Leave")),$A43="Off day"),0,
  IF($I42+$I43&gt;=8,IF($I42&gt;=8,0,8-$I42),$I43)
  )))</f>
        <v/>
      </c>
      <c r="W43" s="351">
        <f>MAX(0,V43-U43)</f>
        <v/>
      </c>
      <c r="X43" s="351">
        <f>IF(C43="","",C43-WEEKDAY(C43,1)+1)</f>
        <v/>
      </c>
      <c r="Y43" s="351">
        <f>SUMPRODUCT(($X$14:$X42=X43)*(($V$14:$V42)+($O$14:$O42)))+IF(X43=X14,$L$11,0)</f>
        <v/>
      </c>
      <c r="Z43" s="351" t="n"/>
      <c r="AA43" s="351" t="n"/>
      <c r="AB43" s="351" t="n"/>
      <c r="AC43" s="351" t="n"/>
      <c r="AD43" s="351" t="n"/>
      <c r="AE43" s="351" t="n"/>
      <c r="AF43" s="351" t="n"/>
    </row>
    <row r="44" ht="24" customHeight="1" s="348" thickBot="1">
      <c r="A44" s="176" t="n"/>
      <c r="B44" s="176" t="n"/>
      <c r="C44" s="217" t="n"/>
      <c r="D44" s="110" t="n"/>
      <c r="E44" s="110" t="n"/>
      <c r="F44" s="218" t="n"/>
      <c r="G44" s="110" t="n"/>
      <c r="H44" s="110" t="n"/>
      <c r="I44" s="219" t="n"/>
      <c r="J44" s="219" t="n"/>
      <c r="K44" s="219" t="n"/>
      <c r="L44" s="219" t="n"/>
      <c r="M44" s="111">
        <f>MAX(0,V44-W44)</f>
        <v/>
      </c>
      <c r="N44" s="112">
        <f>(IF(OR($C44="",$D44=""),0,
 IF(OR($A44="Holiday",$A45="Holiday"),
    IF(ISNUMBER(MATCH(TRIM($B44),{"Phagwah","Good Friday","Easter Monday","Labour Day","Christmas","Eid ul Azha","Romans-2","Globe-12","Neptune P1"},0)),0,$I44),
 IF(AND(NOT(OR($A44="Annual Leave",$A45="Annual Leave")),$A44="Off day"),$I44,
  MAX(0,$I44-$V44)
  ))))+W44</f>
        <v/>
      </c>
      <c r="O44" s="112">
        <f>IF(AND(OR($A44="Holiday",$A45="Holiday"),
        ISNUMBER(MATCH(TRIM($B44),{"Phagwah","Good Friday","Easter Monday","Labour Day","Christmas","Eid ul Azha","Romans-2","Globe-12","Neptune P1"},0))),
   $I44,0)</f>
        <v/>
      </c>
      <c r="P44" s="112">
        <f>IF(OR($O$7="Canteen",$O$7="Head Office"),0,IF($I44&lt;=0,0,IF(OR(OR(TRIM($J44)="Hebrews",TRIM($J44)="Romans",TRIM($J44)="Romans-2",TRIM($J44)="Globe",TRIM($J44)="Globe-12",TRIM($J44)="Neptune P1"),AND($I45&gt;0,OR(TRIM($J45)="Hebrews",TRIM($J45)="Romans",TRIM($J45)="Romans-2",TRIM($J45)="Globe",TRIM($J45)="Globe-12",TRIM($J45)="Neptune P1"))),1,0)))</f>
        <v/>
      </c>
      <c r="Q44" s="113" t="n"/>
      <c r="R44" s="113" t="n"/>
      <c r="S44" s="112">
        <f>IF(OR($A44="Annual Leave",$A45="Annual Leave"),IF($A44="Annual Leave",8,0),0)</f>
        <v/>
      </c>
      <c r="T44" s="114" t="n"/>
      <c r="U44" s="144">
        <f>MAX(0,40-Y44)</f>
        <v/>
      </c>
      <c r="V44" s="351">
        <f>IF(OR($C44="",$D44=""),0,
 IF(OR($A44="Holiday",$A45="Holiday"),0,
 IF(AND(NOT(OR($A44="Annual Leave",$A45="Annual Leave")),$A44="Off day"),0,
  IF($I44+$I45&gt;=8,IF($I44&gt;=8,8,$I44),$I44)
  )))</f>
        <v/>
      </c>
      <c r="W44" s="351">
        <f>MAX(0,V44-U44)</f>
        <v/>
      </c>
      <c r="X44" s="351">
        <f>IF(C44="","",C44-WEEKDAY(C44,1)+1)</f>
        <v/>
      </c>
      <c r="Y44" s="351">
        <f>SUMPRODUCT(($X$14:$X43=X44)*(($V$14:$V43)+($O$14:$O43)))+IF(X44=X14,$L$11,0)</f>
        <v/>
      </c>
      <c r="Z44" s="351" t="n"/>
      <c r="AA44" s="351" t="n"/>
      <c r="AB44" s="351" t="n"/>
      <c r="AC44" s="351" t="n"/>
      <c r="AD44" s="351" t="n"/>
      <c r="AE44" s="351" t="n"/>
      <c r="AF44" s="351" t="n"/>
    </row>
    <row r="45" ht="24" customHeight="1" s="348" thickBot="1">
      <c r="A45" s="154" t="inlineStr">
        <is>
          <t>Annual Leave</t>
        </is>
      </c>
      <c r="B45" s="318" t="n"/>
      <c r="C45" s="115">
        <f>C42+1</f>
        <v/>
      </c>
      <c r="D45" s="319" t="n"/>
      <c r="E45" s="320">
        <f>IF(D45="", "",
 IF(D45=TIME(0,0,0), 0,
 IF(AND(D45&gt;=TIME(0,0,1), D45&lt;=TIME(2,0,0)), TIME(7,0,0),
 IF(AND(D45&gt;=TIME(6,0,0), D45&lt;=TIME(8,0,0)), TIME(12,0,0),
 IF(AND(D45&gt;TIME(8,0,0), D45&lt;=TIME(13,59,0)), TIME(15,0,0),
 IF(AND(D45&gt;=TIME(14,0,0), D45&lt;=TIME(17,59,0)), TIME(21,0,0),
 IF(AND(D45&gt;=TIME(18,0,0), D45&lt;=TIME(21,59,0)), TIME(0,0,0),
 IF(AND(D45&gt;=TIME(22,0,0), D45&lt;=TIME(23,59,59)), TIME(7,0,0), ""))))))))</f>
        <v/>
      </c>
      <c r="F45" s="321" t="n"/>
      <c r="G45" s="320">
        <f>IF(AND(D45&gt;=TIME(6,0,0),D45&lt;=TIME(8,0,0)),E45,"")</f>
        <v/>
      </c>
      <c r="H45" s="319" t="n"/>
      <c r="I45" s="30">
        <f>ROUND(IF(OR(D45="",E45="",E45=0),0,IF(H45="",MOD(E45-D45,1)*24,MOD(H45-D45,1)*24)),2)</f>
        <v/>
      </c>
      <c r="J45" s="220" t="n"/>
      <c r="K45" s="274" t="n"/>
      <c r="L45" s="181" t="n"/>
      <c r="M45" s="275">
        <f>MAX(0,V45-W45)</f>
        <v/>
      </c>
      <c r="N45" s="322">
        <f>(IF(OR($C45="",$D45=""),0,
 IF(OR($A44="Holiday",$A45="Holiday"),
    IF(ISNUMBER(MATCH(TRIM($B45),{"Phagwah","Good Friday","Easter Monday","Labour Day","Christmas","Eid ul Azha","Romans-2","Globe-12","Neptune P1"},0)),0,$I45),
 IF(AND(NOT(OR($A44="Annual Leave",$A45="Annual Leave")),$A45="Off day"),$I45,
  MAX(0,$I45-$V45)
  ))))+W45</f>
        <v/>
      </c>
      <c r="O45" s="322">
        <f>IF(AND(OR($A44="Holiday",$A45="Holiday"),
        ISNUMBER(MATCH(TRIM($B45),{"Phagwah","Good Friday","Easter Monday","Labour Day","Christmas","Eid ul Azha","Romans-2","Globe-12","Neptune P1"},0))),
   $I45,0)</f>
        <v/>
      </c>
      <c r="P45" s="322">
        <f>IF(OR($O$7="Canteen",$O$7="Head Office"),0,IF($I45&lt;=0,0,IF(AND($I44&lt;=0,OR(TRIM($J45)="Hebrews",TRIM($J45)="Romans",TRIM($J45)="Romans-2",TRIM($J45)="Globe",TRIM($J45)="Globe-12",TRIM($J45)="Neptune P1")),1,0)))</f>
        <v/>
      </c>
      <c r="Q45" s="323" t="n"/>
      <c r="R45" s="322">
        <f>IF(OR($O$7="Canteen",$O$7="Head Office"),0,IF(
  AND(
    SUMIFS(I:I, C:C, C45) &gt;= 8,
    COUNTIFS(C$14:C45, C45)=1,
    OR(
      TEXT(D45,"hh:mm:ss")="07:00:00",
      TEXT(D45,"hh:mm:ss")="15:00:00",
      TEXT(D45,"hh:mm:ss")="23:00:00",
      TEXT(D46,"hh:mm:ss")="07:00:00",
      TEXT(D46,"hh:mm:ss")="15:00:00",
      TEXT(D46,"hh:mm:ss")="23:00:00"
    )
  ),
  1,
  0
))</f>
        <v/>
      </c>
      <c r="S45" s="322">
        <f>IF(OR($A44="Annual Leave",$A45="Annual Leave"),IF(AND($A44&lt;&gt;"Annual Leave",$A45="Annual Leave"),8,0),0)</f>
        <v/>
      </c>
      <c r="T45" s="116" t="n"/>
      <c r="U45" s="144">
        <f>MAX(0,40-Y45)</f>
        <v/>
      </c>
      <c r="V45" s="351">
        <f>IF(OR($C45="",$D45=""),0,
 IF(OR($A44="Holiday",$A45="Holiday"),0,
 IF(AND(NOT(OR($A44="Annual Leave",$A45="Annual Leave")),$A45="Off day"),0,
  IF($I44+$I45&gt;=8,IF($I44&gt;=8,0,8-$I44),$I45)
  )))</f>
        <v/>
      </c>
      <c r="W45" s="351">
        <f>MAX(0,V45-U45)</f>
        <v/>
      </c>
      <c r="X45" s="351">
        <f>IF(C45="","",C45-WEEKDAY(C45,1)+1)</f>
        <v/>
      </c>
      <c r="Y45" s="351">
        <f>SUMPRODUCT(($X$14:$X44=X45)*(($V$14:$V44)+($O$14:$O44)))+IF(X45=X14,$L$11,0)</f>
        <v/>
      </c>
      <c r="Z45" s="351" t="n"/>
      <c r="AA45" s="351" t="n"/>
      <c r="AB45" s="351" t="n"/>
      <c r="AC45" s="351" t="n"/>
      <c r="AD45" s="351" t="n"/>
      <c r="AE45" s="351" t="n"/>
      <c r="AF45" s="351" t="n"/>
    </row>
    <row r="46" ht="24" customHeight="1" s="348" thickBot="1">
      <c r="A46" s="154" t="inlineStr">
        <is>
          <t>Annual Leave</t>
        </is>
      </c>
      <c r="B46" s="305" t="n"/>
      <c r="C46" s="90">
        <f>C45</f>
        <v/>
      </c>
      <c r="D46" s="80" t="n"/>
      <c r="E46" s="221">
        <f>IF(D46="", "",
 IF(D46=TIME(0,0,0), 0,
 IF(AND(D46&gt;=TIME(0,0,1), D46&lt;=TIME(2,0,0)), TIME(7,0,0),
 IF(AND(D46&gt;=TIME(6,0,0), D46&lt;=TIME(8,0,0)), TIME(12,0,0),
 IF(AND(D46&gt;TIME(8,0,0), D46&lt;=TIME(13,59,0)), TIME(15,0,0),
 IF(AND(D46&gt;=TIME(14,0,0), D46&lt;=TIME(17,59,0)), TIME(21,0,0),
 IF(AND(D46&gt;=TIME(18,0,0), D46&lt;=TIME(21,59,0)), TIME(0,0,0),
 IF(AND(D46&gt;=TIME(22,0,0), D46&lt;=TIME(23,59,59)), TIME(7,0,0), ""))))))))</f>
        <v/>
      </c>
      <c r="F46" s="156" t="n"/>
      <c r="G46" s="221">
        <f>IF(AND(D46&gt;=TIME(6,0,0),D46&lt;=TIME(8,0,0)),E46,"")</f>
        <v/>
      </c>
      <c r="H46" s="80" t="n"/>
      <c r="I46" s="30">
        <f>ROUND(IF(OR(D46="",E46="",E46=0),0,IF(H46="",MOD(E46-D46,1)*24,MOD(H46-D46,1)*24)),2)</f>
        <v/>
      </c>
      <c r="J46" s="158" t="n"/>
      <c r="K46" s="274" t="n"/>
      <c r="L46" s="189" t="n"/>
      <c r="M46" s="275">
        <f>MAX(0,V46-W46)</f>
        <v/>
      </c>
      <c r="N46" s="81">
        <f>(IF(OR($C46="",$D46=""),0,
 IF(OR($A46="Holiday",$A47="Holiday"),
    IF(ISNUMBER(MATCH(TRIM($B46),{"Phagwah","Good Friday","Easter Monday","Labour Day","Christmas","Eid ul Azha","Romans-2","Globe-12","Neptune P1"},0)),0,$I46),
 IF(AND(NOT(OR($A46="Annual Leave",$A47="Annual Leave")),$A46="Off day"),$I46,
  MAX(0,$I46-$V46)
  ))))+W46</f>
        <v/>
      </c>
      <c r="O46" s="81">
        <f>IF(AND(OR($A46="Holiday",$A47="Holiday"),
        ISNUMBER(MATCH(TRIM($B46),{"Phagwah","Good Friday","Easter Monday","Labour Day","Christmas","Eid ul Azha","Romans-2","Globe-12","Neptune P1"},0))),
   $I46,0)</f>
        <v/>
      </c>
      <c r="P46" s="81">
        <f>IF(OR($O$7="Canteen",$O$7="Head Office"),0,IF($I46&lt;=0,0,IF(OR(OR(TRIM($J46)="Hebrews",TRIM($J46)="Romans",TRIM($J46)="Romans-2",TRIM($J46)="Globe",TRIM($J46)="Globe-12",TRIM($J46)="Neptune P1"),AND($I47&gt;0,OR(TRIM($J47)="Hebrews",TRIM($J47)="Romans",TRIM($J47)="Romans-2",TRIM($J47)="Globe",TRIM($J47)="Globe-12",TRIM($J47)="Neptune P1"))),1,0)))</f>
        <v/>
      </c>
      <c r="Q46" s="82" t="n"/>
      <c r="R46" s="81">
        <f>IF(OR($O$7="Canteen",$O$7="Head Office"),0,IF(
  AND(
    SUMIFS(I:I, C:C, C46) &gt;= 8,
    COUNTIFS(C$14:C46, C46)=1,
    OR(
      TEXT(D46,"hh:mm:ss")="07:00:00",
      TEXT(D46,"hh:mm:ss")="15:00:00",
      TEXT(D46,"hh:mm:ss")="23:00:00",
      TEXT(D51,"hh:mm:ss")="07:00:00",
      TEXT(D51,"hh:mm:ss")="15:00:00",
      TEXT(D51,"hh:mm:ss")="23:00:00"
    )
  ),
  1,
  0
))</f>
        <v/>
      </c>
      <c r="S46" s="81">
        <f>IF(OR($A46="Annual Leave",$A47="Annual Leave"),IF($A46="Annual Leave",8,0),0)</f>
        <v/>
      </c>
      <c r="T46" s="117" t="n"/>
      <c r="U46" s="144">
        <f>MAX(0,40-Y46)</f>
        <v/>
      </c>
      <c r="V46" s="351">
        <f>IF(OR($C46="",$D46=""),0,
 IF(OR($A46="Holiday",$A47="Holiday"),0,
 IF(AND(NOT(OR($A46="Annual Leave",$A47="Annual Leave")),$A46="Off day"),0,
  IF($I46+$I47&gt;=8,IF($I46&gt;=8,8,$I46),$I46)
  )))</f>
        <v/>
      </c>
      <c r="W46" s="351">
        <f>MAX(0,V46-U46)</f>
        <v/>
      </c>
      <c r="X46" s="351">
        <f>IF(C46="","",C46-WEEKDAY(C46,1)+1)</f>
        <v/>
      </c>
      <c r="Y46" s="351">
        <f>SUMPRODUCT(($X$14:$X45=X46)*(($V$14:$V45)+($O$14:$O45)))+IF(X46=X14,$L$11,0)</f>
        <v/>
      </c>
      <c r="Z46" s="351" t="n"/>
      <c r="AA46" s="351" t="n"/>
      <c r="AB46" s="351" t="n"/>
      <c r="AC46" s="351" t="n"/>
      <c r="AD46" s="351" t="n"/>
      <c r="AE46" s="351" t="n"/>
      <c r="AF46" s="351" t="n"/>
    </row>
    <row r="47" ht="24" customHeight="1" s="348" thickBot="1">
      <c r="A47" s="184" t="inlineStr">
        <is>
          <t>Annual Leave</t>
        </is>
      </c>
      <c r="B47" s="222" t="n"/>
      <c r="C47" s="118">
        <f>C45+1</f>
        <v/>
      </c>
      <c r="D47" s="83" t="n"/>
      <c r="E47" s="223">
        <f>IF(D47="", "",
 IF(D47=TIME(0,0,0), 0,
 IF(AND(D47&gt;=TIME(0,0,1), D47&lt;=TIME(2,0,0)), TIME(7,0,0),
 IF(AND(D47&gt;=TIME(6,0,0), D47&lt;=TIME(8,0,0)), TIME(12,0,0),
 IF(AND(D47&gt;TIME(8,0,0), D47&lt;=TIME(13,59,0)), TIME(15,0,0),
 IF(AND(D47&gt;=TIME(14,0,0), D47&lt;=TIME(17,59,0)), TIME(21,0,0),
 IF(AND(D47&gt;=TIME(18,0,0), D47&lt;=TIME(21,59,0)), TIME(0,0,0),
 IF(AND(D47&gt;=TIME(22,0,0), D47&lt;=TIME(23,59,59)), TIME(7,0,0), ""))))))))</f>
        <v/>
      </c>
      <c r="F47" s="224" t="n"/>
      <c r="G47" s="223">
        <f>IF(AND(D47&gt;=TIME(6,0,0),D47&lt;=TIME(8,0,0)),E47,"")</f>
        <v/>
      </c>
      <c r="H47" s="83" t="n"/>
      <c r="I47" s="23">
        <f>ROUND(IF(OR(D47="",E47="",E47=0),0,IF(H47="",MOD(E47-D47,1)*24,MOD(H47-D47,1)*24)),2)</f>
        <v/>
      </c>
      <c r="J47" s="225" t="n"/>
      <c r="K47" s="297" t="n"/>
      <c r="L47" s="181" t="n"/>
      <c r="M47" s="298">
        <f>MAX(0,V47-W47)</f>
        <v/>
      </c>
      <c r="N47" s="84">
        <f>(IF(OR($C47="",$D47=""),0,
 IF(OR($A46="Holiday",$A47="Holiday"),
    IF(ISNUMBER(MATCH(TRIM($B47),{"Phagwah","Good Friday","Easter Monday","Labour Day","Christmas","Eid ul Azha","Romans-2","Globe-12","Neptune P1"},0)),0,$I47),
 IF(AND(NOT(OR($A46="Annual Leave",$A47="Annual Leave")),$A47="Off day"),$I47,
  MAX(0,$I47-$V47)
  ))))+W47</f>
        <v/>
      </c>
      <c r="O47" s="84">
        <f>IF(AND(OR($A46="Holiday",$A47="Holiday"),
        ISNUMBER(MATCH(TRIM($B47),{"Phagwah","Good Friday","Easter Monday","Labour Day","Christmas","Eid ul Azha","Romans-2","Globe-12","Neptune P1"},0))),
   $I47,0)</f>
        <v/>
      </c>
      <c r="P47" s="84">
        <f>IF(OR($O$7="Canteen",$O$7="Head Office"),0,IF($I47&lt;=0,0,IF(AND($I46&lt;=0,OR(TRIM($J47)="Hebrews",TRIM($J47)="Romans",TRIM($J47)="Romans-2",TRIM($J47)="Globe",TRIM($J47)="Globe-12",TRIM($J47)="Neptune P1")),1,0)))</f>
        <v/>
      </c>
      <c r="Q47" s="85" t="n"/>
      <c r="R47" s="84">
        <f>IF(OR($O$7="Canteen",$O$7="Head Office"),0,IF(
  AND(
    SUMIFS(I:I, C:C, C47) &gt;= 8,
    COUNTIFS(C$14:C47, C47)=1,
    OR(
      TEXT(D47,"hh:mm:ss")="07:00:00",
      TEXT(D47,"hh:mm:ss")="15:00:00",
      TEXT(D47,"hh:mm:ss")="23:00:00",
      TEXT(D48,"hh:mm:ss")="07:00:00",
      TEXT(D48,"hh:mm:ss")="15:00:00",
      TEXT(D48,"hh:mm:ss")="23:00:00"
    )
  ),
  1,
  0
))</f>
        <v/>
      </c>
      <c r="S47" s="84">
        <f>IF(OR($A46="Annual Leave",$A47="Annual Leave"),IF(AND($A46&lt;&gt;"Annual Leave",$A47="Annual Leave"),8,0),0)</f>
        <v/>
      </c>
      <c r="T47" s="86" t="n"/>
      <c r="U47" s="144">
        <f>MAX(0,40-Y47)</f>
        <v/>
      </c>
      <c r="V47" s="351">
        <f>IF(OR($C47="",$D47=""),0,
 IF(OR($A46="Holiday",$A47="Holiday"),0,
 IF(AND(NOT(OR($A46="Annual Leave",$A47="Annual Leave")),$A47="Off day"),0,
  IF($I46+$I47&gt;=8,IF($I46&gt;=8,0,8-$I46),$I47)
  )))</f>
        <v/>
      </c>
      <c r="W47" s="351">
        <f>MAX(0,V47-U47)</f>
        <v/>
      </c>
      <c r="X47" s="351">
        <f>IF(C47="","",C47-WEEKDAY(C47,1)+1)</f>
        <v/>
      </c>
      <c r="Y47" s="351">
        <f>SUMPRODUCT(($X$14:$X46=X47)*(($V$14:$V46)+($O$14:$O46)))+IF(X47=X14,$L$11,0)</f>
        <v/>
      </c>
      <c r="Z47" s="351" t="n"/>
      <c r="AA47" s="351" t="n"/>
      <c r="AB47" s="351" t="n"/>
      <c r="AC47" s="351" t="n"/>
      <c r="AD47" s="351" t="n"/>
      <c r="AE47" s="351" t="n"/>
      <c r="AF47" s="351" t="n"/>
    </row>
    <row r="48" ht="24" customHeight="1" s="348" thickBot="1">
      <c r="A48" s="226" t="inlineStr">
        <is>
          <t>Annual Leave</t>
        </is>
      </c>
      <c r="B48" s="299" t="n"/>
      <c r="C48" s="119">
        <f>C47</f>
        <v/>
      </c>
      <c r="D48" s="24" t="n"/>
      <c r="E48" s="227">
        <f>IF(D48="", "",
 IF(D48=TIME(0,0,0), 0,
 IF(AND(D48&gt;=TIME(0,0,1), D48&lt;=TIME(2,0,0)), TIME(7,0,0),
 IF(AND(D48&gt;=TIME(6,0,0), D48&lt;=TIME(8,0,0)), TIME(12,0,0),
 IF(AND(D48&gt;TIME(8,0,0), D48&lt;=TIME(13,59,0)), TIME(15,0,0),
 IF(AND(D48&gt;=TIME(14,0,0), D48&lt;=TIME(17,59,0)), TIME(21,0,0),
 IF(AND(D48&gt;=TIME(18,0,0), D48&lt;=TIME(21,59,0)), TIME(0,0,0),
 IF(AND(D48&gt;=TIME(22,0,0), D48&lt;=TIME(23,59,59)), TIME(7,0,0), ""))))))))</f>
        <v/>
      </c>
      <c r="F48" s="228" t="n"/>
      <c r="G48" s="227">
        <f>IF(AND(D48&gt;=TIME(6,0,0),D48&lt;=TIME(8,0,0)),E48,"")</f>
        <v/>
      </c>
      <c r="H48" s="300" t="n"/>
      <c r="I48" s="87">
        <f>ROUND(IF(OR(D48="",E48="",E48=0),0,IF(H48="",MOD(E48-D48,1)*24,MOD(H48-D48,1)*24)),2)</f>
        <v/>
      </c>
      <c r="J48" s="190" t="n"/>
      <c r="K48" s="297" t="n"/>
      <c r="L48" s="183" t="n"/>
      <c r="M48" s="324">
        <f>MAX(0,V48-W48)</f>
        <v/>
      </c>
      <c r="N48" s="302">
        <f>(IF(OR($C48="",$D48=""),0,
 IF(OR($A48="Holiday",$A49="Holiday"),
    IF(ISNUMBER(MATCH(TRIM($B48),{"Phagwah","Good Friday","Easter Monday","Labour Day","Christmas","Eid ul Azha","Romans-2","Globe-12","Neptune P1"},0)),0,$I48),
 IF(AND(NOT(OR($A48="Annual Leave",$A49="Annual Leave")),$A48="Off day"),$I48,
  MAX(0,$I48-$V48)
  ))))+W48</f>
        <v/>
      </c>
      <c r="O48" s="303" t="n"/>
      <c r="P48" s="229">
        <f>IF(OR($O$7="Canteen",$O$7="Head Office"),0,IF($I48&lt;=0,0,IF(OR(OR(TRIM($J48)="Hebrews",TRIM($J48)="Romans",TRIM($J48)="Romans-2",TRIM($J48)="Globe",TRIM($J48)="Globe-12",TRIM($J48)="Neptune P1"),AND($I49&gt;0,OR(TRIM($J49)="Hebrews",TRIM($J49)="Romans",TRIM($J49)="Romans-2",TRIM($J49)="Globe",TRIM($J49)="Globe-12",TRIM($J49)="Neptune P1"))),1,0)))</f>
        <v/>
      </c>
      <c r="Q48" s="303" t="n"/>
      <c r="R48" s="302">
        <f>IF(OR($O$7="Canteen",$O$7="Head Office"),0,IF(
  AND(
    SUMIFS(I:I, C:C, C48) &gt;= 8,
    COUNTIFS(C$14:C48, C48)=1,
    OR(
      TEXT(D48,"hh:mm:ss")="07:00:00",
      TEXT(D48,"hh:mm:ss")="15:00:00",
      TEXT(D48,"hh:mm:ss")="23:00:00",
      TEXT(D53,"hh:mm:ss")="07:00:00",
      TEXT(D53,"hh:mm:ss")="15:00:00",
      TEXT(D53,"hh:mm:ss")="23:00:00"
    )
  ),
  1,
  0
))</f>
        <v/>
      </c>
      <c r="S48" s="303" t="n"/>
      <c r="T48" s="304" t="n"/>
      <c r="U48" s="144">
        <f>MAX(0,40-Y48)</f>
        <v/>
      </c>
      <c r="V48" s="351">
        <f>IF(OR($C48="",$D48=""),0,
 IF(OR($A48="Holiday",$A49="Holiday"),0,
 IF(AND(NOT(OR($A48="Annual Leave",$A49="Annual Leave")),$A48="Off day"),0,
  IF($I48+$I49&gt;=8,IF($I48&gt;=8,8,$I48),$I48)
  )))</f>
        <v/>
      </c>
      <c r="W48" s="351">
        <f>MAX(0,V48-U48)</f>
        <v/>
      </c>
      <c r="X48" s="351">
        <f>IF(C48="","",C48-WEEKDAY(C48,1)+1)</f>
        <v/>
      </c>
      <c r="Y48" s="351">
        <f>SUMPRODUCT(($X$14:$X47=X48)*(($V$14:$V47)+($O$14:$O47)))+IF(X48=X14,$L$11,0)</f>
        <v/>
      </c>
      <c r="Z48" s="351" t="n"/>
      <c r="AA48" s="351" t="n"/>
      <c r="AB48" s="351" t="n"/>
      <c r="AC48" s="351" t="n"/>
      <c r="AD48" s="351" t="n"/>
      <c r="AE48" s="351" t="n"/>
      <c r="AF48" s="351" t="n"/>
    </row>
    <row r="49" ht="24" customHeight="1" s="348" thickBot="1">
      <c r="A49" s="230" t="n"/>
      <c r="B49" s="355" t="n"/>
      <c r="C49" s="231" t="n"/>
      <c r="D49" s="232" t="n"/>
      <c r="E49" s="232" t="n"/>
      <c r="F49" s="232" t="n"/>
      <c r="G49" s="232" t="n"/>
      <c r="H49" s="233" t="inlineStr">
        <is>
          <t>Total Hrs:</t>
        </is>
      </c>
      <c r="I49" s="122">
        <f>SUM(I14:I48)</f>
        <v/>
      </c>
      <c r="J49" s="234" t="n"/>
      <c r="K49" s="234" t="n"/>
      <c r="L49" s="235" t="n"/>
      <c r="M49" s="120">
        <f>SUM(M14:M48)</f>
        <v/>
      </c>
      <c r="N49" s="120">
        <f>SUM(N14:N48)</f>
        <v/>
      </c>
      <c r="O49" s="120">
        <f>SUM(O14:O48)</f>
        <v/>
      </c>
      <c r="P49" s="120">
        <f>SUM(P14:P48)</f>
        <v/>
      </c>
      <c r="Q49" s="120">
        <f>IF($O$6&lt;&gt;"Armed",0,LOOKUP($Q$50,{0,1,2,3,4,5,6,7,8,9,10,11,12,13,14},{0,384,769,1153,1153,1538,1923,2307,2692,3076,3461,3846,4239,4615,5000}))</f>
        <v/>
      </c>
      <c r="R49" s="120">
        <f>SUM(R14:R48)</f>
        <v/>
      </c>
      <c r="S49" s="120">
        <f>SUM(S14:S48)</f>
        <v/>
      </c>
      <c r="T49" s="121">
        <f>SUM(T30:T43)</f>
        <v/>
      </c>
      <c r="U49" s="144">
        <f>MIN(U48,0)</f>
        <v/>
      </c>
      <c r="V49" s="351">
        <f>SUM(V14:V48)</f>
        <v/>
      </c>
      <c r="W49" s="351">
        <f>SUM(W14:W48)</f>
        <v/>
      </c>
      <c r="X49" s="351" t="n"/>
      <c r="Y49" s="351" t="n"/>
      <c r="Z49" s="351" t="n"/>
      <c r="AA49" s="351" t="n"/>
      <c r="AB49" s="351" t="n"/>
      <c r="AC49" s="351" t="n"/>
      <c r="AD49" s="351" t="n"/>
      <c r="AE49" s="351" t="n"/>
      <c r="AF49" s="351" t="n"/>
    </row>
    <row r="50" ht="24" customHeight="1" s="348">
      <c r="A50" s="351" t="n"/>
      <c r="B50" s="351" t="n"/>
      <c r="C50" s="6" t="n"/>
      <c r="D50" s="6" t="n"/>
      <c r="E50" s="6" t="n"/>
      <c r="F50" s="6" t="n"/>
      <c r="G50" s="6" t="n"/>
      <c r="H50" s="336" t="n"/>
      <c r="I50" s="351" t="n"/>
      <c r="J50" s="336" t="n"/>
      <c r="K50" s="336" t="n"/>
      <c r="L50" s="336" t="n"/>
      <c r="M50" s="28" t="n"/>
      <c r="N50" s="28" t="n"/>
      <c r="O50" s="28" t="n"/>
      <c r="P50" s="241" t="inlineStr">
        <is>
          <t>Days Worked</t>
        </is>
      </c>
      <c r="Q50" s="29">
        <f>SUM(--(SUM(I14:I15)&gt;0),--(SUM(I16:I17)&gt;0),--(SUM(I18:I19)&gt;0),--(SUM(I20:I21)&gt;0),--(SUM(I22:I23)&gt;0),--(SUM(I24:I25)&gt;0),--(SUM(I26:I27)&gt;0),--(SUM(I30:I31)&gt;0),--(SUM(I32:I33)&gt;0),--(SUM(I34:I35)&gt;0),--(SUM(I36:I37)&gt;0),--(SUM(I38:I39)&gt;0),--(SUM(I40:I41)&gt;0),--(SUM(I42:I43)&gt;0),--(SUM(I45:I46)&gt;0),--(SUM(I47:I48)&gt;0))</f>
        <v/>
      </c>
      <c r="R50" s="28" t="n"/>
      <c r="S50" s="28" t="n"/>
      <c r="T50" s="28" t="n"/>
      <c r="U50" s="144" t="n"/>
      <c r="V50" s="351" t="n"/>
      <c r="W50" s="351" t="n"/>
      <c r="X50" s="351" t="n"/>
      <c r="Y50" s="351" t="n"/>
      <c r="Z50" s="351" t="n"/>
      <c r="AA50" s="351" t="n"/>
      <c r="AB50" s="351" t="n"/>
      <c r="AC50" s="351" t="n"/>
      <c r="AD50" s="351" t="n"/>
      <c r="AE50" s="351" t="n"/>
      <c r="AF50" s="351" t="n"/>
    </row>
    <row r="51" ht="24" customHeight="1" s="348">
      <c r="A51" s="351" t="n"/>
      <c r="B51" s="351" t="n"/>
      <c r="C51" s="345" t="n"/>
      <c r="D51" s="362" t="n"/>
      <c r="E51" s="362" t="n"/>
      <c r="F51" s="334" t="n"/>
      <c r="G51" s="362" t="n"/>
      <c r="H51" s="336" t="n"/>
      <c r="I51" s="351" t="n"/>
      <c r="J51" s="336" t="n"/>
      <c r="K51" s="336" t="n"/>
      <c r="L51" s="336" t="n"/>
      <c r="M51" s="236" t="n"/>
      <c r="N51" s="236" t="n"/>
      <c r="O51" s="236" t="n"/>
      <c r="P51" s="236" t="n"/>
      <c r="Q51" s="236" t="n"/>
      <c r="R51" s="236" t="n"/>
      <c r="S51" s="236" t="n"/>
      <c r="T51" s="236" t="n"/>
      <c r="U51" s="144" t="n"/>
      <c r="V51" s="351" t="n"/>
      <c r="W51" s="351" t="n"/>
      <c r="X51" s="351" t="n"/>
      <c r="Y51" s="351" t="n"/>
      <c r="Z51" s="351" t="n"/>
      <c r="AA51" s="351" t="n"/>
      <c r="AB51" s="351" t="n"/>
      <c r="AC51" s="351" t="n"/>
      <c r="AD51" s="351" t="n"/>
      <c r="AE51" s="351" t="n"/>
      <c r="AF51" s="351" t="n"/>
    </row>
    <row r="52">
      <c r="A52" s="351" t="n"/>
      <c r="B52" s="351" t="n"/>
      <c r="C52" s="329" t="inlineStr">
        <is>
          <t>Supervisor Signature</t>
        </is>
      </c>
      <c r="D52" s="363" t="n"/>
      <c r="E52" s="363" t="n"/>
      <c r="F52" s="329" t="inlineStr">
        <is>
          <t>Date</t>
        </is>
      </c>
      <c r="G52" s="363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351" t="n"/>
      <c r="V52" s="351" t="n"/>
      <c r="W52" s="351" t="n"/>
      <c r="X52" s="351" t="n"/>
      <c r="Y52" s="351" t="n"/>
      <c r="Z52" s="351" t="n"/>
      <c r="AA52" s="351" t="n"/>
      <c r="AB52" s="351" t="n"/>
      <c r="AC52" s="351" t="n"/>
      <c r="AD52" s="351" t="n"/>
      <c r="AE52" s="351" t="n"/>
      <c r="AF52" s="351" t="n"/>
    </row>
    <row r="53" ht="26.25" customHeight="1" s="348">
      <c r="A53" s="351" t="n"/>
      <c r="B53" s="351" t="n"/>
      <c r="C53" s="345" t="n"/>
      <c r="D53" s="362" t="n"/>
      <c r="E53" s="362" t="n"/>
      <c r="F53" s="331" t="n"/>
      <c r="G53" s="362" t="n"/>
      <c r="H53" s="6" t="n"/>
      <c r="I53" s="6" t="n"/>
      <c r="J53" s="6" t="n"/>
      <c r="K53" s="6" t="n"/>
      <c r="L53" s="6" t="n"/>
      <c r="M53" s="6" t="n"/>
      <c r="N53" s="237" t="n"/>
      <c r="O53" s="238" t="n"/>
      <c r="P53" s="346" t="n"/>
      <c r="Q53" s="351" t="n"/>
      <c r="R53" s="351" t="n"/>
      <c r="S53" s="351" t="n"/>
      <c r="T53" s="351" t="n"/>
      <c r="U53" s="351" t="n"/>
      <c r="V53" s="351" t="n"/>
      <c r="W53" s="351" t="n"/>
      <c r="X53" s="351" t="n"/>
      <c r="Y53" s="351" t="n"/>
      <c r="Z53" s="351" t="n"/>
      <c r="AA53" s="351" t="n"/>
      <c r="AB53" s="351" t="n"/>
      <c r="AC53" s="351" t="n"/>
      <c r="AD53" s="351" t="n"/>
      <c r="AE53" s="351" t="n"/>
      <c r="AF53" s="351" t="n"/>
    </row>
    <row r="54">
      <c r="A54" s="351" t="n"/>
      <c r="B54" s="351" t="n"/>
      <c r="C54" s="329" t="inlineStr">
        <is>
          <t>Manager Signature</t>
        </is>
      </c>
      <c r="D54" s="363" t="n"/>
      <c r="E54" s="363" t="n"/>
      <c r="F54" s="329" t="inlineStr">
        <is>
          <t>Date</t>
        </is>
      </c>
      <c r="G54" s="363" t="n"/>
      <c r="H54" s="6" t="n"/>
      <c r="I54" s="239" t="inlineStr">
        <is>
          <t>{42}</t>
        </is>
      </c>
      <c r="J54" s="239" t="n"/>
      <c r="K54" s="239" t="n"/>
      <c r="L54" s="239" t="n"/>
      <c r="M54" s="6" t="n"/>
      <c r="N54" s="6" t="n"/>
      <c r="O54" s="6" t="n"/>
      <c r="P54" s="6" t="n"/>
      <c r="Q54" s="6" t="n"/>
      <c r="R54" s="6" t="n"/>
      <c r="S54" s="6" t="n"/>
      <c r="T54" s="6" t="n"/>
      <c r="U54" s="351" t="n"/>
      <c r="V54" s="351" t="n"/>
      <c r="W54" s="351" t="n"/>
      <c r="X54" s="351" t="n"/>
      <c r="Y54" s="351" t="n"/>
      <c r="Z54" s="351" t="n"/>
      <c r="AA54" s="351" t="n"/>
      <c r="AB54" s="351" t="n"/>
      <c r="AC54" s="351" t="n"/>
      <c r="AD54" s="351" t="n"/>
      <c r="AE54" s="351" t="n"/>
      <c r="AF54" s="351" t="n"/>
    </row>
    <row r="55">
      <c r="A55" s="351" t="n"/>
      <c r="B55" s="351" t="n"/>
      <c r="C55" s="240" t="n"/>
      <c r="D55" s="240" t="n"/>
      <c r="E55" s="240" t="n"/>
      <c r="F55" s="240" t="n"/>
      <c r="G55" s="240" t="n"/>
      <c r="H55" s="240" t="n"/>
      <c r="I55" s="240" t="n"/>
      <c r="J55" s="240" t="n"/>
      <c r="K55" s="240" t="n"/>
      <c r="L55" s="240" t="n"/>
      <c r="M55" s="240" t="n"/>
      <c r="N55" s="240" t="n"/>
      <c r="O55" s="240" t="n"/>
      <c r="P55" s="240" t="n"/>
      <c r="Q55" s="240" t="n"/>
      <c r="R55" s="240" t="n"/>
      <c r="S55" s="240" t="n"/>
      <c r="T55" s="240" t="n"/>
      <c r="U55" s="351" t="n"/>
      <c r="V55" s="351" t="n"/>
      <c r="W55" s="351" t="n"/>
      <c r="X55" s="351" t="n"/>
      <c r="Y55" s="351" t="n"/>
      <c r="Z55" s="351" t="n"/>
      <c r="AA55" s="351" t="n"/>
      <c r="AB55" s="351" t="n"/>
      <c r="AC55" s="351" t="n"/>
      <c r="AD55" s="351" t="n"/>
      <c r="AE55" s="351" t="n"/>
      <c r="AF55" s="35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45"/>
  <mergeCells count="33">
    <mergeCell ref="C54:E54"/>
    <mergeCell ref="V2:W2"/>
    <mergeCell ref="C8:F8"/>
    <mergeCell ref="F54:G54"/>
    <mergeCell ref="H10:I10"/>
    <mergeCell ref="C7:F7"/>
    <mergeCell ref="K5:L5"/>
    <mergeCell ref="M5:N5"/>
    <mergeCell ref="H50:I50"/>
    <mergeCell ref="C51:E51"/>
    <mergeCell ref="A1:T1"/>
    <mergeCell ref="C52:E52"/>
    <mergeCell ref="V3:AB3"/>
    <mergeCell ref="F51:G51"/>
    <mergeCell ref="M10:N10"/>
    <mergeCell ref="H51:I51"/>
    <mergeCell ref="C6:F6"/>
    <mergeCell ref="C5:F5"/>
    <mergeCell ref="M7:N7"/>
    <mergeCell ref="M6:N6"/>
    <mergeCell ref="C53:E53"/>
    <mergeCell ref="H7:I7"/>
    <mergeCell ref="H28:I28"/>
    <mergeCell ref="C10:F10"/>
    <mergeCell ref="M8:N8"/>
    <mergeCell ref="F52:G52"/>
    <mergeCell ref="P53:T53"/>
    <mergeCell ref="AA2:AB2"/>
    <mergeCell ref="K10:L10"/>
    <mergeCell ref="H5:I5"/>
    <mergeCell ref="K4:L4"/>
    <mergeCell ref="M4:N4"/>
    <mergeCell ref="F53:G53"/>
  </mergeCells>
  <dataValidations count="5">
    <dataValidation sqref="A14:A48" showDropDown="0" showInputMessage="0" showErrorMessage="0" allowBlank="1" type="list">
      <formula1>"On Day,Off Day,Sick,Absent,Holiday,Annual Leave"</formula1>
    </dataValidation>
    <dataValidation sqref="B14:B48" showDropDown="0" showInputMessage="0" showErrorMessage="0" allowBlank="1" type="list">
      <formula1>"Holiday Double,Phagwah,Good Friday,Easter Monday,Labour Day,Christmas,Eid ul Azha"</formula1>
    </dataValidation>
    <dataValidation sqref="J14:J48" showDropDown="0" showInputMessage="0" showErrorMessage="0" allowBlank="1" type="list">
      <formula1>_xlfn._LONGTEXT("Unico,Unico-2,Unico-42,Unico-44,Unico-46,Unico-47,Unico-48,Unico-49,Globe,Globe-12,Hebrews,Romans-2,Beacon,Numbers,Zebra-24,Sunrise,Sunrise-1,Sunflower 6,Sunset 12,Ripple,Neptune P1,Neptune P2,Neptune P3,Neptune P4,Neptune P5,Neptune P6,Neptune P7,Rainbow"," 1,Rainbow 2,Citadel,Sunset 11,Autumn,Autumn-2,Miracle,Miracle 1,Canteen,Guard Hut")</formula1>
    </dataValidation>
    <dataValidation sqref="O7" showDropDown="0" showInputMessage="0" showErrorMessage="0" allowBlank="1" type="list">
      <formula1>"Caricom,EU,UN,DMC,ARU,Head Office,Canteen"</formula1>
    </dataValidation>
    <dataValidation sqref="O6" showDropDown="0" showInputMessage="0" showErrorMessage="0" allowBlank="1" type="list">
      <formula1>"Unarmed,Armed"</formula1>
    </dataValidation>
  </dataValidations>
  <printOptions horizontalCentered="1"/>
  <pageMargins left="0.5" right="0.5" top="0.5" bottom="1" header="0.5" footer="0.5"/>
  <pageSetup orientation="portrait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AL55"/>
  <sheetViews>
    <sheetView topLeftCell="A43" workbookViewId="0">
      <selection activeCell="I55" sqref="I55"/>
    </sheetView>
  </sheetViews>
  <sheetFormatPr baseColWidth="8" defaultRowHeight="13.5"/>
  <cols>
    <col width="12.28515625" customWidth="1" style="348" min="1" max="1"/>
    <col width="15.140625" customWidth="1" style="348" min="2" max="2"/>
    <col width="12.42578125" customWidth="1" style="348" min="3" max="3"/>
    <col width="9.28515625" customWidth="1" style="348" min="4" max="4"/>
    <col hidden="1" width="9.28515625" customWidth="1" style="348" min="5" max="5"/>
    <col hidden="1" width="2" customWidth="1" style="348" min="6" max="6"/>
    <col hidden="1" width="12.5703125" customWidth="1" style="348" min="7" max="7"/>
    <col width="9.28515625" customWidth="1" style="348" min="8" max="8"/>
    <col width="6.5703125" customWidth="1" style="348" min="9" max="9"/>
    <col width="10.140625" customWidth="1" style="348" min="10" max="10"/>
    <col width="15.28515625" customWidth="1" style="348" min="11" max="11"/>
    <col width="10.5703125" customWidth="1" style="348" min="12" max="12"/>
    <col width="11" customWidth="1" style="348" min="13" max="13"/>
    <col width="9.85546875" customWidth="1" style="348" min="14" max="14"/>
    <col width="11.140625" customWidth="1" style="348" min="15" max="15"/>
    <col width="9.85546875" customWidth="1" style="348" min="16" max="16"/>
    <col width="10.28515625" customWidth="1" style="348" min="17" max="17"/>
    <col width="8.85546875" customWidth="1" style="348" min="18" max="19"/>
    <col width="45.28515625" customWidth="1" style="348" min="20" max="20"/>
    <col width="9.140625" customWidth="1" style="348" min="21" max="21"/>
    <col width="3.140625" customWidth="1" style="348" min="22" max="29"/>
    <col width="10.28515625" customWidth="1" style="348" min="30" max="30"/>
  </cols>
  <sheetData>
    <row r="1" ht="32.25" customFormat="1" customHeight="1" s="1" thickBot="1">
      <c r="A1" s="332" t="n"/>
      <c r="B1" s="354" t="n"/>
      <c r="C1" s="354" t="n"/>
      <c r="D1" s="354" t="n"/>
      <c r="E1" s="354" t="n"/>
      <c r="F1" s="354" t="n"/>
      <c r="G1" s="354" t="n"/>
      <c r="H1" s="354" t="n"/>
      <c r="I1" s="354" t="n"/>
      <c r="J1" s="354" t="n"/>
      <c r="K1" s="354" t="n"/>
      <c r="L1" s="354" t="n"/>
      <c r="M1" s="354" t="n"/>
      <c r="N1" s="354" t="n"/>
      <c r="O1" s="354" t="n"/>
      <c r="P1" s="354" t="n"/>
      <c r="Q1" s="354" t="n"/>
      <c r="R1" s="354" t="n"/>
      <c r="S1" s="354" t="n"/>
      <c r="T1" s="355" t="n"/>
      <c r="U1" s="351" t="n"/>
      <c r="V1" s="351" t="n"/>
      <c r="W1" s="351" t="n"/>
      <c r="X1" s="351" t="n"/>
      <c r="Y1" s="351" t="n"/>
      <c r="Z1" s="351" t="n"/>
      <c r="AA1" s="351" t="n"/>
      <c r="AB1" s="351" t="n"/>
      <c r="AC1" s="351" t="n"/>
      <c r="AD1" s="126" t="n"/>
      <c r="AE1" s="351" t="n"/>
      <c r="AF1" s="351" t="n"/>
    </row>
    <row r="2" ht="15" customFormat="1" customHeight="1" s="1">
      <c r="A2" s="351" t="n"/>
      <c r="B2" s="351" t="n"/>
      <c r="C2" s="127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128" t="n"/>
      <c r="U2" s="351" t="n"/>
      <c r="V2" s="343" t="n">
        <v>2025</v>
      </c>
      <c r="W2" s="356" t="n"/>
      <c r="X2" s="351" t="n"/>
      <c r="Y2" s="351" t="n"/>
      <c r="Z2" s="129" t="inlineStr">
        <is>
          <t>Month:</t>
        </is>
      </c>
      <c r="AA2" s="343" t="n">
        <v>3</v>
      </c>
      <c r="AB2" s="356" t="n"/>
      <c r="AC2" s="351" t="n"/>
      <c r="AD2" s="351" t="n"/>
      <c r="AE2" s="351" t="n"/>
      <c r="AF2" s="351" t="n"/>
    </row>
    <row r="3" ht="15.6" customHeight="1" s="348" thickBot="1">
      <c r="A3" s="351" t="n"/>
      <c r="B3" s="351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351" t="n"/>
      <c r="V3" s="333">
        <f>DATE(V2,AA2,1)</f>
        <v/>
      </c>
      <c r="W3" s="357" t="n"/>
      <c r="X3" s="357" t="n"/>
      <c r="Y3" s="357" t="n"/>
      <c r="Z3" s="357" t="n"/>
      <c r="AA3" s="357" t="n"/>
      <c r="AB3" s="358" t="n"/>
      <c r="AC3" s="351" t="n"/>
      <c r="AD3" s="351" t="n"/>
      <c r="AE3" s="351" t="n"/>
      <c r="AF3" s="249" t="n"/>
    </row>
    <row r="4" ht="21" customHeight="1" s="348" thickBot="1">
      <c r="A4" s="351" t="n"/>
      <c r="B4" s="351" t="n"/>
      <c r="C4" s="25" t="inlineStr">
        <is>
          <t>Federal Manangement Systems</t>
        </is>
      </c>
      <c r="D4" s="25" t="n"/>
      <c r="E4" s="25" t="n"/>
      <c r="F4" s="25" t="n"/>
      <c r="G4" s="25" t="n"/>
      <c r="H4" s="6" t="n"/>
      <c r="I4" s="6" t="n"/>
      <c r="J4" s="6" t="n"/>
      <c r="K4" s="330" t="inlineStr">
        <is>
          <t>Employee Number:</t>
        </is>
      </c>
      <c r="L4" s="351" t="n"/>
      <c r="M4" s="342" t="inlineStr">
        <is>
          <t>4094</t>
        </is>
      </c>
      <c r="N4" s="355" t="n"/>
      <c r="O4" s="6" t="n"/>
      <c r="P4" s="6" t="n"/>
      <c r="Q4" s="6" t="n"/>
      <c r="R4" s="6" t="n"/>
      <c r="S4" s="6" t="n"/>
      <c r="T4" s="6" t="n"/>
      <c r="U4" s="351" t="n"/>
      <c r="V4" s="130" t="inlineStr">
        <is>
          <t>Su</t>
        </is>
      </c>
      <c r="W4" s="131" t="inlineStr">
        <is>
          <t>M</t>
        </is>
      </c>
      <c r="X4" s="131" t="inlineStr">
        <is>
          <t>Tu</t>
        </is>
      </c>
      <c r="Y4" s="131" t="inlineStr">
        <is>
          <t>W</t>
        </is>
      </c>
      <c r="Z4" s="131" t="inlineStr">
        <is>
          <t>Th</t>
        </is>
      </c>
      <c r="AA4" s="131" t="inlineStr">
        <is>
          <t>F</t>
        </is>
      </c>
      <c r="AB4" s="132" t="inlineStr">
        <is>
          <t>Sa</t>
        </is>
      </c>
      <c r="AC4" s="351" t="n"/>
      <c r="AD4" s="133" t="inlineStr">
        <is>
          <t>Overtime Options</t>
        </is>
      </c>
      <c r="AE4" s="351" t="n"/>
      <c r="AF4" s="351" t="n"/>
      <c r="AJ4" s="257" t="n"/>
    </row>
    <row r="5" ht="14.1" customHeight="1" s="348" thickBot="1">
      <c r="A5" s="351" t="n"/>
      <c r="B5" s="351" t="n"/>
      <c r="C5" s="337" t="n"/>
      <c r="D5" s="351" t="n"/>
      <c r="E5" s="351" t="n"/>
      <c r="F5" s="351" t="n"/>
      <c r="G5" s="6" t="n"/>
      <c r="H5" s="340" t="n"/>
      <c r="I5" s="351" t="n"/>
      <c r="J5" s="340" t="n"/>
      <c r="K5" s="344" t="inlineStr">
        <is>
          <t>Employee Name:</t>
        </is>
      </c>
      <c r="L5" s="359" t="n"/>
      <c r="M5" s="342" t="inlineStr">
        <is>
          <t>Moore, Ferdinand Oliver</t>
        </is>
      </c>
      <c r="N5" s="355" t="n"/>
      <c r="O5" s="337" t="n"/>
      <c r="P5" s="337" t="n"/>
      <c r="Q5" s="337" t="n"/>
      <c r="R5" s="337" t="n"/>
      <c r="S5" s="337" t="n"/>
      <c r="T5" s="337" t="n"/>
      <c r="U5" s="351" t="n"/>
      <c r="V5" s="263">
        <f>IF(MONTH($V$3)&lt;&gt;MONTH($V$3-WEEKDAY($V$3,1)+(ROW(V5)-ROW($V$5))*7+(COLUMN(V5)-COLUMN($V$5)+1)),"",$V$3-WEEKDAY($V$3,1)+(ROW(V5)-ROW($V$5))*7+(COLUMN(V5)-COLUMN($V$5)+1))</f>
        <v/>
      </c>
      <c r="W5" s="263">
        <f>IF(MONTH($V$3)&lt;&gt;MONTH($V$3-WEEKDAY($V$3,1)+(ROW(W5)-ROW($V$5))*7+(COLUMN(W5)-COLUMN($V$5)+1)),"",$V$3-WEEKDAY($V$3,1)+(ROW(W5)-ROW($V$5))*7+(COLUMN(W5)-COLUMN($V$5)+1))</f>
        <v/>
      </c>
      <c r="X5" s="263">
        <f>IF(MONTH($V$3)&lt;&gt;MONTH($V$3-WEEKDAY($V$3,1)+(ROW(X5)-ROW($V$5))*7+(COLUMN(X5)-COLUMN($V$5)+1)),"",$V$3-WEEKDAY($V$3,1)+(ROW(X5)-ROW($V$5))*7+(COLUMN(X5)-COLUMN($V$5)+1))</f>
        <v/>
      </c>
      <c r="Y5" s="263">
        <f>IF(MONTH($V$3)&lt;&gt;MONTH($V$3-WEEKDAY($V$3,1)+(ROW(Y5)-ROW($V$5))*7+(COLUMN(Y5)-COLUMN($V$5)+1)),"",$V$3-WEEKDAY($V$3,1)+(ROW(Y5)-ROW($V$5))*7+(COLUMN(Y5)-COLUMN($V$5)+1))</f>
        <v/>
      </c>
      <c r="Z5" s="263">
        <f>IF(MONTH($V$3)&lt;&gt;MONTH($V$3-WEEKDAY($V$3,1)+(ROW(Z5)-ROW($V$5))*7+(COLUMN(Z5)-COLUMN($V$5)+1)),"",$V$3-WEEKDAY($V$3,1)+(ROW(Z5)-ROW($V$5))*7+(COLUMN(Z5)-COLUMN($V$5)+1))</f>
        <v/>
      </c>
      <c r="AA5" s="263">
        <f>IF(MONTH($V$3)&lt;&gt;MONTH($V$3-WEEKDAY($V$3,1)+(ROW(AA5)-ROW($V$5))*7+(COLUMN(AA5)-COLUMN($V$5)+1)),"",$V$3-WEEKDAY($V$3,1)+(ROW(AA5)-ROW($V$5))*7+(COLUMN(AA5)-COLUMN($V$5)+1))</f>
        <v/>
      </c>
      <c r="AB5" s="263">
        <f>IF(MONTH($V$3)&lt;&gt;MONTH($V$3-WEEKDAY($V$3,1)+(ROW(AB5)-ROW($V$5))*7+(COLUMN(AB5)-COLUMN($V$5)+1)),"",$V$3-WEEKDAY($V$3,1)+(ROW(AB5)-ROW($V$5))*7+(COLUMN(AB5)-COLUMN($V$5)+1))</f>
        <v/>
      </c>
      <c r="AC5" s="351" t="n"/>
      <c r="AD5" s="351" t="n"/>
      <c r="AE5" s="3" t="b">
        <v>1</v>
      </c>
      <c r="AF5" s="258" t="n"/>
      <c r="AJ5" s="350" t="n"/>
      <c r="AK5" s="350" t="n"/>
      <c r="AL5" s="350" t="n"/>
    </row>
    <row r="6" ht="14.1" customHeight="1" s="348" thickBot="1">
      <c r="A6" s="351" t="n"/>
      <c r="B6" s="351" t="n"/>
      <c r="C6" s="337" t="inlineStr">
        <is>
          <t xml:space="preserve">120 Peter Rose St </t>
        </is>
      </c>
      <c r="D6" s="351" t="n"/>
      <c r="E6" s="351" t="n"/>
      <c r="F6" s="351" t="n"/>
      <c r="G6" s="6" t="n"/>
      <c r="H6" s="6" t="n"/>
      <c r="I6" s="6" t="n"/>
      <c r="J6" s="6" t="n"/>
      <c r="K6" s="6" t="n"/>
      <c r="L6" s="6" t="n"/>
      <c r="M6" s="339" t="inlineStr">
        <is>
          <t>Armed or unarmed</t>
        </is>
      </c>
      <c r="N6" s="360" t="n"/>
      <c r="O6" s="135" t="inlineStr">
        <is>
          <t>Unarmed</t>
        </is>
      </c>
      <c r="P6" s="6" t="n"/>
      <c r="Q6" s="6" t="n"/>
      <c r="R6" s="6" t="n"/>
      <c r="S6" s="6" t="n"/>
      <c r="T6" s="6" t="n"/>
      <c r="U6" s="351" t="n"/>
      <c r="V6" s="263">
        <f>IF(MONTH($V$3)&lt;&gt;MONTH($V$3-WEEKDAY($V$3,1)+(ROW(V6)-ROW($V$5))*7+(COLUMN(V6)-COLUMN($V$5)+1)),"",$V$3-WEEKDAY($V$3,1)+(ROW(V6)-ROW($V$5))*7+(COLUMN(V6)-COLUMN($V$5)+1))</f>
        <v/>
      </c>
      <c r="W6" s="263">
        <f>IF(MONTH($V$3)&lt;&gt;MONTH($V$3-WEEKDAY($V$3,1)+(ROW(W6)-ROW($V$5))*7+(COLUMN(W6)-COLUMN($V$5)+1)),"",$V$3-WEEKDAY($V$3,1)+(ROW(W6)-ROW($V$5))*7+(COLUMN(W6)-COLUMN($V$5)+1))</f>
        <v/>
      </c>
      <c r="X6" s="263">
        <f>IF(MONTH($V$3)&lt;&gt;MONTH($V$3-WEEKDAY($V$3,1)+(ROW(X6)-ROW($V$5))*7+(COLUMN(X6)-COLUMN($V$5)+1)),"",$V$3-WEEKDAY($V$3,1)+(ROW(X6)-ROW($V$5))*7+(COLUMN(X6)-COLUMN($V$5)+1))</f>
        <v/>
      </c>
      <c r="Y6" s="263">
        <f>IF(MONTH($V$3)&lt;&gt;MONTH($V$3-WEEKDAY($V$3,1)+(ROW(Y6)-ROW($V$5))*7+(COLUMN(Y6)-COLUMN($V$5)+1)),"",$V$3-WEEKDAY($V$3,1)+(ROW(Y6)-ROW($V$5))*7+(COLUMN(Y6)-COLUMN($V$5)+1))</f>
        <v/>
      </c>
      <c r="Z6" s="263">
        <f>IF(MONTH($V$3)&lt;&gt;MONTH($V$3-WEEKDAY($V$3,1)+(ROW(Z6)-ROW($V$5))*7+(COLUMN(Z6)-COLUMN($V$5)+1)),"",$V$3-WEEKDAY($V$3,1)+(ROW(Z6)-ROW($V$5))*7+(COLUMN(Z6)-COLUMN($V$5)+1))</f>
        <v/>
      </c>
      <c r="AA6" s="263">
        <f>IF(MONTH($V$3)&lt;&gt;MONTH($V$3-WEEKDAY($V$3,1)+(ROW(AA6)-ROW($V$5))*7+(COLUMN(AA6)-COLUMN($V$5)+1)),"",$V$3-WEEKDAY($V$3,1)+(ROW(AA6)-ROW($V$5))*7+(COLUMN(AA6)-COLUMN($V$5)+1))</f>
        <v/>
      </c>
      <c r="AB6" s="263">
        <f>IF(MONTH($V$3)&lt;&gt;MONTH($V$3-WEEKDAY($V$3,1)+(ROW(AB6)-ROW($V$5))*7+(COLUMN(AB6)-COLUMN($V$5)+1)),"",$V$3-WEEKDAY($V$3,1)+(ROW(AB6)-ROW($V$5))*7+(COLUMN(AB6)-COLUMN($V$5)+1))</f>
        <v/>
      </c>
      <c r="AC6" s="351" t="n"/>
      <c r="AD6" s="136" t="inlineStr">
        <is>
          <t>After:</t>
        </is>
      </c>
      <c r="AE6" s="264" t="n">
        <v>8</v>
      </c>
      <c r="AF6" s="258" t="n"/>
      <c r="AJ6" s="350" t="n"/>
      <c r="AL6" s="251" t="n"/>
    </row>
    <row r="7" ht="14.1" customHeight="1" s="348" thickBot="1">
      <c r="A7" s="351" t="n"/>
      <c r="B7" s="351" t="n"/>
      <c r="C7" s="337" t="inlineStr">
        <is>
          <t>Queenstown</t>
        </is>
      </c>
      <c r="D7" s="351" t="n"/>
      <c r="E7" s="351" t="n"/>
      <c r="F7" s="351" t="n"/>
      <c r="G7" s="6" t="n"/>
      <c r="H7" s="340" t="n"/>
      <c r="I7" s="351" t="n"/>
      <c r="J7" s="340" t="n"/>
      <c r="K7" s="340" t="n"/>
      <c r="L7" s="340" t="n"/>
      <c r="M7" s="338" t="inlineStr">
        <is>
          <t>Agency</t>
        </is>
      </c>
      <c r="N7" s="361" t="n"/>
      <c r="O7" s="7" t="inlineStr">
        <is>
          <t>UN</t>
        </is>
      </c>
      <c r="P7" s="6" t="n"/>
      <c r="Q7" s="6" t="n"/>
      <c r="R7" s="6" t="n"/>
      <c r="S7" s="6" t="n"/>
      <c r="T7" s="6" t="n"/>
      <c r="U7" s="351" t="n"/>
      <c r="V7" s="263">
        <f>IF(MONTH($V$3)&lt;&gt;MONTH($V$3-WEEKDAY($V$3,1)+(ROW(V7)-ROW($V$5))*7+(COLUMN(V7)-COLUMN($V$5)+1)),"",$V$3-WEEKDAY($V$3,1)+(ROW(V7)-ROW($V$5))*7+(COLUMN(V7)-COLUMN($V$5)+1))</f>
        <v/>
      </c>
      <c r="W7" s="263">
        <f>IF(MONTH($V$3)&lt;&gt;MONTH($V$3-WEEKDAY($V$3,1)+(ROW(W7)-ROW($V$5))*7+(COLUMN(W7)-COLUMN($V$5)+1)),"",$V$3-WEEKDAY($V$3,1)+(ROW(W7)-ROW($V$5))*7+(COLUMN(W7)-COLUMN($V$5)+1))</f>
        <v/>
      </c>
      <c r="X7" s="263">
        <f>IF(MONTH($V$3)&lt;&gt;MONTH($V$3-WEEKDAY($V$3,1)+(ROW(X7)-ROW($V$5))*7+(COLUMN(X7)-COLUMN($V$5)+1)),"",$V$3-WEEKDAY($V$3,1)+(ROW(X7)-ROW($V$5))*7+(COLUMN(X7)-COLUMN($V$5)+1))</f>
        <v/>
      </c>
      <c r="Y7" s="263">
        <f>IF(MONTH($V$3)&lt;&gt;MONTH($V$3-WEEKDAY($V$3,1)+(ROW(Y7)-ROW($V$5))*7+(COLUMN(Y7)-COLUMN($V$5)+1)),"",$V$3-WEEKDAY($V$3,1)+(ROW(Y7)-ROW($V$5))*7+(COLUMN(Y7)-COLUMN($V$5)+1))</f>
        <v/>
      </c>
      <c r="Z7" s="263">
        <f>IF(MONTH($V$3)&lt;&gt;MONTH($V$3-WEEKDAY($V$3,1)+(ROW(Z7)-ROW($V$5))*7+(COLUMN(Z7)-COLUMN($V$5)+1)),"",$V$3-WEEKDAY($V$3,1)+(ROW(Z7)-ROW($V$5))*7+(COLUMN(Z7)-COLUMN($V$5)+1))</f>
        <v/>
      </c>
      <c r="AA7" s="263">
        <f>IF(MONTH($V$3)&lt;&gt;MONTH($V$3-WEEKDAY($V$3,1)+(ROW(AA7)-ROW($V$5))*7+(COLUMN(AA7)-COLUMN($V$5)+1)),"",$V$3-WEEKDAY($V$3,1)+(ROW(AA7)-ROW($V$5))*7+(COLUMN(AA7)-COLUMN($V$5)+1))</f>
        <v/>
      </c>
      <c r="AB7" s="263">
        <f>IF(MONTH($V$3)&lt;&gt;MONTH($V$3-WEEKDAY($V$3,1)+(ROW(AB7)-ROW($V$5))*7+(COLUMN(AB7)-COLUMN($V$5)+1)),"",$V$3-WEEKDAY($V$3,1)+(ROW(AB7)-ROW($V$5))*7+(COLUMN(AB7)-COLUMN($V$5)+1))</f>
        <v/>
      </c>
      <c r="AC7" s="351" t="n"/>
      <c r="AD7" s="351" t="n"/>
      <c r="AE7" s="351" t="n"/>
      <c r="AF7" s="258" t="n"/>
      <c r="AJ7" s="350" t="n"/>
      <c r="AL7" s="251" t="n"/>
    </row>
    <row r="8">
      <c r="A8" s="351" t="n"/>
      <c r="B8" s="351" t="n"/>
      <c r="C8" s="337" t="inlineStr">
        <is>
          <t>Georgetown, Guyana</t>
        </is>
      </c>
      <c r="D8" s="351" t="n"/>
      <c r="E8" s="351" t="n"/>
      <c r="F8" s="351" t="n"/>
      <c r="G8" s="6" t="n"/>
      <c r="H8" s="6" t="n"/>
      <c r="I8" s="6" t="n"/>
      <c r="J8" s="6" t="n"/>
      <c r="K8" s="6" t="n"/>
      <c r="L8" s="6" t="n"/>
      <c r="M8" s="341" t="n"/>
      <c r="N8" s="351" t="n"/>
      <c r="O8" s="351" t="n"/>
      <c r="P8" s="6" t="n"/>
      <c r="Q8" s="6" t="n"/>
      <c r="R8" s="6" t="n"/>
      <c r="S8" s="6" t="n"/>
      <c r="T8" s="6" t="n"/>
      <c r="U8" s="351" t="n"/>
      <c r="V8" s="263">
        <f>IF(MONTH($V$3)&lt;&gt;MONTH($V$3-WEEKDAY($V$3,1)+(ROW(V8)-ROW($V$5))*7+(COLUMN(V8)-COLUMN($V$5)+1)),"",$V$3-WEEKDAY($V$3,1)+(ROW(V8)-ROW($V$5))*7+(COLUMN(V8)-COLUMN($V$5)+1))</f>
        <v/>
      </c>
      <c r="W8" s="263">
        <f>IF(MONTH($V$3)&lt;&gt;MONTH($V$3-WEEKDAY($V$3,1)+(ROW(W8)-ROW($V$5))*7+(COLUMN(W8)-COLUMN($V$5)+1)),"",$V$3-WEEKDAY($V$3,1)+(ROW(W8)-ROW($V$5))*7+(COLUMN(W8)-COLUMN($V$5)+1))</f>
        <v/>
      </c>
      <c r="X8" s="263">
        <f>IF(MONTH($V$3)&lt;&gt;MONTH($V$3-WEEKDAY($V$3,1)+(ROW(X8)-ROW($V$5))*7+(COLUMN(X8)-COLUMN($V$5)+1)),"",$V$3-WEEKDAY($V$3,1)+(ROW(X8)-ROW($V$5))*7+(COLUMN(X8)-COLUMN($V$5)+1))</f>
        <v/>
      </c>
      <c r="Y8" s="263">
        <f>IF(MONTH($V$3)&lt;&gt;MONTH($V$3-WEEKDAY($V$3,1)+(ROW(Y8)-ROW($V$5))*7+(COLUMN(Y8)-COLUMN($V$5)+1)),"",$V$3-WEEKDAY($V$3,1)+(ROW(Y8)-ROW($V$5))*7+(COLUMN(Y8)-COLUMN($V$5)+1))</f>
        <v/>
      </c>
      <c r="Z8" s="263">
        <f>IF(MONTH($V$3)&lt;&gt;MONTH($V$3-WEEKDAY($V$3,1)+(ROW(Z8)-ROW($V$5))*7+(COLUMN(Z8)-COLUMN($V$5)+1)),"",$V$3-WEEKDAY($V$3,1)+(ROW(Z8)-ROW($V$5))*7+(COLUMN(Z8)-COLUMN($V$5)+1))</f>
        <v/>
      </c>
      <c r="AA8" s="263">
        <f>IF(MONTH($V$3)&lt;&gt;MONTH($V$3-WEEKDAY($V$3,1)+(ROW(AA8)-ROW($V$5))*7+(COLUMN(AA8)-COLUMN($V$5)+1)),"",$V$3-WEEKDAY($V$3,1)+(ROW(AA8)-ROW($V$5))*7+(COLUMN(AA8)-COLUMN($V$5)+1))</f>
        <v/>
      </c>
      <c r="AB8" s="263">
        <f>IF(MONTH($V$3)&lt;&gt;MONTH($V$3-WEEKDAY($V$3,1)+(ROW(AB8)-ROW($V$5))*7+(COLUMN(AB8)-COLUMN($V$5)+1)),"",$V$3-WEEKDAY($V$3,1)+(ROW(AB8)-ROW($V$5))*7+(COLUMN(AB8)-COLUMN($V$5)+1))</f>
        <v/>
      </c>
      <c r="AC8" s="351" t="n"/>
      <c r="AD8" s="351" t="n"/>
      <c r="AE8" s="3" t="b">
        <v>1</v>
      </c>
      <c r="AF8" s="258" t="n"/>
      <c r="AJ8" s="350" t="n"/>
      <c r="AL8" s="251" t="n"/>
    </row>
    <row r="9">
      <c r="A9" s="351" t="n"/>
      <c r="B9" s="351" t="n"/>
      <c r="C9" s="337" t="n"/>
      <c r="D9" s="337" t="n"/>
      <c r="E9" s="337" t="n"/>
      <c r="F9" s="337" t="n"/>
      <c r="G9" s="6" t="n"/>
      <c r="H9" s="6" t="n"/>
      <c r="I9" s="6" t="n"/>
      <c r="J9" s="6" t="n"/>
      <c r="K9" s="6" t="n"/>
      <c r="L9" s="6" t="n"/>
      <c r="M9" s="137" t="n"/>
      <c r="N9" s="137" t="n"/>
      <c r="O9" s="6" t="n"/>
      <c r="P9" s="6" t="n"/>
      <c r="Q9" s="6" t="n"/>
      <c r="R9" s="6" t="n"/>
      <c r="S9" s="6" t="n"/>
      <c r="T9" s="6" t="n"/>
      <c r="U9" s="351" t="n"/>
      <c r="V9" s="265" t="n"/>
      <c r="W9" s="265" t="n"/>
      <c r="X9" s="265" t="n"/>
      <c r="Y9" s="265" t="n"/>
      <c r="Z9" s="265" t="n"/>
      <c r="AA9" s="265" t="n"/>
      <c r="AB9" s="265" t="n"/>
      <c r="AC9" s="351" t="n"/>
      <c r="AD9" s="351" t="n"/>
      <c r="AE9" s="3" t="n"/>
      <c r="AF9" s="351" t="n"/>
      <c r="AJ9" s="350" t="n"/>
      <c r="AL9" s="251" t="n"/>
    </row>
    <row r="10">
      <c r="A10" s="351" t="n"/>
      <c r="B10" s="351" t="n"/>
      <c r="C10" s="337" t="inlineStr">
        <is>
          <t>592-223-7560</t>
        </is>
      </c>
      <c r="D10" s="351" t="n"/>
      <c r="E10" s="351" t="n"/>
      <c r="F10" s="351" t="n"/>
      <c r="G10" s="6" t="n"/>
      <c r="H10" s="340" t="n"/>
      <c r="I10" s="351" t="n"/>
      <c r="J10" s="340" t="n"/>
      <c r="K10" s="330" t="inlineStr">
        <is>
          <t>Week Starting:</t>
        </is>
      </c>
      <c r="L10" s="351" t="n"/>
      <c r="M10" s="335" t="n">
        <v>46038</v>
      </c>
      <c r="N10" s="362" t="n"/>
      <c r="O10" s="6" t="n"/>
      <c r="P10" s="6" t="n"/>
      <c r="Q10" s="6" t="n"/>
      <c r="R10" s="6" t="n"/>
      <c r="S10" s="6" t="n"/>
      <c r="T10" s="138" t="inlineStr">
        <is>
          <t>[42]</t>
        </is>
      </c>
      <c r="U10" s="351" t="n"/>
      <c r="V10" s="263">
        <f>IF(MONTH($V$3)&lt;&gt;MONTH($V$3-WEEKDAY($V$3,1)+(ROW(V10)-ROW($V$5))*7+(COLUMN(V10)-COLUMN($V$5)+1)),"",$V$3-WEEKDAY($V$3,1)+(ROW(V10)-ROW($V$5))*7+(COLUMN(V10)-COLUMN($V$5)+1))</f>
        <v/>
      </c>
      <c r="W10" s="263">
        <f>IF(MONTH($V$3)&lt;&gt;MONTH($V$3-WEEKDAY($V$3,1)+(ROW(W10)-ROW($V$5))*7+(COLUMN(W10)-COLUMN($V$5)+1)),"",$V$3-WEEKDAY($V$3,1)+(ROW(W10)-ROW($V$5))*7+(COLUMN(W10)-COLUMN($V$5)+1))</f>
        <v/>
      </c>
      <c r="X10" s="263">
        <f>IF(MONTH($V$3)&lt;&gt;MONTH($V$3-WEEKDAY($V$3,1)+(ROW(X10)-ROW($V$5))*7+(COLUMN(X10)-COLUMN($V$5)+1)),"",$V$3-WEEKDAY($V$3,1)+(ROW(X10)-ROW($V$5))*7+(COLUMN(X10)-COLUMN($V$5)+1))</f>
        <v/>
      </c>
      <c r="Y10" s="263">
        <f>IF(MONTH($V$3)&lt;&gt;MONTH($V$3-WEEKDAY($V$3,1)+(ROW(Y10)-ROW($V$5))*7+(COLUMN(Y10)-COLUMN($V$5)+1)),"",$V$3-WEEKDAY($V$3,1)+(ROW(Y10)-ROW($V$5))*7+(COLUMN(Y10)-COLUMN($V$5)+1))</f>
        <v/>
      </c>
      <c r="Z10" s="263">
        <f>IF(MONTH($V$3)&lt;&gt;MONTH($V$3-WEEKDAY($V$3,1)+(ROW(Z10)-ROW($V$5))*7+(COLUMN(Z10)-COLUMN($V$5)+1)),"",$V$3-WEEKDAY($V$3,1)+(ROW(Z10)-ROW($V$5))*7+(COLUMN(Z10)-COLUMN($V$5)+1))</f>
        <v/>
      </c>
      <c r="AA10" s="263">
        <f>IF(MONTH($V$3)&lt;&gt;MONTH($V$3-WEEKDAY($V$3,1)+(ROW(AA10)-ROW($V$5))*7+(COLUMN(AA10)-COLUMN($V$5)+1)),"",$V$3-WEEKDAY($V$3,1)+(ROW(AA10)-ROW($V$5))*7+(COLUMN(AA10)-COLUMN($V$5)+1))</f>
        <v/>
      </c>
      <c r="AB10" s="263">
        <f>IF(MONTH($V$3)&lt;&gt;MONTH($V$3-WEEKDAY($V$3,1)+(ROW(AB10)-ROW($V$5))*7+(COLUMN(AB10)-COLUMN($V$5)+1)),"",$V$3-WEEKDAY($V$3,1)+(ROW(AB10)-ROW($V$5))*7+(COLUMN(AB10)-COLUMN($V$5)+1))</f>
        <v/>
      </c>
      <c r="AC10" s="351" t="n"/>
      <c r="AD10" s="136" t="inlineStr">
        <is>
          <t>After:</t>
        </is>
      </c>
      <c r="AE10" s="264" t="n">
        <v>40</v>
      </c>
      <c r="AF10" s="250" t="n"/>
    </row>
    <row r="11" ht="15.75" customHeight="1" s="348" thickBot="1">
      <c r="A11" s="351" t="n"/>
      <c r="B11" s="351" t="n"/>
      <c r="C11" s="6" t="n"/>
      <c r="D11" s="6" t="n"/>
      <c r="E11" s="6" t="n"/>
      <c r="F11" s="6" t="n"/>
      <c r="G11" s="6" t="n"/>
      <c r="H11" s="6" t="n"/>
      <c r="I11" s="6" t="n"/>
      <c r="J11" s="6" t="n"/>
      <c r="K11" s="259" t="inlineStr">
        <is>
          <t>Carry Forward Hrs:</t>
        </is>
      </c>
      <c r="L11" s="248" t="n">
        <v>32</v>
      </c>
      <c r="M11" s="6" t="n"/>
      <c r="N11" s="6" t="n"/>
      <c r="O11" s="6" t="n"/>
      <c r="P11" s="6" t="n"/>
      <c r="Q11" s="6" t="n"/>
      <c r="R11" s="6" t="n"/>
      <c r="S11" s="6" t="n"/>
      <c r="T11" s="6" t="n"/>
      <c r="U11" s="351" t="n"/>
      <c r="V11" s="263">
        <f>IF(MONTH($V$3)&lt;&gt;MONTH($V$3-WEEKDAY($V$3,1)+(ROW(V11)-ROW($V$5))*7+(COLUMN(V11)-COLUMN($V$5)+1)),"",$V$3-WEEKDAY($V$3,1)+(ROW(V11)-ROW($V$5))*7+(COLUMN(V11)-COLUMN($V$5)+1))</f>
        <v/>
      </c>
      <c r="W11" s="263">
        <f>IF(MONTH($V$3)&lt;&gt;MONTH($V$3-WEEKDAY($V$3,1)+(ROW(W11)-ROW($V$5))*7+(COLUMN(W11)-COLUMN($V$5)+1)),"",$V$3-WEEKDAY($V$3,1)+(ROW(W11)-ROW($V$5))*7+(COLUMN(W11)-COLUMN($V$5)+1))</f>
        <v/>
      </c>
      <c r="X11" s="263">
        <f>IF(MONTH($V$3)&lt;&gt;MONTH($V$3-WEEKDAY($V$3,1)+(ROW(X11)-ROW($V$5))*7+(COLUMN(X11)-COLUMN($V$5)+1)),"",$V$3-WEEKDAY($V$3,1)+(ROW(X11)-ROW($V$5))*7+(COLUMN(X11)-COLUMN($V$5)+1))</f>
        <v/>
      </c>
      <c r="Y11" s="263">
        <f>IF(MONTH($V$3)&lt;&gt;MONTH($V$3-WEEKDAY($V$3,1)+(ROW(Y11)-ROW($V$5))*7+(COLUMN(Y11)-COLUMN($V$5)+1)),"",$V$3-WEEKDAY($V$3,1)+(ROW(Y11)-ROW($V$5))*7+(COLUMN(Y11)-COLUMN($V$5)+1))</f>
        <v/>
      </c>
      <c r="Z11" s="263">
        <f>IF(MONTH($V$3)&lt;&gt;MONTH($V$3-WEEKDAY($V$3,1)+(ROW(Z11)-ROW($V$5))*7+(COLUMN(Z11)-COLUMN($V$5)+1)),"",$V$3-WEEKDAY($V$3,1)+(ROW(Z11)-ROW($V$5))*7+(COLUMN(Z11)-COLUMN($V$5)+1))</f>
        <v/>
      </c>
      <c r="AA11" s="263">
        <f>IF(MONTH($V$3)&lt;&gt;MONTH($V$3-WEEKDAY($V$3,1)+(ROW(AA11)-ROW($V$5))*7+(COLUMN(AA11)-COLUMN($V$5)+1)),"",$V$3-WEEKDAY($V$3,1)+(ROW(AA11)-ROW($V$5))*7+(COLUMN(AA11)-COLUMN($V$5)+1))</f>
        <v/>
      </c>
      <c r="AB11" s="263">
        <f>IF(MONTH($V$3)&lt;&gt;MONTH($V$3-WEEKDAY($V$3,1)+(ROW(AB11)-ROW($V$5))*7+(COLUMN(AB11)-COLUMN($V$5)+1)),"",$V$3-WEEKDAY($V$3,1)+(ROW(AB11)-ROW($V$5))*7+(COLUMN(AB11)-COLUMN($V$5)+1))</f>
        <v/>
      </c>
      <c r="AC11" s="351" t="n"/>
      <c r="AD11" s="351" t="n"/>
      <c r="AE11" s="351" t="n"/>
      <c r="AF11" s="258" t="n"/>
      <c r="AJ11" s="252" t="n"/>
      <c r="AK11" s="252" t="n"/>
    </row>
    <row r="12" ht="27.75" customFormat="1" customHeight="1" s="2" thickBot="1">
      <c r="A12" s="266" t="inlineStr">
        <is>
          <t>Day Off</t>
        </is>
      </c>
      <c r="B12" s="267" t="inlineStr">
        <is>
          <t>Holiday Double</t>
        </is>
      </c>
      <c r="C12" s="139" t="inlineStr">
        <is>
          <t>Day of Week</t>
        </is>
      </c>
      <c r="D12" s="140" t="inlineStr">
        <is>
          <t>Time
In</t>
        </is>
      </c>
      <c r="E12" s="140" t="inlineStr">
        <is>
          <t>Time
Out</t>
        </is>
      </c>
      <c r="F12" s="141" t="n"/>
      <c r="G12" s="140" t="inlineStr">
        <is>
          <t>Time
In</t>
        </is>
      </c>
      <c r="H12" s="140" t="inlineStr">
        <is>
          <t>Time
Out</t>
        </is>
      </c>
      <c r="I12" s="142" t="inlineStr">
        <is>
          <t>Total
Hrs</t>
        </is>
      </c>
      <c r="J12" s="142" t="inlineStr">
        <is>
          <t>Location</t>
        </is>
      </c>
      <c r="K12" s="142" t="inlineStr">
        <is>
          <t>Supervisor</t>
        </is>
      </c>
      <c r="L12" s="142" t="inlineStr">
        <is>
          <t>Supervisor Approval</t>
        </is>
      </c>
      <c r="M12" s="140" t="inlineStr">
        <is>
          <t>Regular
Hrs</t>
        </is>
      </c>
      <c r="N12" s="140" t="inlineStr">
        <is>
          <t>Overtime
Hrs</t>
        </is>
      </c>
      <c r="O12" s="140" t="inlineStr">
        <is>
          <t>Hol Hrs</t>
        </is>
      </c>
      <c r="P12" s="140" t="inlineStr">
        <is>
          <t>Responsibilities</t>
        </is>
      </c>
      <c r="Q12" s="140" t="inlineStr">
        <is>
          <t>Risk</t>
        </is>
      </c>
      <c r="R12" s="140" t="inlineStr">
        <is>
          <t>Meals</t>
        </is>
      </c>
      <c r="S12" s="140" t="inlineStr">
        <is>
          <t>Vac Hrs</t>
        </is>
      </c>
      <c r="T12" s="143" t="inlineStr">
        <is>
          <t>Reason for Overtime</t>
        </is>
      </c>
      <c r="U12" s="144" t="inlineStr">
        <is>
          <t>Wkly Reg Avail</t>
        </is>
      </c>
      <c r="V12" s="351" t="inlineStr">
        <is>
          <t>Orig Reg</t>
        </is>
      </c>
      <c r="W12" s="351" t="inlineStr">
        <is>
          <t>Wkly OT Adj</t>
        </is>
      </c>
      <c r="X12" s="351" t="inlineStr">
        <is>
          <t>Week Start</t>
        </is>
      </c>
      <c r="Y12" s="351" t="inlineStr">
        <is>
          <t>Wk Hrs Before</t>
        </is>
      </c>
      <c r="Z12" s="351" t="n"/>
      <c r="AA12" s="351" t="n"/>
      <c r="AB12" s="351" t="n"/>
      <c r="AC12" s="351" t="n"/>
      <c r="AD12" s="351" t="n"/>
      <c r="AE12" s="351" t="n"/>
      <c r="AF12" s="351" t="n"/>
      <c r="AJ12" s="252" t="n"/>
      <c r="AK12" s="252" t="n"/>
    </row>
    <row r="13" hidden="1" ht="15.75" customHeight="1" s="348" thickBot="1">
      <c r="A13" s="268" t="n"/>
      <c r="B13" s="351" t="n"/>
      <c r="C13" s="145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146" t="n"/>
      <c r="U13" s="351" t="n"/>
      <c r="V13" s="351" t="n"/>
      <c r="W13" s="351" t="n"/>
      <c r="X13" s="351" t="n"/>
      <c r="Y13" s="351" t="n"/>
      <c r="Z13" s="351" t="n"/>
      <c r="AA13" s="351" t="n"/>
      <c r="AB13" s="351" t="n"/>
      <c r="AC13" s="351" t="n"/>
      <c r="AD13" s="351" t="n"/>
      <c r="AE13" s="351" t="n"/>
      <c r="AF13" s="351" t="n"/>
    </row>
    <row r="14" ht="24" customHeight="1" s="348" thickBot="1">
      <c r="A14" s="147" t="inlineStr">
        <is>
          <t>On Day</t>
        </is>
      </c>
      <c r="B14" s="269" t="n"/>
      <c r="C14" s="88">
        <f>M10</f>
        <v/>
      </c>
      <c r="D14" s="54" t="n">
        <v>0.3333333333333333</v>
      </c>
      <c r="E14" s="148">
        <f>IF(D14="", "",
 IF(D14=TIME(0,0,0), 0,
 IF(AND(D14&gt;=TIME(0,0,1), D14&lt;=TIME(2,0,0)), TIME(7,0,0),
 IF(AND(D14&gt;=TIME(6,0,0), D14&lt;=TIME(8,0,0)), TIME(12,0,0),
 IF(AND(D14&gt;TIME(8,0,0), D14&lt;=TIME(13,59,0)), TIME(15,0,0),
 IF(AND(D14&gt;=TIME(14,0,0), D14&lt;=TIME(17,59,0)), TIME(21,0,0),
 IF(AND(D14&gt;=TIME(18,0,0), D14&lt;=TIME(21,59,0)), TIME(0,0,0),
 IF(AND(D14&gt;=TIME(22,0,0), D14&lt;=TIME(23,59,59)), TIME(7,0,0), ""))))))))</f>
        <v/>
      </c>
      <c r="F14" s="149" t="n"/>
      <c r="G14" s="148">
        <f>IF(AND(D14&gt;=TIME(6,0,0),D14&lt;=TIME(8,0,0)),E14,"")</f>
        <v/>
      </c>
      <c r="H14" s="54" t="n">
        <v>0.6666666666666666</v>
      </c>
      <c r="I14" s="55">
        <f>ROUND(IF(OR(D14="",E14="",E14=0),0,IF(H14="",MOD(E14-D14,1)*24,MOD(H14-D14,1)*24)),2)</f>
        <v/>
      </c>
      <c r="J14" s="150" t="inlineStr">
        <is>
          <t>Globe</t>
        </is>
      </c>
      <c r="K14" s="270" t="n"/>
      <c r="L14" s="271" t="n"/>
      <c r="M14" s="272">
        <f>MAX(0,V14-W14)</f>
        <v/>
      </c>
      <c r="N14" s="56">
        <f>(IF(OR($C14="",$D14=""),0,
 IF(OR($A14="Holiday",$A15="Holiday"),
    IF(ISNUMBER(MATCH(TRIM($B14),{"Phagwah","Good Friday","Easter Monday","Labour Day","Christmas","Eid ul Azha","Romans-2","Globe-12","Neptune P1"},0)),0,$I14),
 IF(AND(NOT(OR($A14="Annual Leave",$A15="Annual Leave")),$A14="Off day"),$I14,
  MAX(0,$I14-$V14)
  ))))+W14</f>
        <v/>
      </c>
      <c r="O14" s="56">
        <f>IF(AND(OR($A14="Holiday",$A15="Holiday"),
        ISNUMBER(MATCH(TRIM($B14),{"Phagwah","Good Friday","Easter Monday","Labour Day","Christmas","Eid ul Azha","Romans-2","Globe-12","Neptune P1"},0))),
   $I14,0)</f>
        <v/>
      </c>
      <c r="P14" s="56">
        <f>IF(OR($O$7="Canteen",$O$7="Head Office"),0,IF($I14&lt;=0,0,IF(OR(OR(TRIM($J14)="Hebrews",TRIM($J14)="Romans",TRIM($J14)="Romans-2",TRIM($J14)="Globe",TRIM($J14)="Globe-12",TRIM($J14)="Neptune P1"),AND($I15&gt;0,OR(TRIM($J15)="Hebrews",TRIM($J15)="Romans",TRIM($J15)="Romans-2",TRIM($J15)="Globe",TRIM($J15)="Globe-12",TRIM($J15)="Neptune P1"))),1,0)))</f>
        <v/>
      </c>
      <c r="Q14" s="57" t="n"/>
      <c r="R14" s="56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IF($I14&gt;0,1,0),
      0
   ),
0))</f>
        <v/>
      </c>
      <c r="S14" s="56">
        <f>IF(OR($A14="Annual Leave",$A15="Annual Leave"),IF($A14="Annual Leave",8,0),0)</f>
        <v/>
      </c>
      <c r="T14" s="58" t="n"/>
      <c r="U14" s="144">
        <f>MAX(0,40-Y14)</f>
        <v/>
      </c>
      <c r="V14" s="151">
        <f>IF(OR($C14="",$D14=""),0,
 IF(OR($A14="Holiday",$A15="Holiday"),0,
 IF(AND(NOT(OR($A14="Annual Leave",$A15="Annual Leave")),$A14="Off day"),0,
  IF($I14+$I15&gt;=8,IF($I14&gt;=8,8,$I14),$I14)
  )))</f>
        <v/>
      </c>
      <c r="W14" s="151">
        <f>MAX(0,V14-U14)</f>
        <v/>
      </c>
      <c r="X14" s="151">
        <f>IF(C14="","",C14-WEEKDAY(C14,1)+1)</f>
        <v/>
      </c>
      <c r="Y14" s="151">
        <f>IF(X14=X14,$L$11,0)</f>
        <v/>
      </c>
      <c r="Z14" s="151" t="n"/>
      <c r="AA14" s="151" t="n"/>
      <c r="AB14" s="151" t="n"/>
      <c r="AC14" s="351" t="n"/>
      <c r="AD14" s="351" t="n"/>
      <c r="AE14" s="351" t="n"/>
      <c r="AF14" s="351" t="n"/>
    </row>
    <row r="15" ht="24" customHeight="1" s="348" thickBot="1">
      <c r="A15" s="147" t="inlineStr">
        <is>
          <t>On Day</t>
        </is>
      </c>
      <c r="B15" s="269" t="n"/>
      <c r="C15" s="89">
        <f>C14</f>
        <v/>
      </c>
      <c r="D15" s="59" t="n"/>
      <c r="E15" s="152">
        <f>IF(D15="", "",
 IF(D15=TIME(0,0,0), 0,
 IF(AND(D15&gt;=TIME(0,0,1), D15&lt;=TIME(2,0,0)), TIME(7,0,0),
 IF(AND(D15&gt;=TIME(6,0,0), D15&lt;=TIME(8,0,0)), TIME(12,0,0),
 IF(AND(D15&gt;TIME(8,0,0), D15&lt;=TIME(13,59,0)), TIME(15,0,0),
 IF(AND(D15&gt;=TIME(14,0,0), D15&lt;=TIME(17,59,0)), TIME(21,0,0),
 IF(AND(D15&gt;=TIME(18,0,0), D15&lt;=TIME(21,59,0)), TIME(0,0,0),
 IF(AND(D15&gt;=TIME(22,0,0), D15&lt;=TIME(23,59,59)), TIME(7,0,0), ""))))))))</f>
        <v/>
      </c>
      <c r="F15" s="153" t="n"/>
      <c r="G15" s="152">
        <f>IF(AND(D15&gt;=TIME(6,0,0),D15&lt;=TIME(8,0,0)),E15,"")</f>
        <v/>
      </c>
      <c r="H15" s="59" t="n"/>
      <c r="I15" s="60">
        <f>ROUND(IF(OR(D15="",E15="",E15=0),0,IF(H15="",MOD(E15-D15,1)*24,MOD(H15-D15,1)*24)),2)</f>
        <v/>
      </c>
      <c r="J15" s="150" t="n"/>
      <c r="K15" s="270" t="n"/>
      <c r="L15" s="271" t="n"/>
      <c r="M15" s="272">
        <f>MAX(0,V15-W15)</f>
        <v/>
      </c>
      <c r="N15" s="61">
        <f>(IF(OR($C15="",$D15=""),0,
 IF(OR($A14="Holiday",$A15="Holiday"),
    IF(ISNUMBER(MATCH(TRIM($B15),{"Phagwah","Good Friday","Easter Monday","Labour Day","Christmas","Eid ul Azha","Romans-2","Globe-12","Neptune P1"},0)),0,$I15),
 IF(AND(NOT(OR($A14="Annual Leave",$A15="Annual Leave")),$A15="Off day"),$I15,
  MAX(0,$I15-$V15)
  ))))+W15</f>
        <v/>
      </c>
      <c r="O15" s="61">
        <f>IF(AND(OR($A14="Holiday",$A15="Holiday"),
        ISNUMBER(MATCH(TRIM($B15),{"Phagwah","Good Friday","Easter Monday","Labour Day","Christmas","Eid ul Azha","Romans-2","Globe-12","Neptune P1"},0))),
   $I15,0)</f>
        <v/>
      </c>
      <c r="P15" s="61">
        <f>IF(OR($O$7="Canteen",$O$7="Head Office"),0,IF($I15&lt;=0,0,IF(AND($I14&lt;=0,OR(TRIM($J15)="Hebrews",TRIM($J15)="Romans",TRIM($J15)="Romans-2",TRIM($J15)="Globe",TRIM($J15)="Globe-12",TRIM($J15)="Neptune P1")),1,0)))</f>
        <v/>
      </c>
      <c r="Q15" s="62" t="n"/>
      <c r="R15" s="61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IF(AND($I14=0,$I15&gt;0),1,0),
      0
   ),
0))</f>
        <v/>
      </c>
      <c r="S15" s="61">
        <f>IF(OR($A14="Annual Leave",$A15="Annual Leave"),IF(AND($A14&lt;&gt;"Annual Leave",$A15="Annual Leave"),8,0),0)</f>
        <v/>
      </c>
      <c r="T15" s="63" t="n"/>
      <c r="U15" s="144">
        <f>MAX(0,40-Y15)</f>
        <v/>
      </c>
      <c r="V15" s="151">
        <f>IF(OR($C15="",$D15=""),0,
 IF(OR($A14="Holiday",$A15="Holiday"),0,
 IF(AND(NOT(OR($A14="Annual Leave",$A15="Annual Leave")),$A15="Off day"),0,
  IF($I14+$I15&gt;=8,IF($I14&gt;=8,0,8-$I14),$I15)
  )))</f>
        <v/>
      </c>
      <c r="W15" s="151">
        <f>MAX(0,V15-U15)</f>
        <v/>
      </c>
      <c r="X15" s="151">
        <f>IF(C15="","",C15-WEEKDAY(C15,1)+1)</f>
        <v/>
      </c>
      <c r="Y15" s="151">
        <f>SUMPRODUCT(($X$14:$X14=X15)*(($V$14:$V14)+($O$14:$O14)))+IF(X15=X14,$L$11,0)</f>
        <v/>
      </c>
      <c r="Z15" s="151" t="n"/>
      <c r="AA15" s="151" t="n"/>
      <c r="AB15" s="151" t="n"/>
      <c r="AC15" s="351" t="n"/>
      <c r="AD15" s="351" t="n"/>
      <c r="AE15" s="351" t="n"/>
      <c r="AF15" s="351" t="n"/>
    </row>
    <row r="16" ht="24" customHeight="1" s="348" thickBot="1">
      <c r="A16" s="154" t="inlineStr">
        <is>
          <t>Off Day</t>
        </is>
      </c>
      <c r="B16" s="273" t="n"/>
      <c r="C16" s="90">
        <f>C14+1</f>
        <v/>
      </c>
      <c r="D16" s="8" t="n"/>
      <c r="E16" s="155">
        <f>IF(D16="", "",
 IF(D16=TIME(0,0,0), 0,
 IF(AND(D16&gt;=TIME(0,0,1), D16&lt;=TIME(2,0,0)), TIME(7,0,0),
 IF(AND(D16&gt;=TIME(6,0,0), D16&lt;=TIME(8,0,0)), TIME(12,0,0),
 IF(AND(D16&gt;TIME(8,0,0), D16&lt;=TIME(13,59,0)), TIME(15,0,0),
 IF(AND(D16&gt;=TIME(14,0,0), D16&lt;=TIME(17,59,0)), TIME(21,0,0),
 IF(AND(D16&gt;=TIME(18,0,0), D16&lt;=TIME(21,59,0)), TIME(0,0,0),
 IF(AND(D16&gt;=TIME(22,0,0), D16&lt;=TIME(23,59,59)), TIME(7,0,0), ""))))))))</f>
        <v/>
      </c>
      <c r="F16" s="156" t="n"/>
      <c r="G16" s="155">
        <f>IF(AND(D16&gt;=TIME(6,0,0),D16&lt;=TIME(8,0,0)),E16,"")</f>
        <v/>
      </c>
      <c r="H16" s="8" t="n"/>
      <c r="I16" s="30">
        <f>ROUND(IF(OR(D16="",E16="",E16=0),0,IF(H16="",MOD(E16-D16,1)*24,MOD(H16-D16,1)*24)),2)</f>
        <v/>
      </c>
      <c r="J16" s="157" t="n"/>
      <c r="K16" s="274" t="n"/>
      <c r="L16" s="271" t="n"/>
      <c r="M16" s="275">
        <f>MAX(0,V16-W16)</f>
        <v/>
      </c>
      <c r="N16" s="9">
        <f>(IF(OR($C16="",$D16=""),0,
 IF(OR($A16="Holiday",$A17="Holiday"),
    IF(ISNUMBER(MATCH(TRIM($B16),{"Phagwah","Good Friday","Easter Monday","Labour Day","Christmas","Eid ul Azha","Romans-2","Globe-12","Neptune P1"},0)),0,$I16),
 IF(AND(NOT(OR($A16="Annual Leave",$A17="Annual Leave")),$A16="Off day"),$I16,
  MAX(0,$I16-$V16)
  ))))+W16</f>
        <v/>
      </c>
      <c r="O16" s="9">
        <f>IF(AND(OR($A16="Holiday",$A17="Holiday"),
        ISNUMBER(MATCH(TRIM($B16),{"Phagwah","Good Friday","Easter Monday","Labour Day","Christmas","Eid ul Azha","Romans-2","Globe-12","Neptune P1"},0))),
   $I16,0)</f>
        <v/>
      </c>
      <c r="P16" s="9">
        <f>IF(OR($O$7="Canteen",$O$7="Head Office"),0,IF($I16&lt;=0,0,IF(OR(OR(TRIM($J16)="Hebrews",TRIM($J16)="Romans",TRIM($J16)="Romans-2",TRIM($J16)="Globe",TRIM($J16)="Globe-12",TRIM($J16)="Neptune P1"),AND($I17&gt;0,OR(TRIM($J17)="Hebrews",TRIM($J17)="Romans",TRIM($J17)="Romans-2",TRIM($J17)="Globe",TRIM($J17)="Globe-12",TRIM($J17)="Neptune P1"))),1,0)))</f>
        <v/>
      </c>
      <c r="Q16" s="10" t="n"/>
      <c r="R16" s="9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IF($I16&gt;0,1,0),
      0
   ),
0))</f>
        <v/>
      </c>
      <c r="S16" s="9">
        <f>IF(OR($A16="Annual Leave",$A17="Annual Leave"),IF($A16="Annual Leave",8,0),0)</f>
        <v/>
      </c>
      <c r="T16" s="91" t="n"/>
      <c r="U16" s="144">
        <f>MAX(0,40-Y16)</f>
        <v/>
      </c>
      <c r="V16" s="351">
        <f>IF(OR($C16="",$D16=""),0,
 IF(OR($A16="Holiday",$A17="Holiday"),0,
 IF(AND(NOT(OR($A16="Annual Leave",$A17="Annual Leave")),$A16="Off day"),0,
  IF($I16+$I17&gt;=8,IF($I16&gt;=8,8,$I16),$I16)
  )))</f>
        <v/>
      </c>
      <c r="W16" s="351">
        <f>MAX(0,V16-U16)</f>
        <v/>
      </c>
      <c r="X16" s="351">
        <f>IF(C16="","",C16-WEEKDAY(C16,1)+1)</f>
        <v/>
      </c>
      <c r="Y16" s="351">
        <f>SUMPRODUCT(($X$14:$X15=X16)*(($V$14:$V15)+($O$14:$O15)))+IF(X16=X14,$L$11,0)</f>
        <v/>
      </c>
      <c r="Z16" s="351" t="n"/>
      <c r="AA16" s="351" t="n"/>
      <c r="AB16" s="351" t="n"/>
      <c r="AC16" s="351" t="n"/>
      <c r="AD16" s="351" t="n"/>
      <c r="AE16" s="351" t="n"/>
      <c r="AF16" s="351" t="n"/>
    </row>
    <row r="17" ht="24" customHeight="1" s="348" thickBot="1">
      <c r="A17" s="154" t="inlineStr">
        <is>
          <t>Off Day</t>
        </is>
      </c>
      <c r="B17" s="273" t="n"/>
      <c r="C17" s="90">
        <f>C16</f>
        <v/>
      </c>
      <c r="D17" s="276" t="n"/>
      <c r="E17" s="277">
        <f>IF(D17="", "",
 IF(D17=TIME(0,0,0), 0,
 IF(AND(D17&gt;=TIME(0,0,1), D17&lt;=TIME(2,0,0)), TIME(7,0,0),
 IF(AND(D17&gt;=TIME(6,0,0), D17&lt;=TIME(8,0,0)), TIME(12,0,0),
 IF(AND(D17&gt;TIME(8,0,0), D17&lt;=TIME(13,59,0)), TIME(15,0,0),
 IF(AND(D17&gt;=TIME(14,0,0), D17&lt;=TIME(17,59,0)), TIME(21,0,0),
 IF(AND(D17&gt;=TIME(18,0,0), D17&lt;=TIME(21,59,0)), TIME(0,0,0),
 IF(AND(D17&gt;=TIME(22,0,0), D17&lt;=TIME(23,59,59)), TIME(7,0,0), ""))))))))</f>
        <v/>
      </c>
      <c r="F17" s="156" t="n"/>
      <c r="G17" s="277">
        <f>IF(AND(D17&gt;=TIME(6,0,0),D17&lt;=TIME(8,0,0)),E17,"")</f>
        <v/>
      </c>
      <c r="H17" s="276" t="n"/>
      <c r="I17" s="30">
        <f>ROUND(IF(OR(D17="",E17="",E17=0),0,IF(H17="",MOD(E17-D17,1)*24,MOD(H17-D17,1)*24)),2)</f>
        <v/>
      </c>
      <c r="J17" s="158" t="n"/>
      <c r="K17" s="274" t="n"/>
      <c r="L17" s="271" t="n"/>
      <c r="M17" s="275">
        <f>MAX(0,V17-W17)</f>
        <v/>
      </c>
      <c r="N17" s="278">
        <f>(IF(OR($C17="",$D17=""),0,
 IF(OR($A16="Holiday",$A17="Holiday"),
    IF(ISNUMBER(MATCH(TRIM($B17),{"Phagwah","Good Friday","Easter Monday","Labour Day","Christmas","Eid ul Azha","Romans-2","Globe-12","Neptune P1"},0)),0,$I17),
 IF(AND(NOT(OR($A16="Annual Leave",$A17="Annual Leave")),$A17="Off day"),$I17,
  MAX(0,$I17-$V17)
  ))))+W17</f>
        <v/>
      </c>
      <c r="O17" s="278">
        <f>IF(AND(OR($A16="Holiday",$A17="Holiday"),
        ISNUMBER(MATCH(TRIM($B17),{"Phagwah","Good Friday","Easter Monday","Labour Day","Christmas","Eid ul Azha","Romans-2","Globe-12","Neptune P1"},0))),
   $I17,0)</f>
        <v/>
      </c>
      <c r="P17" s="278">
        <f>IF(OR($O$7="Canteen",$O$7="Head Office"),0,IF($I17&lt;=0,0,IF(AND($I16&lt;=0,OR(TRIM($J17)="Hebrews",TRIM($J17)="Romans",TRIM($J17)="Romans-2",TRIM($J17)="Globe",TRIM($J17)="Globe-12",TRIM($J17)="Neptune P1")),1,0)))</f>
        <v/>
      </c>
      <c r="Q17" s="279" t="n"/>
      <c r="R17" s="278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IF(AND($I16=0,$I17&gt;0),1,0),
      0
   ),
0))</f>
        <v/>
      </c>
      <c r="S17" s="278">
        <f>IF(OR($A16="Annual Leave",$A17="Annual Leave"),IF(AND($A16&lt;&gt;"Annual Leave",$A17="Annual Leave"),8,0),0)</f>
        <v/>
      </c>
      <c r="T17" s="280" t="n"/>
      <c r="U17" s="144">
        <f>MAX(0,40-Y17)</f>
        <v/>
      </c>
      <c r="V17" s="351">
        <f>IF(OR($C17="",$D17=""),0,
 IF(OR($A16="Holiday",$A17="Holiday"),0,
 IF(AND(NOT(OR($A16="Annual Leave",$A17="Annual Leave")),$A17="Off day"),0,
  IF($I16+$I17&gt;=8,IF($I16&gt;=8,0,8-$I16),$I17)
  )))</f>
        <v/>
      </c>
      <c r="W17" s="351">
        <f>MAX(0,V17-U17)</f>
        <v/>
      </c>
      <c r="X17" s="351">
        <f>IF(C17="","",C17-WEEKDAY(C17,1)+1)</f>
        <v/>
      </c>
      <c r="Y17" s="351">
        <f>SUMPRODUCT(($X$14:$X16=X17)*(($V$14:$V16)+($O$14:$O16)))+IF(X17=X14,$L$11,0)</f>
        <v/>
      </c>
      <c r="Z17" s="351" t="n"/>
      <c r="AA17" s="351" t="n"/>
      <c r="AB17" s="351" t="n"/>
      <c r="AC17" s="351" t="n"/>
      <c r="AD17" s="351" t="n"/>
      <c r="AE17" s="351" t="n"/>
      <c r="AF17" s="351" t="n"/>
    </row>
    <row r="18" ht="24" customHeight="1" s="348" thickBot="1">
      <c r="A18" s="159" t="inlineStr">
        <is>
          <t>Off Day</t>
        </is>
      </c>
      <c r="B18" s="281" t="n"/>
      <c r="C18" s="92">
        <f>C16+1</f>
        <v/>
      </c>
      <c r="D18" s="31" t="n"/>
      <c r="E18" s="160">
        <f>IF(D18="", "",
 IF(D18=TIME(0,0,0), 0,
 IF(AND(D18&gt;=TIME(0,0,1), D18&lt;=TIME(2,0,0)), TIME(7,0,0),
 IF(AND(D18&gt;=TIME(6,0,0), D18&lt;=TIME(8,0,0)), TIME(12,0,0),
 IF(AND(D18&gt;TIME(8,0,0), D18&lt;=TIME(13,59,0)), TIME(15,0,0),
 IF(AND(D18&gt;=TIME(14,0,0), D18&lt;=TIME(17,59,0)), TIME(21,0,0),
 IF(AND(D18&gt;=TIME(18,0,0), D18&lt;=TIME(21,59,0)), TIME(0,0,0),
 IF(AND(D18&gt;=TIME(22,0,0), D18&lt;=TIME(23,59,59)), TIME(7,0,0), ""))))))))</f>
        <v/>
      </c>
      <c r="F18" s="161" t="n"/>
      <c r="G18" s="160">
        <f>IF(AND(D18&gt;=TIME(6,0,0),D18&lt;=TIME(8,0,0)),E18,"")</f>
        <v/>
      </c>
      <c r="H18" s="31" t="n"/>
      <c r="I18" s="32">
        <f>ROUND(IF(OR(D18="",E18="",E18=0),0,IF(H18="",MOD(E18-D18,1)*24,MOD(H18-D18,1)*24)),2)</f>
        <v/>
      </c>
      <c r="J18" s="162" t="n"/>
      <c r="K18" s="282" t="n"/>
      <c r="L18" s="271" t="n"/>
      <c r="M18" s="283">
        <f>MAX(0,V18-W18)</f>
        <v/>
      </c>
      <c r="N18" s="33">
        <f>(IF(OR($C18="",$D18=""),0,
 IF(OR($A18="Holiday",$A19="Holiday"),
    IF(ISNUMBER(MATCH(TRIM($B18),{"Phagwah","Good Friday","Easter Monday","Labour Day","Christmas","Eid ul Azha","Romans-2","Globe-12","Neptune P1"},0)),0,$I18),
 IF(AND(NOT(OR($A18="Annual Leave",$A19="Annual Leave")),$A18="Off day"),$I18,
  MAX(0,$I18-$V18)
  ))))+W18</f>
        <v/>
      </c>
      <c r="O18" s="33">
        <f>IF(AND(OR($A18="Holiday",$A19="Holiday"),
        ISNUMBER(MATCH(TRIM($B18),{"Phagwah","Good Friday","Easter Monday","Labour Day","Christmas","Eid ul Azha","Romans-2","Globe-12","Neptune P1"},0))),
   $I18,0)</f>
        <v/>
      </c>
      <c r="P18" s="33">
        <f>IF(OR($O$7="Canteen",$O$7="Head Office"),0,IF($I18&lt;=0,0,IF(OR(OR(TRIM($J18)="Hebrews",TRIM($J18)="Romans",TRIM($J18)="Romans-2",TRIM($J18)="Globe",TRIM($J18)="Globe-12",TRIM($J18)="Neptune P1"),AND($I19&gt;0,OR(TRIM($J19)="Hebrews",TRIM($J19)="Romans",TRIM($J19)="Romans-2",TRIM($J19)="Globe",TRIM($J19)="Globe-12",TRIM($J19)="Neptune P1"))),1,0)))</f>
        <v/>
      </c>
      <c r="Q18" s="34" t="n"/>
      <c r="R18" s="33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IF($I18&gt;0,1,0),
      0
   ),
0))</f>
        <v/>
      </c>
      <c r="S18" s="33">
        <f>IF(OR($A18="Annual Leave",$A19="Annual Leave"),IF($A18="Annual Leave",8,0),0)</f>
        <v/>
      </c>
      <c r="T18" s="35" t="n"/>
      <c r="U18" s="144">
        <f>MAX(0,40-Y18)</f>
        <v/>
      </c>
      <c r="V18" s="351">
        <f>IF(OR($C18="",$D18=""),0,
 IF(OR($A18="Holiday",$A19="Holiday"),0,
 IF(AND(NOT(OR($A18="Annual Leave",$A19="Annual Leave")),$A18="Off day"),0,
  IF($I18+$I19&gt;=8,IF($I18&gt;=8,8,$I18),$I18)
  )))</f>
        <v/>
      </c>
      <c r="W18" s="351">
        <f>MAX(0,V18-U18)</f>
        <v/>
      </c>
      <c r="X18" s="351">
        <f>IF(C18="","",C18-WEEKDAY(C18,1)+1)</f>
        <v/>
      </c>
      <c r="Y18" s="351">
        <f>SUMPRODUCT(($X$14:$X17=X18)*(($V$14:$V17)+($O$14:$O17)))+IF(X18=X14,$L$11,0)</f>
        <v/>
      </c>
      <c r="Z18" s="351" t="n"/>
      <c r="AA18" s="351" t="n"/>
      <c r="AB18" s="351" t="n"/>
      <c r="AC18" s="351" t="n"/>
      <c r="AD18" s="351" t="n"/>
      <c r="AE18" s="351" t="n"/>
      <c r="AF18" s="351" t="n"/>
    </row>
    <row r="19" ht="24" customHeight="1" s="348" thickBot="1">
      <c r="A19" s="159" t="inlineStr">
        <is>
          <t>Off Day</t>
        </is>
      </c>
      <c r="B19" s="281" t="n"/>
      <c r="C19" s="93">
        <f>C18</f>
        <v/>
      </c>
      <c r="D19" s="36" t="n"/>
      <c r="E19" s="163">
        <f>IF(D19="", "",
 IF(D19=TIME(0,0,0), 0,
 IF(AND(D19&gt;=TIME(0,0,1), D19&lt;=TIME(2,0,0)), TIME(7,0,0),
 IF(AND(D19&gt;=TIME(6,0,0), D19&lt;=TIME(8,0,0)), TIME(12,0,0),
 IF(AND(D19&gt;TIME(8,0,0), D19&lt;=TIME(13,59,0)), TIME(15,0,0),
 IF(AND(D19&gt;=TIME(14,0,0), D19&lt;=TIME(17,59,0)), TIME(21,0,0),
 IF(AND(D19&gt;=TIME(18,0,0), D19&lt;=TIME(21,59,0)), TIME(0,0,0),
 IF(AND(D19&gt;=TIME(22,0,0), D19&lt;=TIME(23,59,59)), TIME(7,0,0), ""))))))))</f>
        <v/>
      </c>
      <c r="F19" s="164" t="n"/>
      <c r="G19" s="163">
        <f>IF(AND(D19&gt;=TIME(6,0,0),D19&lt;=TIME(8,0,0)),E19,"")</f>
        <v/>
      </c>
      <c r="H19" s="36" t="n"/>
      <c r="I19" s="37">
        <f>ROUND(IF(OR(D19="",E19="",E19=0),0,IF(H19="",MOD(E19-D19,1)*24,MOD(H19-D19,1)*24)),2)</f>
        <v/>
      </c>
      <c r="J19" s="162" t="n"/>
      <c r="K19" s="282" t="n"/>
      <c r="L19" s="271" t="n"/>
      <c r="M19" s="283">
        <f>MAX(0,V19-W19)</f>
        <v/>
      </c>
      <c r="N19" s="38">
        <f>(IF(OR($C19="",$D19=""),0,
 IF(OR($A18="Holiday",$A19="Holiday"),
    IF(ISNUMBER(MATCH(TRIM($B19),{"Phagwah","Good Friday","Easter Monday","Labour Day","Christmas","Eid ul Azha","Romans-2","Globe-12","Neptune P1"},0)),0,$I19),
 IF(AND(NOT(OR($A18="Annual Leave",$A19="Annual Leave")),$A19="Off day"),$I19,
  MAX(0,$I19-$V19)
  ))))+W19</f>
        <v/>
      </c>
      <c r="O19" s="38">
        <f>IF(AND(OR($A18="Holiday",$A19="Holiday"),
        ISNUMBER(MATCH(TRIM($B19),{"Phagwah","Good Friday","Easter Monday","Labour Day","Christmas","Eid ul Azha","Romans-2","Globe-12","Neptune P1"},0))),
   $I19,0)</f>
        <v/>
      </c>
      <c r="P19" s="38">
        <f>IF(OR($O$7="Canteen",$O$7="Head Office"),0,IF($I19&lt;=0,0,IF(AND($I18&lt;=0,OR(TRIM($J19)="Hebrews",TRIM($J19)="Romans",TRIM($J19)="Romans-2",TRIM($J19)="Globe",TRIM($J19)="Globe-12",TRIM($J19)="Neptune P1")),1,0)))</f>
        <v/>
      </c>
      <c r="Q19" s="39" t="n"/>
      <c r="R19" s="38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IF(AND($I18=0,$I19&gt;0),1,0),
      0
   ),
0))</f>
        <v/>
      </c>
      <c r="S19" s="38">
        <f>IF(OR($A18="Annual Leave",$A19="Annual Leave"),IF(AND($A18&lt;&gt;"Annual Leave",$A19="Annual Leave"),8,0),0)</f>
        <v/>
      </c>
      <c r="T19" s="40" t="n"/>
      <c r="U19" s="144">
        <f>MAX(0,40-Y19)</f>
        <v/>
      </c>
      <c r="V19" s="351">
        <f>IF(OR($C19="",$D19=""),0,
 IF(OR($A18="Holiday",$A19="Holiday"),0,
 IF(AND(NOT(OR($A18="Annual Leave",$A19="Annual Leave")),$A19="Off day"),0,
  IF($I18+$I19&gt;=8,IF($I18&gt;=8,0,8-$I18),$I19)
  )))</f>
        <v/>
      </c>
      <c r="W19" s="351">
        <f>MAX(0,V19-U19)</f>
        <v/>
      </c>
      <c r="X19" s="351">
        <f>IF(C19="","",C19-WEEKDAY(C19,1)+1)</f>
        <v/>
      </c>
      <c r="Y19" s="351">
        <f>SUMPRODUCT(($X$14:$X18=X19)*(($V$14:$V18)+($O$14:$O18)))+IF(X19=X14,$L$11,0)</f>
        <v/>
      </c>
      <c r="Z19" s="351" t="n"/>
      <c r="AA19" s="351" t="n"/>
      <c r="AB19" s="351" t="n"/>
      <c r="AC19" s="351" t="n"/>
      <c r="AD19" s="351" t="n"/>
      <c r="AE19" s="351" t="n"/>
      <c r="AF19" s="351" t="n"/>
    </row>
    <row r="20" ht="24" customHeight="1" s="348" thickBot="1">
      <c r="A20" s="165" t="inlineStr">
        <is>
          <t>On Day</t>
        </is>
      </c>
      <c r="B20" s="284" t="n"/>
      <c r="C20" s="94">
        <f>C18+1</f>
        <v/>
      </c>
      <c r="D20" s="41" t="n">
        <v>0.3333333333333333</v>
      </c>
      <c r="E20" s="166">
        <f>IF(D20="", "",
 IF(D20=TIME(0,0,0), 0,
 IF(AND(D20&gt;=TIME(0,0,1), D20&lt;=TIME(2,0,0)), TIME(7,0,0),
 IF(AND(D20&gt;=TIME(6,0,0), D20&lt;=TIME(8,0,0)), TIME(12,0,0),
 IF(AND(D20&gt;TIME(8,0,0), D20&lt;=TIME(13,59,0)), TIME(15,0,0),
 IF(AND(D20&gt;=TIME(14,0,0), D20&lt;=TIME(17,59,0)), TIME(21,0,0),
 IF(AND(D20&gt;=TIME(18,0,0), D20&lt;=TIME(21,59,0)), TIME(0,0,0),
 IF(AND(D20&gt;=TIME(22,0,0), D20&lt;=TIME(23,59,59)), TIME(7,0,0), ""))))))))</f>
        <v/>
      </c>
      <c r="F20" s="167" t="n"/>
      <c r="G20" s="166">
        <f>IF(AND(D20&gt;=TIME(6,0,0),D20&lt;=TIME(8,0,0)),E20,"")</f>
        <v/>
      </c>
      <c r="H20" s="41" t="n">
        <v>0.6666666666666666</v>
      </c>
      <c r="I20" s="95">
        <f>ROUND(IF(OR(D20="",E20="",E20=0),0,IF(H20="",MOD(E20-D20,1)*24,MOD(H20-D20,1)*24)),2)</f>
        <v/>
      </c>
      <c r="J20" s="168" t="inlineStr">
        <is>
          <t>Globe</t>
        </is>
      </c>
      <c r="K20" s="285" t="n"/>
      <c r="L20" s="271" t="n"/>
      <c r="M20" s="286">
        <f>MAX(0,V20-W20)</f>
        <v/>
      </c>
      <c r="N20" s="42">
        <f>(IF(OR($C20="",$D20=""),0,
 IF(OR($A20="Holiday",$A21="Holiday"),
    IF(ISNUMBER(MATCH(TRIM($B20),{"Phagwah","Good Friday","Easter Monday","Labour Day","Christmas","Eid ul Azha","Romans-2","Globe-12","Neptune P1"},0)),0,$I20),
 IF(AND(NOT(OR($A20="Annual Leave",$A21="Annual Leave")),$A20="Off day"),$I20,
  MAX(0,$I20-$V20)
  ))))+W20</f>
        <v/>
      </c>
      <c r="O20" s="42">
        <f>IF(AND(OR($A20="Holiday",$A21="Holiday"),
        ISNUMBER(MATCH(TRIM($B20),{"Phagwah","Good Friday","Easter Monday","Labour Day","Christmas","Eid ul Azha","Romans-2","Globe-12","Neptune P1"},0))),
   $I20,0)</f>
        <v/>
      </c>
      <c r="P20" s="42">
        <f>IF(OR($O$7="Canteen",$O$7="Head Office"),0,IF($I20&lt;=0,0,IF(OR(OR(TRIM($J20)="Hebrews",TRIM($J20)="Romans",TRIM($J20)="Romans-2",TRIM($J20)="Globe",TRIM($J20)="Globe-12",TRIM($J20)="Neptune P1"),AND($I21&gt;0,OR(TRIM($J21)="Hebrews",TRIM($J21)="Romans",TRIM($J21)="Romans-2",TRIM($J21)="Globe",TRIM($J21)="Globe-12",TRIM($J21)="Neptune P1"))),1,0)))</f>
        <v/>
      </c>
      <c r="Q20" s="43" t="n"/>
      <c r="R20" s="42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IF($I20&gt;0,1,0),
      0
   ),
0))</f>
        <v/>
      </c>
      <c r="S20" s="42">
        <f>IF(OR($A20="Annual Leave",$A21="Annual Leave"),IF($A20="Annual Leave",8,0),0)</f>
        <v/>
      </c>
      <c r="T20" s="96" t="n"/>
      <c r="U20" s="144">
        <f>MAX(0,40-Y20)</f>
        <v/>
      </c>
      <c r="V20" s="351">
        <f>IF(OR($C20="",$D20=""),0,
 IF(OR($A20="Holiday",$A21="Holiday"),0,
 IF(AND(NOT(OR($A20="Annual Leave",$A21="Annual Leave")),$A20="Off day"),0,
  IF($I20+$I21&gt;=8,IF($I20&gt;=8,8,$I20),$I20)
  )))</f>
        <v/>
      </c>
      <c r="W20" s="351">
        <f>MAX(0,V20-U20)</f>
        <v/>
      </c>
      <c r="X20" s="351">
        <f>IF(C20="","",C20-WEEKDAY(C20,1)+1)</f>
        <v/>
      </c>
      <c r="Y20" s="351">
        <f>SUMPRODUCT(($X$14:$X19=X20)*(($V$14:$V19)+($O$14:$O19)))+IF(X20=X14,$L$11,0)</f>
        <v/>
      </c>
      <c r="Z20" s="351" t="n"/>
      <c r="AA20" s="351" t="n"/>
      <c r="AB20" s="351" t="n"/>
      <c r="AC20" s="351" t="n"/>
      <c r="AD20" s="351" t="n"/>
      <c r="AE20" s="351" t="n"/>
      <c r="AF20" s="351" t="n"/>
    </row>
    <row r="21" ht="24" customHeight="1" s="348" thickBot="1">
      <c r="A21" s="165" t="inlineStr">
        <is>
          <t>On Day</t>
        </is>
      </c>
      <c r="B21" s="284" t="n"/>
      <c r="C21" s="94">
        <f>C20</f>
        <v/>
      </c>
      <c r="D21" s="287" t="n"/>
      <c r="E21" s="288">
        <f>IF(D21="", "",
 IF(D21=TIME(0,0,0), 0,
 IF(AND(D21&gt;=TIME(0,0,1), D21&lt;=TIME(2,0,0)), TIME(7,0,0),
 IF(AND(D21&gt;=TIME(6,0,0), D21&lt;=TIME(8,0,0)), TIME(12,0,0),
 IF(AND(D21&gt;TIME(8,0,0), D21&lt;=TIME(13,59,0)), TIME(15,0,0),
 IF(AND(D21&gt;=TIME(14,0,0), D21&lt;=TIME(17,59,0)), TIME(21,0,0),
 IF(AND(D21&gt;=TIME(18,0,0), D21&lt;=TIME(21,59,0)), TIME(0,0,0),
 IF(AND(D21&gt;=TIME(22,0,0), D21&lt;=TIME(23,59,59)), TIME(7,0,0), ""))))))))</f>
        <v/>
      </c>
      <c r="F21" s="167" t="n"/>
      <c r="G21" s="288">
        <f>IF(AND(D21&gt;=TIME(6,0,0),D21&lt;=TIME(8,0,0)),E21,"")</f>
        <v/>
      </c>
      <c r="H21" s="287" t="n"/>
      <c r="I21" s="95">
        <f>ROUND(IF(OR(D21="",E21="",E21=0),0,IF(H21="",MOD(E21-D21,1)*24,MOD(H21-D21,1)*24)),2)</f>
        <v/>
      </c>
      <c r="J21" s="169" t="n"/>
      <c r="K21" s="285" t="n"/>
      <c r="L21" s="271" t="n"/>
      <c r="M21" s="286">
        <f>MAX(0,V21-W21)</f>
        <v/>
      </c>
      <c r="N21" s="289">
        <f>(IF(OR($C21="",$D21=""),0,
 IF(OR($A20="Holiday",$A21="Holiday"),
    IF(ISNUMBER(MATCH(TRIM($B21),{"Phagwah","Good Friday","Easter Monday","Labour Day","Christmas","Eid ul Azha","Romans-2","Globe-12","Neptune P1"},0)),0,$I21),
 IF(AND(NOT(OR($A20="Annual Leave",$A21="Annual Leave")),$A21="Off day"),$I21,
  MAX(0,$I21-$V21)
  ))))+W21</f>
        <v/>
      </c>
      <c r="O21" s="289">
        <f>IF(AND(OR($A20="Holiday",$A21="Holiday"),
        ISNUMBER(MATCH(TRIM($B21),{"Phagwah","Good Friday","Easter Monday","Labour Day","Christmas","Eid ul Azha","Romans-2","Globe-12","Neptune P1"},0))),
   $I21,0)</f>
        <v/>
      </c>
      <c r="P21" s="289">
        <f>IF(OR($O$7="Canteen",$O$7="Head Office"),0,IF($I21&lt;=0,0,IF(AND($I20&lt;=0,OR(TRIM($J21)="Hebrews",TRIM($J21)="Romans",TRIM($J21)="Romans-2",TRIM($J21)="Globe",TRIM($J21)="Globe-12",TRIM($J21)="Neptune P1")),1,0)))</f>
        <v/>
      </c>
      <c r="Q21" s="290" t="n"/>
      <c r="R21" s="289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IF(AND($I20=0,$I21&gt;0),1,0),
      0
   ),
0))</f>
        <v/>
      </c>
      <c r="S21" s="289">
        <f>IF(OR($A20="Annual Leave",$A21="Annual Leave"),IF(AND($A20&lt;&gt;"Annual Leave",$A21="Annual Leave"),8,0),0)</f>
        <v/>
      </c>
      <c r="T21" s="291" t="n"/>
      <c r="U21" s="144">
        <f>MAX(0,40-Y21)</f>
        <v/>
      </c>
      <c r="V21" s="351">
        <f>IF(OR($C21="",$D21=""),0,
 IF(OR($A20="Holiday",$A21="Holiday"),0,
 IF(AND(NOT(OR($A20="Annual Leave",$A21="Annual Leave")),$A21="Off day"),0,
  IF($I20+$I21&gt;=8,IF($I20&gt;=8,0,8-$I20),$I21)
  )))</f>
        <v/>
      </c>
      <c r="W21" s="351">
        <f>MAX(0,V21-U21)</f>
        <v/>
      </c>
      <c r="X21" s="351">
        <f>IF(C21="","",C21-WEEKDAY(C21,1)+1)</f>
        <v/>
      </c>
      <c r="Y21" s="351">
        <f>SUMPRODUCT(($X$14:$X20=X21)*(($V$14:$V20)+($O$14:$O20)))+IF(X21=X14,$L$11,0)</f>
        <v/>
      </c>
      <c r="Z21" s="351" t="n"/>
      <c r="AA21" s="351" t="n"/>
      <c r="AB21" s="351" t="n"/>
      <c r="AC21" s="351" t="n"/>
      <c r="AD21" s="351" t="n"/>
      <c r="AE21" s="351" t="n"/>
      <c r="AF21" s="351" t="n"/>
    </row>
    <row r="22" ht="24" customHeight="1" s="348" thickBot="1">
      <c r="A22" s="170" t="inlineStr">
        <is>
          <t>On Day</t>
        </is>
      </c>
      <c r="B22" s="292" t="n"/>
      <c r="C22" s="97">
        <f>C20+1</f>
        <v/>
      </c>
      <c r="D22" s="44" t="n">
        <v>0.2916666666666667</v>
      </c>
      <c r="E22" s="171">
        <f>IF(D22="", "",
 IF(D22=TIME(0,0,0), 0,
 IF(AND(D22&gt;=TIME(0,0,1), D22&lt;=TIME(2,0,0)), TIME(7,0,0),
 IF(AND(D22&gt;=TIME(6,0,0), D22&lt;=TIME(8,0,0)), TIME(12,0,0),
 IF(AND(D22&gt;TIME(8,0,0), D22&lt;=TIME(13,59,0)), TIME(15,0,0),
 IF(AND(D22&gt;=TIME(14,0,0), D22&lt;=TIME(17,59,0)), TIME(21,0,0),
 IF(AND(D22&gt;=TIME(18,0,0), D22&lt;=TIME(21,59,0)), TIME(0,0,0),
 IF(AND(D22&gt;=TIME(22,0,0), D22&lt;=TIME(23,59,59)), TIME(7,0,0), ""))))))))</f>
        <v/>
      </c>
      <c r="F22" s="172" t="n"/>
      <c r="G22" s="171">
        <f>IF(AND(D22&gt;=TIME(6,0,0),D22&lt;=TIME(8,0,0)),E22,"")</f>
        <v/>
      </c>
      <c r="H22" s="44" t="n">
        <v>0.6666666666666666</v>
      </c>
      <c r="I22" s="45">
        <f>ROUND(IF(OR(D22="",E22="",E22=0),0,IF(H22="",MOD(E22-D22,1)*24,MOD(H22-D22,1)*24)),2)</f>
        <v/>
      </c>
      <c r="J22" s="173" t="inlineStr">
        <is>
          <t>Globe</t>
        </is>
      </c>
      <c r="K22" s="293" t="n"/>
      <c r="L22" s="271" t="n"/>
      <c r="M22" s="294">
        <f>MAX(0,V22-W22)</f>
        <v/>
      </c>
      <c r="N22" s="46">
        <f>(IF(OR($C22="",$D22=""),0,
 IF(OR($A22="Holiday",$A23="Holiday"),
    IF(ISNUMBER(MATCH(TRIM($B22),{"Phagwah","Good Friday","Easter Monday","Labour Day","Christmas","Eid ul Azha","Romans-2","Globe-12","Neptune P1"},0)),0,$I22),
 IF(AND(NOT(OR($A22="Annual Leave",$A23="Annual Leave")),$A22="Off day"),$I22,
  MAX(0,$I22-$V22)
  ))))+W22</f>
        <v/>
      </c>
      <c r="O22" s="46">
        <f>IF(AND(OR($A22="Holiday",$A23="Holiday"),
        ISNUMBER(MATCH(TRIM($B22),{"Phagwah","Good Friday","Easter Monday","Labour Day","Christmas","Eid ul Azha","Romans-2","Globe-12","Neptune P1"},0))),
   $I22,0)</f>
        <v/>
      </c>
      <c r="P22" s="46">
        <f>IF(OR($O$7="Canteen",$O$7="Head Office"),0,IF($I22&lt;=0,0,IF(OR(OR(TRIM($J22)="Hebrews",TRIM($J22)="Romans",TRIM($J22)="Romans-2",TRIM($J22)="Globe",TRIM($J22)="Globe-12",TRIM($J22)="Neptune P1"),AND($I23&gt;0,OR(TRIM($J23)="Hebrews",TRIM($J23)="Romans",TRIM($J23)="Romans-2",TRIM($J23)="Globe",TRIM($J23)="Globe-12",TRIM($J23)="Neptune P1"))),1,0)))</f>
        <v/>
      </c>
      <c r="Q22" s="47" t="n"/>
      <c r="R22" s="46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IF($I22&gt;0,1,0),
      0
   ),
0))</f>
        <v/>
      </c>
      <c r="S22" s="46">
        <f>IF(OR($A22="Annual Leave",$A23="Annual Leave"),IF($A22="Annual Leave",8,0),0)</f>
        <v/>
      </c>
      <c r="T22" s="48" t="n"/>
      <c r="U22" s="144">
        <f>MAX(0,40-Y22)</f>
        <v/>
      </c>
      <c r="V22" s="351">
        <f>IF(OR($C22="",$D22=""),0,
 IF(OR($A22="Holiday",$A23="Holiday"),0,
 IF(AND(NOT(OR($A22="Annual Leave",$A23="Annual Leave")),$A22="Off day"),0,
  IF($I22+$I23&gt;=8,IF($I22&gt;=8,8,$I22),$I22)
  )))</f>
        <v/>
      </c>
      <c r="W22" s="351">
        <f>MAX(0,V22-U22)</f>
        <v/>
      </c>
      <c r="X22" s="351">
        <f>IF(C22="","",C22-WEEKDAY(C22,1)+1)</f>
        <v/>
      </c>
      <c r="Y22" s="351">
        <f>SUMPRODUCT(($X$14:$X21=X22)*(($V$14:$V21)+($O$14:$O21)))+IF(X22=X14,$L$11,0)</f>
        <v/>
      </c>
      <c r="Z22" s="351" t="n"/>
      <c r="AA22" s="351" t="n"/>
      <c r="AB22" s="351" t="n"/>
      <c r="AC22" s="351" t="n"/>
      <c r="AD22" s="351" t="n"/>
      <c r="AE22" s="351" t="n"/>
      <c r="AF22" s="351" t="n"/>
    </row>
    <row r="23" ht="24" customHeight="1" s="348" thickBot="1">
      <c r="A23" s="170" t="inlineStr">
        <is>
          <t>On Day</t>
        </is>
      </c>
      <c r="B23" s="292" t="n"/>
      <c r="C23" s="98">
        <f>C22</f>
        <v/>
      </c>
      <c r="D23" s="49" t="n"/>
      <c r="E23" s="174">
        <f>IF(D23="", "",
 IF(D23=TIME(0,0,0), 0,
 IF(AND(D23&gt;=TIME(0,0,1), D23&lt;=TIME(2,0,0)), TIME(7,0,0),
 IF(AND(D23&gt;=TIME(6,0,0), D23&lt;=TIME(8,0,0)), TIME(12,0,0),
 IF(AND(D23&gt;TIME(8,0,0), D23&lt;=TIME(13,59,0)), TIME(15,0,0),
 IF(AND(D23&gt;=TIME(14,0,0), D23&lt;=TIME(17,59,0)), TIME(21,0,0),
 IF(AND(D23&gt;=TIME(18,0,0), D23&lt;=TIME(21,59,0)), TIME(0,0,0),
 IF(AND(D23&gt;=TIME(22,0,0), D23&lt;=TIME(23,59,59)), TIME(7,0,0), ""))))))))</f>
        <v/>
      </c>
      <c r="F23" s="175" t="n"/>
      <c r="G23" s="174">
        <f>IF(AND(D23&gt;=TIME(6,0,0),D23&lt;=TIME(8,0,0)),E23,"")</f>
        <v/>
      </c>
      <c r="H23" s="49" t="n"/>
      <c r="I23" s="50">
        <f>ROUND(IF(OR(D23="",E23="",E23=0),0,IF(H23="",MOD(E23-D23,1)*24,MOD(H23-D23,1)*24)),2)</f>
        <v/>
      </c>
      <c r="J23" s="173" t="n"/>
      <c r="K23" s="293" t="n"/>
      <c r="L23" s="271" t="n"/>
      <c r="M23" s="294">
        <f>MAX(0,V23-W23)</f>
        <v/>
      </c>
      <c r="N23" s="51">
        <f>(IF(OR($C23="",$D23=""),0,
 IF(OR($A22="Holiday",$A23="Holiday"),
    IF(ISNUMBER(MATCH(TRIM($B23),{"Phagwah","Good Friday","Easter Monday","Labour Day","Christmas","Eid ul Azha","Romans-2","Globe-12","Neptune P1"},0)),0,$I23),
 IF(AND(NOT(OR($A22="Annual Leave",$A23="Annual Leave")),$A23="Off day"),$I23,
  MAX(0,$I23-$V23)
  ))))+W23</f>
        <v/>
      </c>
      <c r="O23" s="51">
        <f>IF(AND(OR($A22="Holiday",$A23="Holiday"),
        ISNUMBER(MATCH(TRIM($B23),{"Phagwah","Good Friday","Easter Monday","Labour Day","Christmas","Eid ul Azha","Romans-2","Globe-12","Neptune P1"},0))),
   $I23,0)</f>
        <v/>
      </c>
      <c r="P23" s="51">
        <f>IF(OR($O$7="Canteen",$O$7="Head Office"),0,IF($I23&lt;=0,0,IF(AND($I22&lt;=0,OR(TRIM($J23)="Hebrews",TRIM($J23)="Romans",TRIM($J23)="Romans-2",TRIM($J23)="Globe",TRIM($J23)="Globe-12",TRIM($J23)="Neptune P1")),1,0)))</f>
        <v/>
      </c>
      <c r="Q23" s="52" t="n"/>
      <c r="R23" s="51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IF(AND($I22=0,$I23&gt;0),1,0),
      0
   ),
0))</f>
        <v/>
      </c>
      <c r="S23" s="51">
        <f>IF(OR($A22="Annual Leave",$A23="Annual Leave"),IF(AND($A22&lt;&gt;"Annual Leave",$A23="Annual Leave"),8,0),0)</f>
        <v/>
      </c>
      <c r="T23" s="53" t="n"/>
      <c r="U23" s="144">
        <f>MAX(0,40-Y23)</f>
        <v/>
      </c>
      <c r="V23" s="351">
        <f>IF(OR($C23="",$D23=""),0,
 IF(OR($A22="Holiday",$A23="Holiday"),0,
 IF(AND(NOT(OR($A22="Annual Leave",$A23="Annual Leave")),$A23="Off day"),0,
  IF($I22+$I23&gt;=8,IF($I22&gt;=8,0,8-$I22),$I23)
  )))</f>
        <v/>
      </c>
      <c r="W23" s="351">
        <f>MAX(0,V23-U23)</f>
        <v/>
      </c>
      <c r="X23" s="351">
        <f>IF(C23="","",C23-WEEKDAY(C23,1)+1)</f>
        <v/>
      </c>
      <c r="Y23" s="351">
        <f>SUMPRODUCT(($X$14:$X22=X23)*(($V$14:$V22)+($O$14:$O22)))+IF(X23=X14,$L$11,0)</f>
        <v/>
      </c>
      <c r="Z23" s="351" t="n"/>
      <c r="AA23" s="351" t="n"/>
      <c r="AB23" s="351" t="n"/>
      <c r="AC23" s="351" t="n"/>
      <c r="AD23" s="351" t="n"/>
      <c r="AE23" s="351" t="n"/>
      <c r="AF23" s="351" t="n"/>
    </row>
    <row r="24" ht="24" customHeight="1" s="348" thickBot="1">
      <c r="A24" s="154" t="inlineStr">
        <is>
          <t>On Day</t>
        </is>
      </c>
      <c r="B24" s="273" t="n"/>
      <c r="C24" s="90">
        <f>C22+1</f>
        <v/>
      </c>
      <c r="D24" s="8" t="n">
        <v>0.2916666666666667</v>
      </c>
      <c r="E24" s="155">
        <f>IF(D24="", "",
 IF(D24=TIME(0,0,0), 0,
 IF(AND(D24&gt;=TIME(0,0,1), D24&lt;=TIME(2,0,0)), TIME(7,0,0),
 IF(AND(D24&gt;=TIME(6,0,0), D24&lt;=TIME(8,0,0)), TIME(12,0,0),
 IF(AND(D24&gt;TIME(8,0,0), D24&lt;=TIME(13,59,0)), TIME(15,0,0),
 IF(AND(D24&gt;=TIME(14,0,0), D24&lt;=TIME(17,59,0)), TIME(21,0,0),
 IF(AND(D24&gt;=TIME(18,0,0), D24&lt;=TIME(21,59,0)), TIME(0,0,0),
 IF(AND(D24&gt;=TIME(22,0,0), D24&lt;=TIME(23,59,59)), TIME(7,0,0), ""))))))))</f>
        <v/>
      </c>
      <c r="F24" s="156" t="n"/>
      <c r="G24" s="155">
        <f>IF(AND(D24&gt;=TIME(6,0,0),D24&lt;=TIME(8,0,0)),E24,"")</f>
        <v/>
      </c>
      <c r="H24" s="8" t="n">
        <v>0.6666666666666666</v>
      </c>
      <c r="I24" s="30">
        <f>ROUND(IF(OR(D24="",E24="",E24=0),0,IF(H24="",MOD(E24-D24,1)*24,MOD(H24-D24,1)*24)),2)</f>
        <v/>
      </c>
      <c r="J24" s="157" t="inlineStr">
        <is>
          <t>Globe</t>
        </is>
      </c>
      <c r="K24" s="274" t="n"/>
      <c r="L24" s="271" t="n"/>
      <c r="M24" s="275">
        <f>MAX(0,V24-W24)</f>
        <v/>
      </c>
      <c r="N24" s="9">
        <f>(IF(OR($C24="",$D24=""),0,
 IF(OR($A24="Holiday",$A25="Holiday"),
    IF(ISNUMBER(MATCH(TRIM($B24),{"Phagwah","Good Friday","Easter Monday","Labour Day","Christmas","Eid ul Azha","Romans-2","Globe-12","Neptune P1"},0)),0,$I24),
 IF(AND(NOT(OR($A24="Annual Leave",$A25="Annual Leave")),$A24="Off day"),$I24,
  MAX(0,$I24-$V24)
  ))))+W24</f>
        <v/>
      </c>
      <c r="O24" s="9">
        <f>IF(AND(OR($A24="Holiday",$A25="Holiday"),
        ISNUMBER(MATCH(TRIM($B24),{"Phagwah","Good Friday","Easter Monday","Labour Day","Christmas","Eid ul Azha","Romans-2","Globe-12","Neptune P1"},0))),
   $I24,0)</f>
        <v/>
      </c>
      <c r="P24" s="9">
        <f>IF(OR($O$7="Canteen",$O$7="Head Office"),0,IF($I24&lt;=0,0,IF(OR(OR(TRIM($J24)="Hebrews",TRIM($J24)="Romans",TRIM($J24)="Romans-2",TRIM($J24)="Globe",TRIM($J24)="Globe-12",TRIM($J24)="Neptune P1"),AND($I25&gt;0,OR(TRIM($J25)="Hebrews",TRIM($J25)="Romans",TRIM($J25)="Romans-2",TRIM($J25)="Globe",TRIM($J25)="Globe-12",TRIM($J25)="Neptune P1"))),1,0)))</f>
        <v/>
      </c>
      <c r="Q24" s="10" t="n"/>
      <c r="R24" s="9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IF($I24&gt;0,1,0),
      0
   ),
0))</f>
        <v/>
      </c>
      <c r="S24" s="9">
        <f>IF(OR($A24="Annual Leave",$A25="Annual Leave"),IF($A24="Annual Leave",8,0),0)</f>
        <v/>
      </c>
      <c r="T24" s="91" t="n"/>
      <c r="U24" s="144">
        <f>MAX(0,40-Y24)</f>
        <v/>
      </c>
      <c r="V24" s="351">
        <f>IF(OR($C24="",$D24=""),0,
 IF(OR($A24="Holiday",$A25="Holiday"),0,
 IF(AND(NOT(OR($A24="Annual Leave",$A25="Annual Leave")),$A24="Off day"),0,
  IF($I24+$I25&gt;=8,IF($I24&gt;=8,8,$I24),$I24)
  )))</f>
        <v/>
      </c>
      <c r="W24" s="351">
        <f>MAX(0,V24-U24)</f>
        <v/>
      </c>
      <c r="X24" s="351">
        <f>IF(C24="","",C24-WEEKDAY(C24,1)+1)</f>
        <v/>
      </c>
      <c r="Y24" s="351">
        <f>SUMPRODUCT(($X$14:$X23=X24)*(($V$14:$V23)+($O$14:$O23)))+IF(X24=X14,$L$11,0)</f>
        <v/>
      </c>
      <c r="Z24" s="351" t="n"/>
      <c r="AA24" s="351" t="n"/>
      <c r="AB24" s="351" t="n"/>
      <c r="AC24" s="351" t="n"/>
      <c r="AD24" s="351" t="n"/>
      <c r="AE24" s="351" t="n"/>
      <c r="AF24" s="351" t="n"/>
    </row>
    <row r="25" ht="24" customHeight="1" s="348" thickBot="1">
      <c r="A25" s="154" t="inlineStr">
        <is>
          <t>On Day</t>
        </is>
      </c>
      <c r="B25" s="273" t="n"/>
      <c r="C25" s="90">
        <f>C24</f>
        <v/>
      </c>
      <c r="D25" s="276" t="n"/>
      <c r="E25" s="277">
        <f>IF(D25="", "",
 IF(D25=TIME(0,0,0), 0,
 IF(AND(D25&gt;=TIME(0,0,1), D25&lt;=TIME(2,0,0)), TIME(7,0,0),
 IF(AND(D25&gt;=TIME(6,0,0), D25&lt;=TIME(8,0,0)), TIME(12,0,0),
 IF(AND(D25&gt;TIME(8,0,0), D25&lt;=TIME(13,59,0)), TIME(15,0,0),
 IF(AND(D25&gt;=TIME(14,0,0), D25&lt;=TIME(17,59,0)), TIME(21,0,0),
 IF(AND(D25&gt;=TIME(18,0,0), D25&lt;=TIME(21,59,0)), TIME(0,0,0),
 IF(AND(D25&gt;=TIME(22,0,0), D25&lt;=TIME(23,59,59)), TIME(7,0,0), ""))))))))</f>
        <v/>
      </c>
      <c r="F25" s="156" t="n"/>
      <c r="G25" s="277">
        <f>IF(AND(D25&gt;=TIME(6,0,0),D25&lt;=TIME(8,0,0)),E25,"")</f>
        <v/>
      </c>
      <c r="H25" s="276" t="n"/>
      <c r="I25" s="30">
        <f>ROUND(IF(OR(D25="",E25="",E25=0),0,IF(H25="",MOD(E25-D25,1)*24,MOD(H25-D25,1)*24)),2)</f>
        <v/>
      </c>
      <c r="J25" s="158" t="n"/>
      <c r="K25" s="274" t="n"/>
      <c r="L25" s="271" t="n"/>
      <c r="M25" s="275">
        <f>MAX(0,V25-W25)</f>
        <v/>
      </c>
      <c r="N25" s="278">
        <f>(IF(OR($C25="",$D25=""),0,
 IF(OR($A24="Holiday",$A25="Holiday"),
    IF(ISNUMBER(MATCH(TRIM($B25),{"Phagwah","Good Friday","Easter Monday","Labour Day","Christmas","Eid ul Azha","Romans-2","Globe-12","Neptune P1"},0)),0,$I25),
 IF(AND(NOT(OR($A24="Annual Leave",$A25="Annual Leave")),$A25="Off day"),$I25,
  MAX(0,$I25-$V25)
  ))))+W25</f>
        <v/>
      </c>
      <c r="O25" s="278">
        <f>IF(AND(OR($A24="Holiday",$A25="Holiday"),
        ISNUMBER(MATCH(TRIM($B25),{"Phagwah","Good Friday","Easter Monday","Labour Day","Christmas","Eid ul Azha","Romans-2","Globe-12","Neptune P1"},0))),
   $I25,0)</f>
        <v/>
      </c>
      <c r="P25" s="278">
        <f>IF(OR($O$7="Canteen",$O$7="Head Office"),0,IF($I25&lt;=0,0,IF(AND($I24&lt;=0,OR(TRIM($J25)="Hebrews",TRIM($J25)="Romans",TRIM($J25)="Romans-2",TRIM($J25)="Globe",TRIM($J25)="Globe-12",TRIM($J25)="Neptune P1")),1,0)))</f>
        <v/>
      </c>
      <c r="Q25" s="279" t="n"/>
      <c r="R25" s="278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IF(AND($I24=0,$I25&gt;0),1,0),
      0
   ),
0))</f>
        <v/>
      </c>
      <c r="S25" s="278">
        <f>IF(OR($A24="Annual Leave",$A25="Annual Leave"),IF(AND($A24&lt;&gt;"Annual Leave",$A25="Annual Leave"),8,0),0)</f>
        <v/>
      </c>
      <c r="T25" s="280" t="n"/>
      <c r="U25" s="144">
        <f>MAX(0,40-Y25)</f>
        <v/>
      </c>
      <c r="V25" s="351">
        <f>IF(OR($C25="",$D25=""),0,
 IF(OR($A24="Holiday",$A25="Holiday"),0,
 IF(AND(NOT(OR($A24="Annual Leave",$A25="Annual Leave")),$A25="Off day"),0,
  IF($I24+$I25&gt;=8,IF($I24&gt;=8,0,8-$I24),$I25)
  )))</f>
        <v/>
      </c>
      <c r="W25" s="351">
        <f>MAX(0,V25-U25)</f>
        <v/>
      </c>
      <c r="X25" s="351">
        <f>IF(C25="","",C25-WEEKDAY(C25,1)+1)</f>
        <v/>
      </c>
      <c r="Y25" s="351">
        <f>SUMPRODUCT(($X$14:$X24=X25)*(($V$14:$V24)+($O$14:$O24)))+IF(X25=X14,$L$11,0)</f>
        <v/>
      </c>
      <c r="Z25" s="351" t="n"/>
      <c r="AA25" s="351" t="n"/>
      <c r="AB25" s="351" t="n"/>
      <c r="AC25" s="351" t="n"/>
      <c r="AD25" s="351" t="n"/>
      <c r="AE25" s="351" t="n"/>
      <c r="AF25" s="351" t="n"/>
    </row>
    <row r="26" ht="24" customHeight="1" s="348" thickBot="1">
      <c r="A26" s="159" t="inlineStr">
        <is>
          <t>On Day</t>
        </is>
      </c>
      <c r="B26" s="281" t="n"/>
      <c r="C26" s="92">
        <f>C24+1</f>
        <v/>
      </c>
      <c r="D26" s="31" t="n">
        <v>0.2916666666666667</v>
      </c>
      <c r="E26" s="160">
        <f>IF(D26="", "",
 IF(D26=TIME(0,0,0), 0,
 IF(AND(D26&gt;=TIME(0,0,1), D26&lt;=TIME(2,0,0)), TIME(7,0,0),
 IF(AND(D26&gt;=TIME(6,0,0), D26&lt;=TIME(8,0,0)), TIME(12,0,0),
 IF(AND(D26&gt;TIME(8,0,0), D26&lt;=TIME(13,59,0)), TIME(15,0,0),
 IF(AND(D26&gt;=TIME(14,0,0), D26&lt;=TIME(17,59,0)), TIME(21,0,0),
 IF(AND(D26&gt;=TIME(18,0,0), D26&lt;=TIME(21,59,0)), TIME(0,0,0),
 IF(AND(D26&gt;=TIME(22,0,0), D26&lt;=TIME(23,59,59)), TIME(7,0,0), ""))))))))</f>
        <v/>
      </c>
      <c r="F26" s="161" t="n"/>
      <c r="G26" s="160">
        <f>IF(AND(D26&gt;=TIME(6,0,0),D26&lt;=TIME(8,0,0)),E26,"")</f>
        <v/>
      </c>
      <c r="H26" s="31" t="n">
        <v>0.6666666666666666</v>
      </c>
      <c r="I26" s="32">
        <f>ROUND(IF(OR(D26="",E26="",E26=0),0,IF(H26="",MOD(E26-D26,1)*24,MOD(H26-D26,1)*24)),2)</f>
        <v/>
      </c>
      <c r="J26" s="162" t="inlineStr">
        <is>
          <t>Globe</t>
        </is>
      </c>
      <c r="K26" s="282" t="n"/>
      <c r="L26" s="271" t="n"/>
      <c r="M26" s="283">
        <f>MAX(0,V26-W26)</f>
        <v/>
      </c>
      <c r="N26" s="33">
        <f>(IF(OR($C26="",$D26=""),0,
 IF(OR($A26="Holiday",$A27="Holiday"),
    IF(ISNUMBER(MATCH(TRIM($B26),{"Phagwah","Good Friday","Easter Monday","Labour Day","Christmas","Eid ul Azha","Romans-2","Globe-12","Neptune P1"},0)),0,$I26),
 IF(AND(NOT(OR($A26="Annual Leave",$A27="Annual Leave")),$A26="Off day"),$I26,
  MAX(0,$I26-$V26)
  ))))+W26</f>
        <v/>
      </c>
      <c r="O26" s="33">
        <f>IF(AND(OR($A26="Holiday",$A27="Holiday"),
        ISNUMBER(MATCH(TRIM($B26),{"Phagwah","Good Friday","Easter Monday","Labour Day","Christmas","Eid ul Azha","Romans-2","Globe-12","Neptune P1"},0))),
   $I26,0)</f>
        <v/>
      </c>
      <c r="P26" s="33">
        <f>IF(OR($O$7="Canteen",$O$7="Head Office"),0,IF($I26&lt;=0,0,IF(OR(OR(TRIM($J26)="Hebrews",TRIM($J26)="Romans",TRIM($J26)="Romans-2",TRIM($J26)="Globe",TRIM($J26)="Globe-12",TRIM($J26)="Neptune P1"),AND($I27&gt;0,OR(TRIM($J27)="Hebrews",TRIM($J27)="Romans",TRIM($J27)="Romans-2",TRIM($J27)="Globe",TRIM($J27)="Globe-12",TRIM($J27)="Neptune P1"))),1,0)))</f>
        <v/>
      </c>
      <c r="Q26" s="34" t="n"/>
      <c r="R26" s="33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IF($I26&gt;0,1,0),
      0
   ),
0))</f>
        <v/>
      </c>
      <c r="S26" s="33">
        <f>IF(OR($A26="Annual Leave",$A27="Annual Leave"),IF($A26="Annual Leave",8,0),0)</f>
        <v/>
      </c>
      <c r="T26" s="35" t="n"/>
      <c r="U26" s="144">
        <f>MAX(0,40-Y26)</f>
        <v/>
      </c>
      <c r="V26" s="351">
        <f>IF(OR($C26="",$D26=""),0,
 IF(OR($A26="Holiday",$A27="Holiday"),0,
 IF(AND(NOT(OR($A26="Annual Leave",$A27="Annual Leave")),$A26="Off day"),0,
  IF($I26+$I27&gt;=8,IF($I26&gt;=8,8,$I26),$I26)
  )))</f>
        <v/>
      </c>
      <c r="W26" s="351">
        <f>MAX(0,V26-U26)</f>
        <v/>
      </c>
      <c r="X26" s="351">
        <f>IF(C26="","",C26-WEEKDAY(C26,1)+1)</f>
        <v/>
      </c>
      <c r="Y26" s="351">
        <f>SUMPRODUCT(($X$14:$X25=X26)*(($V$14:$V25)+($O$14:$O25)))+IF(X26=X14,$L$11,0)</f>
        <v/>
      </c>
      <c r="Z26" s="351" t="n"/>
      <c r="AA26" s="351" t="n"/>
      <c r="AB26" s="351" t="n"/>
      <c r="AC26" s="351" t="n"/>
      <c r="AD26" s="351" t="n"/>
      <c r="AE26" s="351" t="n"/>
      <c r="AF26" s="351" t="n"/>
    </row>
    <row r="27" ht="24" customHeight="1" s="348" thickBot="1">
      <c r="A27" s="159" t="inlineStr">
        <is>
          <t>On Day</t>
        </is>
      </c>
      <c r="B27" s="281" t="n"/>
      <c r="C27" s="93">
        <f>C26</f>
        <v/>
      </c>
      <c r="D27" s="36" t="n"/>
      <c r="E27" s="163">
        <f>IF(D27="", "",
 IF(D27=TIME(0,0,0), 0,
 IF(AND(D27&gt;=TIME(0,0,1), D27&lt;=TIME(2,0,0)), TIME(7,0,0),
 IF(AND(D27&gt;=TIME(6,0,0), D27&lt;=TIME(8,0,0)), TIME(12,0,0),
 IF(AND(D27&gt;TIME(8,0,0), D27&lt;=TIME(13,59,0)), TIME(15,0,0),
 IF(AND(D27&gt;=TIME(14,0,0), D27&lt;=TIME(17,59,0)), TIME(21,0,0),
 IF(AND(D27&gt;=TIME(18,0,0), D27&lt;=TIME(21,59,0)), TIME(0,0,0),
 IF(AND(D27&gt;=TIME(22,0,0), D27&lt;=TIME(23,59,59)), TIME(7,0,0), ""))))))))</f>
        <v/>
      </c>
      <c r="F27" s="164" t="n"/>
      <c r="G27" s="163">
        <f>IF(AND(D27&gt;=TIME(6,0,0),D27&lt;=TIME(8,0,0)),E27,"")</f>
        <v/>
      </c>
      <c r="H27" s="36" t="n"/>
      <c r="I27" s="37">
        <f>ROUND(IF(OR(D27="",E27="",E27=0),0,IF(H27="",MOD(E27-D27,1)*24,MOD(H27-D27,1)*24)),2)</f>
        <v/>
      </c>
      <c r="J27" s="162" t="n"/>
      <c r="K27" s="282" t="n"/>
      <c r="L27" s="271" t="n"/>
      <c r="M27" s="283">
        <f>MAX(0,V27-W27)</f>
        <v/>
      </c>
      <c r="N27" s="38">
        <f>(IF(OR($C27="",$D27=""),0,
 IF(OR($A26="Holiday",$A27="Holiday"),
    IF(ISNUMBER(MATCH(TRIM($B27),{"Phagwah","Good Friday","Easter Monday","Labour Day","Christmas","Eid ul Azha","Romans-2","Globe-12","Neptune P1"},0)),0,$I27),
 IF(AND(NOT(OR($A26="Annual Leave",$A27="Annual Leave")),$A27="Off day"),$I27,
  MAX(0,$I27-$V27)
  ))))+W27</f>
        <v/>
      </c>
      <c r="O27" s="38">
        <f>IF(AND(OR($A26="Holiday",$A27="Holiday"),
        ISNUMBER(MATCH(TRIM($B27),{"Phagwah","Good Friday","Easter Monday","Labour Day","Christmas","Eid ul Azha","Romans-2","Globe-12","Neptune P1"},0))),
   $I27,0)</f>
        <v/>
      </c>
      <c r="P27" s="38">
        <f>IF(OR($O$7="Canteen",$O$7="Head Office"),0,IF($I27&lt;=0,0,IF(AND($I26&lt;=0,OR(TRIM($J27)="Hebrews",TRIM($J27)="Romans",TRIM($J27)="Romans-2",TRIM($J27)="Globe",TRIM($J27)="Globe-12",TRIM($J27)="Neptune P1")),1,0)))</f>
        <v/>
      </c>
      <c r="Q27" s="39" t="n"/>
      <c r="R27" s="38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IF(AND($I26=0,$I27&gt;0),1,0),
      0
   ),
0))</f>
        <v/>
      </c>
      <c r="S27" s="38">
        <f>IF(OR($A26="Annual Leave",$A27="Annual Leave"),IF(AND($A26&lt;&gt;"Annual Leave",$A27="Annual Leave"),8,0),0)</f>
        <v/>
      </c>
      <c r="T27" s="40" t="n"/>
      <c r="U27" s="144">
        <f>MAX(0,40-Y27)</f>
        <v/>
      </c>
      <c r="V27" s="351">
        <f>IF(OR($C27="",$D27=""),0,
 IF(OR($A26="Holiday",$A27="Holiday"),0,
 IF(AND(NOT(OR($A26="Annual Leave",$A27="Annual Leave")),$A27="Off day"),0,
  IF($I26+$I27&gt;=8,IF($I26&gt;=8,0,8-$I26),$I27)
  )))</f>
        <v/>
      </c>
      <c r="W27" s="351">
        <f>MAX(0,V27-U27)</f>
        <v/>
      </c>
      <c r="X27" s="351">
        <f>IF(C27="","",C27-WEEKDAY(C27,1)+1)</f>
        <v/>
      </c>
      <c r="Y27" s="351">
        <f>SUMPRODUCT(($X$14:$X26=X27)*(($V$14:$V26)+($O$14:$O26)))+IF(X27=X14,$L$11,0)</f>
        <v/>
      </c>
      <c r="Z27" s="351" t="n"/>
      <c r="AA27" s="351" t="n"/>
      <c r="AB27" s="351" t="n"/>
      <c r="AC27" s="351" t="n"/>
      <c r="AD27" s="351" t="n"/>
      <c r="AE27" s="351" t="n"/>
      <c r="AF27" s="351" t="n"/>
    </row>
    <row r="28" ht="24" customHeight="1" s="348" thickBot="1">
      <c r="A28" s="176" t="n"/>
      <c r="B28" s="176" t="n"/>
      <c r="C28" s="145" t="n"/>
      <c r="D28" s="6" t="n"/>
      <c r="E28" s="14" t="n"/>
      <c r="F28" s="6" t="n"/>
      <c r="G28" s="6" t="n"/>
      <c r="H28" s="336" t="n"/>
      <c r="I28" s="351" t="n"/>
      <c r="J28" s="336" t="n"/>
      <c r="K28" s="336" t="n"/>
      <c r="L28" s="336" t="n"/>
      <c r="M28" s="99">
        <f>MAX(0,V28-W28)</f>
        <v/>
      </c>
      <c r="N28" s="99">
        <f>(IF(OR($C28="",$D28=""),0,
 IF(OR($A28="Holiday",$A29="Holiday"),
    IF(ISNUMBER(MATCH(TRIM($B28),{"Phagwah","Good Friday","Easter Monday","Labour Day","Christmas","Eid ul Azha","Romans-2","Globe-12","Neptune P1"},0)),0,$I28),
 IF(AND(NOT(OR($A28="Annual Leave",$A29="Annual Leave")),$A28="Off day"),$I28,
  MAX(0,$I28-$V28)
  ))))+W28</f>
        <v/>
      </c>
      <c r="O28" s="99">
        <f>IF(AND(OR($A28="Holiday",$A29="Holiday"),
        ISNUMBER(MATCH(TRIM($B28),{"Phagwah","Good Friday","Easter Monday","Labour Day","Christmas","Eid ul Azha","Romans-2","Globe-12","Neptune P1"},0))),
   $I28,0)</f>
        <v/>
      </c>
      <c r="P28" s="99">
        <f>IF(OR($O$7="Canteen",$O$7="Head Office"),0,IF($I28&lt;=0,0,IF(OR(OR(TRIM($J28)="Hebrews",TRIM($J28)="Romans",TRIM($J28)="Romans-2",TRIM($J28)="Globe",TRIM($J28)="Globe-12",TRIM($J28)="Neptune P1"),AND($I29&gt;0,OR(TRIM($J29)="Hebrews",TRIM($J29)="Romans",TRIM($J29)="Romans-2",TRIM($J29)="Globe",TRIM($J29)="Globe-12",TRIM($J29)="Neptune P1"))),1,0)))</f>
        <v/>
      </c>
      <c r="Q28" s="178" t="n"/>
      <c r="R28" s="15" t="n"/>
      <c r="S28" s="99">
        <f>IF(OR($A28="Annual Leave",$A29="Annual Leave"),IF($A28="Annual Leave",8,0),0)</f>
        <v/>
      </c>
      <c r="T28" s="100">
        <f>SUM(T14:T27)</f>
        <v/>
      </c>
      <c r="U28" s="144">
        <f>MAX(0,40-Y28)</f>
        <v/>
      </c>
      <c r="V28" s="351">
        <f>IF(OR($C28="",$D28=""),0,
 IF(OR($A28="Holiday",$A29="Holiday"),0,
 IF(AND(NOT(OR($A28="Annual Leave",$A29="Annual Leave")),$A28="Off day"),0,
  IF($I28+$I29&gt;=8,IF($I28&gt;=8,8,$I28),$I28)
  )))</f>
        <v/>
      </c>
      <c r="W28" s="351">
        <f>MAX(0,V28-U28)</f>
        <v/>
      </c>
      <c r="X28" s="351">
        <f>IF(C28="","",C28-WEEKDAY(C28,1)+1)</f>
        <v/>
      </c>
      <c r="Y28" s="351">
        <f>SUMPRODUCT(($X$14:$X27=X28)*(($V$14:$V27)+($O$14:$O27)))+IF(X28=X14,$L$11,0)</f>
        <v/>
      </c>
      <c r="Z28" s="351" t="n"/>
      <c r="AA28" s="351" t="n"/>
      <c r="AB28" s="351" t="n"/>
      <c r="AC28" s="351" t="n"/>
      <c r="AD28" s="351" t="n"/>
      <c r="AE28" s="351" t="n"/>
      <c r="AF28" s="351" t="n"/>
    </row>
    <row r="29" hidden="1" ht="15.75" customHeight="1" s="348" thickBot="1">
      <c r="A29" s="179" t="n"/>
      <c r="B29" s="176" t="n"/>
      <c r="C29" s="145" t="n"/>
      <c r="D29" s="6" t="n"/>
      <c r="E29" s="295">
        <f>IF(D29="", "",
 IF(D29=TIME(0,0,0), 0,
 IF(AND(D29&gt;=TIME(0,0,1), D29&lt;=TIME(2,0,0)), TIME(7,0,0),
 IF(AND(D29&gt;=TIME(6,0,0), D29&lt;=TIME(8,0,0)), TIME(12,0,0),
 IF(AND(D29&gt;TIME(8,0,0), D29&lt;=TIME(13,59,0)), TIME(15,0,0),
 IF(AND(D29&gt;=TIME(14,0,0), D29&lt;=TIME(17,59,0)), TIME(21,0,0),
 IF(AND(D29&gt;=TIME(18,0,0), D29&lt;=TIME(21,59,0)), TIME(0,0,0),
 IF(AND(D29&gt;=TIME(22,0,0), D29&lt;=TIME(23,59,59)), TIME(7,0,0), ""))))))))</f>
        <v/>
      </c>
      <c r="F29" s="6" t="n"/>
      <c r="G29" s="6" t="n"/>
      <c r="H29" s="6" t="n"/>
      <c r="I29" s="6" t="n"/>
      <c r="J29" s="6" t="n"/>
      <c r="K29" s="6" t="n"/>
      <c r="L29" s="6" t="n"/>
      <c r="M29" s="4">
        <f>MAX(0,V29-W29)</f>
        <v/>
      </c>
      <c r="N29" s="4">
        <f>(IF(OR($C29="",$D29=""),0,
 IF(OR($A28="Holiday",$A29="Holiday"),
    IF(ISNUMBER(MATCH(TRIM($B29),{"Phagwah","Good Friday","Easter Monday","Labour Day","Christmas","Eid ul Azha","Romans-2","Globe-12","Neptune P1"},0)),0,$I29),
 IF(AND(NOT(OR($A28="Annual Leave",$A29="Annual Leave")),$A29="Off day"),$I29,
  MAX(0,$I29-$V29)
  ))))+W29</f>
        <v/>
      </c>
      <c r="O29" s="4">
        <f>IF(AND(OR($A28="Holiday",$A29="Holiday"),
        ISNUMBER(MATCH(TRIM($B29),{"Phagwah","Good Friday","Easter Monday","Labour Day","Christmas","Eid ul Azha","Romans-2","Globe-12","Neptune P1"},0))),
   $I29,0)</f>
        <v/>
      </c>
      <c r="P29" s="4">
        <f>IF(OR($O$7="Canteen",$O$7="Head Office"),0,IF($I29&lt;=0,0,IF(AND($I28&lt;=0,OR(TRIM($J29)="Hebrews",TRIM($J29)="Romans",TRIM($J29)="Romans-2",TRIM($J29)="Globe",TRIM($J29)="Globe-12",TRIM($J29)="Neptune P1")),1,0)))</f>
        <v/>
      </c>
      <c r="Q29" s="6" t="n"/>
      <c r="R29" s="296">
        <f>IF(OR($O$7="Canteen",$O$7="Head Office"),0,IF(
  AND(
    SUMIFS(I:I, C:C, C29) &gt;= 8,
    COUNTIFS(C$14:C29, C29)=1,
    OR(
      TEXT(D29,"hh:mm:ss")="07:00:00",
      TEXT(D29,"hh:mm:ss")="15:00:00",
      TEXT(D29,"hh:mm:ss")="23:00:00",
      TEXT(D30,"hh:mm:ss")="07:00:00",
      TEXT(D30,"hh:mm:ss")="15:00:00",
      TEXT(D30,"hh:mm:ss")="23:00:00"
    )
  ),
  1,
  0
))</f>
        <v/>
      </c>
      <c r="S29" s="4">
        <f>IF(OR($A28="Annual Leave",$A29="Annual Leave"),IF(AND($A28&lt;&gt;"Annual Leave",$A29="Annual Leave"),8,0),0)</f>
        <v/>
      </c>
      <c r="T29" s="146" t="n"/>
      <c r="U29" s="351">
        <f>MAX(0,40-Y29)</f>
        <v/>
      </c>
      <c r="V29" s="351">
        <f>IF(OR($C29="",$D29=""),0,
 IF(OR($A28="Holiday",$A29="Holiday"),0,
 IF(AND(NOT(OR($A28="Annual Leave",$A29="Annual Leave")),$A29="Off day"),0,
  IF($I28+$I29&gt;=8,IF($I28&gt;=8,0,8-$I28),$I29)
  )))</f>
        <v/>
      </c>
      <c r="W29" s="351">
        <f>MAX(0,V29-U29)</f>
        <v/>
      </c>
      <c r="X29" s="351">
        <f>IF(C29="","",C29-WEEKDAY(C29,1)+1)</f>
        <v/>
      </c>
      <c r="Y29" s="351">
        <f>SUMPRODUCT(($X$14:$X28=X29)*(($V$14:$V28)+($O$14:$O28)))+IF(X29=X14,$L$11,0)</f>
        <v/>
      </c>
      <c r="Z29" s="351" t="n"/>
      <c r="AA29" s="351" t="n"/>
      <c r="AB29" s="351" t="n"/>
      <c r="AC29" s="351" t="n"/>
      <c r="AD29" s="351" t="n"/>
      <c r="AE29" s="351" t="n"/>
      <c r="AF29" s="351" t="n"/>
    </row>
    <row r="30" ht="24" customHeight="1" s="348" thickBot="1">
      <c r="A30" s="147" t="inlineStr">
        <is>
          <t>On Day</t>
        </is>
      </c>
      <c r="B30" s="180" t="n"/>
      <c r="C30" s="88">
        <f>C27+1</f>
        <v/>
      </c>
      <c r="D30" s="54" t="n">
        <v>0.2916666666666667</v>
      </c>
      <c r="E30" s="148">
        <f>IF(D30="", "",
 IF(D30=TIME(0,0,0), 0,
 IF(AND(D30&gt;=TIME(0,0,1), D30&lt;=TIME(2,0,0)), TIME(7,0,0),
 IF(AND(D30&gt;=TIME(6,0,0), D30&lt;=TIME(8,0,0)), TIME(12,0,0),
 IF(AND(D30&gt;TIME(8,0,0), D30&lt;=TIME(13,59,0)), TIME(15,0,0),
 IF(AND(D30&gt;=TIME(14,0,0), D30&lt;=TIME(17,59,0)), TIME(21,0,0),
 IF(AND(D30&gt;=TIME(18,0,0), D30&lt;=TIME(21,59,0)), TIME(0,0,0),
 IF(AND(D30&gt;=TIME(22,0,0), D30&lt;=TIME(23,59,59)), TIME(7,0,0), ""))))))))</f>
        <v/>
      </c>
      <c r="F30" s="149" t="n"/>
      <c r="G30" s="148">
        <f>IF(AND(D30&gt;=TIME(6,0,0),D30&lt;=TIME(8,0,0)),E30,"")</f>
        <v/>
      </c>
      <c r="H30" s="54" t="n">
        <v>0.6666666666666666</v>
      </c>
      <c r="I30" s="55">
        <f>ROUND(IF(OR(D30="",E30="",E30=0),0,IF(H30="",MOD(E30-D30,1)*24,MOD(H30-D30,1)*24)),2)</f>
        <v/>
      </c>
      <c r="J30" s="150" t="inlineStr">
        <is>
          <t>Globe</t>
        </is>
      </c>
      <c r="K30" s="270" t="n"/>
      <c r="L30" s="181" t="n"/>
      <c r="M30" s="272">
        <f>MAX(0,V30-W30)</f>
        <v/>
      </c>
      <c r="N30" s="56">
        <f>(IF(OR($C30="",$D30=""),0,
 IF(OR($A30="Holiday",$A31="Holiday"),
    IF(ISNUMBER(MATCH(TRIM($B30),{"Phagwah","Good Friday","Easter Monday","Labour Day","Christmas","Eid ul Azha","Romans-2","Globe-12","Neptune P1"},0)),0,$I30),
 IF(AND(NOT(OR($A30="Annual Leave",$A31="Annual Leave")),$A30="Off day"),$I30,
  MAX(0,$I30-$V30)
  ))))+W30</f>
        <v/>
      </c>
      <c r="O30" s="56">
        <f>IF(AND(OR($A30="Holiday",$A31="Holiday"),
        ISNUMBER(MATCH(TRIM($B30),{"Phagwah","Good Friday","Easter Monday","Labour Day","Christmas","Eid ul Azha","Romans-2","Globe-12","Neptune P1"},0))),
   $I30,0)</f>
        <v/>
      </c>
      <c r="P30" s="56">
        <f>IF(OR($O$7="Canteen",$O$7="Head Office"),0,IF($I30&lt;=0,0,IF(OR(OR(TRIM($J30)="Hebrews",TRIM($J30)="Romans",TRIM($J30)="Romans-2",TRIM($J30)="Globe",TRIM($J30)="Globe-12",TRIM($J30)="Neptune P1"),AND($I31&gt;0,OR(TRIM($J31)="Hebrews",TRIM($J31)="Romans",TRIM($J31)="Romans-2",TRIM($J31)="Globe",TRIM($J31)="Globe-12",TRIM($J31)="Neptune P1"))),1,0)))</f>
        <v/>
      </c>
      <c r="Q30" s="57" t="n"/>
      <c r="R30" s="56">
        <f>IF(OR($O$7="Canteen",$O$7="Head Office"),0,IF(
  AND(
    SUMIFS(I:I, C:C, C30) &gt;= 8,
    COUNTIFS(C$14:C30, C30)=1,
    OR(
      TEXT(D30,"hh:mm:ss")="07:00:00",
      TEXT(D30,"hh:mm:ss")="15:00:00",
      TEXT(D30,"hh:mm:ss")="23:00:00",
      TEXT(D31,"hh:mm:ss")="07:00:00",
      TEXT(D31,"hh:mm:ss")="15:00:00",
      TEXT(D31,"hh:mm:ss")="23:00:00"
    )
  ),
  1,
  0
))</f>
        <v/>
      </c>
      <c r="S30" s="56">
        <f>IF(OR($A30="Annual Leave",$A31="Annual Leave"),IF($A30="Annual Leave",8,0),0)</f>
        <v/>
      </c>
      <c r="T30" s="58" t="n"/>
      <c r="U30" s="144">
        <f>MAX(0,40-Y30)</f>
        <v/>
      </c>
      <c r="V30" s="151">
        <f>IF(OR($C30="",$D30=""),0,
 IF(OR($A30="Holiday",$A31="Holiday"),0,
 IF(AND(NOT(OR($A30="Annual Leave",$A31="Annual Leave")),$A30="Off day"),0,
  IF($I30+$I31&gt;=8,IF($I30&gt;=8,8,$I30),$I30)
  )))</f>
        <v/>
      </c>
      <c r="W30" s="151">
        <f>MAX(0,V30-U30)</f>
        <v/>
      </c>
      <c r="X30" s="151">
        <f>IF(C30="","",C30-WEEKDAY(C30,1)+1)</f>
        <v/>
      </c>
      <c r="Y30" s="151">
        <f>SUMPRODUCT(($X$14:$X29=X30)*(($V$14:$V29)+($O$14:$O29)))+IF(X30=X14,$L$11,0)</f>
        <v/>
      </c>
      <c r="Z30" s="151" t="n"/>
      <c r="AA30" s="151" t="n"/>
      <c r="AB30" s="151" t="n"/>
      <c r="AC30" s="351" t="n"/>
      <c r="AD30" s="351" t="n"/>
      <c r="AE30" s="351" t="n"/>
      <c r="AF30" s="351" t="n"/>
    </row>
    <row r="31" ht="24" customHeight="1" s="348" thickBot="1">
      <c r="A31" s="147" t="inlineStr">
        <is>
          <t>On Day</t>
        </is>
      </c>
      <c r="B31" s="182" t="n"/>
      <c r="C31" s="89">
        <f>C30</f>
        <v/>
      </c>
      <c r="D31" s="59" t="n"/>
      <c r="E31" s="152">
        <f>IF(D31="", "",
 IF(D31=TIME(0,0,0), 0,
 IF(AND(D31&gt;=TIME(0,0,1), D31&lt;=TIME(2,0,0)), TIME(7,0,0),
 IF(AND(D31&gt;=TIME(6,0,0), D31&lt;=TIME(8,0,0)), TIME(12,0,0),
 IF(AND(D31&gt;TIME(8,0,0), D31&lt;=TIME(13,59,0)), TIME(15,0,0),
 IF(AND(D31&gt;=TIME(14,0,0), D31&lt;=TIME(17,59,0)), TIME(21,0,0),
 IF(AND(D31&gt;=TIME(18,0,0), D31&lt;=TIME(21,59,0)), TIME(0,0,0),
 IF(AND(D31&gt;=TIME(22,0,0), D31&lt;=TIME(23,59,59)), TIME(7,0,0), ""))))))))</f>
        <v/>
      </c>
      <c r="F31" s="153" t="n"/>
      <c r="G31" s="152">
        <f>IF(AND(D31&gt;=TIME(6,0,0),D31&lt;=TIME(8,0,0)),E31,"")</f>
        <v/>
      </c>
      <c r="H31" s="59" t="n"/>
      <c r="I31" s="60">
        <f>ROUND(IF(OR(D31="",E31="",E31=0),0,IF(H31="",MOD(E31-D31,1)*24,MOD(H31-D31,1)*24)),2)</f>
        <v/>
      </c>
      <c r="J31" s="150" t="n"/>
      <c r="K31" s="270" t="n"/>
      <c r="L31" s="183" t="n"/>
      <c r="M31" s="272">
        <f>MAX(0,V31-W31)</f>
        <v/>
      </c>
      <c r="N31" s="61">
        <f>(IF(OR($C31="",$D31=""),0,
 IF(OR($A30="Holiday",$A31="Holiday"),
    IF(ISNUMBER(MATCH(TRIM($B31),{"Phagwah","Good Friday","Easter Monday","Labour Day","Christmas","Eid ul Azha","Romans-2","Globe-12","Neptune P1"},0)),0,$I31),
 IF(AND(NOT(OR($A30="Annual Leave",$A31="Annual Leave")),$A31="Off day"),$I31,
  MAX(0,$I31-$V31)
  ))))+W31</f>
        <v/>
      </c>
      <c r="O31" s="61">
        <f>IF(AND(OR($A30="Holiday",$A31="Holiday"),
        ISNUMBER(MATCH(TRIM($B31),{"Phagwah","Good Friday","Easter Monday","Labour Day","Christmas","Eid ul Azha","Romans-2","Globe-12","Neptune P1"},0))),
   $I31,0)</f>
        <v/>
      </c>
      <c r="P31" s="61">
        <f>IF(OR($O$7="Canteen",$O$7="Head Office"),0,IF($I31&lt;=0,0,IF(AND($I30&lt;=0,OR(TRIM($J31)="Hebrews",TRIM($J31)="Romans",TRIM($J31)="Romans-2",TRIM($J31)="Globe",TRIM($J31)="Globe-12",TRIM($J31)="Neptune P1")),1,0)))</f>
        <v/>
      </c>
      <c r="Q31" s="62" t="n"/>
      <c r="R31" s="61">
        <f>IF(OR($O$7="Canteen",$O$7="Head Office"),0,IF(
  AND(
    SUMIFS(I:I, C:C, C31) &gt;= 8,
    COUNTIFS(C$14:C31, C31)=1,
    OR(
      TEXT(D31,"hh:mm:ss")="07:00:00",
      TEXT(D31,"hh:mm:ss")="15:00:00",
      TEXT(D31,"hh:mm:ss")="23:00:00",
      TEXT(D32,"hh:mm:ss")="07:00:00",
      TEXT(D32,"hh:mm:ss")="15:00:00",
      TEXT(D32,"hh:mm:ss")="23:00:00"
    )
  ),
  1,
  0
))</f>
        <v/>
      </c>
      <c r="S31" s="61">
        <f>IF(OR($A30="Annual Leave",$A31="Annual Leave"),IF(AND($A30&lt;&gt;"Annual Leave",$A31="Annual Leave"),8,0),0)</f>
        <v/>
      </c>
      <c r="T31" s="63" t="n"/>
      <c r="U31" s="144">
        <f>MAX(0,40-Y31)</f>
        <v/>
      </c>
      <c r="V31" s="151">
        <f>IF(OR($C31="",$D31=""),0,
 IF(OR($A30="Holiday",$A31="Holiday"),0,
 IF(AND(NOT(OR($A30="Annual Leave",$A31="Annual Leave")),$A31="Off day"),0,
  IF($I30+$I31&gt;=8,IF($I30&gt;=8,0,8-$I30),$I31)
  )))</f>
        <v/>
      </c>
      <c r="W31" s="151">
        <f>MAX(0,V31-U31)</f>
        <v/>
      </c>
      <c r="X31" s="151">
        <f>IF(C31="","",C31-WEEKDAY(C31,1)+1)</f>
        <v/>
      </c>
      <c r="Y31" s="151">
        <f>SUMPRODUCT(($X$14:$X30=X31)*(($V$14:$V30)+($O$14:$O30)))+IF(X31=X14,$L$11,0)</f>
        <v/>
      </c>
      <c r="Z31" s="151" t="n"/>
      <c r="AA31" s="151" t="n"/>
      <c r="AB31" s="151" t="n"/>
      <c r="AC31" s="351" t="n"/>
      <c r="AD31" s="351" t="n"/>
      <c r="AE31" s="351" t="n"/>
      <c r="AF31" s="351" t="n"/>
    </row>
    <row r="32" ht="24" customHeight="1" s="348" thickBot="1">
      <c r="A32" s="184" t="inlineStr">
        <is>
          <t>Off Day</t>
        </is>
      </c>
      <c r="B32" s="185" t="n"/>
      <c r="C32" s="101">
        <f>C30+1</f>
        <v/>
      </c>
      <c r="D32" s="11" t="n"/>
      <c r="E32" s="186">
        <f>IF(D32="", "",
 IF(D32=TIME(0,0,0), 0,
 IF(AND(D32&gt;=TIME(0,0,1), D32&lt;=TIME(2,0,0)), TIME(7,0,0),
 IF(AND(D32&gt;=TIME(6,0,0), D32&lt;=TIME(8,0,0)), TIME(12,0,0),
 IF(AND(D32&gt;TIME(8,0,0), D32&lt;=TIME(13,59,0)), TIME(15,0,0),
 IF(AND(D32&gt;=TIME(14,0,0), D32&lt;=TIME(17,59,0)), TIME(21,0,0),
 IF(AND(D32&gt;=TIME(18,0,0), D32&lt;=TIME(21,59,0)), TIME(0,0,0),
 IF(AND(D32&gt;=TIME(22,0,0), D32&lt;=TIME(23,59,59)), TIME(7,0,0), ""))))))))</f>
        <v/>
      </c>
      <c r="F32" s="187" t="n"/>
      <c r="G32" s="186">
        <f>IF(AND(D32&gt;=TIME(6,0,0),D32&lt;=TIME(8,0,0)),E32,"")</f>
        <v/>
      </c>
      <c r="H32" s="11" t="n"/>
      <c r="I32" s="87">
        <f>ROUND(IF(OR(D32="",E32="",E32=0),0,IF(H32="",MOD(E32-D32,1)*24,MOD(H32-D32,1)*24)),2)</f>
        <v/>
      </c>
      <c r="J32" s="188" t="n"/>
      <c r="K32" s="297" t="n"/>
      <c r="L32" s="189" t="n"/>
      <c r="M32" s="298">
        <f>MAX(0,V32-W32)</f>
        <v/>
      </c>
      <c r="N32" s="12">
        <f>(IF(OR($C32="",$D32=""),0,
 IF(OR($A32="Holiday",$A33="Holiday"),
    IF(ISNUMBER(MATCH(TRIM($B32),{"Phagwah","Good Friday","Easter Monday","Labour Day","Christmas","Eid ul Azha","Romans-2","Globe-12","Neptune P1"},0)),0,$I32),
 IF(AND(NOT(OR($A32="Annual Leave",$A33="Annual Leave")),$A32="Off day"),$I32,
  MAX(0,$I32-$V32)
  ))))+W32</f>
        <v/>
      </c>
      <c r="O32" s="12">
        <f>IF(AND(OR($A32="Holiday",$A33="Holiday"),
        ISNUMBER(MATCH(TRIM($B32),{"Phagwah","Good Friday","Easter Monday","Labour Day","Christmas","Eid ul Azha","Romans-2","Globe-12","Neptune P1"},0))),
   $I32,0)</f>
        <v/>
      </c>
      <c r="P32" s="12">
        <f>IF(OR($O$7="Canteen",$O$7="Head Office"),0,IF($I32&lt;=0,0,IF(OR(OR(TRIM($J32)="Hebrews",TRIM($J32)="Romans",TRIM($J32)="Romans-2",TRIM($J32)="Globe",TRIM($J32)="Globe-12",TRIM($J32)="Neptune P1"),AND($I33&gt;0,OR(TRIM($J33)="Hebrews",TRIM($J33)="Romans",TRIM($J33)="Romans-2",TRIM($J33)="Globe",TRIM($J33)="Globe-12",TRIM($J33)="Neptune P1"))),1,0)))</f>
        <v/>
      </c>
      <c r="Q32" s="13" t="n"/>
      <c r="R32" s="12">
        <f>IF(OR($O$7="Canteen",$O$7="Head Office"),0,IF(
  AND(
    SUMIFS(I:I, C:C, C32) &gt;= 8,
    COUNTIFS(C$14:C32, C32)=1,
    OR(
      TEXT(D32,"hh:mm:ss")="07:00:00",
      TEXT(D32,"hh:mm:ss")="15:00:00",
      TEXT(D32,"hh:mm:ss")="23:00:00",
      TEXT(D33,"hh:mm:ss")="07:00:00",
      TEXT(D33,"hh:mm:ss")="15:00:00",
      TEXT(D33,"hh:mm:ss")="23:00:00"
    )
  ),
  1,
  0
))</f>
        <v/>
      </c>
      <c r="S32" s="12">
        <f>IF(OR($A32="Annual Leave",$A33="Annual Leave"),IF($A32="Annual Leave",8,0),0)</f>
        <v/>
      </c>
      <c r="T32" s="102" t="n"/>
      <c r="U32" s="144">
        <f>MAX(0,40-Y32)</f>
        <v/>
      </c>
      <c r="V32" s="351">
        <f>IF(OR($C32="",$D32=""),0,
 IF(OR($A32="Holiday",$A33="Holiday"),0,
 IF(AND(NOT(OR($A32="Annual Leave",$A33="Annual Leave")),$A32="Off day"),0,
  IF($I32+$I33&gt;=8,IF($I32&gt;=8,8,$I32),$I32)
  )))</f>
        <v/>
      </c>
      <c r="W32" s="351">
        <f>MAX(0,V32-U32)</f>
        <v/>
      </c>
      <c r="X32" s="351">
        <f>IF(C32="","",C32-WEEKDAY(C32,1)+1)</f>
        <v/>
      </c>
      <c r="Y32" s="351">
        <f>SUMPRODUCT(($X$14:$X31=X32)*(($V$14:$V31)+($O$14:$O31)))+IF(X32=X14,$L$11,0)</f>
        <v/>
      </c>
      <c r="Z32" s="351" t="n"/>
      <c r="AA32" s="351" t="n"/>
      <c r="AB32" s="351" t="n"/>
      <c r="AC32" s="351" t="n"/>
      <c r="AD32" s="351" t="n"/>
      <c r="AE32" s="351" t="n"/>
      <c r="AF32" s="351" t="n"/>
    </row>
    <row r="33" ht="24" customHeight="1" s="348" thickBot="1">
      <c r="A33" s="184" t="inlineStr">
        <is>
          <t>Off Day</t>
        </is>
      </c>
      <c r="B33" s="299" t="n"/>
      <c r="C33" s="101">
        <f>C32</f>
        <v/>
      </c>
      <c r="D33" s="300" t="n"/>
      <c r="E33" s="301">
        <f>IF(D33="", "",
 IF(D33=TIME(0,0,0), 0,
 IF(AND(D33&gt;=TIME(0,0,1), D33&lt;=TIME(2,0,0)), TIME(7,0,0),
 IF(AND(D33&gt;=TIME(6,0,0), D33&lt;=TIME(8,0,0)), TIME(12,0,0),
 IF(AND(D33&gt;TIME(8,0,0), D33&lt;=TIME(13,59,0)), TIME(15,0,0),
 IF(AND(D33&gt;=TIME(14,0,0), D33&lt;=TIME(17,59,0)), TIME(21,0,0),
 IF(AND(D33&gt;=TIME(18,0,0), D33&lt;=TIME(21,59,0)), TIME(0,0,0),
 IF(AND(D33&gt;=TIME(22,0,0), D33&lt;=TIME(23,59,59)), TIME(7,0,0), ""))))))))</f>
        <v/>
      </c>
      <c r="F33" s="187" t="n"/>
      <c r="G33" s="301">
        <f>IF(AND(D33&gt;=TIME(6,0,0),D33&lt;=TIME(8,0,0)),E33,"")</f>
        <v/>
      </c>
      <c r="H33" s="300" t="n"/>
      <c r="I33" s="87">
        <f>ROUND(IF(OR(D33="",E33="",E33=0),0,IF(H33="",MOD(E33-D33,1)*24,MOD(H33-D33,1)*24)),2)</f>
        <v/>
      </c>
      <c r="J33" s="190" t="n"/>
      <c r="K33" s="297" t="n"/>
      <c r="L33" s="189" t="n"/>
      <c r="M33" s="298">
        <f>MAX(0,V33-W33)</f>
        <v/>
      </c>
      <c r="N33" s="302">
        <f>(IF(OR($C33="",$D33=""),0,
 IF(OR($A32="Holiday",$A33="Holiday"),
    IF(ISNUMBER(MATCH(TRIM($B33),{"Phagwah","Good Friday","Easter Monday","Labour Day","Christmas","Eid ul Azha","Romans-2","Globe-12","Neptune P1"},0)),0,$I33),
 IF(AND(NOT(OR($A32="Annual Leave",$A33="Annual Leave")),$A33="Off day"),$I33,
  MAX(0,$I33-$V33)
  ))))+W33</f>
        <v/>
      </c>
      <c r="O33" s="302">
        <f>IF(AND(OR($A32="Holiday",$A33="Holiday"),
        ISNUMBER(MATCH(TRIM($B33),{"Phagwah","Good Friday","Easter Monday","Labour Day","Christmas","Eid ul Azha","Romans-2","Globe-12","Neptune P1"},0))),
   $I33,0)</f>
        <v/>
      </c>
      <c r="P33" s="302">
        <f>IF(OR($O$7="Canteen",$O$7="Head Office"),0,IF($I33&lt;=0,0,IF(AND($I32&lt;=0,OR(TRIM($J33)="Hebrews",TRIM($J33)="Romans",TRIM($J33)="Romans-2",TRIM($J33)="Globe",TRIM($J33)="Globe-12",TRIM($J33)="Neptune P1")),1,0)))</f>
        <v/>
      </c>
      <c r="Q33" s="303" t="n"/>
      <c r="R33" s="302">
        <f>IF(OR($O$7="Canteen",$O$7="Head Office"),0,IF(
  AND(
    SUMIFS(I:I, C:C, C33) &gt;= 8,
    COUNTIFS(C$14:C33, C33)=1,
    OR(
      TEXT(D33,"hh:mm:ss")="07:00:00",
      TEXT(D33,"hh:mm:ss")="15:00:00",
      TEXT(D33,"hh:mm:ss")="23:00:00",
      TEXT(D34,"hh:mm:ss")="07:00:00",
      TEXT(D34,"hh:mm:ss")="15:00:00",
      TEXT(D34,"hh:mm:ss")="23:00:00"
    )
  ),
  1,
  0
))</f>
        <v/>
      </c>
      <c r="S33" s="302">
        <f>IF(OR($A32="Annual Leave",$A33="Annual Leave"),IF(AND($A32&lt;&gt;"Annual Leave",$A33="Annual Leave"),8,0),0)</f>
        <v/>
      </c>
      <c r="T33" s="304" t="n"/>
      <c r="U33" s="144">
        <f>MAX(0,40-Y33)</f>
        <v/>
      </c>
      <c r="V33" s="351">
        <f>IF(OR($C33="",$D33=""),0,
 IF(OR($A32="Holiday",$A33="Holiday"),0,
 IF(AND(NOT(OR($A32="Annual Leave",$A33="Annual Leave")),$A33="Off day"),0,
  IF($I32+$I33&gt;=8,IF($I32&gt;=8,0,8-$I32),$I33)
  )))</f>
        <v/>
      </c>
      <c r="W33" s="351">
        <f>MAX(0,V33-U33)</f>
        <v/>
      </c>
      <c r="X33" s="351">
        <f>IF(C33="","",C33-WEEKDAY(C33,1)+1)</f>
        <v/>
      </c>
      <c r="Y33" s="351">
        <f>SUMPRODUCT(($X$14:$X32=X33)*(($V$14:$V32)+($O$14:$O32)))+IF(X33=X14,$L$11,0)</f>
        <v/>
      </c>
      <c r="Z33" s="351" t="n"/>
      <c r="AA33" s="351" t="n"/>
      <c r="AB33" s="351" t="n"/>
      <c r="AC33" s="351" t="n"/>
      <c r="AD33" s="351" t="n"/>
      <c r="AE33" s="351" t="n"/>
      <c r="AF33" s="351" t="n"/>
    </row>
    <row r="34" ht="24" customHeight="1" s="348" thickBot="1">
      <c r="A34" s="159" t="inlineStr">
        <is>
          <t>On Day</t>
        </is>
      </c>
      <c r="B34" s="191" t="n"/>
      <c r="C34" s="92">
        <f>C32+1</f>
        <v/>
      </c>
      <c r="D34" s="31" t="n">
        <v>0.2916666666666667</v>
      </c>
      <c r="E34" s="160">
        <f>IF(D34="", "",
 IF(D34=TIME(0,0,0), 0,
 IF(AND(D34&gt;=TIME(0,0,1), D34&lt;=TIME(2,0,0)), TIME(7,0,0),
 IF(AND(D34&gt;=TIME(6,0,0), D34&lt;=TIME(8,0,0)), TIME(12,0,0),
 IF(AND(D34&gt;TIME(8,0,0), D34&lt;=TIME(13,59,0)), TIME(15,0,0),
 IF(AND(D34&gt;=TIME(14,0,0), D34&lt;=TIME(17,59,0)), TIME(21,0,0),
 IF(AND(D34&gt;=TIME(18,0,0), D34&lt;=TIME(21,59,0)), TIME(0,0,0),
 IF(AND(D34&gt;=TIME(22,0,0), D34&lt;=TIME(23,59,59)), TIME(7,0,0), ""))))))))</f>
        <v/>
      </c>
      <c r="F34" s="161" t="n"/>
      <c r="G34" s="160">
        <f>IF(AND(D34&gt;=TIME(6,0,0),D34&lt;=TIME(8,0,0)),E34,"")</f>
        <v/>
      </c>
      <c r="H34" s="31" t="n">
        <v>0.625</v>
      </c>
      <c r="I34" s="32">
        <f>ROUND(IF(OR(D34="",E34="",E34=0),0,IF(H34="",MOD(E34-D34,1)*24,MOD(H34-D34,1)*24)),2)</f>
        <v/>
      </c>
      <c r="J34" s="162" t="inlineStr">
        <is>
          <t>Globe</t>
        </is>
      </c>
      <c r="K34" s="282" t="n"/>
      <c r="L34" s="181" t="n"/>
      <c r="M34" s="283">
        <f>MAX(0,V34-W34)</f>
        <v/>
      </c>
      <c r="N34" s="33">
        <f>(IF(OR($C34="",$D34=""),0,
 IF(OR($A34="Holiday",$A35="Holiday"),
    IF(ISNUMBER(MATCH(TRIM($B34),{"Phagwah","Good Friday","Easter Monday","Labour Day","Christmas","Eid ul Azha","Romans-2","Globe-12","Neptune P1"},0)),0,$I34),
 IF(AND(NOT(OR($A34="Annual Leave",$A35="Annual Leave")),$A34="Off day"),$I34,
  MAX(0,$I34-$V34)
  ))))+W34</f>
        <v/>
      </c>
      <c r="O34" s="33">
        <f>IF(AND(OR($A34="Holiday",$A35="Holiday"),
        ISNUMBER(MATCH(TRIM($B34),{"Phagwah","Good Friday","Easter Monday","Labour Day","Christmas","Eid ul Azha","Romans-2","Globe-12","Neptune P1"},0))),
   $I34,0)</f>
        <v/>
      </c>
      <c r="P34" s="33">
        <f>IF(OR($O$7="Canteen",$O$7="Head Office"),0,IF($I34&lt;=0,0,IF(OR(OR(TRIM($J34)="Hebrews",TRIM($J34)="Romans",TRIM($J34)="Romans-2",TRIM($J34)="Globe",TRIM($J34)="Globe-12",TRIM($J34)="Neptune P1"),AND($I35&gt;0,OR(TRIM($J35)="Hebrews",TRIM($J35)="Romans",TRIM($J35)="Romans-2",TRIM($J35)="Globe",TRIM($J35)="Globe-12",TRIM($J35)="Neptune P1"))),1,0)))</f>
        <v/>
      </c>
      <c r="Q34" s="34" t="n"/>
      <c r="R34" s="33">
        <f>IF(OR($O$7="Canteen",$O$7="Head Office"),0,IF(
  AND(
    SUMIFS(I:I, C:C, C34) &gt;= 8,
    COUNTIFS(C$14:C34, C34)=1,
    OR(
      TEXT(D34,"hh:mm:ss")="07:00:00",
      TEXT(D34,"hh:mm:ss")="15:00:00",
      TEXT(D34,"hh:mm:ss")="23:00:00",
      TEXT(D35,"hh:mm:ss")="07:00:00",
      TEXT(D35,"hh:mm:ss")="15:00:00",
      TEXT(D35,"hh:mm:ss")="23:00:00"
    )
  ),
  1,
  0
))</f>
        <v/>
      </c>
      <c r="S34" s="33">
        <f>IF(OR($A34="Annual Leave",$A35="Annual Leave"),IF($A34="Annual Leave",8,0),0)</f>
        <v/>
      </c>
      <c r="T34" s="35" t="n"/>
      <c r="U34" s="144">
        <f>MAX(0,40-Y34)</f>
        <v/>
      </c>
      <c r="V34" s="351">
        <f>IF(OR($C34="",$D34=""),0,
 IF(OR($A34="Holiday",$A35="Holiday"),0,
 IF(AND(NOT(OR($A34="Annual Leave",$A35="Annual Leave")),$A34="Off day"),0,
  IF($I34+$I35&gt;=8,IF($I34&gt;=8,8,$I34),$I34)
  )))</f>
        <v/>
      </c>
      <c r="W34" s="351">
        <f>MAX(0,V34-U34)</f>
        <v/>
      </c>
      <c r="X34" s="351">
        <f>IF(C34="","",C34-WEEKDAY(C34,1)+1)</f>
        <v/>
      </c>
      <c r="Y34" s="351">
        <f>SUMPRODUCT(($X$14:$X33=X34)*(($V$14:$V33)+($O$14:$O33)))+IF(X34=X14,$L$11,0)</f>
        <v/>
      </c>
      <c r="Z34" s="351" t="n"/>
      <c r="AA34" s="351" t="n"/>
      <c r="AB34" s="351" t="n"/>
      <c r="AC34" s="351" t="n"/>
      <c r="AD34" s="351" t="n"/>
      <c r="AE34" s="351" t="n"/>
      <c r="AF34" s="351" t="n"/>
    </row>
    <row r="35" ht="24" customHeight="1" s="348" thickBot="1">
      <c r="A35" s="159" t="inlineStr">
        <is>
          <t>On Day</t>
        </is>
      </c>
      <c r="B35" s="192" t="n"/>
      <c r="C35" s="93">
        <f>C34</f>
        <v/>
      </c>
      <c r="D35" s="36" t="n"/>
      <c r="E35" s="163">
        <f>IF(D35="", "",
 IF(D35=TIME(0,0,0), 0,
 IF(AND(D35&gt;=TIME(0,0,1), D35&lt;=TIME(2,0,0)), TIME(7,0,0),
 IF(AND(D35&gt;=TIME(6,0,0), D35&lt;=TIME(8,0,0)), TIME(12,0,0),
 IF(AND(D35&gt;TIME(8,0,0), D35&lt;=TIME(13,59,0)), TIME(15,0,0),
 IF(AND(D35&gt;=TIME(14,0,0), D35&lt;=TIME(17,59,0)), TIME(21,0,0),
 IF(AND(D35&gt;=TIME(18,0,0), D35&lt;=TIME(21,59,0)), TIME(0,0,0),
 IF(AND(D35&gt;=TIME(22,0,0), D35&lt;=TIME(23,59,59)), TIME(7,0,0), ""))))))))</f>
        <v/>
      </c>
      <c r="F35" s="164" t="n"/>
      <c r="G35" s="163">
        <f>IF(AND(D35&gt;=TIME(6,0,0),D35&lt;=TIME(8,0,0)),E35,"")</f>
        <v/>
      </c>
      <c r="H35" s="36" t="n"/>
      <c r="I35" s="37">
        <f>ROUND(IF(OR(D35="",E35="",E35=0),0,IF(H35="",MOD(E35-D35,1)*24,MOD(H35-D35,1)*24)),2)</f>
        <v/>
      </c>
      <c r="J35" s="162" t="n"/>
      <c r="K35" s="282" t="n"/>
      <c r="L35" s="183" t="n"/>
      <c r="M35" s="283">
        <f>MAX(0,V35-W35)</f>
        <v/>
      </c>
      <c r="N35" s="38">
        <f>(IF(OR($C35="",$D35=""),0,
 IF(OR($A34="Holiday",$A35="Holiday"),
    IF(ISNUMBER(MATCH(TRIM($B35),{"Phagwah","Good Friday","Easter Monday","Labour Day","Christmas","Eid ul Azha","Romans-2","Globe-12","Neptune P1"},0)),0,$I35),
 IF(AND(NOT(OR($A34="Annual Leave",$A35="Annual Leave")),$A35="Off day"),$I35,
  MAX(0,$I35-$V35)
  ))))+W35</f>
        <v/>
      </c>
      <c r="O35" s="38">
        <f>IF(AND(OR($A34="Holiday",$A35="Holiday"),
        ISNUMBER(MATCH(TRIM($B35),{"Phagwah","Good Friday","Easter Monday","Labour Day","Christmas","Eid ul Azha","Romans-2","Globe-12","Neptune P1"},0))),
   $I35,0)</f>
        <v/>
      </c>
      <c r="P35" s="38">
        <f>IF(OR($O$7="Canteen",$O$7="Head Office"),0,IF($I35&lt;=0,0,IF(AND($I34&lt;=0,OR(TRIM($J35)="Hebrews",TRIM($J35)="Romans",TRIM($J35)="Romans-2",TRIM($J35)="Globe",TRIM($J35)="Globe-12",TRIM($J35)="Neptune P1")),1,0)))</f>
        <v/>
      </c>
      <c r="Q35" s="39" t="n"/>
      <c r="R35" s="38">
        <f>IF(OR($O$7="Canteen",$O$7="Head Office"),0,IF(
  AND(
    SUMIFS(I:I, C:C, C35) &gt;= 8,
    COUNTIFS(C$14:C35, C35)=1,
    OR(
      TEXT(D35,"hh:mm:ss")="07:00:00",
      TEXT(D35,"hh:mm:ss")="15:00:00",
      TEXT(D35,"hh:mm:ss")="23:00:00",
      TEXT(D36,"hh:mm:ss")="07:00:00",
      TEXT(D36,"hh:mm:ss")="15:00:00",
      TEXT(D36,"hh:mm:ss")="23:00:00"
    )
  ),
  1,
  0
))</f>
        <v/>
      </c>
      <c r="S35" s="38">
        <f>IF(OR($A34="Annual Leave",$A35="Annual Leave"),IF(AND($A34&lt;&gt;"Annual Leave",$A35="Annual Leave"),8,0),0)</f>
        <v/>
      </c>
      <c r="T35" s="40" t="n"/>
      <c r="U35" s="144">
        <f>MAX(0,40-Y35)</f>
        <v/>
      </c>
      <c r="V35" s="351">
        <f>IF(OR($C35="",$D35=""),0,
 IF(OR($A34="Holiday",$A35="Holiday"),0,
 IF(AND(NOT(OR($A34="Annual Leave",$A35="Annual Leave")),$A35="Off day"),0,
  IF($I34+$I35&gt;=8,IF($I34&gt;=8,0,8-$I34),$I35)
  )))</f>
        <v/>
      </c>
      <c r="W35" s="351">
        <f>MAX(0,V35-U35)</f>
        <v/>
      </c>
      <c r="X35" s="351">
        <f>IF(C35="","",C35-WEEKDAY(C35,1)+1)</f>
        <v/>
      </c>
      <c r="Y35" s="351">
        <f>SUMPRODUCT(($X$14:$X34=X35)*(($V$14:$V34)+($O$14:$O34)))+IF(X35=X14,$L$11,0)</f>
        <v/>
      </c>
      <c r="Z35" s="351" t="n"/>
      <c r="AA35" s="351" t="n"/>
      <c r="AB35" s="351" t="n"/>
      <c r="AC35" s="351" t="n"/>
      <c r="AD35" s="351" t="n"/>
      <c r="AE35" s="351" t="n"/>
      <c r="AF35" s="351" t="n"/>
    </row>
    <row r="36" ht="24" customHeight="1" s="348" thickBot="1">
      <c r="A36" s="154" t="inlineStr">
        <is>
          <t>On Day</t>
        </is>
      </c>
      <c r="B36" s="193" t="n"/>
      <c r="C36" s="90">
        <f>C34+1</f>
        <v/>
      </c>
      <c r="D36" s="8" t="n">
        <v>0.2916666666666667</v>
      </c>
      <c r="E36" s="155">
        <f>IF(D36="", "",
 IF(D36=TIME(0,0,0), 0,
 IF(AND(D36&gt;=TIME(0,0,1), D36&lt;=TIME(2,0,0)), TIME(7,0,0),
 IF(AND(D36&gt;=TIME(6,0,0), D36&lt;=TIME(8,0,0)), TIME(12,0,0),
 IF(AND(D36&gt;TIME(8,0,0), D36&lt;=TIME(13,59,0)), TIME(15,0,0),
 IF(AND(D36&gt;=TIME(14,0,0), D36&lt;=TIME(17,59,0)), TIME(21,0,0),
 IF(AND(D36&gt;=TIME(18,0,0), D36&lt;=TIME(21,59,0)), TIME(0,0,0),
 IF(AND(D36&gt;=TIME(22,0,0), D36&lt;=TIME(23,59,59)), TIME(7,0,0), ""))))))))</f>
        <v/>
      </c>
      <c r="F36" s="156" t="n"/>
      <c r="G36" s="155">
        <f>IF(AND(D36&gt;=TIME(6,0,0),D36&lt;=TIME(8,0,0)),E36,"")</f>
        <v/>
      </c>
      <c r="H36" s="8" t="n">
        <v>0.6666666666666666</v>
      </c>
      <c r="I36" s="30">
        <f>ROUND(IF(OR(D36="",E36="",E36=0),0,IF(H36="",MOD(E36-D36,1)*24,MOD(H36-D36,1)*24)),2)</f>
        <v/>
      </c>
      <c r="J36" s="157" t="inlineStr">
        <is>
          <t>Globe</t>
        </is>
      </c>
      <c r="K36" s="274" t="n"/>
      <c r="L36" s="189" t="n"/>
      <c r="M36" s="275">
        <f>MAX(0,V36-W36)</f>
        <v/>
      </c>
      <c r="N36" s="9">
        <f>(IF(OR($C36="",$D36=""),0,
 IF(OR($A36="Holiday",$A37="Holiday"),
    IF(ISNUMBER(MATCH(TRIM($B36),{"Phagwah","Good Friday","Easter Monday","Labour Day","Christmas","Eid ul Azha","Romans-2","Globe-12","Neptune P1"},0)),0,$I36),
 IF(AND(NOT(OR($A36="Annual Leave",$A37="Annual Leave")),$A36="Off day"),$I36,
  MAX(0,$I36-$V36)
  ))))+W36</f>
        <v/>
      </c>
      <c r="O36" s="9">
        <f>IF(AND(OR($A36="Holiday",$A37="Holiday"),
        ISNUMBER(MATCH(TRIM($B36),{"Phagwah","Good Friday","Easter Monday","Labour Day","Christmas","Eid ul Azha","Romans-2","Globe-12","Neptune P1"},0))),
   $I36,0)</f>
        <v/>
      </c>
      <c r="P36" s="9">
        <f>IF(OR($O$7="Canteen",$O$7="Head Office"),0,IF($I36&lt;=0,0,IF(OR(OR(TRIM($J36)="Hebrews",TRIM($J36)="Romans",TRIM($J36)="Romans-2",TRIM($J36)="Globe",TRIM($J36)="Globe-12",TRIM($J36)="Neptune P1"),AND($I37&gt;0,OR(TRIM($J37)="Hebrews",TRIM($J37)="Romans",TRIM($J37)="Romans-2",TRIM($J37)="Globe",TRIM($J37)="Globe-12",TRIM($J37)="Neptune P1"))),1,0)))</f>
        <v/>
      </c>
      <c r="Q36" s="10" t="n"/>
      <c r="R36" s="9">
        <f>IF(OR($O$7="Canteen",$O$7="Head Office"),0,IF(
  AND(
    SUMIFS(I:I, C:C, C36) &gt;= 8,
    COUNTIFS(C$14:C36, C36)=1,
    OR(
      TEXT(D36,"hh:mm:ss")="07:00:00",
      TEXT(D36,"hh:mm:ss")="15:00:00",
      TEXT(D36,"hh:mm:ss")="23:00:00",
      TEXT(D37,"hh:mm:ss")="07:00:00",
      TEXT(D37,"hh:mm:ss")="15:00:00",
      TEXT(D37,"hh:mm:ss")="23:00:00"
    )
  ),
  1,
  0
))</f>
        <v/>
      </c>
      <c r="S36" s="9">
        <f>IF(OR($A36="Annual Leave",$A37="Annual Leave"),IF($A36="Annual Leave",8,0),0)</f>
        <v/>
      </c>
      <c r="T36" s="91" t="n"/>
      <c r="U36" s="144">
        <f>MAX(0,40-Y36)</f>
        <v/>
      </c>
      <c r="V36" s="351">
        <f>IF(OR($C36="",$D36=""),0,
 IF(OR($A36="Holiday",$A37="Holiday"),0,
 IF(AND(NOT(OR($A36="Annual Leave",$A37="Annual Leave")),$A36="Off day"),0,
  IF($I36+$I37&gt;=8,IF($I36&gt;=8,8,$I36),$I36)
  )))</f>
        <v/>
      </c>
      <c r="W36" s="351">
        <f>MAX(0,V36-U36)</f>
        <v/>
      </c>
      <c r="X36" s="351">
        <f>IF(C36="","",C36-WEEKDAY(C36,1)+1)</f>
        <v/>
      </c>
      <c r="Y36" s="351">
        <f>SUMPRODUCT(($X$14:$X35=X36)*(($V$14:$V35)+($O$14:$O35)))+IF(X36=X14,$L$11,0)</f>
        <v/>
      </c>
      <c r="Z36" s="351" t="n"/>
      <c r="AA36" s="351" t="n"/>
      <c r="AB36" s="351" t="n"/>
      <c r="AC36" s="351" t="n"/>
      <c r="AD36" s="351" t="n"/>
      <c r="AE36" s="351" t="n"/>
      <c r="AF36" s="351" t="n"/>
    </row>
    <row r="37" ht="24" customHeight="1" s="348" thickBot="1">
      <c r="A37" s="154" t="inlineStr">
        <is>
          <t>On Day</t>
        </is>
      </c>
      <c r="B37" s="305" t="n"/>
      <c r="C37" s="90">
        <f>C36</f>
        <v/>
      </c>
      <c r="D37" s="276" t="n"/>
      <c r="E37" s="277">
        <f>IF(D37="", "",
 IF(D37=TIME(0,0,0), 0,
 IF(AND(D37&gt;=TIME(0,0,1), D37&lt;=TIME(2,0,0)), TIME(7,0,0),
 IF(AND(D37&gt;=TIME(6,0,0), D37&lt;=TIME(8,0,0)), TIME(12,0,0),
 IF(AND(D37&gt;TIME(8,0,0), D37&lt;=TIME(13,59,0)), TIME(15,0,0),
 IF(AND(D37&gt;=TIME(14,0,0), D37&lt;=TIME(17,59,0)), TIME(21,0,0),
 IF(AND(D37&gt;=TIME(18,0,0), D37&lt;=TIME(21,59,0)), TIME(0,0,0),
 IF(AND(D37&gt;=TIME(22,0,0), D37&lt;=TIME(23,59,59)), TIME(7,0,0), ""))))))))</f>
        <v/>
      </c>
      <c r="F37" s="156" t="n"/>
      <c r="G37" s="277">
        <f>IF(AND(D37&gt;=TIME(6,0,0),D37&lt;=TIME(8,0,0)),E37,"")</f>
        <v/>
      </c>
      <c r="H37" s="276" t="n"/>
      <c r="I37" s="30">
        <f>ROUND(IF(OR(D37="",E37="",E37=0),0,IF(H37="",MOD(E37-D37,1)*24,MOD(H37-D37,1)*24)),2)</f>
        <v/>
      </c>
      <c r="J37" s="158" t="n"/>
      <c r="K37" s="274" t="n"/>
      <c r="L37" s="189" t="n"/>
      <c r="M37" s="275">
        <f>MAX(0,V37-W37)</f>
        <v/>
      </c>
      <c r="N37" s="278">
        <f>(IF(OR($C37="",$D37=""),0,
 IF(OR($A36="Holiday",$A37="Holiday"),
    IF(ISNUMBER(MATCH(TRIM($B37),{"Phagwah","Good Friday","Easter Monday","Labour Day","Christmas","Eid ul Azha","Romans-2","Globe-12","Neptune P1"},0)),0,$I37),
 IF(AND(NOT(OR($A36="Annual Leave",$A37="Annual Leave")),$A37="Off day"),$I37,
  MAX(0,$I37-$V37)
  ))))+W37</f>
        <v/>
      </c>
      <c r="O37" s="278">
        <f>IF(AND(OR($A36="Holiday",$A37="Holiday"),
        ISNUMBER(MATCH(TRIM($B37),{"Phagwah","Good Friday","Easter Monday","Labour Day","Christmas","Eid ul Azha","Romans-2","Globe-12","Neptune P1"},0))),
   $I37,0)</f>
        <v/>
      </c>
      <c r="P37" s="278">
        <f>IF(OR($O$7="Canteen",$O$7="Head Office"),0,IF($I37&lt;=0,0,IF(AND($I36&lt;=0,OR(TRIM($J37)="Hebrews",TRIM($J37)="Romans",TRIM($J37)="Romans-2",TRIM($J37)="Globe",TRIM($J37)="Globe-12",TRIM($J37)="Neptune P1")),1,0)))</f>
        <v/>
      </c>
      <c r="Q37" s="279" t="n"/>
      <c r="R37" s="278">
        <f>IF(OR($O$7="Canteen",$O$7="Head Office"),0,IF(
  AND(
    SUMIFS(I:I, C:C, C37) &gt;= 8,
    COUNTIFS(C$14:C37, C37)=1,
    OR(
      TEXT(D37,"hh:mm:ss")="07:00:00",
      TEXT(D37,"hh:mm:ss")="15:00:00",
      TEXT(D37,"hh:mm:ss")="23:00:00",
      TEXT(D38,"hh:mm:ss")="07:00:00",
      TEXT(D38,"hh:mm:ss")="15:00:00",
      TEXT(D38,"hh:mm:ss")="23:00:00"
    )
  ),
  1,
  0
))</f>
        <v/>
      </c>
      <c r="S37" s="278">
        <f>IF(OR($A36="Annual Leave",$A37="Annual Leave"),IF(AND($A36&lt;&gt;"Annual Leave",$A37="Annual Leave"),8,0),0)</f>
        <v/>
      </c>
      <c r="T37" s="280" t="n"/>
      <c r="U37" s="144">
        <f>MAX(0,40-Y37)</f>
        <v/>
      </c>
      <c r="V37" s="351">
        <f>IF(OR($C37="",$D37=""),0,
 IF(OR($A36="Holiday",$A37="Holiday"),0,
 IF(AND(NOT(OR($A36="Annual Leave",$A37="Annual Leave")),$A37="Off day"),0,
  IF($I36+$I37&gt;=8,IF($I36&gt;=8,0,8-$I36),$I37)
  )))</f>
        <v/>
      </c>
      <c r="W37" s="351">
        <f>MAX(0,V37-U37)</f>
        <v/>
      </c>
      <c r="X37" s="351">
        <f>IF(C37="","",C37-WEEKDAY(C37,1)+1)</f>
        <v/>
      </c>
      <c r="Y37" s="351">
        <f>SUMPRODUCT(($X$14:$X36=X37)*(($V$14:$V36)+($O$14:$O36)))+IF(X37=X14,$L$11,0)</f>
        <v/>
      </c>
      <c r="Z37" s="351" t="n"/>
      <c r="AA37" s="351" t="n"/>
      <c r="AB37" s="351" t="n"/>
      <c r="AC37" s="351" t="n"/>
      <c r="AD37" s="351" t="n"/>
      <c r="AE37" s="351" t="n"/>
      <c r="AF37" s="351" t="n"/>
    </row>
    <row r="38" ht="24" customHeight="1" s="348" thickBot="1">
      <c r="A38" s="194" t="inlineStr">
        <is>
          <t>On Day</t>
        </is>
      </c>
      <c r="B38" s="195" t="n"/>
      <c r="C38" s="103">
        <f>C36+1</f>
        <v/>
      </c>
      <c r="D38" s="64" t="n">
        <v>0.2916666666666667</v>
      </c>
      <c r="E38" s="196">
        <f>IF(D38="", "",
 IF(D38=TIME(0,0,0), 0,
 IF(AND(D38&gt;=TIME(0,0,1), D38&lt;=TIME(2,0,0)), TIME(7,0,0),
 IF(AND(D38&gt;=TIME(6,0,0), D38&lt;=TIME(8,0,0)), TIME(12,0,0),
 IF(AND(D38&gt;TIME(8,0,0), D38&lt;=TIME(13,59,0)), TIME(15,0,0),
 IF(AND(D38&gt;=TIME(14,0,0), D38&lt;=TIME(17,59,0)), TIME(21,0,0),
 IF(AND(D38&gt;=TIME(18,0,0), D38&lt;=TIME(21,59,0)), TIME(0,0,0),
 IF(AND(D38&gt;=TIME(22,0,0), D38&lt;=TIME(23,59,59)), TIME(7,0,0), ""))))))))</f>
        <v/>
      </c>
      <c r="F38" s="197" t="n"/>
      <c r="G38" s="196">
        <f>IF(AND(D38&gt;=TIME(6,0,0),D38&lt;=TIME(8,0,0)),E38,"")</f>
        <v/>
      </c>
      <c r="H38" s="64" t="n">
        <v>0.6666666666666666</v>
      </c>
      <c r="I38" s="65">
        <f>ROUND(IF(OR(D38="",E38="",E38=0),0,IF(H38="",MOD(E38-D38,1)*24,MOD(H38-D38,1)*24)),2)</f>
        <v/>
      </c>
      <c r="J38" s="198" t="inlineStr">
        <is>
          <t>Globe</t>
        </is>
      </c>
      <c r="K38" s="306" t="n"/>
      <c r="L38" s="181" t="n"/>
      <c r="M38" s="307">
        <f>MAX(0,V38-W38)</f>
        <v/>
      </c>
      <c r="N38" s="66">
        <f>(IF(OR($C38="",$D38=""),0,
 IF(OR($A38="Holiday",$A39="Holiday"),
    IF(ISNUMBER(MATCH(TRIM($B38),{"Phagwah","Good Friday","Easter Monday","Labour Day","Christmas","Eid ul Azha","Romans-2","Globe-12","Neptune P1"},0)),0,$I38),
 IF(AND(NOT(OR($A38="Annual Leave",$A39="Annual Leave")),$A38="Off day"),$I38,
  MAX(0,$I38-$V38)
  ))))+W38</f>
        <v/>
      </c>
      <c r="O38" s="66">
        <f>IF(AND(OR($A38="Holiday",$A39="Holiday"),
        ISNUMBER(MATCH(TRIM($B38),{"Phagwah","Good Friday","Easter Monday","Labour Day","Christmas","Eid ul Azha","Romans-2","Globe-12","Neptune P1"},0))),
   $I38,0)</f>
        <v/>
      </c>
      <c r="P38" s="66">
        <f>IF(OR($O$7="Canteen",$O$7="Head Office"),0,IF($I38&lt;=0,0,IF(OR(OR(TRIM($J38)="Hebrews",TRIM($J38)="Romans",TRIM($J38)="Romans-2",TRIM($J38)="Globe",TRIM($J38)="Globe-12",TRIM($J38)="Neptune P1"),AND($I39&gt;0,OR(TRIM($J39)="Hebrews",TRIM($J39)="Romans",TRIM($J39)="Romans-2",TRIM($J39)="Globe",TRIM($J39)="Globe-12",TRIM($J39)="Neptune P1"))),1,0)))</f>
        <v/>
      </c>
      <c r="Q38" s="67" t="n"/>
      <c r="R38" s="66">
        <f>IF(OR($O$7="Canteen",$O$7="Head Office"),0,IF(
  AND(
    SUMIFS(I:I, C:C, C38) &gt;= 8,
    COUNTIFS(C$14:C38, C38)=1,
    OR(
      TEXT(D38,"hh:mm:ss")="07:00:00",
      TEXT(D38,"hh:mm:ss")="15:00:00",
      TEXT(D38,"hh:mm:ss")="23:00:00",
      TEXT(D39,"hh:mm:ss")="07:00:00",
      TEXT(D39,"hh:mm:ss")="15:00:00",
      TEXT(D39,"hh:mm:ss")="23:00:00"
    )
  ),
  1,
  0
))</f>
        <v/>
      </c>
      <c r="S38" s="66">
        <f>IF(OR($A38="Annual Leave",$A39="Annual Leave"),IF($A38="Annual Leave",8,0),0)</f>
        <v/>
      </c>
      <c r="T38" s="68" t="n"/>
      <c r="U38" s="144">
        <f>MAX(0,40-Y38)</f>
        <v/>
      </c>
      <c r="V38" s="351">
        <f>IF(OR($C38="",$D38=""),0,
 IF(OR($A38="Holiday",$A39="Holiday"),0,
 IF(AND(NOT(OR($A38="Annual Leave",$A39="Annual Leave")),$A38="Off day"),0,
  IF($I38+$I39&gt;=8,IF($I38&gt;=8,8,$I38),$I38)
  )))</f>
        <v/>
      </c>
      <c r="W38" s="351">
        <f>MAX(0,V38-U38)</f>
        <v/>
      </c>
      <c r="X38" s="351">
        <f>IF(C38="","",C38-WEEKDAY(C38,1)+1)</f>
        <v/>
      </c>
      <c r="Y38" s="351">
        <f>SUMPRODUCT(($X$14:$X37=X38)*(($V$14:$V37)+($O$14:$O37)))+IF(X38=X14,$L$11,0)</f>
        <v/>
      </c>
      <c r="Z38" s="351" t="n"/>
      <c r="AA38" s="351" t="n"/>
      <c r="AB38" s="351" t="n"/>
      <c r="AC38" s="351" t="n"/>
      <c r="AD38" s="351" t="n"/>
      <c r="AE38" s="351" t="n"/>
      <c r="AF38" s="351" t="n"/>
    </row>
    <row r="39" ht="24" customHeight="1" s="348" thickBot="1">
      <c r="A39" s="194" t="inlineStr">
        <is>
          <t>On Day</t>
        </is>
      </c>
      <c r="B39" s="199" t="n"/>
      <c r="C39" s="104">
        <f>C38</f>
        <v/>
      </c>
      <c r="D39" s="69" t="n"/>
      <c r="E39" s="200">
        <f>IF(D39="", "",
 IF(D39=TIME(0,0,0), 0,
 IF(AND(D39&gt;=TIME(0,0,1), D39&lt;=TIME(2,0,0)), TIME(7,0,0),
 IF(AND(D39&gt;=TIME(6,0,0), D39&lt;=TIME(8,0,0)), TIME(12,0,0),
 IF(AND(D39&gt;TIME(8,0,0), D39&lt;=TIME(13,59,0)), TIME(15,0,0),
 IF(AND(D39&gt;=TIME(14,0,0), D39&lt;=TIME(17,59,0)), TIME(21,0,0),
 IF(AND(D39&gt;=TIME(18,0,0), D39&lt;=TIME(21,59,0)), TIME(0,0,0),
 IF(AND(D39&gt;=TIME(22,0,0), D39&lt;=TIME(23,59,59)), TIME(7,0,0), ""))))))))</f>
        <v/>
      </c>
      <c r="F39" s="201" t="n"/>
      <c r="G39" s="200">
        <f>IF(AND(D39&gt;=TIME(6,0,0),D39&lt;=TIME(8,0,0)),E39,"")</f>
        <v/>
      </c>
      <c r="H39" s="69" t="n"/>
      <c r="I39" s="70">
        <f>ROUND(IF(OR(D39="",E39="",E39=0),0,IF(H39="",MOD(E39-D39,1)*24,MOD(H39-D39,1)*24)),2)</f>
        <v/>
      </c>
      <c r="J39" s="198" t="n"/>
      <c r="K39" s="306" t="n"/>
      <c r="L39" s="183" t="n"/>
      <c r="M39" s="307">
        <f>MAX(0,V39-W39)</f>
        <v/>
      </c>
      <c r="N39" s="71">
        <f>(IF(OR($C39="",$D39=""),0,
 IF(OR($A38="Holiday",$A39="Holiday"),
    IF(ISNUMBER(MATCH(TRIM($B39),{"Phagwah","Good Friday","Easter Monday","Labour Day","Christmas","Eid ul Azha","Romans-2","Globe-12","Neptune P1"},0)),0,$I39),
 IF(AND(NOT(OR($A38="Annual Leave",$A39="Annual Leave")),$A39="Off day"),$I39,
  MAX(0,$I39-$V39)
  ))))+W39</f>
        <v/>
      </c>
      <c r="O39" s="71">
        <f>IF(AND(OR($A38="Holiday",$A39="Holiday"),
        ISNUMBER(MATCH(TRIM($B39),{"Phagwah","Good Friday","Easter Monday","Labour Day","Christmas","Eid ul Azha","Romans-2","Globe-12","Neptune P1"},0))),
   $I39,0)</f>
        <v/>
      </c>
      <c r="P39" s="71">
        <f>IF(OR($O$7="Canteen",$O$7="Head Office"),0,IF($I39&lt;=0,0,IF(AND($I38&lt;=0,OR(TRIM($J39)="Hebrews",TRIM($J39)="Romans",TRIM($J39)="Romans-2",TRIM($J39)="Globe",TRIM($J39)="Globe-12",TRIM($J39)="Neptune P1")),1,0)))</f>
        <v/>
      </c>
      <c r="Q39" s="72" t="n"/>
      <c r="R39" s="71">
        <f>IF(OR($O$7="Canteen",$O$7="Head Office"),0,IF(
  AND(
    SUMIFS(I:I, C:C, C39) &gt;= 8,
    COUNTIFS(C$14:C39, C39)=1,
    OR(
      TEXT(D39,"hh:mm:ss")="07:00:00",
      TEXT(D39,"hh:mm:ss")="15:00:00",
      TEXT(D39,"hh:mm:ss")="23:00:00",
      TEXT(D40,"hh:mm:ss")="07:00:00",
      TEXT(D40,"hh:mm:ss")="15:00:00",
      TEXT(D40,"hh:mm:ss")="23:00:00"
    )
  ),
  1,
  0
))</f>
        <v/>
      </c>
      <c r="S39" s="71">
        <f>IF(OR($A38="Annual Leave",$A39="Annual Leave"),IF(AND($A38&lt;&gt;"Annual Leave",$A39="Annual Leave"),8,0),0)</f>
        <v/>
      </c>
      <c r="T39" s="73" t="n"/>
      <c r="U39" s="144">
        <f>MAX(0,40-Y39)</f>
        <v/>
      </c>
      <c r="V39" s="351">
        <f>IF(OR($C39="",$D39=""),0,
 IF(OR($A38="Holiday",$A39="Holiday"),0,
 IF(AND(NOT(OR($A38="Annual Leave",$A39="Annual Leave")),$A39="Off day"),0,
  IF($I38+$I39&gt;=8,IF($I38&gt;=8,0,8-$I38),$I39)
  )))</f>
        <v/>
      </c>
      <c r="W39" s="351">
        <f>MAX(0,V39-U39)</f>
        <v/>
      </c>
      <c r="X39" s="351">
        <f>IF(C39="","",C39-WEEKDAY(C39,1)+1)</f>
        <v/>
      </c>
      <c r="Y39" s="351">
        <f>SUMPRODUCT(($X$14:$X38=X39)*(($V$14:$V38)+($O$14:$O38)))+IF(X39=X14,$L$11,0)</f>
        <v/>
      </c>
      <c r="Z39" s="351" t="n"/>
      <c r="AA39" s="351" t="n"/>
      <c r="AB39" s="351" t="n"/>
      <c r="AC39" s="351" t="n"/>
      <c r="AD39" s="351" t="n"/>
      <c r="AE39" s="351" t="n"/>
      <c r="AF39" s="351" t="n"/>
    </row>
    <row r="40" ht="24" customHeight="1" s="348" thickBot="1">
      <c r="A40" s="202" t="inlineStr">
        <is>
          <t>On Day</t>
        </is>
      </c>
      <c r="B40" s="203" t="n"/>
      <c r="C40" s="105">
        <f>C38+1</f>
        <v/>
      </c>
      <c r="D40" s="74" t="n">
        <v>0.2916666666666667</v>
      </c>
      <c r="E40" s="204">
        <f>IF(D40="", "",
 IF(D40=TIME(0,0,0), 0,
 IF(AND(D40&gt;=TIME(0,0,1), D40&lt;=TIME(2,0,0)), TIME(7,0,0),
 IF(AND(D40&gt;=TIME(6,0,0), D40&lt;=TIME(8,0,0)), TIME(12,0,0),
 IF(AND(D40&gt;TIME(8,0,0), D40&lt;=TIME(13,59,0)), TIME(15,0,0),
 IF(AND(D40&gt;=TIME(14,0,0), D40&lt;=TIME(17,59,0)), TIME(21,0,0),
 IF(AND(D40&gt;=TIME(18,0,0), D40&lt;=TIME(21,59,0)), TIME(0,0,0),
 IF(AND(D40&gt;=TIME(22,0,0), D40&lt;=TIME(23,59,59)), TIME(7,0,0), ""))))))))</f>
        <v/>
      </c>
      <c r="F40" s="205" t="n"/>
      <c r="G40" s="204">
        <f>IF(AND(D40&gt;=TIME(6,0,0),D40&lt;=TIME(8,0,0)),E40,"")</f>
        <v/>
      </c>
      <c r="H40" s="74" t="n">
        <v>0.6666666666666666</v>
      </c>
      <c r="I40" s="106">
        <f>ROUND(IF(OR(D40="",E40="",E40=0),0,IF(H40="",MOD(E40-D40,1)*24,MOD(H40-D40,1)*24)),2)</f>
        <v/>
      </c>
      <c r="J40" s="206" t="inlineStr">
        <is>
          <t>Globe</t>
        </is>
      </c>
      <c r="K40" s="308" t="n"/>
      <c r="L40" s="189" t="n"/>
      <c r="M40" s="309">
        <f>MAX(0,V40-W40)</f>
        <v/>
      </c>
      <c r="N40" s="75">
        <f>(IF(OR($C40="",$D40=""),0,
 IF(OR($A40="Holiday",$A41="Holiday"),
    IF(ISNUMBER(MATCH(TRIM($B40),{"Phagwah","Good Friday","Easter Monday","Labour Day","Christmas","Eid ul Azha","Romans-2","Globe-12","Neptune P1"},0)),0,$I40),
 IF(AND(NOT(OR($A40="Annual Leave",$A41="Annual Leave")),$A40="Off day"),$I40,
  MAX(0,$I40-$V40)
  ))))+W40</f>
        <v/>
      </c>
      <c r="O40" s="75">
        <f>IF(AND(OR($A40="Holiday",$A41="Holiday"),
        ISNUMBER(MATCH(TRIM($B40),{"Phagwah","Good Friday","Easter Monday","Labour Day","Christmas","Eid ul Azha","Romans-2","Globe-12","Neptune P1"},0))),
   $I40,0)</f>
        <v/>
      </c>
      <c r="P40" s="75">
        <f>IF(OR($O$7="Canteen",$O$7="Head Office"),0,IF($I40&lt;=0,0,IF(OR(OR(TRIM($J40)="Hebrews",TRIM($J40)="Romans",TRIM($J40)="Romans-2",TRIM($J40)="Globe",TRIM($J40)="Globe-12",TRIM($J40)="Neptune P1"),AND($I41&gt;0,OR(TRIM($J41)="Hebrews",TRIM($J41)="Romans",TRIM($J41)="Romans-2",TRIM($J41)="Globe",TRIM($J41)="Globe-12",TRIM($J41)="Neptune P1"))),1,0)))</f>
        <v/>
      </c>
      <c r="Q40" s="76" t="n"/>
      <c r="R40" s="75">
        <f>IF(OR($O$7="Canteen",$O$7="Head Office"),0,IF(
  AND(
    SUMIFS(I:I, C:C, C40) &gt;= 8,
    COUNTIFS(C$14:C40, C40)=1,
    OR(
      TEXT(D40,"hh:mm:ss")="07:00:00",
      TEXT(D40,"hh:mm:ss")="15:00:00",
      TEXT(D40,"hh:mm:ss")="23:00:00",
      TEXT(D41,"hh:mm:ss")="07:00:00",
      TEXT(D41,"hh:mm:ss")="15:00:00",
      TEXT(D41,"hh:mm:ss")="23:00:00"
    )
  ),
  1,
  0
))</f>
        <v/>
      </c>
      <c r="S40" s="75">
        <f>IF(OR($A40="Annual Leave",$A41="Annual Leave"),IF($A40="Annual Leave",8,0),0)</f>
        <v/>
      </c>
      <c r="T40" s="107" t="n"/>
      <c r="U40" s="144">
        <f>MAX(0,40-Y40)</f>
        <v/>
      </c>
      <c r="V40" s="351">
        <f>IF(OR($C40="",$D40=""),0,
 IF(OR($A40="Holiday",$A41="Holiday"),0,
 IF(AND(NOT(OR($A40="Annual Leave",$A41="Annual Leave")),$A40="Off day"),0,
  IF($I40+$I41&gt;=8,IF($I40&gt;=8,8,$I40),$I40)
  )))</f>
        <v/>
      </c>
      <c r="W40" s="351">
        <f>MAX(0,V40-U40)</f>
        <v/>
      </c>
      <c r="X40" s="351">
        <f>IF(C40="","",C40-WEEKDAY(C40,1)+1)</f>
        <v/>
      </c>
      <c r="Y40" s="351">
        <f>SUMPRODUCT(($X$14:$X39=X40)*(($V$14:$V39)+($O$14:$O39)))+IF(X40=X14,$L$11,0)</f>
        <v/>
      </c>
      <c r="Z40" s="351" t="n"/>
      <c r="AA40" s="351" t="n"/>
      <c r="AB40" s="351" t="n"/>
      <c r="AC40" s="351" t="n"/>
      <c r="AD40" s="351" t="n"/>
      <c r="AE40" s="351" t="n"/>
      <c r="AF40" s="351" t="n"/>
    </row>
    <row r="41" ht="24" customHeight="1" s="348" thickBot="1">
      <c r="A41" s="202" t="inlineStr">
        <is>
          <t>On Day</t>
        </is>
      </c>
      <c r="B41" s="310" t="n"/>
      <c r="C41" s="105">
        <f>C40</f>
        <v/>
      </c>
      <c r="D41" s="311" t="n"/>
      <c r="E41" s="312">
        <f>IF(D41="", "",
 IF(D41=TIME(0,0,0), 0,
 IF(AND(D41&gt;=TIME(0,0,1), D41&lt;=TIME(2,0,0)), TIME(7,0,0),
 IF(AND(D41&gt;=TIME(6,0,0), D41&lt;=TIME(8,0,0)), TIME(12,0,0),
 IF(AND(D41&gt;TIME(8,0,0), D41&lt;=TIME(13,59,0)), TIME(15,0,0),
 IF(AND(D41&gt;=TIME(14,0,0), D41&lt;=TIME(17,59,0)), TIME(21,0,0),
 IF(AND(D41&gt;=TIME(18,0,0), D41&lt;=TIME(21,59,0)), TIME(0,0,0),
 IF(AND(D41&gt;=TIME(22,0,0), D41&lt;=TIME(23,59,59)), TIME(7,0,0), ""))))))))</f>
        <v/>
      </c>
      <c r="F41" s="205" t="n"/>
      <c r="G41" s="312">
        <f>IF(AND(D41&gt;=TIME(6,0,0),D41&lt;=TIME(8,0,0)),E41,"")</f>
        <v/>
      </c>
      <c r="H41" s="311" t="n"/>
      <c r="I41" s="106">
        <f>ROUND(IF(OR(D41="",E41="",E41=0),0,IF(H41="",MOD(E41-D41,1)*24,MOD(H41-D41,1)*24)),2)</f>
        <v/>
      </c>
      <c r="J41" s="207" t="n"/>
      <c r="K41" s="308" t="n"/>
      <c r="L41" s="189" t="n"/>
      <c r="M41" s="309">
        <f>MAX(0,V41-W41)</f>
        <v/>
      </c>
      <c r="N41" s="313">
        <f>(IF(OR($C41="",$D41=""),0,
 IF(OR($A40="Holiday",$A41="Holiday"),
    IF(ISNUMBER(MATCH(TRIM($B41),{"Phagwah","Good Friday","Easter Monday","Labour Day","Christmas","Eid ul Azha","Romans-2","Globe-12","Neptune P1"},0)),0,$I41),
 IF(AND(NOT(OR($A40="Annual Leave",$A41="Annual Leave")),$A41="Off day"),$I41,
  MAX(0,$I41-$V41)
  ))))+W41</f>
        <v/>
      </c>
      <c r="O41" s="313">
        <f>IF(AND(OR($A40="Holiday",$A41="Holiday"),
        ISNUMBER(MATCH(TRIM($B41),{"Phagwah","Good Friday","Easter Monday","Labour Day","Christmas","Eid ul Azha","Romans-2","Globe-12","Neptune P1"},0))),
   $I41,0)</f>
        <v/>
      </c>
      <c r="P41" s="313">
        <f>IF(OR($O$7="Canteen",$O$7="Head Office"),0,IF($I41&lt;=0,0,IF(AND($I40&lt;=0,OR(TRIM($J41)="Hebrews",TRIM($J41)="Romans",TRIM($J41)="Romans-2",TRIM($J41)="Globe",TRIM($J41)="Globe-12",TRIM($J41)="Neptune P1")),1,0)))</f>
        <v/>
      </c>
      <c r="Q41" s="314" t="n"/>
      <c r="R41" s="313">
        <f>IF(OR($O$7="Canteen",$O$7="Head Office"),0,IF(
  AND(
    SUMIFS(I:I, C:C, C41) &gt;= 8,
    COUNTIFS(C$14:C41, C41)=1,
    OR(
      TEXT(D41,"hh:mm:ss")="07:00:00",
      TEXT(D41,"hh:mm:ss")="15:00:00",
      TEXT(D41,"hh:mm:ss")="23:00:00",
      TEXT(D42,"hh:mm:ss")="07:00:00",
      TEXT(D42,"hh:mm:ss")="15:00:00",
      TEXT(D42,"hh:mm:ss")="23:00:00"
    )
  ),
  1,
  0
))</f>
        <v/>
      </c>
      <c r="S41" s="313">
        <f>IF(OR($A40="Annual Leave",$A41="Annual Leave"),IF(AND($A40&lt;&gt;"Annual Leave",$A41="Annual Leave"),8,0),0)</f>
        <v/>
      </c>
      <c r="T41" s="315" t="n"/>
      <c r="U41" s="144">
        <f>MAX(0,40-Y41)</f>
        <v/>
      </c>
      <c r="V41" s="351">
        <f>IF(OR($C41="",$D41=""),0,
 IF(OR($A40="Holiday",$A41="Holiday"),0,
 IF(AND(NOT(OR($A40="Annual Leave",$A41="Annual Leave")),$A41="Off day"),0,
  IF($I40+$I41&gt;=8,IF($I40&gt;=8,0,8-$I40),$I41)
  )))</f>
        <v/>
      </c>
      <c r="W41" s="351">
        <f>MAX(0,V41-U41)</f>
        <v/>
      </c>
      <c r="X41" s="351">
        <f>IF(C41="","",C41-WEEKDAY(C41,1)+1)</f>
        <v/>
      </c>
      <c r="Y41" s="351">
        <f>SUMPRODUCT(($X$14:$X40=X41)*(($V$14:$V40)+($O$14:$O40)))+IF(X41=X14,$L$11,0)</f>
        <v/>
      </c>
      <c r="Z41" s="351" t="n"/>
      <c r="AA41" s="351" t="n"/>
      <c r="AB41" s="351" t="n"/>
      <c r="AC41" s="351" t="n"/>
      <c r="AD41" s="351" t="n"/>
      <c r="AE41" s="351" t="n"/>
      <c r="AF41" s="351" t="n"/>
    </row>
    <row r="42" ht="24" customHeight="1" s="348" thickBot="1">
      <c r="A42" s="208" t="inlineStr">
        <is>
          <t>On Day</t>
        </is>
      </c>
      <c r="B42" s="209" t="n"/>
      <c r="C42" s="108">
        <f>C40+1</f>
        <v/>
      </c>
      <c r="D42" s="77" t="n">
        <v>0.2916666666666667</v>
      </c>
      <c r="E42" s="210">
        <f>IF(D42="", "",
 IF(D42=TIME(0,0,0), 0,
 IF(AND(D42&gt;=TIME(0,0,1), D42&lt;=TIME(2,0,0)), TIME(7,0,0),
 IF(AND(D42&gt;=TIME(6,0,0), D42&lt;=TIME(8,0,0)), TIME(12,0,0),
 IF(AND(D42&gt;TIME(8,0,0), D42&lt;=TIME(13,59,0)), TIME(15,0,0),
 IF(AND(D42&gt;=TIME(14,0,0), D42&lt;=TIME(17,59,0)), TIME(21,0,0),
 IF(AND(D42&gt;=TIME(18,0,0), D42&lt;=TIME(21,59,0)), TIME(0,0,0),
 IF(AND(D42&gt;=TIME(22,0,0), D42&lt;=TIME(23,59,59)), TIME(7,0,0), ""))))))))</f>
        <v/>
      </c>
      <c r="F42" s="211" t="n"/>
      <c r="G42" s="210">
        <f>IF(AND(D42&gt;=TIME(6,0,0),D42&lt;=TIME(8,0,0)),E42,"")</f>
        <v/>
      </c>
      <c r="H42" s="77" t="n">
        <v>0.6666666666666666</v>
      </c>
      <c r="I42" s="16">
        <f>ROUND(IF(OR(D42="",E42="",E42=0),0,IF(H42="",MOD(E42-D42,1)*24,MOD(H42-D42,1)*24)),2)</f>
        <v/>
      </c>
      <c r="J42" s="212" t="inlineStr">
        <is>
          <t>Globe</t>
        </is>
      </c>
      <c r="K42" s="316" t="n"/>
      <c r="L42" s="181" t="n"/>
      <c r="M42" s="317">
        <f>MAX(0,V42-W42)</f>
        <v/>
      </c>
      <c r="N42" s="17">
        <f>(IF(OR($C42="",$D42=""),0,
 IF(OR($A42="Holiday",$A43="Holiday"),
    IF(ISNUMBER(MATCH(TRIM($B42),{"Phagwah","Good Friday","Easter Monday","Labour Day","Christmas","Eid ul Azha","Romans-2","Globe-12","Neptune P1"},0)),0,$I42),
 IF(AND(NOT(OR($A42="Annual Leave",$A43="Annual Leave")),$A42="Off day"),$I42,
  MAX(0,$I42-$V42)
  ))))+W42</f>
        <v/>
      </c>
      <c r="O42" s="213">
        <f>IF(AND(OR($A42="Holiday",$A43="Holiday"),
        ISNUMBER(MATCH(TRIM($B42),{"Phagwah","Good Friday","Easter Monday","Labour Day","Christmas","Eid ul Azha","Romans-2","Globe-12","Neptune P1"},0))),
   $I42,0)</f>
        <v/>
      </c>
      <c r="P42" s="17">
        <f>IF(OR($O$7="Canteen",$O$7="Head Office"),0,IF($I42&lt;=0,0,IF(OR(OR(TRIM($J42)="Hebrews",TRIM($J42)="Romans",TRIM($J42)="Romans-2",TRIM($J42)="Globe",TRIM($J42)="Globe-12",TRIM($J42)="Neptune P1"),AND($I43&gt;0,OR(TRIM($J43)="Hebrews",TRIM($J43)="Romans",TRIM($J43)="Romans-2",TRIM($J43)="Globe",TRIM($J43)="Globe-12",TRIM($J43)="Neptune P1"))),1,0)))</f>
        <v/>
      </c>
      <c r="Q42" s="78" t="n"/>
      <c r="R42" s="213">
        <f>IF(OR($O$7="Canteen",$O$7="Head Office"),0,IF(
  AND(
    SUMIFS(I:I, C:C, C42) &gt;= 8,
    COUNTIFS(C$14:C42, C42)=1,
    OR(
      TEXT(D42,"hh:mm:ss")="07:00:00",
      TEXT(D42,"hh:mm:ss")="15:00:00",
      TEXT(D42,"hh:mm:ss")="23:00:00",
      TEXT(D43,"hh:mm:ss")="07:00:00",
      TEXT(D43,"hh:mm:ss")="15:00:00",
      TEXT(D43,"hh:mm:ss")="23:00:00"
    )
  ),
  1,
  0
))</f>
        <v/>
      </c>
      <c r="S42" s="213">
        <f>IF(OR($A42="Annual Leave",$A43="Annual Leave"),IF($A42="Annual Leave",8,0),0)</f>
        <v/>
      </c>
      <c r="T42" s="79" t="n"/>
      <c r="U42" s="144">
        <f>MAX(0,40-Y42)</f>
        <v/>
      </c>
      <c r="V42" s="351">
        <f>IF(OR($C42="",$D42=""),0,
 IF(OR($A42="Holiday",$A43="Holiday"),0,
 IF(AND(NOT(OR($A42="Annual Leave",$A43="Annual Leave")),$A42="Off day"),0,
  IF($I42+$I43&gt;=8,IF($I42&gt;=8,8,$I42),$I42)
  )))</f>
        <v/>
      </c>
      <c r="W42" s="351">
        <f>MAX(0,V42-U42)</f>
        <v/>
      </c>
      <c r="X42" s="351">
        <f>IF(C42="","",C42-WEEKDAY(C42,1)+1)</f>
        <v/>
      </c>
      <c r="Y42" s="351">
        <f>SUMPRODUCT(($X$14:$X41=X42)*(($V$14:$V41)+($O$14:$O41)))+IF(X42=X14,$L$11,0)</f>
        <v/>
      </c>
      <c r="Z42" s="351" t="n"/>
      <c r="AA42" s="351" t="n"/>
      <c r="AB42" s="351" t="n"/>
      <c r="AC42" s="351" t="n"/>
      <c r="AD42" s="351" t="n"/>
      <c r="AE42" s="351" t="n"/>
      <c r="AF42" s="351" t="n"/>
    </row>
    <row r="43" ht="24" customHeight="1" s="348" thickBot="1">
      <c r="A43" s="208" t="inlineStr">
        <is>
          <t>On Day</t>
        </is>
      </c>
      <c r="B43" s="214" t="n"/>
      <c r="C43" s="109">
        <f>C42</f>
        <v/>
      </c>
      <c r="D43" s="18" t="n"/>
      <c r="E43" s="215">
        <f>IF(D43="", "",
 IF(D43=TIME(0,0,0), 0,
 IF(AND(D43&gt;=TIME(0,0,1), D43&lt;=TIME(2,0,0)), TIME(7,0,0),
 IF(AND(D43&gt;=TIME(6,0,0), D43&lt;=TIME(8,0,0)), TIME(12,0,0),
 IF(AND(D43&gt;TIME(8,0,0), D43&lt;=TIME(13,59,0)), TIME(15,0,0),
 IF(AND(D43&gt;=TIME(14,0,0), D43&lt;=TIME(17,59,0)), TIME(21,0,0),
 IF(AND(D43&gt;=TIME(18,0,0), D43&lt;=TIME(21,59,0)), TIME(0,0,0),
 IF(AND(D43&gt;=TIME(22,0,0), D43&lt;=TIME(23,59,59)), TIME(7,0,0), ""))))))))</f>
        <v/>
      </c>
      <c r="F43" s="216" t="n"/>
      <c r="G43" s="215">
        <f>IF(AND(D43&gt;=TIME(6,0,0),D43&lt;=TIME(8,0,0)),E43,"")</f>
        <v/>
      </c>
      <c r="H43" s="18" t="n"/>
      <c r="I43" s="19">
        <f>ROUND(IF(OR(D43="",E43="",E43=0),0,IF(H43="",MOD(E43-D43,1)*24,MOD(H43-D43,1)*24)),2)</f>
        <v/>
      </c>
      <c r="J43" s="212" t="n"/>
      <c r="K43" s="316" t="n"/>
      <c r="L43" s="183" t="n"/>
      <c r="M43" s="317">
        <f>MAX(0,V43-W43)</f>
        <v/>
      </c>
      <c r="N43" s="20">
        <f>(IF(OR($C43="",$D43=""),0,
 IF(OR($A42="Holiday",$A43="Holiday"),
    IF(ISNUMBER(MATCH(TRIM($B43),{"Phagwah","Good Friday","Easter Monday","Labour Day","Christmas","Eid ul Azha","Romans-2","Globe-12","Neptune P1"},0)),0,$I43),
 IF(AND(NOT(OR($A42="Annual Leave",$A43="Annual Leave")),$A43="Off day"),$I43,
  MAX(0,$I43-$V43)
  ))))+W43</f>
        <v/>
      </c>
      <c r="O43" s="20">
        <f>IF(AND(OR($A42="Holiday",$A43="Holiday"),
        ISNUMBER(MATCH(TRIM($B43),{"Phagwah","Good Friday","Easter Monday","Labour Day","Christmas","Eid ul Azha","Romans-2","Globe-12","Neptune P1"},0))),
   $I43,0)</f>
        <v/>
      </c>
      <c r="P43" s="20">
        <f>IF(OR($O$7="Canteen",$O$7="Head Office"),0,IF($I43&lt;=0,0,IF(AND($I42&lt;=0,OR(TRIM($J43)="Hebrews",TRIM($J43)="Romans",TRIM($J43)="Romans-2",TRIM($J43)="Globe",TRIM($J43)="Globe-12",TRIM($J43)="Neptune P1")),1,0)))</f>
        <v/>
      </c>
      <c r="Q43" s="21" t="n"/>
      <c r="R43" s="20">
        <f>IF(OR($O$7="Canteen",$O$7="Head Office"),0,IF(
  AND(
    SUMIFS(I:I, C:C, C43) &gt;= 8,
    COUNTIFS(C$14:C43, C43)=1,
    OR(
      TEXT(D43,"hh:mm:ss")="07:00:00",
      TEXT(D43,"hh:mm:ss")="15:00:00",
      TEXT(D43,"hh:mm:ss")="23:00:00",
      TEXT(D49,"hh:mm:ss")="07:00:00",
      TEXT(D49,"hh:mm:ss")="15:00:00",
      TEXT(D49,"hh:mm:ss")="23:00:00"
    )
  ),
  1,
  0
))</f>
        <v/>
      </c>
      <c r="S43" s="20">
        <f>IF(OR($A42="Annual Leave",$A43="Annual Leave"),IF(AND($A42&lt;&gt;"Annual Leave",$A43="Annual Leave"),8,0),0)</f>
        <v/>
      </c>
      <c r="T43" s="22" t="n"/>
      <c r="U43" s="144">
        <f>MAX(0,40-Y43)</f>
        <v/>
      </c>
      <c r="V43" s="351">
        <f>IF(OR($C43="",$D43=""),0,
 IF(OR($A42="Holiday",$A43="Holiday"),0,
 IF(AND(NOT(OR($A42="Annual Leave",$A43="Annual Leave")),$A43="Off day"),0,
  IF($I42+$I43&gt;=8,IF($I42&gt;=8,0,8-$I42),$I43)
  )))</f>
        <v/>
      </c>
      <c r="W43" s="351">
        <f>MAX(0,V43-U43)</f>
        <v/>
      </c>
      <c r="X43" s="351">
        <f>IF(C43="","",C43-WEEKDAY(C43,1)+1)</f>
        <v/>
      </c>
      <c r="Y43" s="351">
        <f>SUMPRODUCT(($X$14:$X42=X43)*(($V$14:$V42)+($O$14:$O42)))+IF(X43=X14,$L$11,0)</f>
        <v/>
      </c>
      <c r="Z43" s="351" t="n"/>
      <c r="AA43" s="351" t="n"/>
      <c r="AB43" s="351" t="n"/>
      <c r="AC43" s="351" t="n"/>
      <c r="AD43" s="351" t="n"/>
      <c r="AE43" s="351" t="n"/>
      <c r="AF43" s="351" t="n"/>
    </row>
    <row r="44" ht="24" customHeight="1" s="348" thickBot="1">
      <c r="A44" s="176" t="n"/>
      <c r="B44" s="176" t="n"/>
      <c r="C44" s="217" t="n"/>
      <c r="D44" s="110" t="n"/>
      <c r="E44" s="110" t="n"/>
      <c r="F44" s="218" t="n"/>
      <c r="G44" s="110" t="n"/>
      <c r="H44" s="110" t="n"/>
      <c r="I44" s="219" t="n"/>
      <c r="J44" s="219" t="n"/>
      <c r="K44" s="219" t="n"/>
      <c r="L44" s="219" t="n"/>
      <c r="M44" s="111">
        <f>MAX(0,V44-W44)</f>
        <v/>
      </c>
      <c r="N44" s="112">
        <f>(IF(OR($C44="",$D44=""),0,
 IF(OR($A44="Holiday",$A45="Holiday"),
    IF(ISNUMBER(MATCH(TRIM($B44),{"Phagwah","Good Friday","Easter Monday","Labour Day","Christmas","Eid ul Azha","Romans-2","Globe-12","Neptune P1"},0)),0,$I44),
 IF(AND(NOT(OR($A44="Annual Leave",$A45="Annual Leave")),$A44="Off day"),$I44,
  MAX(0,$I44-$V44)
  ))))+W44</f>
        <v/>
      </c>
      <c r="O44" s="112">
        <f>IF(AND(OR($A44="Holiday",$A45="Holiday"),
        ISNUMBER(MATCH(TRIM($B44),{"Phagwah","Good Friday","Easter Monday","Labour Day","Christmas","Eid ul Azha","Romans-2","Globe-12","Neptune P1"},0))),
   $I44,0)</f>
        <v/>
      </c>
      <c r="P44" s="112">
        <f>IF(OR($O$7="Canteen",$O$7="Head Office"),0,IF($I44&lt;=0,0,IF(OR(OR(TRIM($J44)="Hebrews",TRIM($J44)="Romans",TRIM($J44)="Romans-2",TRIM($J44)="Globe",TRIM($J44)="Globe-12",TRIM($J44)="Neptune P1"),AND($I45&gt;0,OR(TRIM($J45)="Hebrews",TRIM($J45)="Romans",TRIM($J45)="Romans-2",TRIM($J45)="Globe",TRIM($J45)="Globe-12",TRIM($J45)="Neptune P1"))),1,0)))</f>
        <v/>
      </c>
      <c r="Q44" s="113" t="n"/>
      <c r="R44" s="113" t="n"/>
      <c r="S44" s="112">
        <f>IF(OR($A44="Annual Leave",$A45="Annual Leave"),IF($A44="Annual Leave",8,0),0)</f>
        <v/>
      </c>
      <c r="T44" s="114" t="n"/>
      <c r="U44" s="144">
        <f>MAX(0,40-Y44)</f>
        <v/>
      </c>
      <c r="V44" s="351">
        <f>IF(OR($C44="",$D44=""),0,
 IF(OR($A44="Holiday",$A45="Holiday"),0,
 IF(AND(NOT(OR($A44="Annual Leave",$A45="Annual Leave")),$A44="Off day"),0,
  IF($I44+$I45&gt;=8,IF($I44&gt;=8,8,$I44),$I44)
  )))</f>
        <v/>
      </c>
      <c r="W44" s="351">
        <f>MAX(0,V44-U44)</f>
        <v/>
      </c>
      <c r="X44" s="351">
        <f>IF(C44="","",C44-WEEKDAY(C44,1)+1)</f>
        <v/>
      </c>
      <c r="Y44" s="351">
        <f>SUMPRODUCT(($X$14:$X43=X44)*(($V$14:$V43)+($O$14:$O43)))+IF(X44=X14,$L$11,0)</f>
        <v/>
      </c>
      <c r="Z44" s="351" t="n"/>
      <c r="AA44" s="351" t="n"/>
      <c r="AB44" s="351" t="n"/>
      <c r="AC44" s="351" t="n"/>
      <c r="AD44" s="351" t="n"/>
      <c r="AE44" s="351" t="n"/>
      <c r="AF44" s="351" t="n"/>
    </row>
    <row r="45" ht="24" customHeight="1" s="348" thickBot="1">
      <c r="A45" s="154" t="inlineStr">
        <is>
          <t>On Day</t>
        </is>
      </c>
      <c r="B45" s="318" t="n"/>
      <c r="C45" s="115">
        <f>C42+1</f>
        <v/>
      </c>
      <c r="D45" s="319" t="n"/>
      <c r="E45" s="320">
        <f>IF(D45="", "",
 IF(D45=TIME(0,0,0), 0,
 IF(AND(D45&gt;=TIME(0,0,1), D45&lt;=TIME(2,0,0)), TIME(7,0,0),
 IF(AND(D45&gt;=TIME(6,0,0), D45&lt;=TIME(8,0,0)), TIME(12,0,0),
 IF(AND(D45&gt;TIME(8,0,0), D45&lt;=TIME(13,59,0)), TIME(15,0,0),
 IF(AND(D45&gt;=TIME(14,0,0), D45&lt;=TIME(17,59,0)), TIME(21,0,0),
 IF(AND(D45&gt;=TIME(18,0,0), D45&lt;=TIME(21,59,0)), TIME(0,0,0),
 IF(AND(D45&gt;=TIME(22,0,0), D45&lt;=TIME(23,59,59)), TIME(7,0,0), ""))))))))</f>
        <v/>
      </c>
      <c r="F45" s="321" t="n"/>
      <c r="G45" s="320">
        <f>IF(AND(D45&gt;=TIME(6,0,0),D45&lt;=TIME(8,0,0)),E45,"")</f>
        <v/>
      </c>
      <c r="H45" s="319" t="n"/>
      <c r="I45" s="30">
        <f>ROUND(IF(OR(D45="",E45="",E45=0),0,IF(H45="",MOD(E45-D45,1)*24,MOD(H45-D45,1)*24)),2)</f>
        <v/>
      </c>
      <c r="J45" s="220" t="n"/>
      <c r="K45" s="274" t="n"/>
      <c r="L45" s="181" t="n"/>
      <c r="M45" s="275">
        <f>MAX(0,V45-W45)</f>
        <v/>
      </c>
      <c r="N45" s="322">
        <f>(IF(OR($C45="",$D45=""),0,
 IF(OR($A44="Holiday",$A45="Holiday"),
    IF(ISNUMBER(MATCH(TRIM($B45),{"Phagwah","Good Friday","Easter Monday","Labour Day","Christmas","Eid ul Azha","Romans-2","Globe-12","Neptune P1"},0)),0,$I45),
 IF(AND(NOT(OR($A44="Annual Leave",$A45="Annual Leave")),$A45="Off day"),$I45,
  MAX(0,$I45-$V45)
  ))))+W45</f>
        <v/>
      </c>
      <c r="O45" s="322">
        <f>IF(AND(OR($A44="Holiday",$A45="Holiday"),
        ISNUMBER(MATCH(TRIM($B45),{"Phagwah","Good Friday","Easter Monday","Labour Day","Christmas","Eid ul Azha","Romans-2","Globe-12","Neptune P1"},0))),
   $I45,0)</f>
        <v/>
      </c>
      <c r="P45" s="322">
        <f>IF(OR($O$7="Canteen",$O$7="Head Office"),0,IF($I45&lt;=0,0,IF(AND($I44&lt;=0,OR(TRIM($J45)="Hebrews",TRIM($J45)="Romans",TRIM($J45)="Romans-2",TRIM($J45)="Globe",TRIM($J45)="Globe-12",TRIM($J45)="Neptune P1")),1,0)))</f>
        <v/>
      </c>
      <c r="Q45" s="323" t="n"/>
      <c r="R45" s="322">
        <f>IF(OR($O$7="Canteen",$O$7="Head Office"),0,IF(
  AND(
    SUMIFS(I:I, C:C, C45) &gt;= 8,
    COUNTIFS(C$14:C45, C45)=1,
    OR(
      TEXT(D45,"hh:mm:ss")="07:00:00",
      TEXT(D45,"hh:mm:ss")="15:00:00",
      TEXT(D45,"hh:mm:ss")="23:00:00",
      TEXT(D46,"hh:mm:ss")="07:00:00",
      TEXT(D46,"hh:mm:ss")="15:00:00",
      TEXT(D46,"hh:mm:ss")="23:00:00"
    )
  ),
  1,
  0
))</f>
        <v/>
      </c>
      <c r="S45" s="322">
        <f>IF(OR($A44="Annual Leave",$A45="Annual Leave"),IF(AND($A44&lt;&gt;"Annual Leave",$A45="Annual Leave"),8,0),0)</f>
        <v/>
      </c>
      <c r="T45" s="116" t="n"/>
      <c r="U45" s="144">
        <f>MAX(0,40-Y45)</f>
        <v/>
      </c>
      <c r="V45" s="351">
        <f>IF(OR($C45="",$D45=""),0,
 IF(OR($A44="Holiday",$A45="Holiday"),0,
 IF(AND(NOT(OR($A44="Annual Leave",$A45="Annual Leave")),$A45="Off day"),0,
  IF($I44+$I45&gt;=8,IF($I44&gt;=8,0,8-$I44),$I45)
  )))</f>
        <v/>
      </c>
      <c r="W45" s="351">
        <f>MAX(0,V45-U45)</f>
        <v/>
      </c>
      <c r="X45" s="351">
        <f>IF(C45="","",C45-WEEKDAY(C45,1)+1)</f>
        <v/>
      </c>
      <c r="Y45" s="351">
        <f>SUMPRODUCT(($X$14:$X44=X45)*(($V$14:$V44)+($O$14:$O44)))+IF(X45=X14,$L$11,0)</f>
        <v/>
      </c>
      <c r="Z45" s="351" t="n"/>
      <c r="AA45" s="351" t="n"/>
      <c r="AB45" s="351" t="n"/>
      <c r="AC45" s="351" t="n"/>
      <c r="AD45" s="351" t="n"/>
      <c r="AE45" s="351" t="n"/>
      <c r="AF45" s="351" t="n"/>
    </row>
    <row r="46" ht="24" customHeight="1" s="348" thickBot="1">
      <c r="A46" s="154" t="inlineStr">
        <is>
          <t>On Day</t>
        </is>
      </c>
      <c r="B46" s="305" t="n"/>
      <c r="C46" s="90">
        <f>C45</f>
        <v/>
      </c>
      <c r="D46" s="80" t="n"/>
      <c r="E46" s="221">
        <f>IF(D46="", "",
 IF(D46=TIME(0,0,0), 0,
 IF(AND(D46&gt;=TIME(0,0,1), D46&lt;=TIME(2,0,0)), TIME(7,0,0),
 IF(AND(D46&gt;=TIME(6,0,0), D46&lt;=TIME(8,0,0)), TIME(12,0,0),
 IF(AND(D46&gt;TIME(8,0,0), D46&lt;=TIME(13,59,0)), TIME(15,0,0),
 IF(AND(D46&gt;=TIME(14,0,0), D46&lt;=TIME(17,59,0)), TIME(21,0,0),
 IF(AND(D46&gt;=TIME(18,0,0), D46&lt;=TIME(21,59,0)), TIME(0,0,0),
 IF(AND(D46&gt;=TIME(22,0,0), D46&lt;=TIME(23,59,59)), TIME(7,0,0), ""))))))))</f>
        <v/>
      </c>
      <c r="F46" s="156" t="n"/>
      <c r="G46" s="221">
        <f>IF(AND(D46&gt;=TIME(6,0,0),D46&lt;=TIME(8,0,0)),E46,"")</f>
        <v/>
      </c>
      <c r="H46" s="80" t="n"/>
      <c r="I46" s="30">
        <f>ROUND(IF(OR(D46="",E46="",E46=0),0,IF(H46="",MOD(E46-D46,1)*24,MOD(H46-D46,1)*24)),2)</f>
        <v/>
      </c>
      <c r="J46" s="158" t="n"/>
      <c r="K46" s="274" t="n"/>
      <c r="L46" s="189" t="n"/>
      <c r="M46" s="275">
        <f>MAX(0,V46-W46)</f>
        <v/>
      </c>
      <c r="N46" s="81">
        <f>(IF(OR($C46="",$D46=""),0,
 IF(OR($A46="Holiday",$A47="Holiday"),
    IF(ISNUMBER(MATCH(TRIM($B46),{"Phagwah","Good Friday","Easter Monday","Labour Day","Christmas","Eid ul Azha","Romans-2","Globe-12","Neptune P1"},0)),0,$I46),
 IF(AND(NOT(OR($A46="Annual Leave",$A47="Annual Leave")),$A46="Off day"),$I46,
  MAX(0,$I46-$V46)
  ))))+W46</f>
        <v/>
      </c>
      <c r="O46" s="81">
        <f>IF(AND(OR($A46="Holiday",$A47="Holiday"),
        ISNUMBER(MATCH(TRIM($B46),{"Phagwah","Good Friday","Easter Monday","Labour Day","Christmas","Eid ul Azha","Romans-2","Globe-12","Neptune P1"},0))),
   $I46,0)</f>
        <v/>
      </c>
      <c r="P46" s="81">
        <f>IF(OR($O$7="Canteen",$O$7="Head Office"),0,IF($I46&lt;=0,0,IF(OR(OR(TRIM($J46)="Hebrews",TRIM($J46)="Romans",TRIM($J46)="Romans-2",TRIM($J46)="Globe",TRIM($J46)="Globe-12",TRIM($J46)="Neptune P1"),AND($I47&gt;0,OR(TRIM($J47)="Hebrews",TRIM($J47)="Romans",TRIM($J47)="Romans-2",TRIM($J47)="Globe",TRIM($J47)="Globe-12",TRIM($J47)="Neptune P1"))),1,0)))</f>
        <v/>
      </c>
      <c r="Q46" s="82" t="n"/>
      <c r="R46" s="81">
        <f>IF(OR($O$7="Canteen",$O$7="Head Office"),0,IF(
  AND(
    SUMIFS(I:I, C:C, C46) &gt;= 8,
    COUNTIFS(C$14:C46, C46)=1,
    OR(
      TEXT(D46,"hh:mm:ss")="07:00:00",
      TEXT(D46,"hh:mm:ss")="15:00:00",
      TEXT(D46,"hh:mm:ss")="23:00:00",
      TEXT(D51,"hh:mm:ss")="07:00:00",
      TEXT(D51,"hh:mm:ss")="15:00:00",
      TEXT(D51,"hh:mm:ss")="23:00:00"
    )
  ),
  1,
  0
))</f>
        <v/>
      </c>
      <c r="S46" s="81">
        <f>IF(OR($A46="Annual Leave",$A47="Annual Leave"),IF($A46="Annual Leave",8,0),0)</f>
        <v/>
      </c>
      <c r="T46" s="117" t="n"/>
      <c r="U46" s="144">
        <f>MAX(0,40-Y46)</f>
        <v/>
      </c>
      <c r="V46" s="351">
        <f>IF(OR($C46="",$D46=""),0,
 IF(OR($A46="Holiday",$A47="Holiday"),0,
 IF(AND(NOT(OR($A46="Annual Leave",$A47="Annual Leave")),$A46="Off day"),0,
  IF($I46+$I47&gt;=8,IF($I46&gt;=8,8,$I46),$I46)
  )))</f>
        <v/>
      </c>
      <c r="W46" s="351">
        <f>MAX(0,V46-U46)</f>
        <v/>
      </c>
      <c r="X46" s="351">
        <f>IF(C46="","",C46-WEEKDAY(C46,1)+1)</f>
        <v/>
      </c>
      <c r="Y46" s="351">
        <f>SUMPRODUCT(($X$14:$X45=X46)*(($V$14:$V45)+($O$14:$O45)))+IF(X46=X14,$L$11,0)</f>
        <v/>
      </c>
      <c r="Z46" s="351" t="n"/>
      <c r="AA46" s="351" t="n"/>
      <c r="AB46" s="351" t="n"/>
      <c r="AC46" s="351" t="n"/>
      <c r="AD46" s="351" t="n"/>
      <c r="AE46" s="351" t="n"/>
      <c r="AF46" s="351" t="n"/>
    </row>
    <row r="47" ht="24" customHeight="1" s="348" thickBot="1">
      <c r="A47" s="184" t="inlineStr">
        <is>
          <t>On Day</t>
        </is>
      </c>
      <c r="B47" s="222" t="n"/>
      <c r="C47" s="118">
        <f>C45+1</f>
        <v/>
      </c>
      <c r="D47" s="83" t="n"/>
      <c r="E47" s="223">
        <f>IF(D47="", "",
 IF(D47=TIME(0,0,0), 0,
 IF(AND(D47&gt;=TIME(0,0,1), D47&lt;=TIME(2,0,0)), TIME(7,0,0),
 IF(AND(D47&gt;=TIME(6,0,0), D47&lt;=TIME(8,0,0)), TIME(12,0,0),
 IF(AND(D47&gt;TIME(8,0,0), D47&lt;=TIME(13,59,0)), TIME(15,0,0),
 IF(AND(D47&gt;=TIME(14,0,0), D47&lt;=TIME(17,59,0)), TIME(21,0,0),
 IF(AND(D47&gt;=TIME(18,0,0), D47&lt;=TIME(21,59,0)), TIME(0,0,0),
 IF(AND(D47&gt;=TIME(22,0,0), D47&lt;=TIME(23,59,59)), TIME(7,0,0), ""))))))))</f>
        <v/>
      </c>
      <c r="F47" s="224" t="n"/>
      <c r="G47" s="223">
        <f>IF(AND(D47&gt;=TIME(6,0,0),D47&lt;=TIME(8,0,0)),E47,"")</f>
        <v/>
      </c>
      <c r="H47" s="83" t="n"/>
      <c r="I47" s="23">
        <f>ROUND(IF(OR(D47="",E47="",E47=0),0,IF(H47="",MOD(E47-D47,1)*24,MOD(H47-D47,1)*24)),2)</f>
        <v/>
      </c>
      <c r="J47" s="225" t="n"/>
      <c r="K47" s="297" t="n"/>
      <c r="L47" s="181" t="n"/>
      <c r="M47" s="298">
        <f>MAX(0,V47-W47)</f>
        <v/>
      </c>
      <c r="N47" s="84">
        <f>(IF(OR($C47="",$D47=""),0,
 IF(OR($A46="Holiday",$A47="Holiday"),
    IF(ISNUMBER(MATCH(TRIM($B47),{"Phagwah","Good Friday","Easter Monday","Labour Day","Christmas","Eid ul Azha","Romans-2","Globe-12","Neptune P1"},0)),0,$I47),
 IF(AND(NOT(OR($A46="Annual Leave",$A47="Annual Leave")),$A47="Off day"),$I47,
  MAX(0,$I47-$V47)
  ))))+W47</f>
        <v/>
      </c>
      <c r="O47" s="84">
        <f>IF(AND(OR($A46="Holiday",$A47="Holiday"),
        ISNUMBER(MATCH(TRIM($B47),{"Phagwah","Good Friday","Easter Monday","Labour Day","Christmas","Eid ul Azha","Romans-2","Globe-12","Neptune P1"},0))),
   $I47,0)</f>
        <v/>
      </c>
      <c r="P47" s="84">
        <f>IF(OR($O$7="Canteen",$O$7="Head Office"),0,IF($I47&lt;=0,0,IF(AND($I46&lt;=0,OR(TRIM($J47)="Hebrews",TRIM($J47)="Romans",TRIM($J47)="Romans-2",TRIM($J47)="Globe",TRIM($J47)="Globe-12",TRIM($J47)="Neptune P1")),1,0)))</f>
        <v/>
      </c>
      <c r="Q47" s="85" t="n"/>
      <c r="R47" s="84">
        <f>IF(OR($O$7="Canteen",$O$7="Head Office"),0,IF(
  AND(
    SUMIFS(I:I, C:C, C47) &gt;= 8,
    COUNTIFS(C$14:C47, C47)=1,
    OR(
      TEXT(D47,"hh:mm:ss")="07:00:00",
      TEXT(D47,"hh:mm:ss")="15:00:00",
      TEXT(D47,"hh:mm:ss")="23:00:00",
      TEXT(D48,"hh:mm:ss")="07:00:00",
      TEXT(D48,"hh:mm:ss")="15:00:00",
      TEXT(D48,"hh:mm:ss")="23:00:00"
    )
  ),
  1,
  0
))</f>
        <v/>
      </c>
      <c r="S47" s="84">
        <f>IF(OR($A46="Annual Leave",$A47="Annual Leave"),IF(AND($A46&lt;&gt;"Annual Leave",$A47="Annual Leave"),8,0),0)</f>
        <v/>
      </c>
      <c r="T47" s="86" t="n"/>
      <c r="U47" s="144">
        <f>MAX(0,40-Y47)</f>
        <v/>
      </c>
      <c r="V47" s="351">
        <f>IF(OR($C47="",$D47=""),0,
 IF(OR($A46="Holiday",$A47="Holiday"),0,
 IF(AND(NOT(OR($A46="Annual Leave",$A47="Annual Leave")),$A47="Off day"),0,
  IF($I46+$I47&gt;=8,IF($I46&gt;=8,0,8-$I46),$I47)
  )))</f>
        <v/>
      </c>
      <c r="W47" s="351">
        <f>MAX(0,V47-U47)</f>
        <v/>
      </c>
      <c r="X47" s="351">
        <f>IF(C47="","",C47-WEEKDAY(C47,1)+1)</f>
        <v/>
      </c>
      <c r="Y47" s="351">
        <f>SUMPRODUCT(($X$14:$X46=X47)*(($V$14:$V46)+($O$14:$O46)))+IF(X47=X14,$L$11,0)</f>
        <v/>
      </c>
      <c r="Z47" s="351" t="n"/>
      <c r="AA47" s="351" t="n"/>
      <c r="AB47" s="351" t="n"/>
      <c r="AC47" s="351" t="n"/>
      <c r="AD47" s="351" t="n"/>
      <c r="AE47" s="351" t="n"/>
      <c r="AF47" s="351" t="n"/>
    </row>
    <row r="48" ht="24" customHeight="1" s="348" thickBot="1">
      <c r="A48" s="226" t="inlineStr">
        <is>
          <t>On Day</t>
        </is>
      </c>
      <c r="B48" s="299" t="n"/>
      <c r="C48" s="119">
        <f>C47</f>
        <v/>
      </c>
      <c r="D48" s="24" t="n"/>
      <c r="E48" s="227">
        <f>IF(D48="", "",
 IF(D48=TIME(0,0,0), 0,
 IF(AND(D48&gt;=TIME(0,0,1), D48&lt;=TIME(2,0,0)), TIME(7,0,0),
 IF(AND(D48&gt;=TIME(6,0,0), D48&lt;=TIME(8,0,0)), TIME(12,0,0),
 IF(AND(D48&gt;TIME(8,0,0), D48&lt;=TIME(13,59,0)), TIME(15,0,0),
 IF(AND(D48&gt;=TIME(14,0,0), D48&lt;=TIME(17,59,0)), TIME(21,0,0),
 IF(AND(D48&gt;=TIME(18,0,0), D48&lt;=TIME(21,59,0)), TIME(0,0,0),
 IF(AND(D48&gt;=TIME(22,0,0), D48&lt;=TIME(23,59,59)), TIME(7,0,0), ""))))))))</f>
        <v/>
      </c>
      <c r="F48" s="228" t="n"/>
      <c r="G48" s="227">
        <f>IF(AND(D48&gt;=TIME(6,0,0),D48&lt;=TIME(8,0,0)),E48,"")</f>
        <v/>
      </c>
      <c r="H48" s="300" t="n"/>
      <c r="I48" s="87">
        <f>ROUND(IF(OR(D48="",E48="",E48=0),0,IF(H48="",MOD(E48-D48,1)*24,MOD(H48-D48,1)*24)),2)</f>
        <v/>
      </c>
      <c r="J48" s="190" t="n"/>
      <c r="K48" s="297" t="n"/>
      <c r="L48" s="183" t="n"/>
      <c r="M48" s="324">
        <f>MAX(0,V48-W48)</f>
        <v/>
      </c>
      <c r="N48" s="302">
        <f>(IF(OR($C48="",$D48=""),0,
 IF(OR($A48="Holiday",$A49="Holiday"),
    IF(ISNUMBER(MATCH(TRIM($B48),{"Phagwah","Good Friday","Easter Monday","Labour Day","Christmas","Eid ul Azha","Romans-2","Globe-12","Neptune P1"},0)),0,$I48),
 IF(AND(NOT(OR($A48="Annual Leave",$A49="Annual Leave")),$A48="Off day"),$I48,
  MAX(0,$I48-$V48)
  ))))+W48</f>
        <v/>
      </c>
      <c r="O48" s="303" t="n"/>
      <c r="P48" s="229">
        <f>IF(OR($O$7="Canteen",$O$7="Head Office"),0,IF($I48&lt;=0,0,IF(OR(OR(TRIM($J48)="Hebrews",TRIM($J48)="Romans",TRIM($J48)="Romans-2",TRIM($J48)="Globe",TRIM($J48)="Globe-12",TRIM($J48)="Neptune P1"),AND($I49&gt;0,OR(TRIM($J49)="Hebrews",TRIM($J49)="Romans",TRIM($J49)="Romans-2",TRIM($J49)="Globe",TRIM($J49)="Globe-12",TRIM($J49)="Neptune P1"))),1,0)))</f>
        <v/>
      </c>
      <c r="Q48" s="303" t="n"/>
      <c r="R48" s="302">
        <f>IF(OR($O$7="Canteen",$O$7="Head Office"),0,IF(
  AND(
    SUMIFS(I:I, C:C, C48) &gt;= 8,
    COUNTIFS(C$14:C48, C48)=1,
    OR(
      TEXT(D48,"hh:mm:ss")="07:00:00",
      TEXT(D48,"hh:mm:ss")="15:00:00",
      TEXT(D48,"hh:mm:ss")="23:00:00",
      TEXT(D53,"hh:mm:ss")="07:00:00",
      TEXT(D53,"hh:mm:ss")="15:00:00",
      TEXT(D53,"hh:mm:ss")="23:00:00"
    )
  ),
  1,
  0
))</f>
        <v/>
      </c>
      <c r="S48" s="303" t="n"/>
      <c r="T48" s="304" t="n"/>
      <c r="U48" s="144">
        <f>MAX(0,40-Y48)</f>
        <v/>
      </c>
      <c r="V48" s="351">
        <f>IF(OR($C48="",$D48=""),0,
 IF(OR($A48="Holiday",$A49="Holiday"),0,
 IF(AND(NOT(OR($A48="Annual Leave",$A49="Annual Leave")),$A48="Off day"),0,
  IF($I48+$I49&gt;=8,IF($I48&gt;=8,8,$I48),$I48)
  )))</f>
        <v/>
      </c>
      <c r="W48" s="351">
        <f>MAX(0,V48-U48)</f>
        <v/>
      </c>
      <c r="X48" s="351">
        <f>IF(C48="","",C48-WEEKDAY(C48,1)+1)</f>
        <v/>
      </c>
      <c r="Y48" s="351">
        <f>SUMPRODUCT(($X$14:$X47=X48)*(($V$14:$V47)+($O$14:$O47)))+IF(X48=X14,$L$11,0)</f>
        <v/>
      </c>
      <c r="Z48" s="351" t="n"/>
      <c r="AA48" s="351" t="n"/>
      <c r="AB48" s="351" t="n"/>
      <c r="AC48" s="351" t="n"/>
      <c r="AD48" s="351" t="n"/>
      <c r="AE48" s="351" t="n"/>
      <c r="AF48" s="351" t="n"/>
    </row>
    <row r="49" ht="24" customHeight="1" s="348" thickBot="1">
      <c r="A49" s="230" t="n"/>
      <c r="B49" s="355" t="n"/>
      <c r="C49" s="231" t="n"/>
      <c r="D49" s="232" t="n"/>
      <c r="E49" s="232" t="n"/>
      <c r="F49" s="232" t="n"/>
      <c r="G49" s="232" t="n"/>
      <c r="H49" s="233" t="inlineStr">
        <is>
          <t>Total Hrs:</t>
        </is>
      </c>
      <c r="I49" s="122">
        <f>SUM(I14:I48)</f>
        <v/>
      </c>
      <c r="J49" s="234" t="n"/>
      <c r="K49" s="234" t="n"/>
      <c r="L49" s="235" t="n"/>
      <c r="M49" s="120">
        <f>SUM(M14:M48)</f>
        <v/>
      </c>
      <c r="N49" s="120">
        <f>SUM(N14:N48)</f>
        <v/>
      </c>
      <c r="O49" s="120">
        <f>SUM(O14:O48)</f>
        <v/>
      </c>
      <c r="P49" s="120">
        <f>SUM(P14:P48)</f>
        <v/>
      </c>
      <c r="Q49" s="120">
        <f>IF($O$6&lt;&gt;"Armed",0,LOOKUP($Q$50,{0,1,2,3,4,5,6,7,8,9,10,11,12,13,14},{0,384,769,1153,1153,1538,1923,2307,2692,3076,3461,3846,4239,4615,5000}))</f>
        <v/>
      </c>
      <c r="R49" s="120">
        <f>SUM(R14:R48)</f>
        <v/>
      </c>
      <c r="S49" s="120">
        <f>SUM(S14:S48)</f>
        <v/>
      </c>
      <c r="T49" s="121">
        <f>SUM(T30:T43)</f>
        <v/>
      </c>
      <c r="U49" s="144">
        <f>MIN(U48,0)</f>
        <v/>
      </c>
      <c r="V49" s="351">
        <f>SUM(V14:V48)</f>
        <v/>
      </c>
      <c r="W49" s="351">
        <f>SUM(W14:W48)</f>
        <v/>
      </c>
      <c r="X49" s="351" t="n"/>
      <c r="Y49" s="351" t="n"/>
      <c r="Z49" s="351" t="n"/>
      <c r="AA49" s="351" t="n"/>
      <c r="AB49" s="351" t="n"/>
      <c r="AC49" s="351" t="n"/>
      <c r="AD49" s="351" t="n"/>
      <c r="AE49" s="351" t="n"/>
      <c r="AF49" s="351" t="n"/>
    </row>
    <row r="50" ht="24" customHeight="1" s="348">
      <c r="A50" s="351" t="n"/>
      <c r="B50" s="351" t="n"/>
      <c r="C50" s="6" t="n"/>
      <c r="D50" s="6" t="n"/>
      <c r="E50" s="6" t="n"/>
      <c r="F50" s="6" t="n"/>
      <c r="G50" s="6" t="n"/>
      <c r="H50" s="336" t="n"/>
      <c r="I50" s="351" t="n"/>
      <c r="J50" s="336" t="n"/>
      <c r="K50" s="336" t="n"/>
      <c r="L50" s="336" t="n"/>
      <c r="M50" s="28" t="n"/>
      <c r="N50" s="28" t="n"/>
      <c r="O50" s="28" t="n"/>
      <c r="P50" s="241" t="inlineStr">
        <is>
          <t>Days Worked</t>
        </is>
      </c>
      <c r="Q50" s="29">
        <f>SUM(--(SUM(I14:I15)&gt;0),--(SUM(I16:I17)&gt;0),--(SUM(I18:I19)&gt;0),--(SUM(I20:I21)&gt;0),--(SUM(I22:I23)&gt;0),--(SUM(I24:I25)&gt;0),--(SUM(I26:I27)&gt;0),--(SUM(I30:I31)&gt;0),--(SUM(I32:I33)&gt;0),--(SUM(I34:I35)&gt;0),--(SUM(I36:I37)&gt;0),--(SUM(I38:I39)&gt;0),--(SUM(I40:I41)&gt;0),--(SUM(I42:I43)&gt;0),--(SUM(I45:I46)&gt;0),--(SUM(I47:I48)&gt;0))</f>
        <v/>
      </c>
      <c r="R50" s="28" t="n"/>
      <c r="S50" s="28" t="n"/>
      <c r="T50" s="28" t="n"/>
      <c r="U50" s="144" t="n"/>
      <c r="V50" s="351" t="n"/>
      <c r="W50" s="351" t="n"/>
      <c r="X50" s="351" t="n"/>
      <c r="Y50" s="351" t="n"/>
      <c r="Z50" s="351" t="n"/>
      <c r="AA50" s="351" t="n"/>
      <c r="AB50" s="351" t="n"/>
      <c r="AC50" s="351" t="n"/>
      <c r="AD50" s="351" t="n"/>
      <c r="AE50" s="351" t="n"/>
      <c r="AF50" s="351" t="n"/>
    </row>
    <row r="51" ht="24" customHeight="1" s="348">
      <c r="A51" s="351" t="n"/>
      <c r="B51" s="351" t="n"/>
      <c r="C51" s="345" t="n"/>
      <c r="D51" s="362" t="n"/>
      <c r="E51" s="362" t="n"/>
      <c r="F51" s="334" t="n"/>
      <c r="G51" s="362" t="n"/>
      <c r="H51" s="336" t="n"/>
      <c r="I51" s="351" t="n"/>
      <c r="J51" s="336" t="n"/>
      <c r="K51" s="336" t="n"/>
      <c r="L51" s="336" t="n"/>
      <c r="M51" s="236" t="n"/>
      <c r="N51" s="236" t="n"/>
      <c r="O51" s="236" t="n"/>
      <c r="P51" s="236" t="n"/>
      <c r="Q51" s="236" t="n"/>
      <c r="R51" s="236" t="n"/>
      <c r="S51" s="236" t="n"/>
      <c r="T51" s="236" t="n"/>
      <c r="U51" s="144" t="n"/>
      <c r="V51" s="351" t="n"/>
      <c r="W51" s="351" t="n"/>
      <c r="X51" s="351" t="n"/>
      <c r="Y51" s="351" t="n"/>
      <c r="Z51" s="351" t="n"/>
      <c r="AA51" s="351" t="n"/>
      <c r="AB51" s="351" t="n"/>
      <c r="AC51" s="351" t="n"/>
      <c r="AD51" s="351" t="n"/>
      <c r="AE51" s="351" t="n"/>
      <c r="AF51" s="351" t="n"/>
    </row>
    <row r="52">
      <c r="A52" s="351" t="n"/>
      <c r="B52" s="351" t="n"/>
      <c r="C52" s="329" t="inlineStr">
        <is>
          <t>Supervisor Signature</t>
        </is>
      </c>
      <c r="D52" s="363" t="n"/>
      <c r="E52" s="363" t="n"/>
      <c r="F52" s="329" t="inlineStr">
        <is>
          <t>Date</t>
        </is>
      </c>
      <c r="G52" s="363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351" t="n"/>
      <c r="V52" s="351" t="n"/>
      <c r="W52" s="351" t="n"/>
      <c r="X52" s="351" t="n"/>
      <c r="Y52" s="351" t="n"/>
      <c r="Z52" s="351" t="n"/>
      <c r="AA52" s="351" t="n"/>
      <c r="AB52" s="351" t="n"/>
      <c r="AC52" s="351" t="n"/>
      <c r="AD52" s="351" t="n"/>
      <c r="AE52" s="351" t="n"/>
      <c r="AF52" s="351" t="n"/>
    </row>
    <row r="53" ht="26.25" customHeight="1" s="348">
      <c r="A53" s="351" t="n"/>
      <c r="B53" s="351" t="n"/>
      <c r="C53" s="345" t="n"/>
      <c r="D53" s="362" t="n"/>
      <c r="E53" s="362" t="n"/>
      <c r="F53" s="331" t="n"/>
      <c r="G53" s="362" t="n"/>
      <c r="H53" s="6" t="n"/>
      <c r="I53" s="6" t="n"/>
      <c r="J53" s="6" t="n"/>
      <c r="K53" s="6" t="n"/>
      <c r="L53" s="6" t="n"/>
      <c r="M53" s="6" t="n"/>
      <c r="N53" s="237" t="n"/>
      <c r="O53" s="238" t="n"/>
      <c r="P53" s="346" t="n"/>
      <c r="Q53" s="351" t="n"/>
      <c r="R53" s="351" t="n"/>
      <c r="S53" s="351" t="n"/>
      <c r="T53" s="351" t="n"/>
      <c r="U53" s="351" t="n"/>
      <c r="V53" s="351" t="n"/>
      <c r="W53" s="351" t="n"/>
      <c r="X53" s="351" t="n"/>
      <c r="Y53" s="351" t="n"/>
      <c r="Z53" s="351" t="n"/>
      <c r="AA53" s="351" t="n"/>
      <c r="AB53" s="351" t="n"/>
      <c r="AC53" s="351" t="n"/>
      <c r="AD53" s="351" t="n"/>
      <c r="AE53" s="351" t="n"/>
      <c r="AF53" s="351" t="n"/>
    </row>
    <row r="54">
      <c r="A54" s="351" t="n"/>
      <c r="B54" s="351" t="n"/>
      <c r="C54" s="329" t="inlineStr">
        <is>
          <t>Manager Signature</t>
        </is>
      </c>
      <c r="D54" s="363" t="n"/>
      <c r="E54" s="363" t="n"/>
      <c r="F54" s="329" t="inlineStr">
        <is>
          <t>Date</t>
        </is>
      </c>
      <c r="G54" s="363" t="n"/>
      <c r="H54" s="6" t="n"/>
      <c r="I54" s="239" t="inlineStr">
        <is>
          <t>{42}</t>
        </is>
      </c>
      <c r="J54" s="239" t="n"/>
      <c r="K54" s="239" t="n"/>
      <c r="L54" s="239" t="n"/>
      <c r="M54" s="6" t="n"/>
      <c r="N54" s="6" t="n"/>
      <c r="O54" s="6" t="n"/>
      <c r="P54" s="6" t="n"/>
      <c r="Q54" s="6" t="n"/>
      <c r="R54" s="6" t="n"/>
      <c r="S54" s="6" t="n"/>
      <c r="T54" s="6" t="n"/>
      <c r="U54" s="351" t="n"/>
      <c r="V54" s="351" t="n"/>
      <c r="W54" s="351" t="n"/>
      <c r="X54" s="351" t="n"/>
      <c r="Y54" s="351" t="n"/>
      <c r="Z54" s="351" t="n"/>
      <c r="AA54" s="351" t="n"/>
      <c r="AB54" s="351" t="n"/>
      <c r="AC54" s="351" t="n"/>
      <c r="AD54" s="351" t="n"/>
      <c r="AE54" s="351" t="n"/>
      <c r="AF54" s="351" t="n"/>
    </row>
    <row r="55">
      <c r="A55" s="351" t="n"/>
      <c r="B55" s="351" t="n"/>
      <c r="C55" s="240" t="n"/>
      <c r="D55" s="240" t="n"/>
      <c r="E55" s="240" t="n"/>
      <c r="F55" s="240" t="n"/>
      <c r="G55" s="240" t="n"/>
      <c r="H55" s="240" t="n"/>
      <c r="I55" s="240" t="n"/>
      <c r="J55" s="240" t="n"/>
      <c r="K55" s="240" t="n"/>
      <c r="L55" s="240" t="n"/>
      <c r="M55" s="240" t="n"/>
      <c r="N55" s="240" t="n"/>
      <c r="O55" s="240" t="n"/>
      <c r="P55" s="240" t="n"/>
      <c r="Q55" s="240" t="n"/>
      <c r="R55" s="240" t="n"/>
      <c r="S55" s="240" t="n"/>
      <c r="T55" s="240" t="n"/>
      <c r="U55" s="351" t="n"/>
      <c r="V55" s="351" t="n"/>
      <c r="W55" s="351" t="n"/>
      <c r="X55" s="351" t="n"/>
      <c r="Y55" s="351" t="n"/>
      <c r="Z55" s="351" t="n"/>
      <c r="AA55" s="351" t="n"/>
      <c r="AB55" s="351" t="n"/>
      <c r="AC55" s="351" t="n"/>
      <c r="AD55" s="351" t="n"/>
      <c r="AE55" s="351" t="n"/>
      <c r="AF55" s="35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45"/>
  <mergeCells count="33">
    <mergeCell ref="C54:E54"/>
    <mergeCell ref="V2:W2"/>
    <mergeCell ref="C8:F8"/>
    <mergeCell ref="F54:G54"/>
    <mergeCell ref="H10:I10"/>
    <mergeCell ref="C7:F7"/>
    <mergeCell ref="K5:L5"/>
    <mergeCell ref="M5:N5"/>
    <mergeCell ref="H50:I50"/>
    <mergeCell ref="C51:E51"/>
    <mergeCell ref="A1:T1"/>
    <mergeCell ref="C52:E52"/>
    <mergeCell ref="V3:AB3"/>
    <mergeCell ref="F51:G51"/>
    <mergeCell ref="M10:N10"/>
    <mergeCell ref="H51:I51"/>
    <mergeCell ref="C6:F6"/>
    <mergeCell ref="C5:F5"/>
    <mergeCell ref="M7:N7"/>
    <mergeCell ref="M6:N6"/>
    <mergeCell ref="C53:E53"/>
    <mergeCell ref="H7:I7"/>
    <mergeCell ref="H28:I28"/>
    <mergeCell ref="C10:F10"/>
    <mergeCell ref="M8:N8"/>
    <mergeCell ref="F52:G52"/>
    <mergeCell ref="P53:T53"/>
    <mergeCell ref="AA2:AB2"/>
    <mergeCell ref="K10:L10"/>
    <mergeCell ref="H5:I5"/>
    <mergeCell ref="K4:L4"/>
    <mergeCell ref="M4:N4"/>
    <mergeCell ref="F53:G53"/>
  </mergeCells>
  <dataValidations count="5">
    <dataValidation sqref="A14:A48" showDropDown="0" showInputMessage="0" showErrorMessage="0" allowBlank="1" type="list">
      <formula1>"On Day,Off Day,Sick,Absent,Holiday,Annual Leave"</formula1>
    </dataValidation>
    <dataValidation sqref="B14:B48" showDropDown="0" showInputMessage="0" showErrorMessage="0" allowBlank="1" type="list">
      <formula1>"Holiday Double,Phagwah,Good Friday,Easter Monday,Labour Day,Christmas,Eid ul Azha"</formula1>
    </dataValidation>
    <dataValidation sqref="J14:J48" showDropDown="0" showInputMessage="0" showErrorMessage="0" allowBlank="1" type="list">
      <formula1>_xlfn._LONGTEXT("Unico,Unico-2,Unico-42,Unico-44,Unico-46,Unico-47,Unico-48,Unico-49,Globe,Globe-12,Hebrews,Romans-2,Beacon,Numbers,Zebra-24,Sunrise,Sunrise-1,Sunflower 6,Sunset 12,Ripple,Neptune P1,Neptune P2,Neptune P3,Neptune P4,Neptune P5,Neptune P6,Neptune P7,Rainbow"," 1,Rainbow 2,Citadel,Sunset 11,Autumn,Autumn-2,Miracle,Miracle 1,Canteen,Guard Hut")</formula1>
    </dataValidation>
    <dataValidation sqref="O7" showDropDown="0" showInputMessage="0" showErrorMessage="0" allowBlank="1" type="list">
      <formula1>"Caricom,EU,UN,DMC,ARU,Head Office,Canteen"</formula1>
    </dataValidation>
    <dataValidation sqref="O6" showDropDown="0" showInputMessage="0" showErrorMessage="0" allowBlank="1" type="list">
      <formula1>"Unarmed,Armed"</formula1>
    </dataValidation>
  </dataValidations>
  <printOptions horizontalCentered="1"/>
  <pageMargins left="0.5" right="0.5" top="0.5" bottom="1" header="0.5" footer="0.5"/>
  <pageSetup orientation="portrait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AL55"/>
  <sheetViews>
    <sheetView topLeftCell="A43" workbookViewId="0">
      <selection activeCell="I56" sqref="I56"/>
    </sheetView>
  </sheetViews>
  <sheetFormatPr baseColWidth="8" defaultRowHeight="13.5"/>
  <cols>
    <col width="12.28515625" customWidth="1" style="348" min="1" max="1"/>
    <col width="15.140625" customWidth="1" style="348" min="2" max="2"/>
    <col width="12.42578125" customWidth="1" style="348" min="3" max="3"/>
    <col width="9.28515625" customWidth="1" style="348" min="4" max="4"/>
    <col hidden="1" width="9.28515625" customWidth="1" style="348" min="5" max="5"/>
    <col hidden="1" width="2" customWidth="1" style="348" min="6" max="6"/>
    <col hidden="1" width="12.5703125" customWidth="1" style="348" min="7" max="7"/>
    <col width="9.28515625" customWidth="1" style="348" min="8" max="8"/>
    <col width="6.5703125" customWidth="1" style="348" min="9" max="9"/>
    <col width="10.140625" customWidth="1" style="348" min="10" max="10"/>
    <col width="15.28515625" customWidth="1" style="348" min="11" max="11"/>
    <col width="10.5703125" customWidth="1" style="348" min="12" max="12"/>
    <col width="11" customWidth="1" style="348" min="13" max="13"/>
    <col width="9.85546875" customWidth="1" style="348" min="14" max="14"/>
    <col width="11.140625" customWidth="1" style="348" min="15" max="15"/>
    <col width="9.85546875" customWidth="1" style="348" min="16" max="16"/>
    <col width="10.28515625" customWidth="1" style="348" min="17" max="17"/>
    <col width="8.85546875" customWidth="1" style="348" min="18" max="19"/>
    <col width="45.28515625" customWidth="1" style="348" min="20" max="20"/>
    <col width="9.140625" customWidth="1" style="348" min="21" max="21"/>
    <col width="3.140625" customWidth="1" style="348" min="22" max="29"/>
    <col width="10.28515625" customWidth="1" style="348" min="30" max="30"/>
  </cols>
  <sheetData>
    <row r="1" ht="32.25" customFormat="1" customHeight="1" s="1" thickBot="1">
      <c r="A1" s="332" t="n"/>
      <c r="B1" s="354" t="n"/>
      <c r="C1" s="354" t="n"/>
      <c r="D1" s="354" t="n"/>
      <c r="E1" s="354" t="n"/>
      <c r="F1" s="354" t="n"/>
      <c r="G1" s="354" t="n"/>
      <c r="H1" s="354" t="n"/>
      <c r="I1" s="354" t="n"/>
      <c r="J1" s="354" t="n"/>
      <c r="K1" s="354" t="n"/>
      <c r="L1" s="354" t="n"/>
      <c r="M1" s="354" t="n"/>
      <c r="N1" s="354" t="n"/>
      <c r="O1" s="354" t="n"/>
      <c r="P1" s="354" t="n"/>
      <c r="Q1" s="354" t="n"/>
      <c r="R1" s="354" t="n"/>
      <c r="S1" s="354" t="n"/>
      <c r="T1" s="355" t="n"/>
      <c r="U1" s="351" t="n"/>
      <c r="V1" s="351" t="n"/>
      <c r="W1" s="351" t="n"/>
      <c r="X1" s="351" t="n"/>
      <c r="Y1" s="351" t="n"/>
      <c r="Z1" s="351" t="n"/>
      <c r="AA1" s="351" t="n"/>
      <c r="AB1" s="351" t="n"/>
      <c r="AC1" s="351" t="n"/>
      <c r="AD1" s="126" t="n"/>
      <c r="AE1" s="351" t="n"/>
      <c r="AF1" s="351" t="n"/>
    </row>
    <row r="2" ht="15" customFormat="1" customHeight="1" s="1">
      <c r="A2" s="351" t="n"/>
      <c r="B2" s="351" t="n"/>
      <c r="C2" s="127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128" t="n"/>
      <c r="U2" s="351" t="n"/>
      <c r="V2" s="343" t="n">
        <v>2025</v>
      </c>
      <c r="W2" s="356" t="n"/>
      <c r="X2" s="351" t="n"/>
      <c r="Y2" s="351" t="n"/>
      <c r="Z2" s="129" t="inlineStr">
        <is>
          <t>Month:</t>
        </is>
      </c>
      <c r="AA2" s="343" t="n">
        <v>3</v>
      </c>
      <c r="AB2" s="356" t="n"/>
      <c r="AC2" s="351" t="n"/>
      <c r="AD2" s="351" t="n"/>
      <c r="AE2" s="351" t="n"/>
      <c r="AF2" s="351" t="n"/>
    </row>
    <row r="3" ht="15.6" customHeight="1" s="348" thickBot="1">
      <c r="A3" s="351" t="n"/>
      <c r="B3" s="351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351" t="n"/>
      <c r="V3" s="333">
        <f>DATE(V2,AA2,1)</f>
        <v/>
      </c>
      <c r="W3" s="357" t="n"/>
      <c r="X3" s="357" t="n"/>
      <c r="Y3" s="357" t="n"/>
      <c r="Z3" s="357" t="n"/>
      <c r="AA3" s="357" t="n"/>
      <c r="AB3" s="358" t="n"/>
      <c r="AC3" s="351" t="n"/>
      <c r="AD3" s="351" t="n"/>
      <c r="AE3" s="351" t="n"/>
      <c r="AF3" s="249" t="n"/>
    </row>
    <row r="4" ht="21" customHeight="1" s="348" thickBot="1">
      <c r="A4" s="351" t="n"/>
      <c r="B4" s="351" t="n"/>
      <c r="C4" s="25" t="inlineStr">
        <is>
          <t>Federal Manangement Systems</t>
        </is>
      </c>
      <c r="D4" s="25" t="n"/>
      <c r="E4" s="25" t="n"/>
      <c r="F4" s="25" t="n"/>
      <c r="G4" s="25" t="n"/>
      <c r="H4" s="6" t="n"/>
      <c r="I4" s="6" t="n"/>
      <c r="J4" s="6" t="n"/>
      <c r="K4" s="330" t="inlineStr">
        <is>
          <t>Employee Number:</t>
        </is>
      </c>
      <c r="L4" s="351" t="n"/>
      <c r="M4" s="342" t="inlineStr">
        <is>
          <t>4240</t>
        </is>
      </c>
      <c r="N4" s="355" t="n"/>
      <c r="O4" s="6" t="n"/>
      <c r="P4" s="6" t="n"/>
      <c r="Q4" s="6" t="n"/>
      <c r="R4" s="6" t="n"/>
      <c r="S4" s="6" t="n"/>
      <c r="T4" s="6" t="n"/>
      <c r="U4" s="351" t="n"/>
      <c r="V4" s="130" t="inlineStr">
        <is>
          <t>Su</t>
        </is>
      </c>
      <c r="W4" s="131" t="inlineStr">
        <is>
          <t>M</t>
        </is>
      </c>
      <c r="X4" s="131" t="inlineStr">
        <is>
          <t>Tu</t>
        </is>
      </c>
      <c r="Y4" s="131" t="inlineStr">
        <is>
          <t>W</t>
        </is>
      </c>
      <c r="Z4" s="131" t="inlineStr">
        <is>
          <t>Th</t>
        </is>
      </c>
      <c r="AA4" s="131" t="inlineStr">
        <is>
          <t>F</t>
        </is>
      </c>
      <c r="AB4" s="132" t="inlineStr">
        <is>
          <t>Sa</t>
        </is>
      </c>
      <c r="AC4" s="351" t="n"/>
      <c r="AD4" s="133" t="inlineStr">
        <is>
          <t>Overtime Options</t>
        </is>
      </c>
      <c r="AE4" s="351" t="n"/>
      <c r="AF4" s="351" t="n"/>
      <c r="AJ4" s="257" t="n"/>
    </row>
    <row r="5" ht="14.1" customHeight="1" s="348" thickBot="1">
      <c r="A5" s="351" t="n"/>
      <c r="B5" s="351" t="n"/>
      <c r="C5" s="337" t="n"/>
      <c r="D5" s="351" t="n"/>
      <c r="E5" s="351" t="n"/>
      <c r="F5" s="351" t="n"/>
      <c r="G5" s="6" t="n"/>
      <c r="H5" s="340" t="n"/>
      <c r="I5" s="351" t="n"/>
      <c r="J5" s="340" t="n"/>
      <c r="K5" s="344" t="inlineStr">
        <is>
          <t>Employee Name:</t>
        </is>
      </c>
      <c r="L5" s="359" t="n"/>
      <c r="M5" s="342" t="inlineStr">
        <is>
          <t>Paul, Irvin Carl</t>
        </is>
      </c>
      <c r="N5" s="355" t="n"/>
      <c r="O5" s="337" t="n"/>
      <c r="P5" s="337" t="n"/>
      <c r="Q5" s="337" t="n"/>
      <c r="R5" s="337" t="n"/>
      <c r="S5" s="337" t="n"/>
      <c r="T5" s="337" t="n"/>
      <c r="U5" s="351" t="n"/>
      <c r="V5" s="263">
        <f>IF(MONTH($V$3)&lt;&gt;MONTH($V$3-WEEKDAY($V$3,1)+(ROW(V5)-ROW($V$5))*7+(COLUMN(V5)-COLUMN($V$5)+1)),"",$V$3-WEEKDAY($V$3,1)+(ROW(V5)-ROW($V$5))*7+(COLUMN(V5)-COLUMN($V$5)+1))</f>
        <v/>
      </c>
      <c r="W5" s="263">
        <f>IF(MONTH($V$3)&lt;&gt;MONTH($V$3-WEEKDAY($V$3,1)+(ROW(W5)-ROW($V$5))*7+(COLUMN(W5)-COLUMN($V$5)+1)),"",$V$3-WEEKDAY($V$3,1)+(ROW(W5)-ROW($V$5))*7+(COLUMN(W5)-COLUMN($V$5)+1))</f>
        <v/>
      </c>
      <c r="X5" s="263">
        <f>IF(MONTH($V$3)&lt;&gt;MONTH($V$3-WEEKDAY($V$3,1)+(ROW(X5)-ROW($V$5))*7+(COLUMN(X5)-COLUMN($V$5)+1)),"",$V$3-WEEKDAY($V$3,1)+(ROW(X5)-ROW($V$5))*7+(COLUMN(X5)-COLUMN($V$5)+1))</f>
        <v/>
      </c>
      <c r="Y5" s="263">
        <f>IF(MONTH($V$3)&lt;&gt;MONTH($V$3-WEEKDAY($V$3,1)+(ROW(Y5)-ROW($V$5))*7+(COLUMN(Y5)-COLUMN($V$5)+1)),"",$V$3-WEEKDAY($V$3,1)+(ROW(Y5)-ROW($V$5))*7+(COLUMN(Y5)-COLUMN($V$5)+1))</f>
        <v/>
      </c>
      <c r="Z5" s="263">
        <f>IF(MONTH($V$3)&lt;&gt;MONTH($V$3-WEEKDAY($V$3,1)+(ROW(Z5)-ROW($V$5))*7+(COLUMN(Z5)-COLUMN($V$5)+1)),"",$V$3-WEEKDAY($V$3,1)+(ROW(Z5)-ROW($V$5))*7+(COLUMN(Z5)-COLUMN($V$5)+1))</f>
        <v/>
      </c>
      <c r="AA5" s="263">
        <f>IF(MONTH($V$3)&lt;&gt;MONTH($V$3-WEEKDAY($V$3,1)+(ROW(AA5)-ROW($V$5))*7+(COLUMN(AA5)-COLUMN($V$5)+1)),"",$V$3-WEEKDAY($V$3,1)+(ROW(AA5)-ROW($V$5))*7+(COLUMN(AA5)-COLUMN($V$5)+1))</f>
        <v/>
      </c>
      <c r="AB5" s="263">
        <f>IF(MONTH($V$3)&lt;&gt;MONTH($V$3-WEEKDAY($V$3,1)+(ROW(AB5)-ROW($V$5))*7+(COLUMN(AB5)-COLUMN($V$5)+1)),"",$V$3-WEEKDAY($V$3,1)+(ROW(AB5)-ROW($V$5))*7+(COLUMN(AB5)-COLUMN($V$5)+1))</f>
        <v/>
      </c>
      <c r="AC5" s="351" t="n"/>
      <c r="AD5" s="351" t="n"/>
      <c r="AE5" s="3" t="b">
        <v>1</v>
      </c>
      <c r="AF5" s="258" t="n"/>
      <c r="AJ5" s="350" t="n"/>
      <c r="AK5" s="350" t="n"/>
      <c r="AL5" s="350" t="n"/>
    </row>
    <row r="6" ht="14.1" customHeight="1" s="348" thickBot="1">
      <c r="A6" s="351" t="n"/>
      <c r="B6" s="351" t="n"/>
      <c r="C6" s="337" t="inlineStr">
        <is>
          <t xml:space="preserve">120 Peter Rose St </t>
        </is>
      </c>
      <c r="D6" s="351" t="n"/>
      <c r="E6" s="351" t="n"/>
      <c r="F6" s="351" t="n"/>
      <c r="G6" s="6" t="n"/>
      <c r="H6" s="6" t="n"/>
      <c r="I6" s="6" t="n"/>
      <c r="J6" s="6" t="n"/>
      <c r="K6" s="6" t="n"/>
      <c r="L6" s="6" t="n"/>
      <c r="M6" s="339" t="inlineStr">
        <is>
          <t>Armed or unarmed</t>
        </is>
      </c>
      <c r="N6" s="360" t="n"/>
      <c r="O6" s="135" t="inlineStr">
        <is>
          <t>Unarmed</t>
        </is>
      </c>
      <c r="P6" s="6" t="n"/>
      <c r="Q6" s="6" t="n"/>
      <c r="R6" s="6" t="n"/>
      <c r="S6" s="6" t="n"/>
      <c r="T6" s="6" t="n"/>
      <c r="U6" s="351" t="n"/>
      <c r="V6" s="263">
        <f>IF(MONTH($V$3)&lt;&gt;MONTH($V$3-WEEKDAY($V$3,1)+(ROW(V6)-ROW($V$5))*7+(COLUMN(V6)-COLUMN($V$5)+1)),"",$V$3-WEEKDAY($V$3,1)+(ROW(V6)-ROW($V$5))*7+(COLUMN(V6)-COLUMN($V$5)+1))</f>
        <v/>
      </c>
      <c r="W6" s="263">
        <f>IF(MONTH($V$3)&lt;&gt;MONTH($V$3-WEEKDAY($V$3,1)+(ROW(W6)-ROW($V$5))*7+(COLUMN(W6)-COLUMN($V$5)+1)),"",$V$3-WEEKDAY($V$3,1)+(ROW(W6)-ROW($V$5))*7+(COLUMN(W6)-COLUMN($V$5)+1))</f>
        <v/>
      </c>
      <c r="X6" s="263">
        <f>IF(MONTH($V$3)&lt;&gt;MONTH($V$3-WEEKDAY($V$3,1)+(ROW(X6)-ROW($V$5))*7+(COLUMN(X6)-COLUMN($V$5)+1)),"",$V$3-WEEKDAY($V$3,1)+(ROW(X6)-ROW($V$5))*7+(COLUMN(X6)-COLUMN($V$5)+1))</f>
        <v/>
      </c>
      <c r="Y6" s="263">
        <f>IF(MONTH($V$3)&lt;&gt;MONTH($V$3-WEEKDAY($V$3,1)+(ROW(Y6)-ROW($V$5))*7+(COLUMN(Y6)-COLUMN($V$5)+1)),"",$V$3-WEEKDAY($V$3,1)+(ROW(Y6)-ROW($V$5))*7+(COLUMN(Y6)-COLUMN($V$5)+1))</f>
        <v/>
      </c>
      <c r="Z6" s="263">
        <f>IF(MONTH($V$3)&lt;&gt;MONTH($V$3-WEEKDAY($V$3,1)+(ROW(Z6)-ROW($V$5))*7+(COLUMN(Z6)-COLUMN($V$5)+1)),"",$V$3-WEEKDAY($V$3,1)+(ROW(Z6)-ROW($V$5))*7+(COLUMN(Z6)-COLUMN($V$5)+1))</f>
        <v/>
      </c>
      <c r="AA6" s="263">
        <f>IF(MONTH($V$3)&lt;&gt;MONTH($V$3-WEEKDAY($V$3,1)+(ROW(AA6)-ROW($V$5))*7+(COLUMN(AA6)-COLUMN($V$5)+1)),"",$V$3-WEEKDAY($V$3,1)+(ROW(AA6)-ROW($V$5))*7+(COLUMN(AA6)-COLUMN($V$5)+1))</f>
        <v/>
      </c>
      <c r="AB6" s="263">
        <f>IF(MONTH($V$3)&lt;&gt;MONTH($V$3-WEEKDAY($V$3,1)+(ROW(AB6)-ROW($V$5))*7+(COLUMN(AB6)-COLUMN($V$5)+1)),"",$V$3-WEEKDAY($V$3,1)+(ROW(AB6)-ROW($V$5))*7+(COLUMN(AB6)-COLUMN($V$5)+1))</f>
        <v/>
      </c>
      <c r="AC6" s="351" t="n"/>
      <c r="AD6" s="136" t="inlineStr">
        <is>
          <t>After:</t>
        </is>
      </c>
      <c r="AE6" s="264" t="n">
        <v>8</v>
      </c>
      <c r="AF6" s="258" t="n"/>
      <c r="AJ6" s="350" t="n"/>
      <c r="AL6" s="251" t="n"/>
    </row>
    <row r="7" ht="14.1" customHeight="1" s="348" thickBot="1">
      <c r="A7" s="351" t="n"/>
      <c r="B7" s="351" t="n"/>
      <c r="C7" s="337" t="inlineStr">
        <is>
          <t>Queenstown</t>
        </is>
      </c>
      <c r="D7" s="351" t="n"/>
      <c r="E7" s="351" t="n"/>
      <c r="F7" s="351" t="n"/>
      <c r="G7" s="6" t="n"/>
      <c r="H7" s="340" t="n"/>
      <c r="I7" s="351" t="n"/>
      <c r="J7" s="340" t="n"/>
      <c r="K7" s="340" t="n"/>
      <c r="L7" s="340" t="n"/>
      <c r="M7" s="338" t="inlineStr">
        <is>
          <t>Agency</t>
        </is>
      </c>
      <c r="N7" s="361" t="n"/>
      <c r="O7" s="7" t="inlineStr">
        <is>
          <t>Caricom</t>
        </is>
      </c>
      <c r="P7" s="6" t="n"/>
      <c r="Q7" s="6" t="n"/>
      <c r="R7" s="6" t="n"/>
      <c r="S7" s="6" t="n"/>
      <c r="T7" s="6" t="n"/>
      <c r="U7" s="351" t="n"/>
      <c r="V7" s="263">
        <f>IF(MONTH($V$3)&lt;&gt;MONTH($V$3-WEEKDAY($V$3,1)+(ROW(V7)-ROW($V$5))*7+(COLUMN(V7)-COLUMN($V$5)+1)),"",$V$3-WEEKDAY($V$3,1)+(ROW(V7)-ROW($V$5))*7+(COLUMN(V7)-COLUMN($V$5)+1))</f>
        <v/>
      </c>
      <c r="W7" s="263">
        <f>IF(MONTH($V$3)&lt;&gt;MONTH($V$3-WEEKDAY($V$3,1)+(ROW(W7)-ROW($V$5))*7+(COLUMN(W7)-COLUMN($V$5)+1)),"",$V$3-WEEKDAY($V$3,1)+(ROW(W7)-ROW($V$5))*7+(COLUMN(W7)-COLUMN($V$5)+1))</f>
        <v/>
      </c>
      <c r="X7" s="263">
        <f>IF(MONTH($V$3)&lt;&gt;MONTH($V$3-WEEKDAY($V$3,1)+(ROW(X7)-ROW($V$5))*7+(COLUMN(X7)-COLUMN($V$5)+1)),"",$V$3-WEEKDAY($V$3,1)+(ROW(X7)-ROW($V$5))*7+(COLUMN(X7)-COLUMN($V$5)+1))</f>
        <v/>
      </c>
      <c r="Y7" s="263">
        <f>IF(MONTH($V$3)&lt;&gt;MONTH($V$3-WEEKDAY($V$3,1)+(ROW(Y7)-ROW($V$5))*7+(COLUMN(Y7)-COLUMN($V$5)+1)),"",$V$3-WEEKDAY($V$3,1)+(ROW(Y7)-ROW($V$5))*7+(COLUMN(Y7)-COLUMN($V$5)+1))</f>
        <v/>
      </c>
      <c r="Z7" s="263">
        <f>IF(MONTH($V$3)&lt;&gt;MONTH($V$3-WEEKDAY($V$3,1)+(ROW(Z7)-ROW($V$5))*7+(COLUMN(Z7)-COLUMN($V$5)+1)),"",$V$3-WEEKDAY($V$3,1)+(ROW(Z7)-ROW($V$5))*7+(COLUMN(Z7)-COLUMN($V$5)+1))</f>
        <v/>
      </c>
      <c r="AA7" s="263">
        <f>IF(MONTH($V$3)&lt;&gt;MONTH($V$3-WEEKDAY($V$3,1)+(ROW(AA7)-ROW($V$5))*7+(COLUMN(AA7)-COLUMN($V$5)+1)),"",$V$3-WEEKDAY($V$3,1)+(ROW(AA7)-ROW($V$5))*7+(COLUMN(AA7)-COLUMN($V$5)+1))</f>
        <v/>
      </c>
      <c r="AB7" s="263">
        <f>IF(MONTH($V$3)&lt;&gt;MONTH($V$3-WEEKDAY($V$3,1)+(ROW(AB7)-ROW($V$5))*7+(COLUMN(AB7)-COLUMN($V$5)+1)),"",$V$3-WEEKDAY($V$3,1)+(ROW(AB7)-ROW($V$5))*7+(COLUMN(AB7)-COLUMN($V$5)+1))</f>
        <v/>
      </c>
      <c r="AC7" s="351" t="n"/>
      <c r="AD7" s="351" t="n"/>
      <c r="AE7" s="351" t="n"/>
      <c r="AF7" s="258" t="n"/>
      <c r="AJ7" s="350" t="n"/>
      <c r="AL7" s="251" t="n"/>
    </row>
    <row r="8">
      <c r="A8" s="351" t="n"/>
      <c r="B8" s="351" t="n"/>
      <c r="C8" s="337" t="inlineStr">
        <is>
          <t>Georgetown, Guyana</t>
        </is>
      </c>
      <c r="D8" s="351" t="n"/>
      <c r="E8" s="351" t="n"/>
      <c r="F8" s="351" t="n"/>
      <c r="G8" s="6" t="n"/>
      <c r="H8" s="6" t="n"/>
      <c r="I8" s="6" t="n"/>
      <c r="J8" s="6" t="n"/>
      <c r="K8" s="6" t="n"/>
      <c r="L8" s="6" t="n"/>
      <c r="M8" s="341" t="n"/>
      <c r="N8" s="351" t="n"/>
      <c r="O8" s="351" t="n"/>
      <c r="P8" s="6" t="n"/>
      <c r="Q8" s="6" t="n"/>
      <c r="R8" s="6" t="n"/>
      <c r="S8" s="6" t="n"/>
      <c r="T8" s="6" t="n"/>
      <c r="U8" s="351" t="n"/>
      <c r="V8" s="263">
        <f>IF(MONTH($V$3)&lt;&gt;MONTH($V$3-WEEKDAY($V$3,1)+(ROW(V8)-ROW($V$5))*7+(COLUMN(V8)-COLUMN($V$5)+1)),"",$V$3-WEEKDAY($V$3,1)+(ROW(V8)-ROW($V$5))*7+(COLUMN(V8)-COLUMN($V$5)+1))</f>
        <v/>
      </c>
      <c r="W8" s="263">
        <f>IF(MONTH($V$3)&lt;&gt;MONTH($V$3-WEEKDAY($V$3,1)+(ROW(W8)-ROW($V$5))*7+(COLUMN(W8)-COLUMN($V$5)+1)),"",$V$3-WEEKDAY($V$3,1)+(ROW(W8)-ROW($V$5))*7+(COLUMN(W8)-COLUMN($V$5)+1))</f>
        <v/>
      </c>
      <c r="X8" s="263">
        <f>IF(MONTH($V$3)&lt;&gt;MONTH($V$3-WEEKDAY($V$3,1)+(ROW(X8)-ROW($V$5))*7+(COLUMN(X8)-COLUMN($V$5)+1)),"",$V$3-WEEKDAY($V$3,1)+(ROW(X8)-ROW($V$5))*7+(COLUMN(X8)-COLUMN($V$5)+1))</f>
        <v/>
      </c>
      <c r="Y8" s="263">
        <f>IF(MONTH($V$3)&lt;&gt;MONTH($V$3-WEEKDAY($V$3,1)+(ROW(Y8)-ROW($V$5))*7+(COLUMN(Y8)-COLUMN($V$5)+1)),"",$V$3-WEEKDAY($V$3,1)+(ROW(Y8)-ROW($V$5))*7+(COLUMN(Y8)-COLUMN($V$5)+1))</f>
        <v/>
      </c>
      <c r="Z8" s="263">
        <f>IF(MONTH($V$3)&lt;&gt;MONTH($V$3-WEEKDAY($V$3,1)+(ROW(Z8)-ROW($V$5))*7+(COLUMN(Z8)-COLUMN($V$5)+1)),"",$V$3-WEEKDAY($V$3,1)+(ROW(Z8)-ROW($V$5))*7+(COLUMN(Z8)-COLUMN($V$5)+1))</f>
        <v/>
      </c>
      <c r="AA8" s="263">
        <f>IF(MONTH($V$3)&lt;&gt;MONTH($V$3-WEEKDAY($V$3,1)+(ROW(AA8)-ROW($V$5))*7+(COLUMN(AA8)-COLUMN($V$5)+1)),"",$V$3-WEEKDAY($V$3,1)+(ROW(AA8)-ROW($V$5))*7+(COLUMN(AA8)-COLUMN($V$5)+1))</f>
        <v/>
      </c>
      <c r="AB8" s="263">
        <f>IF(MONTH($V$3)&lt;&gt;MONTH($V$3-WEEKDAY($V$3,1)+(ROW(AB8)-ROW($V$5))*7+(COLUMN(AB8)-COLUMN($V$5)+1)),"",$V$3-WEEKDAY($V$3,1)+(ROW(AB8)-ROW($V$5))*7+(COLUMN(AB8)-COLUMN($V$5)+1))</f>
        <v/>
      </c>
      <c r="AC8" s="351" t="n"/>
      <c r="AD8" s="351" t="n"/>
      <c r="AE8" s="3" t="b">
        <v>1</v>
      </c>
      <c r="AF8" s="258" t="n"/>
      <c r="AJ8" s="350" t="n"/>
      <c r="AL8" s="251" t="n"/>
    </row>
    <row r="9">
      <c r="A9" s="351" t="n"/>
      <c r="B9" s="351" t="n"/>
      <c r="C9" s="337" t="n"/>
      <c r="D9" s="337" t="n"/>
      <c r="E9" s="337" t="n"/>
      <c r="F9" s="337" t="n"/>
      <c r="G9" s="6" t="n"/>
      <c r="H9" s="6" t="n"/>
      <c r="I9" s="6" t="n"/>
      <c r="J9" s="6" t="n"/>
      <c r="K9" s="6" t="n"/>
      <c r="L9" s="6" t="n"/>
      <c r="M9" s="137" t="n"/>
      <c r="N9" s="137" t="n"/>
      <c r="O9" s="6" t="n"/>
      <c r="P9" s="6" t="n"/>
      <c r="Q9" s="6" t="n"/>
      <c r="R9" s="6" t="n"/>
      <c r="S9" s="6" t="n"/>
      <c r="T9" s="6" t="n"/>
      <c r="U9" s="351" t="n"/>
      <c r="V9" s="265" t="n"/>
      <c r="W9" s="265" t="n"/>
      <c r="X9" s="265" t="n"/>
      <c r="Y9" s="265" t="n"/>
      <c r="Z9" s="265" t="n"/>
      <c r="AA9" s="265" t="n"/>
      <c r="AB9" s="265" t="n"/>
      <c r="AC9" s="351" t="n"/>
      <c r="AD9" s="351" t="n"/>
      <c r="AE9" s="3" t="n"/>
      <c r="AF9" s="351" t="n"/>
      <c r="AJ9" s="350" t="n"/>
      <c r="AL9" s="251" t="n"/>
    </row>
    <row r="10">
      <c r="A10" s="351" t="n"/>
      <c r="B10" s="351" t="n"/>
      <c r="C10" s="337" t="inlineStr">
        <is>
          <t>592-223-7560</t>
        </is>
      </c>
      <c r="D10" s="351" t="n"/>
      <c r="E10" s="351" t="n"/>
      <c r="F10" s="351" t="n"/>
      <c r="G10" s="6" t="n"/>
      <c r="H10" s="340" t="n"/>
      <c r="I10" s="351" t="n"/>
      <c r="J10" s="340" t="n"/>
      <c r="K10" s="330" t="inlineStr">
        <is>
          <t>Week Starting:</t>
        </is>
      </c>
      <c r="L10" s="351" t="n"/>
      <c r="M10" s="335" t="n">
        <v>45977</v>
      </c>
      <c r="N10" s="362" t="n"/>
      <c r="O10" s="6" t="n"/>
      <c r="P10" s="6" t="n"/>
      <c r="Q10" s="6" t="n"/>
      <c r="R10" s="6" t="n"/>
      <c r="S10" s="6" t="n"/>
      <c r="T10" s="138" t="inlineStr">
        <is>
          <t>[42]</t>
        </is>
      </c>
      <c r="U10" s="351" t="n"/>
      <c r="V10" s="263">
        <f>IF(MONTH($V$3)&lt;&gt;MONTH($V$3-WEEKDAY($V$3,1)+(ROW(V10)-ROW($V$5))*7+(COLUMN(V10)-COLUMN($V$5)+1)),"",$V$3-WEEKDAY($V$3,1)+(ROW(V10)-ROW($V$5))*7+(COLUMN(V10)-COLUMN($V$5)+1))</f>
        <v/>
      </c>
      <c r="W10" s="263">
        <f>IF(MONTH($V$3)&lt;&gt;MONTH($V$3-WEEKDAY($V$3,1)+(ROW(W10)-ROW($V$5))*7+(COLUMN(W10)-COLUMN($V$5)+1)),"",$V$3-WEEKDAY($V$3,1)+(ROW(W10)-ROW($V$5))*7+(COLUMN(W10)-COLUMN($V$5)+1))</f>
        <v/>
      </c>
      <c r="X10" s="263">
        <f>IF(MONTH($V$3)&lt;&gt;MONTH($V$3-WEEKDAY($V$3,1)+(ROW(X10)-ROW($V$5))*7+(COLUMN(X10)-COLUMN($V$5)+1)),"",$V$3-WEEKDAY($V$3,1)+(ROW(X10)-ROW($V$5))*7+(COLUMN(X10)-COLUMN($V$5)+1))</f>
        <v/>
      </c>
      <c r="Y10" s="263">
        <f>IF(MONTH($V$3)&lt;&gt;MONTH($V$3-WEEKDAY($V$3,1)+(ROW(Y10)-ROW($V$5))*7+(COLUMN(Y10)-COLUMN($V$5)+1)),"",$V$3-WEEKDAY($V$3,1)+(ROW(Y10)-ROW($V$5))*7+(COLUMN(Y10)-COLUMN($V$5)+1))</f>
        <v/>
      </c>
      <c r="Z10" s="263">
        <f>IF(MONTH($V$3)&lt;&gt;MONTH($V$3-WEEKDAY($V$3,1)+(ROW(Z10)-ROW($V$5))*7+(COLUMN(Z10)-COLUMN($V$5)+1)),"",$V$3-WEEKDAY($V$3,1)+(ROW(Z10)-ROW($V$5))*7+(COLUMN(Z10)-COLUMN($V$5)+1))</f>
        <v/>
      </c>
      <c r="AA10" s="263">
        <f>IF(MONTH($V$3)&lt;&gt;MONTH($V$3-WEEKDAY($V$3,1)+(ROW(AA10)-ROW($V$5))*7+(COLUMN(AA10)-COLUMN($V$5)+1)),"",$V$3-WEEKDAY($V$3,1)+(ROW(AA10)-ROW($V$5))*7+(COLUMN(AA10)-COLUMN($V$5)+1))</f>
        <v/>
      </c>
      <c r="AB10" s="263">
        <f>IF(MONTH($V$3)&lt;&gt;MONTH($V$3-WEEKDAY($V$3,1)+(ROW(AB10)-ROW($V$5))*7+(COLUMN(AB10)-COLUMN($V$5)+1)),"",$V$3-WEEKDAY($V$3,1)+(ROW(AB10)-ROW($V$5))*7+(COLUMN(AB10)-COLUMN($V$5)+1))</f>
        <v/>
      </c>
      <c r="AC10" s="351" t="n"/>
      <c r="AD10" s="136" t="inlineStr">
        <is>
          <t>After:</t>
        </is>
      </c>
      <c r="AE10" s="264" t="n">
        <v>40</v>
      </c>
      <c r="AF10" s="250" t="n"/>
    </row>
    <row r="11" ht="15.75" customHeight="1" s="348" thickBot="1">
      <c r="A11" s="351" t="n"/>
      <c r="B11" s="351" t="n"/>
      <c r="C11" s="6" t="n"/>
      <c r="D11" s="6" t="n"/>
      <c r="E11" s="6" t="n"/>
      <c r="F11" s="6" t="n"/>
      <c r="G11" s="6" t="n"/>
      <c r="H11" s="6" t="n"/>
      <c r="I11" s="6" t="n"/>
      <c r="J11" s="6" t="n"/>
      <c r="K11" s="259" t="inlineStr">
        <is>
          <t>Carry Forward Hrs:</t>
        </is>
      </c>
      <c r="L11" s="248" t="n">
        <v>32</v>
      </c>
      <c r="M11" s="6" t="n"/>
      <c r="N11" s="6" t="n"/>
      <c r="O11" s="6" t="n"/>
      <c r="P11" s="6" t="n"/>
      <c r="Q11" s="6" t="n"/>
      <c r="R11" s="6" t="n"/>
      <c r="S11" s="6" t="n"/>
      <c r="T11" s="6" t="n"/>
      <c r="U11" s="351" t="n"/>
      <c r="V11" s="263">
        <f>IF(MONTH($V$3)&lt;&gt;MONTH($V$3-WEEKDAY($V$3,1)+(ROW(V11)-ROW($V$5))*7+(COLUMN(V11)-COLUMN($V$5)+1)),"",$V$3-WEEKDAY($V$3,1)+(ROW(V11)-ROW($V$5))*7+(COLUMN(V11)-COLUMN($V$5)+1))</f>
        <v/>
      </c>
      <c r="W11" s="263">
        <f>IF(MONTH($V$3)&lt;&gt;MONTH($V$3-WEEKDAY($V$3,1)+(ROW(W11)-ROW($V$5))*7+(COLUMN(W11)-COLUMN($V$5)+1)),"",$V$3-WEEKDAY($V$3,1)+(ROW(W11)-ROW($V$5))*7+(COLUMN(W11)-COLUMN($V$5)+1))</f>
        <v/>
      </c>
      <c r="X11" s="263">
        <f>IF(MONTH($V$3)&lt;&gt;MONTH($V$3-WEEKDAY($V$3,1)+(ROW(X11)-ROW($V$5))*7+(COLUMN(X11)-COLUMN($V$5)+1)),"",$V$3-WEEKDAY($V$3,1)+(ROW(X11)-ROW($V$5))*7+(COLUMN(X11)-COLUMN($V$5)+1))</f>
        <v/>
      </c>
      <c r="Y11" s="263">
        <f>IF(MONTH($V$3)&lt;&gt;MONTH($V$3-WEEKDAY($V$3,1)+(ROW(Y11)-ROW($V$5))*7+(COLUMN(Y11)-COLUMN($V$5)+1)),"",$V$3-WEEKDAY($V$3,1)+(ROW(Y11)-ROW($V$5))*7+(COLUMN(Y11)-COLUMN($V$5)+1))</f>
        <v/>
      </c>
      <c r="Z11" s="263">
        <f>IF(MONTH($V$3)&lt;&gt;MONTH($V$3-WEEKDAY($V$3,1)+(ROW(Z11)-ROW($V$5))*7+(COLUMN(Z11)-COLUMN($V$5)+1)),"",$V$3-WEEKDAY($V$3,1)+(ROW(Z11)-ROW($V$5))*7+(COLUMN(Z11)-COLUMN($V$5)+1))</f>
        <v/>
      </c>
      <c r="AA11" s="263">
        <f>IF(MONTH($V$3)&lt;&gt;MONTH($V$3-WEEKDAY($V$3,1)+(ROW(AA11)-ROW($V$5))*7+(COLUMN(AA11)-COLUMN($V$5)+1)),"",$V$3-WEEKDAY($V$3,1)+(ROW(AA11)-ROW($V$5))*7+(COLUMN(AA11)-COLUMN($V$5)+1))</f>
        <v/>
      </c>
      <c r="AB11" s="263">
        <f>IF(MONTH($V$3)&lt;&gt;MONTH($V$3-WEEKDAY($V$3,1)+(ROW(AB11)-ROW($V$5))*7+(COLUMN(AB11)-COLUMN($V$5)+1)),"",$V$3-WEEKDAY($V$3,1)+(ROW(AB11)-ROW($V$5))*7+(COLUMN(AB11)-COLUMN($V$5)+1))</f>
        <v/>
      </c>
      <c r="AC11" s="351" t="n"/>
      <c r="AD11" s="351" t="n"/>
      <c r="AE11" s="351" t="n"/>
      <c r="AF11" s="258" t="n"/>
      <c r="AJ11" s="252" t="n"/>
      <c r="AK11" s="252" t="n"/>
    </row>
    <row r="12" ht="27.75" customFormat="1" customHeight="1" s="2" thickBot="1">
      <c r="A12" s="266" t="inlineStr">
        <is>
          <t>Day Off</t>
        </is>
      </c>
      <c r="B12" s="267" t="inlineStr">
        <is>
          <t>Holiday Double</t>
        </is>
      </c>
      <c r="C12" s="139" t="inlineStr">
        <is>
          <t>Day of Week</t>
        </is>
      </c>
      <c r="D12" s="140" t="inlineStr">
        <is>
          <t>Time
In</t>
        </is>
      </c>
      <c r="E12" s="140" t="inlineStr">
        <is>
          <t>Time
Out</t>
        </is>
      </c>
      <c r="F12" s="141" t="n"/>
      <c r="G12" s="140" t="inlineStr">
        <is>
          <t>Time
In</t>
        </is>
      </c>
      <c r="H12" s="140" t="inlineStr">
        <is>
          <t>Time
Out</t>
        </is>
      </c>
      <c r="I12" s="142" t="inlineStr">
        <is>
          <t>Total
Hrs</t>
        </is>
      </c>
      <c r="J12" s="142" t="inlineStr">
        <is>
          <t>Location</t>
        </is>
      </c>
      <c r="K12" s="142" t="inlineStr">
        <is>
          <t>Supervisor</t>
        </is>
      </c>
      <c r="L12" s="142" t="inlineStr">
        <is>
          <t>Supervisor Approval</t>
        </is>
      </c>
      <c r="M12" s="140" t="inlineStr">
        <is>
          <t>Regular
Hrs</t>
        </is>
      </c>
      <c r="N12" s="140" t="inlineStr">
        <is>
          <t>Overtime
Hrs</t>
        </is>
      </c>
      <c r="O12" s="140" t="inlineStr">
        <is>
          <t>Hol Hrs</t>
        </is>
      </c>
      <c r="P12" s="140" t="inlineStr">
        <is>
          <t>Responsibilities</t>
        </is>
      </c>
      <c r="Q12" s="140" t="inlineStr">
        <is>
          <t>Risk</t>
        </is>
      </c>
      <c r="R12" s="140" t="inlineStr">
        <is>
          <t>Meals</t>
        </is>
      </c>
      <c r="S12" s="140" t="inlineStr">
        <is>
          <t>Vac Hrs</t>
        </is>
      </c>
      <c r="T12" s="143" t="inlineStr">
        <is>
          <t>Reason for Overtime</t>
        </is>
      </c>
      <c r="U12" s="144" t="inlineStr">
        <is>
          <t>Wkly Reg Avail</t>
        </is>
      </c>
      <c r="V12" s="351" t="inlineStr">
        <is>
          <t>Orig Reg</t>
        </is>
      </c>
      <c r="W12" s="351" t="inlineStr">
        <is>
          <t>Wkly OT Adj</t>
        </is>
      </c>
      <c r="X12" s="351" t="inlineStr">
        <is>
          <t>Week Start</t>
        </is>
      </c>
      <c r="Y12" s="351" t="inlineStr">
        <is>
          <t>Wk Hrs Before</t>
        </is>
      </c>
      <c r="Z12" s="351" t="n"/>
      <c r="AA12" s="351" t="n"/>
      <c r="AB12" s="351" t="n"/>
      <c r="AC12" s="351" t="n"/>
      <c r="AD12" s="351" t="n"/>
      <c r="AE12" s="351" t="n"/>
      <c r="AF12" s="351" t="n"/>
      <c r="AJ12" s="252" t="n"/>
      <c r="AK12" s="252" t="n"/>
    </row>
    <row r="13" hidden="1" ht="15.75" customHeight="1" s="348" thickBot="1">
      <c r="A13" s="268" t="n"/>
      <c r="B13" s="351" t="n"/>
      <c r="C13" s="145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146" t="n"/>
      <c r="U13" s="351" t="n"/>
      <c r="V13" s="351" t="n"/>
      <c r="W13" s="351" t="n"/>
      <c r="X13" s="351" t="n"/>
      <c r="Y13" s="351" t="n"/>
      <c r="Z13" s="351" t="n"/>
      <c r="AA13" s="351" t="n"/>
      <c r="AB13" s="351" t="n"/>
      <c r="AC13" s="351" t="n"/>
      <c r="AD13" s="351" t="n"/>
      <c r="AE13" s="351" t="n"/>
      <c r="AF13" s="351" t="n"/>
    </row>
    <row r="14" ht="24" customHeight="1" s="348" thickBot="1">
      <c r="A14" s="147" t="inlineStr">
        <is>
          <t>On Day</t>
        </is>
      </c>
      <c r="B14" s="269" t="n"/>
      <c r="C14" s="88">
        <f>M10</f>
        <v/>
      </c>
      <c r="D14" s="54" t="n"/>
      <c r="E14" s="148">
        <f>IF(D14="", "",
 IF(D14=TIME(0,0,0), 0,
 IF(AND(D14&gt;=TIME(0,0,1), D14&lt;=TIME(2,0,0)), TIME(7,0,0),
 IF(AND(D14&gt;=TIME(6,0,0), D14&lt;=TIME(8,0,0)), TIME(12,0,0),
 IF(AND(D14&gt;TIME(8,0,0), D14&lt;=TIME(13,59,0)), TIME(15,0,0),
 IF(AND(D14&gt;=TIME(14,0,0), D14&lt;=TIME(17,59,0)), TIME(21,0,0),
 IF(AND(D14&gt;=TIME(18,0,0), D14&lt;=TIME(21,59,0)), TIME(0,0,0),
 IF(AND(D14&gt;=TIME(22,0,0), D14&lt;=TIME(23,59,59)), TIME(7,0,0), ""))))))))</f>
        <v/>
      </c>
      <c r="F14" s="149" t="n"/>
      <c r="G14" s="148">
        <f>IF(AND(D14&gt;=TIME(6,0,0),D14&lt;=TIME(8,0,0)),E14,"")</f>
        <v/>
      </c>
      <c r="H14" s="54" t="n"/>
      <c r="I14" s="55">
        <f>ROUND(IF(OR(D14="",E14="",E14=0),0,IF(H14="",MOD(E14-D14,1)*24,MOD(H14-D14,1)*24)),2)</f>
        <v/>
      </c>
      <c r="J14" s="150" t="n"/>
      <c r="K14" s="270" t="n"/>
      <c r="L14" s="271" t="n"/>
      <c r="M14" s="272">
        <f>MAX(0,V14-W14)</f>
        <v/>
      </c>
      <c r="N14" s="56">
        <f>(IF(OR($C14="",$D14=""),0,
 IF(OR($A14="Holiday",$A15="Holiday"),
    IF(ISNUMBER(MATCH(TRIM($B14),{"Phagwah","Good Friday","Easter Monday","Labour Day","Christmas","Eid ul Azha","Romans-2","Globe-12","Neptune P1"},0)),0,$I14),
 IF(AND(NOT(OR($A14="Annual Leave",$A15="Annual Leave")),$A14="Off day"),$I14,
  MAX(0,$I14-$V14)
  ))))+W14</f>
        <v/>
      </c>
      <c r="O14" s="56">
        <f>IF(AND(OR($A14="Holiday",$A15="Holiday"),
        ISNUMBER(MATCH(TRIM($B14),{"Phagwah","Good Friday","Easter Monday","Labour Day","Christmas","Eid ul Azha","Romans-2","Globe-12","Neptune P1"},0))),
   $I14,0)</f>
        <v/>
      </c>
      <c r="P14" s="56">
        <f>IF(OR($O$7="Canteen",$O$7="Head Office"),0,IF($I14&lt;=0,0,IF(OR(OR(TRIM($J14)="Hebrews",TRIM($J14)="Romans",TRIM($J14)="Romans-2",TRIM($J14)="Globe",TRIM($J14)="Globe-12",TRIM($J14)="Neptune P1"),AND($I15&gt;0,OR(TRIM($J15)="Hebrews",TRIM($J15)="Romans",TRIM($J15)="Romans-2",TRIM($J15)="Globe",TRIM($J15)="Globe-12",TRIM($J15)="Neptune P1"))),1,0)))</f>
        <v/>
      </c>
      <c r="Q14" s="57" t="n"/>
      <c r="R14" s="56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IF($I14&gt;0,1,0),
      0
   ),
0))</f>
        <v/>
      </c>
      <c r="S14" s="56">
        <f>IF(OR($A14="Annual Leave",$A15="Annual Leave"),IF($A14="Annual Leave",8,0),0)</f>
        <v/>
      </c>
      <c r="T14" s="58" t="n"/>
      <c r="U14" s="144">
        <f>MAX(0,40-Y14)</f>
        <v/>
      </c>
      <c r="V14" s="151">
        <f>IF(OR($C14="",$D14=""),0,
 IF(OR($A14="Holiday",$A15="Holiday"),0,
 IF(AND(NOT(OR($A14="Annual Leave",$A15="Annual Leave")),$A14="Off day"),0,
  IF($I14+$I15&gt;=8,IF($I14&gt;=8,8,$I14),$I14)
  )))</f>
        <v/>
      </c>
      <c r="W14" s="151">
        <f>MAX(0,V14-U14)</f>
        <v/>
      </c>
      <c r="X14" s="151">
        <f>IF(C14="","",C14-WEEKDAY(C14,1)+1)</f>
        <v/>
      </c>
      <c r="Y14" s="151">
        <f>IF(X14=X14,$L$11,0)</f>
        <v/>
      </c>
      <c r="Z14" s="151" t="n"/>
      <c r="AA14" s="151" t="n"/>
      <c r="AB14" s="151" t="n"/>
      <c r="AC14" s="351" t="n"/>
      <c r="AD14" s="351" t="n"/>
      <c r="AE14" s="351" t="n"/>
      <c r="AF14" s="351" t="n"/>
    </row>
    <row r="15" ht="24" customHeight="1" s="348" thickBot="1">
      <c r="A15" s="147" t="inlineStr">
        <is>
          <t>On Day</t>
        </is>
      </c>
      <c r="B15" s="269" t="n"/>
      <c r="C15" s="89">
        <f>C14</f>
        <v/>
      </c>
      <c r="D15" s="59" t="n"/>
      <c r="E15" s="152">
        <f>IF(D15="", "",
 IF(D15=TIME(0,0,0), 0,
 IF(AND(D15&gt;=TIME(0,0,1), D15&lt;=TIME(2,0,0)), TIME(7,0,0),
 IF(AND(D15&gt;=TIME(6,0,0), D15&lt;=TIME(8,0,0)), TIME(12,0,0),
 IF(AND(D15&gt;TIME(8,0,0), D15&lt;=TIME(13,59,0)), TIME(15,0,0),
 IF(AND(D15&gt;=TIME(14,0,0), D15&lt;=TIME(17,59,0)), TIME(21,0,0),
 IF(AND(D15&gt;=TIME(18,0,0), D15&lt;=TIME(21,59,0)), TIME(0,0,0),
 IF(AND(D15&gt;=TIME(22,0,0), D15&lt;=TIME(23,59,59)), TIME(7,0,0), ""))))))))</f>
        <v/>
      </c>
      <c r="F15" s="153" t="n"/>
      <c r="G15" s="152">
        <f>IF(AND(D15&gt;=TIME(6,0,0),D15&lt;=TIME(8,0,0)),E15,"")</f>
        <v/>
      </c>
      <c r="H15" s="59" t="n"/>
      <c r="I15" s="60">
        <f>ROUND(IF(OR(D15="",E15="",E15=0),0,IF(H15="",MOD(E15-D15,1)*24,MOD(H15-D15,1)*24)),2)</f>
        <v/>
      </c>
      <c r="J15" s="150" t="n"/>
      <c r="K15" s="270" t="n"/>
      <c r="L15" s="271" t="n"/>
      <c r="M15" s="272">
        <f>MAX(0,V15-W15)</f>
        <v/>
      </c>
      <c r="N15" s="61">
        <f>(IF(OR($C15="",$D15=""),0,
 IF(OR($A14="Holiday",$A15="Holiday"),
    IF(ISNUMBER(MATCH(TRIM($B15),{"Phagwah","Good Friday","Easter Monday","Labour Day","Christmas","Eid ul Azha","Romans-2","Globe-12","Neptune P1"},0)),0,$I15),
 IF(AND(NOT(OR($A14="Annual Leave",$A15="Annual Leave")),$A15="Off day"),$I15,
  MAX(0,$I15-$V15)
  ))))+W15</f>
        <v/>
      </c>
      <c r="O15" s="61">
        <f>IF(AND(OR($A14="Holiday",$A15="Holiday"),
        ISNUMBER(MATCH(TRIM($B15),{"Phagwah","Good Friday","Easter Monday","Labour Day","Christmas","Eid ul Azha","Romans-2","Globe-12","Neptune P1"},0))),
   $I15,0)</f>
        <v/>
      </c>
      <c r="P15" s="61">
        <f>IF(OR($O$7="Canteen",$O$7="Head Office"),0,IF($I15&lt;=0,0,IF(AND($I14&lt;=0,OR(TRIM($J15)="Hebrews",TRIM($J15)="Romans",TRIM($J15)="Romans-2",TRIM($J15)="Globe",TRIM($J15)="Globe-12",TRIM($J15)="Neptune P1")),1,0)))</f>
        <v/>
      </c>
      <c r="Q15" s="62" t="n"/>
      <c r="R15" s="61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IF(AND($I14=0,$I15&gt;0),1,0),
      0
   ),
0))</f>
        <v/>
      </c>
      <c r="S15" s="61">
        <f>IF(OR($A14="Annual Leave",$A15="Annual Leave"),IF(AND($A14&lt;&gt;"Annual Leave",$A15="Annual Leave"),8,0),0)</f>
        <v/>
      </c>
      <c r="T15" s="63" t="n"/>
      <c r="U15" s="144">
        <f>MAX(0,40-Y15)</f>
        <v/>
      </c>
      <c r="V15" s="151">
        <f>IF(OR($C15="",$D15=""),0,
 IF(OR($A14="Holiday",$A15="Holiday"),0,
 IF(AND(NOT(OR($A14="Annual Leave",$A15="Annual Leave")),$A15="Off day"),0,
  IF($I14+$I15&gt;=8,IF($I14&gt;=8,0,8-$I14),$I15)
  )))</f>
        <v/>
      </c>
      <c r="W15" s="151">
        <f>MAX(0,V15-U15)</f>
        <v/>
      </c>
      <c r="X15" s="151">
        <f>IF(C15="","",C15-WEEKDAY(C15,1)+1)</f>
        <v/>
      </c>
      <c r="Y15" s="151">
        <f>SUMPRODUCT(($X$14:$X14=X15)*(($V$14:$V14)+($O$14:$O14)))+IF(X15=X14,$L$11,0)</f>
        <v/>
      </c>
      <c r="Z15" s="151" t="n"/>
      <c r="AA15" s="151" t="n"/>
      <c r="AB15" s="151" t="n"/>
      <c r="AC15" s="351" t="n"/>
      <c r="AD15" s="351" t="n"/>
      <c r="AE15" s="351" t="n"/>
      <c r="AF15" s="351" t="n"/>
    </row>
    <row r="16" ht="24" customHeight="1" s="348" thickBot="1">
      <c r="A16" s="154" t="inlineStr">
        <is>
          <t>On Day</t>
        </is>
      </c>
      <c r="B16" s="273" t="n"/>
      <c r="C16" s="90">
        <f>C14+1</f>
        <v/>
      </c>
      <c r="D16" s="8" t="n"/>
      <c r="E16" s="155">
        <f>IF(D16="", "",
 IF(D16=TIME(0,0,0), 0,
 IF(AND(D16&gt;=TIME(0,0,1), D16&lt;=TIME(2,0,0)), TIME(7,0,0),
 IF(AND(D16&gt;=TIME(6,0,0), D16&lt;=TIME(8,0,0)), TIME(12,0,0),
 IF(AND(D16&gt;TIME(8,0,0), D16&lt;=TIME(13,59,0)), TIME(15,0,0),
 IF(AND(D16&gt;=TIME(14,0,0), D16&lt;=TIME(17,59,0)), TIME(21,0,0),
 IF(AND(D16&gt;=TIME(18,0,0), D16&lt;=TIME(21,59,0)), TIME(0,0,0),
 IF(AND(D16&gt;=TIME(22,0,0), D16&lt;=TIME(23,59,59)), TIME(7,0,0), ""))))))))</f>
        <v/>
      </c>
      <c r="F16" s="156" t="n"/>
      <c r="G16" s="155">
        <f>IF(AND(D16&gt;=TIME(6,0,0),D16&lt;=TIME(8,0,0)),E16,"")</f>
        <v/>
      </c>
      <c r="H16" s="8" t="n"/>
      <c r="I16" s="30">
        <f>ROUND(IF(OR(D16="",E16="",E16=0),0,IF(H16="",MOD(E16-D16,1)*24,MOD(H16-D16,1)*24)),2)</f>
        <v/>
      </c>
      <c r="J16" s="157" t="n"/>
      <c r="K16" s="274" t="n"/>
      <c r="L16" s="271" t="n"/>
      <c r="M16" s="275">
        <f>MAX(0,V16-W16)</f>
        <v/>
      </c>
      <c r="N16" s="9">
        <f>(IF(OR($C16="",$D16=""),0,
 IF(OR($A16="Holiday",$A17="Holiday"),
    IF(ISNUMBER(MATCH(TRIM($B16),{"Phagwah","Good Friday","Easter Monday","Labour Day","Christmas","Eid ul Azha","Romans-2","Globe-12","Neptune P1"},0)),0,$I16),
 IF(AND(NOT(OR($A16="Annual Leave",$A17="Annual Leave")),$A16="Off day"),$I16,
  MAX(0,$I16-$V16)
  ))))+W16</f>
        <v/>
      </c>
      <c r="O16" s="9">
        <f>IF(AND(OR($A16="Holiday",$A17="Holiday"),
        ISNUMBER(MATCH(TRIM($B16),{"Phagwah","Good Friday","Easter Monday","Labour Day","Christmas","Eid ul Azha","Romans-2","Globe-12","Neptune P1"},0))),
   $I16,0)</f>
        <v/>
      </c>
      <c r="P16" s="9">
        <f>IF(OR($O$7="Canteen",$O$7="Head Office"),0,IF($I16&lt;=0,0,IF(OR(OR(TRIM($J16)="Hebrews",TRIM($J16)="Romans",TRIM($J16)="Romans-2",TRIM($J16)="Globe",TRIM($J16)="Globe-12",TRIM($J16)="Neptune P1"),AND($I17&gt;0,OR(TRIM($J17)="Hebrews",TRIM($J17)="Romans",TRIM($J17)="Romans-2",TRIM($J17)="Globe",TRIM($J17)="Globe-12",TRIM($J17)="Neptune P1"))),1,0)))</f>
        <v/>
      </c>
      <c r="Q16" s="10" t="n"/>
      <c r="R16" s="9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IF($I16&gt;0,1,0),
      0
   ),
0))</f>
        <v/>
      </c>
      <c r="S16" s="9">
        <f>IF(OR($A16="Annual Leave",$A17="Annual Leave"),IF($A16="Annual Leave",8,0),0)</f>
        <v/>
      </c>
      <c r="T16" s="91" t="n"/>
      <c r="U16" s="144">
        <f>MAX(0,40-Y16)</f>
        <v/>
      </c>
      <c r="V16" s="351">
        <f>IF(OR($C16="",$D16=""),0,
 IF(OR($A16="Holiday",$A17="Holiday"),0,
 IF(AND(NOT(OR($A16="Annual Leave",$A17="Annual Leave")),$A16="Off day"),0,
  IF($I16+$I17&gt;=8,IF($I16&gt;=8,8,$I16),$I16)
  )))</f>
        <v/>
      </c>
      <c r="W16" s="351">
        <f>MAX(0,V16-U16)</f>
        <v/>
      </c>
      <c r="X16" s="351">
        <f>IF(C16="","",C16-WEEKDAY(C16,1)+1)</f>
        <v/>
      </c>
      <c r="Y16" s="351">
        <f>SUMPRODUCT(($X$14:$X15=X16)*(($V$14:$V15)+($O$14:$O15)))+IF(X16=X14,$L$11,0)</f>
        <v/>
      </c>
      <c r="Z16" s="351" t="n"/>
      <c r="AA16" s="351" t="n"/>
      <c r="AB16" s="351" t="n"/>
      <c r="AC16" s="351" t="n"/>
      <c r="AD16" s="351" t="n"/>
      <c r="AE16" s="351" t="n"/>
      <c r="AF16" s="351" t="n"/>
    </row>
    <row r="17" ht="24" customHeight="1" s="348" thickBot="1">
      <c r="A17" s="154" t="inlineStr">
        <is>
          <t>On Day</t>
        </is>
      </c>
      <c r="B17" s="273" t="n"/>
      <c r="C17" s="90">
        <f>C16</f>
        <v/>
      </c>
      <c r="D17" s="276" t="n"/>
      <c r="E17" s="277">
        <f>IF(D17="", "",
 IF(D17=TIME(0,0,0), 0,
 IF(AND(D17&gt;=TIME(0,0,1), D17&lt;=TIME(2,0,0)), TIME(7,0,0),
 IF(AND(D17&gt;=TIME(6,0,0), D17&lt;=TIME(8,0,0)), TIME(12,0,0),
 IF(AND(D17&gt;TIME(8,0,0), D17&lt;=TIME(13,59,0)), TIME(15,0,0),
 IF(AND(D17&gt;=TIME(14,0,0), D17&lt;=TIME(17,59,0)), TIME(21,0,0),
 IF(AND(D17&gt;=TIME(18,0,0), D17&lt;=TIME(21,59,0)), TIME(0,0,0),
 IF(AND(D17&gt;=TIME(22,0,0), D17&lt;=TIME(23,59,59)), TIME(7,0,0), ""))))))))</f>
        <v/>
      </c>
      <c r="F17" s="156" t="n"/>
      <c r="G17" s="277">
        <f>IF(AND(D17&gt;=TIME(6,0,0),D17&lt;=TIME(8,0,0)),E17,"")</f>
        <v/>
      </c>
      <c r="H17" s="276" t="n"/>
      <c r="I17" s="30">
        <f>ROUND(IF(OR(D17="",E17="",E17=0),0,IF(H17="",MOD(E17-D17,1)*24,MOD(H17-D17,1)*24)),2)</f>
        <v/>
      </c>
      <c r="J17" s="158" t="n"/>
      <c r="K17" s="274" t="n"/>
      <c r="L17" s="271" t="n"/>
      <c r="M17" s="275">
        <f>MAX(0,V17-W17)</f>
        <v/>
      </c>
      <c r="N17" s="278">
        <f>(IF(OR($C17="",$D17=""),0,
 IF(OR($A16="Holiday",$A17="Holiday"),
    IF(ISNUMBER(MATCH(TRIM($B17),{"Phagwah","Good Friday","Easter Monday","Labour Day","Christmas","Eid ul Azha","Romans-2","Globe-12","Neptune P1"},0)),0,$I17),
 IF(AND(NOT(OR($A16="Annual Leave",$A17="Annual Leave")),$A17="Off day"),$I17,
  MAX(0,$I17-$V17)
  ))))+W17</f>
        <v/>
      </c>
      <c r="O17" s="278">
        <f>IF(AND(OR($A16="Holiday",$A17="Holiday"),
        ISNUMBER(MATCH(TRIM($B17),{"Phagwah","Good Friday","Easter Monday","Labour Day","Christmas","Eid ul Azha","Romans-2","Globe-12","Neptune P1"},0))),
   $I17,0)</f>
        <v/>
      </c>
      <c r="P17" s="278">
        <f>IF(OR($O$7="Canteen",$O$7="Head Office"),0,IF($I17&lt;=0,0,IF(AND($I16&lt;=0,OR(TRIM($J17)="Hebrews",TRIM($J17)="Romans",TRIM($J17)="Romans-2",TRIM($J17)="Globe",TRIM($J17)="Globe-12",TRIM($J17)="Neptune P1")),1,0)))</f>
        <v/>
      </c>
      <c r="Q17" s="279" t="n"/>
      <c r="R17" s="278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IF(AND($I16=0,$I17&gt;0),1,0),
      0
   ),
0))</f>
        <v/>
      </c>
      <c r="S17" s="278">
        <f>IF(OR($A16="Annual Leave",$A17="Annual Leave"),IF(AND($A16&lt;&gt;"Annual Leave",$A17="Annual Leave"),8,0),0)</f>
        <v/>
      </c>
      <c r="T17" s="280" t="n"/>
      <c r="U17" s="144">
        <f>MAX(0,40-Y17)</f>
        <v/>
      </c>
      <c r="V17" s="351">
        <f>IF(OR($C17="",$D17=""),0,
 IF(OR($A16="Holiday",$A17="Holiday"),0,
 IF(AND(NOT(OR($A16="Annual Leave",$A17="Annual Leave")),$A17="Off day"),0,
  IF($I16+$I17&gt;=8,IF($I16&gt;=8,0,8-$I16),$I17)
  )))</f>
        <v/>
      </c>
      <c r="W17" s="351">
        <f>MAX(0,V17-U17)</f>
        <v/>
      </c>
      <c r="X17" s="351">
        <f>IF(C17="","",C17-WEEKDAY(C17,1)+1)</f>
        <v/>
      </c>
      <c r="Y17" s="351">
        <f>SUMPRODUCT(($X$14:$X16=X17)*(($V$14:$V16)+($O$14:$O16)))+IF(X17=X14,$L$11,0)</f>
        <v/>
      </c>
      <c r="Z17" s="351" t="n"/>
      <c r="AA17" s="351" t="n"/>
      <c r="AB17" s="351" t="n"/>
      <c r="AC17" s="351" t="n"/>
      <c r="AD17" s="351" t="n"/>
      <c r="AE17" s="351" t="n"/>
      <c r="AF17" s="351" t="n"/>
    </row>
    <row r="18" ht="24" customHeight="1" s="348" thickBot="1">
      <c r="A18" s="159" t="inlineStr">
        <is>
          <t>On Day</t>
        </is>
      </c>
      <c r="B18" s="281" t="n"/>
      <c r="C18" s="92">
        <f>C16+1</f>
        <v/>
      </c>
      <c r="D18" s="31" t="n"/>
      <c r="E18" s="160">
        <f>IF(D18="", "",
 IF(D18=TIME(0,0,0), 0,
 IF(AND(D18&gt;=TIME(0,0,1), D18&lt;=TIME(2,0,0)), TIME(7,0,0),
 IF(AND(D18&gt;=TIME(6,0,0), D18&lt;=TIME(8,0,0)), TIME(12,0,0),
 IF(AND(D18&gt;TIME(8,0,0), D18&lt;=TIME(13,59,0)), TIME(15,0,0),
 IF(AND(D18&gt;=TIME(14,0,0), D18&lt;=TIME(17,59,0)), TIME(21,0,0),
 IF(AND(D18&gt;=TIME(18,0,0), D18&lt;=TIME(21,59,0)), TIME(0,0,0),
 IF(AND(D18&gt;=TIME(22,0,0), D18&lt;=TIME(23,59,59)), TIME(7,0,0), ""))))))))</f>
        <v/>
      </c>
      <c r="F18" s="161" t="n"/>
      <c r="G18" s="160">
        <f>IF(AND(D18&gt;=TIME(6,0,0),D18&lt;=TIME(8,0,0)),E18,"")</f>
        <v/>
      </c>
      <c r="H18" s="31" t="n"/>
      <c r="I18" s="32">
        <f>ROUND(IF(OR(D18="",E18="",E18=0),0,IF(H18="",MOD(E18-D18,1)*24,MOD(H18-D18,1)*24)),2)</f>
        <v/>
      </c>
      <c r="J18" s="162" t="n"/>
      <c r="K18" s="282" t="n"/>
      <c r="L18" s="271" t="n"/>
      <c r="M18" s="283">
        <f>MAX(0,V18-W18)</f>
        <v/>
      </c>
      <c r="N18" s="33">
        <f>(IF(OR($C18="",$D18=""),0,
 IF(OR($A18="Holiday",$A19="Holiday"),
    IF(ISNUMBER(MATCH(TRIM($B18),{"Phagwah","Good Friday","Easter Monday","Labour Day","Christmas","Eid ul Azha","Romans-2","Globe-12","Neptune P1"},0)),0,$I18),
 IF(AND(NOT(OR($A18="Annual Leave",$A19="Annual Leave")),$A18="Off day"),$I18,
  MAX(0,$I18-$V18)
  ))))+W18</f>
        <v/>
      </c>
      <c r="O18" s="33">
        <f>IF(AND(OR($A18="Holiday",$A19="Holiday"),
        ISNUMBER(MATCH(TRIM($B18),{"Phagwah","Good Friday","Easter Monday","Labour Day","Christmas","Eid ul Azha","Romans-2","Globe-12","Neptune P1"},0))),
   $I18,0)</f>
        <v/>
      </c>
      <c r="P18" s="33">
        <f>IF(OR($O$7="Canteen",$O$7="Head Office"),0,IF($I18&lt;=0,0,IF(OR(OR(TRIM($J18)="Hebrews",TRIM($J18)="Romans",TRIM($J18)="Romans-2",TRIM($J18)="Globe",TRIM($J18)="Globe-12",TRIM($J18)="Neptune P1"),AND($I19&gt;0,OR(TRIM($J19)="Hebrews",TRIM($J19)="Romans",TRIM($J19)="Romans-2",TRIM($J19)="Globe",TRIM($J19)="Globe-12",TRIM($J19)="Neptune P1"))),1,0)))</f>
        <v/>
      </c>
      <c r="Q18" s="34" t="n"/>
      <c r="R18" s="33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IF($I18&gt;0,1,0),
      0
   ),
0))</f>
        <v/>
      </c>
      <c r="S18" s="33">
        <f>IF(OR($A18="Annual Leave",$A19="Annual Leave"),IF($A18="Annual Leave",8,0),0)</f>
        <v/>
      </c>
      <c r="T18" s="35" t="n"/>
      <c r="U18" s="144">
        <f>MAX(0,40-Y18)</f>
        <v/>
      </c>
      <c r="V18" s="351">
        <f>IF(OR($C18="",$D18=""),0,
 IF(OR($A18="Holiday",$A19="Holiday"),0,
 IF(AND(NOT(OR($A18="Annual Leave",$A19="Annual Leave")),$A18="Off day"),0,
  IF($I18+$I19&gt;=8,IF($I18&gt;=8,8,$I18),$I18)
  )))</f>
        <v/>
      </c>
      <c r="W18" s="351">
        <f>MAX(0,V18-U18)</f>
        <v/>
      </c>
      <c r="X18" s="351">
        <f>IF(C18="","",C18-WEEKDAY(C18,1)+1)</f>
        <v/>
      </c>
      <c r="Y18" s="351">
        <f>SUMPRODUCT(($X$14:$X17=X18)*(($V$14:$V17)+($O$14:$O17)))+IF(X18=X14,$L$11,0)</f>
        <v/>
      </c>
      <c r="Z18" s="351" t="n"/>
      <c r="AA18" s="351" t="n"/>
      <c r="AB18" s="351" t="n"/>
      <c r="AC18" s="351" t="n"/>
      <c r="AD18" s="351" t="n"/>
      <c r="AE18" s="351" t="n"/>
      <c r="AF18" s="351" t="n"/>
    </row>
    <row r="19" ht="24" customHeight="1" s="348" thickBot="1">
      <c r="A19" s="159" t="inlineStr">
        <is>
          <t>On Day</t>
        </is>
      </c>
      <c r="B19" s="281" t="n"/>
      <c r="C19" s="93">
        <f>C18</f>
        <v/>
      </c>
      <c r="D19" s="36" t="n"/>
      <c r="E19" s="163">
        <f>IF(D19="", "",
 IF(D19=TIME(0,0,0), 0,
 IF(AND(D19&gt;=TIME(0,0,1), D19&lt;=TIME(2,0,0)), TIME(7,0,0),
 IF(AND(D19&gt;=TIME(6,0,0), D19&lt;=TIME(8,0,0)), TIME(12,0,0),
 IF(AND(D19&gt;TIME(8,0,0), D19&lt;=TIME(13,59,0)), TIME(15,0,0),
 IF(AND(D19&gt;=TIME(14,0,0), D19&lt;=TIME(17,59,0)), TIME(21,0,0),
 IF(AND(D19&gt;=TIME(18,0,0), D19&lt;=TIME(21,59,0)), TIME(0,0,0),
 IF(AND(D19&gt;=TIME(22,0,0), D19&lt;=TIME(23,59,59)), TIME(7,0,0), ""))))))))</f>
        <v/>
      </c>
      <c r="F19" s="164" t="n"/>
      <c r="G19" s="163">
        <f>IF(AND(D19&gt;=TIME(6,0,0),D19&lt;=TIME(8,0,0)),E19,"")</f>
        <v/>
      </c>
      <c r="H19" s="36" t="n"/>
      <c r="I19" s="37">
        <f>ROUND(IF(OR(D19="",E19="",E19=0),0,IF(H19="",MOD(E19-D19,1)*24,MOD(H19-D19,1)*24)),2)</f>
        <v/>
      </c>
      <c r="J19" s="162" t="n"/>
      <c r="K19" s="282" t="n"/>
      <c r="L19" s="271" t="n"/>
      <c r="M19" s="283">
        <f>MAX(0,V19-W19)</f>
        <v/>
      </c>
      <c r="N19" s="38">
        <f>(IF(OR($C19="",$D19=""),0,
 IF(OR($A18="Holiday",$A19="Holiday"),
    IF(ISNUMBER(MATCH(TRIM($B19),{"Phagwah","Good Friday","Easter Monday","Labour Day","Christmas","Eid ul Azha","Romans-2","Globe-12","Neptune P1"},0)),0,$I19),
 IF(AND(NOT(OR($A18="Annual Leave",$A19="Annual Leave")),$A19="Off day"),$I19,
  MAX(0,$I19-$V19)
  ))))+W19</f>
        <v/>
      </c>
      <c r="O19" s="38">
        <f>IF(AND(OR($A18="Holiday",$A19="Holiday"),
        ISNUMBER(MATCH(TRIM($B19),{"Phagwah","Good Friday","Easter Monday","Labour Day","Christmas","Eid ul Azha","Romans-2","Globe-12","Neptune P1"},0))),
   $I19,0)</f>
        <v/>
      </c>
      <c r="P19" s="38">
        <f>IF(OR($O$7="Canteen",$O$7="Head Office"),0,IF($I19&lt;=0,0,IF(AND($I18&lt;=0,OR(TRIM($J19)="Hebrews",TRIM($J19)="Romans",TRIM($J19)="Romans-2",TRIM($J19)="Globe",TRIM($J19)="Globe-12",TRIM($J19)="Neptune P1")),1,0)))</f>
        <v/>
      </c>
      <c r="Q19" s="39" t="n"/>
      <c r="R19" s="38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IF(AND($I18=0,$I19&gt;0),1,0),
      0
   ),
0))</f>
        <v/>
      </c>
      <c r="S19" s="38">
        <f>IF(OR($A18="Annual Leave",$A19="Annual Leave"),IF(AND($A18&lt;&gt;"Annual Leave",$A19="Annual Leave"),8,0),0)</f>
        <v/>
      </c>
      <c r="T19" s="40" t="n"/>
      <c r="U19" s="144">
        <f>MAX(0,40-Y19)</f>
        <v/>
      </c>
      <c r="V19" s="351">
        <f>IF(OR($C19="",$D19=""),0,
 IF(OR($A18="Holiday",$A19="Holiday"),0,
 IF(AND(NOT(OR($A18="Annual Leave",$A19="Annual Leave")),$A19="Off day"),0,
  IF($I18+$I19&gt;=8,IF($I18&gt;=8,0,8-$I18),$I19)
  )))</f>
        <v/>
      </c>
      <c r="W19" s="351">
        <f>MAX(0,V19-U19)</f>
        <v/>
      </c>
      <c r="X19" s="351">
        <f>IF(C19="","",C19-WEEKDAY(C19,1)+1)</f>
        <v/>
      </c>
      <c r="Y19" s="351">
        <f>SUMPRODUCT(($X$14:$X18=X19)*(($V$14:$V18)+($O$14:$O18)))+IF(X19=X14,$L$11,0)</f>
        <v/>
      </c>
      <c r="Z19" s="351" t="n"/>
      <c r="AA19" s="351" t="n"/>
      <c r="AB19" s="351" t="n"/>
      <c r="AC19" s="351" t="n"/>
      <c r="AD19" s="351" t="n"/>
      <c r="AE19" s="351" t="n"/>
      <c r="AF19" s="351" t="n"/>
    </row>
    <row r="20" ht="24" customHeight="1" s="348" thickBot="1">
      <c r="A20" s="165" t="inlineStr">
        <is>
          <t>On Day</t>
        </is>
      </c>
      <c r="B20" s="284" t="n"/>
      <c r="C20" s="94">
        <f>C18+1</f>
        <v/>
      </c>
      <c r="D20" s="41" t="n"/>
      <c r="E20" s="166">
        <f>IF(D20="", "",
 IF(D20=TIME(0,0,0), 0,
 IF(AND(D20&gt;=TIME(0,0,1), D20&lt;=TIME(2,0,0)), TIME(7,0,0),
 IF(AND(D20&gt;=TIME(6,0,0), D20&lt;=TIME(8,0,0)), TIME(12,0,0),
 IF(AND(D20&gt;TIME(8,0,0), D20&lt;=TIME(13,59,0)), TIME(15,0,0),
 IF(AND(D20&gt;=TIME(14,0,0), D20&lt;=TIME(17,59,0)), TIME(21,0,0),
 IF(AND(D20&gt;=TIME(18,0,0), D20&lt;=TIME(21,59,0)), TIME(0,0,0),
 IF(AND(D20&gt;=TIME(22,0,0), D20&lt;=TIME(23,59,59)), TIME(7,0,0), ""))))))))</f>
        <v/>
      </c>
      <c r="F20" s="167" t="n"/>
      <c r="G20" s="166">
        <f>IF(AND(D20&gt;=TIME(6,0,0),D20&lt;=TIME(8,0,0)),E20,"")</f>
        <v/>
      </c>
      <c r="H20" s="41" t="n"/>
      <c r="I20" s="95">
        <f>ROUND(IF(OR(D20="",E20="",E20=0),0,IF(H20="",MOD(E20-D20,1)*24,MOD(H20-D20,1)*24)),2)</f>
        <v/>
      </c>
      <c r="J20" s="168" t="n"/>
      <c r="K20" s="285" t="n"/>
      <c r="L20" s="271" t="n"/>
      <c r="M20" s="286">
        <f>MAX(0,V20-W20)</f>
        <v/>
      </c>
      <c r="N20" s="42">
        <f>(IF(OR($C20="",$D20=""),0,
 IF(OR($A20="Holiday",$A21="Holiday"),
    IF(ISNUMBER(MATCH(TRIM($B20),{"Phagwah","Good Friday","Easter Monday","Labour Day","Christmas","Eid ul Azha","Romans-2","Globe-12","Neptune P1"},0)),0,$I20),
 IF(AND(NOT(OR($A20="Annual Leave",$A21="Annual Leave")),$A20="Off day"),$I20,
  MAX(0,$I20-$V20)
  ))))+W20</f>
        <v/>
      </c>
      <c r="O20" s="42">
        <f>IF(AND(OR($A20="Holiday",$A21="Holiday"),
        ISNUMBER(MATCH(TRIM($B20),{"Phagwah","Good Friday","Easter Monday","Labour Day","Christmas","Eid ul Azha","Romans-2","Globe-12","Neptune P1"},0))),
   $I20,0)</f>
        <v/>
      </c>
      <c r="P20" s="42">
        <f>IF(OR($O$7="Canteen",$O$7="Head Office"),0,IF($I20&lt;=0,0,IF(OR(OR(TRIM($J20)="Hebrews",TRIM($J20)="Romans",TRIM($J20)="Romans-2",TRIM($J20)="Globe",TRIM($J20)="Globe-12",TRIM($J20)="Neptune P1"),AND($I21&gt;0,OR(TRIM($J21)="Hebrews",TRIM($J21)="Romans",TRIM($J21)="Romans-2",TRIM($J21)="Globe",TRIM($J21)="Globe-12",TRIM($J21)="Neptune P1"))),1,0)))</f>
        <v/>
      </c>
      <c r="Q20" s="43" t="n"/>
      <c r="R20" s="42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IF($I20&gt;0,1,0),
      0
   ),
0))</f>
        <v/>
      </c>
      <c r="S20" s="42">
        <f>IF(OR($A20="Annual Leave",$A21="Annual Leave"),IF($A20="Annual Leave",8,0),0)</f>
        <v/>
      </c>
      <c r="T20" s="96" t="n"/>
      <c r="U20" s="144">
        <f>MAX(0,40-Y20)</f>
        <v/>
      </c>
      <c r="V20" s="351">
        <f>IF(OR($C20="",$D20=""),0,
 IF(OR($A20="Holiday",$A21="Holiday"),0,
 IF(AND(NOT(OR($A20="Annual Leave",$A21="Annual Leave")),$A20="Off day"),0,
  IF($I20+$I21&gt;=8,IF($I20&gt;=8,8,$I20),$I20)
  )))</f>
        <v/>
      </c>
      <c r="W20" s="351">
        <f>MAX(0,V20-U20)</f>
        <v/>
      </c>
      <c r="X20" s="351">
        <f>IF(C20="","",C20-WEEKDAY(C20,1)+1)</f>
        <v/>
      </c>
      <c r="Y20" s="351">
        <f>SUMPRODUCT(($X$14:$X19=X20)*(($V$14:$V19)+($O$14:$O19)))+IF(X20=X14,$L$11,0)</f>
        <v/>
      </c>
      <c r="Z20" s="351" t="n"/>
      <c r="AA20" s="351" t="n"/>
      <c r="AB20" s="351" t="n"/>
      <c r="AC20" s="351" t="n"/>
      <c r="AD20" s="351" t="n"/>
      <c r="AE20" s="351" t="n"/>
      <c r="AF20" s="351" t="n"/>
    </row>
    <row r="21" ht="24" customHeight="1" s="348" thickBot="1">
      <c r="A21" s="165" t="inlineStr">
        <is>
          <t>On Day</t>
        </is>
      </c>
      <c r="B21" s="284" t="n"/>
      <c r="C21" s="94">
        <f>C20</f>
        <v/>
      </c>
      <c r="D21" s="287" t="n"/>
      <c r="E21" s="288">
        <f>IF(D21="", "",
 IF(D21=TIME(0,0,0), 0,
 IF(AND(D21&gt;=TIME(0,0,1), D21&lt;=TIME(2,0,0)), TIME(7,0,0),
 IF(AND(D21&gt;=TIME(6,0,0), D21&lt;=TIME(8,0,0)), TIME(12,0,0),
 IF(AND(D21&gt;TIME(8,0,0), D21&lt;=TIME(13,59,0)), TIME(15,0,0),
 IF(AND(D21&gt;=TIME(14,0,0), D21&lt;=TIME(17,59,0)), TIME(21,0,0),
 IF(AND(D21&gt;=TIME(18,0,0), D21&lt;=TIME(21,59,0)), TIME(0,0,0),
 IF(AND(D21&gt;=TIME(22,0,0), D21&lt;=TIME(23,59,59)), TIME(7,0,0), ""))))))))</f>
        <v/>
      </c>
      <c r="F21" s="167" t="n"/>
      <c r="G21" s="288">
        <f>IF(AND(D21&gt;=TIME(6,0,0),D21&lt;=TIME(8,0,0)),E21,"")</f>
        <v/>
      </c>
      <c r="H21" s="287" t="n"/>
      <c r="I21" s="95">
        <f>ROUND(IF(OR(D21="",E21="",E21=0),0,IF(H21="",MOD(E21-D21,1)*24,MOD(H21-D21,1)*24)),2)</f>
        <v/>
      </c>
      <c r="J21" s="169" t="n"/>
      <c r="K21" s="285" t="n"/>
      <c r="L21" s="271" t="n"/>
      <c r="M21" s="286">
        <f>MAX(0,V21-W21)</f>
        <v/>
      </c>
      <c r="N21" s="289">
        <f>(IF(OR($C21="",$D21=""),0,
 IF(OR($A20="Holiday",$A21="Holiday"),
    IF(ISNUMBER(MATCH(TRIM($B21),{"Phagwah","Good Friday","Easter Monday","Labour Day","Christmas","Eid ul Azha","Romans-2","Globe-12","Neptune P1"},0)),0,$I21),
 IF(AND(NOT(OR($A20="Annual Leave",$A21="Annual Leave")),$A21="Off day"),$I21,
  MAX(0,$I21-$V21)
  ))))+W21</f>
        <v/>
      </c>
      <c r="O21" s="289">
        <f>IF(AND(OR($A20="Holiday",$A21="Holiday"),
        ISNUMBER(MATCH(TRIM($B21),{"Phagwah","Good Friday","Easter Monday","Labour Day","Christmas","Eid ul Azha","Romans-2","Globe-12","Neptune P1"},0))),
   $I21,0)</f>
        <v/>
      </c>
      <c r="P21" s="289">
        <f>IF(OR($O$7="Canteen",$O$7="Head Office"),0,IF($I21&lt;=0,0,IF(AND($I20&lt;=0,OR(TRIM($J21)="Hebrews",TRIM($J21)="Romans",TRIM($J21)="Romans-2",TRIM($J21)="Globe",TRIM($J21)="Globe-12",TRIM($J21)="Neptune P1")),1,0)))</f>
        <v/>
      </c>
      <c r="Q21" s="290" t="n"/>
      <c r="R21" s="289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IF(AND($I20=0,$I21&gt;0),1,0),
      0
   ),
0))</f>
        <v/>
      </c>
      <c r="S21" s="289">
        <f>IF(OR($A20="Annual Leave",$A21="Annual Leave"),IF(AND($A20&lt;&gt;"Annual Leave",$A21="Annual Leave"),8,0),0)</f>
        <v/>
      </c>
      <c r="T21" s="291" t="n"/>
      <c r="U21" s="144">
        <f>MAX(0,40-Y21)</f>
        <v/>
      </c>
      <c r="V21" s="351">
        <f>IF(OR($C21="",$D21=""),0,
 IF(OR($A20="Holiday",$A21="Holiday"),0,
 IF(AND(NOT(OR($A20="Annual Leave",$A21="Annual Leave")),$A21="Off day"),0,
  IF($I20+$I21&gt;=8,IF($I20&gt;=8,0,8-$I20),$I21)
  )))</f>
        <v/>
      </c>
      <c r="W21" s="351">
        <f>MAX(0,V21-U21)</f>
        <v/>
      </c>
      <c r="X21" s="351">
        <f>IF(C21="","",C21-WEEKDAY(C21,1)+1)</f>
        <v/>
      </c>
      <c r="Y21" s="351">
        <f>SUMPRODUCT(($X$14:$X20=X21)*(($V$14:$V20)+($O$14:$O20)))+IF(X21=X14,$L$11,0)</f>
        <v/>
      </c>
      <c r="Z21" s="351" t="n"/>
      <c r="AA21" s="351" t="n"/>
      <c r="AB21" s="351" t="n"/>
      <c r="AC21" s="351" t="n"/>
      <c r="AD21" s="351" t="n"/>
      <c r="AE21" s="351" t="n"/>
      <c r="AF21" s="351" t="n"/>
    </row>
    <row r="22" ht="24" customHeight="1" s="348" thickBot="1">
      <c r="A22" s="170" t="inlineStr">
        <is>
          <t>On Day</t>
        </is>
      </c>
      <c r="B22" s="292" t="n"/>
      <c r="C22" s="97">
        <f>C20+1</f>
        <v/>
      </c>
      <c r="D22" s="44" t="n"/>
      <c r="E22" s="171">
        <f>IF(D22="", "",
 IF(D22=TIME(0,0,0), 0,
 IF(AND(D22&gt;=TIME(0,0,1), D22&lt;=TIME(2,0,0)), TIME(7,0,0),
 IF(AND(D22&gt;=TIME(6,0,0), D22&lt;=TIME(8,0,0)), TIME(12,0,0),
 IF(AND(D22&gt;TIME(8,0,0), D22&lt;=TIME(13,59,0)), TIME(15,0,0),
 IF(AND(D22&gt;=TIME(14,0,0), D22&lt;=TIME(17,59,0)), TIME(21,0,0),
 IF(AND(D22&gt;=TIME(18,0,0), D22&lt;=TIME(21,59,0)), TIME(0,0,0),
 IF(AND(D22&gt;=TIME(22,0,0), D22&lt;=TIME(23,59,59)), TIME(7,0,0), ""))))))))</f>
        <v/>
      </c>
      <c r="F22" s="172" t="n"/>
      <c r="G22" s="171">
        <f>IF(AND(D22&gt;=TIME(6,0,0),D22&lt;=TIME(8,0,0)),E22,"")</f>
        <v/>
      </c>
      <c r="H22" s="44" t="n"/>
      <c r="I22" s="45">
        <f>ROUND(IF(OR(D22="",E22="",E22=0),0,IF(H22="",MOD(E22-D22,1)*24,MOD(H22-D22,1)*24)),2)</f>
        <v/>
      </c>
      <c r="J22" s="173" t="n"/>
      <c r="K22" s="293" t="n"/>
      <c r="L22" s="271" t="n"/>
      <c r="M22" s="294">
        <f>MAX(0,V22-W22)</f>
        <v/>
      </c>
      <c r="N22" s="46">
        <f>(IF(OR($C22="",$D22=""),0,
 IF(OR($A22="Holiday",$A23="Holiday"),
    IF(ISNUMBER(MATCH(TRIM($B22),{"Phagwah","Good Friday","Easter Monday","Labour Day","Christmas","Eid ul Azha","Romans-2","Globe-12","Neptune P1"},0)),0,$I22),
 IF(AND(NOT(OR($A22="Annual Leave",$A23="Annual Leave")),$A22="Off day"),$I22,
  MAX(0,$I22-$V22)
  ))))+W22</f>
        <v/>
      </c>
      <c r="O22" s="46">
        <f>IF(AND(OR($A22="Holiday",$A23="Holiday"),
        ISNUMBER(MATCH(TRIM($B22),{"Phagwah","Good Friday","Easter Monday","Labour Day","Christmas","Eid ul Azha","Romans-2","Globe-12","Neptune P1"},0))),
   $I22,0)</f>
        <v/>
      </c>
      <c r="P22" s="46">
        <f>IF(OR($O$7="Canteen",$O$7="Head Office"),0,IF($I22&lt;=0,0,IF(OR(OR(TRIM($J22)="Hebrews",TRIM($J22)="Romans",TRIM($J22)="Romans-2",TRIM($J22)="Globe",TRIM($J22)="Globe-12",TRIM($J22)="Neptune P1"),AND($I23&gt;0,OR(TRIM($J23)="Hebrews",TRIM($J23)="Romans",TRIM($J23)="Romans-2",TRIM($J23)="Globe",TRIM($J23)="Globe-12",TRIM($J23)="Neptune P1"))),1,0)))</f>
        <v/>
      </c>
      <c r="Q22" s="47" t="n"/>
      <c r="R22" s="46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IF($I22&gt;0,1,0),
      0
   ),
0))</f>
        <v/>
      </c>
      <c r="S22" s="46">
        <f>IF(OR($A22="Annual Leave",$A23="Annual Leave"),IF($A22="Annual Leave",8,0),0)</f>
        <v/>
      </c>
      <c r="T22" s="48" t="n"/>
      <c r="U22" s="144">
        <f>MAX(0,40-Y22)</f>
        <v/>
      </c>
      <c r="V22" s="351">
        <f>IF(OR($C22="",$D22=""),0,
 IF(OR($A22="Holiday",$A23="Holiday"),0,
 IF(AND(NOT(OR($A22="Annual Leave",$A23="Annual Leave")),$A22="Off day"),0,
  IF($I22+$I23&gt;=8,IF($I22&gt;=8,8,$I22),$I22)
  )))</f>
        <v/>
      </c>
      <c r="W22" s="351">
        <f>MAX(0,V22-U22)</f>
        <v/>
      </c>
      <c r="X22" s="351">
        <f>IF(C22="","",C22-WEEKDAY(C22,1)+1)</f>
        <v/>
      </c>
      <c r="Y22" s="351">
        <f>SUMPRODUCT(($X$14:$X21=X22)*(($V$14:$V21)+($O$14:$O21)))+IF(X22=X14,$L$11,0)</f>
        <v/>
      </c>
      <c r="Z22" s="351" t="n"/>
      <c r="AA22" s="351" t="n"/>
      <c r="AB22" s="351" t="n"/>
      <c r="AC22" s="351" t="n"/>
      <c r="AD22" s="351" t="n"/>
      <c r="AE22" s="351" t="n"/>
      <c r="AF22" s="351" t="n"/>
    </row>
    <row r="23" ht="24" customHeight="1" s="348" thickBot="1">
      <c r="A23" s="170" t="inlineStr">
        <is>
          <t>On Day</t>
        </is>
      </c>
      <c r="B23" s="292" t="n"/>
      <c r="C23" s="98">
        <f>C22</f>
        <v/>
      </c>
      <c r="D23" s="49" t="n"/>
      <c r="E23" s="174">
        <f>IF(D23="", "",
 IF(D23=TIME(0,0,0), 0,
 IF(AND(D23&gt;=TIME(0,0,1), D23&lt;=TIME(2,0,0)), TIME(7,0,0),
 IF(AND(D23&gt;=TIME(6,0,0), D23&lt;=TIME(8,0,0)), TIME(12,0,0),
 IF(AND(D23&gt;TIME(8,0,0), D23&lt;=TIME(13,59,0)), TIME(15,0,0),
 IF(AND(D23&gt;=TIME(14,0,0), D23&lt;=TIME(17,59,0)), TIME(21,0,0),
 IF(AND(D23&gt;=TIME(18,0,0), D23&lt;=TIME(21,59,0)), TIME(0,0,0),
 IF(AND(D23&gt;=TIME(22,0,0), D23&lt;=TIME(23,59,59)), TIME(7,0,0), ""))))))))</f>
        <v/>
      </c>
      <c r="F23" s="175" t="n"/>
      <c r="G23" s="174">
        <f>IF(AND(D23&gt;=TIME(6,0,0),D23&lt;=TIME(8,0,0)),E23,"")</f>
        <v/>
      </c>
      <c r="H23" s="49" t="n"/>
      <c r="I23" s="50">
        <f>ROUND(IF(OR(D23="",E23="",E23=0),0,IF(H23="",MOD(E23-D23,1)*24,MOD(H23-D23,1)*24)),2)</f>
        <v/>
      </c>
      <c r="J23" s="173" t="n"/>
      <c r="K23" s="293" t="n"/>
      <c r="L23" s="271" t="n"/>
      <c r="M23" s="294">
        <f>MAX(0,V23-W23)</f>
        <v/>
      </c>
      <c r="N23" s="51">
        <f>(IF(OR($C23="",$D23=""),0,
 IF(OR($A22="Holiday",$A23="Holiday"),
    IF(ISNUMBER(MATCH(TRIM($B23),{"Phagwah","Good Friday","Easter Monday","Labour Day","Christmas","Eid ul Azha","Romans-2","Globe-12","Neptune P1"},0)),0,$I23),
 IF(AND(NOT(OR($A22="Annual Leave",$A23="Annual Leave")),$A23="Off day"),$I23,
  MAX(0,$I23-$V23)
  ))))+W23</f>
        <v/>
      </c>
      <c r="O23" s="51">
        <f>IF(AND(OR($A22="Holiday",$A23="Holiday"),
        ISNUMBER(MATCH(TRIM($B23),{"Phagwah","Good Friday","Easter Monday","Labour Day","Christmas","Eid ul Azha","Romans-2","Globe-12","Neptune P1"},0))),
   $I23,0)</f>
        <v/>
      </c>
      <c r="P23" s="51">
        <f>IF(OR($O$7="Canteen",$O$7="Head Office"),0,IF($I23&lt;=0,0,IF(AND($I22&lt;=0,OR(TRIM($J23)="Hebrews",TRIM($J23)="Romans",TRIM($J23)="Romans-2",TRIM($J23)="Globe",TRIM($J23)="Globe-12",TRIM($J23)="Neptune P1")),1,0)))</f>
        <v/>
      </c>
      <c r="Q23" s="52" t="n"/>
      <c r="R23" s="51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IF(AND($I22=0,$I23&gt;0),1,0),
      0
   ),
0))</f>
        <v/>
      </c>
      <c r="S23" s="51">
        <f>IF(OR($A22="Annual Leave",$A23="Annual Leave"),IF(AND($A22&lt;&gt;"Annual Leave",$A23="Annual Leave"),8,0),0)</f>
        <v/>
      </c>
      <c r="T23" s="53" t="n"/>
      <c r="U23" s="144">
        <f>MAX(0,40-Y23)</f>
        <v/>
      </c>
      <c r="V23" s="351">
        <f>IF(OR($C23="",$D23=""),0,
 IF(OR($A22="Holiday",$A23="Holiday"),0,
 IF(AND(NOT(OR($A22="Annual Leave",$A23="Annual Leave")),$A23="Off day"),0,
  IF($I22+$I23&gt;=8,IF($I22&gt;=8,0,8-$I22),$I23)
  )))</f>
        <v/>
      </c>
      <c r="W23" s="351">
        <f>MAX(0,V23-U23)</f>
        <v/>
      </c>
      <c r="X23" s="351">
        <f>IF(C23="","",C23-WEEKDAY(C23,1)+1)</f>
        <v/>
      </c>
      <c r="Y23" s="351">
        <f>SUMPRODUCT(($X$14:$X22=X23)*(($V$14:$V22)+($O$14:$O22)))+IF(X23=X14,$L$11,0)</f>
        <v/>
      </c>
      <c r="Z23" s="351" t="n"/>
      <c r="AA23" s="351" t="n"/>
      <c r="AB23" s="351" t="n"/>
      <c r="AC23" s="351" t="n"/>
      <c r="AD23" s="351" t="n"/>
      <c r="AE23" s="351" t="n"/>
      <c r="AF23" s="351" t="n"/>
    </row>
    <row r="24" ht="24" customHeight="1" s="348" thickBot="1">
      <c r="A24" s="154" t="inlineStr">
        <is>
          <t>On Day</t>
        </is>
      </c>
      <c r="B24" s="273" t="n"/>
      <c r="C24" s="90">
        <f>C22+1</f>
        <v/>
      </c>
      <c r="D24" s="8" t="n"/>
      <c r="E24" s="155">
        <f>IF(D24="", "",
 IF(D24=TIME(0,0,0), 0,
 IF(AND(D24&gt;=TIME(0,0,1), D24&lt;=TIME(2,0,0)), TIME(7,0,0),
 IF(AND(D24&gt;=TIME(6,0,0), D24&lt;=TIME(8,0,0)), TIME(12,0,0),
 IF(AND(D24&gt;TIME(8,0,0), D24&lt;=TIME(13,59,0)), TIME(15,0,0),
 IF(AND(D24&gt;=TIME(14,0,0), D24&lt;=TIME(17,59,0)), TIME(21,0,0),
 IF(AND(D24&gt;=TIME(18,0,0), D24&lt;=TIME(21,59,0)), TIME(0,0,0),
 IF(AND(D24&gt;=TIME(22,0,0), D24&lt;=TIME(23,59,59)), TIME(7,0,0), ""))))))))</f>
        <v/>
      </c>
      <c r="F24" s="156" t="n"/>
      <c r="G24" s="155">
        <f>IF(AND(D24&gt;=TIME(6,0,0),D24&lt;=TIME(8,0,0)),E24,"")</f>
        <v/>
      </c>
      <c r="H24" s="8" t="n"/>
      <c r="I24" s="30">
        <f>ROUND(IF(OR(D24="",E24="",E24=0),0,IF(H24="",MOD(E24-D24,1)*24,MOD(H24-D24,1)*24)),2)</f>
        <v/>
      </c>
      <c r="J24" s="157" t="n"/>
      <c r="K24" s="274" t="n"/>
      <c r="L24" s="271" t="n"/>
      <c r="M24" s="275">
        <f>MAX(0,V24-W24)</f>
        <v/>
      </c>
      <c r="N24" s="9">
        <f>(IF(OR($C24="",$D24=""),0,
 IF(OR($A24="Holiday",$A25="Holiday"),
    IF(ISNUMBER(MATCH(TRIM($B24),{"Phagwah","Good Friday","Easter Monday","Labour Day","Christmas","Eid ul Azha","Romans-2","Globe-12","Neptune P1"},0)),0,$I24),
 IF(AND(NOT(OR($A24="Annual Leave",$A25="Annual Leave")),$A24="Off day"),$I24,
  MAX(0,$I24-$V24)
  ))))+W24</f>
        <v/>
      </c>
      <c r="O24" s="9">
        <f>IF(AND(OR($A24="Holiday",$A25="Holiday"),
        ISNUMBER(MATCH(TRIM($B24),{"Phagwah","Good Friday","Easter Monday","Labour Day","Christmas","Eid ul Azha","Romans-2","Globe-12","Neptune P1"},0))),
   $I24,0)</f>
        <v/>
      </c>
      <c r="P24" s="9">
        <f>IF(OR($O$7="Canteen",$O$7="Head Office"),0,IF($I24&lt;=0,0,IF(OR(OR(TRIM($J24)="Hebrews",TRIM($J24)="Romans",TRIM($J24)="Romans-2",TRIM($J24)="Globe",TRIM($J24)="Globe-12",TRIM($J24)="Neptune P1"),AND($I25&gt;0,OR(TRIM($J25)="Hebrews",TRIM($J25)="Romans",TRIM($J25)="Romans-2",TRIM($J25)="Globe",TRIM($J25)="Globe-12",TRIM($J25)="Neptune P1"))),1,0)))</f>
        <v/>
      </c>
      <c r="Q24" s="10" t="n"/>
      <c r="R24" s="9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IF($I24&gt;0,1,0),
      0
   ),
0))</f>
        <v/>
      </c>
      <c r="S24" s="9">
        <f>IF(OR($A24="Annual Leave",$A25="Annual Leave"),IF($A24="Annual Leave",8,0),0)</f>
        <v/>
      </c>
      <c r="T24" s="91" t="n"/>
      <c r="U24" s="144">
        <f>MAX(0,40-Y24)</f>
        <v/>
      </c>
      <c r="V24" s="351">
        <f>IF(OR($C24="",$D24=""),0,
 IF(OR($A24="Holiday",$A25="Holiday"),0,
 IF(AND(NOT(OR($A24="Annual Leave",$A25="Annual Leave")),$A24="Off day"),0,
  IF($I24+$I25&gt;=8,IF($I24&gt;=8,8,$I24),$I24)
  )))</f>
        <v/>
      </c>
      <c r="W24" s="351">
        <f>MAX(0,V24-U24)</f>
        <v/>
      </c>
      <c r="X24" s="351">
        <f>IF(C24="","",C24-WEEKDAY(C24,1)+1)</f>
        <v/>
      </c>
      <c r="Y24" s="351">
        <f>SUMPRODUCT(($X$14:$X23=X24)*(($V$14:$V23)+($O$14:$O23)))+IF(X24=X14,$L$11,0)</f>
        <v/>
      </c>
      <c r="Z24" s="351" t="n"/>
      <c r="AA24" s="351" t="n"/>
      <c r="AB24" s="351" t="n"/>
      <c r="AC24" s="351" t="n"/>
      <c r="AD24" s="351" t="n"/>
      <c r="AE24" s="351" t="n"/>
      <c r="AF24" s="351" t="n"/>
    </row>
    <row r="25" ht="24" customHeight="1" s="348" thickBot="1">
      <c r="A25" s="154" t="inlineStr">
        <is>
          <t>On Day</t>
        </is>
      </c>
      <c r="B25" s="273" t="n"/>
      <c r="C25" s="90">
        <f>C24</f>
        <v/>
      </c>
      <c r="D25" s="276" t="n"/>
      <c r="E25" s="277">
        <f>IF(D25="", "",
 IF(D25=TIME(0,0,0), 0,
 IF(AND(D25&gt;=TIME(0,0,1), D25&lt;=TIME(2,0,0)), TIME(7,0,0),
 IF(AND(D25&gt;=TIME(6,0,0), D25&lt;=TIME(8,0,0)), TIME(12,0,0),
 IF(AND(D25&gt;TIME(8,0,0), D25&lt;=TIME(13,59,0)), TIME(15,0,0),
 IF(AND(D25&gt;=TIME(14,0,0), D25&lt;=TIME(17,59,0)), TIME(21,0,0),
 IF(AND(D25&gt;=TIME(18,0,0), D25&lt;=TIME(21,59,0)), TIME(0,0,0),
 IF(AND(D25&gt;=TIME(22,0,0), D25&lt;=TIME(23,59,59)), TIME(7,0,0), ""))))))))</f>
        <v/>
      </c>
      <c r="F25" s="156" t="n"/>
      <c r="G25" s="277">
        <f>IF(AND(D25&gt;=TIME(6,0,0),D25&lt;=TIME(8,0,0)),E25,"")</f>
        <v/>
      </c>
      <c r="H25" s="276" t="n"/>
      <c r="I25" s="30">
        <f>ROUND(IF(OR(D25="",E25="",E25=0),0,IF(H25="",MOD(E25-D25,1)*24,MOD(H25-D25,1)*24)),2)</f>
        <v/>
      </c>
      <c r="J25" s="158" t="n"/>
      <c r="K25" s="274" t="n"/>
      <c r="L25" s="271" t="n"/>
      <c r="M25" s="275">
        <f>MAX(0,V25-W25)</f>
        <v/>
      </c>
      <c r="N25" s="278">
        <f>(IF(OR($C25="",$D25=""),0,
 IF(OR($A24="Holiday",$A25="Holiday"),
    IF(ISNUMBER(MATCH(TRIM($B25),{"Phagwah","Good Friday","Easter Monday","Labour Day","Christmas","Eid ul Azha","Romans-2","Globe-12","Neptune P1"},0)),0,$I25),
 IF(AND(NOT(OR($A24="Annual Leave",$A25="Annual Leave")),$A25="Off day"),$I25,
  MAX(0,$I25-$V25)
  ))))+W25</f>
        <v/>
      </c>
      <c r="O25" s="278">
        <f>IF(AND(OR($A24="Holiday",$A25="Holiday"),
        ISNUMBER(MATCH(TRIM($B25),{"Phagwah","Good Friday","Easter Monday","Labour Day","Christmas","Eid ul Azha","Romans-2","Globe-12","Neptune P1"},0))),
   $I25,0)</f>
        <v/>
      </c>
      <c r="P25" s="278">
        <f>IF(OR($O$7="Canteen",$O$7="Head Office"),0,IF($I25&lt;=0,0,IF(AND($I24&lt;=0,OR(TRIM($J25)="Hebrews",TRIM($J25)="Romans",TRIM($J25)="Romans-2",TRIM($J25)="Globe",TRIM($J25)="Globe-12",TRIM($J25)="Neptune P1")),1,0)))</f>
        <v/>
      </c>
      <c r="Q25" s="279" t="n"/>
      <c r="R25" s="278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IF(AND($I24=0,$I25&gt;0),1,0),
      0
   ),
0))</f>
        <v/>
      </c>
      <c r="S25" s="278">
        <f>IF(OR($A24="Annual Leave",$A25="Annual Leave"),IF(AND($A24&lt;&gt;"Annual Leave",$A25="Annual Leave"),8,0),0)</f>
        <v/>
      </c>
      <c r="T25" s="280" t="n"/>
      <c r="U25" s="144">
        <f>MAX(0,40-Y25)</f>
        <v/>
      </c>
      <c r="V25" s="351">
        <f>IF(OR($C25="",$D25=""),0,
 IF(OR($A24="Holiday",$A25="Holiday"),0,
 IF(AND(NOT(OR($A24="Annual Leave",$A25="Annual Leave")),$A25="Off day"),0,
  IF($I24+$I25&gt;=8,IF($I24&gt;=8,0,8-$I24),$I25)
  )))</f>
        <v/>
      </c>
      <c r="W25" s="351">
        <f>MAX(0,V25-U25)</f>
        <v/>
      </c>
      <c r="X25" s="351">
        <f>IF(C25="","",C25-WEEKDAY(C25,1)+1)</f>
        <v/>
      </c>
      <c r="Y25" s="351">
        <f>SUMPRODUCT(($X$14:$X24=X25)*(($V$14:$V24)+($O$14:$O24)))+IF(X25=X14,$L$11,0)</f>
        <v/>
      </c>
      <c r="Z25" s="351" t="n"/>
      <c r="AA25" s="351" t="n"/>
      <c r="AB25" s="351" t="n"/>
      <c r="AC25" s="351" t="n"/>
      <c r="AD25" s="351" t="n"/>
      <c r="AE25" s="351" t="n"/>
      <c r="AF25" s="351" t="n"/>
    </row>
    <row r="26" ht="24" customHeight="1" s="348" thickBot="1">
      <c r="A26" s="159" t="inlineStr">
        <is>
          <t>On Day</t>
        </is>
      </c>
      <c r="B26" s="281" t="n"/>
      <c r="C26" s="92">
        <f>C24+1</f>
        <v/>
      </c>
      <c r="D26" s="31" t="n"/>
      <c r="E26" s="160">
        <f>IF(D26="", "",
 IF(D26=TIME(0,0,0), 0,
 IF(AND(D26&gt;=TIME(0,0,1), D26&lt;=TIME(2,0,0)), TIME(7,0,0),
 IF(AND(D26&gt;=TIME(6,0,0), D26&lt;=TIME(8,0,0)), TIME(12,0,0),
 IF(AND(D26&gt;TIME(8,0,0), D26&lt;=TIME(13,59,0)), TIME(15,0,0),
 IF(AND(D26&gt;=TIME(14,0,0), D26&lt;=TIME(17,59,0)), TIME(21,0,0),
 IF(AND(D26&gt;=TIME(18,0,0), D26&lt;=TIME(21,59,0)), TIME(0,0,0),
 IF(AND(D26&gt;=TIME(22,0,0), D26&lt;=TIME(23,59,59)), TIME(7,0,0), ""))))))))</f>
        <v/>
      </c>
      <c r="F26" s="161" t="n"/>
      <c r="G26" s="160">
        <f>IF(AND(D26&gt;=TIME(6,0,0),D26&lt;=TIME(8,0,0)),E26,"")</f>
        <v/>
      </c>
      <c r="H26" s="31" t="n"/>
      <c r="I26" s="32">
        <f>ROUND(IF(OR(D26="",E26="",E26=0),0,IF(H26="",MOD(E26-D26,1)*24,MOD(H26-D26,1)*24)),2)</f>
        <v/>
      </c>
      <c r="J26" s="162" t="n"/>
      <c r="K26" s="282" t="n"/>
      <c r="L26" s="271" t="n"/>
      <c r="M26" s="283">
        <f>MAX(0,V26-W26)</f>
        <v/>
      </c>
      <c r="N26" s="33">
        <f>(IF(OR($C26="",$D26=""),0,
 IF(OR($A26="Holiday",$A27="Holiday"),
    IF(ISNUMBER(MATCH(TRIM($B26),{"Phagwah","Good Friday","Easter Monday","Labour Day","Christmas","Eid ul Azha","Romans-2","Globe-12","Neptune P1"},0)),0,$I26),
 IF(AND(NOT(OR($A26="Annual Leave",$A27="Annual Leave")),$A26="Off day"),$I26,
  MAX(0,$I26-$V26)
  ))))+W26</f>
        <v/>
      </c>
      <c r="O26" s="33">
        <f>IF(AND(OR($A26="Holiday",$A27="Holiday"),
        ISNUMBER(MATCH(TRIM($B26),{"Phagwah","Good Friday","Easter Monday","Labour Day","Christmas","Eid ul Azha","Romans-2","Globe-12","Neptune P1"},0))),
   $I26,0)</f>
        <v/>
      </c>
      <c r="P26" s="33">
        <f>IF(OR($O$7="Canteen",$O$7="Head Office"),0,IF($I26&lt;=0,0,IF(OR(OR(TRIM($J26)="Hebrews",TRIM($J26)="Romans",TRIM($J26)="Romans-2",TRIM($J26)="Globe",TRIM($J26)="Globe-12",TRIM($J26)="Neptune P1"),AND($I27&gt;0,OR(TRIM($J27)="Hebrews",TRIM($J27)="Romans",TRIM($J27)="Romans-2",TRIM($J27)="Globe",TRIM($J27)="Globe-12",TRIM($J27)="Neptune P1"))),1,0)))</f>
        <v/>
      </c>
      <c r="Q26" s="34" t="n"/>
      <c r="R26" s="33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IF($I26&gt;0,1,0),
      0
   ),
0))</f>
        <v/>
      </c>
      <c r="S26" s="33">
        <f>IF(OR($A26="Annual Leave",$A27="Annual Leave"),IF($A26="Annual Leave",8,0),0)</f>
        <v/>
      </c>
      <c r="T26" s="35" t="n"/>
      <c r="U26" s="144">
        <f>MAX(0,40-Y26)</f>
        <v/>
      </c>
      <c r="V26" s="351">
        <f>IF(OR($C26="",$D26=""),0,
 IF(OR($A26="Holiday",$A27="Holiday"),0,
 IF(AND(NOT(OR($A26="Annual Leave",$A27="Annual Leave")),$A26="Off day"),0,
  IF($I26+$I27&gt;=8,IF($I26&gt;=8,8,$I26),$I26)
  )))</f>
        <v/>
      </c>
      <c r="W26" s="351">
        <f>MAX(0,V26-U26)</f>
        <v/>
      </c>
      <c r="X26" s="351">
        <f>IF(C26="","",C26-WEEKDAY(C26,1)+1)</f>
        <v/>
      </c>
      <c r="Y26" s="351">
        <f>SUMPRODUCT(($X$14:$X25=X26)*(($V$14:$V25)+($O$14:$O25)))+IF(X26=X14,$L$11,0)</f>
        <v/>
      </c>
      <c r="Z26" s="351" t="n"/>
      <c r="AA26" s="351" t="n"/>
      <c r="AB26" s="351" t="n"/>
      <c r="AC26" s="351" t="n"/>
      <c r="AD26" s="351" t="n"/>
      <c r="AE26" s="351" t="n"/>
      <c r="AF26" s="351" t="n"/>
    </row>
    <row r="27" ht="24" customHeight="1" s="348" thickBot="1">
      <c r="A27" s="159" t="inlineStr">
        <is>
          <t>On Day</t>
        </is>
      </c>
      <c r="B27" s="281" t="n"/>
      <c r="C27" s="93">
        <f>C26</f>
        <v/>
      </c>
      <c r="D27" s="36" t="n"/>
      <c r="E27" s="163">
        <f>IF(D27="", "",
 IF(D27=TIME(0,0,0), 0,
 IF(AND(D27&gt;=TIME(0,0,1), D27&lt;=TIME(2,0,0)), TIME(7,0,0),
 IF(AND(D27&gt;=TIME(6,0,0), D27&lt;=TIME(8,0,0)), TIME(12,0,0),
 IF(AND(D27&gt;TIME(8,0,0), D27&lt;=TIME(13,59,0)), TIME(15,0,0),
 IF(AND(D27&gt;=TIME(14,0,0), D27&lt;=TIME(17,59,0)), TIME(21,0,0),
 IF(AND(D27&gt;=TIME(18,0,0), D27&lt;=TIME(21,59,0)), TIME(0,0,0),
 IF(AND(D27&gt;=TIME(22,0,0), D27&lt;=TIME(23,59,59)), TIME(7,0,0), ""))))))))</f>
        <v/>
      </c>
      <c r="F27" s="164" t="n"/>
      <c r="G27" s="163">
        <f>IF(AND(D27&gt;=TIME(6,0,0),D27&lt;=TIME(8,0,0)),E27,"")</f>
        <v/>
      </c>
      <c r="H27" s="36" t="n"/>
      <c r="I27" s="37">
        <f>ROUND(IF(OR(D27="",E27="",E27=0),0,IF(H27="",MOD(E27-D27,1)*24,MOD(H27-D27,1)*24)),2)</f>
        <v/>
      </c>
      <c r="J27" s="162" t="n"/>
      <c r="K27" s="282" t="n"/>
      <c r="L27" s="271" t="n"/>
      <c r="M27" s="283">
        <f>MAX(0,V27-W27)</f>
        <v/>
      </c>
      <c r="N27" s="38">
        <f>(IF(OR($C27="",$D27=""),0,
 IF(OR($A26="Holiday",$A27="Holiday"),
    IF(ISNUMBER(MATCH(TRIM($B27),{"Phagwah","Good Friday","Easter Monday","Labour Day","Christmas","Eid ul Azha","Romans-2","Globe-12","Neptune P1"},0)),0,$I27),
 IF(AND(NOT(OR($A26="Annual Leave",$A27="Annual Leave")),$A27="Off day"),$I27,
  MAX(0,$I27-$V27)
  ))))+W27</f>
        <v/>
      </c>
      <c r="O27" s="38">
        <f>IF(AND(OR($A26="Holiday",$A27="Holiday"),
        ISNUMBER(MATCH(TRIM($B27),{"Phagwah","Good Friday","Easter Monday","Labour Day","Christmas","Eid ul Azha","Romans-2","Globe-12","Neptune P1"},0))),
   $I27,0)</f>
        <v/>
      </c>
      <c r="P27" s="38">
        <f>IF(OR($O$7="Canteen",$O$7="Head Office"),0,IF($I27&lt;=0,0,IF(AND($I26&lt;=0,OR(TRIM($J27)="Hebrews",TRIM($J27)="Romans",TRIM($J27)="Romans-2",TRIM($J27)="Globe",TRIM($J27)="Globe-12",TRIM($J27)="Neptune P1")),1,0)))</f>
        <v/>
      </c>
      <c r="Q27" s="39" t="n"/>
      <c r="R27" s="38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IF(AND($I26=0,$I27&gt;0),1,0),
      0
   ),
0))</f>
        <v/>
      </c>
      <c r="S27" s="38">
        <f>IF(OR($A26="Annual Leave",$A27="Annual Leave"),IF(AND($A26&lt;&gt;"Annual Leave",$A27="Annual Leave"),8,0),0)</f>
        <v/>
      </c>
      <c r="T27" s="40" t="n"/>
      <c r="U27" s="144">
        <f>MAX(0,40-Y27)</f>
        <v/>
      </c>
      <c r="V27" s="351">
        <f>IF(OR($C27="",$D27=""),0,
 IF(OR($A26="Holiday",$A27="Holiday"),0,
 IF(AND(NOT(OR($A26="Annual Leave",$A27="Annual Leave")),$A27="Off day"),0,
  IF($I26+$I27&gt;=8,IF($I26&gt;=8,0,8-$I26),$I27)
  )))</f>
        <v/>
      </c>
      <c r="W27" s="351">
        <f>MAX(0,V27-U27)</f>
        <v/>
      </c>
      <c r="X27" s="351">
        <f>IF(C27="","",C27-WEEKDAY(C27,1)+1)</f>
        <v/>
      </c>
      <c r="Y27" s="351">
        <f>SUMPRODUCT(($X$14:$X26=X27)*(($V$14:$V26)+($O$14:$O26)))+IF(X27=X14,$L$11,0)</f>
        <v/>
      </c>
      <c r="Z27" s="351" t="n"/>
      <c r="AA27" s="351" t="n"/>
      <c r="AB27" s="351" t="n"/>
      <c r="AC27" s="351" t="n"/>
      <c r="AD27" s="351" t="n"/>
      <c r="AE27" s="351" t="n"/>
      <c r="AF27" s="351" t="n"/>
    </row>
    <row r="28" ht="24" customHeight="1" s="348" thickBot="1">
      <c r="A28" s="176" t="n"/>
      <c r="B28" s="176" t="n"/>
      <c r="C28" s="145" t="n"/>
      <c r="D28" s="6" t="n"/>
      <c r="E28" s="14" t="n"/>
      <c r="F28" s="6" t="n"/>
      <c r="G28" s="6" t="n"/>
      <c r="H28" s="336" t="n"/>
      <c r="I28" s="351" t="n"/>
      <c r="J28" s="336" t="n"/>
      <c r="K28" s="336" t="n"/>
      <c r="L28" s="336" t="n"/>
      <c r="M28" s="99">
        <f>MAX(0,V28-W28)</f>
        <v/>
      </c>
      <c r="N28" s="99">
        <f>(IF(OR($C28="",$D28=""),0,
 IF(OR($A28="Holiday",$A29="Holiday"),
    IF(ISNUMBER(MATCH(TRIM($B28),{"Phagwah","Good Friday","Easter Monday","Labour Day","Christmas","Eid ul Azha","Romans-2","Globe-12","Neptune P1"},0)),0,$I28),
 IF(AND(NOT(OR($A28="Annual Leave",$A29="Annual Leave")),$A28="Off day"),$I28,
  MAX(0,$I28-$V28)
  ))))+W28</f>
        <v/>
      </c>
      <c r="O28" s="99">
        <f>IF(AND(OR($A28="Holiday",$A29="Holiday"),
        ISNUMBER(MATCH(TRIM($B28),{"Phagwah","Good Friday","Easter Monday","Labour Day","Christmas","Eid ul Azha","Romans-2","Globe-12","Neptune P1"},0))),
   $I28,0)</f>
        <v/>
      </c>
      <c r="P28" s="99">
        <f>IF(OR($O$7="Canteen",$O$7="Head Office"),0,IF($I28&lt;=0,0,IF(OR(OR(TRIM($J28)="Hebrews",TRIM($J28)="Romans",TRIM($J28)="Romans-2",TRIM($J28)="Globe",TRIM($J28)="Globe-12",TRIM($J28)="Neptune P1"),AND($I29&gt;0,OR(TRIM($J29)="Hebrews",TRIM($J29)="Romans",TRIM($J29)="Romans-2",TRIM($J29)="Globe",TRIM($J29)="Globe-12",TRIM($J29)="Neptune P1"))),1,0)))</f>
        <v/>
      </c>
      <c r="Q28" s="178" t="n"/>
      <c r="R28" s="15" t="n"/>
      <c r="S28" s="99">
        <f>IF(OR($A28="Annual Leave",$A29="Annual Leave"),IF($A28="Annual Leave",8,0),0)</f>
        <v/>
      </c>
      <c r="T28" s="100">
        <f>SUM(T14:T27)</f>
        <v/>
      </c>
      <c r="U28" s="144">
        <f>MAX(0,40-Y28)</f>
        <v/>
      </c>
      <c r="V28" s="351">
        <f>IF(OR($C28="",$D28=""),0,
 IF(OR($A28="Holiday",$A29="Holiday"),0,
 IF(AND(NOT(OR($A28="Annual Leave",$A29="Annual Leave")),$A28="Off day"),0,
  IF($I28+$I29&gt;=8,IF($I28&gt;=8,8,$I28),$I28)
  )))</f>
        <v/>
      </c>
      <c r="W28" s="351">
        <f>MAX(0,V28-U28)</f>
        <v/>
      </c>
      <c r="X28" s="351">
        <f>IF(C28="","",C28-WEEKDAY(C28,1)+1)</f>
        <v/>
      </c>
      <c r="Y28" s="351">
        <f>SUMPRODUCT(($X$14:$X27=X28)*(($V$14:$V27)+($O$14:$O27)))+IF(X28=X14,$L$11,0)</f>
        <v/>
      </c>
      <c r="Z28" s="351" t="n"/>
      <c r="AA28" s="351" t="n"/>
      <c r="AB28" s="351" t="n"/>
      <c r="AC28" s="351" t="n"/>
      <c r="AD28" s="351" t="n"/>
      <c r="AE28" s="351" t="n"/>
      <c r="AF28" s="351" t="n"/>
    </row>
    <row r="29" hidden="1" ht="15.75" customHeight="1" s="348" thickBot="1">
      <c r="A29" s="179" t="n"/>
      <c r="B29" s="176" t="n"/>
      <c r="C29" s="145" t="n"/>
      <c r="D29" s="6" t="n"/>
      <c r="E29" s="295">
        <f>IF(D29="", "",
 IF(D29=TIME(0,0,0), 0,
 IF(AND(D29&gt;=TIME(0,0,1), D29&lt;=TIME(2,0,0)), TIME(7,0,0),
 IF(AND(D29&gt;=TIME(6,0,0), D29&lt;=TIME(8,0,0)), TIME(12,0,0),
 IF(AND(D29&gt;TIME(8,0,0), D29&lt;=TIME(13,59,0)), TIME(15,0,0),
 IF(AND(D29&gt;=TIME(14,0,0), D29&lt;=TIME(17,59,0)), TIME(21,0,0),
 IF(AND(D29&gt;=TIME(18,0,0), D29&lt;=TIME(21,59,0)), TIME(0,0,0),
 IF(AND(D29&gt;=TIME(22,0,0), D29&lt;=TIME(23,59,59)), TIME(7,0,0), ""))))))))</f>
        <v/>
      </c>
      <c r="F29" s="6" t="n"/>
      <c r="G29" s="6" t="n"/>
      <c r="H29" s="6" t="n"/>
      <c r="I29" s="6" t="n"/>
      <c r="J29" s="6" t="n"/>
      <c r="K29" s="6" t="n"/>
      <c r="L29" s="6" t="n"/>
      <c r="M29" s="4">
        <f>MAX(0,V29-W29)</f>
        <v/>
      </c>
      <c r="N29" s="4">
        <f>(IF(OR($C29="",$D29=""),0,
 IF(OR($A28="Holiday",$A29="Holiday"),
    IF(ISNUMBER(MATCH(TRIM($B29),{"Phagwah","Good Friday","Easter Monday","Labour Day","Christmas","Eid ul Azha","Romans-2","Globe-12","Neptune P1"},0)),0,$I29),
 IF(AND(NOT(OR($A28="Annual Leave",$A29="Annual Leave")),$A29="Off day"),$I29,
  MAX(0,$I29-$V29)
  ))))+W29</f>
        <v/>
      </c>
      <c r="O29" s="4">
        <f>IF(AND(OR($A28="Holiday",$A29="Holiday"),
        ISNUMBER(MATCH(TRIM($B29),{"Phagwah","Good Friday","Easter Monday","Labour Day","Christmas","Eid ul Azha","Romans-2","Globe-12","Neptune P1"},0))),
   $I29,0)</f>
        <v/>
      </c>
      <c r="P29" s="4">
        <f>IF(OR($O$7="Canteen",$O$7="Head Office"),0,IF($I29&lt;=0,0,IF(AND($I28&lt;=0,OR(TRIM($J29)="Hebrews",TRIM($J29)="Romans",TRIM($J29)="Romans-2",TRIM($J29)="Globe",TRIM($J29)="Globe-12",TRIM($J29)="Neptune P1")),1,0)))</f>
        <v/>
      </c>
      <c r="Q29" s="6" t="n"/>
      <c r="R29" s="296">
        <f>IF(OR($O$7="Canteen",$O$7="Head Office"),0,IF(
  AND(
    SUMIFS(I:I, C:C, C29) &gt;= 8,
    COUNTIFS(C$14:C29, C29)=1,
    OR(
      TEXT(D29,"hh:mm:ss")="07:00:00",
      TEXT(D29,"hh:mm:ss")="15:00:00",
      TEXT(D29,"hh:mm:ss")="23:00:00",
      TEXT(D30,"hh:mm:ss")="07:00:00",
      TEXT(D30,"hh:mm:ss")="15:00:00",
      TEXT(D30,"hh:mm:ss")="23:00:00"
    )
  ),
  1,
  0
))</f>
        <v/>
      </c>
      <c r="S29" s="4">
        <f>IF(OR($A28="Annual Leave",$A29="Annual Leave"),IF(AND($A28&lt;&gt;"Annual Leave",$A29="Annual Leave"),8,0),0)</f>
        <v/>
      </c>
      <c r="T29" s="146" t="n"/>
      <c r="U29" s="351">
        <f>MAX(0,40-Y29)</f>
        <v/>
      </c>
      <c r="V29" s="351">
        <f>IF(OR($C29="",$D29=""),0,
 IF(OR($A28="Holiday",$A29="Holiday"),0,
 IF(AND(NOT(OR($A28="Annual Leave",$A29="Annual Leave")),$A29="Off day"),0,
  IF($I28+$I29&gt;=8,IF($I28&gt;=8,0,8-$I28),$I29)
  )))</f>
        <v/>
      </c>
      <c r="W29" s="351">
        <f>MAX(0,V29-U29)</f>
        <v/>
      </c>
      <c r="X29" s="351">
        <f>IF(C29="","",C29-WEEKDAY(C29,1)+1)</f>
        <v/>
      </c>
      <c r="Y29" s="351">
        <f>SUMPRODUCT(($X$14:$X28=X29)*(($V$14:$V28)+($O$14:$O28)))+IF(X29=X14,$L$11,0)</f>
        <v/>
      </c>
      <c r="Z29" s="351" t="n"/>
      <c r="AA29" s="351" t="n"/>
      <c r="AB29" s="351" t="n"/>
      <c r="AC29" s="351" t="n"/>
      <c r="AD29" s="351" t="n"/>
      <c r="AE29" s="351" t="n"/>
      <c r="AF29" s="351" t="n"/>
    </row>
    <row r="30" ht="24" customHeight="1" s="348" thickBot="1">
      <c r="A30" s="147" t="inlineStr">
        <is>
          <t>On Day</t>
        </is>
      </c>
      <c r="B30" s="180" t="n"/>
      <c r="C30" s="88">
        <f>C27+1</f>
        <v/>
      </c>
      <c r="D30" s="54" t="n"/>
      <c r="E30" s="148">
        <f>IF(D30="", "",
 IF(D30=TIME(0,0,0), 0,
 IF(AND(D30&gt;=TIME(0,0,1), D30&lt;=TIME(2,0,0)), TIME(7,0,0),
 IF(AND(D30&gt;=TIME(6,0,0), D30&lt;=TIME(8,0,0)), TIME(12,0,0),
 IF(AND(D30&gt;TIME(8,0,0), D30&lt;=TIME(13,59,0)), TIME(15,0,0),
 IF(AND(D30&gt;=TIME(14,0,0), D30&lt;=TIME(17,59,0)), TIME(21,0,0),
 IF(AND(D30&gt;=TIME(18,0,0), D30&lt;=TIME(21,59,0)), TIME(0,0,0),
 IF(AND(D30&gt;=TIME(22,0,0), D30&lt;=TIME(23,59,59)), TIME(7,0,0), ""))))))))</f>
        <v/>
      </c>
      <c r="F30" s="149" t="n"/>
      <c r="G30" s="148">
        <f>IF(AND(D30&gt;=TIME(6,0,0),D30&lt;=TIME(8,0,0)),E30,"")</f>
        <v/>
      </c>
      <c r="H30" s="54" t="n"/>
      <c r="I30" s="55">
        <f>ROUND(IF(OR(D30="",E30="",E30=0),0,IF(H30="",MOD(E30-D30,1)*24,MOD(H30-D30,1)*24)),2)</f>
        <v/>
      </c>
      <c r="J30" s="150" t="n"/>
      <c r="K30" s="270" t="n"/>
      <c r="L30" s="181" t="n"/>
      <c r="M30" s="272">
        <f>MAX(0,V30-W30)</f>
        <v/>
      </c>
      <c r="N30" s="56">
        <f>(IF(OR($C30="",$D30=""),0,
 IF(OR($A30="Holiday",$A31="Holiday"),
    IF(ISNUMBER(MATCH(TRIM($B30),{"Phagwah","Good Friday","Easter Monday","Labour Day","Christmas","Eid ul Azha","Romans-2","Globe-12","Neptune P1"},0)),0,$I30),
 IF(AND(NOT(OR($A30="Annual Leave",$A31="Annual Leave")),$A30="Off day"),$I30,
  MAX(0,$I30-$V30)
  ))))+W30</f>
        <v/>
      </c>
      <c r="O30" s="56">
        <f>IF(AND(OR($A30="Holiday",$A31="Holiday"),
        ISNUMBER(MATCH(TRIM($B30),{"Phagwah","Good Friday","Easter Monday","Labour Day","Christmas","Eid ul Azha","Romans-2","Globe-12","Neptune P1"},0))),
   $I30,0)</f>
        <v/>
      </c>
      <c r="P30" s="56">
        <f>IF(OR($O$7="Canteen",$O$7="Head Office"),0,IF($I30&lt;=0,0,IF(OR(OR(TRIM($J30)="Hebrews",TRIM($J30)="Romans",TRIM($J30)="Romans-2",TRIM($J30)="Globe",TRIM($J30)="Globe-12",TRIM($J30)="Neptune P1"),AND($I31&gt;0,OR(TRIM($J31)="Hebrews",TRIM($J31)="Romans",TRIM($J31)="Romans-2",TRIM($J31)="Globe",TRIM($J31)="Globe-12",TRIM($J31)="Neptune P1"))),1,0)))</f>
        <v/>
      </c>
      <c r="Q30" s="57" t="n"/>
      <c r="R30" s="56">
        <f>IF(OR($O$7="Canteen",$O$7="Head Office"),0,IF(
  AND(
    SUMIFS(I:I, C:C, C30) &gt;= 8,
    COUNTIFS(C$14:C30, C30)=1,
    OR(
      TEXT(D30,"hh:mm:ss")="07:00:00",
      TEXT(D30,"hh:mm:ss")="15:00:00",
      TEXT(D30,"hh:mm:ss")="23:00:00",
      TEXT(D31,"hh:mm:ss")="07:00:00",
      TEXT(D31,"hh:mm:ss")="15:00:00",
      TEXT(D31,"hh:mm:ss")="23:00:00"
    )
  ),
  1,
  0
))</f>
        <v/>
      </c>
      <c r="S30" s="56">
        <f>IF(OR($A30="Annual Leave",$A31="Annual Leave"),IF($A30="Annual Leave",8,0),0)</f>
        <v/>
      </c>
      <c r="T30" s="58" t="n"/>
      <c r="U30" s="144">
        <f>MAX(0,40-Y30)</f>
        <v/>
      </c>
      <c r="V30" s="151">
        <f>IF(OR($C30="",$D30=""),0,
 IF(OR($A30="Holiday",$A31="Holiday"),0,
 IF(AND(NOT(OR($A30="Annual Leave",$A31="Annual Leave")),$A30="Off day"),0,
  IF($I30+$I31&gt;=8,IF($I30&gt;=8,8,$I30),$I30)
  )))</f>
        <v/>
      </c>
      <c r="W30" s="151">
        <f>MAX(0,V30-U30)</f>
        <v/>
      </c>
      <c r="X30" s="151">
        <f>IF(C30="","",C30-WEEKDAY(C30,1)+1)</f>
        <v/>
      </c>
      <c r="Y30" s="151">
        <f>SUMPRODUCT(($X$14:$X29=X30)*(($V$14:$V29)+($O$14:$O29)))+IF(X30=X14,$L$11,0)</f>
        <v/>
      </c>
      <c r="Z30" s="151" t="n"/>
      <c r="AA30" s="151" t="n"/>
      <c r="AB30" s="151" t="n"/>
      <c r="AC30" s="351" t="n"/>
      <c r="AD30" s="351" t="n"/>
      <c r="AE30" s="351" t="n"/>
      <c r="AF30" s="351" t="n"/>
    </row>
    <row r="31" ht="24" customHeight="1" s="348" thickBot="1">
      <c r="A31" s="147" t="inlineStr">
        <is>
          <t>On Day</t>
        </is>
      </c>
      <c r="B31" s="182" t="n"/>
      <c r="C31" s="89">
        <f>C30</f>
        <v/>
      </c>
      <c r="D31" s="59" t="n"/>
      <c r="E31" s="152">
        <f>IF(D31="", "",
 IF(D31=TIME(0,0,0), 0,
 IF(AND(D31&gt;=TIME(0,0,1), D31&lt;=TIME(2,0,0)), TIME(7,0,0),
 IF(AND(D31&gt;=TIME(6,0,0), D31&lt;=TIME(8,0,0)), TIME(12,0,0),
 IF(AND(D31&gt;TIME(8,0,0), D31&lt;=TIME(13,59,0)), TIME(15,0,0),
 IF(AND(D31&gt;=TIME(14,0,0), D31&lt;=TIME(17,59,0)), TIME(21,0,0),
 IF(AND(D31&gt;=TIME(18,0,0), D31&lt;=TIME(21,59,0)), TIME(0,0,0),
 IF(AND(D31&gt;=TIME(22,0,0), D31&lt;=TIME(23,59,59)), TIME(7,0,0), ""))))))))</f>
        <v/>
      </c>
      <c r="F31" s="153" t="n"/>
      <c r="G31" s="152">
        <f>IF(AND(D31&gt;=TIME(6,0,0),D31&lt;=TIME(8,0,0)),E31,"")</f>
        <v/>
      </c>
      <c r="H31" s="59" t="n"/>
      <c r="I31" s="60">
        <f>ROUND(IF(OR(D31="",E31="",E31=0),0,IF(H31="",MOD(E31-D31,1)*24,MOD(H31-D31,1)*24)),2)</f>
        <v/>
      </c>
      <c r="J31" s="150" t="n"/>
      <c r="K31" s="270" t="n"/>
      <c r="L31" s="183" t="n"/>
      <c r="M31" s="272">
        <f>MAX(0,V31-W31)</f>
        <v/>
      </c>
      <c r="N31" s="61">
        <f>(IF(OR($C31="",$D31=""),0,
 IF(OR($A30="Holiday",$A31="Holiday"),
    IF(ISNUMBER(MATCH(TRIM($B31),{"Phagwah","Good Friday","Easter Monday","Labour Day","Christmas","Eid ul Azha","Romans-2","Globe-12","Neptune P1"},0)),0,$I31),
 IF(AND(NOT(OR($A30="Annual Leave",$A31="Annual Leave")),$A31="Off day"),$I31,
  MAX(0,$I31-$V31)
  ))))+W31</f>
        <v/>
      </c>
      <c r="O31" s="61">
        <f>IF(AND(OR($A30="Holiday",$A31="Holiday"),
        ISNUMBER(MATCH(TRIM($B31),{"Phagwah","Good Friday","Easter Monday","Labour Day","Christmas","Eid ul Azha","Romans-2","Globe-12","Neptune P1"},0))),
   $I31,0)</f>
        <v/>
      </c>
      <c r="P31" s="61">
        <f>IF(OR($O$7="Canteen",$O$7="Head Office"),0,IF($I31&lt;=0,0,IF(AND($I30&lt;=0,OR(TRIM($J31)="Hebrews",TRIM($J31)="Romans",TRIM($J31)="Romans-2",TRIM($J31)="Globe",TRIM($J31)="Globe-12",TRIM($J31)="Neptune P1")),1,0)))</f>
        <v/>
      </c>
      <c r="Q31" s="62" t="n"/>
      <c r="R31" s="61">
        <f>IF(OR($O$7="Canteen",$O$7="Head Office"),0,IF(
  AND(
    SUMIFS(I:I, C:C, C31) &gt;= 8,
    COUNTIFS(C$14:C31, C31)=1,
    OR(
      TEXT(D31,"hh:mm:ss")="07:00:00",
      TEXT(D31,"hh:mm:ss")="15:00:00",
      TEXT(D31,"hh:mm:ss")="23:00:00",
      TEXT(D32,"hh:mm:ss")="07:00:00",
      TEXT(D32,"hh:mm:ss")="15:00:00",
      TEXT(D32,"hh:mm:ss")="23:00:00"
    )
  ),
  1,
  0
))</f>
        <v/>
      </c>
      <c r="S31" s="61">
        <f>IF(OR($A30="Annual Leave",$A31="Annual Leave"),IF(AND($A30&lt;&gt;"Annual Leave",$A31="Annual Leave"),8,0),0)</f>
        <v/>
      </c>
      <c r="T31" s="63" t="n"/>
      <c r="U31" s="144">
        <f>MAX(0,40-Y31)</f>
        <v/>
      </c>
      <c r="V31" s="151">
        <f>IF(OR($C31="",$D31=""),0,
 IF(OR($A30="Holiday",$A31="Holiday"),0,
 IF(AND(NOT(OR($A30="Annual Leave",$A31="Annual Leave")),$A31="Off day"),0,
  IF($I30+$I31&gt;=8,IF($I30&gt;=8,0,8-$I30),$I31)
  )))</f>
        <v/>
      </c>
      <c r="W31" s="151">
        <f>MAX(0,V31-U31)</f>
        <v/>
      </c>
      <c r="X31" s="151">
        <f>IF(C31="","",C31-WEEKDAY(C31,1)+1)</f>
        <v/>
      </c>
      <c r="Y31" s="151">
        <f>SUMPRODUCT(($X$14:$X30=X31)*(($V$14:$V30)+($O$14:$O30)))+IF(X31=X14,$L$11,0)</f>
        <v/>
      </c>
      <c r="Z31" s="151" t="n"/>
      <c r="AA31" s="151" t="n"/>
      <c r="AB31" s="151" t="n"/>
      <c r="AC31" s="351" t="n"/>
      <c r="AD31" s="351" t="n"/>
      <c r="AE31" s="351" t="n"/>
      <c r="AF31" s="351" t="n"/>
    </row>
    <row r="32" ht="24" customHeight="1" s="348" thickBot="1">
      <c r="A32" s="184" t="inlineStr">
        <is>
          <t>On Day</t>
        </is>
      </c>
      <c r="B32" s="185" t="n"/>
      <c r="C32" s="101">
        <f>C30+1</f>
        <v/>
      </c>
      <c r="D32" s="11" t="n"/>
      <c r="E32" s="186">
        <f>IF(D32="", "",
 IF(D32=TIME(0,0,0), 0,
 IF(AND(D32&gt;=TIME(0,0,1), D32&lt;=TIME(2,0,0)), TIME(7,0,0),
 IF(AND(D32&gt;=TIME(6,0,0), D32&lt;=TIME(8,0,0)), TIME(12,0,0),
 IF(AND(D32&gt;TIME(8,0,0), D32&lt;=TIME(13,59,0)), TIME(15,0,0),
 IF(AND(D32&gt;=TIME(14,0,0), D32&lt;=TIME(17,59,0)), TIME(21,0,0),
 IF(AND(D32&gt;=TIME(18,0,0), D32&lt;=TIME(21,59,0)), TIME(0,0,0),
 IF(AND(D32&gt;=TIME(22,0,0), D32&lt;=TIME(23,59,59)), TIME(7,0,0), ""))))))))</f>
        <v/>
      </c>
      <c r="F32" s="187" t="n"/>
      <c r="G32" s="186">
        <f>IF(AND(D32&gt;=TIME(6,0,0),D32&lt;=TIME(8,0,0)),E32,"")</f>
        <v/>
      </c>
      <c r="H32" s="11" t="n"/>
      <c r="I32" s="87">
        <f>ROUND(IF(OR(D32="",E32="",E32=0),0,IF(H32="",MOD(E32-D32,1)*24,MOD(H32-D32,1)*24)),2)</f>
        <v/>
      </c>
      <c r="J32" s="188" t="n"/>
      <c r="K32" s="297" t="n"/>
      <c r="L32" s="189" t="n"/>
      <c r="M32" s="298">
        <f>MAX(0,V32-W32)</f>
        <v/>
      </c>
      <c r="N32" s="12">
        <f>(IF(OR($C32="",$D32=""),0,
 IF(OR($A32="Holiday",$A33="Holiday"),
    IF(ISNUMBER(MATCH(TRIM($B32),{"Phagwah","Good Friday","Easter Monday","Labour Day","Christmas","Eid ul Azha","Romans-2","Globe-12","Neptune P1"},0)),0,$I32),
 IF(AND(NOT(OR($A32="Annual Leave",$A33="Annual Leave")),$A32="Off day"),$I32,
  MAX(0,$I32-$V32)
  ))))+W32</f>
        <v/>
      </c>
      <c r="O32" s="12">
        <f>IF(AND(OR($A32="Holiday",$A33="Holiday"),
        ISNUMBER(MATCH(TRIM($B32),{"Phagwah","Good Friday","Easter Monday","Labour Day","Christmas","Eid ul Azha","Romans-2","Globe-12","Neptune P1"},0))),
   $I32,0)</f>
        <v/>
      </c>
      <c r="P32" s="12">
        <f>IF(OR($O$7="Canteen",$O$7="Head Office"),0,IF($I32&lt;=0,0,IF(OR(OR(TRIM($J32)="Hebrews",TRIM($J32)="Romans",TRIM($J32)="Romans-2",TRIM($J32)="Globe",TRIM($J32)="Globe-12",TRIM($J32)="Neptune P1"),AND($I33&gt;0,OR(TRIM($J33)="Hebrews",TRIM($J33)="Romans",TRIM($J33)="Romans-2",TRIM($J33)="Globe",TRIM($J33)="Globe-12",TRIM($J33)="Neptune P1"))),1,0)))</f>
        <v/>
      </c>
      <c r="Q32" s="13" t="n"/>
      <c r="R32" s="12">
        <f>IF(OR($O$7="Canteen",$O$7="Head Office"),0,IF(
  AND(
    SUMIFS(I:I, C:C, C32) &gt;= 8,
    COUNTIFS(C$14:C32, C32)=1,
    OR(
      TEXT(D32,"hh:mm:ss")="07:00:00",
      TEXT(D32,"hh:mm:ss")="15:00:00",
      TEXT(D32,"hh:mm:ss")="23:00:00",
      TEXT(D33,"hh:mm:ss")="07:00:00",
      TEXT(D33,"hh:mm:ss")="15:00:00",
      TEXT(D33,"hh:mm:ss")="23:00:00"
    )
  ),
  1,
  0
))</f>
        <v/>
      </c>
      <c r="S32" s="12">
        <f>IF(OR($A32="Annual Leave",$A33="Annual Leave"),IF($A32="Annual Leave",8,0),0)</f>
        <v/>
      </c>
      <c r="T32" s="102" t="n"/>
      <c r="U32" s="144">
        <f>MAX(0,40-Y32)</f>
        <v/>
      </c>
      <c r="V32" s="351">
        <f>IF(OR($C32="",$D32=""),0,
 IF(OR($A32="Holiday",$A33="Holiday"),0,
 IF(AND(NOT(OR($A32="Annual Leave",$A33="Annual Leave")),$A32="Off day"),0,
  IF($I32+$I33&gt;=8,IF($I32&gt;=8,8,$I32),$I32)
  )))</f>
        <v/>
      </c>
      <c r="W32" s="351">
        <f>MAX(0,V32-U32)</f>
        <v/>
      </c>
      <c r="X32" s="351">
        <f>IF(C32="","",C32-WEEKDAY(C32,1)+1)</f>
        <v/>
      </c>
      <c r="Y32" s="351">
        <f>SUMPRODUCT(($X$14:$X31=X32)*(($V$14:$V31)+($O$14:$O31)))+IF(X32=X14,$L$11,0)</f>
        <v/>
      </c>
      <c r="Z32" s="351" t="n"/>
      <c r="AA32" s="351" t="n"/>
      <c r="AB32" s="351" t="n"/>
      <c r="AC32" s="351" t="n"/>
      <c r="AD32" s="351" t="n"/>
      <c r="AE32" s="351" t="n"/>
      <c r="AF32" s="351" t="n"/>
    </row>
    <row r="33" ht="24" customHeight="1" s="348" thickBot="1">
      <c r="A33" s="184" t="inlineStr">
        <is>
          <t>On Day</t>
        </is>
      </c>
      <c r="B33" s="299" t="n"/>
      <c r="C33" s="101">
        <f>C32</f>
        <v/>
      </c>
      <c r="D33" s="300" t="n"/>
      <c r="E33" s="301">
        <f>IF(D33="", "",
 IF(D33=TIME(0,0,0), 0,
 IF(AND(D33&gt;=TIME(0,0,1), D33&lt;=TIME(2,0,0)), TIME(7,0,0),
 IF(AND(D33&gt;=TIME(6,0,0), D33&lt;=TIME(8,0,0)), TIME(12,0,0),
 IF(AND(D33&gt;TIME(8,0,0), D33&lt;=TIME(13,59,0)), TIME(15,0,0),
 IF(AND(D33&gt;=TIME(14,0,0), D33&lt;=TIME(17,59,0)), TIME(21,0,0),
 IF(AND(D33&gt;=TIME(18,0,0), D33&lt;=TIME(21,59,0)), TIME(0,0,0),
 IF(AND(D33&gt;=TIME(22,0,0), D33&lt;=TIME(23,59,59)), TIME(7,0,0), ""))))))))</f>
        <v/>
      </c>
      <c r="F33" s="187" t="n"/>
      <c r="G33" s="301">
        <f>IF(AND(D33&gt;=TIME(6,0,0),D33&lt;=TIME(8,0,0)),E33,"")</f>
        <v/>
      </c>
      <c r="H33" s="300" t="n"/>
      <c r="I33" s="87">
        <f>ROUND(IF(OR(D33="",E33="",E33=0),0,IF(H33="",MOD(E33-D33,1)*24,MOD(H33-D33,1)*24)),2)</f>
        <v/>
      </c>
      <c r="J33" s="190" t="n"/>
      <c r="K33" s="297" t="n"/>
      <c r="L33" s="189" t="n"/>
      <c r="M33" s="298">
        <f>MAX(0,V33-W33)</f>
        <v/>
      </c>
      <c r="N33" s="302">
        <f>(IF(OR($C33="",$D33=""),0,
 IF(OR($A32="Holiday",$A33="Holiday"),
    IF(ISNUMBER(MATCH(TRIM($B33),{"Phagwah","Good Friday","Easter Monday","Labour Day","Christmas","Eid ul Azha","Romans-2","Globe-12","Neptune P1"},0)),0,$I33),
 IF(AND(NOT(OR($A32="Annual Leave",$A33="Annual Leave")),$A33="Off day"),$I33,
  MAX(0,$I33-$V33)
  ))))+W33</f>
        <v/>
      </c>
      <c r="O33" s="302">
        <f>IF(AND(OR($A32="Holiday",$A33="Holiday"),
        ISNUMBER(MATCH(TRIM($B33),{"Phagwah","Good Friday","Easter Monday","Labour Day","Christmas","Eid ul Azha","Romans-2","Globe-12","Neptune P1"},0))),
   $I33,0)</f>
        <v/>
      </c>
      <c r="P33" s="302">
        <f>IF(OR($O$7="Canteen",$O$7="Head Office"),0,IF($I33&lt;=0,0,IF(AND($I32&lt;=0,OR(TRIM($J33)="Hebrews",TRIM($J33)="Romans",TRIM($J33)="Romans-2",TRIM($J33)="Globe",TRIM($J33)="Globe-12",TRIM($J33)="Neptune P1")),1,0)))</f>
        <v/>
      </c>
      <c r="Q33" s="303" t="n"/>
      <c r="R33" s="302">
        <f>IF(OR($O$7="Canteen",$O$7="Head Office"),0,IF(
  AND(
    SUMIFS(I:I, C:C, C33) &gt;= 8,
    COUNTIFS(C$14:C33, C33)=1,
    OR(
      TEXT(D33,"hh:mm:ss")="07:00:00",
      TEXT(D33,"hh:mm:ss")="15:00:00",
      TEXT(D33,"hh:mm:ss")="23:00:00",
      TEXT(D34,"hh:mm:ss")="07:00:00",
      TEXT(D34,"hh:mm:ss")="15:00:00",
      TEXT(D34,"hh:mm:ss")="23:00:00"
    )
  ),
  1,
  0
))</f>
        <v/>
      </c>
      <c r="S33" s="302">
        <f>IF(OR($A32="Annual Leave",$A33="Annual Leave"),IF(AND($A32&lt;&gt;"Annual Leave",$A33="Annual Leave"),8,0),0)</f>
        <v/>
      </c>
      <c r="T33" s="304" t="n"/>
      <c r="U33" s="144">
        <f>MAX(0,40-Y33)</f>
        <v/>
      </c>
      <c r="V33" s="351">
        <f>IF(OR($C33="",$D33=""),0,
 IF(OR($A32="Holiday",$A33="Holiday"),0,
 IF(AND(NOT(OR($A32="Annual Leave",$A33="Annual Leave")),$A33="Off day"),0,
  IF($I32+$I33&gt;=8,IF($I32&gt;=8,0,8-$I32),$I33)
  )))</f>
        <v/>
      </c>
      <c r="W33" s="351">
        <f>MAX(0,V33-U33)</f>
        <v/>
      </c>
      <c r="X33" s="351">
        <f>IF(C33="","",C33-WEEKDAY(C33,1)+1)</f>
        <v/>
      </c>
      <c r="Y33" s="351">
        <f>SUMPRODUCT(($X$14:$X32=X33)*(($V$14:$V32)+($O$14:$O32)))+IF(X33=X14,$L$11,0)</f>
        <v/>
      </c>
      <c r="Z33" s="351" t="n"/>
      <c r="AA33" s="351" t="n"/>
      <c r="AB33" s="351" t="n"/>
      <c r="AC33" s="351" t="n"/>
      <c r="AD33" s="351" t="n"/>
      <c r="AE33" s="351" t="n"/>
      <c r="AF33" s="351" t="n"/>
    </row>
    <row r="34" ht="24" customHeight="1" s="348" thickBot="1">
      <c r="A34" s="159" t="inlineStr">
        <is>
          <t>On Day</t>
        </is>
      </c>
      <c r="B34" s="191" t="n"/>
      <c r="C34" s="92">
        <f>C32+1</f>
        <v/>
      </c>
      <c r="D34" s="31" t="n"/>
      <c r="E34" s="160">
        <f>IF(D34="", "",
 IF(D34=TIME(0,0,0), 0,
 IF(AND(D34&gt;=TIME(0,0,1), D34&lt;=TIME(2,0,0)), TIME(7,0,0),
 IF(AND(D34&gt;=TIME(6,0,0), D34&lt;=TIME(8,0,0)), TIME(12,0,0),
 IF(AND(D34&gt;TIME(8,0,0), D34&lt;=TIME(13,59,0)), TIME(15,0,0),
 IF(AND(D34&gt;=TIME(14,0,0), D34&lt;=TIME(17,59,0)), TIME(21,0,0),
 IF(AND(D34&gt;=TIME(18,0,0), D34&lt;=TIME(21,59,0)), TIME(0,0,0),
 IF(AND(D34&gt;=TIME(22,0,0), D34&lt;=TIME(23,59,59)), TIME(7,0,0), ""))))))))</f>
        <v/>
      </c>
      <c r="F34" s="161" t="n"/>
      <c r="G34" s="160">
        <f>IF(AND(D34&gt;=TIME(6,0,0),D34&lt;=TIME(8,0,0)),E34,"")</f>
        <v/>
      </c>
      <c r="H34" s="31" t="n"/>
      <c r="I34" s="32">
        <f>ROUND(IF(OR(D34="",E34="",E34=0),0,IF(H34="",MOD(E34-D34,1)*24,MOD(H34-D34,1)*24)),2)</f>
        <v/>
      </c>
      <c r="J34" s="162" t="n"/>
      <c r="K34" s="282" t="n"/>
      <c r="L34" s="181" t="n"/>
      <c r="M34" s="283">
        <f>MAX(0,V34-W34)</f>
        <v/>
      </c>
      <c r="N34" s="33">
        <f>(IF(OR($C34="",$D34=""),0,
 IF(OR($A34="Holiday",$A35="Holiday"),
    IF(ISNUMBER(MATCH(TRIM($B34),{"Phagwah","Good Friday","Easter Monday","Labour Day","Christmas","Eid ul Azha","Romans-2","Globe-12","Neptune P1"},0)),0,$I34),
 IF(AND(NOT(OR($A34="Annual Leave",$A35="Annual Leave")),$A34="Off day"),$I34,
  MAX(0,$I34-$V34)
  ))))+W34</f>
        <v/>
      </c>
      <c r="O34" s="33">
        <f>IF(AND(OR($A34="Holiday",$A35="Holiday"),
        ISNUMBER(MATCH(TRIM($B34),{"Phagwah","Good Friday","Easter Monday","Labour Day","Christmas","Eid ul Azha","Romans-2","Globe-12","Neptune P1"},0))),
   $I34,0)</f>
        <v/>
      </c>
      <c r="P34" s="33">
        <f>IF(OR($O$7="Canteen",$O$7="Head Office"),0,IF($I34&lt;=0,0,IF(OR(OR(TRIM($J34)="Hebrews",TRIM($J34)="Romans",TRIM($J34)="Romans-2",TRIM($J34)="Globe",TRIM($J34)="Globe-12",TRIM($J34)="Neptune P1"),AND($I35&gt;0,OR(TRIM($J35)="Hebrews",TRIM($J35)="Romans",TRIM($J35)="Romans-2",TRIM($J35)="Globe",TRIM($J35)="Globe-12",TRIM($J35)="Neptune P1"))),1,0)))</f>
        <v/>
      </c>
      <c r="Q34" s="34" t="n"/>
      <c r="R34" s="33">
        <f>IF(OR($O$7="Canteen",$O$7="Head Office"),0,IF(
  AND(
    SUMIFS(I:I, C:C, C34) &gt;= 8,
    COUNTIFS(C$14:C34, C34)=1,
    OR(
      TEXT(D34,"hh:mm:ss")="07:00:00",
      TEXT(D34,"hh:mm:ss")="15:00:00",
      TEXT(D34,"hh:mm:ss")="23:00:00",
      TEXT(D35,"hh:mm:ss")="07:00:00",
      TEXT(D35,"hh:mm:ss")="15:00:00",
      TEXT(D35,"hh:mm:ss")="23:00:00"
    )
  ),
  1,
  0
))</f>
        <v/>
      </c>
      <c r="S34" s="33">
        <f>IF(OR($A34="Annual Leave",$A35="Annual Leave"),IF($A34="Annual Leave",8,0),0)</f>
        <v/>
      </c>
      <c r="T34" s="35" t="n"/>
      <c r="U34" s="144">
        <f>MAX(0,40-Y34)</f>
        <v/>
      </c>
      <c r="V34" s="351">
        <f>IF(OR($C34="",$D34=""),0,
 IF(OR($A34="Holiday",$A35="Holiday"),0,
 IF(AND(NOT(OR($A34="Annual Leave",$A35="Annual Leave")),$A34="Off day"),0,
  IF($I34+$I35&gt;=8,IF($I34&gt;=8,8,$I34),$I34)
  )))</f>
        <v/>
      </c>
      <c r="W34" s="351">
        <f>MAX(0,V34-U34)</f>
        <v/>
      </c>
      <c r="X34" s="351">
        <f>IF(C34="","",C34-WEEKDAY(C34,1)+1)</f>
        <v/>
      </c>
      <c r="Y34" s="351">
        <f>SUMPRODUCT(($X$14:$X33=X34)*(($V$14:$V33)+($O$14:$O33)))+IF(X34=X14,$L$11,0)</f>
        <v/>
      </c>
      <c r="Z34" s="351" t="n"/>
      <c r="AA34" s="351" t="n"/>
      <c r="AB34" s="351" t="n"/>
      <c r="AC34" s="351" t="n"/>
      <c r="AD34" s="351" t="n"/>
      <c r="AE34" s="351" t="n"/>
      <c r="AF34" s="351" t="n"/>
    </row>
    <row r="35" ht="24" customHeight="1" s="348" thickBot="1">
      <c r="A35" s="159" t="inlineStr">
        <is>
          <t>On Day</t>
        </is>
      </c>
      <c r="B35" s="192" t="n"/>
      <c r="C35" s="93">
        <f>C34</f>
        <v/>
      </c>
      <c r="D35" s="36" t="n"/>
      <c r="E35" s="163">
        <f>IF(D35="", "",
 IF(D35=TIME(0,0,0), 0,
 IF(AND(D35&gt;=TIME(0,0,1), D35&lt;=TIME(2,0,0)), TIME(7,0,0),
 IF(AND(D35&gt;=TIME(6,0,0), D35&lt;=TIME(8,0,0)), TIME(12,0,0),
 IF(AND(D35&gt;TIME(8,0,0), D35&lt;=TIME(13,59,0)), TIME(15,0,0),
 IF(AND(D35&gt;=TIME(14,0,0), D35&lt;=TIME(17,59,0)), TIME(21,0,0),
 IF(AND(D35&gt;=TIME(18,0,0), D35&lt;=TIME(21,59,0)), TIME(0,0,0),
 IF(AND(D35&gt;=TIME(22,0,0), D35&lt;=TIME(23,59,59)), TIME(7,0,0), ""))))))))</f>
        <v/>
      </c>
      <c r="F35" s="164" t="n"/>
      <c r="G35" s="163">
        <f>IF(AND(D35&gt;=TIME(6,0,0),D35&lt;=TIME(8,0,0)),E35,"")</f>
        <v/>
      </c>
      <c r="H35" s="36" t="n"/>
      <c r="I35" s="37">
        <f>ROUND(IF(OR(D35="",E35="",E35=0),0,IF(H35="",MOD(E35-D35,1)*24,MOD(H35-D35,1)*24)),2)</f>
        <v/>
      </c>
      <c r="J35" s="162" t="n"/>
      <c r="K35" s="282" t="n"/>
      <c r="L35" s="183" t="n"/>
      <c r="M35" s="283">
        <f>MAX(0,V35-W35)</f>
        <v/>
      </c>
      <c r="N35" s="38">
        <f>(IF(OR($C35="",$D35=""),0,
 IF(OR($A34="Holiday",$A35="Holiday"),
    IF(ISNUMBER(MATCH(TRIM($B35),{"Phagwah","Good Friday","Easter Monday","Labour Day","Christmas","Eid ul Azha","Romans-2","Globe-12","Neptune P1"},0)),0,$I35),
 IF(AND(NOT(OR($A34="Annual Leave",$A35="Annual Leave")),$A35="Off day"),$I35,
  MAX(0,$I35-$V35)
  ))))+W35</f>
        <v/>
      </c>
      <c r="O35" s="38">
        <f>IF(AND(OR($A34="Holiday",$A35="Holiday"),
        ISNUMBER(MATCH(TRIM($B35),{"Phagwah","Good Friday","Easter Monday","Labour Day","Christmas","Eid ul Azha","Romans-2","Globe-12","Neptune P1"},0))),
   $I35,0)</f>
        <v/>
      </c>
      <c r="P35" s="38">
        <f>IF(OR($O$7="Canteen",$O$7="Head Office"),0,IF($I35&lt;=0,0,IF(AND($I34&lt;=0,OR(TRIM($J35)="Hebrews",TRIM($J35)="Romans",TRIM($J35)="Romans-2",TRIM($J35)="Globe",TRIM($J35)="Globe-12",TRIM($J35)="Neptune P1")),1,0)))</f>
        <v/>
      </c>
      <c r="Q35" s="39" t="n"/>
      <c r="R35" s="38">
        <f>IF(OR($O$7="Canteen",$O$7="Head Office"),0,IF(
  AND(
    SUMIFS(I:I, C:C, C35) &gt;= 8,
    COUNTIFS(C$14:C35, C35)=1,
    OR(
      TEXT(D35,"hh:mm:ss")="07:00:00",
      TEXT(D35,"hh:mm:ss")="15:00:00",
      TEXT(D35,"hh:mm:ss")="23:00:00",
      TEXT(D36,"hh:mm:ss")="07:00:00",
      TEXT(D36,"hh:mm:ss")="15:00:00",
      TEXT(D36,"hh:mm:ss")="23:00:00"
    )
  ),
  1,
  0
))</f>
        <v/>
      </c>
      <c r="S35" s="38">
        <f>IF(OR($A34="Annual Leave",$A35="Annual Leave"),IF(AND($A34&lt;&gt;"Annual Leave",$A35="Annual Leave"),8,0),0)</f>
        <v/>
      </c>
      <c r="T35" s="40" t="n"/>
      <c r="U35" s="144">
        <f>MAX(0,40-Y35)</f>
        <v/>
      </c>
      <c r="V35" s="351">
        <f>IF(OR($C35="",$D35=""),0,
 IF(OR($A34="Holiday",$A35="Holiday"),0,
 IF(AND(NOT(OR($A34="Annual Leave",$A35="Annual Leave")),$A35="Off day"),0,
  IF($I34+$I35&gt;=8,IF($I34&gt;=8,0,8-$I34),$I35)
  )))</f>
        <v/>
      </c>
      <c r="W35" s="351">
        <f>MAX(0,V35-U35)</f>
        <v/>
      </c>
      <c r="X35" s="351">
        <f>IF(C35="","",C35-WEEKDAY(C35,1)+1)</f>
        <v/>
      </c>
      <c r="Y35" s="351">
        <f>SUMPRODUCT(($X$14:$X34=X35)*(($V$14:$V34)+($O$14:$O34)))+IF(X35=X14,$L$11,0)</f>
        <v/>
      </c>
      <c r="Z35" s="351" t="n"/>
      <c r="AA35" s="351" t="n"/>
      <c r="AB35" s="351" t="n"/>
      <c r="AC35" s="351" t="n"/>
      <c r="AD35" s="351" t="n"/>
      <c r="AE35" s="351" t="n"/>
      <c r="AF35" s="351" t="n"/>
    </row>
    <row r="36" ht="24" customHeight="1" s="348" thickBot="1">
      <c r="A36" s="154" t="inlineStr">
        <is>
          <t>On Day</t>
        </is>
      </c>
      <c r="B36" s="193" t="n"/>
      <c r="C36" s="90">
        <f>C34+1</f>
        <v/>
      </c>
      <c r="D36" s="8" t="n"/>
      <c r="E36" s="155">
        <f>IF(D36="", "",
 IF(D36=TIME(0,0,0), 0,
 IF(AND(D36&gt;=TIME(0,0,1), D36&lt;=TIME(2,0,0)), TIME(7,0,0),
 IF(AND(D36&gt;=TIME(6,0,0), D36&lt;=TIME(8,0,0)), TIME(12,0,0),
 IF(AND(D36&gt;TIME(8,0,0), D36&lt;=TIME(13,59,0)), TIME(15,0,0),
 IF(AND(D36&gt;=TIME(14,0,0), D36&lt;=TIME(17,59,0)), TIME(21,0,0),
 IF(AND(D36&gt;=TIME(18,0,0), D36&lt;=TIME(21,59,0)), TIME(0,0,0),
 IF(AND(D36&gt;=TIME(22,0,0), D36&lt;=TIME(23,59,59)), TIME(7,0,0), ""))))))))</f>
        <v/>
      </c>
      <c r="F36" s="156" t="n"/>
      <c r="G36" s="155">
        <f>IF(AND(D36&gt;=TIME(6,0,0),D36&lt;=TIME(8,0,0)),E36,"")</f>
        <v/>
      </c>
      <c r="H36" s="8" t="n"/>
      <c r="I36" s="30">
        <f>ROUND(IF(OR(D36="",E36="",E36=0),0,IF(H36="",MOD(E36-D36,1)*24,MOD(H36-D36,1)*24)),2)</f>
        <v/>
      </c>
      <c r="J36" s="157" t="n"/>
      <c r="K36" s="274" t="n"/>
      <c r="L36" s="189" t="n"/>
      <c r="M36" s="275">
        <f>MAX(0,V36-W36)</f>
        <v/>
      </c>
      <c r="N36" s="9">
        <f>(IF(OR($C36="",$D36=""),0,
 IF(OR($A36="Holiday",$A37="Holiday"),
    IF(ISNUMBER(MATCH(TRIM($B36),{"Phagwah","Good Friday","Easter Monday","Labour Day","Christmas","Eid ul Azha","Romans-2","Globe-12","Neptune P1"},0)),0,$I36),
 IF(AND(NOT(OR($A36="Annual Leave",$A37="Annual Leave")),$A36="Off day"),$I36,
  MAX(0,$I36-$V36)
  ))))+W36</f>
        <v/>
      </c>
      <c r="O36" s="9">
        <f>IF(AND(OR($A36="Holiday",$A37="Holiday"),
        ISNUMBER(MATCH(TRIM($B36),{"Phagwah","Good Friday","Easter Monday","Labour Day","Christmas","Eid ul Azha","Romans-2","Globe-12","Neptune P1"},0))),
   $I36,0)</f>
        <v/>
      </c>
      <c r="P36" s="9">
        <f>IF(OR($O$7="Canteen",$O$7="Head Office"),0,IF($I36&lt;=0,0,IF(OR(OR(TRIM($J36)="Hebrews",TRIM($J36)="Romans",TRIM($J36)="Romans-2",TRIM($J36)="Globe",TRIM($J36)="Globe-12",TRIM($J36)="Neptune P1"),AND($I37&gt;0,OR(TRIM($J37)="Hebrews",TRIM($J37)="Romans",TRIM($J37)="Romans-2",TRIM($J37)="Globe",TRIM($J37)="Globe-12",TRIM($J37)="Neptune P1"))),1,0)))</f>
        <v/>
      </c>
      <c r="Q36" s="10" t="n"/>
      <c r="R36" s="9">
        <f>IF(OR($O$7="Canteen",$O$7="Head Office"),0,IF(
  AND(
    SUMIFS(I:I, C:C, C36) &gt;= 8,
    COUNTIFS(C$14:C36, C36)=1,
    OR(
      TEXT(D36,"hh:mm:ss")="07:00:00",
      TEXT(D36,"hh:mm:ss")="15:00:00",
      TEXT(D36,"hh:mm:ss")="23:00:00",
      TEXT(D37,"hh:mm:ss")="07:00:00",
      TEXT(D37,"hh:mm:ss")="15:00:00",
      TEXT(D37,"hh:mm:ss")="23:00:00"
    )
  ),
  1,
  0
))</f>
        <v/>
      </c>
      <c r="S36" s="9">
        <f>IF(OR($A36="Annual Leave",$A37="Annual Leave"),IF($A36="Annual Leave",8,0),0)</f>
        <v/>
      </c>
      <c r="T36" s="91" t="n"/>
      <c r="U36" s="144">
        <f>MAX(0,40-Y36)</f>
        <v/>
      </c>
      <c r="V36" s="351">
        <f>IF(OR($C36="",$D36=""),0,
 IF(OR($A36="Holiday",$A37="Holiday"),0,
 IF(AND(NOT(OR($A36="Annual Leave",$A37="Annual Leave")),$A36="Off day"),0,
  IF($I36+$I37&gt;=8,IF($I36&gt;=8,8,$I36),$I36)
  )))</f>
        <v/>
      </c>
      <c r="W36" s="351">
        <f>MAX(0,V36-U36)</f>
        <v/>
      </c>
      <c r="X36" s="351">
        <f>IF(C36="","",C36-WEEKDAY(C36,1)+1)</f>
        <v/>
      </c>
      <c r="Y36" s="351">
        <f>SUMPRODUCT(($X$14:$X35=X36)*(($V$14:$V35)+($O$14:$O35)))+IF(X36=X14,$L$11,0)</f>
        <v/>
      </c>
      <c r="Z36" s="351" t="n"/>
      <c r="AA36" s="351" t="n"/>
      <c r="AB36" s="351" t="n"/>
      <c r="AC36" s="351" t="n"/>
      <c r="AD36" s="351" t="n"/>
      <c r="AE36" s="351" t="n"/>
      <c r="AF36" s="351" t="n"/>
    </row>
    <row r="37" ht="24" customHeight="1" s="348" thickBot="1">
      <c r="A37" s="154" t="inlineStr">
        <is>
          <t>On Day</t>
        </is>
      </c>
      <c r="B37" s="305" t="n"/>
      <c r="C37" s="90">
        <f>C36</f>
        <v/>
      </c>
      <c r="D37" s="276" t="n"/>
      <c r="E37" s="277">
        <f>IF(D37="", "",
 IF(D37=TIME(0,0,0), 0,
 IF(AND(D37&gt;=TIME(0,0,1), D37&lt;=TIME(2,0,0)), TIME(7,0,0),
 IF(AND(D37&gt;=TIME(6,0,0), D37&lt;=TIME(8,0,0)), TIME(12,0,0),
 IF(AND(D37&gt;TIME(8,0,0), D37&lt;=TIME(13,59,0)), TIME(15,0,0),
 IF(AND(D37&gt;=TIME(14,0,0), D37&lt;=TIME(17,59,0)), TIME(21,0,0),
 IF(AND(D37&gt;=TIME(18,0,0), D37&lt;=TIME(21,59,0)), TIME(0,0,0),
 IF(AND(D37&gt;=TIME(22,0,0), D37&lt;=TIME(23,59,59)), TIME(7,0,0), ""))))))))</f>
        <v/>
      </c>
      <c r="F37" s="156" t="n"/>
      <c r="G37" s="277">
        <f>IF(AND(D37&gt;=TIME(6,0,0),D37&lt;=TIME(8,0,0)),E37,"")</f>
        <v/>
      </c>
      <c r="H37" s="276" t="n"/>
      <c r="I37" s="30">
        <f>ROUND(IF(OR(D37="",E37="",E37=0),0,IF(H37="",MOD(E37-D37,1)*24,MOD(H37-D37,1)*24)),2)</f>
        <v/>
      </c>
      <c r="J37" s="158" t="n"/>
      <c r="K37" s="274" t="n"/>
      <c r="L37" s="189" t="n"/>
      <c r="M37" s="275">
        <f>MAX(0,V37-W37)</f>
        <v/>
      </c>
      <c r="N37" s="278">
        <f>(IF(OR($C37="",$D37=""),0,
 IF(OR($A36="Holiday",$A37="Holiday"),
    IF(ISNUMBER(MATCH(TRIM($B37),{"Phagwah","Good Friday","Easter Monday","Labour Day","Christmas","Eid ul Azha","Romans-2","Globe-12","Neptune P1"},0)),0,$I37),
 IF(AND(NOT(OR($A36="Annual Leave",$A37="Annual Leave")),$A37="Off day"),$I37,
  MAX(0,$I37-$V37)
  ))))+W37</f>
        <v/>
      </c>
      <c r="O37" s="278">
        <f>IF(AND(OR($A36="Holiday",$A37="Holiday"),
        ISNUMBER(MATCH(TRIM($B37),{"Phagwah","Good Friday","Easter Monday","Labour Day","Christmas","Eid ul Azha","Romans-2","Globe-12","Neptune P1"},0))),
   $I37,0)</f>
        <v/>
      </c>
      <c r="P37" s="278">
        <f>IF(OR($O$7="Canteen",$O$7="Head Office"),0,IF($I37&lt;=0,0,IF(AND($I36&lt;=0,OR(TRIM($J37)="Hebrews",TRIM($J37)="Romans",TRIM($J37)="Romans-2",TRIM($J37)="Globe",TRIM($J37)="Globe-12",TRIM($J37)="Neptune P1")),1,0)))</f>
        <v/>
      </c>
      <c r="Q37" s="279" t="n"/>
      <c r="R37" s="278">
        <f>IF(OR($O$7="Canteen",$O$7="Head Office"),0,IF(
  AND(
    SUMIFS(I:I, C:C, C37) &gt;= 8,
    COUNTIFS(C$14:C37, C37)=1,
    OR(
      TEXT(D37,"hh:mm:ss")="07:00:00",
      TEXT(D37,"hh:mm:ss")="15:00:00",
      TEXT(D37,"hh:mm:ss")="23:00:00",
      TEXT(D38,"hh:mm:ss")="07:00:00",
      TEXT(D38,"hh:mm:ss")="15:00:00",
      TEXT(D38,"hh:mm:ss")="23:00:00"
    )
  ),
  1,
  0
))</f>
        <v/>
      </c>
      <c r="S37" s="278">
        <f>IF(OR($A36="Annual Leave",$A37="Annual Leave"),IF(AND($A36&lt;&gt;"Annual Leave",$A37="Annual Leave"),8,0),0)</f>
        <v/>
      </c>
      <c r="T37" s="280" t="n"/>
      <c r="U37" s="144">
        <f>MAX(0,40-Y37)</f>
        <v/>
      </c>
      <c r="V37" s="351">
        <f>IF(OR($C37="",$D37=""),0,
 IF(OR($A36="Holiday",$A37="Holiday"),0,
 IF(AND(NOT(OR($A36="Annual Leave",$A37="Annual Leave")),$A37="Off day"),0,
  IF($I36+$I37&gt;=8,IF($I36&gt;=8,0,8-$I36),$I37)
  )))</f>
        <v/>
      </c>
      <c r="W37" s="351">
        <f>MAX(0,V37-U37)</f>
        <v/>
      </c>
      <c r="X37" s="351">
        <f>IF(C37="","",C37-WEEKDAY(C37,1)+1)</f>
        <v/>
      </c>
      <c r="Y37" s="351">
        <f>SUMPRODUCT(($X$14:$X36=X37)*(($V$14:$V36)+($O$14:$O36)))+IF(X37=X14,$L$11,0)</f>
        <v/>
      </c>
      <c r="Z37" s="351" t="n"/>
      <c r="AA37" s="351" t="n"/>
      <c r="AB37" s="351" t="n"/>
      <c r="AC37" s="351" t="n"/>
      <c r="AD37" s="351" t="n"/>
      <c r="AE37" s="351" t="n"/>
      <c r="AF37" s="351" t="n"/>
    </row>
    <row r="38" ht="24" customHeight="1" s="348" thickBot="1">
      <c r="A38" s="194" t="inlineStr">
        <is>
          <t>On Day</t>
        </is>
      </c>
      <c r="B38" s="195" t="n"/>
      <c r="C38" s="103">
        <f>C36+1</f>
        <v/>
      </c>
      <c r="D38" s="64" t="n"/>
      <c r="E38" s="196">
        <f>IF(D38="", "",
 IF(D38=TIME(0,0,0), 0,
 IF(AND(D38&gt;=TIME(0,0,1), D38&lt;=TIME(2,0,0)), TIME(7,0,0),
 IF(AND(D38&gt;=TIME(6,0,0), D38&lt;=TIME(8,0,0)), TIME(12,0,0),
 IF(AND(D38&gt;TIME(8,0,0), D38&lt;=TIME(13,59,0)), TIME(15,0,0),
 IF(AND(D38&gt;=TIME(14,0,0), D38&lt;=TIME(17,59,0)), TIME(21,0,0),
 IF(AND(D38&gt;=TIME(18,0,0), D38&lt;=TIME(21,59,0)), TIME(0,0,0),
 IF(AND(D38&gt;=TIME(22,0,0), D38&lt;=TIME(23,59,59)), TIME(7,0,0), ""))))))))</f>
        <v/>
      </c>
      <c r="F38" s="197" t="n"/>
      <c r="G38" s="196">
        <f>IF(AND(D38&gt;=TIME(6,0,0),D38&lt;=TIME(8,0,0)),E38,"")</f>
        <v/>
      </c>
      <c r="H38" s="64" t="n"/>
      <c r="I38" s="65">
        <f>ROUND(IF(OR(D38="",E38="",E38=0),0,IF(H38="",MOD(E38-D38,1)*24,MOD(H38-D38,1)*24)),2)</f>
        <v/>
      </c>
      <c r="J38" s="198" t="n"/>
      <c r="K38" s="306" t="n"/>
      <c r="L38" s="181" t="n"/>
      <c r="M38" s="307">
        <f>MAX(0,V38-W38)</f>
        <v/>
      </c>
      <c r="N38" s="66">
        <f>(IF(OR($C38="",$D38=""),0,
 IF(OR($A38="Holiday",$A39="Holiday"),
    IF(ISNUMBER(MATCH(TRIM($B38),{"Phagwah","Good Friday","Easter Monday","Labour Day","Christmas","Eid ul Azha","Romans-2","Globe-12","Neptune P1"},0)),0,$I38),
 IF(AND(NOT(OR($A38="Annual Leave",$A39="Annual Leave")),$A38="Off day"),$I38,
  MAX(0,$I38-$V38)
  ))))+W38</f>
        <v/>
      </c>
      <c r="O38" s="66">
        <f>IF(AND(OR($A38="Holiday",$A39="Holiday"),
        ISNUMBER(MATCH(TRIM($B38),{"Phagwah","Good Friday","Easter Monday","Labour Day","Christmas","Eid ul Azha","Romans-2","Globe-12","Neptune P1"},0))),
   $I38,0)</f>
        <v/>
      </c>
      <c r="P38" s="66">
        <f>IF(OR($O$7="Canteen",$O$7="Head Office"),0,IF($I38&lt;=0,0,IF(OR(OR(TRIM($J38)="Hebrews",TRIM($J38)="Romans",TRIM($J38)="Romans-2",TRIM($J38)="Globe",TRIM($J38)="Globe-12",TRIM($J38)="Neptune P1"),AND($I39&gt;0,OR(TRIM($J39)="Hebrews",TRIM($J39)="Romans",TRIM($J39)="Romans-2",TRIM($J39)="Globe",TRIM($J39)="Globe-12",TRIM($J39)="Neptune P1"))),1,0)))</f>
        <v/>
      </c>
      <c r="Q38" s="67" t="n"/>
      <c r="R38" s="66">
        <f>IF(OR($O$7="Canteen",$O$7="Head Office"),0,IF(
  AND(
    SUMIFS(I:I, C:C, C38) &gt;= 8,
    COUNTIFS(C$14:C38, C38)=1,
    OR(
      TEXT(D38,"hh:mm:ss")="07:00:00",
      TEXT(D38,"hh:mm:ss")="15:00:00",
      TEXT(D38,"hh:mm:ss")="23:00:00",
      TEXT(D39,"hh:mm:ss")="07:00:00",
      TEXT(D39,"hh:mm:ss")="15:00:00",
      TEXT(D39,"hh:mm:ss")="23:00:00"
    )
  ),
  1,
  0
))</f>
        <v/>
      </c>
      <c r="S38" s="66">
        <f>IF(OR($A38="Annual Leave",$A39="Annual Leave"),IF($A38="Annual Leave",8,0),0)</f>
        <v/>
      </c>
      <c r="T38" s="68" t="n"/>
      <c r="U38" s="144">
        <f>MAX(0,40-Y38)</f>
        <v/>
      </c>
      <c r="V38" s="351">
        <f>IF(OR($C38="",$D38=""),0,
 IF(OR($A38="Holiday",$A39="Holiday"),0,
 IF(AND(NOT(OR($A38="Annual Leave",$A39="Annual Leave")),$A38="Off day"),0,
  IF($I38+$I39&gt;=8,IF($I38&gt;=8,8,$I38),$I38)
  )))</f>
        <v/>
      </c>
      <c r="W38" s="351">
        <f>MAX(0,V38-U38)</f>
        <v/>
      </c>
      <c r="X38" s="351">
        <f>IF(C38="","",C38-WEEKDAY(C38,1)+1)</f>
        <v/>
      </c>
      <c r="Y38" s="351">
        <f>SUMPRODUCT(($X$14:$X37=X38)*(($V$14:$V37)+($O$14:$O37)))+IF(X38=X14,$L$11,0)</f>
        <v/>
      </c>
      <c r="Z38" s="351" t="n"/>
      <c r="AA38" s="351" t="n"/>
      <c r="AB38" s="351" t="n"/>
      <c r="AC38" s="351" t="n"/>
      <c r="AD38" s="351" t="n"/>
      <c r="AE38" s="351" t="n"/>
      <c r="AF38" s="351" t="n"/>
    </row>
    <row r="39" ht="24" customHeight="1" s="348" thickBot="1">
      <c r="A39" s="194" t="inlineStr">
        <is>
          <t>On Day</t>
        </is>
      </c>
      <c r="B39" s="199" t="n"/>
      <c r="C39" s="104">
        <f>C38</f>
        <v/>
      </c>
      <c r="D39" s="69" t="n"/>
      <c r="E39" s="200">
        <f>IF(D39="", "",
 IF(D39=TIME(0,0,0), 0,
 IF(AND(D39&gt;=TIME(0,0,1), D39&lt;=TIME(2,0,0)), TIME(7,0,0),
 IF(AND(D39&gt;=TIME(6,0,0), D39&lt;=TIME(8,0,0)), TIME(12,0,0),
 IF(AND(D39&gt;TIME(8,0,0), D39&lt;=TIME(13,59,0)), TIME(15,0,0),
 IF(AND(D39&gt;=TIME(14,0,0), D39&lt;=TIME(17,59,0)), TIME(21,0,0),
 IF(AND(D39&gt;=TIME(18,0,0), D39&lt;=TIME(21,59,0)), TIME(0,0,0),
 IF(AND(D39&gt;=TIME(22,0,0), D39&lt;=TIME(23,59,59)), TIME(7,0,0), ""))))))))</f>
        <v/>
      </c>
      <c r="F39" s="201" t="n"/>
      <c r="G39" s="200">
        <f>IF(AND(D39&gt;=TIME(6,0,0),D39&lt;=TIME(8,0,0)),E39,"")</f>
        <v/>
      </c>
      <c r="H39" s="69" t="n"/>
      <c r="I39" s="70">
        <f>ROUND(IF(OR(D39="",E39="",E39=0),0,IF(H39="",MOD(E39-D39,1)*24,MOD(H39-D39,1)*24)),2)</f>
        <v/>
      </c>
      <c r="J39" s="198" t="n"/>
      <c r="K39" s="306" t="n"/>
      <c r="L39" s="183" t="n"/>
      <c r="M39" s="307">
        <f>MAX(0,V39-W39)</f>
        <v/>
      </c>
      <c r="N39" s="71">
        <f>(IF(OR($C39="",$D39=""),0,
 IF(OR($A38="Holiday",$A39="Holiday"),
    IF(ISNUMBER(MATCH(TRIM($B39),{"Phagwah","Good Friday","Easter Monday","Labour Day","Christmas","Eid ul Azha","Romans-2","Globe-12","Neptune P1"},0)),0,$I39),
 IF(AND(NOT(OR($A38="Annual Leave",$A39="Annual Leave")),$A39="Off day"),$I39,
  MAX(0,$I39-$V39)
  ))))+W39</f>
        <v/>
      </c>
      <c r="O39" s="71">
        <f>IF(AND(OR($A38="Holiday",$A39="Holiday"),
        ISNUMBER(MATCH(TRIM($B39),{"Phagwah","Good Friday","Easter Monday","Labour Day","Christmas","Eid ul Azha","Romans-2","Globe-12","Neptune P1"},0))),
   $I39,0)</f>
        <v/>
      </c>
      <c r="P39" s="71">
        <f>IF(OR($O$7="Canteen",$O$7="Head Office"),0,IF($I39&lt;=0,0,IF(AND($I38&lt;=0,OR(TRIM($J39)="Hebrews",TRIM($J39)="Romans",TRIM($J39)="Romans-2",TRIM($J39)="Globe",TRIM($J39)="Globe-12",TRIM($J39)="Neptune P1")),1,0)))</f>
        <v/>
      </c>
      <c r="Q39" s="72" t="n"/>
      <c r="R39" s="71">
        <f>IF(OR($O$7="Canteen",$O$7="Head Office"),0,IF(
  AND(
    SUMIFS(I:I, C:C, C39) &gt;= 8,
    COUNTIFS(C$14:C39, C39)=1,
    OR(
      TEXT(D39,"hh:mm:ss")="07:00:00",
      TEXT(D39,"hh:mm:ss")="15:00:00",
      TEXT(D39,"hh:mm:ss")="23:00:00",
      TEXT(D40,"hh:mm:ss")="07:00:00",
      TEXT(D40,"hh:mm:ss")="15:00:00",
      TEXT(D40,"hh:mm:ss")="23:00:00"
    )
  ),
  1,
  0
))</f>
        <v/>
      </c>
      <c r="S39" s="71">
        <f>IF(OR($A38="Annual Leave",$A39="Annual Leave"),IF(AND($A38&lt;&gt;"Annual Leave",$A39="Annual Leave"),8,0),0)</f>
        <v/>
      </c>
      <c r="T39" s="73" t="n"/>
      <c r="U39" s="144">
        <f>MAX(0,40-Y39)</f>
        <v/>
      </c>
      <c r="V39" s="351">
        <f>IF(OR($C39="",$D39=""),0,
 IF(OR($A38="Holiday",$A39="Holiday"),0,
 IF(AND(NOT(OR($A38="Annual Leave",$A39="Annual Leave")),$A39="Off day"),0,
  IF($I38+$I39&gt;=8,IF($I38&gt;=8,0,8-$I38),$I39)
  )))</f>
        <v/>
      </c>
      <c r="W39" s="351">
        <f>MAX(0,V39-U39)</f>
        <v/>
      </c>
      <c r="X39" s="351">
        <f>IF(C39="","",C39-WEEKDAY(C39,1)+1)</f>
        <v/>
      </c>
      <c r="Y39" s="351">
        <f>SUMPRODUCT(($X$14:$X38=X39)*(($V$14:$V38)+($O$14:$O38)))+IF(X39=X14,$L$11,0)</f>
        <v/>
      </c>
      <c r="Z39" s="351" t="n"/>
      <c r="AA39" s="351" t="n"/>
      <c r="AB39" s="351" t="n"/>
      <c r="AC39" s="351" t="n"/>
      <c r="AD39" s="351" t="n"/>
      <c r="AE39" s="351" t="n"/>
      <c r="AF39" s="351" t="n"/>
    </row>
    <row r="40" ht="24" customHeight="1" s="348" thickBot="1">
      <c r="A40" s="202" t="inlineStr">
        <is>
          <t>On Day</t>
        </is>
      </c>
      <c r="B40" s="203" t="n"/>
      <c r="C40" s="105">
        <f>C38+1</f>
        <v/>
      </c>
      <c r="D40" s="74" t="n"/>
      <c r="E40" s="204">
        <f>IF(D40="", "",
 IF(D40=TIME(0,0,0), 0,
 IF(AND(D40&gt;=TIME(0,0,1), D40&lt;=TIME(2,0,0)), TIME(7,0,0),
 IF(AND(D40&gt;=TIME(6,0,0), D40&lt;=TIME(8,0,0)), TIME(12,0,0),
 IF(AND(D40&gt;TIME(8,0,0), D40&lt;=TIME(13,59,0)), TIME(15,0,0),
 IF(AND(D40&gt;=TIME(14,0,0), D40&lt;=TIME(17,59,0)), TIME(21,0,0),
 IF(AND(D40&gt;=TIME(18,0,0), D40&lt;=TIME(21,59,0)), TIME(0,0,0),
 IF(AND(D40&gt;=TIME(22,0,0), D40&lt;=TIME(23,59,59)), TIME(7,0,0), ""))))))))</f>
        <v/>
      </c>
      <c r="F40" s="205" t="n"/>
      <c r="G40" s="204">
        <f>IF(AND(D40&gt;=TIME(6,0,0),D40&lt;=TIME(8,0,0)),E40,"")</f>
        <v/>
      </c>
      <c r="H40" s="74" t="n"/>
      <c r="I40" s="106">
        <f>ROUND(IF(OR(D40="",E40="",E40=0),0,IF(H40="",MOD(E40-D40,1)*24,MOD(H40-D40,1)*24)),2)</f>
        <v/>
      </c>
      <c r="J40" s="206" t="n"/>
      <c r="K40" s="308" t="n"/>
      <c r="L40" s="189" t="n"/>
      <c r="M40" s="309">
        <f>MAX(0,V40-W40)</f>
        <v/>
      </c>
      <c r="N40" s="75">
        <f>(IF(OR($C40="",$D40=""),0,
 IF(OR($A40="Holiday",$A41="Holiday"),
    IF(ISNUMBER(MATCH(TRIM($B40),{"Phagwah","Good Friday","Easter Monday","Labour Day","Christmas","Eid ul Azha","Romans-2","Globe-12","Neptune P1"},0)),0,$I40),
 IF(AND(NOT(OR($A40="Annual Leave",$A41="Annual Leave")),$A40="Off day"),$I40,
  MAX(0,$I40-$V40)
  ))))+W40</f>
        <v/>
      </c>
      <c r="O40" s="75">
        <f>IF(AND(OR($A40="Holiday",$A41="Holiday"),
        ISNUMBER(MATCH(TRIM($B40),{"Phagwah","Good Friday","Easter Monday","Labour Day","Christmas","Eid ul Azha","Romans-2","Globe-12","Neptune P1"},0))),
   $I40,0)</f>
        <v/>
      </c>
      <c r="P40" s="75">
        <f>IF(OR($O$7="Canteen",$O$7="Head Office"),0,IF($I40&lt;=0,0,IF(OR(OR(TRIM($J40)="Hebrews",TRIM($J40)="Romans",TRIM($J40)="Romans-2",TRIM($J40)="Globe",TRIM($J40)="Globe-12",TRIM($J40)="Neptune P1"),AND($I41&gt;0,OR(TRIM($J41)="Hebrews",TRIM($J41)="Romans",TRIM($J41)="Romans-2",TRIM($J41)="Globe",TRIM($J41)="Globe-12",TRIM($J41)="Neptune P1"))),1,0)))</f>
        <v/>
      </c>
      <c r="Q40" s="76" t="n"/>
      <c r="R40" s="75">
        <f>IF(OR($O$7="Canteen",$O$7="Head Office"),0,IF(
  AND(
    SUMIFS(I:I, C:C, C40) &gt;= 8,
    COUNTIFS(C$14:C40, C40)=1,
    OR(
      TEXT(D40,"hh:mm:ss")="07:00:00",
      TEXT(D40,"hh:mm:ss")="15:00:00",
      TEXT(D40,"hh:mm:ss")="23:00:00",
      TEXT(D41,"hh:mm:ss")="07:00:00",
      TEXT(D41,"hh:mm:ss")="15:00:00",
      TEXT(D41,"hh:mm:ss")="23:00:00"
    )
  ),
  1,
  0
))</f>
        <v/>
      </c>
      <c r="S40" s="75">
        <f>IF(OR($A40="Annual Leave",$A41="Annual Leave"),IF($A40="Annual Leave",8,0),0)</f>
        <v/>
      </c>
      <c r="T40" s="107" t="n"/>
      <c r="U40" s="144">
        <f>MAX(0,40-Y40)</f>
        <v/>
      </c>
      <c r="V40" s="351">
        <f>IF(OR($C40="",$D40=""),0,
 IF(OR($A40="Holiday",$A41="Holiday"),0,
 IF(AND(NOT(OR($A40="Annual Leave",$A41="Annual Leave")),$A40="Off day"),0,
  IF($I40+$I41&gt;=8,IF($I40&gt;=8,8,$I40),$I40)
  )))</f>
        <v/>
      </c>
      <c r="W40" s="351">
        <f>MAX(0,V40-U40)</f>
        <v/>
      </c>
      <c r="X40" s="351">
        <f>IF(C40="","",C40-WEEKDAY(C40,1)+1)</f>
        <v/>
      </c>
      <c r="Y40" s="351">
        <f>SUMPRODUCT(($X$14:$X39=X40)*(($V$14:$V39)+($O$14:$O39)))+IF(X40=X14,$L$11,0)</f>
        <v/>
      </c>
      <c r="Z40" s="351" t="n"/>
      <c r="AA40" s="351" t="n"/>
      <c r="AB40" s="351" t="n"/>
      <c r="AC40" s="351" t="n"/>
      <c r="AD40" s="351" t="n"/>
      <c r="AE40" s="351" t="n"/>
      <c r="AF40" s="351" t="n"/>
    </row>
    <row r="41" ht="24" customHeight="1" s="348" thickBot="1">
      <c r="A41" s="202" t="inlineStr">
        <is>
          <t>On Day</t>
        </is>
      </c>
      <c r="B41" s="310" t="n"/>
      <c r="C41" s="105">
        <f>C40</f>
        <v/>
      </c>
      <c r="D41" s="311" t="n"/>
      <c r="E41" s="312">
        <f>IF(D41="", "",
 IF(D41=TIME(0,0,0), 0,
 IF(AND(D41&gt;=TIME(0,0,1), D41&lt;=TIME(2,0,0)), TIME(7,0,0),
 IF(AND(D41&gt;=TIME(6,0,0), D41&lt;=TIME(8,0,0)), TIME(12,0,0),
 IF(AND(D41&gt;TIME(8,0,0), D41&lt;=TIME(13,59,0)), TIME(15,0,0),
 IF(AND(D41&gt;=TIME(14,0,0), D41&lt;=TIME(17,59,0)), TIME(21,0,0),
 IF(AND(D41&gt;=TIME(18,0,0), D41&lt;=TIME(21,59,0)), TIME(0,0,0),
 IF(AND(D41&gt;=TIME(22,0,0), D41&lt;=TIME(23,59,59)), TIME(7,0,0), ""))))))))</f>
        <v/>
      </c>
      <c r="F41" s="205" t="n"/>
      <c r="G41" s="312">
        <f>IF(AND(D41&gt;=TIME(6,0,0),D41&lt;=TIME(8,0,0)),E41,"")</f>
        <v/>
      </c>
      <c r="H41" s="311" t="n"/>
      <c r="I41" s="106">
        <f>ROUND(IF(OR(D41="",E41="",E41=0),0,IF(H41="",MOD(E41-D41,1)*24,MOD(H41-D41,1)*24)),2)</f>
        <v/>
      </c>
      <c r="J41" s="207" t="n"/>
      <c r="K41" s="308" t="n"/>
      <c r="L41" s="189" t="n"/>
      <c r="M41" s="309">
        <f>MAX(0,V41-W41)</f>
        <v/>
      </c>
      <c r="N41" s="313">
        <f>(IF(OR($C41="",$D41=""),0,
 IF(OR($A40="Holiday",$A41="Holiday"),
    IF(ISNUMBER(MATCH(TRIM($B41),{"Phagwah","Good Friday","Easter Monday","Labour Day","Christmas","Eid ul Azha","Romans-2","Globe-12","Neptune P1"},0)),0,$I41),
 IF(AND(NOT(OR($A40="Annual Leave",$A41="Annual Leave")),$A41="Off day"),$I41,
  MAX(0,$I41-$V41)
  ))))+W41</f>
        <v/>
      </c>
      <c r="O41" s="313">
        <f>IF(AND(OR($A40="Holiday",$A41="Holiday"),
        ISNUMBER(MATCH(TRIM($B41),{"Phagwah","Good Friday","Easter Monday","Labour Day","Christmas","Eid ul Azha","Romans-2","Globe-12","Neptune P1"},0))),
   $I41,0)</f>
        <v/>
      </c>
      <c r="P41" s="313">
        <f>IF(OR($O$7="Canteen",$O$7="Head Office"),0,IF($I41&lt;=0,0,IF(AND($I40&lt;=0,OR(TRIM($J41)="Hebrews",TRIM($J41)="Romans",TRIM($J41)="Romans-2",TRIM($J41)="Globe",TRIM($J41)="Globe-12",TRIM($J41)="Neptune P1")),1,0)))</f>
        <v/>
      </c>
      <c r="Q41" s="314" t="n"/>
      <c r="R41" s="313">
        <f>IF(OR($O$7="Canteen",$O$7="Head Office"),0,IF(
  AND(
    SUMIFS(I:I, C:C, C41) &gt;= 8,
    COUNTIFS(C$14:C41, C41)=1,
    OR(
      TEXT(D41,"hh:mm:ss")="07:00:00",
      TEXT(D41,"hh:mm:ss")="15:00:00",
      TEXT(D41,"hh:mm:ss")="23:00:00",
      TEXT(D42,"hh:mm:ss")="07:00:00",
      TEXT(D42,"hh:mm:ss")="15:00:00",
      TEXT(D42,"hh:mm:ss")="23:00:00"
    )
  ),
  1,
  0
))</f>
        <v/>
      </c>
      <c r="S41" s="313">
        <f>IF(OR($A40="Annual Leave",$A41="Annual Leave"),IF(AND($A40&lt;&gt;"Annual Leave",$A41="Annual Leave"),8,0),0)</f>
        <v/>
      </c>
      <c r="T41" s="315" t="n"/>
      <c r="U41" s="144">
        <f>MAX(0,40-Y41)</f>
        <v/>
      </c>
      <c r="V41" s="351">
        <f>IF(OR($C41="",$D41=""),0,
 IF(OR($A40="Holiday",$A41="Holiday"),0,
 IF(AND(NOT(OR($A40="Annual Leave",$A41="Annual Leave")),$A41="Off day"),0,
  IF($I40+$I41&gt;=8,IF($I40&gt;=8,0,8-$I40),$I41)
  )))</f>
        <v/>
      </c>
      <c r="W41" s="351">
        <f>MAX(0,V41-U41)</f>
        <v/>
      </c>
      <c r="X41" s="351">
        <f>IF(C41="","",C41-WEEKDAY(C41,1)+1)</f>
        <v/>
      </c>
      <c r="Y41" s="351">
        <f>SUMPRODUCT(($X$14:$X40=X41)*(($V$14:$V40)+($O$14:$O40)))+IF(X41=X14,$L$11,0)</f>
        <v/>
      </c>
      <c r="Z41" s="351" t="n"/>
      <c r="AA41" s="351" t="n"/>
      <c r="AB41" s="351" t="n"/>
      <c r="AC41" s="351" t="n"/>
      <c r="AD41" s="351" t="n"/>
      <c r="AE41" s="351" t="n"/>
      <c r="AF41" s="351" t="n"/>
    </row>
    <row r="42" ht="24" customHeight="1" s="348" thickBot="1">
      <c r="A42" s="208" t="inlineStr">
        <is>
          <t>On Day</t>
        </is>
      </c>
      <c r="B42" s="209" t="n"/>
      <c r="C42" s="108">
        <f>C40+1</f>
        <v/>
      </c>
      <c r="D42" s="77" t="n"/>
      <c r="E42" s="210">
        <f>IF(D42="", "",
 IF(D42=TIME(0,0,0), 0,
 IF(AND(D42&gt;=TIME(0,0,1), D42&lt;=TIME(2,0,0)), TIME(7,0,0),
 IF(AND(D42&gt;=TIME(6,0,0), D42&lt;=TIME(8,0,0)), TIME(12,0,0),
 IF(AND(D42&gt;TIME(8,0,0), D42&lt;=TIME(13,59,0)), TIME(15,0,0),
 IF(AND(D42&gt;=TIME(14,0,0), D42&lt;=TIME(17,59,0)), TIME(21,0,0),
 IF(AND(D42&gt;=TIME(18,0,0), D42&lt;=TIME(21,59,0)), TIME(0,0,0),
 IF(AND(D42&gt;=TIME(22,0,0), D42&lt;=TIME(23,59,59)), TIME(7,0,0), ""))))))))</f>
        <v/>
      </c>
      <c r="F42" s="211" t="n"/>
      <c r="G42" s="210">
        <f>IF(AND(D42&gt;=TIME(6,0,0),D42&lt;=TIME(8,0,0)),E42,"")</f>
        <v/>
      </c>
      <c r="H42" s="77" t="n"/>
      <c r="I42" s="16">
        <f>ROUND(IF(OR(D42="",E42="",E42=0),0,IF(H42="",MOD(E42-D42,1)*24,MOD(H42-D42,1)*24)),2)</f>
        <v/>
      </c>
      <c r="J42" s="212" t="n"/>
      <c r="K42" s="316" t="n"/>
      <c r="L42" s="181" t="n"/>
      <c r="M42" s="317">
        <f>MAX(0,V42-W42)</f>
        <v/>
      </c>
      <c r="N42" s="17">
        <f>(IF(OR($C42="",$D42=""),0,
 IF(OR($A42="Holiday",$A43="Holiday"),
    IF(ISNUMBER(MATCH(TRIM($B42),{"Phagwah","Good Friday","Easter Monday","Labour Day","Christmas","Eid ul Azha","Romans-2","Globe-12","Neptune P1"},0)),0,$I42),
 IF(AND(NOT(OR($A42="Annual Leave",$A43="Annual Leave")),$A42="Off day"),$I42,
  MAX(0,$I42-$V42)
  ))))+W42</f>
        <v/>
      </c>
      <c r="O42" s="213">
        <f>IF(AND(OR($A42="Holiday",$A43="Holiday"),
        ISNUMBER(MATCH(TRIM($B42),{"Phagwah","Good Friday","Easter Monday","Labour Day","Christmas","Eid ul Azha","Romans-2","Globe-12","Neptune P1"},0))),
   $I42,0)</f>
        <v/>
      </c>
      <c r="P42" s="17">
        <f>IF(OR($O$7="Canteen",$O$7="Head Office"),0,IF($I42&lt;=0,0,IF(OR(OR(TRIM($J42)="Hebrews",TRIM($J42)="Romans",TRIM($J42)="Romans-2",TRIM($J42)="Globe",TRIM($J42)="Globe-12",TRIM($J42)="Neptune P1"),AND($I43&gt;0,OR(TRIM($J43)="Hebrews",TRIM($J43)="Romans",TRIM($J43)="Romans-2",TRIM($J43)="Globe",TRIM($J43)="Globe-12",TRIM($J43)="Neptune P1"))),1,0)))</f>
        <v/>
      </c>
      <c r="Q42" s="78" t="n"/>
      <c r="R42" s="213">
        <f>IF(OR($O$7="Canteen",$O$7="Head Office"),0,IF(
  AND(
    SUMIFS(I:I, C:C, C42) &gt;= 8,
    COUNTIFS(C$14:C42, C42)=1,
    OR(
      TEXT(D42,"hh:mm:ss")="07:00:00",
      TEXT(D42,"hh:mm:ss")="15:00:00",
      TEXT(D42,"hh:mm:ss")="23:00:00",
      TEXT(D43,"hh:mm:ss")="07:00:00",
      TEXT(D43,"hh:mm:ss")="15:00:00",
      TEXT(D43,"hh:mm:ss")="23:00:00"
    )
  ),
  1,
  0
))</f>
        <v/>
      </c>
      <c r="S42" s="213">
        <f>IF(OR($A42="Annual Leave",$A43="Annual Leave"),IF($A42="Annual Leave",8,0),0)</f>
        <v/>
      </c>
      <c r="T42" s="79" t="n"/>
      <c r="U42" s="144">
        <f>MAX(0,40-Y42)</f>
        <v/>
      </c>
      <c r="V42" s="351">
        <f>IF(OR($C42="",$D42=""),0,
 IF(OR($A42="Holiday",$A43="Holiday"),0,
 IF(AND(NOT(OR($A42="Annual Leave",$A43="Annual Leave")),$A42="Off day"),0,
  IF($I42+$I43&gt;=8,IF($I42&gt;=8,8,$I42),$I42)
  )))</f>
        <v/>
      </c>
      <c r="W42" s="351">
        <f>MAX(0,V42-U42)</f>
        <v/>
      </c>
      <c r="X42" s="351">
        <f>IF(C42="","",C42-WEEKDAY(C42,1)+1)</f>
        <v/>
      </c>
      <c r="Y42" s="351">
        <f>SUMPRODUCT(($X$14:$X41=X42)*(($V$14:$V41)+($O$14:$O41)))+IF(X42=X14,$L$11,0)</f>
        <v/>
      </c>
      <c r="Z42" s="351" t="n"/>
      <c r="AA42" s="351" t="n"/>
      <c r="AB42" s="351" t="n"/>
      <c r="AC42" s="351" t="n"/>
      <c r="AD42" s="351" t="n"/>
      <c r="AE42" s="351" t="n"/>
      <c r="AF42" s="351" t="n"/>
    </row>
    <row r="43" ht="24" customHeight="1" s="348" thickBot="1">
      <c r="A43" s="208" t="inlineStr">
        <is>
          <t>On Day</t>
        </is>
      </c>
      <c r="B43" s="214" t="n"/>
      <c r="C43" s="109">
        <f>C42</f>
        <v/>
      </c>
      <c r="D43" s="18" t="n"/>
      <c r="E43" s="215">
        <f>IF(D43="", "",
 IF(D43=TIME(0,0,0), 0,
 IF(AND(D43&gt;=TIME(0,0,1), D43&lt;=TIME(2,0,0)), TIME(7,0,0),
 IF(AND(D43&gt;=TIME(6,0,0), D43&lt;=TIME(8,0,0)), TIME(12,0,0),
 IF(AND(D43&gt;TIME(8,0,0), D43&lt;=TIME(13,59,0)), TIME(15,0,0),
 IF(AND(D43&gt;=TIME(14,0,0), D43&lt;=TIME(17,59,0)), TIME(21,0,0),
 IF(AND(D43&gt;=TIME(18,0,0), D43&lt;=TIME(21,59,0)), TIME(0,0,0),
 IF(AND(D43&gt;=TIME(22,0,0), D43&lt;=TIME(23,59,59)), TIME(7,0,0), ""))))))))</f>
        <v/>
      </c>
      <c r="F43" s="216" t="n"/>
      <c r="G43" s="215">
        <f>IF(AND(D43&gt;=TIME(6,0,0),D43&lt;=TIME(8,0,0)),E43,"")</f>
        <v/>
      </c>
      <c r="H43" s="18" t="n"/>
      <c r="I43" s="19">
        <f>ROUND(IF(OR(D43="",E43="",E43=0),0,IF(H43="",MOD(E43-D43,1)*24,MOD(H43-D43,1)*24)),2)</f>
        <v/>
      </c>
      <c r="J43" s="212" t="n"/>
      <c r="K43" s="316" t="n"/>
      <c r="L43" s="183" t="n"/>
      <c r="M43" s="317">
        <f>MAX(0,V43-W43)</f>
        <v/>
      </c>
      <c r="N43" s="20">
        <f>(IF(OR($C43="",$D43=""),0,
 IF(OR($A42="Holiday",$A43="Holiday"),
    IF(ISNUMBER(MATCH(TRIM($B43),{"Phagwah","Good Friday","Easter Monday","Labour Day","Christmas","Eid ul Azha","Romans-2","Globe-12","Neptune P1"},0)),0,$I43),
 IF(AND(NOT(OR($A42="Annual Leave",$A43="Annual Leave")),$A43="Off day"),$I43,
  MAX(0,$I43-$V43)
  ))))+W43</f>
        <v/>
      </c>
      <c r="O43" s="20">
        <f>IF(AND(OR($A42="Holiday",$A43="Holiday"),
        ISNUMBER(MATCH(TRIM($B43),{"Phagwah","Good Friday","Easter Monday","Labour Day","Christmas","Eid ul Azha","Romans-2","Globe-12","Neptune P1"},0))),
   $I43,0)</f>
        <v/>
      </c>
      <c r="P43" s="20">
        <f>IF(OR($O$7="Canteen",$O$7="Head Office"),0,IF($I43&lt;=0,0,IF(AND($I42&lt;=0,OR(TRIM($J43)="Hebrews",TRIM($J43)="Romans",TRIM($J43)="Romans-2",TRIM($J43)="Globe",TRIM($J43)="Globe-12",TRIM($J43)="Neptune P1")),1,0)))</f>
        <v/>
      </c>
      <c r="Q43" s="21" t="n"/>
      <c r="R43" s="20">
        <f>IF(OR($O$7="Canteen",$O$7="Head Office"),0,IF(
  AND(
    SUMIFS(I:I, C:C, C43) &gt;= 8,
    COUNTIFS(C$14:C43, C43)=1,
    OR(
      TEXT(D43,"hh:mm:ss")="07:00:00",
      TEXT(D43,"hh:mm:ss")="15:00:00",
      TEXT(D43,"hh:mm:ss")="23:00:00",
      TEXT(D49,"hh:mm:ss")="07:00:00",
      TEXT(D49,"hh:mm:ss")="15:00:00",
      TEXT(D49,"hh:mm:ss")="23:00:00"
    )
  ),
  1,
  0
))</f>
        <v/>
      </c>
      <c r="S43" s="20">
        <f>IF(OR($A42="Annual Leave",$A43="Annual Leave"),IF(AND($A42&lt;&gt;"Annual Leave",$A43="Annual Leave"),8,0),0)</f>
        <v/>
      </c>
      <c r="T43" s="22" t="n"/>
      <c r="U43" s="144">
        <f>MAX(0,40-Y43)</f>
        <v/>
      </c>
      <c r="V43" s="351">
        <f>IF(OR($C43="",$D43=""),0,
 IF(OR($A42="Holiday",$A43="Holiday"),0,
 IF(AND(NOT(OR($A42="Annual Leave",$A43="Annual Leave")),$A43="Off day"),0,
  IF($I42+$I43&gt;=8,IF($I42&gt;=8,0,8-$I42),$I43)
  )))</f>
        <v/>
      </c>
      <c r="W43" s="351">
        <f>MAX(0,V43-U43)</f>
        <v/>
      </c>
      <c r="X43" s="351">
        <f>IF(C43="","",C43-WEEKDAY(C43,1)+1)</f>
        <v/>
      </c>
      <c r="Y43" s="351">
        <f>SUMPRODUCT(($X$14:$X42=X43)*(($V$14:$V42)+($O$14:$O42)))+IF(X43=X14,$L$11,0)</f>
        <v/>
      </c>
      <c r="Z43" s="351" t="n"/>
      <c r="AA43" s="351" t="n"/>
      <c r="AB43" s="351" t="n"/>
      <c r="AC43" s="351" t="n"/>
      <c r="AD43" s="351" t="n"/>
      <c r="AE43" s="351" t="n"/>
      <c r="AF43" s="351" t="n"/>
    </row>
    <row r="44" ht="24" customHeight="1" s="348" thickBot="1">
      <c r="A44" s="176" t="n"/>
      <c r="B44" s="176" t="n"/>
      <c r="C44" s="217" t="n"/>
      <c r="D44" s="110" t="n"/>
      <c r="E44" s="110" t="n"/>
      <c r="F44" s="218" t="n"/>
      <c r="G44" s="110" t="n"/>
      <c r="H44" s="110" t="n"/>
      <c r="I44" s="219" t="n"/>
      <c r="J44" s="219" t="n"/>
      <c r="K44" s="219" t="n"/>
      <c r="L44" s="219" t="n"/>
      <c r="M44" s="111">
        <f>MAX(0,V44-W44)</f>
        <v/>
      </c>
      <c r="N44" s="112">
        <f>(IF(OR($C44="",$D44=""),0,
 IF(OR($A44="Holiday",$A45="Holiday"),
    IF(ISNUMBER(MATCH(TRIM($B44),{"Phagwah","Good Friday","Easter Monday","Labour Day","Christmas","Eid ul Azha","Romans-2","Globe-12","Neptune P1"},0)),0,$I44),
 IF(AND(NOT(OR($A44="Annual Leave",$A45="Annual Leave")),$A44="Off day"),$I44,
  MAX(0,$I44-$V44)
  ))))+W44</f>
        <v/>
      </c>
      <c r="O44" s="112">
        <f>IF(AND(OR($A44="Holiday",$A45="Holiday"),
        ISNUMBER(MATCH(TRIM($B44),{"Phagwah","Good Friday","Easter Monday","Labour Day","Christmas","Eid ul Azha","Romans-2","Globe-12","Neptune P1"},0))),
   $I44,0)</f>
        <v/>
      </c>
      <c r="P44" s="112">
        <f>IF(OR($O$7="Canteen",$O$7="Head Office"),0,IF($I44&lt;=0,0,IF(OR(OR(TRIM($J44)="Hebrews",TRIM($J44)="Romans",TRIM($J44)="Romans-2",TRIM($J44)="Globe",TRIM($J44)="Globe-12",TRIM($J44)="Neptune P1"),AND($I45&gt;0,OR(TRIM($J45)="Hebrews",TRIM($J45)="Romans",TRIM($J45)="Romans-2",TRIM($J45)="Globe",TRIM($J45)="Globe-12",TRIM($J45)="Neptune P1"))),1,0)))</f>
        <v/>
      </c>
      <c r="Q44" s="113" t="n"/>
      <c r="R44" s="113" t="n"/>
      <c r="S44" s="112">
        <f>IF(OR($A44="Annual Leave",$A45="Annual Leave"),IF($A44="Annual Leave",8,0),0)</f>
        <v/>
      </c>
      <c r="T44" s="114" t="n"/>
      <c r="U44" s="144">
        <f>MAX(0,40-Y44)</f>
        <v/>
      </c>
      <c r="V44" s="351">
        <f>IF(OR($C44="",$D44=""),0,
 IF(OR($A44="Holiday",$A45="Holiday"),0,
 IF(AND(NOT(OR($A44="Annual Leave",$A45="Annual Leave")),$A44="Off day"),0,
  IF($I44+$I45&gt;=8,IF($I44&gt;=8,8,$I44),$I44)
  )))</f>
        <v/>
      </c>
      <c r="W44" s="351">
        <f>MAX(0,V44-U44)</f>
        <v/>
      </c>
      <c r="X44" s="351">
        <f>IF(C44="","",C44-WEEKDAY(C44,1)+1)</f>
        <v/>
      </c>
      <c r="Y44" s="351">
        <f>SUMPRODUCT(($X$14:$X43=X44)*(($V$14:$V43)+($O$14:$O43)))+IF(X44=X14,$L$11,0)</f>
        <v/>
      </c>
      <c r="Z44" s="351" t="n"/>
      <c r="AA44" s="351" t="n"/>
      <c r="AB44" s="351" t="n"/>
      <c r="AC44" s="351" t="n"/>
      <c r="AD44" s="351" t="n"/>
      <c r="AE44" s="351" t="n"/>
      <c r="AF44" s="351" t="n"/>
    </row>
    <row r="45" ht="24" customHeight="1" s="348" thickBot="1">
      <c r="A45" s="154" t="inlineStr">
        <is>
          <t>On Day</t>
        </is>
      </c>
      <c r="B45" s="318" t="n"/>
      <c r="C45" s="115">
        <f>C42+1</f>
        <v/>
      </c>
      <c r="D45" s="319" t="n"/>
      <c r="E45" s="320">
        <f>IF(D45="", "",
 IF(D45=TIME(0,0,0), 0,
 IF(AND(D45&gt;=TIME(0,0,1), D45&lt;=TIME(2,0,0)), TIME(7,0,0),
 IF(AND(D45&gt;=TIME(6,0,0), D45&lt;=TIME(8,0,0)), TIME(12,0,0),
 IF(AND(D45&gt;TIME(8,0,0), D45&lt;=TIME(13,59,0)), TIME(15,0,0),
 IF(AND(D45&gt;=TIME(14,0,0), D45&lt;=TIME(17,59,0)), TIME(21,0,0),
 IF(AND(D45&gt;=TIME(18,0,0), D45&lt;=TIME(21,59,0)), TIME(0,0,0),
 IF(AND(D45&gt;=TIME(22,0,0), D45&lt;=TIME(23,59,59)), TIME(7,0,0), ""))))))))</f>
        <v/>
      </c>
      <c r="F45" s="321" t="n"/>
      <c r="G45" s="320">
        <f>IF(AND(D45&gt;=TIME(6,0,0),D45&lt;=TIME(8,0,0)),E45,"")</f>
        <v/>
      </c>
      <c r="H45" s="319" t="n"/>
      <c r="I45" s="30">
        <f>ROUND(IF(OR(D45="",E45="",E45=0),0,IF(H45="",MOD(E45-D45,1)*24,MOD(H45-D45,1)*24)),2)</f>
        <v/>
      </c>
      <c r="J45" s="220" t="n"/>
      <c r="K45" s="274" t="n"/>
      <c r="L45" s="181" t="n"/>
      <c r="M45" s="275">
        <f>MAX(0,V45-W45)</f>
        <v/>
      </c>
      <c r="N45" s="322">
        <f>(IF(OR($C45="",$D45=""),0,
 IF(OR($A44="Holiday",$A45="Holiday"),
    IF(ISNUMBER(MATCH(TRIM($B45),{"Phagwah","Good Friday","Easter Monday","Labour Day","Christmas","Eid ul Azha","Romans-2","Globe-12","Neptune P1"},0)),0,$I45),
 IF(AND(NOT(OR($A44="Annual Leave",$A45="Annual Leave")),$A45="Off day"),$I45,
  MAX(0,$I45-$V45)
  ))))+W45</f>
        <v/>
      </c>
      <c r="O45" s="322">
        <f>IF(AND(OR($A44="Holiday",$A45="Holiday"),
        ISNUMBER(MATCH(TRIM($B45),{"Phagwah","Good Friday","Easter Monday","Labour Day","Christmas","Eid ul Azha","Romans-2","Globe-12","Neptune P1"},0))),
   $I45,0)</f>
        <v/>
      </c>
      <c r="P45" s="322">
        <f>IF(OR($O$7="Canteen",$O$7="Head Office"),0,IF($I45&lt;=0,0,IF(AND($I44&lt;=0,OR(TRIM($J45)="Hebrews",TRIM($J45)="Romans",TRIM($J45)="Romans-2",TRIM($J45)="Globe",TRIM($J45)="Globe-12",TRIM($J45)="Neptune P1")),1,0)))</f>
        <v/>
      </c>
      <c r="Q45" s="323" t="n"/>
      <c r="R45" s="322">
        <f>IF(OR($O$7="Canteen",$O$7="Head Office"),0,IF(
  AND(
    SUMIFS(I:I, C:C, C45) &gt;= 8,
    COUNTIFS(C$14:C45, C45)=1,
    OR(
      TEXT(D45,"hh:mm:ss")="07:00:00",
      TEXT(D45,"hh:mm:ss")="15:00:00",
      TEXT(D45,"hh:mm:ss")="23:00:00",
      TEXT(D46,"hh:mm:ss")="07:00:00",
      TEXT(D46,"hh:mm:ss")="15:00:00",
      TEXT(D46,"hh:mm:ss")="23:00:00"
    )
  ),
  1,
  0
))</f>
        <v/>
      </c>
      <c r="S45" s="322">
        <f>IF(OR($A44="Annual Leave",$A45="Annual Leave"),IF(AND($A44&lt;&gt;"Annual Leave",$A45="Annual Leave"),8,0),0)</f>
        <v/>
      </c>
      <c r="T45" s="116" t="n"/>
      <c r="U45" s="144">
        <f>MAX(0,40-Y45)</f>
        <v/>
      </c>
      <c r="V45" s="351">
        <f>IF(OR($C45="",$D45=""),0,
 IF(OR($A44="Holiday",$A45="Holiday"),0,
 IF(AND(NOT(OR($A44="Annual Leave",$A45="Annual Leave")),$A45="Off day"),0,
  IF($I44+$I45&gt;=8,IF($I44&gt;=8,0,8-$I44),$I45)
  )))</f>
        <v/>
      </c>
      <c r="W45" s="351">
        <f>MAX(0,V45-U45)</f>
        <v/>
      </c>
      <c r="X45" s="351">
        <f>IF(C45="","",C45-WEEKDAY(C45,1)+1)</f>
        <v/>
      </c>
      <c r="Y45" s="351">
        <f>SUMPRODUCT(($X$14:$X44=X45)*(($V$14:$V44)+($O$14:$O44)))+IF(X45=X14,$L$11,0)</f>
        <v/>
      </c>
      <c r="Z45" s="351" t="n"/>
      <c r="AA45" s="351" t="n"/>
      <c r="AB45" s="351" t="n"/>
      <c r="AC45" s="351" t="n"/>
      <c r="AD45" s="351" t="n"/>
      <c r="AE45" s="351" t="n"/>
      <c r="AF45" s="351" t="n"/>
    </row>
    <row r="46" ht="24" customHeight="1" s="348" thickBot="1">
      <c r="A46" s="154" t="inlineStr">
        <is>
          <t>On Day</t>
        </is>
      </c>
      <c r="B46" s="305" t="n"/>
      <c r="C46" s="90">
        <f>C45</f>
        <v/>
      </c>
      <c r="D46" s="80" t="n"/>
      <c r="E46" s="221">
        <f>IF(D46="", "",
 IF(D46=TIME(0,0,0), 0,
 IF(AND(D46&gt;=TIME(0,0,1), D46&lt;=TIME(2,0,0)), TIME(7,0,0),
 IF(AND(D46&gt;=TIME(6,0,0), D46&lt;=TIME(8,0,0)), TIME(12,0,0),
 IF(AND(D46&gt;TIME(8,0,0), D46&lt;=TIME(13,59,0)), TIME(15,0,0),
 IF(AND(D46&gt;=TIME(14,0,0), D46&lt;=TIME(17,59,0)), TIME(21,0,0),
 IF(AND(D46&gt;=TIME(18,0,0), D46&lt;=TIME(21,59,0)), TIME(0,0,0),
 IF(AND(D46&gt;=TIME(22,0,0), D46&lt;=TIME(23,59,59)), TIME(7,0,0), ""))))))))</f>
        <v/>
      </c>
      <c r="F46" s="156" t="n"/>
      <c r="G46" s="221">
        <f>IF(AND(D46&gt;=TIME(6,0,0),D46&lt;=TIME(8,0,0)),E46,"")</f>
        <v/>
      </c>
      <c r="H46" s="80" t="n"/>
      <c r="I46" s="30">
        <f>ROUND(IF(OR(D46="",E46="",E46=0),0,IF(H46="",MOD(E46-D46,1)*24,MOD(H46-D46,1)*24)),2)</f>
        <v/>
      </c>
      <c r="J46" s="158" t="n"/>
      <c r="K46" s="274" t="n"/>
      <c r="L46" s="189" t="n"/>
      <c r="M46" s="275">
        <f>MAX(0,V46-W46)</f>
        <v/>
      </c>
      <c r="N46" s="81">
        <f>(IF(OR($C46="",$D46=""),0,
 IF(OR($A46="Holiday",$A47="Holiday"),
    IF(ISNUMBER(MATCH(TRIM($B46),{"Phagwah","Good Friday","Easter Monday","Labour Day","Christmas","Eid ul Azha","Romans-2","Globe-12","Neptune P1"},0)),0,$I46),
 IF(AND(NOT(OR($A46="Annual Leave",$A47="Annual Leave")),$A46="Off day"),$I46,
  MAX(0,$I46-$V46)
  ))))+W46</f>
        <v/>
      </c>
      <c r="O46" s="81">
        <f>IF(AND(OR($A46="Holiday",$A47="Holiday"),
        ISNUMBER(MATCH(TRIM($B46),{"Phagwah","Good Friday","Easter Monday","Labour Day","Christmas","Eid ul Azha","Romans-2","Globe-12","Neptune P1"},0))),
   $I46,0)</f>
        <v/>
      </c>
      <c r="P46" s="81">
        <f>IF(OR($O$7="Canteen",$O$7="Head Office"),0,IF($I46&lt;=0,0,IF(OR(OR(TRIM($J46)="Hebrews",TRIM($J46)="Romans",TRIM($J46)="Romans-2",TRIM($J46)="Globe",TRIM($J46)="Globe-12",TRIM($J46)="Neptune P1"),AND($I47&gt;0,OR(TRIM($J47)="Hebrews",TRIM($J47)="Romans",TRIM($J47)="Romans-2",TRIM($J47)="Globe",TRIM($J47)="Globe-12",TRIM($J47)="Neptune P1"))),1,0)))</f>
        <v/>
      </c>
      <c r="Q46" s="82" t="n"/>
      <c r="R46" s="81">
        <f>IF(OR($O$7="Canteen",$O$7="Head Office"),0,IF(
  AND(
    SUMIFS(I:I, C:C, C46) &gt;= 8,
    COUNTIFS(C$14:C46, C46)=1,
    OR(
      TEXT(D46,"hh:mm:ss")="07:00:00",
      TEXT(D46,"hh:mm:ss")="15:00:00",
      TEXT(D46,"hh:mm:ss")="23:00:00",
      TEXT(D51,"hh:mm:ss")="07:00:00",
      TEXT(D51,"hh:mm:ss")="15:00:00",
      TEXT(D51,"hh:mm:ss")="23:00:00"
    )
  ),
  1,
  0
))</f>
        <v/>
      </c>
      <c r="S46" s="81">
        <f>IF(OR($A46="Annual Leave",$A47="Annual Leave"),IF($A46="Annual Leave",8,0),0)</f>
        <v/>
      </c>
      <c r="T46" s="117" t="n"/>
      <c r="U46" s="144">
        <f>MAX(0,40-Y46)</f>
        <v/>
      </c>
      <c r="V46" s="351">
        <f>IF(OR($C46="",$D46=""),0,
 IF(OR($A46="Holiday",$A47="Holiday"),0,
 IF(AND(NOT(OR($A46="Annual Leave",$A47="Annual Leave")),$A46="Off day"),0,
  IF($I46+$I47&gt;=8,IF($I46&gt;=8,8,$I46),$I46)
  )))</f>
        <v/>
      </c>
      <c r="W46" s="351">
        <f>MAX(0,V46-U46)</f>
        <v/>
      </c>
      <c r="X46" s="351">
        <f>IF(C46="","",C46-WEEKDAY(C46,1)+1)</f>
        <v/>
      </c>
      <c r="Y46" s="351">
        <f>SUMPRODUCT(($X$14:$X45=X46)*(($V$14:$V45)+($O$14:$O45)))+IF(X46=X14,$L$11,0)</f>
        <v/>
      </c>
      <c r="Z46" s="351" t="n"/>
      <c r="AA46" s="351" t="n"/>
      <c r="AB46" s="351" t="n"/>
      <c r="AC46" s="351" t="n"/>
      <c r="AD46" s="351" t="n"/>
      <c r="AE46" s="351" t="n"/>
      <c r="AF46" s="351" t="n"/>
    </row>
    <row r="47" ht="24" customHeight="1" s="348" thickBot="1">
      <c r="A47" s="184" t="inlineStr">
        <is>
          <t>On Day</t>
        </is>
      </c>
      <c r="B47" s="222" t="n"/>
      <c r="C47" s="118">
        <f>C45+1</f>
        <v/>
      </c>
      <c r="D47" s="83" t="n"/>
      <c r="E47" s="223">
        <f>IF(D47="", "",
 IF(D47=TIME(0,0,0), 0,
 IF(AND(D47&gt;=TIME(0,0,1), D47&lt;=TIME(2,0,0)), TIME(7,0,0),
 IF(AND(D47&gt;=TIME(6,0,0), D47&lt;=TIME(8,0,0)), TIME(12,0,0),
 IF(AND(D47&gt;TIME(8,0,0), D47&lt;=TIME(13,59,0)), TIME(15,0,0),
 IF(AND(D47&gt;=TIME(14,0,0), D47&lt;=TIME(17,59,0)), TIME(21,0,0),
 IF(AND(D47&gt;=TIME(18,0,0), D47&lt;=TIME(21,59,0)), TIME(0,0,0),
 IF(AND(D47&gt;=TIME(22,0,0), D47&lt;=TIME(23,59,59)), TIME(7,0,0), ""))))))))</f>
        <v/>
      </c>
      <c r="F47" s="224" t="n"/>
      <c r="G47" s="223">
        <f>IF(AND(D47&gt;=TIME(6,0,0),D47&lt;=TIME(8,0,0)),E47,"")</f>
        <v/>
      </c>
      <c r="H47" s="83" t="n"/>
      <c r="I47" s="23">
        <f>ROUND(IF(OR(D47="",E47="",E47=0),0,IF(H47="",MOD(E47-D47,1)*24,MOD(H47-D47,1)*24)),2)</f>
        <v/>
      </c>
      <c r="J47" s="225" t="n"/>
      <c r="K47" s="297" t="n"/>
      <c r="L47" s="181" t="n"/>
      <c r="M47" s="298">
        <f>MAX(0,V47-W47)</f>
        <v/>
      </c>
      <c r="N47" s="84">
        <f>(IF(OR($C47="",$D47=""),0,
 IF(OR($A46="Holiday",$A47="Holiday"),
    IF(ISNUMBER(MATCH(TRIM($B47),{"Phagwah","Good Friday","Easter Monday","Labour Day","Christmas","Eid ul Azha","Romans-2","Globe-12","Neptune P1"},0)),0,$I47),
 IF(AND(NOT(OR($A46="Annual Leave",$A47="Annual Leave")),$A47="Off day"),$I47,
  MAX(0,$I47-$V47)
  ))))+W47</f>
        <v/>
      </c>
      <c r="O47" s="84">
        <f>IF(AND(OR($A46="Holiday",$A47="Holiday"),
        ISNUMBER(MATCH(TRIM($B47),{"Phagwah","Good Friday","Easter Monday","Labour Day","Christmas","Eid ul Azha","Romans-2","Globe-12","Neptune P1"},0))),
   $I47,0)</f>
        <v/>
      </c>
      <c r="P47" s="84">
        <f>IF(OR($O$7="Canteen",$O$7="Head Office"),0,IF($I47&lt;=0,0,IF(AND($I46&lt;=0,OR(TRIM($J47)="Hebrews",TRIM($J47)="Romans",TRIM($J47)="Romans-2",TRIM($J47)="Globe",TRIM($J47)="Globe-12",TRIM($J47)="Neptune P1")),1,0)))</f>
        <v/>
      </c>
      <c r="Q47" s="85" t="n"/>
      <c r="R47" s="84">
        <f>IF(OR($O$7="Canteen",$O$7="Head Office"),0,IF(
  AND(
    SUMIFS(I:I, C:C, C47) &gt;= 8,
    COUNTIFS(C$14:C47, C47)=1,
    OR(
      TEXT(D47,"hh:mm:ss")="07:00:00",
      TEXT(D47,"hh:mm:ss")="15:00:00",
      TEXT(D47,"hh:mm:ss")="23:00:00",
      TEXT(D48,"hh:mm:ss")="07:00:00",
      TEXT(D48,"hh:mm:ss")="15:00:00",
      TEXT(D48,"hh:mm:ss")="23:00:00"
    )
  ),
  1,
  0
))</f>
        <v/>
      </c>
      <c r="S47" s="84">
        <f>IF(OR($A46="Annual Leave",$A47="Annual Leave"),IF(AND($A46&lt;&gt;"Annual Leave",$A47="Annual Leave"),8,0),0)</f>
        <v/>
      </c>
      <c r="T47" s="86" t="n"/>
      <c r="U47" s="144">
        <f>MAX(0,40-Y47)</f>
        <v/>
      </c>
      <c r="V47" s="351">
        <f>IF(OR($C47="",$D47=""),0,
 IF(OR($A46="Holiday",$A47="Holiday"),0,
 IF(AND(NOT(OR($A46="Annual Leave",$A47="Annual Leave")),$A47="Off day"),0,
  IF($I46+$I47&gt;=8,IF($I46&gt;=8,0,8-$I46),$I47)
  )))</f>
        <v/>
      </c>
      <c r="W47" s="351">
        <f>MAX(0,V47-U47)</f>
        <v/>
      </c>
      <c r="X47" s="351">
        <f>IF(C47="","",C47-WEEKDAY(C47,1)+1)</f>
        <v/>
      </c>
      <c r="Y47" s="351">
        <f>SUMPRODUCT(($X$14:$X46=X47)*(($V$14:$V46)+($O$14:$O46)))+IF(X47=X14,$L$11,0)</f>
        <v/>
      </c>
      <c r="Z47" s="351" t="n"/>
      <c r="AA47" s="351" t="n"/>
      <c r="AB47" s="351" t="n"/>
      <c r="AC47" s="351" t="n"/>
      <c r="AD47" s="351" t="n"/>
      <c r="AE47" s="351" t="n"/>
      <c r="AF47" s="351" t="n"/>
    </row>
    <row r="48" ht="24" customHeight="1" s="348" thickBot="1">
      <c r="A48" s="226" t="inlineStr">
        <is>
          <t>On Day</t>
        </is>
      </c>
      <c r="B48" s="299" t="n"/>
      <c r="C48" s="119">
        <f>C47</f>
        <v/>
      </c>
      <c r="D48" s="24" t="n"/>
      <c r="E48" s="227">
        <f>IF(D48="", "",
 IF(D48=TIME(0,0,0), 0,
 IF(AND(D48&gt;=TIME(0,0,1), D48&lt;=TIME(2,0,0)), TIME(7,0,0),
 IF(AND(D48&gt;=TIME(6,0,0), D48&lt;=TIME(8,0,0)), TIME(12,0,0),
 IF(AND(D48&gt;TIME(8,0,0), D48&lt;=TIME(13,59,0)), TIME(15,0,0),
 IF(AND(D48&gt;=TIME(14,0,0), D48&lt;=TIME(17,59,0)), TIME(21,0,0),
 IF(AND(D48&gt;=TIME(18,0,0), D48&lt;=TIME(21,59,0)), TIME(0,0,0),
 IF(AND(D48&gt;=TIME(22,0,0), D48&lt;=TIME(23,59,59)), TIME(7,0,0), ""))))))))</f>
        <v/>
      </c>
      <c r="F48" s="228" t="n"/>
      <c r="G48" s="227">
        <f>IF(AND(D48&gt;=TIME(6,0,0),D48&lt;=TIME(8,0,0)),E48,"")</f>
        <v/>
      </c>
      <c r="H48" s="300" t="n"/>
      <c r="I48" s="87">
        <f>ROUND(IF(OR(D48="",E48="",E48=0),0,IF(H48="",MOD(E48-D48,1)*24,MOD(H48-D48,1)*24)),2)</f>
        <v/>
      </c>
      <c r="J48" s="190" t="n"/>
      <c r="K48" s="297" t="n"/>
      <c r="L48" s="183" t="n"/>
      <c r="M48" s="324">
        <f>MAX(0,V48-W48)</f>
        <v/>
      </c>
      <c r="N48" s="302">
        <f>(IF(OR($C48="",$D48=""),0,
 IF(OR($A48="Holiday",$A49="Holiday"),
    IF(ISNUMBER(MATCH(TRIM($B48),{"Phagwah","Good Friday","Easter Monday","Labour Day","Christmas","Eid ul Azha","Romans-2","Globe-12","Neptune P1"},0)),0,$I48),
 IF(AND(NOT(OR($A48="Annual Leave",$A49="Annual Leave")),$A48="Off day"),$I48,
  MAX(0,$I48-$V48)
  ))))+W48</f>
        <v/>
      </c>
      <c r="O48" s="303" t="n"/>
      <c r="P48" s="229">
        <f>IF(OR($O$7="Canteen",$O$7="Head Office"),0,IF($I48&lt;=0,0,IF(OR(OR(TRIM($J48)="Hebrews",TRIM($J48)="Romans",TRIM($J48)="Romans-2",TRIM($J48)="Globe",TRIM($J48)="Globe-12",TRIM($J48)="Neptune P1"),AND($I49&gt;0,OR(TRIM($J49)="Hebrews",TRIM($J49)="Romans",TRIM($J49)="Romans-2",TRIM($J49)="Globe",TRIM($J49)="Globe-12",TRIM($J49)="Neptune P1"))),1,0)))</f>
        <v/>
      </c>
      <c r="Q48" s="303" t="n"/>
      <c r="R48" s="302">
        <f>IF(OR($O$7="Canteen",$O$7="Head Office"),0,IF(
  AND(
    SUMIFS(I:I, C:C, C48) &gt;= 8,
    COUNTIFS(C$14:C48, C48)=1,
    OR(
      TEXT(D48,"hh:mm:ss")="07:00:00",
      TEXT(D48,"hh:mm:ss")="15:00:00",
      TEXT(D48,"hh:mm:ss")="23:00:00",
      TEXT(D53,"hh:mm:ss")="07:00:00",
      TEXT(D53,"hh:mm:ss")="15:00:00",
      TEXT(D53,"hh:mm:ss")="23:00:00"
    )
  ),
  1,
  0
))</f>
        <v/>
      </c>
      <c r="S48" s="303" t="n"/>
      <c r="T48" s="304" t="n"/>
      <c r="U48" s="144">
        <f>MAX(0,40-Y48)</f>
        <v/>
      </c>
      <c r="V48" s="351">
        <f>IF(OR($C48="",$D48=""),0,
 IF(OR($A48="Holiday",$A49="Holiday"),0,
 IF(AND(NOT(OR($A48="Annual Leave",$A49="Annual Leave")),$A48="Off day"),0,
  IF($I48+$I49&gt;=8,IF($I48&gt;=8,8,$I48),$I48)
  )))</f>
        <v/>
      </c>
      <c r="W48" s="351">
        <f>MAX(0,V48-U48)</f>
        <v/>
      </c>
      <c r="X48" s="351">
        <f>IF(C48="","",C48-WEEKDAY(C48,1)+1)</f>
        <v/>
      </c>
      <c r="Y48" s="351">
        <f>SUMPRODUCT(($X$14:$X47=X48)*(($V$14:$V47)+($O$14:$O47)))+IF(X48=X14,$L$11,0)</f>
        <v/>
      </c>
      <c r="Z48" s="351" t="n"/>
      <c r="AA48" s="351" t="n"/>
      <c r="AB48" s="351" t="n"/>
      <c r="AC48" s="351" t="n"/>
      <c r="AD48" s="351" t="n"/>
      <c r="AE48" s="351" t="n"/>
      <c r="AF48" s="351" t="n"/>
    </row>
    <row r="49" ht="24" customHeight="1" s="348" thickBot="1">
      <c r="A49" s="230" t="n"/>
      <c r="B49" s="355" t="n"/>
      <c r="C49" s="231" t="n"/>
      <c r="D49" s="232" t="n"/>
      <c r="E49" s="232" t="n"/>
      <c r="F49" s="232" t="n"/>
      <c r="G49" s="232" t="n"/>
      <c r="H49" s="233" t="inlineStr">
        <is>
          <t>Total Hrs:</t>
        </is>
      </c>
      <c r="I49" s="122">
        <f>SUM(I14:I48)</f>
        <v/>
      </c>
      <c r="J49" s="234" t="n"/>
      <c r="K49" s="234" t="n"/>
      <c r="L49" s="235" t="n"/>
      <c r="M49" s="120">
        <f>SUM(M14:M48)</f>
        <v/>
      </c>
      <c r="N49" s="120">
        <f>SUM(N14:N48)</f>
        <v/>
      </c>
      <c r="O49" s="120">
        <f>SUM(O14:O48)</f>
        <v/>
      </c>
      <c r="P49" s="120">
        <f>SUM(P14:P48)</f>
        <v/>
      </c>
      <c r="Q49" s="120">
        <f>IF($O$6&lt;&gt;"Armed",0,LOOKUP($Q$50,{0,1,2,3,4,5,6,7,8,9,10,11,12,13,14},{0,384,769,1153,1153,1538,1923,2307,2692,3076,3461,3846,4239,4615,5000}))</f>
        <v/>
      </c>
      <c r="R49" s="120">
        <f>SUM(R14:R48)</f>
        <v/>
      </c>
      <c r="S49" s="120">
        <f>SUM(S14:S48)</f>
        <v/>
      </c>
      <c r="T49" s="121">
        <f>SUM(T30:T43)</f>
        <v/>
      </c>
      <c r="U49" s="144">
        <f>MIN(U48,0)</f>
        <v/>
      </c>
      <c r="V49" s="351">
        <f>SUM(V14:V48)</f>
        <v/>
      </c>
      <c r="W49" s="351">
        <f>SUM(W14:W48)</f>
        <v/>
      </c>
      <c r="X49" s="351" t="n"/>
      <c r="Y49" s="351" t="n"/>
      <c r="Z49" s="351" t="n"/>
      <c r="AA49" s="351" t="n"/>
      <c r="AB49" s="351" t="n"/>
      <c r="AC49" s="351" t="n"/>
      <c r="AD49" s="351" t="n"/>
      <c r="AE49" s="351" t="n"/>
      <c r="AF49" s="351" t="n"/>
    </row>
    <row r="50" ht="24" customHeight="1" s="348">
      <c r="A50" s="351" t="n"/>
      <c r="B50" s="351" t="n"/>
      <c r="C50" s="6" t="n"/>
      <c r="D50" s="6" t="n"/>
      <c r="E50" s="6" t="n"/>
      <c r="F50" s="6" t="n"/>
      <c r="G50" s="6" t="n"/>
      <c r="H50" s="336" t="n"/>
      <c r="I50" s="351" t="n"/>
      <c r="J50" s="336" t="n"/>
      <c r="K50" s="336" t="n"/>
      <c r="L50" s="336" t="n"/>
      <c r="M50" s="28" t="n"/>
      <c r="N50" s="28" t="n"/>
      <c r="O50" s="28" t="n"/>
      <c r="P50" s="241" t="inlineStr">
        <is>
          <t>Days Worked</t>
        </is>
      </c>
      <c r="Q50" s="29">
        <f>SUM(--(SUM(I14:I15)&gt;0),--(SUM(I16:I17)&gt;0),--(SUM(I18:I19)&gt;0),--(SUM(I20:I21)&gt;0),--(SUM(I22:I23)&gt;0),--(SUM(I24:I25)&gt;0),--(SUM(I26:I27)&gt;0),--(SUM(I30:I31)&gt;0),--(SUM(I32:I33)&gt;0),--(SUM(I34:I35)&gt;0),--(SUM(I36:I37)&gt;0),--(SUM(I38:I39)&gt;0),--(SUM(I40:I41)&gt;0),--(SUM(I42:I43)&gt;0),--(SUM(I45:I46)&gt;0),--(SUM(I47:I48)&gt;0))</f>
        <v/>
      </c>
      <c r="R50" s="28" t="n"/>
      <c r="S50" s="28" t="n"/>
      <c r="T50" s="28" t="n"/>
      <c r="U50" s="144" t="n"/>
      <c r="V50" s="351" t="n"/>
      <c r="W50" s="351" t="n"/>
      <c r="X50" s="351" t="n"/>
      <c r="Y50" s="351" t="n"/>
      <c r="Z50" s="351" t="n"/>
      <c r="AA50" s="351" t="n"/>
      <c r="AB50" s="351" t="n"/>
      <c r="AC50" s="351" t="n"/>
      <c r="AD50" s="351" t="n"/>
      <c r="AE50" s="351" t="n"/>
      <c r="AF50" s="351" t="n"/>
    </row>
    <row r="51" ht="24" customHeight="1" s="348">
      <c r="A51" s="351" t="n"/>
      <c r="B51" s="351" t="n"/>
      <c r="C51" s="345" t="n"/>
      <c r="D51" s="362" t="n"/>
      <c r="E51" s="362" t="n"/>
      <c r="F51" s="334" t="n"/>
      <c r="G51" s="362" t="n"/>
      <c r="H51" s="336" t="n"/>
      <c r="I51" s="351" t="n"/>
      <c r="J51" s="336" t="n"/>
      <c r="K51" s="336" t="n"/>
      <c r="L51" s="336" t="n"/>
      <c r="M51" s="236" t="n"/>
      <c r="N51" s="236" t="n"/>
      <c r="O51" s="236" t="n"/>
      <c r="P51" s="236" t="n"/>
      <c r="Q51" s="236" t="n"/>
      <c r="R51" s="236" t="n"/>
      <c r="S51" s="236" t="n"/>
      <c r="T51" s="236" t="n"/>
      <c r="U51" s="144" t="n"/>
      <c r="V51" s="351" t="n"/>
      <c r="W51" s="351" t="n"/>
      <c r="X51" s="351" t="n"/>
      <c r="Y51" s="351" t="n"/>
      <c r="Z51" s="351" t="n"/>
      <c r="AA51" s="351" t="n"/>
      <c r="AB51" s="351" t="n"/>
      <c r="AC51" s="351" t="n"/>
      <c r="AD51" s="351" t="n"/>
      <c r="AE51" s="351" t="n"/>
      <c r="AF51" s="351" t="n"/>
    </row>
    <row r="52">
      <c r="A52" s="351" t="n"/>
      <c r="B52" s="351" t="n"/>
      <c r="C52" s="329" t="inlineStr">
        <is>
          <t>Supervisor Signature</t>
        </is>
      </c>
      <c r="D52" s="363" t="n"/>
      <c r="E52" s="363" t="n"/>
      <c r="F52" s="329" t="inlineStr">
        <is>
          <t>Date</t>
        </is>
      </c>
      <c r="G52" s="363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351" t="n"/>
      <c r="V52" s="351" t="n"/>
      <c r="W52" s="351" t="n"/>
      <c r="X52" s="351" t="n"/>
      <c r="Y52" s="351" t="n"/>
      <c r="Z52" s="351" t="n"/>
      <c r="AA52" s="351" t="n"/>
      <c r="AB52" s="351" t="n"/>
      <c r="AC52" s="351" t="n"/>
      <c r="AD52" s="351" t="n"/>
      <c r="AE52" s="351" t="n"/>
      <c r="AF52" s="351" t="n"/>
    </row>
    <row r="53" ht="26.25" customHeight="1" s="348">
      <c r="A53" s="351" t="n"/>
      <c r="B53" s="351" t="n"/>
      <c r="C53" s="345" t="n"/>
      <c r="D53" s="362" t="n"/>
      <c r="E53" s="362" t="n"/>
      <c r="F53" s="331" t="n"/>
      <c r="G53" s="362" t="n"/>
      <c r="H53" s="6" t="n"/>
      <c r="I53" s="6" t="n"/>
      <c r="J53" s="6" t="n"/>
      <c r="K53" s="6" t="n"/>
      <c r="L53" s="6" t="n"/>
      <c r="M53" s="6" t="n"/>
      <c r="N53" s="237" t="n"/>
      <c r="O53" s="238" t="n"/>
      <c r="P53" s="346" t="n"/>
      <c r="Q53" s="351" t="n"/>
      <c r="R53" s="351" t="n"/>
      <c r="S53" s="351" t="n"/>
      <c r="T53" s="351" t="n"/>
      <c r="U53" s="351" t="n"/>
      <c r="V53" s="351" t="n"/>
      <c r="W53" s="351" t="n"/>
      <c r="X53" s="351" t="n"/>
      <c r="Y53" s="351" t="n"/>
      <c r="Z53" s="351" t="n"/>
      <c r="AA53" s="351" t="n"/>
      <c r="AB53" s="351" t="n"/>
      <c r="AC53" s="351" t="n"/>
      <c r="AD53" s="351" t="n"/>
      <c r="AE53" s="351" t="n"/>
      <c r="AF53" s="351" t="n"/>
    </row>
    <row r="54">
      <c r="A54" s="351" t="n"/>
      <c r="B54" s="351" t="n"/>
      <c r="C54" s="329" t="inlineStr">
        <is>
          <t>Manager Signature</t>
        </is>
      </c>
      <c r="D54" s="363" t="n"/>
      <c r="E54" s="363" t="n"/>
      <c r="F54" s="329" t="inlineStr">
        <is>
          <t>Date</t>
        </is>
      </c>
      <c r="G54" s="363" t="n"/>
      <c r="H54" s="6" t="n"/>
      <c r="I54" s="239" t="inlineStr">
        <is>
          <t>{42}</t>
        </is>
      </c>
      <c r="J54" s="239" t="n"/>
      <c r="K54" s="239" t="n"/>
      <c r="L54" s="239" t="n"/>
      <c r="M54" s="6" t="n"/>
      <c r="N54" s="6" t="n"/>
      <c r="O54" s="6" t="n"/>
      <c r="P54" s="6" t="n"/>
      <c r="Q54" s="6" t="n"/>
      <c r="R54" s="6" t="n"/>
      <c r="S54" s="6" t="n"/>
      <c r="T54" s="6" t="n"/>
      <c r="U54" s="351" t="n"/>
      <c r="V54" s="351" t="n"/>
      <c r="W54" s="351" t="n"/>
      <c r="X54" s="351" t="n"/>
      <c r="Y54" s="351" t="n"/>
      <c r="Z54" s="351" t="n"/>
      <c r="AA54" s="351" t="n"/>
      <c r="AB54" s="351" t="n"/>
      <c r="AC54" s="351" t="n"/>
      <c r="AD54" s="351" t="n"/>
      <c r="AE54" s="351" t="n"/>
      <c r="AF54" s="351" t="n"/>
    </row>
    <row r="55">
      <c r="A55" s="351" t="n"/>
      <c r="B55" s="351" t="n"/>
      <c r="C55" s="240" t="n"/>
      <c r="D55" s="240" t="n"/>
      <c r="E55" s="240" t="n"/>
      <c r="F55" s="240" t="n"/>
      <c r="G55" s="240" t="n"/>
      <c r="H55" s="240" t="n"/>
      <c r="I55" s="240" t="n"/>
      <c r="J55" s="240" t="n"/>
      <c r="K55" s="240" t="n"/>
      <c r="L55" s="240" t="n"/>
      <c r="M55" s="240" t="n"/>
      <c r="N55" s="240" t="n"/>
      <c r="O55" s="240" t="n"/>
      <c r="P55" s="240" t="n"/>
      <c r="Q55" s="240" t="n"/>
      <c r="R55" s="240" t="n"/>
      <c r="S55" s="240" t="n"/>
      <c r="T55" s="240" t="n"/>
      <c r="U55" s="351" t="n"/>
      <c r="V55" s="351" t="n"/>
      <c r="W55" s="351" t="n"/>
      <c r="X55" s="351" t="n"/>
      <c r="Y55" s="351" t="n"/>
      <c r="Z55" s="351" t="n"/>
      <c r="AA55" s="351" t="n"/>
      <c r="AB55" s="351" t="n"/>
      <c r="AC55" s="351" t="n"/>
      <c r="AD55" s="351" t="n"/>
      <c r="AE55" s="351" t="n"/>
      <c r="AF55" s="35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45"/>
  <mergeCells count="33">
    <mergeCell ref="C54:E54"/>
    <mergeCell ref="V2:W2"/>
    <mergeCell ref="C8:F8"/>
    <mergeCell ref="F54:G54"/>
    <mergeCell ref="H10:I10"/>
    <mergeCell ref="C7:F7"/>
    <mergeCell ref="K5:L5"/>
    <mergeCell ref="M5:N5"/>
    <mergeCell ref="H50:I50"/>
    <mergeCell ref="C51:E51"/>
    <mergeCell ref="A1:T1"/>
    <mergeCell ref="C52:E52"/>
    <mergeCell ref="V3:AB3"/>
    <mergeCell ref="F51:G51"/>
    <mergeCell ref="M10:N10"/>
    <mergeCell ref="H51:I51"/>
    <mergeCell ref="C6:F6"/>
    <mergeCell ref="C5:F5"/>
    <mergeCell ref="M7:N7"/>
    <mergeCell ref="M6:N6"/>
    <mergeCell ref="C53:E53"/>
    <mergeCell ref="H7:I7"/>
    <mergeCell ref="H28:I28"/>
    <mergeCell ref="C10:F10"/>
    <mergeCell ref="M8:N8"/>
    <mergeCell ref="F52:G52"/>
    <mergeCell ref="P53:T53"/>
    <mergeCell ref="AA2:AB2"/>
    <mergeCell ref="K10:L10"/>
    <mergeCell ref="H5:I5"/>
    <mergeCell ref="K4:L4"/>
    <mergeCell ref="M4:N4"/>
    <mergeCell ref="F53:G53"/>
  </mergeCells>
  <dataValidations count="5">
    <dataValidation sqref="A14:A48" showDropDown="0" showInputMessage="0" showErrorMessage="0" allowBlank="1" type="list">
      <formula1>"On Day,Off Day,Sick,Absent,Holiday,Annual Leave"</formula1>
    </dataValidation>
    <dataValidation sqref="B14:B48" showDropDown="0" showInputMessage="0" showErrorMessage="0" allowBlank="1" type="list">
      <formula1>"Holiday Double,Phagwah,Good Friday,Easter Monday,Labour Day,Christmas,Eid ul Azha"</formula1>
    </dataValidation>
    <dataValidation sqref="J14:J48" showDropDown="0" showInputMessage="0" showErrorMessage="0" allowBlank="1" type="list">
      <formula1>_xlfn._LONGTEXT("Unico,Unico-2,Unico-42,Unico-44,Unico-46,Unico-47,Unico-48,Unico-49,Globe,Globe-12,Hebrews,Romans-2,Beacon,Numbers,Zebra-24,Sunrise,Sunrise-1,Sunflower 6,Sunset 12,Ripple,Neptune P1,Neptune P2,Neptune P3,Neptune P4,Neptune P5,Neptune P6,Neptune P7,Rainbow"," 1,Rainbow 2,Citadel,Sunset 11,Autumn,Autumn-2,Miracle,Miracle 1,Canteen,Guard Hut")</formula1>
    </dataValidation>
    <dataValidation sqref="O7" showDropDown="0" showInputMessage="0" showErrorMessage="0" allowBlank="1" type="list">
      <formula1>"Caricom,EU,UN,DMC,ARU,Head Office,Canteen"</formula1>
    </dataValidation>
    <dataValidation sqref="O6" showDropDown="0" showInputMessage="0" showErrorMessage="0" allowBlank="1" type="list">
      <formula1>"Unarmed,Armed"</formula1>
    </dataValidation>
  </dataValidations>
  <printOptions horizontalCentered="1"/>
  <pageMargins left="0.5" right="0.5" top="0.5" bottom="1" header="0.5" footer="0.5"/>
  <pageSetup orientation="portrait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AL55"/>
  <sheetViews>
    <sheetView workbookViewId="0">
      <selection activeCell="A1" sqref="A1"/>
    </sheetView>
  </sheetViews>
  <sheetFormatPr baseColWidth="8" defaultRowHeight="13.5"/>
  <cols>
    <col width="12.28515625" customWidth="1" style="348" min="1" max="1"/>
    <col width="15.140625" customWidth="1" style="348" min="2" max="2"/>
    <col width="12.42578125" customWidth="1" style="348" min="3" max="3"/>
    <col width="9.28515625" customWidth="1" style="348" min="4" max="4"/>
    <col hidden="1" width="9.28515625" customWidth="1" style="348" min="5" max="5"/>
    <col hidden="1" width="2" customWidth="1" style="348" min="6" max="6"/>
    <col hidden="1" width="12.5703125" customWidth="1" style="348" min="7" max="7"/>
    <col width="9.28515625" customWidth="1" style="348" min="8" max="8"/>
    <col width="6.5703125" customWidth="1" style="348" min="9" max="9"/>
    <col width="10.140625" customWidth="1" style="348" min="10" max="10"/>
    <col width="15.28515625" customWidth="1" style="348" min="11" max="11"/>
    <col width="10.5703125" customWidth="1" style="348" min="12" max="12"/>
    <col width="11" customWidth="1" style="348" min="13" max="13"/>
    <col width="9.85546875" customWidth="1" style="348" min="14" max="14"/>
    <col width="11.140625" customWidth="1" style="348" min="15" max="15"/>
    <col width="9.85546875" customWidth="1" style="348" min="16" max="16"/>
    <col width="10.28515625" customWidth="1" style="348" min="17" max="17"/>
    <col width="8.85546875" customWidth="1" style="348" min="18" max="19"/>
    <col width="45.28515625" customWidth="1" style="348" min="20" max="20"/>
    <col width="9.140625" customWidth="1" style="348" min="21" max="21"/>
    <col width="3.140625" customWidth="1" style="348" min="22" max="29"/>
    <col width="10.28515625" customWidth="1" style="348" min="30" max="30"/>
  </cols>
  <sheetData>
    <row r="1" ht="32.25" customFormat="1" customHeight="1" s="1" thickBot="1">
      <c r="A1" s="332" t="n"/>
      <c r="B1" s="354" t="n"/>
      <c r="C1" s="354" t="n"/>
      <c r="D1" s="354" t="n"/>
      <c r="E1" s="354" t="n"/>
      <c r="F1" s="354" t="n"/>
      <c r="G1" s="354" t="n"/>
      <c r="H1" s="354" t="n"/>
      <c r="I1" s="354" t="n"/>
      <c r="J1" s="354" t="n"/>
      <c r="K1" s="354" t="n"/>
      <c r="L1" s="354" t="n"/>
      <c r="M1" s="354" t="n"/>
      <c r="N1" s="354" t="n"/>
      <c r="O1" s="354" t="n"/>
      <c r="P1" s="354" t="n"/>
      <c r="Q1" s="354" t="n"/>
      <c r="R1" s="354" t="n"/>
      <c r="S1" s="354" t="n"/>
      <c r="T1" s="355" t="n"/>
      <c r="U1" s="351" t="n"/>
      <c r="V1" s="351" t="n"/>
      <c r="W1" s="351" t="n"/>
      <c r="X1" s="351" t="n"/>
      <c r="Y1" s="351" t="n"/>
      <c r="Z1" s="351" t="n"/>
      <c r="AA1" s="351" t="n"/>
      <c r="AB1" s="351" t="n"/>
      <c r="AC1" s="351" t="n"/>
      <c r="AD1" s="126" t="n"/>
      <c r="AE1" s="351" t="n"/>
      <c r="AF1" s="351" t="n"/>
    </row>
    <row r="2" ht="15" customFormat="1" customHeight="1" s="1">
      <c r="A2" s="351" t="n"/>
      <c r="B2" s="351" t="n"/>
      <c r="C2" s="127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128" t="n"/>
      <c r="U2" s="351" t="n"/>
      <c r="V2" s="343" t="n">
        <v>2025</v>
      </c>
      <c r="W2" s="356" t="n"/>
      <c r="X2" s="351" t="n"/>
      <c r="Y2" s="351" t="n"/>
      <c r="Z2" s="129" t="inlineStr">
        <is>
          <t>Month:</t>
        </is>
      </c>
      <c r="AA2" s="343" t="n">
        <v>3</v>
      </c>
      <c r="AB2" s="356" t="n"/>
      <c r="AC2" s="351" t="n"/>
      <c r="AD2" s="351" t="n"/>
      <c r="AE2" s="351" t="n"/>
      <c r="AF2" s="351" t="n"/>
    </row>
    <row r="3" ht="15.6" customHeight="1" s="348" thickBot="1">
      <c r="A3" s="351" t="n"/>
      <c r="B3" s="351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351" t="n"/>
      <c r="V3" s="333">
        <f>DATE(V2,AA2,1)</f>
        <v/>
      </c>
      <c r="W3" s="357" t="n"/>
      <c r="X3" s="357" t="n"/>
      <c r="Y3" s="357" t="n"/>
      <c r="Z3" s="357" t="n"/>
      <c r="AA3" s="357" t="n"/>
      <c r="AB3" s="358" t="n"/>
      <c r="AC3" s="351" t="n"/>
      <c r="AD3" s="351" t="n"/>
      <c r="AE3" s="351" t="n"/>
      <c r="AF3" s="249" t="n"/>
    </row>
    <row r="4" ht="21" customHeight="1" s="348" thickBot="1">
      <c r="A4" s="351" t="n"/>
      <c r="B4" s="351" t="n"/>
      <c r="C4" s="25" t="inlineStr">
        <is>
          <t>Federal Manangement Systems</t>
        </is>
      </c>
      <c r="D4" s="25" t="n"/>
      <c r="E4" s="25" t="n"/>
      <c r="F4" s="25" t="n"/>
      <c r="G4" s="25" t="n"/>
      <c r="H4" s="6" t="n"/>
      <c r="I4" s="6" t="n"/>
      <c r="J4" s="6" t="n"/>
      <c r="K4" s="330" t="inlineStr">
        <is>
          <t>Employee Number:</t>
        </is>
      </c>
      <c r="L4" s="351" t="n"/>
      <c r="M4" s="342" t="n">
        <v>4853</v>
      </c>
      <c r="N4" s="355" t="n"/>
      <c r="O4" s="6" t="n"/>
      <c r="P4" s="6" t="n"/>
      <c r="Q4" s="6" t="n"/>
      <c r="R4" s="6" t="n"/>
      <c r="S4" s="6" t="n"/>
      <c r="T4" s="6" t="n"/>
      <c r="U4" s="351" t="n"/>
      <c r="V4" s="130" t="inlineStr">
        <is>
          <t>Su</t>
        </is>
      </c>
      <c r="W4" s="131" t="inlineStr">
        <is>
          <t>M</t>
        </is>
      </c>
      <c r="X4" s="131" t="inlineStr">
        <is>
          <t>Tu</t>
        </is>
      </c>
      <c r="Y4" s="131" t="inlineStr">
        <is>
          <t>W</t>
        </is>
      </c>
      <c r="Z4" s="131" t="inlineStr">
        <is>
          <t>Th</t>
        </is>
      </c>
      <c r="AA4" s="131" t="inlineStr">
        <is>
          <t>F</t>
        </is>
      </c>
      <c r="AB4" s="132" t="inlineStr">
        <is>
          <t>Sa</t>
        </is>
      </c>
      <c r="AC4" s="351" t="n"/>
      <c r="AD4" s="133" t="inlineStr">
        <is>
          <t>Overtime Options</t>
        </is>
      </c>
      <c r="AE4" s="351" t="n"/>
      <c r="AF4" s="351" t="n"/>
      <c r="AJ4" s="257" t="n"/>
    </row>
    <row r="5" ht="14.1" customHeight="1" s="348" thickBot="1">
      <c r="A5" s="351" t="n"/>
      <c r="B5" s="351" t="n"/>
      <c r="C5" s="337" t="n"/>
      <c r="D5" s="351" t="n"/>
      <c r="E5" s="351" t="n"/>
      <c r="F5" s="351" t="n"/>
      <c r="G5" s="6" t="n"/>
      <c r="H5" s="340" t="n"/>
      <c r="I5" s="351" t="n"/>
      <c r="J5" s="340" t="n"/>
      <c r="K5" s="344" t="inlineStr">
        <is>
          <t>Employee Name:</t>
        </is>
      </c>
      <c r="L5" s="359" t="n"/>
      <c r="M5" s="342" t="inlineStr">
        <is>
          <t>Barlow, Duanne Raule Martin</t>
        </is>
      </c>
      <c r="N5" s="355" t="n"/>
      <c r="O5" s="337" t="n"/>
      <c r="P5" s="337" t="n"/>
      <c r="Q5" s="337" t="n"/>
      <c r="R5" s="337" t="n"/>
      <c r="S5" s="337" t="n"/>
      <c r="T5" s="337" t="n"/>
      <c r="U5" s="351" t="n"/>
      <c r="V5" s="263">
        <f>IF(MONTH($V$3)&lt;&gt;MONTH($V$3-WEEKDAY($V$3,1)+(ROW(V5)-ROW($V$5))*7+(COLUMN(V5)-COLUMN($V$5)+1)),"",$V$3-WEEKDAY($V$3,1)+(ROW(V5)-ROW($V$5))*7+(COLUMN(V5)-COLUMN($V$5)+1))</f>
        <v/>
      </c>
      <c r="W5" s="263">
        <f>IF(MONTH($V$3)&lt;&gt;MONTH($V$3-WEEKDAY($V$3,1)+(ROW(W5)-ROW($V$5))*7+(COLUMN(W5)-COLUMN($V$5)+1)),"",$V$3-WEEKDAY($V$3,1)+(ROW(W5)-ROW($V$5))*7+(COLUMN(W5)-COLUMN($V$5)+1))</f>
        <v/>
      </c>
      <c r="X5" s="263">
        <f>IF(MONTH($V$3)&lt;&gt;MONTH($V$3-WEEKDAY($V$3,1)+(ROW(X5)-ROW($V$5))*7+(COLUMN(X5)-COLUMN($V$5)+1)),"",$V$3-WEEKDAY($V$3,1)+(ROW(X5)-ROW($V$5))*7+(COLUMN(X5)-COLUMN($V$5)+1))</f>
        <v/>
      </c>
      <c r="Y5" s="263">
        <f>IF(MONTH($V$3)&lt;&gt;MONTH($V$3-WEEKDAY($V$3,1)+(ROW(Y5)-ROW($V$5))*7+(COLUMN(Y5)-COLUMN($V$5)+1)),"",$V$3-WEEKDAY($V$3,1)+(ROW(Y5)-ROW($V$5))*7+(COLUMN(Y5)-COLUMN($V$5)+1))</f>
        <v/>
      </c>
      <c r="Z5" s="263">
        <f>IF(MONTH($V$3)&lt;&gt;MONTH($V$3-WEEKDAY($V$3,1)+(ROW(Z5)-ROW($V$5))*7+(COLUMN(Z5)-COLUMN($V$5)+1)),"",$V$3-WEEKDAY($V$3,1)+(ROW(Z5)-ROW($V$5))*7+(COLUMN(Z5)-COLUMN($V$5)+1))</f>
        <v/>
      </c>
      <c r="AA5" s="263">
        <f>IF(MONTH($V$3)&lt;&gt;MONTH($V$3-WEEKDAY($V$3,1)+(ROW(AA5)-ROW($V$5))*7+(COLUMN(AA5)-COLUMN($V$5)+1)),"",$V$3-WEEKDAY($V$3,1)+(ROW(AA5)-ROW($V$5))*7+(COLUMN(AA5)-COLUMN($V$5)+1))</f>
        <v/>
      </c>
      <c r="AB5" s="263">
        <f>IF(MONTH($V$3)&lt;&gt;MONTH($V$3-WEEKDAY($V$3,1)+(ROW(AB5)-ROW($V$5))*7+(COLUMN(AB5)-COLUMN($V$5)+1)),"",$V$3-WEEKDAY($V$3,1)+(ROW(AB5)-ROW($V$5))*7+(COLUMN(AB5)-COLUMN($V$5)+1))</f>
        <v/>
      </c>
      <c r="AC5" s="351" t="n"/>
      <c r="AD5" s="351" t="n"/>
      <c r="AE5" s="3" t="b">
        <v>1</v>
      </c>
      <c r="AF5" s="258" t="n"/>
      <c r="AJ5" s="350" t="n"/>
      <c r="AK5" s="350" t="n"/>
      <c r="AL5" s="350" t="n"/>
    </row>
    <row r="6" ht="14.1" customHeight="1" s="348" thickBot="1">
      <c r="A6" s="351" t="n"/>
      <c r="B6" s="351" t="n"/>
      <c r="C6" s="337" t="inlineStr">
        <is>
          <t xml:space="preserve">120 Peter Rose St </t>
        </is>
      </c>
      <c r="D6" s="351" t="n"/>
      <c r="E6" s="351" t="n"/>
      <c r="F6" s="351" t="n"/>
      <c r="G6" s="6" t="n"/>
      <c r="H6" s="6" t="n"/>
      <c r="I6" s="6" t="n"/>
      <c r="J6" s="6" t="n"/>
      <c r="K6" s="6" t="n"/>
      <c r="L6" s="6" t="n"/>
      <c r="M6" s="339" t="inlineStr">
        <is>
          <t>Armed or unarmed</t>
        </is>
      </c>
      <c r="N6" s="360" t="n"/>
      <c r="O6" s="135" t="inlineStr">
        <is>
          <t>Unarmed</t>
        </is>
      </c>
      <c r="P6" s="6" t="n"/>
      <c r="Q6" s="6" t="n"/>
      <c r="R6" s="6" t="n"/>
      <c r="S6" s="6" t="n"/>
      <c r="T6" s="6" t="n"/>
      <c r="U6" s="351" t="n"/>
      <c r="V6" s="263">
        <f>IF(MONTH($V$3)&lt;&gt;MONTH($V$3-WEEKDAY($V$3,1)+(ROW(V6)-ROW($V$5))*7+(COLUMN(V6)-COLUMN($V$5)+1)),"",$V$3-WEEKDAY($V$3,1)+(ROW(V6)-ROW($V$5))*7+(COLUMN(V6)-COLUMN($V$5)+1))</f>
        <v/>
      </c>
      <c r="W6" s="263">
        <f>IF(MONTH($V$3)&lt;&gt;MONTH($V$3-WEEKDAY($V$3,1)+(ROW(W6)-ROW($V$5))*7+(COLUMN(W6)-COLUMN($V$5)+1)),"",$V$3-WEEKDAY($V$3,1)+(ROW(W6)-ROW($V$5))*7+(COLUMN(W6)-COLUMN($V$5)+1))</f>
        <v/>
      </c>
      <c r="X6" s="263">
        <f>IF(MONTH($V$3)&lt;&gt;MONTH($V$3-WEEKDAY($V$3,1)+(ROW(X6)-ROW($V$5))*7+(COLUMN(X6)-COLUMN($V$5)+1)),"",$V$3-WEEKDAY($V$3,1)+(ROW(X6)-ROW($V$5))*7+(COLUMN(X6)-COLUMN($V$5)+1))</f>
        <v/>
      </c>
      <c r="Y6" s="263">
        <f>IF(MONTH($V$3)&lt;&gt;MONTH($V$3-WEEKDAY($V$3,1)+(ROW(Y6)-ROW($V$5))*7+(COLUMN(Y6)-COLUMN($V$5)+1)),"",$V$3-WEEKDAY($V$3,1)+(ROW(Y6)-ROW($V$5))*7+(COLUMN(Y6)-COLUMN($V$5)+1))</f>
        <v/>
      </c>
      <c r="Z6" s="263">
        <f>IF(MONTH($V$3)&lt;&gt;MONTH($V$3-WEEKDAY($V$3,1)+(ROW(Z6)-ROW($V$5))*7+(COLUMN(Z6)-COLUMN($V$5)+1)),"",$V$3-WEEKDAY($V$3,1)+(ROW(Z6)-ROW($V$5))*7+(COLUMN(Z6)-COLUMN($V$5)+1))</f>
        <v/>
      </c>
      <c r="AA6" s="263">
        <f>IF(MONTH($V$3)&lt;&gt;MONTH($V$3-WEEKDAY($V$3,1)+(ROW(AA6)-ROW($V$5))*7+(COLUMN(AA6)-COLUMN($V$5)+1)),"",$V$3-WEEKDAY($V$3,1)+(ROW(AA6)-ROW($V$5))*7+(COLUMN(AA6)-COLUMN($V$5)+1))</f>
        <v/>
      </c>
      <c r="AB6" s="263">
        <f>IF(MONTH($V$3)&lt;&gt;MONTH($V$3-WEEKDAY($V$3,1)+(ROW(AB6)-ROW($V$5))*7+(COLUMN(AB6)-COLUMN($V$5)+1)),"",$V$3-WEEKDAY($V$3,1)+(ROW(AB6)-ROW($V$5))*7+(COLUMN(AB6)-COLUMN($V$5)+1))</f>
        <v/>
      </c>
      <c r="AC6" s="351" t="n"/>
      <c r="AD6" s="136" t="inlineStr">
        <is>
          <t>After:</t>
        </is>
      </c>
      <c r="AE6" s="264" t="n">
        <v>8</v>
      </c>
      <c r="AF6" s="258" t="n"/>
      <c r="AJ6" s="350" t="n"/>
      <c r="AL6" s="251" t="n"/>
    </row>
    <row r="7" ht="14.1" customHeight="1" s="348" thickBot="1">
      <c r="A7" s="351" t="n"/>
      <c r="B7" s="351" t="n"/>
      <c r="C7" s="337" t="inlineStr">
        <is>
          <t>Queenstown</t>
        </is>
      </c>
      <c r="D7" s="351" t="n"/>
      <c r="E7" s="351" t="n"/>
      <c r="F7" s="351" t="n"/>
      <c r="G7" s="6" t="n"/>
      <c r="H7" s="340" t="n"/>
      <c r="I7" s="351" t="n"/>
      <c r="J7" s="340" t="n"/>
      <c r="K7" s="340" t="n"/>
      <c r="L7" s="340" t="n"/>
      <c r="M7" s="338" t="inlineStr">
        <is>
          <t>Agency</t>
        </is>
      </c>
      <c r="N7" s="361" t="n"/>
      <c r="O7" s="7" t="inlineStr">
        <is>
          <t>Caricom</t>
        </is>
      </c>
      <c r="P7" s="6" t="n"/>
      <c r="Q7" s="6" t="n"/>
      <c r="R7" s="6" t="n"/>
      <c r="S7" s="6" t="n"/>
      <c r="T7" s="6" t="n"/>
      <c r="U7" s="351" t="n"/>
      <c r="V7" s="263">
        <f>IF(MONTH($V$3)&lt;&gt;MONTH($V$3-WEEKDAY($V$3,1)+(ROW(V7)-ROW($V$5))*7+(COLUMN(V7)-COLUMN($V$5)+1)),"",$V$3-WEEKDAY($V$3,1)+(ROW(V7)-ROW($V$5))*7+(COLUMN(V7)-COLUMN($V$5)+1))</f>
        <v/>
      </c>
      <c r="W7" s="263">
        <f>IF(MONTH($V$3)&lt;&gt;MONTH($V$3-WEEKDAY($V$3,1)+(ROW(W7)-ROW($V$5))*7+(COLUMN(W7)-COLUMN($V$5)+1)),"",$V$3-WEEKDAY($V$3,1)+(ROW(W7)-ROW($V$5))*7+(COLUMN(W7)-COLUMN($V$5)+1))</f>
        <v/>
      </c>
      <c r="X7" s="263">
        <f>IF(MONTH($V$3)&lt;&gt;MONTH($V$3-WEEKDAY($V$3,1)+(ROW(X7)-ROW($V$5))*7+(COLUMN(X7)-COLUMN($V$5)+1)),"",$V$3-WEEKDAY($V$3,1)+(ROW(X7)-ROW($V$5))*7+(COLUMN(X7)-COLUMN($V$5)+1))</f>
        <v/>
      </c>
      <c r="Y7" s="263">
        <f>IF(MONTH($V$3)&lt;&gt;MONTH($V$3-WEEKDAY($V$3,1)+(ROW(Y7)-ROW($V$5))*7+(COLUMN(Y7)-COLUMN($V$5)+1)),"",$V$3-WEEKDAY($V$3,1)+(ROW(Y7)-ROW($V$5))*7+(COLUMN(Y7)-COLUMN($V$5)+1))</f>
        <v/>
      </c>
      <c r="Z7" s="263">
        <f>IF(MONTH($V$3)&lt;&gt;MONTH($V$3-WEEKDAY($V$3,1)+(ROW(Z7)-ROW($V$5))*7+(COLUMN(Z7)-COLUMN($V$5)+1)),"",$V$3-WEEKDAY($V$3,1)+(ROW(Z7)-ROW($V$5))*7+(COLUMN(Z7)-COLUMN($V$5)+1))</f>
        <v/>
      </c>
      <c r="AA7" s="263">
        <f>IF(MONTH($V$3)&lt;&gt;MONTH($V$3-WEEKDAY($V$3,1)+(ROW(AA7)-ROW($V$5))*7+(COLUMN(AA7)-COLUMN($V$5)+1)),"",$V$3-WEEKDAY($V$3,1)+(ROW(AA7)-ROW($V$5))*7+(COLUMN(AA7)-COLUMN($V$5)+1))</f>
        <v/>
      </c>
      <c r="AB7" s="263">
        <f>IF(MONTH($V$3)&lt;&gt;MONTH($V$3-WEEKDAY($V$3,1)+(ROW(AB7)-ROW($V$5))*7+(COLUMN(AB7)-COLUMN($V$5)+1)),"",$V$3-WEEKDAY($V$3,1)+(ROW(AB7)-ROW($V$5))*7+(COLUMN(AB7)-COLUMN($V$5)+1))</f>
        <v/>
      </c>
      <c r="AC7" s="351" t="n"/>
      <c r="AD7" s="351" t="n"/>
      <c r="AE7" s="351" t="n"/>
      <c r="AF7" s="258" t="n"/>
      <c r="AJ7" s="350" t="n"/>
      <c r="AL7" s="251" t="n"/>
    </row>
    <row r="8">
      <c r="A8" s="351" t="n"/>
      <c r="B8" s="351" t="n"/>
      <c r="C8" s="337" t="inlineStr">
        <is>
          <t>Georgetown, Guyana</t>
        </is>
      </c>
      <c r="D8" s="351" t="n"/>
      <c r="E8" s="351" t="n"/>
      <c r="F8" s="351" t="n"/>
      <c r="G8" s="6" t="n"/>
      <c r="H8" s="6" t="n"/>
      <c r="I8" s="6" t="n"/>
      <c r="J8" s="6" t="n"/>
      <c r="K8" s="6" t="n"/>
      <c r="L8" s="6" t="n"/>
      <c r="M8" s="341" t="n"/>
      <c r="N8" s="351" t="n"/>
      <c r="O8" s="351" t="n"/>
      <c r="P8" s="6" t="n"/>
      <c r="Q8" s="6" t="n"/>
      <c r="R8" s="6" t="n"/>
      <c r="S8" s="6" t="n"/>
      <c r="T8" s="6" t="n"/>
      <c r="U8" s="351" t="n"/>
      <c r="V8" s="263">
        <f>IF(MONTH($V$3)&lt;&gt;MONTH($V$3-WEEKDAY($V$3,1)+(ROW(V8)-ROW($V$5))*7+(COLUMN(V8)-COLUMN($V$5)+1)),"",$V$3-WEEKDAY($V$3,1)+(ROW(V8)-ROW($V$5))*7+(COLUMN(V8)-COLUMN($V$5)+1))</f>
        <v/>
      </c>
      <c r="W8" s="263">
        <f>IF(MONTH($V$3)&lt;&gt;MONTH($V$3-WEEKDAY($V$3,1)+(ROW(W8)-ROW($V$5))*7+(COLUMN(W8)-COLUMN($V$5)+1)),"",$V$3-WEEKDAY($V$3,1)+(ROW(W8)-ROW($V$5))*7+(COLUMN(W8)-COLUMN($V$5)+1))</f>
        <v/>
      </c>
      <c r="X8" s="263">
        <f>IF(MONTH($V$3)&lt;&gt;MONTH($V$3-WEEKDAY($V$3,1)+(ROW(X8)-ROW($V$5))*7+(COLUMN(X8)-COLUMN($V$5)+1)),"",$V$3-WEEKDAY($V$3,1)+(ROW(X8)-ROW($V$5))*7+(COLUMN(X8)-COLUMN($V$5)+1))</f>
        <v/>
      </c>
      <c r="Y8" s="263">
        <f>IF(MONTH($V$3)&lt;&gt;MONTH($V$3-WEEKDAY($V$3,1)+(ROW(Y8)-ROW($V$5))*7+(COLUMN(Y8)-COLUMN($V$5)+1)),"",$V$3-WEEKDAY($V$3,1)+(ROW(Y8)-ROW($V$5))*7+(COLUMN(Y8)-COLUMN($V$5)+1))</f>
        <v/>
      </c>
      <c r="Z8" s="263">
        <f>IF(MONTH($V$3)&lt;&gt;MONTH($V$3-WEEKDAY($V$3,1)+(ROW(Z8)-ROW($V$5))*7+(COLUMN(Z8)-COLUMN($V$5)+1)),"",$V$3-WEEKDAY($V$3,1)+(ROW(Z8)-ROW($V$5))*7+(COLUMN(Z8)-COLUMN($V$5)+1))</f>
        <v/>
      </c>
      <c r="AA8" s="263">
        <f>IF(MONTH($V$3)&lt;&gt;MONTH($V$3-WEEKDAY($V$3,1)+(ROW(AA8)-ROW($V$5))*7+(COLUMN(AA8)-COLUMN($V$5)+1)),"",$V$3-WEEKDAY($V$3,1)+(ROW(AA8)-ROW($V$5))*7+(COLUMN(AA8)-COLUMN($V$5)+1))</f>
        <v/>
      </c>
      <c r="AB8" s="263">
        <f>IF(MONTH($V$3)&lt;&gt;MONTH($V$3-WEEKDAY($V$3,1)+(ROW(AB8)-ROW($V$5))*7+(COLUMN(AB8)-COLUMN($V$5)+1)),"",$V$3-WEEKDAY($V$3,1)+(ROW(AB8)-ROW($V$5))*7+(COLUMN(AB8)-COLUMN($V$5)+1))</f>
        <v/>
      </c>
      <c r="AC8" s="351" t="n"/>
      <c r="AD8" s="351" t="n"/>
      <c r="AE8" s="3" t="b">
        <v>1</v>
      </c>
      <c r="AF8" s="258" t="n"/>
      <c r="AJ8" s="350" t="n"/>
      <c r="AL8" s="251" t="n"/>
    </row>
    <row r="9">
      <c r="A9" s="351" t="n"/>
      <c r="B9" s="351" t="n"/>
      <c r="C9" s="337" t="n"/>
      <c r="D9" s="337" t="n"/>
      <c r="E9" s="337" t="n"/>
      <c r="F9" s="337" t="n"/>
      <c r="G9" s="6" t="n"/>
      <c r="H9" s="6" t="n"/>
      <c r="I9" s="6" t="n"/>
      <c r="J9" s="6" t="n"/>
      <c r="K9" s="6" t="n"/>
      <c r="L9" s="6" t="n"/>
      <c r="M9" s="137" t="n"/>
      <c r="N9" s="137" t="n"/>
      <c r="O9" s="6" t="n"/>
      <c r="P9" s="6" t="n"/>
      <c r="Q9" s="6" t="n"/>
      <c r="R9" s="6" t="n"/>
      <c r="S9" s="6" t="n"/>
      <c r="T9" s="6" t="n"/>
      <c r="U9" s="351" t="n"/>
      <c r="V9" s="265" t="n"/>
      <c r="W9" s="265" t="n"/>
      <c r="X9" s="265" t="n"/>
      <c r="Y9" s="265" t="n"/>
      <c r="Z9" s="265" t="n"/>
      <c r="AA9" s="265" t="n"/>
      <c r="AB9" s="265" t="n"/>
      <c r="AC9" s="351" t="n"/>
      <c r="AD9" s="351" t="n"/>
      <c r="AE9" s="3" t="n"/>
      <c r="AF9" s="351" t="n"/>
      <c r="AJ9" s="350" t="n"/>
      <c r="AL9" s="251" t="n"/>
    </row>
    <row r="10">
      <c r="A10" s="351" t="n"/>
      <c r="B10" s="351" t="n"/>
      <c r="C10" s="337" t="inlineStr">
        <is>
          <t>592-223-7560</t>
        </is>
      </c>
      <c r="D10" s="351" t="n"/>
      <c r="E10" s="351" t="n"/>
      <c r="F10" s="351" t="n"/>
      <c r="G10" s="6" t="n"/>
      <c r="H10" s="340" t="n"/>
      <c r="I10" s="351" t="n"/>
      <c r="J10" s="340" t="n"/>
      <c r="K10" s="330" t="inlineStr">
        <is>
          <t>Week Starting:</t>
        </is>
      </c>
      <c r="L10" s="351" t="n"/>
      <c r="M10" s="335" t="n">
        <v>45977</v>
      </c>
      <c r="N10" s="362" t="n"/>
      <c r="O10" s="6" t="n"/>
      <c r="P10" s="6" t="n"/>
      <c r="Q10" s="6" t="n"/>
      <c r="R10" s="6" t="n"/>
      <c r="S10" s="6" t="n"/>
      <c r="T10" s="138" t="inlineStr">
        <is>
          <t>[42]</t>
        </is>
      </c>
      <c r="U10" s="351" t="n"/>
      <c r="V10" s="263">
        <f>IF(MONTH($V$3)&lt;&gt;MONTH($V$3-WEEKDAY($V$3,1)+(ROW(V10)-ROW($V$5))*7+(COLUMN(V10)-COLUMN($V$5)+1)),"",$V$3-WEEKDAY($V$3,1)+(ROW(V10)-ROW($V$5))*7+(COLUMN(V10)-COLUMN($V$5)+1))</f>
        <v/>
      </c>
      <c r="W10" s="263">
        <f>IF(MONTH($V$3)&lt;&gt;MONTH($V$3-WEEKDAY($V$3,1)+(ROW(W10)-ROW($V$5))*7+(COLUMN(W10)-COLUMN($V$5)+1)),"",$V$3-WEEKDAY($V$3,1)+(ROW(W10)-ROW($V$5))*7+(COLUMN(W10)-COLUMN($V$5)+1))</f>
        <v/>
      </c>
      <c r="X10" s="263">
        <f>IF(MONTH($V$3)&lt;&gt;MONTH($V$3-WEEKDAY($V$3,1)+(ROW(X10)-ROW($V$5))*7+(COLUMN(X10)-COLUMN($V$5)+1)),"",$V$3-WEEKDAY($V$3,1)+(ROW(X10)-ROW($V$5))*7+(COLUMN(X10)-COLUMN($V$5)+1))</f>
        <v/>
      </c>
      <c r="Y10" s="263">
        <f>IF(MONTH($V$3)&lt;&gt;MONTH($V$3-WEEKDAY($V$3,1)+(ROW(Y10)-ROW($V$5))*7+(COLUMN(Y10)-COLUMN($V$5)+1)),"",$V$3-WEEKDAY($V$3,1)+(ROW(Y10)-ROW($V$5))*7+(COLUMN(Y10)-COLUMN($V$5)+1))</f>
        <v/>
      </c>
      <c r="Z10" s="263">
        <f>IF(MONTH($V$3)&lt;&gt;MONTH($V$3-WEEKDAY($V$3,1)+(ROW(Z10)-ROW($V$5))*7+(COLUMN(Z10)-COLUMN($V$5)+1)),"",$V$3-WEEKDAY($V$3,1)+(ROW(Z10)-ROW($V$5))*7+(COLUMN(Z10)-COLUMN($V$5)+1))</f>
        <v/>
      </c>
      <c r="AA10" s="263">
        <f>IF(MONTH($V$3)&lt;&gt;MONTH($V$3-WEEKDAY($V$3,1)+(ROW(AA10)-ROW($V$5))*7+(COLUMN(AA10)-COLUMN($V$5)+1)),"",$V$3-WEEKDAY($V$3,1)+(ROW(AA10)-ROW($V$5))*7+(COLUMN(AA10)-COLUMN($V$5)+1))</f>
        <v/>
      </c>
      <c r="AB10" s="263">
        <f>IF(MONTH($V$3)&lt;&gt;MONTH($V$3-WEEKDAY($V$3,1)+(ROW(AB10)-ROW($V$5))*7+(COLUMN(AB10)-COLUMN($V$5)+1)),"",$V$3-WEEKDAY($V$3,1)+(ROW(AB10)-ROW($V$5))*7+(COLUMN(AB10)-COLUMN($V$5)+1))</f>
        <v/>
      </c>
      <c r="AC10" s="351" t="n"/>
      <c r="AD10" s="136" t="inlineStr">
        <is>
          <t>After:</t>
        </is>
      </c>
      <c r="AE10" s="264" t="n">
        <v>40</v>
      </c>
      <c r="AF10" s="250" t="n"/>
    </row>
    <row r="11" ht="15.75" customHeight="1" s="348" thickBot="1">
      <c r="A11" s="351" t="n"/>
      <c r="B11" s="351" t="n"/>
      <c r="C11" s="6" t="n"/>
      <c r="D11" s="6" t="n"/>
      <c r="E11" s="6" t="n"/>
      <c r="F11" s="6" t="n"/>
      <c r="G11" s="6" t="n"/>
      <c r="H11" s="6" t="n"/>
      <c r="I11" s="6" t="n"/>
      <c r="J11" s="6" t="n"/>
      <c r="K11" s="259" t="inlineStr">
        <is>
          <t>Carry Forward Hrs:</t>
        </is>
      </c>
      <c r="L11" s="248" t="n">
        <v>31.58</v>
      </c>
      <c r="M11" s="6" t="n"/>
      <c r="N11" s="6" t="n"/>
      <c r="O11" s="6" t="n"/>
      <c r="P11" s="6" t="n"/>
      <c r="Q11" s="6" t="n"/>
      <c r="R11" s="6" t="n"/>
      <c r="S11" s="6" t="n"/>
      <c r="T11" s="6" t="n"/>
      <c r="U11" s="351" t="n"/>
      <c r="V11" s="263">
        <f>IF(MONTH($V$3)&lt;&gt;MONTH($V$3-WEEKDAY($V$3,1)+(ROW(V11)-ROW($V$5))*7+(COLUMN(V11)-COLUMN($V$5)+1)),"",$V$3-WEEKDAY($V$3,1)+(ROW(V11)-ROW($V$5))*7+(COLUMN(V11)-COLUMN($V$5)+1))</f>
        <v/>
      </c>
      <c r="W11" s="263">
        <f>IF(MONTH($V$3)&lt;&gt;MONTH($V$3-WEEKDAY($V$3,1)+(ROW(W11)-ROW($V$5))*7+(COLUMN(W11)-COLUMN($V$5)+1)),"",$V$3-WEEKDAY($V$3,1)+(ROW(W11)-ROW($V$5))*7+(COLUMN(W11)-COLUMN($V$5)+1))</f>
        <v/>
      </c>
      <c r="X11" s="263">
        <f>IF(MONTH($V$3)&lt;&gt;MONTH($V$3-WEEKDAY($V$3,1)+(ROW(X11)-ROW($V$5))*7+(COLUMN(X11)-COLUMN($V$5)+1)),"",$V$3-WEEKDAY($V$3,1)+(ROW(X11)-ROW($V$5))*7+(COLUMN(X11)-COLUMN($V$5)+1))</f>
        <v/>
      </c>
      <c r="Y11" s="263">
        <f>IF(MONTH($V$3)&lt;&gt;MONTH($V$3-WEEKDAY($V$3,1)+(ROW(Y11)-ROW($V$5))*7+(COLUMN(Y11)-COLUMN($V$5)+1)),"",$V$3-WEEKDAY($V$3,1)+(ROW(Y11)-ROW($V$5))*7+(COLUMN(Y11)-COLUMN($V$5)+1))</f>
        <v/>
      </c>
      <c r="Z11" s="263">
        <f>IF(MONTH($V$3)&lt;&gt;MONTH($V$3-WEEKDAY($V$3,1)+(ROW(Z11)-ROW($V$5))*7+(COLUMN(Z11)-COLUMN($V$5)+1)),"",$V$3-WEEKDAY($V$3,1)+(ROW(Z11)-ROW($V$5))*7+(COLUMN(Z11)-COLUMN($V$5)+1))</f>
        <v/>
      </c>
      <c r="AA11" s="263">
        <f>IF(MONTH($V$3)&lt;&gt;MONTH($V$3-WEEKDAY($V$3,1)+(ROW(AA11)-ROW($V$5))*7+(COLUMN(AA11)-COLUMN($V$5)+1)),"",$V$3-WEEKDAY($V$3,1)+(ROW(AA11)-ROW($V$5))*7+(COLUMN(AA11)-COLUMN($V$5)+1))</f>
        <v/>
      </c>
      <c r="AB11" s="263">
        <f>IF(MONTH($V$3)&lt;&gt;MONTH($V$3-WEEKDAY($V$3,1)+(ROW(AB11)-ROW($V$5))*7+(COLUMN(AB11)-COLUMN($V$5)+1)),"",$V$3-WEEKDAY($V$3,1)+(ROW(AB11)-ROW($V$5))*7+(COLUMN(AB11)-COLUMN($V$5)+1))</f>
        <v/>
      </c>
      <c r="AC11" s="351" t="n"/>
      <c r="AD11" s="351" t="n"/>
      <c r="AE11" s="351" t="n"/>
      <c r="AF11" s="258" t="n"/>
      <c r="AJ11" s="252" t="n"/>
      <c r="AK11" s="252" t="n"/>
    </row>
    <row r="12" ht="27.75" customFormat="1" customHeight="1" s="2" thickBot="1">
      <c r="A12" s="266" t="inlineStr">
        <is>
          <t>Day Off</t>
        </is>
      </c>
      <c r="B12" s="267" t="inlineStr">
        <is>
          <t>Holiday Double</t>
        </is>
      </c>
      <c r="C12" s="139" t="inlineStr">
        <is>
          <t>Day of Week</t>
        </is>
      </c>
      <c r="D12" s="140" t="inlineStr">
        <is>
          <t>Time
In</t>
        </is>
      </c>
      <c r="E12" s="140" t="inlineStr">
        <is>
          <t>Time
Out</t>
        </is>
      </c>
      <c r="F12" s="141" t="n"/>
      <c r="G12" s="140" t="inlineStr">
        <is>
          <t>Time
In</t>
        </is>
      </c>
      <c r="H12" s="140" t="inlineStr">
        <is>
          <t>Time
Out</t>
        </is>
      </c>
      <c r="I12" s="142" t="inlineStr">
        <is>
          <t>Total
Hrs</t>
        </is>
      </c>
      <c r="J12" s="142" t="inlineStr">
        <is>
          <t>Location</t>
        </is>
      </c>
      <c r="K12" s="142" t="inlineStr">
        <is>
          <t>Supervisor</t>
        </is>
      </c>
      <c r="L12" s="142" t="inlineStr">
        <is>
          <t>Supervisor Approval</t>
        </is>
      </c>
      <c r="M12" s="140" t="inlineStr">
        <is>
          <t>Regular
Hrs</t>
        </is>
      </c>
      <c r="N12" s="140" t="inlineStr">
        <is>
          <t>Overtime
Hrs</t>
        </is>
      </c>
      <c r="O12" s="140" t="inlineStr">
        <is>
          <t>Hol Hrs</t>
        </is>
      </c>
      <c r="P12" s="140" t="inlineStr">
        <is>
          <t>Responsibilities</t>
        </is>
      </c>
      <c r="Q12" s="140" t="inlineStr">
        <is>
          <t>Risk</t>
        </is>
      </c>
      <c r="R12" s="140" t="inlineStr">
        <is>
          <t>Meals</t>
        </is>
      </c>
      <c r="S12" s="140" t="inlineStr">
        <is>
          <t>Vac Hrs</t>
        </is>
      </c>
      <c r="T12" s="143" t="inlineStr">
        <is>
          <t>Reason for Overtime</t>
        </is>
      </c>
      <c r="U12" s="144" t="inlineStr">
        <is>
          <t>Wkly Reg Avail</t>
        </is>
      </c>
      <c r="V12" s="351" t="inlineStr">
        <is>
          <t>Orig Reg</t>
        </is>
      </c>
      <c r="W12" s="351" t="inlineStr">
        <is>
          <t>Wkly OT Adj</t>
        </is>
      </c>
      <c r="X12" s="351" t="inlineStr">
        <is>
          <t>Week Start</t>
        </is>
      </c>
      <c r="Y12" s="351" t="inlineStr">
        <is>
          <t>Wk Hrs Before</t>
        </is>
      </c>
      <c r="Z12" s="351" t="n"/>
      <c r="AA12" s="351" t="n"/>
      <c r="AB12" s="351" t="n"/>
      <c r="AC12" s="351" t="n"/>
      <c r="AD12" s="351" t="n"/>
      <c r="AE12" s="351" t="n"/>
      <c r="AF12" s="351" t="n"/>
      <c r="AJ12" s="252" t="n"/>
      <c r="AK12" s="252" t="n"/>
    </row>
    <row r="13" hidden="1" ht="15.75" customHeight="1" s="348" thickBot="1">
      <c r="A13" s="268" t="n"/>
      <c r="B13" s="351" t="n"/>
      <c r="C13" s="145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146" t="n"/>
      <c r="U13" s="351" t="n"/>
      <c r="V13" s="351" t="n"/>
      <c r="W13" s="351" t="n"/>
      <c r="X13" s="351" t="n"/>
      <c r="Y13" s="351" t="n"/>
      <c r="Z13" s="351" t="n"/>
      <c r="AA13" s="351" t="n"/>
      <c r="AB13" s="351" t="n"/>
      <c r="AC13" s="351" t="n"/>
      <c r="AD13" s="351" t="n"/>
      <c r="AE13" s="351" t="n"/>
      <c r="AF13" s="351" t="n"/>
    </row>
    <row r="14" ht="24" customHeight="1" s="348" thickBot="1">
      <c r="A14" s="147" t="inlineStr">
        <is>
          <t>On Day</t>
        </is>
      </c>
      <c r="B14" s="269" t="n"/>
      <c r="C14" s="88">
        <f>M10</f>
        <v/>
      </c>
      <c r="D14" s="54" t="n"/>
      <c r="E14" s="148">
        <f>IF(D14="", "",
 IF(D14=TIME(0,0,0), 0,
 IF(AND(D14&gt;=TIME(0,0,1), D14&lt;=TIME(2,0,0)), TIME(7,0,0),
 IF(AND(D14&gt;=TIME(6,0,0), D14&lt;=TIME(8,0,0)), TIME(12,0,0),
 IF(AND(D14&gt;TIME(8,0,0), D14&lt;=TIME(13,59,0)), TIME(15,0,0),
 IF(AND(D14&gt;=TIME(14,0,0), D14&lt;=TIME(17,59,0)), TIME(21,0,0),
 IF(AND(D14&gt;=TIME(18,0,0), D14&lt;=TIME(21,59,0)), TIME(0,0,0),
 IF(AND(D14&gt;=TIME(22,0,0), D14&lt;=TIME(23,59,59)), TIME(7,0,0), ""))))))))</f>
        <v/>
      </c>
      <c r="F14" s="149" t="n"/>
      <c r="G14" s="148">
        <f>IF(AND(D14&gt;=TIME(6,0,0),D14&lt;=TIME(8,0,0)),E14,"")</f>
        <v/>
      </c>
      <c r="H14" s="54" t="n"/>
      <c r="I14" s="55">
        <f>ROUND(IF(OR(D14="",E14="",E14=0),0,IF(H14="",MOD(E14-D14,1)*24,MOD(H14-D14,1)*24)),2)</f>
        <v/>
      </c>
      <c r="J14" s="150" t="n"/>
      <c r="K14" s="270" t="n"/>
      <c r="L14" s="271" t="n"/>
      <c r="M14" s="272">
        <f>MAX(0,V14-W14)</f>
        <v/>
      </c>
      <c r="N14" s="56">
        <f>(IF(OR($C14="",$D14=""),0,
 IF(OR($A14="Holiday",$A15="Holiday"),
    IF(ISNUMBER(MATCH(TRIM($B14),{"Phagwah","Good Friday","Easter Monday","Labour Day","Christmas","Eid ul Azha","Romans-2","Globe-12","Neptune P1"},0)),0,$I14),
 IF(AND(NOT(OR($A14="Annual Leave",$A15="Annual Leave")),$A14="Off day"),$I14,
  MAX(0,$I14-$V14)
  ))))+W14</f>
        <v/>
      </c>
      <c r="O14" s="56">
        <f>IF(AND(OR($A14="Holiday",$A15="Holiday"),
        ISNUMBER(MATCH(TRIM($B14),{"Phagwah","Good Friday","Easter Monday","Labour Day","Christmas","Eid ul Azha","Romans-2","Globe-12","Neptune P1"},0))),
   $I14,0)</f>
        <v/>
      </c>
      <c r="P14" s="56">
        <f>IF(OR($O$7="Canteen",$O$7="Head Office"),0,IF($I14&lt;=0,0,IF(OR(OR(TRIM($J14)="Hebrews",TRIM($J14)="Romans",TRIM($J14)="Romans-2",TRIM($J14)="Globe",TRIM($J14)="Globe-12",TRIM($J14)="Neptune P1"),AND($I15&gt;0,OR(TRIM($J15)="Hebrews",TRIM($J15)="Romans",TRIM($J15)="Romans-2",TRIM($J15)="Globe",TRIM($J15)="Globe-12",TRIM($J15)="Neptune P1"))),1,0)))</f>
        <v/>
      </c>
      <c r="Q14" s="57" t="n"/>
      <c r="R14" s="56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IF($I14&gt;0,1,0),
      0
   ),
0))</f>
        <v/>
      </c>
      <c r="S14" s="56">
        <f>IF(OR($A14="Annual Leave",$A15="Annual Leave"),IF($A14="Annual Leave",8,0),0)</f>
        <v/>
      </c>
      <c r="T14" s="58" t="n"/>
      <c r="U14" s="144">
        <f>MAX(0,40-Y14)</f>
        <v/>
      </c>
      <c r="V14" s="151">
        <f>IF(OR($C14="",$D14=""),0,
 IF(OR($A14="Holiday",$A15="Holiday"),0,
 IF(AND(NOT(OR($A14="Annual Leave",$A15="Annual Leave")),$A14="Off day"),0,
  IF($I14+$I15&gt;=8,IF($I14&gt;=8,8,$I14),$I14)
  )))</f>
        <v/>
      </c>
      <c r="W14" s="151">
        <f>MAX(0,V14-U14)</f>
        <v/>
      </c>
      <c r="X14" s="151">
        <f>IF(C14="","",C14-WEEKDAY(C14,1)+1)</f>
        <v/>
      </c>
      <c r="Y14" s="151">
        <f>IF(X14=X14,$L$11,0)</f>
        <v/>
      </c>
      <c r="Z14" s="151" t="n"/>
      <c r="AA14" s="151" t="n"/>
      <c r="AB14" s="151" t="n"/>
      <c r="AC14" s="351" t="n"/>
      <c r="AD14" s="351" t="n"/>
      <c r="AE14" s="351" t="n"/>
      <c r="AF14" s="351" t="n"/>
    </row>
    <row r="15" ht="24" customHeight="1" s="348" thickBot="1">
      <c r="A15" s="147" t="inlineStr">
        <is>
          <t>On Day</t>
        </is>
      </c>
      <c r="B15" s="269" t="n"/>
      <c r="C15" s="89">
        <f>C14</f>
        <v/>
      </c>
      <c r="D15" s="59" t="n"/>
      <c r="E15" s="152">
        <f>IF(D15="", "",
 IF(D15=TIME(0,0,0), 0,
 IF(AND(D15&gt;=TIME(0,0,1), D15&lt;=TIME(2,0,0)), TIME(7,0,0),
 IF(AND(D15&gt;=TIME(6,0,0), D15&lt;=TIME(8,0,0)), TIME(12,0,0),
 IF(AND(D15&gt;TIME(8,0,0), D15&lt;=TIME(13,59,0)), TIME(15,0,0),
 IF(AND(D15&gt;=TIME(14,0,0), D15&lt;=TIME(17,59,0)), TIME(21,0,0),
 IF(AND(D15&gt;=TIME(18,0,0), D15&lt;=TIME(21,59,0)), TIME(0,0,0),
 IF(AND(D15&gt;=TIME(22,0,0), D15&lt;=TIME(23,59,59)), TIME(7,0,0), ""))))))))</f>
        <v/>
      </c>
      <c r="F15" s="153" t="n"/>
      <c r="G15" s="152">
        <f>IF(AND(D15&gt;=TIME(6,0,0),D15&lt;=TIME(8,0,0)),E15,"")</f>
        <v/>
      </c>
      <c r="H15" s="59" t="n"/>
      <c r="I15" s="60">
        <f>ROUND(IF(OR(D15="",E15="",E15=0),0,IF(H15="",MOD(E15-D15,1)*24,MOD(H15-D15,1)*24)),2)</f>
        <v/>
      </c>
      <c r="J15" s="150" t="n"/>
      <c r="K15" s="270" t="n"/>
      <c r="L15" s="271" t="n"/>
      <c r="M15" s="272">
        <f>MAX(0,V15-W15)</f>
        <v/>
      </c>
      <c r="N15" s="61">
        <f>(IF(OR($C15="",$D15=""),0,
 IF(OR($A14="Holiday",$A15="Holiday"),
    IF(ISNUMBER(MATCH(TRIM($B15),{"Phagwah","Good Friday","Easter Monday","Labour Day","Christmas","Eid ul Azha","Romans-2","Globe-12","Neptune P1"},0)),0,$I15),
 IF(AND(NOT(OR($A14="Annual Leave",$A15="Annual Leave")),$A15="Off day"),$I15,
  MAX(0,$I15-$V15)
  ))))+W15</f>
        <v/>
      </c>
      <c r="O15" s="61">
        <f>IF(AND(OR($A14="Holiday",$A15="Holiday"),
        ISNUMBER(MATCH(TRIM($B15),{"Phagwah","Good Friday","Easter Monday","Labour Day","Christmas","Eid ul Azha","Romans-2","Globe-12","Neptune P1"},0))),
   $I15,0)</f>
        <v/>
      </c>
      <c r="P15" s="61">
        <f>IF(OR($O$7="Canteen",$O$7="Head Office"),0,IF($I15&lt;=0,0,IF(AND($I14&lt;=0,OR(TRIM($J15)="Hebrews",TRIM($J15)="Romans",TRIM($J15)="Romans-2",TRIM($J15)="Globe",TRIM($J15)="Globe-12",TRIM($J15)="Neptune P1")),1,0)))</f>
        <v/>
      </c>
      <c r="Q15" s="62" t="n"/>
      <c r="R15" s="61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IF(AND($I14=0,$I15&gt;0),1,0),
      0
   ),
0))</f>
        <v/>
      </c>
      <c r="S15" s="61">
        <f>IF(OR($A14="Annual Leave",$A15="Annual Leave"),IF(AND($A14&lt;&gt;"Annual Leave",$A15="Annual Leave"),8,0),0)</f>
        <v/>
      </c>
      <c r="T15" s="63" t="n"/>
      <c r="U15" s="144">
        <f>MAX(0,40-Y15)</f>
        <v/>
      </c>
      <c r="V15" s="151">
        <f>IF(OR($C15="",$D15=""),0,
 IF(OR($A14="Holiday",$A15="Holiday"),0,
 IF(AND(NOT(OR($A14="Annual Leave",$A15="Annual Leave")),$A15="Off day"),0,
  IF($I14+$I15&gt;=8,IF($I14&gt;=8,0,8-$I14),$I15)
  )))</f>
        <v/>
      </c>
      <c r="W15" s="151">
        <f>MAX(0,V15-U15)</f>
        <v/>
      </c>
      <c r="X15" s="151">
        <f>IF(C15="","",C15-WEEKDAY(C15,1)+1)</f>
        <v/>
      </c>
      <c r="Y15" s="151">
        <f>SUMPRODUCT(($X$14:$X14=X15)*(($V$14:$V14)+($O$14:$O14)))+IF(X15=X14,$L$11,0)</f>
        <v/>
      </c>
      <c r="Z15" s="151" t="n"/>
      <c r="AA15" s="151" t="n"/>
      <c r="AB15" s="151" t="n"/>
      <c r="AC15" s="351" t="n"/>
      <c r="AD15" s="351" t="n"/>
      <c r="AE15" s="351" t="n"/>
      <c r="AF15" s="351" t="n"/>
    </row>
    <row r="16" ht="24" customHeight="1" s="348" thickBot="1">
      <c r="A16" s="154" t="inlineStr">
        <is>
          <t>On Day</t>
        </is>
      </c>
      <c r="B16" s="273" t="n"/>
      <c r="C16" s="90">
        <f>C14+1</f>
        <v/>
      </c>
      <c r="D16" s="8" t="n"/>
      <c r="E16" s="155">
        <f>IF(D16="", "",
 IF(D16=TIME(0,0,0), 0,
 IF(AND(D16&gt;=TIME(0,0,1), D16&lt;=TIME(2,0,0)), TIME(7,0,0),
 IF(AND(D16&gt;=TIME(6,0,0), D16&lt;=TIME(8,0,0)), TIME(12,0,0),
 IF(AND(D16&gt;TIME(8,0,0), D16&lt;=TIME(13,59,0)), TIME(15,0,0),
 IF(AND(D16&gt;=TIME(14,0,0), D16&lt;=TIME(17,59,0)), TIME(21,0,0),
 IF(AND(D16&gt;=TIME(18,0,0), D16&lt;=TIME(21,59,0)), TIME(0,0,0),
 IF(AND(D16&gt;=TIME(22,0,0), D16&lt;=TIME(23,59,59)), TIME(7,0,0), ""))))))))</f>
        <v/>
      </c>
      <c r="F16" s="156" t="n"/>
      <c r="G16" s="155">
        <f>IF(AND(D16&gt;=TIME(6,0,0),D16&lt;=TIME(8,0,0)),E16,"")</f>
        <v/>
      </c>
      <c r="H16" s="8" t="n"/>
      <c r="I16" s="30">
        <f>ROUND(IF(OR(D16="",E16="",E16=0),0,IF(H16="",MOD(E16-D16,1)*24,MOD(H16-D16,1)*24)),2)</f>
        <v/>
      </c>
      <c r="J16" s="157" t="n"/>
      <c r="K16" s="274" t="n"/>
      <c r="L16" s="271" t="n"/>
      <c r="M16" s="275">
        <f>MAX(0,V16-W16)</f>
        <v/>
      </c>
      <c r="N16" s="9">
        <f>(IF(OR($C16="",$D16=""),0,
 IF(OR($A16="Holiday",$A17="Holiday"),
    IF(ISNUMBER(MATCH(TRIM($B16),{"Phagwah","Good Friday","Easter Monday","Labour Day","Christmas","Eid ul Azha","Romans-2","Globe-12","Neptune P1"},0)),0,$I16),
 IF(AND(NOT(OR($A16="Annual Leave",$A17="Annual Leave")),$A16="Off day"),$I16,
  MAX(0,$I16-$V16)
  ))))+W16</f>
        <v/>
      </c>
      <c r="O16" s="9">
        <f>IF(AND(OR($A16="Holiday",$A17="Holiday"),
        ISNUMBER(MATCH(TRIM($B16),{"Phagwah","Good Friday","Easter Monday","Labour Day","Christmas","Eid ul Azha","Romans-2","Globe-12","Neptune P1"},0))),
   $I16,0)</f>
        <v/>
      </c>
      <c r="P16" s="9">
        <f>IF(OR($O$7="Canteen",$O$7="Head Office"),0,IF($I16&lt;=0,0,IF(OR(OR(TRIM($J16)="Hebrews",TRIM($J16)="Romans",TRIM($J16)="Romans-2",TRIM($J16)="Globe",TRIM($J16)="Globe-12",TRIM($J16)="Neptune P1"),AND($I17&gt;0,OR(TRIM($J17)="Hebrews",TRIM($J17)="Romans",TRIM($J17)="Romans-2",TRIM($J17)="Globe",TRIM($J17)="Globe-12",TRIM($J17)="Neptune P1"))),1,0)))</f>
        <v/>
      </c>
      <c r="Q16" s="10" t="n"/>
      <c r="R16" s="9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IF($I16&gt;0,1,0),
      0
   ),
0))</f>
        <v/>
      </c>
      <c r="S16" s="9">
        <f>IF(OR($A16="Annual Leave",$A17="Annual Leave"),IF($A16="Annual Leave",8,0),0)</f>
        <v/>
      </c>
      <c r="T16" s="91" t="n"/>
      <c r="U16" s="144">
        <f>MAX(0,40-Y16)</f>
        <v/>
      </c>
      <c r="V16" s="351">
        <f>IF(OR($C16="",$D16=""),0,
 IF(OR($A16="Holiday",$A17="Holiday"),0,
 IF(AND(NOT(OR($A16="Annual Leave",$A17="Annual Leave")),$A16="Off day"),0,
  IF($I16+$I17&gt;=8,IF($I16&gt;=8,8,$I16),$I16)
  )))</f>
        <v/>
      </c>
      <c r="W16" s="351">
        <f>MAX(0,V16-U16)</f>
        <v/>
      </c>
      <c r="X16" s="351">
        <f>IF(C16="","",C16-WEEKDAY(C16,1)+1)</f>
        <v/>
      </c>
      <c r="Y16" s="351">
        <f>SUMPRODUCT(($X$14:$X15=X16)*(($V$14:$V15)+($O$14:$O15)))+IF(X16=X14,$L$11,0)</f>
        <v/>
      </c>
      <c r="Z16" s="351" t="n"/>
      <c r="AA16" s="351" t="n"/>
      <c r="AB16" s="351" t="n"/>
      <c r="AC16" s="351" t="n"/>
      <c r="AD16" s="351" t="n"/>
      <c r="AE16" s="351" t="n"/>
      <c r="AF16" s="351" t="n"/>
    </row>
    <row r="17" ht="24" customHeight="1" s="348" thickBot="1">
      <c r="A17" s="154" t="inlineStr">
        <is>
          <t>On Day</t>
        </is>
      </c>
      <c r="B17" s="273" t="n"/>
      <c r="C17" s="90">
        <f>C16</f>
        <v/>
      </c>
      <c r="D17" s="276" t="n"/>
      <c r="E17" s="277">
        <f>IF(D17="", "",
 IF(D17=TIME(0,0,0), 0,
 IF(AND(D17&gt;=TIME(0,0,1), D17&lt;=TIME(2,0,0)), TIME(7,0,0),
 IF(AND(D17&gt;=TIME(6,0,0), D17&lt;=TIME(8,0,0)), TIME(12,0,0),
 IF(AND(D17&gt;TIME(8,0,0), D17&lt;=TIME(13,59,0)), TIME(15,0,0),
 IF(AND(D17&gt;=TIME(14,0,0), D17&lt;=TIME(17,59,0)), TIME(21,0,0),
 IF(AND(D17&gt;=TIME(18,0,0), D17&lt;=TIME(21,59,0)), TIME(0,0,0),
 IF(AND(D17&gt;=TIME(22,0,0), D17&lt;=TIME(23,59,59)), TIME(7,0,0), ""))))))))</f>
        <v/>
      </c>
      <c r="F17" s="156" t="n"/>
      <c r="G17" s="277">
        <f>IF(AND(D17&gt;=TIME(6,0,0),D17&lt;=TIME(8,0,0)),E17,"")</f>
        <v/>
      </c>
      <c r="H17" s="276" t="n"/>
      <c r="I17" s="30">
        <f>ROUND(IF(OR(D17="",E17="",E17=0),0,IF(H17="",MOD(E17-D17,1)*24,MOD(H17-D17,1)*24)),2)</f>
        <v/>
      </c>
      <c r="J17" s="158" t="n"/>
      <c r="K17" s="274" t="n"/>
      <c r="L17" s="271" t="n"/>
      <c r="M17" s="275">
        <f>MAX(0,V17-W17)</f>
        <v/>
      </c>
      <c r="N17" s="278">
        <f>(IF(OR($C17="",$D17=""),0,
 IF(OR($A16="Holiday",$A17="Holiday"),
    IF(ISNUMBER(MATCH(TRIM($B17),{"Phagwah","Good Friday","Easter Monday","Labour Day","Christmas","Eid ul Azha","Romans-2","Globe-12","Neptune P1"},0)),0,$I17),
 IF(AND(NOT(OR($A16="Annual Leave",$A17="Annual Leave")),$A17="Off day"),$I17,
  MAX(0,$I17-$V17)
  ))))+W17</f>
        <v/>
      </c>
      <c r="O17" s="278">
        <f>IF(AND(OR($A16="Holiday",$A17="Holiday"),
        ISNUMBER(MATCH(TRIM($B17),{"Phagwah","Good Friday","Easter Monday","Labour Day","Christmas","Eid ul Azha","Romans-2","Globe-12","Neptune P1"},0))),
   $I17,0)</f>
        <v/>
      </c>
      <c r="P17" s="278">
        <f>IF(OR($O$7="Canteen",$O$7="Head Office"),0,IF($I17&lt;=0,0,IF(AND($I16&lt;=0,OR(TRIM($J17)="Hebrews",TRIM($J17)="Romans",TRIM($J17)="Romans-2",TRIM($J17)="Globe",TRIM($J17)="Globe-12",TRIM($J17)="Neptune P1")),1,0)))</f>
        <v/>
      </c>
      <c r="Q17" s="279" t="n"/>
      <c r="R17" s="278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IF(AND($I16=0,$I17&gt;0),1,0),
      0
   ),
0))</f>
        <v/>
      </c>
      <c r="S17" s="278">
        <f>IF(OR($A16="Annual Leave",$A17="Annual Leave"),IF(AND($A16&lt;&gt;"Annual Leave",$A17="Annual Leave"),8,0),0)</f>
        <v/>
      </c>
      <c r="T17" s="280" t="n"/>
      <c r="U17" s="144">
        <f>MAX(0,40-Y17)</f>
        <v/>
      </c>
      <c r="V17" s="351">
        <f>IF(OR($C17="",$D17=""),0,
 IF(OR($A16="Holiday",$A17="Holiday"),0,
 IF(AND(NOT(OR($A16="Annual Leave",$A17="Annual Leave")),$A17="Off day"),0,
  IF($I16+$I17&gt;=8,IF($I16&gt;=8,0,8-$I16),$I17)
  )))</f>
        <v/>
      </c>
      <c r="W17" s="351">
        <f>MAX(0,V17-U17)</f>
        <v/>
      </c>
      <c r="X17" s="351">
        <f>IF(C17="","",C17-WEEKDAY(C17,1)+1)</f>
        <v/>
      </c>
      <c r="Y17" s="351">
        <f>SUMPRODUCT(($X$14:$X16=X17)*(($V$14:$V16)+($O$14:$O16)))+IF(X17=X14,$L$11,0)</f>
        <v/>
      </c>
      <c r="Z17" s="351" t="n"/>
      <c r="AA17" s="351" t="n"/>
      <c r="AB17" s="351" t="n"/>
      <c r="AC17" s="351" t="n"/>
      <c r="AD17" s="351" t="n"/>
      <c r="AE17" s="351" t="n"/>
      <c r="AF17" s="351" t="n"/>
    </row>
    <row r="18" ht="24" customHeight="1" s="348" thickBot="1">
      <c r="A18" s="159" t="inlineStr">
        <is>
          <t>On Day</t>
        </is>
      </c>
      <c r="B18" s="281" t="n"/>
      <c r="C18" s="92">
        <f>C16+1</f>
        <v/>
      </c>
      <c r="D18" s="31" t="n"/>
      <c r="E18" s="160">
        <f>IF(D18="", "",
 IF(D18=TIME(0,0,0), 0,
 IF(AND(D18&gt;=TIME(0,0,1), D18&lt;=TIME(2,0,0)), TIME(7,0,0),
 IF(AND(D18&gt;=TIME(6,0,0), D18&lt;=TIME(8,0,0)), TIME(12,0,0),
 IF(AND(D18&gt;TIME(8,0,0), D18&lt;=TIME(13,59,0)), TIME(15,0,0),
 IF(AND(D18&gt;=TIME(14,0,0), D18&lt;=TIME(17,59,0)), TIME(21,0,0),
 IF(AND(D18&gt;=TIME(18,0,0), D18&lt;=TIME(21,59,0)), TIME(0,0,0),
 IF(AND(D18&gt;=TIME(22,0,0), D18&lt;=TIME(23,59,59)), TIME(7,0,0), ""))))))))</f>
        <v/>
      </c>
      <c r="F18" s="161" t="n"/>
      <c r="G18" s="160">
        <f>IF(AND(D18&gt;=TIME(6,0,0),D18&lt;=TIME(8,0,0)),E18,"")</f>
        <v/>
      </c>
      <c r="H18" s="31" t="n"/>
      <c r="I18" s="32">
        <f>ROUND(IF(OR(D18="",E18="",E18=0),0,IF(H18="",MOD(E18-D18,1)*24,MOD(H18-D18,1)*24)),2)</f>
        <v/>
      </c>
      <c r="J18" s="162" t="n"/>
      <c r="K18" s="282" t="n"/>
      <c r="L18" s="271" t="n"/>
      <c r="M18" s="283">
        <f>MAX(0,V18-W18)</f>
        <v/>
      </c>
      <c r="N18" s="33">
        <f>(IF(OR($C18="",$D18=""),0,
 IF(OR($A18="Holiday",$A19="Holiday"),
    IF(ISNUMBER(MATCH(TRIM($B18),{"Phagwah","Good Friday","Easter Monday","Labour Day","Christmas","Eid ul Azha","Romans-2","Globe-12","Neptune P1"},0)),0,$I18),
 IF(AND(NOT(OR($A18="Annual Leave",$A19="Annual Leave")),$A18="Off day"),$I18,
  MAX(0,$I18-$V18)
  ))))+W18</f>
        <v/>
      </c>
      <c r="O18" s="33">
        <f>IF(AND(OR($A18="Holiday",$A19="Holiday"),
        ISNUMBER(MATCH(TRIM($B18),{"Phagwah","Good Friday","Easter Monday","Labour Day","Christmas","Eid ul Azha","Romans-2","Globe-12","Neptune P1"},0))),
   $I18,0)</f>
        <v/>
      </c>
      <c r="P18" s="33">
        <f>IF(OR($O$7="Canteen",$O$7="Head Office"),0,IF($I18&lt;=0,0,IF(OR(OR(TRIM($J18)="Hebrews",TRIM($J18)="Romans",TRIM($J18)="Romans-2",TRIM($J18)="Globe",TRIM($J18)="Globe-12",TRIM($J18)="Neptune P1"),AND($I19&gt;0,OR(TRIM($J19)="Hebrews",TRIM($J19)="Romans",TRIM($J19)="Romans-2",TRIM($J19)="Globe",TRIM($J19)="Globe-12",TRIM($J19)="Neptune P1"))),1,0)))</f>
        <v/>
      </c>
      <c r="Q18" s="34" t="n"/>
      <c r="R18" s="33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IF($I18&gt;0,1,0),
      0
   ),
0))</f>
        <v/>
      </c>
      <c r="S18" s="33">
        <f>IF(OR($A18="Annual Leave",$A19="Annual Leave"),IF($A18="Annual Leave",8,0),0)</f>
        <v/>
      </c>
      <c r="T18" s="35" t="n"/>
      <c r="U18" s="144">
        <f>MAX(0,40-Y18)</f>
        <v/>
      </c>
      <c r="V18" s="351">
        <f>IF(OR($C18="",$D18=""),0,
 IF(OR($A18="Holiday",$A19="Holiday"),0,
 IF(AND(NOT(OR($A18="Annual Leave",$A19="Annual Leave")),$A18="Off day"),0,
  IF($I18+$I19&gt;=8,IF($I18&gt;=8,8,$I18),$I18)
  )))</f>
        <v/>
      </c>
      <c r="W18" s="351">
        <f>MAX(0,V18-U18)</f>
        <v/>
      </c>
      <c r="X18" s="351">
        <f>IF(C18="","",C18-WEEKDAY(C18,1)+1)</f>
        <v/>
      </c>
      <c r="Y18" s="351">
        <f>SUMPRODUCT(($X$14:$X17=X18)*(($V$14:$V17)+($O$14:$O17)))+IF(X18=X14,$L$11,0)</f>
        <v/>
      </c>
      <c r="Z18" s="351" t="n"/>
      <c r="AA18" s="351" t="n"/>
      <c r="AB18" s="351" t="n"/>
      <c r="AC18" s="351" t="n"/>
      <c r="AD18" s="351" t="n"/>
      <c r="AE18" s="351" t="n"/>
      <c r="AF18" s="351" t="n"/>
    </row>
    <row r="19" ht="24" customHeight="1" s="348" thickBot="1">
      <c r="A19" s="159" t="inlineStr">
        <is>
          <t>On Day</t>
        </is>
      </c>
      <c r="B19" s="281" t="n"/>
      <c r="C19" s="93">
        <f>C18</f>
        <v/>
      </c>
      <c r="D19" s="36" t="n"/>
      <c r="E19" s="163">
        <f>IF(D19="", "",
 IF(D19=TIME(0,0,0), 0,
 IF(AND(D19&gt;=TIME(0,0,1), D19&lt;=TIME(2,0,0)), TIME(7,0,0),
 IF(AND(D19&gt;=TIME(6,0,0), D19&lt;=TIME(8,0,0)), TIME(12,0,0),
 IF(AND(D19&gt;TIME(8,0,0), D19&lt;=TIME(13,59,0)), TIME(15,0,0),
 IF(AND(D19&gt;=TIME(14,0,0), D19&lt;=TIME(17,59,0)), TIME(21,0,0),
 IF(AND(D19&gt;=TIME(18,0,0), D19&lt;=TIME(21,59,0)), TIME(0,0,0),
 IF(AND(D19&gt;=TIME(22,0,0), D19&lt;=TIME(23,59,59)), TIME(7,0,0), ""))))))))</f>
        <v/>
      </c>
      <c r="F19" s="164" t="n"/>
      <c r="G19" s="163">
        <f>IF(AND(D19&gt;=TIME(6,0,0),D19&lt;=TIME(8,0,0)),E19,"")</f>
        <v/>
      </c>
      <c r="H19" s="36" t="n"/>
      <c r="I19" s="37">
        <f>ROUND(IF(OR(D19="",E19="",E19=0),0,IF(H19="",MOD(E19-D19,1)*24,MOD(H19-D19,1)*24)),2)</f>
        <v/>
      </c>
      <c r="J19" s="162" t="n"/>
      <c r="K19" s="282" t="n"/>
      <c r="L19" s="271" t="n"/>
      <c r="M19" s="283">
        <f>MAX(0,V19-W19)</f>
        <v/>
      </c>
      <c r="N19" s="38">
        <f>(IF(OR($C19="",$D19=""),0,
 IF(OR($A18="Holiday",$A19="Holiday"),
    IF(ISNUMBER(MATCH(TRIM($B19),{"Phagwah","Good Friday","Easter Monday","Labour Day","Christmas","Eid ul Azha","Romans-2","Globe-12","Neptune P1"},0)),0,$I19),
 IF(AND(NOT(OR($A18="Annual Leave",$A19="Annual Leave")),$A19="Off day"),$I19,
  MAX(0,$I19-$V19)
  ))))+W19</f>
        <v/>
      </c>
      <c r="O19" s="38">
        <f>IF(AND(OR($A18="Holiday",$A19="Holiday"),
        ISNUMBER(MATCH(TRIM($B19),{"Phagwah","Good Friday","Easter Monday","Labour Day","Christmas","Eid ul Azha","Romans-2","Globe-12","Neptune P1"},0))),
   $I19,0)</f>
        <v/>
      </c>
      <c r="P19" s="38">
        <f>IF(OR($O$7="Canteen",$O$7="Head Office"),0,IF($I19&lt;=0,0,IF(AND($I18&lt;=0,OR(TRIM($J19)="Hebrews",TRIM($J19)="Romans",TRIM($J19)="Romans-2",TRIM($J19)="Globe",TRIM($J19)="Globe-12",TRIM($J19)="Neptune P1")),1,0)))</f>
        <v/>
      </c>
      <c r="Q19" s="39" t="n"/>
      <c r="R19" s="38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IF(AND($I18=0,$I19&gt;0),1,0),
      0
   ),
0))</f>
        <v/>
      </c>
      <c r="S19" s="38">
        <f>IF(OR($A18="Annual Leave",$A19="Annual Leave"),IF(AND($A18&lt;&gt;"Annual Leave",$A19="Annual Leave"),8,0),0)</f>
        <v/>
      </c>
      <c r="T19" s="40" t="n"/>
      <c r="U19" s="144">
        <f>MAX(0,40-Y19)</f>
        <v/>
      </c>
      <c r="V19" s="351">
        <f>IF(OR($C19="",$D19=""),0,
 IF(OR($A18="Holiday",$A19="Holiday"),0,
 IF(AND(NOT(OR($A18="Annual Leave",$A19="Annual Leave")),$A19="Off day"),0,
  IF($I18+$I19&gt;=8,IF($I18&gt;=8,0,8-$I18),$I19)
  )))</f>
        <v/>
      </c>
      <c r="W19" s="351">
        <f>MAX(0,V19-U19)</f>
        <v/>
      </c>
      <c r="X19" s="351">
        <f>IF(C19="","",C19-WEEKDAY(C19,1)+1)</f>
        <v/>
      </c>
      <c r="Y19" s="351">
        <f>SUMPRODUCT(($X$14:$X18=X19)*(($V$14:$V18)+($O$14:$O18)))+IF(X19=X14,$L$11,0)</f>
        <v/>
      </c>
      <c r="Z19" s="351" t="n"/>
      <c r="AA19" s="351" t="n"/>
      <c r="AB19" s="351" t="n"/>
      <c r="AC19" s="351" t="n"/>
      <c r="AD19" s="351" t="n"/>
      <c r="AE19" s="351" t="n"/>
      <c r="AF19" s="351" t="n"/>
    </row>
    <row r="20" ht="24" customHeight="1" s="348" thickBot="1">
      <c r="A20" s="165" t="inlineStr">
        <is>
          <t>On Day</t>
        </is>
      </c>
      <c r="B20" s="284" t="n"/>
      <c r="C20" s="94">
        <f>C18+1</f>
        <v/>
      </c>
      <c r="D20" s="41" t="n"/>
      <c r="E20" s="166">
        <f>IF(D20="", "",
 IF(D20=TIME(0,0,0), 0,
 IF(AND(D20&gt;=TIME(0,0,1), D20&lt;=TIME(2,0,0)), TIME(7,0,0),
 IF(AND(D20&gt;=TIME(6,0,0), D20&lt;=TIME(8,0,0)), TIME(12,0,0),
 IF(AND(D20&gt;TIME(8,0,0), D20&lt;=TIME(13,59,0)), TIME(15,0,0),
 IF(AND(D20&gt;=TIME(14,0,0), D20&lt;=TIME(17,59,0)), TIME(21,0,0),
 IF(AND(D20&gt;=TIME(18,0,0), D20&lt;=TIME(21,59,0)), TIME(0,0,0),
 IF(AND(D20&gt;=TIME(22,0,0), D20&lt;=TIME(23,59,59)), TIME(7,0,0), ""))))))))</f>
        <v/>
      </c>
      <c r="F20" s="167" t="n"/>
      <c r="G20" s="166">
        <f>IF(AND(D20&gt;=TIME(6,0,0),D20&lt;=TIME(8,0,0)),E20,"")</f>
        <v/>
      </c>
      <c r="H20" s="41" t="n"/>
      <c r="I20" s="95">
        <f>ROUND(IF(OR(D20="",E20="",E20=0),0,IF(H20="",MOD(E20-D20,1)*24,MOD(H20-D20,1)*24)),2)</f>
        <v/>
      </c>
      <c r="J20" s="168" t="n"/>
      <c r="K20" s="285" t="n"/>
      <c r="L20" s="271" t="n"/>
      <c r="M20" s="286">
        <f>MAX(0,V20-W20)</f>
        <v/>
      </c>
      <c r="N20" s="42">
        <f>(IF(OR($C20="",$D20=""),0,
 IF(OR($A20="Holiday",$A21="Holiday"),
    IF(ISNUMBER(MATCH(TRIM($B20),{"Phagwah","Good Friday","Easter Monday","Labour Day","Christmas","Eid ul Azha","Romans-2","Globe-12","Neptune P1"},0)),0,$I20),
 IF(AND(NOT(OR($A20="Annual Leave",$A21="Annual Leave")),$A20="Off day"),$I20,
  MAX(0,$I20-$V20)
  ))))+W20</f>
        <v/>
      </c>
      <c r="O20" s="42">
        <f>IF(AND(OR($A20="Holiday",$A21="Holiday"),
        ISNUMBER(MATCH(TRIM($B20),{"Phagwah","Good Friday","Easter Monday","Labour Day","Christmas","Eid ul Azha","Romans-2","Globe-12","Neptune P1"},0))),
   $I20,0)</f>
        <v/>
      </c>
      <c r="P20" s="42">
        <f>IF(OR($O$7="Canteen",$O$7="Head Office"),0,IF($I20&lt;=0,0,IF(OR(OR(TRIM($J20)="Hebrews",TRIM($J20)="Romans",TRIM($J20)="Romans-2",TRIM($J20)="Globe",TRIM($J20)="Globe-12",TRIM($J20)="Neptune P1"),AND($I21&gt;0,OR(TRIM($J21)="Hebrews",TRIM($J21)="Romans",TRIM($J21)="Romans-2",TRIM($J21)="Globe",TRIM($J21)="Globe-12",TRIM($J21)="Neptune P1"))),1,0)))</f>
        <v/>
      </c>
      <c r="Q20" s="43" t="n"/>
      <c r="R20" s="42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IF($I20&gt;0,1,0),
      0
   ),
0))</f>
        <v/>
      </c>
      <c r="S20" s="42">
        <f>IF(OR($A20="Annual Leave",$A21="Annual Leave"),IF($A20="Annual Leave",8,0),0)</f>
        <v/>
      </c>
      <c r="T20" s="96" t="n"/>
      <c r="U20" s="144">
        <f>MAX(0,40-Y20)</f>
        <v/>
      </c>
      <c r="V20" s="351">
        <f>IF(OR($C20="",$D20=""),0,
 IF(OR($A20="Holiday",$A21="Holiday"),0,
 IF(AND(NOT(OR($A20="Annual Leave",$A21="Annual Leave")),$A20="Off day"),0,
  IF($I20+$I21&gt;=8,IF($I20&gt;=8,8,$I20),$I20)
  )))</f>
        <v/>
      </c>
      <c r="W20" s="351">
        <f>MAX(0,V20-U20)</f>
        <v/>
      </c>
      <c r="X20" s="351">
        <f>IF(C20="","",C20-WEEKDAY(C20,1)+1)</f>
        <v/>
      </c>
      <c r="Y20" s="351">
        <f>SUMPRODUCT(($X$14:$X19=X20)*(($V$14:$V19)+($O$14:$O19)))+IF(X20=X14,$L$11,0)</f>
        <v/>
      </c>
      <c r="Z20" s="351" t="n"/>
      <c r="AA20" s="351" t="n"/>
      <c r="AB20" s="351" t="n"/>
      <c r="AC20" s="351" t="n"/>
      <c r="AD20" s="351" t="n"/>
      <c r="AE20" s="351" t="n"/>
      <c r="AF20" s="351" t="n"/>
    </row>
    <row r="21" ht="24" customHeight="1" s="348" thickBot="1">
      <c r="A21" s="165" t="inlineStr">
        <is>
          <t>On Day</t>
        </is>
      </c>
      <c r="B21" s="284" t="n"/>
      <c r="C21" s="94">
        <f>C20</f>
        <v/>
      </c>
      <c r="D21" s="287" t="n"/>
      <c r="E21" s="288">
        <f>IF(D21="", "",
 IF(D21=TIME(0,0,0), 0,
 IF(AND(D21&gt;=TIME(0,0,1), D21&lt;=TIME(2,0,0)), TIME(7,0,0),
 IF(AND(D21&gt;=TIME(6,0,0), D21&lt;=TIME(8,0,0)), TIME(12,0,0),
 IF(AND(D21&gt;TIME(8,0,0), D21&lt;=TIME(13,59,0)), TIME(15,0,0),
 IF(AND(D21&gt;=TIME(14,0,0), D21&lt;=TIME(17,59,0)), TIME(21,0,0),
 IF(AND(D21&gt;=TIME(18,0,0), D21&lt;=TIME(21,59,0)), TIME(0,0,0),
 IF(AND(D21&gt;=TIME(22,0,0), D21&lt;=TIME(23,59,59)), TIME(7,0,0), ""))))))))</f>
        <v/>
      </c>
      <c r="F21" s="167" t="n"/>
      <c r="G21" s="288">
        <f>IF(AND(D21&gt;=TIME(6,0,0),D21&lt;=TIME(8,0,0)),E21,"")</f>
        <v/>
      </c>
      <c r="H21" s="287" t="n"/>
      <c r="I21" s="95">
        <f>ROUND(IF(OR(D21="",E21="",E21=0),0,IF(H21="",MOD(E21-D21,1)*24,MOD(H21-D21,1)*24)),2)</f>
        <v/>
      </c>
      <c r="J21" s="169" t="n"/>
      <c r="K21" s="285" t="n"/>
      <c r="L21" s="271" t="n"/>
      <c r="M21" s="286">
        <f>MAX(0,V21-W21)</f>
        <v/>
      </c>
      <c r="N21" s="289">
        <f>(IF(OR($C21="",$D21=""),0,
 IF(OR($A20="Holiday",$A21="Holiday"),
    IF(ISNUMBER(MATCH(TRIM($B21),{"Phagwah","Good Friday","Easter Monday","Labour Day","Christmas","Eid ul Azha","Romans-2","Globe-12","Neptune P1"},0)),0,$I21),
 IF(AND(NOT(OR($A20="Annual Leave",$A21="Annual Leave")),$A21="Off day"),$I21,
  MAX(0,$I21-$V21)
  ))))+W21</f>
        <v/>
      </c>
      <c r="O21" s="289">
        <f>IF(AND(OR($A20="Holiday",$A21="Holiday"),
        ISNUMBER(MATCH(TRIM($B21),{"Phagwah","Good Friday","Easter Monday","Labour Day","Christmas","Eid ul Azha","Romans-2","Globe-12","Neptune P1"},0))),
   $I21,0)</f>
        <v/>
      </c>
      <c r="P21" s="289">
        <f>IF(OR($O$7="Canteen",$O$7="Head Office"),0,IF($I21&lt;=0,0,IF(AND($I20&lt;=0,OR(TRIM($J21)="Hebrews",TRIM($J21)="Romans",TRIM($J21)="Romans-2",TRIM($J21)="Globe",TRIM($J21)="Globe-12",TRIM($J21)="Neptune P1")),1,0)))</f>
        <v/>
      </c>
      <c r="Q21" s="290" t="n"/>
      <c r="R21" s="289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IF(AND($I20=0,$I21&gt;0),1,0),
      0
   ),
0))</f>
        <v/>
      </c>
      <c r="S21" s="289">
        <f>IF(OR($A20="Annual Leave",$A21="Annual Leave"),IF(AND($A20&lt;&gt;"Annual Leave",$A21="Annual Leave"),8,0),0)</f>
        <v/>
      </c>
      <c r="T21" s="291" t="n"/>
      <c r="U21" s="144">
        <f>MAX(0,40-Y21)</f>
        <v/>
      </c>
      <c r="V21" s="351">
        <f>IF(OR($C21="",$D21=""),0,
 IF(OR($A20="Holiday",$A21="Holiday"),0,
 IF(AND(NOT(OR($A20="Annual Leave",$A21="Annual Leave")),$A21="Off day"),0,
  IF($I20+$I21&gt;=8,IF($I20&gt;=8,0,8-$I20),$I21)
  )))</f>
        <v/>
      </c>
      <c r="W21" s="351">
        <f>MAX(0,V21-U21)</f>
        <v/>
      </c>
      <c r="X21" s="351">
        <f>IF(C21="","",C21-WEEKDAY(C21,1)+1)</f>
        <v/>
      </c>
      <c r="Y21" s="351">
        <f>SUMPRODUCT(($X$14:$X20=X21)*(($V$14:$V20)+($O$14:$O20)))+IF(X21=X14,$L$11,0)</f>
        <v/>
      </c>
      <c r="Z21" s="351" t="n"/>
      <c r="AA21" s="351" t="n"/>
      <c r="AB21" s="351" t="n"/>
      <c r="AC21" s="351" t="n"/>
      <c r="AD21" s="351" t="n"/>
      <c r="AE21" s="351" t="n"/>
      <c r="AF21" s="351" t="n"/>
    </row>
    <row r="22" ht="24" customHeight="1" s="348" thickBot="1">
      <c r="A22" s="170" t="inlineStr">
        <is>
          <t>On Day</t>
        </is>
      </c>
      <c r="B22" s="292" t="n"/>
      <c r="C22" s="97">
        <f>C20+1</f>
        <v/>
      </c>
      <c r="D22" s="44" t="n"/>
      <c r="E22" s="171">
        <f>IF(D22="", "",
 IF(D22=TIME(0,0,0), 0,
 IF(AND(D22&gt;=TIME(0,0,1), D22&lt;=TIME(2,0,0)), TIME(7,0,0),
 IF(AND(D22&gt;=TIME(6,0,0), D22&lt;=TIME(8,0,0)), TIME(12,0,0),
 IF(AND(D22&gt;TIME(8,0,0), D22&lt;=TIME(13,59,0)), TIME(15,0,0),
 IF(AND(D22&gt;=TIME(14,0,0), D22&lt;=TIME(17,59,0)), TIME(21,0,0),
 IF(AND(D22&gt;=TIME(18,0,0), D22&lt;=TIME(21,59,0)), TIME(0,0,0),
 IF(AND(D22&gt;=TIME(22,0,0), D22&lt;=TIME(23,59,59)), TIME(7,0,0), ""))))))))</f>
        <v/>
      </c>
      <c r="F22" s="172" t="n"/>
      <c r="G22" s="171">
        <f>IF(AND(D22&gt;=TIME(6,0,0),D22&lt;=TIME(8,0,0)),E22,"")</f>
        <v/>
      </c>
      <c r="H22" s="44" t="n"/>
      <c r="I22" s="45">
        <f>ROUND(IF(OR(D22="",E22="",E22=0),0,IF(H22="",MOD(E22-D22,1)*24,MOD(H22-D22,1)*24)),2)</f>
        <v/>
      </c>
      <c r="J22" s="173" t="n"/>
      <c r="K22" s="293" t="n"/>
      <c r="L22" s="271" t="n"/>
      <c r="M22" s="294">
        <f>MAX(0,V22-W22)</f>
        <v/>
      </c>
      <c r="N22" s="46">
        <f>(IF(OR($C22="",$D22=""),0,
 IF(OR($A22="Holiday",$A23="Holiday"),
    IF(ISNUMBER(MATCH(TRIM($B22),{"Phagwah","Good Friday","Easter Monday","Labour Day","Christmas","Eid ul Azha","Romans-2","Globe-12","Neptune P1"},0)),0,$I22),
 IF(AND(NOT(OR($A22="Annual Leave",$A23="Annual Leave")),$A22="Off day"),$I22,
  MAX(0,$I22-$V22)
  ))))+W22</f>
        <v/>
      </c>
      <c r="O22" s="46">
        <f>IF(AND(OR($A22="Holiday",$A23="Holiday"),
        ISNUMBER(MATCH(TRIM($B22),{"Phagwah","Good Friday","Easter Monday","Labour Day","Christmas","Eid ul Azha","Romans-2","Globe-12","Neptune P1"},0))),
   $I22,0)</f>
        <v/>
      </c>
      <c r="P22" s="46">
        <f>IF(OR($O$7="Canteen",$O$7="Head Office"),0,IF($I22&lt;=0,0,IF(OR(OR(TRIM($J22)="Hebrews",TRIM($J22)="Romans",TRIM($J22)="Romans-2",TRIM($J22)="Globe",TRIM($J22)="Globe-12",TRIM($J22)="Neptune P1"),AND($I23&gt;0,OR(TRIM($J23)="Hebrews",TRIM($J23)="Romans",TRIM($J23)="Romans-2",TRIM($J23)="Globe",TRIM($J23)="Globe-12",TRIM($J23)="Neptune P1"))),1,0)))</f>
        <v/>
      </c>
      <c r="Q22" s="47" t="n"/>
      <c r="R22" s="46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IF($I22&gt;0,1,0),
      0
   ),
0))</f>
        <v/>
      </c>
      <c r="S22" s="46">
        <f>IF(OR($A22="Annual Leave",$A23="Annual Leave"),IF($A22="Annual Leave",8,0),0)</f>
        <v/>
      </c>
      <c r="T22" s="48" t="n"/>
      <c r="U22" s="144">
        <f>MAX(0,40-Y22)</f>
        <v/>
      </c>
      <c r="V22" s="351">
        <f>IF(OR($C22="",$D22=""),0,
 IF(OR($A22="Holiday",$A23="Holiday"),0,
 IF(AND(NOT(OR($A22="Annual Leave",$A23="Annual Leave")),$A22="Off day"),0,
  IF($I22+$I23&gt;=8,IF($I22&gt;=8,8,$I22),$I22)
  )))</f>
        <v/>
      </c>
      <c r="W22" s="351">
        <f>MAX(0,V22-U22)</f>
        <v/>
      </c>
      <c r="X22" s="351">
        <f>IF(C22="","",C22-WEEKDAY(C22,1)+1)</f>
        <v/>
      </c>
      <c r="Y22" s="351">
        <f>SUMPRODUCT(($X$14:$X21=X22)*(($V$14:$V21)+($O$14:$O21)))+IF(X22=X14,$L$11,0)</f>
        <v/>
      </c>
      <c r="Z22" s="351" t="n"/>
      <c r="AA22" s="351" t="n"/>
      <c r="AB22" s="351" t="n"/>
      <c r="AC22" s="351" t="n"/>
      <c r="AD22" s="351" t="n"/>
      <c r="AE22" s="351" t="n"/>
      <c r="AF22" s="351" t="n"/>
    </row>
    <row r="23" ht="24" customHeight="1" s="348" thickBot="1">
      <c r="A23" s="170" t="inlineStr">
        <is>
          <t>On Day</t>
        </is>
      </c>
      <c r="B23" s="292" t="n"/>
      <c r="C23" s="98">
        <f>C22</f>
        <v/>
      </c>
      <c r="D23" s="49" t="n"/>
      <c r="E23" s="174">
        <f>IF(D23="", "",
 IF(D23=TIME(0,0,0), 0,
 IF(AND(D23&gt;=TIME(0,0,1), D23&lt;=TIME(2,0,0)), TIME(7,0,0),
 IF(AND(D23&gt;=TIME(6,0,0), D23&lt;=TIME(8,0,0)), TIME(12,0,0),
 IF(AND(D23&gt;TIME(8,0,0), D23&lt;=TIME(13,59,0)), TIME(15,0,0),
 IF(AND(D23&gt;=TIME(14,0,0), D23&lt;=TIME(17,59,0)), TIME(21,0,0),
 IF(AND(D23&gt;=TIME(18,0,0), D23&lt;=TIME(21,59,0)), TIME(0,0,0),
 IF(AND(D23&gt;=TIME(22,0,0), D23&lt;=TIME(23,59,59)), TIME(7,0,0), ""))))))))</f>
        <v/>
      </c>
      <c r="F23" s="175" t="n"/>
      <c r="G23" s="174">
        <f>IF(AND(D23&gt;=TIME(6,0,0),D23&lt;=TIME(8,0,0)),E23,"")</f>
        <v/>
      </c>
      <c r="H23" s="49" t="n"/>
      <c r="I23" s="50">
        <f>ROUND(IF(OR(D23="",E23="",E23=0),0,IF(H23="",MOD(E23-D23,1)*24,MOD(H23-D23,1)*24)),2)</f>
        <v/>
      </c>
      <c r="J23" s="173" t="n"/>
      <c r="K23" s="293" t="n"/>
      <c r="L23" s="271" t="n"/>
      <c r="M23" s="294">
        <f>MAX(0,V23-W23)</f>
        <v/>
      </c>
      <c r="N23" s="51">
        <f>(IF(OR($C23="",$D23=""),0,
 IF(OR($A22="Holiday",$A23="Holiday"),
    IF(ISNUMBER(MATCH(TRIM($B23),{"Phagwah","Good Friday","Easter Monday","Labour Day","Christmas","Eid ul Azha","Romans-2","Globe-12","Neptune P1"},0)),0,$I23),
 IF(AND(NOT(OR($A22="Annual Leave",$A23="Annual Leave")),$A23="Off day"),$I23,
  MAX(0,$I23-$V23)
  ))))+W23</f>
        <v/>
      </c>
      <c r="O23" s="51">
        <f>IF(AND(OR($A22="Holiday",$A23="Holiday"),
        ISNUMBER(MATCH(TRIM($B23),{"Phagwah","Good Friday","Easter Monday","Labour Day","Christmas","Eid ul Azha","Romans-2","Globe-12","Neptune P1"},0))),
   $I23,0)</f>
        <v/>
      </c>
      <c r="P23" s="51">
        <f>IF(OR($O$7="Canteen",$O$7="Head Office"),0,IF($I23&lt;=0,0,IF(AND($I22&lt;=0,OR(TRIM($J23)="Hebrews",TRIM($J23)="Romans",TRIM($J23)="Romans-2",TRIM($J23)="Globe",TRIM($J23)="Globe-12",TRIM($J23)="Neptune P1")),1,0)))</f>
        <v/>
      </c>
      <c r="Q23" s="52" t="n"/>
      <c r="R23" s="51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IF(AND($I22=0,$I23&gt;0),1,0),
      0
   ),
0))</f>
        <v/>
      </c>
      <c r="S23" s="51">
        <f>IF(OR($A22="Annual Leave",$A23="Annual Leave"),IF(AND($A22&lt;&gt;"Annual Leave",$A23="Annual Leave"),8,0),0)</f>
        <v/>
      </c>
      <c r="T23" s="53" t="n"/>
      <c r="U23" s="144">
        <f>MAX(0,40-Y23)</f>
        <v/>
      </c>
      <c r="V23" s="351">
        <f>IF(OR($C23="",$D23=""),0,
 IF(OR($A22="Holiday",$A23="Holiday"),0,
 IF(AND(NOT(OR($A22="Annual Leave",$A23="Annual Leave")),$A23="Off day"),0,
  IF($I22+$I23&gt;=8,IF($I22&gt;=8,0,8-$I22),$I23)
  )))</f>
        <v/>
      </c>
      <c r="W23" s="351">
        <f>MAX(0,V23-U23)</f>
        <v/>
      </c>
      <c r="X23" s="351">
        <f>IF(C23="","",C23-WEEKDAY(C23,1)+1)</f>
        <v/>
      </c>
      <c r="Y23" s="351">
        <f>SUMPRODUCT(($X$14:$X22=X23)*(($V$14:$V22)+($O$14:$O22)))+IF(X23=X14,$L$11,0)</f>
        <v/>
      </c>
      <c r="Z23" s="351" t="n"/>
      <c r="AA23" s="351" t="n"/>
      <c r="AB23" s="351" t="n"/>
      <c r="AC23" s="351" t="n"/>
      <c r="AD23" s="351" t="n"/>
      <c r="AE23" s="351" t="n"/>
      <c r="AF23" s="351" t="n"/>
    </row>
    <row r="24" ht="24" customHeight="1" s="348" thickBot="1">
      <c r="A24" s="154" t="inlineStr">
        <is>
          <t>On Day</t>
        </is>
      </c>
      <c r="B24" s="273" t="n"/>
      <c r="C24" s="90">
        <f>C22+1</f>
        <v/>
      </c>
      <c r="D24" s="8" t="n"/>
      <c r="E24" s="155">
        <f>IF(D24="", "",
 IF(D24=TIME(0,0,0), 0,
 IF(AND(D24&gt;=TIME(0,0,1), D24&lt;=TIME(2,0,0)), TIME(7,0,0),
 IF(AND(D24&gt;=TIME(6,0,0), D24&lt;=TIME(8,0,0)), TIME(12,0,0),
 IF(AND(D24&gt;TIME(8,0,0), D24&lt;=TIME(13,59,0)), TIME(15,0,0),
 IF(AND(D24&gt;=TIME(14,0,0), D24&lt;=TIME(17,59,0)), TIME(21,0,0),
 IF(AND(D24&gt;=TIME(18,0,0), D24&lt;=TIME(21,59,0)), TIME(0,0,0),
 IF(AND(D24&gt;=TIME(22,0,0), D24&lt;=TIME(23,59,59)), TIME(7,0,0), ""))))))))</f>
        <v/>
      </c>
      <c r="F24" s="156" t="n"/>
      <c r="G24" s="155">
        <f>IF(AND(D24&gt;=TIME(6,0,0),D24&lt;=TIME(8,0,0)),E24,"")</f>
        <v/>
      </c>
      <c r="H24" s="8" t="n"/>
      <c r="I24" s="30">
        <f>ROUND(IF(OR(D24="",E24="",E24=0),0,IF(H24="",MOD(E24-D24,1)*24,MOD(H24-D24,1)*24)),2)</f>
        <v/>
      </c>
      <c r="J24" s="157" t="n"/>
      <c r="K24" s="274" t="n"/>
      <c r="L24" s="271" t="n"/>
      <c r="M24" s="275">
        <f>MAX(0,V24-W24)</f>
        <v/>
      </c>
      <c r="N24" s="9">
        <f>(IF(OR($C24="",$D24=""),0,
 IF(OR($A24="Holiday",$A25="Holiday"),
    IF(ISNUMBER(MATCH(TRIM($B24),{"Phagwah","Good Friday","Easter Monday","Labour Day","Christmas","Eid ul Azha","Romans-2","Globe-12","Neptune P1"},0)),0,$I24),
 IF(AND(NOT(OR($A24="Annual Leave",$A25="Annual Leave")),$A24="Off day"),$I24,
  MAX(0,$I24-$V24)
  ))))+W24</f>
        <v/>
      </c>
      <c r="O24" s="9">
        <f>IF(AND(OR($A24="Holiday",$A25="Holiday"),
        ISNUMBER(MATCH(TRIM($B24),{"Phagwah","Good Friday","Easter Monday","Labour Day","Christmas","Eid ul Azha","Romans-2","Globe-12","Neptune P1"},0))),
   $I24,0)</f>
        <v/>
      </c>
      <c r="P24" s="9">
        <f>IF(OR($O$7="Canteen",$O$7="Head Office"),0,IF($I24&lt;=0,0,IF(OR(OR(TRIM($J24)="Hebrews",TRIM($J24)="Romans",TRIM($J24)="Romans-2",TRIM($J24)="Globe",TRIM($J24)="Globe-12",TRIM($J24)="Neptune P1"),AND($I25&gt;0,OR(TRIM($J25)="Hebrews",TRIM($J25)="Romans",TRIM($J25)="Romans-2",TRIM($J25)="Globe",TRIM($J25)="Globe-12",TRIM($J25)="Neptune P1"))),1,0)))</f>
        <v/>
      </c>
      <c r="Q24" s="10" t="n"/>
      <c r="R24" s="9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IF($I24&gt;0,1,0),
      0
   ),
0))</f>
        <v/>
      </c>
      <c r="S24" s="9">
        <f>IF(OR($A24="Annual Leave",$A25="Annual Leave"),IF($A24="Annual Leave",8,0),0)</f>
        <v/>
      </c>
      <c r="T24" s="91" t="n"/>
      <c r="U24" s="144">
        <f>MAX(0,40-Y24)</f>
        <v/>
      </c>
      <c r="V24" s="351">
        <f>IF(OR($C24="",$D24=""),0,
 IF(OR($A24="Holiday",$A25="Holiday"),0,
 IF(AND(NOT(OR($A24="Annual Leave",$A25="Annual Leave")),$A24="Off day"),0,
  IF($I24+$I25&gt;=8,IF($I24&gt;=8,8,$I24),$I24)
  )))</f>
        <v/>
      </c>
      <c r="W24" s="351">
        <f>MAX(0,V24-U24)</f>
        <v/>
      </c>
      <c r="X24" s="351">
        <f>IF(C24="","",C24-WEEKDAY(C24,1)+1)</f>
        <v/>
      </c>
      <c r="Y24" s="351">
        <f>SUMPRODUCT(($X$14:$X23=X24)*(($V$14:$V23)+($O$14:$O23)))+IF(X24=X14,$L$11,0)</f>
        <v/>
      </c>
      <c r="Z24" s="351" t="n"/>
      <c r="AA24" s="351" t="n"/>
      <c r="AB24" s="351" t="n"/>
      <c r="AC24" s="351" t="n"/>
      <c r="AD24" s="351" t="n"/>
      <c r="AE24" s="351" t="n"/>
      <c r="AF24" s="351" t="n"/>
    </row>
    <row r="25" ht="24" customHeight="1" s="348" thickBot="1">
      <c r="A25" s="154" t="inlineStr">
        <is>
          <t>On Day</t>
        </is>
      </c>
      <c r="B25" s="273" t="n"/>
      <c r="C25" s="90">
        <f>C24</f>
        <v/>
      </c>
      <c r="D25" s="276" t="n"/>
      <c r="E25" s="277">
        <f>IF(D25="", "",
 IF(D25=TIME(0,0,0), 0,
 IF(AND(D25&gt;=TIME(0,0,1), D25&lt;=TIME(2,0,0)), TIME(7,0,0),
 IF(AND(D25&gt;=TIME(6,0,0), D25&lt;=TIME(8,0,0)), TIME(12,0,0),
 IF(AND(D25&gt;TIME(8,0,0), D25&lt;=TIME(13,59,0)), TIME(15,0,0),
 IF(AND(D25&gt;=TIME(14,0,0), D25&lt;=TIME(17,59,0)), TIME(21,0,0),
 IF(AND(D25&gt;=TIME(18,0,0), D25&lt;=TIME(21,59,0)), TIME(0,0,0),
 IF(AND(D25&gt;=TIME(22,0,0), D25&lt;=TIME(23,59,59)), TIME(7,0,0), ""))))))))</f>
        <v/>
      </c>
      <c r="F25" s="156" t="n"/>
      <c r="G25" s="277">
        <f>IF(AND(D25&gt;=TIME(6,0,0),D25&lt;=TIME(8,0,0)),E25,"")</f>
        <v/>
      </c>
      <c r="H25" s="276" t="n"/>
      <c r="I25" s="30">
        <f>ROUND(IF(OR(D25="",E25="",E25=0),0,IF(H25="",MOD(E25-D25,1)*24,MOD(H25-D25,1)*24)),2)</f>
        <v/>
      </c>
      <c r="J25" s="158" t="n"/>
      <c r="K25" s="274" t="n"/>
      <c r="L25" s="271" t="n"/>
      <c r="M25" s="275">
        <f>MAX(0,V25-W25)</f>
        <v/>
      </c>
      <c r="N25" s="278">
        <f>(IF(OR($C25="",$D25=""),0,
 IF(OR($A24="Holiday",$A25="Holiday"),
    IF(ISNUMBER(MATCH(TRIM($B25),{"Phagwah","Good Friday","Easter Monday","Labour Day","Christmas","Eid ul Azha","Romans-2","Globe-12","Neptune P1"},0)),0,$I25),
 IF(AND(NOT(OR($A24="Annual Leave",$A25="Annual Leave")),$A25="Off day"),$I25,
  MAX(0,$I25-$V25)
  ))))+W25</f>
        <v/>
      </c>
      <c r="O25" s="278">
        <f>IF(AND(OR($A24="Holiday",$A25="Holiday"),
        ISNUMBER(MATCH(TRIM($B25),{"Phagwah","Good Friday","Easter Monday","Labour Day","Christmas","Eid ul Azha","Romans-2","Globe-12","Neptune P1"},0))),
   $I25,0)</f>
        <v/>
      </c>
      <c r="P25" s="278">
        <f>IF(OR($O$7="Canteen",$O$7="Head Office"),0,IF($I25&lt;=0,0,IF(AND($I24&lt;=0,OR(TRIM($J25)="Hebrews",TRIM($J25)="Romans",TRIM($J25)="Romans-2",TRIM($J25)="Globe",TRIM($J25)="Globe-12",TRIM($J25)="Neptune P1")),1,0)))</f>
        <v/>
      </c>
      <c r="Q25" s="279" t="n"/>
      <c r="R25" s="278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IF(AND($I24=0,$I25&gt;0),1,0),
      0
   ),
0))</f>
        <v/>
      </c>
      <c r="S25" s="278">
        <f>IF(OR($A24="Annual Leave",$A25="Annual Leave"),IF(AND($A24&lt;&gt;"Annual Leave",$A25="Annual Leave"),8,0),0)</f>
        <v/>
      </c>
      <c r="T25" s="280" t="n"/>
      <c r="U25" s="144">
        <f>MAX(0,40-Y25)</f>
        <v/>
      </c>
      <c r="V25" s="351">
        <f>IF(OR($C25="",$D25=""),0,
 IF(OR($A24="Holiday",$A25="Holiday"),0,
 IF(AND(NOT(OR($A24="Annual Leave",$A25="Annual Leave")),$A25="Off day"),0,
  IF($I24+$I25&gt;=8,IF($I24&gt;=8,0,8-$I24),$I25)
  )))</f>
        <v/>
      </c>
      <c r="W25" s="351">
        <f>MAX(0,V25-U25)</f>
        <v/>
      </c>
      <c r="X25" s="351">
        <f>IF(C25="","",C25-WEEKDAY(C25,1)+1)</f>
        <v/>
      </c>
      <c r="Y25" s="351">
        <f>SUMPRODUCT(($X$14:$X24=X25)*(($V$14:$V24)+($O$14:$O24)))+IF(X25=X14,$L$11,0)</f>
        <v/>
      </c>
      <c r="Z25" s="351" t="n"/>
      <c r="AA25" s="351" t="n"/>
      <c r="AB25" s="351" t="n"/>
      <c r="AC25" s="351" t="n"/>
      <c r="AD25" s="351" t="n"/>
      <c r="AE25" s="351" t="n"/>
      <c r="AF25" s="351" t="n"/>
    </row>
    <row r="26" ht="24" customHeight="1" s="348" thickBot="1">
      <c r="A26" s="159" t="inlineStr">
        <is>
          <t>On Day</t>
        </is>
      </c>
      <c r="B26" s="281" t="n"/>
      <c r="C26" s="92">
        <f>C24+1</f>
        <v/>
      </c>
      <c r="D26" s="31" t="n"/>
      <c r="E26" s="160">
        <f>IF(D26="", "",
 IF(D26=TIME(0,0,0), 0,
 IF(AND(D26&gt;=TIME(0,0,1), D26&lt;=TIME(2,0,0)), TIME(7,0,0),
 IF(AND(D26&gt;=TIME(6,0,0), D26&lt;=TIME(8,0,0)), TIME(12,0,0),
 IF(AND(D26&gt;TIME(8,0,0), D26&lt;=TIME(13,59,0)), TIME(15,0,0),
 IF(AND(D26&gt;=TIME(14,0,0), D26&lt;=TIME(17,59,0)), TIME(21,0,0),
 IF(AND(D26&gt;=TIME(18,0,0), D26&lt;=TIME(21,59,0)), TIME(0,0,0),
 IF(AND(D26&gt;=TIME(22,0,0), D26&lt;=TIME(23,59,59)), TIME(7,0,0), ""))))))))</f>
        <v/>
      </c>
      <c r="F26" s="161" t="n"/>
      <c r="G26" s="160">
        <f>IF(AND(D26&gt;=TIME(6,0,0),D26&lt;=TIME(8,0,0)),E26,"")</f>
        <v/>
      </c>
      <c r="H26" s="31" t="n"/>
      <c r="I26" s="32">
        <f>ROUND(IF(OR(D26="",E26="",E26=0),0,IF(H26="",MOD(E26-D26,1)*24,MOD(H26-D26,1)*24)),2)</f>
        <v/>
      </c>
      <c r="J26" s="162" t="n"/>
      <c r="K26" s="282" t="n"/>
      <c r="L26" s="271" t="n"/>
      <c r="M26" s="283">
        <f>MAX(0,V26-W26)</f>
        <v/>
      </c>
      <c r="N26" s="33">
        <f>(IF(OR($C26="",$D26=""),0,
 IF(OR($A26="Holiday",$A27="Holiday"),
    IF(ISNUMBER(MATCH(TRIM($B26),{"Phagwah","Good Friday","Easter Monday","Labour Day","Christmas","Eid ul Azha","Romans-2","Globe-12","Neptune P1"},0)),0,$I26),
 IF(AND(NOT(OR($A26="Annual Leave",$A27="Annual Leave")),$A26="Off day"),$I26,
  MAX(0,$I26-$V26)
  ))))+W26</f>
        <v/>
      </c>
      <c r="O26" s="33">
        <f>IF(AND(OR($A26="Holiday",$A27="Holiday"),
        ISNUMBER(MATCH(TRIM($B26),{"Phagwah","Good Friday","Easter Monday","Labour Day","Christmas","Eid ul Azha","Romans-2","Globe-12","Neptune P1"},0))),
   $I26,0)</f>
        <v/>
      </c>
      <c r="P26" s="33">
        <f>IF(OR($O$7="Canteen",$O$7="Head Office"),0,IF($I26&lt;=0,0,IF(OR(OR(TRIM($J26)="Hebrews",TRIM($J26)="Romans",TRIM($J26)="Romans-2",TRIM($J26)="Globe",TRIM($J26)="Globe-12",TRIM($J26)="Neptune P1"),AND($I27&gt;0,OR(TRIM($J27)="Hebrews",TRIM($J27)="Romans",TRIM($J27)="Romans-2",TRIM($J27)="Globe",TRIM($J27)="Globe-12",TRIM($J27)="Neptune P1"))),1,0)))</f>
        <v/>
      </c>
      <c r="Q26" s="34" t="n"/>
      <c r="R26" s="33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IF($I26&gt;0,1,0),
      0
   ),
0))</f>
        <v/>
      </c>
      <c r="S26" s="33">
        <f>IF(OR($A26="Annual Leave",$A27="Annual Leave"),IF($A26="Annual Leave",8,0),0)</f>
        <v/>
      </c>
      <c r="T26" s="35" t="n"/>
      <c r="U26" s="144">
        <f>MAX(0,40-Y26)</f>
        <v/>
      </c>
      <c r="V26" s="351">
        <f>IF(OR($C26="",$D26=""),0,
 IF(OR($A26="Holiday",$A27="Holiday"),0,
 IF(AND(NOT(OR($A26="Annual Leave",$A27="Annual Leave")),$A26="Off day"),0,
  IF($I26+$I27&gt;=8,IF($I26&gt;=8,8,$I26),$I26)
  )))</f>
        <v/>
      </c>
      <c r="W26" s="351">
        <f>MAX(0,V26-U26)</f>
        <v/>
      </c>
      <c r="X26" s="351">
        <f>IF(C26="","",C26-WEEKDAY(C26,1)+1)</f>
        <v/>
      </c>
      <c r="Y26" s="351">
        <f>SUMPRODUCT(($X$14:$X25=X26)*(($V$14:$V25)+($O$14:$O25)))+IF(X26=X14,$L$11,0)</f>
        <v/>
      </c>
      <c r="Z26" s="351" t="n"/>
      <c r="AA26" s="351" t="n"/>
      <c r="AB26" s="351" t="n"/>
      <c r="AC26" s="351" t="n"/>
      <c r="AD26" s="351" t="n"/>
      <c r="AE26" s="351" t="n"/>
      <c r="AF26" s="351" t="n"/>
    </row>
    <row r="27" ht="24" customHeight="1" s="348" thickBot="1">
      <c r="A27" s="159" t="inlineStr">
        <is>
          <t>On Day</t>
        </is>
      </c>
      <c r="B27" s="281" t="n"/>
      <c r="C27" s="93">
        <f>C26</f>
        <v/>
      </c>
      <c r="D27" s="36" t="n"/>
      <c r="E27" s="163">
        <f>IF(D27="", "",
 IF(D27=TIME(0,0,0), 0,
 IF(AND(D27&gt;=TIME(0,0,1), D27&lt;=TIME(2,0,0)), TIME(7,0,0),
 IF(AND(D27&gt;=TIME(6,0,0), D27&lt;=TIME(8,0,0)), TIME(12,0,0),
 IF(AND(D27&gt;TIME(8,0,0), D27&lt;=TIME(13,59,0)), TIME(15,0,0),
 IF(AND(D27&gt;=TIME(14,0,0), D27&lt;=TIME(17,59,0)), TIME(21,0,0),
 IF(AND(D27&gt;=TIME(18,0,0), D27&lt;=TIME(21,59,0)), TIME(0,0,0),
 IF(AND(D27&gt;=TIME(22,0,0), D27&lt;=TIME(23,59,59)), TIME(7,0,0), ""))))))))</f>
        <v/>
      </c>
      <c r="F27" s="164" t="n"/>
      <c r="G27" s="163">
        <f>IF(AND(D27&gt;=TIME(6,0,0),D27&lt;=TIME(8,0,0)),E27,"")</f>
        <v/>
      </c>
      <c r="H27" s="36" t="n"/>
      <c r="I27" s="37">
        <f>ROUND(IF(OR(D27="",E27="",E27=0),0,IF(H27="",MOD(E27-D27,1)*24,MOD(H27-D27,1)*24)),2)</f>
        <v/>
      </c>
      <c r="J27" s="162" t="n"/>
      <c r="K27" s="282" t="n"/>
      <c r="L27" s="271" t="n"/>
      <c r="M27" s="283">
        <f>MAX(0,V27-W27)</f>
        <v/>
      </c>
      <c r="N27" s="38">
        <f>(IF(OR($C27="",$D27=""),0,
 IF(OR($A26="Holiday",$A27="Holiday"),
    IF(ISNUMBER(MATCH(TRIM($B27),{"Phagwah","Good Friday","Easter Monday","Labour Day","Christmas","Eid ul Azha","Romans-2","Globe-12","Neptune P1"},0)),0,$I27),
 IF(AND(NOT(OR($A26="Annual Leave",$A27="Annual Leave")),$A27="Off day"),$I27,
  MAX(0,$I27-$V27)
  ))))+W27</f>
        <v/>
      </c>
      <c r="O27" s="38">
        <f>IF(AND(OR($A26="Holiday",$A27="Holiday"),
        ISNUMBER(MATCH(TRIM($B27),{"Phagwah","Good Friday","Easter Monday","Labour Day","Christmas","Eid ul Azha","Romans-2","Globe-12","Neptune P1"},0))),
   $I27,0)</f>
        <v/>
      </c>
      <c r="P27" s="38">
        <f>IF(OR($O$7="Canteen",$O$7="Head Office"),0,IF($I27&lt;=0,0,IF(AND($I26&lt;=0,OR(TRIM($J27)="Hebrews",TRIM($J27)="Romans",TRIM($J27)="Romans-2",TRIM($J27)="Globe",TRIM($J27)="Globe-12",TRIM($J27)="Neptune P1")),1,0)))</f>
        <v/>
      </c>
      <c r="Q27" s="39" t="n"/>
      <c r="R27" s="38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IF(AND($I26=0,$I27&gt;0),1,0),
      0
   ),
0))</f>
        <v/>
      </c>
      <c r="S27" s="38">
        <f>IF(OR($A26="Annual Leave",$A27="Annual Leave"),IF(AND($A26&lt;&gt;"Annual Leave",$A27="Annual Leave"),8,0),0)</f>
        <v/>
      </c>
      <c r="T27" s="40" t="n"/>
      <c r="U27" s="144">
        <f>MAX(0,40-Y27)</f>
        <v/>
      </c>
      <c r="V27" s="351">
        <f>IF(OR($C27="",$D27=""),0,
 IF(OR($A26="Holiday",$A27="Holiday"),0,
 IF(AND(NOT(OR($A26="Annual Leave",$A27="Annual Leave")),$A27="Off day"),0,
  IF($I26+$I27&gt;=8,IF($I26&gt;=8,0,8-$I26),$I27)
  )))</f>
        <v/>
      </c>
      <c r="W27" s="351">
        <f>MAX(0,V27-U27)</f>
        <v/>
      </c>
      <c r="X27" s="351">
        <f>IF(C27="","",C27-WEEKDAY(C27,1)+1)</f>
        <v/>
      </c>
      <c r="Y27" s="351">
        <f>SUMPRODUCT(($X$14:$X26=X27)*(($V$14:$V26)+($O$14:$O26)))+IF(X27=X14,$L$11,0)</f>
        <v/>
      </c>
      <c r="Z27" s="351" t="n"/>
      <c r="AA27" s="351" t="n"/>
      <c r="AB27" s="351" t="n"/>
      <c r="AC27" s="351" t="n"/>
      <c r="AD27" s="351" t="n"/>
      <c r="AE27" s="351" t="n"/>
      <c r="AF27" s="351" t="n"/>
    </row>
    <row r="28" ht="24" customHeight="1" s="348" thickBot="1">
      <c r="A28" s="176" t="n"/>
      <c r="B28" s="176" t="n"/>
      <c r="C28" s="145" t="n"/>
      <c r="D28" s="6" t="n"/>
      <c r="E28" s="14" t="n"/>
      <c r="F28" s="6" t="n"/>
      <c r="G28" s="6" t="n"/>
      <c r="H28" s="336" t="n"/>
      <c r="I28" s="351" t="n"/>
      <c r="J28" s="336" t="n"/>
      <c r="K28" s="336" t="n"/>
      <c r="L28" s="336" t="n"/>
      <c r="M28" s="99">
        <f>MAX(0,V28-W28)</f>
        <v/>
      </c>
      <c r="N28" s="99">
        <f>(IF(OR($C28="",$D28=""),0,
 IF(OR($A28="Holiday",$A29="Holiday"),
    IF(ISNUMBER(MATCH(TRIM($B28),{"Phagwah","Good Friday","Easter Monday","Labour Day","Christmas","Eid ul Azha","Romans-2","Globe-12","Neptune P1"},0)),0,$I28),
 IF(AND(NOT(OR($A28="Annual Leave",$A29="Annual Leave")),$A28="Off day"),$I28,
  MAX(0,$I28-$V28)
  ))))+W28</f>
        <v/>
      </c>
      <c r="O28" s="99">
        <f>IF(AND(OR($A28="Holiday",$A29="Holiday"),
        ISNUMBER(MATCH(TRIM($B28),{"Phagwah","Good Friday","Easter Monday","Labour Day","Christmas","Eid ul Azha","Romans-2","Globe-12","Neptune P1"},0))),
   $I28,0)</f>
        <v/>
      </c>
      <c r="P28" s="99">
        <f>IF(OR($O$7="Canteen",$O$7="Head Office"),0,IF($I28&lt;=0,0,IF(OR(OR(TRIM($J28)="Hebrews",TRIM($J28)="Romans",TRIM($J28)="Romans-2",TRIM($J28)="Globe",TRIM($J28)="Globe-12",TRIM($J28)="Neptune P1"),AND($I29&gt;0,OR(TRIM($J29)="Hebrews",TRIM($J29)="Romans",TRIM($J29)="Romans-2",TRIM($J29)="Globe",TRIM($J29)="Globe-12",TRIM($J29)="Neptune P1"))),1,0)))</f>
        <v/>
      </c>
      <c r="Q28" s="178" t="n"/>
      <c r="R28" s="15" t="n"/>
      <c r="S28" s="99">
        <f>IF(OR($A28="Annual Leave",$A29="Annual Leave"),IF($A28="Annual Leave",8,0),0)</f>
        <v/>
      </c>
      <c r="T28" s="100" t="n"/>
      <c r="U28" s="144">
        <f>MAX(0,40-Y28)</f>
        <v/>
      </c>
      <c r="V28" s="351">
        <f>IF(OR($C28="",$D28=""),0,
 IF(OR($A28="Holiday",$A29="Holiday"),0,
 IF(AND(NOT(OR($A28="Annual Leave",$A29="Annual Leave")),$A28="Off day"),0,
  IF($I28+$I29&gt;=8,IF($I28&gt;=8,8,$I28),$I28)
  )))</f>
        <v/>
      </c>
      <c r="W28" s="351">
        <f>MAX(0,V28-U28)</f>
        <v/>
      </c>
      <c r="X28" s="351">
        <f>IF(C28="","",C28-WEEKDAY(C28,1)+1)</f>
        <v/>
      </c>
      <c r="Y28" s="351">
        <f>SUMPRODUCT(($X$14:$X27=X28)*(($V$14:$V27)+($O$14:$O27)))+IF(X28=X14,$L$11,0)</f>
        <v/>
      </c>
      <c r="Z28" s="351" t="n"/>
      <c r="AA28" s="351" t="n"/>
      <c r="AB28" s="351" t="n"/>
      <c r="AC28" s="351" t="n"/>
      <c r="AD28" s="351" t="n"/>
      <c r="AE28" s="351" t="n"/>
      <c r="AF28" s="351" t="n"/>
    </row>
    <row r="29" hidden="1" ht="15.75" customHeight="1" s="348" thickBot="1">
      <c r="A29" s="179" t="n"/>
      <c r="B29" s="176" t="n"/>
      <c r="C29" s="145" t="n"/>
      <c r="D29" s="6" t="n"/>
      <c r="E29" s="295">
        <f>IF(D29="", "",
 IF(D29=TIME(0,0,0), 0,
 IF(AND(D29&gt;=TIME(0,0,1), D29&lt;=TIME(2,0,0)), TIME(7,0,0),
 IF(AND(D29&gt;=TIME(6,0,0), D29&lt;=TIME(8,0,0)), TIME(12,0,0),
 IF(AND(D29&gt;TIME(8,0,0), D29&lt;=TIME(13,59,0)), TIME(15,0,0),
 IF(AND(D29&gt;=TIME(14,0,0), D29&lt;=TIME(17,59,0)), TIME(21,0,0),
 IF(AND(D29&gt;=TIME(18,0,0), D29&lt;=TIME(21,59,0)), TIME(0,0,0),
 IF(AND(D29&gt;=TIME(22,0,0), D29&lt;=TIME(23,59,59)), TIME(7,0,0), ""))))))))</f>
        <v/>
      </c>
      <c r="F29" s="6" t="n"/>
      <c r="G29" s="6" t="n"/>
      <c r="H29" s="6" t="n"/>
      <c r="I29" s="6" t="n"/>
      <c r="J29" s="6" t="n"/>
      <c r="K29" s="6" t="n"/>
      <c r="L29" s="6" t="n"/>
      <c r="M29" s="4">
        <f>MAX(0,V29-W29)</f>
        <v/>
      </c>
      <c r="N29" s="4">
        <f>(IF(OR($C29="",$D29=""),0,
 IF(OR($A28="Holiday",$A29="Holiday"),
    IF(ISNUMBER(MATCH(TRIM($B29),{"Phagwah","Good Friday","Easter Monday","Labour Day","Christmas","Eid ul Azha","Romans-2","Globe-12","Neptune P1"},0)),0,$I29),
 IF(AND(NOT(OR($A28="Annual Leave",$A29="Annual Leave")),$A29="Off day"),$I29,
  MAX(0,$I29-$V29)
  ))))+W29</f>
        <v/>
      </c>
      <c r="O29" s="4">
        <f>IF(AND(OR($A28="Holiday",$A29="Holiday"),
        ISNUMBER(MATCH(TRIM($B29),{"Phagwah","Good Friday","Easter Monday","Labour Day","Christmas","Eid ul Azha","Romans-2","Globe-12","Neptune P1"},0))),
   $I29,0)</f>
        <v/>
      </c>
      <c r="P29" s="4">
        <f>IF(OR($O$7="Canteen",$O$7="Head Office"),0,IF($I29&lt;=0,0,IF(AND($I28&lt;=0,OR(TRIM($J29)="Hebrews",TRIM($J29)="Romans",TRIM($J29)="Romans-2",TRIM($J29)="Globe",TRIM($J29)="Globe-12",TRIM($J29)="Neptune P1")),1,0)))</f>
        <v/>
      </c>
      <c r="Q29" s="6" t="n"/>
      <c r="R29" s="296">
        <f>IF(OR($O$7="Canteen",$O$7="Head Office"),0,IF(
  AND(
    SUMIFS(I:I, C:C, C29) &gt;= 8,
    COUNTIFS(C$14:C29, C29)=1,
    OR(
      TEXT(D29,"hh:mm:ss")="07:00:00",
      TEXT(D29,"hh:mm:ss")="15:00:00",
      TEXT(D29,"hh:mm:ss")="23:00:00",
      TEXT(D30,"hh:mm:ss")="07:00:00",
      TEXT(D30,"hh:mm:ss")="15:00:00",
      TEXT(D30,"hh:mm:ss")="23:00:00"
    )
  ),
  1,
  0
))</f>
        <v/>
      </c>
      <c r="S29" s="4">
        <f>IF(OR($A28="Annual Leave",$A29="Annual Leave"),IF(AND($A28&lt;&gt;"Annual Leave",$A29="Annual Leave"),8,0),0)</f>
        <v/>
      </c>
      <c r="T29" s="146" t="n"/>
      <c r="U29" s="351">
        <f>MAX(0,40-Y29)</f>
        <v/>
      </c>
      <c r="V29" s="351">
        <f>IF(OR($C29="",$D29=""),0,
 IF(OR($A28="Holiday",$A29="Holiday"),0,
 IF(AND(NOT(OR($A28="Annual Leave",$A29="Annual Leave")),$A29="Off day"),0,
  IF($I28+$I29&gt;=8,IF($I28&gt;=8,0,8-$I28),$I29)
  )))</f>
        <v/>
      </c>
      <c r="W29" s="351">
        <f>MAX(0,V29-U29)</f>
        <v/>
      </c>
      <c r="X29" s="351">
        <f>IF(C29="","",C29-WEEKDAY(C29,1)+1)</f>
        <v/>
      </c>
      <c r="Y29" s="351">
        <f>SUMPRODUCT(($X$14:$X28=X29)*(($V$14:$V28)+($O$14:$O28)))+IF(X29=X14,$L$11,0)</f>
        <v/>
      </c>
      <c r="Z29" s="351" t="n"/>
      <c r="AA29" s="351" t="n"/>
      <c r="AB29" s="351" t="n"/>
      <c r="AC29" s="351" t="n"/>
      <c r="AD29" s="351" t="n"/>
      <c r="AE29" s="351" t="n"/>
      <c r="AF29" s="351" t="n"/>
    </row>
    <row r="30" ht="24" customHeight="1" s="348" thickBot="1">
      <c r="A30" s="147" t="inlineStr">
        <is>
          <t>On Day</t>
        </is>
      </c>
      <c r="B30" s="180" t="n"/>
      <c r="C30" s="88">
        <f>C27+1</f>
        <v/>
      </c>
      <c r="D30" s="54" t="n"/>
      <c r="E30" s="148">
        <f>IF(D30="", "",
 IF(D30=TIME(0,0,0), 0,
 IF(AND(D30&gt;=TIME(0,0,1), D30&lt;=TIME(2,0,0)), TIME(7,0,0),
 IF(AND(D30&gt;=TIME(6,0,0), D30&lt;=TIME(8,0,0)), TIME(12,0,0),
 IF(AND(D30&gt;TIME(8,0,0), D30&lt;=TIME(13,59,0)), TIME(15,0,0),
 IF(AND(D30&gt;=TIME(14,0,0), D30&lt;=TIME(17,59,0)), TIME(21,0,0),
 IF(AND(D30&gt;=TIME(18,0,0), D30&lt;=TIME(21,59,0)), TIME(0,0,0),
 IF(AND(D30&gt;=TIME(22,0,0), D30&lt;=TIME(23,59,59)), TIME(7,0,0), ""))))))))</f>
        <v/>
      </c>
      <c r="F30" s="149" t="n"/>
      <c r="G30" s="148">
        <f>IF(AND(D30&gt;=TIME(6,0,0),D30&lt;=TIME(8,0,0)),E30,"")</f>
        <v/>
      </c>
      <c r="H30" s="54" t="n"/>
      <c r="I30" s="55">
        <f>ROUND(IF(OR(D30="",E30="",E30=0),0,IF(H30="",MOD(E30-D30,1)*24,MOD(H30-D30,1)*24)),2)</f>
        <v/>
      </c>
      <c r="J30" s="150" t="n"/>
      <c r="K30" s="270" t="n"/>
      <c r="L30" s="181" t="n"/>
      <c r="M30" s="272">
        <f>MAX(0,V30-W30)</f>
        <v/>
      </c>
      <c r="N30" s="56">
        <f>(IF(OR($C30="",$D30=""),0,
 IF(OR($A30="Holiday",$A31="Holiday"),
    IF(ISNUMBER(MATCH(TRIM($B30),{"Phagwah","Good Friday","Easter Monday","Labour Day","Christmas","Eid ul Azha","Romans-2","Globe-12","Neptune P1"},0)),0,$I30),
 IF(AND(NOT(OR($A30="Annual Leave",$A31="Annual Leave")),$A30="Off day"),$I30,
  MAX(0,$I30-$V30)
  ))))+W30</f>
        <v/>
      </c>
      <c r="O30" s="56">
        <f>IF(AND(OR($A30="Holiday",$A31="Holiday"),
        ISNUMBER(MATCH(TRIM($B30),{"Phagwah","Good Friday","Easter Monday","Labour Day","Christmas","Eid ul Azha","Romans-2","Globe-12","Neptune P1"},0))),
   $I30,0)</f>
        <v/>
      </c>
      <c r="P30" s="56">
        <f>IF(OR($O$7="Canteen",$O$7="Head Office"),0,IF($I30&lt;=0,0,IF(OR(OR(TRIM($J30)="Hebrews",TRIM($J30)="Romans",TRIM($J30)="Romans-2",TRIM($J30)="Globe",TRIM($J30)="Globe-12",TRIM($J30)="Neptune P1"),AND($I31&gt;0,OR(TRIM($J31)="Hebrews",TRIM($J31)="Romans",TRIM($J31)="Romans-2",TRIM($J31)="Globe",TRIM($J31)="Globe-12",TRIM($J31)="Neptune P1"))),1,0)))</f>
        <v/>
      </c>
      <c r="Q30" s="57" t="n"/>
      <c r="R30" s="56">
        <f>IF(OR($O$7="Canteen",$O$7="Head Office"),0,IF(
  AND(
    SUMIFS(I:I, C:C, C30) &gt;= 8,
    COUNTIFS(C$14:C30, C30)=1,
    OR(
      TEXT(D30,"hh:mm:ss")="07:00:00",
      TEXT(D30,"hh:mm:ss")="15:00:00",
      TEXT(D30,"hh:mm:ss")="23:00:00",
      TEXT(D31,"hh:mm:ss")="07:00:00",
      TEXT(D31,"hh:mm:ss")="15:00:00",
      TEXT(D31,"hh:mm:ss")="23:00:00"
    )
  ),
  1,
  0
))</f>
        <v/>
      </c>
      <c r="S30" s="56">
        <f>IF(OR($A30="Annual Leave",$A31="Annual Leave"),IF($A30="Annual Leave",8,0),0)</f>
        <v/>
      </c>
      <c r="T30" s="58" t="n"/>
      <c r="U30" s="144">
        <f>MAX(0,40-Y30)</f>
        <v/>
      </c>
      <c r="V30" s="151">
        <f>IF(OR($C30="",$D30=""),0,
 IF(OR($A30="Holiday",$A31="Holiday"),0,
 IF(AND(NOT(OR($A30="Annual Leave",$A31="Annual Leave")),$A30="Off day"),0,
  IF($I30+$I31&gt;=8,IF($I30&gt;=8,8,$I30),$I30)
  )))</f>
        <v/>
      </c>
      <c r="W30" s="151">
        <f>MAX(0,V30-U30)</f>
        <v/>
      </c>
      <c r="X30" s="151">
        <f>IF(C30="","",C30-WEEKDAY(C30,1)+1)</f>
        <v/>
      </c>
      <c r="Y30" s="151">
        <f>SUMPRODUCT(($X$14:$X29=X30)*(($V$14:$V29)+($O$14:$O29)))+IF(X30=X14,$L$11,0)</f>
        <v/>
      </c>
      <c r="Z30" s="151" t="n"/>
      <c r="AA30" s="151" t="n"/>
      <c r="AB30" s="151" t="n"/>
      <c r="AC30" s="351" t="n"/>
      <c r="AD30" s="351" t="n"/>
      <c r="AE30" s="351" t="n"/>
      <c r="AF30" s="351" t="n"/>
    </row>
    <row r="31" ht="24" customHeight="1" s="348" thickBot="1">
      <c r="A31" s="147" t="inlineStr">
        <is>
          <t>On Day</t>
        </is>
      </c>
      <c r="B31" s="182" t="n"/>
      <c r="C31" s="89">
        <f>C30</f>
        <v/>
      </c>
      <c r="D31" s="59" t="n"/>
      <c r="E31" s="152">
        <f>IF(D31="", "",
 IF(D31=TIME(0,0,0), 0,
 IF(AND(D31&gt;=TIME(0,0,1), D31&lt;=TIME(2,0,0)), TIME(7,0,0),
 IF(AND(D31&gt;=TIME(6,0,0), D31&lt;=TIME(8,0,0)), TIME(12,0,0),
 IF(AND(D31&gt;TIME(8,0,0), D31&lt;=TIME(13,59,0)), TIME(15,0,0),
 IF(AND(D31&gt;=TIME(14,0,0), D31&lt;=TIME(17,59,0)), TIME(21,0,0),
 IF(AND(D31&gt;=TIME(18,0,0), D31&lt;=TIME(21,59,0)), TIME(0,0,0),
 IF(AND(D31&gt;=TIME(22,0,0), D31&lt;=TIME(23,59,59)), TIME(7,0,0), ""))))))))</f>
        <v/>
      </c>
      <c r="F31" s="153" t="n"/>
      <c r="G31" s="152">
        <f>IF(AND(D31&gt;=TIME(6,0,0),D31&lt;=TIME(8,0,0)),E31,"")</f>
        <v/>
      </c>
      <c r="H31" s="59" t="n"/>
      <c r="I31" s="60">
        <f>ROUND(IF(OR(D31="",E31="",E31=0),0,IF(H31="",MOD(E31-D31,1)*24,MOD(H31-D31,1)*24)),2)</f>
        <v/>
      </c>
      <c r="J31" s="150" t="n"/>
      <c r="K31" s="270" t="n"/>
      <c r="L31" s="183" t="n"/>
      <c r="M31" s="272">
        <f>MAX(0,V31-W31)</f>
        <v/>
      </c>
      <c r="N31" s="61">
        <f>(IF(OR($C31="",$D31=""),0,
 IF(OR($A30="Holiday",$A31="Holiday"),
    IF(ISNUMBER(MATCH(TRIM($B31),{"Phagwah","Good Friday","Easter Monday","Labour Day","Christmas","Eid ul Azha","Romans-2","Globe-12","Neptune P1"},0)),0,$I31),
 IF(AND(NOT(OR($A30="Annual Leave",$A31="Annual Leave")),$A31="Off day"),$I31,
  MAX(0,$I31-$V31)
  ))))+W31</f>
        <v/>
      </c>
      <c r="O31" s="61">
        <f>IF(AND(OR($A30="Holiday",$A31="Holiday"),
        ISNUMBER(MATCH(TRIM($B31),{"Phagwah","Good Friday","Easter Monday","Labour Day","Christmas","Eid ul Azha","Romans-2","Globe-12","Neptune P1"},0))),
   $I31,0)</f>
        <v/>
      </c>
      <c r="P31" s="61">
        <f>IF(OR($O$7="Canteen",$O$7="Head Office"),0,IF($I31&lt;=0,0,IF(AND($I30&lt;=0,OR(TRIM($J31)="Hebrews",TRIM($J31)="Romans",TRIM($J31)="Romans-2",TRIM($J31)="Globe",TRIM($J31)="Globe-12",TRIM($J31)="Neptune P1")),1,0)))</f>
        <v/>
      </c>
      <c r="Q31" s="62" t="n"/>
      <c r="R31" s="61">
        <f>IF(OR($O$7="Canteen",$O$7="Head Office"),0,IF(
  AND(
    SUMIFS(I:I, C:C, C31) &gt;= 8,
    COUNTIFS(C$14:C31, C31)=1,
    OR(
      TEXT(D31,"hh:mm:ss")="07:00:00",
      TEXT(D31,"hh:mm:ss")="15:00:00",
      TEXT(D31,"hh:mm:ss")="23:00:00",
      TEXT(D32,"hh:mm:ss")="07:00:00",
      TEXT(D32,"hh:mm:ss")="15:00:00",
      TEXT(D32,"hh:mm:ss")="23:00:00"
    )
  ),
  1,
  0
))</f>
        <v/>
      </c>
      <c r="S31" s="61">
        <f>IF(OR($A30="Annual Leave",$A31="Annual Leave"),IF(AND($A30&lt;&gt;"Annual Leave",$A31="Annual Leave"),8,0),0)</f>
        <v/>
      </c>
      <c r="T31" s="63" t="n"/>
      <c r="U31" s="144">
        <f>MAX(0,40-Y31)</f>
        <v/>
      </c>
      <c r="V31" s="151">
        <f>IF(OR($C31="",$D31=""),0,
 IF(OR($A30="Holiday",$A31="Holiday"),0,
 IF(AND(NOT(OR($A30="Annual Leave",$A31="Annual Leave")),$A31="Off day"),0,
  IF($I30+$I31&gt;=8,IF($I30&gt;=8,0,8-$I30),$I31)
  )))</f>
        <v/>
      </c>
      <c r="W31" s="151">
        <f>MAX(0,V31-U31)</f>
        <v/>
      </c>
      <c r="X31" s="151">
        <f>IF(C31="","",C31-WEEKDAY(C31,1)+1)</f>
        <v/>
      </c>
      <c r="Y31" s="151">
        <f>SUMPRODUCT(($X$14:$X30=X31)*(($V$14:$V30)+($O$14:$O30)))+IF(X31=X14,$L$11,0)</f>
        <v/>
      </c>
      <c r="Z31" s="151" t="n"/>
      <c r="AA31" s="151" t="n"/>
      <c r="AB31" s="151" t="n"/>
      <c r="AC31" s="351" t="n"/>
      <c r="AD31" s="351" t="n"/>
      <c r="AE31" s="351" t="n"/>
      <c r="AF31" s="351" t="n"/>
    </row>
    <row r="32" ht="24" customHeight="1" s="348" thickBot="1">
      <c r="A32" s="184" t="inlineStr">
        <is>
          <t>On Day</t>
        </is>
      </c>
      <c r="B32" s="185" t="n"/>
      <c r="C32" s="101">
        <f>C30+1</f>
        <v/>
      </c>
      <c r="D32" s="11" t="n"/>
      <c r="E32" s="186">
        <f>IF(D32="", "",
 IF(D32=TIME(0,0,0), 0,
 IF(AND(D32&gt;=TIME(0,0,1), D32&lt;=TIME(2,0,0)), TIME(7,0,0),
 IF(AND(D32&gt;=TIME(6,0,0), D32&lt;=TIME(8,0,0)), TIME(12,0,0),
 IF(AND(D32&gt;TIME(8,0,0), D32&lt;=TIME(13,59,0)), TIME(15,0,0),
 IF(AND(D32&gt;=TIME(14,0,0), D32&lt;=TIME(17,59,0)), TIME(21,0,0),
 IF(AND(D32&gt;=TIME(18,0,0), D32&lt;=TIME(21,59,0)), TIME(0,0,0),
 IF(AND(D32&gt;=TIME(22,0,0), D32&lt;=TIME(23,59,59)), TIME(7,0,0), ""))))))))</f>
        <v/>
      </c>
      <c r="F32" s="187" t="n"/>
      <c r="G32" s="186">
        <f>IF(AND(D32&gt;=TIME(6,0,0),D32&lt;=TIME(8,0,0)),E32,"")</f>
        <v/>
      </c>
      <c r="H32" s="11" t="n"/>
      <c r="I32" s="87">
        <f>ROUND(IF(OR(D32="",E32="",E32=0),0,IF(H32="",MOD(E32-D32,1)*24,MOD(H32-D32,1)*24)),2)</f>
        <v/>
      </c>
      <c r="J32" s="188" t="n"/>
      <c r="K32" s="297" t="n"/>
      <c r="L32" s="189" t="n"/>
      <c r="M32" s="298">
        <f>MAX(0,V32-W32)</f>
        <v/>
      </c>
      <c r="N32" s="12">
        <f>(IF(OR($C32="",$D32=""),0,
 IF(OR($A32="Holiday",$A33="Holiday"),
    IF(ISNUMBER(MATCH(TRIM($B32),{"Phagwah","Good Friday","Easter Monday","Labour Day","Christmas","Eid ul Azha","Romans-2","Globe-12","Neptune P1"},0)),0,$I32),
 IF(AND(NOT(OR($A32="Annual Leave",$A33="Annual Leave")),$A32="Off day"),$I32,
  MAX(0,$I32-$V32)
  ))))+W32</f>
        <v/>
      </c>
      <c r="O32" s="12">
        <f>IF(AND(OR($A32="Holiday",$A33="Holiday"),
        ISNUMBER(MATCH(TRIM($B32),{"Phagwah","Good Friday","Easter Monday","Labour Day","Christmas","Eid ul Azha","Romans-2","Globe-12","Neptune P1"},0))),
   $I32,0)</f>
        <v/>
      </c>
      <c r="P32" s="12">
        <f>IF(OR($O$7="Canteen",$O$7="Head Office"),0,IF($I32&lt;=0,0,IF(OR(OR(TRIM($J32)="Hebrews",TRIM($J32)="Romans",TRIM($J32)="Romans-2",TRIM($J32)="Globe",TRIM($J32)="Globe-12",TRIM($J32)="Neptune P1"),AND($I33&gt;0,OR(TRIM($J33)="Hebrews",TRIM($J33)="Romans",TRIM($J33)="Romans-2",TRIM($J33)="Globe",TRIM($J33)="Globe-12",TRIM($J33)="Neptune P1"))),1,0)))</f>
        <v/>
      </c>
      <c r="Q32" s="13" t="n"/>
      <c r="R32" s="12">
        <f>IF(OR($O$7="Canteen",$O$7="Head Office"),0,IF(
  AND(
    SUMIFS(I:I, C:C, C32) &gt;= 8,
    COUNTIFS(C$14:C32, C32)=1,
    OR(
      TEXT(D32,"hh:mm:ss")="07:00:00",
      TEXT(D32,"hh:mm:ss")="15:00:00",
      TEXT(D32,"hh:mm:ss")="23:00:00",
      TEXT(D33,"hh:mm:ss")="07:00:00",
      TEXT(D33,"hh:mm:ss")="15:00:00",
      TEXT(D33,"hh:mm:ss")="23:00:00"
    )
  ),
  1,
  0
))</f>
        <v/>
      </c>
      <c r="S32" s="12">
        <f>IF(OR($A32="Annual Leave",$A33="Annual Leave"),IF($A32="Annual Leave",8,0),0)</f>
        <v/>
      </c>
      <c r="T32" s="102" t="n"/>
      <c r="U32" s="144">
        <f>MAX(0,40-Y32)</f>
        <v/>
      </c>
      <c r="V32" s="351">
        <f>IF(OR($C32="",$D32=""),0,
 IF(OR($A32="Holiday",$A33="Holiday"),0,
 IF(AND(NOT(OR($A32="Annual Leave",$A33="Annual Leave")),$A32="Off day"),0,
  IF($I32+$I33&gt;=8,IF($I32&gt;=8,8,$I32),$I32)
  )))</f>
        <v/>
      </c>
      <c r="W32" s="351">
        <f>MAX(0,V32-U32)</f>
        <v/>
      </c>
      <c r="X32" s="351">
        <f>IF(C32="","",C32-WEEKDAY(C32,1)+1)</f>
        <v/>
      </c>
      <c r="Y32" s="351">
        <f>SUMPRODUCT(($X$14:$X31=X32)*(($V$14:$V31)+($O$14:$O31)))+IF(X32=X14,$L$11,0)</f>
        <v/>
      </c>
      <c r="Z32" s="351" t="n"/>
      <c r="AA32" s="351" t="n"/>
      <c r="AB32" s="351" t="n"/>
      <c r="AC32" s="351" t="n"/>
      <c r="AD32" s="351" t="n"/>
      <c r="AE32" s="351" t="n"/>
      <c r="AF32" s="351" t="n"/>
    </row>
    <row r="33" ht="24" customHeight="1" s="348" thickBot="1">
      <c r="A33" s="184" t="inlineStr">
        <is>
          <t>On Day</t>
        </is>
      </c>
      <c r="B33" s="299" t="n"/>
      <c r="C33" s="101">
        <f>C32</f>
        <v/>
      </c>
      <c r="D33" s="300" t="n"/>
      <c r="E33" s="301">
        <f>IF(D33="", "",
 IF(D33=TIME(0,0,0), 0,
 IF(AND(D33&gt;=TIME(0,0,1), D33&lt;=TIME(2,0,0)), TIME(7,0,0),
 IF(AND(D33&gt;=TIME(6,0,0), D33&lt;=TIME(8,0,0)), TIME(12,0,0),
 IF(AND(D33&gt;TIME(8,0,0), D33&lt;=TIME(13,59,0)), TIME(15,0,0),
 IF(AND(D33&gt;=TIME(14,0,0), D33&lt;=TIME(17,59,0)), TIME(21,0,0),
 IF(AND(D33&gt;=TIME(18,0,0), D33&lt;=TIME(21,59,0)), TIME(0,0,0),
 IF(AND(D33&gt;=TIME(22,0,0), D33&lt;=TIME(23,59,59)), TIME(7,0,0), ""))))))))</f>
        <v/>
      </c>
      <c r="F33" s="187" t="n"/>
      <c r="G33" s="301">
        <f>IF(AND(D33&gt;=TIME(6,0,0),D33&lt;=TIME(8,0,0)),E33,"")</f>
        <v/>
      </c>
      <c r="H33" s="300" t="n"/>
      <c r="I33" s="87">
        <f>ROUND(IF(OR(D33="",E33="",E33=0),0,IF(H33="",MOD(E33-D33,1)*24,MOD(H33-D33,1)*24)),2)</f>
        <v/>
      </c>
      <c r="J33" s="190" t="n"/>
      <c r="K33" s="297" t="n"/>
      <c r="L33" s="189" t="n"/>
      <c r="M33" s="298">
        <f>MAX(0,V33-W33)</f>
        <v/>
      </c>
      <c r="N33" s="302">
        <f>(IF(OR($C33="",$D33=""),0,
 IF(OR($A32="Holiday",$A33="Holiday"),
    IF(ISNUMBER(MATCH(TRIM($B33),{"Phagwah","Good Friday","Easter Monday","Labour Day","Christmas","Eid ul Azha","Romans-2","Globe-12","Neptune P1"},0)),0,$I33),
 IF(AND(NOT(OR($A32="Annual Leave",$A33="Annual Leave")),$A33="Off day"),$I33,
  MAX(0,$I33-$V33)
  ))))+W33</f>
        <v/>
      </c>
      <c r="O33" s="302">
        <f>IF(AND(OR($A32="Holiday",$A33="Holiday"),
        ISNUMBER(MATCH(TRIM($B33),{"Phagwah","Good Friday","Easter Monday","Labour Day","Christmas","Eid ul Azha","Romans-2","Globe-12","Neptune P1"},0))),
   $I33,0)</f>
        <v/>
      </c>
      <c r="P33" s="302">
        <f>IF(OR($O$7="Canteen",$O$7="Head Office"),0,IF($I33&lt;=0,0,IF(AND($I32&lt;=0,OR(TRIM($J33)="Hebrews",TRIM($J33)="Romans",TRIM($J33)="Romans-2",TRIM($J33)="Globe",TRIM($J33)="Globe-12",TRIM($J33)="Neptune P1")),1,0)))</f>
        <v/>
      </c>
      <c r="Q33" s="303" t="n"/>
      <c r="R33" s="302">
        <f>IF(OR($O$7="Canteen",$O$7="Head Office"),0,IF(
  AND(
    SUMIFS(I:I, C:C, C33) &gt;= 8,
    COUNTIFS(C$14:C33, C33)=1,
    OR(
      TEXT(D33,"hh:mm:ss")="07:00:00",
      TEXT(D33,"hh:mm:ss")="15:00:00",
      TEXT(D33,"hh:mm:ss")="23:00:00",
      TEXT(D34,"hh:mm:ss")="07:00:00",
      TEXT(D34,"hh:mm:ss")="15:00:00",
      TEXT(D34,"hh:mm:ss")="23:00:00"
    )
  ),
  1,
  0
))</f>
        <v/>
      </c>
      <c r="S33" s="302">
        <f>IF(OR($A32="Annual Leave",$A33="Annual Leave"),IF(AND($A32&lt;&gt;"Annual Leave",$A33="Annual Leave"),8,0),0)</f>
        <v/>
      </c>
      <c r="T33" s="304" t="n"/>
      <c r="U33" s="144">
        <f>MAX(0,40-Y33)</f>
        <v/>
      </c>
      <c r="V33" s="351">
        <f>IF(OR($C33="",$D33=""),0,
 IF(OR($A32="Holiday",$A33="Holiday"),0,
 IF(AND(NOT(OR($A32="Annual Leave",$A33="Annual Leave")),$A33="Off day"),0,
  IF($I32+$I33&gt;=8,IF($I32&gt;=8,0,8-$I32),$I33)
  )))</f>
        <v/>
      </c>
      <c r="W33" s="351">
        <f>MAX(0,V33-U33)</f>
        <v/>
      </c>
      <c r="X33" s="351">
        <f>IF(C33="","",C33-WEEKDAY(C33,1)+1)</f>
        <v/>
      </c>
      <c r="Y33" s="351">
        <f>SUMPRODUCT(($X$14:$X32=X33)*(($V$14:$V32)+($O$14:$O32)))+IF(X33=X14,$L$11,0)</f>
        <v/>
      </c>
      <c r="Z33" s="351" t="n"/>
      <c r="AA33" s="351" t="n"/>
      <c r="AB33" s="351" t="n"/>
      <c r="AC33" s="351" t="n"/>
      <c r="AD33" s="351" t="n"/>
      <c r="AE33" s="351" t="n"/>
      <c r="AF33" s="351" t="n"/>
    </row>
    <row r="34" ht="24" customHeight="1" s="348" thickBot="1">
      <c r="A34" s="159" t="inlineStr">
        <is>
          <t>On Day</t>
        </is>
      </c>
      <c r="B34" s="191" t="n"/>
      <c r="C34" s="92">
        <f>C32+1</f>
        <v/>
      </c>
      <c r="D34" s="31" t="n"/>
      <c r="E34" s="160">
        <f>IF(D34="", "",
 IF(D34=TIME(0,0,0), 0,
 IF(AND(D34&gt;=TIME(0,0,1), D34&lt;=TIME(2,0,0)), TIME(7,0,0),
 IF(AND(D34&gt;=TIME(6,0,0), D34&lt;=TIME(8,0,0)), TIME(12,0,0),
 IF(AND(D34&gt;TIME(8,0,0), D34&lt;=TIME(13,59,0)), TIME(15,0,0),
 IF(AND(D34&gt;=TIME(14,0,0), D34&lt;=TIME(17,59,0)), TIME(21,0,0),
 IF(AND(D34&gt;=TIME(18,0,0), D34&lt;=TIME(21,59,0)), TIME(0,0,0),
 IF(AND(D34&gt;=TIME(22,0,0), D34&lt;=TIME(23,59,59)), TIME(7,0,0), ""))))))))</f>
        <v/>
      </c>
      <c r="F34" s="161" t="n"/>
      <c r="G34" s="160">
        <f>IF(AND(D34&gt;=TIME(6,0,0),D34&lt;=TIME(8,0,0)),E34,"")</f>
        <v/>
      </c>
      <c r="H34" s="31" t="n"/>
      <c r="I34" s="32">
        <f>ROUND(IF(OR(D34="",E34="",E34=0),0,IF(H34="",MOD(E34-D34,1)*24,MOD(H34-D34,1)*24)),2)</f>
        <v/>
      </c>
      <c r="J34" s="162" t="n"/>
      <c r="K34" s="282" t="n"/>
      <c r="L34" s="181" t="n"/>
      <c r="M34" s="283">
        <f>MAX(0,V34-W34)</f>
        <v/>
      </c>
      <c r="N34" s="33">
        <f>(IF(OR($C34="",$D34=""),0,
 IF(OR($A34="Holiday",$A35="Holiday"),
    IF(ISNUMBER(MATCH(TRIM($B34),{"Phagwah","Good Friday","Easter Monday","Labour Day","Christmas","Eid ul Azha","Romans-2","Globe-12","Neptune P1"},0)),0,$I34),
 IF(AND(NOT(OR($A34="Annual Leave",$A35="Annual Leave")),$A34="Off day"),$I34,
  MAX(0,$I34-$V34)
  ))))+W34</f>
        <v/>
      </c>
      <c r="O34" s="33">
        <f>IF(AND(OR($A34="Holiday",$A35="Holiday"),
        ISNUMBER(MATCH(TRIM($B34),{"Phagwah","Good Friday","Easter Monday","Labour Day","Christmas","Eid ul Azha","Romans-2","Globe-12","Neptune P1"},0))),
   $I34,0)</f>
        <v/>
      </c>
      <c r="P34" s="33">
        <f>IF(OR($O$7="Canteen",$O$7="Head Office"),0,IF($I34&lt;=0,0,IF(OR(OR(TRIM($J34)="Hebrews",TRIM($J34)="Romans",TRIM($J34)="Romans-2",TRIM($J34)="Globe",TRIM($J34)="Globe-12",TRIM($J34)="Neptune P1"),AND($I35&gt;0,OR(TRIM($J35)="Hebrews",TRIM($J35)="Romans",TRIM($J35)="Romans-2",TRIM($J35)="Globe",TRIM($J35)="Globe-12",TRIM($J35)="Neptune P1"))),1,0)))</f>
        <v/>
      </c>
      <c r="Q34" s="34" t="n"/>
      <c r="R34" s="33">
        <f>IF(OR($O$7="Canteen",$O$7="Head Office"),0,IF(
  AND(
    SUMIFS(I:I, C:C, C34) &gt;= 8,
    COUNTIFS(C$14:C34, C34)=1,
    OR(
      TEXT(D34,"hh:mm:ss")="07:00:00",
      TEXT(D34,"hh:mm:ss")="15:00:00",
      TEXT(D34,"hh:mm:ss")="23:00:00",
      TEXT(D35,"hh:mm:ss")="07:00:00",
      TEXT(D35,"hh:mm:ss")="15:00:00",
      TEXT(D35,"hh:mm:ss")="23:00:00"
    )
  ),
  1,
  0
))</f>
        <v/>
      </c>
      <c r="S34" s="33">
        <f>IF(OR($A34="Annual Leave",$A35="Annual Leave"),IF($A34="Annual Leave",8,0),0)</f>
        <v/>
      </c>
      <c r="T34" s="35" t="n"/>
      <c r="U34" s="144">
        <f>MAX(0,40-Y34)</f>
        <v/>
      </c>
      <c r="V34" s="351">
        <f>IF(OR($C34="",$D34=""),0,
 IF(OR($A34="Holiday",$A35="Holiday"),0,
 IF(AND(NOT(OR($A34="Annual Leave",$A35="Annual Leave")),$A34="Off day"),0,
  IF($I34+$I35&gt;=8,IF($I34&gt;=8,8,$I34),$I34)
  )))</f>
        <v/>
      </c>
      <c r="W34" s="351">
        <f>MAX(0,V34-U34)</f>
        <v/>
      </c>
      <c r="X34" s="351">
        <f>IF(C34="","",C34-WEEKDAY(C34,1)+1)</f>
        <v/>
      </c>
      <c r="Y34" s="351">
        <f>SUMPRODUCT(($X$14:$X33=X34)*(($V$14:$V33)+($O$14:$O33)))+IF(X34=X14,$L$11,0)</f>
        <v/>
      </c>
      <c r="Z34" s="351" t="n"/>
      <c r="AA34" s="351" t="n"/>
      <c r="AB34" s="351" t="n"/>
      <c r="AC34" s="351" t="n"/>
      <c r="AD34" s="351" t="n"/>
      <c r="AE34" s="351" t="n"/>
      <c r="AF34" s="351" t="n"/>
    </row>
    <row r="35" ht="24" customHeight="1" s="348" thickBot="1">
      <c r="A35" s="159" t="inlineStr">
        <is>
          <t>On Day</t>
        </is>
      </c>
      <c r="B35" s="192" t="n"/>
      <c r="C35" s="93">
        <f>C34</f>
        <v/>
      </c>
      <c r="D35" s="36" t="n"/>
      <c r="E35" s="163">
        <f>IF(D35="", "",
 IF(D35=TIME(0,0,0), 0,
 IF(AND(D35&gt;=TIME(0,0,1), D35&lt;=TIME(2,0,0)), TIME(7,0,0),
 IF(AND(D35&gt;=TIME(6,0,0), D35&lt;=TIME(8,0,0)), TIME(12,0,0),
 IF(AND(D35&gt;TIME(8,0,0), D35&lt;=TIME(13,59,0)), TIME(15,0,0),
 IF(AND(D35&gt;=TIME(14,0,0), D35&lt;=TIME(17,59,0)), TIME(21,0,0),
 IF(AND(D35&gt;=TIME(18,0,0), D35&lt;=TIME(21,59,0)), TIME(0,0,0),
 IF(AND(D35&gt;=TIME(22,0,0), D35&lt;=TIME(23,59,59)), TIME(7,0,0), ""))))))))</f>
        <v/>
      </c>
      <c r="F35" s="164" t="n"/>
      <c r="G35" s="163">
        <f>IF(AND(D35&gt;=TIME(6,0,0),D35&lt;=TIME(8,0,0)),E35,"")</f>
        <v/>
      </c>
      <c r="H35" s="36" t="n"/>
      <c r="I35" s="37">
        <f>ROUND(IF(OR(D35="",E35="",E35=0),0,IF(H35="",MOD(E35-D35,1)*24,MOD(H35-D35,1)*24)),2)</f>
        <v/>
      </c>
      <c r="J35" s="162" t="n"/>
      <c r="K35" s="282" t="n"/>
      <c r="L35" s="183" t="n"/>
      <c r="M35" s="283">
        <f>MAX(0,V35-W35)</f>
        <v/>
      </c>
      <c r="N35" s="38">
        <f>(IF(OR($C35="",$D35=""),0,
 IF(OR($A34="Holiday",$A35="Holiday"),
    IF(ISNUMBER(MATCH(TRIM($B35),{"Phagwah","Good Friday","Easter Monday","Labour Day","Christmas","Eid ul Azha","Romans-2","Globe-12","Neptune P1"},0)),0,$I35),
 IF(AND(NOT(OR($A34="Annual Leave",$A35="Annual Leave")),$A35="Off day"),$I35,
  MAX(0,$I35-$V35)
  ))))+W35</f>
        <v/>
      </c>
      <c r="O35" s="38">
        <f>IF(AND(OR($A34="Holiday",$A35="Holiday"),
        ISNUMBER(MATCH(TRIM($B35),{"Phagwah","Good Friday","Easter Monday","Labour Day","Christmas","Eid ul Azha","Romans-2","Globe-12","Neptune P1"},0))),
   $I35,0)</f>
        <v/>
      </c>
      <c r="P35" s="38">
        <f>IF(OR($O$7="Canteen",$O$7="Head Office"),0,IF($I35&lt;=0,0,IF(AND($I34&lt;=0,OR(TRIM($J35)="Hebrews",TRIM($J35)="Romans",TRIM($J35)="Romans-2",TRIM($J35)="Globe",TRIM($J35)="Globe-12",TRIM($J35)="Neptune P1")),1,0)))</f>
        <v/>
      </c>
      <c r="Q35" s="39" t="n"/>
      <c r="R35" s="38">
        <f>IF(OR($O$7="Canteen",$O$7="Head Office"),0,IF(
  AND(
    SUMIFS(I:I, C:C, C35) &gt;= 8,
    COUNTIFS(C$14:C35, C35)=1,
    OR(
      TEXT(D35,"hh:mm:ss")="07:00:00",
      TEXT(D35,"hh:mm:ss")="15:00:00",
      TEXT(D35,"hh:mm:ss")="23:00:00",
      TEXT(D36,"hh:mm:ss")="07:00:00",
      TEXT(D36,"hh:mm:ss")="15:00:00",
      TEXT(D36,"hh:mm:ss")="23:00:00"
    )
  ),
  1,
  0
))</f>
        <v/>
      </c>
      <c r="S35" s="38">
        <f>IF(OR($A34="Annual Leave",$A35="Annual Leave"),IF(AND($A34&lt;&gt;"Annual Leave",$A35="Annual Leave"),8,0),0)</f>
        <v/>
      </c>
      <c r="T35" s="40" t="n"/>
      <c r="U35" s="144">
        <f>MAX(0,40-Y35)</f>
        <v/>
      </c>
      <c r="V35" s="351">
        <f>IF(OR($C35="",$D35=""),0,
 IF(OR($A34="Holiday",$A35="Holiday"),0,
 IF(AND(NOT(OR($A34="Annual Leave",$A35="Annual Leave")),$A35="Off day"),0,
  IF($I34+$I35&gt;=8,IF($I34&gt;=8,0,8-$I34),$I35)
  )))</f>
        <v/>
      </c>
      <c r="W35" s="351">
        <f>MAX(0,V35-U35)</f>
        <v/>
      </c>
      <c r="X35" s="351">
        <f>IF(C35="","",C35-WEEKDAY(C35,1)+1)</f>
        <v/>
      </c>
      <c r="Y35" s="351">
        <f>SUMPRODUCT(($X$14:$X34=X35)*(($V$14:$V34)+($O$14:$O34)))+IF(X35=X14,$L$11,0)</f>
        <v/>
      </c>
      <c r="Z35" s="351" t="n"/>
      <c r="AA35" s="351" t="n"/>
      <c r="AB35" s="351" t="n"/>
      <c r="AC35" s="351" t="n"/>
      <c r="AD35" s="351" t="n"/>
      <c r="AE35" s="351" t="n"/>
      <c r="AF35" s="351" t="n"/>
    </row>
    <row r="36" ht="24" customHeight="1" s="348" thickBot="1">
      <c r="A36" s="154" t="inlineStr">
        <is>
          <t>On Day</t>
        </is>
      </c>
      <c r="B36" s="193" t="n"/>
      <c r="C36" s="90">
        <f>C34+1</f>
        <v/>
      </c>
      <c r="D36" s="8" t="n"/>
      <c r="E36" s="155">
        <f>IF(D36="", "",
 IF(D36=TIME(0,0,0), 0,
 IF(AND(D36&gt;=TIME(0,0,1), D36&lt;=TIME(2,0,0)), TIME(7,0,0),
 IF(AND(D36&gt;=TIME(6,0,0), D36&lt;=TIME(8,0,0)), TIME(12,0,0),
 IF(AND(D36&gt;TIME(8,0,0), D36&lt;=TIME(13,59,0)), TIME(15,0,0),
 IF(AND(D36&gt;=TIME(14,0,0), D36&lt;=TIME(17,59,0)), TIME(21,0,0),
 IF(AND(D36&gt;=TIME(18,0,0), D36&lt;=TIME(21,59,0)), TIME(0,0,0),
 IF(AND(D36&gt;=TIME(22,0,0), D36&lt;=TIME(23,59,59)), TIME(7,0,0), ""))))))))</f>
        <v/>
      </c>
      <c r="F36" s="156" t="n"/>
      <c r="G36" s="155">
        <f>IF(AND(D36&gt;=TIME(6,0,0),D36&lt;=TIME(8,0,0)),E36,"")</f>
        <v/>
      </c>
      <c r="H36" s="8" t="n"/>
      <c r="I36" s="30">
        <f>ROUND(IF(OR(D36="",E36="",E36=0),0,IF(H36="",MOD(E36-D36,1)*24,MOD(H36-D36,1)*24)),2)</f>
        <v/>
      </c>
      <c r="J36" s="157" t="n"/>
      <c r="K36" s="274" t="n"/>
      <c r="L36" s="189" t="n"/>
      <c r="M36" s="275">
        <f>MAX(0,V36-W36)</f>
        <v/>
      </c>
      <c r="N36" s="9">
        <f>(IF(OR($C36="",$D36=""),0,
 IF(OR($A36="Holiday",$A37="Holiday"),
    IF(ISNUMBER(MATCH(TRIM($B36),{"Phagwah","Good Friday","Easter Monday","Labour Day","Christmas","Eid ul Azha","Romans-2","Globe-12","Neptune P1"},0)),0,$I36),
 IF(AND(NOT(OR($A36="Annual Leave",$A37="Annual Leave")),$A36="Off day"),$I36,
  MAX(0,$I36-$V36)
  ))))+W36</f>
        <v/>
      </c>
      <c r="O36" s="9">
        <f>IF(AND(OR($A36="Holiday",$A37="Holiday"),
        ISNUMBER(MATCH(TRIM($B36),{"Phagwah","Good Friday","Easter Monday","Labour Day","Christmas","Eid ul Azha","Romans-2","Globe-12","Neptune P1"},0))),
   $I36,0)</f>
        <v/>
      </c>
      <c r="P36" s="9">
        <f>IF(OR($O$7="Canteen",$O$7="Head Office"),0,IF($I36&lt;=0,0,IF(OR(OR(TRIM($J36)="Hebrews",TRIM($J36)="Romans",TRIM($J36)="Romans-2",TRIM($J36)="Globe",TRIM($J36)="Globe-12",TRIM($J36)="Neptune P1"),AND($I37&gt;0,OR(TRIM($J37)="Hebrews",TRIM($J37)="Romans",TRIM($J37)="Romans-2",TRIM($J37)="Globe",TRIM($J37)="Globe-12",TRIM($J37)="Neptune P1"))),1,0)))</f>
        <v/>
      </c>
      <c r="Q36" s="10" t="n"/>
      <c r="R36" s="9">
        <f>IF(OR($O$7="Canteen",$O$7="Head Office"),0,IF(
  AND(
    SUMIFS(I:I, C:C, C36) &gt;= 8,
    COUNTIFS(C$14:C36, C36)=1,
    OR(
      TEXT(D36,"hh:mm:ss")="07:00:00",
      TEXT(D36,"hh:mm:ss")="15:00:00",
      TEXT(D36,"hh:mm:ss")="23:00:00",
      TEXT(D37,"hh:mm:ss")="07:00:00",
      TEXT(D37,"hh:mm:ss")="15:00:00",
      TEXT(D37,"hh:mm:ss")="23:00:00"
    )
  ),
  1,
  0
))</f>
        <v/>
      </c>
      <c r="S36" s="9">
        <f>IF(OR($A36="Annual Leave",$A37="Annual Leave"),IF($A36="Annual Leave",8,0),0)</f>
        <v/>
      </c>
      <c r="T36" s="91" t="n"/>
      <c r="U36" s="144">
        <f>MAX(0,40-Y36)</f>
        <v/>
      </c>
      <c r="V36" s="351">
        <f>IF(OR($C36="",$D36=""),0,
 IF(OR($A36="Holiday",$A37="Holiday"),0,
 IF(AND(NOT(OR($A36="Annual Leave",$A37="Annual Leave")),$A36="Off day"),0,
  IF($I36+$I37&gt;=8,IF($I36&gt;=8,8,$I36),$I36)
  )))</f>
        <v/>
      </c>
      <c r="W36" s="351">
        <f>MAX(0,V36-U36)</f>
        <v/>
      </c>
      <c r="X36" s="351">
        <f>IF(C36="","",C36-WEEKDAY(C36,1)+1)</f>
        <v/>
      </c>
      <c r="Y36" s="351">
        <f>SUMPRODUCT(($X$14:$X35=X36)*(($V$14:$V35)+($O$14:$O35)))+IF(X36=X14,$L$11,0)</f>
        <v/>
      </c>
      <c r="Z36" s="351" t="n"/>
      <c r="AA36" s="351" t="n"/>
      <c r="AB36" s="351" t="n"/>
      <c r="AC36" s="351" t="n"/>
      <c r="AD36" s="351" t="n"/>
      <c r="AE36" s="351" t="n"/>
      <c r="AF36" s="351" t="n"/>
    </row>
    <row r="37" ht="24" customHeight="1" s="348" thickBot="1">
      <c r="A37" s="154" t="inlineStr">
        <is>
          <t>On Day</t>
        </is>
      </c>
      <c r="B37" s="305" t="n"/>
      <c r="C37" s="90">
        <f>C36</f>
        <v/>
      </c>
      <c r="D37" s="276" t="n"/>
      <c r="E37" s="277">
        <f>IF(D37="", "",
 IF(D37=TIME(0,0,0), 0,
 IF(AND(D37&gt;=TIME(0,0,1), D37&lt;=TIME(2,0,0)), TIME(7,0,0),
 IF(AND(D37&gt;=TIME(6,0,0), D37&lt;=TIME(8,0,0)), TIME(12,0,0),
 IF(AND(D37&gt;TIME(8,0,0), D37&lt;=TIME(13,59,0)), TIME(15,0,0),
 IF(AND(D37&gt;=TIME(14,0,0), D37&lt;=TIME(17,59,0)), TIME(21,0,0),
 IF(AND(D37&gt;=TIME(18,0,0), D37&lt;=TIME(21,59,0)), TIME(0,0,0),
 IF(AND(D37&gt;=TIME(22,0,0), D37&lt;=TIME(23,59,59)), TIME(7,0,0), ""))))))))</f>
        <v/>
      </c>
      <c r="F37" s="156" t="n"/>
      <c r="G37" s="277">
        <f>IF(AND(D37&gt;=TIME(6,0,0),D37&lt;=TIME(8,0,0)),E37,"")</f>
        <v/>
      </c>
      <c r="H37" s="276" t="n"/>
      <c r="I37" s="30">
        <f>ROUND(IF(OR(D37="",E37="",E37=0),0,IF(H37="",MOD(E37-D37,1)*24,MOD(H37-D37,1)*24)),2)</f>
        <v/>
      </c>
      <c r="J37" s="158" t="n"/>
      <c r="K37" s="274" t="n"/>
      <c r="L37" s="189" t="n"/>
      <c r="M37" s="275">
        <f>MAX(0,V37-W37)</f>
        <v/>
      </c>
      <c r="N37" s="278">
        <f>(IF(OR($C37="",$D37=""),0,
 IF(OR($A36="Holiday",$A37="Holiday"),
    IF(ISNUMBER(MATCH(TRIM($B37),{"Phagwah","Good Friday","Easter Monday","Labour Day","Christmas","Eid ul Azha","Romans-2","Globe-12","Neptune P1"},0)),0,$I37),
 IF(AND(NOT(OR($A36="Annual Leave",$A37="Annual Leave")),$A37="Off day"),$I37,
  MAX(0,$I37-$V37)
  ))))+W37</f>
        <v/>
      </c>
      <c r="O37" s="278">
        <f>IF(AND(OR($A36="Holiday",$A37="Holiday"),
        ISNUMBER(MATCH(TRIM($B37),{"Phagwah","Good Friday","Easter Monday","Labour Day","Christmas","Eid ul Azha","Romans-2","Globe-12","Neptune P1"},0))),
   $I37,0)</f>
        <v/>
      </c>
      <c r="P37" s="278">
        <f>IF(OR($O$7="Canteen",$O$7="Head Office"),0,IF($I37&lt;=0,0,IF(AND($I36&lt;=0,OR(TRIM($J37)="Hebrews",TRIM($J37)="Romans",TRIM($J37)="Romans-2",TRIM($J37)="Globe",TRIM($J37)="Globe-12",TRIM($J37)="Neptune P1")),1,0)))</f>
        <v/>
      </c>
      <c r="Q37" s="279" t="n"/>
      <c r="R37" s="278">
        <f>IF(OR($O$7="Canteen",$O$7="Head Office"),0,IF(
  AND(
    SUMIFS(I:I, C:C, C37) &gt;= 8,
    COUNTIFS(C$14:C37, C37)=1,
    OR(
      TEXT(D37,"hh:mm:ss")="07:00:00",
      TEXT(D37,"hh:mm:ss")="15:00:00",
      TEXT(D37,"hh:mm:ss")="23:00:00",
      TEXT(D38,"hh:mm:ss")="07:00:00",
      TEXT(D38,"hh:mm:ss")="15:00:00",
      TEXT(D38,"hh:mm:ss")="23:00:00"
    )
  ),
  1,
  0
))</f>
        <v/>
      </c>
      <c r="S37" s="278">
        <f>IF(OR($A36="Annual Leave",$A37="Annual Leave"),IF(AND($A36&lt;&gt;"Annual Leave",$A37="Annual Leave"),8,0),0)</f>
        <v/>
      </c>
      <c r="T37" s="280" t="n"/>
      <c r="U37" s="144">
        <f>MAX(0,40-Y37)</f>
        <v/>
      </c>
      <c r="V37" s="351">
        <f>IF(OR($C37="",$D37=""),0,
 IF(OR($A36="Holiday",$A37="Holiday"),0,
 IF(AND(NOT(OR($A36="Annual Leave",$A37="Annual Leave")),$A37="Off day"),0,
  IF($I36+$I37&gt;=8,IF($I36&gt;=8,0,8-$I36),$I37)
  )))</f>
        <v/>
      </c>
      <c r="W37" s="351">
        <f>MAX(0,V37-U37)</f>
        <v/>
      </c>
      <c r="X37" s="351">
        <f>IF(C37="","",C37-WEEKDAY(C37,1)+1)</f>
        <v/>
      </c>
      <c r="Y37" s="351">
        <f>SUMPRODUCT(($X$14:$X36=X37)*(($V$14:$V36)+($O$14:$O36)))+IF(X37=X14,$L$11,0)</f>
        <v/>
      </c>
      <c r="Z37" s="351" t="n"/>
      <c r="AA37" s="351" t="n"/>
      <c r="AB37" s="351" t="n"/>
      <c r="AC37" s="351" t="n"/>
      <c r="AD37" s="351" t="n"/>
      <c r="AE37" s="351" t="n"/>
      <c r="AF37" s="351" t="n"/>
    </row>
    <row r="38" ht="24" customHeight="1" s="348" thickBot="1">
      <c r="A38" s="194" t="inlineStr">
        <is>
          <t>On Day</t>
        </is>
      </c>
      <c r="B38" s="195" t="n"/>
      <c r="C38" s="103">
        <f>C36+1</f>
        <v/>
      </c>
      <c r="D38" s="64" t="n"/>
      <c r="E38" s="196">
        <f>IF(D38="", "",
 IF(D38=TIME(0,0,0), 0,
 IF(AND(D38&gt;=TIME(0,0,1), D38&lt;=TIME(2,0,0)), TIME(7,0,0),
 IF(AND(D38&gt;=TIME(6,0,0), D38&lt;=TIME(8,0,0)), TIME(12,0,0),
 IF(AND(D38&gt;TIME(8,0,0), D38&lt;=TIME(13,59,0)), TIME(15,0,0),
 IF(AND(D38&gt;=TIME(14,0,0), D38&lt;=TIME(17,59,0)), TIME(21,0,0),
 IF(AND(D38&gt;=TIME(18,0,0), D38&lt;=TIME(21,59,0)), TIME(0,0,0),
 IF(AND(D38&gt;=TIME(22,0,0), D38&lt;=TIME(23,59,59)), TIME(7,0,0), ""))))))))</f>
        <v/>
      </c>
      <c r="F38" s="197" t="n"/>
      <c r="G38" s="196">
        <f>IF(AND(D38&gt;=TIME(6,0,0),D38&lt;=TIME(8,0,0)),E38,"")</f>
        <v/>
      </c>
      <c r="H38" s="64" t="n"/>
      <c r="I38" s="65">
        <f>ROUND(IF(OR(D38="",E38="",E38=0),0,IF(H38="",MOD(E38-D38,1)*24,MOD(H38-D38,1)*24)),2)</f>
        <v/>
      </c>
      <c r="J38" s="198" t="n"/>
      <c r="K38" s="306" t="n"/>
      <c r="L38" s="181" t="n"/>
      <c r="M38" s="307">
        <f>MAX(0,V38-W38)</f>
        <v/>
      </c>
      <c r="N38" s="66">
        <f>(IF(OR($C38="",$D38=""),0,
 IF(OR($A38="Holiday",$A39="Holiday"),
    IF(ISNUMBER(MATCH(TRIM($B38),{"Phagwah","Good Friday","Easter Monday","Labour Day","Christmas","Eid ul Azha","Romans-2","Globe-12","Neptune P1"},0)),0,$I38),
 IF(AND(NOT(OR($A38="Annual Leave",$A39="Annual Leave")),$A38="Off day"),$I38,
  MAX(0,$I38-$V38)
  ))))+W38</f>
        <v/>
      </c>
      <c r="O38" s="66">
        <f>IF(AND(OR($A38="Holiday",$A39="Holiday"),
        ISNUMBER(MATCH(TRIM($B38),{"Phagwah","Good Friday","Easter Monday","Labour Day","Christmas","Eid ul Azha","Romans-2","Globe-12","Neptune P1"},0))),
   $I38,0)</f>
        <v/>
      </c>
      <c r="P38" s="66">
        <f>IF(OR($O$7="Canteen",$O$7="Head Office"),0,IF($I38&lt;=0,0,IF(OR(OR(TRIM($J38)="Hebrews",TRIM($J38)="Romans",TRIM($J38)="Romans-2",TRIM($J38)="Globe",TRIM($J38)="Globe-12",TRIM($J38)="Neptune P1"),AND($I39&gt;0,OR(TRIM($J39)="Hebrews",TRIM($J39)="Romans",TRIM($J39)="Romans-2",TRIM($J39)="Globe",TRIM($J39)="Globe-12",TRIM($J39)="Neptune P1"))),1,0)))</f>
        <v/>
      </c>
      <c r="Q38" s="67" t="n"/>
      <c r="R38" s="66">
        <f>IF(OR($O$7="Canteen",$O$7="Head Office"),0,IF(
  AND(
    SUMIFS(I:I, C:C, C38) &gt;= 8,
    COUNTIFS(C$14:C38, C38)=1,
    OR(
      TEXT(D38,"hh:mm:ss")="07:00:00",
      TEXT(D38,"hh:mm:ss")="15:00:00",
      TEXT(D38,"hh:mm:ss")="23:00:00",
      TEXT(D39,"hh:mm:ss")="07:00:00",
      TEXT(D39,"hh:mm:ss")="15:00:00",
      TEXT(D39,"hh:mm:ss")="23:00:00"
    )
  ),
  1,
  0
))</f>
        <v/>
      </c>
      <c r="S38" s="66">
        <f>IF(OR($A38="Annual Leave",$A39="Annual Leave"),IF($A38="Annual Leave",8,0),0)</f>
        <v/>
      </c>
      <c r="T38" s="68" t="n"/>
      <c r="U38" s="144">
        <f>MAX(0,40-Y38)</f>
        <v/>
      </c>
      <c r="V38" s="351">
        <f>IF(OR($C38="",$D38=""),0,
 IF(OR($A38="Holiday",$A39="Holiday"),0,
 IF(AND(NOT(OR($A38="Annual Leave",$A39="Annual Leave")),$A38="Off day"),0,
  IF($I38+$I39&gt;=8,IF($I38&gt;=8,8,$I38),$I38)
  )))</f>
        <v/>
      </c>
      <c r="W38" s="351">
        <f>MAX(0,V38-U38)</f>
        <v/>
      </c>
      <c r="X38" s="351">
        <f>IF(C38="","",C38-WEEKDAY(C38,1)+1)</f>
        <v/>
      </c>
      <c r="Y38" s="351">
        <f>SUMPRODUCT(($X$14:$X37=X38)*(($V$14:$V37)+($O$14:$O37)))+IF(X38=X14,$L$11,0)</f>
        <v/>
      </c>
      <c r="Z38" s="351" t="n"/>
      <c r="AA38" s="351" t="n"/>
      <c r="AB38" s="351" t="n"/>
      <c r="AC38" s="351" t="n"/>
      <c r="AD38" s="351" t="n"/>
      <c r="AE38" s="351" t="n"/>
      <c r="AF38" s="351" t="n"/>
    </row>
    <row r="39" ht="24" customHeight="1" s="348" thickBot="1">
      <c r="A39" s="194" t="inlineStr">
        <is>
          <t>On Day</t>
        </is>
      </c>
      <c r="B39" s="199" t="n"/>
      <c r="C39" s="104">
        <f>C38</f>
        <v/>
      </c>
      <c r="D39" s="69" t="n"/>
      <c r="E39" s="200">
        <f>IF(D39="", "",
 IF(D39=TIME(0,0,0), 0,
 IF(AND(D39&gt;=TIME(0,0,1), D39&lt;=TIME(2,0,0)), TIME(7,0,0),
 IF(AND(D39&gt;=TIME(6,0,0), D39&lt;=TIME(8,0,0)), TIME(12,0,0),
 IF(AND(D39&gt;TIME(8,0,0), D39&lt;=TIME(13,59,0)), TIME(15,0,0),
 IF(AND(D39&gt;=TIME(14,0,0), D39&lt;=TIME(17,59,0)), TIME(21,0,0),
 IF(AND(D39&gt;=TIME(18,0,0), D39&lt;=TIME(21,59,0)), TIME(0,0,0),
 IF(AND(D39&gt;=TIME(22,0,0), D39&lt;=TIME(23,59,59)), TIME(7,0,0), ""))))))))</f>
        <v/>
      </c>
      <c r="F39" s="201" t="n"/>
      <c r="G39" s="200">
        <f>IF(AND(D39&gt;=TIME(6,0,0),D39&lt;=TIME(8,0,0)),E39,"")</f>
        <v/>
      </c>
      <c r="H39" s="69" t="n"/>
      <c r="I39" s="70">
        <f>ROUND(IF(OR(D39="",E39="",E39=0),0,IF(H39="",MOD(E39-D39,1)*24,MOD(H39-D39,1)*24)),2)</f>
        <v/>
      </c>
      <c r="J39" s="198" t="n"/>
      <c r="K39" s="306" t="n"/>
      <c r="L39" s="183" t="n"/>
      <c r="M39" s="307">
        <f>MAX(0,V39-W39)</f>
        <v/>
      </c>
      <c r="N39" s="71">
        <f>(IF(OR($C39="",$D39=""),0,
 IF(OR($A38="Holiday",$A39="Holiday"),
    IF(ISNUMBER(MATCH(TRIM($B39),{"Phagwah","Good Friday","Easter Monday","Labour Day","Christmas","Eid ul Azha","Romans-2","Globe-12","Neptune P1"},0)),0,$I39),
 IF(AND(NOT(OR($A38="Annual Leave",$A39="Annual Leave")),$A39="Off day"),$I39,
  MAX(0,$I39-$V39)
  ))))+W39</f>
        <v/>
      </c>
      <c r="O39" s="71">
        <f>IF(AND(OR($A38="Holiday",$A39="Holiday"),
        ISNUMBER(MATCH(TRIM($B39),{"Phagwah","Good Friday","Easter Monday","Labour Day","Christmas","Eid ul Azha","Romans-2","Globe-12","Neptune P1"},0))),
   $I39,0)</f>
        <v/>
      </c>
      <c r="P39" s="71">
        <f>IF(OR($O$7="Canteen",$O$7="Head Office"),0,IF($I39&lt;=0,0,IF(AND($I38&lt;=0,OR(TRIM($J39)="Hebrews",TRIM($J39)="Romans",TRIM($J39)="Romans-2",TRIM($J39)="Globe",TRIM($J39)="Globe-12",TRIM($J39)="Neptune P1")),1,0)))</f>
        <v/>
      </c>
      <c r="Q39" s="72" t="n"/>
      <c r="R39" s="71">
        <f>IF(OR($O$7="Canteen",$O$7="Head Office"),0,IF(
  AND(
    SUMIFS(I:I, C:C, C39) &gt;= 8,
    COUNTIFS(C$14:C39, C39)=1,
    OR(
      TEXT(D39,"hh:mm:ss")="07:00:00",
      TEXT(D39,"hh:mm:ss")="15:00:00",
      TEXT(D39,"hh:mm:ss")="23:00:00",
      TEXT(D40,"hh:mm:ss")="07:00:00",
      TEXT(D40,"hh:mm:ss")="15:00:00",
      TEXT(D40,"hh:mm:ss")="23:00:00"
    )
  ),
  1,
  0
))</f>
        <v/>
      </c>
      <c r="S39" s="71">
        <f>IF(OR($A38="Annual Leave",$A39="Annual Leave"),IF(AND($A38&lt;&gt;"Annual Leave",$A39="Annual Leave"),8,0),0)</f>
        <v/>
      </c>
      <c r="T39" s="73" t="n"/>
      <c r="U39" s="144">
        <f>MAX(0,40-Y39)</f>
        <v/>
      </c>
      <c r="V39" s="351">
        <f>IF(OR($C39="",$D39=""),0,
 IF(OR($A38="Holiday",$A39="Holiday"),0,
 IF(AND(NOT(OR($A38="Annual Leave",$A39="Annual Leave")),$A39="Off day"),0,
  IF($I38+$I39&gt;=8,IF($I38&gt;=8,0,8-$I38),$I39)
  )))</f>
        <v/>
      </c>
      <c r="W39" s="351">
        <f>MAX(0,V39-U39)</f>
        <v/>
      </c>
      <c r="X39" s="351">
        <f>IF(C39="","",C39-WEEKDAY(C39,1)+1)</f>
        <v/>
      </c>
      <c r="Y39" s="351">
        <f>SUMPRODUCT(($X$14:$X38=X39)*(($V$14:$V38)+($O$14:$O38)))+IF(X39=X14,$L$11,0)</f>
        <v/>
      </c>
      <c r="Z39" s="351" t="n"/>
      <c r="AA39" s="351" t="n"/>
      <c r="AB39" s="351" t="n"/>
      <c r="AC39" s="351" t="n"/>
      <c r="AD39" s="351" t="n"/>
      <c r="AE39" s="351" t="n"/>
      <c r="AF39" s="351" t="n"/>
    </row>
    <row r="40" ht="24" customHeight="1" s="348" thickBot="1">
      <c r="A40" s="202" t="inlineStr">
        <is>
          <t>On Day</t>
        </is>
      </c>
      <c r="B40" s="203" t="n"/>
      <c r="C40" s="105">
        <f>C38+1</f>
        <v/>
      </c>
      <c r="D40" s="74" t="n"/>
      <c r="E40" s="204">
        <f>IF(D40="", "",
 IF(D40=TIME(0,0,0), 0,
 IF(AND(D40&gt;=TIME(0,0,1), D40&lt;=TIME(2,0,0)), TIME(7,0,0),
 IF(AND(D40&gt;=TIME(6,0,0), D40&lt;=TIME(8,0,0)), TIME(12,0,0),
 IF(AND(D40&gt;TIME(8,0,0), D40&lt;=TIME(13,59,0)), TIME(15,0,0),
 IF(AND(D40&gt;=TIME(14,0,0), D40&lt;=TIME(17,59,0)), TIME(21,0,0),
 IF(AND(D40&gt;=TIME(18,0,0), D40&lt;=TIME(21,59,0)), TIME(0,0,0),
 IF(AND(D40&gt;=TIME(22,0,0), D40&lt;=TIME(23,59,59)), TIME(7,0,0), ""))))))))</f>
        <v/>
      </c>
      <c r="F40" s="205" t="n"/>
      <c r="G40" s="204">
        <f>IF(AND(D40&gt;=TIME(6,0,0),D40&lt;=TIME(8,0,0)),E40,"")</f>
        <v/>
      </c>
      <c r="H40" s="74" t="n"/>
      <c r="I40" s="106">
        <f>ROUND(IF(OR(D40="",E40="",E40=0),0,IF(H40="",MOD(E40-D40,1)*24,MOD(H40-D40,1)*24)),2)</f>
        <v/>
      </c>
      <c r="J40" s="206" t="n"/>
      <c r="K40" s="308" t="n"/>
      <c r="L40" s="189" t="n"/>
      <c r="M40" s="309">
        <f>MAX(0,V40-W40)</f>
        <v/>
      </c>
      <c r="N40" s="75">
        <f>(IF(OR($C40="",$D40=""),0,
 IF(OR($A40="Holiday",$A41="Holiday"),
    IF(ISNUMBER(MATCH(TRIM($B40),{"Phagwah","Good Friday","Easter Monday","Labour Day","Christmas","Eid ul Azha","Romans-2","Globe-12","Neptune P1"},0)),0,$I40),
 IF(AND(NOT(OR($A40="Annual Leave",$A41="Annual Leave")),$A40="Off day"),$I40,
  MAX(0,$I40-$V40)
  ))))+W40</f>
        <v/>
      </c>
      <c r="O40" s="75">
        <f>IF(AND(OR($A40="Holiday",$A41="Holiday"),
        ISNUMBER(MATCH(TRIM($B40),{"Phagwah","Good Friday","Easter Monday","Labour Day","Christmas","Eid ul Azha","Romans-2","Globe-12","Neptune P1"},0))),
   $I40,0)</f>
        <v/>
      </c>
      <c r="P40" s="75">
        <f>IF(OR($O$7="Canteen",$O$7="Head Office"),0,IF($I40&lt;=0,0,IF(OR(OR(TRIM($J40)="Hebrews",TRIM($J40)="Romans",TRIM($J40)="Romans-2",TRIM($J40)="Globe",TRIM($J40)="Globe-12",TRIM($J40)="Neptune P1"),AND($I41&gt;0,OR(TRIM($J41)="Hebrews",TRIM($J41)="Romans",TRIM($J41)="Romans-2",TRIM($J41)="Globe",TRIM($J41)="Globe-12",TRIM($J41)="Neptune P1"))),1,0)))</f>
        <v/>
      </c>
      <c r="Q40" s="76" t="n"/>
      <c r="R40" s="75">
        <f>IF(OR($O$7="Canteen",$O$7="Head Office"),0,IF(
  AND(
    SUMIFS(I:I, C:C, C40) &gt;= 8,
    COUNTIFS(C$14:C40, C40)=1,
    OR(
      TEXT(D40,"hh:mm:ss")="07:00:00",
      TEXT(D40,"hh:mm:ss")="15:00:00",
      TEXT(D40,"hh:mm:ss")="23:00:00",
      TEXT(D41,"hh:mm:ss")="07:00:00",
      TEXT(D41,"hh:mm:ss")="15:00:00",
      TEXT(D41,"hh:mm:ss")="23:00:00"
    )
  ),
  1,
  0
))</f>
        <v/>
      </c>
      <c r="S40" s="75">
        <f>IF(OR($A40="Annual Leave",$A41="Annual Leave"),IF($A40="Annual Leave",8,0),0)</f>
        <v/>
      </c>
      <c r="T40" s="107" t="n"/>
      <c r="U40" s="144">
        <f>MAX(0,40-Y40)</f>
        <v/>
      </c>
      <c r="V40" s="351">
        <f>IF(OR($C40="",$D40=""),0,
 IF(OR($A40="Holiday",$A41="Holiday"),0,
 IF(AND(NOT(OR($A40="Annual Leave",$A41="Annual Leave")),$A40="Off day"),0,
  IF($I40+$I41&gt;=8,IF($I40&gt;=8,8,$I40),$I40)
  )))</f>
        <v/>
      </c>
      <c r="W40" s="351">
        <f>MAX(0,V40-U40)</f>
        <v/>
      </c>
      <c r="X40" s="351">
        <f>IF(C40="","",C40-WEEKDAY(C40,1)+1)</f>
        <v/>
      </c>
      <c r="Y40" s="351">
        <f>SUMPRODUCT(($X$14:$X39=X40)*(($V$14:$V39)+($O$14:$O39)))+IF(X40=X14,$L$11,0)</f>
        <v/>
      </c>
      <c r="Z40" s="351" t="n"/>
      <c r="AA40" s="351" t="n"/>
      <c r="AB40" s="351" t="n"/>
      <c r="AC40" s="351" t="n"/>
      <c r="AD40" s="351" t="n"/>
      <c r="AE40" s="351" t="n"/>
      <c r="AF40" s="351" t="n"/>
    </row>
    <row r="41" ht="24" customHeight="1" s="348" thickBot="1">
      <c r="A41" s="202" t="inlineStr">
        <is>
          <t>On Day</t>
        </is>
      </c>
      <c r="B41" s="310" t="n"/>
      <c r="C41" s="105">
        <f>C40</f>
        <v/>
      </c>
      <c r="D41" s="311" t="n"/>
      <c r="E41" s="312">
        <f>IF(D41="", "",
 IF(D41=TIME(0,0,0), 0,
 IF(AND(D41&gt;=TIME(0,0,1), D41&lt;=TIME(2,0,0)), TIME(7,0,0),
 IF(AND(D41&gt;=TIME(6,0,0), D41&lt;=TIME(8,0,0)), TIME(12,0,0),
 IF(AND(D41&gt;TIME(8,0,0), D41&lt;=TIME(13,59,0)), TIME(15,0,0),
 IF(AND(D41&gt;=TIME(14,0,0), D41&lt;=TIME(17,59,0)), TIME(21,0,0),
 IF(AND(D41&gt;=TIME(18,0,0), D41&lt;=TIME(21,59,0)), TIME(0,0,0),
 IF(AND(D41&gt;=TIME(22,0,0), D41&lt;=TIME(23,59,59)), TIME(7,0,0), ""))))))))</f>
        <v/>
      </c>
      <c r="F41" s="205" t="n"/>
      <c r="G41" s="312">
        <f>IF(AND(D41&gt;=TIME(6,0,0),D41&lt;=TIME(8,0,0)),E41,"")</f>
        <v/>
      </c>
      <c r="H41" s="311" t="n"/>
      <c r="I41" s="106">
        <f>ROUND(IF(OR(D41="",E41="",E41=0),0,IF(H41="",MOD(E41-D41,1)*24,MOD(H41-D41,1)*24)),2)</f>
        <v/>
      </c>
      <c r="J41" s="207" t="n"/>
      <c r="K41" s="308" t="n"/>
      <c r="L41" s="189" t="n"/>
      <c r="M41" s="309">
        <f>MAX(0,V41-W41)</f>
        <v/>
      </c>
      <c r="N41" s="313">
        <f>(IF(OR($C41="",$D41=""),0,
 IF(OR($A40="Holiday",$A41="Holiday"),
    IF(ISNUMBER(MATCH(TRIM($B41),{"Phagwah","Good Friday","Easter Monday","Labour Day","Christmas","Eid ul Azha","Romans-2","Globe-12","Neptune P1"},0)),0,$I41),
 IF(AND(NOT(OR($A40="Annual Leave",$A41="Annual Leave")),$A41="Off day"),$I41,
  MAX(0,$I41-$V41)
  ))))+W41</f>
        <v/>
      </c>
      <c r="O41" s="313">
        <f>IF(AND(OR($A40="Holiday",$A41="Holiday"),
        ISNUMBER(MATCH(TRIM($B41),{"Phagwah","Good Friday","Easter Monday","Labour Day","Christmas","Eid ul Azha","Romans-2","Globe-12","Neptune P1"},0))),
   $I41,0)</f>
        <v/>
      </c>
      <c r="P41" s="313">
        <f>IF(OR($O$7="Canteen",$O$7="Head Office"),0,IF($I41&lt;=0,0,IF(AND($I40&lt;=0,OR(TRIM($J41)="Hebrews",TRIM($J41)="Romans",TRIM($J41)="Romans-2",TRIM($J41)="Globe",TRIM($J41)="Globe-12",TRIM($J41)="Neptune P1")),1,0)))</f>
        <v/>
      </c>
      <c r="Q41" s="314" t="n"/>
      <c r="R41" s="313">
        <f>IF(OR($O$7="Canteen",$O$7="Head Office"),0,IF(
  AND(
    SUMIFS(I:I, C:C, C41) &gt;= 8,
    COUNTIFS(C$14:C41, C41)=1,
    OR(
      TEXT(D41,"hh:mm:ss")="07:00:00",
      TEXT(D41,"hh:mm:ss")="15:00:00",
      TEXT(D41,"hh:mm:ss")="23:00:00",
      TEXT(D42,"hh:mm:ss")="07:00:00",
      TEXT(D42,"hh:mm:ss")="15:00:00",
      TEXT(D42,"hh:mm:ss")="23:00:00"
    )
  ),
  1,
  0
))</f>
        <v/>
      </c>
      <c r="S41" s="313">
        <f>IF(OR($A40="Annual Leave",$A41="Annual Leave"),IF(AND($A40&lt;&gt;"Annual Leave",$A41="Annual Leave"),8,0),0)</f>
        <v/>
      </c>
      <c r="T41" s="315" t="n"/>
      <c r="U41" s="144">
        <f>MAX(0,40-Y41)</f>
        <v/>
      </c>
      <c r="V41" s="351">
        <f>IF(OR($C41="",$D41=""),0,
 IF(OR($A40="Holiday",$A41="Holiday"),0,
 IF(AND(NOT(OR($A40="Annual Leave",$A41="Annual Leave")),$A41="Off day"),0,
  IF($I40+$I41&gt;=8,IF($I40&gt;=8,0,8-$I40),$I41)
  )))</f>
        <v/>
      </c>
      <c r="W41" s="351">
        <f>MAX(0,V41-U41)</f>
        <v/>
      </c>
      <c r="X41" s="351">
        <f>IF(C41="","",C41-WEEKDAY(C41,1)+1)</f>
        <v/>
      </c>
      <c r="Y41" s="351">
        <f>SUMPRODUCT(($X$14:$X40=X41)*(($V$14:$V40)+($O$14:$O40)))+IF(X41=X14,$L$11,0)</f>
        <v/>
      </c>
      <c r="Z41" s="351" t="n"/>
      <c r="AA41" s="351" t="n"/>
      <c r="AB41" s="351" t="n"/>
      <c r="AC41" s="351" t="n"/>
      <c r="AD41" s="351" t="n"/>
      <c r="AE41" s="351" t="n"/>
      <c r="AF41" s="351" t="n"/>
    </row>
    <row r="42" ht="24" customHeight="1" s="348" thickBot="1">
      <c r="A42" s="208" t="inlineStr">
        <is>
          <t>On Day</t>
        </is>
      </c>
      <c r="B42" s="209" t="n"/>
      <c r="C42" s="108">
        <f>C40+1</f>
        <v/>
      </c>
      <c r="D42" s="77" t="n"/>
      <c r="E42" s="210">
        <f>IF(D42="", "",
 IF(D42=TIME(0,0,0), 0,
 IF(AND(D42&gt;=TIME(0,0,1), D42&lt;=TIME(2,0,0)), TIME(7,0,0),
 IF(AND(D42&gt;=TIME(6,0,0), D42&lt;=TIME(8,0,0)), TIME(12,0,0),
 IF(AND(D42&gt;TIME(8,0,0), D42&lt;=TIME(13,59,0)), TIME(15,0,0),
 IF(AND(D42&gt;=TIME(14,0,0), D42&lt;=TIME(17,59,0)), TIME(21,0,0),
 IF(AND(D42&gt;=TIME(18,0,0), D42&lt;=TIME(21,59,0)), TIME(0,0,0),
 IF(AND(D42&gt;=TIME(22,0,0), D42&lt;=TIME(23,59,59)), TIME(7,0,0), ""))))))))</f>
        <v/>
      </c>
      <c r="F42" s="211" t="n"/>
      <c r="G42" s="210">
        <f>IF(AND(D42&gt;=TIME(6,0,0),D42&lt;=TIME(8,0,0)),E42,"")</f>
        <v/>
      </c>
      <c r="H42" s="77" t="n"/>
      <c r="I42" s="16">
        <f>ROUND(IF(OR(D42="",E42="",E42=0),0,IF(H42="",MOD(E42-D42,1)*24,MOD(H42-D42,1)*24)),2)</f>
        <v/>
      </c>
      <c r="J42" s="212" t="n"/>
      <c r="K42" s="316" t="n"/>
      <c r="L42" s="181" t="n"/>
      <c r="M42" s="317">
        <f>MAX(0,V42-W42)</f>
        <v/>
      </c>
      <c r="N42" s="17">
        <f>(IF(OR($C42="",$D42=""),0,
 IF(OR($A42="Holiday",$A43="Holiday"),
    IF(ISNUMBER(MATCH(TRIM($B42),{"Phagwah","Good Friday","Easter Monday","Labour Day","Christmas","Eid ul Azha","Romans-2","Globe-12","Neptune P1"},0)),0,$I42),
 IF(AND(NOT(OR($A42="Annual Leave",$A43="Annual Leave")),$A42="Off day"),$I42,
  MAX(0,$I42-$V42)
  ))))+W42</f>
        <v/>
      </c>
      <c r="O42" s="213">
        <f>IF(AND(OR($A42="Holiday",$A43="Holiday"),
        ISNUMBER(MATCH(TRIM($B42),{"Phagwah","Good Friday","Easter Monday","Labour Day","Christmas","Eid ul Azha","Romans-2","Globe-12","Neptune P1"},0))),
   $I42,0)</f>
        <v/>
      </c>
      <c r="P42" s="17">
        <f>IF(OR($O$7="Canteen",$O$7="Head Office"),0,IF($I42&lt;=0,0,IF(OR(OR(TRIM($J42)="Hebrews",TRIM($J42)="Romans",TRIM($J42)="Romans-2",TRIM($J42)="Globe",TRIM($J42)="Globe-12",TRIM($J42)="Neptune P1"),AND($I43&gt;0,OR(TRIM($J43)="Hebrews",TRIM($J43)="Romans",TRIM($J43)="Romans-2",TRIM($J43)="Globe",TRIM($J43)="Globe-12",TRIM($J43)="Neptune P1"))),1,0)))</f>
        <v/>
      </c>
      <c r="Q42" s="78" t="n"/>
      <c r="R42" s="213">
        <f>IF(OR($O$7="Canteen",$O$7="Head Office"),0,IF(
  AND(
    SUMIFS(I:I, C:C, C42) &gt;= 8,
    COUNTIFS(C$14:C42, C42)=1,
    OR(
      TEXT(D42,"hh:mm:ss")="07:00:00",
      TEXT(D42,"hh:mm:ss")="15:00:00",
      TEXT(D42,"hh:mm:ss")="23:00:00",
      TEXT(D43,"hh:mm:ss")="07:00:00",
      TEXT(D43,"hh:mm:ss")="15:00:00",
      TEXT(D43,"hh:mm:ss")="23:00:00"
    )
  ),
  1,
  0
))</f>
        <v/>
      </c>
      <c r="S42" s="213">
        <f>IF(OR($A42="Annual Leave",$A43="Annual Leave"),IF($A42="Annual Leave",8,0),0)</f>
        <v/>
      </c>
      <c r="T42" s="79" t="n"/>
      <c r="U42" s="144">
        <f>MAX(0,40-Y42)</f>
        <v/>
      </c>
      <c r="V42" s="351">
        <f>IF(OR($C42="",$D42=""),0,
 IF(OR($A42="Holiday",$A43="Holiday"),0,
 IF(AND(NOT(OR($A42="Annual Leave",$A43="Annual Leave")),$A42="Off day"),0,
  IF($I42+$I43&gt;=8,IF($I42&gt;=8,8,$I42),$I42)
  )))</f>
        <v/>
      </c>
      <c r="W42" s="351">
        <f>MAX(0,V42-U42)</f>
        <v/>
      </c>
      <c r="X42" s="351">
        <f>IF(C42="","",C42-WEEKDAY(C42,1)+1)</f>
        <v/>
      </c>
      <c r="Y42" s="351">
        <f>SUMPRODUCT(($X$14:$X41=X42)*(($V$14:$V41)+($O$14:$O41)))+IF(X42=X14,$L$11,0)</f>
        <v/>
      </c>
      <c r="Z42" s="351" t="n"/>
      <c r="AA42" s="351" t="n"/>
      <c r="AB42" s="351" t="n"/>
      <c r="AC42" s="351" t="n"/>
      <c r="AD42" s="351" t="n"/>
      <c r="AE42" s="351" t="n"/>
      <c r="AF42" s="351" t="n"/>
    </row>
    <row r="43" ht="24" customHeight="1" s="348" thickBot="1">
      <c r="A43" s="208" t="inlineStr">
        <is>
          <t>On Day</t>
        </is>
      </c>
      <c r="B43" s="214" t="n"/>
      <c r="C43" s="109">
        <f>C42</f>
        <v/>
      </c>
      <c r="D43" s="18" t="n"/>
      <c r="E43" s="215">
        <f>IF(D43="", "",
 IF(D43=TIME(0,0,0), 0,
 IF(AND(D43&gt;=TIME(0,0,1), D43&lt;=TIME(2,0,0)), TIME(7,0,0),
 IF(AND(D43&gt;=TIME(6,0,0), D43&lt;=TIME(8,0,0)), TIME(12,0,0),
 IF(AND(D43&gt;TIME(8,0,0), D43&lt;=TIME(13,59,0)), TIME(15,0,0),
 IF(AND(D43&gt;=TIME(14,0,0), D43&lt;=TIME(17,59,0)), TIME(21,0,0),
 IF(AND(D43&gt;=TIME(18,0,0), D43&lt;=TIME(21,59,0)), TIME(0,0,0),
 IF(AND(D43&gt;=TIME(22,0,0), D43&lt;=TIME(23,59,59)), TIME(7,0,0), ""))))))))</f>
        <v/>
      </c>
      <c r="F43" s="216" t="n"/>
      <c r="G43" s="215">
        <f>IF(AND(D43&gt;=TIME(6,0,0),D43&lt;=TIME(8,0,0)),E43,"")</f>
        <v/>
      </c>
      <c r="H43" s="18" t="n"/>
      <c r="I43" s="19">
        <f>ROUND(IF(OR(D43="",E43="",E43=0),0,IF(H43="",MOD(E43-D43,1)*24,MOD(H43-D43,1)*24)),2)</f>
        <v/>
      </c>
      <c r="J43" s="212" t="n"/>
      <c r="K43" s="316" t="n"/>
      <c r="L43" s="183" t="n"/>
      <c r="M43" s="317">
        <f>MAX(0,V43-W43)</f>
        <v/>
      </c>
      <c r="N43" s="20">
        <f>(IF(OR($C43="",$D43=""),0,
 IF(OR($A42="Holiday",$A43="Holiday"),
    IF(ISNUMBER(MATCH(TRIM($B43),{"Phagwah","Good Friday","Easter Monday","Labour Day","Christmas","Eid ul Azha","Romans-2","Globe-12","Neptune P1"},0)),0,$I43),
 IF(AND(NOT(OR($A42="Annual Leave",$A43="Annual Leave")),$A43="Off day"),$I43,
  MAX(0,$I43-$V43)
  ))))+W43</f>
        <v/>
      </c>
      <c r="O43" s="20">
        <f>IF(AND(OR($A42="Holiday",$A43="Holiday"),
        ISNUMBER(MATCH(TRIM($B43),{"Phagwah","Good Friday","Easter Monday","Labour Day","Christmas","Eid ul Azha","Romans-2","Globe-12","Neptune P1"},0))),
   $I43,0)</f>
        <v/>
      </c>
      <c r="P43" s="20">
        <f>IF(OR($O$7="Canteen",$O$7="Head Office"),0,IF($I43&lt;=0,0,IF(AND($I42&lt;=0,OR(TRIM($J43)="Hebrews",TRIM($J43)="Romans",TRIM($J43)="Romans-2",TRIM($J43)="Globe",TRIM($J43)="Globe-12",TRIM($J43)="Neptune P1")),1,0)))</f>
        <v/>
      </c>
      <c r="Q43" s="21" t="n"/>
      <c r="R43" s="20">
        <f>IF(OR($O$7="Canteen",$O$7="Head Office"),0,IF(
  AND(
    SUMIFS(I:I, C:C, C43) &gt;= 8,
    COUNTIFS(C$14:C43, C43)=1,
    OR(
      TEXT(D43,"hh:mm:ss")="07:00:00",
      TEXT(D43,"hh:mm:ss")="15:00:00",
      TEXT(D43,"hh:mm:ss")="23:00:00",
      TEXT(D49,"hh:mm:ss")="07:00:00",
      TEXT(D49,"hh:mm:ss")="15:00:00",
      TEXT(D49,"hh:mm:ss")="23:00:00"
    )
  ),
  1,
  0
))</f>
        <v/>
      </c>
      <c r="S43" s="20">
        <f>IF(OR($A42="Annual Leave",$A43="Annual Leave"),IF(AND($A42&lt;&gt;"Annual Leave",$A43="Annual Leave"),8,0),0)</f>
        <v/>
      </c>
      <c r="T43" s="22" t="n"/>
      <c r="U43" s="144">
        <f>MAX(0,40-Y43)</f>
        <v/>
      </c>
      <c r="V43" s="351">
        <f>IF(OR($C43="",$D43=""),0,
 IF(OR($A42="Holiday",$A43="Holiday"),0,
 IF(AND(NOT(OR($A42="Annual Leave",$A43="Annual Leave")),$A43="Off day"),0,
  IF($I42+$I43&gt;=8,IF($I42&gt;=8,0,8-$I42),$I43)
  )))</f>
        <v/>
      </c>
      <c r="W43" s="351">
        <f>MAX(0,V43-U43)</f>
        <v/>
      </c>
      <c r="X43" s="351">
        <f>IF(C43="","",C43-WEEKDAY(C43,1)+1)</f>
        <v/>
      </c>
      <c r="Y43" s="351">
        <f>SUMPRODUCT(($X$14:$X42=X43)*(($V$14:$V42)+($O$14:$O42)))+IF(X43=X14,$L$11,0)</f>
        <v/>
      </c>
      <c r="Z43" s="351" t="n"/>
      <c r="AA43" s="351" t="n"/>
      <c r="AB43" s="351" t="n"/>
      <c r="AC43" s="351" t="n"/>
      <c r="AD43" s="351" t="n"/>
      <c r="AE43" s="351" t="n"/>
      <c r="AF43" s="351" t="n"/>
    </row>
    <row r="44" ht="24" customHeight="1" s="348" thickBot="1">
      <c r="A44" s="176" t="n"/>
      <c r="B44" s="176" t="n"/>
      <c r="C44" s="217" t="n"/>
      <c r="D44" s="110" t="n"/>
      <c r="E44" s="110" t="n"/>
      <c r="F44" s="218" t="n"/>
      <c r="G44" s="110" t="n"/>
      <c r="H44" s="110" t="n"/>
      <c r="I44" s="219" t="n"/>
      <c r="J44" s="219" t="n"/>
      <c r="K44" s="219" t="n"/>
      <c r="L44" s="219" t="n"/>
      <c r="M44" s="111">
        <f>MAX(0,V44-W44)</f>
        <v/>
      </c>
      <c r="N44" s="112">
        <f>(IF(OR($C44="",$D44=""),0,
 IF(OR($A44="Holiday",$A45="Holiday"),
    IF(ISNUMBER(MATCH(TRIM($B44),{"Phagwah","Good Friday","Easter Monday","Labour Day","Christmas","Eid ul Azha","Romans-2","Globe-12","Neptune P1"},0)),0,$I44),
 IF(AND(NOT(OR($A44="Annual Leave",$A45="Annual Leave")),$A44="Off day"),$I44,
  MAX(0,$I44-$V44)
  ))))+W44</f>
        <v/>
      </c>
      <c r="O44" s="112">
        <f>IF(AND(OR($A44="Holiday",$A45="Holiday"),
        ISNUMBER(MATCH(TRIM($B44),{"Phagwah","Good Friday","Easter Monday","Labour Day","Christmas","Eid ul Azha","Romans-2","Globe-12","Neptune P1"},0))),
   $I44,0)</f>
        <v/>
      </c>
      <c r="P44" s="112">
        <f>IF(OR($O$7="Canteen",$O$7="Head Office"),0,IF($I44&lt;=0,0,IF(OR(OR(TRIM($J44)="Hebrews",TRIM($J44)="Romans",TRIM($J44)="Romans-2",TRIM($J44)="Globe",TRIM($J44)="Globe-12",TRIM($J44)="Neptune P1"),AND($I45&gt;0,OR(TRIM($J45)="Hebrews",TRIM($J45)="Romans",TRIM($J45)="Romans-2",TRIM($J45)="Globe",TRIM($J45)="Globe-12",TRIM($J45)="Neptune P1"))),1,0)))</f>
        <v/>
      </c>
      <c r="Q44" s="113" t="n"/>
      <c r="R44" s="113" t="n"/>
      <c r="S44" s="112">
        <f>IF(OR($A44="Annual Leave",$A45="Annual Leave"),IF($A44="Annual Leave",8,0),0)</f>
        <v/>
      </c>
      <c r="T44" s="114" t="n"/>
      <c r="U44" s="144">
        <f>MAX(0,40-Y44)</f>
        <v/>
      </c>
      <c r="V44" s="351">
        <f>IF(OR($C44="",$D44=""),0,
 IF(OR($A44="Holiday",$A45="Holiday"),0,
 IF(AND(NOT(OR($A44="Annual Leave",$A45="Annual Leave")),$A44="Off day"),0,
  IF($I44+$I45&gt;=8,IF($I44&gt;=8,8,$I44),$I44)
  )))</f>
        <v/>
      </c>
      <c r="W44" s="351">
        <f>MAX(0,V44-U44)</f>
        <v/>
      </c>
      <c r="X44" s="351">
        <f>IF(C44="","",C44-WEEKDAY(C44,1)+1)</f>
        <v/>
      </c>
      <c r="Y44" s="351">
        <f>SUMPRODUCT(($X$14:$X43=X44)*(($V$14:$V43)+($O$14:$O43)))+IF(X44=X14,$L$11,0)</f>
        <v/>
      </c>
      <c r="Z44" s="351" t="n"/>
      <c r="AA44" s="351" t="n"/>
      <c r="AB44" s="351" t="n"/>
      <c r="AC44" s="351" t="n"/>
      <c r="AD44" s="351" t="n"/>
      <c r="AE44" s="351" t="n"/>
      <c r="AF44" s="351" t="n"/>
    </row>
    <row r="45" ht="24" customHeight="1" s="348" thickBot="1">
      <c r="A45" s="154" t="inlineStr">
        <is>
          <t>On Day</t>
        </is>
      </c>
      <c r="B45" s="318" t="n"/>
      <c r="C45" s="115">
        <f>C42+1</f>
        <v/>
      </c>
      <c r="D45" s="319" t="n"/>
      <c r="E45" s="320">
        <f>IF(D45="", "",
 IF(D45=TIME(0,0,0), 0,
 IF(AND(D45&gt;=TIME(0,0,1), D45&lt;=TIME(2,0,0)), TIME(7,0,0),
 IF(AND(D45&gt;=TIME(6,0,0), D45&lt;=TIME(8,0,0)), TIME(12,0,0),
 IF(AND(D45&gt;TIME(8,0,0), D45&lt;=TIME(13,59,0)), TIME(15,0,0),
 IF(AND(D45&gt;=TIME(14,0,0), D45&lt;=TIME(17,59,0)), TIME(21,0,0),
 IF(AND(D45&gt;=TIME(18,0,0), D45&lt;=TIME(21,59,0)), TIME(0,0,0),
 IF(AND(D45&gt;=TIME(22,0,0), D45&lt;=TIME(23,59,59)), TIME(7,0,0), ""))))))))</f>
        <v/>
      </c>
      <c r="F45" s="321" t="n"/>
      <c r="G45" s="320">
        <f>IF(AND(D45&gt;=TIME(6,0,0),D45&lt;=TIME(8,0,0)),E45,"")</f>
        <v/>
      </c>
      <c r="H45" s="319" t="n"/>
      <c r="I45" s="30">
        <f>ROUND(IF(OR(D45="",E45="",E45=0),0,IF(H45="",MOD(E45-D45,1)*24,MOD(H45-D45,1)*24)),2)</f>
        <v/>
      </c>
      <c r="J45" s="220" t="n"/>
      <c r="K45" s="274" t="n"/>
      <c r="L45" s="181" t="n"/>
      <c r="M45" s="275">
        <f>MAX(0,V45-W45)</f>
        <v/>
      </c>
      <c r="N45" s="322">
        <f>(IF(OR($C45="",$D45=""),0,
 IF(OR($A44="Holiday",$A45="Holiday"),
    IF(ISNUMBER(MATCH(TRIM($B45),{"Phagwah","Good Friday","Easter Monday","Labour Day","Christmas","Eid ul Azha","Romans-2","Globe-12","Neptune P1"},0)),0,$I45),
 IF(AND(NOT(OR($A44="Annual Leave",$A45="Annual Leave")),$A45="Off day"),$I45,
  MAX(0,$I45-$V45)
  ))))+W45</f>
        <v/>
      </c>
      <c r="O45" s="322">
        <f>IF(AND(OR($A44="Holiday",$A45="Holiday"),
        ISNUMBER(MATCH(TRIM($B45),{"Phagwah","Good Friday","Easter Monday","Labour Day","Christmas","Eid ul Azha","Romans-2","Globe-12","Neptune P1"},0))),
   $I45,0)</f>
        <v/>
      </c>
      <c r="P45" s="322">
        <f>IF(OR($O$7="Canteen",$O$7="Head Office"),0,IF($I45&lt;=0,0,IF(AND($I44&lt;=0,OR(TRIM($J45)="Hebrews",TRIM($J45)="Romans",TRIM($J45)="Romans-2",TRIM($J45)="Globe",TRIM($J45)="Globe-12",TRIM($J45)="Neptune P1")),1,0)))</f>
        <v/>
      </c>
      <c r="Q45" s="323" t="n"/>
      <c r="R45" s="322">
        <f>IF(OR($O$7="Canteen",$O$7="Head Office"),0,IF(
  AND(
    SUMIFS(I:I, C:C, C45) &gt;= 8,
    COUNTIFS(C$14:C45, C45)=1,
    OR(
      TEXT(D45,"hh:mm:ss")="07:00:00",
      TEXT(D45,"hh:mm:ss")="15:00:00",
      TEXT(D45,"hh:mm:ss")="23:00:00",
      TEXT(D46,"hh:mm:ss")="07:00:00",
      TEXT(D46,"hh:mm:ss")="15:00:00",
      TEXT(D46,"hh:mm:ss")="23:00:00"
    )
  ),
  1,
  0
))</f>
        <v/>
      </c>
      <c r="S45" s="322">
        <f>IF(OR($A44="Annual Leave",$A45="Annual Leave"),IF(AND($A44&lt;&gt;"Annual Leave",$A45="Annual Leave"),8,0),0)</f>
        <v/>
      </c>
      <c r="T45" s="116" t="n"/>
      <c r="U45" s="144">
        <f>MAX(0,40-Y45)</f>
        <v/>
      </c>
      <c r="V45" s="351">
        <f>IF(OR($C45="",$D45=""),0,
 IF(OR($A44="Holiday",$A45="Holiday"),0,
 IF(AND(NOT(OR($A44="Annual Leave",$A45="Annual Leave")),$A45="Off day"),0,
  IF($I44+$I45&gt;=8,IF($I44&gt;=8,0,8-$I44),$I45)
  )))</f>
        <v/>
      </c>
      <c r="W45" s="351">
        <f>MAX(0,V45-U45)</f>
        <v/>
      </c>
      <c r="X45" s="351">
        <f>IF(C45="","",C45-WEEKDAY(C45,1)+1)</f>
        <v/>
      </c>
      <c r="Y45" s="351">
        <f>SUMPRODUCT(($X$14:$X44=X45)*(($V$14:$V44)+($O$14:$O44)))+IF(X45=X14,$L$11,0)</f>
        <v/>
      </c>
      <c r="Z45" s="351" t="n"/>
      <c r="AA45" s="351" t="n"/>
      <c r="AB45" s="351" t="n"/>
      <c r="AC45" s="351" t="n"/>
      <c r="AD45" s="351" t="n"/>
      <c r="AE45" s="351" t="n"/>
      <c r="AF45" s="351" t="n"/>
    </row>
    <row r="46" ht="24" customHeight="1" s="348" thickBot="1">
      <c r="A46" s="154" t="inlineStr">
        <is>
          <t>On Day</t>
        </is>
      </c>
      <c r="B46" s="305" t="n"/>
      <c r="C46" s="90">
        <f>C45</f>
        <v/>
      </c>
      <c r="D46" s="80" t="n"/>
      <c r="E46" s="221">
        <f>IF(D46="", "",
 IF(D46=TIME(0,0,0), 0,
 IF(AND(D46&gt;=TIME(0,0,1), D46&lt;=TIME(2,0,0)), TIME(7,0,0),
 IF(AND(D46&gt;=TIME(6,0,0), D46&lt;=TIME(8,0,0)), TIME(12,0,0),
 IF(AND(D46&gt;TIME(8,0,0), D46&lt;=TIME(13,59,0)), TIME(15,0,0),
 IF(AND(D46&gt;=TIME(14,0,0), D46&lt;=TIME(17,59,0)), TIME(21,0,0),
 IF(AND(D46&gt;=TIME(18,0,0), D46&lt;=TIME(21,59,0)), TIME(0,0,0),
 IF(AND(D46&gt;=TIME(22,0,0), D46&lt;=TIME(23,59,59)), TIME(7,0,0), ""))))))))</f>
        <v/>
      </c>
      <c r="F46" s="156" t="n"/>
      <c r="G46" s="221">
        <f>IF(AND(D46&gt;=TIME(6,0,0),D46&lt;=TIME(8,0,0)),E46,"")</f>
        <v/>
      </c>
      <c r="H46" s="80" t="n"/>
      <c r="I46" s="30">
        <f>ROUND(IF(OR(D46="",E46="",E46=0),0,IF(H46="",MOD(E46-D46,1)*24,MOD(H46-D46,1)*24)),2)</f>
        <v/>
      </c>
      <c r="J46" s="158" t="n"/>
      <c r="K46" s="274" t="n"/>
      <c r="L46" s="189" t="n"/>
      <c r="M46" s="275">
        <f>MAX(0,V46-W46)</f>
        <v/>
      </c>
      <c r="N46" s="81">
        <f>(IF(OR($C46="",$D46=""),0,
 IF(OR($A46="Holiday",$A47="Holiday"),
    IF(ISNUMBER(MATCH(TRIM($B46),{"Phagwah","Good Friday","Easter Monday","Labour Day","Christmas","Eid ul Azha","Romans-2","Globe-12","Neptune P1"},0)),0,$I46),
 IF(AND(NOT(OR($A46="Annual Leave",$A47="Annual Leave")),$A46="Off day"),$I46,
  MAX(0,$I46-$V46)
  ))))+W46</f>
        <v/>
      </c>
      <c r="O46" s="81">
        <f>IF(AND(OR($A46="Holiday",$A47="Holiday"),
        ISNUMBER(MATCH(TRIM($B46),{"Phagwah","Good Friday","Easter Monday","Labour Day","Christmas","Eid ul Azha","Romans-2","Globe-12","Neptune P1"},0))),
   $I46,0)</f>
        <v/>
      </c>
      <c r="P46" s="81">
        <f>IF(OR($O$7="Canteen",$O$7="Head Office"),0,IF($I46&lt;=0,0,IF(OR(OR(TRIM($J46)="Hebrews",TRIM($J46)="Romans",TRIM($J46)="Romans-2",TRIM($J46)="Globe",TRIM($J46)="Globe-12",TRIM($J46)="Neptune P1"),AND($I47&gt;0,OR(TRIM($J47)="Hebrews",TRIM($J47)="Romans",TRIM($J47)="Romans-2",TRIM($J47)="Globe",TRIM($J47)="Globe-12",TRIM($J47)="Neptune P1"))),1,0)))</f>
        <v/>
      </c>
      <c r="Q46" s="82" t="n"/>
      <c r="R46" s="81">
        <f>IF(OR($O$7="Canteen",$O$7="Head Office"),0,IF(
  AND(
    SUMIFS(I:I, C:C, C46) &gt;= 8,
    COUNTIFS(C$14:C46, C46)=1,
    OR(
      TEXT(D46,"hh:mm:ss")="07:00:00",
      TEXT(D46,"hh:mm:ss")="15:00:00",
      TEXT(D46,"hh:mm:ss")="23:00:00",
      TEXT(D51,"hh:mm:ss")="07:00:00",
      TEXT(D51,"hh:mm:ss")="15:00:00",
      TEXT(D51,"hh:mm:ss")="23:00:00"
    )
  ),
  1,
  0
))</f>
        <v/>
      </c>
      <c r="S46" s="81">
        <f>IF(OR($A46="Annual Leave",$A47="Annual Leave"),IF($A46="Annual Leave",8,0),0)</f>
        <v/>
      </c>
      <c r="T46" s="117" t="n"/>
      <c r="U46" s="144">
        <f>MAX(0,40-Y46)</f>
        <v/>
      </c>
      <c r="V46" s="351">
        <f>IF(OR($C46="",$D46=""),0,
 IF(OR($A46="Holiday",$A47="Holiday"),0,
 IF(AND(NOT(OR($A46="Annual Leave",$A47="Annual Leave")),$A46="Off day"),0,
  IF($I46+$I47&gt;=8,IF($I46&gt;=8,8,$I46),$I46)
  )))</f>
        <v/>
      </c>
      <c r="W46" s="351">
        <f>MAX(0,V46-U46)</f>
        <v/>
      </c>
      <c r="X46" s="351">
        <f>IF(C46="","",C46-WEEKDAY(C46,1)+1)</f>
        <v/>
      </c>
      <c r="Y46" s="351">
        <f>SUMPRODUCT(($X$14:$X45=X46)*(($V$14:$V45)+($O$14:$O45)))+IF(X46=X14,$L$11,0)</f>
        <v/>
      </c>
      <c r="Z46" s="351" t="n"/>
      <c r="AA46" s="351" t="n"/>
      <c r="AB46" s="351" t="n"/>
      <c r="AC46" s="351" t="n"/>
      <c r="AD46" s="351" t="n"/>
      <c r="AE46" s="351" t="n"/>
      <c r="AF46" s="351" t="n"/>
    </row>
    <row r="47" ht="24" customHeight="1" s="348" thickBot="1">
      <c r="A47" s="184" t="inlineStr">
        <is>
          <t>On Day</t>
        </is>
      </c>
      <c r="B47" s="222" t="n"/>
      <c r="C47" s="118">
        <f>C45+1</f>
        <v/>
      </c>
      <c r="D47" s="83" t="n"/>
      <c r="E47" s="223">
        <f>IF(D47="", "",
 IF(D47=TIME(0,0,0), 0,
 IF(AND(D47&gt;=TIME(0,0,1), D47&lt;=TIME(2,0,0)), TIME(7,0,0),
 IF(AND(D47&gt;=TIME(6,0,0), D47&lt;=TIME(8,0,0)), TIME(12,0,0),
 IF(AND(D47&gt;TIME(8,0,0), D47&lt;=TIME(13,59,0)), TIME(15,0,0),
 IF(AND(D47&gt;=TIME(14,0,0), D47&lt;=TIME(17,59,0)), TIME(21,0,0),
 IF(AND(D47&gt;=TIME(18,0,0), D47&lt;=TIME(21,59,0)), TIME(0,0,0),
 IF(AND(D47&gt;=TIME(22,0,0), D47&lt;=TIME(23,59,59)), TIME(7,0,0), ""))))))))</f>
        <v/>
      </c>
      <c r="F47" s="224" t="n"/>
      <c r="G47" s="223">
        <f>IF(AND(D47&gt;=TIME(6,0,0),D47&lt;=TIME(8,0,0)),E47,"")</f>
        <v/>
      </c>
      <c r="H47" s="83" t="n"/>
      <c r="I47" s="23">
        <f>ROUND(IF(OR(D47="",E47="",E47=0),0,IF(H47="",MOD(E47-D47,1)*24,MOD(H47-D47,1)*24)),2)</f>
        <v/>
      </c>
      <c r="J47" s="225" t="n"/>
      <c r="K47" s="297" t="n"/>
      <c r="L47" s="181" t="n"/>
      <c r="M47" s="298">
        <f>MAX(0,V47-W47)</f>
        <v/>
      </c>
      <c r="N47" s="84">
        <f>(IF(OR($C47="",$D47=""),0,
 IF(OR($A46="Holiday",$A47="Holiday"),
    IF(ISNUMBER(MATCH(TRIM($B47),{"Phagwah","Good Friday","Easter Monday","Labour Day","Christmas","Eid ul Azha","Romans-2","Globe-12","Neptune P1"},0)),0,$I47),
 IF(AND(NOT(OR($A46="Annual Leave",$A47="Annual Leave")),$A47="Off day"),$I47,
  MAX(0,$I47-$V47)
  ))))+W47</f>
        <v/>
      </c>
      <c r="O47" s="84">
        <f>IF(AND(OR($A46="Holiday",$A47="Holiday"),
        ISNUMBER(MATCH(TRIM($B47),{"Phagwah","Good Friday","Easter Monday","Labour Day","Christmas","Eid ul Azha","Romans-2","Globe-12","Neptune P1"},0))),
   $I47,0)</f>
        <v/>
      </c>
      <c r="P47" s="84">
        <f>IF(OR($O$7="Canteen",$O$7="Head Office"),0,IF($I47&lt;=0,0,IF(AND($I46&lt;=0,OR(TRIM($J47)="Hebrews",TRIM($J47)="Romans",TRIM($J47)="Romans-2",TRIM($J47)="Globe",TRIM($J47)="Globe-12",TRIM($J47)="Neptune P1")),1,0)))</f>
        <v/>
      </c>
      <c r="Q47" s="85" t="n"/>
      <c r="R47" s="84">
        <f>IF(OR($O$7="Canteen",$O$7="Head Office"),0,IF(
  AND(
    SUMIFS(I:I, C:C, C47) &gt;= 8,
    COUNTIFS(C$14:C47, C47)=1,
    OR(
      TEXT(D47,"hh:mm:ss")="07:00:00",
      TEXT(D47,"hh:mm:ss")="15:00:00",
      TEXT(D47,"hh:mm:ss")="23:00:00",
      TEXT(D48,"hh:mm:ss")="07:00:00",
      TEXT(D48,"hh:mm:ss")="15:00:00",
      TEXT(D48,"hh:mm:ss")="23:00:00"
    )
  ),
  1,
  0
))</f>
        <v/>
      </c>
      <c r="S47" s="84">
        <f>IF(OR($A46="Annual Leave",$A47="Annual Leave"),IF(AND($A46&lt;&gt;"Annual Leave",$A47="Annual Leave"),8,0),0)</f>
        <v/>
      </c>
      <c r="T47" s="86" t="n"/>
      <c r="U47" s="144">
        <f>MAX(0,40-Y47)</f>
        <v/>
      </c>
      <c r="V47" s="351">
        <f>IF(OR($C47="",$D47=""),0,
 IF(OR($A46="Holiday",$A47="Holiday"),0,
 IF(AND(NOT(OR($A46="Annual Leave",$A47="Annual Leave")),$A47="Off day"),0,
  IF($I46+$I47&gt;=8,IF($I46&gt;=8,0,8-$I46),$I47)
  )))</f>
        <v/>
      </c>
      <c r="W47" s="351">
        <f>MAX(0,V47-U47)</f>
        <v/>
      </c>
      <c r="X47" s="351">
        <f>IF(C47="","",C47-WEEKDAY(C47,1)+1)</f>
        <v/>
      </c>
      <c r="Y47" s="351">
        <f>SUMPRODUCT(($X$14:$X46=X47)*(($V$14:$V46)+($O$14:$O46)))+IF(X47=X14,$L$11,0)</f>
        <v/>
      </c>
      <c r="Z47" s="351" t="n"/>
      <c r="AA47" s="351" t="n"/>
      <c r="AB47" s="351" t="n"/>
      <c r="AC47" s="351" t="n"/>
      <c r="AD47" s="351" t="n"/>
      <c r="AE47" s="351" t="n"/>
      <c r="AF47" s="351" t="n"/>
    </row>
    <row r="48" ht="24" customHeight="1" s="348" thickBot="1">
      <c r="A48" s="226" t="inlineStr">
        <is>
          <t>On Day</t>
        </is>
      </c>
      <c r="B48" s="299" t="n"/>
      <c r="C48" s="119">
        <f>C47</f>
        <v/>
      </c>
      <c r="D48" s="24" t="n"/>
      <c r="E48" s="227">
        <f>IF(D48="", "",
 IF(D48=TIME(0,0,0), 0,
 IF(AND(D48&gt;=TIME(0,0,1), D48&lt;=TIME(2,0,0)), TIME(7,0,0),
 IF(AND(D48&gt;=TIME(6,0,0), D48&lt;=TIME(8,0,0)), TIME(12,0,0),
 IF(AND(D48&gt;TIME(8,0,0), D48&lt;=TIME(13,59,0)), TIME(15,0,0),
 IF(AND(D48&gt;=TIME(14,0,0), D48&lt;=TIME(17,59,0)), TIME(21,0,0),
 IF(AND(D48&gt;=TIME(18,0,0), D48&lt;=TIME(21,59,0)), TIME(0,0,0),
 IF(AND(D48&gt;=TIME(22,0,0), D48&lt;=TIME(23,59,59)), TIME(7,0,0), ""))))))))</f>
        <v/>
      </c>
      <c r="F48" s="228" t="n"/>
      <c r="G48" s="227">
        <f>IF(AND(D48&gt;=TIME(6,0,0),D48&lt;=TIME(8,0,0)),E48,"")</f>
        <v/>
      </c>
      <c r="H48" s="300" t="n"/>
      <c r="I48" s="87">
        <f>ROUND(IF(OR(D48="",E48="",E48=0),0,IF(H48="",MOD(E48-D48,1)*24,MOD(H48-D48,1)*24)),2)</f>
        <v/>
      </c>
      <c r="J48" s="190" t="n"/>
      <c r="K48" s="297" t="n"/>
      <c r="L48" s="183" t="n"/>
      <c r="M48" s="324">
        <f>MAX(0,V48-W48)</f>
        <v/>
      </c>
      <c r="N48" s="302">
        <f>(IF(OR($C48="",$D48=""),0,
 IF(OR($A48="Holiday",$A49="Holiday"),
    IF(ISNUMBER(MATCH(TRIM($B48),{"Phagwah","Good Friday","Easter Monday","Labour Day","Christmas","Eid ul Azha","Romans-2","Globe-12","Neptune P1"},0)),0,$I48),
 IF(AND(NOT(OR($A48="Annual Leave",$A49="Annual Leave")),$A48="Off day"),$I48,
  MAX(0,$I48-$V48)
  ))))+W48</f>
        <v/>
      </c>
      <c r="O48" s="303" t="n"/>
      <c r="P48" s="229">
        <f>IF(OR($O$7="Canteen",$O$7="Head Office"),0,IF($I48&lt;=0,0,IF(OR(OR(TRIM($J48)="Hebrews",TRIM($J48)="Romans",TRIM($J48)="Romans-2",TRIM($J48)="Globe",TRIM($J48)="Globe-12",TRIM($J48)="Neptune P1"),AND($I49&gt;0,OR(TRIM($J49)="Hebrews",TRIM($J49)="Romans",TRIM($J49)="Romans-2",TRIM($J49)="Globe",TRIM($J49)="Globe-12",TRIM($J49)="Neptune P1"))),1,0)))</f>
        <v/>
      </c>
      <c r="Q48" s="303" t="n"/>
      <c r="R48" s="302">
        <f>IF(OR($O$7="Canteen",$O$7="Head Office"),0,IF(
  AND(
    SUMIFS(I:I, C:C, C48) &gt;= 8,
    COUNTIFS(C$14:C48, C48)=1,
    OR(
      TEXT(D48,"hh:mm:ss")="07:00:00",
      TEXT(D48,"hh:mm:ss")="15:00:00",
      TEXT(D48,"hh:mm:ss")="23:00:00",
      TEXT(D53,"hh:mm:ss")="07:00:00",
      TEXT(D53,"hh:mm:ss")="15:00:00",
      TEXT(D53,"hh:mm:ss")="23:00:00"
    )
  ),
  1,
  0
))</f>
        <v/>
      </c>
      <c r="S48" s="303" t="n"/>
      <c r="T48" s="304" t="n"/>
      <c r="U48" s="144">
        <f>MAX(0,40-Y48)</f>
        <v/>
      </c>
      <c r="V48" s="351">
        <f>IF(OR($C48="",$D48=""),0,
 IF(OR($A48="Holiday",$A49="Holiday"),0,
 IF(AND(NOT(OR($A48="Annual Leave",$A49="Annual Leave")),$A48="Off day"),0,
  IF($I48+$I49&gt;=8,IF($I48&gt;=8,8,$I48),$I48)
  )))</f>
        <v/>
      </c>
      <c r="W48" s="351">
        <f>MAX(0,V48-U48)</f>
        <v/>
      </c>
      <c r="X48" s="351">
        <f>IF(C48="","",C48-WEEKDAY(C48,1)+1)</f>
        <v/>
      </c>
      <c r="Y48" s="351">
        <f>SUMPRODUCT(($X$14:$X47=X48)*(($V$14:$V47)+($O$14:$O47)))+IF(X48=X14,$L$11,0)</f>
        <v/>
      </c>
      <c r="Z48" s="351" t="n"/>
      <c r="AA48" s="351" t="n"/>
      <c r="AB48" s="351" t="n"/>
      <c r="AC48" s="351" t="n"/>
      <c r="AD48" s="351" t="n"/>
      <c r="AE48" s="351" t="n"/>
      <c r="AF48" s="351" t="n"/>
    </row>
    <row r="49" ht="24" customHeight="1" s="348" thickBot="1">
      <c r="A49" s="230" t="n"/>
      <c r="B49" s="355" t="n"/>
      <c r="C49" s="231" t="n"/>
      <c r="D49" s="232" t="n"/>
      <c r="E49" s="232" t="n"/>
      <c r="F49" s="232" t="n"/>
      <c r="G49" s="232" t="n"/>
      <c r="H49" s="233" t="inlineStr">
        <is>
          <t>Total Hrs:</t>
        </is>
      </c>
      <c r="I49" s="122">
        <f>SUM(I14:I48)</f>
        <v/>
      </c>
      <c r="J49" s="234" t="n"/>
      <c r="K49" s="234" t="n"/>
      <c r="L49" s="235" t="n"/>
      <c r="M49" s="120">
        <f>SUM(M14:M48)</f>
        <v/>
      </c>
      <c r="N49" s="120">
        <f>SUM(N14:N48)</f>
        <v/>
      </c>
      <c r="O49" s="120">
        <f>SUM(O14:O48)</f>
        <v/>
      </c>
      <c r="P49" s="120">
        <f>SUM(P14:P48)</f>
        <v/>
      </c>
      <c r="Q49" s="120">
        <f>IF($O$6&lt;&gt;"Armed",0,LOOKUP($Q$50,{0,1,2,3,4,5,6,7,8,9,10,11,12,13,14},{0,384,769,1153,1153,1538,1923,2307,2692,3076,3461,3846,4239,4615,5000}))</f>
        <v/>
      </c>
      <c r="R49" s="120">
        <f>SUM(R14:R48)</f>
        <v/>
      </c>
      <c r="S49" s="120">
        <f>SUM(S14:S48)</f>
        <v/>
      </c>
      <c r="T49" s="121">
        <f>SUM(T30:T43)</f>
        <v/>
      </c>
      <c r="U49" s="144">
        <f>MIN(U48,0)</f>
        <v/>
      </c>
      <c r="V49" s="351">
        <f>SUM(V14:V48)</f>
        <v/>
      </c>
      <c r="W49" s="351">
        <f>SUM(W14:W48)</f>
        <v/>
      </c>
      <c r="X49" s="351" t="n"/>
      <c r="Y49" s="351" t="n"/>
      <c r="Z49" s="351" t="n"/>
      <c r="AA49" s="351" t="n"/>
      <c r="AB49" s="351" t="n"/>
      <c r="AC49" s="351" t="n"/>
      <c r="AD49" s="351" t="n"/>
      <c r="AE49" s="351" t="n"/>
      <c r="AF49" s="351" t="n"/>
    </row>
    <row r="50" ht="24" customHeight="1" s="348">
      <c r="A50" s="351" t="n"/>
      <c r="B50" s="351" t="n"/>
      <c r="C50" s="6" t="n"/>
      <c r="D50" s="6" t="n"/>
      <c r="E50" s="6" t="n"/>
      <c r="F50" s="6" t="n"/>
      <c r="G50" s="6" t="n"/>
      <c r="H50" s="336" t="n"/>
      <c r="I50" s="351" t="n"/>
      <c r="J50" s="336" t="n"/>
      <c r="K50" s="336" t="n"/>
      <c r="L50" s="336" t="n"/>
      <c r="M50" s="28" t="n"/>
      <c r="N50" s="28" t="n"/>
      <c r="O50" s="28" t="n"/>
      <c r="P50" s="241" t="inlineStr">
        <is>
          <t>Days Worked</t>
        </is>
      </c>
      <c r="Q50" s="29">
        <f>SUM(--(SUM(I14:I15)&gt;0),--(SUM(I16:I17)&gt;0),--(SUM(I18:I19)&gt;0),--(SUM(I20:I21)&gt;0),--(SUM(I22:I23)&gt;0),--(SUM(I24:I25)&gt;0),--(SUM(I26:I27)&gt;0),--(SUM(I30:I31)&gt;0),--(SUM(I32:I33)&gt;0),--(SUM(I34:I35)&gt;0),--(SUM(I36:I37)&gt;0),--(SUM(I38:I39)&gt;0),--(SUM(I40:I41)&gt;0),--(SUM(I42:I43)&gt;0),--(SUM(I45:I46)&gt;0),--(SUM(I47:I48)&gt;0))</f>
        <v/>
      </c>
      <c r="R50" s="28" t="n"/>
      <c r="S50" s="28" t="n"/>
      <c r="T50" s="28" t="n"/>
      <c r="U50" s="144" t="n"/>
      <c r="V50" s="351" t="n"/>
      <c r="W50" s="351" t="n"/>
      <c r="X50" s="351" t="n"/>
      <c r="Y50" s="351" t="n"/>
      <c r="Z50" s="351" t="n"/>
      <c r="AA50" s="351" t="n"/>
      <c r="AB50" s="351" t="n"/>
      <c r="AC50" s="351" t="n"/>
      <c r="AD50" s="351" t="n"/>
      <c r="AE50" s="351" t="n"/>
      <c r="AF50" s="351" t="n"/>
    </row>
    <row r="51" ht="24" customHeight="1" s="348">
      <c r="A51" s="351" t="n"/>
      <c r="B51" s="351" t="n"/>
      <c r="C51" s="345" t="n"/>
      <c r="D51" s="362" t="n"/>
      <c r="E51" s="362" t="n"/>
      <c r="F51" s="334" t="n"/>
      <c r="G51" s="362" t="n"/>
      <c r="H51" s="336" t="n"/>
      <c r="I51" s="351" t="n"/>
      <c r="J51" s="336" t="n"/>
      <c r="K51" s="336" t="n"/>
      <c r="L51" s="336" t="n"/>
      <c r="M51" s="236" t="n"/>
      <c r="N51" s="236" t="n"/>
      <c r="O51" s="236" t="n"/>
      <c r="P51" s="236" t="n"/>
      <c r="Q51" s="236" t="n"/>
      <c r="R51" s="236" t="n"/>
      <c r="S51" s="236" t="n"/>
      <c r="T51" s="236" t="n"/>
      <c r="U51" s="144" t="n"/>
      <c r="V51" s="351" t="n"/>
      <c r="W51" s="351" t="n"/>
      <c r="X51" s="351" t="n"/>
      <c r="Y51" s="351" t="n"/>
      <c r="Z51" s="351" t="n"/>
      <c r="AA51" s="351" t="n"/>
      <c r="AB51" s="351" t="n"/>
      <c r="AC51" s="351" t="n"/>
      <c r="AD51" s="351" t="n"/>
      <c r="AE51" s="351" t="n"/>
      <c r="AF51" s="351" t="n"/>
    </row>
    <row r="52">
      <c r="A52" s="351" t="n"/>
      <c r="B52" s="351" t="n"/>
      <c r="C52" s="329" t="inlineStr">
        <is>
          <t>Employee Signature</t>
        </is>
      </c>
      <c r="D52" s="363" t="n"/>
      <c r="E52" s="363" t="n"/>
      <c r="F52" s="329" t="inlineStr">
        <is>
          <t>Date</t>
        </is>
      </c>
      <c r="G52" s="363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351" t="n"/>
      <c r="V52" s="351" t="n"/>
      <c r="W52" s="351" t="n"/>
      <c r="X52" s="351" t="n"/>
      <c r="Y52" s="351" t="n"/>
      <c r="Z52" s="351" t="n"/>
      <c r="AA52" s="351" t="n"/>
      <c r="AB52" s="351" t="n"/>
      <c r="AC52" s="351" t="n"/>
      <c r="AD52" s="351" t="n"/>
      <c r="AE52" s="351" t="n"/>
      <c r="AF52" s="351" t="n"/>
    </row>
    <row r="53" ht="26.25" customHeight="1" s="348">
      <c r="A53" s="351" t="n"/>
      <c r="B53" s="351" t="n"/>
      <c r="C53" s="345" t="n"/>
      <c r="D53" s="362" t="n"/>
      <c r="E53" s="362" t="n"/>
      <c r="F53" s="331" t="n"/>
      <c r="G53" s="362" t="n"/>
      <c r="H53" s="6" t="n"/>
      <c r="I53" s="6" t="n"/>
      <c r="J53" s="6" t="n"/>
      <c r="K53" s="6" t="n"/>
      <c r="L53" s="6" t="n"/>
      <c r="M53" s="6" t="n"/>
      <c r="N53" s="237" t="n"/>
      <c r="O53" s="238" t="n"/>
      <c r="P53" s="346" t="n"/>
      <c r="Q53" s="351" t="n"/>
      <c r="R53" s="351" t="n"/>
      <c r="S53" s="351" t="n"/>
      <c r="T53" s="351" t="n"/>
      <c r="U53" s="351" t="n"/>
      <c r="V53" s="351" t="n"/>
      <c r="W53" s="351" t="n"/>
      <c r="X53" s="351" t="n"/>
      <c r="Y53" s="351" t="n"/>
      <c r="Z53" s="351" t="n"/>
      <c r="AA53" s="351" t="n"/>
      <c r="AB53" s="351" t="n"/>
      <c r="AC53" s="351" t="n"/>
      <c r="AD53" s="351" t="n"/>
      <c r="AE53" s="351" t="n"/>
      <c r="AF53" s="351" t="n"/>
    </row>
    <row r="54">
      <c r="A54" s="351" t="n"/>
      <c r="B54" s="351" t="n"/>
      <c r="C54" s="329" t="inlineStr">
        <is>
          <t>Manager Signature</t>
        </is>
      </c>
      <c r="D54" s="363" t="n"/>
      <c r="E54" s="363" t="n"/>
      <c r="F54" s="329" t="inlineStr">
        <is>
          <t>Date</t>
        </is>
      </c>
      <c r="G54" s="363" t="n"/>
      <c r="H54" s="6" t="n"/>
      <c r="I54" s="239" t="inlineStr">
        <is>
          <t>{42}</t>
        </is>
      </c>
      <c r="J54" s="239" t="n"/>
      <c r="K54" s="239" t="n"/>
      <c r="L54" s="239" t="n"/>
      <c r="M54" s="6" t="n"/>
      <c r="N54" s="6" t="n"/>
      <c r="O54" s="6" t="n"/>
      <c r="P54" s="6" t="n"/>
      <c r="Q54" s="6" t="n"/>
      <c r="R54" s="6" t="n"/>
      <c r="S54" s="6" t="n"/>
      <c r="T54" s="6" t="n"/>
      <c r="U54" s="351" t="n"/>
      <c r="V54" s="351" t="n"/>
      <c r="W54" s="351" t="n"/>
      <c r="X54" s="351" t="n"/>
      <c r="Y54" s="351" t="n"/>
      <c r="Z54" s="351" t="n"/>
      <c r="AA54" s="351" t="n"/>
      <c r="AB54" s="351" t="n"/>
      <c r="AC54" s="351" t="n"/>
      <c r="AD54" s="351" t="n"/>
      <c r="AE54" s="351" t="n"/>
      <c r="AF54" s="351" t="n"/>
    </row>
    <row r="55">
      <c r="A55" s="351" t="n"/>
      <c r="B55" s="351" t="n"/>
      <c r="C55" s="240" t="n"/>
      <c r="D55" s="240" t="n"/>
      <c r="E55" s="240" t="n"/>
      <c r="F55" s="240" t="n"/>
      <c r="G55" s="240" t="n"/>
      <c r="H55" s="240" t="n"/>
      <c r="I55" s="240" t="n"/>
      <c r="J55" s="240" t="n"/>
      <c r="K55" s="240" t="n"/>
      <c r="L55" s="240" t="n"/>
      <c r="M55" s="240" t="n"/>
      <c r="N55" s="240" t="n"/>
      <c r="O55" s="240" t="n"/>
      <c r="P55" s="240" t="n"/>
      <c r="Q55" s="240" t="n"/>
      <c r="R55" s="240" t="n"/>
      <c r="S55" s="240" t="n"/>
      <c r="T55" s="240" t="n"/>
      <c r="U55" s="351" t="n"/>
      <c r="V55" s="351" t="n"/>
      <c r="W55" s="351" t="n"/>
      <c r="X55" s="351" t="n"/>
      <c r="Y55" s="351" t="n"/>
      <c r="Z55" s="351" t="n"/>
      <c r="AA55" s="351" t="n"/>
      <c r="AB55" s="351" t="n"/>
      <c r="AC55" s="351" t="n"/>
      <c r="AD55" s="351" t="n"/>
      <c r="AE55" s="351" t="n"/>
      <c r="AF55" s="351" t="n"/>
    </row>
  </sheetData>
  <mergeCells count="33">
    <mergeCell ref="C54:E54"/>
    <mergeCell ref="V2:W2"/>
    <mergeCell ref="C8:F8"/>
    <mergeCell ref="F54:G54"/>
    <mergeCell ref="H10:I10"/>
    <mergeCell ref="C7:F7"/>
    <mergeCell ref="K5:L5"/>
    <mergeCell ref="M5:N5"/>
    <mergeCell ref="H50:I50"/>
    <mergeCell ref="C51:E51"/>
    <mergeCell ref="A1:T1"/>
    <mergeCell ref="C52:E52"/>
    <mergeCell ref="V3:AB3"/>
    <mergeCell ref="F51:G51"/>
    <mergeCell ref="M10:N10"/>
    <mergeCell ref="H51:I51"/>
    <mergeCell ref="C6:F6"/>
    <mergeCell ref="C5:F5"/>
    <mergeCell ref="M7:N7"/>
    <mergeCell ref="M6:N6"/>
    <mergeCell ref="C53:E53"/>
    <mergeCell ref="H7:I7"/>
    <mergeCell ref="H28:I28"/>
    <mergeCell ref="C10:F10"/>
    <mergeCell ref="M8:N8"/>
    <mergeCell ref="F52:G52"/>
    <mergeCell ref="P53:T53"/>
    <mergeCell ref="AA2:AB2"/>
    <mergeCell ref="K10:L10"/>
    <mergeCell ref="H5:I5"/>
    <mergeCell ref="K4:L4"/>
    <mergeCell ref="M4:N4"/>
    <mergeCell ref="F53:G53"/>
  </mergeCells>
  <dataValidations count="5">
    <dataValidation sqref="J14:J48" showDropDown="0" showInputMessage="0" showErrorMessage="0" allowBlank="1" type="list">
      <formula1>_xlfn._LONGTEXT("Unico,Unico-2,Unico-42,Unico-44,Unico-46,Unico-47,Unico-48,Unico-49,Globe,Globe-12,Hebrews,Romans-2,Beacon,Numbers,Zebra-24,Sunrise,Sunrise-1,Sunflower 6,Sunset 12,Ripple,Neptune P1,Neptune P2,Neptune P3,Neptune P4,Neptune P5,Neptune P6,Neptune P7,Rainbow"," 1,Rainbow 2,Citadel,Sunset 11,Autumn,Autumn-2,Miracle,Miracle 1,Canteen,Guard Hut")</formula1>
    </dataValidation>
    <dataValidation sqref="A14:A48" showDropDown="0" showInputMessage="0" showErrorMessage="0" allowBlank="1" type="list">
      <formula1>"On Day,Off Day,Sick,Absent,Holiday,Annual Leave"</formula1>
    </dataValidation>
    <dataValidation sqref="B14:B48" showDropDown="0" showInputMessage="0" showErrorMessage="0" allowBlank="1" type="list">
      <formula1>"Holiday Double,Phagwah,Good Friday,Easter Monday,Labour Day,Christmas,Eid ul Azha"</formula1>
    </dataValidation>
    <dataValidation sqref="O6" showDropDown="0" showInputMessage="0" showErrorMessage="0" allowBlank="1" type="list">
      <formula1>"Unarmed,Armed"</formula1>
    </dataValidation>
    <dataValidation sqref="O7" showDropDown="0" showInputMessage="0" showErrorMessage="0" allowBlank="1" type="list">
      <formula1>"Caricom,EU,UN,DMC,ARU,Head Office,Canteen"</formula1>
    </dataValidation>
  </dataValidations>
  <printOptions horizontalCentered="1"/>
  <pageMargins left="0.5" right="0.5" top="0.5" bottom="1" header="0.5" footer="0.5"/>
  <pageSetup orientation="portrait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AL55"/>
  <sheetViews>
    <sheetView workbookViewId="0">
      <selection activeCell="A1" sqref="A1"/>
    </sheetView>
  </sheetViews>
  <sheetFormatPr baseColWidth="8" defaultRowHeight="13.5"/>
  <cols>
    <col width="12.28515625" customWidth="1" style="348" min="1" max="1"/>
    <col width="15.140625" customWidth="1" style="348" min="2" max="2"/>
    <col width="12.42578125" customWidth="1" style="348" min="3" max="3"/>
    <col width="9.28515625" customWidth="1" style="348" min="4" max="4"/>
    <col hidden="1" width="9.28515625" customWidth="1" style="348" min="5" max="5"/>
    <col hidden="1" width="2" customWidth="1" style="348" min="6" max="6"/>
    <col hidden="1" width="12.5703125" customWidth="1" style="348" min="7" max="7"/>
    <col width="9.28515625" customWidth="1" style="348" min="8" max="8"/>
    <col width="6.5703125" customWidth="1" style="348" min="9" max="9"/>
    <col width="10.140625" customWidth="1" style="348" min="10" max="10"/>
    <col width="15.28515625" customWidth="1" style="348" min="11" max="11"/>
    <col width="10.5703125" customWidth="1" style="348" min="12" max="12"/>
    <col width="11" customWidth="1" style="348" min="13" max="13"/>
    <col width="9.85546875" customWidth="1" style="348" min="14" max="14"/>
    <col width="11.140625" customWidth="1" style="348" min="15" max="15"/>
    <col width="9.85546875" customWidth="1" style="348" min="16" max="16"/>
    <col width="10.28515625" customWidth="1" style="348" min="17" max="17"/>
    <col width="8.85546875" customWidth="1" style="348" min="18" max="19"/>
    <col width="45.28515625" customWidth="1" style="348" min="20" max="20"/>
    <col width="9.140625" customWidth="1" style="348" min="21" max="21"/>
    <col width="3.140625" customWidth="1" style="348" min="22" max="29"/>
    <col width="10.28515625" customWidth="1" style="348" min="30" max="30"/>
  </cols>
  <sheetData>
    <row r="1" ht="32.25" customFormat="1" customHeight="1" s="1" thickBot="1">
      <c r="A1" s="332" t="n"/>
      <c r="B1" s="354" t="n"/>
      <c r="C1" s="354" t="n"/>
      <c r="D1" s="354" t="n"/>
      <c r="E1" s="354" t="n"/>
      <c r="F1" s="354" t="n"/>
      <c r="G1" s="354" t="n"/>
      <c r="H1" s="354" t="n"/>
      <c r="I1" s="354" t="n"/>
      <c r="J1" s="354" t="n"/>
      <c r="K1" s="354" t="n"/>
      <c r="L1" s="354" t="n"/>
      <c r="M1" s="354" t="n"/>
      <c r="N1" s="354" t="n"/>
      <c r="O1" s="354" t="n"/>
      <c r="P1" s="354" t="n"/>
      <c r="Q1" s="354" t="n"/>
      <c r="R1" s="354" t="n"/>
      <c r="S1" s="354" t="n"/>
      <c r="T1" s="355" t="n"/>
      <c r="U1" s="351" t="n"/>
      <c r="V1" s="351" t="n"/>
      <c r="W1" s="351" t="n"/>
      <c r="X1" s="351" t="n"/>
      <c r="Y1" s="351" t="n"/>
      <c r="Z1" s="351" t="n"/>
      <c r="AA1" s="351" t="n"/>
      <c r="AB1" s="351" t="n"/>
      <c r="AC1" s="351" t="n"/>
      <c r="AD1" s="126" t="n"/>
      <c r="AE1" s="351" t="n"/>
      <c r="AF1" s="351" t="n"/>
    </row>
    <row r="2" ht="15" customFormat="1" customHeight="1" s="1">
      <c r="A2" s="351" t="n"/>
      <c r="B2" s="351" t="n"/>
      <c r="C2" s="127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128" t="n"/>
      <c r="U2" s="351" t="n"/>
      <c r="V2" s="343" t="n">
        <v>2025</v>
      </c>
      <c r="W2" s="356" t="n"/>
      <c r="X2" s="351" t="n"/>
      <c r="Y2" s="351" t="n"/>
      <c r="Z2" s="129" t="inlineStr">
        <is>
          <t>Month:</t>
        </is>
      </c>
      <c r="AA2" s="343" t="n">
        <v>3</v>
      </c>
      <c r="AB2" s="356" t="n"/>
      <c r="AC2" s="351" t="n"/>
      <c r="AD2" s="351" t="n"/>
      <c r="AE2" s="351" t="n"/>
      <c r="AF2" s="351" t="n"/>
    </row>
    <row r="3" ht="15.6" customHeight="1" s="348" thickBot="1">
      <c r="A3" s="351" t="n"/>
      <c r="B3" s="351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351" t="n"/>
      <c r="V3" s="333">
        <f>DATE(V2,AA2,1)</f>
        <v/>
      </c>
      <c r="W3" s="357" t="n"/>
      <c r="X3" s="357" t="n"/>
      <c r="Y3" s="357" t="n"/>
      <c r="Z3" s="357" t="n"/>
      <c r="AA3" s="357" t="n"/>
      <c r="AB3" s="358" t="n"/>
      <c r="AC3" s="351" t="n"/>
      <c r="AD3" s="351" t="n"/>
      <c r="AE3" s="351" t="n"/>
      <c r="AF3" s="249" t="n"/>
    </row>
    <row r="4" ht="21" customHeight="1" s="348" thickBot="1">
      <c r="A4" s="351" t="n"/>
      <c r="B4" s="351" t="n"/>
      <c r="C4" s="25" t="inlineStr">
        <is>
          <t>Federal Manangement Systems</t>
        </is>
      </c>
      <c r="D4" s="25" t="n"/>
      <c r="E4" s="25" t="n"/>
      <c r="F4" s="25" t="n"/>
      <c r="G4" s="25" t="n"/>
      <c r="H4" s="6" t="n"/>
      <c r="I4" s="6" t="n"/>
      <c r="J4" s="6" t="n"/>
      <c r="K4" s="330" t="inlineStr">
        <is>
          <t>Employee Number:</t>
        </is>
      </c>
      <c r="L4" s="351" t="n"/>
      <c r="M4" s="342" t="n">
        <v>5229</v>
      </c>
      <c r="N4" s="355" t="n"/>
      <c r="O4" s="6" t="n"/>
      <c r="P4" s="6" t="n"/>
      <c r="Q4" s="6" t="n"/>
      <c r="R4" s="6" t="n"/>
      <c r="S4" s="6" t="n"/>
      <c r="T4" s="6" t="n"/>
      <c r="U4" s="351" t="n"/>
      <c r="V4" s="130" t="inlineStr">
        <is>
          <t>Su</t>
        </is>
      </c>
      <c r="W4" s="131" t="inlineStr">
        <is>
          <t>M</t>
        </is>
      </c>
      <c r="X4" s="131" t="inlineStr">
        <is>
          <t>Tu</t>
        </is>
      </c>
      <c r="Y4" s="131" t="inlineStr">
        <is>
          <t>W</t>
        </is>
      </c>
      <c r="Z4" s="131" t="inlineStr">
        <is>
          <t>Th</t>
        </is>
      </c>
      <c r="AA4" s="131" t="inlineStr">
        <is>
          <t>F</t>
        </is>
      </c>
      <c r="AB4" s="132" t="inlineStr">
        <is>
          <t>Sa</t>
        </is>
      </c>
      <c r="AC4" s="351" t="n"/>
      <c r="AD4" s="133" t="inlineStr">
        <is>
          <t>Overtime Options</t>
        </is>
      </c>
      <c r="AE4" s="351" t="n"/>
      <c r="AF4" s="351" t="n"/>
      <c r="AJ4" s="257" t="n"/>
    </row>
    <row r="5" ht="14.1" customHeight="1" s="348" thickBot="1">
      <c r="A5" s="351" t="n"/>
      <c r="B5" s="351" t="n"/>
      <c r="C5" s="337" t="n"/>
      <c r="D5" s="351" t="n"/>
      <c r="E5" s="351" t="n"/>
      <c r="F5" s="351" t="n"/>
      <c r="G5" s="6" t="n"/>
      <c r="H5" s="340" t="n"/>
      <c r="I5" s="351" t="n"/>
      <c r="J5" s="340" t="n"/>
      <c r="K5" s="344" t="inlineStr">
        <is>
          <t>Employee Name:</t>
        </is>
      </c>
      <c r="L5" s="359" t="n"/>
      <c r="M5" s="342" t="inlineStr">
        <is>
          <t>Braithwaite, Miglon Alexis</t>
        </is>
      </c>
      <c r="N5" s="355" t="n"/>
      <c r="O5" s="337" t="n"/>
      <c r="P5" s="337" t="n"/>
      <c r="Q5" s="337" t="n"/>
      <c r="R5" s="337" t="n"/>
      <c r="S5" s="337" t="n"/>
      <c r="T5" s="337" t="n"/>
      <c r="U5" s="351" t="n"/>
      <c r="V5" s="263">
        <f>IF(MONTH($V$3)&lt;&gt;MONTH($V$3-WEEKDAY($V$3,1)+(ROW(V5)-ROW($V$5))*7+(COLUMN(V5)-COLUMN($V$5)+1)),"",$V$3-WEEKDAY($V$3,1)+(ROW(V5)-ROW($V$5))*7+(COLUMN(V5)-COLUMN($V$5)+1))</f>
        <v/>
      </c>
      <c r="W5" s="263">
        <f>IF(MONTH($V$3)&lt;&gt;MONTH($V$3-WEEKDAY($V$3,1)+(ROW(W5)-ROW($V$5))*7+(COLUMN(W5)-COLUMN($V$5)+1)),"",$V$3-WEEKDAY($V$3,1)+(ROW(W5)-ROW($V$5))*7+(COLUMN(W5)-COLUMN($V$5)+1))</f>
        <v/>
      </c>
      <c r="X5" s="263">
        <f>IF(MONTH($V$3)&lt;&gt;MONTH($V$3-WEEKDAY($V$3,1)+(ROW(X5)-ROW($V$5))*7+(COLUMN(X5)-COLUMN($V$5)+1)),"",$V$3-WEEKDAY($V$3,1)+(ROW(X5)-ROW($V$5))*7+(COLUMN(X5)-COLUMN($V$5)+1))</f>
        <v/>
      </c>
      <c r="Y5" s="263">
        <f>IF(MONTH($V$3)&lt;&gt;MONTH($V$3-WEEKDAY($V$3,1)+(ROW(Y5)-ROW($V$5))*7+(COLUMN(Y5)-COLUMN($V$5)+1)),"",$V$3-WEEKDAY($V$3,1)+(ROW(Y5)-ROW($V$5))*7+(COLUMN(Y5)-COLUMN($V$5)+1))</f>
        <v/>
      </c>
      <c r="Z5" s="263">
        <f>IF(MONTH($V$3)&lt;&gt;MONTH($V$3-WEEKDAY($V$3,1)+(ROW(Z5)-ROW($V$5))*7+(COLUMN(Z5)-COLUMN($V$5)+1)),"",$V$3-WEEKDAY($V$3,1)+(ROW(Z5)-ROW($V$5))*7+(COLUMN(Z5)-COLUMN($V$5)+1))</f>
        <v/>
      </c>
      <c r="AA5" s="263">
        <f>IF(MONTH($V$3)&lt;&gt;MONTH($V$3-WEEKDAY($V$3,1)+(ROW(AA5)-ROW($V$5))*7+(COLUMN(AA5)-COLUMN($V$5)+1)),"",$V$3-WEEKDAY($V$3,1)+(ROW(AA5)-ROW($V$5))*7+(COLUMN(AA5)-COLUMN($V$5)+1))</f>
        <v/>
      </c>
      <c r="AB5" s="263">
        <f>IF(MONTH($V$3)&lt;&gt;MONTH($V$3-WEEKDAY($V$3,1)+(ROW(AB5)-ROW($V$5))*7+(COLUMN(AB5)-COLUMN($V$5)+1)),"",$V$3-WEEKDAY($V$3,1)+(ROW(AB5)-ROW($V$5))*7+(COLUMN(AB5)-COLUMN($V$5)+1))</f>
        <v/>
      </c>
      <c r="AC5" s="351" t="n"/>
      <c r="AD5" s="351" t="n"/>
      <c r="AE5" s="3" t="b">
        <v>1</v>
      </c>
      <c r="AF5" s="258" t="n"/>
      <c r="AJ5" s="350" t="n"/>
      <c r="AK5" s="350" t="n"/>
      <c r="AL5" s="350" t="n"/>
    </row>
    <row r="6" ht="14.1" customHeight="1" s="348" thickBot="1">
      <c r="A6" s="351" t="n"/>
      <c r="B6" s="351" t="n"/>
      <c r="C6" s="337" t="inlineStr">
        <is>
          <t xml:space="preserve">120 Peter Rose St </t>
        </is>
      </c>
      <c r="D6" s="351" t="n"/>
      <c r="E6" s="351" t="n"/>
      <c r="F6" s="351" t="n"/>
      <c r="G6" s="6" t="n"/>
      <c r="H6" s="6" t="n"/>
      <c r="I6" s="6" t="n"/>
      <c r="J6" s="6" t="n"/>
      <c r="K6" s="6" t="n"/>
      <c r="L6" s="6" t="n"/>
      <c r="M6" s="339" t="inlineStr">
        <is>
          <t>Armed or unarmed</t>
        </is>
      </c>
      <c r="N6" s="360" t="n"/>
      <c r="O6" s="135" t="inlineStr">
        <is>
          <t>Unarmed</t>
        </is>
      </c>
      <c r="P6" s="6" t="n"/>
      <c r="Q6" s="6" t="n"/>
      <c r="R6" s="6" t="n"/>
      <c r="S6" s="6" t="n"/>
      <c r="T6" s="6" t="n"/>
      <c r="U6" s="351" t="n"/>
      <c r="V6" s="263">
        <f>IF(MONTH($V$3)&lt;&gt;MONTH($V$3-WEEKDAY($V$3,1)+(ROW(V6)-ROW($V$5))*7+(COLUMN(V6)-COLUMN($V$5)+1)),"",$V$3-WEEKDAY($V$3,1)+(ROW(V6)-ROW($V$5))*7+(COLUMN(V6)-COLUMN($V$5)+1))</f>
        <v/>
      </c>
      <c r="W6" s="263">
        <f>IF(MONTH($V$3)&lt;&gt;MONTH($V$3-WEEKDAY($V$3,1)+(ROW(W6)-ROW($V$5))*7+(COLUMN(W6)-COLUMN($V$5)+1)),"",$V$3-WEEKDAY($V$3,1)+(ROW(W6)-ROW($V$5))*7+(COLUMN(W6)-COLUMN($V$5)+1))</f>
        <v/>
      </c>
      <c r="X6" s="263">
        <f>IF(MONTH($V$3)&lt;&gt;MONTH($V$3-WEEKDAY($V$3,1)+(ROW(X6)-ROW($V$5))*7+(COLUMN(X6)-COLUMN($V$5)+1)),"",$V$3-WEEKDAY($V$3,1)+(ROW(X6)-ROW($V$5))*7+(COLUMN(X6)-COLUMN($V$5)+1))</f>
        <v/>
      </c>
      <c r="Y6" s="263">
        <f>IF(MONTH($V$3)&lt;&gt;MONTH($V$3-WEEKDAY($V$3,1)+(ROW(Y6)-ROW($V$5))*7+(COLUMN(Y6)-COLUMN($V$5)+1)),"",$V$3-WEEKDAY($V$3,1)+(ROW(Y6)-ROW($V$5))*7+(COLUMN(Y6)-COLUMN($V$5)+1))</f>
        <v/>
      </c>
      <c r="Z6" s="263">
        <f>IF(MONTH($V$3)&lt;&gt;MONTH($V$3-WEEKDAY($V$3,1)+(ROW(Z6)-ROW($V$5))*7+(COLUMN(Z6)-COLUMN($V$5)+1)),"",$V$3-WEEKDAY($V$3,1)+(ROW(Z6)-ROW($V$5))*7+(COLUMN(Z6)-COLUMN($V$5)+1))</f>
        <v/>
      </c>
      <c r="AA6" s="263">
        <f>IF(MONTH($V$3)&lt;&gt;MONTH($V$3-WEEKDAY($V$3,1)+(ROW(AA6)-ROW($V$5))*7+(COLUMN(AA6)-COLUMN($V$5)+1)),"",$V$3-WEEKDAY($V$3,1)+(ROW(AA6)-ROW($V$5))*7+(COLUMN(AA6)-COLUMN($V$5)+1))</f>
        <v/>
      </c>
      <c r="AB6" s="263">
        <f>IF(MONTH($V$3)&lt;&gt;MONTH($V$3-WEEKDAY($V$3,1)+(ROW(AB6)-ROW($V$5))*7+(COLUMN(AB6)-COLUMN($V$5)+1)),"",$V$3-WEEKDAY($V$3,1)+(ROW(AB6)-ROW($V$5))*7+(COLUMN(AB6)-COLUMN($V$5)+1))</f>
        <v/>
      </c>
      <c r="AC6" s="351" t="n"/>
      <c r="AD6" s="136" t="inlineStr">
        <is>
          <t>After:</t>
        </is>
      </c>
      <c r="AE6" s="264" t="n">
        <v>8</v>
      </c>
      <c r="AF6" s="258" t="n"/>
      <c r="AJ6" s="350" t="n"/>
      <c r="AL6" s="251" t="n"/>
    </row>
    <row r="7" ht="14.1" customHeight="1" s="348" thickBot="1">
      <c r="A7" s="351" t="n"/>
      <c r="B7" s="351" t="n"/>
      <c r="C7" s="337" t="inlineStr">
        <is>
          <t>Queenstown</t>
        </is>
      </c>
      <c r="D7" s="351" t="n"/>
      <c r="E7" s="351" t="n"/>
      <c r="F7" s="351" t="n"/>
      <c r="G7" s="6" t="n"/>
      <c r="H7" s="340" t="n"/>
      <c r="I7" s="351" t="n"/>
      <c r="J7" s="340" t="n"/>
      <c r="K7" s="340" t="n"/>
      <c r="L7" s="340" t="n"/>
      <c r="M7" s="338" t="inlineStr">
        <is>
          <t>Agency</t>
        </is>
      </c>
      <c r="N7" s="361" t="n"/>
      <c r="O7" s="7" t="inlineStr">
        <is>
          <t>Caricom</t>
        </is>
      </c>
      <c r="P7" s="6" t="n"/>
      <c r="Q7" s="6" t="n"/>
      <c r="R7" s="6" t="n"/>
      <c r="S7" s="6" t="n"/>
      <c r="T7" s="6" t="n"/>
      <c r="U7" s="351" t="n"/>
      <c r="V7" s="263">
        <f>IF(MONTH($V$3)&lt;&gt;MONTH($V$3-WEEKDAY($V$3,1)+(ROW(V7)-ROW($V$5))*7+(COLUMN(V7)-COLUMN($V$5)+1)),"",$V$3-WEEKDAY($V$3,1)+(ROW(V7)-ROW($V$5))*7+(COLUMN(V7)-COLUMN($V$5)+1))</f>
        <v/>
      </c>
      <c r="W7" s="263">
        <f>IF(MONTH($V$3)&lt;&gt;MONTH($V$3-WEEKDAY($V$3,1)+(ROW(W7)-ROW($V$5))*7+(COLUMN(W7)-COLUMN($V$5)+1)),"",$V$3-WEEKDAY($V$3,1)+(ROW(W7)-ROW($V$5))*7+(COLUMN(W7)-COLUMN($V$5)+1))</f>
        <v/>
      </c>
      <c r="X7" s="263">
        <f>IF(MONTH($V$3)&lt;&gt;MONTH($V$3-WEEKDAY($V$3,1)+(ROW(X7)-ROW($V$5))*7+(COLUMN(X7)-COLUMN($V$5)+1)),"",$V$3-WEEKDAY($V$3,1)+(ROW(X7)-ROW($V$5))*7+(COLUMN(X7)-COLUMN($V$5)+1))</f>
        <v/>
      </c>
      <c r="Y7" s="263">
        <f>IF(MONTH($V$3)&lt;&gt;MONTH($V$3-WEEKDAY($V$3,1)+(ROW(Y7)-ROW($V$5))*7+(COLUMN(Y7)-COLUMN($V$5)+1)),"",$V$3-WEEKDAY($V$3,1)+(ROW(Y7)-ROW($V$5))*7+(COLUMN(Y7)-COLUMN($V$5)+1))</f>
        <v/>
      </c>
      <c r="Z7" s="263">
        <f>IF(MONTH($V$3)&lt;&gt;MONTH($V$3-WEEKDAY($V$3,1)+(ROW(Z7)-ROW($V$5))*7+(COLUMN(Z7)-COLUMN($V$5)+1)),"",$V$3-WEEKDAY($V$3,1)+(ROW(Z7)-ROW($V$5))*7+(COLUMN(Z7)-COLUMN($V$5)+1))</f>
        <v/>
      </c>
      <c r="AA7" s="263">
        <f>IF(MONTH($V$3)&lt;&gt;MONTH($V$3-WEEKDAY($V$3,1)+(ROW(AA7)-ROW($V$5))*7+(COLUMN(AA7)-COLUMN($V$5)+1)),"",$V$3-WEEKDAY($V$3,1)+(ROW(AA7)-ROW($V$5))*7+(COLUMN(AA7)-COLUMN($V$5)+1))</f>
        <v/>
      </c>
      <c r="AB7" s="263">
        <f>IF(MONTH($V$3)&lt;&gt;MONTH($V$3-WEEKDAY($V$3,1)+(ROW(AB7)-ROW($V$5))*7+(COLUMN(AB7)-COLUMN($V$5)+1)),"",$V$3-WEEKDAY($V$3,1)+(ROW(AB7)-ROW($V$5))*7+(COLUMN(AB7)-COLUMN($V$5)+1))</f>
        <v/>
      </c>
      <c r="AC7" s="351" t="n"/>
      <c r="AD7" s="351" t="n"/>
      <c r="AE7" s="351" t="n"/>
      <c r="AF7" s="258" t="n"/>
      <c r="AJ7" s="350" t="n"/>
      <c r="AL7" s="251" t="n"/>
    </row>
    <row r="8">
      <c r="A8" s="351" t="n"/>
      <c r="B8" s="351" t="n"/>
      <c r="C8" s="337" t="inlineStr">
        <is>
          <t>Georgetown, Guyana</t>
        </is>
      </c>
      <c r="D8" s="351" t="n"/>
      <c r="E8" s="351" t="n"/>
      <c r="F8" s="351" t="n"/>
      <c r="G8" s="6" t="n"/>
      <c r="H8" s="6" t="n"/>
      <c r="I8" s="6" t="n"/>
      <c r="J8" s="6" t="n"/>
      <c r="K8" s="6" t="n"/>
      <c r="L8" s="6" t="n"/>
      <c r="M8" s="341" t="n"/>
      <c r="N8" s="351" t="n"/>
      <c r="O8" s="351" t="n"/>
      <c r="P8" s="6" t="n"/>
      <c r="Q8" s="6" t="n"/>
      <c r="R8" s="6" t="n"/>
      <c r="S8" s="6" t="n"/>
      <c r="T8" s="6" t="n"/>
      <c r="U8" s="351" t="n"/>
      <c r="V8" s="263">
        <f>IF(MONTH($V$3)&lt;&gt;MONTH($V$3-WEEKDAY($V$3,1)+(ROW(V8)-ROW($V$5))*7+(COLUMN(V8)-COLUMN($V$5)+1)),"",$V$3-WEEKDAY($V$3,1)+(ROW(V8)-ROW($V$5))*7+(COLUMN(V8)-COLUMN($V$5)+1))</f>
        <v/>
      </c>
      <c r="W8" s="263">
        <f>IF(MONTH($V$3)&lt;&gt;MONTH($V$3-WEEKDAY($V$3,1)+(ROW(W8)-ROW($V$5))*7+(COLUMN(W8)-COLUMN($V$5)+1)),"",$V$3-WEEKDAY($V$3,1)+(ROW(W8)-ROW($V$5))*7+(COLUMN(W8)-COLUMN($V$5)+1))</f>
        <v/>
      </c>
      <c r="X8" s="263">
        <f>IF(MONTH($V$3)&lt;&gt;MONTH($V$3-WEEKDAY($V$3,1)+(ROW(X8)-ROW($V$5))*7+(COLUMN(X8)-COLUMN($V$5)+1)),"",$V$3-WEEKDAY($V$3,1)+(ROW(X8)-ROW($V$5))*7+(COLUMN(X8)-COLUMN($V$5)+1))</f>
        <v/>
      </c>
      <c r="Y8" s="263">
        <f>IF(MONTH($V$3)&lt;&gt;MONTH($V$3-WEEKDAY($V$3,1)+(ROW(Y8)-ROW($V$5))*7+(COLUMN(Y8)-COLUMN($V$5)+1)),"",$V$3-WEEKDAY($V$3,1)+(ROW(Y8)-ROW($V$5))*7+(COLUMN(Y8)-COLUMN($V$5)+1))</f>
        <v/>
      </c>
      <c r="Z8" s="263">
        <f>IF(MONTH($V$3)&lt;&gt;MONTH($V$3-WEEKDAY($V$3,1)+(ROW(Z8)-ROW($V$5))*7+(COLUMN(Z8)-COLUMN($V$5)+1)),"",$V$3-WEEKDAY($V$3,1)+(ROW(Z8)-ROW($V$5))*7+(COLUMN(Z8)-COLUMN($V$5)+1))</f>
        <v/>
      </c>
      <c r="AA8" s="263">
        <f>IF(MONTH($V$3)&lt;&gt;MONTH($V$3-WEEKDAY($V$3,1)+(ROW(AA8)-ROW($V$5))*7+(COLUMN(AA8)-COLUMN($V$5)+1)),"",$V$3-WEEKDAY($V$3,1)+(ROW(AA8)-ROW($V$5))*7+(COLUMN(AA8)-COLUMN($V$5)+1))</f>
        <v/>
      </c>
      <c r="AB8" s="263">
        <f>IF(MONTH($V$3)&lt;&gt;MONTH($V$3-WEEKDAY($V$3,1)+(ROW(AB8)-ROW($V$5))*7+(COLUMN(AB8)-COLUMN($V$5)+1)),"",$V$3-WEEKDAY($V$3,1)+(ROW(AB8)-ROW($V$5))*7+(COLUMN(AB8)-COLUMN($V$5)+1))</f>
        <v/>
      </c>
      <c r="AC8" s="351" t="n"/>
      <c r="AD8" s="351" t="n"/>
      <c r="AE8" s="3" t="b">
        <v>1</v>
      </c>
      <c r="AF8" s="258" t="n"/>
      <c r="AJ8" s="350" t="n"/>
      <c r="AL8" s="251" t="n"/>
    </row>
    <row r="9">
      <c r="A9" s="351" t="n"/>
      <c r="B9" s="351" t="n"/>
      <c r="C9" s="337" t="n"/>
      <c r="D9" s="337" t="n"/>
      <c r="E9" s="337" t="n"/>
      <c r="F9" s="337" t="n"/>
      <c r="G9" s="6" t="n"/>
      <c r="H9" s="6" t="n"/>
      <c r="I9" s="6" t="n"/>
      <c r="J9" s="6" t="n"/>
      <c r="K9" s="6" t="n"/>
      <c r="L9" s="6" t="n"/>
      <c r="M9" s="137" t="n"/>
      <c r="N9" s="137" t="n"/>
      <c r="O9" s="6" t="n"/>
      <c r="P9" s="6" t="n"/>
      <c r="Q9" s="6" t="n"/>
      <c r="R9" s="6" t="n"/>
      <c r="S9" s="6" t="n"/>
      <c r="T9" s="6" t="n"/>
      <c r="U9" s="351" t="n"/>
      <c r="V9" s="265" t="n"/>
      <c r="W9" s="265" t="n"/>
      <c r="X9" s="265" t="n"/>
      <c r="Y9" s="265" t="n"/>
      <c r="Z9" s="265" t="n"/>
      <c r="AA9" s="265" t="n"/>
      <c r="AB9" s="265" t="n"/>
      <c r="AC9" s="351" t="n"/>
      <c r="AD9" s="351" t="n"/>
      <c r="AE9" s="3" t="n"/>
      <c r="AF9" s="351" t="n"/>
      <c r="AJ9" s="350" t="n"/>
      <c r="AL9" s="251" t="n"/>
    </row>
    <row r="10">
      <c r="A10" s="351" t="n"/>
      <c r="B10" s="351" t="n"/>
      <c r="C10" s="337" t="inlineStr">
        <is>
          <t>592-223-7560</t>
        </is>
      </c>
      <c r="D10" s="351" t="n"/>
      <c r="E10" s="351" t="n"/>
      <c r="F10" s="351" t="n"/>
      <c r="G10" s="6" t="n"/>
      <c r="H10" s="340" t="n"/>
      <c r="I10" s="351" t="n"/>
      <c r="J10" s="340" t="n"/>
      <c r="K10" s="330" t="inlineStr">
        <is>
          <t>Week Starting:</t>
        </is>
      </c>
      <c r="L10" s="351" t="n"/>
      <c r="M10" s="335" t="n">
        <v>45977</v>
      </c>
      <c r="N10" s="362" t="n"/>
      <c r="O10" s="6" t="n"/>
      <c r="P10" s="6" t="n"/>
      <c r="Q10" s="6" t="n"/>
      <c r="R10" s="6" t="n"/>
      <c r="S10" s="6" t="n"/>
      <c r="T10" s="138" t="inlineStr">
        <is>
          <t>[42]</t>
        </is>
      </c>
      <c r="U10" s="351" t="n"/>
      <c r="V10" s="263">
        <f>IF(MONTH($V$3)&lt;&gt;MONTH($V$3-WEEKDAY($V$3,1)+(ROW(V10)-ROW($V$5))*7+(COLUMN(V10)-COLUMN($V$5)+1)),"",$V$3-WEEKDAY($V$3,1)+(ROW(V10)-ROW($V$5))*7+(COLUMN(V10)-COLUMN($V$5)+1))</f>
        <v/>
      </c>
      <c r="W10" s="263">
        <f>IF(MONTH($V$3)&lt;&gt;MONTH($V$3-WEEKDAY($V$3,1)+(ROW(W10)-ROW($V$5))*7+(COLUMN(W10)-COLUMN($V$5)+1)),"",$V$3-WEEKDAY($V$3,1)+(ROW(W10)-ROW($V$5))*7+(COLUMN(W10)-COLUMN($V$5)+1))</f>
        <v/>
      </c>
      <c r="X10" s="263">
        <f>IF(MONTH($V$3)&lt;&gt;MONTH($V$3-WEEKDAY($V$3,1)+(ROW(X10)-ROW($V$5))*7+(COLUMN(X10)-COLUMN($V$5)+1)),"",$V$3-WEEKDAY($V$3,1)+(ROW(X10)-ROW($V$5))*7+(COLUMN(X10)-COLUMN($V$5)+1))</f>
        <v/>
      </c>
      <c r="Y10" s="263">
        <f>IF(MONTH($V$3)&lt;&gt;MONTH($V$3-WEEKDAY($V$3,1)+(ROW(Y10)-ROW($V$5))*7+(COLUMN(Y10)-COLUMN($V$5)+1)),"",$V$3-WEEKDAY($V$3,1)+(ROW(Y10)-ROW($V$5))*7+(COLUMN(Y10)-COLUMN($V$5)+1))</f>
        <v/>
      </c>
      <c r="Z10" s="263">
        <f>IF(MONTH($V$3)&lt;&gt;MONTH($V$3-WEEKDAY($V$3,1)+(ROW(Z10)-ROW($V$5))*7+(COLUMN(Z10)-COLUMN($V$5)+1)),"",$V$3-WEEKDAY($V$3,1)+(ROW(Z10)-ROW($V$5))*7+(COLUMN(Z10)-COLUMN($V$5)+1))</f>
        <v/>
      </c>
      <c r="AA10" s="263">
        <f>IF(MONTH($V$3)&lt;&gt;MONTH($V$3-WEEKDAY($V$3,1)+(ROW(AA10)-ROW($V$5))*7+(COLUMN(AA10)-COLUMN($V$5)+1)),"",$V$3-WEEKDAY($V$3,1)+(ROW(AA10)-ROW($V$5))*7+(COLUMN(AA10)-COLUMN($V$5)+1))</f>
        <v/>
      </c>
      <c r="AB10" s="263">
        <f>IF(MONTH($V$3)&lt;&gt;MONTH($V$3-WEEKDAY($V$3,1)+(ROW(AB10)-ROW($V$5))*7+(COLUMN(AB10)-COLUMN($V$5)+1)),"",$V$3-WEEKDAY($V$3,1)+(ROW(AB10)-ROW($V$5))*7+(COLUMN(AB10)-COLUMN($V$5)+1))</f>
        <v/>
      </c>
      <c r="AC10" s="351" t="n"/>
      <c r="AD10" s="136" t="inlineStr">
        <is>
          <t>After:</t>
        </is>
      </c>
      <c r="AE10" s="264" t="n">
        <v>40</v>
      </c>
      <c r="AF10" s="250" t="n"/>
    </row>
    <row r="11" ht="15.75" customHeight="1" s="348" thickBot="1">
      <c r="A11" s="351" t="n"/>
      <c r="B11" s="351" t="n"/>
      <c r="C11" s="6" t="n"/>
      <c r="D11" s="6" t="n"/>
      <c r="E11" s="6" t="n"/>
      <c r="F11" s="6" t="n"/>
      <c r="G11" s="6" t="n"/>
      <c r="H11" s="6" t="n"/>
      <c r="I11" s="6" t="n"/>
      <c r="J11" s="6" t="n"/>
      <c r="K11" s="259" t="inlineStr">
        <is>
          <t>Carry Forward Hrs:</t>
        </is>
      </c>
      <c r="L11" s="248" t="n">
        <v>32</v>
      </c>
      <c r="M11" s="6" t="n"/>
      <c r="N11" s="6" t="n"/>
      <c r="O11" s="6" t="n"/>
      <c r="P11" s="6" t="n"/>
      <c r="Q11" s="6" t="n"/>
      <c r="R11" s="6" t="n"/>
      <c r="S11" s="6" t="n"/>
      <c r="T11" s="6" t="n"/>
      <c r="U11" s="351" t="n"/>
      <c r="V11" s="263">
        <f>IF(MONTH($V$3)&lt;&gt;MONTH($V$3-WEEKDAY($V$3,1)+(ROW(V11)-ROW($V$5))*7+(COLUMN(V11)-COLUMN($V$5)+1)),"",$V$3-WEEKDAY($V$3,1)+(ROW(V11)-ROW($V$5))*7+(COLUMN(V11)-COLUMN($V$5)+1))</f>
        <v/>
      </c>
      <c r="W11" s="263">
        <f>IF(MONTH($V$3)&lt;&gt;MONTH($V$3-WEEKDAY($V$3,1)+(ROW(W11)-ROW($V$5))*7+(COLUMN(W11)-COLUMN($V$5)+1)),"",$V$3-WEEKDAY($V$3,1)+(ROW(W11)-ROW($V$5))*7+(COLUMN(W11)-COLUMN($V$5)+1))</f>
        <v/>
      </c>
      <c r="X11" s="263">
        <f>IF(MONTH($V$3)&lt;&gt;MONTH($V$3-WEEKDAY($V$3,1)+(ROW(X11)-ROW($V$5))*7+(COLUMN(X11)-COLUMN($V$5)+1)),"",$V$3-WEEKDAY($V$3,1)+(ROW(X11)-ROW($V$5))*7+(COLUMN(X11)-COLUMN($V$5)+1))</f>
        <v/>
      </c>
      <c r="Y11" s="263">
        <f>IF(MONTH($V$3)&lt;&gt;MONTH($V$3-WEEKDAY($V$3,1)+(ROW(Y11)-ROW($V$5))*7+(COLUMN(Y11)-COLUMN($V$5)+1)),"",$V$3-WEEKDAY($V$3,1)+(ROW(Y11)-ROW($V$5))*7+(COLUMN(Y11)-COLUMN($V$5)+1))</f>
        <v/>
      </c>
      <c r="Z11" s="263">
        <f>IF(MONTH($V$3)&lt;&gt;MONTH($V$3-WEEKDAY($V$3,1)+(ROW(Z11)-ROW($V$5))*7+(COLUMN(Z11)-COLUMN($V$5)+1)),"",$V$3-WEEKDAY($V$3,1)+(ROW(Z11)-ROW($V$5))*7+(COLUMN(Z11)-COLUMN($V$5)+1))</f>
        <v/>
      </c>
      <c r="AA11" s="263">
        <f>IF(MONTH($V$3)&lt;&gt;MONTH($V$3-WEEKDAY($V$3,1)+(ROW(AA11)-ROW($V$5))*7+(COLUMN(AA11)-COLUMN($V$5)+1)),"",$V$3-WEEKDAY($V$3,1)+(ROW(AA11)-ROW($V$5))*7+(COLUMN(AA11)-COLUMN($V$5)+1))</f>
        <v/>
      </c>
      <c r="AB11" s="263">
        <f>IF(MONTH($V$3)&lt;&gt;MONTH($V$3-WEEKDAY($V$3,1)+(ROW(AB11)-ROW($V$5))*7+(COLUMN(AB11)-COLUMN($V$5)+1)),"",$V$3-WEEKDAY($V$3,1)+(ROW(AB11)-ROW($V$5))*7+(COLUMN(AB11)-COLUMN($V$5)+1))</f>
        <v/>
      </c>
      <c r="AC11" s="351" t="n"/>
      <c r="AD11" s="351" t="n"/>
      <c r="AE11" s="351" t="n"/>
      <c r="AF11" s="258" t="n"/>
      <c r="AJ11" s="252" t="n"/>
      <c r="AK11" s="252" t="n"/>
    </row>
    <row r="12" ht="27.75" customFormat="1" customHeight="1" s="2" thickBot="1">
      <c r="A12" s="266" t="inlineStr">
        <is>
          <t>Day Off</t>
        </is>
      </c>
      <c r="B12" s="267" t="inlineStr">
        <is>
          <t>Holiday Double</t>
        </is>
      </c>
      <c r="C12" s="139" t="inlineStr">
        <is>
          <t>Day of Week</t>
        </is>
      </c>
      <c r="D12" s="140" t="inlineStr">
        <is>
          <t>Time
In</t>
        </is>
      </c>
      <c r="E12" s="140" t="inlineStr">
        <is>
          <t>Time
Out</t>
        </is>
      </c>
      <c r="F12" s="141" t="n"/>
      <c r="G12" s="140" t="inlineStr">
        <is>
          <t>Time
In</t>
        </is>
      </c>
      <c r="H12" s="140" t="inlineStr">
        <is>
          <t>Time
Out</t>
        </is>
      </c>
      <c r="I12" s="142" t="inlineStr">
        <is>
          <t>Total
Hrs</t>
        </is>
      </c>
      <c r="J12" s="142" t="inlineStr">
        <is>
          <t>Location</t>
        </is>
      </c>
      <c r="K12" s="142" t="inlineStr">
        <is>
          <t>Supervisor</t>
        </is>
      </c>
      <c r="L12" s="142" t="inlineStr">
        <is>
          <t>Supervisor Approval</t>
        </is>
      </c>
      <c r="M12" s="140" t="inlineStr">
        <is>
          <t>Regular
Hrs</t>
        </is>
      </c>
      <c r="N12" s="140" t="inlineStr">
        <is>
          <t>Overtime
Hrs</t>
        </is>
      </c>
      <c r="O12" s="140" t="inlineStr">
        <is>
          <t>Hol Hrs</t>
        </is>
      </c>
      <c r="P12" s="140" t="inlineStr">
        <is>
          <t>Responsibilities</t>
        </is>
      </c>
      <c r="Q12" s="140" t="inlineStr">
        <is>
          <t>Risk</t>
        </is>
      </c>
      <c r="R12" s="140" t="inlineStr">
        <is>
          <t>Meals</t>
        </is>
      </c>
      <c r="S12" s="140" t="inlineStr">
        <is>
          <t>Vac Hrs</t>
        </is>
      </c>
      <c r="T12" s="143" t="inlineStr">
        <is>
          <t>Reason for Overtime</t>
        </is>
      </c>
      <c r="U12" s="144" t="inlineStr">
        <is>
          <t>Wkly Reg Avail</t>
        </is>
      </c>
      <c r="V12" s="351" t="inlineStr">
        <is>
          <t>Orig Reg</t>
        </is>
      </c>
      <c r="W12" s="351" t="inlineStr">
        <is>
          <t>Wkly OT Adj</t>
        </is>
      </c>
      <c r="X12" s="351" t="inlineStr">
        <is>
          <t>Week Start</t>
        </is>
      </c>
      <c r="Y12" s="351" t="inlineStr">
        <is>
          <t>Wk Hrs Before</t>
        </is>
      </c>
      <c r="Z12" s="351" t="n"/>
      <c r="AA12" s="351" t="n"/>
      <c r="AB12" s="351" t="n"/>
      <c r="AC12" s="351" t="n"/>
      <c r="AD12" s="351" t="n"/>
      <c r="AE12" s="351" t="n"/>
      <c r="AF12" s="351" t="n"/>
      <c r="AJ12" s="252" t="n"/>
      <c r="AK12" s="252" t="n"/>
    </row>
    <row r="13" hidden="1" ht="15.75" customHeight="1" s="348" thickBot="1">
      <c r="A13" s="268" t="n"/>
      <c r="B13" s="351" t="n"/>
      <c r="C13" s="145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146" t="n"/>
      <c r="U13" s="351" t="n"/>
      <c r="V13" s="351" t="n"/>
      <c r="W13" s="351" t="n"/>
      <c r="X13" s="351" t="n"/>
      <c r="Y13" s="351" t="n"/>
      <c r="Z13" s="351" t="n"/>
      <c r="AA13" s="351" t="n"/>
      <c r="AB13" s="351" t="n"/>
      <c r="AC13" s="351" t="n"/>
      <c r="AD13" s="351" t="n"/>
      <c r="AE13" s="351" t="n"/>
      <c r="AF13" s="351" t="n"/>
    </row>
    <row r="14" ht="24" customHeight="1" s="348" thickBot="1">
      <c r="A14" s="147" t="inlineStr">
        <is>
          <t>On Day</t>
        </is>
      </c>
      <c r="B14" s="269" t="n"/>
      <c r="C14" s="88">
        <f>M10</f>
        <v/>
      </c>
      <c r="D14" s="54" t="n"/>
      <c r="E14" s="148">
        <f>IF(D14="", "",
 IF(D14=TIME(0,0,0), 0,
 IF(AND(D14&gt;=TIME(0,0,1), D14&lt;=TIME(2,0,0)), TIME(7,0,0),
 IF(AND(D14&gt;=TIME(6,0,0), D14&lt;=TIME(8,0,0)), TIME(12,0,0),
 IF(AND(D14&gt;TIME(8,0,0), D14&lt;=TIME(13,59,0)), TIME(15,0,0),
 IF(AND(D14&gt;=TIME(14,0,0), D14&lt;=TIME(17,59,0)), TIME(21,0,0),
 IF(AND(D14&gt;=TIME(18,0,0), D14&lt;=TIME(21,59,0)), TIME(0,0,0),
 IF(AND(D14&gt;=TIME(22,0,0), D14&lt;=TIME(23,59,59)), TIME(7,0,0), ""))))))))</f>
        <v/>
      </c>
      <c r="F14" s="149" t="n"/>
      <c r="G14" s="148">
        <f>IF(AND(D14&gt;=TIME(6,0,0),D14&lt;=TIME(8,0,0)),E14,"")</f>
        <v/>
      </c>
      <c r="H14" s="54" t="n"/>
      <c r="I14" s="55">
        <f>ROUND(IF(OR(D14="",E14="",E14=0),0,IF(H14="",MOD(E14-D14,1)*24,MOD(H14-D14,1)*24)),2)</f>
        <v/>
      </c>
      <c r="J14" s="150" t="n"/>
      <c r="K14" s="270" t="n"/>
      <c r="L14" s="271" t="n"/>
      <c r="M14" s="272">
        <f>MAX(0,V14-W14)</f>
        <v/>
      </c>
      <c r="N14" s="56">
        <f>(IF(OR($C14="",$D14=""),0,
 IF(OR($A14="Holiday",$A15="Holiday"),
    IF(ISNUMBER(MATCH(TRIM($B14),{"Phagwah","Good Friday","Easter Monday","Labour Day","Christmas","Eid ul Azha","Romans-2","Globe-12","Neptune P1"},0)),0,$I14),
 IF(AND(NOT(OR($A14="Annual Leave",$A15="Annual Leave")),$A14="Off day"),$I14,
  MAX(0,$I14-$V14)
  ))))+W14</f>
        <v/>
      </c>
      <c r="O14" s="56">
        <f>IF(AND(OR($A14="Holiday",$A15="Holiday"),
        ISNUMBER(MATCH(TRIM($B14),{"Phagwah","Good Friday","Easter Monday","Labour Day","Christmas","Eid ul Azha","Romans-2","Globe-12","Neptune P1"},0))),
   $I14,0)</f>
        <v/>
      </c>
      <c r="P14" s="56">
        <f>IF(OR($O$7="Canteen",$O$7="Head Office"),0,IF($I14&lt;=0,0,IF(OR(OR(TRIM($J14)="Hebrews",TRIM($J14)="Romans",TRIM($J14)="Romans-2",TRIM($J14)="Globe",TRIM($J14)="Globe-12",TRIM($J14)="Neptune P1"),AND($I15&gt;0,OR(TRIM($J15)="Hebrews",TRIM($J15)="Romans",TRIM($J15)="Romans-2",TRIM($J15)="Globe",TRIM($J15)="Globe-12",TRIM($J15)="Neptune P1"))),1,0)))</f>
        <v/>
      </c>
      <c r="Q14" s="57" t="n"/>
      <c r="R14" s="56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IF($I14&gt;0,1,0),
      0
   ),
0))</f>
        <v/>
      </c>
      <c r="S14" s="56">
        <f>IF(OR($A14="Annual Leave",$A15="Annual Leave"),IF($A14="Annual Leave",8,0),0)</f>
        <v/>
      </c>
      <c r="T14" s="58" t="n"/>
      <c r="U14" s="144">
        <f>MAX(0,40-Y14)</f>
        <v/>
      </c>
      <c r="V14" s="151">
        <f>IF(OR($C14="",$D14=""),0,
 IF(OR($A14="Holiday",$A15="Holiday"),0,
 IF(AND(NOT(OR($A14="Annual Leave",$A15="Annual Leave")),$A14="Off day"),0,
  IF($I14+$I15&gt;=8,IF($I14&gt;=8,8,$I14),$I14)
  )))</f>
        <v/>
      </c>
      <c r="W14" s="151">
        <f>MAX(0,V14-U14)</f>
        <v/>
      </c>
      <c r="X14" s="151">
        <f>IF(C14="","",C14-WEEKDAY(C14,1)+1)</f>
        <v/>
      </c>
      <c r="Y14" s="151">
        <f>IF(X14=X14,$L$11,0)</f>
        <v/>
      </c>
      <c r="Z14" s="151" t="n"/>
      <c r="AA14" s="151" t="n"/>
      <c r="AB14" s="151" t="n"/>
      <c r="AC14" s="351" t="n"/>
      <c r="AD14" s="351" t="n"/>
      <c r="AE14" s="351" t="n"/>
      <c r="AF14" s="351" t="n"/>
    </row>
    <row r="15" ht="24" customHeight="1" s="348" thickBot="1">
      <c r="A15" s="147" t="inlineStr">
        <is>
          <t>On Day</t>
        </is>
      </c>
      <c r="B15" s="269" t="n"/>
      <c r="C15" s="89">
        <f>C14</f>
        <v/>
      </c>
      <c r="D15" s="59" t="n"/>
      <c r="E15" s="152">
        <f>IF(D15="", "",
 IF(D15=TIME(0,0,0), 0,
 IF(AND(D15&gt;=TIME(0,0,1), D15&lt;=TIME(2,0,0)), TIME(7,0,0),
 IF(AND(D15&gt;=TIME(6,0,0), D15&lt;=TIME(8,0,0)), TIME(12,0,0),
 IF(AND(D15&gt;TIME(8,0,0), D15&lt;=TIME(13,59,0)), TIME(15,0,0),
 IF(AND(D15&gt;=TIME(14,0,0), D15&lt;=TIME(17,59,0)), TIME(21,0,0),
 IF(AND(D15&gt;=TIME(18,0,0), D15&lt;=TIME(21,59,0)), TIME(0,0,0),
 IF(AND(D15&gt;=TIME(22,0,0), D15&lt;=TIME(23,59,59)), TIME(7,0,0), ""))))))))</f>
        <v/>
      </c>
      <c r="F15" s="153" t="n"/>
      <c r="G15" s="152">
        <f>IF(AND(D15&gt;=TIME(6,0,0),D15&lt;=TIME(8,0,0)),E15,"")</f>
        <v/>
      </c>
      <c r="H15" s="59" t="n"/>
      <c r="I15" s="60">
        <f>ROUND(IF(OR(D15="",E15="",E15=0),0,IF(H15="",MOD(E15-D15,1)*24,MOD(H15-D15,1)*24)),2)</f>
        <v/>
      </c>
      <c r="J15" s="150" t="n"/>
      <c r="K15" s="270" t="n"/>
      <c r="L15" s="271" t="n"/>
      <c r="M15" s="272">
        <f>MAX(0,V15-W15)</f>
        <v/>
      </c>
      <c r="N15" s="61">
        <f>(IF(OR($C15="",$D15=""),0,
 IF(OR($A14="Holiday",$A15="Holiday"),
    IF(ISNUMBER(MATCH(TRIM($B15),{"Phagwah","Good Friday","Easter Monday","Labour Day","Christmas","Eid ul Azha","Romans-2","Globe-12","Neptune P1"},0)),0,$I15),
 IF(AND(NOT(OR($A14="Annual Leave",$A15="Annual Leave")),$A15="Off day"),$I15,
  MAX(0,$I15-$V15)
  ))))+W15</f>
        <v/>
      </c>
      <c r="O15" s="61">
        <f>IF(AND(OR($A14="Holiday",$A15="Holiday"),
        ISNUMBER(MATCH(TRIM($B15),{"Phagwah","Good Friday","Easter Monday","Labour Day","Christmas","Eid ul Azha","Romans-2","Globe-12","Neptune P1"},0))),
   $I15,0)</f>
        <v/>
      </c>
      <c r="P15" s="61">
        <f>IF(OR($O$7="Canteen",$O$7="Head Office"),0,IF($I15&lt;=0,0,IF(AND($I14&lt;=0,OR(TRIM($J15)="Hebrews",TRIM($J15)="Romans",TRIM($J15)="Romans-2",TRIM($J15)="Globe",TRIM($J15)="Globe-12",TRIM($J15)="Neptune P1")),1,0)))</f>
        <v/>
      </c>
      <c r="Q15" s="62" t="n"/>
      <c r="R15" s="61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IF(AND($I14=0,$I15&gt;0),1,0),
      0
   ),
0))</f>
        <v/>
      </c>
      <c r="S15" s="61">
        <f>IF(OR($A14="Annual Leave",$A15="Annual Leave"),IF(AND($A14&lt;&gt;"Annual Leave",$A15="Annual Leave"),8,0),0)</f>
        <v/>
      </c>
      <c r="T15" s="63" t="n"/>
      <c r="U15" s="144">
        <f>MAX(0,40-Y15)</f>
        <v/>
      </c>
      <c r="V15" s="151">
        <f>IF(OR($C15="",$D15=""),0,
 IF(OR($A14="Holiday",$A15="Holiday"),0,
 IF(AND(NOT(OR($A14="Annual Leave",$A15="Annual Leave")),$A15="Off day"),0,
  IF($I14+$I15&gt;=8,IF($I14&gt;=8,0,8-$I14),$I15)
  )))</f>
        <v/>
      </c>
      <c r="W15" s="151">
        <f>MAX(0,V15-U15)</f>
        <v/>
      </c>
      <c r="X15" s="151">
        <f>IF(C15="","",C15-WEEKDAY(C15,1)+1)</f>
        <v/>
      </c>
      <c r="Y15" s="151">
        <f>SUMPRODUCT(($X$14:$X14=X15)*(($V$14:$V14)+($O$14:$O14)))+IF(X15=X14,$L$11,0)</f>
        <v/>
      </c>
      <c r="Z15" s="151" t="n"/>
      <c r="AA15" s="151" t="n"/>
      <c r="AB15" s="151" t="n"/>
      <c r="AC15" s="351" t="n"/>
      <c r="AD15" s="351" t="n"/>
      <c r="AE15" s="351" t="n"/>
      <c r="AF15" s="351" t="n"/>
    </row>
    <row r="16" ht="24" customHeight="1" s="348" thickBot="1">
      <c r="A16" s="154" t="inlineStr">
        <is>
          <t>On Day</t>
        </is>
      </c>
      <c r="B16" s="273" t="n"/>
      <c r="C16" s="90">
        <f>C14+1</f>
        <v/>
      </c>
      <c r="D16" s="8" t="n"/>
      <c r="E16" s="155">
        <f>IF(D16="", "",
 IF(D16=TIME(0,0,0), 0,
 IF(AND(D16&gt;=TIME(0,0,1), D16&lt;=TIME(2,0,0)), TIME(7,0,0),
 IF(AND(D16&gt;=TIME(6,0,0), D16&lt;=TIME(8,0,0)), TIME(12,0,0),
 IF(AND(D16&gt;TIME(8,0,0), D16&lt;=TIME(13,59,0)), TIME(15,0,0),
 IF(AND(D16&gt;=TIME(14,0,0), D16&lt;=TIME(17,59,0)), TIME(21,0,0),
 IF(AND(D16&gt;=TIME(18,0,0), D16&lt;=TIME(21,59,0)), TIME(0,0,0),
 IF(AND(D16&gt;=TIME(22,0,0), D16&lt;=TIME(23,59,59)), TIME(7,0,0), ""))))))))</f>
        <v/>
      </c>
      <c r="F16" s="156" t="n"/>
      <c r="G16" s="155">
        <f>IF(AND(D16&gt;=TIME(6,0,0),D16&lt;=TIME(8,0,0)),E16,"")</f>
        <v/>
      </c>
      <c r="H16" s="8" t="n"/>
      <c r="I16" s="30">
        <f>ROUND(IF(OR(D16="",E16="",E16=0),0,IF(H16="",MOD(E16-D16,1)*24,MOD(H16-D16,1)*24)),2)</f>
        <v/>
      </c>
      <c r="J16" s="157" t="n"/>
      <c r="K16" s="274" t="n"/>
      <c r="L16" s="271" t="n"/>
      <c r="M16" s="275">
        <f>MAX(0,V16-W16)</f>
        <v/>
      </c>
      <c r="N16" s="9">
        <f>(IF(OR($C16="",$D16=""),0,
 IF(OR($A16="Holiday",$A17="Holiday"),
    IF(ISNUMBER(MATCH(TRIM($B16),{"Phagwah","Good Friday","Easter Monday","Labour Day","Christmas","Eid ul Azha","Romans-2","Globe-12","Neptune P1"},0)),0,$I16),
 IF(AND(NOT(OR($A16="Annual Leave",$A17="Annual Leave")),$A16="Off day"),$I16,
  MAX(0,$I16-$V16)
  ))))+W16</f>
        <v/>
      </c>
      <c r="O16" s="9">
        <f>IF(AND(OR($A16="Holiday",$A17="Holiday"),
        ISNUMBER(MATCH(TRIM($B16),{"Phagwah","Good Friday","Easter Monday","Labour Day","Christmas","Eid ul Azha","Romans-2","Globe-12","Neptune P1"},0))),
   $I16,0)</f>
        <v/>
      </c>
      <c r="P16" s="9">
        <f>IF(OR($O$7="Canteen",$O$7="Head Office"),0,IF($I16&lt;=0,0,IF(OR(OR(TRIM($J16)="Hebrews",TRIM($J16)="Romans",TRIM($J16)="Romans-2",TRIM($J16)="Globe",TRIM($J16)="Globe-12",TRIM($J16)="Neptune P1"),AND($I17&gt;0,OR(TRIM($J17)="Hebrews",TRIM($J17)="Romans",TRIM($J17)="Romans-2",TRIM($J17)="Globe",TRIM($J17)="Globe-12",TRIM($J17)="Neptune P1"))),1,0)))</f>
        <v/>
      </c>
      <c r="Q16" s="10" t="n"/>
      <c r="R16" s="9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IF($I16&gt;0,1,0),
      0
   ),
0))</f>
        <v/>
      </c>
      <c r="S16" s="9">
        <f>IF(OR($A16="Annual Leave",$A17="Annual Leave"),IF($A16="Annual Leave",8,0),0)</f>
        <v/>
      </c>
      <c r="T16" s="91" t="n"/>
      <c r="U16" s="144">
        <f>MAX(0,40-Y16)</f>
        <v/>
      </c>
      <c r="V16" s="351">
        <f>IF(OR($C16="",$D16=""),0,
 IF(OR($A16="Holiday",$A17="Holiday"),0,
 IF(AND(NOT(OR($A16="Annual Leave",$A17="Annual Leave")),$A16="Off day"),0,
  IF($I16+$I17&gt;=8,IF($I16&gt;=8,8,$I16),$I16)
  )))</f>
        <v/>
      </c>
      <c r="W16" s="351">
        <f>MAX(0,V16-U16)</f>
        <v/>
      </c>
      <c r="X16" s="351">
        <f>IF(C16="","",C16-WEEKDAY(C16,1)+1)</f>
        <v/>
      </c>
      <c r="Y16" s="351">
        <f>SUMPRODUCT(($X$14:$X15=X16)*(($V$14:$V15)+($O$14:$O15)))+IF(X16=X14,$L$11,0)</f>
        <v/>
      </c>
      <c r="Z16" s="351" t="n"/>
      <c r="AA16" s="351" t="n"/>
      <c r="AB16" s="351" t="n"/>
      <c r="AC16" s="351" t="n"/>
      <c r="AD16" s="351" t="n"/>
      <c r="AE16" s="351" t="n"/>
      <c r="AF16" s="351" t="n"/>
    </row>
    <row r="17" ht="24" customHeight="1" s="348" thickBot="1">
      <c r="A17" s="154" t="inlineStr">
        <is>
          <t>On Day</t>
        </is>
      </c>
      <c r="B17" s="273" t="n"/>
      <c r="C17" s="90">
        <f>C16</f>
        <v/>
      </c>
      <c r="D17" s="276" t="n"/>
      <c r="E17" s="277">
        <f>IF(D17="", "",
 IF(D17=TIME(0,0,0), 0,
 IF(AND(D17&gt;=TIME(0,0,1), D17&lt;=TIME(2,0,0)), TIME(7,0,0),
 IF(AND(D17&gt;=TIME(6,0,0), D17&lt;=TIME(8,0,0)), TIME(12,0,0),
 IF(AND(D17&gt;TIME(8,0,0), D17&lt;=TIME(13,59,0)), TIME(15,0,0),
 IF(AND(D17&gt;=TIME(14,0,0), D17&lt;=TIME(17,59,0)), TIME(21,0,0),
 IF(AND(D17&gt;=TIME(18,0,0), D17&lt;=TIME(21,59,0)), TIME(0,0,0),
 IF(AND(D17&gt;=TIME(22,0,0), D17&lt;=TIME(23,59,59)), TIME(7,0,0), ""))))))))</f>
        <v/>
      </c>
      <c r="F17" s="156" t="n"/>
      <c r="G17" s="277">
        <f>IF(AND(D17&gt;=TIME(6,0,0),D17&lt;=TIME(8,0,0)),E17,"")</f>
        <v/>
      </c>
      <c r="H17" s="276" t="n"/>
      <c r="I17" s="30">
        <f>ROUND(IF(OR(D17="",E17="",E17=0),0,IF(H17="",MOD(E17-D17,1)*24,MOD(H17-D17,1)*24)),2)</f>
        <v/>
      </c>
      <c r="J17" s="158" t="n"/>
      <c r="K17" s="274" t="n"/>
      <c r="L17" s="271" t="n"/>
      <c r="M17" s="275">
        <f>MAX(0,V17-W17)</f>
        <v/>
      </c>
      <c r="N17" s="278">
        <f>(IF(OR($C17="",$D17=""),0,
 IF(OR($A16="Holiday",$A17="Holiday"),
    IF(ISNUMBER(MATCH(TRIM($B17),{"Phagwah","Good Friday","Easter Monday","Labour Day","Christmas","Eid ul Azha","Romans-2","Globe-12","Neptune P1"},0)),0,$I17),
 IF(AND(NOT(OR($A16="Annual Leave",$A17="Annual Leave")),$A17="Off day"),$I17,
  MAX(0,$I17-$V17)
  ))))+W17</f>
        <v/>
      </c>
      <c r="O17" s="278">
        <f>IF(AND(OR($A16="Holiday",$A17="Holiday"),
        ISNUMBER(MATCH(TRIM($B17),{"Phagwah","Good Friday","Easter Monday","Labour Day","Christmas","Eid ul Azha","Romans-2","Globe-12","Neptune P1"},0))),
   $I17,0)</f>
        <v/>
      </c>
      <c r="P17" s="278">
        <f>IF(OR($O$7="Canteen",$O$7="Head Office"),0,IF($I17&lt;=0,0,IF(AND($I16&lt;=0,OR(TRIM($J17)="Hebrews",TRIM($J17)="Romans",TRIM($J17)="Romans-2",TRIM($J17)="Globe",TRIM($J17)="Globe-12",TRIM($J17)="Neptune P1")),1,0)))</f>
        <v/>
      </c>
      <c r="Q17" s="279" t="n"/>
      <c r="R17" s="278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IF(AND($I16=0,$I17&gt;0),1,0),
      0
   ),
0))</f>
        <v/>
      </c>
      <c r="S17" s="278">
        <f>IF(OR($A16="Annual Leave",$A17="Annual Leave"),IF(AND($A16&lt;&gt;"Annual Leave",$A17="Annual Leave"),8,0),0)</f>
        <v/>
      </c>
      <c r="T17" s="280" t="n"/>
      <c r="U17" s="144">
        <f>MAX(0,40-Y17)</f>
        <v/>
      </c>
      <c r="V17" s="351">
        <f>IF(OR($C17="",$D17=""),0,
 IF(OR($A16="Holiday",$A17="Holiday"),0,
 IF(AND(NOT(OR($A16="Annual Leave",$A17="Annual Leave")),$A17="Off day"),0,
  IF($I16+$I17&gt;=8,IF($I16&gt;=8,0,8-$I16),$I17)
  )))</f>
        <v/>
      </c>
      <c r="W17" s="351">
        <f>MAX(0,V17-U17)</f>
        <v/>
      </c>
      <c r="X17" s="351">
        <f>IF(C17="","",C17-WEEKDAY(C17,1)+1)</f>
        <v/>
      </c>
      <c r="Y17" s="351">
        <f>SUMPRODUCT(($X$14:$X16=X17)*(($V$14:$V16)+($O$14:$O16)))+IF(X17=X14,$L$11,0)</f>
        <v/>
      </c>
      <c r="Z17" s="351" t="n"/>
      <c r="AA17" s="351" t="n"/>
      <c r="AB17" s="351" t="n"/>
      <c r="AC17" s="351" t="n"/>
      <c r="AD17" s="351" t="n"/>
      <c r="AE17" s="351" t="n"/>
      <c r="AF17" s="351" t="n"/>
    </row>
    <row r="18" ht="24" customHeight="1" s="348" thickBot="1">
      <c r="A18" s="159" t="inlineStr">
        <is>
          <t>On Day</t>
        </is>
      </c>
      <c r="B18" s="281" t="n"/>
      <c r="C18" s="92">
        <f>C16+1</f>
        <v/>
      </c>
      <c r="D18" s="31" t="n"/>
      <c r="E18" s="160">
        <f>IF(D18="", "",
 IF(D18=TIME(0,0,0), 0,
 IF(AND(D18&gt;=TIME(0,0,1), D18&lt;=TIME(2,0,0)), TIME(7,0,0),
 IF(AND(D18&gt;=TIME(6,0,0), D18&lt;=TIME(8,0,0)), TIME(12,0,0),
 IF(AND(D18&gt;TIME(8,0,0), D18&lt;=TIME(13,59,0)), TIME(15,0,0),
 IF(AND(D18&gt;=TIME(14,0,0), D18&lt;=TIME(17,59,0)), TIME(21,0,0),
 IF(AND(D18&gt;=TIME(18,0,0), D18&lt;=TIME(21,59,0)), TIME(0,0,0),
 IF(AND(D18&gt;=TIME(22,0,0), D18&lt;=TIME(23,59,59)), TIME(7,0,0), ""))))))))</f>
        <v/>
      </c>
      <c r="F18" s="161" t="n"/>
      <c r="G18" s="160">
        <f>IF(AND(D18&gt;=TIME(6,0,0),D18&lt;=TIME(8,0,0)),E18,"")</f>
        <v/>
      </c>
      <c r="H18" s="31" t="n"/>
      <c r="I18" s="32">
        <f>ROUND(IF(OR(D18="",E18="",E18=0),0,IF(H18="",MOD(E18-D18,1)*24,MOD(H18-D18,1)*24)),2)</f>
        <v/>
      </c>
      <c r="J18" s="162" t="n"/>
      <c r="K18" s="282" t="n"/>
      <c r="L18" s="271" t="n"/>
      <c r="M18" s="283">
        <f>MAX(0,V18-W18)</f>
        <v/>
      </c>
      <c r="N18" s="33">
        <f>(IF(OR($C18="",$D18=""),0,
 IF(OR($A18="Holiday",$A19="Holiday"),
    IF(ISNUMBER(MATCH(TRIM($B18),{"Phagwah","Good Friday","Easter Monday","Labour Day","Christmas","Eid ul Azha","Romans-2","Globe-12","Neptune P1"},0)),0,$I18),
 IF(AND(NOT(OR($A18="Annual Leave",$A19="Annual Leave")),$A18="Off day"),$I18,
  MAX(0,$I18-$V18)
  ))))+W18</f>
        <v/>
      </c>
      <c r="O18" s="33">
        <f>IF(AND(OR($A18="Holiday",$A19="Holiday"),
        ISNUMBER(MATCH(TRIM($B18),{"Phagwah","Good Friday","Easter Monday","Labour Day","Christmas","Eid ul Azha","Romans-2","Globe-12","Neptune P1"},0))),
   $I18,0)</f>
        <v/>
      </c>
      <c r="P18" s="33">
        <f>IF(OR($O$7="Canteen",$O$7="Head Office"),0,IF($I18&lt;=0,0,IF(OR(OR(TRIM($J18)="Hebrews",TRIM($J18)="Romans",TRIM($J18)="Romans-2",TRIM($J18)="Globe",TRIM($J18)="Globe-12",TRIM($J18)="Neptune P1"),AND($I19&gt;0,OR(TRIM($J19)="Hebrews",TRIM($J19)="Romans",TRIM($J19)="Romans-2",TRIM($J19)="Globe",TRIM($J19)="Globe-12",TRIM($J19)="Neptune P1"))),1,0)))</f>
        <v/>
      </c>
      <c r="Q18" s="34" t="n"/>
      <c r="R18" s="33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IF($I18&gt;0,1,0),
      0
   ),
0))</f>
        <v/>
      </c>
      <c r="S18" s="33">
        <f>IF(OR($A18="Annual Leave",$A19="Annual Leave"),IF($A18="Annual Leave",8,0),0)</f>
        <v/>
      </c>
      <c r="T18" s="35" t="n"/>
      <c r="U18" s="144">
        <f>MAX(0,40-Y18)</f>
        <v/>
      </c>
      <c r="V18" s="351">
        <f>IF(OR($C18="",$D18=""),0,
 IF(OR($A18="Holiday",$A19="Holiday"),0,
 IF(AND(NOT(OR($A18="Annual Leave",$A19="Annual Leave")),$A18="Off day"),0,
  IF($I18+$I19&gt;=8,IF($I18&gt;=8,8,$I18),$I18)
  )))</f>
        <v/>
      </c>
      <c r="W18" s="351">
        <f>MAX(0,V18-U18)</f>
        <v/>
      </c>
      <c r="X18" s="351">
        <f>IF(C18="","",C18-WEEKDAY(C18,1)+1)</f>
        <v/>
      </c>
      <c r="Y18" s="351">
        <f>SUMPRODUCT(($X$14:$X17=X18)*(($V$14:$V17)+($O$14:$O17)))+IF(X18=X14,$L$11,0)</f>
        <v/>
      </c>
      <c r="Z18" s="351" t="n"/>
      <c r="AA18" s="351" t="n"/>
      <c r="AB18" s="351" t="n"/>
      <c r="AC18" s="351" t="n"/>
      <c r="AD18" s="351" t="n"/>
      <c r="AE18" s="351" t="n"/>
      <c r="AF18" s="351" t="n"/>
    </row>
    <row r="19" ht="24" customHeight="1" s="348" thickBot="1">
      <c r="A19" s="159" t="inlineStr">
        <is>
          <t>On Day</t>
        </is>
      </c>
      <c r="B19" s="281" t="n"/>
      <c r="C19" s="93">
        <f>C18</f>
        <v/>
      </c>
      <c r="D19" s="36" t="n"/>
      <c r="E19" s="163">
        <f>IF(D19="", "",
 IF(D19=TIME(0,0,0), 0,
 IF(AND(D19&gt;=TIME(0,0,1), D19&lt;=TIME(2,0,0)), TIME(7,0,0),
 IF(AND(D19&gt;=TIME(6,0,0), D19&lt;=TIME(8,0,0)), TIME(12,0,0),
 IF(AND(D19&gt;TIME(8,0,0), D19&lt;=TIME(13,59,0)), TIME(15,0,0),
 IF(AND(D19&gt;=TIME(14,0,0), D19&lt;=TIME(17,59,0)), TIME(21,0,0),
 IF(AND(D19&gt;=TIME(18,0,0), D19&lt;=TIME(21,59,0)), TIME(0,0,0),
 IF(AND(D19&gt;=TIME(22,0,0), D19&lt;=TIME(23,59,59)), TIME(7,0,0), ""))))))))</f>
        <v/>
      </c>
      <c r="F19" s="164" t="n"/>
      <c r="G19" s="163">
        <f>IF(AND(D19&gt;=TIME(6,0,0),D19&lt;=TIME(8,0,0)),E19,"")</f>
        <v/>
      </c>
      <c r="H19" s="36" t="n"/>
      <c r="I19" s="37">
        <f>ROUND(IF(OR(D19="",E19="",E19=0),0,IF(H19="",MOD(E19-D19,1)*24,MOD(H19-D19,1)*24)),2)</f>
        <v/>
      </c>
      <c r="J19" s="162" t="n"/>
      <c r="K19" s="282" t="n"/>
      <c r="L19" s="271" t="n"/>
      <c r="M19" s="283">
        <f>MAX(0,V19-W19)</f>
        <v/>
      </c>
      <c r="N19" s="38">
        <f>(IF(OR($C19="",$D19=""),0,
 IF(OR($A18="Holiday",$A19="Holiday"),
    IF(ISNUMBER(MATCH(TRIM($B19),{"Phagwah","Good Friday","Easter Monday","Labour Day","Christmas","Eid ul Azha","Romans-2","Globe-12","Neptune P1"},0)),0,$I19),
 IF(AND(NOT(OR($A18="Annual Leave",$A19="Annual Leave")),$A19="Off day"),$I19,
  MAX(0,$I19-$V19)
  ))))+W19</f>
        <v/>
      </c>
      <c r="O19" s="38">
        <f>IF(AND(OR($A18="Holiday",$A19="Holiday"),
        ISNUMBER(MATCH(TRIM($B19),{"Phagwah","Good Friday","Easter Monday","Labour Day","Christmas","Eid ul Azha","Romans-2","Globe-12","Neptune P1"},0))),
   $I19,0)</f>
        <v/>
      </c>
      <c r="P19" s="38">
        <f>IF(OR($O$7="Canteen",$O$7="Head Office"),0,IF($I19&lt;=0,0,IF(AND($I18&lt;=0,OR(TRIM($J19)="Hebrews",TRIM($J19)="Romans",TRIM($J19)="Romans-2",TRIM($J19)="Globe",TRIM($J19)="Globe-12",TRIM($J19)="Neptune P1")),1,0)))</f>
        <v/>
      </c>
      <c r="Q19" s="39" t="n"/>
      <c r="R19" s="38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IF(AND($I18=0,$I19&gt;0),1,0),
      0
   ),
0))</f>
        <v/>
      </c>
      <c r="S19" s="38">
        <f>IF(OR($A18="Annual Leave",$A19="Annual Leave"),IF(AND($A18&lt;&gt;"Annual Leave",$A19="Annual Leave"),8,0),0)</f>
        <v/>
      </c>
      <c r="T19" s="40" t="n"/>
      <c r="U19" s="144">
        <f>MAX(0,40-Y19)</f>
        <v/>
      </c>
      <c r="V19" s="351">
        <f>IF(OR($C19="",$D19=""),0,
 IF(OR($A18="Holiday",$A19="Holiday"),0,
 IF(AND(NOT(OR($A18="Annual Leave",$A19="Annual Leave")),$A19="Off day"),0,
  IF($I18+$I19&gt;=8,IF($I18&gt;=8,0,8-$I18),$I19)
  )))</f>
        <v/>
      </c>
      <c r="W19" s="351">
        <f>MAX(0,V19-U19)</f>
        <v/>
      </c>
      <c r="X19" s="351">
        <f>IF(C19="","",C19-WEEKDAY(C19,1)+1)</f>
        <v/>
      </c>
      <c r="Y19" s="351">
        <f>SUMPRODUCT(($X$14:$X18=X19)*(($V$14:$V18)+($O$14:$O18)))+IF(X19=X14,$L$11,0)</f>
        <v/>
      </c>
      <c r="Z19" s="351" t="n"/>
      <c r="AA19" s="351" t="n"/>
      <c r="AB19" s="351" t="n"/>
      <c r="AC19" s="351" t="n"/>
      <c r="AD19" s="351" t="n"/>
      <c r="AE19" s="351" t="n"/>
      <c r="AF19" s="351" t="n"/>
    </row>
    <row r="20" ht="24" customHeight="1" s="348" thickBot="1">
      <c r="A20" s="165" t="inlineStr">
        <is>
          <t>On Day</t>
        </is>
      </c>
      <c r="B20" s="284" t="n"/>
      <c r="C20" s="94">
        <f>C18+1</f>
        <v/>
      </c>
      <c r="D20" s="41" t="n"/>
      <c r="E20" s="166">
        <f>IF(D20="", "",
 IF(D20=TIME(0,0,0), 0,
 IF(AND(D20&gt;=TIME(0,0,1), D20&lt;=TIME(2,0,0)), TIME(7,0,0),
 IF(AND(D20&gt;=TIME(6,0,0), D20&lt;=TIME(8,0,0)), TIME(12,0,0),
 IF(AND(D20&gt;TIME(8,0,0), D20&lt;=TIME(13,59,0)), TIME(15,0,0),
 IF(AND(D20&gt;=TIME(14,0,0), D20&lt;=TIME(17,59,0)), TIME(21,0,0),
 IF(AND(D20&gt;=TIME(18,0,0), D20&lt;=TIME(21,59,0)), TIME(0,0,0),
 IF(AND(D20&gt;=TIME(22,0,0), D20&lt;=TIME(23,59,59)), TIME(7,0,0), ""))))))))</f>
        <v/>
      </c>
      <c r="F20" s="167" t="n"/>
      <c r="G20" s="166">
        <f>IF(AND(D20&gt;=TIME(6,0,0),D20&lt;=TIME(8,0,0)),E20,"")</f>
        <v/>
      </c>
      <c r="H20" s="41" t="n"/>
      <c r="I20" s="95">
        <f>ROUND(IF(OR(D20="",E20="",E20=0),0,IF(H20="",MOD(E20-D20,1)*24,MOD(H20-D20,1)*24)),2)</f>
        <v/>
      </c>
      <c r="J20" s="168" t="n"/>
      <c r="K20" s="285" t="n"/>
      <c r="L20" s="271" t="n"/>
      <c r="M20" s="286">
        <f>MAX(0,V20-W20)</f>
        <v/>
      </c>
      <c r="N20" s="42">
        <f>(IF(OR($C20="",$D20=""),0,
 IF(OR($A20="Holiday",$A21="Holiday"),
    IF(ISNUMBER(MATCH(TRIM($B20),{"Phagwah","Good Friday","Easter Monday","Labour Day","Christmas","Eid ul Azha","Romans-2","Globe-12","Neptune P1"},0)),0,$I20),
 IF(AND(NOT(OR($A20="Annual Leave",$A21="Annual Leave")),$A20="Off day"),$I20,
  MAX(0,$I20-$V20)
  ))))+W20</f>
        <v/>
      </c>
      <c r="O20" s="42">
        <f>IF(AND(OR($A20="Holiday",$A21="Holiday"),
        ISNUMBER(MATCH(TRIM($B20),{"Phagwah","Good Friday","Easter Monday","Labour Day","Christmas","Eid ul Azha","Romans-2","Globe-12","Neptune P1"},0))),
   $I20,0)</f>
        <v/>
      </c>
      <c r="P20" s="42">
        <f>IF(OR($O$7="Canteen",$O$7="Head Office"),0,IF($I20&lt;=0,0,IF(OR(OR(TRIM($J20)="Hebrews",TRIM($J20)="Romans",TRIM($J20)="Romans-2",TRIM($J20)="Globe",TRIM($J20)="Globe-12",TRIM($J20)="Neptune P1"),AND($I21&gt;0,OR(TRIM($J21)="Hebrews",TRIM($J21)="Romans",TRIM($J21)="Romans-2",TRIM($J21)="Globe",TRIM($J21)="Globe-12",TRIM($J21)="Neptune P1"))),1,0)))</f>
        <v/>
      </c>
      <c r="Q20" s="43" t="n"/>
      <c r="R20" s="42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IF($I20&gt;0,1,0),
      0
   ),
0))</f>
        <v/>
      </c>
      <c r="S20" s="42">
        <f>IF(OR($A20="Annual Leave",$A21="Annual Leave"),IF($A20="Annual Leave",8,0),0)</f>
        <v/>
      </c>
      <c r="T20" s="96" t="n"/>
      <c r="U20" s="144">
        <f>MAX(0,40-Y20)</f>
        <v/>
      </c>
      <c r="V20" s="351">
        <f>IF(OR($C20="",$D20=""),0,
 IF(OR($A20="Holiday",$A21="Holiday"),0,
 IF(AND(NOT(OR($A20="Annual Leave",$A21="Annual Leave")),$A20="Off day"),0,
  IF($I20+$I21&gt;=8,IF($I20&gt;=8,8,$I20),$I20)
  )))</f>
        <v/>
      </c>
      <c r="W20" s="351">
        <f>MAX(0,V20-U20)</f>
        <v/>
      </c>
      <c r="X20" s="351">
        <f>IF(C20="","",C20-WEEKDAY(C20,1)+1)</f>
        <v/>
      </c>
      <c r="Y20" s="351">
        <f>SUMPRODUCT(($X$14:$X19=X20)*(($V$14:$V19)+($O$14:$O19)))+IF(X20=X14,$L$11,0)</f>
        <v/>
      </c>
      <c r="Z20" s="351" t="n"/>
      <c r="AA20" s="351" t="n"/>
      <c r="AB20" s="351" t="n"/>
      <c r="AC20" s="351" t="n"/>
      <c r="AD20" s="351" t="n"/>
      <c r="AE20" s="351" t="n"/>
      <c r="AF20" s="351" t="n"/>
    </row>
    <row r="21" ht="24" customHeight="1" s="348" thickBot="1">
      <c r="A21" s="165" t="inlineStr">
        <is>
          <t>On Day</t>
        </is>
      </c>
      <c r="B21" s="284" t="n"/>
      <c r="C21" s="94">
        <f>C20</f>
        <v/>
      </c>
      <c r="D21" s="287" t="n"/>
      <c r="E21" s="288">
        <f>IF(D21="", "",
 IF(D21=TIME(0,0,0), 0,
 IF(AND(D21&gt;=TIME(0,0,1), D21&lt;=TIME(2,0,0)), TIME(7,0,0),
 IF(AND(D21&gt;=TIME(6,0,0), D21&lt;=TIME(8,0,0)), TIME(12,0,0),
 IF(AND(D21&gt;TIME(8,0,0), D21&lt;=TIME(13,59,0)), TIME(15,0,0),
 IF(AND(D21&gt;=TIME(14,0,0), D21&lt;=TIME(17,59,0)), TIME(21,0,0),
 IF(AND(D21&gt;=TIME(18,0,0), D21&lt;=TIME(21,59,0)), TIME(0,0,0),
 IF(AND(D21&gt;=TIME(22,0,0), D21&lt;=TIME(23,59,59)), TIME(7,0,0), ""))))))))</f>
        <v/>
      </c>
      <c r="F21" s="167" t="n"/>
      <c r="G21" s="288">
        <f>IF(AND(D21&gt;=TIME(6,0,0),D21&lt;=TIME(8,0,0)),E21,"")</f>
        <v/>
      </c>
      <c r="H21" s="287" t="n"/>
      <c r="I21" s="95">
        <f>ROUND(IF(OR(D21="",E21="",E21=0),0,IF(H21="",MOD(E21-D21,1)*24,MOD(H21-D21,1)*24)),2)</f>
        <v/>
      </c>
      <c r="J21" s="169" t="n"/>
      <c r="K21" s="285" t="n"/>
      <c r="L21" s="271" t="n"/>
      <c r="M21" s="286">
        <f>MAX(0,V21-W21)</f>
        <v/>
      </c>
      <c r="N21" s="289">
        <f>(IF(OR($C21="",$D21=""),0,
 IF(OR($A20="Holiday",$A21="Holiday"),
    IF(ISNUMBER(MATCH(TRIM($B21),{"Phagwah","Good Friday","Easter Monday","Labour Day","Christmas","Eid ul Azha","Romans-2","Globe-12","Neptune P1"},0)),0,$I21),
 IF(AND(NOT(OR($A20="Annual Leave",$A21="Annual Leave")),$A21="Off day"),$I21,
  MAX(0,$I21-$V21)
  ))))+W21</f>
        <v/>
      </c>
      <c r="O21" s="289">
        <f>IF(AND(OR($A20="Holiday",$A21="Holiday"),
        ISNUMBER(MATCH(TRIM($B21),{"Phagwah","Good Friday","Easter Monday","Labour Day","Christmas","Eid ul Azha","Romans-2","Globe-12","Neptune P1"},0))),
   $I21,0)</f>
        <v/>
      </c>
      <c r="P21" s="289">
        <f>IF(OR($O$7="Canteen",$O$7="Head Office"),0,IF($I21&lt;=0,0,IF(AND($I20&lt;=0,OR(TRIM($J21)="Hebrews",TRIM($J21)="Romans",TRIM($J21)="Romans-2",TRIM($J21)="Globe",TRIM($J21)="Globe-12",TRIM($J21)="Neptune P1")),1,0)))</f>
        <v/>
      </c>
      <c r="Q21" s="290" t="n"/>
      <c r="R21" s="289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IF(AND($I20=0,$I21&gt;0),1,0),
      0
   ),
0))</f>
        <v/>
      </c>
      <c r="S21" s="289">
        <f>IF(OR($A20="Annual Leave",$A21="Annual Leave"),IF(AND($A20&lt;&gt;"Annual Leave",$A21="Annual Leave"),8,0),0)</f>
        <v/>
      </c>
      <c r="T21" s="291" t="n"/>
      <c r="U21" s="144">
        <f>MAX(0,40-Y21)</f>
        <v/>
      </c>
      <c r="V21" s="351">
        <f>IF(OR($C21="",$D21=""),0,
 IF(OR($A20="Holiday",$A21="Holiday"),0,
 IF(AND(NOT(OR($A20="Annual Leave",$A21="Annual Leave")),$A21="Off day"),0,
  IF($I20+$I21&gt;=8,IF($I20&gt;=8,0,8-$I20),$I21)
  )))</f>
        <v/>
      </c>
      <c r="W21" s="351">
        <f>MAX(0,V21-U21)</f>
        <v/>
      </c>
      <c r="X21" s="351">
        <f>IF(C21="","",C21-WEEKDAY(C21,1)+1)</f>
        <v/>
      </c>
      <c r="Y21" s="351">
        <f>SUMPRODUCT(($X$14:$X20=X21)*(($V$14:$V20)+($O$14:$O20)))+IF(X21=X14,$L$11,0)</f>
        <v/>
      </c>
      <c r="Z21" s="351" t="n"/>
      <c r="AA21" s="351" t="n"/>
      <c r="AB21" s="351" t="n"/>
      <c r="AC21" s="351" t="n"/>
      <c r="AD21" s="351" t="n"/>
      <c r="AE21" s="351" t="n"/>
      <c r="AF21" s="351" t="n"/>
    </row>
    <row r="22" ht="24" customHeight="1" s="348" thickBot="1">
      <c r="A22" s="170" t="inlineStr">
        <is>
          <t>On Day</t>
        </is>
      </c>
      <c r="B22" s="292" t="n"/>
      <c r="C22" s="97">
        <f>C20+1</f>
        <v/>
      </c>
      <c r="D22" s="44" t="n"/>
      <c r="E22" s="171">
        <f>IF(D22="", "",
 IF(D22=TIME(0,0,0), 0,
 IF(AND(D22&gt;=TIME(0,0,1), D22&lt;=TIME(2,0,0)), TIME(7,0,0),
 IF(AND(D22&gt;=TIME(6,0,0), D22&lt;=TIME(8,0,0)), TIME(12,0,0),
 IF(AND(D22&gt;TIME(8,0,0), D22&lt;=TIME(13,59,0)), TIME(15,0,0),
 IF(AND(D22&gt;=TIME(14,0,0), D22&lt;=TIME(17,59,0)), TIME(21,0,0),
 IF(AND(D22&gt;=TIME(18,0,0), D22&lt;=TIME(21,59,0)), TIME(0,0,0),
 IF(AND(D22&gt;=TIME(22,0,0), D22&lt;=TIME(23,59,59)), TIME(7,0,0), ""))))))))</f>
        <v/>
      </c>
      <c r="F22" s="172" t="n"/>
      <c r="G22" s="171">
        <f>IF(AND(D22&gt;=TIME(6,0,0),D22&lt;=TIME(8,0,0)),E22,"")</f>
        <v/>
      </c>
      <c r="H22" s="44" t="n"/>
      <c r="I22" s="45">
        <f>ROUND(IF(OR(D22="",E22="",E22=0),0,IF(H22="",MOD(E22-D22,1)*24,MOD(H22-D22,1)*24)),2)</f>
        <v/>
      </c>
      <c r="J22" s="173" t="n"/>
      <c r="K22" s="293" t="n"/>
      <c r="L22" s="271" t="n"/>
      <c r="M22" s="294">
        <f>MAX(0,V22-W22)</f>
        <v/>
      </c>
      <c r="N22" s="46">
        <f>(IF(OR($C22="",$D22=""),0,
 IF(OR($A22="Holiday",$A23="Holiday"),
    IF(ISNUMBER(MATCH(TRIM($B22),{"Phagwah","Good Friday","Easter Monday","Labour Day","Christmas","Eid ul Azha","Romans-2","Globe-12","Neptune P1"},0)),0,$I22),
 IF(AND(NOT(OR($A22="Annual Leave",$A23="Annual Leave")),$A22="Off day"),$I22,
  MAX(0,$I22-$V22)
  ))))+W22</f>
        <v/>
      </c>
      <c r="O22" s="46">
        <f>IF(AND(OR($A22="Holiday",$A23="Holiday"),
        ISNUMBER(MATCH(TRIM($B22),{"Phagwah","Good Friday","Easter Monday","Labour Day","Christmas","Eid ul Azha","Romans-2","Globe-12","Neptune P1"},0))),
   $I22,0)</f>
        <v/>
      </c>
      <c r="P22" s="46">
        <f>IF(OR($O$7="Canteen",$O$7="Head Office"),0,IF($I22&lt;=0,0,IF(OR(OR(TRIM($J22)="Hebrews",TRIM($J22)="Romans",TRIM($J22)="Romans-2",TRIM($J22)="Globe",TRIM($J22)="Globe-12",TRIM($J22)="Neptune P1"),AND($I23&gt;0,OR(TRIM($J23)="Hebrews",TRIM($J23)="Romans",TRIM($J23)="Romans-2",TRIM($J23)="Globe",TRIM($J23)="Globe-12",TRIM($J23)="Neptune P1"))),1,0)))</f>
        <v/>
      </c>
      <c r="Q22" s="47" t="n"/>
      <c r="R22" s="46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IF($I22&gt;0,1,0),
      0
   ),
0))</f>
        <v/>
      </c>
      <c r="S22" s="46">
        <f>IF(OR($A22="Annual Leave",$A23="Annual Leave"),IF($A22="Annual Leave",8,0),0)</f>
        <v/>
      </c>
      <c r="T22" s="48" t="n"/>
      <c r="U22" s="144">
        <f>MAX(0,40-Y22)</f>
        <v/>
      </c>
      <c r="V22" s="351">
        <f>IF(OR($C22="",$D22=""),0,
 IF(OR($A22="Holiday",$A23="Holiday"),0,
 IF(AND(NOT(OR($A22="Annual Leave",$A23="Annual Leave")),$A22="Off day"),0,
  IF($I22+$I23&gt;=8,IF($I22&gt;=8,8,$I22),$I22)
  )))</f>
        <v/>
      </c>
      <c r="W22" s="351">
        <f>MAX(0,V22-U22)</f>
        <v/>
      </c>
      <c r="X22" s="351">
        <f>IF(C22="","",C22-WEEKDAY(C22,1)+1)</f>
        <v/>
      </c>
      <c r="Y22" s="351">
        <f>SUMPRODUCT(($X$14:$X21=X22)*(($V$14:$V21)+($O$14:$O21)))+IF(X22=X14,$L$11,0)</f>
        <v/>
      </c>
      <c r="Z22" s="351" t="n"/>
      <c r="AA22" s="351" t="n"/>
      <c r="AB22" s="351" t="n"/>
      <c r="AC22" s="351" t="n"/>
      <c r="AD22" s="351" t="n"/>
      <c r="AE22" s="351" t="n"/>
      <c r="AF22" s="351" t="n"/>
    </row>
    <row r="23" ht="24" customHeight="1" s="348" thickBot="1">
      <c r="A23" s="170" t="inlineStr">
        <is>
          <t>On Day</t>
        </is>
      </c>
      <c r="B23" s="292" t="n"/>
      <c r="C23" s="98">
        <f>C22</f>
        <v/>
      </c>
      <c r="D23" s="49" t="n"/>
      <c r="E23" s="174">
        <f>IF(D23="", "",
 IF(D23=TIME(0,0,0), 0,
 IF(AND(D23&gt;=TIME(0,0,1), D23&lt;=TIME(2,0,0)), TIME(7,0,0),
 IF(AND(D23&gt;=TIME(6,0,0), D23&lt;=TIME(8,0,0)), TIME(12,0,0),
 IF(AND(D23&gt;TIME(8,0,0), D23&lt;=TIME(13,59,0)), TIME(15,0,0),
 IF(AND(D23&gt;=TIME(14,0,0), D23&lt;=TIME(17,59,0)), TIME(21,0,0),
 IF(AND(D23&gt;=TIME(18,0,0), D23&lt;=TIME(21,59,0)), TIME(0,0,0),
 IF(AND(D23&gt;=TIME(22,0,0), D23&lt;=TIME(23,59,59)), TIME(7,0,0), ""))))))))</f>
        <v/>
      </c>
      <c r="F23" s="175" t="n"/>
      <c r="G23" s="174">
        <f>IF(AND(D23&gt;=TIME(6,0,0),D23&lt;=TIME(8,0,0)),E23,"")</f>
        <v/>
      </c>
      <c r="H23" s="49" t="n"/>
      <c r="I23" s="50">
        <f>ROUND(IF(OR(D23="",E23="",E23=0),0,IF(H23="",MOD(E23-D23,1)*24,MOD(H23-D23,1)*24)),2)</f>
        <v/>
      </c>
      <c r="J23" s="173" t="n"/>
      <c r="K23" s="293" t="n"/>
      <c r="L23" s="271" t="n"/>
      <c r="M23" s="294">
        <f>MAX(0,V23-W23)</f>
        <v/>
      </c>
      <c r="N23" s="51">
        <f>(IF(OR($C23="",$D23=""),0,
 IF(OR($A22="Holiday",$A23="Holiday"),
    IF(ISNUMBER(MATCH(TRIM($B23),{"Phagwah","Good Friday","Easter Monday","Labour Day","Christmas","Eid ul Azha","Romans-2","Globe-12","Neptune P1"},0)),0,$I23),
 IF(AND(NOT(OR($A22="Annual Leave",$A23="Annual Leave")),$A23="Off day"),$I23,
  MAX(0,$I23-$V23)
  ))))+W23</f>
        <v/>
      </c>
      <c r="O23" s="51">
        <f>IF(AND(OR($A22="Holiday",$A23="Holiday"),
        ISNUMBER(MATCH(TRIM($B23),{"Phagwah","Good Friday","Easter Monday","Labour Day","Christmas","Eid ul Azha","Romans-2","Globe-12","Neptune P1"},0))),
   $I23,0)</f>
        <v/>
      </c>
      <c r="P23" s="51">
        <f>IF(OR($O$7="Canteen",$O$7="Head Office"),0,IF($I23&lt;=0,0,IF(AND($I22&lt;=0,OR(TRIM($J23)="Hebrews",TRIM($J23)="Romans",TRIM($J23)="Romans-2",TRIM($J23)="Globe",TRIM($J23)="Globe-12",TRIM($J23)="Neptune P1")),1,0)))</f>
        <v/>
      </c>
      <c r="Q23" s="52" t="n"/>
      <c r="R23" s="51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IF(AND($I22=0,$I23&gt;0),1,0),
      0
   ),
0))</f>
        <v/>
      </c>
      <c r="S23" s="51">
        <f>IF(OR($A22="Annual Leave",$A23="Annual Leave"),IF(AND($A22&lt;&gt;"Annual Leave",$A23="Annual Leave"),8,0),0)</f>
        <v/>
      </c>
      <c r="T23" s="53" t="n"/>
      <c r="U23" s="144">
        <f>MAX(0,40-Y23)</f>
        <v/>
      </c>
      <c r="V23" s="351">
        <f>IF(OR($C23="",$D23=""),0,
 IF(OR($A22="Holiday",$A23="Holiday"),0,
 IF(AND(NOT(OR($A22="Annual Leave",$A23="Annual Leave")),$A23="Off day"),0,
  IF($I22+$I23&gt;=8,IF($I22&gt;=8,0,8-$I22),$I23)
  )))</f>
        <v/>
      </c>
      <c r="W23" s="351">
        <f>MAX(0,V23-U23)</f>
        <v/>
      </c>
      <c r="X23" s="351">
        <f>IF(C23="","",C23-WEEKDAY(C23,1)+1)</f>
        <v/>
      </c>
      <c r="Y23" s="351">
        <f>SUMPRODUCT(($X$14:$X22=X23)*(($V$14:$V22)+($O$14:$O22)))+IF(X23=X14,$L$11,0)</f>
        <v/>
      </c>
      <c r="Z23" s="351" t="n"/>
      <c r="AA23" s="351" t="n"/>
      <c r="AB23" s="351" t="n"/>
      <c r="AC23" s="351" t="n"/>
      <c r="AD23" s="351" t="n"/>
      <c r="AE23" s="351" t="n"/>
      <c r="AF23" s="351" t="n"/>
    </row>
    <row r="24" ht="24" customHeight="1" s="348" thickBot="1">
      <c r="A24" s="154" t="inlineStr">
        <is>
          <t>On Day</t>
        </is>
      </c>
      <c r="B24" s="273" t="n"/>
      <c r="C24" s="90">
        <f>C22+1</f>
        <v/>
      </c>
      <c r="D24" s="8" t="n"/>
      <c r="E24" s="155">
        <f>IF(D24="", "",
 IF(D24=TIME(0,0,0), 0,
 IF(AND(D24&gt;=TIME(0,0,1), D24&lt;=TIME(2,0,0)), TIME(7,0,0),
 IF(AND(D24&gt;=TIME(6,0,0), D24&lt;=TIME(8,0,0)), TIME(12,0,0),
 IF(AND(D24&gt;TIME(8,0,0), D24&lt;=TIME(13,59,0)), TIME(15,0,0),
 IF(AND(D24&gt;=TIME(14,0,0), D24&lt;=TIME(17,59,0)), TIME(21,0,0),
 IF(AND(D24&gt;=TIME(18,0,0), D24&lt;=TIME(21,59,0)), TIME(0,0,0),
 IF(AND(D24&gt;=TIME(22,0,0), D24&lt;=TIME(23,59,59)), TIME(7,0,0), ""))))))))</f>
        <v/>
      </c>
      <c r="F24" s="156" t="n"/>
      <c r="G24" s="155">
        <f>IF(AND(D24&gt;=TIME(6,0,0),D24&lt;=TIME(8,0,0)),E24,"")</f>
        <v/>
      </c>
      <c r="H24" s="8" t="n"/>
      <c r="I24" s="30">
        <f>ROUND(IF(OR(D24="",E24="",E24=0),0,IF(H24="",MOD(E24-D24,1)*24,MOD(H24-D24,1)*24)),2)</f>
        <v/>
      </c>
      <c r="J24" s="157" t="n"/>
      <c r="K24" s="274" t="n"/>
      <c r="L24" s="271" t="n"/>
      <c r="M24" s="275">
        <f>MAX(0,V24-W24)</f>
        <v/>
      </c>
      <c r="N24" s="9">
        <f>(IF(OR($C24="",$D24=""),0,
 IF(OR($A24="Holiday",$A25="Holiday"),
    IF(ISNUMBER(MATCH(TRIM($B24),{"Phagwah","Good Friday","Easter Monday","Labour Day","Christmas","Eid ul Azha","Romans-2","Globe-12","Neptune P1"},0)),0,$I24),
 IF(AND(NOT(OR($A24="Annual Leave",$A25="Annual Leave")),$A24="Off day"),$I24,
  MAX(0,$I24-$V24)
  ))))+W24</f>
        <v/>
      </c>
      <c r="O24" s="9">
        <f>IF(AND(OR($A24="Holiday",$A25="Holiday"),
        ISNUMBER(MATCH(TRIM($B24),{"Phagwah","Good Friday","Easter Monday","Labour Day","Christmas","Eid ul Azha","Romans-2","Globe-12","Neptune P1"},0))),
   $I24,0)</f>
        <v/>
      </c>
      <c r="P24" s="9">
        <f>IF(OR($O$7="Canteen",$O$7="Head Office"),0,IF($I24&lt;=0,0,IF(OR(OR(TRIM($J24)="Hebrews",TRIM($J24)="Romans",TRIM($J24)="Romans-2",TRIM($J24)="Globe",TRIM($J24)="Globe-12",TRIM($J24)="Neptune P1"),AND($I25&gt;0,OR(TRIM($J25)="Hebrews",TRIM($J25)="Romans",TRIM($J25)="Romans-2",TRIM($J25)="Globe",TRIM($J25)="Globe-12",TRIM($J25)="Neptune P1"))),1,0)))</f>
        <v/>
      </c>
      <c r="Q24" s="10" t="n"/>
      <c r="R24" s="9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IF($I24&gt;0,1,0),
      0
   ),
0))</f>
        <v/>
      </c>
      <c r="S24" s="9">
        <f>IF(OR($A24="Annual Leave",$A25="Annual Leave"),IF($A24="Annual Leave",8,0),0)</f>
        <v/>
      </c>
      <c r="T24" s="91" t="n"/>
      <c r="U24" s="144">
        <f>MAX(0,40-Y24)</f>
        <v/>
      </c>
      <c r="V24" s="351">
        <f>IF(OR($C24="",$D24=""),0,
 IF(OR($A24="Holiday",$A25="Holiday"),0,
 IF(AND(NOT(OR($A24="Annual Leave",$A25="Annual Leave")),$A24="Off day"),0,
  IF($I24+$I25&gt;=8,IF($I24&gt;=8,8,$I24),$I24)
  )))</f>
        <v/>
      </c>
      <c r="W24" s="351">
        <f>MAX(0,V24-U24)</f>
        <v/>
      </c>
      <c r="X24" s="351">
        <f>IF(C24="","",C24-WEEKDAY(C24,1)+1)</f>
        <v/>
      </c>
      <c r="Y24" s="351">
        <f>SUMPRODUCT(($X$14:$X23=X24)*(($V$14:$V23)+($O$14:$O23)))+IF(X24=X14,$L$11,0)</f>
        <v/>
      </c>
      <c r="Z24" s="351" t="n"/>
      <c r="AA24" s="351" t="n"/>
      <c r="AB24" s="351" t="n"/>
      <c r="AC24" s="351" t="n"/>
      <c r="AD24" s="351" t="n"/>
      <c r="AE24" s="351" t="n"/>
      <c r="AF24" s="351" t="n"/>
    </row>
    <row r="25" ht="24" customHeight="1" s="348" thickBot="1">
      <c r="A25" s="154" t="inlineStr">
        <is>
          <t>On Day</t>
        </is>
      </c>
      <c r="B25" s="273" t="n"/>
      <c r="C25" s="90">
        <f>C24</f>
        <v/>
      </c>
      <c r="D25" s="276" t="n"/>
      <c r="E25" s="277">
        <f>IF(D25="", "",
 IF(D25=TIME(0,0,0), 0,
 IF(AND(D25&gt;=TIME(0,0,1), D25&lt;=TIME(2,0,0)), TIME(7,0,0),
 IF(AND(D25&gt;=TIME(6,0,0), D25&lt;=TIME(8,0,0)), TIME(12,0,0),
 IF(AND(D25&gt;TIME(8,0,0), D25&lt;=TIME(13,59,0)), TIME(15,0,0),
 IF(AND(D25&gt;=TIME(14,0,0), D25&lt;=TIME(17,59,0)), TIME(21,0,0),
 IF(AND(D25&gt;=TIME(18,0,0), D25&lt;=TIME(21,59,0)), TIME(0,0,0),
 IF(AND(D25&gt;=TIME(22,0,0), D25&lt;=TIME(23,59,59)), TIME(7,0,0), ""))))))))</f>
        <v/>
      </c>
      <c r="F25" s="156" t="n"/>
      <c r="G25" s="277">
        <f>IF(AND(D25&gt;=TIME(6,0,0),D25&lt;=TIME(8,0,0)),E25,"")</f>
        <v/>
      </c>
      <c r="H25" s="276" t="n"/>
      <c r="I25" s="30">
        <f>ROUND(IF(OR(D25="",E25="",E25=0),0,IF(H25="",MOD(E25-D25,1)*24,MOD(H25-D25,1)*24)),2)</f>
        <v/>
      </c>
      <c r="J25" s="158" t="n"/>
      <c r="K25" s="274" t="n"/>
      <c r="L25" s="271" t="n"/>
      <c r="M25" s="275">
        <f>MAX(0,V25-W25)</f>
        <v/>
      </c>
      <c r="N25" s="278">
        <f>(IF(OR($C25="",$D25=""),0,
 IF(OR($A24="Holiday",$A25="Holiday"),
    IF(ISNUMBER(MATCH(TRIM($B25),{"Phagwah","Good Friday","Easter Monday","Labour Day","Christmas","Eid ul Azha","Romans-2","Globe-12","Neptune P1"},0)),0,$I25),
 IF(AND(NOT(OR($A24="Annual Leave",$A25="Annual Leave")),$A25="Off day"),$I25,
  MAX(0,$I25-$V25)
  ))))+W25</f>
        <v/>
      </c>
      <c r="O25" s="278">
        <f>IF(AND(OR($A24="Holiday",$A25="Holiday"),
        ISNUMBER(MATCH(TRIM($B25),{"Phagwah","Good Friday","Easter Monday","Labour Day","Christmas","Eid ul Azha","Romans-2","Globe-12","Neptune P1"},0))),
   $I25,0)</f>
        <v/>
      </c>
      <c r="P25" s="278">
        <f>IF(OR($O$7="Canteen",$O$7="Head Office"),0,IF($I25&lt;=0,0,IF(AND($I24&lt;=0,OR(TRIM($J25)="Hebrews",TRIM($J25)="Romans",TRIM($J25)="Romans-2",TRIM($J25)="Globe",TRIM($J25)="Globe-12",TRIM($J25)="Neptune P1")),1,0)))</f>
        <v/>
      </c>
      <c r="Q25" s="279" t="n"/>
      <c r="R25" s="278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IF(AND($I24=0,$I25&gt;0),1,0),
      0
   ),
0))</f>
        <v/>
      </c>
      <c r="S25" s="278">
        <f>IF(OR($A24="Annual Leave",$A25="Annual Leave"),IF(AND($A24&lt;&gt;"Annual Leave",$A25="Annual Leave"),8,0),0)</f>
        <v/>
      </c>
      <c r="T25" s="280" t="n"/>
      <c r="U25" s="144">
        <f>MAX(0,40-Y25)</f>
        <v/>
      </c>
      <c r="V25" s="351">
        <f>IF(OR($C25="",$D25=""),0,
 IF(OR($A24="Holiday",$A25="Holiday"),0,
 IF(AND(NOT(OR($A24="Annual Leave",$A25="Annual Leave")),$A25="Off day"),0,
  IF($I24+$I25&gt;=8,IF($I24&gt;=8,0,8-$I24),$I25)
  )))</f>
        <v/>
      </c>
      <c r="W25" s="351">
        <f>MAX(0,V25-U25)</f>
        <v/>
      </c>
      <c r="X25" s="351">
        <f>IF(C25="","",C25-WEEKDAY(C25,1)+1)</f>
        <v/>
      </c>
      <c r="Y25" s="351">
        <f>SUMPRODUCT(($X$14:$X24=X25)*(($V$14:$V24)+($O$14:$O24)))+IF(X25=X14,$L$11,0)</f>
        <v/>
      </c>
      <c r="Z25" s="351" t="n"/>
      <c r="AA25" s="351" t="n"/>
      <c r="AB25" s="351" t="n"/>
      <c r="AC25" s="351" t="n"/>
      <c r="AD25" s="351" t="n"/>
      <c r="AE25" s="351" t="n"/>
      <c r="AF25" s="351" t="n"/>
    </row>
    <row r="26" ht="24" customHeight="1" s="348" thickBot="1">
      <c r="A26" s="159" t="inlineStr">
        <is>
          <t>On Day</t>
        </is>
      </c>
      <c r="B26" s="281" t="n"/>
      <c r="C26" s="92">
        <f>C24+1</f>
        <v/>
      </c>
      <c r="D26" s="31" t="n"/>
      <c r="E26" s="160">
        <f>IF(D26="", "",
 IF(D26=TIME(0,0,0), 0,
 IF(AND(D26&gt;=TIME(0,0,1), D26&lt;=TIME(2,0,0)), TIME(7,0,0),
 IF(AND(D26&gt;=TIME(6,0,0), D26&lt;=TIME(8,0,0)), TIME(12,0,0),
 IF(AND(D26&gt;TIME(8,0,0), D26&lt;=TIME(13,59,0)), TIME(15,0,0),
 IF(AND(D26&gt;=TIME(14,0,0), D26&lt;=TIME(17,59,0)), TIME(21,0,0),
 IF(AND(D26&gt;=TIME(18,0,0), D26&lt;=TIME(21,59,0)), TIME(0,0,0),
 IF(AND(D26&gt;=TIME(22,0,0), D26&lt;=TIME(23,59,59)), TIME(7,0,0), ""))))))))</f>
        <v/>
      </c>
      <c r="F26" s="161" t="n"/>
      <c r="G26" s="160">
        <f>IF(AND(D26&gt;=TIME(6,0,0),D26&lt;=TIME(8,0,0)),E26,"")</f>
        <v/>
      </c>
      <c r="H26" s="31" t="n"/>
      <c r="I26" s="32">
        <f>ROUND(IF(OR(D26="",E26="",E26=0),0,IF(H26="",MOD(E26-D26,1)*24,MOD(H26-D26,1)*24)),2)</f>
        <v/>
      </c>
      <c r="J26" s="162" t="n"/>
      <c r="K26" s="282" t="n"/>
      <c r="L26" s="271" t="n"/>
      <c r="M26" s="283">
        <f>MAX(0,V26-W26)</f>
        <v/>
      </c>
      <c r="N26" s="33">
        <f>(IF(OR($C26="",$D26=""),0,
 IF(OR($A26="Holiday",$A27="Holiday"),
    IF(ISNUMBER(MATCH(TRIM($B26),{"Phagwah","Good Friday","Easter Monday","Labour Day","Christmas","Eid ul Azha","Romans-2","Globe-12","Neptune P1"},0)),0,$I26),
 IF(AND(NOT(OR($A26="Annual Leave",$A27="Annual Leave")),$A26="Off day"),$I26,
  MAX(0,$I26-$V26)
  ))))+W26</f>
        <v/>
      </c>
      <c r="O26" s="33">
        <f>IF(AND(OR($A26="Holiday",$A27="Holiday"),
        ISNUMBER(MATCH(TRIM($B26),{"Phagwah","Good Friday","Easter Monday","Labour Day","Christmas","Eid ul Azha","Romans-2","Globe-12","Neptune P1"},0))),
   $I26,0)</f>
        <v/>
      </c>
      <c r="P26" s="33">
        <f>IF(OR($O$7="Canteen",$O$7="Head Office"),0,IF($I26&lt;=0,0,IF(OR(OR(TRIM($J26)="Hebrews",TRIM($J26)="Romans",TRIM($J26)="Romans-2",TRIM($J26)="Globe",TRIM($J26)="Globe-12",TRIM($J26)="Neptune P1"),AND($I27&gt;0,OR(TRIM($J27)="Hebrews",TRIM($J27)="Romans",TRIM($J27)="Romans-2",TRIM($J27)="Globe",TRIM($J27)="Globe-12",TRIM($J27)="Neptune P1"))),1,0)))</f>
        <v/>
      </c>
      <c r="Q26" s="34" t="n"/>
      <c r="R26" s="33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IF($I26&gt;0,1,0),
      0
   ),
0))</f>
        <v/>
      </c>
      <c r="S26" s="33">
        <f>IF(OR($A26="Annual Leave",$A27="Annual Leave"),IF($A26="Annual Leave",8,0),0)</f>
        <v/>
      </c>
      <c r="T26" s="35" t="n"/>
      <c r="U26" s="144">
        <f>MAX(0,40-Y26)</f>
        <v/>
      </c>
      <c r="V26" s="351">
        <f>IF(OR($C26="",$D26=""),0,
 IF(OR($A26="Holiday",$A27="Holiday"),0,
 IF(AND(NOT(OR($A26="Annual Leave",$A27="Annual Leave")),$A26="Off day"),0,
  IF($I26+$I27&gt;=8,IF($I26&gt;=8,8,$I26),$I26)
  )))</f>
        <v/>
      </c>
      <c r="W26" s="351">
        <f>MAX(0,V26-U26)</f>
        <v/>
      </c>
      <c r="X26" s="351">
        <f>IF(C26="","",C26-WEEKDAY(C26,1)+1)</f>
        <v/>
      </c>
      <c r="Y26" s="351">
        <f>SUMPRODUCT(($X$14:$X25=X26)*(($V$14:$V25)+($O$14:$O25)))+IF(X26=X14,$L$11,0)</f>
        <v/>
      </c>
      <c r="Z26" s="351" t="n"/>
      <c r="AA26" s="351" t="n"/>
      <c r="AB26" s="351" t="n"/>
      <c r="AC26" s="351" t="n"/>
      <c r="AD26" s="351" t="n"/>
      <c r="AE26" s="351" t="n"/>
      <c r="AF26" s="351" t="n"/>
    </row>
    <row r="27" ht="24" customHeight="1" s="348" thickBot="1">
      <c r="A27" s="159" t="inlineStr">
        <is>
          <t>On Day</t>
        </is>
      </c>
      <c r="B27" s="281" t="n"/>
      <c r="C27" s="93">
        <f>C26</f>
        <v/>
      </c>
      <c r="D27" s="36" t="n"/>
      <c r="E27" s="163">
        <f>IF(D27="", "",
 IF(D27=TIME(0,0,0), 0,
 IF(AND(D27&gt;=TIME(0,0,1), D27&lt;=TIME(2,0,0)), TIME(7,0,0),
 IF(AND(D27&gt;=TIME(6,0,0), D27&lt;=TIME(8,0,0)), TIME(12,0,0),
 IF(AND(D27&gt;TIME(8,0,0), D27&lt;=TIME(13,59,0)), TIME(15,0,0),
 IF(AND(D27&gt;=TIME(14,0,0), D27&lt;=TIME(17,59,0)), TIME(21,0,0),
 IF(AND(D27&gt;=TIME(18,0,0), D27&lt;=TIME(21,59,0)), TIME(0,0,0),
 IF(AND(D27&gt;=TIME(22,0,0), D27&lt;=TIME(23,59,59)), TIME(7,0,0), ""))))))))</f>
        <v/>
      </c>
      <c r="F27" s="164" t="n"/>
      <c r="G27" s="163">
        <f>IF(AND(D27&gt;=TIME(6,0,0),D27&lt;=TIME(8,0,0)),E27,"")</f>
        <v/>
      </c>
      <c r="H27" s="36" t="n"/>
      <c r="I27" s="37">
        <f>ROUND(IF(OR(D27="",E27="",E27=0),0,IF(H27="",MOD(E27-D27,1)*24,MOD(H27-D27,1)*24)),2)</f>
        <v/>
      </c>
      <c r="J27" s="162" t="n"/>
      <c r="K27" s="282" t="n"/>
      <c r="L27" s="271" t="n"/>
      <c r="M27" s="283">
        <f>MAX(0,V27-W27)</f>
        <v/>
      </c>
      <c r="N27" s="38">
        <f>(IF(OR($C27="",$D27=""),0,
 IF(OR($A26="Holiday",$A27="Holiday"),
    IF(ISNUMBER(MATCH(TRIM($B27),{"Phagwah","Good Friday","Easter Monday","Labour Day","Christmas","Eid ul Azha","Romans-2","Globe-12","Neptune P1"},0)),0,$I27),
 IF(AND(NOT(OR($A26="Annual Leave",$A27="Annual Leave")),$A27="Off day"),$I27,
  MAX(0,$I27-$V27)
  ))))+W27</f>
        <v/>
      </c>
      <c r="O27" s="38">
        <f>IF(AND(OR($A26="Holiday",$A27="Holiday"),
        ISNUMBER(MATCH(TRIM($B27),{"Phagwah","Good Friday","Easter Monday","Labour Day","Christmas","Eid ul Azha","Romans-2","Globe-12","Neptune P1"},0))),
   $I27,0)</f>
        <v/>
      </c>
      <c r="P27" s="38">
        <f>IF(OR($O$7="Canteen",$O$7="Head Office"),0,IF($I27&lt;=0,0,IF(AND($I26&lt;=0,OR(TRIM($J27)="Hebrews",TRIM($J27)="Romans",TRIM($J27)="Romans-2",TRIM($J27)="Globe",TRIM($J27)="Globe-12",TRIM($J27)="Neptune P1")),1,0)))</f>
        <v/>
      </c>
      <c r="Q27" s="39" t="n"/>
      <c r="R27" s="38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IF(AND($I26=0,$I27&gt;0),1,0),
      0
   ),
0))</f>
        <v/>
      </c>
      <c r="S27" s="38">
        <f>IF(OR($A26="Annual Leave",$A27="Annual Leave"),IF(AND($A26&lt;&gt;"Annual Leave",$A27="Annual Leave"),8,0),0)</f>
        <v/>
      </c>
      <c r="T27" s="40" t="n"/>
      <c r="U27" s="144">
        <f>MAX(0,40-Y27)</f>
        <v/>
      </c>
      <c r="V27" s="351">
        <f>IF(OR($C27="",$D27=""),0,
 IF(OR($A26="Holiday",$A27="Holiday"),0,
 IF(AND(NOT(OR($A26="Annual Leave",$A27="Annual Leave")),$A27="Off day"),0,
  IF($I26+$I27&gt;=8,IF($I26&gt;=8,0,8-$I26),$I27)
  )))</f>
        <v/>
      </c>
      <c r="W27" s="351">
        <f>MAX(0,V27-U27)</f>
        <v/>
      </c>
      <c r="X27" s="351">
        <f>IF(C27="","",C27-WEEKDAY(C27,1)+1)</f>
        <v/>
      </c>
      <c r="Y27" s="351">
        <f>SUMPRODUCT(($X$14:$X26=X27)*(($V$14:$V26)+($O$14:$O26)))+IF(X27=X14,$L$11,0)</f>
        <v/>
      </c>
      <c r="Z27" s="351" t="n"/>
      <c r="AA27" s="351" t="n"/>
      <c r="AB27" s="351" t="n"/>
      <c r="AC27" s="351" t="n"/>
      <c r="AD27" s="351" t="n"/>
      <c r="AE27" s="351" t="n"/>
      <c r="AF27" s="351" t="n"/>
    </row>
    <row r="28" ht="24" customHeight="1" s="348" thickBot="1">
      <c r="A28" s="176" t="n"/>
      <c r="B28" s="176" t="n"/>
      <c r="C28" s="145" t="n"/>
      <c r="D28" s="6" t="n"/>
      <c r="E28" s="14" t="n"/>
      <c r="F28" s="6" t="n"/>
      <c r="G28" s="6" t="n"/>
      <c r="H28" s="336" t="n"/>
      <c r="I28" s="351" t="n"/>
      <c r="J28" s="336" t="n"/>
      <c r="K28" s="336" t="n"/>
      <c r="L28" s="336" t="n"/>
      <c r="M28" s="99">
        <f>MAX(0,V28-W28)</f>
        <v/>
      </c>
      <c r="N28" s="99">
        <f>(IF(OR($C28="",$D28=""),0,
 IF(OR($A28="Holiday",$A29="Holiday"),
    IF(ISNUMBER(MATCH(TRIM($B28),{"Phagwah","Good Friday","Easter Monday","Labour Day","Christmas","Eid ul Azha","Romans-2","Globe-12","Neptune P1"},0)),0,$I28),
 IF(AND(NOT(OR($A28="Annual Leave",$A29="Annual Leave")),$A28="Off day"),$I28,
  MAX(0,$I28-$V28)
  ))))+W28</f>
        <v/>
      </c>
      <c r="O28" s="99">
        <f>IF(AND(OR($A28="Holiday",$A29="Holiday"),
        ISNUMBER(MATCH(TRIM($B28),{"Phagwah","Good Friday","Easter Monday","Labour Day","Christmas","Eid ul Azha","Romans-2","Globe-12","Neptune P1"},0))),
   $I28,0)</f>
        <v/>
      </c>
      <c r="P28" s="99">
        <f>IF(OR($O$7="Canteen",$O$7="Head Office"),0,IF($I28&lt;=0,0,IF(OR(OR(TRIM($J28)="Hebrews",TRIM($J28)="Romans",TRIM($J28)="Romans-2",TRIM($J28)="Globe",TRIM($J28)="Globe-12",TRIM($J28)="Neptune P1"),AND($I29&gt;0,OR(TRIM($J29)="Hebrews",TRIM($J29)="Romans",TRIM($J29)="Romans-2",TRIM($J29)="Globe",TRIM($J29)="Globe-12",TRIM($J29)="Neptune P1"))),1,0)))</f>
        <v/>
      </c>
      <c r="Q28" s="178" t="n"/>
      <c r="R28" s="15" t="n"/>
      <c r="S28" s="99">
        <f>IF(OR($A28="Annual Leave",$A29="Annual Leave"),IF($A28="Annual Leave",8,0),0)</f>
        <v/>
      </c>
      <c r="T28" s="100" t="n"/>
      <c r="U28" s="144">
        <f>MAX(0,40-Y28)</f>
        <v/>
      </c>
      <c r="V28" s="351">
        <f>IF(OR($C28="",$D28=""),0,
 IF(OR($A28="Holiday",$A29="Holiday"),0,
 IF(AND(NOT(OR($A28="Annual Leave",$A29="Annual Leave")),$A28="Off day"),0,
  IF($I28+$I29&gt;=8,IF($I28&gt;=8,8,$I28),$I28)
  )))</f>
        <v/>
      </c>
      <c r="W28" s="351">
        <f>MAX(0,V28-U28)</f>
        <v/>
      </c>
      <c r="X28" s="351">
        <f>IF(C28="","",C28-WEEKDAY(C28,1)+1)</f>
        <v/>
      </c>
      <c r="Y28" s="351">
        <f>SUMPRODUCT(($X$14:$X27=X28)*(($V$14:$V27)+($O$14:$O27)))+IF(X28=X14,$L$11,0)</f>
        <v/>
      </c>
      <c r="Z28" s="351" t="n"/>
      <c r="AA28" s="351" t="n"/>
      <c r="AB28" s="351" t="n"/>
      <c r="AC28" s="351" t="n"/>
      <c r="AD28" s="351" t="n"/>
      <c r="AE28" s="351" t="n"/>
      <c r="AF28" s="351" t="n"/>
    </row>
    <row r="29" hidden="1" ht="15.75" customHeight="1" s="348" thickBot="1">
      <c r="A29" s="179" t="n"/>
      <c r="B29" s="176" t="n"/>
      <c r="C29" s="145" t="n"/>
      <c r="D29" s="6" t="n"/>
      <c r="E29" s="295">
        <f>IF(D29="", "",
 IF(D29=TIME(0,0,0), 0,
 IF(AND(D29&gt;=TIME(0,0,1), D29&lt;=TIME(2,0,0)), TIME(7,0,0),
 IF(AND(D29&gt;=TIME(6,0,0), D29&lt;=TIME(8,0,0)), TIME(12,0,0),
 IF(AND(D29&gt;TIME(8,0,0), D29&lt;=TIME(13,59,0)), TIME(15,0,0),
 IF(AND(D29&gt;=TIME(14,0,0), D29&lt;=TIME(17,59,0)), TIME(21,0,0),
 IF(AND(D29&gt;=TIME(18,0,0), D29&lt;=TIME(21,59,0)), TIME(0,0,0),
 IF(AND(D29&gt;=TIME(22,0,0), D29&lt;=TIME(23,59,59)), TIME(7,0,0), ""))))))))</f>
        <v/>
      </c>
      <c r="F29" s="6" t="n"/>
      <c r="G29" s="6" t="n"/>
      <c r="H29" s="6" t="n"/>
      <c r="I29" s="6" t="n"/>
      <c r="J29" s="6" t="n"/>
      <c r="K29" s="6" t="n"/>
      <c r="L29" s="6" t="n"/>
      <c r="M29" s="4">
        <f>MAX(0,V29-W29)</f>
        <v/>
      </c>
      <c r="N29" s="4">
        <f>(IF(OR($C29="",$D29=""),0,
 IF(OR($A28="Holiday",$A29="Holiday"),
    IF(ISNUMBER(MATCH(TRIM($B29),{"Phagwah","Good Friday","Easter Monday","Labour Day","Christmas","Eid ul Azha","Romans-2","Globe-12","Neptune P1"},0)),0,$I29),
 IF(AND(NOT(OR($A28="Annual Leave",$A29="Annual Leave")),$A29="Off day"),$I29,
  MAX(0,$I29-$V29)
  ))))+W29</f>
        <v/>
      </c>
      <c r="O29" s="4">
        <f>IF(AND(OR($A28="Holiday",$A29="Holiday"),
        ISNUMBER(MATCH(TRIM($B29),{"Phagwah","Good Friday","Easter Monday","Labour Day","Christmas","Eid ul Azha","Romans-2","Globe-12","Neptune P1"},0))),
   $I29,0)</f>
        <v/>
      </c>
      <c r="P29" s="4">
        <f>IF(OR($O$7="Canteen",$O$7="Head Office"),0,IF($I29&lt;=0,0,IF(AND($I28&lt;=0,OR(TRIM($J29)="Hebrews",TRIM($J29)="Romans",TRIM($J29)="Romans-2",TRIM($J29)="Globe",TRIM($J29)="Globe-12",TRIM($J29)="Neptune P1")),1,0)))</f>
        <v/>
      </c>
      <c r="Q29" s="6" t="n"/>
      <c r="R29" s="296">
        <f>IF(OR($O$7="Canteen",$O$7="Head Office"),0,IF(
  AND(
    SUMIFS(I:I, C:C, C29) &gt;= 8,
    COUNTIFS(C$14:C29, C29)=1,
    OR(
      TEXT(D29,"hh:mm:ss")="07:00:00",
      TEXT(D29,"hh:mm:ss")="15:00:00",
      TEXT(D29,"hh:mm:ss")="23:00:00",
      TEXT(D30,"hh:mm:ss")="07:00:00",
      TEXT(D30,"hh:mm:ss")="15:00:00",
      TEXT(D30,"hh:mm:ss")="23:00:00"
    )
  ),
  1,
  0
))</f>
        <v/>
      </c>
      <c r="S29" s="4">
        <f>IF(OR($A28="Annual Leave",$A29="Annual Leave"),IF(AND($A28&lt;&gt;"Annual Leave",$A29="Annual Leave"),8,0),0)</f>
        <v/>
      </c>
      <c r="T29" s="146" t="n"/>
      <c r="U29" s="351">
        <f>MAX(0,40-Y29)</f>
        <v/>
      </c>
      <c r="V29" s="351">
        <f>IF(OR($C29="",$D29=""),0,
 IF(OR($A28="Holiday",$A29="Holiday"),0,
 IF(AND(NOT(OR($A28="Annual Leave",$A29="Annual Leave")),$A29="Off day"),0,
  IF($I28+$I29&gt;=8,IF($I28&gt;=8,0,8-$I28),$I29)
  )))</f>
        <v/>
      </c>
      <c r="W29" s="351">
        <f>MAX(0,V29-U29)</f>
        <v/>
      </c>
      <c r="X29" s="351">
        <f>IF(C29="","",C29-WEEKDAY(C29,1)+1)</f>
        <v/>
      </c>
      <c r="Y29" s="351">
        <f>SUMPRODUCT(($X$14:$X28=X29)*(($V$14:$V28)+($O$14:$O28)))+IF(X29=X14,$L$11,0)</f>
        <v/>
      </c>
      <c r="Z29" s="351" t="n"/>
      <c r="AA29" s="351" t="n"/>
      <c r="AB29" s="351" t="n"/>
      <c r="AC29" s="351" t="n"/>
      <c r="AD29" s="351" t="n"/>
      <c r="AE29" s="351" t="n"/>
      <c r="AF29" s="351" t="n"/>
    </row>
    <row r="30" ht="24" customHeight="1" s="348" thickBot="1">
      <c r="A30" s="147" t="inlineStr">
        <is>
          <t>On Day</t>
        </is>
      </c>
      <c r="B30" s="180" t="n"/>
      <c r="C30" s="88">
        <f>C27+1</f>
        <v/>
      </c>
      <c r="D30" s="54" t="n"/>
      <c r="E30" s="148">
        <f>IF(D30="", "",
 IF(D30=TIME(0,0,0), 0,
 IF(AND(D30&gt;=TIME(0,0,1), D30&lt;=TIME(2,0,0)), TIME(7,0,0),
 IF(AND(D30&gt;=TIME(6,0,0), D30&lt;=TIME(8,0,0)), TIME(12,0,0),
 IF(AND(D30&gt;TIME(8,0,0), D30&lt;=TIME(13,59,0)), TIME(15,0,0),
 IF(AND(D30&gt;=TIME(14,0,0), D30&lt;=TIME(17,59,0)), TIME(21,0,0),
 IF(AND(D30&gt;=TIME(18,0,0), D30&lt;=TIME(21,59,0)), TIME(0,0,0),
 IF(AND(D30&gt;=TIME(22,0,0), D30&lt;=TIME(23,59,59)), TIME(7,0,0), ""))))))))</f>
        <v/>
      </c>
      <c r="F30" s="149" t="n"/>
      <c r="G30" s="148">
        <f>IF(AND(D30&gt;=TIME(6,0,0),D30&lt;=TIME(8,0,0)),E30,"")</f>
        <v/>
      </c>
      <c r="H30" s="54" t="n"/>
      <c r="I30" s="55">
        <f>ROUND(IF(OR(D30="",E30="",E30=0),0,IF(H30="",MOD(E30-D30,1)*24,MOD(H30-D30,1)*24)),2)</f>
        <v/>
      </c>
      <c r="J30" s="150" t="n"/>
      <c r="K30" s="270" t="n"/>
      <c r="L30" s="181" t="n"/>
      <c r="M30" s="272">
        <f>MAX(0,V30-W30)</f>
        <v/>
      </c>
      <c r="N30" s="56">
        <f>(IF(OR($C30="",$D30=""),0,
 IF(OR($A30="Holiday",$A31="Holiday"),
    IF(ISNUMBER(MATCH(TRIM($B30),{"Phagwah","Good Friday","Easter Monday","Labour Day","Christmas","Eid ul Azha","Romans-2","Globe-12","Neptune P1"},0)),0,$I30),
 IF(AND(NOT(OR($A30="Annual Leave",$A31="Annual Leave")),$A30="Off day"),$I30,
  MAX(0,$I30-$V30)
  ))))+W30</f>
        <v/>
      </c>
      <c r="O30" s="56">
        <f>IF(AND(OR($A30="Holiday",$A31="Holiday"),
        ISNUMBER(MATCH(TRIM($B30),{"Phagwah","Good Friday","Easter Monday","Labour Day","Christmas","Eid ul Azha","Romans-2","Globe-12","Neptune P1"},0))),
   $I30,0)</f>
        <v/>
      </c>
      <c r="P30" s="56">
        <f>IF(OR($O$7="Canteen",$O$7="Head Office"),0,IF($I30&lt;=0,0,IF(OR(OR(TRIM($J30)="Hebrews",TRIM($J30)="Romans",TRIM($J30)="Romans-2",TRIM($J30)="Globe",TRIM($J30)="Globe-12",TRIM($J30)="Neptune P1"),AND($I31&gt;0,OR(TRIM($J31)="Hebrews",TRIM($J31)="Romans",TRIM($J31)="Romans-2",TRIM($J31)="Globe",TRIM($J31)="Globe-12",TRIM($J31)="Neptune P1"))),1,0)))</f>
        <v/>
      </c>
      <c r="Q30" s="57" t="n"/>
      <c r="R30" s="56">
        <f>IF(OR($O$7="Canteen",$O$7="Head Office"),0,IF(
  AND(
    SUMIFS(I:I, C:C, C30) &gt;= 8,
    COUNTIFS(C$14:C30, C30)=1,
    OR(
      TEXT(D30,"hh:mm:ss")="07:00:00",
      TEXT(D30,"hh:mm:ss")="15:00:00",
      TEXT(D30,"hh:mm:ss")="23:00:00",
      TEXT(D31,"hh:mm:ss")="07:00:00",
      TEXT(D31,"hh:mm:ss")="15:00:00",
      TEXT(D31,"hh:mm:ss")="23:00:00"
    )
  ),
  1,
  0
))</f>
        <v/>
      </c>
      <c r="S30" s="56">
        <f>IF(OR($A30="Annual Leave",$A31="Annual Leave"),IF($A30="Annual Leave",8,0),0)</f>
        <v/>
      </c>
      <c r="T30" s="58" t="n"/>
      <c r="U30" s="144">
        <f>MAX(0,40-Y30)</f>
        <v/>
      </c>
      <c r="V30" s="151">
        <f>IF(OR($C30="",$D30=""),0,
 IF(OR($A30="Holiday",$A31="Holiday"),0,
 IF(AND(NOT(OR($A30="Annual Leave",$A31="Annual Leave")),$A30="Off day"),0,
  IF($I30+$I31&gt;=8,IF($I30&gt;=8,8,$I30),$I30)
  )))</f>
        <v/>
      </c>
      <c r="W30" s="151">
        <f>MAX(0,V30-U30)</f>
        <v/>
      </c>
      <c r="X30" s="151">
        <f>IF(C30="","",C30-WEEKDAY(C30,1)+1)</f>
        <v/>
      </c>
      <c r="Y30" s="151">
        <f>SUMPRODUCT(($X$14:$X29=X30)*(($V$14:$V29)+($O$14:$O29)))+IF(X30=X14,$L$11,0)</f>
        <v/>
      </c>
      <c r="Z30" s="151" t="n"/>
      <c r="AA30" s="151" t="n"/>
      <c r="AB30" s="151" t="n"/>
      <c r="AC30" s="351" t="n"/>
      <c r="AD30" s="351" t="n"/>
      <c r="AE30" s="351" t="n"/>
      <c r="AF30" s="351" t="n"/>
    </row>
    <row r="31" ht="24" customHeight="1" s="348" thickBot="1">
      <c r="A31" s="147" t="inlineStr">
        <is>
          <t>On Day</t>
        </is>
      </c>
      <c r="B31" s="182" t="n"/>
      <c r="C31" s="89">
        <f>C30</f>
        <v/>
      </c>
      <c r="D31" s="59" t="n"/>
      <c r="E31" s="152">
        <f>IF(D31="", "",
 IF(D31=TIME(0,0,0), 0,
 IF(AND(D31&gt;=TIME(0,0,1), D31&lt;=TIME(2,0,0)), TIME(7,0,0),
 IF(AND(D31&gt;=TIME(6,0,0), D31&lt;=TIME(8,0,0)), TIME(12,0,0),
 IF(AND(D31&gt;TIME(8,0,0), D31&lt;=TIME(13,59,0)), TIME(15,0,0),
 IF(AND(D31&gt;=TIME(14,0,0), D31&lt;=TIME(17,59,0)), TIME(21,0,0),
 IF(AND(D31&gt;=TIME(18,0,0), D31&lt;=TIME(21,59,0)), TIME(0,0,0),
 IF(AND(D31&gt;=TIME(22,0,0), D31&lt;=TIME(23,59,59)), TIME(7,0,0), ""))))))))</f>
        <v/>
      </c>
      <c r="F31" s="153" t="n"/>
      <c r="G31" s="152">
        <f>IF(AND(D31&gt;=TIME(6,0,0),D31&lt;=TIME(8,0,0)),E31,"")</f>
        <v/>
      </c>
      <c r="H31" s="59" t="n"/>
      <c r="I31" s="60">
        <f>ROUND(IF(OR(D31="",E31="",E31=0),0,IF(H31="",MOD(E31-D31,1)*24,MOD(H31-D31,1)*24)),2)</f>
        <v/>
      </c>
      <c r="J31" s="150" t="n"/>
      <c r="K31" s="270" t="n"/>
      <c r="L31" s="183" t="n"/>
      <c r="M31" s="272">
        <f>MAX(0,V31-W31)</f>
        <v/>
      </c>
      <c r="N31" s="61">
        <f>(IF(OR($C31="",$D31=""),0,
 IF(OR($A30="Holiday",$A31="Holiday"),
    IF(ISNUMBER(MATCH(TRIM($B31),{"Phagwah","Good Friday","Easter Monday","Labour Day","Christmas","Eid ul Azha","Romans-2","Globe-12","Neptune P1"},0)),0,$I31),
 IF(AND(NOT(OR($A30="Annual Leave",$A31="Annual Leave")),$A31="Off day"),$I31,
  MAX(0,$I31-$V31)
  ))))+W31</f>
        <v/>
      </c>
      <c r="O31" s="61">
        <f>IF(AND(OR($A30="Holiday",$A31="Holiday"),
        ISNUMBER(MATCH(TRIM($B31),{"Phagwah","Good Friday","Easter Monday","Labour Day","Christmas","Eid ul Azha","Romans-2","Globe-12","Neptune P1"},0))),
   $I31,0)</f>
        <v/>
      </c>
      <c r="P31" s="61">
        <f>IF(OR($O$7="Canteen",$O$7="Head Office"),0,IF($I31&lt;=0,0,IF(AND($I30&lt;=0,OR(TRIM($J31)="Hebrews",TRIM($J31)="Romans",TRIM($J31)="Romans-2",TRIM($J31)="Globe",TRIM($J31)="Globe-12",TRIM($J31)="Neptune P1")),1,0)))</f>
        <v/>
      </c>
      <c r="Q31" s="62" t="n"/>
      <c r="R31" s="61">
        <f>IF(OR($O$7="Canteen",$O$7="Head Office"),0,IF(
  AND(
    SUMIFS(I:I, C:C, C31) &gt;= 8,
    COUNTIFS(C$14:C31, C31)=1,
    OR(
      TEXT(D31,"hh:mm:ss")="07:00:00",
      TEXT(D31,"hh:mm:ss")="15:00:00",
      TEXT(D31,"hh:mm:ss")="23:00:00",
      TEXT(D32,"hh:mm:ss")="07:00:00",
      TEXT(D32,"hh:mm:ss")="15:00:00",
      TEXT(D32,"hh:mm:ss")="23:00:00"
    )
  ),
  1,
  0
))</f>
        <v/>
      </c>
      <c r="S31" s="61">
        <f>IF(OR($A30="Annual Leave",$A31="Annual Leave"),IF(AND($A30&lt;&gt;"Annual Leave",$A31="Annual Leave"),8,0),0)</f>
        <v/>
      </c>
      <c r="T31" s="63" t="n"/>
      <c r="U31" s="144">
        <f>MAX(0,40-Y31)</f>
        <v/>
      </c>
      <c r="V31" s="151">
        <f>IF(OR($C31="",$D31=""),0,
 IF(OR($A30="Holiday",$A31="Holiday"),0,
 IF(AND(NOT(OR($A30="Annual Leave",$A31="Annual Leave")),$A31="Off day"),0,
  IF($I30+$I31&gt;=8,IF($I30&gt;=8,0,8-$I30),$I31)
  )))</f>
        <v/>
      </c>
      <c r="W31" s="151">
        <f>MAX(0,V31-U31)</f>
        <v/>
      </c>
      <c r="X31" s="151">
        <f>IF(C31="","",C31-WEEKDAY(C31,1)+1)</f>
        <v/>
      </c>
      <c r="Y31" s="151">
        <f>SUMPRODUCT(($X$14:$X30=X31)*(($V$14:$V30)+($O$14:$O30)))+IF(X31=X14,$L$11,0)</f>
        <v/>
      </c>
      <c r="Z31" s="151" t="n"/>
      <c r="AA31" s="151" t="n"/>
      <c r="AB31" s="151" t="n"/>
      <c r="AC31" s="351" t="n"/>
      <c r="AD31" s="351" t="n"/>
      <c r="AE31" s="351" t="n"/>
      <c r="AF31" s="351" t="n"/>
    </row>
    <row r="32" ht="24" customHeight="1" s="348" thickBot="1">
      <c r="A32" s="184" t="inlineStr">
        <is>
          <t>On Day</t>
        </is>
      </c>
      <c r="B32" s="185" t="n"/>
      <c r="C32" s="101">
        <f>C30+1</f>
        <v/>
      </c>
      <c r="D32" s="11" t="n"/>
      <c r="E32" s="186">
        <f>IF(D32="", "",
 IF(D32=TIME(0,0,0), 0,
 IF(AND(D32&gt;=TIME(0,0,1), D32&lt;=TIME(2,0,0)), TIME(7,0,0),
 IF(AND(D32&gt;=TIME(6,0,0), D32&lt;=TIME(8,0,0)), TIME(12,0,0),
 IF(AND(D32&gt;TIME(8,0,0), D32&lt;=TIME(13,59,0)), TIME(15,0,0),
 IF(AND(D32&gt;=TIME(14,0,0), D32&lt;=TIME(17,59,0)), TIME(21,0,0),
 IF(AND(D32&gt;=TIME(18,0,0), D32&lt;=TIME(21,59,0)), TIME(0,0,0),
 IF(AND(D32&gt;=TIME(22,0,0), D32&lt;=TIME(23,59,59)), TIME(7,0,0), ""))))))))</f>
        <v/>
      </c>
      <c r="F32" s="187" t="n"/>
      <c r="G32" s="186">
        <f>IF(AND(D32&gt;=TIME(6,0,0),D32&lt;=TIME(8,0,0)),E32,"")</f>
        <v/>
      </c>
      <c r="H32" s="11" t="n"/>
      <c r="I32" s="87">
        <f>ROUND(IF(OR(D32="",E32="",E32=0),0,IF(H32="",MOD(E32-D32,1)*24,MOD(H32-D32,1)*24)),2)</f>
        <v/>
      </c>
      <c r="J32" s="188" t="n"/>
      <c r="K32" s="297" t="n"/>
      <c r="L32" s="189" t="n"/>
      <c r="M32" s="298">
        <f>MAX(0,V32-W32)</f>
        <v/>
      </c>
      <c r="N32" s="12">
        <f>(IF(OR($C32="",$D32=""),0,
 IF(OR($A32="Holiday",$A33="Holiday"),
    IF(ISNUMBER(MATCH(TRIM($B32),{"Phagwah","Good Friday","Easter Monday","Labour Day","Christmas","Eid ul Azha","Romans-2","Globe-12","Neptune P1"},0)),0,$I32),
 IF(AND(NOT(OR($A32="Annual Leave",$A33="Annual Leave")),$A32="Off day"),$I32,
  MAX(0,$I32-$V32)
  ))))+W32</f>
        <v/>
      </c>
      <c r="O32" s="12">
        <f>IF(AND(OR($A32="Holiday",$A33="Holiday"),
        ISNUMBER(MATCH(TRIM($B32),{"Phagwah","Good Friday","Easter Monday","Labour Day","Christmas","Eid ul Azha","Romans-2","Globe-12","Neptune P1"},0))),
   $I32,0)</f>
        <v/>
      </c>
      <c r="P32" s="12">
        <f>IF(OR($O$7="Canteen",$O$7="Head Office"),0,IF($I32&lt;=0,0,IF(OR(OR(TRIM($J32)="Hebrews",TRIM($J32)="Romans",TRIM($J32)="Romans-2",TRIM($J32)="Globe",TRIM($J32)="Globe-12",TRIM($J32)="Neptune P1"),AND($I33&gt;0,OR(TRIM($J33)="Hebrews",TRIM($J33)="Romans",TRIM($J33)="Romans-2",TRIM($J33)="Globe",TRIM($J33)="Globe-12",TRIM($J33)="Neptune P1"))),1,0)))</f>
        <v/>
      </c>
      <c r="Q32" s="13" t="n"/>
      <c r="R32" s="12">
        <f>IF(OR($O$7="Canteen",$O$7="Head Office"),0,IF(
  AND(
    SUMIFS(I:I, C:C, C32) &gt;= 8,
    COUNTIFS(C$14:C32, C32)=1,
    OR(
      TEXT(D32,"hh:mm:ss")="07:00:00",
      TEXT(D32,"hh:mm:ss")="15:00:00",
      TEXT(D32,"hh:mm:ss")="23:00:00",
      TEXT(D33,"hh:mm:ss")="07:00:00",
      TEXT(D33,"hh:mm:ss")="15:00:00",
      TEXT(D33,"hh:mm:ss")="23:00:00"
    )
  ),
  1,
  0
))</f>
        <v/>
      </c>
      <c r="S32" s="12">
        <f>IF(OR($A32="Annual Leave",$A33="Annual Leave"),IF($A32="Annual Leave",8,0),0)</f>
        <v/>
      </c>
      <c r="T32" s="102" t="n"/>
      <c r="U32" s="144">
        <f>MAX(0,40-Y32)</f>
        <v/>
      </c>
      <c r="V32" s="351">
        <f>IF(OR($C32="",$D32=""),0,
 IF(OR($A32="Holiday",$A33="Holiday"),0,
 IF(AND(NOT(OR($A32="Annual Leave",$A33="Annual Leave")),$A32="Off day"),0,
  IF($I32+$I33&gt;=8,IF($I32&gt;=8,8,$I32),$I32)
  )))</f>
        <v/>
      </c>
      <c r="W32" s="351">
        <f>MAX(0,V32-U32)</f>
        <v/>
      </c>
      <c r="X32" s="351">
        <f>IF(C32="","",C32-WEEKDAY(C32,1)+1)</f>
        <v/>
      </c>
      <c r="Y32" s="351">
        <f>SUMPRODUCT(($X$14:$X31=X32)*(($V$14:$V31)+($O$14:$O31)))+IF(X32=X14,$L$11,0)</f>
        <v/>
      </c>
      <c r="Z32" s="351" t="n"/>
      <c r="AA32" s="351" t="n"/>
      <c r="AB32" s="351" t="n"/>
      <c r="AC32" s="351" t="n"/>
      <c r="AD32" s="351" t="n"/>
      <c r="AE32" s="351" t="n"/>
      <c r="AF32" s="351" t="n"/>
    </row>
    <row r="33" ht="24" customHeight="1" s="348" thickBot="1">
      <c r="A33" s="184" t="inlineStr">
        <is>
          <t>On Day</t>
        </is>
      </c>
      <c r="B33" s="299" t="n"/>
      <c r="C33" s="101">
        <f>C32</f>
        <v/>
      </c>
      <c r="D33" s="300" t="n"/>
      <c r="E33" s="301">
        <f>IF(D33="", "",
 IF(D33=TIME(0,0,0), 0,
 IF(AND(D33&gt;=TIME(0,0,1), D33&lt;=TIME(2,0,0)), TIME(7,0,0),
 IF(AND(D33&gt;=TIME(6,0,0), D33&lt;=TIME(8,0,0)), TIME(12,0,0),
 IF(AND(D33&gt;TIME(8,0,0), D33&lt;=TIME(13,59,0)), TIME(15,0,0),
 IF(AND(D33&gt;=TIME(14,0,0), D33&lt;=TIME(17,59,0)), TIME(21,0,0),
 IF(AND(D33&gt;=TIME(18,0,0), D33&lt;=TIME(21,59,0)), TIME(0,0,0),
 IF(AND(D33&gt;=TIME(22,0,0), D33&lt;=TIME(23,59,59)), TIME(7,0,0), ""))))))))</f>
        <v/>
      </c>
      <c r="F33" s="187" t="n"/>
      <c r="G33" s="301">
        <f>IF(AND(D33&gt;=TIME(6,0,0),D33&lt;=TIME(8,0,0)),E33,"")</f>
        <v/>
      </c>
      <c r="H33" s="300" t="n"/>
      <c r="I33" s="87">
        <f>ROUND(IF(OR(D33="",E33="",E33=0),0,IF(H33="",MOD(E33-D33,1)*24,MOD(H33-D33,1)*24)),2)</f>
        <v/>
      </c>
      <c r="J33" s="190" t="n"/>
      <c r="K33" s="297" t="n"/>
      <c r="L33" s="189" t="n"/>
      <c r="M33" s="298">
        <f>MAX(0,V33-W33)</f>
        <v/>
      </c>
      <c r="N33" s="302">
        <f>(IF(OR($C33="",$D33=""),0,
 IF(OR($A32="Holiday",$A33="Holiday"),
    IF(ISNUMBER(MATCH(TRIM($B33),{"Phagwah","Good Friday","Easter Monday","Labour Day","Christmas","Eid ul Azha","Romans-2","Globe-12","Neptune P1"},0)),0,$I33),
 IF(AND(NOT(OR($A32="Annual Leave",$A33="Annual Leave")),$A33="Off day"),$I33,
  MAX(0,$I33-$V33)
  ))))+W33</f>
        <v/>
      </c>
      <c r="O33" s="302">
        <f>IF(AND(OR($A32="Holiday",$A33="Holiday"),
        ISNUMBER(MATCH(TRIM($B33),{"Phagwah","Good Friday","Easter Monday","Labour Day","Christmas","Eid ul Azha","Romans-2","Globe-12","Neptune P1"},0))),
   $I33,0)</f>
        <v/>
      </c>
      <c r="P33" s="302">
        <f>IF(OR($O$7="Canteen",$O$7="Head Office"),0,IF($I33&lt;=0,0,IF(AND($I32&lt;=0,OR(TRIM($J33)="Hebrews",TRIM($J33)="Romans",TRIM($J33)="Romans-2",TRIM($J33)="Globe",TRIM($J33)="Globe-12",TRIM($J33)="Neptune P1")),1,0)))</f>
        <v/>
      </c>
      <c r="Q33" s="303" t="n"/>
      <c r="R33" s="302">
        <f>IF(OR($O$7="Canteen",$O$7="Head Office"),0,IF(
  AND(
    SUMIFS(I:I, C:C, C33) &gt;= 8,
    COUNTIFS(C$14:C33, C33)=1,
    OR(
      TEXT(D33,"hh:mm:ss")="07:00:00",
      TEXT(D33,"hh:mm:ss")="15:00:00",
      TEXT(D33,"hh:mm:ss")="23:00:00",
      TEXT(D34,"hh:mm:ss")="07:00:00",
      TEXT(D34,"hh:mm:ss")="15:00:00",
      TEXT(D34,"hh:mm:ss")="23:00:00"
    )
  ),
  1,
  0
))</f>
        <v/>
      </c>
      <c r="S33" s="302">
        <f>IF(OR($A32="Annual Leave",$A33="Annual Leave"),IF(AND($A32&lt;&gt;"Annual Leave",$A33="Annual Leave"),8,0),0)</f>
        <v/>
      </c>
      <c r="T33" s="304" t="n"/>
      <c r="U33" s="144">
        <f>MAX(0,40-Y33)</f>
        <v/>
      </c>
      <c r="V33" s="351">
        <f>IF(OR($C33="",$D33=""),0,
 IF(OR($A32="Holiday",$A33="Holiday"),0,
 IF(AND(NOT(OR($A32="Annual Leave",$A33="Annual Leave")),$A33="Off day"),0,
  IF($I32+$I33&gt;=8,IF($I32&gt;=8,0,8-$I32),$I33)
  )))</f>
        <v/>
      </c>
      <c r="W33" s="351">
        <f>MAX(0,V33-U33)</f>
        <v/>
      </c>
      <c r="X33" s="351">
        <f>IF(C33="","",C33-WEEKDAY(C33,1)+1)</f>
        <v/>
      </c>
      <c r="Y33" s="351">
        <f>SUMPRODUCT(($X$14:$X32=X33)*(($V$14:$V32)+($O$14:$O32)))+IF(X33=X14,$L$11,0)</f>
        <v/>
      </c>
      <c r="Z33" s="351" t="n"/>
      <c r="AA33" s="351" t="n"/>
      <c r="AB33" s="351" t="n"/>
      <c r="AC33" s="351" t="n"/>
      <c r="AD33" s="351" t="n"/>
      <c r="AE33" s="351" t="n"/>
      <c r="AF33" s="351" t="n"/>
    </row>
    <row r="34" ht="24" customHeight="1" s="348" thickBot="1">
      <c r="A34" s="159" t="inlineStr">
        <is>
          <t>On Day</t>
        </is>
      </c>
      <c r="B34" s="191" t="n"/>
      <c r="C34" s="92">
        <f>C32+1</f>
        <v/>
      </c>
      <c r="D34" s="31" t="n"/>
      <c r="E34" s="160">
        <f>IF(D34="", "",
 IF(D34=TIME(0,0,0), 0,
 IF(AND(D34&gt;=TIME(0,0,1), D34&lt;=TIME(2,0,0)), TIME(7,0,0),
 IF(AND(D34&gt;=TIME(6,0,0), D34&lt;=TIME(8,0,0)), TIME(12,0,0),
 IF(AND(D34&gt;TIME(8,0,0), D34&lt;=TIME(13,59,0)), TIME(15,0,0),
 IF(AND(D34&gt;=TIME(14,0,0), D34&lt;=TIME(17,59,0)), TIME(21,0,0),
 IF(AND(D34&gt;=TIME(18,0,0), D34&lt;=TIME(21,59,0)), TIME(0,0,0),
 IF(AND(D34&gt;=TIME(22,0,0), D34&lt;=TIME(23,59,59)), TIME(7,0,0), ""))))))))</f>
        <v/>
      </c>
      <c r="F34" s="161" t="n"/>
      <c r="G34" s="160">
        <f>IF(AND(D34&gt;=TIME(6,0,0),D34&lt;=TIME(8,0,0)),E34,"")</f>
        <v/>
      </c>
      <c r="H34" s="31" t="n"/>
      <c r="I34" s="32">
        <f>ROUND(IF(OR(D34="",E34="",E34=0),0,IF(H34="",MOD(E34-D34,1)*24,MOD(H34-D34,1)*24)),2)</f>
        <v/>
      </c>
      <c r="J34" s="162" t="n"/>
      <c r="K34" s="282" t="n"/>
      <c r="L34" s="181" t="n"/>
      <c r="M34" s="283">
        <f>MAX(0,V34-W34)</f>
        <v/>
      </c>
      <c r="N34" s="33">
        <f>(IF(OR($C34="",$D34=""),0,
 IF(OR($A34="Holiday",$A35="Holiday"),
    IF(ISNUMBER(MATCH(TRIM($B34),{"Phagwah","Good Friday","Easter Monday","Labour Day","Christmas","Eid ul Azha","Romans-2","Globe-12","Neptune P1"},0)),0,$I34),
 IF(AND(NOT(OR($A34="Annual Leave",$A35="Annual Leave")),$A34="Off day"),$I34,
  MAX(0,$I34-$V34)
  ))))+W34</f>
        <v/>
      </c>
      <c r="O34" s="33">
        <f>IF(AND(OR($A34="Holiday",$A35="Holiday"),
        ISNUMBER(MATCH(TRIM($B34),{"Phagwah","Good Friday","Easter Monday","Labour Day","Christmas","Eid ul Azha","Romans-2","Globe-12","Neptune P1"},0))),
   $I34,0)</f>
        <v/>
      </c>
      <c r="P34" s="33">
        <f>IF(OR($O$7="Canteen",$O$7="Head Office"),0,IF($I34&lt;=0,0,IF(OR(OR(TRIM($J34)="Hebrews",TRIM($J34)="Romans",TRIM($J34)="Romans-2",TRIM($J34)="Globe",TRIM($J34)="Globe-12",TRIM($J34)="Neptune P1"),AND($I35&gt;0,OR(TRIM($J35)="Hebrews",TRIM($J35)="Romans",TRIM($J35)="Romans-2",TRIM($J35)="Globe",TRIM($J35)="Globe-12",TRIM($J35)="Neptune P1"))),1,0)))</f>
        <v/>
      </c>
      <c r="Q34" s="34" t="n"/>
      <c r="R34" s="33">
        <f>IF(OR($O$7="Canteen",$O$7="Head Office"),0,IF(
  AND(
    SUMIFS(I:I, C:C, C34) &gt;= 8,
    COUNTIFS(C$14:C34, C34)=1,
    OR(
      TEXT(D34,"hh:mm:ss")="07:00:00",
      TEXT(D34,"hh:mm:ss")="15:00:00",
      TEXT(D34,"hh:mm:ss")="23:00:00",
      TEXT(D35,"hh:mm:ss")="07:00:00",
      TEXT(D35,"hh:mm:ss")="15:00:00",
      TEXT(D35,"hh:mm:ss")="23:00:00"
    )
  ),
  1,
  0
))</f>
        <v/>
      </c>
      <c r="S34" s="33">
        <f>IF(OR($A34="Annual Leave",$A35="Annual Leave"),IF($A34="Annual Leave",8,0),0)</f>
        <v/>
      </c>
      <c r="T34" s="35" t="n"/>
      <c r="U34" s="144">
        <f>MAX(0,40-Y34)</f>
        <v/>
      </c>
      <c r="V34" s="351">
        <f>IF(OR($C34="",$D34=""),0,
 IF(OR($A34="Holiday",$A35="Holiday"),0,
 IF(AND(NOT(OR($A34="Annual Leave",$A35="Annual Leave")),$A34="Off day"),0,
  IF($I34+$I35&gt;=8,IF($I34&gt;=8,8,$I34),$I34)
  )))</f>
        <v/>
      </c>
      <c r="W34" s="351">
        <f>MAX(0,V34-U34)</f>
        <v/>
      </c>
      <c r="X34" s="351">
        <f>IF(C34="","",C34-WEEKDAY(C34,1)+1)</f>
        <v/>
      </c>
      <c r="Y34" s="351">
        <f>SUMPRODUCT(($X$14:$X33=X34)*(($V$14:$V33)+($O$14:$O33)))+IF(X34=X14,$L$11,0)</f>
        <v/>
      </c>
      <c r="Z34" s="351" t="n"/>
      <c r="AA34" s="351" t="n"/>
      <c r="AB34" s="351" t="n"/>
      <c r="AC34" s="351" t="n"/>
      <c r="AD34" s="351" t="n"/>
      <c r="AE34" s="351" t="n"/>
      <c r="AF34" s="351" t="n"/>
    </row>
    <row r="35" ht="24" customHeight="1" s="348" thickBot="1">
      <c r="A35" s="159" t="inlineStr">
        <is>
          <t>On Day</t>
        </is>
      </c>
      <c r="B35" s="192" t="n"/>
      <c r="C35" s="93">
        <f>C34</f>
        <v/>
      </c>
      <c r="D35" s="36" t="n"/>
      <c r="E35" s="163">
        <f>IF(D35="", "",
 IF(D35=TIME(0,0,0), 0,
 IF(AND(D35&gt;=TIME(0,0,1), D35&lt;=TIME(2,0,0)), TIME(7,0,0),
 IF(AND(D35&gt;=TIME(6,0,0), D35&lt;=TIME(8,0,0)), TIME(12,0,0),
 IF(AND(D35&gt;TIME(8,0,0), D35&lt;=TIME(13,59,0)), TIME(15,0,0),
 IF(AND(D35&gt;=TIME(14,0,0), D35&lt;=TIME(17,59,0)), TIME(21,0,0),
 IF(AND(D35&gt;=TIME(18,0,0), D35&lt;=TIME(21,59,0)), TIME(0,0,0),
 IF(AND(D35&gt;=TIME(22,0,0), D35&lt;=TIME(23,59,59)), TIME(7,0,0), ""))))))))</f>
        <v/>
      </c>
      <c r="F35" s="164" t="n"/>
      <c r="G35" s="163">
        <f>IF(AND(D35&gt;=TIME(6,0,0),D35&lt;=TIME(8,0,0)),E35,"")</f>
        <v/>
      </c>
      <c r="H35" s="36" t="n"/>
      <c r="I35" s="37">
        <f>ROUND(IF(OR(D35="",E35="",E35=0),0,IF(H35="",MOD(E35-D35,1)*24,MOD(H35-D35,1)*24)),2)</f>
        <v/>
      </c>
      <c r="J35" s="162" t="n"/>
      <c r="K35" s="282" t="n"/>
      <c r="L35" s="183" t="n"/>
      <c r="M35" s="283">
        <f>MAX(0,V35-W35)</f>
        <v/>
      </c>
      <c r="N35" s="38">
        <f>(IF(OR($C35="",$D35=""),0,
 IF(OR($A34="Holiday",$A35="Holiday"),
    IF(ISNUMBER(MATCH(TRIM($B35),{"Phagwah","Good Friday","Easter Monday","Labour Day","Christmas","Eid ul Azha","Romans-2","Globe-12","Neptune P1"},0)),0,$I35),
 IF(AND(NOT(OR($A34="Annual Leave",$A35="Annual Leave")),$A35="Off day"),$I35,
  MAX(0,$I35-$V35)
  ))))+W35</f>
        <v/>
      </c>
      <c r="O35" s="38">
        <f>IF(AND(OR($A34="Holiday",$A35="Holiday"),
        ISNUMBER(MATCH(TRIM($B35),{"Phagwah","Good Friday","Easter Monday","Labour Day","Christmas","Eid ul Azha","Romans-2","Globe-12","Neptune P1"},0))),
   $I35,0)</f>
        <v/>
      </c>
      <c r="P35" s="38">
        <f>IF(OR($O$7="Canteen",$O$7="Head Office"),0,IF($I35&lt;=0,0,IF(AND($I34&lt;=0,OR(TRIM($J35)="Hebrews",TRIM($J35)="Romans",TRIM($J35)="Romans-2",TRIM($J35)="Globe",TRIM($J35)="Globe-12",TRIM($J35)="Neptune P1")),1,0)))</f>
        <v/>
      </c>
      <c r="Q35" s="39" t="n"/>
      <c r="R35" s="38">
        <f>IF(OR($O$7="Canteen",$O$7="Head Office"),0,IF(
  AND(
    SUMIFS(I:I, C:C, C35) &gt;= 8,
    COUNTIFS(C$14:C35, C35)=1,
    OR(
      TEXT(D35,"hh:mm:ss")="07:00:00",
      TEXT(D35,"hh:mm:ss")="15:00:00",
      TEXT(D35,"hh:mm:ss")="23:00:00",
      TEXT(D36,"hh:mm:ss")="07:00:00",
      TEXT(D36,"hh:mm:ss")="15:00:00",
      TEXT(D36,"hh:mm:ss")="23:00:00"
    )
  ),
  1,
  0
))</f>
        <v/>
      </c>
      <c r="S35" s="38">
        <f>IF(OR($A34="Annual Leave",$A35="Annual Leave"),IF(AND($A34&lt;&gt;"Annual Leave",$A35="Annual Leave"),8,0),0)</f>
        <v/>
      </c>
      <c r="T35" s="40" t="n"/>
      <c r="U35" s="144">
        <f>MAX(0,40-Y35)</f>
        <v/>
      </c>
      <c r="V35" s="351">
        <f>IF(OR($C35="",$D35=""),0,
 IF(OR($A34="Holiday",$A35="Holiday"),0,
 IF(AND(NOT(OR($A34="Annual Leave",$A35="Annual Leave")),$A35="Off day"),0,
  IF($I34+$I35&gt;=8,IF($I34&gt;=8,0,8-$I34),$I35)
  )))</f>
        <v/>
      </c>
      <c r="W35" s="351">
        <f>MAX(0,V35-U35)</f>
        <v/>
      </c>
      <c r="X35" s="351">
        <f>IF(C35="","",C35-WEEKDAY(C35,1)+1)</f>
        <v/>
      </c>
      <c r="Y35" s="351">
        <f>SUMPRODUCT(($X$14:$X34=X35)*(($V$14:$V34)+($O$14:$O34)))+IF(X35=X14,$L$11,0)</f>
        <v/>
      </c>
      <c r="Z35" s="351" t="n"/>
      <c r="AA35" s="351" t="n"/>
      <c r="AB35" s="351" t="n"/>
      <c r="AC35" s="351" t="n"/>
      <c r="AD35" s="351" t="n"/>
      <c r="AE35" s="351" t="n"/>
      <c r="AF35" s="351" t="n"/>
    </row>
    <row r="36" ht="24" customHeight="1" s="348" thickBot="1">
      <c r="A36" s="154" t="inlineStr">
        <is>
          <t>On Day</t>
        </is>
      </c>
      <c r="B36" s="193" t="n"/>
      <c r="C36" s="90">
        <f>C34+1</f>
        <v/>
      </c>
      <c r="D36" s="8" t="n"/>
      <c r="E36" s="155">
        <f>IF(D36="", "",
 IF(D36=TIME(0,0,0), 0,
 IF(AND(D36&gt;=TIME(0,0,1), D36&lt;=TIME(2,0,0)), TIME(7,0,0),
 IF(AND(D36&gt;=TIME(6,0,0), D36&lt;=TIME(8,0,0)), TIME(12,0,0),
 IF(AND(D36&gt;TIME(8,0,0), D36&lt;=TIME(13,59,0)), TIME(15,0,0),
 IF(AND(D36&gt;=TIME(14,0,0), D36&lt;=TIME(17,59,0)), TIME(21,0,0),
 IF(AND(D36&gt;=TIME(18,0,0), D36&lt;=TIME(21,59,0)), TIME(0,0,0),
 IF(AND(D36&gt;=TIME(22,0,0), D36&lt;=TIME(23,59,59)), TIME(7,0,0), ""))))))))</f>
        <v/>
      </c>
      <c r="F36" s="156" t="n"/>
      <c r="G36" s="155">
        <f>IF(AND(D36&gt;=TIME(6,0,0),D36&lt;=TIME(8,0,0)),E36,"")</f>
        <v/>
      </c>
      <c r="H36" s="8" t="n"/>
      <c r="I36" s="30">
        <f>ROUND(IF(OR(D36="",E36="",E36=0),0,IF(H36="",MOD(E36-D36,1)*24,MOD(H36-D36,1)*24)),2)</f>
        <v/>
      </c>
      <c r="J36" s="157" t="n"/>
      <c r="K36" s="274" t="n"/>
      <c r="L36" s="189" t="n"/>
      <c r="M36" s="275">
        <f>MAX(0,V36-W36)</f>
        <v/>
      </c>
      <c r="N36" s="9">
        <f>(IF(OR($C36="",$D36=""),0,
 IF(OR($A36="Holiday",$A37="Holiday"),
    IF(ISNUMBER(MATCH(TRIM($B36),{"Phagwah","Good Friday","Easter Monday","Labour Day","Christmas","Eid ul Azha","Romans-2","Globe-12","Neptune P1"},0)),0,$I36),
 IF(AND(NOT(OR($A36="Annual Leave",$A37="Annual Leave")),$A36="Off day"),$I36,
  MAX(0,$I36-$V36)
  ))))+W36</f>
        <v/>
      </c>
      <c r="O36" s="9">
        <f>IF(AND(OR($A36="Holiday",$A37="Holiday"),
        ISNUMBER(MATCH(TRIM($B36),{"Phagwah","Good Friday","Easter Monday","Labour Day","Christmas","Eid ul Azha","Romans-2","Globe-12","Neptune P1"},0))),
   $I36,0)</f>
        <v/>
      </c>
      <c r="P36" s="9">
        <f>IF(OR($O$7="Canteen",$O$7="Head Office"),0,IF($I36&lt;=0,0,IF(OR(OR(TRIM($J36)="Hebrews",TRIM($J36)="Romans",TRIM($J36)="Romans-2",TRIM($J36)="Globe",TRIM($J36)="Globe-12",TRIM($J36)="Neptune P1"),AND($I37&gt;0,OR(TRIM($J37)="Hebrews",TRIM($J37)="Romans",TRIM($J37)="Romans-2",TRIM($J37)="Globe",TRIM($J37)="Globe-12",TRIM($J37)="Neptune P1"))),1,0)))</f>
        <v/>
      </c>
      <c r="Q36" s="10" t="n"/>
      <c r="R36" s="9">
        <f>IF(OR($O$7="Canteen",$O$7="Head Office"),0,IF(
  AND(
    SUMIFS(I:I, C:C, C36) &gt;= 8,
    COUNTIFS(C$14:C36, C36)=1,
    OR(
      TEXT(D36,"hh:mm:ss")="07:00:00",
      TEXT(D36,"hh:mm:ss")="15:00:00",
      TEXT(D36,"hh:mm:ss")="23:00:00",
      TEXT(D37,"hh:mm:ss")="07:00:00",
      TEXT(D37,"hh:mm:ss")="15:00:00",
      TEXT(D37,"hh:mm:ss")="23:00:00"
    )
  ),
  1,
  0
))</f>
        <v/>
      </c>
      <c r="S36" s="9">
        <f>IF(OR($A36="Annual Leave",$A37="Annual Leave"),IF($A36="Annual Leave",8,0),0)</f>
        <v/>
      </c>
      <c r="T36" s="91" t="n"/>
      <c r="U36" s="144">
        <f>MAX(0,40-Y36)</f>
        <v/>
      </c>
      <c r="V36" s="351">
        <f>IF(OR($C36="",$D36=""),0,
 IF(OR($A36="Holiday",$A37="Holiday"),0,
 IF(AND(NOT(OR($A36="Annual Leave",$A37="Annual Leave")),$A36="Off day"),0,
  IF($I36+$I37&gt;=8,IF($I36&gt;=8,8,$I36),$I36)
  )))</f>
        <v/>
      </c>
      <c r="W36" s="351">
        <f>MAX(0,V36-U36)</f>
        <v/>
      </c>
      <c r="X36" s="351">
        <f>IF(C36="","",C36-WEEKDAY(C36,1)+1)</f>
        <v/>
      </c>
      <c r="Y36" s="351">
        <f>SUMPRODUCT(($X$14:$X35=X36)*(($V$14:$V35)+($O$14:$O35)))+IF(X36=X14,$L$11,0)</f>
        <v/>
      </c>
      <c r="Z36" s="351" t="n"/>
      <c r="AA36" s="351" t="n"/>
      <c r="AB36" s="351" t="n"/>
      <c r="AC36" s="351" t="n"/>
      <c r="AD36" s="351" t="n"/>
      <c r="AE36" s="351" t="n"/>
      <c r="AF36" s="351" t="n"/>
    </row>
    <row r="37" ht="24" customHeight="1" s="348" thickBot="1">
      <c r="A37" s="154" t="inlineStr">
        <is>
          <t>On Day</t>
        </is>
      </c>
      <c r="B37" s="305" t="n"/>
      <c r="C37" s="90">
        <f>C36</f>
        <v/>
      </c>
      <c r="D37" s="276" t="n"/>
      <c r="E37" s="277">
        <f>IF(D37="", "",
 IF(D37=TIME(0,0,0), 0,
 IF(AND(D37&gt;=TIME(0,0,1), D37&lt;=TIME(2,0,0)), TIME(7,0,0),
 IF(AND(D37&gt;=TIME(6,0,0), D37&lt;=TIME(8,0,0)), TIME(12,0,0),
 IF(AND(D37&gt;TIME(8,0,0), D37&lt;=TIME(13,59,0)), TIME(15,0,0),
 IF(AND(D37&gt;=TIME(14,0,0), D37&lt;=TIME(17,59,0)), TIME(21,0,0),
 IF(AND(D37&gt;=TIME(18,0,0), D37&lt;=TIME(21,59,0)), TIME(0,0,0),
 IF(AND(D37&gt;=TIME(22,0,0), D37&lt;=TIME(23,59,59)), TIME(7,0,0), ""))))))))</f>
        <v/>
      </c>
      <c r="F37" s="156" t="n"/>
      <c r="G37" s="277">
        <f>IF(AND(D37&gt;=TIME(6,0,0),D37&lt;=TIME(8,0,0)),E37,"")</f>
        <v/>
      </c>
      <c r="H37" s="276" t="n"/>
      <c r="I37" s="30">
        <f>ROUND(IF(OR(D37="",E37="",E37=0),0,IF(H37="",MOD(E37-D37,1)*24,MOD(H37-D37,1)*24)),2)</f>
        <v/>
      </c>
      <c r="J37" s="158" t="n"/>
      <c r="K37" s="274" t="n"/>
      <c r="L37" s="189" t="n"/>
      <c r="M37" s="275">
        <f>MAX(0,V37-W37)</f>
        <v/>
      </c>
      <c r="N37" s="278">
        <f>(IF(OR($C37="",$D37=""),0,
 IF(OR($A36="Holiday",$A37="Holiday"),
    IF(ISNUMBER(MATCH(TRIM($B37),{"Phagwah","Good Friday","Easter Monday","Labour Day","Christmas","Eid ul Azha","Romans-2","Globe-12","Neptune P1"},0)),0,$I37),
 IF(AND(NOT(OR($A36="Annual Leave",$A37="Annual Leave")),$A37="Off day"),$I37,
  MAX(0,$I37-$V37)
  ))))+W37</f>
        <v/>
      </c>
      <c r="O37" s="278">
        <f>IF(AND(OR($A36="Holiday",$A37="Holiday"),
        ISNUMBER(MATCH(TRIM($B37),{"Phagwah","Good Friday","Easter Monday","Labour Day","Christmas","Eid ul Azha","Romans-2","Globe-12","Neptune P1"},0))),
   $I37,0)</f>
        <v/>
      </c>
      <c r="P37" s="278">
        <f>IF(OR($O$7="Canteen",$O$7="Head Office"),0,IF($I37&lt;=0,0,IF(AND($I36&lt;=0,OR(TRIM($J37)="Hebrews",TRIM($J37)="Romans",TRIM($J37)="Romans-2",TRIM($J37)="Globe",TRIM($J37)="Globe-12",TRIM($J37)="Neptune P1")),1,0)))</f>
        <v/>
      </c>
      <c r="Q37" s="279" t="n"/>
      <c r="R37" s="278">
        <f>IF(OR($O$7="Canteen",$O$7="Head Office"),0,IF(
  AND(
    SUMIFS(I:I, C:C, C37) &gt;= 8,
    COUNTIFS(C$14:C37, C37)=1,
    OR(
      TEXT(D37,"hh:mm:ss")="07:00:00",
      TEXT(D37,"hh:mm:ss")="15:00:00",
      TEXT(D37,"hh:mm:ss")="23:00:00",
      TEXT(D38,"hh:mm:ss")="07:00:00",
      TEXT(D38,"hh:mm:ss")="15:00:00",
      TEXT(D38,"hh:mm:ss")="23:00:00"
    )
  ),
  1,
  0
))</f>
        <v/>
      </c>
      <c r="S37" s="278">
        <f>IF(OR($A36="Annual Leave",$A37="Annual Leave"),IF(AND($A36&lt;&gt;"Annual Leave",$A37="Annual Leave"),8,0),0)</f>
        <v/>
      </c>
      <c r="T37" s="280" t="n"/>
      <c r="U37" s="144">
        <f>MAX(0,40-Y37)</f>
        <v/>
      </c>
      <c r="V37" s="351">
        <f>IF(OR($C37="",$D37=""),0,
 IF(OR($A36="Holiday",$A37="Holiday"),0,
 IF(AND(NOT(OR($A36="Annual Leave",$A37="Annual Leave")),$A37="Off day"),0,
  IF($I36+$I37&gt;=8,IF($I36&gt;=8,0,8-$I36),$I37)
  )))</f>
        <v/>
      </c>
      <c r="W37" s="351">
        <f>MAX(0,V37-U37)</f>
        <v/>
      </c>
      <c r="X37" s="351">
        <f>IF(C37="","",C37-WEEKDAY(C37,1)+1)</f>
        <v/>
      </c>
      <c r="Y37" s="351">
        <f>SUMPRODUCT(($X$14:$X36=X37)*(($V$14:$V36)+($O$14:$O36)))+IF(X37=X14,$L$11,0)</f>
        <v/>
      </c>
      <c r="Z37" s="351" t="n"/>
      <c r="AA37" s="351" t="n"/>
      <c r="AB37" s="351" t="n"/>
      <c r="AC37" s="351" t="n"/>
      <c r="AD37" s="351" t="n"/>
      <c r="AE37" s="351" t="n"/>
      <c r="AF37" s="351" t="n"/>
    </row>
    <row r="38" ht="24" customHeight="1" s="348" thickBot="1">
      <c r="A38" s="194" t="inlineStr">
        <is>
          <t>On Day</t>
        </is>
      </c>
      <c r="B38" s="195" t="n"/>
      <c r="C38" s="103">
        <f>C36+1</f>
        <v/>
      </c>
      <c r="D38" s="64" t="n"/>
      <c r="E38" s="196">
        <f>IF(D38="", "",
 IF(D38=TIME(0,0,0), 0,
 IF(AND(D38&gt;=TIME(0,0,1), D38&lt;=TIME(2,0,0)), TIME(7,0,0),
 IF(AND(D38&gt;=TIME(6,0,0), D38&lt;=TIME(8,0,0)), TIME(12,0,0),
 IF(AND(D38&gt;TIME(8,0,0), D38&lt;=TIME(13,59,0)), TIME(15,0,0),
 IF(AND(D38&gt;=TIME(14,0,0), D38&lt;=TIME(17,59,0)), TIME(21,0,0),
 IF(AND(D38&gt;=TIME(18,0,0), D38&lt;=TIME(21,59,0)), TIME(0,0,0),
 IF(AND(D38&gt;=TIME(22,0,0), D38&lt;=TIME(23,59,59)), TIME(7,0,0), ""))))))))</f>
        <v/>
      </c>
      <c r="F38" s="197" t="n"/>
      <c r="G38" s="196">
        <f>IF(AND(D38&gt;=TIME(6,0,0),D38&lt;=TIME(8,0,0)),E38,"")</f>
        <v/>
      </c>
      <c r="H38" s="64" t="n"/>
      <c r="I38" s="65">
        <f>ROUND(IF(OR(D38="",E38="",E38=0),0,IF(H38="",MOD(E38-D38,1)*24,MOD(H38-D38,1)*24)),2)</f>
        <v/>
      </c>
      <c r="J38" s="198" t="n"/>
      <c r="K38" s="306" t="n"/>
      <c r="L38" s="181" t="n"/>
      <c r="M38" s="307">
        <f>MAX(0,V38-W38)</f>
        <v/>
      </c>
      <c r="N38" s="66">
        <f>(IF(OR($C38="",$D38=""),0,
 IF(OR($A38="Holiday",$A39="Holiday"),
    IF(ISNUMBER(MATCH(TRIM($B38),{"Phagwah","Good Friday","Easter Monday","Labour Day","Christmas","Eid ul Azha","Romans-2","Globe-12","Neptune P1"},0)),0,$I38),
 IF(AND(NOT(OR($A38="Annual Leave",$A39="Annual Leave")),$A38="Off day"),$I38,
  MAX(0,$I38-$V38)
  ))))+W38</f>
        <v/>
      </c>
      <c r="O38" s="66">
        <f>IF(AND(OR($A38="Holiday",$A39="Holiday"),
        ISNUMBER(MATCH(TRIM($B38),{"Phagwah","Good Friday","Easter Monday","Labour Day","Christmas","Eid ul Azha","Romans-2","Globe-12","Neptune P1"},0))),
   $I38,0)</f>
        <v/>
      </c>
      <c r="P38" s="66">
        <f>IF(OR($O$7="Canteen",$O$7="Head Office"),0,IF($I38&lt;=0,0,IF(OR(OR(TRIM($J38)="Hebrews",TRIM($J38)="Romans",TRIM($J38)="Romans-2",TRIM($J38)="Globe",TRIM($J38)="Globe-12",TRIM($J38)="Neptune P1"),AND($I39&gt;0,OR(TRIM($J39)="Hebrews",TRIM($J39)="Romans",TRIM($J39)="Romans-2",TRIM($J39)="Globe",TRIM($J39)="Globe-12",TRIM($J39)="Neptune P1"))),1,0)))</f>
        <v/>
      </c>
      <c r="Q38" s="67" t="n"/>
      <c r="R38" s="66">
        <f>IF(OR($O$7="Canteen",$O$7="Head Office"),0,IF(
  AND(
    SUMIFS(I:I, C:C, C38) &gt;= 8,
    COUNTIFS(C$14:C38, C38)=1,
    OR(
      TEXT(D38,"hh:mm:ss")="07:00:00",
      TEXT(D38,"hh:mm:ss")="15:00:00",
      TEXT(D38,"hh:mm:ss")="23:00:00",
      TEXT(D39,"hh:mm:ss")="07:00:00",
      TEXT(D39,"hh:mm:ss")="15:00:00",
      TEXT(D39,"hh:mm:ss")="23:00:00"
    )
  ),
  1,
  0
))</f>
        <v/>
      </c>
      <c r="S38" s="66">
        <f>IF(OR($A38="Annual Leave",$A39="Annual Leave"),IF($A38="Annual Leave",8,0),0)</f>
        <v/>
      </c>
      <c r="T38" s="68" t="n"/>
      <c r="U38" s="144">
        <f>MAX(0,40-Y38)</f>
        <v/>
      </c>
      <c r="V38" s="351">
        <f>IF(OR($C38="",$D38=""),0,
 IF(OR($A38="Holiday",$A39="Holiday"),0,
 IF(AND(NOT(OR($A38="Annual Leave",$A39="Annual Leave")),$A38="Off day"),0,
  IF($I38+$I39&gt;=8,IF($I38&gt;=8,8,$I38),$I38)
  )))</f>
        <v/>
      </c>
      <c r="W38" s="351">
        <f>MAX(0,V38-U38)</f>
        <v/>
      </c>
      <c r="X38" s="351">
        <f>IF(C38="","",C38-WEEKDAY(C38,1)+1)</f>
        <v/>
      </c>
      <c r="Y38" s="351">
        <f>SUMPRODUCT(($X$14:$X37=X38)*(($V$14:$V37)+($O$14:$O37)))+IF(X38=X14,$L$11,0)</f>
        <v/>
      </c>
      <c r="Z38" s="351" t="n"/>
      <c r="AA38" s="351" t="n"/>
      <c r="AB38" s="351" t="n"/>
      <c r="AC38" s="351" t="n"/>
      <c r="AD38" s="351" t="n"/>
      <c r="AE38" s="351" t="n"/>
      <c r="AF38" s="351" t="n"/>
    </row>
    <row r="39" ht="24" customHeight="1" s="348" thickBot="1">
      <c r="A39" s="194" t="inlineStr">
        <is>
          <t>On Day</t>
        </is>
      </c>
      <c r="B39" s="199" t="n"/>
      <c r="C39" s="104">
        <f>C38</f>
        <v/>
      </c>
      <c r="D39" s="69" t="n"/>
      <c r="E39" s="200">
        <f>IF(D39="", "",
 IF(D39=TIME(0,0,0), 0,
 IF(AND(D39&gt;=TIME(0,0,1), D39&lt;=TIME(2,0,0)), TIME(7,0,0),
 IF(AND(D39&gt;=TIME(6,0,0), D39&lt;=TIME(8,0,0)), TIME(12,0,0),
 IF(AND(D39&gt;TIME(8,0,0), D39&lt;=TIME(13,59,0)), TIME(15,0,0),
 IF(AND(D39&gt;=TIME(14,0,0), D39&lt;=TIME(17,59,0)), TIME(21,0,0),
 IF(AND(D39&gt;=TIME(18,0,0), D39&lt;=TIME(21,59,0)), TIME(0,0,0),
 IF(AND(D39&gt;=TIME(22,0,0), D39&lt;=TIME(23,59,59)), TIME(7,0,0), ""))))))))</f>
        <v/>
      </c>
      <c r="F39" s="201" t="n"/>
      <c r="G39" s="200">
        <f>IF(AND(D39&gt;=TIME(6,0,0),D39&lt;=TIME(8,0,0)),E39,"")</f>
        <v/>
      </c>
      <c r="H39" s="69" t="n"/>
      <c r="I39" s="70">
        <f>ROUND(IF(OR(D39="",E39="",E39=0),0,IF(H39="",MOD(E39-D39,1)*24,MOD(H39-D39,1)*24)),2)</f>
        <v/>
      </c>
      <c r="J39" s="198" t="n"/>
      <c r="K39" s="306" t="n"/>
      <c r="L39" s="183" t="n"/>
      <c r="M39" s="307">
        <f>MAX(0,V39-W39)</f>
        <v/>
      </c>
      <c r="N39" s="71">
        <f>(IF(OR($C39="",$D39=""),0,
 IF(OR($A38="Holiday",$A39="Holiday"),
    IF(ISNUMBER(MATCH(TRIM($B39),{"Phagwah","Good Friday","Easter Monday","Labour Day","Christmas","Eid ul Azha","Romans-2","Globe-12","Neptune P1"},0)),0,$I39),
 IF(AND(NOT(OR($A38="Annual Leave",$A39="Annual Leave")),$A39="Off day"),$I39,
  MAX(0,$I39-$V39)
  ))))+W39</f>
        <v/>
      </c>
      <c r="O39" s="71">
        <f>IF(AND(OR($A38="Holiday",$A39="Holiday"),
        ISNUMBER(MATCH(TRIM($B39),{"Phagwah","Good Friday","Easter Monday","Labour Day","Christmas","Eid ul Azha","Romans-2","Globe-12","Neptune P1"},0))),
   $I39,0)</f>
        <v/>
      </c>
      <c r="P39" s="71">
        <f>IF(OR($O$7="Canteen",$O$7="Head Office"),0,IF($I39&lt;=0,0,IF(AND($I38&lt;=0,OR(TRIM($J39)="Hebrews",TRIM($J39)="Romans",TRIM($J39)="Romans-2",TRIM($J39)="Globe",TRIM($J39)="Globe-12",TRIM($J39)="Neptune P1")),1,0)))</f>
        <v/>
      </c>
      <c r="Q39" s="72" t="n"/>
      <c r="R39" s="71">
        <f>IF(OR($O$7="Canteen",$O$7="Head Office"),0,IF(
  AND(
    SUMIFS(I:I, C:C, C39) &gt;= 8,
    COUNTIFS(C$14:C39, C39)=1,
    OR(
      TEXT(D39,"hh:mm:ss")="07:00:00",
      TEXT(D39,"hh:mm:ss")="15:00:00",
      TEXT(D39,"hh:mm:ss")="23:00:00",
      TEXT(D40,"hh:mm:ss")="07:00:00",
      TEXT(D40,"hh:mm:ss")="15:00:00",
      TEXT(D40,"hh:mm:ss")="23:00:00"
    )
  ),
  1,
  0
))</f>
        <v/>
      </c>
      <c r="S39" s="71">
        <f>IF(OR($A38="Annual Leave",$A39="Annual Leave"),IF(AND($A38&lt;&gt;"Annual Leave",$A39="Annual Leave"),8,0),0)</f>
        <v/>
      </c>
      <c r="T39" s="73" t="n"/>
      <c r="U39" s="144">
        <f>MAX(0,40-Y39)</f>
        <v/>
      </c>
      <c r="V39" s="351">
        <f>IF(OR($C39="",$D39=""),0,
 IF(OR($A38="Holiday",$A39="Holiday"),0,
 IF(AND(NOT(OR($A38="Annual Leave",$A39="Annual Leave")),$A39="Off day"),0,
  IF($I38+$I39&gt;=8,IF($I38&gt;=8,0,8-$I38),$I39)
  )))</f>
        <v/>
      </c>
      <c r="W39" s="351">
        <f>MAX(0,V39-U39)</f>
        <v/>
      </c>
      <c r="X39" s="351">
        <f>IF(C39="","",C39-WEEKDAY(C39,1)+1)</f>
        <v/>
      </c>
      <c r="Y39" s="351">
        <f>SUMPRODUCT(($X$14:$X38=X39)*(($V$14:$V38)+($O$14:$O38)))+IF(X39=X14,$L$11,0)</f>
        <v/>
      </c>
      <c r="Z39" s="351" t="n"/>
      <c r="AA39" s="351" t="n"/>
      <c r="AB39" s="351" t="n"/>
      <c r="AC39" s="351" t="n"/>
      <c r="AD39" s="351" t="n"/>
      <c r="AE39" s="351" t="n"/>
      <c r="AF39" s="351" t="n"/>
    </row>
    <row r="40" ht="24" customHeight="1" s="348" thickBot="1">
      <c r="A40" s="202" t="inlineStr">
        <is>
          <t>On Day</t>
        </is>
      </c>
      <c r="B40" s="203" t="n"/>
      <c r="C40" s="105">
        <f>C38+1</f>
        <v/>
      </c>
      <c r="D40" s="74" t="n"/>
      <c r="E40" s="204">
        <f>IF(D40="", "",
 IF(D40=TIME(0,0,0), 0,
 IF(AND(D40&gt;=TIME(0,0,1), D40&lt;=TIME(2,0,0)), TIME(7,0,0),
 IF(AND(D40&gt;=TIME(6,0,0), D40&lt;=TIME(8,0,0)), TIME(12,0,0),
 IF(AND(D40&gt;TIME(8,0,0), D40&lt;=TIME(13,59,0)), TIME(15,0,0),
 IF(AND(D40&gt;=TIME(14,0,0), D40&lt;=TIME(17,59,0)), TIME(21,0,0),
 IF(AND(D40&gt;=TIME(18,0,0), D40&lt;=TIME(21,59,0)), TIME(0,0,0),
 IF(AND(D40&gt;=TIME(22,0,0), D40&lt;=TIME(23,59,59)), TIME(7,0,0), ""))))))))</f>
        <v/>
      </c>
      <c r="F40" s="205" t="n"/>
      <c r="G40" s="204">
        <f>IF(AND(D40&gt;=TIME(6,0,0),D40&lt;=TIME(8,0,0)),E40,"")</f>
        <v/>
      </c>
      <c r="H40" s="74" t="n"/>
      <c r="I40" s="106">
        <f>ROUND(IF(OR(D40="",E40="",E40=0),0,IF(H40="",MOD(E40-D40,1)*24,MOD(H40-D40,1)*24)),2)</f>
        <v/>
      </c>
      <c r="J40" s="206" t="n"/>
      <c r="K40" s="308" t="n"/>
      <c r="L40" s="189" t="n"/>
      <c r="M40" s="309">
        <f>MAX(0,V40-W40)</f>
        <v/>
      </c>
      <c r="N40" s="75">
        <f>(IF(OR($C40="",$D40=""),0,
 IF(OR($A40="Holiday",$A41="Holiday"),
    IF(ISNUMBER(MATCH(TRIM($B40),{"Phagwah","Good Friday","Easter Monday","Labour Day","Christmas","Eid ul Azha","Romans-2","Globe-12","Neptune P1"},0)),0,$I40),
 IF(AND(NOT(OR($A40="Annual Leave",$A41="Annual Leave")),$A40="Off day"),$I40,
  MAX(0,$I40-$V40)
  ))))+W40</f>
        <v/>
      </c>
      <c r="O40" s="75">
        <f>IF(AND(OR($A40="Holiday",$A41="Holiday"),
        ISNUMBER(MATCH(TRIM($B40),{"Phagwah","Good Friday","Easter Monday","Labour Day","Christmas","Eid ul Azha","Romans-2","Globe-12","Neptune P1"},0))),
   $I40,0)</f>
        <v/>
      </c>
      <c r="P40" s="75">
        <f>IF(OR($O$7="Canteen",$O$7="Head Office"),0,IF($I40&lt;=0,0,IF(OR(OR(TRIM($J40)="Hebrews",TRIM($J40)="Romans",TRIM($J40)="Romans-2",TRIM($J40)="Globe",TRIM($J40)="Globe-12",TRIM($J40)="Neptune P1"),AND($I41&gt;0,OR(TRIM($J41)="Hebrews",TRIM($J41)="Romans",TRIM($J41)="Romans-2",TRIM($J41)="Globe",TRIM($J41)="Globe-12",TRIM($J41)="Neptune P1"))),1,0)))</f>
        <v/>
      </c>
      <c r="Q40" s="76" t="n"/>
      <c r="R40" s="75">
        <f>IF(OR($O$7="Canteen",$O$7="Head Office"),0,IF(
  AND(
    SUMIFS(I:I, C:C, C40) &gt;= 8,
    COUNTIFS(C$14:C40, C40)=1,
    OR(
      TEXT(D40,"hh:mm:ss")="07:00:00",
      TEXT(D40,"hh:mm:ss")="15:00:00",
      TEXT(D40,"hh:mm:ss")="23:00:00",
      TEXT(D41,"hh:mm:ss")="07:00:00",
      TEXT(D41,"hh:mm:ss")="15:00:00",
      TEXT(D41,"hh:mm:ss")="23:00:00"
    )
  ),
  1,
  0
))</f>
        <v/>
      </c>
      <c r="S40" s="75">
        <f>IF(OR($A40="Annual Leave",$A41="Annual Leave"),IF($A40="Annual Leave",8,0),0)</f>
        <v/>
      </c>
      <c r="T40" s="107" t="n"/>
      <c r="U40" s="144">
        <f>MAX(0,40-Y40)</f>
        <v/>
      </c>
      <c r="V40" s="351">
        <f>IF(OR($C40="",$D40=""),0,
 IF(OR($A40="Holiday",$A41="Holiday"),0,
 IF(AND(NOT(OR($A40="Annual Leave",$A41="Annual Leave")),$A40="Off day"),0,
  IF($I40+$I41&gt;=8,IF($I40&gt;=8,8,$I40),$I40)
  )))</f>
        <v/>
      </c>
      <c r="W40" s="351">
        <f>MAX(0,V40-U40)</f>
        <v/>
      </c>
      <c r="X40" s="351">
        <f>IF(C40="","",C40-WEEKDAY(C40,1)+1)</f>
        <v/>
      </c>
      <c r="Y40" s="351">
        <f>SUMPRODUCT(($X$14:$X39=X40)*(($V$14:$V39)+($O$14:$O39)))+IF(X40=X14,$L$11,0)</f>
        <v/>
      </c>
      <c r="Z40" s="351" t="n"/>
      <c r="AA40" s="351" t="n"/>
      <c r="AB40" s="351" t="n"/>
      <c r="AC40" s="351" t="n"/>
      <c r="AD40" s="351" t="n"/>
      <c r="AE40" s="351" t="n"/>
      <c r="AF40" s="351" t="n"/>
    </row>
    <row r="41" ht="24" customHeight="1" s="348" thickBot="1">
      <c r="A41" s="202" t="inlineStr">
        <is>
          <t>On Day</t>
        </is>
      </c>
      <c r="B41" s="310" t="n"/>
      <c r="C41" s="105">
        <f>C40</f>
        <v/>
      </c>
      <c r="D41" s="311" t="n"/>
      <c r="E41" s="312">
        <f>IF(D41="", "",
 IF(D41=TIME(0,0,0), 0,
 IF(AND(D41&gt;=TIME(0,0,1), D41&lt;=TIME(2,0,0)), TIME(7,0,0),
 IF(AND(D41&gt;=TIME(6,0,0), D41&lt;=TIME(8,0,0)), TIME(12,0,0),
 IF(AND(D41&gt;TIME(8,0,0), D41&lt;=TIME(13,59,0)), TIME(15,0,0),
 IF(AND(D41&gt;=TIME(14,0,0), D41&lt;=TIME(17,59,0)), TIME(21,0,0),
 IF(AND(D41&gt;=TIME(18,0,0), D41&lt;=TIME(21,59,0)), TIME(0,0,0),
 IF(AND(D41&gt;=TIME(22,0,0), D41&lt;=TIME(23,59,59)), TIME(7,0,0), ""))))))))</f>
        <v/>
      </c>
      <c r="F41" s="205" t="n"/>
      <c r="G41" s="312">
        <f>IF(AND(D41&gt;=TIME(6,0,0),D41&lt;=TIME(8,0,0)),E41,"")</f>
        <v/>
      </c>
      <c r="H41" s="311" t="n"/>
      <c r="I41" s="106">
        <f>ROUND(IF(OR(D41="",E41="",E41=0),0,IF(H41="",MOD(E41-D41,1)*24,MOD(H41-D41,1)*24)),2)</f>
        <v/>
      </c>
      <c r="J41" s="207" t="n"/>
      <c r="K41" s="308" t="n"/>
      <c r="L41" s="189" t="n"/>
      <c r="M41" s="309">
        <f>MAX(0,V41-W41)</f>
        <v/>
      </c>
      <c r="N41" s="313">
        <f>(IF(OR($C41="",$D41=""),0,
 IF(OR($A40="Holiday",$A41="Holiday"),
    IF(ISNUMBER(MATCH(TRIM($B41),{"Phagwah","Good Friday","Easter Monday","Labour Day","Christmas","Eid ul Azha","Romans-2","Globe-12","Neptune P1"},0)),0,$I41),
 IF(AND(NOT(OR($A40="Annual Leave",$A41="Annual Leave")),$A41="Off day"),$I41,
  MAX(0,$I41-$V41)
  ))))+W41</f>
        <v/>
      </c>
      <c r="O41" s="313">
        <f>IF(AND(OR($A40="Holiday",$A41="Holiday"),
        ISNUMBER(MATCH(TRIM($B41),{"Phagwah","Good Friday","Easter Monday","Labour Day","Christmas","Eid ul Azha","Romans-2","Globe-12","Neptune P1"},0))),
   $I41,0)</f>
        <v/>
      </c>
      <c r="P41" s="313">
        <f>IF(OR($O$7="Canteen",$O$7="Head Office"),0,IF($I41&lt;=0,0,IF(AND($I40&lt;=0,OR(TRIM($J41)="Hebrews",TRIM($J41)="Romans",TRIM($J41)="Romans-2",TRIM($J41)="Globe",TRIM($J41)="Globe-12",TRIM($J41)="Neptune P1")),1,0)))</f>
        <v/>
      </c>
      <c r="Q41" s="314" t="n"/>
      <c r="R41" s="313">
        <f>IF(OR($O$7="Canteen",$O$7="Head Office"),0,IF(
  AND(
    SUMIFS(I:I, C:C, C41) &gt;= 8,
    COUNTIFS(C$14:C41, C41)=1,
    OR(
      TEXT(D41,"hh:mm:ss")="07:00:00",
      TEXT(D41,"hh:mm:ss")="15:00:00",
      TEXT(D41,"hh:mm:ss")="23:00:00",
      TEXT(D42,"hh:mm:ss")="07:00:00",
      TEXT(D42,"hh:mm:ss")="15:00:00",
      TEXT(D42,"hh:mm:ss")="23:00:00"
    )
  ),
  1,
  0
))</f>
        <v/>
      </c>
      <c r="S41" s="313">
        <f>IF(OR($A40="Annual Leave",$A41="Annual Leave"),IF(AND($A40&lt;&gt;"Annual Leave",$A41="Annual Leave"),8,0),0)</f>
        <v/>
      </c>
      <c r="T41" s="315" t="n"/>
      <c r="U41" s="144">
        <f>MAX(0,40-Y41)</f>
        <v/>
      </c>
      <c r="V41" s="351">
        <f>IF(OR($C41="",$D41=""),0,
 IF(OR($A40="Holiday",$A41="Holiday"),0,
 IF(AND(NOT(OR($A40="Annual Leave",$A41="Annual Leave")),$A41="Off day"),0,
  IF($I40+$I41&gt;=8,IF($I40&gt;=8,0,8-$I40),$I41)
  )))</f>
        <v/>
      </c>
      <c r="W41" s="351">
        <f>MAX(0,V41-U41)</f>
        <v/>
      </c>
      <c r="X41" s="351">
        <f>IF(C41="","",C41-WEEKDAY(C41,1)+1)</f>
        <v/>
      </c>
      <c r="Y41" s="351">
        <f>SUMPRODUCT(($X$14:$X40=X41)*(($V$14:$V40)+($O$14:$O40)))+IF(X41=X14,$L$11,0)</f>
        <v/>
      </c>
      <c r="Z41" s="351" t="n"/>
      <c r="AA41" s="351" t="n"/>
      <c r="AB41" s="351" t="n"/>
      <c r="AC41" s="351" t="n"/>
      <c r="AD41" s="351" t="n"/>
      <c r="AE41" s="351" t="n"/>
      <c r="AF41" s="351" t="n"/>
    </row>
    <row r="42" ht="24" customHeight="1" s="348" thickBot="1">
      <c r="A42" s="208" t="inlineStr">
        <is>
          <t>On Day</t>
        </is>
      </c>
      <c r="B42" s="209" t="n"/>
      <c r="C42" s="108">
        <f>C40+1</f>
        <v/>
      </c>
      <c r="D42" s="77" t="n"/>
      <c r="E42" s="210">
        <f>IF(D42="", "",
 IF(D42=TIME(0,0,0), 0,
 IF(AND(D42&gt;=TIME(0,0,1), D42&lt;=TIME(2,0,0)), TIME(7,0,0),
 IF(AND(D42&gt;=TIME(6,0,0), D42&lt;=TIME(8,0,0)), TIME(12,0,0),
 IF(AND(D42&gt;TIME(8,0,0), D42&lt;=TIME(13,59,0)), TIME(15,0,0),
 IF(AND(D42&gt;=TIME(14,0,0), D42&lt;=TIME(17,59,0)), TIME(21,0,0),
 IF(AND(D42&gt;=TIME(18,0,0), D42&lt;=TIME(21,59,0)), TIME(0,0,0),
 IF(AND(D42&gt;=TIME(22,0,0), D42&lt;=TIME(23,59,59)), TIME(7,0,0), ""))))))))</f>
        <v/>
      </c>
      <c r="F42" s="211" t="n"/>
      <c r="G42" s="210">
        <f>IF(AND(D42&gt;=TIME(6,0,0),D42&lt;=TIME(8,0,0)),E42,"")</f>
        <v/>
      </c>
      <c r="H42" s="77" t="n"/>
      <c r="I42" s="16">
        <f>ROUND(IF(OR(D42="",E42="",E42=0),0,IF(H42="",MOD(E42-D42,1)*24,MOD(H42-D42,1)*24)),2)</f>
        <v/>
      </c>
      <c r="J42" s="212" t="n"/>
      <c r="K42" s="316" t="n"/>
      <c r="L42" s="181" t="n"/>
      <c r="M42" s="317">
        <f>MAX(0,V42-W42)</f>
        <v/>
      </c>
      <c r="N42" s="17">
        <f>(IF(OR($C42="",$D42=""),0,
 IF(OR($A42="Holiday",$A43="Holiday"),
    IF(ISNUMBER(MATCH(TRIM($B42),{"Phagwah","Good Friday","Easter Monday","Labour Day","Christmas","Eid ul Azha","Romans-2","Globe-12","Neptune P1"},0)),0,$I42),
 IF(AND(NOT(OR($A42="Annual Leave",$A43="Annual Leave")),$A42="Off day"),$I42,
  MAX(0,$I42-$V42)
  ))))+W42</f>
        <v/>
      </c>
      <c r="O42" s="213">
        <f>IF(AND(OR($A42="Holiday",$A43="Holiday"),
        ISNUMBER(MATCH(TRIM($B42),{"Phagwah","Good Friday","Easter Monday","Labour Day","Christmas","Eid ul Azha","Romans-2","Globe-12","Neptune P1"},0))),
   $I42,0)</f>
        <v/>
      </c>
      <c r="P42" s="17">
        <f>IF(OR($O$7="Canteen",$O$7="Head Office"),0,IF($I42&lt;=0,0,IF(OR(OR(TRIM($J42)="Hebrews",TRIM($J42)="Romans",TRIM($J42)="Romans-2",TRIM($J42)="Globe",TRIM($J42)="Globe-12",TRIM($J42)="Neptune P1"),AND($I43&gt;0,OR(TRIM($J43)="Hebrews",TRIM($J43)="Romans",TRIM($J43)="Romans-2",TRIM($J43)="Globe",TRIM($J43)="Globe-12",TRIM($J43)="Neptune P1"))),1,0)))</f>
        <v/>
      </c>
      <c r="Q42" s="78" t="n"/>
      <c r="R42" s="213">
        <f>IF(OR($O$7="Canteen",$O$7="Head Office"),0,IF(
  AND(
    SUMIFS(I:I, C:C, C42) &gt;= 8,
    COUNTIFS(C$14:C42, C42)=1,
    OR(
      TEXT(D42,"hh:mm:ss")="07:00:00",
      TEXT(D42,"hh:mm:ss")="15:00:00",
      TEXT(D42,"hh:mm:ss")="23:00:00",
      TEXT(D43,"hh:mm:ss")="07:00:00",
      TEXT(D43,"hh:mm:ss")="15:00:00",
      TEXT(D43,"hh:mm:ss")="23:00:00"
    )
  ),
  1,
  0
))</f>
        <v/>
      </c>
      <c r="S42" s="213">
        <f>IF(OR($A42="Annual Leave",$A43="Annual Leave"),IF($A42="Annual Leave",8,0),0)</f>
        <v/>
      </c>
      <c r="T42" s="79" t="n"/>
      <c r="U42" s="144">
        <f>MAX(0,40-Y42)</f>
        <v/>
      </c>
      <c r="V42" s="351">
        <f>IF(OR($C42="",$D42=""),0,
 IF(OR($A42="Holiday",$A43="Holiday"),0,
 IF(AND(NOT(OR($A42="Annual Leave",$A43="Annual Leave")),$A42="Off day"),0,
  IF($I42+$I43&gt;=8,IF($I42&gt;=8,8,$I42),$I42)
  )))</f>
        <v/>
      </c>
      <c r="W42" s="351">
        <f>MAX(0,V42-U42)</f>
        <v/>
      </c>
      <c r="X42" s="351">
        <f>IF(C42="","",C42-WEEKDAY(C42,1)+1)</f>
        <v/>
      </c>
      <c r="Y42" s="351">
        <f>SUMPRODUCT(($X$14:$X41=X42)*(($V$14:$V41)+($O$14:$O41)))+IF(X42=X14,$L$11,0)</f>
        <v/>
      </c>
      <c r="Z42" s="351" t="n"/>
      <c r="AA42" s="351" t="n"/>
      <c r="AB42" s="351" t="n"/>
      <c r="AC42" s="351" t="n"/>
      <c r="AD42" s="351" t="n"/>
      <c r="AE42" s="351" t="n"/>
      <c r="AF42" s="351" t="n"/>
    </row>
    <row r="43" ht="24" customHeight="1" s="348" thickBot="1">
      <c r="A43" s="208" t="inlineStr">
        <is>
          <t>On Day</t>
        </is>
      </c>
      <c r="B43" s="214" t="n"/>
      <c r="C43" s="109">
        <f>C42</f>
        <v/>
      </c>
      <c r="D43" s="18" t="n"/>
      <c r="E43" s="215">
        <f>IF(D43="", "",
 IF(D43=TIME(0,0,0), 0,
 IF(AND(D43&gt;=TIME(0,0,1), D43&lt;=TIME(2,0,0)), TIME(7,0,0),
 IF(AND(D43&gt;=TIME(6,0,0), D43&lt;=TIME(8,0,0)), TIME(12,0,0),
 IF(AND(D43&gt;TIME(8,0,0), D43&lt;=TIME(13,59,0)), TIME(15,0,0),
 IF(AND(D43&gt;=TIME(14,0,0), D43&lt;=TIME(17,59,0)), TIME(21,0,0),
 IF(AND(D43&gt;=TIME(18,0,0), D43&lt;=TIME(21,59,0)), TIME(0,0,0),
 IF(AND(D43&gt;=TIME(22,0,0), D43&lt;=TIME(23,59,59)), TIME(7,0,0), ""))))))))</f>
        <v/>
      </c>
      <c r="F43" s="216" t="n"/>
      <c r="G43" s="215">
        <f>IF(AND(D43&gt;=TIME(6,0,0),D43&lt;=TIME(8,0,0)),E43,"")</f>
        <v/>
      </c>
      <c r="H43" s="18" t="n"/>
      <c r="I43" s="19">
        <f>ROUND(IF(OR(D43="",E43="",E43=0),0,IF(H43="",MOD(E43-D43,1)*24,MOD(H43-D43,1)*24)),2)</f>
        <v/>
      </c>
      <c r="J43" s="212" t="n"/>
      <c r="K43" s="316" t="n"/>
      <c r="L43" s="183" t="n"/>
      <c r="M43" s="317">
        <f>MAX(0,V43-W43)</f>
        <v/>
      </c>
      <c r="N43" s="20">
        <f>(IF(OR($C43="",$D43=""),0,
 IF(OR($A42="Holiday",$A43="Holiday"),
    IF(ISNUMBER(MATCH(TRIM($B43),{"Phagwah","Good Friday","Easter Monday","Labour Day","Christmas","Eid ul Azha","Romans-2","Globe-12","Neptune P1"},0)),0,$I43),
 IF(AND(NOT(OR($A42="Annual Leave",$A43="Annual Leave")),$A43="Off day"),$I43,
  MAX(0,$I43-$V43)
  ))))+W43</f>
        <v/>
      </c>
      <c r="O43" s="20">
        <f>IF(AND(OR($A42="Holiday",$A43="Holiday"),
        ISNUMBER(MATCH(TRIM($B43),{"Phagwah","Good Friday","Easter Monday","Labour Day","Christmas","Eid ul Azha","Romans-2","Globe-12","Neptune P1"},0))),
   $I43,0)</f>
        <v/>
      </c>
      <c r="P43" s="20">
        <f>IF(OR($O$7="Canteen",$O$7="Head Office"),0,IF($I43&lt;=0,0,IF(AND($I42&lt;=0,OR(TRIM($J43)="Hebrews",TRIM($J43)="Romans",TRIM($J43)="Romans-2",TRIM($J43)="Globe",TRIM($J43)="Globe-12",TRIM($J43)="Neptune P1")),1,0)))</f>
        <v/>
      </c>
      <c r="Q43" s="21" t="n"/>
      <c r="R43" s="20">
        <f>IF(OR($O$7="Canteen",$O$7="Head Office"),0,IF(
  AND(
    SUMIFS(I:I, C:C, C43) &gt;= 8,
    COUNTIFS(C$14:C43, C43)=1,
    OR(
      TEXT(D43,"hh:mm:ss")="07:00:00",
      TEXT(D43,"hh:mm:ss")="15:00:00",
      TEXT(D43,"hh:mm:ss")="23:00:00",
      TEXT(D49,"hh:mm:ss")="07:00:00",
      TEXT(D49,"hh:mm:ss")="15:00:00",
      TEXT(D49,"hh:mm:ss")="23:00:00"
    )
  ),
  1,
  0
))</f>
        <v/>
      </c>
      <c r="S43" s="20">
        <f>IF(OR($A42="Annual Leave",$A43="Annual Leave"),IF(AND($A42&lt;&gt;"Annual Leave",$A43="Annual Leave"),8,0),0)</f>
        <v/>
      </c>
      <c r="T43" s="22" t="n"/>
      <c r="U43" s="144">
        <f>MAX(0,40-Y43)</f>
        <v/>
      </c>
      <c r="V43" s="351">
        <f>IF(OR($C43="",$D43=""),0,
 IF(OR($A42="Holiday",$A43="Holiday"),0,
 IF(AND(NOT(OR($A42="Annual Leave",$A43="Annual Leave")),$A43="Off day"),0,
  IF($I42+$I43&gt;=8,IF($I42&gt;=8,0,8-$I42),$I43)
  )))</f>
        <v/>
      </c>
      <c r="W43" s="351">
        <f>MAX(0,V43-U43)</f>
        <v/>
      </c>
      <c r="X43" s="351">
        <f>IF(C43="","",C43-WEEKDAY(C43,1)+1)</f>
        <v/>
      </c>
      <c r="Y43" s="351">
        <f>SUMPRODUCT(($X$14:$X42=X43)*(($V$14:$V42)+($O$14:$O42)))+IF(X43=X14,$L$11,0)</f>
        <v/>
      </c>
      <c r="Z43" s="351" t="n"/>
      <c r="AA43" s="351" t="n"/>
      <c r="AB43" s="351" t="n"/>
      <c r="AC43" s="351" t="n"/>
      <c r="AD43" s="351" t="n"/>
      <c r="AE43" s="351" t="n"/>
      <c r="AF43" s="351" t="n"/>
    </row>
    <row r="44" ht="24" customHeight="1" s="348" thickBot="1">
      <c r="A44" s="176" t="n"/>
      <c r="B44" s="176" t="n"/>
      <c r="C44" s="217" t="n"/>
      <c r="D44" s="110" t="n"/>
      <c r="E44" s="110" t="n"/>
      <c r="F44" s="218" t="n"/>
      <c r="G44" s="110" t="n"/>
      <c r="H44" s="110" t="n"/>
      <c r="I44" s="219" t="n"/>
      <c r="J44" s="219" t="n"/>
      <c r="K44" s="219" t="n"/>
      <c r="L44" s="219" t="n"/>
      <c r="M44" s="111">
        <f>MAX(0,V44-W44)</f>
        <v/>
      </c>
      <c r="N44" s="112">
        <f>(IF(OR($C44="",$D44=""),0,
 IF(OR($A44="Holiday",$A45="Holiday"),
    IF(ISNUMBER(MATCH(TRIM($B44),{"Phagwah","Good Friday","Easter Monday","Labour Day","Christmas","Eid ul Azha","Romans-2","Globe-12","Neptune P1"},0)),0,$I44),
 IF(AND(NOT(OR($A44="Annual Leave",$A45="Annual Leave")),$A44="Off day"),$I44,
  MAX(0,$I44-$V44)
  ))))+W44</f>
        <v/>
      </c>
      <c r="O44" s="112">
        <f>IF(AND(OR($A44="Holiday",$A45="Holiday"),
        ISNUMBER(MATCH(TRIM($B44),{"Phagwah","Good Friday","Easter Monday","Labour Day","Christmas","Eid ul Azha","Romans-2","Globe-12","Neptune P1"},0))),
   $I44,0)</f>
        <v/>
      </c>
      <c r="P44" s="112">
        <f>IF(OR($O$7="Canteen",$O$7="Head Office"),0,IF($I44&lt;=0,0,IF(OR(OR(TRIM($J44)="Hebrews",TRIM($J44)="Romans",TRIM($J44)="Romans-2",TRIM($J44)="Globe",TRIM($J44)="Globe-12",TRIM($J44)="Neptune P1"),AND($I45&gt;0,OR(TRIM($J45)="Hebrews",TRIM($J45)="Romans",TRIM($J45)="Romans-2",TRIM($J45)="Globe",TRIM($J45)="Globe-12",TRIM($J45)="Neptune P1"))),1,0)))</f>
        <v/>
      </c>
      <c r="Q44" s="113" t="n"/>
      <c r="R44" s="113" t="n"/>
      <c r="S44" s="112">
        <f>IF(OR($A44="Annual Leave",$A45="Annual Leave"),IF($A44="Annual Leave",8,0),0)</f>
        <v/>
      </c>
      <c r="T44" s="114" t="n"/>
      <c r="U44" s="144">
        <f>MAX(0,40-Y44)</f>
        <v/>
      </c>
      <c r="V44" s="351">
        <f>IF(OR($C44="",$D44=""),0,
 IF(OR($A44="Holiday",$A45="Holiday"),0,
 IF(AND(NOT(OR($A44="Annual Leave",$A45="Annual Leave")),$A44="Off day"),0,
  IF($I44+$I45&gt;=8,IF($I44&gt;=8,8,$I44),$I44)
  )))</f>
        <v/>
      </c>
      <c r="W44" s="351">
        <f>MAX(0,V44-U44)</f>
        <v/>
      </c>
      <c r="X44" s="351">
        <f>IF(C44="","",C44-WEEKDAY(C44,1)+1)</f>
        <v/>
      </c>
      <c r="Y44" s="351">
        <f>SUMPRODUCT(($X$14:$X43=X44)*(($V$14:$V43)+($O$14:$O43)))+IF(X44=X14,$L$11,0)</f>
        <v/>
      </c>
      <c r="Z44" s="351" t="n"/>
      <c r="AA44" s="351" t="n"/>
      <c r="AB44" s="351" t="n"/>
      <c r="AC44" s="351" t="n"/>
      <c r="AD44" s="351" t="n"/>
      <c r="AE44" s="351" t="n"/>
      <c r="AF44" s="351" t="n"/>
    </row>
    <row r="45" ht="24" customHeight="1" s="348" thickBot="1">
      <c r="A45" s="154" t="inlineStr">
        <is>
          <t>On Day</t>
        </is>
      </c>
      <c r="B45" s="318" t="n"/>
      <c r="C45" s="115">
        <f>C42+1</f>
        <v/>
      </c>
      <c r="D45" s="319" t="n"/>
      <c r="E45" s="320">
        <f>IF(D45="", "",
 IF(D45=TIME(0,0,0), 0,
 IF(AND(D45&gt;=TIME(0,0,1), D45&lt;=TIME(2,0,0)), TIME(7,0,0),
 IF(AND(D45&gt;=TIME(6,0,0), D45&lt;=TIME(8,0,0)), TIME(12,0,0),
 IF(AND(D45&gt;TIME(8,0,0), D45&lt;=TIME(13,59,0)), TIME(15,0,0),
 IF(AND(D45&gt;=TIME(14,0,0), D45&lt;=TIME(17,59,0)), TIME(21,0,0),
 IF(AND(D45&gt;=TIME(18,0,0), D45&lt;=TIME(21,59,0)), TIME(0,0,0),
 IF(AND(D45&gt;=TIME(22,0,0), D45&lt;=TIME(23,59,59)), TIME(7,0,0), ""))))))))</f>
        <v/>
      </c>
      <c r="F45" s="321" t="n"/>
      <c r="G45" s="320">
        <f>IF(AND(D45&gt;=TIME(6,0,0),D45&lt;=TIME(8,0,0)),E45,"")</f>
        <v/>
      </c>
      <c r="H45" s="319" t="n"/>
      <c r="I45" s="30">
        <f>ROUND(IF(OR(D45="",E45="",E45=0),0,IF(H45="",MOD(E45-D45,1)*24,MOD(H45-D45,1)*24)),2)</f>
        <v/>
      </c>
      <c r="J45" s="220" t="n"/>
      <c r="K45" s="274" t="n"/>
      <c r="L45" s="181" t="n"/>
      <c r="M45" s="275">
        <f>MAX(0,V45-W45)</f>
        <v/>
      </c>
      <c r="N45" s="322">
        <f>(IF(OR($C45="",$D45=""),0,
 IF(OR($A44="Holiday",$A45="Holiday"),
    IF(ISNUMBER(MATCH(TRIM($B45),{"Phagwah","Good Friday","Easter Monday","Labour Day","Christmas","Eid ul Azha","Romans-2","Globe-12","Neptune P1"},0)),0,$I45),
 IF(AND(NOT(OR($A44="Annual Leave",$A45="Annual Leave")),$A45="Off day"),$I45,
  MAX(0,$I45-$V45)
  ))))+W45</f>
        <v/>
      </c>
      <c r="O45" s="322">
        <f>IF(AND(OR($A44="Holiday",$A45="Holiday"),
        ISNUMBER(MATCH(TRIM($B45),{"Phagwah","Good Friday","Easter Monday","Labour Day","Christmas","Eid ul Azha","Romans-2","Globe-12","Neptune P1"},0))),
   $I45,0)</f>
        <v/>
      </c>
      <c r="P45" s="322">
        <f>IF(OR($O$7="Canteen",$O$7="Head Office"),0,IF($I45&lt;=0,0,IF(AND($I44&lt;=0,OR(TRIM($J45)="Hebrews",TRIM($J45)="Romans",TRIM($J45)="Romans-2",TRIM($J45)="Globe",TRIM($J45)="Globe-12",TRIM($J45)="Neptune P1")),1,0)))</f>
        <v/>
      </c>
      <c r="Q45" s="323" t="n"/>
      <c r="R45" s="322">
        <f>IF(OR($O$7="Canteen",$O$7="Head Office"),0,IF(
  AND(
    SUMIFS(I:I, C:C, C45) &gt;= 8,
    COUNTIFS(C$14:C45, C45)=1,
    OR(
      TEXT(D45,"hh:mm:ss")="07:00:00",
      TEXT(D45,"hh:mm:ss")="15:00:00",
      TEXT(D45,"hh:mm:ss")="23:00:00",
      TEXT(D46,"hh:mm:ss")="07:00:00",
      TEXT(D46,"hh:mm:ss")="15:00:00",
      TEXT(D46,"hh:mm:ss")="23:00:00"
    )
  ),
  1,
  0
))</f>
        <v/>
      </c>
      <c r="S45" s="322">
        <f>IF(OR($A44="Annual Leave",$A45="Annual Leave"),IF(AND($A44&lt;&gt;"Annual Leave",$A45="Annual Leave"),8,0),0)</f>
        <v/>
      </c>
      <c r="T45" s="116" t="n"/>
      <c r="U45" s="144">
        <f>MAX(0,40-Y45)</f>
        <v/>
      </c>
      <c r="V45" s="351">
        <f>IF(OR($C45="",$D45=""),0,
 IF(OR($A44="Holiday",$A45="Holiday"),0,
 IF(AND(NOT(OR($A44="Annual Leave",$A45="Annual Leave")),$A45="Off day"),0,
  IF($I44+$I45&gt;=8,IF($I44&gt;=8,0,8-$I44),$I45)
  )))</f>
        <v/>
      </c>
      <c r="W45" s="351">
        <f>MAX(0,V45-U45)</f>
        <v/>
      </c>
      <c r="X45" s="351">
        <f>IF(C45="","",C45-WEEKDAY(C45,1)+1)</f>
        <v/>
      </c>
      <c r="Y45" s="351">
        <f>SUMPRODUCT(($X$14:$X44=X45)*(($V$14:$V44)+($O$14:$O44)))+IF(X45=X14,$L$11,0)</f>
        <v/>
      </c>
      <c r="Z45" s="351" t="n"/>
      <c r="AA45" s="351" t="n"/>
      <c r="AB45" s="351" t="n"/>
      <c r="AC45" s="351" t="n"/>
      <c r="AD45" s="351" t="n"/>
      <c r="AE45" s="351" t="n"/>
      <c r="AF45" s="351" t="n"/>
    </row>
    <row r="46" ht="24" customHeight="1" s="348" thickBot="1">
      <c r="A46" s="154" t="inlineStr">
        <is>
          <t>On Day</t>
        </is>
      </c>
      <c r="B46" s="305" t="n"/>
      <c r="C46" s="90">
        <f>C45</f>
        <v/>
      </c>
      <c r="D46" s="80" t="n"/>
      <c r="E46" s="221">
        <f>IF(D46="", "",
 IF(D46=TIME(0,0,0), 0,
 IF(AND(D46&gt;=TIME(0,0,1), D46&lt;=TIME(2,0,0)), TIME(7,0,0),
 IF(AND(D46&gt;=TIME(6,0,0), D46&lt;=TIME(8,0,0)), TIME(12,0,0),
 IF(AND(D46&gt;TIME(8,0,0), D46&lt;=TIME(13,59,0)), TIME(15,0,0),
 IF(AND(D46&gt;=TIME(14,0,0), D46&lt;=TIME(17,59,0)), TIME(21,0,0),
 IF(AND(D46&gt;=TIME(18,0,0), D46&lt;=TIME(21,59,0)), TIME(0,0,0),
 IF(AND(D46&gt;=TIME(22,0,0), D46&lt;=TIME(23,59,59)), TIME(7,0,0), ""))))))))</f>
        <v/>
      </c>
      <c r="F46" s="156" t="n"/>
      <c r="G46" s="221">
        <f>IF(AND(D46&gt;=TIME(6,0,0),D46&lt;=TIME(8,0,0)),E46,"")</f>
        <v/>
      </c>
      <c r="H46" s="80" t="n"/>
      <c r="I46" s="30">
        <f>ROUND(IF(OR(D46="",E46="",E46=0),0,IF(H46="",MOD(E46-D46,1)*24,MOD(H46-D46,1)*24)),2)</f>
        <v/>
      </c>
      <c r="J46" s="158" t="n"/>
      <c r="K46" s="274" t="n"/>
      <c r="L46" s="189" t="n"/>
      <c r="M46" s="275">
        <f>MAX(0,V46-W46)</f>
        <v/>
      </c>
      <c r="N46" s="81">
        <f>(IF(OR($C46="",$D46=""),0,
 IF(OR($A46="Holiday",$A47="Holiday"),
    IF(ISNUMBER(MATCH(TRIM($B46),{"Phagwah","Good Friday","Easter Monday","Labour Day","Christmas","Eid ul Azha","Romans-2","Globe-12","Neptune P1"},0)),0,$I46),
 IF(AND(NOT(OR($A46="Annual Leave",$A47="Annual Leave")),$A46="Off day"),$I46,
  MAX(0,$I46-$V46)
  ))))+W46</f>
        <v/>
      </c>
      <c r="O46" s="81">
        <f>IF(AND(OR($A46="Holiday",$A47="Holiday"),
        ISNUMBER(MATCH(TRIM($B46),{"Phagwah","Good Friday","Easter Monday","Labour Day","Christmas","Eid ul Azha","Romans-2","Globe-12","Neptune P1"},0))),
   $I46,0)</f>
        <v/>
      </c>
      <c r="P46" s="81">
        <f>IF(OR($O$7="Canteen",$O$7="Head Office"),0,IF($I46&lt;=0,0,IF(OR(OR(TRIM($J46)="Hebrews",TRIM($J46)="Romans",TRIM($J46)="Romans-2",TRIM($J46)="Globe",TRIM($J46)="Globe-12",TRIM($J46)="Neptune P1"),AND($I47&gt;0,OR(TRIM($J47)="Hebrews",TRIM($J47)="Romans",TRIM($J47)="Romans-2",TRIM($J47)="Globe",TRIM($J47)="Globe-12",TRIM($J47)="Neptune P1"))),1,0)))</f>
        <v/>
      </c>
      <c r="Q46" s="82" t="n"/>
      <c r="R46" s="81">
        <f>IF(OR($O$7="Canteen",$O$7="Head Office"),0,IF(
  AND(
    SUMIFS(I:I, C:C, C46) &gt;= 8,
    COUNTIFS(C$14:C46, C46)=1,
    OR(
      TEXT(D46,"hh:mm:ss")="07:00:00",
      TEXT(D46,"hh:mm:ss")="15:00:00",
      TEXT(D46,"hh:mm:ss")="23:00:00",
      TEXT(D51,"hh:mm:ss")="07:00:00",
      TEXT(D51,"hh:mm:ss")="15:00:00",
      TEXT(D51,"hh:mm:ss")="23:00:00"
    )
  ),
  1,
  0
))</f>
        <v/>
      </c>
      <c r="S46" s="81">
        <f>IF(OR($A46="Annual Leave",$A47="Annual Leave"),IF($A46="Annual Leave",8,0),0)</f>
        <v/>
      </c>
      <c r="T46" s="117" t="n"/>
      <c r="U46" s="144">
        <f>MAX(0,40-Y46)</f>
        <v/>
      </c>
      <c r="V46" s="351">
        <f>IF(OR($C46="",$D46=""),0,
 IF(OR($A46="Holiday",$A47="Holiday"),0,
 IF(AND(NOT(OR($A46="Annual Leave",$A47="Annual Leave")),$A46="Off day"),0,
  IF($I46+$I47&gt;=8,IF($I46&gt;=8,8,$I46),$I46)
  )))</f>
        <v/>
      </c>
      <c r="W46" s="351">
        <f>MAX(0,V46-U46)</f>
        <v/>
      </c>
      <c r="X46" s="351">
        <f>IF(C46="","",C46-WEEKDAY(C46,1)+1)</f>
        <v/>
      </c>
      <c r="Y46" s="351">
        <f>SUMPRODUCT(($X$14:$X45=X46)*(($V$14:$V45)+($O$14:$O45)))+IF(X46=X14,$L$11,0)</f>
        <v/>
      </c>
      <c r="Z46" s="351" t="n"/>
      <c r="AA46" s="351" t="n"/>
      <c r="AB46" s="351" t="n"/>
      <c r="AC46" s="351" t="n"/>
      <c r="AD46" s="351" t="n"/>
      <c r="AE46" s="351" t="n"/>
      <c r="AF46" s="351" t="n"/>
    </row>
    <row r="47" ht="24" customHeight="1" s="348" thickBot="1">
      <c r="A47" s="184" t="inlineStr">
        <is>
          <t>On Day</t>
        </is>
      </c>
      <c r="B47" s="222" t="n"/>
      <c r="C47" s="118">
        <f>C45+1</f>
        <v/>
      </c>
      <c r="D47" s="83" t="n"/>
      <c r="E47" s="223">
        <f>IF(D47="", "",
 IF(D47=TIME(0,0,0), 0,
 IF(AND(D47&gt;=TIME(0,0,1), D47&lt;=TIME(2,0,0)), TIME(7,0,0),
 IF(AND(D47&gt;=TIME(6,0,0), D47&lt;=TIME(8,0,0)), TIME(12,0,0),
 IF(AND(D47&gt;TIME(8,0,0), D47&lt;=TIME(13,59,0)), TIME(15,0,0),
 IF(AND(D47&gt;=TIME(14,0,0), D47&lt;=TIME(17,59,0)), TIME(21,0,0),
 IF(AND(D47&gt;=TIME(18,0,0), D47&lt;=TIME(21,59,0)), TIME(0,0,0),
 IF(AND(D47&gt;=TIME(22,0,0), D47&lt;=TIME(23,59,59)), TIME(7,0,0), ""))))))))</f>
        <v/>
      </c>
      <c r="F47" s="224" t="n"/>
      <c r="G47" s="223">
        <f>IF(AND(D47&gt;=TIME(6,0,0),D47&lt;=TIME(8,0,0)),E47,"")</f>
        <v/>
      </c>
      <c r="H47" s="83" t="n"/>
      <c r="I47" s="23">
        <f>ROUND(IF(OR(D47="",E47="",E47=0),0,IF(H47="",MOD(E47-D47,1)*24,MOD(H47-D47,1)*24)),2)</f>
        <v/>
      </c>
      <c r="J47" s="225" t="n"/>
      <c r="K47" s="297" t="n"/>
      <c r="L47" s="181" t="n"/>
      <c r="M47" s="298">
        <f>MAX(0,V47-W47)</f>
        <v/>
      </c>
      <c r="N47" s="84">
        <f>(IF(OR($C47="",$D47=""),0,
 IF(OR($A46="Holiday",$A47="Holiday"),
    IF(ISNUMBER(MATCH(TRIM($B47),{"Phagwah","Good Friday","Easter Monday","Labour Day","Christmas","Eid ul Azha","Romans-2","Globe-12","Neptune P1"},0)),0,$I47),
 IF(AND(NOT(OR($A46="Annual Leave",$A47="Annual Leave")),$A47="Off day"),$I47,
  MAX(0,$I47-$V47)
  ))))+W47</f>
        <v/>
      </c>
      <c r="O47" s="84">
        <f>IF(AND(OR($A46="Holiday",$A47="Holiday"),
        ISNUMBER(MATCH(TRIM($B47),{"Phagwah","Good Friday","Easter Monday","Labour Day","Christmas","Eid ul Azha","Romans-2","Globe-12","Neptune P1"},0))),
   $I47,0)</f>
        <v/>
      </c>
      <c r="P47" s="84">
        <f>IF(OR($O$7="Canteen",$O$7="Head Office"),0,IF($I47&lt;=0,0,IF(AND($I46&lt;=0,OR(TRIM($J47)="Hebrews",TRIM($J47)="Romans",TRIM($J47)="Romans-2",TRIM($J47)="Globe",TRIM($J47)="Globe-12",TRIM($J47)="Neptune P1")),1,0)))</f>
        <v/>
      </c>
      <c r="Q47" s="85" t="n"/>
      <c r="R47" s="84">
        <f>IF(OR($O$7="Canteen",$O$7="Head Office"),0,IF(
  AND(
    SUMIFS(I:I, C:C, C47) &gt;= 8,
    COUNTIFS(C$14:C47, C47)=1,
    OR(
      TEXT(D47,"hh:mm:ss")="07:00:00",
      TEXT(D47,"hh:mm:ss")="15:00:00",
      TEXT(D47,"hh:mm:ss")="23:00:00",
      TEXT(D48,"hh:mm:ss")="07:00:00",
      TEXT(D48,"hh:mm:ss")="15:00:00",
      TEXT(D48,"hh:mm:ss")="23:00:00"
    )
  ),
  1,
  0
))</f>
        <v/>
      </c>
      <c r="S47" s="84">
        <f>IF(OR($A46="Annual Leave",$A47="Annual Leave"),IF(AND($A46&lt;&gt;"Annual Leave",$A47="Annual Leave"),8,0),0)</f>
        <v/>
      </c>
      <c r="T47" s="86" t="n"/>
      <c r="U47" s="144">
        <f>MAX(0,40-Y47)</f>
        <v/>
      </c>
      <c r="V47" s="351">
        <f>IF(OR($C47="",$D47=""),0,
 IF(OR($A46="Holiday",$A47="Holiday"),0,
 IF(AND(NOT(OR($A46="Annual Leave",$A47="Annual Leave")),$A47="Off day"),0,
  IF($I46+$I47&gt;=8,IF($I46&gt;=8,0,8-$I46),$I47)
  )))</f>
        <v/>
      </c>
      <c r="W47" s="351">
        <f>MAX(0,V47-U47)</f>
        <v/>
      </c>
      <c r="X47" s="351">
        <f>IF(C47="","",C47-WEEKDAY(C47,1)+1)</f>
        <v/>
      </c>
      <c r="Y47" s="351">
        <f>SUMPRODUCT(($X$14:$X46=X47)*(($V$14:$V46)+($O$14:$O46)))+IF(X47=X14,$L$11,0)</f>
        <v/>
      </c>
      <c r="Z47" s="351" t="n"/>
      <c r="AA47" s="351" t="n"/>
      <c r="AB47" s="351" t="n"/>
      <c r="AC47" s="351" t="n"/>
      <c r="AD47" s="351" t="n"/>
      <c r="AE47" s="351" t="n"/>
      <c r="AF47" s="351" t="n"/>
    </row>
    <row r="48" ht="24" customHeight="1" s="348" thickBot="1">
      <c r="A48" s="226" t="inlineStr">
        <is>
          <t>On Day</t>
        </is>
      </c>
      <c r="B48" s="299" t="n"/>
      <c r="C48" s="119">
        <f>C47</f>
        <v/>
      </c>
      <c r="D48" s="24" t="n"/>
      <c r="E48" s="227">
        <f>IF(D48="", "",
 IF(D48=TIME(0,0,0), 0,
 IF(AND(D48&gt;=TIME(0,0,1), D48&lt;=TIME(2,0,0)), TIME(7,0,0),
 IF(AND(D48&gt;=TIME(6,0,0), D48&lt;=TIME(8,0,0)), TIME(12,0,0),
 IF(AND(D48&gt;TIME(8,0,0), D48&lt;=TIME(13,59,0)), TIME(15,0,0),
 IF(AND(D48&gt;=TIME(14,0,0), D48&lt;=TIME(17,59,0)), TIME(21,0,0),
 IF(AND(D48&gt;=TIME(18,0,0), D48&lt;=TIME(21,59,0)), TIME(0,0,0),
 IF(AND(D48&gt;=TIME(22,0,0), D48&lt;=TIME(23,59,59)), TIME(7,0,0), ""))))))))</f>
        <v/>
      </c>
      <c r="F48" s="228" t="n"/>
      <c r="G48" s="227">
        <f>IF(AND(D48&gt;=TIME(6,0,0),D48&lt;=TIME(8,0,0)),E48,"")</f>
        <v/>
      </c>
      <c r="H48" s="300" t="n"/>
      <c r="I48" s="87">
        <f>ROUND(IF(OR(D48="",E48="",E48=0),0,IF(H48="",MOD(E48-D48,1)*24,MOD(H48-D48,1)*24)),2)</f>
        <v/>
      </c>
      <c r="J48" s="190" t="n"/>
      <c r="K48" s="297" t="n"/>
      <c r="L48" s="183" t="n"/>
      <c r="M48" s="324">
        <f>MAX(0,V48-W48)</f>
        <v/>
      </c>
      <c r="N48" s="302">
        <f>(IF(OR($C48="",$D48=""),0,
 IF(OR($A48="Holiday",$A49="Holiday"),
    IF(ISNUMBER(MATCH(TRIM($B48),{"Phagwah","Good Friday","Easter Monday","Labour Day","Christmas","Eid ul Azha","Romans-2","Globe-12","Neptune P1"},0)),0,$I48),
 IF(AND(NOT(OR($A48="Annual Leave",$A49="Annual Leave")),$A48="Off day"),$I48,
  MAX(0,$I48-$V48)
  ))))+W48</f>
        <v/>
      </c>
      <c r="O48" s="303" t="n"/>
      <c r="P48" s="229">
        <f>IF(OR($O$7="Canteen",$O$7="Head Office"),0,IF($I48&lt;=0,0,IF(OR(OR(TRIM($J48)="Hebrews",TRIM($J48)="Romans",TRIM($J48)="Romans-2",TRIM($J48)="Globe",TRIM($J48)="Globe-12",TRIM($J48)="Neptune P1"),AND($I49&gt;0,OR(TRIM($J49)="Hebrews",TRIM($J49)="Romans",TRIM($J49)="Romans-2",TRIM($J49)="Globe",TRIM($J49)="Globe-12",TRIM($J49)="Neptune P1"))),1,0)))</f>
        <v/>
      </c>
      <c r="Q48" s="303" t="n"/>
      <c r="R48" s="302">
        <f>IF(OR($O$7="Canteen",$O$7="Head Office"),0,IF(
  AND(
    SUMIFS(I:I, C:C, C48) &gt;= 8,
    COUNTIFS(C$14:C48, C48)=1,
    OR(
      TEXT(D48,"hh:mm:ss")="07:00:00",
      TEXT(D48,"hh:mm:ss")="15:00:00",
      TEXT(D48,"hh:mm:ss")="23:00:00",
      TEXT(D53,"hh:mm:ss")="07:00:00",
      TEXT(D53,"hh:mm:ss")="15:00:00",
      TEXT(D53,"hh:mm:ss")="23:00:00"
    )
  ),
  1,
  0
))</f>
        <v/>
      </c>
      <c r="S48" s="303" t="n"/>
      <c r="T48" s="304" t="n"/>
      <c r="U48" s="144">
        <f>MAX(0,40-Y48)</f>
        <v/>
      </c>
      <c r="V48" s="351">
        <f>IF(OR($C48="",$D48=""),0,
 IF(OR($A48="Holiday",$A49="Holiday"),0,
 IF(AND(NOT(OR($A48="Annual Leave",$A49="Annual Leave")),$A48="Off day"),0,
  IF($I48+$I49&gt;=8,IF($I48&gt;=8,8,$I48),$I48)
  )))</f>
        <v/>
      </c>
      <c r="W48" s="351">
        <f>MAX(0,V48-U48)</f>
        <v/>
      </c>
      <c r="X48" s="351">
        <f>IF(C48="","",C48-WEEKDAY(C48,1)+1)</f>
        <v/>
      </c>
      <c r="Y48" s="351">
        <f>SUMPRODUCT(($X$14:$X47=X48)*(($V$14:$V47)+($O$14:$O47)))+IF(X48=X14,$L$11,0)</f>
        <v/>
      </c>
      <c r="Z48" s="351" t="n"/>
      <c r="AA48" s="351" t="n"/>
      <c r="AB48" s="351" t="n"/>
      <c r="AC48" s="351" t="n"/>
      <c r="AD48" s="351" t="n"/>
      <c r="AE48" s="351" t="n"/>
      <c r="AF48" s="351" t="n"/>
    </row>
    <row r="49" ht="24" customHeight="1" s="348" thickBot="1">
      <c r="A49" s="230" t="n"/>
      <c r="B49" s="355" t="n"/>
      <c r="C49" s="231" t="n"/>
      <c r="D49" s="232" t="n"/>
      <c r="E49" s="232" t="n"/>
      <c r="F49" s="232" t="n"/>
      <c r="G49" s="232" t="n"/>
      <c r="H49" s="233" t="inlineStr">
        <is>
          <t>Total Hrs:</t>
        </is>
      </c>
      <c r="I49" s="122">
        <f>SUM(I14:I48)</f>
        <v/>
      </c>
      <c r="J49" s="234" t="n"/>
      <c r="K49" s="234" t="n"/>
      <c r="L49" s="235" t="n"/>
      <c r="M49" s="120">
        <f>SUM(M14:M48)</f>
        <v/>
      </c>
      <c r="N49" s="120">
        <f>SUM(N14:N48)</f>
        <v/>
      </c>
      <c r="O49" s="120">
        <f>SUM(O14:O48)</f>
        <v/>
      </c>
      <c r="P49" s="120">
        <f>SUM(P14:P48)</f>
        <v/>
      </c>
      <c r="Q49" s="120">
        <f>IF($O$6&lt;&gt;"Armed",0,LOOKUP($Q$50,{0,1,2,3,4,5,6,7,8,9,10,11,12,13,14},{0,384,769,1153,1153,1538,1923,2307,2692,3076,3461,3846,4239,4615,5000}))</f>
        <v/>
      </c>
      <c r="R49" s="120">
        <f>SUM(R14:R48)</f>
        <v/>
      </c>
      <c r="S49" s="120">
        <f>SUM(S14:S48)</f>
        <v/>
      </c>
      <c r="T49" s="121">
        <f>SUM(T30:T43)</f>
        <v/>
      </c>
      <c r="U49" s="144">
        <f>MIN(U48,0)</f>
        <v/>
      </c>
      <c r="V49" s="351">
        <f>SUM(V14:V48)</f>
        <v/>
      </c>
      <c r="W49" s="351">
        <f>SUM(W14:W48)</f>
        <v/>
      </c>
      <c r="X49" s="351" t="n"/>
      <c r="Y49" s="351" t="n"/>
      <c r="Z49" s="351" t="n"/>
      <c r="AA49" s="351" t="n"/>
      <c r="AB49" s="351" t="n"/>
      <c r="AC49" s="351" t="n"/>
      <c r="AD49" s="351" t="n"/>
      <c r="AE49" s="351" t="n"/>
      <c r="AF49" s="351" t="n"/>
    </row>
    <row r="50" ht="24" customHeight="1" s="348">
      <c r="A50" s="351" t="n"/>
      <c r="B50" s="351" t="n"/>
      <c r="C50" s="6" t="n"/>
      <c r="D50" s="6" t="n"/>
      <c r="E50" s="6" t="n"/>
      <c r="F50" s="6" t="n"/>
      <c r="G50" s="6" t="n"/>
      <c r="H50" s="336" t="n"/>
      <c r="I50" s="351" t="n"/>
      <c r="J50" s="336" t="n"/>
      <c r="K50" s="336" t="n"/>
      <c r="L50" s="336" t="n"/>
      <c r="M50" s="28" t="n"/>
      <c r="N50" s="28" t="n"/>
      <c r="O50" s="28" t="n"/>
      <c r="P50" s="241" t="inlineStr">
        <is>
          <t>Days Worked</t>
        </is>
      </c>
      <c r="Q50" s="29">
        <f>SUM(--(SUM(I14:I15)&gt;0),--(SUM(I16:I17)&gt;0),--(SUM(I18:I19)&gt;0),--(SUM(I20:I21)&gt;0),--(SUM(I22:I23)&gt;0),--(SUM(I24:I25)&gt;0),--(SUM(I26:I27)&gt;0),--(SUM(I30:I31)&gt;0),--(SUM(I32:I33)&gt;0),--(SUM(I34:I35)&gt;0),--(SUM(I36:I37)&gt;0),--(SUM(I38:I39)&gt;0),--(SUM(I40:I41)&gt;0),--(SUM(I42:I43)&gt;0),--(SUM(I45:I46)&gt;0),--(SUM(I47:I48)&gt;0))</f>
        <v/>
      </c>
      <c r="R50" s="28" t="n"/>
      <c r="S50" s="28" t="n"/>
      <c r="T50" s="28" t="n"/>
      <c r="U50" s="144" t="n"/>
      <c r="V50" s="351" t="n"/>
      <c r="W50" s="351" t="n"/>
      <c r="X50" s="351" t="n"/>
      <c r="Y50" s="351" t="n"/>
      <c r="Z50" s="351" t="n"/>
      <c r="AA50" s="351" t="n"/>
      <c r="AB50" s="351" t="n"/>
      <c r="AC50" s="351" t="n"/>
      <c r="AD50" s="351" t="n"/>
      <c r="AE50" s="351" t="n"/>
      <c r="AF50" s="351" t="n"/>
    </row>
    <row r="51" ht="24" customHeight="1" s="348">
      <c r="A51" s="351" t="n"/>
      <c r="B51" s="351" t="n"/>
      <c r="C51" s="345" t="n"/>
      <c r="D51" s="362" t="n"/>
      <c r="E51" s="362" t="n"/>
      <c r="F51" s="334" t="n"/>
      <c r="G51" s="362" t="n"/>
      <c r="H51" s="336" t="n"/>
      <c r="I51" s="351" t="n"/>
      <c r="J51" s="336" t="n"/>
      <c r="K51" s="336" t="n"/>
      <c r="L51" s="336" t="n"/>
      <c r="M51" s="236" t="n"/>
      <c r="N51" s="236" t="n"/>
      <c r="O51" s="236" t="n"/>
      <c r="P51" s="236" t="n"/>
      <c r="Q51" s="236" t="n"/>
      <c r="R51" s="236" t="n"/>
      <c r="S51" s="236" t="n"/>
      <c r="T51" s="236" t="n"/>
      <c r="U51" s="144" t="n"/>
      <c r="V51" s="351" t="n"/>
      <c r="W51" s="351" t="n"/>
      <c r="X51" s="351" t="n"/>
      <c r="Y51" s="351" t="n"/>
      <c r="Z51" s="351" t="n"/>
      <c r="AA51" s="351" t="n"/>
      <c r="AB51" s="351" t="n"/>
      <c r="AC51" s="351" t="n"/>
      <c r="AD51" s="351" t="n"/>
      <c r="AE51" s="351" t="n"/>
      <c r="AF51" s="351" t="n"/>
    </row>
    <row r="52">
      <c r="A52" s="351" t="n"/>
      <c r="B52" s="351" t="n"/>
      <c r="C52" s="329" t="inlineStr">
        <is>
          <t>Employee Signature</t>
        </is>
      </c>
      <c r="D52" s="363" t="n"/>
      <c r="E52" s="363" t="n"/>
      <c r="F52" s="329" t="inlineStr">
        <is>
          <t>Date</t>
        </is>
      </c>
      <c r="G52" s="363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351" t="n"/>
      <c r="V52" s="351" t="n"/>
      <c r="W52" s="351" t="n"/>
      <c r="X52" s="351" t="n"/>
      <c r="Y52" s="351" t="n"/>
      <c r="Z52" s="351" t="n"/>
      <c r="AA52" s="351" t="n"/>
      <c r="AB52" s="351" t="n"/>
      <c r="AC52" s="351" t="n"/>
      <c r="AD52" s="351" t="n"/>
      <c r="AE52" s="351" t="n"/>
      <c r="AF52" s="351" t="n"/>
    </row>
    <row r="53" ht="26.25" customHeight="1" s="348">
      <c r="A53" s="351" t="n"/>
      <c r="B53" s="351" t="n"/>
      <c r="C53" s="345" t="n"/>
      <c r="D53" s="362" t="n"/>
      <c r="E53" s="362" t="n"/>
      <c r="F53" s="331" t="n"/>
      <c r="G53" s="362" t="n"/>
      <c r="H53" s="6" t="n"/>
      <c r="I53" s="6" t="n"/>
      <c r="J53" s="6" t="n"/>
      <c r="K53" s="6" t="n"/>
      <c r="L53" s="6" t="n"/>
      <c r="M53" s="6" t="n"/>
      <c r="N53" s="237" t="n"/>
      <c r="O53" s="238" t="n"/>
      <c r="P53" s="346" t="n"/>
      <c r="Q53" s="351" t="n"/>
      <c r="R53" s="351" t="n"/>
      <c r="S53" s="351" t="n"/>
      <c r="T53" s="351" t="n"/>
      <c r="U53" s="351" t="n"/>
      <c r="V53" s="351" t="n"/>
      <c r="W53" s="351" t="n"/>
      <c r="X53" s="351" t="n"/>
      <c r="Y53" s="351" t="n"/>
      <c r="Z53" s="351" t="n"/>
      <c r="AA53" s="351" t="n"/>
      <c r="AB53" s="351" t="n"/>
      <c r="AC53" s="351" t="n"/>
      <c r="AD53" s="351" t="n"/>
      <c r="AE53" s="351" t="n"/>
      <c r="AF53" s="351" t="n"/>
    </row>
    <row r="54">
      <c r="A54" s="351" t="n"/>
      <c r="B54" s="351" t="n"/>
      <c r="C54" s="329" t="inlineStr">
        <is>
          <t>Manager Signature</t>
        </is>
      </c>
      <c r="D54" s="363" t="n"/>
      <c r="E54" s="363" t="n"/>
      <c r="F54" s="329" t="inlineStr">
        <is>
          <t>Date</t>
        </is>
      </c>
      <c r="G54" s="363" t="n"/>
      <c r="H54" s="6" t="n"/>
      <c r="I54" s="239" t="inlineStr">
        <is>
          <t>{42}</t>
        </is>
      </c>
      <c r="J54" s="239" t="n"/>
      <c r="K54" s="239" t="n"/>
      <c r="L54" s="239" t="n"/>
      <c r="M54" s="6" t="n"/>
      <c r="N54" s="6" t="n"/>
      <c r="O54" s="6" t="n"/>
      <c r="P54" s="6" t="n"/>
      <c r="Q54" s="6" t="n"/>
      <c r="R54" s="6" t="n"/>
      <c r="S54" s="6" t="n"/>
      <c r="T54" s="6" t="n"/>
      <c r="U54" s="351" t="n"/>
      <c r="V54" s="351" t="n"/>
      <c r="W54" s="351" t="n"/>
      <c r="X54" s="351" t="n"/>
      <c r="Y54" s="351" t="n"/>
      <c r="Z54" s="351" t="n"/>
      <c r="AA54" s="351" t="n"/>
      <c r="AB54" s="351" t="n"/>
      <c r="AC54" s="351" t="n"/>
      <c r="AD54" s="351" t="n"/>
      <c r="AE54" s="351" t="n"/>
      <c r="AF54" s="351" t="n"/>
    </row>
    <row r="55">
      <c r="A55" s="351" t="n"/>
      <c r="B55" s="351" t="n"/>
      <c r="C55" s="240" t="n"/>
      <c r="D55" s="240" t="n"/>
      <c r="E55" s="240" t="n"/>
      <c r="F55" s="240" t="n"/>
      <c r="G55" s="240" t="n"/>
      <c r="H55" s="240" t="n"/>
      <c r="I55" s="240" t="n"/>
      <c r="J55" s="240" t="n"/>
      <c r="K55" s="240" t="n"/>
      <c r="L55" s="240" t="n"/>
      <c r="M55" s="240" t="n"/>
      <c r="N55" s="240" t="n"/>
      <c r="O55" s="240" t="n"/>
      <c r="P55" s="240" t="n"/>
      <c r="Q55" s="240" t="n"/>
      <c r="R55" s="240" t="n"/>
      <c r="S55" s="240" t="n"/>
      <c r="T55" s="240" t="n"/>
      <c r="U55" s="351" t="n"/>
      <c r="V55" s="351" t="n"/>
      <c r="W55" s="351" t="n"/>
      <c r="X55" s="351" t="n"/>
      <c r="Y55" s="351" t="n"/>
      <c r="Z55" s="351" t="n"/>
      <c r="AA55" s="351" t="n"/>
      <c r="AB55" s="351" t="n"/>
      <c r="AC55" s="351" t="n"/>
      <c r="AD55" s="351" t="n"/>
      <c r="AE55" s="351" t="n"/>
      <c r="AF55" s="351" t="n"/>
    </row>
  </sheetData>
  <mergeCells count="33">
    <mergeCell ref="C54:E54"/>
    <mergeCell ref="V2:W2"/>
    <mergeCell ref="C8:F8"/>
    <mergeCell ref="F54:G54"/>
    <mergeCell ref="H10:I10"/>
    <mergeCell ref="C7:F7"/>
    <mergeCell ref="K5:L5"/>
    <mergeCell ref="M5:N5"/>
    <mergeCell ref="H50:I50"/>
    <mergeCell ref="C51:E51"/>
    <mergeCell ref="A1:T1"/>
    <mergeCell ref="C52:E52"/>
    <mergeCell ref="V3:AB3"/>
    <mergeCell ref="F51:G51"/>
    <mergeCell ref="M10:N10"/>
    <mergeCell ref="H51:I51"/>
    <mergeCell ref="C6:F6"/>
    <mergeCell ref="C5:F5"/>
    <mergeCell ref="M7:N7"/>
    <mergeCell ref="M6:N6"/>
    <mergeCell ref="C53:E53"/>
    <mergeCell ref="H7:I7"/>
    <mergeCell ref="H28:I28"/>
    <mergeCell ref="C10:F10"/>
    <mergeCell ref="M8:N8"/>
    <mergeCell ref="F52:G52"/>
    <mergeCell ref="P53:T53"/>
    <mergeCell ref="AA2:AB2"/>
    <mergeCell ref="K10:L10"/>
    <mergeCell ref="H5:I5"/>
    <mergeCell ref="K4:L4"/>
    <mergeCell ref="M4:N4"/>
    <mergeCell ref="F53:G53"/>
  </mergeCells>
  <dataValidations count="5">
    <dataValidation sqref="J14:J48" showDropDown="0" showInputMessage="0" showErrorMessage="0" allowBlank="1" type="list">
      <formula1>_xlfn._LONGTEXT("Unico,Unico-2,Unico-42,Unico-44,Unico-46,Unico-47,Unico-48,Unico-49,Globe,Globe-12,Hebrews,Romans-2,Beacon,Numbers,Zebra-24,Sunrise,Sunrise-1,Sunflower 6,Sunset 12,Ripple,Neptune P1,Neptune P2,Neptune P3,Neptune P4,Neptune P5,Neptune P6,Neptune P7,Rainbow"," 1,Rainbow 2,Citadel,Sunset 11,Autumn,Autumn-2,Miracle,Miracle 1,Canteen,Guard Hut")</formula1>
    </dataValidation>
    <dataValidation sqref="A14:A48" showDropDown="0" showInputMessage="0" showErrorMessage="0" allowBlank="1" type="list">
      <formula1>"On Day,Off Day,Sick,Absent,Holiday,Annual Leave"</formula1>
    </dataValidation>
    <dataValidation sqref="B14:B48" showDropDown="0" showInputMessage="0" showErrorMessage="0" allowBlank="1" type="list">
      <formula1>"Holiday Double,Phagwah,Good Friday,Easter Monday,Labour Day,Christmas,Eid ul Azha"</formula1>
    </dataValidation>
    <dataValidation sqref="O6" showDropDown="0" showInputMessage="0" showErrorMessage="0" allowBlank="1" type="list">
      <formula1>"Unarmed,Armed"</formula1>
    </dataValidation>
    <dataValidation sqref="O7" showDropDown="0" showInputMessage="0" showErrorMessage="0" allowBlank="1" type="list">
      <formula1>"Caricom,EU,UN,DMC,ARU,Head Office,Canteen"</formula1>
    </dataValidation>
  </dataValidations>
  <printOptions horizontalCentered="1"/>
  <pageMargins left="0.5" right="0.5" top="0.5" bottom="1" header="0.5" footer="0.5"/>
  <pageSetup orientation="portrait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AL55"/>
  <sheetViews>
    <sheetView workbookViewId="0">
      <selection activeCell="A1" sqref="A1"/>
    </sheetView>
  </sheetViews>
  <sheetFormatPr baseColWidth="8" defaultRowHeight="13.5"/>
  <cols>
    <col width="12.28515625" customWidth="1" style="348" min="1" max="1"/>
    <col width="15.140625" customWidth="1" style="348" min="2" max="2"/>
    <col width="12.42578125" customWidth="1" style="348" min="3" max="3"/>
    <col width="9.28515625" customWidth="1" style="348" min="4" max="4"/>
    <col hidden="1" width="9.28515625" customWidth="1" style="348" min="5" max="5"/>
    <col hidden="1" width="2" customWidth="1" style="348" min="6" max="6"/>
    <col hidden="1" width="12.5703125" customWidth="1" style="348" min="7" max="7"/>
    <col width="9.28515625" customWidth="1" style="348" min="8" max="8"/>
    <col width="6.5703125" customWidth="1" style="348" min="9" max="9"/>
    <col width="10.140625" customWidth="1" style="348" min="10" max="10"/>
    <col width="15.28515625" customWidth="1" style="348" min="11" max="11"/>
    <col width="10.5703125" customWidth="1" style="348" min="12" max="12"/>
    <col width="11" customWidth="1" style="348" min="13" max="13"/>
    <col width="9.85546875" customWidth="1" style="348" min="14" max="14"/>
    <col width="11.140625" customWidth="1" style="348" min="15" max="15"/>
    <col width="9.85546875" customWidth="1" style="348" min="16" max="16"/>
    <col width="10.28515625" customWidth="1" style="348" min="17" max="17"/>
    <col width="8.85546875" customWidth="1" style="348" min="18" max="19"/>
    <col width="45.28515625" customWidth="1" style="348" min="20" max="20"/>
    <col width="9.140625" customWidth="1" style="348" min="21" max="21"/>
    <col width="3.140625" customWidth="1" style="348" min="22" max="29"/>
    <col width="10.28515625" customWidth="1" style="348" min="30" max="30"/>
  </cols>
  <sheetData>
    <row r="1" ht="32.25" customFormat="1" customHeight="1" s="1" thickBot="1">
      <c r="A1" s="332" t="n"/>
      <c r="B1" s="354" t="n"/>
      <c r="C1" s="354" t="n"/>
      <c r="D1" s="354" t="n"/>
      <c r="E1" s="354" t="n"/>
      <c r="F1" s="354" t="n"/>
      <c r="G1" s="354" t="n"/>
      <c r="H1" s="354" t="n"/>
      <c r="I1" s="354" t="n"/>
      <c r="J1" s="354" t="n"/>
      <c r="K1" s="354" t="n"/>
      <c r="L1" s="354" t="n"/>
      <c r="M1" s="354" t="n"/>
      <c r="N1" s="354" t="n"/>
      <c r="O1" s="354" t="n"/>
      <c r="P1" s="354" t="n"/>
      <c r="Q1" s="354" t="n"/>
      <c r="R1" s="354" t="n"/>
      <c r="S1" s="354" t="n"/>
      <c r="T1" s="355" t="n"/>
      <c r="U1" s="351" t="n"/>
      <c r="V1" s="351" t="n"/>
      <c r="W1" s="351" t="n"/>
      <c r="X1" s="351" t="n"/>
      <c r="Y1" s="351" t="n"/>
      <c r="Z1" s="351" t="n"/>
      <c r="AA1" s="351" t="n"/>
      <c r="AB1" s="351" t="n"/>
      <c r="AC1" s="351" t="n"/>
      <c r="AD1" s="126" t="n"/>
      <c r="AE1" s="351" t="n"/>
      <c r="AF1" s="351" t="n"/>
    </row>
    <row r="2" ht="15" customFormat="1" customHeight="1" s="1">
      <c r="A2" s="351" t="n"/>
      <c r="B2" s="351" t="n"/>
      <c r="C2" s="127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128" t="n"/>
      <c r="U2" s="351" t="n"/>
      <c r="V2" s="343" t="n">
        <v>2025</v>
      </c>
      <c r="W2" s="356" t="n"/>
      <c r="X2" s="351" t="n"/>
      <c r="Y2" s="351" t="n"/>
      <c r="Z2" s="129" t="inlineStr">
        <is>
          <t>Month:</t>
        </is>
      </c>
      <c r="AA2" s="343" t="n">
        <v>3</v>
      </c>
      <c r="AB2" s="356" t="n"/>
      <c r="AC2" s="351" t="n"/>
      <c r="AD2" s="351" t="n"/>
      <c r="AE2" s="351" t="n"/>
      <c r="AF2" s="351" t="n"/>
    </row>
    <row r="3" ht="15.6" customHeight="1" s="348" thickBot="1">
      <c r="A3" s="351" t="n"/>
      <c r="B3" s="351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351" t="n"/>
      <c r="V3" s="333">
        <f>DATE(V2,AA2,1)</f>
        <v/>
      </c>
      <c r="W3" s="357" t="n"/>
      <c r="X3" s="357" t="n"/>
      <c r="Y3" s="357" t="n"/>
      <c r="Z3" s="357" t="n"/>
      <c r="AA3" s="357" t="n"/>
      <c r="AB3" s="358" t="n"/>
      <c r="AC3" s="351" t="n"/>
      <c r="AD3" s="351" t="n"/>
      <c r="AE3" s="351" t="n"/>
      <c r="AF3" s="249" t="n"/>
    </row>
    <row r="4" ht="21" customHeight="1" s="348" thickBot="1">
      <c r="A4" s="351" t="n"/>
      <c r="B4" s="351" t="n"/>
      <c r="C4" s="25" t="inlineStr">
        <is>
          <t>Federal Manangement Systems</t>
        </is>
      </c>
      <c r="D4" s="25" t="n"/>
      <c r="E4" s="25" t="n"/>
      <c r="F4" s="25" t="n"/>
      <c r="G4" s="25" t="n"/>
      <c r="H4" s="6" t="n"/>
      <c r="I4" s="6" t="n"/>
      <c r="J4" s="6" t="n"/>
      <c r="K4" s="330" t="inlineStr">
        <is>
          <t>Employee Number:</t>
        </is>
      </c>
      <c r="L4" s="351" t="n"/>
      <c r="M4" s="342" t="n">
        <v>5531</v>
      </c>
      <c r="N4" s="355" t="n"/>
      <c r="O4" s="6" t="n"/>
      <c r="P4" s="6" t="n"/>
      <c r="Q4" s="6" t="n"/>
      <c r="R4" s="6" t="n"/>
      <c r="S4" s="6" t="n"/>
      <c r="T4" s="6" t="n"/>
      <c r="U4" s="351" t="n"/>
      <c r="V4" s="130" t="inlineStr">
        <is>
          <t>Su</t>
        </is>
      </c>
      <c r="W4" s="131" t="inlineStr">
        <is>
          <t>M</t>
        </is>
      </c>
      <c r="X4" s="131" t="inlineStr">
        <is>
          <t>Tu</t>
        </is>
      </c>
      <c r="Y4" s="131" t="inlineStr">
        <is>
          <t>W</t>
        </is>
      </c>
      <c r="Z4" s="131" t="inlineStr">
        <is>
          <t>Th</t>
        </is>
      </c>
      <c r="AA4" s="131" t="inlineStr">
        <is>
          <t>F</t>
        </is>
      </c>
      <c r="AB4" s="132" t="inlineStr">
        <is>
          <t>Sa</t>
        </is>
      </c>
      <c r="AC4" s="351" t="n"/>
      <c r="AD4" s="133" t="inlineStr">
        <is>
          <t>Overtime Options</t>
        </is>
      </c>
      <c r="AE4" s="351" t="n"/>
      <c r="AF4" s="351" t="n"/>
      <c r="AJ4" s="257" t="n"/>
    </row>
    <row r="5" ht="14.1" customHeight="1" s="348" thickBot="1">
      <c r="A5" s="351" t="n"/>
      <c r="B5" s="351" t="n"/>
      <c r="C5" s="337" t="n"/>
      <c r="D5" s="351" t="n"/>
      <c r="E5" s="351" t="n"/>
      <c r="F5" s="351" t="n"/>
      <c r="G5" s="6" t="n"/>
      <c r="H5" s="340" t="n"/>
      <c r="I5" s="351" t="n"/>
      <c r="J5" s="340" t="n"/>
      <c r="K5" s="344" t="inlineStr">
        <is>
          <t>Employee Name:</t>
        </is>
      </c>
      <c r="L5" s="359" t="n"/>
      <c r="M5" s="342" t="inlineStr">
        <is>
          <t>Hinds, Cassie Candacie</t>
        </is>
      </c>
      <c r="N5" s="355" t="n"/>
      <c r="O5" s="337" t="n"/>
      <c r="P5" s="337" t="n"/>
      <c r="Q5" s="337" t="n"/>
      <c r="R5" s="337" t="n"/>
      <c r="S5" s="337" t="n"/>
      <c r="T5" s="337" t="n"/>
      <c r="U5" s="351" t="n"/>
      <c r="V5" s="263">
        <f>IF(MONTH($V$3)&lt;&gt;MONTH($V$3-WEEKDAY($V$3,1)+(ROW(V5)-ROW($V$5))*7+(COLUMN(V5)-COLUMN($V$5)+1)),"",$V$3-WEEKDAY($V$3,1)+(ROW(V5)-ROW($V$5))*7+(COLUMN(V5)-COLUMN($V$5)+1))</f>
        <v/>
      </c>
      <c r="W5" s="263">
        <f>IF(MONTH($V$3)&lt;&gt;MONTH($V$3-WEEKDAY($V$3,1)+(ROW(W5)-ROW($V$5))*7+(COLUMN(W5)-COLUMN($V$5)+1)),"",$V$3-WEEKDAY($V$3,1)+(ROW(W5)-ROW($V$5))*7+(COLUMN(W5)-COLUMN($V$5)+1))</f>
        <v/>
      </c>
      <c r="X5" s="263">
        <f>IF(MONTH($V$3)&lt;&gt;MONTH($V$3-WEEKDAY($V$3,1)+(ROW(X5)-ROW($V$5))*7+(COLUMN(X5)-COLUMN($V$5)+1)),"",$V$3-WEEKDAY($V$3,1)+(ROW(X5)-ROW($V$5))*7+(COLUMN(X5)-COLUMN($V$5)+1))</f>
        <v/>
      </c>
      <c r="Y5" s="263">
        <f>IF(MONTH($V$3)&lt;&gt;MONTH($V$3-WEEKDAY($V$3,1)+(ROW(Y5)-ROW($V$5))*7+(COLUMN(Y5)-COLUMN($V$5)+1)),"",$V$3-WEEKDAY($V$3,1)+(ROW(Y5)-ROW($V$5))*7+(COLUMN(Y5)-COLUMN($V$5)+1))</f>
        <v/>
      </c>
      <c r="Z5" s="263">
        <f>IF(MONTH($V$3)&lt;&gt;MONTH($V$3-WEEKDAY($V$3,1)+(ROW(Z5)-ROW($V$5))*7+(COLUMN(Z5)-COLUMN($V$5)+1)),"",$V$3-WEEKDAY($V$3,1)+(ROW(Z5)-ROW($V$5))*7+(COLUMN(Z5)-COLUMN($V$5)+1))</f>
        <v/>
      </c>
      <c r="AA5" s="263">
        <f>IF(MONTH($V$3)&lt;&gt;MONTH($V$3-WEEKDAY($V$3,1)+(ROW(AA5)-ROW($V$5))*7+(COLUMN(AA5)-COLUMN($V$5)+1)),"",$V$3-WEEKDAY($V$3,1)+(ROW(AA5)-ROW($V$5))*7+(COLUMN(AA5)-COLUMN($V$5)+1))</f>
        <v/>
      </c>
      <c r="AB5" s="263">
        <f>IF(MONTH($V$3)&lt;&gt;MONTH($V$3-WEEKDAY($V$3,1)+(ROW(AB5)-ROW($V$5))*7+(COLUMN(AB5)-COLUMN($V$5)+1)),"",$V$3-WEEKDAY($V$3,1)+(ROW(AB5)-ROW($V$5))*7+(COLUMN(AB5)-COLUMN($V$5)+1))</f>
        <v/>
      </c>
      <c r="AC5" s="351" t="n"/>
      <c r="AD5" s="351" t="n"/>
      <c r="AE5" s="3" t="b">
        <v>1</v>
      </c>
      <c r="AF5" s="258" t="n"/>
      <c r="AJ5" s="350" t="n"/>
      <c r="AK5" s="350" t="n"/>
      <c r="AL5" s="350" t="n"/>
    </row>
    <row r="6" ht="14.1" customHeight="1" s="348" thickBot="1">
      <c r="A6" s="351" t="n"/>
      <c r="B6" s="351" t="n"/>
      <c r="C6" s="337" t="inlineStr">
        <is>
          <t xml:space="preserve">120 Peter Rose St </t>
        </is>
      </c>
      <c r="D6" s="351" t="n"/>
      <c r="E6" s="351" t="n"/>
      <c r="F6" s="351" t="n"/>
      <c r="G6" s="6" t="n"/>
      <c r="H6" s="6" t="n"/>
      <c r="I6" s="6" t="n"/>
      <c r="J6" s="6" t="n"/>
      <c r="K6" s="6" t="n"/>
      <c r="L6" s="6" t="n"/>
      <c r="M6" s="339" t="inlineStr">
        <is>
          <t>Armed or unarmed</t>
        </is>
      </c>
      <c r="N6" s="360" t="n"/>
      <c r="O6" s="135" t="inlineStr">
        <is>
          <t>Unarmed</t>
        </is>
      </c>
      <c r="P6" s="6" t="n"/>
      <c r="Q6" s="6" t="n"/>
      <c r="R6" s="6" t="n"/>
      <c r="S6" s="6" t="n"/>
      <c r="T6" s="6" t="n"/>
      <c r="U6" s="351" t="n"/>
      <c r="V6" s="263">
        <f>IF(MONTH($V$3)&lt;&gt;MONTH($V$3-WEEKDAY($V$3,1)+(ROW(V6)-ROW($V$5))*7+(COLUMN(V6)-COLUMN($V$5)+1)),"",$V$3-WEEKDAY($V$3,1)+(ROW(V6)-ROW($V$5))*7+(COLUMN(V6)-COLUMN($V$5)+1))</f>
        <v/>
      </c>
      <c r="W6" s="263">
        <f>IF(MONTH($V$3)&lt;&gt;MONTH($V$3-WEEKDAY($V$3,1)+(ROW(W6)-ROW($V$5))*7+(COLUMN(W6)-COLUMN($V$5)+1)),"",$V$3-WEEKDAY($V$3,1)+(ROW(W6)-ROW($V$5))*7+(COLUMN(W6)-COLUMN($V$5)+1))</f>
        <v/>
      </c>
      <c r="X6" s="263">
        <f>IF(MONTH($V$3)&lt;&gt;MONTH($V$3-WEEKDAY($V$3,1)+(ROW(X6)-ROW($V$5))*7+(COLUMN(X6)-COLUMN($V$5)+1)),"",$V$3-WEEKDAY($V$3,1)+(ROW(X6)-ROW($V$5))*7+(COLUMN(X6)-COLUMN($V$5)+1))</f>
        <v/>
      </c>
      <c r="Y6" s="263">
        <f>IF(MONTH($V$3)&lt;&gt;MONTH($V$3-WEEKDAY($V$3,1)+(ROW(Y6)-ROW($V$5))*7+(COLUMN(Y6)-COLUMN($V$5)+1)),"",$V$3-WEEKDAY($V$3,1)+(ROW(Y6)-ROW($V$5))*7+(COLUMN(Y6)-COLUMN($V$5)+1))</f>
        <v/>
      </c>
      <c r="Z6" s="263">
        <f>IF(MONTH($V$3)&lt;&gt;MONTH($V$3-WEEKDAY($V$3,1)+(ROW(Z6)-ROW($V$5))*7+(COLUMN(Z6)-COLUMN($V$5)+1)),"",$V$3-WEEKDAY($V$3,1)+(ROW(Z6)-ROW($V$5))*7+(COLUMN(Z6)-COLUMN($V$5)+1))</f>
        <v/>
      </c>
      <c r="AA6" s="263">
        <f>IF(MONTH($V$3)&lt;&gt;MONTH($V$3-WEEKDAY($V$3,1)+(ROW(AA6)-ROW($V$5))*7+(COLUMN(AA6)-COLUMN($V$5)+1)),"",$V$3-WEEKDAY($V$3,1)+(ROW(AA6)-ROW($V$5))*7+(COLUMN(AA6)-COLUMN($V$5)+1))</f>
        <v/>
      </c>
      <c r="AB6" s="263">
        <f>IF(MONTH($V$3)&lt;&gt;MONTH($V$3-WEEKDAY($V$3,1)+(ROW(AB6)-ROW($V$5))*7+(COLUMN(AB6)-COLUMN($V$5)+1)),"",$V$3-WEEKDAY($V$3,1)+(ROW(AB6)-ROW($V$5))*7+(COLUMN(AB6)-COLUMN($V$5)+1))</f>
        <v/>
      </c>
      <c r="AC6" s="351" t="n"/>
      <c r="AD6" s="136" t="inlineStr">
        <is>
          <t>After:</t>
        </is>
      </c>
      <c r="AE6" s="264" t="n">
        <v>8</v>
      </c>
      <c r="AF6" s="258" t="n"/>
      <c r="AJ6" s="350" t="n"/>
      <c r="AL6" s="251" t="n"/>
    </row>
    <row r="7" ht="14.1" customHeight="1" s="348" thickBot="1">
      <c r="A7" s="351" t="n"/>
      <c r="B7" s="351" t="n"/>
      <c r="C7" s="337" t="inlineStr">
        <is>
          <t>Queenstown</t>
        </is>
      </c>
      <c r="D7" s="351" t="n"/>
      <c r="E7" s="351" t="n"/>
      <c r="F7" s="351" t="n"/>
      <c r="G7" s="6" t="n"/>
      <c r="H7" s="340" t="n"/>
      <c r="I7" s="351" t="n"/>
      <c r="J7" s="340" t="n"/>
      <c r="K7" s="340" t="n"/>
      <c r="L7" s="340" t="n"/>
      <c r="M7" s="338" t="inlineStr">
        <is>
          <t>Agency</t>
        </is>
      </c>
      <c r="N7" s="361" t="n"/>
      <c r="O7" s="7" t="inlineStr">
        <is>
          <t>Caricom</t>
        </is>
      </c>
      <c r="P7" s="6" t="n"/>
      <c r="Q7" s="6" t="n"/>
      <c r="R7" s="6" t="n"/>
      <c r="S7" s="6" t="n"/>
      <c r="T7" s="6" t="n"/>
      <c r="U7" s="351" t="n"/>
      <c r="V7" s="263">
        <f>IF(MONTH($V$3)&lt;&gt;MONTH($V$3-WEEKDAY($V$3,1)+(ROW(V7)-ROW($V$5))*7+(COLUMN(V7)-COLUMN($V$5)+1)),"",$V$3-WEEKDAY($V$3,1)+(ROW(V7)-ROW($V$5))*7+(COLUMN(V7)-COLUMN($V$5)+1))</f>
        <v/>
      </c>
      <c r="W7" s="263">
        <f>IF(MONTH($V$3)&lt;&gt;MONTH($V$3-WEEKDAY($V$3,1)+(ROW(W7)-ROW($V$5))*7+(COLUMN(W7)-COLUMN($V$5)+1)),"",$V$3-WEEKDAY($V$3,1)+(ROW(W7)-ROW($V$5))*7+(COLUMN(W7)-COLUMN($V$5)+1))</f>
        <v/>
      </c>
      <c r="X7" s="263">
        <f>IF(MONTH($V$3)&lt;&gt;MONTH($V$3-WEEKDAY($V$3,1)+(ROW(X7)-ROW($V$5))*7+(COLUMN(X7)-COLUMN($V$5)+1)),"",$V$3-WEEKDAY($V$3,1)+(ROW(X7)-ROW($V$5))*7+(COLUMN(X7)-COLUMN($V$5)+1))</f>
        <v/>
      </c>
      <c r="Y7" s="263">
        <f>IF(MONTH($V$3)&lt;&gt;MONTH($V$3-WEEKDAY($V$3,1)+(ROW(Y7)-ROW($V$5))*7+(COLUMN(Y7)-COLUMN($V$5)+1)),"",$V$3-WEEKDAY($V$3,1)+(ROW(Y7)-ROW($V$5))*7+(COLUMN(Y7)-COLUMN($V$5)+1))</f>
        <v/>
      </c>
      <c r="Z7" s="263">
        <f>IF(MONTH($V$3)&lt;&gt;MONTH($V$3-WEEKDAY($V$3,1)+(ROW(Z7)-ROW($V$5))*7+(COLUMN(Z7)-COLUMN($V$5)+1)),"",$V$3-WEEKDAY($V$3,1)+(ROW(Z7)-ROW($V$5))*7+(COLUMN(Z7)-COLUMN($V$5)+1))</f>
        <v/>
      </c>
      <c r="AA7" s="263">
        <f>IF(MONTH($V$3)&lt;&gt;MONTH($V$3-WEEKDAY($V$3,1)+(ROW(AA7)-ROW($V$5))*7+(COLUMN(AA7)-COLUMN($V$5)+1)),"",$V$3-WEEKDAY($V$3,1)+(ROW(AA7)-ROW($V$5))*7+(COLUMN(AA7)-COLUMN($V$5)+1))</f>
        <v/>
      </c>
      <c r="AB7" s="263">
        <f>IF(MONTH($V$3)&lt;&gt;MONTH($V$3-WEEKDAY($V$3,1)+(ROW(AB7)-ROW($V$5))*7+(COLUMN(AB7)-COLUMN($V$5)+1)),"",$V$3-WEEKDAY($V$3,1)+(ROW(AB7)-ROW($V$5))*7+(COLUMN(AB7)-COLUMN($V$5)+1))</f>
        <v/>
      </c>
      <c r="AC7" s="351" t="n"/>
      <c r="AD7" s="351" t="n"/>
      <c r="AE7" s="351" t="n"/>
      <c r="AF7" s="258" t="n"/>
      <c r="AJ7" s="350" t="n"/>
      <c r="AL7" s="251" t="n"/>
    </row>
    <row r="8">
      <c r="A8" s="351" t="n"/>
      <c r="B8" s="351" t="n"/>
      <c r="C8" s="337" t="inlineStr">
        <is>
          <t>Georgetown, Guyana</t>
        </is>
      </c>
      <c r="D8" s="351" t="n"/>
      <c r="E8" s="351" t="n"/>
      <c r="F8" s="351" t="n"/>
      <c r="G8" s="6" t="n"/>
      <c r="H8" s="6" t="n"/>
      <c r="I8" s="6" t="n"/>
      <c r="J8" s="6" t="n"/>
      <c r="K8" s="6" t="n"/>
      <c r="L8" s="6" t="n"/>
      <c r="M8" s="341" t="n"/>
      <c r="N8" s="351" t="n"/>
      <c r="O8" s="351" t="n"/>
      <c r="P8" s="6" t="n"/>
      <c r="Q8" s="6" t="n"/>
      <c r="R8" s="6" t="n"/>
      <c r="S8" s="6" t="n"/>
      <c r="T8" s="6" t="n"/>
      <c r="U8" s="351" t="n"/>
      <c r="V8" s="263">
        <f>IF(MONTH($V$3)&lt;&gt;MONTH($V$3-WEEKDAY($V$3,1)+(ROW(V8)-ROW($V$5))*7+(COLUMN(V8)-COLUMN($V$5)+1)),"",$V$3-WEEKDAY($V$3,1)+(ROW(V8)-ROW($V$5))*7+(COLUMN(V8)-COLUMN($V$5)+1))</f>
        <v/>
      </c>
      <c r="W8" s="263">
        <f>IF(MONTH($V$3)&lt;&gt;MONTH($V$3-WEEKDAY($V$3,1)+(ROW(W8)-ROW($V$5))*7+(COLUMN(W8)-COLUMN($V$5)+1)),"",$V$3-WEEKDAY($V$3,1)+(ROW(W8)-ROW($V$5))*7+(COLUMN(W8)-COLUMN($V$5)+1))</f>
        <v/>
      </c>
      <c r="X8" s="263">
        <f>IF(MONTH($V$3)&lt;&gt;MONTH($V$3-WEEKDAY($V$3,1)+(ROW(X8)-ROW($V$5))*7+(COLUMN(X8)-COLUMN($V$5)+1)),"",$V$3-WEEKDAY($V$3,1)+(ROW(X8)-ROW($V$5))*7+(COLUMN(X8)-COLUMN($V$5)+1))</f>
        <v/>
      </c>
      <c r="Y8" s="263">
        <f>IF(MONTH($V$3)&lt;&gt;MONTH($V$3-WEEKDAY($V$3,1)+(ROW(Y8)-ROW($V$5))*7+(COLUMN(Y8)-COLUMN($V$5)+1)),"",$V$3-WEEKDAY($V$3,1)+(ROW(Y8)-ROW($V$5))*7+(COLUMN(Y8)-COLUMN($V$5)+1))</f>
        <v/>
      </c>
      <c r="Z8" s="263">
        <f>IF(MONTH($V$3)&lt;&gt;MONTH($V$3-WEEKDAY($V$3,1)+(ROW(Z8)-ROW($V$5))*7+(COLUMN(Z8)-COLUMN($V$5)+1)),"",$V$3-WEEKDAY($V$3,1)+(ROW(Z8)-ROW($V$5))*7+(COLUMN(Z8)-COLUMN($V$5)+1))</f>
        <v/>
      </c>
      <c r="AA8" s="263">
        <f>IF(MONTH($V$3)&lt;&gt;MONTH($V$3-WEEKDAY($V$3,1)+(ROW(AA8)-ROW($V$5))*7+(COLUMN(AA8)-COLUMN($V$5)+1)),"",$V$3-WEEKDAY($V$3,1)+(ROW(AA8)-ROW($V$5))*7+(COLUMN(AA8)-COLUMN($V$5)+1))</f>
        <v/>
      </c>
      <c r="AB8" s="263">
        <f>IF(MONTH($V$3)&lt;&gt;MONTH($V$3-WEEKDAY($V$3,1)+(ROW(AB8)-ROW($V$5))*7+(COLUMN(AB8)-COLUMN($V$5)+1)),"",$V$3-WEEKDAY($V$3,1)+(ROW(AB8)-ROW($V$5))*7+(COLUMN(AB8)-COLUMN($V$5)+1))</f>
        <v/>
      </c>
      <c r="AC8" s="351" t="n"/>
      <c r="AD8" s="351" t="n"/>
      <c r="AE8" s="3" t="b">
        <v>1</v>
      </c>
      <c r="AF8" s="258" t="n"/>
      <c r="AJ8" s="350" t="n"/>
      <c r="AL8" s="251" t="n"/>
    </row>
    <row r="9">
      <c r="A9" s="351" t="n"/>
      <c r="B9" s="351" t="n"/>
      <c r="C9" s="337" t="n"/>
      <c r="D9" s="337" t="n"/>
      <c r="E9" s="337" t="n"/>
      <c r="F9" s="337" t="n"/>
      <c r="G9" s="6" t="n"/>
      <c r="H9" s="6" t="n"/>
      <c r="I9" s="6" t="n"/>
      <c r="J9" s="6" t="n"/>
      <c r="K9" s="6" t="n"/>
      <c r="L9" s="6" t="n"/>
      <c r="M9" s="137" t="n"/>
      <c r="N9" s="137" t="n"/>
      <c r="O9" s="6" t="n"/>
      <c r="P9" s="6" t="n"/>
      <c r="Q9" s="6" t="n"/>
      <c r="R9" s="6" t="n"/>
      <c r="S9" s="6" t="n"/>
      <c r="T9" s="6" t="n"/>
      <c r="U9" s="351" t="n"/>
      <c r="V9" s="265" t="n"/>
      <c r="W9" s="265" t="n"/>
      <c r="X9" s="265" t="n"/>
      <c r="Y9" s="265" t="n"/>
      <c r="Z9" s="265" t="n"/>
      <c r="AA9" s="265" t="n"/>
      <c r="AB9" s="265" t="n"/>
      <c r="AC9" s="351" t="n"/>
      <c r="AD9" s="351" t="n"/>
      <c r="AE9" s="3" t="n"/>
      <c r="AF9" s="351" t="n"/>
      <c r="AJ9" s="350" t="n"/>
      <c r="AL9" s="251" t="n"/>
    </row>
    <row r="10">
      <c r="A10" s="351" t="n"/>
      <c r="B10" s="351" t="n"/>
      <c r="C10" s="337" t="inlineStr">
        <is>
          <t>592-223-7560</t>
        </is>
      </c>
      <c r="D10" s="351" t="n"/>
      <c r="E10" s="351" t="n"/>
      <c r="F10" s="351" t="n"/>
      <c r="G10" s="6" t="n"/>
      <c r="H10" s="340" t="n"/>
      <c r="I10" s="351" t="n"/>
      <c r="J10" s="340" t="n"/>
      <c r="K10" s="330" t="inlineStr">
        <is>
          <t>Week Starting:</t>
        </is>
      </c>
      <c r="L10" s="351" t="n"/>
      <c r="M10" s="335" t="n">
        <v>45977</v>
      </c>
      <c r="N10" s="362" t="n"/>
      <c r="O10" s="6" t="n"/>
      <c r="P10" s="6" t="n"/>
      <c r="Q10" s="6" t="n"/>
      <c r="R10" s="6" t="n"/>
      <c r="S10" s="6" t="n"/>
      <c r="T10" s="138" t="inlineStr">
        <is>
          <t>[42]</t>
        </is>
      </c>
      <c r="U10" s="351" t="n"/>
      <c r="V10" s="263">
        <f>IF(MONTH($V$3)&lt;&gt;MONTH($V$3-WEEKDAY($V$3,1)+(ROW(V10)-ROW($V$5))*7+(COLUMN(V10)-COLUMN($V$5)+1)),"",$V$3-WEEKDAY($V$3,1)+(ROW(V10)-ROW($V$5))*7+(COLUMN(V10)-COLUMN($V$5)+1))</f>
        <v/>
      </c>
      <c r="W10" s="263">
        <f>IF(MONTH($V$3)&lt;&gt;MONTH($V$3-WEEKDAY($V$3,1)+(ROW(W10)-ROW($V$5))*7+(COLUMN(W10)-COLUMN($V$5)+1)),"",$V$3-WEEKDAY($V$3,1)+(ROW(W10)-ROW($V$5))*7+(COLUMN(W10)-COLUMN($V$5)+1))</f>
        <v/>
      </c>
      <c r="X10" s="263">
        <f>IF(MONTH($V$3)&lt;&gt;MONTH($V$3-WEEKDAY($V$3,1)+(ROW(X10)-ROW($V$5))*7+(COLUMN(X10)-COLUMN($V$5)+1)),"",$V$3-WEEKDAY($V$3,1)+(ROW(X10)-ROW($V$5))*7+(COLUMN(X10)-COLUMN($V$5)+1))</f>
        <v/>
      </c>
      <c r="Y10" s="263">
        <f>IF(MONTH($V$3)&lt;&gt;MONTH($V$3-WEEKDAY($V$3,1)+(ROW(Y10)-ROW($V$5))*7+(COLUMN(Y10)-COLUMN($V$5)+1)),"",$V$3-WEEKDAY($V$3,1)+(ROW(Y10)-ROW($V$5))*7+(COLUMN(Y10)-COLUMN($V$5)+1))</f>
        <v/>
      </c>
      <c r="Z10" s="263">
        <f>IF(MONTH($V$3)&lt;&gt;MONTH($V$3-WEEKDAY($V$3,1)+(ROW(Z10)-ROW($V$5))*7+(COLUMN(Z10)-COLUMN($V$5)+1)),"",$V$3-WEEKDAY($V$3,1)+(ROW(Z10)-ROW($V$5))*7+(COLUMN(Z10)-COLUMN($V$5)+1))</f>
        <v/>
      </c>
      <c r="AA10" s="263">
        <f>IF(MONTH($V$3)&lt;&gt;MONTH($V$3-WEEKDAY($V$3,1)+(ROW(AA10)-ROW($V$5))*7+(COLUMN(AA10)-COLUMN($V$5)+1)),"",$V$3-WEEKDAY($V$3,1)+(ROW(AA10)-ROW($V$5))*7+(COLUMN(AA10)-COLUMN($V$5)+1))</f>
        <v/>
      </c>
      <c r="AB10" s="263">
        <f>IF(MONTH($V$3)&lt;&gt;MONTH($V$3-WEEKDAY($V$3,1)+(ROW(AB10)-ROW($V$5))*7+(COLUMN(AB10)-COLUMN($V$5)+1)),"",$V$3-WEEKDAY($V$3,1)+(ROW(AB10)-ROW($V$5))*7+(COLUMN(AB10)-COLUMN($V$5)+1))</f>
        <v/>
      </c>
      <c r="AC10" s="351" t="n"/>
      <c r="AD10" s="136" t="inlineStr">
        <is>
          <t>After:</t>
        </is>
      </c>
      <c r="AE10" s="264" t="n">
        <v>40</v>
      </c>
      <c r="AF10" s="250" t="n"/>
    </row>
    <row r="11" ht="15.75" customHeight="1" s="348" thickBot="1">
      <c r="A11" s="351" t="n"/>
      <c r="B11" s="351" t="n"/>
      <c r="C11" s="6" t="n"/>
      <c r="D11" s="6" t="n"/>
      <c r="E11" s="6" t="n"/>
      <c r="F11" s="6" t="n"/>
      <c r="G11" s="6" t="n"/>
      <c r="H11" s="6" t="n"/>
      <c r="I11" s="6" t="n"/>
      <c r="J11" s="6" t="n"/>
      <c r="K11" s="259" t="inlineStr">
        <is>
          <t>Carry Forward Hrs:</t>
        </is>
      </c>
      <c r="L11" s="248" t="n">
        <v>40</v>
      </c>
      <c r="M11" s="6" t="n"/>
      <c r="N11" s="6" t="n"/>
      <c r="O11" s="6" t="n"/>
      <c r="P11" s="6" t="n"/>
      <c r="Q11" s="6" t="n"/>
      <c r="R11" s="6" t="n"/>
      <c r="S11" s="6" t="n"/>
      <c r="T11" s="6" t="n"/>
      <c r="U11" s="351" t="n"/>
      <c r="V11" s="263">
        <f>IF(MONTH($V$3)&lt;&gt;MONTH($V$3-WEEKDAY($V$3,1)+(ROW(V11)-ROW($V$5))*7+(COLUMN(V11)-COLUMN($V$5)+1)),"",$V$3-WEEKDAY($V$3,1)+(ROW(V11)-ROW($V$5))*7+(COLUMN(V11)-COLUMN($V$5)+1))</f>
        <v/>
      </c>
      <c r="W11" s="263">
        <f>IF(MONTH($V$3)&lt;&gt;MONTH($V$3-WEEKDAY($V$3,1)+(ROW(W11)-ROW($V$5))*7+(COLUMN(W11)-COLUMN($V$5)+1)),"",$V$3-WEEKDAY($V$3,1)+(ROW(W11)-ROW($V$5))*7+(COLUMN(W11)-COLUMN($V$5)+1))</f>
        <v/>
      </c>
      <c r="X11" s="263">
        <f>IF(MONTH($V$3)&lt;&gt;MONTH($V$3-WEEKDAY($V$3,1)+(ROW(X11)-ROW($V$5))*7+(COLUMN(X11)-COLUMN($V$5)+1)),"",$V$3-WEEKDAY($V$3,1)+(ROW(X11)-ROW($V$5))*7+(COLUMN(X11)-COLUMN($V$5)+1))</f>
        <v/>
      </c>
      <c r="Y11" s="263">
        <f>IF(MONTH($V$3)&lt;&gt;MONTH($V$3-WEEKDAY($V$3,1)+(ROW(Y11)-ROW($V$5))*7+(COLUMN(Y11)-COLUMN($V$5)+1)),"",$V$3-WEEKDAY($V$3,1)+(ROW(Y11)-ROW($V$5))*7+(COLUMN(Y11)-COLUMN($V$5)+1))</f>
        <v/>
      </c>
      <c r="Z11" s="263">
        <f>IF(MONTH($V$3)&lt;&gt;MONTH($V$3-WEEKDAY($V$3,1)+(ROW(Z11)-ROW($V$5))*7+(COLUMN(Z11)-COLUMN($V$5)+1)),"",$V$3-WEEKDAY($V$3,1)+(ROW(Z11)-ROW($V$5))*7+(COLUMN(Z11)-COLUMN($V$5)+1))</f>
        <v/>
      </c>
      <c r="AA11" s="263">
        <f>IF(MONTH($V$3)&lt;&gt;MONTH($V$3-WEEKDAY($V$3,1)+(ROW(AA11)-ROW($V$5))*7+(COLUMN(AA11)-COLUMN($V$5)+1)),"",$V$3-WEEKDAY($V$3,1)+(ROW(AA11)-ROW($V$5))*7+(COLUMN(AA11)-COLUMN($V$5)+1))</f>
        <v/>
      </c>
      <c r="AB11" s="263">
        <f>IF(MONTH($V$3)&lt;&gt;MONTH($V$3-WEEKDAY($V$3,1)+(ROW(AB11)-ROW($V$5))*7+(COLUMN(AB11)-COLUMN($V$5)+1)),"",$V$3-WEEKDAY($V$3,1)+(ROW(AB11)-ROW($V$5))*7+(COLUMN(AB11)-COLUMN($V$5)+1))</f>
        <v/>
      </c>
      <c r="AC11" s="351" t="n"/>
      <c r="AD11" s="351" t="n"/>
      <c r="AE11" s="351" t="n"/>
      <c r="AF11" s="258" t="n"/>
      <c r="AJ11" s="252" t="n"/>
      <c r="AK11" s="252" t="n"/>
    </row>
    <row r="12" ht="27.75" customFormat="1" customHeight="1" s="2" thickBot="1">
      <c r="A12" s="266" t="inlineStr">
        <is>
          <t>Day Off</t>
        </is>
      </c>
      <c r="B12" s="267" t="inlineStr">
        <is>
          <t>Holiday Double</t>
        </is>
      </c>
      <c r="C12" s="139" t="inlineStr">
        <is>
          <t>Day of Week</t>
        </is>
      </c>
      <c r="D12" s="140" t="inlineStr">
        <is>
          <t>Time
In</t>
        </is>
      </c>
      <c r="E12" s="140" t="inlineStr">
        <is>
          <t>Time
Out</t>
        </is>
      </c>
      <c r="F12" s="141" t="n"/>
      <c r="G12" s="140" t="inlineStr">
        <is>
          <t>Time
In</t>
        </is>
      </c>
      <c r="H12" s="140" t="inlineStr">
        <is>
          <t>Time
Out</t>
        </is>
      </c>
      <c r="I12" s="142" t="inlineStr">
        <is>
          <t>Total
Hrs</t>
        </is>
      </c>
      <c r="J12" s="142" t="inlineStr">
        <is>
          <t>Location</t>
        </is>
      </c>
      <c r="K12" s="142" t="inlineStr">
        <is>
          <t>Supervisor</t>
        </is>
      </c>
      <c r="L12" s="142" t="inlineStr">
        <is>
          <t>Supervisor Approval</t>
        </is>
      </c>
      <c r="M12" s="140" t="inlineStr">
        <is>
          <t>Regular
Hrs</t>
        </is>
      </c>
      <c r="N12" s="140" t="inlineStr">
        <is>
          <t>Overtime
Hrs</t>
        </is>
      </c>
      <c r="O12" s="140" t="inlineStr">
        <is>
          <t>Hol Hrs</t>
        </is>
      </c>
      <c r="P12" s="140" t="inlineStr">
        <is>
          <t>Responsibilities</t>
        </is>
      </c>
      <c r="Q12" s="140" t="inlineStr">
        <is>
          <t>Risk</t>
        </is>
      </c>
      <c r="R12" s="140" t="inlineStr">
        <is>
          <t>Meals</t>
        </is>
      </c>
      <c r="S12" s="140" t="inlineStr">
        <is>
          <t>Vac Hrs</t>
        </is>
      </c>
      <c r="T12" s="143" t="inlineStr">
        <is>
          <t>Reason for Overtime</t>
        </is>
      </c>
      <c r="U12" s="144" t="inlineStr">
        <is>
          <t>Wkly Reg Avail</t>
        </is>
      </c>
      <c r="V12" s="351" t="inlineStr">
        <is>
          <t>Orig Reg</t>
        </is>
      </c>
      <c r="W12" s="351" t="inlineStr">
        <is>
          <t>Wkly OT Adj</t>
        </is>
      </c>
      <c r="X12" s="351" t="inlineStr">
        <is>
          <t>Week Start</t>
        </is>
      </c>
      <c r="Y12" s="351" t="inlineStr">
        <is>
          <t>Wk Hrs Before</t>
        </is>
      </c>
      <c r="Z12" s="351" t="n"/>
      <c r="AA12" s="351" t="n"/>
      <c r="AB12" s="351" t="n"/>
      <c r="AC12" s="351" t="n"/>
      <c r="AD12" s="351" t="n"/>
      <c r="AE12" s="351" t="n"/>
      <c r="AF12" s="351" t="n"/>
      <c r="AJ12" s="252" t="n"/>
      <c r="AK12" s="252" t="n"/>
    </row>
    <row r="13" hidden="1" ht="15.75" customHeight="1" s="348" thickBot="1">
      <c r="A13" s="268" t="n"/>
      <c r="B13" s="351" t="n"/>
      <c r="C13" s="145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146" t="n"/>
      <c r="U13" s="351" t="n"/>
      <c r="V13" s="351" t="n"/>
      <c r="W13" s="351" t="n"/>
      <c r="X13" s="351" t="n"/>
      <c r="Y13" s="351" t="n"/>
      <c r="Z13" s="351" t="n"/>
      <c r="AA13" s="351" t="n"/>
      <c r="AB13" s="351" t="n"/>
      <c r="AC13" s="351" t="n"/>
      <c r="AD13" s="351" t="n"/>
      <c r="AE13" s="351" t="n"/>
      <c r="AF13" s="351" t="n"/>
    </row>
    <row r="14" ht="24" customHeight="1" s="348" thickBot="1">
      <c r="A14" s="147" t="inlineStr">
        <is>
          <t>On Day</t>
        </is>
      </c>
      <c r="B14" s="269" t="n"/>
      <c r="C14" s="88">
        <f>M10</f>
        <v/>
      </c>
      <c r="D14" s="54" t="n"/>
      <c r="E14" s="148">
        <f>IF(D14="", "",
 IF(D14=TIME(0,0,0), 0,
 IF(AND(D14&gt;=TIME(0,0,1), D14&lt;=TIME(2,0,0)), TIME(7,0,0),
 IF(AND(D14&gt;=TIME(6,0,0), D14&lt;=TIME(8,0,0)), TIME(12,0,0),
 IF(AND(D14&gt;TIME(8,0,0), D14&lt;=TIME(13,59,0)), TIME(15,0,0),
 IF(AND(D14&gt;=TIME(14,0,0), D14&lt;=TIME(17,59,0)), TIME(21,0,0),
 IF(AND(D14&gt;=TIME(18,0,0), D14&lt;=TIME(21,59,0)), TIME(0,0,0),
 IF(AND(D14&gt;=TIME(22,0,0), D14&lt;=TIME(23,59,59)), TIME(7,0,0), ""))))))))</f>
        <v/>
      </c>
      <c r="F14" s="149" t="n"/>
      <c r="G14" s="148">
        <f>IF(AND(D14&gt;=TIME(6,0,0),D14&lt;=TIME(8,0,0)),E14,"")</f>
        <v/>
      </c>
      <c r="H14" s="54" t="n"/>
      <c r="I14" s="55">
        <f>ROUND(IF(OR(D14="",E14="",E14=0),0,IF(H14="",MOD(E14-D14,1)*24,MOD(H14-D14,1)*24)),2)</f>
        <v/>
      </c>
      <c r="J14" s="150" t="n"/>
      <c r="K14" s="270" t="n"/>
      <c r="L14" s="271" t="n"/>
      <c r="M14" s="272">
        <f>MAX(0,V14-W14)</f>
        <v/>
      </c>
      <c r="N14" s="56">
        <f>(IF(OR($C14="",$D14=""),0,
 IF(OR($A14="Holiday",$A15="Holiday"),
    IF(ISNUMBER(MATCH(TRIM($B14),{"Phagwah","Good Friday","Easter Monday","Labour Day","Christmas","Eid ul Azha","Romans-2","Globe-12","Neptune P1"},0)),0,$I14),
 IF(AND(NOT(OR($A14="Annual Leave",$A15="Annual Leave")),$A14="Off day"),$I14,
  MAX(0,$I14-$V14)
  ))))+W14</f>
        <v/>
      </c>
      <c r="O14" s="56">
        <f>IF(AND(OR($A14="Holiday",$A15="Holiday"),
        ISNUMBER(MATCH(TRIM($B14),{"Phagwah","Good Friday","Easter Monday","Labour Day","Christmas","Eid ul Azha","Romans-2","Globe-12","Neptune P1"},0))),
   $I14,0)</f>
        <v/>
      </c>
      <c r="P14" s="56">
        <f>IF(OR($O$7="Canteen",$O$7="Head Office"),0,IF($I14&lt;=0,0,IF(OR(OR(TRIM($J14)="Hebrews",TRIM($J14)="Romans",TRIM($J14)="Romans-2",TRIM($J14)="Globe",TRIM($J14)="Globe-12",TRIM($J14)="Neptune P1"),AND($I15&gt;0,OR(TRIM($J15)="Hebrews",TRIM($J15)="Romans",TRIM($J15)="Romans-2",TRIM($J15)="Globe",TRIM($J15)="Globe-12",TRIM($J15)="Neptune P1"))),1,0)))</f>
        <v/>
      </c>
      <c r="Q14" s="57" t="n"/>
      <c r="R14" s="56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IF($I14&gt;0,1,0),
      0
   ),
0))</f>
        <v/>
      </c>
      <c r="S14" s="56">
        <f>IF(OR($A14="Annual Leave",$A15="Annual Leave"),IF($A14="Annual Leave",8,0),0)</f>
        <v/>
      </c>
      <c r="T14" s="58" t="n"/>
      <c r="U14" s="144">
        <f>MAX(0,40-Y14)</f>
        <v/>
      </c>
      <c r="V14" s="151">
        <f>IF(OR($C14="",$D14=""),0,
 IF(OR($A14="Holiday",$A15="Holiday"),0,
 IF(AND(NOT(OR($A14="Annual Leave",$A15="Annual Leave")),$A14="Off day"),0,
  IF($I14+$I15&gt;=8,IF($I14&gt;=8,8,$I14),$I14)
  )))</f>
        <v/>
      </c>
      <c r="W14" s="151">
        <f>MAX(0,V14-U14)</f>
        <v/>
      </c>
      <c r="X14" s="151">
        <f>IF(C14="","",C14-WEEKDAY(C14,1)+1)</f>
        <v/>
      </c>
      <c r="Y14" s="151">
        <f>IF(X14=X14,$L$11,0)</f>
        <v/>
      </c>
      <c r="Z14" s="151" t="n"/>
      <c r="AA14" s="151" t="n"/>
      <c r="AB14" s="151" t="n"/>
      <c r="AC14" s="351" t="n"/>
      <c r="AD14" s="351" t="n"/>
      <c r="AE14" s="351" t="n"/>
      <c r="AF14" s="351" t="n"/>
    </row>
    <row r="15" ht="24" customHeight="1" s="348" thickBot="1">
      <c r="A15" s="147" t="inlineStr">
        <is>
          <t>On Day</t>
        </is>
      </c>
      <c r="B15" s="269" t="n"/>
      <c r="C15" s="89">
        <f>C14</f>
        <v/>
      </c>
      <c r="D15" s="59" t="n"/>
      <c r="E15" s="152">
        <f>IF(D15="", "",
 IF(D15=TIME(0,0,0), 0,
 IF(AND(D15&gt;=TIME(0,0,1), D15&lt;=TIME(2,0,0)), TIME(7,0,0),
 IF(AND(D15&gt;=TIME(6,0,0), D15&lt;=TIME(8,0,0)), TIME(12,0,0),
 IF(AND(D15&gt;TIME(8,0,0), D15&lt;=TIME(13,59,0)), TIME(15,0,0),
 IF(AND(D15&gt;=TIME(14,0,0), D15&lt;=TIME(17,59,0)), TIME(21,0,0),
 IF(AND(D15&gt;=TIME(18,0,0), D15&lt;=TIME(21,59,0)), TIME(0,0,0),
 IF(AND(D15&gt;=TIME(22,0,0), D15&lt;=TIME(23,59,59)), TIME(7,0,0), ""))))))))</f>
        <v/>
      </c>
      <c r="F15" s="153" t="n"/>
      <c r="G15" s="152">
        <f>IF(AND(D15&gt;=TIME(6,0,0),D15&lt;=TIME(8,0,0)),E15,"")</f>
        <v/>
      </c>
      <c r="H15" s="59" t="n"/>
      <c r="I15" s="60">
        <f>ROUND(IF(OR(D15="",E15="",E15=0),0,IF(H15="",MOD(E15-D15,1)*24,MOD(H15-D15,1)*24)),2)</f>
        <v/>
      </c>
      <c r="J15" s="150" t="n"/>
      <c r="K15" s="270" t="n"/>
      <c r="L15" s="271" t="n"/>
      <c r="M15" s="272">
        <f>MAX(0,V15-W15)</f>
        <v/>
      </c>
      <c r="N15" s="61">
        <f>(IF(OR($C15="",$D15=""),0,
 IF(OR($A14="Holiday",$A15="Holiday"),
    IF(ISNUMBER(MATCH(TRIM($B15),{"Phagwah","Good Friday","Easter Monday","Labour Day","Christmas","Eid ul Azha","Romans-2","Globe-12","Neptune P1"},0)),0,$I15),
 IF(AND(NOT(OR($A14="Annual Leave",$A15="Annual Leave")),$A15="Off day"),$I15,
  MAX(0,$I15-$V15)
  ))))+W15</f>
        <v/>
      </c>
      <c r="O15" s="61">
        <f>IF(AND(OR($A14="Holiday",$A15="Holiday"),
        ISNUMBER(MATCH(TRIM($B15),{"Phagwah","Good Friday","Easter Monday","Labour Day","Christmas","Eid ul Azha","Romans-2","Globe-12","Neptune P1"},0))),
   $I15,0)</f>
        <v/>
      </c>
      <c r="P15" s="61">
        <f>IF(OR($O$7="Canteen",$O$7="Head Office"),0,IF($I15&lt;=0,0,IF(AND($I14&lt;=0,OR(TRIM($J15)="Hebrews",TRIM($J15)="Romans",TRIM($J15)="Romans-2",TRIM($J15)="Globe",TRIM($J15)="Globe-12",TRIM($J15)="Neptune P1")),1,0)))</f>
        <v/>
      </c>
      <c r="Q15" s="62" t="n"/>
      <c r="R15" s="61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IF(AND($I14=0,$I15&gt;0),1,0),
      0
   ),
0))</f>
        <v/>
      </c>
      <c r="S15" s="61">
        <f>IF(OR($A14="Annual Leave",$A15="Annual Leave"),IF(AND($A14&lt;&gt;"Annual Leave",$A15="Annual Leave"),8,0),0)</f>
        <v/>
      </c>
      <c r="T15" s="63" t="n"/>
      <c r="U15" s="144">
        <f>MAX(0,40-Y15)</f>
        <v/>
      </c>
      <c r="V15" s="151">
        <f>IF(OR($C15="",$D15=""),0,
 IF(OR($A14="Holiday",$A15="Holiday"),0,
 IF(AND(NOT(OR($A14="Annual Leave",$A15="Annual Leave")),$A15="Off day"),0,
  IF($I14+$I15&gt;=8,IF($I14&gt;=8,0,8-$I14),$I15)
  )))</f>
        <v/>
      </c>
      <c r="W15" s="151">
        <f>MAX(0,V15-U15)</f>
        <v/>
      </c>
      <c r="X15" s="151">
        <f>IF(C15="","",C15-WEEKDAY(C15,1)+1)</f>
        <v/>
      </c>
      <c r="Y15" s="151">
        <f>SUMPRODUCT(($X$14:$X14=X15)*(($V$14:$V14)+($O$14:$O14)))+IF(X15=X14,$L$11,0)</f>
        <v/>
      </c>
      <c r="Z15" s="151" t="n"/>
      <c r="AA15" s="151" t="n"/>
      <c r="AB15" s="151" t="n"/>
      <c r="AC15" s="351" t="n"/>
      <c r="AD15" s="351" t="n"/>
      <c r="AE15" s="351" t="n"/>
      <c r="AF15" s="351" t="n"/>
    </row>
    <row r="16" ht="24" customHeight="1" s="348" thickBot="1">
      <c r="A16" s="154" t="inlineStr">
        <is>
          <t>On Day</t>
        </is>
      </c>
      <c r="B16" s="273" t="n"/>
      <c r="C16" s="90">
        <f>C14+1</f>
        <v/>
      </c>
      <c r="D16" s="8" t="n"/>
      <c r="E16" s="155">
        <f>IF(D16="", "",
 IF(D16=TIME(0,0,0), 0,
 IF(AND(D16&gt;=TIME(0,0,1), D16&lt;=TIME(2,0,0)), TIME(7,0,0),
 IF(AND(D16&gt;=TIME(6,0,0), D16&lt;=TIME(8,0,0)), TIME(12,0,0),
 IF(AND(D16&gt;TIME(8,0,0), D16&lt;=TIME(13,59,0)), TIME(15,0,0),
 IF(AND(D16&gt;=TIME(14,0,0), D16&lt;=TIME(17,59,0)), TIME(21,0,0),
 IF(AND(D16&gt;=TIME(18,0,0), D16&lt;=TIME(21,59,0)), TIME(0,0,0),
 IF(AND(D16&gt;=TIME(22,0,0), D16&lt;=TIME(23,59,59)), TIME(7,0,0), ""))))))))</f>
        <v/>
      </c>
      <c r="F16" s="156" t="n"/>
      <c r="G16" s="155">
        <f>IF(AND(D16&gt;=TIME(6,0,0),D16&lt;=TIME(8,0,0)),E16,"")</f>
        <v/>
      </c>
      <c r="H16" s="8" t="n"/>
      <c r="I16" s="30">
        <f>ROUND(IF(OR(D16="",E16="",E16=0),0,IF(H16="",MOD(E16-D16,1)*24,MOD(H16-D16,1)*24)),2)</f>
        <v/>
      </c>
      <c r="J16" s="157" t="n"/>
      <c r="K16" s="274" t="n"/>
      <c r="L16" s="271" t="n"/>
      <c r="M16" s="275">
        <f>MAX(0,V16-W16)</f>
        <v/>
      </c>
      <c r="N16" s="9">
        <f>(IF(OR($C16="",$D16=""),0,
 IF(OR($A16="Holiday",$A17="Holiday"),
    IF(ISNUMBER(MATCH(TRIM($B16),{"Phagwah","Good Friday","Easter Monday","Labour Day","Christmas","Eid ul Azha","Romans-2","Globe-12","Neptune P1"},0)),0,$I16),
 IF(AND(NOT(OR($A16="Annual Leave",$A17="Annual Leave")),$A16="Off day"),$I16,
  MAX(0,$I16-$V16)
  ))))+W16</f>
        <v/>
      </c>
      <c r="O16" s="9">
        <f>IF(AND(OR($A16="Holiday",$A17="Holiday"),
        ISNUMBER(MATCH(TRIM($B16),{"Phagwah","Good Friday","Easter Monday","Labour Day","Christmas","Eid ul Azha","Romans-2","Globe-12","Neptune P1"},0))),
   $I16,0)</f>
        <v/>
      </c>
      <c r="P16" s="9">
        <f>IF(OR($O$7="Canteen",$O$7="Head Office"),0,IF($I16&lt;=0,0,IF(OR(OR(TRIM($J16)="Hebrews",TRIM($J16)="Romans",TRIM($J16)="Romans-2",TRIM($J16)="Globe",TRIM($J16)="Globe-12",TRIM($J16)="Neptune P1"),AND($I17&gt;0,OR(TRIM($J17)="Hebrews",TRIM($J17)="Romans",TRIM($J17)="Romans-2",TRIM($J17)="Globe",TRIM($J17)="Globe-12",TRIM($J17)="Neptune P1"))),1,0)))</f>
        <v/>
      </c>
      <c r="Q16" s="10" t="n"/>
      <c r="R16" s="9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IF($I16&gt;0,1,0),
      0
   ),
0))</f>
        <v/>
      </c>
      <c r="S16" s="9">
        <f>IF(OR($A16="Annual Leave",$A17="Annual Leave"),IF($A16="Annual Leave",8,0),0)</f>
        <v/>
      </c>
      <c r="T16" s="91" t="n"/>
      <c r="U16" s="144">
        <f>MAX(0,40-Y16)</f>
        <v/>
      </c>
      <c r="V16" s="351">
        <f>IF(OR($C16="",$D16=""),0,
 IF(OR($A16="Holiday",$A17="Holiday"),0,
 IF(AND(NOT(OR($A16="Annual Leave",$A17="Annual Leave")),$A16="Off day"),0,
  IF($I16+$I17&gt;=8,IF($I16&gt;=8,8,$I16),$I16)
  )))</f>
        <v/>
      </c>
      <c r="W16" s="351">
        <f>MAX(0,V16-U16)</f>
        <v/>
      </c>
      <c r="X16" s="351">
        <f>IF(C16="","",C16-WEEKDAY(C16,1)+1)</f>
        <v/>
      </c>
      <c r="Y16" s="351">
        <f>SUMPRODUCT(($X$14:$X15=X16)*(($V$14:$V15)+($O$14:$O15)))+IF(X16=X14,$L$11,0)</f>
        <v/>
      </c>
      <c r="Z16" s="351" t="n"/>
      <c r="AA16" s="351" t="n"/>
      <c r="AB16" s="351" t="n"/>
      <c r="AC16" s="351" t="n"/>
      <c r="AD16" s="351" t="n"/>
      <c r="AE16" s="351" t="n"/>
      <c r="AF16" s="351" t="n"/>
    </row>
    <row r="17" ht="24" customHeight="1" s="348" thickBot="1">
      <c r="A17" s="154" t="inlineStr">
        <is>
          <t>On Day</t>
        </is>
      </c>
      <c r="B17" s="273" t="n"/>
      <c r="C17" s="90">
        <f>C16</f>
        <v/>
      </c>
      <c r="D17" s="276" t="n"/>
      <c r="E17" s="277">
        <f>IF(D17="", "",
 IF(D17=TIME(0,0,0), 0,
 IF(AND(D17&gt;=TIME(0,0,1), D17&lt;=TIME(2,0,0)), TIME(7,0,0),
 IF(AND(D17&gt;=TIME(6,0,0), D17&lt;=TIME(8,0,0)), TIME(12,0,0),
 IF(AND(D17&gt;TIME(8,0,0), D17&lt;=TIME(13,59,0)), TIME(15,0,0),
 IF(AND(D17&gt;=TIME(14,0,0), D17&lt;=TIME(17,59,0)), TIME(21,0,0),
 IF(AND(D17&gt;=TIME(18,0,0), D17&lt;=TIME(21,59,0)), TIME(0,0,0),
 IF(AND(D17&gt;=TIME(22,0,0), D17&lt;=TIME(23,59,59)), TIME(7,0,0), ""))))))))</f>
        <v/>
      </c>
      <c r="F17" s="156" t="n"/>
      <c r="G17" s="277">
        <f>IF(AND(D17&gt;=TIME(6,0,0),D17&lt;=TIME(8,0,0)),E17,"")</f>
        <v/>
      </c>
      <c r="H17" s="276" t="n"/>
      <c r="I17" s="30">
        <f>ROUND(IF(OR(D17="",E17="",E17=0),0,IF(H17="",MOD(E17-D17,1)*24,MOD(H17-D17,1)*24)),2)</f>
        <v/>
      </c>
      <c r="J17" s="158" t="n"/>
      <c r="K17" s="274" t="n"/>
      <c r="L17" s="271" t="n"/>
      <c r="M17" s="275">
        <f>MAX(0,V17-W17)</f>
        <v/>
      </c>
      <c r="N17" s="278">
        <f>(IF(OR($C17="",$D17=""),0,
 IF(OR($A16="Holiday",$A17="Holiday"),
    IF(ISNUMBER(MATCH(TRIM($B17),{"Phagwah","Good Friday","Easter Monday","Labour Day","Christmas","Eid ul Azha","Romans-2","Globe-12","Neptune P1"},0)),0,$I17),
 IF(AND(NOT(OR($A16="Annual Leave",$A17="Annual Leave")),$A17="Off day"),$I17,
  MAX(0,$I17-$V17)
  ))))+W17</f>
        <v/>
      </c>
      <c r="O17" s="278">
        <f>IF(AND(OR($A16="Holiday",$A17="Holiday"),
        ISNUMBER(MATCH(TRIM($B17),{"Phagwah","Good Friday","Easter Monday","Labour Day","Christmas","Eid ul Azha","Romans-2","Globe-12","Neptune P1"},0))),
   $I17,0)</f>
        <v/>
      </c>
      <c r="P17" s="278">
        <f>IF(OR($O$7="Canteen",$O$7="Head Office"),0,IF($I17&lt;=0,0,IF(AND($I16&lt;=0,OR(TRIM($J17)="Hebrews",TRIM($J17)="Romans",TRIM($J17)="Romans-2",TRIM($J17)="Globe",TRIM($J17)="Globe-12",TRIM($J17)="Neptune P1")),1,0)))</f>
        <v/>
      </c>
      <c r="Q17" s="279" t="n"/>
      <c r="R17" s="278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IF(AND($I16=0,$I17&gt;0),1,0),
      0
   ),
0))</f>
        <v/>
      </c>
      <c r="S17" s="278">
        <f>IF(OR($A16="Annual Leave",$A17="Annual Leave"),IF(AND($A16&lt;&gt;"Annual Leave",$A17="Annual Leave"),8,0),0)</f>
        <v/>
      </c>
      <c r="T17" s="280" t="n"/>
      <c r="U17" s="144">
        <f>MAX(0,40-Y17)</f>
        <v/>
      </c>
      <c r="V17" s="351">
        <f>IF(OR($C17="",$D17=""),0,
 IF(OR($A16="Holiday",$A17="Holiday"),0,
 IF(AND(NOT(OR($A16="Annual Leave",$A17="Annual Leave")),$A17="Off day"),0,
  IF($I16+$I17&gt;=8,IF($I16&gt;=8,0,8-$I16),$I17)
  )))</f>
        <v/>
      </c>
      <c r="W17" s="351">
        <f>MAX(0,V17-U17)</f>
        <v/>
      </c>
      <c r="X17" s="351">
        <f>IF(C17="","",C17-WEEKDAY(C17,1)+1)</f>
        <v/>
      </c>
      <c r="Y17" s="351">
        <f>SUMPRODUCT(($X$14:$X16=X17)*(($V$14:$V16)+($O$14:$O16)))+IF(X17=X14,$L$11,0)</f>
        <v/>
      </c>
      <c r="Z17" s="351" t="n"/>
      <c r="AA17" s="351" t="n"/>
      <c r="AB17" s="351" t="n"/>
      <c r="AC17" s="351" t="n"/>
      <c r="AD17" s="351" t="n"/>
      <c r="AE17" s="351" t="n"/>
      <c r="AF17" s="351" t="n"/>
    </row>
    <row r="18" ht="24" customHeight="1" s="348" thickBot="1">
      <c r="A18" s="159" t="inlineStr">
        <is>
          <t>On Day</t>
        </is>
      </c>
      <c r="B18" s="281" t="n"/>
      <c r="C18" s="92">
        <f>C16+1</f>
        <v/>
      </c>
      <c r="D18" s="31" t="n"/>
      <c r="E18" s="160">
        <f>IF(D18="", "",
 IF(D18=TIME(0,0,0), 0,
 IF(AND(D18&gt;=TIME(0,0,1), D18&lt;=TIME(2,0,0)), TIME(7,0,0),
 IF(AND(D18&gt;=TIME(6,0,0), D18&lt;=TIME(8,0,0)), TIME(12,0,0),
 IF(AND(D18&gt;TIME(8,0,0), D18&lt;=TIME(13,59,0)), TIME(15,0,0),
 IF(AND(D18&gt;=TIME(14,0,0), D18&lt;=TIME(17,59,0)), TIME(21,0,0),
 IF(AND(D18&gt;=TIME(18,0,0), D18&lt;=TIME(21,59,0)), TIME(0,0,0),
 IF(AND(D18&gt;=TIME(22,0,0), D18&lt;=TIME(23,59,59)), TIME(7,0,0), ""))))))))</f>
        <v/>
      </c>
      <c r="F18" s="161" t="n"/>
      <c r="G18" s="160">
        <f>IF(AND(D18&gt;=TIME(6,0,0),D18&lt;=TIME(8,0,0)),E18,"")</f>
        <v/>
      </c>
      <c r="H18" s="31" t="n"/>
      <c r="I18" s="32">
        <f>ROUND(IF(OR(D18="",E18="",E18=0),0,IF(H18="",MOD(E18-D18,1)*24,MOD(H18-D18,1)*24)),2)</f>
        <v/>
      </c>
      <c r="J18" s="162" t="n"/>
      <c r="K18" s="282" t="n"/>
      <c r="L18" s="271" t="n"/>
      <c r="M18" s="283">
        <f>MAX(0,V18-W18)</f>
        <v/>
      </c>
      <c r="N18" s="33">
        <f>(IF(OR($C18="",$D18=""),0,
 IF(OR($A18="Holiday",$A19="Holiday"),
    IF(ISNUMBER(MATCH(TRIM($B18),{"Phagwah","Good Friday","Easter Monday","Labour Day","Christmas","Eid ul Azha","Romans-2","Globe-12","Neptune P1"},0)),0,$I18),
 IF(AND(NOT(OR($A18="Annual Leave",$A19="Annual Leave")),$A18="Off day"),$I18,
  MAX(0,$I18-$V18)
  ))))+W18</f>
        <v/>
      </c>
      <c r="O18" s="33">
        <f>IF(AND(OR($A18="Holiday",$A19="Holiday"),
        ISNUMBER(MATCH(TRIM($B18),{"Phagwah","Good Friday","Easter Monday","Labour Day","Christmas","Eid ul Azha","Romans-2","Globe-12","Neptune P1"},0))),
   $I18,0)</f>
        <v/>
      </c>
      <c r="P18" s="33">
        <f>IF(OR($O$7="Canteen",$O$7="Head Office"),0,IF($I18&lt;=0,0,IF(OR(OR(TRIM($J18)="Hebrews",TRIM($J18)="Romans",TRIM($J18)="Romans-2",TRIM($J18)="Globe",TRIM($J18)="Globe-12",TRIM($J18)="Neptune P1"),AND($I19&gt;0,OR(TRIM($J19)="Hebrews",TRIM($J19)="Romans",TRIM($J19)="Romans-2",TRIM($J19)="Globe",TRIM($J19)="Globe-12",TRIM($J19)="Neptune P1"))),1,0)))</f>
        <v/>
      </c>
      <c r="Q18" s="34" t="n"/>
      <c r="R18" s="33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IF($I18&gt;0,1,0),
      0
   ),
0))</f>
        <v/>
      </c>
      <c r="S18" s="33">
        <f>IF(OR($A18="Annual Leave",$A19="Annual Leave"),IF($A18="Annual Leave",8,0),0)</f>
        <v/>
      </c>
      <c r="T18" s="35" t="n"/>
      <c r="U18" s="144">
        <f>MAX(0,40-Y18)</f>
        <v/>
      </c>
      <c r="V18" s="351">
        <f>IF(OR($C18="",$D18=""),0,
 IF(OR($A18="Holiday",$A19="Holiday"),0,
 IF(AND(NOT(OR($A18="Annual Leave",$A19="Annual Leave")),$A18="Off day"),0,
  IF($I18+$I19&gt;=8,IF($I18&gt;=8,8,$I18),$I18)
  )))</f>
        <v/>
      </c>
      <c r="W18" s="351">
        <f>MAX(0,V18-U18)</f>
        <v/>
      </c>
      <c r="X18" s="351">
        <f>IF(C18="","",C18-WEEKDAY(C18,1)+1)</f>
        <v/>
      </c>
      <c r="Y18" s="351">
        <f>SUMPRODUCT(($X$14:$X17=X18)*(($V$14:$V17)+($O$14:$O17)))+IF(X18=X14,$L$11,0)</f>
        <v/>
      </c>
      <c r="Z18" s="351" t="n"/>
      <c r="AA18" s="351" t="n"/>
      <c r="AB18" s="351" t="n"/>
      <c r="AC18" s="351" t="n"/>
      <c r="AD18" s="351" t="n"/>
      <c r="AE18" s="351" t="n"/>
      <c r="AF18" s="351" t="n"/>
    </row>
    <row r="19" ht="24" customHeight="1" s="348" thickBot="1">
      <c r="A19" s="159" t="inlineStr">
        <is>
          <t>On Day</t>
        </is>
      </c>
      <c r="B19" s="281" t="n"/>
      <c r="C19" s="93">
        <f>C18</f>
        <v/>
      </c>
      <c r="D19" s="36" t="n"/>
      <c r="E19" s="163">
        <f>IF(D19="", "",
 IF(D19=TIME(0,0,0), 0,
 IF(AND(D19&gt;=TIME(0,0,1), D19&lt;=TIME(2,0,0)), TIME(7,0,0),
 IF(AND(D19&gt;=TIME(6,0,0), D19&lt;=TIME(8,0,0)), TIME(12,0,0),
 IF(AND(D19&gt;TIME(8,0,0), D19&lt;=TIME(13,59,0)), TIME(15,0,0),
 IF(AND(D19&gt;=TIME(14,0,0), D19&lt;=TIME(17,59,0)), TIME(21,0,0),
 IF(AND(D19&gt;=TIME(18,0,0), D19&lt;=TIME(21,59,0)), TIME(0,0,0),
 IF(AND(D19&gt;=TIME(22,0,0), D19&lt;=TIME(23,59,59)), TIME(7,0,0), ""))))))))</f>
        <v/>
      </c>
      <c r="F19" s="164" t="n"/>
      <c r="G19" s="163">
        <f>IF(AND(D19&gt;=TIME(6,0,0),D19&lt;=TIME(8,0,0)),E19,"")</f>
        <v/>
      </c>
      <c r="H19" s="36" t="n"/>
      <c r="I19" s="37">
        <f>ROUND(IF(OR(D19="",E19="",E19=0),0,IF(H19="",MOD(E19-D19,1)*24,MOD(H19-D19,1)*24)),2)</f>
        <v/>
      </c>
      <c r="J19" s="162" t="n"/>
      <c r="K19" s="282" t="n"/>
      <c r="L19" s="271" t="n"/>
      <c r="M19" s="283">
        <f>MAX(0,V19-W19)</f>
        <v/>
      </c>
      <c r="N19" s="38">
        <f>(IF(OR($C19="",$D19=""),0,
 IF(OR($A18="Holiday",$A19="Holiday"),
    IF(ISNUMBER(MATCH(TRIM($B19),{"Phagwah","Good Friday","Easter Monday","Labour Day","Christmas","Eid ul Azha","Romans-2","Globe-12","Neptune P1"},0)),0,$I19),
 IF(AND(NOT(OR($A18="Annual Leave",$A19="Annual Leave")),$A19="Off day"),$I19,
  MAX(0,$I19-$V19)
  ))))+W19</f>
        <v/>
      </c>
      <c r="O19" s="38">
        <f>IF(AND(OR($A18="Holiday",$A19="Holiday"),
        ISNUMBER(MATCH(TRIM($B19),{"Phagwah","Good Friday","Easter Monday","Labour Day","Christmas","Eid ul Azha","Romans-2","Globe-12","Neptune P1"},0))),
   $I19,0)</f>
        <v/>
      </c>
      <c r="P19" s="38">
        <f>IF(OR($O$7="Canteen",$O$7="Head Office"),0,IF($I19&lt;=0,0,IF(AND($I18&lt;=0,OR(TRIM($J19)="Hebrews",TRIM($J19)="Romans",TRIM($J19)="Romans-2",TRIM($J19)="Globe",TRIM($J19)="Globe-12",TRIM($J19)="Neptune P1")),1,0)))</f>
        <v/>
      </c>
      <c r="Q19" s="39" t="n"/>
      <c r="R19" s="38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IF(AND($I18=0,$I19&gt;0),1,0),
      0
   ),
0))</f>
        <v/>
      </c>
      <c r="S19" s="38">
        <f>IF(OR($A18="Annual Leave",$A19="Annual Leave"),IF(AND($A18&lt;&gt;"Annual Leave",$A19="Annual Leave"),8,0),0)</f>
        <v/>
      </c>
      <c r="T19" s="40" t="n"/>
      <c r="U19" s="144">
        <f>MAX(0,40-Y19)</f>
        <v/>
      </c>
      <c r="V19" s="351">
        <f>IF(OR($C19="",$D19=""),0,
 IF(OR($A18="Holiday",$A19="Holiday"),0,
 IF(AND(NOT(OR($A18="Annual Leave",$A19="Annual Leave")),$A19="Off day"),0,
  IF($I18+$I19&gt;=8,IF($I18&gt;=8,0,8-$I18),$I19)
  )))</f>
        <v/>
      </c>
      <c r="W19" s="351">
        <f>MAX(0,V19-U19)</f>
        <v/>
      </c>
      <c r="X19" s="351">
        <f>IF(C19="","",C19-WEEKDAY(C19,1)+1)</f>
        <v/>
      </c>
      <c r="Y19" s="351">
        <f>SUMPRODUCT(($X$14:$X18=X19)*(($V$14:$V18)+($O$14:$O18)))+IF(X19=X14,$L$11,0)</f>
        <v/>
      </c>
      <c r="Z19" s="351" t="n"/>
      <c r="AA19" s="351" t="n"/>
      <c r="AB19" s="351" t="n"/>
      <c r="AC19" s="351" t="n"/>
      <c r="AD19" s="351" t="n"/>
      <c r="AE19" s="351" t="n"/>
      <c r="AF19" s="351" t="n"/>
    </row>
    <row r="20" ht="24" customHeight="1" s="348" thickBot="1">
      <c r="A20" s="165" t="inlineStr">
        <is>
          <t>On Day</t>
        </is>
      </c>
      <c r="B20" s="284" t="n"/>
      <c r="C20" s="94">
        <f>C18+1</f>
        <v/>
      </c>
      <c r="D20" s="41" t="n"/>
      <c r="E20" s="166">
        <f>IF(D20="", "",
 IF(D20=TIME(0,0,0), 0,
 IF(AND(D20&gt;=TIME(0,0,1), D20&lt;=TIME(2,0,0)), TIME(7,0,0),
 IF(AND(D20&gt;=TIME(6,0,0), D20&lt;=TIME(8,0,0)), TIME(12,0,0),
 IF(AND(D20&gt;TIME(8,0,0), D20&lt;=TIME(13,59,0)), TIME(15,0,0),
 IF(AND(D20&gt;=TIME(14,0,0), D20&lt;=TIME(17,59,0)), TIME(21,0,0),
 IF(AND(D20&gt;=TIME(18,0,0), D20&lt;=TIME(21,59,0)), TIME(0,0,0),
 IF(AND(D20&gt;=TIME(22,0,0), D20&lt;=TIME(23,59,59)), TIME(7,0,0), ""))))))))</f>
        <v/>
      </c>
      <c r="F20" s="167" t="n"/>
      <c r="G20" s="166">
        <f>IF(AND(D20&gt;=TIME(6,0,0),D20&lt;=TIME(8,0,0)),E20,"")</f>
        <v/>
      </c>
      <c r="H20" s="41" t="n"/>
      <c r="I20" s="95">
        <f>ROUND(IF(OR(D20="",E20="",E20=0),0,IF(H20="",MOD(E20-D20,1)*24,MOD(H20-D20,1)*24)),2)</f>
        <v/>
      </c>
      <c r="J20" s="168" t="n"/>
      <c r="K20" s="285" t="n"/>
      <c r="L20" s="271" t="n"/>
      <c r="M20" s="286">
        <f>MAX(0,V20-W20)</f>
        <v/>
      </c>
      <c r="N20" s="42">
        <f>(IF(OR($C20="",$D20=""),0,
 IF(OR($A20="Holiday",$A21="Holiday"),
    IF(ISNUMBER(MATCH(TRIM($B20),{"Phagwah","Good Friday","Easter Monday","Labour Day","Christmas","Eid ul Azha","Romans-2","Globe-12","Neptune P1"},0)),0,$I20),
 IF(AND(NOT(OR($A20="Annual Leave",$A21="Annual Leave")),$A20="Off day"),$I20,
  MAX(0,$I20-$V20)
  ))))+W20</f>
        <v/>
      </c>
      <c r="O20" s="42">
        <f>IF(AND(OR($A20="Holiday",$A21="Holiday"),
        ISNUMBER(MATCH(TRIM($B20),{"Phagwah","Good Friday","Easter Monday","Labour Day","Christmas","Eid ul Azha","Romans-2","Globe-12","Neptune P1"},0))),
   $I20,0)</f>
        <v/>
      </c>
      <c r="P20" s="42">
        <f>IF(OR($O$7="Canteen",$O$7="Head Office"),0,IF($I20&lt;=0,0,IF(OR(OR(TRIM($J20)="Hebrews",TRIM($J20)="Romans",TRIM($J20)="Romans-2",TRIM($J20)="Globe",TRIM($J20)="Globe-12",TRIM($J20)="Neptune P1"),AND($I21&gt;0,OR(TRIM($J21)="Hebrews",TRIM($J21)="Romans",TRIM($J21)="Romans-2",TRIM($J21)="Globe",TRIM($J21)="Globe-12",TRIM($J21)="Neptune P1"))),1,0)))</f>
        <v/>
      </c>
      <c r="Q20" s="43" t="n"/>
      <c r="R20" s="42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IF($I20&gt;0,1,0),
      0
   ),
0))</f>
        <v/>
      </c>
      <c r="S20" s="42">
        <f>IF(OR($A20="Annual Leave",$A21="Annual Leave"),IF($A20="Annual Leave",8,0),0)</f>
        <v/>
      </c>
      <c r="T20" s="96" t="n"/>
      <c r="U20" s="144">
        <f>MAX(0,40-Y20)</f>
        <v/>
      </c>
      <c r="V20" s="351">
        <f>IF(OR($C20="",$D20=""),0,
 IF(OR($A20="Holiday",$A21="Holiday"),0,
 IF(AND(NOT(OR($A20="Annual Leave",$A21="Annual Leave")),$A20="Off day"),0,
  IF($I20+$I21&gt;=8,IF($I20&gt;=8,8,$I20),$I20)
  )))</f>
        <v/>
      </c>
      <c r="W20" s="351">
        <f>MAX(0,V20-U20)</f>
        <v/>
      </c>
      <c r="X20" s="351">
        <f>IF(C20="","",C20-WEEKDAY(C20,1)+1)</f>
        <v/>
      </c>
      <c r="Y20" s="351">
        <f>SUMPRODUCT(($X$14:$X19=X20)*(($V$14:$V19)+($O$14:$O19)))+IF(X20=X14,$L$11,0)</f>
        <v/>
      </c>
      <c r="Z20" s="351" t="n"/>
      <c r="AA20" s="351" t="n"/>
      <c r="AB20" s="351" t="n"/>
      <c r="AC20" s="351" t="n"/>
      <c r="AD20" s="351" t="n"/>
      <c r="AE20" s="351" t="n"/>
      <c r="AF20" s="351" t="n"/>
    </row>
    <row r="21" ht="24" customHeight="1" s="348" thickBot="1">
      <c r="A21" s="165" t="inlineStr">
        <is>
          <t>On Day</t>
        </is>
      </c>
      <c r="B21" s="284" t="n"/>
      <c r="C21" s="94">
        <f>C20</f>
        <v/>
      </c>
      <c r="D21" s="287" t="n"/>
      <c r="E21" s="288">
        <f>IF(D21="", "",
 IF(D21=TIME(0,0,0), 0,
 IF(AND(D21&gt;=TIME(0,0,1), D21&lt;=TIME(2,0,0)), TIME(7,0,0),
 IF(AND(D21&gt;=TIME(6,0,0), D21&lt;=TIME(8,0,0)), TIME(12,0,0),
 IF(AND(D21&gt;TIME(8,0,0), D21&lt;=TIME(13,59,0)), TIME(15,0,0),
 IF(AND(D21&gt;=TIME(14,0,0), D21&lt;=TIME(17,59,0)), TIME(21,0,0),
 IF(AND(D21&gt;=TIME(18,0,0), D21&lt;=TIME(21,59,0)), TIME(0,0,0),
 IF(AND(D21&gt;=TIME(22,0,0), D21&lt;=TIME(23,59,59)), TIME(7,0,0), ""))))))))</f>
        <v/>
      </c>
      <c r="F21" s="167" t="n"/>
      <c r="G21" s="288">
        <f>IF(AND(D21&gt;=TIME(6,0,0),D21&lt;=TIME(8,0,0)),E21,"")</f>
        <v/>
      </c>
      <c r="H21" s="287" t="n"/>
      <c r="I21" s="95">
        <f>ROUND(IF(OR(D21="",E21="",E21=0),0,IF(H21="",MOD(E21-D21,1)*24,MOD(H21-D21,1)*24)),2)</f>
        <v/>
      </c>
      <c r="J21" s="169" t="n"/>
      <c r="K21" s="285" t="n"/>
      <c r="L21" s="271" t="n"/>
      <c r="M21" s="286">
        <f>MAX(0,V21-W21)</f>
        <v/>
      </c>
      <c r="N21" s="289">
        <f>(IF(OR($C21="",$D21=""),0,
 IF(OR($A20="Holiday",$A21="Holiday"),
    IF(ISNUMBER(MATCH(TRIM($B21),{"Phagwah","Good Friday","Easter Monday","Labour Day","Christmas","Eid ul Azha","Romans-2","Globe-12","Neptune P1"},0)),0,$I21),
 IF(AND(NOT(OR($A20="Annual Leave",$A21="Annual Leave")),$A21="Off day"),$I21,
  MAX(0,$I21-$V21)
  ))))+W21</f>
        <v/>
      </c>
      <c r="O21" s="289">
        <f>IF(AND(OR($A20="Holiday",$A21="Holiday"),
        ISNUMBER(MATCH(TRIM($B21),{"Phagwah","Good Friday","Easter Monday","Labour Day","Christmas","Eid ul Azha","Romans-2","Globe-12","Neptune P1"},0))),
   $I21,0)</f>
        <v/>
      </c>
      <c r="P21" s="289">
        <f>IF(OR($O$7="Canteen",$O$7="Head Office"),0,IF($I21&lt;=0,0,IF(AND($I20&lt;=0,OR(TRIM($J21)="Hebrews",TRIM($J21)="Romans",TRIM($J21)="Romans-2",TRIM($J21)="Globe",TRIM($J21)="Globe-12",TRIM($J21)="Neptune P1")),1,0)))</f>
        <v/>
      </c>
      <c r="Q21" s="290" t="n"/>
      <c r="R21" s="289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IF(AND($I20=0,$I21&gt;0),1,0),
      0
   ),
0))</f>
        <v/>
      </c>
      <c r="S21" s="289">
        <f>IF(OR($A20="Annual Leave",$A21="Annual Leave"),IF(AND($A20&lt;&gt;"Annual Leave",$A21="Annual Leave"),8,0),0)</f>
        <v/>
      </c>
      <c r="T21" s="291" t="n"/>
      <c r="U21" s="144">
        <f>MAX(0,40-Y21)</f>
        <v/>
      </c>
      <c r="V21" s="351">
        <f>IF(OR($C21="",$D21=""),0,
 IF(OR($A20="Holiday",$A21="Holiday"),0,
 IF(AND(NOT(OR($A20="Annual Leave",$A21="Annual Leave")),$A21="Off day"),0,
  IF($I20+$I21&gt;=8,IF($I20&gt;=8,0,8-$I20),$I21)
  )))</f>
        <v/>
      </c>
      <c r="W21" s="351">
        <f>MAX(0,V21-U21)</f>
        <v/>
      </c>
      <c r="X21" s="351">
        <f>IF(C21="","",C21-WEEKDAY(C21,1)+1)</f>
        <v/>
      </c>
      <c r="Y21" s="351">
        <f>SUMPRODUCT(($X$14:$X20=X21)*(($V$14:$V20)+($O$14:$O20)))+IF(X21=X14,$L$11,0)</f>
        <v/>
      </c>
      <c r="Z21" s="351" t="n"/>
      <c r="AA21" s="351" t="n"/>
      <c r="AB21" s="351" t="n"/>
      <c r="AC21" s="351" t="n"/>
      <c r="AD21" s="351" t="n"/>
      <c r="AE21" s="351" t="n"/>
      <c r="AF21" s="351" t="n"/>
    </row>
    <row r="22" ht="24" customHeight="1" s="348" thickBot="1">
      <c r="A22" s="170" t="inlineStr">
        <is>
          <t>On Day</t>
        </is>
      </c>
      <c r="B22" s="292" t="n"/>
      <c r="C22" s="97">
        <f>C20+1</f>
        <v/>
      </c>
      <c r="D22" s="44" t="n"/>
      <c r="E22" s="171">
        <f>IF(D22="", "",
 IF(D22=TIME(0,0,0), 0,
 IF(AND(D22&gt;=TIME(0,0,1), D22&lt;=TIME(2,0,0)), TIME(7,0,0),
 IF(AND(D22&gt;=TIME(6,0,0), D22&lt;=TIME(8,0,0)), TIME(12,0,0),
 IF(AND(D22&gt;TIME(8,0,0), D22&lt;=TIME(13,59,0)), TIME(15,0,0),
 IF(AND(D22&gt;=TIME(14,0,0), D22&lt;=TIME(17,59,0)), TIME(21,0,0),
 IF(AND(D22&gt;=TIME(18,0,0), D22&lt;=TIME(21,59,0)), TIME(0,0,0),
 IF(AND(D22&gt;=TIME(22,0,0), D22&lt;=TIME(23,59,59)), TIME(7,0,0), ""))))))))</f>
        <v/>
      </c>
      <c r="F22" s="172" t="n"/>
      <c r="G22" s="171">
        <f>IF(AND(D22&gt;=TIME(6,0,0),D22&lt;=TIME(8,0,0)),E22,"")</f>
        <v/>
      </c>
      <c r="H22" s="44" t="n"/>
      <c r="I22" s="45">
        <f>ROUND(IF(OR(D22="",E22="",E22=0),0,IF(H22="",MOD(E22-D22,1)*24,MOD(H22-D22,1)*24)),2)</f>
        <v/>
      </c>
      <c r="J22" s="173" t="n"/>
      <c r="K22" s="293" t="n"/>
      <c r="L22" s="271" t="n"/>
      <c r="M22" s="294">
        <f>MAX(0,V22-W22)</f>
        <v/>
      </c>
      <c r="N22" s="46">
        <f>(IF(OR($C22="",$D22=""),0,
 IF(OR($A22="Holiday",$A23="Holiday"),
    IF(ISNUMBER(MATCH(TRIM($B22),{"Phagwah","Good Friday","Easter Monday","Labour Day","Christmas","Eid ul Azha","Romans-2","Globe-12","Neptune P1"},0)),0,$I22),
 IF(AND(NOT(OR($A22="Annual Leave",$A23="Annual Leave")),$A22="Off day"),$I22,
  MAX(0,$I22-$V22)
  ))))+W22</f>
        <v/>
      </c>
      <c r="O22" s="46">
        <f>IF(AND(OR($A22="Holiday",$A23="Holiday"),
        ISNUMBER(MATCH(TRIM($B22),{"Phagwah","Good Friday","Easter Monday","Labour Day","Christmas","Eid ul Azha","Romans-2","Globe-12","Neptune P1"},0))),
   $I22,0)</f>
        <v/>
      </c>
      <c r="P22" s="46">
        <f>IF(OR($O$7="Canteen",$O$7="Head Office"),0,IF($I22&lt;=0,0,IF(OR(OR(TRIM($J22)="Hebrews",TRIM($J22)="Romans",TRIM($J22)="Romans-2",TRIM($J22)="Globe",TRIM($J22)="Globe-12",TRIM($J22)="Neptune P1"),AND($I23&gt;0,OR(TRIM($J23)="Hebrews",TRIM($J23)="Romans",TRIM($J23)="Romans-2",TRIM($J23)="Globe",TRIM($J23)="Globe-12",TRIM($J23)="Neptune P1"))),1,0)))</f>
        <v/>
      </c>
      <c r="Q22" s="47" t="n"/>
      <c r="R22" s="46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IF($I22&gt;0,1,0),
      0
   ),
0))</f>
        <v/>
      </c>
      <c r="S22" s="46">
        <f>IF(OR($A22="Annual Leave",$A23="Annual Leave"),IF($A22="Annual Leave",8,0),0)</f>
        <v/>
      </c>
      <c r="T22" s="48" t="n"/>
      <c r="U22" s="144">
        <f>MAX(0,40-Y22)</f>
        <v/>
      </c>
      <c r="V22" s="351">
        <f>IF(OR($C22="",$D22=""),0,
 IF(OR($A22="Holiday",$A23="Holiday"),0,
 IF(AND(NOT(OR($A22="Annual Leave",$A23="Annual Leave")),$A22="Off day"),0,
  IF($I22+$I23&gt;=8,IF($I22&gt;=8,8,$I22),$I22)
  )))</f>
        <v/>
      </c>
      <c r="W22" s="351">
        <f>MAX(0,V22-U22)</f>
        <v/>
      </c>
      <c r="X22" s="351">
        <f>IF(C22="","",C22-WEEKDAY(C22,1)+1)</f>
        <v/>
      </c>
      <c r="Y22" s="351">
        <f>SUMPRODUCT(($X$14:$X21=X22)*(($V$14:$V21)+($O$14:$O21)))+IF(X22=X14,$L$11,0)</f>
        <v/>
      </c>
      <c r="Z22" s="351" t="n"/>
      <c r="AA22" s="351" t="n"/>
      <c r="AB22" s="351" t="n"/>
      <c r="AC22" s="351" t="n"/>
      <c r="AD22" s="351" t="n"/>
      <c r="AE22" s="351" t="n"/>
      <c r="AF22" s="351" t="n"/>
    </row>
    <row r="23" ht="24" customHeight="1" s="348" thickBot="1">
      <c r="A23" s="170" t="inlineStr">
        <is>
          <t>On Day</t>
        </is>
      </c>
      <c r="B23" s="292" t="n"/>
      <c r="C23" s="98">
        <f>C22</f>
        <v/>
      </c>
      <c r="D23" s="49" t="n"/>
      <c r="E23" s="174">
        <f>IF(D23="", "",
 IF(D23=TIME(0,0,0), 0,
 IF(AND(D23&gt;=TIME(0,0,1), D23&lt;=TIME(2,0,0)), TIME(7,0,0),
 IF(AND(D23&gt;=TIME(6,0,0), D23&lt;=TIME(8,0,0)), TIME(12,0,0),
 IF(AND(D23&gt;TIME(8,0,0), D23&lt;=TIME(13,59,0)), TIME(15,0,0),
 IF(AND(D23&gt;=TIME(14,0,0), D23&lt;=TIME(17,59,0)), TIME(21,0,0),
 IF(AND(D23&gt;=TIME(18,0,0), D23&lt;=TIME(21,59,0)), TIME(0,0,0),
 IF(AND(D23&gt;=TIME(22,0,0), D23&lt;=TIME(23,59,59)), TIME(7,0,0), ""))))))))</f>
        <v/>
      </c>
      <c r="F23" s="175" t="n"/>
      <c r="G23" s="174">
        <f>IF(AND(D23&gt;=TIME(6,0,0),D23&lt;=TIME(8,0,0)),E23,"")</f>
        <v/>
      </c>
      <c r="H23" s="49" t="n"/>
      <c r="I23" s="50">
        <f>ROUND(IF(OR(D23="",E23="",E23=0),0,IF(H23="",MOD(E23-D23,1)*24,MOD(H23-D23,1)*24)),2)</f>
        <v/>
      </c>
      <c r="J23" s="173" t="n"/>
      <c r="K23" s="293" t="n"/>
      <c r="L23" s="271" t="n"/>
      <c r="M23" s="294">
        <f>MAX(0,V23-W23)</f>
        <v/>
      </c>
      <c r="N23" s="51">
        <f>(IF(OR($C23="",$D23=""),0,
 IF(OR($A22="Holiday",$A23="Holiday"),
    IF(ISNUMBER(MATCH(TRIM($B23),{"Phagwah","Good Friday","Easter Monday","Labour Day","Christmas","Eid ul Azha","Romans-2","Globe-12","Neptune P1"},0)),0,$I23),
 IF(AND(NOT(OR($A22="Annual Leave",$A23="Annual Leave")),$A23="Off day"),$I23,
  MAX(0,$I23-$V23)
  ))))+W23</f>
        <v/>
      </c>
      <c r="O23" s="51">
        <f>IF(AND(OR($A22="Holiday",$A23="Holiday"),
        ISNUMBER(MATCH(TRIM($B23),{"Phagwah","Good Friday","Easter Monday","Labour Day","Christmas","Eid ul Azha","Romans-2","Globe-12","Neptune P1"},0))),
   $I23,0)</f>
        <v/>
      </c>
      <c r="P23" s="51">
        <f>IF(OR($O$7="Canteen",$O$7="Head Office"),0,IF($I23&lt;=0,0,IF(AND($I22&lt;=0,OR(TRIM($J23)="Hebrews",TRIM($J23)="Romans",TRIM($J23)="Romans-2",TRIM($J23)="Globe",TRIM($J23)="Globe-12",TRIM($J23)="Neptune P1")),1,0)))</f>
        <v/>
      </c>
      <c r="Q23" s="52" t="n"/>
      <c r="R23" s="51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IF(AND($I22=0,$I23&gt;0),1,0),
      0
   ),
0))</f>
        <v/>
      </c>
      <c r="S23" s="51">
        <f>IF(OR($A22="Annual Leave",$A23="Annual Leave"),IF(AND($A22&lt;&gt;"Annual Leave",$A23="Annual Leave"),8,0),0)</f>
        <v/>
      </c>
      <c r="T23" s="53" t="n"/>
      <c r="U23" s="144">
        <f>MAX(0,40-Y23)</f>
        <v/>
      </c>
      <c r="V23" s="351">
        <f>IF(OR($C23="",$D23=""),0,
 IF(OR($A22="Holiday",$A23="Holiday"),0,
 IF(AND(NOT(OR($A22="Annual Leave",$A23="Annual Leave")),$A23="Off day"),0,
  IF($I22+$I23&gt;=8,IF($I22&gt;=8,0,8-$I22),$I23)
  )))</f>
        <v/>
      </c>
      <c r="W23" s="351">
        <f>MAX(0,V23-U23)</f>
        <v/>
      </c>
      <c r="X23" s="351">
        <f>IF(C23="","",C23-WEEKDAY(C23,1)+1)</f>
        <v/>
      </c>
      <c r="Y23" s="351">
        <f>SUMPRODUCT(($X$14:$X22=X23)*(($V$14:$V22)+($O$14:$O22)))+IF(X23=X14,$L$11,0)</f>
        <v/>
      </c>
      <c r="Z23" s="351" t="n"/>
      <c r="AA23" s="351" t="n"/>
      <c r="AB23" s="351" t="n"/>
      <c r="AC23" s="351" t="n"/>
      <c r="AD23" s="351" t="n"/>
      <c r="AE23" s="351" t="n"/>
      <c r="AF23" s="351" t="n"/>
    </row>
    <row r="24" ht="24" customHeight="1" s="348" thickBot="1">
      <c r="A24" s="154" t="inlineStr">
        <is>
          <t>On Day</t>
        </is>
      </c>
      <c r="B24" s="273" t="n"/>
      <c r="C24" s="90">
        <f>C22+1</f>
        <v/>
      </c>
      <c r="D24" s="8" t="n"/>
      <c r="E24" s="155">
        <f>IF(D24="", "",
 IF(D24=TIME(0,0,0), 0,
 IF(AND(D24&gt;=TIME(0,0,1), D24&lt;=TIME(2,0,0)), TIME(7,0,0),
 IF(AND(D24&gt;=TIME(6,0,0), D24&lt;=TIME(8,0,0)), TIME(12,0,0),
 IF(AND(D24&gt;TIME(8,0,0), D24&lt;=TIME(13,59,0)), TIME(15,0,0),
 IF(AND(D24&gt;=TIME(14,0,0), D24&lt;=TIME(17,59,0)), TIME(21,0,0),
 IF(AND(D24&gt;=TIME(18,0,0), D24&lt;=TIME(21,59,0)), TIME(0,0,0),
 IF(AND(D24&gt;=TIME(22,0,0), D24&lt;=TIME(23,59,59)), TIME(7,0,0), ""))))))))</f>
        <v/>
      </c>
      <c r="F24" s="156" t="n"/>
      <c r="G24" s="155">
        <f>IF(AND(D24&gt;=TIME(6,0,0),D24&lt;=TIME(8,0,0)),E24,"")</f>
        <v/>
      </c>
      <c r="H24" s="8" t="n"/>
      <c r="I24" s="30">
        <f>ROUND(IF(OR(D24="",E24="",E24=0),0,IF(H24="",MOD(E24-D24,1)*24,MOD(H24-D24,1)*24)),2)</f>
        <v/>
      </c>
      <c r="J24" s="157" t="n"/>
      <c r="K24" s="274" t="n"/>
      <c r="L24" s="271" t="n"/>
      <c r="M24" s="275">
        <f>MAX(0,V24-W24)</f>
        <v/>
      </c>
      <c r="N24" s="9">
        <f>(IF(OR($C24="",$D24=""),0,
 IF(OR($A24="Holiday",$A25="Holiday"),
    IF(ISNUMBER(MATCH(TRIM($B24),{"Phagwah","Good Friday","Easter Monday","Labour Day","Christmas","Eid ul Azha","Romans-2","Globe-12","Neptune P1"},0)),0,$I24),
 IF(AND(NOT(OR($A24="Annual Leave",$A25="Annual Leave")),$A24="Off day"),$I24,
  MAX(0,$I24-$V24)
  ))))+W24</f>
        <v/>
      </c>
      <c r="O24" s="9">
        <f>IF(AND(OR($A24="Holiday",$A25="Holiday"),
        ISNUMBER(MATCH(TRIM($B24),{"Phagwah","Good Friday","Easter Monday","Labour Day","Christmas","Eid ul Azha","Romans-2","Globe-12","Neptune P1"},0))),
   $I24,0)</f>
        <v/>
      </c>
      <c r="P24" s="9">
        <f>IF(OR($O$7="Canteen",$O$7="Head Office"),0,IF($I24&lt;=0,0,IF(OR(OR(TRIM($J24)="Hebrews",TRIM($J24)="Romans",TRIM($J24)="Romans-2",TRIM($J24)="Globe",TRIM($J24)="Globe-12",TRIM($J24)="Neptune P1"),AND($I25&gt;0,OR(TRIM($J25)="Hebrews",TRIM($J25)="Romans",TRIM($J25)="Romans-2",TRIM($J25)="Globe",TRIM($J25)="Globe-12",TRIM($J25)="Neptune P1"))),1,0)))</f>
        <v/>
      </c>
      <c r="Q24" s="10" t="n"/>
      <c r="R24" s="9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IF($I24&gt;0,1,0),
      0
   ),
0))</f>
        <v/>
      </c>
      <c r="S24" s="9">
        <f>IF(OR($A24="Annual Leave",$A25="Annual Leave"),IF($A24="Annual Leave",8,0),0)</f>
        <v/>
      </c>
      <c r="T24" s="91" t="n"/>
      <c r="U24" s="144">
        <f>MAX(0,40-Y24)</f>
        <v/>
      </c>
      <c r="V24" s="351">
        <f>IF(OR($C24="",$D24=""),0,
 IF(OR($A24="Holiday",$A25="Holiday"),0,
 IF(AND(NOT(OR($A24="Annual Leave",$A25="Annual Leave")),$A24="Off day"),0,
  IF($I24+$I25&gt;=8,IF($I24&gt;=8,8,$I24),$I24)
  )))</f>
        <v/>
      </c>
      <c r="W24" s="351">
        <f>MAX(0,V24-U24)</f>
        <v/>
      </c>
      <c r="X24" s="351">
        <f>IF(C24="","",C24-WEEKDAY(C24,1)+1)</f>
        <v/>
      </c>
      <c r="Y24" s="351">
        <f>SUMPRODUCT(($X$14:$X23=X24)*(($V$14:$V23)+($O$14:$O23)))+IF(X24=X14,$L$11,0)</f>
        <v/>
      </c>
      <c r="Z24" s="351" t="n"/>
      <c r="AA24" s="351" t="n"/>
      <c r="AB24" s="351" t="n"/>
      <c r="AC24" s="351" t="n"/>
      <c r="AD24" s="351" t="n"/>
      <c r="AE24" s="351" t="n"/>
      <c r="AF24" s="351" t="n"/>
    </row>
    <row r="25" ht="24" customHeight="1" s="348" thickBot="1">
      <c r="A25" s="154" t="inlineStr">
        <is>
          <t>On Day</t>
        </is>
      </c>
      <c r="B25" s="273" t="n"/>
      <c r="C25" s="90">
        <f>C24</f>
        <v/>
      </c>
      <c r="D25" s="276" t="n"/>
      <c r="E25" s="277">
        <f>IF(D25="", "",
 IF(D25=TIME(0,0,0), 0,
 IF(AND(D25&gt;=TIME(0,0,1), D25&lt;=TIME(2,0,0)), TIME(7,0,0),
 IF(AND(D25&gt;=TIME(6,0,0), D25&lt;=TIME(8,0,0)), TIME(12,0,0),
 IF(AND(D25&gt;TIME(8,0,0), D25&lt;=TIME(13,59,0)), TIME(15,0,0),
 IF(AND(D25&gt;=TIME(14,0,0), D25&lt;=TIME(17,59,0)), TIME(21,0,0),
 IF(AND(D25&gt;=TIME(18,0,0), D25&lt;=TIME(21,59,0)), TIME(0,0,0),
 IF(AND(D25&gt;=TIME(22,0,0), D25&lt;=TIME(23,59,59)), TIME(7,0,0), ""))))))))</f>
        <v/>
      </c>
      <c r="F25" s="156" t="n"/>
      <c r="G25" s="277">
        <f>IF(AND(D25&gt;=TIME(6,0,0),D25&lt;=TIME(8,0,0)),E25,"")</f>
        <v/>
      </c>
      <c r="H25" s="276" t="n"/>
      <c r="I25" s="30">
        <f>ROUND(IF(OR(D25="",E25="",E25=0),0,IF(H25="",MOD(E25-D25,1)*24,MOD(H25-D25,1)*24)),2)</f>
        <v/>
      </c>
      <c r="J25" s="158" t="n"/>
      <c r="K25" s="274" t="n"/>
      <c r="L25" s="271" t="n"/>
      <c r="M25" s="275">
        <f>MAX(0,V25-W25)</f>
        <v/>
      </c>
      <c r="N25" s="278">
        <f>(IF(OR($C25="",$D25=""),0,
 IF(OR($A24="Holiday",$A25="Holiday"),
    IF(ISNUMBER(MATCH(TRIM($B25),{"Phagwah","Good Friday","Easter Monday","Labour Day","Christmas","Eid ul Azha","Romans-2","Globe-12","Neptune P1"},0)),0,$I25),
 IF(AND(NOT(OR($A24="Annual Leave",$A25="Annual Leave")),$A25="Off day"),$I25,
  MAX(0,$I25-$V25)
  ))))+W25</f>
        <v/>
      </c>
      <c r="O25" s="278">
        <f>IF(AND(OR($A24="Holiday",$A25="Holiday"),
        ISNUMBER(MATCH(TRIM($B25),{"Phagwah","Good Friday","Easter Monday","Labour Day","Christmas","Eid ul Azha","Romans-2","Globe-12","Neptune P1"},0))),
   $I25,0)</f>
        <v/>
      </c>
      <c r="P25" s="278">
        <f>IF(OR($O$7="Canteen",$O$7="Head Office"),0,IF($I25&lt;=0,0,IF(AND($I24&lt;=0,OR(TRIM($J25)="Hebrews",TRIM($J25)="Romans",TRIM($J25)="Romans-2",TRIM($J25)="Globe",TRIM($J25)="Globe-12",TRIM($J25)="Neptune P1")),1,0)))</f>
        <v/>
      </c>
      <c r="Q25" s="279" t="n"/>
      <c r="R25" s="278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IF(AND($I24=0,$I25&gt;0),1,0),
      0
   ),
0))</f>
        <v/>
      </c>
      <c r="S25" s="278">
        <f>IF(OR($A24="Annual Leave",$A25="Annual Leave"),IF(AND($A24&lt;&gt;"Annual Leave",$A25="Annual Leave"),8,0),0)</f>
        <v/>
      </c>
      <c r="T25" s="280" t="n"/>
      <c r="U25" s="144">
        <f>MAX(0,40-Y25)</f>
        <v/>
      </c>
      <c r="V25" s="351">
        <f>IF(OR($C25="",$D25=""),0,
 IF(OR($A24="Holiday",$A25="Holiday"),0,
 IF(AND(NOT(OR($A24="Annual Leave",$A25="Annual Leave")),$A25="Off day"),0,
  IF($I24+$I25&gt;=8,IF($I24&gt;=8,0,8-$I24),$I25)
  )))</f>
        <v/>
      </c>
      <c r="W25" s="351">
        <f>MAX(0,V25-U25)</f>
        <v/>
      </c>
      <c r="X25" s="351">
        <f>IF(C25="","",C25-WEEKDAY(C25,1)+1)</f>
        <v/>
      </c>
      <c r="Y25" s="351">
        <f>SUMPRODUCT(($X$14:$X24=X25)*(($V$14:$V24)+($O$14:$O24)))+IF(X25=X14,$L$11,0)</f>
        <v/>
      </c>
      <c r="Z25" s="351" t="n"/>
      <c r="AA25" s="351" t="n"/>
      <c r="AB25" s="351" t="n"/>
      <c r="AC25" s="351" t="n"/>
      <c r="AD25" s="351" t="n"/>
      <c r="AE25" s="351" t="n"/>
      <c r="AF25" s="351" t="n"/>
    </row>
    <row r="26" ht="24" customHeight="1" s="348" thickBot="1">
      <c r="A26" s="159" t="inlineStr">
        <is>
          <t>On Day</t>
        </is>
      </c>
      <c r="B26" s="281" t="n"/>
      <c r="C26" s="92">
        <f>C24+1</f>
        <v/>
      </c>
      <c r="D26" s="31" t="n"/>
      <c r="E26" s="160">
        <f>IF(D26="", "",
 IF(D26=TIME(0,0,0), 0,
 IF(AND(D26&gt;=TIME(0,0,1), D26&lt;=TIME(2,0,0)), TIME(7,0,0),
 IF(AND(D26&gt;=TIME(6,0,0), D26&lt;=TIME(8,0,0)), TIME(12,0,0),
 IF(AND(D26&gt;TIME(8,0,0), D26&lt;=TIME(13,59,0)), TIME(15,0,0),
 IF(AND(D26&gt;=TIME(14,0,0), D26&lt;=TIME(17,59,0)), TIME(21,0,0),
 IF(AND(D26&gt;=TIME(18,0,0), D26&lt;=TIME(21,59,0)), TIME(0,0,0),
 IF(AND(D26&gt;=TIME(22,0,0), D26&lt;=TIME(23,59,59)), TIME(7,0,0), ""))))))))</f>
        <v/>
      </c>
      <c r="F26" s="161" t="n"/>
      <c r="G26" s="160">
        <f>IF(AND(D26&gt;=TIME(6,0,0),D26&lt;=TIME(8,0,0)),E26,"")</f>
        <v/>
      </c>
      <c r="H26" s="31" t="n"/>
      <c r="I26" s="32">
        <f>ROUND(IF(OR(D26="",E26="",E26=0),0,IF(H26="",MOD(E26-D26,1)*24,MOD(H26-D26,1)*24)),2)</f>
        <v/>
      </c>
      <c r="J26" s="162" t="n"/>
      <c r="K26" s="282" t="n"/>
      <c r="L26" s="271" t="n"/>
      <c r="M26" s="283">
        <f>MAX(0,V26-W26)</f>
        <v/>
      </c>
      <c r="N26" s="33">
        <f>(IF(OR($C26="",$D26=""),0,
 IF(OR($A26="Holiday",$A27="Holiday"),
    IF(ISNUMBER(MATCH(TRIM($B26),{"Phagwah","Good Friday","Easter Monday","Labour Day","Christmas","Eid ul Azha","Romans-2","Globe-12","Neptune P1"},0)),0,$I26),
 IF(AND(NOT(OR($A26="Annual Leave",$A27="Annual Leave")),$A26="Off day"),$I26,
  MAX(0,$I26-$V26)
  ))))+W26</f>
        <v/>
      </c>
      <c r="O26" s="33">
        <f>IF(AND(OR($A26="Holiday",$A27="Holiday"),
        ISNUMBER(MATCH(TRIM($B26),{"Phagwah","Good Friday","Easter Monday","Labour Day","Christmas","Eid ul Azha","Romans-2","Globe-12","Neptune P1"},0))),
   $I26,0)</f>
        <v/>
      </c>
      <c r="P26" s="33">
        <f>IF(OR($O$7="Canteen",$O$7="Head Office"),0,IF($I26&lt;=0,0,IF(OR(OR(TRIM($J26)="Hebrews",TRIM($J26)="Romans",TRIM($J26)="Romans-2",TRIM($J26)="Globe",TRIM($J26)="Globe-12",TRIM($J26)="Neptune P1"),AND($I27&gt;0,OR(TRIM($J27)="Hebrews",TRIM($J27)="Romans",TRIM($J27)="Romans-2",TRIM($J27)="Globe",TRIM($J27)="Globe-12",TRIM($J27)="Neptune P1"))),1,0)))</f>
        <v/>
      </c>
      <c r="Q26" s="34" t="n"/>
      <c r="R26" s="33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IF($I26&gt;0,1,0),
      0
   ),
0))</f>
        <v/>
      </c>
      <c r="S26" s="33">
        <f>IF(OR($A26="Annual Leave",$A27="Annual Leave"),IF($A26="Annual Leave",8,0),0)</f>
        <v/>
      </c>
      <c r="T26" s="35" t="n"/>
      <c r="U26" s="144">
        <f>MAX(0,40-Y26)</f>
        <v/>
      </c>
      <c r="V26" s="351">
        <f>IF(OR($C26="",$D26=""),0,
 IF(OR($A26="Holiday",$A27="Holiday"),0,
 IF(AND(NOT(OR($A26="Annual Leave",$A27="Annual Leave")),$A26="Off day"),0,
  IF($I26+$I27&gt;=8,IF($I26&gt;=8,8,$I26),$I26)
  )))</f>
        <v/>
      </c>
      <c r="W26" s="351">
        <f>MAX(0,V26-U26)</f>
        <v/>
      </c>
      <c r="X26" s="351">
        <f>IF(C26="","",C26-WEEKDAY(C26,1)+1)</f>
        <v/>
      </c>
      <c r="Y26" s="351">
        <f>SUMPRODUCT(($X$14:$X25=X26)*(($V$14:$V25)+($O$14:$O25)))+IF(X26=X14,$L$11,0)</f>
        <v/>
      </c>
      <c r="Z26" s="351" t="n"/>
      <c r="AA26" s="351" t="n"/>
      <c r="AB26" s="351" t="n"/>
      <c r="AC26" s="351" t="n"/>
      <c r="AD26" s="351" t="n"/>
      <c r="AE26" s="351" t="n"/>
      <c r="AF26" s="351" t="n"/>
    </row>
    <row r="27" ht="24" customHeight="1" s="348" thickBot="1">
      <c r="A27" s="159" t="inlineStr">
        <is>
          <t>On Day</t>
        </is>
      </c>
      <c r="B27" s="281" t="n"/>
      <c r="C27" s="93">
        <f>C26</f>
        <v/>
      </c>
      <c r="D27" s="36" t="n"/>
      <c r="E27" s="163">
        <f>IF(D27="", "",
 IF(D27=TIME(0,0,0), 0,
 IF(AND(D27&gt;=TIME(0,0,1), D27&lt;=TIME(2,0,0)), TIME(7,0,0),
 IF(AND(D27&gt;=TIME(6,0,0), D27&lt;=TIME(8,0,0)), TIME(12,0,0),
 IF(AND(D27&gt;TIME(8,0,0), D27&lt;=TIME(13,59,0)), TIME(15,0,0),
 IF(AND(D27&gt;=TIME(14,0,0), D27&lt;=TIME(17,59,0)), TIME(21,0,0),
 IF(AND(D27&gt;=TIME(18,0,0), D27&lt;=TIME(21,59,0)), TIME(0,0,0),
 IF(AND(D27&gt;=TIME(22,0,0), D27&lt;=TIME(23,59,59)), TIME(7,0,0), ""))))))))</f>
        <v/>
      </c>
      <c r="F27" s="164" t="n"/>
      <c r="G27" s="163">
        <f>IF(AND(D27&gt;=TIME(6,0,0),D27&lt;=TIME(8,0,0)),E27,"")</f>
        <v/>
      </c>
      <c r="H27" s="36" t="n"/>
      <c r="I27" s="37">
        <f>ROUND(IF(OR(D27="",E27="",E27=0),0,IF(H27="",MOD(E27-D27,1)*24,MOD(H27-D27,1)*24)),2)</f>
        <v/>
      </c>
      <c r="J27" s="162" t="n"/>
      <c r="K27" s="282" t="n"/>
      <c r="L27" s="271" t="n"/>
      <c r="M27" s="283">
        <f>MAX(0,V27-W27)</f>
        <v/>
      </c>
      <c r="N27" s="38">
        <f>(IF(OR($C27="",$D27=""),0,
 IF(OR($A26="Holiday",$A27="Holiday"),
    IF(ISNUMBER(MATCH(TRIM($B27),{"Phagwah","Good Friday","Easter Monday","Labour Day","Christmas","Eid ul Azha","Romans-2","Globe-12","Neptune P1"},0)),0,$I27),
 IF(AND(NOT(OR($A26="Annual Leave",$A27="Annual Leave")),$A27="Off day"),$I27,
  MAX(0,$I27-$V27)
  ))))+W27</f>
        <v/>
      </c>
      <c r="O27" s="38">
        <f>IF(AND(OR($A26="Holiday",$A27="Holiday"),
        ISNUMBER(MATCH(TRIM($B27),{"Phagwah","Good Friday","Easter Monday","Labour Day","Christmas","Eid ul Azha","Romans-2","Globe-12","Neptune P1"},0))),
   $I27,0)</f>
        <v/>
      </c>
      <c r="P27" s="38">
        <f>IF(OR($O$7="Canteen",$O$7="Head Office"),0,IF($I27&lt;=0,0,IF(AND($I26&lt;=0,OR(TRIM($J27)="Hebrews",TRIM($J27)="Romans",TRIM($J27)="Romans-2",TRIM($J27)="Globe",TRIM($J27)="Globe-12",TRIM($J27)="Neptune P1")),1,0)))</f>
        <v/>
      </c>
      <c r="Q27" s="39" t="n"/>
      <c r="R27" s="38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IF(AND($I26=0,$I27&gt;0),1,0),
      0
   ),
0))</f>
        <v/>
      </c>
      <c r="S27" s="38">
        <f>IF(OR($A26="Annual Leave",$A27="Annual Leave"),IF(AND($A26&lt;&gt;"Annual Leave",$A27="Annual Leave"),8,0),0)</f>
        <v/>
      </c>
      <c r="T27" s="40" t="n"/>
      <c r="U27" s="144">
        <f>MAX(0,40-Y27)</f>
        <v/>
      </c>
      <c r="V27" s="351">
        <f>IF(OR($C27="",$D27=""),0,
 IF(OR($A26="Holiday",$A27="Holiday"),0,
 IF(AND(NOT(OR($A26="Annual Leave",$A27="Annual Leave")),$A27="Off day"),0,
  IF($I26+$I27&gt;=8,IF($I26&gt;=8,0,8-$I26),$I27)
  )))</f>
        <v/>
      </c>
      <c r="W27" s="351">
        <f>MAX(0,V27-U27)</f>
        <v/>
      </c>
      <c r="X27" s="351">
        <f>IF(C27="","",C27-WEEKDAY(C27,1)+1)</f>
        <v/>
      </c>
      <c r="Y27" s="351">
        <f>SUMPRODUCT(($X$14:$X26=X27)*(($V$14:$V26)+($O$14:$O26)))+IF(X27=X14,$L$11,0)</f>
        <v/>
      </c>
      <c r="Z27" s="351" t="n"/>
      <c r="AA27" s="351" t="n"/>
      <c r="AB27" s="351" t="n"/>
      <c r="AC27" s="351" t="n"/>
      <c r="AD27" s="351" t="n"/>
      <c r="AE27" s="351" t="n"/>
      <c r="AF27" s="351" t="n"/>
    </row>
    <row r="28" ht="24" customHeight="1" s="348" thickBot="1">
      <c r="A28" s="176" t="n"/>
      <c r="B28" s="176" t="n"/>
      <c r="C28" s="145" t="n"/>
      <c r="D28" s="6" t="n"/>
      <c r="E28" s="14" t="n"/>
      <c r="F28" s="6" t="n"/>
      <c r="G28" s="6" t="n"/>
      <c r="H28" s="336" t="n"/>
      <c r="I28" s="351" t="n"/>
      <c r="J28" s="336" t="n"/>
      <c r="K28" s="336" t="n"/>
      <c r="L28" s="336" t="n"/>
      <c r="M28" s="99">
        <f>MAX(0,V28-W28)</f>
        <v/>
      </c>
      <c r="N28" s="99">
        <f>(IF(OR($C28="",$D28=""),0,
 IF(OR($A28="Holiday",$A29="Holiday"),
    IF(ISNUMBER(MATCH(TRIM($B28),{"Phagwah","Good Friday","Easter Monday","Labour Day","Christmas","Eid ul Azha","Romans-2","Globe-12","Neptune P1"},0)),0,$I28),
 IF(AND(NOT(OR($A28="Annual Leave",$A29="Annual Leave")),$A28="Off day"),$I28,
  MAX(0,$I28-$V28)
  ))))+W28</f>
        <v/>
      </c>
      <c r="O28" s="99">
        <f>IF(AND(OR($A28="Holiday",$A29="Holiday"),
        ISNUMBER(MATCH(TRIM($B28),{"Phagwah","Good Friday","Easter Monday","Labour Day","Christmas","Eid ul Azha","Romans-2","Globe-12","Neptune P1"},0))),
   $I28,0)</f>
        <v/>
      </c>
      <c r="P28" s="99">
        <f>IF(OR($O$7="Canteen",$O$7="Head Office"),0,IF($I28&lt;=0,0,IF(OR(OR(TRIM($J28)="Hebrews",TRIM($J28)="Romans",TRIM($J28)="Romans-2",TRIM($J28)="Globe",TRIM($J28)="Globe-12",TRIM($J28)="Neptune P1"),AND($I29&gt;0,OR(TRIM($J29)="Hebrews",TRIM($J29)="Romans",TRIM($J29)="Romans-2",TRIM($J29)="Globe",TRIM($J29)="Globe-12",TRIM($J29)="Neptune P1"))),1,0)))</f>
        <v/>
      </c>
      <c r="Q28" s="178" t="n"/>
      <c r="R28" s="15" t="n"/>
      <c r="S28" s="99">
        <f>IF(OR($A28="Annual Leave",$A29="Annual Leave"),IF($A28="Annual Leave",8,0),0)</f>
        <v/>
      </c>
      <c r="T28" s="100" t="n"/>
      <c r="U28" s="144">
        <f>MAX(0,40-Y28)</f>
        <v/>
      </c>
      <c r="V28" s="351">
        <f>IF(OR($C28="",$D28=""),0,
 IF(OR($A28="Holiday",$A29="Holiday"),0,
 IF(AND(NOT(OR($A28="Annual Leave",$A29="Annual Leave")),$A28="Off day"),0,
  IF($I28+$I29&gt;=8,IF($I28&gt;=8,8,$I28),$I28)
  )))</f>
        <v/>
      </c>
      <c r="W28" s="351">
        <f>MAX(0,V28-U28)</f>
        <v/>
      </c>
      <c r="X28" s="351">
        <f>IF(C28="","",C28-WEEKDAY(C28,1)+1)</f>
        <v/>
      </c>
      <c r="Y28" s="351">
        <f>SUMPRODUCT(($X$14:$X27=X28)*(($V$14:$V27)+($O$14:$O27)))+IF(X28=X14,$L$11,0)</f>
        <v/>
      </c>
      <c r="Z28" s="351" t="n"/>
      <c r="AA28" s="351" t="n"/>
      <c r="AB28" s="351" t="n"/>
      <c r="AC28" s="351" t="n"/>
      <c r="AD28" s="351" t="n"/>
      <c r="AE28" s="351" t="n"/>
      <c r="AF28" s="351" t="n"/>
    </row>
    <row r="29" hidden="1" ht="15.75" customHeight="1" s="348" thickBot="1">
      <c r="A29" s="179" t="n"/>
      <c r="B29" s="176" t="n"/>
      <c r="C29" s="145" t="n"/>
      <c r="D29" s="6" t="n"/>
      <c r="E29" s="295">
        <f>IF(D29="", "",
 IF(D29=TIME(0,0,0), 0,
 IF(AND(D29&gt;=TIME(0,0,1), D29&lt;=TIME(2,0,0)), TIME(7,0,0),
 IF(AND(D29&gt;=TIME(6,0,0), D29&lt;=TIME(8,0,0)), TIME(12,0,0),
 IF(AND(D29&gt;TIME(8,0,0), D29&lt;=TIME(13,59,0)), TIME(15,0,0),
 IF(AND(D29&gt;=TIME(14,0,0), D29&lt;=TIME(17,59,0)), TIME(21,0,0),
 IF(AND(D29&gt;=TIME(18,0,0), D29&lt;=TIME(21,59,0)), TIME(0,0,0),
 IF(AND(D29&gt;=TIME(22,0,0), D29&lt;=TIME(23,59,59)), TIME(7,0,0), ""))))))))</f>
        <v/>
      </c>
      <c r="F29" s="6" t="n"/>
      <c r="G29" s="6" t="n"/>
      <c r="H29" s="6" t="n"/>
      <c r="I29" s="6" t="n"/>
      <c r="J29" s="6" t="n"/>
      <c r="K29" s="6" t="n"/>
      <c r="L29" s="6" t="n"/>
      <c r="M29" s="4">
        <f>MAX(0,V29-W29)</f>
        <v/>
      </c>
      <c r="N29" s="4">
        <f>(IF(OR($C29="",$D29=""),0,
 IF(OR($A28="Holiday",$A29="Holiday"),
    IF(ISNUMBER(MATCH(TRIM($B29),{"Phagwah","Good Friday","Easter Monday","Labour Day","Christmas","Eid ul Azha","Romans-2","Globe-12","Neptune P1"},0)),0,$I29),
 IF(AND(NOT(OR($A28="Annual Leave",$A29="Annual Leave")),$A29="Off day"),$I29,
  MAX(0,$I29-$V29)
  ))))+W29</f>
        <v/>
      </c>
      <c r="O29" s="4">
        <f>IF(AND(OR($A28="Holiday",$A29="Holiday"),
        ISNUMBER(MATCH(TRIM($B29),{"Phagwah","Good Friday","Easter Monday","Labour Day","Christmas","Eid ul Azha","Romans-2","Globe-12","Neptune P1"},0))),
   $I29,0)</f>
        <v/>
      </c>
      <c r="P29" s="4">
        <f>IF(OR($O$7="Canteen",$O$7="Head Office"),0,IF($I29&lt;=0,0,IF(AND($I28&lt;=0,OR(TRIM($J29)="Hebrews",TRIM($J29)="Romans",TRIM($J29)="Romans-2",TRIM($J29)="Globe",TRIM($J29)="Globe-12",TRIM($J29)="Neptune P1")),1,0)))</f>
        <v/>
      </c>
      <c r="Q29" s="6" t="n"/>
      <c r="R29" s="296">
        <f>IF(OR($O$7="Canteen",$O$7="Head Office"),0,IF(
  AND(
    SUMIFS(I:I, C:C, C29) &gt;= 8,
    COUNTIFS(C$14:C29, C29)=1,
    OR(
      TEXT(D29,"hh:mm:ss")="07:00:00",
      TEXT(D29,"hh:mm:ss")="15:00:00",
      TEXT(D29,"hh:mm:ss")="23:00:00",
      TEXT(D30,"hh:mm:ss")="07:00:00",
      TEXT(D30,"hh:mm:ss")="15:00:00",
      TEXT(D30,"hh:mm:ss")="23:00:00"
    )
  ),
  1,
  0
))</f>
        <v/>
      </c>
      <c r="S29" s="4">
        <f>IF(OR($A28="Annual Leave",$A29="Annual Leave"),IF(AND($A28&lt;&gt;"Annual Leave",$A29="Annual Leave"),8,0),0)</f>
        <v/>
      </c>
      <c r="T29" s="146" t="n"/>
      <c r="U29" s="351">
        <f>MAX(0,40-Y29)</f>
        <v/>
      </c>
      <c r="V29" s="351">
        <f>IF(OR($C29="",$D29=""),0,
 IF(OR($A28="Holiday",$A29="Holiday"),0,
 IF(AND(NOT(OR($A28="Annual Leave",$A29="Annual Leave")),$A29="Off day"),0,
  IF($I28+$I29&gt;=8,IF($I28&gt;=8,0,8-$I28),$I29)
  )))</f>
        <v/>
      </c>
      <c r="W29" s="351">
        <f>MAX(0,V29-U29)</f>
        <v/>
      </c>
      <c r="X29" s="351">
        <f>IF(C29="","",C29-WEEKDAY(C29,1)+1)</f>
        <v/>
      </c>
      <c r="Y29" s="351">
        <f>SUMPRODUCT(($X$14:$X28=X29)*(($V$14:$V28)+($O$14:$O28)))+IF(X29=X14,$L$11,0)</f>
        <v/>
      </c>
      <c r="Z29" s="351" t="n"/>
      <c r="AA29" s="351" t="n"/>
      <c r="AB29" s="351" t="n"/>
      <c r="AC29" s="351" t="n"/>
      <c r="AD29" s="351" t="n"/>
      <c r="AE29" s="351" t="n"/>
      <c r="AF29" s="351" t="n"/>
    </row>
    <row r="30" ht="24" customHeight="1" s="348" thickBot="1">
      <c r="A30" s="147" t="inlineStr">
        <is>
          <t>On Day</t>
        </is>
      </c>
      <c r="B30" s="180" t="n"/>
      <c r="C30" s="88">
        <f>C27+1</f>
        <v/>
      </c>
      <c r="D30" s="54" t="n"/>
      <c r="E30" s="148">
        <f>IF(D30="", "",
 IF(D30=TIME(0,0,0), 0,
 IF(AND(D30&gt;=TIME(0,0,1), D30&lt;=TIME(2,0,0)), TIME(7,0,0),
 IF(AND(D30&gt;=TIME(6,0,0), D30&lt;=TIME(8,0,0)), TIME(12,0,0),
 IF(AND(D30&gt;TIME(8,0,0), D30&lt;=TIME(13,59,0)), TIME(15,0,0),
 IF(AND(D30&gt;=TIME(14,0,0), D30&lt;=TIME(17,59,0)), TIME(21,0,0),
 IF(AND(D30&gt;=TIME(18,0,0), D30&lt;=TIME(21,59,0)), TIME(0,0,0),
 IF(AND(D30&gt;=TIME(22,0,0), D30&lt;=TIME(23,59,59)), TIME(7,0,0), ""))))))))</f>
        <v/>
      </c>
      <c r="F30" s="149" t="n"/>
      <c r="G30" s="148">
        <f>IF(AND(D30&gt;=TIME(6,0,0),D30&lt;=TIME(8,0,0)),E30,"")</f>
        <v/>
      </c>
      <c r="H30" s="54" t="n"/>
      <c r="I30" s="55">
        <f>ROUND(IF(OR(D30="",E30="",E30=0),0,IF(H30="",MOD(E30-D30,1)*24,MOD(H30-D30,1)*24)),2)</f>
        <v/>
      </c>
      <c r="J30" s="150" t="n"/>
      <c r="K30" s="270" t="n"/>
      <c r="L30" s="181" t="n"/>
      <c r="M30" s="272">
        <f>MAX(0,V30-W30)</f>
        <v/>
      </c>
      <c r="N30" s="56">
        <f>(IF(OR($C30="",$D30=""),0,
 IF(OR($A30="Holiday",$A31="Holiday"),
    IF(ISNUMBER(MATCH(TRIM($B30),{"Phagwah","Good Friday","Easter Monday","Labour Day","Christmas","Eid ul Azha","Romans-2","Globe-12","Neptune P1"},0)),0,$I30),
 IF(AND(NOT(OR($A30="Annual Leave",$A31="Annual Leave")),$A30="Off day"),$I30,
  MAX(0,$I30-$V30)
  ))))+W30</f>
        <v/>
      </c>
      <c r="O30" s="56">
        <f>IF(AND(OR($A30="Holiday",$A31="Holiday"),
        ISNUMBER(MATCH(TRIM($B30),{"Phagwah","Good Friday","Easter Monday","Labour Day","Christmas","Eid ul Azha","Romans-2","Globe-12","Neptune P1"},0))),
   $I30,0)</f>
        <v/>
      </c>
      <c r="P30" s="56">
        <f>IF(OR($O$7="Canteen",$O$7="Head Office"),0,IF($I30&lt;=0,0,IF(OR(OR(TRIM($J30)="Hebrews",TRIM($J30)="Romans",TRIM($J30)="Romans-2",TRIM($J30)="Globe",TRIM($J30)="Globe-12",TRIM($J30)="Neptune P1"),AND($I31&gt;0,OR(TRIM($J31)="Hebrews",TRIM($J31)="Romans",TRIM($J31)="Romans-2",TRIM($J31)="Globe",TRIM($J31)="Globe-12",TRIM($J31)="Neptune P1"))),1,0)))</f>
        <v/>
      </c>
      <c r="Q30" s="57" t="n"/>
      <c r="R30" s="56">
        <f>IF(OR($O$7="Canteen",$O$7="Head Office"),0,IF(
  AND(
    SUMIFS(I:I, C:C, C30) &gt;= 8,
    COUNTIFS(C$14:C30, C30)=1,
    OR(
      TEXT(D30,"hh:mm:ss")="07:00:00",
      TEXT(D30,"hh:mm:ss")="15:00:00",
      TEXT(D30,"hh:mm:ss")="23:00:00",
      TEXT(D31,"hh:mm:ss")="07:00:00",
      TEXT(D31,"hh:mm:ss")="15:00:00",
      TEXT(D31,"hh:mm:ss")="23:00:00"
    )
  ),
  1,
  0
))</f>
        <v/>
      </c>
      <c r="S30" s="56">
        <f>IF(OR($A30="Annual Leave",$A31="Annual Leave"),IF($A30="Annual Leave",8,0),0)</f>
        <v/>
      </c>
      <c r="T30" s="58" t="n"/>
      <c r="U30" s="144">
        <f>MAX(0,40-Y30)</f>
        <v/>
      </c>
      <c r="V30" s="151">
        <f>IF(OR($C30="",$D30=""),0,
 IF(OR($A30="Holiday",$A31="Holiday"),0,
 IF(AND(NOT(OR($A30="Annual Leave",$A31="Annual Leave")),$A30="Off day"),0,
  IF($I30+$I31&gt;=8,IF($I30&gt;=8,8,$I30),$I30)
  )))</f>
        <v/>
      </c>
      <c r="W30" s="151">
        <f>MAX(0,V30-U30)</f>
        <v/>
      </c>
      <c r="X30" s="151">
        <f>IF(C30="","",C30-WEEKDAY(C30,1)+1)</f>
        <v/>
      </c>
      <c r="Y30" s="151">
        <f>SUMPRODUCT(($X$14:$X29=X30)*(($V$14:$V29)+($O$14:$O29)))+IF(X30=X14,$L$11,0)</f>
        <v/>
      </c>
      <c r="Z30" s="151" t="n"/>
      <c r="AA30" s="151" t="n"/>
      <c r="AB30" s="151" t="n"/>
      <c r="AC30" s="351" t="n"/>
      <c r="AD30" s="351" t="n"/>
      <c r="AE30" s="351" t="n"/>
      <c r="AF30" s="351" t="n"/>
    </row>
    <row r="31" ht="24" customHeight="1" s="348" thickBot="1">
      <c r="A31" s="147" t="inlineStr">
        <is>
          <t>On Day</t>
        </is>
      </c>
      <c r="B31" s="182" t="n"/>
      <c r="C31" s="89">
        <f>C30</f>
        <v/>
      </c>
      <c r="D31" s="59" t="n"/>
      <c r="E31" s="152">
        <f>IF(D31="", "",
 IF(D31=TIME(0,0,0), 0,
 IF(AND(D31&gt;=TIME(0,0,1), D31&lt;=TIME(2,0,0)), TIME(7,0,0),
 IF(AND(D31&gt;=TIME(6,0,0), D31&lt;=TIME(8,0,0)), TIME(12,0,0),
 IF(AND(D31&gt;TIME(8,0,0), D31&lt;=TIME(13,59,0)), TIME(15,0,0),
 IF(AND(D31&gt;=TIME(14,0,0), D31&lt;=TIME(17,59,0)), TIME(21,0,0),
 IF(AND(D31&gt;=TIME(18,0,0), D31&lt;=TIME(21,59,0)), TIME(0,0,0),
 IF(AND(D31&gt;=TIME(22,0,0), D31&lt;=TIME(23,59,59)), TIME(7,0,0), ""))))))))</f>
        <v/>
      </c>
      <c r="F31" s="153" t="n"/>
      <c r="G31" s="152">
        <f>IF(AND(D31&gt;=TIME(6,0,0),D31&lt;=TIME(8,0,0)),E31,"")</f>
        <v/>
      </c>
      <c r="H31" s="59" t="n"/>
      <c r="I31" s="60">
        <f>ROUND(IF(OR(D31="",E31="",E31=0),0,IF(H31="",MOD(E31-D31,1)*24,MOD(H31-D31,1)*24)),2)</f>
        <v/>
      </c>
      <c r="J31" s="150" t="n"/>
      <c r="K31" s="270" t="n"/>
      <c r="L31" s="183" t="n"/>
      <c r="M31" s="272">
        <f>MAX(0,V31-W31)</f>
        <v/>
      </c>
      <c r="N31" s="61">
        <f>(IF(OR($C31="",$D31=""),0,
 IF(OR($A30="Holiday",$A31="Holiday"),
    IF(ISNUMBER(MATCH(TRIM($B31),{"Phagwah","Good Friday","Easter Monday","Labour Day","Christmas","Eid ul Azha","Romans-2","Globe-12","Neptune P1"},0)),0,$I31),
 IF(AND(NOT(OR($A30="Annual Leave",$A31="Annual Leave")),$A31="Off day"),$I31,
  MAX(0,$I31-$V31)
  ))))+W31</f>
        <v/>
      </c>
      <c r="O31" s="61">
        <f>IF(AND(OR($A30="Holiday",$A31="Holiday"),
        ISNUMBER(MATCH(TRIM($B31),{"Phagwah","Good Friday","Easter Monday","Labour Day","Christmas","Eid ul Azha","Romans-2","Globe-12","Neptune P1"},0))),
   $I31,0)</f>
        <v/>
      </c>
      <c r="P31" s="61">
        <f>IF(OR($O$7="Canteen",$O$7="Head Office"),0,IF($I31&lt;=0,0,IF(AND($I30&lt;=0,OR(TRIM($J31)="Hebrews",TRIM($J31)="Romans",TRIM($J31)="Romans-2",TRIM($J31)="Globe",TRIM($J31)="Globe-12",TRIM($J31)="Neptune P1")),1,0)))</f>
        <v/>
      </c>
      <c r="Q31" s="62" t="n"/>
      <c r="R31" s="61">
        <f>IF(OR($O$7="Canteen",$O$7="Head Office"),0,IF(
  AND(
    SUMIFS(I:I, C:C, C31) &gt;= 8,
    COUNTIFS(C$14:C31, C31)=1,
    OR(
      TEXT(D31,"hh:mm:ss")="07:00:00",
      TEXT(D31,"hh:mm:ss")="15:00:00",
      TEXT(D31,"hh:mm:ss")="23:00:00",
      TEXT(D32,"hh:mm:ss")="07:00:00",
      TEXT(D32,"hh:mm:ss")="15:00:00",
      TEXT(D32,"hh:mm:ss")="23:00:00"
    )
  ),
  1,
  0
))</f>
        <v/>
      </c>
      <c r="S31" s="61">
        <f>IF(OR($A30="Annual Leave",$A31="Annual Leave"),IF(AND($A30&lt;&gt;"Annual Leave",$A31="Annual Leave"),8,0),0)</f>
        <v/>
      </c>
      <c r="T31" s="63" t="n"/>
      <c r="U31" s="144">
        <f>MAX(0,40-Y31)</f>
        <v/>
      </c>
      <c r="V31" s="151">
        <f>IF(OR($C31="",$D31=""),0,
 IF(OR($A30="Holiday",$A31="Holiday"),0,
 IF(AND(NOT(OR($A30="Annual Leave",$A31="Annual Leave")),$A31="Off day"),0,
  IF($I30+$I31&gt;=8,IF($I30&gt;=8,0,8-$I30),$I31)
  )))</f>
        <v/>
      </c>
      <c r="W31" s="151">
        <f>MAX(0,V31-U31)</f>
        <v/>
      </c>
      <c r="X31" s="151">
        <f>IF(C31="","",C31-WEEKDAY(C31,1)+1)</f>
        <v/>
      </c>
      <c r="Y31" s="151">
        <f>SUMPRODUCT(($X$14:$X30=X31)*(($V$14:$V30)+($O$14:$O30)))+IF(X31=X14,$L$11,0)</f>
        <v/>
      </c>
      <c r="Z31" s="151" t="n"/>
      <c r="AA31" s="151" t="n"/>
      <c r="AB31" s="151" t="n"/>
      <c r="AC31" s="351" t="n"/>
      <c r="AD31" s="351" t="n"/>
      <c r="AE31" s="351" t="n"/>
      <c r="AF31" s="351" t="n"/>
    </row>
    <row r="32" ht="24" customHeight="1" s="348" thickBot="1">
      <c r="A32" s="184" t="inlineStr">
        <is>
          <t>On Day</t>
        </is>
      </c>
      <c r="B32" s="185" t="n"/>
      <c r="C32" s="101">
        <f>C30+1</f>
        <v/>
      </c>
      <c r="D32" s="11" t="n"/>
      <c r="E32" s="186">
        <f>IF(D32="", "",
 IF(D32=TIME(0,0,0), 0,
 IF(AND(D32&gt;=TIME(0,0,1), D32&lt;=TIME(2,0,0)), TIME(7,0,0),
 IF(AND(D32&gt;=TIME(6,0,0), D32&lt;=TIME(8,0,0)), TIME(12,0,0),
 IF(AND(D32&gt;TIME(8,0,0), D32&lt;=TIME(13,59,0)), TIME(15,0,0),
 IF(AND(D32&gt;=TIME(14,0,0), D32&lt;=TIME(17,59,0)), TIME(21,0,0),
 IF(AND(D32&gt;=TIME(18,0,0), D32&lt;=TIME(21,59,0)), TIME(0,0,0),
 IF(AND(D32&gt;=TIME(22,0,0), D32&lt;=TIME(23,59,59)), TIME(7,0,0), ""))))))))</f>
        <v/>
      </c>
      <c r="F32" s="187" t="n"/>
      <c r="G32" s="186">
        <f>IF(AND(D32&gt;=TIME(6,0,0),D32&lt;=TIME(8,0,0)),E32,"")</f>
        <v/>
      </c>
      <c r="H32" s="11" t="n"/>
      <c r="I32" s="87">
        <f>ROUND(IF(OR(D32="",E32="",E32=0),0,IF(H32="",MOD(E32-D32,1)*24,MOD(H32-D32,1)*24)),2)</f>
        <v/>
      </c>
      <c r="J32" s="188" t="n"/>
      <c r="K32" s="297" t="n"/>
      <c r="L32" s="189" t="n"/>
      <c r="M32" s="298">
        <f>MAX(0,V32-W32)</f>
        <v/>
      </c>
      <c r="N32" s="12">
        <f>(IF(OR($C32="",$D32=""),0,
 IF(OR($A32="Holiday",$A33="Holiday"),
    IF(ISNUMBER(MATCH(TRIM($B32),{"Phagwah","Good Friday","Easter Monday","Labour Day","Christmas","Eid ul Azha","Romans-2","Globe-12","Neptune P1"},0)),0,$I32),
 IF(AND(NOT(OR($A32="Annual Leave",$A33="Annual Leave")),$A32="Off day"),$I32,
  MAX(0,$I32-$V32)
  ))))+W32</f>
        <v/>
      </c>
      <c r="O32" s="12">
        <f>IF(AND(OR($A32="Holiday",$A33="Holiday"),
        ISNUMBER(MATCH(TRIM($B32),{"Phagwah","Good Friday","Easter Monday","Labour Day","Christmas","Eid ul Azha","Romans-2","Globe-12","Neptune P1"},0))),
   $I32,0)</f>
        <v/>
      </c>
      <c r="P32" s="12">
        <f>IF(OR($O$7="Canteen",$O$7="Head Office"),0,IF($I32&lt;=0,0,IF(OR(OR(TRIM($J32)="Hebrews",TRIM($J32)="Romans",TRIM($J32)="Romans-2",TRIM($J32)="Globe",TRIM($J32)="Globe-12",TRIM($J32)="Neptune P1"),AND($I33&gt;0,OR(TRIM($J33)="Hebrews",TRIM($J33)="Romans",TRIM($J33)="Romans-2",TRIM($J33)="Globe",TRIM($J33)="Globe-12",TRIM($J33)="Neptune P1"))),1,0)))</f>
        <v/>
      </c>
      <c r="Q32" s="13" t="n"/>
      <c r="R32" s="12">
        <f>IF(OR($O$7="Canteen",$O$7="Head Office"),0,IF(
  AND(
    SUMIFS(I:I, C:C, C32) &gt;= 8,
    COUNTIFS(C$14:C32, C32)=1,
    OR(
      TEXT(D32,"hh:mm:ss")="07:00:00",
      TEXT(D32,"hh:mm:ss")="15:00:00",
      TEXT(D32,"hh:mm:ss")="23:00:00",
      TEXT(D33,"hh:mm:ss")="07:00:00",
      TEXT(D33,"hh:mm:ss")="15:00:00",
      TEXT(D33,"hh:mm:ss")="23:00:00"
    )
  ),
  1,
  0
))</f>
        <v/>
      </c>
      <c r="S32" s="12">
        <f>IF(OR($A32="Annual Leave",$A33="Annual Leave"),IF($A32="Annual Leave",8,0),0)</f>
        <v/>
      </c>
      <c r="T32" s="102" t="n"/>
      <c r="U32" s="144">
        <f>MAX(0,40-Y32)</f>
        <v/>
      </c>
      <c r="V32" s="351">
        <f>IF(OR($C32="",$D32=""),0,
 IF(OR($A32="Holiday",$A33="Holiday"),0,
 IF(AND(NOT(OR($A32="Annual Leave",$A33="Annual Leave")),$A32="Off day"),0,
  IF($I32+$I33&gt;=8,IF($I32&gt;=8,8,$I32),$I32)
  )))</f>
        <v/>
      </c>
      <c r="W32" s="351">
        <f>MAX(0,V32-U32)</f>
        <v/>
      </c>
      <c r="X32" s="351">
        <f>IF(C32="","",C32-WEEKDAY(C32,1)+1)</f>
        <v/>
      </c>
      <c r="Y32" s="351">
        <f>SUMPRODUCT(($X$14:$X31=X32)*(($V$14:$V31)+($O$14:$O31)))+IF(X32=X14,$L$11,0)</f>
        <v/>
      </c>
      <c r="Z32" s="351" t="n"/>
      <c r="AA32" s="351" t="n"/>
      <c r="AB32" s="351" t="n"/>
      <c r="AC32" s="351" t="n"/>
      <c r="AD32" s="351" t="n"/>
      <c r="AE32" s="351" t="n"/>
      <c r="AF32" s="351" t="n"/>
    </row>
    <row r="33" ht="24" customHeight="1" s="348" thickBot="1">
      <c r="A33" s="184" t="inlineStr">
        <is>
          <t>On Day</t>
        </is>
      </c>
      <c r="B33" s="299" t="n"/>
      <c r="C33" s="101">
        <f>C32</f>
        <v/>
      </c>
      <c r="D33" s="300" t="n"/>
      <c r="E33" s="301">
        <f>IF(D33="", "",
 IF(D33=TIME(0,0,0), 0,
 IF(AND(D33&gt;=TIME(0,0,1), D33&lt;=TIME(2,0,0)), TIME(7,0,0),
 IF(AND(D33&gt;=TIME(6,0,0), D33&lt;=TIME(8,0,0)), TIME(12,0,0),
 IF(AND(D33&gt;TIME(8,0,0), D33&lt;=TIME(13,59,0)), TIME(15,0,0),
 IF(AND(D33&gt;=TIME(14,0,0), D33&lt;=TIME(17,59,0)), TIME(21,0,0),
 IF(AND(D33&gt;=TIME(18,0,0), D33&lt;=TIME(21,59,0)), TIME(0,0,0),
 IF(AND(D33&gt;=TIME(22,0,0), D33&lt;=TIME(23,59,59)), TIME(7,0,0), ""))))))))</f>
        <v/>
      </c>
      <c r="F33" s="187" t="n"/>
      <c r="G33" s="301">
        <f>IF(AND(D33&gt;=TIME(6,0,0),D33&lt;=TIME(8,0,0)),E33,"")</f>
        <v/>
      </c>
      <c r="H33" s="300" t="n"/>
      <c r="I33" s="87">
        <f>ROUND(IF(OR(D33="",E33="",E33=0),0,IF(H33="",MOD(E33-D33,1)*24,MOD(H33-D33,1)*24)),2)</f>
        <v/>
      </c>
      <c r="J33" s="190" t="n"/>
      <c r="K33" s="297" t="n"/>
      <c r="L33" s="189" t="n"/>
      <c r="M33" s="298">
        <f>MAX(0,V33-W33)</f>
        <v/>
      </c>
      <c r="N33" s="302">
        <f>(IF(OR($C33="",$D33=""),0,
 IF(OR($A32="Holiday",$A33="Holiday"),
    IF(ISNUMBER(MATCH(TRIM($B33),{"Phagwah","Good Friday","Easter Monday","Labour Day","Christmas","Eid ul Azha","Romans-2","Globe-12","Neptune P1"},0)),0,$I33),
 IF(AND(NOT(OR($A32="Annual Leave",$A33="Annual Leave")),$A33="Off day"),$I33,
  MAX(0,$I33-$V33)
  ))))+W33</f>
        <v/>
      </c>
      <c r="O33" s="302">
        <f>IF(AND(OR($A32="Holiday",$A33="Holiday"),
        ISNUMBER(MATCH(TRIM($B33),{"Phagwah","Good Friday","Easter Monday","Labour Day","Christmas","Eid ul Azha","Romans-2","Globe-12","Neptune P1"},0))),
   $I33,0)</f>
        <v/>
      </c>
      <c r="P33" s="302">
        <f>IF(OR($O$7="Canteen",$O$7="Head Office"),0,IF($I33&lt;=0,0,IF(AND($I32&lt;=0,OR(TRIM($J33)="Hebrews",TRIM($J33)="Romans",TRIM($J33)="Romans-2",TRIM($J33)="Globe",TRIM($J33)="Globe-12",TRIM($J33)="Neptune P1")),1,0)))</f>
        <v/>
      </c>
      <c r="Q33" s="303" t="n"/>
      <c r="R33" s="302">
        <f>IF(OR($O$7="Canteen",$O$7="Head Office"),0,IF(
  AND(
    SUMIFS(I:I, C:C, C33) &gt;= 8,
    COUNTIFS(C$14:C33, C33)=1,
    OR(
      TEXT(D33,"hh:mm:ss")="07:00:00",
      TEXT(D33,"hh:mm:ss")="15:00:00",
      TEXT(D33,"hh:mm:ss")="23:00:00",
      TEXT(D34,"hh:mm:ss")="07:00:00",
      TEXT(D34,"hh:mm:ss")="15:00:00",
      TEXT(D34,"hh:mm:ss")="23:00:00"
    )
  ),
  1,
  0
))</f>
        <v/>
      </c>
      <c r="S33" s="302">
        <f>IF(OR($A32="Annual Leave",$A33="Annual Leave"),IF(AND($A32&lt;&gt;"Annual Leave",$A33="Annual Leave"),8,0),0)</f>
        <v/>
      </c>
      <c r="T33" s="304" t="n"/>
      <c r="U33" s="144">
        <f>MAX(0,40-Y33)</f>
        <v/>
      </c>
      <c r="V33" s="351">
        <f>IF(OR($C33="",$D33=""),0,
 IF(OR($A32="Holiday",$A33="Holiday"),0,
 IF(AND(NOT(OR($A32="Annual Leave",$A33="Annual Leave")),$A33="Off day"),0,
  IF($I32+$I33&gt;=8,IF($I32&gt;=8,0,8-$I32),$I33)
  )))</f>
        <v/>
      </c>
      <c r="W33" s="351">
        <f>MAX(0,V33-U33)</f>
        <v/>
      </c>
      <c r="X33" s="351">
        <f>IF(C33="","",C33-WEEKDAY(C33,1)+1)</f>
        <v/>
      </c>
      <c r="Y33" s="351">
        <f>SUMPRODUCT(($X$14:$X32=X33)*(($V$14:$V32)+($O$14:$O32)))+IF(X33=X14,$L$11,0)</f>
        <v/>
      </c>
      <c r="Z33" s="351" t="n"/>
      <c r="AA33" s="351" t="n"/>
      <c r="AB33" s="351" t="n"/>
      <c r="AC33" s="351" t="n"/>
      <c r="AD33" s="351" t="n"/>
      <c r="AE33" s="351" t="n"/>
      <c r="AF33" s="351" t="n"/>
    </row>
    <row r="34" ht="24" customHeight="1" s="348" thickBot="1">
      <c r="A34" s="159" t="inlineStr">
        <is>
          <t>On Day</t>
        </is>
      </c>
      <c r="B34" s="191" t="n"/>
      <c r="C34" s="92">
        <f>C32+1</f>
        <v/>
      </c>
      <c r="D34" s="31" t="n"/>
      <c r="E34" s="160">
        <f>IF(D34="", "",
 IF(D34=TIME(0,0,0), 0,
 IF(AND(D34&gt;=TIME(0,0,1), D34&lt;=TIME(2,0,0)), TIME(7,0,0),
 IF(AND(D34&gt;=TIME(6,0,0), D34&lt;=TIME(8,0,0)), TIME(12,0,0),
 IF(AND(D34&gt;TIME(8,0,0), D34&lt;=TIME(13,59,0)), TIME(15,0,0),
 IF(AND(D34&gt;=TIME(14,0,0), D34&lt;=TIME(17,59,0)), TIME(21,0,0),
 IF(AND(D34&gt;=TIME(18,0,0), D34&lt;=TIME(21,59,0)), TIME(0,0,0),
 IF(AND(D34&gt;=TIME(22,0,0), D34&lt;=TIME(23,59,59)), TIME(7,0,0), ""))))))))</f>
        <v/>
      </c>
      <c r="F34" s="161" t="n"/>
      <c r="G34" s="160">
        <f>IF(AND(D34&gt;=TIME(6,0,0),D34&lt;=TIME(8,0,0)),E34,"")</f>
        <v/>
      </c>
      <c r="H34" s="31" t="n"/>
      <c r="I34" s="32">
        <f>ROUND(IF(OR(D34="",E34="",E34=0),0,IF(H34="",MOD(E34-D34,1)*24,MOD(H34-D34,1)*24)),2)</f>
        <v/>
      </c>
      <c r="J34" s="162" t="n"/>
      <c r="K34" s="282" t="n"/>
      <c r="L34" s="181" t="n"/>
      <c r="M34" s="283">
        <f>MAX(0,V34-W34)</f>
        <v/>
      </c>
      <c r="N34" s="33">
        <f>(IF(OR($C34="",$D34=""),0,
 IF(OR($A34="Holiday",$A35="Holiday"),
    IF(ISNUMBER(MATCH(TRIM($B34),{"Phagwah","Good Friday","Easter Monday","Labour Day","Christmas","Eid ul Azha","Romans-2","Globe-12","Neptune P1"},0)),0,$I34),
 IF(AND(NOT(OR($A34="Annual Leave",$A35="Annual Leave")),$A34="Off day"),$I34,
  MAX(0,$I34-$V34)
  ))))+W34</f>
        <v/>
      </c>
      <c r="O34" s="33">
        <f>IF(AND(OR($A34="Holiday",$A35="Holiday"),
        ISNUMBER(MATCH(TRIM($B34),{"Phagwah","Good Friday","Easter Monday","Labour Day","Christmas","Eid ul Azha","Romans-2","Globe-12","Neptune P1"},0))),
   $I34,0)</f>
        <v/>
      </c>
      <c r="P34" s="33">
        <f>IF(OR($O$7="Canteen",$O$7="Head Office"),0,IF($I34&lt;=0,0,IF(OR(OR(TRIM($J34)="Hebrews",TRIM($J34)="Romans",TRIM($J34)="Romans-2",TRIM($J34)="Globe",TRIM($J34)="Globe-12",TRIM($J34)="Neptune P1"),AND($I35&gt;0,OR(TRIM($J35)="Hebrews",TRIM($J35)="Romans",TRIM($J35)="Romans-2",TRIM($J35)="Globe",TRIM($J35)="Globe-12",TRIM($J35)="Neptune P1"))),1,0)))</f>
        <v/>
      </c>
      <c r="Q34" s="34" t="n"/>
      <c r="R34" s="33">
        <f>IF(OR($O$7="Canteen",$O$7="Head Office"),0,IF(
  AND(
    SUMIFS(I:I, C:C, C34) &gt;= 8,
    COUNTIFS(C$14:C34, C34)=1,
    OR(
      TEXT(D34,"hh:mm:ss")="07:00:00",
      TEXT(D34,"hh:mm:ss")="15:00:00",
      TEXT(D34,"hh:mm:ss")="23:00:00",
      TEXT(D35,"hh:mm:ss")="07:00:00",
      TEXT(D35,"hh:mm:ss")="15:00:00",
      TEXT(D35,"hh:mm:ss")="23:00:00"
    )
  ),
  1,
  0
))</f>
        <v/>
      </c>
      <c r="S34" s="33">
        <f>IF(OR($A34="Annual Leave",$A35="Annual Leave"),IF($A34="Annual Leave",8,0),0)</f>
        <v/>
      </c>
      <c r="T34" s="35" t="n"/>
      <c r="U34" s="144">
        <f>MAX(0,40-Y34)</f>
        <v/>
      </c>
      <c r="V34" s="351">
        <f>IF(OR($C34="",$D34=""),0,
 IF(OR($A34="Holiday",$A35="Holiday"),0,
 IF(AND(NOT(OR($A34="Annual Leave",$A35="Annual Leave")),$A34="Off day"),0,
  IF($I34+$I35&gt;=8,IF($I34&gt;=8,8,$I34),$I34)
  )))</f>
        <v/>
      </c>
      <c r="W34" s="351">
        <f>MAX(0,V34-U34)</f>
        <v/>
      </c>
      <c r="X34" s="351">
        <f>IF(C34="","",C34-WEEKDAY(C34,1)+1)</f>
        <v/>
      </c>
      <c r="Y34" s="351">
        <f>SUMPRODUCT(($X$14:$X33=X34)*(($V$14:$V33)+($O$14:$O33)))+IF(X34=X14,$L$11,0)</f>
        <v/>
      </c>
      <c r="Z34" s="351" t="n"/>
      <c r="AA34" s="351" t="n"/>
      <c r="AB34" s="351" t="n"/>
      <c r="AC34" s="351" t="n"/>
      <c r="AD34" s="351" t="n"/>
      <c r="AE34" s="351" t="n"/>
      <c r="AF34" s="351" t="n"/>
    </row>
    <row r="35" ht="24" customHeight="1" s="348" thickBot="1">
      <c r="A35" s="159" t="inlineStr">
        <is>
          <t>On Day</t>
        </is>
      </c>
      <c r="B35" s="192" t="n"/>
      <c r="C35" s="93">
        <f>C34</f>
        <v/>
      </c>
      <c r="D35" s="36" t="n"/>
      <c r="E35" s="163">
        <f>IF(D35="", "",
 IF(D35=TIME(0,0,0), 0,
 IF(AND(D35&gt;=TIME(0,0,1), D35&lt;=TIME(2,0,0)), TIME(7,0,0),
 IF(AND(D35&gt;=TIME(6,0,0), D35&lt;=TIME(8,0,0)), TIME(12,0,0),
 IF(AND(D35&gt;TIME(8,0,0), D35&lt;=TIME(13,59,0)), TIME(15,0,0),
 IF(AND(D35&gt;=TIME(14,0,0), D35&lt;=TIME(17,59,0)), TIME(21,0,0),
 IF(AND(D35&gt;=TIME(18,0,0), D35&lt;=TIME(21,59,0)), TIME(0,0,0),
 IF(AND(D35&gt;=TIME(22,0,0), D35&lt;=TIME(23,59,59)), TIME(7,0,0), ""))))))))</f>
        <v/>
      </c>
      <c r="F35" s="164" t="n"/>
      <c r="G35" s="163">
        <f>IF(AND(D35&gt;=TIME(6,0,0),D35&lt;=TIME(8,0,0)),E35,"")</f>
        <v/>
      </c>
      <c r="H35" s="36" t="n"/>
      <c r="I35" s="37">
        <f>ROUND(IF(OR(D35="",E35="",E35=0),0,IF(H35="",MOD(E35-D35,1)*24,MOD(H35-D35,1)*24)),2)</f>
        <v/>
      </c>
      <c r="J35" s="162" t="n"/>
      <c r="K35" s="282" t="n"/>
      <c r="L35" s="183" t="n"/>
      <c r="M35" s="283">
        <f>MAX(0,V35-W35)</f>
        <v/>
      </c>
      <c r="N35" s="38">
        <f>(IF(OR($C35="",$D35=""),0,
 IF(OR($A34="Holiday",$A35="Holiday"),
    IF(ISNUMBER(MATCH(TRIM($B35),{"Phagwah","Good Friday","Easter Monday","Labour Day","Christmas","Eid ul Azha","Romans-2","Globe-12","Neptune P1"},0)),0,$I35),
 IF(AND(NOT(OR($A34="Annual Leave",$A35="Annual Leave")),$A35="Off day"),$I35,
  MAX(0,$I35-$V35)
  ))))+W35</f>
        <v/>
      </c>
      <c r="O35" s="38">
        <f>IF(AND(OR($A34="Holiday",$A35="Holiday"),
        ISNUMBER(MATCH(TRIM($B35),{"Phagwah","Good Friday","Easter Monday","Labour Day","Christmas","Eid ul Azha","Romans-2","Globe-12","Neptune P1"},0))),
   $I35,0)</f>
        <v/>
      </c>
      <c r="P35" s="38">
        <f>IF(OR($O$7="Canteen",$O$7="Head Office"),0,IF($I35&lt;=0,0,IF(AND($I34&lt;=0,OR(TRIM($J35)="Hebrews",TRIM($J35)="Romans",TRIM($J35)="Romans-2",TRIM($J35)="Globe",TRIM($J35)="Globe-12",TRIM($J35)="Neptune P1")),1,0)))</f>
        <v/>
      </c>
      <c r="Q35" s="39" t="n"/>
      <c r="R35" s="38">
        <f>IF(OR($O$7="Canteen",$O$7="Head Office"),0,IF(
  AND(
    SUMIFS(I:I, C:C, C35) &gt;= 8,
    COUNTIFS(C$14:C35, C35)=1,
    OR(
      TEXT(D35,"hh:mm:ss")="07:00:00",
      TEXT(D35,"hh:mm:ss")="15:00:00",
      TEXT(D35,"hh:mm:ss")="23:00:00",
      TEXT(D36,"hh:mm:ss")="07:00:00",
      TEXT(D36,"hh:mm:ss")="15:00:00",
      TEXT(D36,"hh:mm:ss")="23:00:00"
    )
  ),
  1,
  0
))</f>
        <v/>
      </c>
      <c r="S35" s="38">
        <f>IF(OR($A34="Annual Leave",$A35="Annual Leave"),IF(AND($A34&lt;&gt;"Annual Leave",$A35="Annual Leave"),8,0),0)</f>
        <v/>
      </c>
      <c r="T35" s="40" t="n"/>
      <c r="U35" s="144">
        <f>MAX(0,40-Y35)</f>
        <v/>
      </c>
      <c r="V35" s="351">
        <f>IF(OR($C35="",$D35=""),0,
 IF(OR($A34="Holiday",$A35="Holiday"),0,
 IF(AND(NOT(OR($A34="Annual Leave",$A35="Annual Leave")),$A35="Off day"),0,
  IF($I34+$I35&gt;=8,IF($I34&gt;=8,0,8-$I34),$I35)
  )))</f>
        <v/>
      </c>
      <c r="W35" s="351">
        <f>MAX(0,V35-U35)</f>
        <v/>
      </c>
      <c r="X35" s="351">
        <f>IF(C35="","",C35-WEEKDAY(C35,1)+1)</f>
        <v/>
      </c>
      <c r="Y35" s="351">
        <f>SUMPRODUCT(($X$14:$X34=X35)*(($V$14:$V34)+($O$14:$O34)))+IF(X35=X14,$L$11,0)</f>
        <v/>
      </c>
      <c r="Z35" s="351" t="n"/>
      <c r="AA35" s="351" t="n"/>
      <c r="AB35" s="351" t="n"/>
      <c r="AC35" s="351" t="n"/>
      <c r="AD35" s="351" t="n"/>
      <c r="AE35" s="351" t="n"/>
      <c r="AF35" s="351" t="n"/>
    </row>
    <row r="36" ht="24" customHeight="1" s="348" thickBot="1">
      <c r="A36" s="154" t="inlineStr">
        <is>
          <t>On Day</t>
        </is>
      </c>
      <c r="B36" s="193" t="n"/>
      <c r="C36" s="90">
        <f>C34+1</f>
        <v/>
      </c>
      <c r="D36" s="8" t="n"/>
      <c r="E36" s="155">
        <f>IF(D36="", "",
 IF(D36=TIME(0,0,0), 0,
 IF(AND(D36&gt;=TIME(0,0,1), D36&lt;=TIME(2,0,0)), TIME(7,0,0),
 IF(AND(D36&gt;=TIME(6,0,0), D36&lt;=TIME(8,0,0)), TIME(12,0,0),
 IF(AND(D36&gt;TIME(8,0,0), D36&lt;=TIME(13,59,0)), TIME(15,0,0),
 IF(AND(D36&gt;=TIME(14,0,0), D36&lt;=TIME(17,59,0)), TIME(21,0,0),
 IF(AND(D36&gt;=TIME(18,0,0), D36&lt;=TIME(21,59,0)), TIME(0,0,0),
 IF(AND(D36&gt;=TIME(22,0,0), D36&lt;=TIME(23,59,59)), TIME(7,0,0), ""))))))))</f>
        <v/>
      </c>
      <c r="F36" s="156" t="n"/>
      <c r="G36" s="155">
        <f>IF(AND(D36&gt;=TIME(6,0,0),D36&lt;=TIME(8,0,0)),E36,"")</f>
        <v/>
      </c>
      <c r="H36" s="8" t="n"/>
      <c r="I36" s="30">
        <f>ROUND(IF(OR(D36="",E36="",E36=0),0,IF(H36="",MOD(E36-D36,1)*24,MOD(H36-D36,1)*24)),2)</f>
        <v/>
      </c>
      <c r="J36" s="157" t="n"/>
      <c r="K36" s="274" t="n"/>
      <c r="L36" s="189" t="n"/>
      <c r="M36" s="275">
        <f>MAX(0,V36-W36)</f>
        <v/>
      </c>
      <c r="N36" s="9">
        <f>(IF(OR($C36="",$D36=""),0,
 IF(OR($A36="Holiday",$A37="Holiday"),
    IF(ISNUMBER(MATCH(TRIM($B36),{"Phagwah","Good Friday","Easter Monday","Labour Day","Christmas","Eid ul Azha","Romans-2","Globe-12","Neptune P1"},0)),0,$I36),
 IF(AND(NOT(OR($A36="Annual Leave",$A37="Annual Leave")),$A36="Off day"),$I36,
  MAX(0,$I36-$V36)
  ))))+W36</f>
        <v/>
      </c>
      <c r="O36" s="9">
        <f>IF(AND(OR($A36="Holiday",$A37="Holiday"),
        ISNUMBER(MATCH(TRIM($B36),{"Phagwah","Good Friday","Easter Monday","Labour Day","Christmas","Eid ul Azha","Romans-2","Globe-12","Neptune P1"},0))),
   $I36,0)</f>
        <v/>
      </c>
      <c r="P36" s="9">
        <f>IF(OR($O$7="Canteen",$O$7="Head Office"),0,IF($I36&lt;=0,0,IF(OR(OR(TRIM($J36)="Hebrews",TRIM($J36)="Romans",TRIM($J36)="Romans-2",TRIM($J36)="Globe",TRIM($J36)="Globe-12",TRIM($J36)="Neptune P1"),AND($I37&gt;0,OR(TRIM($J37)="Hebrews",TRIM($J37)="Romans",TRIM($J37)="Romans-2",TRIM($J37)="Globe",TRIM($J37)="Globe-12",TRIM($J37)="Neptune P1"))),1,0)))</f>
        <v/>
      </c>
      <c r="Q36" s="10" t="n"/>
      <c r="R36" s="9">
        <f>IF(OR($O$7="Canteen",$O$7="Head Office"),0,IF(
  AND(
    SUMIFS(I:I, C:C, C36) &gt;= 8,
    COUNTIFS(C$14:C36, C36)=1,
    OR(
      TEXT(D36,"hh:mm:ss")="07:00:00",
      TEXT(D36,"hh:mm:ss")="15:00:00",
      TEXT(D36,"hh:mm:ss")="23:00:00",
      TEXT(D37,"hh:mm:ss")="07:00:00",
      TEXT(D37,"hh:mm:ss")="15:00:00",
      TEXT(D37,"hh:mm:ss")="23:00:00"
    )
  ),
  1,
  0
))</f>
        <v/>
      </c>
      <c r="S36" s="9">
        <f>IF(OR($A36="Annual Leave",$A37="Annual Leave"),IF($A36="Annual Leave",8,0),0)</f>
        <v/>
      </c>
      <c r="T36" s="91" t="n"/>
      <c r="U36" s="144">
        <f>MAX(0,40-Y36)</f>
        <v/>
      </c>
      <c r="V36" s="351">
        <f>IF(OR($C36="",$D36=""),0,
 IF(OR($A36="Holiday",$A37="Holiday"),0,
 IF(AND(NOT(OR($A36="Annual Leave",$A37="Annual Leave")),$A36="Off day"),0,
  IF($I36+$I37&gt;=8,IF($I36&gt;=8,8,$I36),$I36)
  )))</f>
        <v/>
      </c>
      <c r="W36" s="351">
        <f>MAX(0,V36-U36)</f>
        <v/>
      </c>
      <c r="X36" s="351">
        <f>IF(C36="","",C36-WEEKDAY(C36,1)+1)</f>
        <v/>
      </c>
      <c r="Y36" s="351">
        <f>SUMPRODUCT(($X$14:$X35=X36)*(($V$14:$V35)+($O$14:$O35)))+IF(X36=X14,$L$11,0)</f>
        <v/>
      </c>
      <c r="Z36" s="351" t="n"/>
      <c r="AA36" s="351" t="n"/>
      <c r="AB36" s="351" t="n"/>
      <c r="AC36" s="351" t="n"/>
      <c r="AD36" s="351" t="n"/>
      <c r="AE36" s="351" t="n"/>
      <c r="AF36" s="351" t="n"/>
    </row>
    <row r="37" ht="24" customHeight="1" s="348" thickBot="1">
      <c r="A37" s="154" t="inlineStr">
        <is>
          <t>On Day</t>
        </is>
      </c>
      <c r="B37" s="305" t="n"/>
      <c r="C37" s="90">
        <f>C36</f>
        <v/>
      </c>
      <c r="D37" s="276" t="n"/>
      <c r="E37" s="277">
        <f>IF(D37="", "",
 IF(D37=TIME(0,0,0), 0,
 IF(AND(D37&gt;=TIME(0,0,1), D37&lt;=TIME(2,0,0)), TIME(7,0,0),
 IF(AND(D37&gt;=TIME(6,0,0), D37&lt;=TIME(8,0,0)), TIME(12,0,0),
 IF(AND(D37&gt;TIME(8,0,0), D37&lt;=TIME(13,59,0)), TIME(15,0,0),
 IF(AND(D37&gt;=TIME(14,0,0), D37&lt;=TIME(17,59,0)), TIME(21,0,0),
 IF(AND(D37&gt;=TIME(18,0,0), D37&lt;=TIME(21,59,0)), TIME(0,0,0),
 IF(AND(D37&gt;=TIME(22,0,0), D37&lt;=TIME(23,59,59)), TIME(7,0,0), ""))))))))</f>
        <v/>
      </c>
      <c r="F37" s="156" t="n"/>
      <c r="G37" s="277">
        <f>IF(AND(D37&gt;=TIME(6,0,0),D37&lt;=TIME(8,0,0)),E37,"")</f>
        <v/>
      </c>
      <c r="H37" s="276" t="n"/>
      <c r="I37" s="30">
        <f>ROUND(IF(OR(D37="",E37="",E37=0),0,IF(H37="",MOD(E37-D37,1)*24,MOD(H37-D37,1)*24)),2)</f>
        <v/>
      </c>
      <c r="J37" s="158" t="n"/>
      <c r="K37" s="274" t="n"/>
      <c r="L37" s="189" t="n"/>
      <c r="M37" s="275">
        <f>MAX(0,V37-W37)</f>
        <v/>
      </c>
      <c r="N37" s="278">
        <f>(IF(OR($C37="",$D37=""),0,
 IF(OR($A36="Holiday",$A37="Holiday"),
    IF(ISNUMBER(MATCH(TRIM($B37),{"Phagwah","Good Friday","Easter Monday","Labour Day","Christmas","Eid ul Azha","Romans-2","Globe-12","Neptune P1"},0)),0,$I37),
 IF(AND(NOT(OR($A36="Annual Leave",$A37="Annual Leave")),$A37="Off day"),$I37,
  MAX(0,$I37-$V37)
  ))))+W37</f>
        <v/>
      </c>
      <c r="O37" s="278">
        <f>IF(AND(OR($A36="Holiday",$A37="Holiday"),
        ISNUMBER(MATCH(TRIM($B37),{"Phagwah","Good Friday","Easter Monday","Labour Day","Christmas","Eid ul Azha","Romans-2","Globe-12","Neptune P1"},0))),
   $I37,0)</f>
        <v/>
      </c>
      <c r="P37" s="278">
        <f>IF(OR($O$7="Canteen",$O$7="Head Office"),0,IF($I37&lt;=0,0,IF(AND($I36&lt;=0,OR(TRIM($J37)="Hebrews",TRIM($J37)="Romans",TRIM($J37)="Romans-2",TRIM($J37)="Globe",TRIM($J37)="Globe-12",TRIM($J37)="Neptune P1")),1,0)))</f>
        <v/>
      </c>
      <c r="Q37" s="279" t="n"/>
      <c r="R37" s="278">
        <f>IF(OR($O$7="Canteen",$O$7="Head Office"),0,IF(
  AND(
    SUMIFS(I:I, C:C, C37) &gt;= 8,
    COUNTIFS(C$14:C37, C37)=1,
    OR(
      TEXT(D37,"hh:mm:ss")="07:00:00",
      TEXT(D37,"hh:mm:ss")="15:00:00",
      TEXT(D37,"hh:mm:ss")="23:00:00",
      TEXT(D38,"hh:mm:ss")="07:00:00",
      TEXT(D38,"hh:mm:ss")="15:00:00",
      TEXT(D38,"hh:mm:ss")="23:00:00"
    )
  ),
  1,
  0
))</f>
        <v/>
      </c>
      <c r="S37" s="278">
        <f>IF(OR($A36="Annual Leave",$A37="Annual Leave"),IF(AND($A36&lt;&gt;"Annual Leave",$A37="Annual Leave"),8,0),0)</f>
        <v/>
      </c>
      <c r="T37" s="280" t="n"/>
      <c r="U37" s="144">
        <f>MAX(0,40-Y37)</f>
        <v/>
      </c>
      <c r="V37" s="351">
        <f>IF(OR($C37="",$D37=""),0,
 IF(OR($A36="Holiday",$A37="Holiday"),0,
 IF(AND(NOT(OR($A36="Annual Leave",$A37="Annual Leave")),$A37="Off day"),0,
  IF($I36+$I37&gt;=8,IF($I36&gt;=8,0,8-$I36),$I37)
  )))</f>
        <v/>
      </c>
      <c r="W37" s="351">
        <f>MAX(0,V37-U37)</f>
        <v/>
      </c>
      <c r="X37" s="351">
        <f>IF(C37="","",C37-WEEKDAY(C37,1)+1)</f>
        <v/>
      </c>
      <c r="Y37" s="351">
        <f>SUMPRODUCT(($X$14:$X36=X37)*(($V$14:$V36)+($O$14:$O36)))+IF(X37=X14,$L$11,0)</f>
        <v/>
      </c>
      <c r="Z37" s="351" t="n"/>
      <c r="AA37" s="351" t="n"/>
      <c r="AB37" s="351" t="n"/>
      <c r="AC37" s="351" t="n"/>
      <c r="AD37" s="351" t="n"/>
      <c r="AE37" s="351" t="n"/>
      <c r="AF37" s="351" t="n"/>
    </row>
    <row r="38" ht="24" customHeight="1" s="348" thickBot="1">
      <c r="A38" s="194" t="inlineStr">
        <is>
          <t>On Day</t>
        </is>
      </c>
      <c r="B38" s="195" t="n"/>
      <c r="C38" s="103">
        <f>C36+1</f>
        <v/>
      </c>
      <c r="D38" s="64" t="n"/>
      <c r="E38" s="196">
        <f>IF(D38="", "",
 IF(D38=TIME(0,0,0), 0,
 IF(AND(D38&gt;=TIME(0,0,1), D38&lt;=TIME(2,0,0)), TIME(7,0,0),
 IF(AND(D38&gt;=TIME(6,0,0), D38&lt;=TIME(8,0,0)), TIME(12,0,0),
 IF(AND(D38&gt;TIME(8,0,0), D38&lt;=TIME(13,59,0)), TIME(15,0,0),
 IF(AND(D38&gt;=TIME(14,0,0), D38&lt;=TIME(17,59,0)), TIME(21,0,0),
 IF(AND(D38&gt;=TIME(18,0,0), D38&lt;=TIME(21,59,0)), TIME(0,0,0),
 IF(AND(D38&gt;=TIME(22,0,0), D38&lt;=TIME(23,59,59)), TIME(7,0,0), ""))))))))</f>
        <v/>
      </c>
      <c r="F38" s="197" t="n"/>
      <c r="G38" s="196">
        <f>IF(AND(D38&gt;=TIME(6,0,0),D38&lt;=TIME(8,0,0)),E38,"")</f>
        <v/>
      </c>
      <c r="H38" s="64" t="n"/>
      <c r="I38" s="65">
        <f>ROUND(IF(OR(D38="",E38="",E38=0),0,IF(H38="",MOD(E38-D38,1)*24,MOD(H38-D38,1)*24)),2)</f>
        <v/>
      </c>
      <c r="J38" s="198" t="n"/>
      <c r="K38" s="306" t="n"/>
      <c r="L38" s="181" t="n"/>
      <c r="M38" s="307">
        <f>MAX(0,V38-W38)</f>
        <v/>
      </c>
      <c r="N38" s="66">
        <f>(IF(OR($C38="",$D38=""),0,
 IF(OR($A38="Holiday",$A39="Holiday"),
    IF(ISNUMBER(MATCH(TRIM($B38),{"Phagwah","Good Friday","Easter Monday","Labour Day","Christmas","Eid ul Azha","Romans-2","Globe-12","Neptune P1"},0)),0,$I38),
 IF(AND(NOT(OR($A38="Annual Leave",$A39="Annual Leave")),$A38="Off day"),$I38,
  MAX(0,$I38-$V38)
  ))))+W38</f>
        <v/>
      </c>
      <c r="O38" s="66">
        <f>IF(AND(OR($A38="Holiday",$A39="Holiday"),
        ISNUMBER(MATCH(TRIM($B38),{"Phagwah","Good Friday","Easter Monday","Labour Day","Christmas","Eid ul Azha","Romans-2","Globe-12","Neptune P1"},0))),
   $I38,0)</f>
        <v/>
      </c>
      <c r="P38" s="66">
        <f>IF(OR($O$7="Canteen",$O$7="Head Office"),0,IF($I38&lt;=0,0,IF(OR(OR(TRIM($J38)="Hebrews",TRIM($J38)="Romans",TRIM($J38)="Romans-2",TRIM($J38)="Globe",TRIM($J38)="Globe-12",TRIM($J38)="Neptune P1"),AND($I39&gt;0,OR(TRIM($J39)="Hebrews",TRIM($J39)="Romans",TRIM($J39)="Romans-2",TRIM($J39)="Globe",TRIM($J39)="Globe-12",TRIM($J39)="Neptune P1"))),1,0)))</f>
        <v/>
      </c>
      <c r="Q38" s="67" t="n"/>
      <c r="R38" s="66">
        <f>IF(OR($O$7="Canteen",$O$7="Head Office"),0,IF(
  AND(
    SUMIFS(I:I, C:C, C38) &gt;= 8,
    COUNTIFS(C$14:C38, C38)=1,
    OR(
      TEXT(D38,"hh:mm:ss")="07:00:00",
      TEXT(D38,"hh:mm:ss")="15:00:00",
      TEXT(D38,"hh:mm:ss")="23:00:00",
      TEXT(D39,"hh:mm:ss")="07:00:00",
      TEXT(D39,"hh:mm:ss")="15:00:00",
      TEXT(D39,"hh:mm:ss")="23:00:00"
    )
  ),
  1,
  0
))</f>
        <v/>
      </c>
      <c r="S38" s="66">
        <f>IF(OR($A38="Annual Leave",$A39="Annual Leave"),IF($A38="Annual Leave",8,0),0)</f>
        <v/>
      </c>
      <c r="T38" s="68" t="n"/>
      <c r="U38" s="144">
        <f>MAX(0,40-Y38)</f>
        <v/>
      </c>
      <c r="V38" s="351">
        <f>IF(OR($C38="",$D38=""),0,
 IF(OR($A38="Holiday",$A39="Holiday"),0,
 IF(AND(NOT(OR($A38="Annual Leave",$A39="Annual Leave")),$A38="Off day"),0,
  IF($I38+$I39&gt;=8,IF($I38&gt;=8,8,$I38),$I38)
  )))</f>
        <v/>
      </c>
      <c r="W38" s="351">
        <f>MAX(0,V38-U38)</f>
        <v/>
      </c>
      <c r="X38" s="351">
        <f>IF(C38="","",C38-WEEKDAY(C38,1)+1)</f>
        <v/>
      </c>
      <c r="Y38" s="351">
        <f>SUMPRODUCT(($X$14:$X37=X38)*(($V$14:$V37)+($O$14:$O37)))+IF(X38=X14,$L$11,0)</f>
        <v/>
      </c>
      <c r="Z38" s="351" t="n"/>
      <c r="AA38" s="351" t="n"/>
      <c r="AB38" s="351" t="n"/>
      <c r="AC38" s="351" t="n"/>
      <c r="AD38" s="351" t="n"/>
      <c r="AE38" s="351" t="n"/>
      <c r="AF38" s="351" t="n"/>
    </row>
    <row r="39" ht="24" customHeight="1" s="348" thickBot="1">
      <c r="A39" s="194" t="inlineStr">
        <is>
          <t>On Day</t>
        </is>
      </c>
      <c r="B39" s="199" t="n"/>
      <c r="C39" s="104">
        <f>C38</f>
        <v/>
      </c>
      <c r="D39" s="69" t="n"/>
      <c r="E39" s="200">
        <f>IF(D39="", "",
 IF(D39=TIME(0,0,0), 0,
 IF(AND(D39&gt;=TIME(0,0,1), D39&lt;=TIME(2,0,0)), TIME(7,0,0),
 IF(AND(D39&gt;=TIME(6,0,0), D39&lt;=TIME(8,0,0)), TIME(12,0,0),
 IF(AND(D39&gt;TIME(8,0,0), D39&lt;=TIME(13,59,0)), TIME(15,0,0),
 IF(AND(D39&gt;=TIME(14,0,0), D39&lt;=TIME(17,59,0)), TIME(21,0,0),
 IF(AND(D39&gt;=TIME(18,0,0), D39&lt;=TIME(21,59,0)), TIME(0,0,0),
 IF(AND(D39&gt;=TIME(22,0,0), D39&lt;=TIME(23,59,59)), TIME(7,0,0), ""))))))))</f>
        <v/>
      </c>
      <c r="F39" s="201" t="n"/>
      <c r="G39" s="200">
        <f>IF(AND(D39&gt;=TIME(6,0,0),D39&lt;=TIME(8,0,0)),E39,"")</f>
        <v/>
      </c>
      <c r="H39" s="69" t="n"/>
      <c r="I39" s="70">
        <f>ROUND(IF(OR(D39="",E39="",E39=0),0,IF(H39="",MOD(E39-D39,1)*24,MOD(H39-D39,1)*24)),2)</f>
        <v/>
      </c>
      <c r="J39" s="198" t="n"/>
      <c r="K39" s="306" t="n"/>
      <c r="L39" s="183" t="n"/>
      <c r="M39" s="307">
        <f>MAX(0,V39-W39)</f>
        <v/>
      </c>
      <c r="N39" s="71">
        <f>(IF(OR($C39="",$D39=""),0,
 IF(OR($A38="Holiday",$A39="Holiday"),
    IF(ISNUMBER(MATCH(TRIM($B39),{"Phagwah","Good Friday","Easter Monday","Labour Day","Christmas","Eid ul Azha","Romans-2","Globe-12","Neptune P1"},0)),0,$I39),
 IF(AND(NOT(OR($A38="Annual Leave",$A39="Annual Leave")),$A39="Off day"),$I39,
  MAX(0,$I39-$V39)
  ))))+W39</f>
        <v/>
      </c>
      <c r="O39" s="71">
        <f>IF(AND(OR($A38="Holiday",$A39="Holiday"),
        ISNUMBER(MATCH(TRIM($B39),{"Phagwah","Good Friday","Easter Monday","Labour Day","Christmas","Eid ul Azha","Romans-2","Globe-12","Neptune P1"},0))),
   $I39,0)</f>
        <v/>
      </c>
      <c r="P39" s="71">
        <f>IF(OR($O$7="Canteen",$O$7="Head Office"),0,IF($I39&lt;=0,0,IF(AND($I38&lt;=0,OR(TRIM($J39)="Hebrews",TRIM($J39)="Romans",TRIM($J39)="Romans-2",TRIM($J39)="Globe",TRIM($J39)="Globe-12",TRIM($J39)="Neptune P1")),1,0)))</f>
        <v/>
      </c>
      <c r="Q39" s="72" t="n"/>
      <c r="R39" s="71">
        <f>IF(OR($O$7="Canteen",$O$7="Head Office"),0,IF(
  AND(
    SUMIFS(I:I, C:C, C39) &gt;= 8,
    COUNTIFS(C$14:C39, C39)=1,
    OR(
      TEXT(D39,"hh:mm:ss")="07:00:00",
      TEXT(D39,"hh:mm:ss")="15:00:00",
      TEXT(D39,"hh:mm:ss")="23:00:00",
      TEXT(D40,"hh:mm:ss")="07:00:00",
      TEXT(D40,"hh:mm:ss")="15:00:00",
      TEXT(D40,"hh:mm:ss")="23:00:00"
    )
  ),
  1,
  0
))</f>
        <v/>
      </c>
      <c r="S39" s="71">
        <f>IF(OR($A38="Annual Leave",$A39="Annual Leave"),IF(AND($A38&lt;&gt;"Annual Leave",$A39="Annual Leave"),8,0),0)</f>
        <v/>
      </c>
      <c r="T39" s="73" t="n"/>
      <c r="U39" s="144">
        <f>MAX(0,40-Y39)</f>
        <v/>
      </c>
      <c r="V39" s="351">
        <f>IF(OR($C39="",$D39=""),0,
 IF(OR($A38="Holiday",$A39="Holiday"),0,
 IF(AND(NOT(OR($A38="Annual Leave",$A39="Annual Leave")),$A39="Off day"),0,
  IF($I38+$I39&gt;=8,IF($I38&gt;=8,0,8-$I38),$I39)
  )))</f>
        <v/>
      </c>
      <c r="W39" s="351">
        <f>MAX(0,V39-U39)</f>
        <v/>
      </c>
      <c r="X39" s="351">
        <f>IF(C39="","",C39-WEEKDAY(C39,1)+1)</f>
        <v/>
      </c>
      <c r="Y39" s="351">
        <f>SUMPRODUCT(($X$14:$X38=X39)*(($V$14:$V38)+($O$14:$O38)))+IF(X39=X14,$L$11,0)</f>
        <v/>
      </c>
      <c r="Z39" s="351" t="n"/>
      <c r="AA39" s="351" t="n"/>
      <c r="AB39" s="351" t="n"/>
      <c r="AC39" s="351" t="n"/>
      <c r="AD39" s="351" t="n"/>
      <c r="AE39" s="351" t="n"/>
      <c r="AF39" s="351" t="n"/>
    </row>
    <row r="40" ht="24" customHeight="1" s="348" thickBot="1">
      <c r="A40" s="202" t="inlineStr">
        <is>
          <t>On Day</t>
        </is>
      </c>
      <c r="B40" s="203" t="n"/>
      <c r="C40" s="105">
        <f>C38+1</f>
        <v/>
      </c>
      <c r="D40" s="74" t="n"/>
      <c r="E40" s="204">
        <f>IF(D40="", "",
 IF(D40=TIME(0,0,0), 0,
 IF(AND(D40&gt;=TIME(0,0,1), D40&lt;=TIME(2,0,0)), TIME(7,0,0),
 IF(AND(D40&gt;=TIME(6,0,0), D40&lt;=TIME(8,0,0)), TIME(12,0,0),
 IF(AND(D40&gt;TIME(8,0,0), D40&lt;=TIME(13,59,0)), TIME(15,0,0),
 IF(AND(D40&gt;=TIME(14,0,0), D40&lt;=TIME(17,59,0)), TIME(21,0,0),
 IF(AND(D40&gt;=TIME(18,0,0), D40&lt;=TIME(21,59,0)), TIME(0,0,0),
 IF(AND(D40&gt;=TIME(22,0,0), D40&lt;=TIME(23,59,59)), TIME(7,0,0), ""))))))))</f>
        <v/>
      </c>
      <c r="F40" s="205" t="n"/>
      <c r="G40" s="204">
        <f>IF(AND(D40&gt;=TIME(6,0,0),D40&lt;=TIME(8,0,0)),E40,"")</f>
        <v/>
      </c>
      <c r="H40" s="74" t="n"/>
      <c r="I40" s="106">
        <f>ROUND(IF(OR(D40="",E40="",E40=0),0,IF(H40="",MOD(E40-D40,1)*24,MOD(H40-D40,1)*24)),2)</f>
        <v/>
      </c>
      <c r="J40" s="206" t="n"/>
      <c r="K40" s="308" t="n"/>
      <c r="L40" s="189" t="n"/>
      <c r="M40" s="309">
        <f>MAX(0,V40-W40)</f>
        <v/>
      </c>
      <c r="N40" s="75">
        <f>(IF(OR($C40="",$D40=""),0,
 IF(OR($A40="Holiday",$A41="Holiday"),
    IF(ISNUMBER(MATCH(TRIM($B40),{"Phagwah","Good Friday","Easter Monday","Labour Day","Christmas","Eid ul Azha","Romans-2","Globe-12","Neptune P1"},0)),0,$I40),
 IF(AND(NOT(OR($A40="Annual Leave",$A41="Annual Leave")),$A40="Off day"),$I40,
  MAX(0,$I40-$V40)
  ))))+W40</f>
        <v/>
      </c>
      <c r="O40" s="75">
        <f>IF(AND(OR($A40="Holiday",$A41="Holiday"),
        ISNUMBER(MATCH(TRIM($B40),{"Phagwah","Good Friday","Easter Monday","Labour Day","Christmas","Eid ul Azha","Romans-2","Globe-12","Neptune P1"},0))),
   $I40,0)</f>
        <v/>
      </c>
      <c r="P40" s="75">
        <f>IF(OR($O$7="Canteen",$O$7="Head Office"),0,IF($I40&lt;=0,0,IF(OR(OR(TRIM($J40)="Hebrews",TRIM($J40)="Romans",TRIM($J40)="Romans-2",TRIM($J40)="Globe",TRIM($J40)="Globe-12",TRIM($J40)="Neptune P1"),AND($I41&gt;0,OR(TRIM($J41)="Hebrews",TRIM($J41)="Romans",TRIM($J41)="Romans-2",TRIM($J41)="Globe",TRIM($J41)="Globe-12",TRIM($J41)="Neptune P1"))),1,0)))</f>
        <v/>
      </c>
      <c r="Q40" s="76" t="n"/>
      <c r="R40" s="75">
        <f>IF(OR($O$7="Canteen",$O$7="Head Office"),0,IF(
  AND(
    SUMIFS(I:I, C:C, C40) &gt;= 8,
    COUNTIFS(C$14:C40, C40)=1,
    OR(
      TEXT(D40,"hh:mm:ss")="07:00:00",
      TEXT(D40,"hh:mm:ss")="15:00:00",
      TEXT(D40,"hh:mm:ss")="23:00:00",
      TEXT(D41,"hh:mm:ss")="07:00:00",
      TEXT(D41,"hh:mm:ss")="15:00:00",
      TEXT(D41,"hh:mm:ss")="23:00:00"
    )
  ),
  1,
  0
))</f>
        <v/>
      </c>
      <c r="S40" s="75">
        <f>IF(OR($A40="Annual Leave",$A41="Annual Leave"),IF($A40="Annual Leave",8,0),0)</f>
        <v/>
      </c>
      <c r="T40" s="107" t="n"/>
      <c r="U40" s="144">
        <f>MAX(0,40-Y40)</f>
        <v/>
      </c>
      <c r="V40" s="351">
        <f>IF(OR($C40="",$D40=""),0,
 IF(OR($A40="Holiday",$A41="Holiday"),0,
 IF(AND(NOT(OR($A40="Annual Leave",$A41="Annual Leave")),$A40="Off day"),0,
  IF($I40+$I41&gt;=8,IF($I40&gt;=8,8,$I40),$I40)
  )))</f>
        <v/>
      </c>
      <c r="W40" s="351">
        <f>MAX(0,V40-U40)</f>
        <v/>
      </c>
      <c r="X40" s="351">
        <f>IF(C40="","",C40-WEEKDAY(C40,1)+1)</f>
        <v/>
      </c>
      <c r="Y40" s="351">
        <f>SUMPRODUCT(($X$14:$X39=X40)*(($V$14:$V39)+($O$14:$O39)))+IF(X40=X14,$L$11,0)</f>
        <v/>
      </c>
      <c r="Z40" s="351" t="n"/>
      <c r="AA40" s="351" t="n"/>
      <c r="AB40" s="351" t="n"/>
      <c r="AC40" s="351" t="n"/>
      <c r="AD40" s="351" t="n"/>
      <c r="AE40" s="351" t="n"/>
      <c r="AF40" s="351" t="n"/>
    </row>
    <row r="41" ht="24" customHeight="1" s="348" thickBot="1">
      <c r="A41" s="202" t="inlineStr">
        <is>
          <t>On Day</t>
        </is>
      </c>
      <c r="B41" s="310" t="n"/>
      <c r="C41" s="105">
        <f>C40</f>
        <v/>
      </c>
      <c r="D41" s="311" t="n"/>
      <c r="E41" s="312">
        <f>IF(D41="", "",
 IF(D41=TIME(0,0,0), 0,
 IF(AND(D41&gt;=TIME(0,0,1), D41&lt;=TIME(2,0,0)), TIME(7,0,0),
 IF(AND(D41&gt;=TIME(6,0,0), D41&lt;=TIME(8,0,0)), TIME(12,0,0),
 IF(AND(D41&gt;TIME(8,0,0), D41&lt;=TIME(13,59,0)), TIME(15,0,0),
 IF(AND(D41&gt;=TIME(14,0,0), D41&lt;=TIME(17,59,0)), TIME(21,0,0),
 IF(AND(D41&gt;=TIME(18,0,0), D41&lt;=TIME(21,59,0)), TIME(0,0,0),
 IF(AND(D41&gt;=TIME(22,0,0), D41&lt;=TIME(23,59,59)), TIME(7,0,0), ""))))))))</f>
        <v/>
      </c>
      <c r="F41" s="205" t="n"/>
      <c r="G41" s="312">
        <f>IF(AND(D41&gt;=TIME(6,0,0),D41&lt;=TIME(8,0,0)),E41,"")</f>
        <v/>
      </c>
      <c r="H41" s="311" t="n"/>
      <c r="I41" s="106">
        <f>ROUND(IF(OR(D41="",E41="",E41=0),0,IF(H41="",MOD(E41-D41,1)*24,MOD(H41-D41,1)*24)),2)</f>
        <v/>
      </c>
      <c r="J41" s="207" t="n"/>
      <c r="K41" s="308" t="n"/>
      <c r="L41" s="189" t="n"/>
      <c r="M41" s="309">
        <f>MAX(0,V41-W41)</f>
        <v/>
      </c>
      <c r="N41" s="313">
        <f>(IF(OR($C41="",$D41=""),0,
 IF(OR($A40="Holiday",$A41="Holiday"),
    IF(ISNUMBER(MATCH(TRIM($B41),{"Phagwah","Good Friday","Easter Monday","Labour Day","Christmas","Eid ul Azha","Romans-2","Globe-12","Neptune P1"},0)),0,$I41),
 IF(AND(NOT(OR($A40="Annual Leave",$A41="Annual Leave")),$A41="Off day"),$I41,
  MAX(0,$I41-$V41)
  ))))+W41</f>
        <v/>
      </c>
      <c r="O41" s="313">
        <f>IF(AND(OR($A40="Holiday",$A41="Holiday"),
        ISNUMBER(MATCH(TRIM($B41),{"Phagwah","Good Friday","Easter Monday","Labour Day","Christmas","Eid ul Azha","Romans-2","Globe-12","Neptune P1"},0))),
   $I41,0)</f>
        <v/>
      </c>
      <c r="P41" s="313">
        <f>IF(OR($O$7="Canteen",$O$7="Head Office"),0,IF($I41&lt;=0,0,IF(AND($I40&lt;=0,OR(TRIM($J41)="Hebrews",TRIM($J41)="Romans",TRIM($J41)="Romans-2",TRIM($J41)="Globe",TRIM($J41)="Globe-12",TRIM($J41)="Neptune P1")),1,0)))</f>
        <v/>
      </c>
      <c r="Q41" s="314" t="n"/>
      <c r="R41" s="313">
        <f>IF(OR($O$7="Canteen",$O$7="Head Office"),0,IF(
  AND(
    SUMIFS(I:I, C:C, C41) &gt;= 8,
    COUNTIFS(C$14:C41, C41)=1,
    OR(
      TEXT(D41,"hh:mm:ss")="07:00:00",
      TEXT(D41,"hh:mm:ss")="15:00:00",
      TEXT(D41,"hh:mm:ss")="23:00:00",
      TEXT(D42,"hh:mm:ss")="07:00:00",
      TEXT(D42,"hh:mm:ss")="15:00:00",
      TEXT(D42,"hh:mm:ss")="23:00:00"
    )
  ),
  1,
  0
))</f>
        <v/>
      </c>
      <c r="S41" s="313">
        <f>IF(OR($A40="Annual Leave",$A41="Annual Leave"),IF(AND($A40&lt;&gt;"Annual Leave",$A41="Annual Leave"),8,0),0)</f>
        <v/>
      </c>
      <c r="T41" s="315" t="n"/>
      <c r="U41" s="144">
        <f>MAX(0,40-Y41)</f>
        <v/>
      </c>
      <c r="V41" s="351">
        <f>IF(OR($C41="",$D41=""),0,
 IF(OR($A40="Holiday",$A41="Holiday"),0,
 IF(AND(NOT(OR($A40="Annual Leave",$A41="Annual Leave")),$A41="Off day"),0,
  IF($I40+$I41&gt;=8,IF($I40&gt;=8,0,8-$I40),$I41)
  )))</f>
        <v/>
      </c>
      <c r="W41" s="351">
        <f>MAX(0,V41-U41)</f>
        <v/>
      </c>
      <c r="X41" s="351">
        <f>IF(C41="","",C41-WEEKDAY(C41,1)+1)</f>
        <v/>
      </c>
      <c r="Y41" s="351">
        <f>SUMPRODUCT(($X$14:$X40=X41)*(($V$14:$V40)+($O$14:$O40)))+IF(X41=X14,$L$11,0)</f>
        <v/>
      </c>
      <c r="Z41" s="351" t="n"/>
      <c r="AA41" s="351" t="n"/>
      <c r="AB41" s="351" t="n"/>
      <c r="AC41" s="351" t="n"/>
      <c r="AD41" s="351" t="n"/>
      <c r="AE41" s="351" t="n"/>
      <c r="AF41" s="351" t="n"/>
    </row>
    <row r="42" ht="24" customHeight="1" s="348" thickBot="1">
      <c r="A42" s="208" t="inlineStr">
        <is>
          <t>On Day</t>
        </is>
      </c>
      <c r="B42" s="209" t="n"/>
      <c r="C42" s="108">
        <f>C40+1</f>
        <v/>
      </c>
      <c r="D42" s="77" t="n"/>
      <c r="E42" s="210">
        <f>IF(D42="", "",
 IF(D42=TIME(0,0,0), 0,
 IF(AND(D42&gt;=TIME(0,0,1), D42&lt;=TIME(2,0,0)), TIME(7,0,0),
 IF(AND(D42&gt;=TIME(6,0,0), D42&lt;=TIME(8,0,0)), TIME(12,0,0),
 IF(AND(D42&gt;TIME(8,0,0), D42&lt;=TIME(13,59,0)), TIME(15,0,0),
 IF(AND(D42&gt;=TIME(14,0,0), D42&lt;=TIME(17,59,0)), TIME(21,0,0),
 IF(AND(D42&gt;=TIME(18,0,0), D42&lt;=TIME(21,59,0)), TIME(0,0,0),
 IF(AND(D42&gt;=TIME(22,0,0), D42&lt;=TIME(23,59,59)), TIME(7,0,0), ""))))))))</f>
        <v/>
      </c>
      <c r="F42" s="211" t="n"/>
      <c r="G42" s="210">
        <f>IF(AND(D42&gt;=TIME(6,0,0),D42&lt;=TIME(8,0,0)),E42,"")</f>
        <v/>
      </c>
      <c r="H42" s="77" t="n"/>
      <c r="I42" s="16">
        <f>ROUND(IF(OR(D42="",E42="",E42=0),0,IF(H42="",MOD(E42-D42,1)*24,MOD(H42-D42,1)*24)),2)</f>
        <v/>
      </c>
      <c r="J42" s="212" t="n"/>
      <c r="K42" s="316" t="n"/>
      <c r="L42" s="181" t="n"/>
      <c r="M42" s="317">
        <f>MAX(0,V42-W42)</f>
        <v/>
      </c>
      <c r="N42" s="17">
        <f>(IF(OR($C42="",$D42=""),0,
 IF(OR($A42="Holiday",$A43="Holiday"),
    IF(ISNUMBER(MATCH(TRIM($B42),{"Phagwah","Good Friday","Easter Monday","Labour Day","Christmas","Eid ul Azha","Romans-2","Globe-12","Neptune P1"},0)),0,$I42),
 IF(AND(NOT(OR($A42="Annual Leave",$A43="Annual Leave")),$A42="Off day"),$I42,
  MAX(0,$I42-$V42)
  ))))+W42</f>
        <v/>
      </c>
      <c r="O42" s="213">
        <f>IF(AND(OR($A42="Holiday",$A43="Holiday"),
        ISNUMBER(MATCH(TRIM($B42),{"Phagwah","Good Friday","Easter Monday","Labour Day","Christmas","Eid ul Azha","Romans-2","Globe-12","Neptune P1"},0))),
   $I42,0)</f>
        <v/>
      </c>
      <c r="P42" s="17">
        <f>IF(OR($O$7="Canteen",$O$7="Head Office"),0,IF($I42&lt;=0,0,IF(OR(OR(TRIM($J42)="Hebrews",TRIM($J42)="Romans",TRIM($J42)="Romans-2",TRIM($J42)="Globe",TRIM($J42)="Globe-12",TRIM($J42)="Neptune P1"),AND($I43&gt;0,OR(TRIM($J43)="Hebrews",TRIM($J43)="Romans",TRIM($J43)="Romans-2",TRIM($J43)="Globe",TRIM($J43)="Globe-12",TRIM($J43)="Neptune P1"))),1,0)))</f>
        <v/>
      </c>
      <c r="Q42" s="78" t="n"/>
      <c r="R42" s="213">
        <f>IF(OR($O$7="Canteen",$O$7="Head Office"),0,IF(
  AND(
    SUMIFS(I:I, C:C, C42) &gt;= 8,
    COUNTIFS(C$14:C42, C42)=1,
    OR(
      TEXT(D42,"hh:mm:ss")="07:00:00",
      TEXT(D42,"hh:mm:ss")="15:00:00",
      TEXT(D42,"hh:mm:ss")="23:00:00",
      TEXT(D43,"hh:mm:ss")="07:00:00",
      TEXT(D43,"hh:mm:ss")="15:00:00",
      TEXT(D43,"hh:mm:ss")="23:00:00"
    )
  ),
  1,
  0
))</f>
        <v/>
      </c>
      <c r="S42" s="213">
        <f>IF(OR($A42="Annual Leave",$A43="Annual Leave"),IF($A42="Annual Leave",8,0),0)</f>
        <v/>
      </c>
      <c r="T42" s="79" t="n"/>
      <c r="U42" s="144">
        <f>MAX(0,40-Y42)</f>
        <v/>
      </c>
      <c r="V42" s="351">
        <f>IF(OR($C42="",$D42=""),0,
 IF(OR($A42="Holiday",$A43="Holiday"),0,
 IF(AND(NOT(OR($A42="Annual Leave",$A43="Annual Leave")),$A42="Off day"),0,
  IF($I42+$I43&gt;=8,IF($I42&gt;=8,8,$I42),$I42)
  )))</f>
        <v/>
      </c>
      <c r="W42" s="351">
        <f>MAX(0,V42-U42)</f>
        <v/>
      </c>
      <c r="X42" s="351">
        <f>IF(C42="","",C42-WEEKDAY(C42,1)+1)</f>
        <v/>
      </c>
      <c r="Y42" s="351">
        <f>SUMPRODUCT(($X$14:$X41=X42)*(($V$14:$V41)+($O$14:$O41)))+IF(X42=X14,$L$11,0)</f>
        <v/>
      </c>
      <c r="Z42" s="351" t="n"/>
      <c r="AA42" s="351" t="n"/>
      <c r="AB42" s="351" t="n"/>
      <c r="AC42" s="351" t="n"/>
      <c r="AD42" s="351" t="n"/>
      <c r="AE42" s="351" t="n"/>
      <c r="AF42" s="351" t="n"/>
    </row>
    <row r="43" ht="24" customHeight="1" s="348" thickBot="1">
      <c r="A43" s="208" t="inlineStr">
        <is>
          <t>On Day</t>
        </is>
      </c>
      <c r="B43" s="214" t="n"/>
      <c r="C43" s="109">
        <f>C42</f>
        <v/>
      </c>
      <c r="D43" s="18" t="n"/>
      <c r="E43" s="215">
        <f>IF(D43="", "",
 IF(D43=TIME(0,0,0), 0,
 IF(AND(D43&gt;=TIME(0,0,1), D43&lt;=TIME(2,0,0)), TIME(7,0,0),
 IF(AND(D43&gt;=TIME(6,0,0), D43&lt;=TIME(8,0,0)), TIME(12,0,0),
 IF(AND(D43&gt;TIME(8,0,0), D43&lt;=TIME(13,59,0)), TIME(15,0,0),
 IF(AND(D43&gt;=TIME(14,0,0), D43&lt;=TIME(17,59,0)), TIME(21,0,0),
 IF(AND(D43&gt;=TIME(18,0,0), D43&lt;=TIME(21,59,0)), TIME(0,0,0),
 IF(AND(D43&gt;=TIME(22,0,0), D43&lt;=TIME(23,59,59)), TIME(7,0,0), ""))))))))</f>
        <v/>
      </c>
      <c r="F43" s="216" t="n"/>
      <c r="G43" s="215">
        <f>IF(AND(D43&gt;=TIME(6,0,0),D43&lt;=TIME(8,0,0)),E43,"")</f>
        <v/>
      </c>
      <c r="H43" s="18" t="n"/>
      <c r="I43" s="19">
        <f>ROUND(IF(OR(D43="",E43="",E43=0),0,IF(H43="",MOD(E43-D43,1)*24,MOD(H43-D43,1)*24)),2)</f>
        <v/>
      </c>
      <c r="J43" s="212" t="n"/>
      <c r="K43" s="316" t="n"/>
      <c r="L43" s="183" t="n"/>
      <c r="M43" s="317">
        <f>MAX(0,V43-W43)</f>
        <v/>
      </c>
      <c r="N43" s="20">
        <f>(IF(OR($C43="",$D43=""),0,
 IF(OR($A42="Holiday",$A43="Holiday"),
    IF(ISNUMBER(MATCH(TRIM($B43),{"Phagwah","Good Friday","Easter Monday","Labour Day","Christmas","Eid ul Azha","Romans-2","Globe-12","Neptune P1"},0)),0,$I43),
 IF(AND(NOT(OR($A42="Annual Leave",$A43="Annual Leave")),$A43="Off day"),$I43,
  MAX(0,$I43-$V43)
  ))))+W43</f>
        <v/>
      </c>
      <c r="O43" s="20">
        <f>IF(AND(OR($A42="Holiday",$A43="Holiday"),
        ISNUMBER(MATCH(TRIM($B43),{"Phagwah","Good Friday","Easter Monday","Labour Day","Christmas","Eid ul Azha","Romans-2","Globe-12","Neptune P1"},0))),
   $I43,0)</f>
        <v/>
      </c>
      <c r="P43" s="20">
        <f>IF(OR($O$7="Canteen",$O$7="Head Office"),0,IF($I43&lt;=0,0,IF(AND($I42&lt;=0,OR(TRIM($J43)="Hebrews",TRIM($J43)="Romans",TRIM($J43)="Romans-2",TRIM($J43)="Globe",TRIM($J43)="Globe-12",TRIM($J43)="Neptune P1")),1,0)))</f>
        <v/>
      </c>
      <c r="Q43" s="21" t="n"/>
      <c r="R43" s="20">
        <f>IF(OR($O$7="Canteen",$O$7="Head Office"),0,IF(
  AND(
    SUMIFS(I:I, C:C, C43) &gt;= 8,
    COUNTIFS(C$14:C43, C43)=1,
    OR(
      TEXT(D43,"hh:mm:ss")="07:00:00",
      TEXT(D43,"hh:mm:ss")="15:00:00",
      TEXT(D43,"hh:mm:ss")="23:00:00",
      TEXT(D49,"hh:mm:ss")="07:00:00",
      TEXT(D49,"hh:mm:ss")="15:00:00",
      TEXT(D49,"hh:mm:ss")="23:00:00"
    )
  ),
  1,
  0
))</f>
        <v/>
      </c>
      <c r="S43" s="20">
        <f>IF(OR($A42="Annual Leave",$A43="Annual Leave"),IF(AND($A42&lt;&gt;"Annual Leave",$A43="Annual Leave"),8,0),0)</f>
        <v/>
      </c>
      <c r="T43" s="22" t="n"/>
      <c r="U43" s="144">
        <f>MAX(0,40-Y43)</f>
        <v/>
      </c>
      <c r="V43" s="351">
        <f>IF(OR($C43="",$D43=""),0,
 IF(OR($A42="Holiday",$A43="Holiday"),0,
 IF(AND(NOT(OR($A42="Annual Leave",$A43="Annual Leave")),$A43="Off day"),0,
  IF($I42+$I43&gt;=8,IF($I42&gt;=8,0,8-$I42),$I43)
  )))</f>
        <v/>
      </c>
      <c r="W43" s="351">
        <f>MAX(0,V43-U43)</f>
        <v/>
      </c>
      <c r="X43" s="351">
        <f>IF(C43="","",C43-WEEKDAY(C43,1)+1)</f>
        <v/>
      </c>
      <c r="Y43" s="351">
        <f>SUMPRODUCT(($X$14:$X42=X43)*(($V$14:$V42)+($O$14:$O42)))+IF(X43=X14,$L$11,0)</f>
        <v/>
      </c>
      <c r="Z43" s="351" t="n"/>
      <c r="AA43" s="351" t="n"/>
      <c r="AB43" s="351" t="n"/>
      <c r="AC43" s="351" t="n"/>
      <c r="AD43" s="351" t="n"/>
      <c r="AE43" s="351" t="n"/>
      <c r="AF43" s="351" t="n"/>
    </row>
    <row r="44" ht="24" customHeight="1" s="348" thickBot="1">
      <c r="A44" s="176" t="n"/>
      <c r="B44" s="176" t="n"/>
      <c r="C44" s="217" t="n"/>
      <c r="D44" s="110" t="n"/>
      <c r="E44" s="110" t="n"/>
      <c r="F44" s="218" t="n"/>
      <c r="G44" s="110" t="n"/>
      <c r="H44" s="110" t="n"/>
      <c r="I44" s="219" t="n"/>
      <c r="J44" s="219" t="n"/>
      <c r="K44" s="219" t="n"/>
      <c r="L44" s="219" t="n"/>
      <c r="M44" s="111">
        <f>MAX(0,V44-W44)</f>
        <v/>
      </c>
      <c r="N44" s="112">
        <f>(IF(OR($C44="",$D44=""),0,
 IF(OR($A44="Holiday",$A45="Holiday"),
    IF(ISNUMBER(MATCH(TRIM($B44),{"Phagwah","Good Friday","Easter Monday","Labour Day","Christmas","Eid ul Azha","Romans-2","Globe-12","Neptune P1"},0)),0,$I44),
 IF(AND(NOT(OR($A44="Annual Leave",$A45="Annual Leave")),$A44="Off day"),$I44,
  MAX(0,$I44-$V44)
  ))))+W44</f>
        <v/>
      </c>
      <c r="O44" s="112">
        <f>IF(AND(OR($A44="Holiday",$A45="Holiday"),
        ISNUMBER(MATCH(TRIM($B44),{"Phagwah","Good Friday","Easter Monday","Labour Day","Christmas","Eid ul Azha","Romans-2","Globe-12","Neptune P1"},0))),
   $I44,0)</f>
        <v/>
      </c>
      <c r="P44" s="112">
        <f>IF(OR($O$7="Canteen",$O$7="Head Office"),0,IF($I44&lt;=0,0,IF(OR(OR(TRIM($J44)="Hebrews",TRIM($J44)="Romans",TRIM($J44)="Romans-2",TRIM($J44)="Globe",TRIM($J44)="Globe-12",TRIM($J44)="Neptune P1"),AND($I45&gt;0,OR(TRIM($J45)="Hebrews",TRIM($J45)="Romans",TRIM($J45)="Romans-2",TRIM($J45)="Globe",TRIM($J45)="Globe-12",TRIM($J45)="Neptune P1"))),1,0)))</f>
        <v/>
      </c>
      <c r="Q44" s="113" t="n"/>
      <c r="R44" s="113" t="n"/>
      <c r="S44" s="112">
        <f>IF(OR($A44="Annual Leave",$A45="Annual Leave"),IF($A44="Annual Leave",8,0),0)</f>
        <v/>
      </c>
      <c r="T44" s="114" t="n"/>
      <c r="U44" s="144">
        <f>MAX(0,40-Y44)</f>
        <v/>
      </c>
      <c r="V44" s="351">
        <f>IF(OR($C44="",$D44=""),0,
 IF(OR($A44="Holiday",$A45="Holiday"),0,
 IF(AND(NOT(OR($A44="Annual Leave",$A45="Annual Leave")),$A44="Off day"),0,
  IF($I44+$I45&gt;=8,IF($I44&gt;=8,8,$I44),$I44)
  )))</f>
        <v/>
      </c>
      <c r="W44" s="351">
        <f>MAX(0,V44-U44)</f>
        <v/>
      </c>
      <c r="X44" s="351">
        <f>IF(C44="","",C44-WEEKDAY(C44,1)+1)</f>
        <v/>
      </c>
      <c r="Y44" s="351">
        <f>SUMPRODUCT(($X$14:$X43=X44)*(($V$14:$V43)+($O$14:$O43)))+IF(X44=X14,$L$11,0)</f>
        <v/>
      </c>
      <c r="Z44" s="351" t="n"/>
      <c r="AA44" s="351" t="n"/>
      <c r="AB44" s="351" t="n"/>
      <c r="AC44" s="351" t="n"/>
      <c r="AD44" s="351" t="n"/>
      <c r="AE44" s="351" t="n"/>
      <c r="AF44" s="351" t="n"/>
    </row>
    <row r="45" ht="24" customHeight="1" s="348" thickBot="1">
      <c r="A45" s="154" t="inlineStr">
        <is>
          <t>On Day</t>
        </is>
      </c>
      <c r="B45" s="318" t="n"/>
      <c r="C45" s="115">
        <f>C42+1</f>
        <v/>
      </c>
      <c r="D45" s="319" t="n"/>
      <c r="E45" s="320">
        <f>IF(D45="", "",
 IF(D45=TIME(0,0,0), 0,
 IF(AND(D45&gt;=TIME(0,0,1), D45&lt;=TIME(2,0,0)), TIME(7,0,0),
 IF(AND(D45&gt;=TIME(6,0,0), D45&lt;=TIME(8,0,0)), TIME(12,0,0),
 IF(AND(D45&gt;TIME(8,0,0), D45&lt;=TIME(13,59,0)), TIME(15,0,0),
 IF(AND(D45&gt;=TIME(14,0,0), D45&lt;=TIME(17,59,0)), TIME(21,0,0),
 IF(AND(D45&gt;=TIME(18,0,0), D45&lt;=TIME(21,59,0)), TIME(0,0,0),
 IF(AND(D45&gt;=TIME(22,0,0), D45&lt;=TIME(23,59,59)), TIME(7,0,0), ""))))))))</f>
        <v/>
      </c>
      <c r="F45" s="321" t="n"/>
      <c r="G45" s="320">
        <f>IF(AND(D45&gt;=TIME(6,0,0),D45&lt;=TIME(8,0,0)),E45,"")</f>
        <v/>
      </c>
      <c r="H45" s="319" t="n"/>
      <c r="I45" s="30">
        <f>ROUND(IF(OR(D45="",E45="",E45=0),0,IF(H45="",MOD(E45-D45,1)*24,MOD(H45-D45,1)*24)),2)</f>
        <v/>
      </c>
      <c r="J45" s="220" t="n"/>
      <c r="K45" s="274" t="n"/>
      <c r="L45" s="181" t="n"/>
      <c r="M45" s="275">
        <f>MAX(0,V45-W45)</f>
        <v/>
      </c>
      <c r="N45" s="322">
        <f>(IF(OR($C45="",$D45=""),0,
 IF(OR($A44="Holiday",$A45="Holiday"),
    IF(ISNUMBER(MATCH(TRIM($B45),{"Phagwah","Good Friday","Easter Monday","Labour Day","Christmas","Eid ul Azha","Romans-2","Globe-12","Neptune P1"},0)),0,$I45),
 IF(AND(NOT(OR($A44="Annual Leave",$A45="Annual Leave")),$A45="Off day"),$I45,
  MAX(0,$I45-$V45)
  ))))+W45</f>
        <v/>
      </c>
      <c r="O45" s="322">
        <f>IF(AND(OR($A44="Holiday",$A45="Holiday"),
        ISNUMBER(MATCH(TRIM($B45),{"Phagwah","Good Friday","Easter Monday","Labour Day","Christmas","Eid ul Azha","Romans-2","Globe-12","Neptune P1"},0))),
   $I45,0)</f>
        <v/>
      </c>
      <c r="P45" s="322">
        <f>IF(OR($O$7="Canteen",$O$7="Head Office"),0,IF($I45&lt;=0,0,IF(AND($I44&lt;=0,OR(TRIM($J45)="Hebrews",TRIM($J45)="Romans",TRIM($J45)="Romans-2",TRIM($J45)="Globe",TRIM($J45)="Globe-12",TRIM($J45)="Neptune P1")),1,0)))</f>
        <v/>
      </c>
      <c r="Q45" s="323" t="n"/>
      <c r="R45" s="322">
        <f>IF(OR($O$7="Canteen",$O$7="Head Office"),0,IF(
  AND(
    SUMIFS(I:I, C:C, C45) &gt;= 8,
    COUNTIFS(C$14:C45, C45)=1,
    OR(
      TEXT(D45,"hh:mm:ss")="07:00:00",
      TEXT(D45,"hh:mm:ss")="15:00:00",
      TEXT(D45,"hh:mm:ss")="23:00:00",
      TEXT(D46,"hh:mm:ss")="07:00:00",
      TEXT(D46,"hh:mm:ss")="15:00:00",
      TEXT(D46,"hh:mm:ss")="23:00:00"
    )
  ),
  1,
  0
))</f>
        <v/>
      </c>
      <c r="S45" s="322">
        <f>IF(OR($A44="Annual Leave",$A45="Annual Leave"),IF(AND($A44&lt;&gt;"Annual Leave",$A45="Annual Leave"),8,0),0)</f>
        <v/>
      </c>
      <c r="T45" s="116" t="n"/>
      <c r="U45" s="144">
        <f>MAX(0,40-Y45)</f>
        <v/>
      </c>
      <c r="V45" s="351">
        <f>IF(OR($C45="",$D45=""),0,
 IF(OR($A44="Holiday",$A45="Holiday"),0,
 IF(AND(NOT(OR($A44="Annual Leave",$A45="Annual Leave")),$A45="Off day"),0,
  IF($I44+$I45&gt;=8,IF($I44&gt;=8,0,8-$I44),$I45)
  )))</f>
        <v/>
      </c>
      <c r="W45" s="351">
        <f>MAX(0,V45-U45)</f>
        <v/>
      </c>
      <c r="X45" s="351">
        <f>IF(C45="","",C45-WEEKDAY(C45,1)+1)</f>
        <v/>
      </c>
      <c r="Y45" s="351">
        <f>SUMPRODUCT(($X$14:$X44=X45)*(($V$14:$V44)+($O$14:$O44)))+IF(X45=X14,$L$11,0)</f>
        <v/>
      </c>
      <c r="Z45" s="351" t="n"/>
      <c r="AA45" s="351" t="n"/>
      <c r="AB45" s="351" t="n"/>
      <c r="AC45" s="351" t="n"/>
      <c r="AD45" s="351" t="n"/>
      <c r="AE45" s="351" t="n"/>
      <c r="AF45" s="351" t="n"/>
    </row>
    <row r="46" ht="24" customHeight="1" s="348" thickBot="1">
      <c r="A46" s="154" t="inlineStr">
        <is>
          <t>On Day</t>
        </is>
      </c>
      <c r="B46" s="305" t="n"/>
      <c r="C46" s="90">
        <f>C45</f>
        <v/>
      </c>
      <c r="D46" s="80" t="n"/>
      <c r="E46" s="221">
        <f>IF(D46="", "",
 IF(D46=TIME(0,0,0), 0,
 IF(AND(D46&gt;=TIME(0,0,1), D46&lt;=TIME(2,0,0)), TIME(7,0,0),
 IF(AND(D46&gt;=TIME(6,0,0), D46&lt;=TIME(8,0,0)), TIME(12,0,0),
 IF(AND(D46&gt;TIME(8,0,0), D46&lt;=TIME(13,59,0)), TIME(15,0,0),
 IF(AND(D46&gt;=TIME(14,0,0), D46&lt;=TIME(17,59,0)), TIME(21,0,0),
 IF(AND(D46&gt;=TIME(18,0,0), D46&lt;=TIME(21,59,0)), TIME(0,0,0),
 IF(AND(D46&gt;=TIME(22,0,0), D46&lt;=TIME(23,59,59)), TIME(7,0,0), ""))))))))</f>
        <v/>
      </c>
      <c r="F46" s="156" t="n"/>
      <c r="G46" s="221">
        <f>IF(AND(D46&gt;=TIME(6,0,0),D46&lt;=TIME(8,0,0)),E46,"")</f>
        <v/>
      </c>
      <c r="H46" s="80" t="n"/>
      <c r="I46" s="30">
        <f>ROUND(IF(OR(D46="",E46="",E46=0),0,IF(H46="",MOD(E46-D46,1)*24,MOD(H46-D46,1)*24)),2)</f>
        <v/>
      </c>
      <c r="J46" s="158" t="n"/>
      <c r="K46" s="274" t="n"/>
      <c r="L46" s="189" t="n"/>
      <c r="M46" s="275">
        <f>MAX(0,V46-W46)</f>
        <v/>
      </c>
      <c r="N46" s="81">
        <f>(IF(OR($C46="",$D46=""),0,
 IF(OR($A46="Holiday",$A47="Holiday"),
    IF(ISNUMBER(MATCH(TRIM($B46),{"Phagwah","Good Friday","Easter Monday","Labour Day","Christmas","Eid ul Azha","Romans-2","Globe-12","Neptune P1"},0)),0,$I46),
 IF(AND(NOT(OR($A46="Annual Leave",$A47="Annual Leave")),$A46="Off day"),$I46,
  MAX(0,$I46-$V46)
  ))))+W46</f>
        <v/>
      </c>
      <c r="O46" s="81">
        <f>IF(AND(OR($A46="Holiday",$A47="Holiday"),
        ISNUMBER(MATCH(TRIM($B46),{"Phagwah","Good Friday","Easter Monday","Labour Day","Christmas","Eid ul Azha","Romans-2","Globe-12","Neptune P1"},0))),
   $I46,0)</f>
        <v/>
      </c>
      <c r="P46" s="81">
        <f>IF(OR($O$7="Canteen",$O$7="Head Office"),0,IF($I46&lt;=0,0,IF(OR(OR(TRIM($J46)="Hebrews",TRIM($J46)="Romans",TRIM($J46)="Romans-2",TRIM($J46)="Globe",TRIM($J46)="Globe-12",TRIM($J46)="Neptune P1"),AND($I47&gt;0,OR(TRIM($J47)="Hebrews",TRIM($J47)="Romans",TRIM($J47)="Romans-2",TRIM($J47)="Globe",TRIM($J47)="Globe-12",TRIM($J47)="Neptune P1"))),1,0)))</f>
        <v/>
      </c>
      <c r="Q46" s="82" t="n"/>
      <c r="R46" s="81">
        <f>IF(OR($O$7="Canteen",$O$7="Head Office"),0,IF(
  AND(
    SUMIFS(I:I, C:C, C46) &gt;= 8,
    COUNTIFS(C$14:C46, C46)=1,
    OR(
      TEXT(D46,"hh:mm:ss")="07:00:00",
      TEXT(D46,"hh:mm:ss")="15:00:00",
      TEXT(D46,"hh:mm:ss")="23:00:00",
      TEXT(D51,"hh:mm:ss")="07:00:00",
      TEXT(D51,"hh:mm:ss")="15:00:00",
      TEXT(D51,"hh:mm:ss")="23:00:00"
    )
  ),
  1,
  0
))</f>
        <v/>
      </c>
      <c r="S46" s="81">
        <f>IF(OR($A46="Annual Leave",$A47="Annual Leave"),IF($A46="Annual Leave",8,0),0)</f>
        <v/>
      </c>
      <c r="T46" s="117" t="n"/>
      <c r="U46" s="144">
        <f>MAX(0,40-Y46)</f>
        <v/>
      </c>
      <c r="V46" s="351">
        <f>IF(OR($C46="",$D46=""),0,
 IF(OR($A46="Holiday",$A47="Holiday"),0,
 IF(AND(NOT(OR($A46="Annual Leave",$A47="Annual Leave")),$A46="Off day"),0,
  IF($I46+$I47&gt;=8,IF($I46&gt;=8,8,$I46),$I46)
  )))</f>
        <v/>
      </c>
      <c r="W46" s="351">
        <f>MAX(0,V46-U46)</f>
        <v/>
      </c>
      <c r="X46" s="351">
        <f>IF(C46="","",C46-WEEKDAY(C46,1)+1)</f>
        <v/>
      </c>
      <c r="Y46" s="351">
        <f>SUMPRODUCT(($X$14:$X45=X46)*(($V$14:$V45)+($O$14:$O45)))+IF(X46=X14,$L$11,0)</f>
        <v/>
      </c>
      <c r="Z46" s="351" t="n"/>
      <c r="AA46" s="351" t="n"/>
      <c r="AB46" s="351" t="n"/>
      <c r="AC46" s="351" t="n"/>
      <c r="AD46" s="351" t="n"/>
      <c r="AE46" s="351" t="n"/>
      <c r="AF46" s="351" t="n"/>
    </row>
    <row r="47" ht="24" customHeight="1" s="348" thickBot="1">
      <c r="A47" s="184" t="inlineStr">
        <is>
          <t>On Day</t>
        </is>
      </c>
      <c r="B47" s="222" t="n"/>
      <c r="C47" s="118">
        <f>C45+1</f>
        <v/>
      </c>
      <c r="D47" s="83" t="n"/>
      <c r="E47" s="223">
        <f>IF(D47="", "",
 IF(D47=TIME(0,0,0), 0,
 IF(AND(D47&gt;=TIME(0,0,1), D47&lt;=TIME(2,0,0)), TIME(7,0,0),
 IF(AND(D47&gt;=TIME(6,0,0), D47&lt;=TIME(8,0,0)), TIME(12,0,0),
 IF(AND(D47&gt;TIME(8,0,0), D47&lt;=TIME(13,59,0)), TIME(15,0,0),
 IF(AND(D47&gt;=TIME(14,0,0), D47&lt;=TIME(17,59,0)), TIME(21,0,0),
 IF(AND(D47&gt;=TIME(18,0,0), D47&lt;=TIME(21,59,0)), TIME(0,0,0),
 IF(AND(D47&gt;=TIME(22,0,0), D47&lt;=TIME(23,59,59)), TIME(7,0,0), ""))))))))</f>
        <v/>
      </c>
      <c r="F47" s="224" t="n"/>
      <c r="G47" s="223">
        <f>IF(AND(D47&gt;=TIME(6,0,0),D47&lt;=TIME(8,0,0)),E47,"")</f>
        <v/>
      </c>
      <c r="H47" s="83" t="n"/>
      <c r="I47" s="23">
        <f>ROUND(IF(OR(D47="",E47="",E47=0),0,IF(H47="",MOD(E47-D47,1)*24,MOD(H47-D47,1)*24)),2)</f>
        <v/>
      </c>
      <c r="J47" s="225" t="n"/>
      <c r="K47" s="297" t="n"/>
      <c r="L47" s="181" t="n"/>
      <c r="M47" s="298">
        <f>MAX(0,V47-W47)</f>
        <v/>
      </c>
      <c r="N47" s="84">
        <f>(IF(OR($C47="",$D47=""),0,
 IF(OR($A46="Holiday",$A47="Holiday"),
    IF(ISNUMBER(MATCH(TRIM($B47),{"Phagwah","Good Friday","Easter Monday","Labour Day","Christmas","Eid ul Azha","Romans-2","Globe-12","Neptune P1"},0)),0,$I47),
 IF(AND(NOT(OR($A46="Annual Leave",$A47="Annual Leave")),$A47="Off day"),$I47,
  MAX(0,$I47-$V47)
  ))))+W47</f>
        <v/>
      </c>
      <c r="O47" s="84">
        <f>IF(AND(OR($A46="Holiday",$A47="Holiday"),
        ISNUMBER(MATCH(TRIM($B47),{"Phagwah","Good Friday","Easter Monday","Labour Day","Christmas","Eid ul Azha","Romans-2","Globe-12","Neptune P1"},0))),
   $I47,0)</f>
        <v/>
      </c>
      <c r="P47" s="84">
        <f>IF(OR($O$7="Canteen",$O$7="Head Office"),0,IF($I47&lt;=0,0,IF(AND($I46&lt;=0,OR(TRIM($J47)="Hebrews",TRIM($J47)="Romans",TRIM($J47)="Romans-2",TRIM($J47)="Globe",TRIM($J47)="Globe-12",TRIM($J47)="Neptune P1")),1,0)))</f>
        <v/>
      </c>
      <c r="Q47" s="85" t="n"/>
      <c r="R47" s="84">
        <f>IF(OR($O$7="Canteen",$O$7="Head Office"),0,IF(
  AND(
    SUMIFS(I:I, C:C, C47) &gt;= 8,
    COUNTIFS(C$14:C47, C47)=1,
    OR(
      TEXT(D47,"hh:mm:ss")="07:00:00",
      TEXT(D47,"hh:mm:ss")="15:00:00",
      TEXT(D47,"hh:mm:ss")="23:00:00",
      TEXT(D48,"hh:mm:ss")="07:00:00",
      TEXT(D48,"hh:mm:ss")="15:00:00",
      TEXT(D48,"hh:mm:ss")="23:00:00"
    )
  ),
  1,
  0
))</f>
        <v/>
      </c>
      <c r="S47" s="84">
        <f>IF(OR($A46="Annual Leave",$A47="Annual Leave"),IF(AND($A46&lt;&gt;"Annual Leave",$A47="Annual Leave"),8,0),0)</f>
        <v/>
      </c>
      <c r="T47" s="86" t="n"/>
      <c r="U47" s="144">
        <f>MAX(0,40-Y47)</f>
        <v/>
      </c>
      <c r="V47" s="351">
        <f>IF(OR($C47="",$D47=""),0,
 IF(OR($A46="Holiday",$A47="Holiday"),0,
 IF(AND(NOT(OR($A46="Annual Leave",$A47="Annual Leave")),$A47="Off day"),0,
  IF($I46+$I47&gt;=8,IF($I46&gt;=8,0,8-$I46),$I47)
  )))</f>
        <v/>
      </c>
      <c r="W47" s="351">
        <f>MAX(0,V47-U47)</f>
        <v/>
      </c>
      <c r="X47" s="351">
        <f>IF(C47="","",C47-WEEKDAY(C47,1)+1)</f>
        <v/>
      </c>
      <c r="Y47" s="351">
        <f>SUMPRODUCT(($X$14:$X46=X47)*(($V$14:$V46)+($O$14:$O46)))+IF(X47=X14,$L$11,0)</f>
        <v/>
      </c>
      <c r="Z47" s="351" t="n"/>
      <c r="AA47" s="351" t="n"/>
      <c r="AB47" s="351" t="n"/>
      <c r="AC47" s="351" t="n"/>
      <c r="AD47" s="351" t="n"/>
      <c r="AE47" s="351" t="n"/>
      <c r="AF47" s="351" t="n"/>
    </row>
    <row r="48" ht="24" customHeight="1" s="348" thickBot="1">
      <c r="A48" s="226" t="inlineStr">
        <is>
          <t>On Day</t>
        </is>
      </c>
      <c r="B48" s="299" t="n"/>
      <c r="C48" s="119">
        <f>C47</f>
        <v/>
      </c>
      <c r="D48" s="24" t="n"/>
      <c r="E48" s="227">
        <f>IF(D48="", "",
 IF(D48=TIME(0,0,0), 0,
 IF(AND(D48&gt;=TIME(0,0,1), D48&lt;=TIME(2,0,0)), TIME(7,0,0),
 IF(AND(D48&gt;=TIME(6,0,0), D48&lt;=TIME(8,0,0)), TIME(12,0,0),
 IF(AND(D48&gt;TIME(8,0,0), D48&lt;=TIME(13,59,0)), TIME(15,0,0),
 IF(AND(D48&gt;=TIME(14,0,0), D48&lt;=TIME(17,59,0)), TIME(21,0,0),
 IF(AND(D48&gt;=TIME(18,0,0), D48&lt;=TIME(21,59,0)), TIME(0,0,0),
 IF(AND(D48&gt;=TIME(22,0,0), D48&lt;=TIME(23,59,59)), TIME(7,0,0), ""))))))))</f>
        <v/>
      </c>
      <c r="F48" s="228" t="n"/>
      <c r="G48" s="227">
        <f>IF(AND(D48&gt;=TIME(6,0,0),D48&lt;=TIME(8,0,0)),E48,"")</f>
        <v/>
      </c>
      <c r="H48" s="300" t="n"/>
      <c r="I48" s="87">
        <f>ROUND(IF(OR(D48="",E48="",E48=0),0,IF(H48="",MOD(E48-D48,1)*24,MOD(H48-D48,1)*24)),2)</f>
        <v/>
      </c>
      <c r="J48" s="190" t="n"/>
      <c r="K48" s="297" t="n"/>
      <c r="L48" s="183" t="n"/>
      <c r="M48" s="324">
        <f>MAX(0,V48-W48)</f>
        <v/>
      </c>
      <c r="N48" s="302">
        <f>(IF(OR($C48="",$D48=""),0,
 IF(OR($A48="Holiday",$A49="Holiday"),
    IF(ISNUMBER(MATCH(TRIM($B48),{"Phagwah","Good Friday","Easter Monday","Labour Day","Christmas","Eid ul Azha","Romans-2","Globe-12","Neptune P1"},0)),0,$I48),
 IF(AND(NOT(OR($A48="Annual Leave",$A49="Annual Leave")),$A48="Off day"),$I48,
  MAX(0,$I48-$V48)
  ))))+W48</f>
        <v/>
      </c>
      <c r="O48" s="303" t="n"/>
      <c r="P48" s="229">
        <f>IF(OR($O$7="Canteen",$O$7="Head Office"),0,IF($I48&lt;=0,0,IF(OR(OR(TRIM($J48)="Hebrews",TRIM($J48)="Romans",TRIM($J48)="Romans-2",TRIM($J48)="Globe",TRIM($J48)="Globe-12",TRIM($J48)="Neptune P1"),AND($I49&gt;0,OR(TRIM($J49)="Hebrews",TRIM($J49)="Romans",TRIM($J49)="Romans-2",TRIM($J49)="Globe",TRIM($J49)="Globe-12",TRIM($J49)="Neptune P1"))),1,0)))</f>
        <v/>
      </c>
      <c r="Q48" s="303" t="n"/>
      <c r="R48" s="302">
        <f>IF(OR($O$7="Canteen",$O$7="Head Office"),0,IF(
  AND(
    SUMIFS(I:I, C:C, C48) &gt;= 8,
    COUNTIFS(C$14:C48, C48)=1,
    OR(
      TEXT(D48,"hh:mm:ss")="07:00:00",
      TEXT(D48,"hh:mm:ss")="15:00:00",
      TEXT(D48,"hh:mm:ss")="23:00:00",
      TEXT(D53,"hh:mm:ss")="07:00:00",
      TEXT(D53,"hh:mm:ss")="15:00:00",
      TEXT(D53,"hh:mm:ss")="23:00:00"
    )
  ),
  1,
  0
))</f>
        <v/>
      </c>
      <c r="S48" s="303" t="n"/>
      <c r="T48" s="304" t="n"/>
      <c r="U48" s="144">
        <f>MAX(0,40-Y48)</f>
        <v/>
      </c>
      <c r="V48" s="351">
        <f>IF(OR($C48="",$D48=""),0,
 IF(OR($A48="Holiday",$A49="Holiday"),0,
 IF(AND(NOT(OR($A48="Annual Leave",$A49="Annual Leave")),$A48="Off day"),0,
  IF($I48+$I49&gt;=8,IF($I48&gt;=8,8,$I48),$I48)
  )))</f>
        <v/>
      </c>
      <c r="W48" s="351">
        <f>MAX(0,V48-U48)</f>
        <v/>
      </c>
      <c r="X48" s="351">
        <f>IF(C48="","",C48-WEEKDAY(C48,1)+1)</f>
        <v/>
      </c>
      <c r="Y48" s="351">
        <f>SUMPRODUCT(($X$14:$X47=X48)*(($V$14:$V47)+($O$14:$O47)))+IF(X48=X14,$L$11,0)</f>
        <v/>
      </c>
      <c r="Z48" s="351" t="n"/>
      <c r="AA48" s="351" t="n"/>
      <c r="AB48" s="351" t="n"/>
      <c r="AC48" s="351" t="n"/>
      <c r="AD48" s="351" t="n"/>
      <c r="AE48" s="351" t="n"/>
      <c r="AF48" s="351" t="n"/>
    </row>
    <row r="49" ht="24" customHeight="1" s="348" thickBot="1">
      <c r="A49" s="230" t="n"/>
      <c r="B49" s="355" t="n"/>
      <c r="C49" s="231" t="n"/>
      <c r="D49" s="232" t="n"/>
      <c r="E49" s="232" t="n"/>
      <c r="F49" s="232" t="n"/>
      <c r="G49" s="232" t="n"/>
      <c r="H49" s="233" t="inlineStr">
        <is>
          <t>Total Hrs:</t>
        </is>
      </c>
      <c r="I49" s="122">
        <f>SUM(I14:I48)</f>
        <v/>
      </c>
      <c r="J49" s="234" t="n"/>
      <c r="K49" s="234" t="n"/>
      <c r="L49" s="235" t="n"/>
      <c r="M49" s="120">
        <f>SUM(M14:M48)</f>
        <v/>
      </c>
      <c r="N49" s="120">
        <f>SUM(N14:N48)</f>
        <v/>
      </c>
      <c r="O49" s="120">
        <f>SUM(O14:O48)</f>
        <v/>
      </c>
      <c r="P49" s="120">
        <f>SUM(P14:P48)</f>
        <v/>
      </c>
      <c r="Q49" s="120">
        <f>IF($O$6&lt;&gt;"Armed",0,LOOKUP($Q$50,{0,1,2,3,4,5,6,7,8,9,10,11,12,13,14},{0,384,769,1153,1153,1538,1923,2307,2692,3076,3461,3846,4239,4615,5000}))</f>
        <v/>
      </c>
      <c r="R49" s="120">
        <f>SUM(R14:R48)</f>
        <v/>
      </c>
      <c r="S49" s="120">
        <f>SUM(S14:S48)</f>
        <v/>
      </c>
      <c r="T49" s="121">
        <f>SUM(T30:T43)</f>
        <v/>
      </c>
      <c r="U49" s="144">
        <f>MIN(U48,0)</f>
        <v/>
      </c>
      <c r="V49" s="351">
        <f>SUM(V14:V48)</f>
        <v/>
      </c>
      <c r="W49" s="351">
        <f>SUM(W14:W48)</f>
        <v/>
      </c>
      <c r="X49" s="351" t="n"/>
      <c r="Y49" s="351" t="n"/>
      <c r="Z49" s="351" t="n"/>
      <c r="AA49" s="351" t="n"/>
      <c r="AB49" s="351" t="n"/>
      <c r="AC49" s="351" t="n"/>
      <c r="AD49" s="351" t="n"/>
      <c r="AE49" s="351" t="n"/>
      <c r="AF49" s="351" t="n"/>
    </row>
    <row r="50" ht="24" customHeight="1" s="348">
      <c r="A50" s="351" t="n"/>
      <c r="B50" s="351" t="n"/>
      <c r="C50" s="6" t="n"/>
      <c r="D50" s="6" t="n"/>
      <c r="E50" s="6" t="n"/>
      <c r="F50" s="6" t="n"/>
      <c r="G50" s="6" t="n"/>
      <c r="H50" s="336" t="n"/>
      <c r="I50" s="351" t="n"/>
      <c r="J50" s="336" t="n"/>
      <c r="K50" s="336" t="n"/>
      <c r="L50" s="336" t="n"/>
      <c r="M50" s="28" t="n"/>
      <c r="N50" s="28" t="n"/>
      <c r="O50" s="28" t="n"/>
      <c r="P50" s="241" t="inlineStr">
        <is>
          <t>Days Worked</t>
        </is>
      </c>
      <c r="Q50" s="29">
        <f>SUM(--(SUM(I14:I15)&gt;0),--(SUM(I16:I17)&gt;0),--(SUM(I18:I19)&gt;0),--(SUM(I20:I21)&gt;0),--(SUM(I22:I23)&gt;0),--(SUM(I24:I25)&gt;0),--(SUM(I26:I27)&gt;0),--(SUM(I30:I31)&gt;0),--(SUM(I32:I33)&gt;0),--(SUM(I34:I35)&gt;0),--(SUM(I36:I37)&gt;0),--(SUM(I38:I39)&gt;0),--(SUM(I40:I41)&gt;0),--(SUM(I42:I43)&gt;0),--(SUM(I45:I46)&gt;0),--(SUM(I47:I48)&gt;0))</f>
        <v/>
      </c>
      <c r="R50" s="28" t="n"/>
      <c r="S50" s="28" t="n"/>
      <c r="T50" s="28" t="n"/>
      <c r="U50" s="144" t="n"/>
      <c r="V50" s="351" t="n"/>
      <c r="W50" s="351" t="n"/>
      <c r="X50" s="351" t="n"/>
      <c r="Y50" s="351" t="n"/>
      <c r="Z50" s="351" t="n"/>
      <c r="AA50" s="351" t="n"/>
      <c r="AB50" s="351" t="n"/>
      <c r="AC50" s="351" t="n"/>
      <c r="AD50" s="351" t="n"/>
      <c r="AE50" s="351" t="n"/>
      <c r="AF50" s="351" t="n"/>
    </row>
    <row r="51" ht="24" customHeight="1" s="348">
      <c r="A51" s="351" t="n"/>
      <c r="B51" s="351" t="n"/>
      <c r="C51" s="345" t="n"/>
      <c r="D51" s="362" t="n"/>
      <c r="E51" s="362" t="n"/>
      <c r="F51" s="334" t="n"/>
      <c r="G51" s="362" t="n"/>
      <c r="H51" s="336" t="n"/>
      <c r="I51" s="351" t="n"/>
      <c r="J51" s="336" t="n"/>
      <c r="K51" s="336" t="n"/>
      <c r="L51" s="336" t="n"/>
      <c r="M51" s="236" t="n"/>
      <c r="N51" s="236" t="n"/>
      <c r="O51" s="236" t="n"/>
      <c r="P51" s="236" t="n"/>
      <c r="Q51" s="236" t="n"/>
      <c r="R51" s="236" t="n"/>
      <c r="S51" s="236" t="n"/>
      <c r="T51" s="236" t="n"/>
      <c r="U51" s="144" t="n"/>
      <c r="V51" s="351" t="n"/>
      <c r="W51" s="351" t="n"/>
      <c r="X51" s="351" t="n"/>
      <c r="Y51" s="351" t="n"/>
      <c r="Z51" s="351" t="n"/>
      <c r="AA51" s="351" t="n"/>
      <c r="AB51" s="351" t="n"/>
      <c r="AC51" s="351" t="n"/>
      <c r="AD51" s="351" t="n"/>
      <c r="AE51" s="351" t="n"/>
      <c r="AF51" s="351" t="n"/>
    </row>
    <row r="52">
      <c r="A52" s="351" t="n"/>
      <c r="B52" s="351" t="n"/>
      <c r="C52" s="329" t="inlineStr">
        <is>
          <t>Employee Signature</t>
        </is>
      </c>
      <c r="D52" s="363" t="n"/>
      <c r="E52" s="363" t="n"/>
      <c r="F52" s="329" t="inlineStr">
        <is>
          <t>Date</t>
        </is>
      </c>
      <c r="G52" s="363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351" t="n"/>
      <c r="V52" s="351" t="n"/>
      <c r="W52" s="351" t="n"/>
      <c r="X52" s="351" t="n"/>
      <c r="Y52" s="351" t="n"/>
      <c r="Z52" s="351" t="n"/>
      <c r="AA52" s="351" t="n"/>
      <c r="AB52" s="351" t="n"/>
      <c r="AC52" s="351" t="n"/>
      <c r="AD52" s="351" t="n"/>
      <c r="AE52" s="351" t="n"/>
      <c r="AF52" s="351" t="n"/>
    </row>
    <row r="53" ht="26.25" customHeight="1" s="348">
      <c r="A53" s="351" t="n"/>
      <c r="B53" s="351" t="n"/>
      <c r="C53" s="345" t="n"/>
      <c r="D53" s="362" t="n"/>
      <c r="E53" s="362" t="n"/>
      <c r="F53" s="331" t="n"/>
      <c r="G53" s="362" t="n"/>
      <c r="H53" s="6" t="n"/>
      <c r="I53" s="6" t="n"/>
      <c r="J53" s="6" t="n"/>
      <c r="K53" s="6" t="n"/>
      <c r="L53" s="6" t="n"/>
      <c r="M53" s="6" t="n"/>
      <c r="N53" s="237" t="n"/>
      <c r="O53" s="238" t="n"/>
      <c r="P53" s="346" t="n"/>
      <c r="Q53" s="351" t="n"/>
      <c r="R53" s="351" t="n"/>
      <c r="S53" s="351" t="n"/>
      <c r="T53" s="351" t="n"/>
      <c r="U53" s="351" t="n"/>
      <c r="V53" s="351" t="n"/>
      <c r="W53" s="351" t="n"/>
      <c r="X53" s="351" t="n"/>
      <c r="Y53" s="351" t="n"/>
      <c r="Z53" s="351" t="n"/>
      <c r="AA53" s="351" t="n"/>
      <c r="AB53" s="351" t="n"/>
      <c r="AC53" s="351" t="n"/>
      <c r="AD53" s="351" t="n"/>
      <c r="AE53" s="351" t="n"/>
      <c r="AF53" s="351" t="n"/>
    </row>
    <row r="54">
      <c r="A54" s="351" t="n"/>
      <c r="B54" s="351" t="n"/>
      <c r="C54" s="329" t="inlineStr">
        <is>
          <t>Manager Signature</t>
        </is>
      </c>
      <c r="D54" s="363" t="n"/>
      <c r="E54" s="363" t="n"/>
      <c r="F54" s="329" t="inlineStr">
        <is>
          <t>Date</t>
        </is>
      </c>
      <c r="G54" s="363" t="n"/>
      <c r="H54" s="6" t="n"/>
      <c r="I54" s="239" t="inlineStr">
        <is>
          <t>{42}</t>
        </is>
      </c>
      <c r="J54" s="239" t="n"/>
      <c r="K54" s="239" t="n"/>
      <c r="L54" s="239" t="n"/>
      <c r="M54" s="6" t="n"/>
      <c r="N54" s="6" t="n"/>
      <c r="O54" s="6" t="n"/>
      <c r="P54" s="6" t="n"/>
      <c r="Q54" s="6" t="n"/>
      <c r="R54" s="6" t="n"/>
      <c r="S54" s="6" t="n"/>
      <c r="T54" s="6" t="n"/>
      <c r="U54" s="351" t="n"/>
      <c r="V54" s="351" t="n"/>
      <c r="W54" s="351" t="n"/>
      <c r="X54" s="351" t="n"/>
      <c r="Y54" s="351" t="n"/>
      <c r="Z54" s="351" t="n"/>
      <c r="AA54" s="351" t="n"/>
      <c r="AB54" s="351" t="n"/>
      <c r="AC54" s="351" t="n"/>
      <c r="AD54" s="351" t="n"/>
      <c r="AE54" s="351" t="n"/>
      <c r="AF54" s="351" t="n"/>
    </row>
    <row r="55">
      <c r="A55" s="351" t="n"/>
      <c r="B55" s="351" t="n"/>
      <c r="C55" s="240" t="n"/>
      <c r="D55" s="240" t="n"/>
      <c r="E55" s="240" t="n"/>
      <c r="F55" s="240" t="n"/>
      <c r="G55" s="240" t="n"/>
      <c r="H55" s="240" t="n"/>
      <c r="I55" s="240" t="n"/>
      <c r="J55" s="240" t="n"/>
      <c r="K55" s="240" t="n"/>
      <c r="L55" s="240" t="n"/>
      <c r="M55" s="240" t="n"/>
      <c r="N55" s="240" t="n"/>
      <c r="O55" s="240" t="n"/>
      <c r="P55" s="240" t="n"/>
      <c r="Q55" s="240" t="n"/>
      <c r="R55" s="240" t="n"/>
      <c r="S55" s="240" t="n"/>
      <c r="T55" s="240" t="n"/>
      <c r="U55" s="351" t="n"/>
      <c r="V55" s="351" t="n"/>
      <c r="W55" s="351" t="n"/>
      <c r="X55" s="351" t="n"/>
      <c r="Y55" s="351" t="n"/>
      <c r="Z55" s="351" t="n"/>
      <c r="AA55" s="351" t="n"/>
      <c r="AB55" s="351" t="n"/>
      <c r="AC55" s="351" t="n"/>
      <c r="AD55" s="351" t="n"/>
      <c r="AE55" s="351" t="n"/>
      <c r="AF55" s="351" t="n"/>
    </row>
  </sheetData>
  <mergeCells count="33">
    <mergeCell ref="C54:E54"/>
    <mergeCell ref="V2:W2"/>
    <mergeCell ref="C8:F8"/>
    <mergeCell ref="F54:G54"/>
    <mergeCell ref="H10:I10"/>
    <mergeCell ref="C7:F7"/>
    <mergeCell ref="K5:L5"/>
    <mergeCell ref="M5:N5"/>
    <mergeCell ref="H50:I50"/>
    <mergeCell ref="C51:E51"/>
    <mergeCell ref="A1:T1"/>
    <mergeCell ref="C52:E52"/>
    <mergeCell ref="V3:AB3"/>
    <mergeCell ref="F51:G51"/>
    <mergeCell ref="M10:N10"/>
    <mergeCell ref="H51:I51"/>
    <mergeCell ref="C6:F6"/>
    <mergeCell ref="C5:F5"/>
    <mergeCell ref="M7:N7"/>
    <mergeCell ref="M6:N6"/>
    <mergeCell ref="C53:E53"/>
    <mergeCell ref="H7:I7"/>
    <mergeCell ref="H28:I28"/>
    <mergeCell ref="C10:F10"/>
    <mergeCell ref="M8:N8"/>
    <mergeCell ref="F52:G52"/>
    <mergeCell ref="P53:T53"/>
    <mergeCell ref="AA2:AB2"/>
    <mergeCell ref="K10:L10"/>
    <mergeCell ref="H5:I5"/>
    <mergeCell ref="K4:L4"/>
    <mergeCell ref="M4:N4"/>
    <mergeCell ref="F53:G53"/>
  </mergeCells>
  <dataValidations count="5">
    <dataValidation sqref="J14:J48" showDropDown="0" showInputMessage="0" showErrorMessage="0" allowBlank="1" type="list">
      <formula1>_xlfn._LONGTEXT("Unico,Unico-2,Unico-42,Unico-44,Unico-46,Unico-47,Unico-48,Unico-49,Globe,Globe-12,Hebrews,Romans-2,Beacon,Numbers,Zebra-24,Sunrise,Sunrise-1,Sunflower 6,Sunset 12,Ripple,Neptune P1,Neptune P2,Neptune P3,Neptune P4,Neptune P5,Neptune P6,Neptune P7,Rainbow"," 1,Rainbow 2,Citadel,Sunset 11,Autumn,Autumn-2,Miracle,Miracle 1,Canteen,Guard Hut")</formula1>
    </dataValidation>
    <dataValidation sqref="A14:A48" showDropDown="0" showInputMessage="0" showErrorMessage="0" allowBlank="1" type="list">
      <formula1>"On Day,Off Day,Sick,Absent,Holiday,Annual Leave"</formula1>
    </dataValidation>
    <dataValidation sqref="B14:B48" showDropDown="0" showInputMessage="0" showErrorMessage="0" allowBlank="1" type="list">
      <formula1>"Holiday Double,Phagwah,Good Friday,Easter Monday,Labour Day,Christmas,Eid ul Azha"</formula1>
    </dataValidation>
    <dataValidation sqref="O6" showDropDown="0" showInputMessage="0" showErrorMessage="0" allowBlank="1" type="list">
      <formula1>"Unarmed,Armed"</formula1>
    </dataValidation>
    <dataValidation sqref="O7" showDropDown="0" showInputMessage="0" showErrorMessage="0" allowBlank="1" type="list">
      <formula1>"Caricom,EU,UN,DMC,ARU,Head Office,Canteen"</formula1>
    </dataValidation>
  </dataValidations>
  <printOptions horizontalCentered="1"/>
  <pageMargins left="0.5" right="0.5" top="0.5" bottom="1" header="0.5" footer="0.5"/>
  <pageSetup orientation="portrait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AL55"/>
  <sheetViews>
    <sheetView workbookViewId="0">
      <selection activeCell="A1" sqref="A1"/>
    </sheetView>
  </sheetViews>
  <sheetFormatPr baseColWidth="8" defaultRowHeight="13.5"/>
  <cols>
    <col width="12.28515625" customWidth="1" style="348" min="1" max="1"/>
    <col width="15.140625" customWidth="1" style="348" min="2" max="2"/>
    <col width="12.42578125" customWidth="1" style="348" min="3" max="3"/>
    <col width="9.28515625" customWidth="1" style="348" min="4" max="4"/>
    <col hidden="1" width="9.28515625" customWidth="1" style="348" min="5" max="5"/>
    <col hidden="1" width="2" customWidth="1" style="348" min="6" max="6"/>
    <col hidden="1" width="12.5703125" customWidth="1" style="348" min="7" max="7"/>
    <col width="9.28515625" customWidth="1" style="348" min="8" max="8"/>
    <col width="6.5703125" customWidth="1" style="348" min="9" max="9"/>
    <col width="10.140625" customWidth="1" style="348" min="10" max="10"/>
    <col width="15.28515625" customWidth="1" style="348" min="11" max="11"/>
    <col width="10.5703125" customWidth="1" style="348" min="12" max="12"/>
    <col width="11" customWidth="1" style="348" min="13" max="13"/>
    <col width="9.85546875" customWidth="1" style="348" min="14" max="14"/>
    <col width="11.140625" customWidth="1" style="348" min="15" max="15"/>
    <col width="9.85546875" customWidth="1" style="348" min="16" max="16"/>
    <col width="10.28515625" customWidth="1" style="348" min="17" max="17"/>
    <col width="8.85546875" customWidth="1" style="348" min="18" max="19"/>
    <col width="45.28515625" customWidth="1" style="348" min="20" max="20"/>
    <col width="9.140625" customWidth="1" style="348" min="21" max="21"/>
    <col width="3.140625" customWidth="1" style="348" min="22" max="29"/>
    <col width="10.28515625" customWidth="1" style="348" min="30" max="30"/>
  </cols>
  <sheetData>
    <row r="1" ht="32.25" customFormat="1" customHeight="1" s="1" thickBot="1">
      <c r="A1" s="332" t="n"/>
      <c r="B1" s="354" t="n"/>
      <c r="C1" s="354" t="n"/>
      <c r="D1" s="354" t="n"/>
      <c r="E1" s="354" t="n"/>
      <c r="F1" s="354" t="n"/>
      <c r="G1" s="354" t="n"/>
      <c r="H1" s="354" t="n"/>
      <c r="I1" s="354" t="n"/>
      <c r="J1" s="354" t="n"/>
      <c r="K1" s="354" t="n"/>
      <c r="L1" s="354" t="n"/>
      <c r="M1" s="354" t="n"/>
      <c r="N1" s="354" t="n"/>
      <c r="O1" s="354" t="n"/>
      <c r="P1" s="354" t="n"/>
      <c r="Q1" s="354" t="n"/>
      <c r="R1" s="354" t="n"/>
      <c r="S1" s="354" t="n"/>
      <c r="T1" s="355" t="n"/>
      <c r="U1" s="351" t="n"/>
      <c r="V1" s="351" t="n"/>
      <c r="W1" s="351" t="n"/>
      <c r="X1" s="351" t="n"/>
      <c r="Y1" s="351" t="n"/>
      <c r="Z1" s="351" t="n"/>
      <c r="AA1" s="351" t="n"/>
      <c r="AB1" s="351" t="n"/>
      <c r="AC1" s="351" t="n"/>
      <c r="AD1" s="126" t="n"/>
      <c r="AE1" s="351" t="n"/>
      <c r="AF1" s="351" t="n"/>
    </row>
    <row r="2" ht="15" customFormat="1" customHeight="1" s="1">
      <c r="A2" s="351" t="n"/>
      <c r="B2" s="351" t="n"/>
      <c r="C2" s="127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128" t="n"/>
      <c r="U2" s="351" t="n"/>
      <c r="V2" s="343" t="n">
        <v>2025</v>
      </c>
      <c r="W2" s="356" t="n"/>
      <c r="X2" s="351" t="n"/>
      <c r="Y2" s="351" t="n"/>
      <c r="Z2" s="129" t="inlineStr">
        <is>
          <t>Month:</t>
        </is>
      </c>
      <c r="AA2" s="343" t="n">
        <v>3</v>
      </c>
      <c r="AB2" s="356" t="n"/>
      <c r="AC2" s="351" t="n"/>
      <c r="AD2" s="351" t="n"/>
      <c r="AE2" s="351" t="n"/>
      <c r="AF2" s="351" t="n"/>
    </row>
    <row r="3" ht="15.6" customHeight="1" s="348" thickBot="1">
      <c r="A3" s="351" t="n"/>
      <c r="B3" s="351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351" t="n"/>
      <c r="V3" s="333">
        <f>DATE(V2,AA2,1)</f>
        <v/>
      </c>
      <c r="W3" s="357" t="n"/>
      <c r="X3" s="357" t="n"/>
      <c r="Y3" s="357" t="n"/>
      <c r="Z3" s="357" t="n"/>
      <c r="AA3" s="357" t="n"/>
      <c r="AB3" s="358" t="n"/>
      <c r="AC3" s="351" t="n"/>
      <c r="AD3" s="351" t="n"/>
      <c r="AE3" s="351" t="n"/>
      <c r="AF3" s="249" t="n"/>
    </row>
    <row r="4" ht="21" customHeight="1" s="348" thickBot="1">
      <c r="A4" s="351" t="n"/>
      <c r="B4" s="351" t="n"/>
      <c r="C4" s="25" t="inlineStr">
        <is>
          <t>Federal Manangement Systems</t>
        </is>
      </c>
      <c r="D4" s="25" t="n"/>
      <c r="E4" s="25" t="n"/>
      <c r="F4" s="25" t="n"/>
      <c r="G4" s="25" t="n"/>
      <c r="H4" s="6" t="n"/>
      <c r="I4" s="6" t="n"/>
      <c r="J4" s="6" t="n"/>
      <c r="K4" s="330" t="inlineStr">
        <is>
          <t>Employee Number:</t>
        </is>
      </c>
      <c r="L4" s="351" t="n"/>
      <c r="M4" s="342" t="n">
        <v>5530</v>
      </c>
      <c r="N4" s="355" t="n"/>
      <c r="O4" s="6" t="n"/>
      <c r="P4" s="6" t="n"/>
      <c r="Q4" s="6" t="n"/>
      <c r="R4" s="6" t="n"/>
      <c r="S4" s="6" t="n"/>
      <c r="T4" s="6" t="n"/>
      <c r="U4" s="351" t="n"/>
      <c r="V4" s="130" t="inlineStr">
        <is>
          <t>Su</t>
        </is>
      </c>
      <c r="W4" s="131" t="inlineStr">
        <is>
          <t>M</t>
        </is>
      </c>
      <c r="X4" s="131" t="inlineStr">
        <is>
          <t>Tu</t>
        </is>
      </c>
      <c r="Y4" s="131" t="inlineStr">
        <is>
          <t>W</t>
        </is>
      </c>
      <c r="Z4" s="131" t="inlineStr">
        <is>
          <t>Th</t>
        </is>
      </c>
      <c r="AA4" s="131" t="inlineStr">
        <is>
          <t>F</t>
        </is>
      </c>
      <c r="AB4" s="132" t="inlineStr">
        <is>
          <t>Sa</t>
        </is>
      </c>
      <c r="AC4" s="351" t="n"/>
      <c r="AD4" s="133" t="inlineStr">
        <is>
          <t>Overtime Options</t>
        </is>
      </c>
      <c r="AE4" s="351" t="n"/>
      <c r="AF4" s="351" t="n"/>
      <c r="AJ4" s="257" t="n"/>
    </row>
    <row r="5" ht="14.1" customHeight="1" s="348" thickBot="1">
      <c r="A5" s="351" t="n"/>
      <c r="B5" s="351" t="n"/>
      <c r="C5" s="337" t="n"/>
      <c r="D5" s="351" t="n"/>
      <c r="E5" s="351" t="n"/>
      <c r="F5" s="351" t="n"/>
      <c r="G5" s="6" t="n"/>
      <c r="H5" s="340" t="n"/>
      <c r="I5" s="351" t="n"/>
      <c r="J5" s="340" t="n"/>
      <c r="K5" s="344" t="inlineStr">
        <is>
          <t>Employee Name:</t>
        </is>
      </c>
      <c r="L5" s="359" t="n"/>
      <c r="M5" s="342" t="inlineStr">
        <is>
          <t>Lucas, Akida Maurissa</t>
        </is>
      </c>
      <c r="N5" s="355" t="n"/>
      <c r="O5" s="337" t="n"/>
      <c r="P5" s="337" t="n"/>
      <c r="Q5" s="337" t="n"/>
      <c r="R5" s="337" t="n"/>
      <c r="S5" s="337" t="n"/>
      <c r="T5" s="337" t="n"/>
      <c r="U5" s="351" t="n"/>
      <c r="V5" s="263">
        <f>IF(MONTH($V$3)&lt;&gt;MONTH($V$3-WEEKDAY($V$3,1)+(ROW(V5)-ROW($V$5))*7+(COLUMN(V5)-COLUMN($V$5)+1)),"",$V$3-WEEKDAY($V$3,1)+(ROW(V5)-ROW($V$5))*7+(COLUMN(V5)-COLUMN($V$5)+1))</f>
        <v/>
      </c>
      <c r="W5" s="263">
        <f>IF(MONTH($V$3)&lt;&gt;MONTH($V$3-WEEKDAY($V$3,1)+(ROW(W5)-ROW($V$5))*7+(COLUMN(W5)-COLUMN($V$5)+1)),"",$V$3-WEEKDAY($V$3,1)+(ROW(W5)-ROW($V$5))*7+(COLUMN(W5)-COLUMN($V$5)+1))</f>
        <v/>
      </c>
      <c r="X5" s="263">
        <f>IF(MONTH($V$3)&lt;&gt;MONTH($V$3-WEEKDAY($V$3,1)+(ROW(X5)-ROW($V$5))*7+(COLUMN(X5)-COLUMN($V$5)+1)),"",$V$3-WEEKDAY($V$3,1)+(ROW(X5)-ROW($V$5))*7+(COLUMN(X5)-COLUMN($V$5)+1))</f>
        <v/>
      </c>
      <c r="Y5" s="263">
        <f>IF(MONTH($V$3)&lt;&gt;MONTH($V$3-WEEKDAY($V$3,1)+(ROW(Y5)-ROW($V$5))*7+(COLUMN(Y5)-COLUMN($V$5)+1)),"",$V$3-WEEKDAY($V$3,1)+(ROW(Y5)-ROW($V$5))*7+(COLUMN(Y5)-COLUMN($V$5)+1))</f>
        <v/>
      </c>
      <c r="Z5" s="263">
        <f>IF(MONTH($V$3)&lt;&gt;MONTH($V$3-WEEKDAY($V$3,1)+(ROW(Z5)-ROW($V$5))*7+(COLUMN(Z5)-COLUMN($V$5)+1)),"",$V$3-WEEKDAY($V$3,1)+(ROW(Z5)-ROW($V$5))*7+(COLUMN(Z5)-COLUMN($V$5)+1))</f>
        <v/>
      </c>
      <c r="AA5" s="263">
        <f>IF(MONTH($V$3)&lt;&gt;MONTH($V$3-WEEKDAY($V$3,1)+(ROW(AA5)-ROW($V$5))*7+(COLUMN(AA5)-COLUMN($V$5)+1)),"",$V$3-WEEKDAY($V$3,1)+(ROW(AA5)-ROW($V$5))*7+(COLUMN(AA5)-COLUMN($V$5)+1))</f>
        <v/>
      </c>
      <c r="AB5" s="263">
        <f>IF(MONTH($V$3)&lt;&gt;MONTH($V$3-WEEKDAY($V$3,1)+(ROW(AB5)-ROW($V$5))*7+(COLUMN(AB5)-COLUMN($V$5)+1)),"",$V$3-WEEKDAY($V$3,1)+(ROW(AB5)-ROW($V$5))*7+(COLUMN(AB5)-COLUMN($V$5)+1))</f>
        <v/>
      </c>
      <c r="AC5" s="351" t="n"/>
      <c r="AD5" s="351" t="n"/>
      <c r="AE5" s="3" t="b">
        <v>1</v>
      </c>
      <c r="AF5" s="258" t="n"/>
      <c r="AJ5" s="350" t="n"/>
      <c r="AK5" s="350" t="n"/>
      <c r="AL5" s="350" t="n"/>
    </row>
    <row r="6" ht="14.1" customHeight="1" s="348" thickBot="1">
      <c r="A6" s="351" t="n"/>
      <c r="B6" s="351" t="n"/>
      <c r="C6" s="337" t="inlineStr">
        <is>
          <t xml:space="preserve">120 Peter Rose St </t>
        </is>
      </c>
      <c r="D6" s="351" t="n"/>
      <c r="E6" s="351" t="n"/>
      <c r="F6" s="351" t="n"/>
      <c r="G6" s="6" t="n"/>
      <c r="H6" s="6" t="n"/>
      <c r="I6" s="6" t="n"/>
      <c r="J6" s="6" t="n"/>
      <c r="K6" s="6" t="n"/>
      <c r="L6" s="6" t="n"/>
      <c r="M6" s="339" t="inlineStr">
        <is>
          <t>Armed or unarmed</t>
        </is>
      </c>
      <c r="N6" s="360" t="n"/>
      <c r="O6" s="135" t="inlineStr">
        <is>
          <t>Unarmed</t>
        </is>
      </c>
      <c r="P6" s="6" t="n"/>
      <c r="Q6" s="6" t="n"/>
      <c r="R6" s="6" t="n"/>
      <c r="S6" s="6" t="n"/>
      <c r="T6" s="6" t="n"/>
      <c r="U6" s="351" t="n"/>
      <c r="V6" s="263">
        <f>IF(MONTH($V$3)&lt;&gt;MONTH($V$3-WEEKDAY($V$3,1)+(ROW(V6)-ROW($V$5))*7+(COLUMN(V6)-COLUMN($V$5)+1)),"",$V$3-WEEKDAY($V$3,1)+(ROW(V6)-ROW($V$5))*7+(COLUMN(V6)-COLUMN($V$5)+1))</f>
        <v/>
      </c>
      <c r="W6" s="263">
        <f>IF(MONTH($V$3)&lt;&gt;MONTH($V$3-WEEKDAY($V$3,1)+(ROW(W6)-ROW($V$5))*7+(COLUMN(W6)-COLUMN($V$5)+1)),"",$V$3-WEEKDAY($V$3,1)+(ROW(W6)-ROW($V$5))*7+(COLUMN(W6)-COLUMN($V$5)+1))</f>
        <v/>
      </c>
      <c r="X6" s="263">
        <f>IF(MONTH($V$3)&lt;&gt;MONTH($V$3-WEEKDAY($V$3,1)+(ROW(X6)-ROW($V$5))*7+(COLUMN(X6)-COLUMN($V$5)+1)),"",$V$3-WEEKDAY($V$3,1)+(ROW(X6)-ROW($V$5))*7+(COLUMN(X6)-COLUMN($V$5)+1))</f>
        <v/>
      </c>
      <c r="Y6" s="263">
        <f>IF(MONTH($V$3)&lt;&gt;MONTH($V$3-WEEKDAY($V$3,1)+(ROW(Y6)-ROW($V$5))*7+(COLUMN(Y6)-COLUMN($V$5)+1)),"",$V$3-WEEKDAY($V$3,1)+(ROW(Y6)-ROW($V$5))*7+(COLUMN(Y6)-COLUMN($V$5)+1))</f>
        <v/>
      </c>
      <c r="Z6" s="263">
        <f>IF(MONTH($V$3)&lt;&gt;MONTH($V$3-WEEKDAY($V$3,1)+(ROW(Z6)-ROW($V$5))*7+(COLUMN(Z6)-COLUMN($V$5)+1)),"",$V$3-WEEKDAY($V$3,1)+(ROW(Z6)-ROW($V$5))*7+(COLUMN(Z6)-COLUMN($V$5)+1))</f>
        <v/>
      </c>
      <c r="AA6" s="263">
        <f>IF(MONTH($V$3)&lt;&gt;MONTH($V$3-WEEKDAY($V$3,1)+(ROW(AA6)-ROW($V$5))*7+(COLUMN(AA6)-COLUMN($V$5)+1)),"",$V$3-WEEKDAY($V$3,1)+(ROW(AA6)-ROW($V$5))*7+(COLUMN(AA6)-COLUMN($V$5)+1))</f>
        <v/>
      </c>
      <c r="AB6" s="263">
        <f>IF(MONTH($V$3)&lt;&gt;MONTH($V$3-WEEKDAY($V$3,1)+(ROW(AB6)-ROW($V$5))*7+(COLUMN(AB6)-COLUMN($V$5)+1)),"",$V$3-WEEKDAY($V$3,1)+(ROW(AB6)-ROW($V$5))*7+(COLUMN(AB6)-COLUMN($V$5)+1))</f>
        <v/>
      </c>
      <c r="AC6" s="351" t="n"/>
      <c r="AD6" s="136" t="inlineStr">
        <is>
          <t>After:</t>
        </is>
      </c>
      <c r="AE6" s="264" t="n">
        <v>8</v>
      </c>
      <c r="AF6" s="258" t="n"/>
      <c r="AJ6" s="350" t="n"/>
      <c r="AL6" s="251" t="n"/>
    </row>
    <row r="7" ht="14.1" customHeight="1" s="348" thickBot="1">
      <c r="A7" s="351" t="n"/>
      <c r="B7" s="351" t="n"/>
      <c r="C7" s="337" t="inlineStr">
        <is>
          <t>Queenstown</t>
        </is>
      </c>
      <c r="D7" s="351" t="n"/>
      <c r="E7" s="351" t="n"/>
      <c r="F7" s="351" t="n"/>
      <c r="G7" s="6" t="n"/>
      <c r="H7" s="340" t="n"/>
      <c r="I7" s="351" t="n"/>
      <c r="J7" s="340" t="n"/>
      <c r="K7" s="340" t="n"/>
      <c r="L7" s="340" t="n"/>
      <c r="M7" s="338" t="inlineStr">
        <is>
          <t>Agency</t>
        </is>
      </c>
      <c r="N7" s="361" t="n"/>
      <c r="O7" s="7" t="inlineStr">
        <is>
          <t>Caricom</t>
        </is>
      </c>
      <c r="P7" s="6" t="n"/>
      <c r="Q7" s="6" t="n"/>
      <c r="R7" s="6" t="n"/>
      <c r="S7" s="6" t="n"/>
      <c r="T7" s="6" t="n"/>
      <c r="U7" s="351" t="n"/>
      <c r="V7" s="263">
        <f>IF(MONTH($V$3)&lt;&gt;MONTH($V$3-WEEKDAY($V$3,1)+(ROW(V7)-ROW($V$5))*7+(COLUMN(V7)-COLUMN($V$5)+1)),"",$V$3-WEEKDAY($V$3,1)+(ROW(V7)-ROW($V$5))*7+(COLUMN(V7)-COLUMN($V$5)+1))</f>
        <v/>
      </c>
      <c r="W7" s="263">
        <f>IF(MONTH($V$3)&lt;&gt;MONTH($V$3-WEEKDAY($V$3,1)+(ROW(W7)-ROW($V$5))*7+(COLUMN(W7)-COLUMN($V$5)+1)),"",$V$3-WEEKDAY($V$3,1)+(ROW(W7)-ROW($V$5))*7+(COLUMN(W7)-COLUMN($V$5)+1))</f>
        <v/>
      </c>
      <c r="X7" s="263">
        <f>IF(MONTH($V$3)&lt;&gt;MONTH($V$3-WEEKDAY($V$3,1)+(ROW(X7)-ROW($V$5))*7+(COLUMN(X7)-COLUMN($V$5)+1)),"",$V$3-WEEKDAY($V$3,1)+(ROW(X7)-ROW($V$5))*7+(COLUMN(X7)-COLUMN($V$5)+1))</f>
        <v/>
      </c>
      <c r="Y7" s="263">
        <f>IF(MONTH($V$3)&lt;&gt;MONTH($V$3-WEEKDAY($V$3,1)+(ROW(Y7)-ROW($V$5))*7+(COLUMN(Y7)-COLUMN($V$5)+1)),"",$V$3-WEEKDAY($V$3,1)+(ROW(Y7)-ROW($V$5))*7+(COLUMN(Y7)-COLUMN($V$5)+1))</f>
        <v/>
      </c>
      <c r="Z7" s="263">
        <f>IF(MONTH($V$3)&lt;&gt;MONTH($V$3-WEEKDAY($V$3,1)+(ROW(Z7)-ROW($V$5))*7+(COLUMN(Z7)-COLUMN($V$5)+1)),"",$V$3-WEEKDAY($V$3,1)+(ROW(Z7)-ROW($V$5))*7+(COLUMN(Z7)-COLUMN($V$5)+1))</f>
        <v/>
      </c>
      <c r="AA7" s="263">
        <f>IF(MONTH($V$3)&lt;&gt;MONTH($V$3-WEEKDAY($V$3,1)+(ROW(AA7)-ROW($V$5))*7+(COLUMN(AA7)-COLUMN($V$5)+1)),"",$V$3-WEEKDAY($V$3,1)+(ROW(AA7)-ROW($V$5))*7+(COLUMN(AA7)-COLUMN($V$5)+1))</f>
        <v/>
      </c>
      <c r="AB7" s="263">
        <f>IF(MONTH($V$3)&lt;&gt;MONTH($V$3-WEEKDAY($V$3,1)+(ROW(AB7)-ROW($V$5))*7+(COLUMN(AB7)-COLUMN($V$5)+1)),"",$V$3-WEEKDAY($V$3,1)+(ROW(AB7)-ROW($V$5))*7+(COLUMN(AB7)-COLUMN($V$5)+1))</f>
        <v/>
      </c>
      <c r="AC7" s="351" t="n"/>
      <c r="AD7" s="351" t="n"/>
      <c r="AE7" s="351" t="n"/>
      <c r="AF7" s="258" t="n"/>
      <c r="AJ7" s="350" t="n"/>
      <c r="AL7" s="251" t="n"/>
    </row>
    <row r="8">
      <c r="A8" s="351" t="n"/>
      <c r="B8" s="351" t="n"/>
      <c r="C8" s="337" t="inlineStr">
        <is>
          <t>Georgetown, Guyana</t>
        </is>
      </c>
      <c r="D8" s="351" t="n"/>
      <c r="E8" s="351" t="n"/>
      <c r="F8" s="351" t="n"/>
      <c r="G8" s="6" t="n"/>
      <c r="H8" s="6" t="n"/>
      <c r="I8" s="6" t="n"/>
      <c r="J8" s="6" t="n"/>
      <c r="K8" s="6" t="n"/>
      <c r="L8" s="6" t="n"/>
      <c r="M8" s="341" t="n"/>
      <c r="N8" s="351" t="n"/>
      <c r="O8" s="351" t="n"/>
      <c r="P8" s="6" t="n"/>
      <c r="Q8" s="6" t="n"/>
      <c r="R8" s="6" t="n"/>
      <c r="S8" s="6" t="n"/>
      <c r="T8" s="6" t="n"/>
      <c r="U8" s="351" t="n"/>
      <c r="V8" s="263">
        <f>IF(MONTH($V$3)&lt;&gt;MONTH($V$3-WEEKDAY($V$3,1)+(ROW(V8)-ROW($V$5))*7+(COLUMN(V8)-COLUMN($V$5)+1)),"",$V$3-WEEKDAY($V$3,1)+(ROW(V8)-ROW($V$5))*7+(COLUMN(V8)-COLUMN($V$5)+1))</f>
        <v/>
      </c>
      <c r="W8" s="263">
        <f>IF(MONTH($V$3)&lt;&gt;MONTH($V$3-WEEKDAY($V$3,1)+(ROW(W8)-ROW($V$5))*7+(COLUMN(W8)-COLUMN($V$5)+1)),"",$V$3-WEEKDAY($V$3,1)+(ROW(W8)-ROW($V$5))*7+(COLUMN(W8)-COLUMN($V$5)+1))</f>
        <v/>
      </c>
      <c r="X8" s="263">
        <f>IF(MONTH($V$3)&lt;&gt;MONTH($V$3-WEEKDAY($V$3,1)+(ROW(X8)-ROW($V$5))*7+(COLUMN(X8)-COLUMN($V$5)+1)),"",$V$3-WEEKDAY($V$3,1)+(ROW(X8)-ROW($V$5))*7+(COLUMN(X8)-COLUMN($V$5)+1))</f>
        <v/>
      </c>
      <c r="Y8" s="263">
        <f>IF(MONTH($V$3)&lt;&gt;MONTH($V$3-WEEKDAY($V$3,1)+(ROW(Y8)-ROW($V$5))*7+(COLUMN(Y8)-COLUMN($V$5)+1)),"",$V$3-WEEKDAY($V$3,1)+(ROW(Y8)-ROW($V$5))*7+(COLUMN(Y8)-COLUMN($V$5)+1))</f>
        <v/>
      </c>
      <c r="Z8" s="263">
        <f>IF(MONTH($V$3)&lt;&gt;MONTH($V$3-WEEKDAY($V$3,1)+(ROW(Z8)-ROW($V$5))*7+(COLUMN(Z8)-COLUMN($V$5)+1)),"",$V$3-WEEKDAY($V$3,1)+(ROW(Z8)-ROW($V$5))*7+(COLUMN(Z8)-COLUMN($V$5)+1))</f>
        <v/>
      </c>
      <c r="AA8" s="263">
        <f>IF(MONTH($V$3)&lt;&gt;MONTH($V$3-WEEKDAY($V$3,1)+(ROW(AA8)-ROW($V$5))*7+(COLUMN(AA8)-COLUMN($V$5)+1)),"",$V$3-WEEKDAY($V$3,1)+(ROW(AA8)-ROW($V$5))*7+(COLUMN(AA8)-COLUMN($V$5)+1))</f>
        <v/>
      </c>
      <c r="AB8" s="263">
        <f>IF(MONTH($V$3)&lt;&gt;MONTH($V$3-WEEKDAY($V$3,1)+(ROW(AB8)-ROW($V$5))*7+(COLUMN(AB8)-COLUMN($V$5)+1)),"",$V$3-WEEKDAY($V$3,1)+(ROW(AB8)-ROW($V$5))*7+(COLUMN(AB8)-COLUMN($V$5)+1))</f>
        <v/>
      </c>
      <c r="AC8" s="351" t="n"/>
      <c r="AD8" s="351" t="n"/>
      <c r="AE8" s="3" t="b">
        <v>1</v>
      </c>
      <c r="AF8" s="258" t="n"/>
      <c r="AJ8" s="350" t="n"/>
      <c r="AL8" s="251" t="n"/>
    </row>
    <row r="9">
      <c r="A9" s="351" t="n"/>
      <c r="B9" s="351" t="n"/>
      <c r="C9" s="337" t="n"/>
      <c r="D9" s="337" t="n"/>
      <c r="E9" s="337" t="n"/>
      <c r="F9" s="337" t="n"/>
      <c r="G9" s="6" t="n"/>
      <c r="H9" s="6" t="n"/>
      <c r="I9" s="6" t="n"/>
      <c r="J9" s="6" t="n"/>
      <c r="K9" s="6" t="n"/>
      <c r="L9" s="6" t="n"/>
      <c r="M9" s="137" t="n"/>
      <c r="N9" s="137" t="n"/>
      <c r="O9" s="6" t="n"/>
      <c r="P9" s="6" t="n"/>
      <c r="Q9" s="6" t="n"/>
      <c r="R9" s="6" t="n"/>
      <c r="S9" s="6" t="n"/>
      <c r="T9" s="6" t="n"/>
      <c r="U9" s="351" t="n"/>
      <c r="V9" s="265" t="n"/>
      <c r="W9" s="265" t="n"/>
      <c r="X9" s="265" t="n"/>
      <c r="Y9" s="265" t="n"/>
      <c r="Z9" s="265" t="n"/>
      <c r="AA9" s="265" t="n"/>
      <c r="AB9" s="265" t="n"/>
      <c r="AC9" s="351" t="n"/>
      <c r="AD9" s="351" t="n"/>
      <c r="AE9" s="3" t="n"/>
      <c r="AF9" s="351" t="n"/>
      <c r="AJ9" s="350" t="n"/>
      <c r="AL9" s="251" t="n"/>
    </row>
    <row r="10">
      <c r="A10" s="351" t="n"/>
      <c r="B10" s="351" t="n"/>
      <c r="C10" s="337" t="inlineStr">
        <is>
          <t>592-223-7560</t>
        </is>
      </c>
      <c r="D10" s="351" t="n"/>
      <c r="E10" s="351" t="n"/>
      <c r="F10" s="351" t="n"/>
      <c r="G10" s="6" t="n"/>
      <c r="H10" s="340" t="n"/>
      <c r="I10" s="351" t="n"/>
      <c r="J10" s="340" t="n"/>
      <c r="K10" s="330" t="inlineStr">
        <is>
          <t>Week Starting:</t>
        </is>
      </c>
      <c r="L10" s="351" t="n"/>
      <c r="M10" s="335" t="n">
        <v>45977</v>
      </c>
      <c r="N10" s="362" t="n"/>
      <c r="O10" s="6" t="n"/>
      <c r="P10" s="6" t="n"/>
      <c r="Q10" s="6" t="n"/>
      <c r="R10" s="6" t="n"/>
      <c r="S10" s="6" t="n"/>
      <c r="T10" s="138" t="inlineStr">
        <is>
          <t>[42]</t>
        </is>
      </c>
      <c r="U10" s="351" t="n"/>
      <c r="V10" s="263">
        <f>IF(MONTH($V$3)&lt;&gt;MONTH($V$3-WEEKDAY($V$3,1)+(ROW(V10)-ROW($V$5))*7+(COLUMN(V10)-COLUMN($V$5)+1)),"",$V$3-WEEKDAY($V$3,1)+(ROW(V10)-ROW($V$5))*7+(COLUMN(V10)-COLUMN($V$5)+1))</f>
        <v/>
      </c>
      <c r="W10" s="263">
        <f>IF(MONTH($V$3)&lt;&gt;MONTH($V$3-WEEKDAY($V$3,1)+(ROW(W10)-ROW($V$5))*7+(COLUMN(W10)-COLUMN($V$5)+1)),"",$V$3-WEEKDAY($V$3,1)+(ROW(W10)-ROW($V$5))*7+(COLUMN(W10)-COLUMN($V$5)+1))</f>
        <v/>
      </c>
      <c r="X10" s="263">
        <f>IF(MONTH($V$3)&lt;&gt;MONTH($V$3-WEEKDAY($V$3,1)+(ROW(X10)-ROW($V$5))*7+(COLUMN(X10)-COLUMN($V$5)+1)),"",$V$3-WEEKDAY($V$3,1)+(ROW(X10)-ROW($V$5))*7+(COLUMN(X10)-COLUMN($V$5)+1))</f>
        <v/>
      </c>
      <c r="Y10" s="263">
        <f>IF(MONTH($V$3)&lt;&gt;MONTH($V$3-WEEKDAY($V$3,1)+(ROW(Y10)-ROW($V$5))*7+(COLUMN(Y10)-COLUMN($V$5)+1)),"",$V$3-WEEKDAY($V$3,1)+(ROW(Y10)-ROW($V$5))*7+(COLUMN(Y10)-COLUMN($V$5)+1))</f>
        <v/>
      </c>
      <c r="Z10" s="263">
        <f>IF(MONTH($V$3)&lt;&gt;MONTH($V$3-WEEKDAY($V$3,1)+(ROW(Z10)-ROW($V$5))*7+(COLUMN(Z10)-COLUMN($V$5)+1)),"",$V$3-WEEKDAY($V$3,1)+(ROW(Z10)-ROW($V$5))*7+(COLUMN(Z10)-COLUMN($V$5)+1))</f>
        <v/>
      </c>
      <c r="AA10" s="263">
        <f>IF(MONTH($V$3)&lt;&gt;MONTH($V$3-WEEKDAY($V$3,1)+(ROW(AA10)-ROW($V$5))*7+(COLUMN(AA10)-COLUMN($V$5)+1)),"",$V$3-WEEKDAY($V$3,1)+(ROW(AA10)-ROW($V$5))*7+(COLUMN(AA10)-COLUMN($V$5)+1))</f>
        <v/>
      </c>
      <c r="AB10" s="263">
        <f>IF(MONTH($V$3)&lt;&gt;MONTH($V$3-WEEKDAY($V$3,1)+(ROW(AB10)-ROW($V$5))*7+(COLUMN(AB10)-COLUMN($V$5)+1)),"",$V$3-WEEKDAY($V$3,1)+(ROW(AB10)-ROW($V$5))*7+(COLUMN(AB10)-COLUMN($V$5)+1))</f>
        <v/>
      </c>
      <c r="AC10" s="351" t="n"/>
      <c r="AD10" s="136" t="inlineStr">
        <is>
          <t>After:</t>
        </is>
      </c>
      <c r="AE10" s="264" t="n">
        <v>40</v>
      </c>
      <c r="AF10" s="250" t="n"/>
    </row>
    <row r="11" ht="15.75" customHeight="1" s="348" thickBot="1">
      <c r="A11" s="351" t="n"/>
      <c r="B11" s="351" t="n"/>
      <c r="C11" s="6" t="n"/>
      <c r="D11" s="6" t="n"/>
      <c r="E11" s="6" t="n"/>
      <c r="F11" s="6" t="n"/>
      <c r="G11" s="6" t="n"/>
      <c r="H11" s="6" t="n"/>
      <c r="I11" s="6" t="n"/>
      <c r="J11" s="6" t="n"/>
      <c r="K11" s="259" t="inlineStr">
        <is>
          <t>Carry Forward Hrs:</t>
        </is>
      </c>
      <c r="L11" s="248" t="n">
        <v>40</v>
      </c>
      <c r="M11" s="6" t="n"/>
      <c r="N11" s="6" t="n"/>
      <c r="O11" s="6" t="n"/>
      <c r="P11" s="6" t="n"/>
      <c r="Q11" s="6" t="n"/>
      <c r="R11" s="6" t="n"/>
      <c r="S11" s="6" t="n"/>
      <c r="T11" s="6" t="n"/>
      <c r="U11" s="351" t="n"/>
      <c r="V11" s="263">
        <f>IF(MONTH($V$3)&lt;&gt;MONTH($V$3-WEEKDAY($V$3,1)+(ROW(V11)-ROW($V$5))*7+(COLUMN(V11)-COLUMN($V$5)+1)),"",$V$3-WEEKDAY($V$3,1)+(ROW(V11)-ROW($V$5))*7+(COLUMN(V11)-COLUMN($V$5)+1))</f>
        <v/>
      </c>
      <c r="W11" s="263">
        <f>IF(MONTH($V$3)&lt;&gt;MONTH($V$3-WEEKDAY($V$3,1)+(ROW(W11)-ROW($V$5))*7+(COLUMN(W11)-COLUMN($V$5)+1)),"",$V$3-WEEKDAY($V$3,1)+(ROW(W11)-ROW($V$5))*7+(COLUMN(W11)-COLUMN($V$5)+1))</f>
        <v/>
      </c>
      <c r="X11" s="263">
        <f>IF(MONTH($V$3)&lt;&gt;MONTH($V$3-WEEKDAY($V$3,1)+(ROW(X11)-ROW($V$5))*7+(COLUMN(X11)-COLUMN($V$5)+1)),"",$V$3-WEEKDAY($V$3,1)+(ROW(X11)-ROW($V$5))*7+(COLUMN(X11)-COLUMN($V$5)+1))</f>
        <v/>
      </c>
      <c r="Y11" s="263">
        <f>IF(MONTH($V$3)&lt;&gt;MONTH($V$3-WEEKDAY($V$3,1)+(ROW(Y11)-ROW($V$5))*7+(COLUMN(Y11)-COLUMN($V$5)+1)),"",$V$3-WEEKDAY($V$3,1)+(ROW(Y11)-ROW($V$5))*7+(COLUMN(Y11)-COLUMN($V$5)+1))</f>
        <v/>
      </c>
      <c r="Z11" s="263">
        <f>IF(MONTH($V$3)&lt;&gt;MONTH($V$3-WEEKDAY($V$3,1)+(ROW(Z11)-ROW($V$5))*7+(COLUMN(Z11)-COLUMN($V$5)+1)),"",$V$3-WEEKDAY($V$3,1)+(ROW(Z11)-ROW($V$5))*7+(COLUMN(Z11)-COLUMN($V$5)+1))</f>
        <v/>
      </c>
      <c r="AA11" s="263">
        <f>IF(MONTH($V$3)&lt;&gt;MONTH($V$3-WEEKDAY($V$3,1)+(ROW(AA11)-ROW($V$5))*7+(COLUMN(AA11)-COLUMN($V$5)+1)),"",$V$3-WEEKDAY($V$3,1)+(ROW(AA11)-ROW($V$5))*7+(COLUMN(AA11)-COLUMN($V$5)+1))</f>
        <v/>
      </c>
      <c r="AB11" s="263">
        <f>IF(MONTH($V$3)&lt;&gt;MONTH($V$3-WEEKDAY($V$3,1)+(ROW(AB11)-ROW($V$5))*7+(COLUMN(AB11)-COLUMN($V$5)+1)),"",$V$3-WEEKDAY($V$3,1)+(ROW(AB11)-ROW($V$5))*7+(COLUMN(AB11)-COLUMN($V$5)+1))</f>
        <v/>
      </c>
      <c r="AC11" s="351" t="n"/>
      <c r="AD11" s="351" t="n"/>
      <c r="AE11" s="351" t="n"/>
      <c r="AF11" s="258" t="n"/>
      <c r="AJ11" s="252" t="n"/>
      <c r="AK11" s="252" t="n"/>
    </row>
    <row r="12" ht="27.75" customFormat="1" customHeight="1" s="2" thickBot="1">
      <c r="A12" s="266" t="inlineStr">
        <is>
          <t>Day Off</t>
        </is>
      </c>
      <c r="B12" s="267" t="inlineStr">
        <is>
          <t>Holiday Double</t>
        </is>
      </c>
      <c r="C12" s="139" t="inlineStr">
        <is>
          <t>Day of Week</t>
        </is>
      </c>
      <c r="D12" s="140" t="inlineStr">
        <is>
          <t>Time
In</t>
        </is>
      </c>
      <c r="E12" s="140" t="inlineStr">
        <is>
          <t>Time
Out</t>
        </is>
      </c>
      <c r="F12" s="141" t="n"/>
      <c r="G12" s="140" t="inlineStr">
        <is>
          <t>Time
In</t>
        </is>
      </c>
      <c r="H12" s="140" t="inlineStr">
        <is>
          <t>Time
Out</t>
        </is>
      </c>
      <c r="I12" s="142" t="inlineStr">
        <is>
          <t>Total
Hrs</t>
        </is>
      </c>
      <c r="J12" s="142" t="inlineStr">
        <is>
          <t>Location</t>
        </is>
      </c>
      <c r="K12" s="142" t="inlineStr">
        <is>
          <t>Supervisor</t>
        </is>
      </c>
      <c r="L12" s="142" t="inlineStr">
        <is>
          <t>Supervisor Approval</t>
        </is>
      </c>
      <c r="M12" s="140" t="inlineStr">
        <is>
          <t>Regular
Hrs</t>
        </is>
      </c>
      <c r="N12" s="140" t="inlineStr">
        <is>
          <t>Overtime
Hrs</t>
        </is>
      </c>
      <c r="O12" s="140" t="inlineStr">
        <is>
          <t>Hol Hrs</t>
        </is>
      </c>
      <c r="P12" s="140" t="inlineStr">
        <is>
          <t>Responsibilities</t>
        </is>
      </c>
      <c r="Q12" s="140" t="inlineStr">
        <is>
          <t>Risk</t>
        </is>
      </c>
      <c r="R12" s="140" t="inlineStr">
        <is>
          <t>Meals</t>
        </is>
      </c>
      <c r="S12" s="140" t="inlineStr">
        <is>
          <t>Vac Hrs</t>
        </is>
      </c>
      <c r="T12" s="143" t="inlineStr">
        <is>
          <t>Reason for Overtime</t>
        </is>
      </c>
      <c r="U12" s="144" t="inlineStr">
        <is>
          <t>Wkly Reg Avail</t>
        </is>
      </c>
      <c r="V12" s="351" t="inlineStr">
        <is>
          <t>Orig Reg</t>
        </is>
      </c>
      <c r="W12" s="351" t="inlineStr">
        <is>
          <t>Wkly OT Adj</t>
        </is>
      </c>
      <c r="X12" s="351" t="inlineStr">
        <is>
          <t>Week Start</t>
        </is>
      </c>
      <c r="Y12" s="351" t="inlineStr">
        <is>
          <t>Wk Hrs Before</t>
        </is>
      </c>
      <c r="Z12" s="351" t="n"/>
      <c r="AA12" s="351" t="n"/>
      <c r="AB12" s="351" t="n"/>
      <c r="AC12" s="351" t="n"/>
      <c r="AD12" s="351" t="n"/>
      <c r="AE12" s="351" t="n"/>
      <c r="AF12" s="351" t="n"/>
      <c r="AJ12" s="252" t="n"/>
      <c r="AK12" s="252" t="n"/>
    </row>
    <row r="13" hidden="1" ht="15.75" customHeight="1" s="348" thickBot="1">
      <c r="A13" s="268" t="n"/>
      <c r="B13" s="351" t="n"/>
      <c r="C13" s="145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146" t="n"/>
      <c r="U13" s="351" t="n"/>
      <c r="V13" s="351" t="n"/>
      <c r="W13" s="351" t="n"/>
      <c r="X13" s="351" t="n"/>
      <c r="Y13" s="351" t="n"/>
      <c r="Z13" s="351" t="n"/>
      <c r="AA13" s="351" t="n"/>
      <c r="AB13" s="351" t="n"/>
      <c r="AC13" s="351" t="n"/>
      <c r="AD13" s="351" t="n"/>
      <c r="AE13" s="351" t="n"/>
      <c r="AF13" s="351" t="n"/>
    </row>
    <row r="14" ht="24" customHeight="1" s="348" thickBot="1">
      <c r="A14" s="147" t="inlineStr">
        <is>
          <t>On Day</t>
        </is>
      </c>
      <c r="B14" s="269" t="n"/>
      <c r="C14" s="88">
        <f>M10</f>
        <v/>
      </c>
      <c r="D14" s="54" t="n"/>
      <c r="E14" s="148">
        <f>IF(D14="", "",
 IF(D14=TIME(0,0,0), 0,
 IF(AND(D14&gt;=TIME(0,0,1), D14&lt;=TIME(2,0,0)), TIME(7,0,0),
 IF(AND(D14&gt;=TIME(6,0,0), D14&lt;=TIME(8,0,0)), TIME(12,0,0),
 IF(AND(D14&gt;TIME(8,0,0), D14&lt;=TIME(13,59,0)), TIME(15,0,0),
 IF(AND(D14&gt;=TIME(14,0,0), D14&lt;=TIME(17,59,0)), TIME(21,0,0),
 IF(AND(D14&gt;=TIME(18,0,0), D14&lt;=TIME(21,59,0)), TIME(0,0,0),
 IF(AND(D14&gt;=TIME(22,0,0), D14&lt;=TIME(23,59,59)), TIME(7,0,0), ""))))))))</f>
        <v/>
      </c>
      <c r="F14" s="149" t="n"/>
      <c r="G14" s="148">
        <f>IF(AND(D14&gt;=TIME(6,0,0),D14&lt;=TIME(8,0,0)),E14,"")</f>
        <v/>
      </c>
      <c r="H14" s="54" t="n"/>
      <c r="I14" s="55">
        <f>ROUND(IF(OR(D14="",E14="",E14=0),0,IF(H14="",MOD(E14-D14,1)*24,MOD(H14-D14,1)*24)),2)</f>
        <v/>
      </c>
      <c r="J14" s="150" t="n"/>
      <c r="K14" s="270" t="n"/>
      <c r="L14" s="271" t="n"/>
      <c r="M14" s="272">
        <f>MAX(0,V14-W14)</f>
        <v/>
      </c>
      <c r="N14" s="56">
        <f>(IF(OR($C14="",$D14=""),0,
 IF(OR($A14="Holiday",$A15="Holiday"),
    IF(ISNUMBER(MATCH(TRIM($B14),{"Phagwah","Good Friday","Easter Monday","Labour Day","Christmas","Eid ul Azha","Romans-2","Globe-12","Neptune P1"},0)),0,$I14),
 IF(AND(NOT(OR($A14="Annual Leave",$A15="Annual Leave")),$A14="Off day"),$I14,
  MAX(0,$I14-$V14)
  ))))+W14</f>
        <v/>
      </c>
      <c r="O14" s="56">
        <f>IF(AND(OR($A14="Holiday",$A15="Holiday"),
        ISNUMBER(MATCH(TRIM($B14),{"Phagwah","Good Friday","Easter Monday","Labour Day","Christmas","Eid ul Azha","Romans-2","Globe-12","Neptune P1"},0))),
   $I14,0)</f>
        <v/>
      </c>
      <c r="P14" s="56">
        <f>IF(OR($O$7="Canteen",$O$7="Head Office"),0,IF($I14&lt;=0,0,IF(OR(OR(TRIM($J14)="Hebrews",TRIM($J14)="Romans",TRIM($J14)="Romans-2",TRIM($J14)="Globe",TRIM($J14)="Globe-12",TRIM($J14)="Neptune P1"),AND($I15&gt;0,OR(TRIM($J15)="Hebrews",TRIM($J15)="Romans",TRIM($J15)="Romans-2",TRIM($J15)="Globe",TRIM($J15)="Globe-12",TRIM($J15)="Neptune P1"))),1,0)))</f>
        <v/>
      </c>
      <c r="Q14" s="57" t="n"/>
      <c r="R14" s="56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IF($I14&gt;0,1,0),
      0
   ),
0))</f>
        <v/>
      </c>
      <c r="S14" s="56">
        <f>IF(OR($A14="Annual Leave",$A15="Annual Leave"),IF($A14="Annual Leave",8,0),0)</f>
        <v/>
      </c>
      <c r="T14" s="58" t="n"/>
      <c r="U14" s="144">
        <f>MAX(0,40-Y14)</f>
        <v/>
      </c>
      <c r="V14" s="151">
        <f>IF(OR($C14="",$D14=""),0,
 IF(OR($A14="Holiday",$A15="Holiday"),0,
 IF(AND(NOT(OR($A14="Annual Leave",$A15="Annual Leave")),$A14="Off day"),0,
  IF($I14+$I15&gt;=8,IF($I14&gt;=8,8,$I14),$I14)
  )))</f>
        <v/>
      </c>
      <c r="W14" s="151">
        <f>MAX(0,V14-U14)</f>
        <v/>
      </c>
      <c r="X14" s="151">
        <f>IF(C14="","",C14-WEEKDAY(C14,1)+1)</f>
        <v/>
      </c>
      <c r="Y14" s="151">
        <f>IF(X14=X14,$L$11,0)</f>
        <v/>
      </c>
      <c r="Z14" s="151" t="n"/>
      <c r="AA14" s="151" t="n"/>
      <c r="AB14" s="151" t="n"/>
      <c r="AC14" s="351" t="n"/>
      <c r="AD14" s="351" t="n"/>
      <c r="AE14" s="351" t="n"/>
      <c r="AF14" s="351" t="n"/>
    </row>
    <row r="15" ht="24" customHeight="1" s="348" thickBot="1">
      <c r="A15" s="147" t="inlineStr">
        <is>
          <t>On Day</t>
        </is>
      </c>
      <c r="B15" s="269" t="n"/>
      <c r="C15" s="89">
        <f>C14</f>
        <v/>
      </c>
      <c r="D15" s="59" t="n"/>
      <c r="E15" s="152">
        <f>IF(D15="", "",
 IF(D15=TIME(0,0,0), 0,
 IF(AND(D15&gt;=TIME(0,0,1), D15&lt;=TIME(2,0,0)), TIME(7,0,0),
 IF(AND(D15&gt;=TIME(6,0,0), D15&lt;=TIME(8,0,0)), TIME(12,0,0),
 IF(AND(D15&gt;TIME(8,0,0), D15&lt;=TIME(13,59,0)), TIME(15,0,0),
 IF(AND(D15&gt;=TIME(14,0,0), D15&lt;=TIME(17,59,0)), TIME(21,0,0),
 IF(AND(D15&gt;=TIME(18,0,0), D15&lt;=TIME(21,59,0)), TIME(0,0,0),
 IF(AND(D15&gt;=TIME(22,0,0), D15&lt;=TIME(23,59,59)), TIME(7,0,0), ""))))))))</f>
        <v/>
      </c>
      <c r="F15" s="153" t="n"/>
      <c r="G15" s="152">
        <f>IF(AND(D15&gt;=TIME(6,0,0),D15&lt;=TIME(8,0,0)),E15,"")</f>
        <v/>
      </c>
      <c r="H15" s="59" t="n"/>
      <c r="I15" s="60">
        <f>ROUND(IF(OR(D15="",E15="",E15=0),0,IF(H15="",MOD(E15-D15,1)*24,MOD(H15-D15,1)*24)),2)</f>
        <v/>
      </c>
      <c r="J15" s="150" t="n"/>
      <c r="K15" s="270" t="n"/>
      <c r="L15" s="271" t="n"/>
      <c r="M15" s="272">
        <f>MAX(0,V15-W15)</f>
        <v/>
      </c>
      <c r="N15" s="61">
        <f>(IF(OR($C15="",$D15=""),0,
 IF(OR($A14="Holiday",$A15="Holiday"),
    IF(ISNUMBER(MATCH(TRIM($B15),{"Phagwah","Good Friday","Easter Monday","Labour Day","Christmas","Eid ul Azha","Romans-2","Globe-12","Neptune P1"},0)),0,$I15),
 IF(AND(NOT(OR($A14="Annual Leave",$A15="Annual Leave")),$A15="Off day"),$I15,
  MAX(0,$I15-$V15)
  ))))+W15</f>
        <v/>
      </c>
      <c r="O15" s="61">
        <f>IF(AND(OR($A14="Holiday",$A15="Holiday"),
        ISNUMBER(MATCH(TRIM($B15),{"Phagwah","Good Friday","Easter Monday","Labour Day","Christmas","Eid ul Azha","Romans-2","Globe-12","Neptune P1"},0))),
   $I15,0)</f>
        <v/>
      </c>
      <c r="P15" s="61">
        <f>IF(OR($O$7="Canteen",$O$7="Head Office"),0,IF($I15&lt;=0,0,IF(AND($I14&lt;=0,OR(TRIM($J15)="Hebrews",TRIM($J15)="Romans",TRIM($J15)="Romans-2",TRIM($J15)="Globe",TRIM($J15)="Globe-12",TRIM($J15)="Neptune P1")),1,0)))</f>
        <v/>
      </c>
      <c r="Q15" s="62" t="n"/>
      <c r="R15" s="61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IF(AND($I14=0,$I15&gt;0),1,0),
      0
   ),
0))</f>
        <v/>
      </c>
      <c r="S15" s="61">
        <f>IF(OR($A14="Annual Leave",$A15="Annual Leave"),IF(AND($A14&lt;&gt;"Annual Leave",$A15="Annual Leave"),8,0),0)</f>
        <v/>
      </c>
      <c r="T15" s="63" t="n"/>
      <c r="U15" s="144">
        <f>MAX(0,40-Y15)</f>
        <v/>
      </c>
      <c r="V15" s="151">
        <f>IF(OR($C15="",$D15=""),0,
 IF(OR($A14="Holiday",$A15="Holiday"),0,
 IF(AND(NOT(OR($A14="Annual Leave",$A15="Annual Leave")),$A15="Off day"),0,
  IF($I14+$I15&gt;=8,IF($I14&gt;=8,0,8-$I14),$I15)
  )))</f>
        <v/>
      </c>
      <c r="W15" s="151">
        <f>MAX(0,V15-U15)</f>
        <v/>
      </c>
      <c r="X15" s="151">
        <f>IF(C15="","",C15-WEEKDAY(C15,1)+1)</f>
        <v/>
      </c>
      <c r="Y15" s="151">
        <f>SUMPRODUCT(($X$14:$X14=X15)*(($V$14:$V14)+($O$14:$O14)))+IF(X15=X14,$L$11,0)</f>
        <v/>
      </c>
      <c r="Z15" s="151" t="n"/>
      <c r="AA15" s="151" t="n"/>
      <c r="AB15" s="151" t="n"/>
      <c r="AC15" s="351" t="n"/>
      <c r="AD15" s="351" t="n"/>
      <c r="AE15" s="351" t="n"/>
      <c r="AF15" s="351" t="n"/>
    </row>
    <row r="16" ht="24" customHeight="1" s="348" thickBot="1">
      <c r="A16" s="154" t="inlineStr">
        <is>
          <t>On Day</t>
        </is>
      </c>
      <c r="B16" s="273" t="n"/>
      <c r="C16" s="90">
        <f>C14+1</f>
        <v/>
      </c>
      <c r="D16" s="8" t="n"/>
      <c r="E16" s="155">
        <f>IF(D16="", "",
 IF(D16=TIME(0,0,0), 0,
 IF(AND(D16&gt;=TIME(0,0,1), D16&lt;=TIME(2,0,0)), TIME(7,0,0),
 IF(AND(D16&gt;=TIME(6,0,0), D16&lt;=TIME(8,0,0)), TIME(12,0,0),
 IF(AND(D16&gt;TIME(8,0,0), D16&lt;=TIME(13,59,0)), TIME(15,0,0),
 IF(AND(D16&gt;=TIME(14,0,0), D16&lt;=TIME(17,59,0)), TIME(21,0,0),
 IF(AND(D16&gt;=TIME(18,0,0), D16&lt;=TIME(21,59,0)), TIME(0,0,0),
 IF(AND(D16&gt;=TIME(22,0,0), D16&lt;=TIME(23,59,59)), TIME(7,0,0), ""))))))))</f>
        <v/>
      </c>
      <c r="F16" s="156" t="n"/>
      <c r="G16" s="155">
        <f>IF(AND(D16&gt;=TIME(6,0,0),D16&lt;=TIME(8,0,0)),E16,"")</f>
        <v/>
      </c>
      <c r="H16" s="8" t="n"/>
      <c r="I16" s="30">
        <f>ROUND(IF(OR(D16="",E16="",E16=0),0,IF(H16="",MOD(E16-D16,1)*24,MOD(H16-D16,1)*24)),2)</f>
        <v/>
      </c>
      <c r="J16" s="157" t="n"/>
      <c r="K16" s="274" t="n"/>
      <c r="L16" s="271" t="n"/>
      <c r="M16" s="275">
        <f>MAX(0,V16-W16)</f>
        <v/>
      </c>
      <c r="N16" s="9">
        <f>(IF(OR($C16="",$D16=""),0,
 IF(OR($A16="Holiday",$A17="Holiday"),
    IF(ISNUMBER(MATCH(TRIM($B16),{"Phagwah","Good Friday","Easter Monday","Labour Day","Christmas","Eid ul Azha","Romans-2","Globe-12","Neptune P1"},0)),0,$I16),
 IF(AND(NOT(OR($A16="Annual Leave",$A17="Annual Leave")),$A16="Off day"),$I16,
  MAX(0,$I16-$V16)
  ))))+W16</f>
        <v/>
      </c>
      <c r="O16" s="9">
        <f>IF(AND(OR($A16="Holiday",$A17="Holiday"),
        ISNUMBER(MATCH(TRIM($B16),{"Phagwah","Good Friday","Easter Monday","Labour Day","Christmas","Eid ul Azha","Romans-2","Globe-12","Neptune P1"},0))),
   $I16,0)</f>
        <v/>
      </c>
      <c r="P16" s="9">
        <f>IF(OR($O$7="Canteen",$O$7="Head Office"),0,IF($I16&lt;=0,0,IF(OR(OR(TRIM($J16)="Hebrews",TRIM($J16)="Romans",TRIM($J16)="Romans-2",TRIM($J16)="Globe",TRIM($J16)="Globe-12",TRIM($J16)="Neptune P1"),AND($I17&gt;0,OR(TRIM($J17)="Hebrews",TRIM($J17)="Romans",TRIM($J17)="Romans-2",TRIM($J17)="Globe",TRIM($J17)="Globe-12",TRIM($J17)="Neptune P1"))),1,0)))</f>
        <v/>
      </c>
      <c r="Q16" s="10" t="n"/>
      <c r="R16" s="9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IF($I16&gt;0,1,0),
      0
   ),
0))</f>
        <v/>
      </c>
      <c r="S16" s="9">
        <f>IF(OR($A16="Annual Leave",$A17="Annual Leave"),IF($A16="Annual Leave",8,0),0)</f>
        <v/>
      </c>
      <c r="T16" s="91" t="n"/>
      <c r="U16" s="144">
        <f>MAX(0,40-Y16)</f>
        <v/>
      </c>
      <c r="V16" s="351">
        <f>IF(OR($C16="",$D16=""),0,
 IF(OR($A16="Holiday",$A17="Holiday"),0,
 IF(AND(NOT(OR($A16="Annual Leave",$A17="Annual Leave")),$A16="Off day"),0,
  IF($I16+$I17&gt;=8,IF($I16&gt;=8,8,$I16),$I16)
  )))</f>
        <v/>
      </c>
      <c r="W16" s="351">
        <f>MAX(0,V16-U16)</f>
        <v/>
      </c>
      <c r="X16" s="351">
        <f>IF(C16="","",C16-WEEKDAY(C16,1)+1)</f>
        <v/>
      </c>
      <c r="Y16" s="351">
        <f>SUMPRODUCT(($X$14:$X15=X16)*(($V$14:$V15)+($O$14:$O15)))+IF(X16=X14,$L$11,0)</f>
        <v/>
      </c>
      <c r="Z16" s="351" t="n"/>
      <c r="AA16" s="351" t="n"/>
      <c r="AB16" s="351" t="n"/>
      <c r="AC16" s="351" t="n"/>
      <c r="AD16" s="351" t="n"/>
      <c r="AE16" s="351" t="n"/>
      <c r="AF16" s="351" t="n"/>
    </row>
    <row r="17" ht="24" customHeight="1" s="348" thickBot="1">
      <c r="A17" s="154" t="inlineStr">
        <is>
          <t>On Day</t>
        </is>
      </c>
      <c r="B17" s="273" t="n"/>
      <c r="C17" s="90">
        <f>C16</f>
        <v/>
      </c>
      <c r="D17" s="276" t="n"/>
      <c r="E17" s="277">
        <f>IF(D17="", "",
 IF(D17=TIME(0,0,0), 0,
 IF(AND(D17&gt;=TIME(0,0,1), D17&lt;=TIME(2,0,0)), TIME(7,0,0),
 IF(AND(D17&gt;=TIME(6,0,0), D17&lt;=TIME(8,0,0)), TIME(12,0,0),
 IF(AND(D17&gt;TIME(8,0,0), D17&lt;=TIME(13,59,0)), TIME(15,0,0),
 IF(AND(D17&gt;=TIME(14,0,0), D17&lt;=TIME(17,59,0)), TIME(21,0,0),
 IF(AND(D17&gt;=TIME(18,0,0), D17&lt;=TIME(21,59,0)), TIME(0,0,0),
 IF(AND(D17&gt;=TIME(22,0,0), D17&lt;=TIME(23,59,59)), TIME(7,0,0), ""))))))))</f>
        <v/>
      </c>
      <c r="F17" s="156" t="n"/>
      <c r="G17" s="277">
        <f>IF(AND(D17&gt;=TIME(6,0,0),D17&lt;=TIME(8,0,0)),E17,"")</f>
        <v/>
      </c>
      <c r="H17" s="276" t="n"/>
      <c r="I17" s="30">
        <f>ROUND(IF(OR(D17="",E17="",E17=0),0,IF(H17="",MOD(E17-D17,1)*24,MOD(H17-D17,1)*24)),2)</f>
        <v/>
      </c>
      <c r="J17" s="158" t="n"/>
      <c r="K17" s="274" t="n"/>
      <c r="L17" s="271" t="n"/>
      <c r="M17" s="275">
        <f>MAX(0,V17-W17)</f>
        <v/>
      </c>
      <c r="N17" s="278">
        <f>(IF(OR($C17="",$D17=""),0,
 IF(OR($A16="Holiday",$A17="Holiday"),
    IF(ISNUMBER(MATCH(TRIM($B17),{"Phagwah","Good Friday","Easter Monday","Labour Day","Christmas","Eid ul Azha","Romans-2","Globe-12","Neptune P1"},0)),0,$I17),
 IF(AND(NOT(OR($A16="Annual Leave",$A17="Annual Leave")),$A17="Off day"),$I17,
  MAX(0,$I17-$V17)
  ))))+W17</f>
        <v/>
      </c>
      <c r="O17" s="278">
        <f>IF(AND(OR($A16="Holiday",$A17="Holiday"),
        ISNUMBER(MATCH(TRIM($B17),{"Phagwah","Good Friday","Easter Monday","Labour Day","Christmas","Eid ul Azha","Romans-2","Globe-12","Neptune P1"},0))),
   $I17,0)</f>
        <v/>
      </c>
      <c r="P17" s="278">
        <f>IF(OR($O$7="Canteen",$O$7="Head Office"),0,IF($I17&lt;=0,0,IF(AND($I16&lt;=0,OR(TRIM($J17)="Hebrews",TRIM($J17)="Romans",TRIM($J17)="Romans-2",TRIM($J17)="Globe",TRIM($J17)="Globe-12",TRIM($J17)="Neptune P1")),1,0)))</f>
        <v/>
      </c>
      <c r="Q17" s="279" t="n"/>
      <c r="R17" s="278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IF(AND($I16=0,$I17&gt;0),1,0),
      0
   ),
0))</f>
        <v/>
      </c>
      <c r="S17" s="278">
        <f>IF(OR($A16="Annual Leave",$A17="Annual Leave"),IF(AND($A16&lt;&gt;"Annual Leave",$A17="Annual Leave"),8,0),0)</f>
        <v/>
      </c>
      <c r="T17" s="280" t="n"/>
      <c r="U17" s="144">
        <f>MAX(0,40-Y17)</f>
        <v/>
      </c>
      <c r="V17" s="351">
        <f>IF(OR($C17="",$D17=""),0,
 IF(OR($A16="Holiday",$A17="Holiday"),0,
 IF(AND(NOT(OR($A16="Annual Leave",$A17="Annual Leave")),$A17="Off day"),0,
  IF($I16+$I17&gt;=8,IF($I16&gt;=8,0,8-$I16),$I17)
  )))</f>
        <v/>
      </c>
      <c r="W17" s="351">
        <f>MAX(0,V17-U17)</f>
        <v/>
      </c>
      <c r="X17" s="351">
        <f>IF(C17="","",C17-WEEKDAY(C17,1)+1)</f>
        <v/>
      </c>
      <c r="Y17" s="351">
        <f>SUMPRODUCT(($X$14:$X16=X17)*(($V$14:$V16)+($O$14:$O16)))+IF(X17=X14,$L$11,0)</f>
        <v/>
      </c>
      <c r="Z17" s="351" t="n"/>
      <c r="AA17" s="351" t="n"/>
      <c r="AB17" s="351" t="n"/>
      <c r="AC17" s="351" t="n"/>
      <c r="AD17" s="351" t="n"/>
      <c r="AE17" s="351" t="n"/>
      <c r="AF17" s="351" t="n"/>
    </row>
    <row r="18" ht="24" customHeight="1" s="348" thickBot="1">
      <c r="A18" s="159" t="inlineStr">
        <is>
          <t>On Day</t>
        </is>
      </c>
      <c r="B18" s="281" t="n"/>
      <c r="C18" s="92">
        <f>C16+1</f>
        <v/>
      </c>
      <c r="D18" s="31" t="n"/>
      <c r="E18" s="160">
        <f>IF(D18="", "",
 IF(D18=TIME(0,0,0), 0,
 IF(AND(D18&gt;=TIME(0,0,1), D18&lt;=TIME(2,0,0)), TIME(7,0,0),
 IF(AND(D18&gt;=TIME(6,0,0), D18&lt;=TIME(8,0,0)), TIME(12,0,0),
 IF(AND(D18&gt;TIME(8,0,0), D18&lt;=TIME(13,59,0)), TIME(15,0,0),
 IF(AND(D18&gt;=TIME(14,0,0), D18&lt;=TIME(17,59,0)), TIME(21,0,0),
 IF(AND(D18&gt;=TIME(18,0,0), D18&lt;=TIME(21,59,0)), TIME(0,0,0),
 IF(AND(D18&gt;=TIME(22,0,0), D18&lt;=TIME(23,59,59)), TIME(7,0,0), ""))))))))</f>
        <v/>
      </c>
      <c r="F18" s="161" t="n"/>
      <c r="G18" s="160">
        <f>IF(AND(D18&gt;=TIME(6,0,0),D18&lt;=TIME(8,0,0)),E18,"")</f>
        <v/>
      </c>
      <c r="H18" s="31" t="n"/>
      <c r="I18" s="32">
        <f>ROUND(IF(OR(D18="",E18="",E18=0),0,IF(H18="",MOD(E18-D18,1)*24,MOD(H18-D18,1)*24)),2)</f>
        <v/>
      </c>
      <c r="J18" s="162" t="n"/>
      <c r="K18" s="282" t="n"/>
      <c r="L18" s="271" t="n"/>
      <c r="M18" s="283">
        <f>MAX(0,V18-W18)</f>
        <v/>
      </c>
      <c r="N18" s="33">
        <f>(IF(OR($C18="",$D18=""),0,
 IF(OR($A18="Holiday",$A19="Holiday"),
    IF(ISNUMBER(MATCH(TRIM($B18),{"Phagwah","Good Friday","Easter Monday","Labour Day","Christmas","Eid ul Azha","Romans-2","Globe-12","Neptune P1"},0)),0,$I18),
 IF(AND(NOT(OR($A18="Annual Leave",$A19="Annual Leave")),$A18="Off day"),$I18,
  MAX(0,$I18-$V18)
  ))))+W18</f>
        <v/>
      </c>
      <c r="O18" s="33">
        <f>IF(AND(OR($A18="Holiday",$A19="Holiday"),
        ISNUMBER(MATCH(TRIM($B18),{"Phagwah","Good Friday","Easter Monday","Labour Day","Christmas","Eid ul Azha","Romans-2","Globe-12","Neptune P1"},0))),
   $I18,0)</f>
        <v/>
      </c>
      <c r="P18" s="33">
        <f>IF(OR($O$7="Canteen",$O$7="Head Office"),0,IF($I18&lt;=0,0,IF(OR(OR(TRIM($J18)="Hebrews",TRIM($J18)="Romans",TRIM($J18)="Romans-2",TRIM($J18)="Globe",TRIM($J18)="Globe-12",TRIM($J18)="Neptune P1"),AND($I19&gt;0,OR(TRIM($J19)="Hebrews",TRIM($J19)="Romans",TRIM($J19)="Romans-2",TRIM($J19)="Globe",TRIM($J19)="Globe-12",TRIM($J19)="Neptune P1"))),1,0)))</f>
        <v/>
      </c>
      <c r="Q18" s="34" t="n"/>
      <c r="R18" s="33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IF($I18&gt;0,1,0),
      0
   ),
0))</f>
        <v/>
      </c>
      <c r="S18" s="33">
        <f>IF(OR($A18="Annual Leave",$A19="Annual Leave"),IF($A18="Annual Leave",8,0),0)</f>
        <v/>
      </c>
      <c r="T18" s="35" t="n"/>
      <c r="U18" s="144">
        <f>MAX(0,40-Y18)</f>
        <v/>
      </c>
      <c r="V18" s="351">
        <f>IF(OR($C18="",$D18=""),0,
 IF(OR($A18="Holiday",$A19="Holiday"),0,
 IF(AND(NOT(OR($A18="Annual Leave",$A19="Annual Leave")),$A18="Off day"),0,
  IF($I18+$I19&gt;=8,IF($I18&gt;=8,8,$I18),$I18)
  )))</f>
        <v/>
      </c>
      <c r="W18" s="351">
        <f>MAX(0,V18-U18)</f>
        <v/>
      </c>
      <c r="X18" s="351">
        <f>IF(C18="","",C18-WEEKDAY(C18,1)+1)</f>
        <v/>
      </c>
      <c r="Y18" s="351">
        <f>SUMPRODUCT(($X$14:$X17=X18)*(($V$14:$V17)+($O$14:$O17)))+IF(X18=X14,$L$11,0)</f>
        <v/>
      </c>
      <c r="Z18" s="351" t="n"/>
      <c r="AA18" s="351" t="n"/>
      <c r="AB18" s="351" t="n"/>
      <c r="AC18" s="351" t="n"/>
      <c r="AD18" s="351" t="n"/>
      <c r="AE18" s="351" t="n"/>
      <c r="AF18" s="351" t="n"/>
    </row>
    <row r="19" ht="24" customHeight="1" s="348" thickBot="1">
      <c r="A19" s="159" t="inlineStr">
        <is>
          <t>On Day</t>
        </is>
      </c>
      <c r="B19" s="281" t="n"/>
      <c r="C19" s="93">
        <f>C18</f>
        <v/>
      </c>
      <c r="D19" s="36" t="n"/>
      <c r="E19" s="163">
        <f>IF(D19="", "",
 IF(D19=TIME(0,0,0), 0,
 IF(AND(D19&gt;=TIME(0,0,1), D19&lt;=TIME(2,0,0)), TIME(7,0,0),
 IF(AND(D19&gt;=TIME(6,0,0), D19&lt;=TIME(8,0,0)), TIME(12,0,0),
 IF(AND(D19&gt;TIME(8,0,0), D19&lt;=TIME(13,59,0)), TIME(15,0,0),
 IF(AND(D19&gt;=TIME(14,0,0), D19&lt;=TIME(17,59,0)), TIME(21,0,0),
 IF(AND(D19&gt;=TIME(18,0,0), D19&lt;=TIME(21,59,0)), TIME(0,0,0),
 IF(AND(D19&gt;=TIME(22,0,0), D19&lt;=TIME(23,59,59)), TIME(7,0,0), ""))))))))</f>
        <v/>
      </c>
      <c r="F19" s="164" t="n"/>
      <c r="G19" s="163">
        <f>IF(AND(D19&gt;=TIME(6,0,0),D19&lt;=TIME(8,0,0)),E19,"")</f>
        <v/>
      </c>
      <c r="H19" s="36" t="n"/>
      <c r="I19" s="37">
        <f>ROUND(IF(OR(D19="",E19="",E19=0),0,IF(H19="",MOD(E19-D19,1)*24,MOD(H19-D19,1)*24)),2)</f>
        <v/>
      </c>
      <c r="J19" s="162" t="n"/>
      <c r="K19" s="282" t="n"/>
      <c r="L19" s="271" t="n"/>
      <c r="M19" s="283">
        <f>MAX(0,V19-W19)</f>
        <v/>
      </c>
      <c r="N19" s="38">
        <f>(IF(OR($C19="",$D19=""),0,
 IF(OR($A18="Holiday",$A19="Holiday"),
    IF(ISNUMBER(MATCH(TRIM($B19),{"Phagwah","Good Friday","Easter Monday","Labour Day","Christmas","Eid ul Azha","Romans-2","Globe-12","Neptune P1"},0)),0,$I19),
 IF(AND(NOT(OR($A18="Annual Leave",$A19="Annual Leave")),$A19="Off day"),$I19,
  MAX(0,$I19-$V19)
  ))))+W19</f>
        <v/>
      </c>
      <c r="O19" s="38">
        <f>IF(AND(OR($A18="Holiday",$A19="Holiday"),
        ISNUMBER(MATCH(TRIM($B19),{"Phagwah","Good Friday","Easter Monday","Labour Day","Christmas","Eid ul Azha","Romans-2","Globe-12","Neptune P1"},0))),
   $I19,0)</f>
        <v/>
      </c>
      <c r="P19" s="38">
        <f>IF(OR($O$7="Canteen",$O$7="Head Office"),0,IF($I19&lt;=0,0,IF(AND($I18&lt;=0,OR(TRIM($J19)="Hebrews",TRIM($J19)="Romans",TRIM($J19)="Romans-2",TRIM($J19)="Globe",TRIM($J19)="Globe-12",TRIM($J19)="Neptune P1")),1,0)))</f>
        <v/>
      </c>
      <c r="Q19" s="39" t="n"/>
      <c r="R19" s="38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IF(AND($I18=0,$I19&gt;0),1,0),
      0
   ),
0))</f>
        <v/>
      </c>
      <c r="S19" s="38">
        <f>IF(OR($A18="Annual Leave",$A19="Annual Leave"),IF(AND($A18&lt;&gt;"Annual Leave",$A19="Annual Leave"),8,0),0)</f>
        <v/>
      </c>
      <c r="T19" s="40" t="n"/>
      <c r="U19" s="144">
        <f>MAX(0,40-Y19)</f>
        <v/>
      </c>
      <c r="V19" s="351">
        <f>IF(OR($C19="",$D19=""),0,
 IF(OR($A18="Holiday",$A19="Holiday"),0,
 IF(AND(NOT(OR($A18="Annual Leave",$A19="Annual Leave")),$A19="Off day"),0,
  IF($I18+$I19&gt;=8,IF($I18&gt;=8,0,8-$I18),$I19)
  )))</f>
        <v/>
      </c>
      <c r="W19" s="351">
        <f>MAX(0,V19-U19)</f>
        <v/>
      </c>
      <c r="X19" s="351">
        <f>IF(C19="","",C19-WEEKDAY(C19,1)+1)</f>
        <v/>
      </c>
      <c r="Y19" s="351">
        <f>SUMPRODUCT(($X$14:$X18=X19)*(($V$14:$V18)+($O$14:$O18)))+IF(X19=X14,$L$11,0)</f>
        <v/>
      </c>
      <c r="Z19" s="351" t="n"/>
      <c r="AA19" s="351" t="n"/>
      <c r="AB19" s="351" t="n"/>
      <c r="AC19" s="351" t="n"/>
      <c r="AD19" s="351" t="n"/>
      <c r="AE19" s="351" t="n"/>
      <c r="AF19" s="351" t="n"/>
    </row>
    <row r="20" ht="24" customHeight="1" s="348" thickBot="1">
      <c r="A20" s="165" t="inlineStr">
        <is>
          <t>On Day</t>
        </is>
      </c>
      <c r="B20" s="284" t="n"/>
      <c r="C20" s="94">
        <f>C18+1</f>
        <v/>
      </c>
      <c r="D20" s="41" t="n"/>
      <c r="E20" s="166">
        <f>IF(D20="", "",
 IF(D20=TIME(0,0,0), 0,
 IF(AND(D20&gt;=TIME(0,0,1), D20&lt;=TIME(2,0,0)), TIME(7,0,0),
 IF(AND(D20&gt;=TIME(6,0,0), D20&lt;=TIME(8,0,0)), TIME(12,0,0),
 IF(AND(D20&gt;TIME(8,0,0), D20&lt;=TIME(13,59,0)), TIME(15,0,0),
 IF(AND(D20&gt;=TIME(14,0,0), D20&lt;=TIME(17,59,0)), TIME(21,0,0),
 IF(AND(D20&gt;=TIME(18,0,0), D20&lt;=TIME(21,59,0)), TIME(0,0,0),
 IF(AND(D20&gt;=TIME(22,0,0), D20&lt;=TIME(23,59,59)), TIME(7,0,0), ""))))))))</f>
        <v/>
      </c>
      <c r="F20" s="167" t="n"/>
      <c r="G20" s="166">
        <f>IF(AND(D20&gt;=TIME(6,0,0),D20&lt;=TIME(8,0,0)),E20,"")</f>
        <v/>
      </c>
      <c r="H20" s="41" t="n"/>
      <c r="I20" s="95">
        <f>ROUND(IF(OR(D20="",E20="",E20=0),0,IF(H20="",MOD(E20-D20,1)*24,MOD(H20-D20,1)*24)),2)</f>
        <v/>
      </c>
      <c r="J20" s="168" t="n"/>
      <c r="K20" s="285" t="n"/>
      <c r="L20" s="271" t="n"/>
      <c r="M20" s="286">
        <f>MAX(0,V20-W20)</f>
        <v/>
      </c>
      <c r="N20" s="42">
        <f>(IF(OR($C20="",$D20=""),0,
 IF(OR($A20="Holiday",$A21="Holiday"),
    IF(ISNUMBER(MATCH(TRIM($B20),{"Phagwah","Good Friday","Easter Monday","Labour Day","Christmas","Eid ul Azha","Romans-2","Globe-12","Neptune P1"},0)),0,$I20),
 IF(AND(NOT(OR($A20="Annual Leave",$A21="Annual Leave")),$A20="Off day"),$I20,
  MAX(0,$I20-$V20)
  ))))+W20</f>
        <v/>
      </c>
      <c r="O20" s="42">
        <f>IF(AND(OR($A20="Holiday",$A21="Holiday"),
        ISNUMBER(MATCH(TRIM($B20),{"Phagwah","Good Friday","Easter Monday","Labour Day","Christmas","Eid ul Azha","Romans-2","Globe-12","Neptune P1"},0))),
   $I20,0)</f>
        <v/>
      </c>
      <c r="P20" s="42">
        <f>IF(OR($O$7="Canteen",$O$7="Head Office"),0,IF($I20&lt;=0,0,IF(OR(OR(TRIM($J20)="Hebrews",TRIM($J20)="Romans",TRIM($J20)="Romans-2",TRIM($J20)="Globe",TRIM($J20)="Globe-12",TRIM($J20)="Neptune P1"),AND($I21&gt;0,OR(TRIM($J21)="Hebrews",TRIM($J21)="Romans",TRIM($J21)="Romans-2",TRIM($J21)="Globe",TRIM($J21)="Globe-12",TRIM($J21)="Neptune P1"))),1,0)))</f>
        <v/>
      </c>
      <c r="Q20" s="43" t="n"/>
      <c r="R20" s="42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IF($I20&gt;0,1,0),
      0
   ),
0))</f>
        <v/>
      </c>
      <c r="S20" s="42">
        <f>IF(OR($A20="Annual Leave",$A21="Annual Leave"),IF($A20="Annual Leave",8,0),0)</f>
        <v/>
      </c>
      <c r="T20" s="96" t="n"/>
      <c r="U20" s="144">
        <f>MAX(0,40-Y20)</f>
        <v/>
      </c>
      <c r="V20" s="351">
        <f>IF(OR($C20="",$D20=""),0,
 IF(OR($A20="Holiday",$A21="Holiday"),0,
 IF(AND(NOT(OR($A20="Annual Leave",$A21="Annual Leave")),$A20="Off day"),0,
  IF($I20+$I21&gt;=8,IF($I20&gt;=8,8,$I20),$I20)
  )))</f>
        <v/>
      </c>
      <c r="W20" s="351">
        <f>MAX(0,V20-U20)</f>
        <v/>
      </c>
      <c r="X20" s="351">
        <f>IF(C20="","",C20-WEEKDAY(C20,1)+1)</f>
        <v/>
      </c>
      <c r="Y20" s="351">
        <f>SUMPRODUCT(($X$14:$X19=X20)*(($V$14:$V19)+($O$14:$O19)))+IF(X20=X14,$L$11,0)</f>
        <v/>
      </c>
      <c r="Z20" s="351" t="n"/>
      <c r="AA20" s="351" t="n"/>
      <c r="AB20" s="351" t="n"/>
      <c r="AC20" s="351" t="n"/>
      <c r="AD20" s="351" t="n"/>
      <c r="AE20" s="351" t="n"/>
      <c r="AF20" s="351" t="n"/>
    </row>
    <row r="21" ht="24" customHeight="1" s="348" thickBot="1">
      <c r="A21" s="165" t="inlineStr">
        <is>
          <t>On Day</t>
        </is>
      </c>
      <c r="B21" s="284" t="n"/>
      <c r="C21" s="94">
        <f>C20</f>
        <v/>
      </c>
      <c r="D21" s="287" t="n"/>
      <c r="E21" s="288">
        <f>IF(D21="", "",
 IF(D21=TIME(0,0,0), 0,
 IF(AND(D21&gt;=TIME(0,0,1), D21&lt;=TIME(2,0,0)), TIME(7,0,0),
 IF(AND(D21&gt;=TIME(6,0,0), D21&lt;=TIME(8,0,0)), TIME(12,0,0),
 IF(AND(D21&gt;TIME(8,0,0), D21&lt;=TIME(13,59,0)), TIME(15,0,0),
 IF(AND(D21&gt;=TIME(14,0,0), D21&lt;=TIME(17,59,0)), TIME(21,0,0),
 IF(AND(D21&gt;=TIME(18,0,0), D21&lt;=TIME(21,59,0)), TIME(0,0,0),
 IF(AND(D21&gt;=TIME(22,0,0), D21&lt;=TIME(23,59,59)), TIME(7,0,0), ""))))))))</f>
        <v/>
      </c>
      <c r="F21" s="167" t="n"/>
      <c r="G21" s="288">
        <f>IF(AND(D21&gt;=TIME(6,0,0),D21&lt;=TIME(8,0,0)),E21,"")</f>
        <v/>
      </c>
      <c r="H21" s="287" t="n"/>
      <c r="I21" s="95">
        <f>ROUND(IF(OR(D21="",E21="",E21=0),0,IF(H21="",MOD(E21-D21,1)*24,MOD(H21-D21,1)*24)),2)</f>
        <v/>
      </c>
      <c r="J21" s="169" t="n"/>
      <c r="K21" s="285" t="n"/>
      <c r="L21" s="271" t="n"/>
      <c r="M21" s="286">
        <f>MAX(0,V21-W21)</f>
        <v/>
      </c>
      <c r="N21" s="289">
        <f>(IF(OR($C21="",$D21=""),0,
 IF(OR($A20="Holiday",$A21="Holiday"),
    IF(ISNUMBER(MATCH(TRIM($B21),{"Phagwah","Good Friday","Easter Monday","Labour Day","Christmas","Eid ul Azha","Romans-2","Globe-12","Neptune P1"},0)),0,$I21),
 IF(AND(NOT(OR($A20="Annual Leave",$A21="Annual Leave")),$A21="Off day"),$I21,
  MAX(0,$I21-$V21)
  ))))+W21</f>
        <v/>
      </c>
      <c r="O21" s="289">
        <f>IF(AND(OR($A20="Holiday",$A21="Holiday"),
        ISNUMBER(MATCH(TRIM($B21),{"Phagwah","Good Friday","Easter Monday","Labour Day","Christmas","Eid ul Azha","Romans-2","Globe-12","Neptune P1"},0))),
   $I21,0)</f>
        <v/>
      </c>
      <c r="P21" s="289">
        <f>IF(OR($O$7="Canteen",$O$7="Head Office"),0,IF($I21&lt;=0,0,IF(AND($I20&lt;=0,OR(TRIM($J21)="Hebrews",TRIM($J21)="Romans",TRIM($J21)="Romans-2",TRIM($J21)="Globe",TRIM($J21)="Globe-12",TRIM($J21)="Neptune P1")),1,0)))</f>
        <v/>
      </c>
      <c r="Q21" s="290" t="n"/>
      <c r="R21" s="289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IF(AND($I20=0,$I21&gt;0),1,0),
      0
   ),
0))</f>
        <v/>
      </c>
      <c r="S21" s="289">
        <f>IF(OR($A20="Annual Leave",$A21="Annual Leave"),IF(AND($A20&lt;&gt;"Annual Leave",$A21="Annual Leave"),8,0),0)</f>
        <v/>
      </c>
      <c r="T21" s="291" t="n"/>
      <c r="U21" s="144">
        <f>MAX(0,40-Y21)</f>
        <v/>
      </c>
      <c r="V21" s="351">
        <f>IF(OR($C21="",$D21=""),0,
 IF(OR($A20="Holiday",$A21="Holiday"),0,
 IF(AND(NOT(OR($A20="Annual Leave",$A21="Annual Leave")),$A21="Off day"),0,
  IF($I20+$I21&gt;=8,IF($I20&gt;=8,0,8-$I20),$I21)
  )))</f>
        <v/>
      </c>
      <c r="W21" s="351">
        <f>MAX(0,V21-U21)</f>
        <v/>
      </c>
      <c r="X21" s="351">
        <f>IF(C21="","",C21-WEEKDAY(C21,1)+1)</f>
        <v/>
      </c>
      <c r="Y21" s="351">
        <f>SUMPRODUCT(($X$14:$X20=X21)*(($V$14:$V20)+($O$14:$O20)))+IF(X21=X14,$L$11,0)</f>
        <v/>
      </c>
      <c r="Z21" s="351" t="n"/>
      <c r="AA21" s="351" t="n"/>
      <c r="AB21" s="351" t="n"/>
      <c r="AC21" s="351" t="n"/>
      <c r="AD21" s="351" t="n"/>
      <c r="AE21" s="351" t="n"/>
      <c r="AF21" s="351" t="n"/>
    </row>
    <row r="22" ht="24" customHeight="1" s="348" thickBot="1">
      <c r="A22" s="170" t="inlineStr">
        <is>
          <t>On Day</t>
        </is>
      </c>
      <c r="B22" s="292" t="n"/>
      <c r="C22" s="97">
        <f>C20+1</f>
        <v/>
      </c>
      <c r="D22" s="44" t="n"/>
      <c r="E22" s="171">
        <f>IF(D22="", "",
 IF(D22=TIME(0,0,0), 0,
 IF(AND(D22&gt;=TIME(0,0,1), D22&lt;=TIME(2,0,0)), TIME(7,0,0),
 IF(AND(D22&gt;=TIME(6,0,0), D22&lt;=TIME(8,0,0)), TIME(12,0,0),
 IF(AND(D22&gt;TIME(8,0,0), D22&lt;=TIME(13,59,0)), TIME(15,0,0),
 IF(AND(D22&gt;=TIME(14,0,0), D22&lt;=TIME(17,59,0)), TIME(21,0,0),
 IF(AND(D22&gt;=TIME(18,0,0), D22&lt;=TIME(21,59,0)), TIME(0,0,0),
 IF(AND(D22&gt;=TIME(22,0,0), D22&lt;=TIME(23,59,59)), TIME(7,0,0), ""))))))))</f>
        <v/>
      </c>
      <c r="F22" s="172" t="n"/>
      <c r="G22" s="171">
        <f>IF(AND(D22&gt;=TIME(6,0,0),D22&lt;=TIME(8,0,0)),E22,"")</f>
        <v/>
      </c>
      <c r="H22" s="44" t="n"/>
      <c r="I22" s="45">
        <f>ROUND(IF(OR(D22="",E22="",E22=0),0,IF(H22="",MOD(E22-D22,1)*24,MOD(H22-D22,1)*24)),2)</f>
        <v/>
      </c>
      <c r="J22" s="173" t="n"/>
      <c r="K22" s="293" t="n"/>
      <c r="L22" s="271" t="n"/>
      <c r="M22" s="294">
        <f>MAX(0,V22-W22)</f>
        <v/>
      </c>
      <c r="N22" s="46">
        <f>(IF(OR($C22="",$D22=""),0,
 IF(OR($A22="Holiday",$A23="Holiday"),
    IF(ISNUMBER(MATCH(TRIM($B22),{"Phagwah","Good Friday","Easter Monday","Labour Day","Christmas","Eid ul Azha","Romans-2","Globe-12","Neptune P1"},0)),0,$I22),
 IF(AND(NOT(OR($A22="Annual Leave",$A23="Annual Leave")),$A22="Off day"),$I22,
  MAX(0,$I22-$V22)
  ))))+W22</f>
        <v/>
      </c>
      <c r="O22" s="46">
        <f>IF(AND(OR($A22="Holiday",$A23="Holiday"),
        ISNUMBER(MATCH(TRIM($B22),{"Phagwah","Good Friday","Easter Monday","Labour Day","Christmas","Eid ul Azha","Romans-2","Globe-12","Neptune P1"},0))),
   $I22,0)</f>
        <v/>
      </c>
      <c r="P22" s="46">
        <f>IF(OR($O$7="Canteen",$O$7="Head Office"),0,IF($I22&lt;=0,0,IF(OR(OR(TRIM($J22)="Hebrews",TRIM($J22)="Romans",TRIM($J22)="Romans-2",TRIM($J22)="Globe",TRIM($J22)="Globe-12",TRIM($J22)="Neptune P1"),AND($I23&gt;0,OR(TRIM($J23)="Hebrews",TRIM($J23)="Romans",TRIM($J23)="Romans-2",TRIM($J23)="Globe",TRIM($J23)="Globe-12",TRIM($J23)="Neptune P1"))),1,0)))</f>
        <v/>
      </c>
      <c r="Q22" s="47" t="n"/>
      <c r="R22" s="46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IF($I22&gt;0,1,0),
      0
   ),
0))</f>
        <v/>
      </c>
      <c r="S22" s="46">
        <f>IF(OR($A22="Annual Leave",$A23="Annual Leave"),IF($A22="Annual Leave",8,0),0)</f>
        <v/>
      </c>
      <c r="T22" s="48" t="n"/>
      <c r="U22" s="144">
        <f>MAX(0,40-Y22)</f>
        <v/>
      </c>
      <c r="V22" s="351">
        <f>IF(OR($C22="",$D22=""),0,
 IF(OR($A22="Holiday",$A23="Holiday"),0,
 IF(AND(NOT(OR($A22="Annual Leave",$A23="Annual Leave")),$A22="Off day"),0,
  IF($I22+$I23&gt;=8,IF($I22&gt;=8,8,$I22),$I22)
  )))</f>
        <v/>
      </c>
      <c r="W22" s="351">
        <f>MAX(0,V22-U22)</f>
        <v/>
      </c>
      <c r="X22" s="351">
        <f>IF(C22="","",C22-WEEKDAY(C22,1)+1)</f>
        <v/>
      </c>
      <c r="Y22" s="351">
        <f>SUMPRODUCT(($X$14:$X21=X22)*(($V$14:$V21)+($O$14:$O21)))+IF(X22=X14,$L$11,0)</f>
        <v/>
      </c>
      <c r="Z22" s="351" t="n"/>
      <c r="AA22" s="351" t="n"/>
      <c r="AB22" s="351" t="n"/>
      <c r="AC22" s="351" t="n"/>
      <c r="AD22" s="351" t="n"/>
      <c r="AE22" s="351" t="n"/>
      <c r="AF22" s="351" t="n"/>
    </row>
    <row r="23" ht="24" customHeight="1" s="348" thickBot="1">
      <c r="A23" s="170" t="inlineStr">
        <is>
          <t>On Day</t>
        </is>
      </c>
      <c r="B23" s="292" t="n"/>
      <c r="C23" s="98">
        <f>C22</f>
        <v/>
      </c>
      <c r="D23" s="49" t="n"/>
      <c r="E23" s="174">
        <f>IF(D23="", "",
 IF(D23=TIME(0,0,0), 0,
 IF(AND(D23&gt;=TIME(0,0,1), D23&lt;=TIME(2,0,0)), TIME(7,0,0),
 IF(AND(D23&gt;=TIME(6,0,0), D23&lt;=TIME(8,0,0)), TIME(12,0,0),
 IF(AND(D23&gt;TIME(8,0,0), D23&lt;=TIME(13,59,0)), TIME(15,0,0),
 IF(AND(D23&gt;=TIME(14,0,0), D23&lt;=TIME(17,59,0)), TIME(21,0,0),
 IF(AND(D23&gt;=TIME(18,0,0), D23&lt;=TIME(21,59,0)), TIME(0,0,0),
 IF(AND(D23&gt;=TIME(22,0,0), D23&lt;=TIME(23,59,59)), TIME(7,0,0), ""))))))))</f>
        <v/>
      </c>
      <c r="F23" s="175" t="n"/>
      <c r="G23" s="174">
        <f>IF(AND(D23&gt;=TIME(6,0,0),D23&lt;=TIME(8,0,0)),E23,"")</f>
        <v/>
      </c>
      <c r="H23" s="49" t="n"/>
      <c r="I23" s="50">
        <f>ROUND(IF(OR(D23="",E23="",E23=0),0,IF(H23="",MOD(E23-D23,1)*24,MOD(H23-D23,1)*24)),2)</f>
        <v/>
      </c>
      <c r="J23" s="173" t="n"/>
      <c r="K23" s="293" t="n"/>
      <c r="L23" s="271" t="n"/>
      <c r="M23" s="294">
        <f>MAX(0,V23-W23)</f>
        <v/>
      </c>
      <c r="N23" s="51">
        <f>(IF(OR($C23="",$D23=""),0,
 IF(OR($A22="Holiday",$A23="Holiday"),
    IF(ISNUMBER(MATCH(TRIM($B23),{"Phagwah","Good Friday","Easter Monday","Labour Day","Christmas","Eid ul Azha","Romans-2","Globe-12","Neptune P1"},0)),0,$I23),
 IF(AND(NOT(OR($A22="Annual Leave",$A23="Annual Leave")),$A23="Off day"),$I23,
  MAX(0,$I23-$V23)
  ))))+W23</f>
        <v/>
      </c>
      <c r="O23" s="51">
        <f>IF(AND(OR($A22="Holiday",$A23="Holiday"),
        ISNUMBER(MATCH(TRIM($B23),{"Phagwah","Good Friday","Easter Monday","Labour Day","Christmas","Eid ul Azha","Romans-2","Globe-12","Neptune P1"},0))),
   $I23,0)</f>
        <v/>
      </c>
      <c r="P23" s="51">
        <f>IF(OR($O$7="Canteen",$O$7="Head Office"),0,IF($I23&lt;=0,0,IF(AND($I22&lt;=0,OR(TRIM($J23)="Hebrews",TRIM($J23)="Romans",TRIM($J23)="Romans-2",TRIM($J23)="Globe",TRIM($J23)="Globe-12",TRIM($J23)="Neptune P1")),1,0)))</f>
        <v/>
      </c>
      <c r="Q23" s="52" t="n"/>
      <c r="R23" s="51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IF(AND($I22=0,$I23&gt;0),1,0),
      0
   ),
0))</f>
        <v/>
      </c>
      <c r="S23" s="51">
        <f>IF(OR($A22="Annual Leave",$A23="Annual Leave"),IF(AND($A22&lt;&gt;"Annual Leave",$A23="Annual Leave"),8,0),0)</f>
        <v/>
      </c>
      <c r="T23" s="53" t="n"/>
      <c r="U23" s="144">
        <f>MAX(0,40-Y23)</f>
        <v/>
      </c>
      <c r="V23" s="351">
        <f>IF(OR($C23="",$D23=""),0,
 IF(OR($A22="Holiday",$A23="Holiday"),0,
 IF(AND(NOT(OR($A22="Annual Leave",$A23="Annual Leave")),$A23="Off day"),0,
  IF($I22+$I23&gt;=8,IF($I22&gt;=8,0,8-$I22),$I23)
  )))</f>
        <v/>
      </c>
      <c r="W23" s="351">
        <f>MAX(0,V23-U23)</f>
        <v/>
      </c>
      <c r="X23" s="351">
        <f>IF(C23="","",C23-WEEKDAY(C23,1)+1)</f>
        <v/>
      </c>
      <c r="Y23" s="351">
        <f>SUMPRODUCT(($X$14:$X22=X23)*(($V$14:$V22)+($O$14:$O22)))+IF(X23=X14,$L$11,0)</f>
        <v/>
      </c>
      <c r="Z23" s="351" t="n"/>
      <c r="AA23" s="351" t="n"/>
      <c r="AB23" s="351" t="n"/>
      <c r="AC23" s="351" t="n"/>
      <c r="AD23" s="351" t="n"/>
      <c r="AE23" s="351" t="n"/>
      <c r="AF23" s="351" t="n"/>
    </row>
    <row r="24" ht="24" customHeight="1" s="348" thickBot="1">
      <c r="A24" s="154" t="inlineStr">
        <is>
          <t>On Day</t>
        </is>
      </c>
      <c r="B24" s="273" t="n"/>
      <c r="C24" s="90">
        <f>C22+1</f>
        <v/>
      </c>
      <c r="D24" s="8" t="n"/>
      <c r="E24" s="155">
        <f>IF(D24="", "",
 IF(D24=TIME(0,0,0), 0,
 IF(AND(D24&gt;=TIME(0,0,1), D24&lt;=TIME(2,0,0)), TIME(7,0,0),
 IF(AND(D24&gt;=TIME(6,0,0), D24&lt;=TIME(8,0,0)), TIME(12,0,0),
 IF(AND(D24&gt;TIME(8,0,0), D24&lt;=TIME(13,59,0)), TIME(15,0,0),
 IF(AND(D24&gt;=TIME(14,0,0), D24&lt;=TIME(17,59,0)), TIME(21,0,0),
 IF(AND(D24&gt;=TIME(18,0,0), D24&lt;=TIME(21,59,0)), TIME(0,0,0),
 IF(AND(D24&gt;=TIME(22,0,0), D24&lt;=TIME(23,59,59)), TIME(7,0,0), ""))))))))</f>
        <v/>
      </c>
      <c r="F24" s="156" t="n"/>
      <c r="G24" s="155">
        <f>IF(AND(D24&gt;=TIME(6,0,0),D24&lt;=TIME(8,0,0)),E24,"")</f>
        <v/>
      </c>
      <c r="H24" s="8" t="n"/>
      <c r="I24" s="30">
        <f>ROUND(IF(OR(D24="",E24="",E24=0),0,IF(H24="",MOD(E24-D24,1)*24,MOD(H24-D24,1)*24)),2)</f>
        <v/>
      </c>
      <c r="J24" s="157" t="n"/>
      <c r="K24" s="274" t="n"/>
      <c r="L24" s="271" t="n"/>
      <c r="M24" s="275">
        <f>MAX(0,V24-W24)</f>
        <v/>
      </c>
      <c r="N24" s="9">
        <f>(IF(OR($C24="",$D24=""),0,
 IF(OR($A24="Holiday",$A25="Holiday"),
    IF(ISNUMBER(MATCH(TRIM($B24),{"Phagwah","Good Friday","Easter Monday","Labour Day","Christmas","Eid ul Azha","Romans-2","Globe-12","Neptune P1"},0)),0,$I24),
 IF(AND(NOT(OR($A24="Annual Leave",$A25="Annual Leave")),$A24="Off day"),$I24,
  MAX(0,$I24-$V24)
  ))))+W24</f>
        <v/>
      </c>
      <c r="O24" s="9">
        <f>IF(AND(OR($A24="Holiday",$A25="Holiday"),
        ISNUMBER(MATCH(TRIM($B24),{"Phagwah","Good Friday","Easter Monday","Labour Day","Christmas","Eid ul Azha","Romans-2","Globe-12","Neptune P1"},0))),
   $I24,0)</f>
        <v/>
      </c>
      <c r="P24" s="9">
        <f>IF(OR($O$7="Canteen",$O$7="Head Office"),0,IF($I24&lt;=0,0,IF(OR(OR(TRIM($J24)="Hebrews",TRIM($J24)="Romans",TRIM($J24)="Romans-2",TRIM($J24)="Globe",TRIM($J24)="Globe-12",TRIM($J24)="Neptune P1"),AND($I25&gt;0,OR(TRIM($J25)="Hebrews",TRIM($J25)="Romans",TRIM($J25)="Romans-2",TRIM($J25)="Globe",TRIM($J25)="Globe-12",TRIM($J25)="Neptune P1"))),1,0)))</f>
        <v/>
      </c>
      <c r="Q24" s="10" t="n"/>
      <c r="R24" s="9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IF($I24&gt;0,1,0),
      0
   ),
0))</f>
        <v/>
      </c>
      <c r="S24" s="9">
        <f>IF(OR($A24="Annual Leave",$A25="Annual Leave"),IF($A24="Annual Leave",8,0),0)</f>
        <v/>
      </c>
      <c r="T24" s="91" t="n"/>
      <c r="U24" s="144">
        <f>MAX(0,40-Y24)</f>
        <v/>
      </c>
      <c r="V24" s="351">
        <f>IF(OR($C24="",$D24=""),0,
 IF(OR($A24="Holiday",$A25="Holiday"),0,
 IF(AND(NOT(OR($A24="Annual Leave",$A25="Annual Leave")),$A24="Off day"),0,
  IF($I24+$I25&gt;=8,IF($I24&gt;=8,8,$I24),$I24)
  )))</f>
        <v/>
      </c>
      <c r="W24" s="351">
        <f>MAX(0,V24-U24)</f>
        <v/>
      </c>
      <c r="X24" s="351">
        <f>IF(C24="","",C24-WEEKDAY(C24,1)+1)</f>
        <v/>
      </c>
      <c r="Y24" s="351">
        <f>SUMPRODUCT(($X$14:$X23=X24)*(($V$14:$V23)+($O$14:$O23)))+IF(X24=X14,$L$11,0)</f>
        <v/>
      </c>
      <c r="Z24" s="351" t="n"/>
      <c r="AA24" s="351" t="n"/>
      <c r="AB24" s="351" t="n"/>
      <c r="AC24" s="351" t="n"/>
      <c r="AD24" s="351" t="n"/>
      <c r="AE24" s="351" t="n"/>
      <c r="AF24" s="351" t="n"/>
    </row>
    <row r="25" ht="24" customHeight="1" s="348" thickBot="1">
      <c r="A25" s="154" t="inlineStr">
        <is>
          <t>On Day</t>
        </is>
      </c>
      <c r="B25" s="273" t="n"/>
      <c r="C25" s="90">
        <f>C24</f>
        <v/>
      </c>
      <c r="D25" s="276" t="n"/>
      <c r="E25" s="277">
        <f>IF(D25="", "",
 IF(D25=TIME(0,0,0), 0,
 IF(AND(D25&gt;=TIME(0,0,1), D25&lt;=TIME(2,0,0)), TIME(7,0,0),
 IF(AND(D25&gt;=TIME(6,0,0), D25&lt;=TIME(8,0,0)), TIME(12,0,0),
 IF(AND(D25&gt;TIME(8,0,0), D25&lt;=TIME(13,59,0)), TIME(15,0,0),
 IF(AND(D25&gt;=TIME(14,0,0), D25&lt;=TIME(17,59,0)), TIME(21,0,0),
 IF(AND(D25&gt;=TIME(18,0,0), D25&lt;=TIME(21,59,0)), TIME(0,0,0),
 IF(AND(D25&gt;=TIME(22,0,0), D25&lt;=TIME(23,59,59)), TIME(7,0,0), ""))))))))</f>
        <v/>
      </c>
      <c r="F25" s="156" t="n"/>
      <c r="G25" s="277">
        <f>IF(AND(D25&gt;=TIME(6,0,0),D25&lt;=TIME(8,0,0)),E25,"")</f>
        <v/>
      </c>
      <c r="H25" s="276" t="n"/>
      <c r="I25" s="30">
        <f>ROUND(IF(OR(D25="",E25="",E25=0),0,IF(H25="",MOD(E25-D25,1)*24,MOD(H25-D25,1)*24)),2)</f>
        <v/>
      </c>
      <c r="J25" s="158" t="n"/>
      <c r="K25" s="274" t="n"/>
      <c r="L25" s="271" t="n"/>
      <c r="M25" s="275">
        <f>MAX(0,V25-W25)</f>
        <v/>
      </c>
      <c r="N25" s="278">
        <f>(IF(OR($C25="",$D25=""),0,
 IF(OR($A24="Holiday",$A25="Holiday"),
    IF(ISNUMBER(MATCH(TRIM($B25),{"Phagwah","Good Friday","Easter Monday","Labour Day","Christmas","Eid ul Azha","Romans-2","Globe-12","Neptune P1"},0)),0,$I25),
 IF(AND(NOT(OR($A24="Annual Leave",$A25="Annual Leave")),$A25="Off day"),$I25,
  MAX(0,$I25-$V25)
  ))))+W25</f>
        <v/>
      </c>
      <c r="O25" s="278">
        <f>IF(AND(OR($A24="Holiday",$A25="Holiday"),
        ISNUMBER(MATCH(TRIM($B25),{"Phagwah","Good Friday","Easter Monday","Labour Day","Christmas","Eid ul Azha","Romans-2","Globe-12","Neptune P1"},0))),
   $I25,0)</f>
        <v/>
      </c>
      <c r="P25" s="278">
        <f>IF(OR($O$7="Canteen",$O$7="Head Office"),0,IF($I25&lt;=0,0,IF(AND($I24&lt;=0,OR(TRIM($J25)="Hebrews",TRIM($J25)="Romans",TRIM($J25)="Romans-2",TRIM($J25)="Globe",TRIM($J25)="Globe-12",TRIM($J25)="Neptune P1")),1,0)))</f>
        <v/>
      </c>
      <c r="Q25" s="279" t="n"/>
      <c r="R25" s="278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IF(AND($I24=0,$I25&gt;0),1,0),
      0
   ),
0))</f>
        <v/>
      </c>
      <c r="S25" s="278">
        <f>IF(OR($A24="Annual Leave",$A25="Annual Leave"),IF(AND($A24&lt;&gt;"Annual Leave",$A25="Annual Leave"),8,0),0)</f>
        <v/>
      </c>
      <c r="T25" s="280" t="n"/>
      <c r="U25" s="144">
        <f>MAX(0,40-Y25)</f>
        <v/>
      </c>
      <c r="V25" s="351">
        <f>IF(OR($C25="",$D25=""),0,
 IF(OR($A24="Holiday",$A25="Holiday"),0,
 IF(AND(NOT(OR($A24="Annual Leave",$A25="Annual Leave")),$A25="Off day"),0,
  IF($I24+$I25&gt;=8,IF($I24&gt;=8,0,8-$I24),$I25)
  )))</f>
        <v/>
      </c>
      <c r="W25" s="351">
        <f>MAX(0,V25-U25)</f>
        <v/>
      </c>
      <c r="X25" s="351">
        <f>IF(C25="","",C25-WEEKDAY(C25,1)+1)</f>
        <v/>
      </c>
      <c r="Y25" s="351">
        <f>SUMPRODUCT(($X$14:$X24=X25)*(($V$14:$V24)+($O$14:$O24)))+IF(X25=X14,$L$11,0)</f>
        <v/>
      </c>
      <c r="Z25" s="351" t="n"/>
      <c r="AA25" s="351" t="n"/>
      <c r="AB25" s="351" t="n"/>
      <c r="AC25" s="351" t="n"/>
      <c r="AD25" s="351" t="n"/>
      <c r="AE25" s="351" t="n"/>
      <c r="AF25" s="351" t="n"/>
    </row>
    <row r="26" ht="24" customHeight="1" s="348" thickBot="1">
      <c r="A26" s="159" t="inlineStr">
        <is>
          <t>On Day</t>
        </is>
      </c>
      <c r="B26" s="281" t="n"/>
      <c r="C26" s="92">
        <f>C24+1</f>
        <v/>
      </c>
      <c r="D26" s="31" t="n"/>
      <c r="E26" s="160">
        <f>IF(D26="", "",
 IF(D26=TIME(0,0,0), 0,
 IF(AND(D26&gt;=TIME(0,0,1), D26&lt;=TIME(2,0,0)), TIME(7,0,0),
 IF(AND(D26&gt;=TIME(6,0,0), D26&lt;=TIME(8,0,0)), TIME(12,0,0),
 IF(AND(D26&gt;TIME(8,0,0), D26&lt;=TIME(13,59,0)), TIME(15,0,0),
 IF(AND(D26&gt;=TIME(14,0,0), D26&lt;=TIME(17,59,0)), TIME(21,0,0),
 IF(AND(D26&gt;=TIME(18,0,0), D26&lt;=TIME(21,59,0)), TIME(0,0,0),
 IF(AND(D26&gt;=TIME(22,0,0), D26&lt;=TIME(23,59,59)), TIME(7,0,0), ""))))))))</f>
        <v/>
      </c>
      <c r="F26" s="161" t="n"/>
      <c r="G26" s="160">
        <f>IF(AND(D26&gt;=TIME(6,0,0),D26&lt;=TIME(8,0,0)),E26,"")</f>
        <v/>
      </c>
      <c r="H26" s="31" t="n"/>
      <c r="I26" s="32">
        <f>ROUND(IF(OR(D26="",E26="",E26=0),0,IF(H26="",MOD(E26-D26,1)*24,MOD(H26-D26,1)*24)),2)</f>
        <v/>
      </c>
      <c r="J26" s="162" t="n"/>
      <c r="K26" s="282" t="n"/>
      <c r="L26" s="271" t="n"/>
      <c r="M26" s="283">
        <f>MAX(0,V26-W26)</f>
        <v/>
      </c>
      <c r="N26" s="33">
        <f>(IF(OR($C26="",$D26=""),0,
 IF(OR($A26="Holiday",$A27="Holiday"),
    IF(ISNUMBER(MATCH(TRIM($B26),{"Phagwah","Good Friday","Easter Monday","Labour Day","Christmas","Eid ul Azha","Romans-2","Globe-12","Neptune P1"},0)),0,$I26),
 IF(AND(NOT(OR($A26="Annual Leave",$A27="Annual Leave")),$A26="Off day"),$I26,
  MAX(0,$I26-$V26)
  ))))+W26</f>
        <v/>
      </c>
      <c r="O26" s="33">
        <f>IF(AND(OR($A26="Holiday",$A27="Holiday"),
        ISNUMBER(MATCH(TRIM($B26),{"Phagwah","Good Friday","Easter Monday","Labour Day","Christmas","Eid ul Azha","Romans-2","Globe-12","Neptune P1"},0))),
   $I26,0)</f>
        <v/>
      </c>
      <c r="P26" s="33">
        <f>IF(OR($O$7="Canteen",$O$7="Head Office"),0,IF($I26&lt;=0,0,IF(OR(OR(TRIM($J26)="Hebrews",TRIM($J26)="Romans",TRIM($J26)="Romans-2",TRIM($J26)="Globe",TRIM($J26)="Globe-12",TRIM($J26)="Neptune P1"),AND($I27&gt;0,OR(TRIM($J27)="Hebrews",TRIM($J27)="Romans",TRIM($J27)="Romans-2",TRIM($J27)="Globe",TRIM($J27)="Globe-12",TRIM($J27)="Neptune P1"))),1,0)))</f>
        <v/>
      </c>
      <c r="Q26" s="34" t="n"/>
      <c r="R26" s="33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IF($I26&gt;0,1,0),
      0
   ),
0))</f>
        <v/>
      </c>
      <c r="S26" s="33">
        <f>IF(OR($A26="Annual Leave",$A27="Annual Leave"),IF($A26="Annual Leave",8,0),0)</f>
        <v/>
      </c>
      <c r="T26" s="35" t="n"/>
      <c r="U26" s="144">
        <f>MAX(0,40-Y26)</f>
        <v/>
      </c>
      <c r="V26" s="351">
        <f>IF(OR($C26="",$D26=""),0,
 IF(OR($A26="Holiday",$A27="Holiday"),0,
 IF(AND(NOT(OR($A26="Annual Leave",$A27="Annual Leave")),$A26="Off day"),0,
  IF($I26+$I27&gt;=8,IF($I26&gt;=8,8,$I26),$I26)
  )))</f>
        <v/>
      </c>
      <c r="W26" s="351">
        <f>MAX(0,V26-U26)</f>
        <v/>
      </c>
      <c r="X26" s="351">
        <f>IF(C26="","",C26-WEEKDAY(C26,1)+1)</f>
        <v/>
      </c>
      <c r="Y26" s="351">
        <f>SUMPRODUCT(($X$14:$X25=X26)*(($V$14:$V25)+($O$14:$O25)))+IF(X26=X14,$L$11,0)</f>
        <v/>
      </c>
      <c r="Z26" s="351" t="n"/>
      <c r="AA26" s="351" t="n"/>
      <c r="AB26" s="351" t="n"/>
      <c r="AC26" s="351" t="n"/>
      <c r="AD26" s="351" t="n"/>
      <c r="AE26" s="351" t="n"/>
      <c r="AF26" s="351" t="n"/>
    </row>
    <row r="27" ht="24" customHeight="1" s="348" thickBot="1">
      <c r="A27" s="159" t="inlineStr">
        <is>
          <t>On Day</t>
        </is>
      </c>
      <c r="B27" s="281" t="n"/>
      <c r="C27" s="93">
        <f>C26</f>
        <v/>
      </c>
      <c r="D27" s="36" t="n"/>
      <c r="E27" s="163">
        <f>IF(D27="", "",
 IF(D27=TIME(0,0,0), 0,
 IF(AND(D27&gt;=TIME(0,0,1), D27&lt;=TIME(2,0,0)), TIME(7,0,0),
 IF(AND(D27&gt;=TIME(6,0,0), D27&lt;=TIME(8,0,0)), TIME(12,0,0),
 IF(AND(D27&gt;TIME(8,0,0), D27&lt;=TIME(13,59,0)), TIME(15,0,0),
 IF(AND(D27&gt;=TIME(14,0,0), D27&lt;=TIME(17,59,0)), TIME(21,0,0),
 IF(AND(D27&gt;=TIME(18,0,0), D27&lt;=TIME(21,59,0)), TIME(0,0,0),
 IF(AND(D27&gt;=TIME(22,0,0), D27&lt;=TIME(23,59,59)), TIME(7,0,0), ""))))))))</f>
        <v/>
      </c>
      <c r="F27" s="164" t="n"/>
      <c r="G27" s="163">
        <f>IF(AND(D27&gt;=TIME(6,0,0),D27&lt;=TIME(8,0,0)),E27,"")</f>
        <v/>
      </c>
      <c r="H27" s="36" t="n"/>
      <c r="I27" s="37">
        <f>ROUND(IF(OR(D27="",E27="",E27=0),0,IF(H27="",MOD(E27-D27,1)*24,MOD(H27-D27,1)*24)),2)</f>
        <v/>
      </c>
      <c r="J27" s="162" t="n"/>
      <c r="K27" s="282" t="n"/>
      <c r="L27" s="271" t="n"/>
      <c r="M27" s="283">
        <f>MAX(0,V27-W27)</f>
        <v/>
      </c>
      <c r="N27" s="38">
        <f>(IF(OR($C27="",$D27=""),0,
 IF(OR($A26="Holiday",$A27="Holiday"),
    IF(ISNUMBER(MATCH(TRIM($B27),{"Phagwah","Good Friday","Easter Monday","Labour Day","Christmas","Eid ul Azha","Romans-2","Globe-12","Neptune P1"},0)),0,$I27),
 IF(AND(NOT(OR($A26="Annual Leave",$A27="Annual Leave")),$A27="Off day"),$I27,
  MAX(0,$I27-$V27)
  ))))+W27</f>
        <v/>
      </c>
      <c r="O27" s="38">
        <f>IF(AND(OR($A26="Holiday",$A27="Holiday"),
        ISNUMBER(MATCH(TRIM($B27),{"Phagwah","Good Friday","Easter Monday","Labour Day","Christmas","Eid ul Azha","Romans-2","Globe-12","Neptune P1"},0))),
   $I27,0)</f>
        <v/>
      </c>
      <c r="P27" s="38">
        <f>IF(OR($O$7="Canteen",$O$7="Head Office"),0,IF($I27&lt;=0,0,IF(AND($I26&lt;=0,OR(TRIM($J27)="Hebrews",TRIM($J27)="Romans",TRIM($J27)="Romans-2",TRIM($J27)="Globe",TRIM($J27)="Globe-12",TRIM($J27)="Neptune P1")),1,0)))</f>
        <v/>
      </c>
      <c r="Q27" s="39" t="n"/>
      <c r="R27" s="38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IF(AND($I26=0,$I27&gt;0),1,0),
      0
   ),
0))</f>
        <v/>
      </c>
      <c r="S27" s="38">
        <f>IF(OR($A26="Annual Leave",$A27="Annual Leave"),IF(AND($A26&lt;&gt;"Annual Leave",$A27="Annual Leave"),8,0),0)</f>
        <v/>
      </c>
      <c r="T27" s="40" t="n"/>
      <c r="U27" s="144">
        <f>MAX(0,40-Y27)</f>
        <v/>
      </c>
      <c r="V27" s="351">
        <f>IF(OR($C27="",$D27=""),0,
 IF(OR($A26="Holiday",$A27="Holiday"),0,
 IF(AND(NOT(OR($A26="Annual Leave",$A27="Annual Leave")),$A27="Off day"),0,
  IF($I26+$I27&gt;=8,IF($I26&gt;=8,0,8-$I26),$I27)
  )))</f>
        <v/>
      </c>
      <c r="W27" s="351">
        <f>MAX(0,V27-U27)</f>
        <v/>
      </c>
      <c r="X27" s="351">
        <f>IF(C27="","",C27-WEEKDAY(C27,1)+1)</f>
        <v/>
      </c>
      <c r="Y27" s="351">
        <f>SUMPRODUCT(($X$14:$X26=X27)*(($V$14:$V26)+($O$14:$O26)))+IF(X27=X14,$L$11,0)</f>
        <v/>
      </c>
      <c r="Z27" s="351" t="n"/>
      <c r="AA27" s="351" t="n"/>
      <c r="AB27" s="351" t="n"/>
      <c r="AC27" s="351" t="n"/>
      <c r="AD27" s="351" t="n"/>
      <c r="AE27" s="351" t="n"/>
      <c r="AF27" s="351" t="n"/>
    </row>
    <row r="28" ht="24" customHeight="1" s="348" thickBot="1">
      <c r="A28" s="176" t="n"/>
      <c r="B28" s="176" t="n"/>
      <c r="C28" s="145" t="n"/>
      <c r="D28" s="6" t="n"/>
      <c r="E28" s="14" t="n"/>
      <c r="F28" s="6" t="n"/>
      <c r="G28" s="6" t="n"/>
      <c r="H28" s="336" t="n"/>
      <c r="I28" s="351" t="n"/>
      <c r="J28" s="336" t="n"/>
      <c r="K28" s="336" t="n"/>
      <c r="L28" s="336" t="n"/>
      <c r="M28" s="99">
        <f>MAX(0,V28-W28)</f>
        <v/>
      </c>
      <c r="N28" s="99">
        <f>(IF(OR($C28="",$D28=""),0,
 IF(OR($A28="Holiday",$A29="Holiday"),
    IF(ISNUMBER(MATCH(TRIM($B28),{"Phagwah","Good Friday","Easter Monday","Labour Day","Christmas","Eid ul Azha","Romans-2","Globe-12","Neptune P1"},0)),0,$I28),
 IF(AND(NOT(OR($A28="Annual Leave",$A29="Annual Leave")),$A28="Off day"),$I28,
  MAX(0,$I28-$V28)
  ))))+W28</f>
        <v/>
      </c>
      <c r="O28" s="99">
        <f>IF(AND(OR($A28="Holiday",$A29="Holiday"),
        ISNUMBER(MATCH(TRIM($B28),{"Phagwah","Good Friday","Easter Monday","Labour Day","Christmas","Eid ul Azha","Romans-2","Globe-12","Neptune P1"},0))),
   $I28,0)</f>
        <v/>
      </c>
      <c r="P28" s="99">
        <f>IF(OR($O$7="Canteen",$O$7="Head Office"),0,IF($I28&lt;=0,0,IF(OR(OR(TRIM($J28)="Hebrews",TRIM($J28)="Romans",TRIM($J28)="Romans-2",TRIM($J28)="Globe",TRIM($J28)="Globe-12",TRIM($J28)="Neptune P1"),AND($I29&gt;0,OR(TRIM($J29)="Hebrews",TRIM($J29)="Romans",TRIM($J29)="Romans-2",TRIM($J29)="Globe",TRIM($J29)="Globe-12",TRIM($J29)="Neptune P1"))),1,0)))</f>
        <v/>
      </c>
      <c r="Q28" s="178" t="n"/>
      <c r="R28" s="15" t="n"/>
      <c r="S28" s="99">
        <f>IF(OR($A28="Annual Leave",$A29="Annual Leave"),IF($A28="Annual Leave",8,0),0)</f>
        <v/>
      </c>
      <c r="T28" s="100" t="n"/>
      <c r="U28" s="144">
        <f>MAX(0,40-Y28)</f>
        <v/>
      </c>
      <c r="V28" s="351">
        <f>IF(OR($C28="",$D28=""),0,
 IF(OR($A28="Holiday",$A29="Holiday"),0,
 IF(AND(NOT(OR($A28="Annual Leave",$A29="Annual Leave")),$A28="Off day"),0,
  IF($I28+$I29&gt;=8,IF($I28&gt;=8,8,$I28),$I28)
  )))</f>
        <v/>
      </c>
      <c r="W28" s="351">
        <f>MAX(0,V28-U28)</f>
        <v/>
      </c>
      <c r="X28" s="351">
        <f>IF(C28="","",C28-WEEKDAY(C28,1)+1)</f>
        <v/>
      </c>
      <c r="Y28" s="351">
        <f>SUMPRODUCT(($X$14:$X27=X28)*(($V$14:$V27)+($O$14:$O27)))+IF(X28=X14,$L$11,0)</f>
        <v/>
      </c>
      <c r="Z28" s="351" t="n"/>
      <c r="AA28" s="351" t="n"/>
      <c r="AB28" s="351" t="n"/>
      <c r="AC28" s="351" t="n"/>
      <c r="AD28" s="351" t="n"/>
      <c r="AE28" s="351" t="n"/>
      <c r="AF28" s="351" t="n"/>
    </row>
    <row r="29" hidden="1" ht="15.75" customHeight="1" s="348" thickBot="1">
      <c r="A29" s="179" t="n"/>
      <c r="B29" s="176" t="n"/>
      <c r="C29" s="145" t="n"/>
      <c r="D29" s="6" t="n"/>
      <c r="E29" s="295">
        <f>IF(D29="", "",
 IF(D29=TIME(0,0,0), 0,
 IF(AND(D29&gt;=TIME(0,0,1), D29&lt;=TIME(2,0,0)), TIME(7,0,0),
 IF(AND(D29&gt;=TIME(6,0,0), D29&lt;=TIME(8,0,0)), TIME(12,0,0),
 IF(AND(D29&gt;TIME(8,0,0), D29&lt;=TIME(13,59,0)), TIME(15,0,0),
 IF(AND(D29&gt;=TIME(14,0,0), D29&lt;=TIME(17,59,0)), TIME(21,0,0),
 IF(AND(D29&gt;=TIME(18,0,0), D29&lt;=TIME(21,59,0)), TIME(0,0,0),
 IF(AND(D29&gt;=TIME(22,0,0), D29&lt;=TIME(23,59,59)), TIME(7,0,0), ""))))))))</f>
        <v/>
      </c>
      <c r="F29" s="6" t="n"/>
      <c r="G29" s="6" t="n"/>
      <c r="H29" s="6" t="n"/>
      <c r="I29" s="6" t="n"/>
      <c r="J29" s="6" t="n"/>
      <c r="K29" s="6" t="n"/>
      <c r="L29" s="6" t="n"/>
      <c r="M29" s="4">
        <f>MAX(0,V29-W29)</f>
        <v/>
      </c>
      <c r="N29" s="4">
        <f>(IF(OR($C29="",$D29=""),0,
 IF(OR($A28="Holiday",$A29="Holiday"),
    IF(ISNUMBER(MATCH(TRIM($B29),{"Phagwah","Good Friday","Easter Monday","Labour Day","Christmas","Eid ul Azha","Romans-2","Globe-12","Neptune P1"},0)),0,$I29),
 IF(AND(NOT(OR($A28="Annual Leave",$A29="Annual Leave")),$A29="Off day"),$I29,
  MAX(0,$I29-$V29)
  ))))+W29</f>
        <v/>
      </c>
      <c r="O29" s="4">
        <f>IF(AND(OR($A28="Holiday",$A29="Holiday"),
        ISNUMBER(MATCH(TRIM($B29),{"Phagwah","Good Friday","Easter Monday","Labour Day","Christmas","Eid ul Azha","Romans-2","Globe-12","Neptune P1"},0))),
   $I29,0)</f>
        <v/>
      </c>
      <c r="P29" s="4">
        <f>IF(OR($O$7="Canteen",$O$7="Head Office"),0,IF($I29&lt;=0,0,IF(AND($I28&lt;=0,OR(TRIM($J29)="Hebrews",TRIM($J29)="Romans",TRIM($J29)="Romans-2",TRIM($J29)="Globe",TRIM($J29)="Globe-12",TRIM($J29)="Neptune P1")),1,0)))</f>
        <v/>
      </c>
      <c r="Q29" s="6" t="n"/>
      <c r="R29" s="296">
        <f>IF(OR($O$7="Canteen",$O$7="Head Office"),0,IF(
  AND(
    SUMIFS(I:I, C:C, C29) &gt;= 8,
    COUNTIFS(C$14:C29, C29)=1,
    OR(
      TEXT(D29,"hh:mm:ss")="07:00:00",
      TEXT(D29,"hh:mm:ss")="15:00:00",
      TEXT(D29,"hh:mm:ss")="23:00:00",
      TEXT(D30,"hh:mm:ss")="07:00:00",
      TEXT(D30,"hh:mm:ss")="15:00:00",
      TEXT(D30,"hh:mm:ss")="23:00:00"
    )
  ),
  1,
  0
))</f>
        <v/>
      </c>
      <c r="S29" s="4">
        <f>IF(OR($A28="Annual Leave",$A29="Annual Leave"),IF(AND($A28&lt;&gt;"Annual Leave",$A29="Annual Leave"),8,0),0)</f>
        <v/>
      </c>
      <c r="T29" s="146" t="n"/>
      <c r="U29" s="351">
        <f>MAX(0,40-Y29)</f>
        <v/>
      </c>
      <c r="V29" s="351">
        <f>IF(OR($C29="",$D29=""),0,
 IF(OR($A28="Holiday",$A29="Holiday"),0,
 IF(AND(NOT(OR($A28="Annual Leave",$A29="Annual Leave")),$A29="Off day"),0,
  IF($I28+$I29&gt;=8,IF($I28&gt;=8,0,8-$I28),$I29)
  )))</f>
        <v/>
      </c>
      <c r="W29" s="351">
        <f>MAX(0,V29-U29)</f>
        <v/>
      </c>
      <c r="X29" s="351">
        <f>IF(C29="","",C29-WEEKDAY(C29,1)+1)</f>
        <v/>
      </c>
      <c r="Y29" s="351">
        <f>SUMPRODUCT(($X$14:$X28=X29)*(($V$14:$V28)+($O$14:$O28)))+IF(X29=X14,$L$11,0)</f>
        <v/>
      </c>
      <c r="Z29" s="351" t="n"/>
      <c r="AA29" s="351" t="n"/>
      <c r="AB29" s="351" t="n"/>
      <c r="AC29" s="351" t="n"/>
      <c r="AD29" s="351" t="n"/>
      <c r="AE29" s="351" t="n"/>
      <c r="AF29" s="351" t="n"/>
    </row>
    <row r="30" ht="24" customHeight="1" s="348" thickBot="1">
      <c r="A30" s="147" t="inlineStr">
        <is>
          <t>On Day</t>
        </is>
      </c>
      <c r="B30" s="180" t="n"/>
      <c r="C30" s="88">
        <f>C27+1</f>
        <v/>
      </c>
      <c r="D30" s="54" t="n"/>
      <c r="E30" s="148">
        <f>IF(D30="", "",
 IF(D30=TIME(0,0,0), 0,
 IF(AND(D30&gt;=TIME(0,0,1), D30&lt;=TIME(2,0,0)), TIME(7,0,0),
 IF(AND(D30&gt;=TIME(6,0,0), D30&lt;=TIME(8,0,0)), TIME(12,0,0),
 IF(AND(D30&gt;TIME(8,0,0), D30&lt;=TIME(13,59,0)), TIME(15,0,0),
 IF(AND(D30&gt;=TIME(14,0,0), D30&lt;=TIME(17,59,0)), TIME(21,0,0),
 IF(AND(D30&gt;=TIME(18,0,0), D30&lt;=TIME(21,59,0)), TIME(0,0,0),
 IF(AND(D30&gt;=TIME(22,0,0), D30&lt;=TIME(23,59,59)), TIME(7,0,0), ""))))))))</f>
        <v/>
      </c>
      <c r="F30" s="149" t="n"/>
      <c r="G30" s="148">
        <f>IF(AND(D30&gt;=TIME(6,0,0),D30&lt;=TIME(8,0,0)),E30,"")</f>
        <v/>
      </c>
      <c r="H30" s="54" t="n"/>
      <c r="I30" s="55">
        <f>ROUND(IF(OR(D30="",E30="",E30=0),0,IF(H30="",MOD(E30-D30,1)*24,MOD(H30-D30,1)*24)),2)</f>
        <v/>
      </c>
      <c r="J30" s="150" t="n"/>
      <c r="K30" s="270" t="n"/>
      <c r="L30" s="181" t="n"/>
      <c r="M30" s="272">
        <f>MAX(0,V30-W30)</f>
        <v/>
      </c>
      <c r="N30" s="56">
        <f>(IF(OR($C30="",$D30=""),0,
 IF(OR($A30="Holiday",$A31="Holiday"),
    IF(ISNUMBER(MATCH(TRIM($B30),{"Phagwah","Good Friday","Easter Monday","Labour Day","Christmas","Eid ul Azha","Romans-2","Globe-12","Neptune P1"},0)),0,$I30),
 IF(AND(NOT(OR($A30="Annual Leave",$A31="Annual Leave")),$A30="Off day"),$I30,
  MAX(0,$I30-$V30)
  ))))+W30</f>
        <v/>
      </c>
      <c r="O30" s="56">
        <f>IF(AND(OR($A30="Holiday",$A31="Holiday"),
        ISNUMBER(MATCH(TRIM($B30),{"Phagwah","Good Friday","Easter Monday","Labour Day","Christmas","Eid ul Azha","Romans-2","Globe-12","Neptune P1"},0))),
   $I30,0)</f>
        <v/>
      </c>
      <c r="P30" s="56">
        <f>IF(OR($O$7="Canteen",$O$7="Head Office"),0,IF($I30&lt;=0,0,IF(OR(OR(TRIM($J30)="Hebrews",TRIM($J30)="Romans",TRIM($J30)="Romans-2",TRIM($J30)="Globe",TRIM($J30)="Globe-12",TRIM($J30)="Neptune P1"),AND($I31&gt;0,OR(TRIM($J31)="Hebrews",TRIM($J31)="Romans",TRIM($J31)="Romans-2",TRIM($J31)="Globe",TRIM($J31)="Globe-12",TRIM($J31)="Neptune P1"))),1,0)))</f>
        <v/>
      </c>
      <c r="Q30" s="57" t="n"/>
      <c r="R30" s="56">
        <f>IF(OR($O$7="Canteen",$O$7="Head Office"),0,IF(
  AND(
    SUMIFS(I:I, C:C, C30) &gt;= 8,
    COUNTIFS(C$14:C30, C30)=1,
    OR(
      TEXT(D30,"hh:mm:ss")="07:00:00",
      TEXT(D30,"hh:mm:ss")="15:00:00",
      TEXT(D30,"hh:mm:ss")="23:00:00",
      TEXT(D31,"hh:mm:ss")="07:00:00",
      TEXT(D31,"hh:mm:ss")="15:00:00",
      TEXT(D31,"hh:mm:ss")="23:00:00"
    )
  ),
  1,
  0
))</f>
        <v/>
      </c>
      <c r="S30" s="56">
        <f>IF(OR($A30="Annual Leave",$A31="Annual Leave"),IF($A30="Annual Leave",8,0),0)</f>
        <v/>
      </c>
      <c r="T30" s="58" t="n"/>
      <c r="U30" s="144">
        <f>MAX(0,40-Y30)</f>
        <v/>
      </c>
      <c r="V30" s="151">
        <f>IF(OR($C30="",$D30=""),0,
 IF(OR($A30="Holiday",$A31="Holiday"),0,
 IF(AND(NOT(OR($A30="Annual Leave",$A31="Annual Leave")),$A30="Off day"),0,
  IF($I30+$I31&gt;=8,IF($I30&gt;=8,8,$I30),$I30)
  )))</f>
        <v/>
      </c>
      <c r="W30" s="151">
        <f>MAX(0,V30-U30)</f>
        <v/>
      </c>
      <c r="X30" s="151">
        <f>IF(C30="","",C30-WEEKDAY(C30,1)+1)</f>
        <v/>
      </c>
      <c r="Y30" s="151">
        <f>SUMPRODUCT(($X$14:$X29=X30)*(($V$14:$V29)+($O$14:$O29)))+IF(X30=X14,$L$11,0)</f>
        <v/>
      </c>
      <c r="Z30" s="151" t="n"/>
      <c r="AA30" s="151" t="n"/>
      <c r="AB30" s="151" t="n"/>
      <c r="AC30" s="351" t="n"/>
      <c r="AD30" s="351" t="n"/>
      <c r="AE30" s="351" t="n"/>
      <c r="AF30" s="351" t="n"/>
    </row>
    <row r="31" ht="24" customHeight="1" s="348" thickBot="1">
      <c r="A31" s="147" t="inlineStr">
        <is>
          <t>On Day</t>
        </is>
      </c>
      <c r="B31" s="182" t="n"/>
      <c r="C31" s="89">
        <f>C30</f>
        <v/>
      </c>
      <c r="D31" s="59" t="n"/>
      <c r="E31" s="152">
        <f>IF(D31="", "",
 IF(D31=TIME(0,0,0), 0,
 IF(AND(D31&gt;=TIME(0,0,1), D31&lt;=TIME(2,0,0)), TIME(7,0,0),
 IF(AND(D31&gt;=TIME(6,0,0), D31&lt;=TIME(8,0,0)), TIME(12,0,0),
 IF(AND(D31&gt;TIME(8,0,0), D31&lt;=TIME(13,59,0)), TIME(15,0,0),
 IF(AND(D31&gt;=TIME(14,0,0), D31&lt;=TIME(17,59,0)), TIME(21,0,0),
 IF(AND(D31&gt;=TIME(18,0,0), D31&lt;=TIME(21,59,0)), TIME(0,0,0),
 IF(AND(D31&gt;=TIME(22,0,0), D31&lt;=TIME(23,59,59)), TIME(7,0,0), ""))))))))</f>
        <v/>
      </c>
      <c r="F31" s="153" t="n"/>
      <c r="G31" s="152">
        <f>IF(AND(D31&gt;=TIME(6,0,0),D31&lt;=TIME(8,0,0)),E31,"")</f>
        <v/>
      </c>
      <c r="H31" s="59" t="n"/>
      <c r="I31" s="60">
        <f>ROUND(IF(OR(D31="",E31="",E31=0),0,IF(H31="",MOD(E31-D31,1)*24,MOD(H31-D31,1)*24)),2)</f>
        <v/>
      </c>
      <c r="J31" s="150" t="n"/>
      <c r="K31" s="270" t="n"/>
      <c r="L31" s="183" t="n"/>
      <c r="M31" s="272">
        <f>MAX(0,V31-W31)</f>
        <v/>
      </c>
      <c r="N31" s="61">
        <f>(IF(OR($C31="",$D31=""),0,
 IF(OR($A30="Holiday",$A31="Holiday"),
    IF(ISNUMBER(MATCH(TRIM($B31),{"Phagwah","Good Friday","Easter Monday","Labour Day","Christmas","Eid ul Azha","Romans-2","Globe-12","Neptune P1"},0)),0,$I31),
 IF(AND(NOT(OR($A30="Annual Leave",$A31="Annual Leave")),$A31="Off day"),$I31,
  MAX(0,$I31-$V31)
  ))))+W31</f>
        <v/>
      </c>
      <c r="O31" s="61">
        <f>IF(AND(OR($A30="Holiday",$A31="Holiday"),
        ISNUMBER(MATCH(TRIM($B31),{"Phagwah","Good Friday","Easter Monday","Labour Day","Christmas","Eid ul Azha","Romans-2","Globe-12","Neptune P1"},0))),
   $I31,0)</f>
        <v/>
      </c>
      <c r="P31" s="61">
        <f>IF(OR($O$7="Canteen",$O$7="Head Office"),0,IF($I31&lt;=0,0,IF(AND($I30&lt;=0,OR(TRIM($J31)="Hebrews",TRIM($J31)="Romans",TRIM($J31)="Romans-2",TRIM($J31)="Globe",TRIM($J31)="Globe-12",TRIM($J31)="Neptune P1")),1,0)))</f>
        <v/>
      </c>
      <c r="Q31" s="62" t="n"/>
      <c r="R31" s="61">
        <f>IF(OR($O$7="Canteen",$O$7="Head Office"),0,IF(
  AND(
    SUMIFS(I:I, C:C, C31) &gt;= 8,
    COUNTIFS(C$14:C31, C31)=1,
    OR(
      TEXT(D31,"hh:mm:ss")="07:00:00",
      TEXT(D31,"hh:mm:ss")="15:00:00",
      TEXT(D31,"hh:mm:ss")="23:00:00",
      TEXT(D32,"hh:mm:ss")="07:00:00",
      TEXT(D32,"hh:mm:ss")="15:00:00",
      TEXT(D32,"hh:mm:ss")="23:00:00"
    )
  ),
  1,
  0
))</f>
        <v/>
      </c>
      <c r="S31" s="61">
        <f>IF(OR($A30="Annual Leave",$A31="Annual Leave"),IF(AND($A30&lt;&gt;"Annual Leave",$A31="Annual Leave"),8,0),0)</f>
        <v/>
      </c>
      <c r="T31" s="63" t="n"/>
      <c r="U31" s="144">
        <f>MAX(0,40-Y31)</f>
        <v/>
      </c>
      <c r="V31" s="151">
        <f>IF(OR($C31="",$D31=""),0,
 IF(OR($A30="Holiday",$A31="Holiday"),0,
 IF(AND(NOT(OR($A30="Annual Leave",$A31="Annual Leave")),$A31="Off day"),0,
  IF($I30+$I31&gt;=8,IF($I30&gt;=8,0,8-$I30),$I31)
  )))</f>
        <v/>
      </c>
      <c r="W31" s="151">
        <f>MAX(0,V31-U31)</f>
        <v/>
      </c>
      <c r="X31" s="151">
        <f>IF(C31="","",C31-WEEKDAY(C31,1)+1)</f>
        <v/>
      </c>
      <c r="Y31" s="151">
        <f>SUMPRODUCT(($X$14:$X30=X31)*(($V$14:$V30)+($O$14:$O30)))+IF(X31=X14,$L$11,0)</f>
        <v/>
      </c>
      <c r="Z31" s="151" t="n"/>
      <c r="AA31" s="151" t="n"/>
      <c r="AB31" s="151" t="n"/>
      <c r="AC31" s="351" t="n"/>
      <c r="AD31" s="351" t="n"/>
      <c r="AE31" s="351" t="n"/>
      <c r="AF31" s="351" t="n"/>
    </row>
    <row r="32" ht="24" customHeight="1" s="348" thickBot="1">
      <c r="A32" s="184" t="inlineStr">
        <is>
          <t>On Day</t>
        </is>
      </c>
      <c r="B32" s="185" t="n"/>
      <c r="C32" s="101">
        <f>C30+1</f>
        <v/>
      </c>
      <c r="D32" s="11" t="n"/>
      <c r="E32" s="186">
        <f>IF(D32="", "",
 IF(D32=TIME(0,0,0), 0,
 IF(AND(D32&gt;=TIME(0,0,1), D32&lt;=TIME(2,0,0)), TIME(7,0,0),
 IF(AND(D32&gt;=TIME(6,0,0), D32&lt;=TIME(8,0,0)), TIME(12,0,0),
 IF(AND(D32&gt;TIME(8,0,0), D32&lt;=TIME(13,59,0)), TIME(15,0,0),
 IF(AND(D32&gt;=TIME(14,0,0), D32&lt;=TIME(17,59,0)), TIME(21,0,0),
 IF(AND(D32&gt;=TIME(18,0,0), D32&lt;=TIME(21,59,0)), TIME(0,0,0),
 IF(AND(D32&gt;=TIME(22,0,0), D32&lt;=TIME(23,59,59)), TIME(7,0,0), ""))))))))</f>
        <v/>
      </c>
      <c r="F32" s="187" t="n"/>
      <c r="G32" s="186">
        <f>IF(AND(D32&gt;=TIME(6,0,0),D32&lt;=TIME(8,0,0)),E32,"")</f>
        <v/>
      </c>
      <c r="H32" s="11" t="n"/>
      <c r="I32" s="87">
        <f>ROUND(IF(OR(D32="",E32="",E32=0),0,IF(H32="",MOD(E32-D32,1)*24,MOD(H32-D32,1)*24)),2)</f>
        <v/>
      </c>
      <c r="J32" s="188" t="n"/>
      <c r="K32" s="297" t="n"/>
      <c r="L32" s="189" t="n"/>
      <c r="M32" s="298">
        <f>MAX(0,V32-W32)</f>
        <v/>
      </c>
      <c r="N32" s="12">
        <f>(IF(OR($C32="",$D32=""),0,
 IF(OR($A32="Holiday",$A33="Holiday"),
    IF(ISNUMBER(MATCH(TRIM($B32),{"Phagwah","Good Friday","Easter Monday","Labour Day","Christmas","Eid ul Azha","Romans-2","Globe-12","Neptune P1"},0)),0,$I32),
 IF(AND(NOT(OR($A32="Annual Leave",$A33="Annual Leave")),$A32="Off day"),$I32,
  MAX(0,$I32-$V32)
  ))))+W32</f>
        <v/>
      </c>
      <c r="O32" s="12">
        <f>IF(AND(OR($A32="Holiday",$A33="Holiday"),
        ISNUMBER(MATCH(TRIM($B32),{"Phagwah","Good Friday","Easter Monday","Labour Day","Christmas","Eid ul Azha","Romans-2","Globe-12","Neptune P1"},0))),
   $I32,0)</f>
        <v/>
      </c>
      <c r="P32" s="12">
        <f>IF(OR($O$7="Canteen",$O$7="Head Office"),0,IF($I32&lt;=0,0,IF(OR(OR(TRIM($J32)="Hebrews",TRIM($J32)="Romans",TRIM($J32)="Romans-2",TRIM($J32)="Globe",TRIM($J32)="Globe-12",TRIM($J32)="Neptune P1"),AND($I33&gt;0,OR(TRIM($J33)="Hebrews",TRIM($J33)="Romans",TRIM($J33)="Romans-2",TRIM($J33)="Globe",TRIM($J33)="Globe-12",TRIM($J33)="Neptune P1"))),1,0)))</f>
        <v/>
      </c>
      <c r="Q32" s="13" t="n"/>
      <c r="R32" s="12">
        <f>IF(OR($O$7="Canteen",$O$7="Head Office"),0,IF(
  AND(
    SUMIFS(I:I, C:C, C32) &gt;= 8,
    COUNTIFS(C$14:C32, C32)=1,
    OR(
      TEXT(D32,"hh:mm:ss")="07:00:00",
      TEXT(D32,"hh:mm:ss")="15:00:00",
      TEXT(D32,"hh:mm:ss")="23:00:00",
      TEXT(D33,"hh:mm:ss")="07:00:00",
      TEXT(D33,"hh:mm:ss")="15:00:00",
      TEXT(D33,"hh:mm:ss")="23:00:00"
    )
  ),
  1,
  0
))</f>
        <v/>
      </c>
      <c r="S32" s="12">
        <f>IF(OR($A32="Annual Leave",$A33="Annual Leave"),IF($A32="Annual Leave",8,0),0)</f>
        <v/>
      </c>
      <c r="T32" s="102" t="n"/>
      <c r="U32" s="144">
        <f>MAX(0,40-Y32)</f>
        <v/>
      </c>
      <c r="V32" s="351">
        <f>IF(OR($C32="",$D32=""),0,
 IF(OR($A32="Holiday",$A33="Holiday"),0,
 IF(AND(NOT(OR($A32="Annual Leave",$A33="Annual Leave")),$A32="Off day"),0,
  IF($I32+$I33&gt;=8,IF($I32&gt;=8,8,$I32),$I32)
  )))</f>
        <v/>
      </c>
      <c r="W32" s="351">
        <f>MAX(0,V32-U32)</f>
        <v/>
      </c>
      <c r="X32" s="351">
        <f>IF(C32="","",C32-WEEKDAY(C32,1)+1)</f>
        <v/>
      </c>
      <c r="Y32" s="351">
        <f>SUMPRODUCT(($X$14:$X31=X32)*(($V$14:$V31)+($O$14:$O31)))+IF(X32=X14,$L$11,0)</f>
        <v/>
      </c>
      <c r="Z32" s="351" t="n"/>
      <c r="AA32" s="351" t="n"/>
      <c r="AB32" s="351" t="n"/>
      <c r="AC32" s="351" t="n"/>
      <c r="AD32" s="351" t="n"/>
      <c r="AE32" s="351" t="n"/>
      <c r="AF32" s="351" t="n"/>
    </row>
    <row r="33" ht="24" customHeight="1" s="348" thickBot="1">
      <c r="A33" s="184" t="inlineStr">
        <is>
          <t>On Day</t>
        </is>
      </c>
      <c r="B33" s="299" t="n"/>
      <c r="C33" s="101">
        <f>C32</f>
        <v/>
      </c>
      <c r="D33" s="300" t="n"/>
      <c r="E33" s="301">
        <f>IF(D33="", "",
 IF(D33=TIME(0,0,0), 0,
 IF(AND(D33&gt;=TIME(0,0,1), D33&lt;=TIME(2,0,0)), TIME(7,0,0),
 IF(AND(D33&gt;=TIME(6,0,0), D33&lt;=TIME(8,0,0)), TIME(12,0,0),
 IF(AND(D33&gt;TIME(8,0,0), D33&lt;=TIME(13,59,0)), TIME(15,0,0),
 IF(AND(D33&gt;=TIME(14,0,0), D33&lt;=TIME(17,59,0)), TIME(21,0,0),
 IF(AND(D33&gt;=TIME(18,0,0), D33&lt;=TIME(21,59,0)), TIME(0,0,0),
 IF(AND(D33&gt;=TIME(22,0,0), D33&lt;=TIME(23,59,59)), TIME(7,0,0), ""))))))))</f>
        <v/>
      </c>
      <c r="F33" s="187" t="n"/>
      <c r="G33" s="301">
        <f>IF(AND(D33&gt;=TIME(6,0,0),D33&lt;=TIME(8,0,0)),E33,"")</f>
        <v/>
      </c>
      <c r="H33" s="300" t="n"/>
      <c r="I33" s="87">
        <f>ROUND(IF(OR(D33="",E33="",E33=0),0,IF(H33="",MOD(E33-D33,1)*24,MOD(H33-D33,1)*24)),2)</f>
        <v/>
      </c>
      <c r="J33" s="190" t="n"/>
      <c r="K33" s="297" t="n"/>
      <c r="L33" s="189" t="n"/>
      <c r="M33" s="298">
        <f>MAX(0,V33-W33)</f>
        <v/>
      </c>
      <c r="N33" s="302">
        <f>(IF(OR($C33="",$D33=""),0,
 IF(OR($A32="Holiday",$A33="Holiday"),
    IF(ISNUMBER(MATCH(TRIM($B33),{"Phagwah","Good Friday","Easter Monday","Labour Day","Christmas","Eid ul Azha","Romans-2","Globe-12","Neptune P1"},0)),0,$I33),
 IF(AND(NOT(OR($A32="Annual Leave",$A33="Annual Leave")),$A33="Off day"),$I33,
  MAX(0,$I33-$V33)
  ))))+W33</f>
        <v/>
      </c>
      <c r="O33" s="302">
        <f>IF(AND(OR($A32="Holiday",$A33="Holiday"),
        ISNUMBER(MATCH(TRIM($B33),{"Phagwah","Good Friday","Easter Monday","Labour Day","Christmas","Eid ul Azha","Romans-2","Globe-12","Neptune P1"},0))),
   $I33,0)</f>
        <v/>
      </c>
      <c r="P33" s="302">
        <f>IF(OR($O$7="Canteen",$O$7="Head Office"),0,IF($I33&lt;=0,0,IF(AND($I32&lt;=0,OR(TRIM($J33)="Hebrews",TRIM($J33)="Romans",TRIM($J33)="Romans-2",TRIM($J33)="Globe",TRIM($J33)="Globe-12",TRIM($J33)="Neptune P1")),1,0)))</f>
        <v/>
      </c>
      <c r="Q33" s="303" t="n"/>
      <c r="R33" s="302">
        <f>IF(OR($O$7="Canteen",$O$7="Head Office"),0,IF(
  AND(
    SUMIFS(I:I, C:C, C33) &gt;= 8,
    COUNTIFS(C$14:C33, C33)=1,
    OR(
      TEXT(D33,"hh:mm:ss")="07:00:00",
      TEXT(D33,"hh:mm:ss")="15:00:00",
      TEXT(D33,"hh:mm:ss")="23:00:00",
      TEXT(D34,"hh:mm:ss")="07:00:00",
      TEXT(D34,"hh:mm:ss")="15:00:00",
      TEXT(D34,"hh:mm:ss")="23:00:00"
    )
  ),
  1,
  0
))</f>
        <v/>
      </c>
      <c r="S33" s="302">
        <f>IF(OR($A32="Annual Leave",$A33="Annual Leave"),IF(AND($A32&lt;&gt;"Annual Leave",$A33="Annual Leave"),8,0),0)</f>
        <v/>
      </c>
      <c r="T33" s="304" t="n"/>
      <c r="U33" s="144">
        <f>MAX(0,40-Y33)</f>
        <v/>
      </c>
      <c r="V33" s="351">
        <f>IF(OR($C33="",$D33=""),0,
 IF(OR($A32="Holiday",$A33="Holiday"),0,
 IF(AND(NOT(OR($A32="Annual Leave",$A33="Annual Leave")),$A33="Off day"),0,
  IF($I32+$I33&gt;=8,IF($I32&gt;=8,0,8-$I32),$I33)
  )))</f>
        <v/>
      </c>
      <c r="W33" s="351">
        <f>MAX(0,V33-U33)</f>
        <v/>
      </c>
      <c r="X33" s="351">
        <f>IF(C33="","",C33-WEEKDAY(C33,1)+1)</f>
        <v/>
      </c>
      <c r="Y33" s="351">
        <f>SUMPRODUCT(($X$14:$X32=X33)*(($V$14:$V32)+($O$14:$O32)))+IF(X33=X14,$L$11,0)</f>
        <v/>
      </c>
      <c r="Z33" s="351" t="n"/>
      <c r="AA33" s="351" t="n"/>
      <c r="AB33" s="351" t="n"/>
      <c r="AC33" s="351" t="n"/>
      <c r="AD33" s="351" t="n"/>
      <c r="AE33" s="351" t="n"/>
      <c r="AF33" s="351" t="n"/>
    </row>
    <row r="34" ht="24" customHeight="1" s="348" thickBot="1">
      <c r="A34" s="159" t="inlineStr">
        <is>
          <t>On Day</t>
        </is>
      </c>
      <c r="B34" s="191" t="n"/>
      <c r="C34" s="92">
        <f>C32+1</f>
        <v/>
      </c>
      <c r="D34" s="31" t="n"/>
      <c r="E34" s="160">
        <f>IF(D34="", "",
 IF(D34=TIME(0,0,0), 0,
 IF(AND(D34&gt;=TIME(0,0,1), D34&lt;=TIME(2,0,0)), TIME(7,0,0),
 IF(AND(D34&gt;=TIME(6,0,0), D34&lt;=TIME(8,0,0)), TIME(12,0,0),
 IF(AND(D34&gt;TIME(8,0,0), D34&lt;=TIME(13,59,0)), TIME(15,0,0),
 IF(AND(D34&gt;=TIME(14,0,0), D34&lt;=TIME(17,59,0)), TIME(21,0,0),
 IF(AND(D34&gt;=TIME(18,0,0), D34&lt;=TIME(21,59,0)), TIME(0,0,0),
 IF(AND(D34&gt;=TIME(22,0,0), D34&lt;=TIME(23,59,59)), TIME(7,0,0), ""))))))))</f>
        <v/>
      </c>
      <c r="F34" s="161" t="n"/>
      <c r="G34" s="160">
        <f>IF(AND(D34&gt;=TIME(6,0,0),D34&lt;=TIME(8,0,0)),E34,"")</f>
        <v/>
      </c>
      <c r="H34" s="31" t="n"/>
      <c r="I34" s="32">
        <f>ROUND(IF(OR(D34="",E34="",E34=0),0,IF(H34="",MOD(E34-D34,1)*24,MOD(H34-D34,1)*24)),2)</f>
        <v/>
      </c>
      <c r="J34" s="162" t="n"/>
      <c r="K34" s="282" t="n"/>
      <c r="L34" s="181" t="n"/>
      <c r="M34" s="283">
        <f>MAX(0,V34-W34)</f>
        <v/>
      </c>
      <c r="N34" s="33">
        <f>(IF(OR($C34="",$D34=""),0,
 IF(OR($A34="Holiday",$A35="Holiday"),
    IF(ISNUMBER(MATCH(TRIM($B34),{"Phagwah","Good Friday","Easter Monday","Labour Day","Christmas","Eid ul Azha","Romans-2","Globe-12","Neptune P1"},0)),0,$I34),
 IF(AND(NOT(OR($A34="Annual Leave",$A35="Annual Leave")),$A34="Off day"),$I34,
  MAX(0,$I34-$V34)
  ))))+W34</f>
        <v/>
      </c>
      <c r="O34" s="33">
        <f>IF(AND(OR($A34="Holiday",$A35="Holiday"),
        ISNUMBER(MATCH(TRIM($B34),{"Phagwah","Good Friday","Easter Monday","Labour Day","Christmas","Eid ul Azha","Romans-2","Globe-12","Neptune P1"},0))),
   $I34,0)</f>
        <v/>
      </c>
      <c r="P34" s="33">
        <f>IF(OR($O$7="Canteen",$O$7="Head Office"),0,IF($I34&lt;=0,0,IF(OR(OR(TRIM($J34)="Hebrews",TRIM($J34)="Romans",TRIM($J34)="Romans-2",TRIM($J34)="Globe",TRIM($J34)="Globe-12",TRIM($J34)="Neptune P1"),AND($I35&gt;0,OR(TRIM($J35)="Hebrews",TRIM($J35)="Romans",TRIM($J35)="Romans-2",TRIM($J35)="Globe",TRIM($J35)="Globe-12",TRIM($J35)="Neptune P1"))),1,0)))</f>
        <v/>
      </c>
      <c r="Q34" s="34" t="n"/>
      <c r="R34" s="33">
        <f>IF(OR($O$7="Canteen",$O$7="Head Office"),0,IF(
  AND(
    SUMIFS(I:I, C:C, C34) &gt;= 8,
    COUNTIFS(C$14:C34, C34)=1,
    OR(
      TEXT(D34,"hh:mm:ss")="07:00:00",
      TEXT(D34,"hh:mm:ss")="15:00:00",
      TEXT(D34,"hh:mm:ss")="23:00:00",
      TEXT(D35,"hh:mm:ss")="07:00:00",
      TEXT(D35,"hh:mm:ss")="15:00:00",
      TEXT(D35,"hh:mm:ss")="23:00:00"
    )
  ),
  1,
  0
))</f>
        <v/>
      </c>
      <c r="S34" s="33">
        <f>IF(OR($A34="Annual Leave",$A35="Annual Leave"),IF($A34="Annual Leave",8,0),0)</f>
        <v/>
      </c>
      <c r="T34" s="35" t="n"/>
      <c r="U34" s="144">
        <f>MAX(0,40-Y34)</f>
        <v/>
      </c>
      <c r="V34" s="351">
        <f>IF(OR($C34="",$D34=""),0,
 IF(OR($A34="Holiday",$A35="Holiday"),0,
 IF(AND(NOT(OR($A34="Annual Leave",$A35="Annual Leave")),$A34="Off day"),0,
  IF($I34+$I35&gt;=8,IF($I34&gt;=8,8,$I34),$I34)
  )))</f>
        <v/>
      </c>
      <c r="W34" s="351">
        <f>MAX(0,V34-U34)</f>
        <v/>
      </c>
      <c r="X34" s="351">
        <f>IF(C34="","",C34-WEEKDAY(C34,1)+1)</f>
        <v/>
      </c>
      <c r="Y34" s="351">
        <f>SUMPRODUCT(($X$14:$X33=X34)*(($V$14:$V33)+($O$14:$O33)))+IF(X34=X14,$L$11,0)</f>
        <v/>
      </c>
      <c r="Z34" s="351" t="n"/>
      <c r="AA34" s="351" t="n"/>
      <c r="AB34" s="351" t="n"/>
      <c r="AC34" s="351" t="n"/>
      <c r="AD34" s="351" t="n"/>
      <c r="AE34" s="351" t="n"/>
      <c r="AF34" s="351" t="n"/>
    </row>
    <row r="35" ht="24" customHeight="1" s="348" thickBot="1">
      <c r="A35" s="159" t="inlineStr">
        <is>
          <t>On Day</t>
        </is>
      </c>
      <c r="B35" s="192" t="n"/>
      <c r="C35" s="93">
        <f>C34</f>
        <v/>
      </c>
      <c r="D35" s="36" t="n"/>
      <c r="E35" s="163">
        <f>IF(D35="", "",
 IF(D35=TIME(0,0,0), 0,
 IF(AND(D35&gt;=TIME(0,0,1), D35&lt;=TIME(2,0,0)), TIME(7,0,0),
 IF(AND(D35&gt;=TIME(6,0,0), D35&lt;=TIME(8,0,0)), TIME(12,0,0),
 IF(AND(D35&gt;TIME(8,0,0), D35&lt;=TIME(13,59,0)), TIME(15,0,0),
 IF(AND(D35&gt;=TIME(14,0,0), D35&lt;=TIME(17,59,0)), TIME(21,0,0),
 IF(AND(D35&gt;=TIME(18,0,0), D35&lt;=TIME(21,59,0)), TIME(0,0,0),
 IF(AND(D35&gt;=TIME(22,0,0), D35&lt;=TIME(23,59,59)), TIME(7,0,0), ""))))))))</f>
        <v/>
      </c>
      <c r="F35" s="164" t="n"/>
      <c r="G35" s="163">
        <f>IF(AND(D35&gt;=TIME(6,0,0),D35&lt;=TIME(8,0,0)),E35,"")</f>
        <v/>
      </c>
      <c r="H35" s="36" t="n"/>
      <c r="I35" s="37">
        <f>ROUND(IF(OR(D35="",E35="",E35=0),0,IF(H35="",MOD(E35-D35,1)*24,MOD(H35-D35,1)*24)),2)</f>
        <v/>
      </c>
      <c r="J35" s="162" t="n"/>
      <c r="K35" s="282" t="n"/>
      <c r="L35" s="183" t="n"/>
      <c r="M35" s="283">
        <f>MAX(0,V35-W35)</f>
        <v/>
      </c>
      <c r="N35" s="38">
        <f>(IF(OR($C35="",$D35=""),0,
 IF(OR($A34="Holiday",$A35="Holiday"),
    IF(ISNUMBER(MATCH(TRIM($B35),{"Phagwah","Good Friday","Easter Monday","Labour Day","Christmas","Eid ul Azha","Romans-2","Globe-12","Neptune P1"},0)),0,$I35),
 IF(AND(NOT(OR($A34="Annual Leave",$A35="Annual Leave")),$A35="Off day"),$I35,
  MAX(0,$I35-$V35)
  ))))+W35</f>
        <v/>
      </c>
      <c r="O35" s="38">
        <f>IF(AND(OR($A34="Holiday",$A35="Holiday"),
        ISNUMBER(MATCH(TRIM($B35),{"Phagwah","Good Friday","Easter Monday","Labour Day","Christmas","Eid ul Azha","Romans-2","Globe-12","Neptune P1"},0))),
   $I35,0)</f>
        <v/>
      </c>
      <c r="P35" s="38">
        <f>IF(OR($O$7="Canteen",$O$7="Head Office"),0,IF($I35&lt;=0,0,IF(AND($I34&lt;=0,OR(TRIM($J35)="Hebrews",TRIM($J35)="Romans",TRIM($J35)="Romans-2",TRIM($J35)="Globe",TRIM($J35)="Globe-12",TRIM($J35)="Neptune P1")),1,0)))</f>
        <v/>
      </c>
      <c r="Q35" s="39" t="n"/>
      <c r="R35" s="38">
        <f>IF(OR($O$7="Canteen",$O$7="Head Office"),0,IF(
  AND(
    SUMIFS(I:I, C:C, C35) &gt;= 8,
    COUNTIFS(C$14:C35, C35)=1,
    OR(
      TEXT(D35,"hh:mm:ss")="07:00:00",
      TEXT(D35,"hh:mm:ss")="15:00:00",
      TEXT(D35,"hh:mm:ss")="23:00:00",
      TEXT(D36,"hh:mm:ss")="07:00:00",
      TEXT(D36,"hh:mm:ss")="15:00:00",
      TEXT(D36,"hh:mm:ss")="23:00:00"
    )
  ),
  1,
  0
))</f>
        <v/>
      </c>
      <c r="S35" s="38">
        <f>IF(OR($A34="Annual Leave",$A35="Annual Leave"),IF(AND($A34&lt;&gt;"Annual Leave",$A35="Annual Leave"),8,0),0)</f>
        <v/>
      </c>
      <c r="T35" s="40" t="n"/>
      <c r="U35" s="144">
        <f>MAX(0,40-Y35)</f>
        <v/>
      </c>
      <c r="V35" s="351">
        <f>IF(OR($C35="",$D35=""),0,
 IF(OR($A34="Holiday",$A35="Holiday"),0,
 IF(AND(NOT(OR($A34="Annual Leave",$A35="Annual Leave")),$A35="Off day"),0,
  IF($I34+$I35&gt;=8,IF($I34&gt;=8,0,8-$I34),$I35)
  )))</f>
        <v/>
      </c>
      <c r="W35" s="351">
        <f>MAX(0,V35-U35)</f>
        <v/>
      </c>
      <c r="X35" s="351">
        <f>IF(C35="","",C35-WEEKDAY(C35,1)+1)</f>
        <v/>
      </c>
      <c r="Y35" s="351">
        <f>SUMPRODUCT(($X$14:$X34=X35)*(($V$14:$V34)+($O$14:$O34)))+IF(X35=X14,$L$11,0)</f>
        <v/>
      </c>
      <c r="Z35" s="351" t="n"/>
      <c r="AA35" s="351" t="n"/>
      <c r="AB35" s="351" t="n"/>
      <c r="AC35" s="351" t="n"/>
      <c r="AD35" s="351" t="n"/>
      <c r="AE35" s="351" t="n"/>
      <c r="AF35" s="351" t="n"/>
    </row>
    <row r="36" ht="24" customHeight="1" s="348" thickBot="1">
      <c r="A36" s="154" t="inlineStr">
        <is>
          <t>On Day</t>
        </is>
      </c>
      <c r="B36" s="193" t="n"/>
      <c r="C36" s="90">
        <f>C34+1</f>
        <v/>
      </c>
      <c r="D36" s="8" t="n"/>
      <c r="E36" s="155">
        <f>IF(D36="", "",
 IF(D36=TIME(0,0,0), 0,
 IF(AND(D36&gt;=TIME(0,0,1), D36&lt;=TIME(2,0,0)), TIME(7,0,0),
 IF(AND(D36&gt;=TIME(6,0,0), D36&lt;=TIME(8,0,0)), TIME(12,0,0),
 IF(AND(D36&gt;TIME(8,0,0), D36&lt;=TIME(13,59,0)), TIME(15,0,0),
 IF(AND(D36&gt;=TIME(14,0,0), D36&lt;=TIME(17,59,0)), TIME(21,0,0),
 IF(AND(D36&gt;=TIME(18,0,0), D36&lt;=TIME(21,59,0)), TIME(0,0,0),
 IF(AND(D36&gt;=TIME(22,0,0), D36&lt;=TIME(23,59,59)), TIME(7,0,0), ""))))))))</f>
        <v/>
      </c>
      <c r="F36" s="156" t="n"/>
      <c r="G36" s="155">
        <f>IF(AND(D36&gt;=TIME(6,0,0),D36&lt;=TIME(8,0,0)),E36,"")</f>
        <v/>
      </c>
      <c r="H36" s="8" t="n"/>
      <c r="I36" s="30">
        <f>ROUND(IF(OR(D36="",E36="",E36=0),0,IF(H36="",MOD(E36-D36,1)*24,MOD(H36-D36,1)*24)),2)</f>
        <v/>
      </c>
      <c r="J36" s="157" t="n"/>
      <c r="K36" s="274" t="n"/>
      <c r="L36" s="189" t="n"/>
      <c r="M36" s="275">
        <f>MAX(0,V36-W36)</f>
        <v/>
      </c>
      <c r="N36" s="9">
        <f>(IF(OR($C36="",$D36=""),0,
 IF(OR($A36="Holiday",$A37="Holiday"),
    IF(ISNUMBER(MATCH(TRIM($B36),{"Phagwah","Good Friday","Easter Monday","Labour Day","Christmas","Eid ul Azha","Romans-2","Globe-12","Neptune P1"},0)),0,$I36),
 IF(AND(NOT(OR($A36="Annual Leave",$A37="Annual Leave")),$A36="Off day"),$I36,
  MAX(0,$I36-$V36)
  ))))+W36</f>
        <v/>
      </c>
      <c r="O36" s="9">
        <f>IF(AND(OR($A36="Holiday",$A37="Holiday"),
        ISNUMBER(MATCH(TRIM($B36),{"Phagwah","Good Friday","Easter Monday","Labour Day","Christmas","Eid ul Azha","Romans-2","Globe-12","Neptune P1"},0))),
   $I36,0)</f>
        <v/>
      </c>
      <c r="P36" s="9">
        <f>IF(OR($O$7="Canteen",$O$7="Head Office"),0,IF($I36&lt;=0,0,IF(OR(OR(TRIM($J36)="Hebrews",TRIM($J36)="Romans",TRIM($J36)="Romans-2",TRIM($J36)="Globe",TRIM($J36)="Globe-12",TRIM($J36)="Neptune P1"),AND($I37&gt;0,OR(TRIM($J37)="Hebrews",TRIM($J37)="Romans",TRIM($J37)="Romans-2",TRIM($J37)="Globe",TRIM($J37)="Globe-12",TRIM($J37)="Neptune P1"))),1,0)))</f>
        <v/>
      </c>
      <c r="Q36" s="10" t="n"/>
      <c r="R36" s="9">
        <f>IF(OR($O$7="Canteen",$O$7="Head Office"),0,IF(
  AND(
    SUMIFS(I:I, C:C, C36) &gt;= 8,
    COUNTIFS(C$14:C36, C36)=1,
    OR(
      TEXT(D36,"hh:mm:ss")="07:00:00",
      TEXT(D36,"hh:mm:ss")="15:00:00",
      TEXT(D36,"hh:mm:ss")="23:00:00",
      TEXT(D37,"hh:mm:ss")="07:00:00",
      TEXT(D37,"hh:mm:ss")="15:00:00",
      TEXT(D37,"hh:mm:ss")="23:00:00"
    )
  ),
  1,
  0
))</f>
        <v/>
      </c>
      <c r="S36" s="9">
        <f>IF(OR($A36="Annual Leave",$A37="Annual Leave"),IF($A36="Annual Leave",8,0),0)</f>
        <v/>
      </c>
      <c r="T36" s="91" t="n"/>
      <c r="U36" s="144">
        <f>MAX(0,40-Y36)</f>
        <v/>
      </c>
      <c r="V36" s="351">
        <f>IF(OR($C36="",$D36=""),0,
 IF(OR($A36="Holiday",$A37="Holiday"),0,
 IF(AND(NOT(OR($A36="Annual Leave",$A37="Annual Leave")),$A36="Off day"),0,
  IF($I36+$I37&gt;=8,IF($I36&gt;=8,8,$I36),$I36)
  )))</f>
        <v/>
      </c>
      <c r="W36" s="351">
        <f>MAX(0,V36-U36)</f>
        <v/>
      </c>
      <c r="X36" s="351">
        <f>IF(C36="","",C36-WEEKDAY(C36,1)+1)</f>
        <v/>
      </c>
      <c r="Y36" s="351">
        <f>SUMPRODUCT(($X$14:$X35=X36)*(($V$14:$V35)+($O$14:$O35)))+IF(X36=X14,$L$11,0)</f>
        <v/>
      </c>
      <c r="Z36" s="351" t="n"/>
      <c r="AA36" s="351" t="n"/>
      <c r="AB36" s="351" t="n"/>
      <c r="AC36" s="351" t="n"/>
      <c r="AD36" s="351" t="n"/>
      <c r="AE36" s="351" t="n"/>
      <c r="AF36" s="351" t="n"/>
    </row>
    <row r="37" ht="24" customHeight="1" s="348" thickBot="1">
      <c r="A37" s="154" t="inlineStr">
        <is>
          <t>On Day</t>
        </is>
      </c>
      <c r="B37" s="305" t="n"/>
      <c r="C37" s="90">
        <f>C36</f>
        <v/>
      </c>
      <c r="D37" s="276" t="n"/>
      <c r="E37" s="277">
        <f>IF(D37="", "",
 IF(D37=TIME(0,0,0), 0,
 IF(AND(D37&gt;=TIME(0,0,1), D37&lt;=TIME(2,0,0)), TIME(7,0,0),
 IF(AND(D37&gt;=TIME(6,0,0), D37&lt;=TIME(8,0,0)), TIME(12,0,0),
 IF(AND(D37&gt;TIME(8,0,0), D37&lt;=TIME(13,59,0)), TIME(15,0,0),
 IF(AND(D37&gt;=TIME(14,0,0), D37&lt;=TIME(17,59,0)), TIME(21,0,0),
 IF(AND(D37&gt;=TIME(18,0,0), D37&lt;=TIME(21,59,0)), TIME(0,0,0),
 IF(AND(D37&gt;=TIME(22,0,0), D37&lt;=TIME(23,59,59)), TIME(7,0,0), ""))))))))</f>
        <v/>
      </c>
      <c r="F37" s="156" t="n"/>
      <c r="G37" s="277">
        <f>IF(AND(D37&gt;=TIME(6,0,0),D37&lt;=TIME(8,0,0)),E37,"")</f>
        <v/>
      </c>
      <c r="H37" s="276" t="n"/>
      <c r="I37" s="30">
        <f>ROUND(IF(OR(D37="",E37="",E37=0),0,IF(H37="",MOD(E37-D37,1)*24,MOD(H37-D37,1)*24)),2)</f>
        <v/>
      </c>
      <c r="J37" s="158" t="n"/>
      <c r="K37" s="274" t="n"/>
      <c r="L37" s="189" t="n"/>
      <c r="M37" s="275">
        <f>MAX(0,V37-W37)</f>
        <v/>
      </c>
      <c r="N37" s="278">
        <f>(IF(OR($C37="",$D37=""),0,
 IF(OR($A36="Holiday",$A37="Holiday"),
    IF(ISNUMBER(MATCH(TRIM($B37),{"Phagwah","Good Friday","Easter Monday","Labour Day","Christmas","Eid ul Azha","Romans-2","Globe-12","Neptune P1"},0)),0,$I37),
 IF(AND(NOT(OR($A36="Annual Leave",$A37="Annual Leave")),$A37="Off day"),$I37,
  MAX(0,$I37-$V37)
  ))))+W37</f>
        <v/>
      </c>
      <c r="O37" s="278">
        <f>IF(AND(OR($A36="Holiday",$A37="Holiday"),
        ISNUMBER(MATCH(TRIM($B37),{"Phagwah","Good Friday","Easter Monday","Labour Day","Christmas","Eid ul Azha","Romans-2","Globe-12","Neptune P1"},0))),
   $I37,0)</f>
        <v/>
      </c>
      <c r="P37" s="278">
        <f>IF(OR($O$7="Canteen",$O$7="Head Office"),0,IF($I37&lt;=0,0,IF(AND($I36&lt;=0,OR(TRIM($J37)="Hebrews",TRIM($J37)="Romans",TRIM($J37)="Romans-2",TRIM($J37)="Globe",TRIM($J37)="Globe-12",TRIM($J37)="Neptune P1")),1,0)))</f>
        <v/>
      </c>
      <c r="Q37" s="279" t="n"/>
      <c r="R37" s="278">
        <f>IF(OR($O$7="Canteen",$O$7="Head Office"),0,IF(
  AND(
    SUMIFS(I:I, C:C, C37) &gt;= 8,
    COUNTIFS(C$14:C37, C37)=1,
    OR(
      TEXT(D37,"hh:mm:ss")="07:00:00",
      TEXT(D37,"hh:mm:ss")="15:00:00",
      TEXT(D37,"hh:mm:ss")="23:00:00",
      TEXT(D38,"hh:mm:ss")="07:00:00",
      TEXT(D38,"hh:mm:ss")="15:00:00",
      TEXT(D38,"hh:mm:ss")="23:00:00"
    )
  ),
  1,
  0
))</f>
        <v/>
      </c>
      <c r="S37" s="278">
        <f>IF(OR($A36="Annual Leave",$A37="Annual Leave"),IF(AND($A36&lt;&gt;"Annual Leave",$A37="Annual Leave"),8,0),0)</f>
        <v/>
      </c>
      <c r="T37" s="280" t="n"/>
      <c r="U37" s="144">
        <f>MAX(0,40-Y37)</f>
        <v/>
      </c>
      <c r="V37" s="351">
        <f>IF(OR($C37="",$D37=""),0,
 IF(OR($A36="Holiday",$A37="Holiday"),0,
 IF(AND(NOT(OR($A36="Annual Leave",$A37="Annual Leave")),$A37="Off day"),0,
  IF($I36+$I37&gt;=8,IF($I36&gt;=8,0,8-$I36),$I37)
  )))</f>
        <v/>
      </c>
      <c r="W37" s="351">
        <f>MAX(0,V37-U37)</f>
        <v/>
      </c>
      <c r="X37" s="351">
        <f>IF(C37="","",C37-WEEKDAY(C37,1)+1)</f>
        <v/>
      </c>
      <c r="Y37" s="351">
        <f>SUMPRODUCT(($X$14:$X36=X37)*(($V$14:$V36)+($O$14:$O36)))+IF(X37=X14,$L$11,0)</f>
        <v/>
      </c>
      <c r="Z37" s="351" t="n"/>
      <c r="AA37" s="351" t="n"/>
      <c r="AB37" s="351" t="n"/>
      <c r="AC37" s="351" t="n"/>
      <c r="AD37" s="351" t="n"/>
      <c r="AE37" s="351" t="n"/>
      <c r="AF37" s="351" t="n"/>
    </row>
    <row r="38" ht="24" customHeight="1" s="348" thickBot="1">
      <c r="A38" s="194" t="inlineStr">
        <is>
          <t>On Day</t>
        </is>
      </c>
      <c r="B38" s="195" t="n"/>
      <c r="C38" s="103">
        <f>C36+1</f>
        <v/>
      </c>
      <c r="D38" s="64" t="n"/>
      <c r="E38" s="196">
        <f>IF(D38="", "",
 IF(D38=TIME(0,0,0), 0,
 IF(AND(D38&gt;=TIME(0,0,1), D38&lt;=TIME(2,0,0)), TIME(7,0,0),
 IF(AND(D38&gt;=TIME(6,0,0), D38&lt;=TIME(8,0,0)), TIME(12,0,0),
 IF(AND(D38&gt;TIME(8,0,0), D38&lt;=TIME(13,59,0)), TIME(15,0,0),
 IF(AND(D38&gt;=TIME(14,0,0), D38&lt;=TIME(17,59,0)), TIME(21,0,0),
 IF(AND(D38&gt;=TIME(18,0,0), D38&lt;=TIME(21,59,0)), TIME(0,0,0),
 IF(AND(D38&gt;=TIME(22,0,0), D38&lt;=TIME(23,59,59)), TIME(7,0,0), ""))))))))</f>
        <v/>
      </c>
      <c r="F38" s="197" t="n"/>
      <c r="G38" s="196">
        <f>IF(AND(D38&gt;=TIME(6,0,0),D38&lt;=TIME(8,0,0)),E38,"")</f>
        <v/>
      </c>
      <c r="H38" s="64" t="n"/>
      <c r="I38" s="65">
        <f>ROUND(IF(OR(D38="",E38="",E38=0),0,IF(H38="",MOD(E38-D38,1)*24,MOD(H38-D38,1)*24)),2)</f>
        <v/>
      </c>
      <c r="J38" s="198" t="n"/>
      <c r="K38" s="306" t="n"/>
      <c r="L38" s="181" t="n"/>
      <c r="M38" s="307">
        <f>MAX(0,V38-W38)</f>
        <v/>
      </c>
      <c r="N38" s="66">
        <f>(IF(OR($C38="",$D38=""),0,
 IF(OR($A38="Holiday",$A39="Holiday"),
    IF(ISNUMBER(MATCH(TRIM($B38),{"Phagwah","Good Friday","Easter Monday","Labour Day","Christmas","Eid ul Azha","Romans-2","Globe-12","Neptune P1"},0)),0,$I38),
 IF(AND(NOT(OR($A38="Annual Leave",$A39="Annual Leave")),$A38="Off day"),$I38,
  MAX(0,$I38-$V38)
  ))))+W38</f>
        <v/>
      </c>
      <c r="O38" s="66">
        <f>IF(AND(OR($A38="Holiday",$A39="Holiday"),
        ISNUMBER(MATCH(TRIM($B38),{"Phagwah","Good Friday","Easter Monday","Labour Day","Christmas","Eid ul Azha","Romans-2","Globe-12","Neptune P1"},0))),
   $I38,0)</f>
        <v/>
      </c>
      <c r="P38" s="66">
        <f>IF(OR($O$7="Canteen",$O$7="Head Office"),0,IF($I38&lt;=0,0,IF(OR(OR(TRIM($J38)="Hebrews",TRIM($J38)="Romans",TRIM($J38)="Romans-2",TRIM($J38)="Globe",TRIM($J38)="Globe-12",TRIM($J38)="Neptune P1"),AND($I39&gt;0,OR(TRIM($J39)="Hebrews",TRIM($J39)="Romans",TRIM($J39)="Romans-2",TRIM($J39)="Globe",TRIM($J39)="Globe-12",TRIM($J39)="Neptune P1"))),1,0)))</f>
        <v/>
      </c>
      <c r="Q38" s="67" t="n"/>
      <c r="R38" s="66">
        <f>IF(OR($O$7="Canteen",$O$7="Head Office"),0,IF(
  AND(
    SUMIFS(I:I, C:C, C38) &gt;= 8,
    COUNTIFS(C$14:C38, C38)=1,
    OR(
      TEXT(D38,"hh:mm:ss")="07:00:00",
      TEXT(D38,"hh:mm:ss")="15:00:00",
      TEXT(D38,"hh:mm:ss")="23:00:00",
      TEXT(D39,"hh:mm:ss")="07:00:00",
      TEXT(D39,"hh:mm:ss")="15:00:00",
      TEXT(D39,"hh:mm:ss")="23:00:00"
    )
  ),
  1,
  0
))</f>
        <v/>
      </c>
      <c r="S38" s="66">
        <f>IF(OR($A38="Annual Leave",$A39="Annual Leave"),IF($A38="Annual Leave",8,0),0)</f>
        <v/>
      </c>
      <c r="T38" s="68" t="n"/>
      <c r="U38" s="144">
        <f>MAX(0,40-Y38)</f>
        <v/>
      </c>
      <c r="V38" s="351">
        <f>IF(OR($C38="",$D38=""),0,
 IF(OR($A38="Holiday",$A39="Holiday"),0,
 IF(AND(NOT(OR($A38="Annual Leave",$A39="Annual Leave")),$A38="Off day"),0,
  IF($I38+$I39&gt;=8,IF($I38&gt;=8,8,$I38),$I38)
  )))</f>
        <v/>
      </c>
      <c r="W38" s="351">
        <f>MAX(0,V38-U38)</f>
        <v/>
      </c>
      <c r="X38" s="351">
        <f>IF(C38="","",C38-WEEKDAY(C38,1)+1)</f>
        <v/>
      </c>
      <c r="Y38" s="351">
        <f>SUMPRODUCT(($X$14:$X37=X38)*(($V$14:$V37)+($O$14:$O37)))+IF(X38=X14,$L$11,0)</f>
        <v/>
      </c>
      <c r="Z38" s="351" t="n"/>
      <c r="AA38" s="351" t="n"/>
      <c r="AB38" s="351" t="n"/>
      <c r="AC38" s="351" t="n"/>
      <c r="AD38" s="351" t="n"/>
      <c r="AE38" s="351" t="n"/>
      <c r="AF38" s="351" t="n"/>
    </row>
    <row r="39" ht="24" customHeight="1" s="348" thickBot="1">
      <c r="A39" s="194" t="inlineStr">
        <is>
          <t>On Day</t>
        </is>
      </c>
      <c r="B39" s="199" t="n"/>
      <c r="C39" s="104">
        <f>C38</f>
        <v/>
      </c>
      <c r="D39" s="69" t="n"/>
      <c r="E39" s="200">
        <f>IF(D39="", "",
 IF(D39=TIME(0,0,0), 0,
 IF(AND(D39&gt;=TIME(0,0,1), D39&lt;=TIME(2,0,0)), TIME(7,0,0),
 IF(AND(D39&gt;=TIME(6,0,0), D39&lt;=TIME(8,0,0)), TIME(12,0,0),
 IF(AND(D39&gt;TIME(8,0,0), D39&lt;=TIME(13,59,0)), TIME(15,0,0),
 IF(AND(D39&gt;=TIME(14,0,0), D39&lt;=TIME(17,59,0)), TIME(21,0,0),
 IF(AND(D39&gt;=TIME(18,0,0), D39&lt;=TIME(21,59,0)), TIME(0,0,0),
 IF(AND(D39&gt;=TIME(22,0,0), D39&lt;=TIME(23,59,59)), TIME(7,0,0), ""))))))))</f>
        <v/>
      </c>
      <c r="F39" s="201" t="n"/>
      <c r="G39" s="200">
        <f>IF(AND(D39&gt;=TIME(6,0,0),D39&lt;=TIME(8,0,0)),E39,"")</f>
        <v/>
      </c>
      <c r="H39" s="69" t="n"/>
      <c r="I39" s="70">
        <f>ROUND(IF(OR(D39="",E39="",E39=0),0,IF(H39="",MOD(E39-D39,1)*24,MOD(H39-D39,1)*24)),2)</f>
        <v/>
      </c>
      <c r="J39" s="198" t="n"/>
      <c r="K39" s="306" t="n"/>
      <c r="L39" s="183" t="n"/>
      <c r="M39" s="307">
        <f>MAX(0,V39-W39)</f>
        <v/>
      </c>
      <c r="N39" s="71">
        <f>(IF(OR($C39="",$D39=""),0,
 IF(OR($A38="Holiday",$A39="Holiday"),
    IF(ISNUMBER(MATCH(TRIM($B39),{"Phagwah","Good Friday","Easter Monday","Labour Day","Christmas","Eid ul Azha","Romans-2","Globe-12","Neptune P1"},0)),0,$I39),
 IF(AND(NOT(OR($A38="Annual Leave",$A39="Annual Leave")),$A39="Off day"),$I39,
  MAX(0,$I39-$V39)
  ))))+W39</f>
        <v/>
      </c>
      <c r="O39" s="71">
        <f>IF(AND(OR($A38="Holiday",$A39="Holiday"),
        ISNUMBER(MATCH(TRIM($B39),{"Phagwah","Good Friday","Easter Monday","Labour Day","Christmas","Eid ul Azha","Romans-2","Globe-12","Neptune P1"},0))),
   $I39,0)</f>
        <v/>
      </c>
      <c r="P39" s="71">
        <f>IF(OR($O$7="Canteen",$O$7="Head Office"),0,IF($I39&lt;=0,0,IF(AND($I38&lt;=0,OR(TRIM($J39)="Hebrews",TRIM($J39)="Romans",TRIM($J39)="Romans-2",TRIM($J39)="Globe",TRIM($J39)="Globe-12",TRIM($J39)="Neptune P1")),1,0)))</f>
        <v/>
      </c>
      <c r="Q39" s="72" t="n"/>
      <c r="R39" s="71">
        <f>IF(OR($O$7="Canteen",$O$7="Head Office"),0,IF(
  AND(
    SUMIFS(I:I, C:C, C39) &gt;= 8,
    COUNTIFS(C$14:C39, C39)=1,
    OR(
      TEXT(D39,"hh:mm:ss")="07:00:00",
      TEXT(D39,"hh:mm:ss")="15:00:00",
      TEXT(D39,"hh:mm:ss")="23:00:00",
      TEXT(D40,"hh:mm:ss")="07:00:00",
      TEXT(D40,"hh:mm:ss")="15:00:00",
      TEXT(D40,"hh:mm:ss")="23:00:00"
    )
  ),
  1,
  0
))</f>
        <v/>
      </c>
      <c r="S39" s="71">
        <f>IF(OR($A38="Annual Leave",$A39="Annual Leave"),IF(AND($A38&lt;&gt;"Annual Leave",$A39="Annual Leave"),8,0),0)</f>
        <v/>
      </c>
      <c r="T39" s="73" t="n"/>
      <c r="U39" s="144">
        <f>MAX(0,40-Y39)</f>
        <v/>
      </c>
      <c r="V39" s="351">
        <f>IF(OR($C39="",$D39=""),0,
 IF(OR($A38="Holiday",$A39="Holiday"),0,
 IF(AND(NOT(OR($A38="Annual Leave",$A39="Annual Leave")),$A39="Off day"),0,
  IF($I38+$I39&gt;=8,IF($I38&gt;=8,0,8-$I38),$I39)
  )))</f>
        <v/>
      </c>
      <c r="W39" s="351">
        <f>MAX(0,V39-U39)</f>
        <v/>
      </c>
      <c r="X39" s="351">
        <f>IF(C39="","",C39-WEEKDAY(C39,1)+1)</f>
        <v/>
      </c>
      <c r="Y39" s="351">
        <f>SUMPRODUCT(($X$14:$X38=X39)*(($V$14:$V38)+($O$14:$O38)))+IF(X39=X14,$L$11,0)</f>
        <v/>
      </c>
      <c r="Z39" s="351" t="n"/>
      <c r="AA39" s="351" t="n"/>
      <c r="AB39" s="351" t="n"/>
      <c r="AC39" s="351" t="n"/>
      <c r="AD39" s="351" t="n"/>
      <c r="AE39" s="351" t="n"/>
      <c r="AF39" s="351" t="n"/>
    </row>
    <row r="40" ht="24" customHeight="1" s="348" thickBot="1">
      <c r="A40" s="202" t="inlineStr">
        <is>
          <t>On Day</t>
        </is>
      </c>
      <c r="B40" s="203" t="n"/>
      <c r="C40" s="105">
        <f>C38+1</f>
        <v/>
      </c>
      <c r="D40" s="74" t="n"/>
      <c r="E40" s="204">
        <f>IF(D40="", "",
 IF(D40=TIME(0,0,0), 0,
 IF(AND(D40&gt;=TIME(0,0,1), D40&lt;=TIME(2,0,0)), TIME(7,0,0),
 IF(AND(D40&gt;=TIME(6,0,0), D40&lt;=TIME(8,0,0)), TIME(12,0,0),
 IF(AND(D40&gt;TIME(8,0,0), D40&lt;=TIME(13,59,0)), TIME(15,0,0),
 IF(AND(D40&gt;=TIME(14,0,0), D40&lt;=TIME(17,59,0)), TIME(21,0,0),
 IF(AND(D40&gt;=TIME(18,0,0), D40&lt;=TIME(21,59,0)), TIME(0,0,0),
 IF(AND(D40&gt;=TIME(22,0,0), D40&lt;=TIME(23,59,59)), TIME(7,0,0), ""))))))))</f>
        <v/>
      </c>
      <c r="F40" s="205" t="n"/>
      <c r="G40" s="204">
        <f>IF(AND(D40&gt;=TIME(6,0,0),D40&lt;=TIME(8,0,0)),E40,"")</f>
        <v/>
      </c>
      <c r="H40" s="74" t="n"/>
      <c r="I40" s="106">
        <f>ROUND(IF(OR(D40="",E40="",E40=0),0,IF(H40="",MOD(E40-D40,1)*24,MOD(H40-D40,1)*24)),2)</f>
        <v/>
      </c>
      <c r="J40" s="206" t="n"/>
      <c r="K40" s="308" t="n"/>
      <c r="L40" s="189" t="n"/>
      <c r="M40" s="309">
        <f>MAX(0,V40-W40)</f>
        <v/>
      </c>
      <c r="N40" s="75">
        <f>(IF(OR($C40="",$D40=""),0,
 IF(OR($A40="Holiday",$A41="Holiday"),
    IF(ISNUMBER(MATCH(TRIM($B40),{"Phagwah","Good Friday","Easter Monday","Labour Day","Christmas","Eid ul Azha","Romans-2","Globe-12","Neptune P1"},0)),0,$I40),
 IF(AND(NOT(OR($A40="Annual Leave",$A41="Annual Leave")),$A40="Off day"),$I40,
  MAX(0,$I40-$V40)
  ))))+W40</f>
        <v/>
      </c>
      <c r="O40" s="75">
        <f>IF(AND(OR($A40="Holiday",$A41="Holiday"),
        ISNUMBER(MATCH(TRIM($B40),{"Phagwah","Good Friday","Easter Monday","Labour Day","Christmas","Eid ul Azha","Romans-2","Globe-12","Neptune P1"},0))),
   $I40,0)</f>
        <v/>
      </c>
      <c r="P40" s="75">
        <f>IF(OR($O$7="Canteen",$O$7="Head Office"),0,IF($I40&lt;=0,0,IF(OR(OR(TRIM($J40)="Hebrews",TRIM($J40)="Romans",TRIM($J40)="Romans-2",TRIM($J40)="Globe",TRIM($J40)="Globe-12",TRIM($J40)="Neptune P1"),AND($I41&gt;0,OR(TRIM($J41)="Hebrews",TRIM($J41)="Romans",TRIM($J41)="Romans-2",TRIM($J41)="Globe",TRIM($J41)="Globe-12",TRIM($J41)="Neptune P1"))),1,0)))</f>
        <v/>
      </c>
      <c r="Q40" s="76" t="n"/>
      <c r="R40" s="75">
        <f>IF(OR($O$7="Canteen",$O$7="Head Office"),0,IF(
  AND(
    SUMIFS(I:I, C:C, C40) &gt;= 8,
    COUNTIFS(C$14:C40, C40)=1,
    OR(
      TEXT(D40,"hh:mm:ss")="07:00:00",
      TEXT(D40,"hh:mm:ss")="15:00:00",
      TEXT(D40,"hh:mm:ss")="23:00:00",
      TEXT(D41,"hh:mm:ss")="07:00:00",
      TEXT(D41,"hh:mm:ss")="15:00:00",
      TEXT(D41,"hh:mm:ss")="23:00:00"
    )
  ),
  1,
  0
))</f>
        <v/>
      </c>
      <c r="S40" s="75">
        <f>IF(OR($A40="Annual Leave",$A41="Annual Leave"),IF($A40="Annual Leave",8,0),0)</f>
        <v/>
      </c>
      <c r="T40" s="107" t="n"/>
      <c r="U40" s="144">
        <f>MAX(0,40-Y40)</f>
        <v/>
      </c>
      <c r="V40" s="351">
        <f>IF(OR($C40="",$D40=""),0,
 IF(OR($A40="Holiday",$A41="Holiday"),0,
 IF(AND(NOT(OR($A40="Annual Leave",$A41="Annual Leave")),$A40="Off day"),0,
  IF($I40+$I41&gt;=8,IF($I40&gt;=8,8,$I40),$I40)
  )))</f>
        <v/>
      </c>
      <c r="W40" s="351">
        <f>MAX(0,V40-U40)</f>
        <v/>
      </c>
      <c r="X40" s="351">
        <f>IF(C40="","",C40-WEEKDAY(C40,1)+1)</f>
        <v/>
      </c>
      <c r="Y40" s="351">
        <f>SUMPRODUCT(($X$14:$X39=X40)*(($V$14:$V39)+($O$14:$O39)))+IF(X40=X14,$L$11,0)</f>
        <v/>
      </c>
      <c r="Z40" s="351" t="n"/>
      <c r="AA40" s="351" t="n"/>
      <c r="AB40" s="351" t="n"/>
      <c r="AC40" s="351" t="n"/>
      <c r="AD40" s="351" t="n"/>
      <c r="AE40" s="351" t="n"/>
      <c r="AF40" s="351" t="n"/>
    </row>
    <row r="41" ht="24" customHeight="1" s="348" thickBot="1">
      <c r="A41" s="202" t="inlineStr">
        <is>
          <t>On Day</t>
        </is>
      </c>
      <c r="B41" s="310" t="n"/>
      <c r="C41" s="105">
        <f>C40</f>
        <v/>
      </c>
      <c r="D41" s="311" t="n"/>
      <c r="E41" s="312">
        <f>IF(D41="", "",
 IF(D41=TIME(0,0,0), 0,
 IF(AND(D41&gt;=TIME(0,0,1), D41&lt;=TIME(2,0,0)), TIME(7,0,0),
 IF(AND(D41&gt;=TIME(6,0,0), D41&lt;=TIME(8,0,0)), TIME(12,0,0),
 IF(AND(D41&gt;TIME(8,0,0), D41&lt;=TIME(13,59,0)), TIME(15,0,0),
 IF(AND(D41&gt;=TIME(14,0,0), D41&lt;=TIME(17,59,0)), TIME(21,0,0),
 IF(AND(D41&gt;=TIME(18,0,0), D41&lt;=TIME(21,59,0)), TIME(0,0,0),
 IF(AND(D41&gt;=TIME(22,0,0), D41&lt;=TIME(23,59,59)), TIME(7,0,0), ""))))))))</f>
        <v/>
      </c>
      <c r="F41" s="205" t="n"/>
      <c r="G41" s="312">
        <f>IF(AND(D41&gt;=TIME(6,0,0),D41&lt;=TIME(8,0,0)),E41,"")</f>
        <v/>
      </c>
      <c r="H41" s="311" t="n"/>
      <c r="I41" s="106">
        <f>ROUND(IF(OR(D41="",E41="",E41=0),0,IF(H41="",MOD(E41-D41,1)*24,MOD(H41-D41,1)*24)),2)</f>
        <v/>
      </c>
      <c r="J41" s="207" t="n"/>
      <c r="K41" s="308" t="n"/>
      <c r="L41" s="189" t="n"/>
      <c r="M41" s="309">
        <f>MAX(0,V41-W41)</f>
        <v/>
      </c>
      <c r="N41" s="313">
        <f>(IF(OR($C41="",$D41=""),0,
 IF(OR($A40="Holiday",$A41="Holiday"),
    IF(ISNUMBER(MATCH(TRIM($B41),{"Phagwah","Good Friday","Easter Monday","Labour Day","Christmas","Eid ul Azha","Romans-2","Globe-12","Neptune P1"},0)),0,$I41),
 IF(AND(NOT(OR($A40="Annual Leave",$A41="Annual Leave")),$A41="Off day"),$I41,
  MAX(0,$I41-$V41)
  ))))+W41</f>
        <v/>
      </c>
      <c r="O41" s="313">
        <f>IF(AND(OR($A40="Holiday",$A41="Holiday"),
        ISNUMBER(MATCH(TRIM($B41),{"Phagwah","Good Friday","Easter Monday","Labour Day","Christmas","Eid ul Azha","Romans-2","Globe-12","Neptune P1"},0))),
   $I41,0)</f>
        <v/>
      </c>
      <c r="P41" s="313">
        <f>IF(OR($O$7="Canteen",$O$7="Head Office"),0,IF($I41&lt;=0,0,IF(AND($I40&lt;=0,OR(TRIM($J41)="Hebrews",TRIM($J41)="Romans",TRIM($J41)="Romans-2",TRIM($J41)="Globe",TRIM($J41)="Globe-12",TRIM($J41)="Neptune P1")),1,0)))</f>
        <v/>
      </c>
      <c r="Q41" s="314" t="n"/>
      <c r="R41" s="313">
        <f>IF(OR($O$7="Canteen",$O$7="Head Office"),0,IF(
  AND(
    SUMIFS(I:I, C:C, C41) &gt;= 8,
    COUNTIFS(C$14:C41, C41)=1,
    OR(
      TEXT(D41,"hh:mm:ss")="07:00:00",
      TEXT(D41,"hh:mm:ss")="15:00:00",
      TEXT(D41,"hh:mm:ss")="23:00:00",
      TEXT(D42,"hh:mm:ss")="07:00:00",
      TEXT(D42,"hh:mm:ss")="15:00:00",
      TEXT(D42,"hh:mm:ss")="23:00:00"
    )
  ),
  1,
  0
))</f>
        <v/>
      </c>
      <c r="S41" s="313">
        <f>IF(OR($A40="Annual Leave",$A41="Annual Leave"),IF(AND($A40&lt;&gt;"Annual Leave",$A41="Annual Leave"),8,0),0)</f>
        <v/>
      </c>
      <c r="T41" s="315" t="n"/>
      <c r="U41" s="144">
        <f>MAX(0,40-Y41)</f>
        <v/>
      </c>
      <c r="V41" s="351">
        <f>IF(OR($C41="",$D41=""),0,
 IF(OR($A40="Holiday",$A41="Holiday"),0,
 IF(AND(NOT(OR($A40="Annual Leave",$A41="Annual Leave")),$A41="Off day"),0,
  IF($I40+$I41&gt;=8,IF($I40&gt;=8,0,8-$I40),$I41)
  )))</f>
        <v/>
      </c>
      <c r="W41" s="351">
        <f>MAX(0,V41-U41)</f>
        <v/>
      </c>
      <c r="X41" s="351">
        <f>IF(C41="","",C41-WEEKDAY(C41,1)+1)</f>
        <v/>
      </c>
      <c r="Y41" s="351">
        <f>SUMPRODUCT(($X$14:$X40=X41)*(($V$14:$V40)+($O$14:$O40)))+IF(X41=X14,$L$11,0)</f>
        <v/>
      </c>
      <c r="Z41" s="351" t="n"/>
      <c r="AA41" s="351" t="n"/>
      <c r="AB41" s="351" t="n"/>
      <c r="AC41" s="351" t="n"/>
      <c r="AD41" s="351" t="n"/>
      <c r="AE41" s="351" t="n"/>
      <c r="AF41" s="351" t="n"/>
    </row>
    <row r="42" ht="24" customHeight="1" s="348" thickBot="1">
      <c r="A42" s="208" t="inlineStr">
        <is>
          <t>On Day</t>
        </is>
      </c>
      <c r="B42" s="209" t="n"/>
      <c r="C42" s="108">
        <f>C40+1</f>
        <v/>
      </c>
      <c r="D42" s="77" t="n"/>
      <c r="E42" s="210">
        <f>IF(D42="", "",
 IF(D42=TIME(0,0,0), 0,
 IF(AND(D42&gt;=TIME(0,0,1), D42&lt;=TIME(2,0,0)), TIME(7,0,0),
 IF(AND(D42&gt;=TIME(6,0,0), D42&lt;=TIME(8,0,0)), TIME(12,0,0),
 IF(AND(D42&gt;TIME(8,0,0), D42&lt;=TIME(13,59,0)), TIME(15,0,0),
 IF(AND(D42&gt;=TIME(14,0,0), D42&lt;=TIME(17,59,0)), TIME(21,0,0),
 IF(AND(D42&gt;=TIME(18,0,0), D42&lt;=TIME(21,59,0)), TIME(0,0,0),
 IF(AND(D42&gt;=TIME(22,0,0), D42&lt;=TIME(23,59,59)), TIME(7,0,0), ""))))))))</f>
        <v/>
      </c>
      <c r="F42" s="211" t="n"/>
      <c r="G42" s="210">
        <f>IF(AND(D42&gt;=TIME(6,0,0),D42&lt;=TIME(8,0,0)),E42,"")</f>
        <v/>
      </c>
      <c r="H42" s="77" t="n"/>
      <c r="I42" s="16">
        <f>ROUND(IF(OR(D42="",E42="",E42=0),0,IF(H42="",MOD(E42-D42,1)*24,MOD(H42-D42,1)*24)),2)</f>
        <v/>
      </c>
      <c r="J42" s="212" t="n"/>
      <c r="K42" s="316" t="n"/>
      <c r="L42" s="181" t="n"/>
      <c r="M42" s="317">
        <f>MAX(0,V42-W42)</f>
        <v/>
      </c>
      <c r="N42" s="17">
        <f>(IF(OR($C42="",$D42=""),0,
 IF(OR($A42="Holiday",$A43="Holiday"),
    IF(ISNUMBER(MATCH(TRIM($B42),{"Phagwah","Good Friday","Easter Monday","Labour Day","Christmas","Eid ul Azha","Romans-2","Globe-12","Neptune P1"},0)),0,$I42),
 IF(AND(NOT(OR($A42="Annual Leave",$A43="Annual Leave")),$A42="Off day"),$I42,
  MAX(0,$I42-$V42)
  ))))+W42</f>
        <v/>
      </c>
      <c r="O42" s="213">
        <f>IF(AND(OR($A42="Holiday",$A43="Holiday"),
        ISNUMBER(MATCH(TRIM($B42),{"Phagwah","Good Friday","Easter Monday","Labour Day","Christmas","Eid ul Azha","Romans-2","Globe-12","Neptune P1"},0))),
   $I42,0)</f>
        <v/>
      </c>
      <c r="P42" s="17">
        <f>IF(OR($O$7="Canteen",$O$7="Head Office"),0,IF($I42&lt;=0,0,IF(OR(OR(TRIM($J42)="Hebrews",TRIM($J42)="Romans",TRIM($J42)="Romans-2",TRIM($J42)="Globe",TRIM($J42)="Globe-12",TRIM($J42)="Neptune P1"),AND($I43&gt;0,OR(TRIM($J43)="Hebrews",TRIM($J43)="Romans",TRIM($J43)="Romans-2",TRIM($J43)="Globe",TRIM($J43)="Globe-12",TRIM($J43)="Neptune P1"))),1,0)))</f>
        <v/>
      </c>
      <c r="Q42" s="78" t="n"/>
      <c r="R42" s="213">
        <f>IF(OR($O$7="Canteen",$O$7="Head Office"),0,IF(
  AND(
    SUMIFS(I:I, C:C, C42) &gt;= 8,
    COUNTIFS(C$14:C42, C42)=1,
    OR(
      TEXT(D42,"hh:mm:ss")="07:00:00",
      TEXT(D42,"hh:mm:ss")="15:00:00",
      TEXT(D42,"hh:mm:ss")="23:00:00",
      TEXT(D43,"hh:mm:ss")="07:00:00",
      TEXT(D43,"hh:mm:ss")="15:00:00",
      TEXT(D43,"hh:mm:ss")="23:00:00"
    )
  ),
  1,
  0
))</f>
        <v/>
      </c>
      <c r="S42" s="213">
        <f>IF(OR($A42="Annual Leave",$A43="Annual Leave"),IF($A42="Annual Leave",8,0),0)</f>
        <v/>
      </c>
      <c r="T42" s="79" t="n"/>
      <c r="U42" s="144">
        <f>MAX(0,40-Y42)</f>
        <v/>
      </c>
      <c r="V42" s="351">
        <f>IF(OR($C42="",$D42=""),0,
 IF(OR($A42="Holiday",$A43="Holiday"),0,
 IF(AND(NOT(OR($A42="Annual Leave",$A43="Annual Leave")),$A42="Off day"),0,
  IF($I42+$I43&gt;=8,IF($I42&gt;=8,8,$I42),$I42)
  )))</f>
        <v/>
      </c>
      <c r="W42" s="351">
        <f>MAX(0,V42-U42)</f>
        <v/>
      </c>
      <c r="X42" s="351">
        <f>IF(C42="","",C42-WEEKDAY(C42,1)+1)</f>
        <v/>
      </c>
      <c r="Y42" s="351">
        <f>SUMPRODUCT(($X$14:$X41=X42)*(($V$14:$V41)+($O$14:$O41)))+IF(X42=X14,$L$11,0)</f>
        <v/>
      </c>
      <c r="Z42" s="351" t="n"/>
      <c r="AA42" s="351" t="n"/>
      <c r="AB42" s="351" t="n"/>
      <c r="AC42" s="351" t="n"/>
      <c r="AD42" s="351" t="n"/>
      <c r="AE42" s="351" t="n"/>
      <c r="AF42" s="351" t="n"/>
    </row>
    <row r="43" ht="24" customHeight="1" s="348" thickBot="1">
      <c r="A43" s="208" t="inlineStr">
        <is>
          <t>On Day</t>
        </is>
      </c>
      <c r="B43" s="214" t="n"/>
      <c r="C43" s="109">
        <f>C42</f>
        <v/>
      </c>
      <c r="D43" s="18" t="n"/>
      <c r="E43" s="215">
        <f>IF(D43="", "",
 IF(D43=TIME(0,0,0), 0,
 IF(AND(D43&gt;=TIME(0,0,1), D43&lt;=TIME(2,0,0)), TIME(7,0,0),
 IF(AND(D43&gt;=TIME(6,0,0), D43&lt;=TIME(8,0,0)), TIME(12,0,0),
 IF(AND(D43&gt;TIME(8,0,0), D43&lt;=TIME(13,59,0)), TIME(15,0,0),
 IF(AND(D43&gt;=TIME(14,0,0), D43&lt;=TIME(17,59,0)), TIME(21,0,0),
 IF(AND(D43&gt;=TIME(18,0,0), D43&lt;=TIME(21,59,0)), TIME(0,0,0),
 IF(AND(D43&gt;=TIME(22,0,0), D43&lt;=TIME(23,59,59)), TIME(7,0,0), ""))))))))</f>
        <v/>
      </c>
      <c r="F43" s="216" t="n"/>
      <c r="G43" s="215">
        <f>IF(AND(D43&gt;=TIME(6,0,0),D43&lt;=TIME(8,0,0)),E43,"")</f>
        <v/>
      </c>
      <c r="H43" s="18" t="n"/>
      <c r="I43" s="19">
        <f>ROUND(IF(OR(D43="",E43="",E43=0),0,IF(H43="",MOD(E43-D43,1)*24,MOD(H43-D43,1)*24)),2)</f>
        <v/>
      </c>
      <c r="J43" s="212" t="n"/>
      <c r="K43" s="316" t="n"/>
      <c r="L43" s="183" t="n"/>
      <c r="M43" s="317">
        <f>MAX(0,V43-W43)</f>
        <v/>
      </c>
      <c r="N43" s="20">
        <f>(IF(OR($C43="",$D43=""),0,
 IF(OR($A42="Holiday",$A43="Holiday"),
    IF(ISNUMBER(MATCH(TRIM($B43),{"Phagwah","Good Friday","Easter Monday","Labour Day","Christmas","Eid ul Azha","Romans-2","Globe-12","Neptune P1"},0)),0,$I43),
 IF(AND(NOT(OR($A42="Annual Leave",$A43="Annual Leave")),$A43="Off day"),$I43,
  MAX(0,$I43-$V43)
  ))))+W43</f>
        <v/>
      </c>
      <c r="O43" s="20">
        <f>IF(AND(OR($A42="Holiday",$A43="Holiday"),
        ISNUMBER(MATCH(TRIM($B43),{"Phagwah","Good Friday","Easter Monday","Labour Day","Christmas","Eid ul Azha","Romans-2","Globe-12","Neptune P1"},0))),
   $I43,0)</f>
        <v/>
      </c>
      <c r="P43" s="20">
        <f>IF(OR($O$7="Canteen",$O$7="Head Office"),0,IF($I43&lt;=0,0,IF(AND($I42&lt;=0,OR(TRIM($J43)="Hebrews",TRIM($J43)="Romans",TRIM($J43)="Romans-2",TRIM($J43)="Globe",TRIM($J43)="Globe-12",TRIM($J43)="Neptune P1")),1,0)))</f>
        <v/>
      </c>
      <c r="Q43" s="21" t="n"/>
      <c r="R43" s="20">
        <f>IF(OR($O$7="Canteen",$O$7="Head Office"),0,IF(
  AND(
    SUMIFS(I:I, C:C, C43) &gt;= 8,
    COUNTIFS(C$14:C43, C43)=1,
    OR(
      TEXT(D43,"hh:mm:ss")="07:00:00",
      TEXT(D43,"hh:mm:ss")="15:00:00",
      TEXT(D43,"hh:mm:ss")="23:00:00",
      TEXT(D49,"hh:mm:ss")="07:00:00",
      TEXT(D49,"hh:mm:ss")="15:00:00",
      TEXT(D49,"hh:mm:ss")="23:00:00"
    )
  ),
  1,
  0
))</f>
        <v/>
      </c>
      <c r="S43" s="20">
        <f>IF(OR($A42="Annual Leave",$A43="Annual Leave"),IF(AND($A42&lt;&gt;"Annual Leave",$A43="Annual Leave"),8,0),0)</f>
        <v/>
      </c>
      <c r="T43" s="22" t="n"/>
      <c r="U43" s="144">
        <f>MAX(0,40-Y43)</f>
        <v/>
      </c>
      <c r="V43" s="351">
        <f>IF(OR($C43="",$D43=""),0,
 IF(OR($A42="Holiday",$A43="Holiday"),0,
 IF(AND(NOT(OR($A42="Annual Leave",$A43="Annual Leave")),$A43="Off day"),0,
  IF($I42+$I43&gt;=8,IF($I42&gt;=8,0,8-$I42),$I43)
  )))</f>
        <v/>
      </c>
      <c r="W43" s="351">
        <f>MAX(0,V43-U43)</f>
        <v/>
      </c>
      <c r="X43" s="351">
        <f>IF(C43="","",C43-WEEKDAY(C43,1)+1)</f>
        <v/>
      </c>
      <c r="Y43" s="351">
        <f>SUMPRODUCT(($X$14:$X42=X43)*(($V$14:$V42)+($O$14:$O42)))+IF(X43=X14,$L$11,0)</f>
        <v/>
      </c>
      <c r="Z43" s="351" t="n"/>
      <c r="AA43" s="351" t="n"/>
      <c r="AB43" s="351" t="n"/>
      <c r="AC43" s="351" t="n"/>
      <c r="AD43" s="351" t="n"/>
      <c r="AE43" s="351" t="n"/>
      <c r="AF43" s="351" t="n"/>
    </row>
    <row r="44" ht="24" customHeight="1" s="348" thickBot="1">
      <c r="A44" s="176" t="n"/>
      <c r="B44" s="176" t="n"/>
      <c r="C44" s="217" t="n"/>
      <c r="D44" s="110" t="n"/>
      <c r="E44" s="110" t="n"/>
      <c r="F44" s="218" t="n"/>
      <c r="G44" s="110" t="n"/>
      <c r="H44" s="110" t="n"/>
      <c r="I44" s="219" t="n"/>
      <c r="J44" s="219" t="n"/>
      <c r="K44" s="219" t="n"/>
      <c r="L44" s="219" t="n"/>
      <c r="M44" s="111">
        <f>MAX(0,V44-W44)</f>
        <v/>
      </c>
      <c r="N44" s="112">
        <f>(IF(OR($C44="",$D44=""),0,
 IF(OR($A44="Holiday",$A45="Holiday"),
    IF(ISNUMBER(MATCH(TRIM($B44),{"Phagwah","Good Friday","Easter Monday","Labour Day","Christmas","Eid ul Azha","Romans-2","Globe-12","Neptune P1"},0)),0,$I44),
 IF(AND(NOT(OR($A44="Annual Leave",$A45="Annual Leave")),$A44="Off day"),$I44,
  MAX(0,$I44-$V44)
  ))))+W44</f>
        <v/>
      </c>
      <c r="O44" s="112">
        <f>IF(AND(OR($A44="Holiday",$A45="Holiday"),
        ISNUMBER(MATCH(TRIM($B44),{"Phagwah","Good Friday","Easter Monday","Labour Day","Christmas","Eid ul Azha","Romans-2","Globe-12","Neptune P1"},0))),
   $I44,0)</f>
        <v/>
      </c>
      <c r="P44" s="112">
        <f>IF(OR($O$7="Canteen",$O$7="Head Office"),0,IF($I44&lt;=0,0,IF(OR(OR(TRIM($J44)="Hebrews",TRIM($J44)="Romans",TRIM($J44)="Romans-2",TRIM($J44)="Globe",TRIM($J44)="Globe-12",TRIM($J44)="Neptune P1"),AND($I45&gt;0,OR(TRIM($J45)="Hebrews",TRIM($J45)="Romans",TRIM($J45)="Romans-2",TRIM($J45)="Globe",TRIM($J45)="Globe-12",TRIM($J45)="Neptune P1"))),1,0)))</f>
        <v/>
      </c>
      <c r="Q44" s="113" t="n"/>
      <c r="R44" s="113" t="n"/>
      <c r="S44" s="112">
        <f>IF(OR($A44="Annual Leave",$A45="Annual Leave"),IF($A44="Annual Leave",8,0),0)</f>
        <v/>
      </c>
      <c r="T44" s="114" t="n"/>
      <c r="U44" s="144">
        <f>MAX(0,40-Y44)</f>
        <v/>
      </c>
      <c r="V44" s="351">
        <f>IF(OR($C44="",$D44=""),0,
 IF(OR($A44="Holiday",$A45="Holiday"),0,
 IF(AND(NOT(OR($A44="Annual Leave",$A45="Annual Leave")),$A44="Off day"),0,
  IF($I44+$I45&gt;=8,IF($I44&gt;=8,8,$I44),$I44)
  )))</f>
        <v/>
      </c>
      <c r="W44" s="351">
        <f>MAX(0,V44-U44)</f>
        <v/>
      </c>
      <c r="X44" s="351">
        <f>IF(C44="","",C44-WEEKDAY(C44,1)+1)</f>
        <v/>
      </c>
      <c r="Y44" s="351">
        <f>SUMPRODUCT(($X$14:$X43=X44)*(($V$14:$V43)+($O$14:$O43)))+IF(X44=X14,$L$11,0)</f>
        <v/>
      </c>
      <c r="Z44" s="351" t="n"/>
      <c r="AA44" s="351" t="n"/>
      <c r="AB44" s="351" t="n"/>
      <c r="AC44" s="351" t="n"/>
      <c r="AD44" s="351" t="n"/>
      <c r="AE44" s="351" t="n"/>
      <c r="AF44" s="351" t="n"/>
    </row>
    <row r="45" ht="24" customHeight="1" s="348" thickBot="1">
      <c r="A45" s="154" t="inlineStr">
        <is>
          <t>On Day</t>
        </is>
      </c>
      <c r="B45" s="318" t="n"/>
      <c r="C45" s="115">
        <f>C42+1</f>
        <v/>
      </c>
      <c r="D45" s="319" t="n"/>
      <c r="E45" s="320">
        <f>IF(D45="", "",
 IF(D45=TIME(0,0,0), 0,
 IF(AND(D45&gt;=TIME(0,0,1), D45&lt;=TIME(2,0,0)), TIME(7,0,0),
 IF(AND(D45&gt;=TIME(6,0,0), D45&lt;=TIME(8,0,0)), TIME(12,0,0),
 IF(AND(D45&gt;TIME(8,0,0), D45&lt;=TIME(13,59,0)), TIME(15,0,0),
 IF(AND(D45&gt;=TIME(14,0,0), D45&lt;=TIME(17,59,0)), TIME(21,0,0),
 IF(AND(D45&gt;=TIME(18,0,0), D45&lt;=TIME(21,59,0)), TIME(0,0,0),
 IF(AND(D45&gt;=TIME(22,0,0), D45&lt;=TIME(23,59,59)), TIME(7,0,0), ""))))))))</f>
        <v/>
      </c>
      <c r="F45" s="321" t="n"/>
      <c r="G45" s="320">
        <f>IF(AND(D45&gt;=TIME(6,0,0),D45&lt;=TIME(8,0,0)),E45,"")</f>
        <v/>
      </c>
      <c r="H45" s="319" t="n"/>
      <c r="I45" s="30">
        <f>ROUND(IF(OR(D45="",E45="",E45=0),0,IF(H45="",MOD(E45-D45,1)*24,MOD(H45-D45,1)*24)),2)</f>
        <v/>
      </c>
      <c r="J45" s="220" t="n"/>
      <c r="K45" s="274" t="n"/>
      <c r="L45" s="181" t="n"/>
      <c r="M45" s="275">
        <f>MAX(0,V45-W45)</f>
        <v/>
      </c>
      <c r="N45" s="322">
        <f>(IF(OR($C45="",$D45=""),0,
 IF(OR($A44="Holiday",$A45="Holiday"),
    IF(ISNUMBER(MATCH(TRIM($B45),{"Phagwah","Good Friday","Easter Monday","Labour Day","Christmas","Eid ul Azha","Romans-2","Globe-12","Neptune P1"},0)),0,$I45),
 IF(AND(NOT(OR($A44="Annual Leave",$A45="Annual Leave")),$A45="Off day"),$I45,
  MAX(0,$I45-$V45)
  ))))+W45</f>
        <v/>
      </c>
      <c r="O45" s="322">
        <f>IF(AND(OR($A44="Holiday",$A45="Holiday"),
        ISNUMBER(MATCH(TRIM($B45),{"Phagwah","Good Friday","Easter Monday","Labour Day","Christmas","Eid ul Azha","Romans-2","Globe-12","Neptune P1"},0))),
   $I45,0)</f>
        <v/>
      </c>
      <c r="P45" s="322">
        <f>IF(OR($O$7="Canteen",$O$7="Head Office"),0,IF($I45&lt;=0,0,IF(AND($I44&lt;=0,OR(TRIM($J45)="Hebrews",TRIM($J45)="Romans",TRIM($J45)="Romans-2",TRIM($J45)="Globe",TRIM($J45)="Globe-12",TRIM($J45)="Neptune P1")),1,0)))</f>
        <v/>
      </c>
      <c r="Q45" s="323" t="n"/>
      <c r="R45" s="322">
        <f>IF(OR($O$7="Canteen",$O$7="Head Office"),0,IF(
  AND(
    SUMIFS(I:I, C:C, C45) &gt;= 8,
    COUNTIFS(C$14:C45, C45)=1,
    OR(
      TEXT(D45,"hh:mm:ss")="07:00:00",
      TEXT(D45,"hh:mm:ss")="15:00:00",
      TEXT(D45,"hh:mm:ss")="23:00:00",
      TEXT(D46,"hh:mm:ss")="07:00:00",
      TEXT(D46,"hh:mm:ss")="15:00:00",
      TEXT(D46,"hh:mm:ss")="23:00:00"
    )
  ),
  1,
  0
))</f>
        <v/>
      </c>
      <c r="S45" s="322">
        <f>IF(OR($A44="Annual Leave",$A45="Annual Leave"),IF(AND($A44&lt;&gt;"Annual Leave",$A45="Annual Leave"),8,0),0)</f>
        <v/>
      </c>
      <c r="T45" s="116" t="n"/>
      <c r="U45" s="144">
        <f>MAX(0,40-Y45)</f>
        <v/>
      </c>
      <c r="V45" s="351">
        <f>IF(OR($C45="",$D45=""),0,
 IF(OR($A44="Holiday",$A45="Holiday"),0,
 IF(AND(NOT(OR($A44="Annual Leave",$A45="Annual Leave")),$A45="Off day"),0,
  IF($I44+$I45&gt;=8,IF($I44&gt;=8,0,8-$I44),$I45)
  )))</f>
        <v/>
      </c>
      <c r="W45" s="351">
        <f>MAX(0,V45-U45)</f>
        <v/>
      </c>
      <c r="X45" s="351">
        <f>IF(C45="","",C45-WEEKDAY(C45,1)+1)</f>
        <v/>
      </c>
      <c r="Y45" s="351">
        <f>SUMPRODUCT(($X$14:$X44=X45)*(($V$14:$V44)+($O$14:$O44)))+IF(X45=X14,$L$11,0)</f>
        <v/>
      </c>
      <c r="Z45" s="351" t="n"/>
      <c r="AA45" s="351" t="n"/>
      <c r="AB45" s="351" t="n"/>
      <c r="AC45" s="351" t="n"/>
      <c r="AD45" s="351" t="n"/>
      <c r="AE45" s="351" t="n"/>
      <c r="AF45" s="351" t="n"/>
    </row>
    <row r="46" ht="24" customHeight="1" s="348" thickBot="1">
      <c r="A46" s="154" t="inlineStr">
        <is>
          <t>On Day</t>
        </is>
      </c>
      <c r="B46" s="305" t="n"/>
      <c r="C46" s="90">
        <f>C45</f>
        <v/>
      </c>
      <c r="D46" s="80" t="n"/>
      <c r="E46" s="221">
        <f>IF(D46="", "",
 IF(D46=TIME(0,0,0), 0,
 IF(AND(D46&gt;=TIME(0,0,1), D46&lt;=TIME(2,0,0)), TIME(7,0,0),
 IF(AND(D46&gt;=TIME(6,0,0), D46&lt;=TIME(8,0,0)), TIME(12,0,0),
 IF(AND(D46&gt;TIME(8,0,0), D46&lt;=TIME(13,59,0)), TIME(15,0,0),
 IF(AND(D46&gt;=TIME(14,0,0), D46&lt;=TIME(17,59,0)), TIME(21,0,0),
 IF(AND(D46&gt;=TIME(18,0,0), D46&lt;=TIME(21,59,0)), TIME(0,0,0),
 IF(AND(D46&gt;=TIME(22,0,0), D46&lt;=TIME(23,59,59)), TIME(7,0,0), ""))))))))</f>
        <v/>
      </c>
      <c r="F46" s="156" t="n"/>
      <c r="G46" s="221">
        <f>IF(AND(D46&gt;=TIME(6,0,0),D46&lt;=TIME(8,0,0)),E46,"")</f>
        <v/>
      </c>
      <c r="H46" s="80" t="n"/>
      <c r="I46" s="30">
        <f>ROUND(IF(OR(D46="",E46="",E46=0),0,IF(H46="",MOD(E46-D46,1)*24,MOD(H46-D46,1)*24)),2)</f>
        <v/>
      </c>
      <c r="J46" s="158" t="n"/>
      <c r="K46" s="274" t="n"/>
      <c r="L46" s="189" t="n"/>
      <c r="M46" s="275">
        <f>MAX(0,V46-W46)</f>
        <v/>
      </c>
      <c r="N46" s="81">
        <f>(IF(OR($C46="",$D46=""),0,
 IF(OR($A46="Holiday",$A47="Holiday"),
    IF(ISNUMBER(MATCH(TRIM($B46),{"Phagwah","Good Friday","Easter Monday","Labour Day","Christmas","Eid ul Azha","Romans-2","Globe-12","Neptune P1"},0)),0,$I46),
 IF(AND(NOT(OR($A46="Annual Leave",$A47="Annual Leave")),$A46="Off day"),$I46,
  MAX(0,$I46-$V46)
  ))))+W46</f>
        <v/>
      </c>
      <c r="O46" s="81">
        <f>IF(AND(OR($A46="Holiday",$A47="Holiday"),
        ISNUMBER(MATCH(TRIM($B46),{"Phagwah","Good Friday","Easter Monday","Labour Day","Christmas","Eid ul Azha","Romans-2","Globe-12","Neptune P1"},0))),
   $I46,0)</f>
        <v/>
      </c>
      <c r="P46" s="81">
        <f>IF(OR($O$7="Canteen",$O$7="Head Office"),0,IF($I46&lt;=0,0,IF(OR(OR(TRIM($J46)="Hebrews",TRIM($J46)="Romans",TRIM($J46)="Romans-2",TRIM($J46)="Globe",TRIM($J46)="Globe-12",TRIM($J46)="Neptune P1"),AND($I47&gt;0,OR(TRIM($J47)="Hebrews",TRIM($J47)="Romans",TRIM($J47)="Romans-2",TRIM($J47)="Globe",TRIM($J47)="Globe-12",TRIM($J47)="Neptune P1"))),1,0)))</f>
        <v/>
      </c>
      <c r="Q46" s="82" t="n"/>
      <c r="R46" s="81">
        <f>IF(OR($O$7="Canteen",$O$7="Head Office"),0,IF(
  AND(
    SUMIFS(I:I, C:C, C46) &gt;= 8,
    COUNTIFS(C$14:C46, C46)=1,
    OR(
      TEXT(D46,"hh:mm:ss")="07:00:00",
      TEXT(D46,"hh:mm:ss")="15:00:00",
      TEXT(D46,"hh:mm:ss")="23:00:00",
      TEXT(D51,"hh:mm:ss")="07:00:00",
      TEXT(D51,"hh:mm:ss")="15:00:00",
      TEXT(D51,"hh:mm:ss")="23:00:00"
    )
  ),
  1,
  0
))</f>
        <v/>
      </c>
      <c r="S46" s="81">
        <f>IF(OR($A46="Annual Leave",$A47="Annual Leave"),IF($A46="Annual Leave",8,0),0)</f>
        <v/>
      </c>
      <c r="T46" s="117" t="n"/>
      <c r="U46" s="144">
        <f>MAX(0,40-Y46)</f>
        <v/>
      </c>
      <c r="V46" s="351">
        <f>IF(OR($C46="",$D46=""),0,
 IF(OR($A46="Holiday",$A47="Holiday"),0,
 IF(AND(NOT(OR($A46="Annual Leave",$A47="Annual Leave")),$A46="Off day"),0,
  IF($I46+$I47&gt;=8,IF($I46&gt;=8,8,$I46),$I46)
  )))</f>
        <v/>
      </c>
      <c r="W46" s="351">
        <f>MAX(0,V46-U46)</f>
        <v/>
      </c>
      <c r="X46" s="351">
        <f>IF(C46="","",C46-WEEKDAY(C46,1)+1)</f>
        <v/>
      </c>
      <c r="Y46" s="351">
        <f>SUMPRODUCT(($X$14:$X45=X46)*(($V$14:$V45)+($O$14:$O45)))+IF(X46=X14,$L$11,0)</f>
        <v/>
      </c>
      <c r="Z46" s="351" t="n"/>
      <c r="AA46" s="351" t="n"/>
      <c r="AB46" s="351" t="n"/>
      <c r="AC46" s="351" t="n"/>
      <c r="AD46" s="351" t="n"/>
      <c r="AE46" s="351" t="n"/>
      <c r="AF46" s="351" t="n"/>
    </row>
    <row r="47" ht="24" customHeight="1" s="348" thickBot="1">
      <c r="A47" s="184" t="inlineStr">
        <is>
          <t>On Day</t>
        </is>
      </c>
      <c r="B47" s="222" t="n"/>
      <c r="C47" s="118">
        <f>C45+1</f>
        <v/>
      </c>
      <c r="D47" s="83" t="n"/>
      <c r="E47" s="223">
        <f>IF(D47="", "",
 IF(D47=TIME(0,0,0), 0,
 IF(AND(D47&gt;=TIME(0,0,1), D47&lt;=TIME(2,0,0)), TIME(7,0,0),
 IF(AND(D47&gt;=TIME(6,0,0), D47&lt;=TIME(8,0,0)), TIME(12,0,0),
 IF(AND(D47&gt;TIME(8,0,0), D47&lt;=TIME(13,59,0)), TIME(15,0,0),
 IF(AND(D47&gt;=TIME(14,0,0), D47&lt;=TIME(17,59,0)), TIME(21,0,0),
 IF(AND(D47&gt;=TIME(18,0,0), D47&lt;=TIME(21,59,0)), TIME(0,0,0),
 IF(AND(D47&gt;=TIME(22,0,0), D47&lt;=TIME(23,59,59)), TIME(7,0,0), ""))))))))</f>
        <v/>
      </c>
      <c r="F47" s="224" t="n"/>
      <c r="G47" s="223">
        <f>IF(AND(D47&gt;=TIME(6,0,0),D47&lt;=TIME(8,0,0)),E47,"")</f>
        <v/>
      </c>
      <c r="H47" s="83" t="n"/>
      <c r="I47" s="23">
        <f>ROUND(IF(OR(D47="",E47="",E47=0),0,IF(H47="",MOD(E47-D47,1)*24,MOD(H47-D47,1)*24)),2)</f>
        <v/>
      </c>
      <c r="J47" s="225" t="n"/>
      <c r="K47" s="297" t="n"/>
      <c r="L47" s="181" t="n"/>
      <c r="M47" s="298">
        <f>MAX(0,V47-W47)</f>
        <v/>
      </c>
      <c r="N47" s="84">
        <f>(IF(OR($C47="",$D47=""),0,
 IF(OR($A46="Holiday",$A47="Holiday"),
    IF(ISNUMBER(MATCH(TRIM($B47),{"Phagwah","Good Friday","Easter Monday","Labour Day","Christmas","Eid ul Azha","Romans-2","Globe-12","Neptune P1"},0)),0,$I47),
 IF(AND(NOT(OR($A46="Annual Leave",$A47="Annual Leave")),$A47="Off day"),$I47,
  MAX(0,$I47-$V47)
  ))))+W47</f>
        <v/>
      </c>
      <c r="O47" s="84">
        <f>IF(AND(OR($A46="Holiday",$A47="Holiday"),
        ISNUMBER(MATCH(TRIM($B47),{"Phagwah","Good Friday","Easter Monday","Labour Day","Christmas","Eid ul Azha","Romans-2","Globe-12","Neptune P1"},0))),
   $I47,0)</f>
        <v/>
      </c>
      <c r="P47" s="84">
        <f>IF(OR($O$7="Canteen",$O$7="Head Office"),0,IF($I47&lt;=0,0,IF(AND($I46&lt;=0,OR(TRIM($J47)="Hebrews",TRIM($J47)="Romans",TRIM($J47)="Romans-2",TRIM($J47)="Globe",TRIM($J47)="Globe-12",TRIM($J47)="Neptune P1")),1,0)))</f>
        <v/>
      </c>
      <c r="Q47" s="85" t="n"/>
      <c r="R47" s="84">
        <f>IF(OR($O$7="Canteen",$O$7="Head Office"),0,IF(
  AND(
    SUMIFS(I:I, C:C, C47) &gt;= 8,
    COUNTIFS(C$14:C47, C47)=1,
    OR(
      TEXT(D47,"hh:mm:ss")="07:00:00",
      TEXT(D47,"hh:mm:ss")="15:00:00",
      TEXT(D47,"hh:mm:ss")="23:00:00",
      TEXT(D48,"hh:mm:ss")="07:00:00",
      TEXT(D48,"hh:mm:ss")="15:00:00",
      TEXT(D48,"hh:mm:ss")="23:00:00"
    )
  ),
  1,
  0
))</f>
        <v/>
      </c>
      <c r="S47" s="84">
        <f>IF(OR($A46="Annual Leave",$A47="Annual Leave"),IF(AND($A46&lt;&gt;"Annual Leave",$A47="Annual Leave"),8,0),0)</f>
        <v/>
      </c>
      <c r="T47" s="86" t="n"/>
      <c r="U47" s="144">
        <f>MAX(0,40-Y47)</f>
        <v/>
      </c>
      <c r="V47" s="351">
        <f>IF(OR($C47="",$D47=""),0,
 IF(OR($A46="Holiday",$A47="Holiday"),0,
 IF(AND(NOT(OR($A46="Annual Leave",$A47="Annual Leave")),$A47="Off day"),0,
  IF($I46+$I47&gt;=8,IF($I46&gt;=8,0,8-$I46),$I47)
  )))</f>
        <v/>
      </c>
      <c r="W47" s="351">
        <f>MAX(0,V47-U47)</f>
        <v/>
      </c>
      <c r="X47" s="351">
        <f>IF(C47="","",C47-WEEKDAY(C47,1)+1)</f>
        <v/>
      </c>
      <c r="Y47" s="351">
        <f>SUMPRODUCT(($X$14:$X46=X47)*(($V$14:$V46)+($O$14:$O46)))+IF(X47=X14,$L$11,0)</f>
        <v/>
      </c>
      <c r="Z47" s="351" t="n"/>
      <c r="AA47" s="351" t="n"/>
      <c r="AB47" s="351" t="n"/>
      <c r="AC47" s="351" t="n"/>
      <c r="AD47" s="351" t="n"/>
      <c r="AE47" s="351" t="n"/>
      <c r="AF47" s="351" t="n"/>
    </row>
    <row r="48" ht="24" customHeight="1" s="348" thickBot="1">
      <c r="A48" s="226" t="inlineStr">
        <is>
          <t>On Day</t>
        </is>
      </c>
      <c r="B48" s="299" t="n"/>
      <c r="C48" s="119">
        <f>C47</f>
        <v/>
      </c>
      <c r="D48" s="24" t="n"/>
      <c r="E48" s="227">
        <f>IF(D48="", "",
 IF(D48=TIME(0,0,0), 0,
 IF(AND(D48&gt;=TIME(0,0,1), D48&lt;=TIME(2,0,0)), TIME(7,0,0),
 IF(AND(D48&gt;=TIME(6,0,0), D48&lt;=TIME(8,0,0)), TIME(12,0,0),
 IF(AND(D48&gt;TIME(8,0,0), D48&lt;=TIME(13,59,0)), TIME(15,0,0),
 IF(AND(D48&gt;=TIME(14,0,0), D48&lt;=TIME(17,59,0)), TIME(21,0,0),
 IF(AND(D48&gt;=TIME(18,0,0), D48&lt;=TIME(21,59,0)), TIME(0,0,0),
 IF(AND(D48&gt;=TIME(22,0,0), D48&lt;=TIME(23,59,59)), TIME(7,0,0), ""))))))))</f>
        <v/>
      </c>
      <c r="F48" s="228" t="n"/>
      <c r="G48" s="227">
        <f>IF(AND(D48&gt;=TIME(6,0,0),D48&lt;=TIME(8,0,0)),E48,"")</f>
        <v/>
      </c>
      <c r="H48" s="300" t="n"/>
      <c r="I48" s="87">
        <f>ROUND(IF(OR(D48="",E48="",E48=0),0,IF(H48="",MOD(E48-D48,1)*24,MOD(H48-D48,1)*24)),2)</f>
        <v/>
      </c>
      <c r="J48" s="190" t="n"/>
      <c r="K48" s="297" t="n"/>
      <c r="L48" s="183" t="n"/>
      <c r="M48" s="324">
        <f>MAX(0,V48-W48)</f>
        <v/>
      </c>
      <c r="N48" s="302">
        <f>(IF(OR($C48="",$D48=""),0,
 IF(OR($A48="Holiday",$A49="Holiday"),
    IF(ISNUMBER(MATCH(TRIM($B48),{"Phagwah","Good Friday","Easter Monday","Labour Day","Christmas","Eid ul Azha","Romans-2","Globe-12","Neptune P1"},0)),0,$I48),
 IF(AND(NOT(OR($A48="Annual Leave",$A49="Annual Leave")),$A48="Off day"),$I48,
  MAX(0,$I48-$V48)
  ))))+W48</f>
        <v/>
      </c>
      <c r="O48" s="303" t="n"/>
      <c r="P48" s="229">
        <f>IF(OR($O$7="Canteen",$O$7="Head Office"),0,IF($I48&lt;=0,0,IF(OR(OR(TRIM($J48)="Hebrews",TRIM($J48)="Romans",TRIM($J48)="Romans-2",TRIM($J48)="Globe",TRIM($J48)="Globe-12",TRIM($J48)="Neptune P1"),AND($I49&gt;0,OR(TRIM($J49)="Hebrews",TRIM($J49)="Romans",TRIM($J49)="Romans-2",TRIM($J49)="Globe",TRIM($J49)="Globe-12",TRIM($J49)="Neptune P1"))),1,0)))</f>
        <v/>
      </c>
      <c r="Q48" s="303" t="n"/>
      <c r="R48" s="302">
        <f>IF(OR($O$7="Canteen",$O$7="Head Office"),0,IF(
  AND(
    SUMIFS(I:I, C:C, C48) &gt;= 8,
    COUNTIFS(C$14:C48, C48)=1,
    OR(
      TEXT(D48,"hh:mm:ss")="07:00:00",
      TEXT(D48,"hh:mm:ss")="15:00:00",
      TEXT(D48,"hh:mm:ss")="23:00:00",
      TEXT(D53,"hh:mm:ss")="07:00:00",
      TEXT(D53,"hh:mm:ss")="15:00:00",
      TEXT(D53,"hh:mm:ss")="23:00:00"
    )
  ),
  1,
  0
))</f>
        <v/>
      </c>
      <c r="S48" s="303" t="n"/>
      <c r="T48" s="304" t="n"/>
      <c r="U48" s="144">
        <f>MAX(0,40-Y48)</f>
        <v/>
      </c>
      <c r="V48" s="351">
        <f>IF(OR($C48="",$D48=""),0,
 IF(OR($A48="Holiday",$A49="Holiday"),0,
 IF(AND(NOT(OR($A48="Annual Leave",$A49="Annual Leave")),$A48="Off day"),0,
  IF($I48+$I49&gt;=8,IF($I48&gt;=8,8,$I48),$I48)
  )))</f>
        <v/>
      </c>
      <c r="W48" s="351">
        <f>MAX(0,V48-U48)</f>
        <v/>
      </c>
      <c r="X48" s="351">
        <f>IF(C48="","",C48-WEEKDAY(C48,1)+1)</f>
        <v/>
      </c>
      <c r="Y48" s="351">
        <f>SUMPRODUCT(($X$14:$X47=X48)*(($V$14:$V47)+($O$14:$O47)))+IF(X48=X14,$L$11,0)</f>
        <v/>
      </c>
      <c r="Z48" s="351" t="n"/>
      <c r="AA48" s="351" t="n"/>
      <c r="AB48" s="351" t="n"/>
      <c r="AC48" s="351" t="n"/>
      <c r="AD48" s="351" t="n"/>
      <c r="AE48" s="351" t="n"/>
      <c r="AF48" s="351" t="n"/>
    </row>
    <row r="49" ht="24" customHeight="1" s="348" thickBot="1">
      <c r="A49" s="230" t="n"/>
      <c r="B49" s="355" t="n"/>
      <c r="C49" s="231" t="n"/>
      <c r="D49" s="232" t="n"/>
      <c r="E49" s="232" t="n"/>
      <c r="F49" s="232" t="n"/>
      <c r="G49" s="232" t="n"/>
      <c r="H49" s="233" t="inlineStr">
        <is>
          <t>Total Hrs:</t>
        </is>
      </c>
      <c r="I49" s="122">
        <f>SUM(I14:I48)</f>
        <v/>
      </c>
      <c r="J49" s="234" t="n"/>
      <c r="K49" s="234" t="n"/>
      <c r="L49" s="235" t="n"/>
      <c r="M49" s="120">
        <f>SUM(M14:M48)</f>
        <v/>
      </c>
      <c r="N49" s="120">
        <f>SUM(N14:N48)</f>
        <v/>
      </c>
      <c r="O49" s="120">
        <f>SUM(O14:O48)</f>
        <v/>
      </c>
      <c r="P49" s="120">
        <f>SUM(P14:P48)</f>
        <v/>
      </c>
      <c r="Q49" s="120">
        <f>IF($O$6&lt;&gt;"Armed",0,LOOKUP($Q$50,{0,1,2,3,4,5,6,7,8,9,10,11,12,13,14},{0,384,769,1153,1153,1538,1923,2307,2692,3076,3461,3846,4239,4615,5000}))</f>
        <v/>
      </c>
      <c r="R49" s="120">
        <f>SUM(R14:R48)</f>
        <v/>
      </c>
      <c r="S49" s="120">
        <f>SUM(S14:S48)</f>
        <v/>
      </c>
      <c r="T49" s="121">
        <f>SUM(T30:T43)</f>
        <v/>
      </c>
      <c r="U49" s="144">
        <f>MIN(U48,0)</f>
        <v/>
      </c>
      <c r="V49" s="351">
        <f>SUM(V14:V48)</f>
        <v/>
      </c>
      <c r="W49" s="351">
        <f>SUM(W14:W48)</f>
        <v/>
      </c>
      <c r="X49" s="351" t="n"/>
      <c r="Y49" s="351" t="n"/>
      <c r="Z49" s="351" t="n"/>
      <c r="AA49" s="351" t="n"/>
      <c r="AB49" s="351" t="n"/>
      <c r="AC49" s="351" t="n"/>
      <c r="AD49" s="351" t="n"/>
      <c r="AE49" s="351" t="n"/>
      <c r="AF49" s="351" t="n"/>
    </row>
    <row r="50" ht="24" customHeight="1" s="348">
      <c r="A50" s="351" t="n"/>
      <c r="B50" s="351" t="n"/>
      <c r="C50" s="6" t="n"/>
      <c r="D50" s="6" t="n"/>
      <c r="E50" s="6" t="n"/>
      <c r="F50" s="6" t="n"/>
      <c r="G50" s="6" t="n"/>
      <c r="H50" s="336" t="n"/>
      <c r="I50" s="351" t="n"/>
      <c r="J50" s="336" t="n"/>
      <c r="K50" s="336" t="n"/>
      <c r="L50" s="336" t="n"/>
      <c r="M50" s="28" t="n"/>
      <c r="N50" s="28" t="n"/>
      <c r="O50" s="28" t="n"/>
      <c r="P50" s="241" t="inlineStr">
        <is>
          <t>Days Worked</t>
        </is>
      </c>
      <c r="Q50" s="29">
        <f>SUM(--(SUM(I14:I15)&gt;0),--(SUM(I16:I17)&gt;0),--(SUM(I18:I19)&gt;0),--(SUM(I20:I21)&gt;0),--(SUM(I22:I23)&gt;0),--(SUM(I24:I25)&gt;0),--(SUM(I26:I27)&gt;0),--(SUM(I30:I31)&gt;0),--(SUM(I32:I33)&gt;0),--(SUM(I34:I35)&gt;0),--(SUM(I36:I37)&gt;0),--(SUM(I38:I39)&gt;0),--(SUM(I40:I41)&gt;0),--(SUM(I42:I43)&gt;0),--(SUM(I45:I46)&gt;0),--(SUM(I47:I48)&gt;0))</f>
        <v/>
      </c>
      <c r="R50" s="28" t="n"/>
      <c r="S50" s="28" t="n"/>
      <c r="T50" s="28" t="n"/>
      <c r="U50" s="144" t="n"/>
      <c r="V50" s="351" t="n"/>
      <c r="W50" s="351" t="n"/>
      <c r="X50" s="351" t="n"/>
      <c r="Y50" s="351" t="n"/>
      <c r="Z50" s="351" t="n"/>
      <c r="AA50" s="351" t="n"/>
      <c r="AB50" s="351" t="n"/>
      <c r="AC50" s="351" t="n"/>
      <c r="AD50" s="351" t="n"/>
      <c r="AE50" s="351" t="n"/>
      <c r="AF50" s="351" t="n"/>
    </row>
    <row r="51" ht="24" customHeight="1" s="348">
      <c r="A51" s="351" t="n"/>
      <c r="B51" s="351" t="n"/>
      <c r="C51" s="345" t="n"/>
      <c r="D51" s="362" t="n"/>
      <c r="E51" s="362" t="n"/>
      <c r="F51" s="334" t="n"/>
      <c r="G51" s="362" t="n"/>
      <c r="H51" s="336" t="n"/>
      <c r="I51" s="351" t="n"/>
      <c r="J51" s="336" t="n"/>
      <c r="K51" s="336" t="n"/>
      <c r="L51" s="336" t="n"/>
      <c r="M51" s="236" t="n"/>
      <c r="N51" s="236" t="n"/>
      <c r="O51" s="236" t="n"/>
      <c r="P51" s="236" t="n"/>
      <c r="Q51" s="236" t="n"/>
      <c r="R51" s="236" t="n"/>
      <c r="S51" s="236" t="n"/>
      <c r="T51" s="236" t="n"/>
      <c r="U51" s="144" t="n"/>
      <c r="V51" s="351" t="n"/>
      <c r="W51" s="351" t="n"/>
      <c r="X51" s="351" t="n"/>
      <c r="Y51" s="351" t="n"/>
      <c r="Z51" s="351" t="n"/>
      <c r="AA51" s="351" t="n"/>
      <c r="AB51" s="351" t="n"/>
      <c r="AC51" s="351" t="n"/>
      <c r="AD51" s="351" t="n"/>
      <c r="AE51" s="351" t="n"/>
      <c r="AF51" s="351" t="n"/>
    </row>
    <row r="52">
      <c r="A52" s="351" t="n"/>
      <c r="B52" s="351" t="n"/>
      <c r="C52" s="329" t="inlineStr">
        <is>
          <t>Employee Signature</t>
        </is>
      </c>
      <c r="D52" s="363" t="n"/>
      <c r="E52" s="363" t="n"/>
      <c r="F52" s="329" t="inlineStr">
        <is>
          <t>Date</t>
        </is>
      </c>
      <c r="G52" s="363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351" t="n"/>
      <c r="V52" s="351" t="n"/>
      <c r="W52" s="351" t="n"/>
      <c r="X52" s="351" t="n"/>
      <c r="Y52" s="351" t="n"/>
      <c r="Z52" s="351" t="n"/>
      <c r="AA52" s="351" t="n"/>
      <c r="AB52" s="351" t="n"/>
      <c r="AC52" s="351" t="n"/>
      <c r="AD52" s="351" t="n"/>
      <c r="AE52" s="351" t="n"/>
      <c r="AF52" s="351" t="n"/>
    </row>
    <row r="53" ht="26.25" customHeight="1" s="348">
      <c r="A53" s="351" t="n"/>
      <c r="B53" s="351" t="n"/>
      <c r="C53" s="345" t="n"/>
      <c r="D53" s="362" t="n"/>
      <c r="E53" s="362" t="n"/>
      <c r="F53" s="331" t="n"/>
      <c r="G53" s="362" t="n"/>
      <c r="H53" s="6" t="n"/>
      <c r="I53" s="6" t="n"/>
      <c r="J53" s="6" t="n"/>
      <c r="K53" s="6" t="n"/>
      <c r="L53" s="6" t="n"/>
      <c r="M53" s="6" t="n"/>
      <c r="N53" s="237" t="n"/>
      <c r="O53" s="238" t="n"/>
      <c r="P53" s="346" t="n"/>
      <c r="Q53" s="351" t="n"/>
      <c r="R53" s="351" t="n"/>
      <c r="S53" s="351" t="n"/>
      <c r="T53" s="351" t="n"/>
      <c r="U53" s="351" t="n"/>
      <c r="V53" s="351" t="n"/>
      <c r="W53" s="351" t="n"/>
      <c r="X53" s="351" t="n"/>
      <c r="Y53" s="351" t="n"/>
      <c r="Z53" s="351" t="n"/>
      <c r="AA53" s="351" t="n"/>
      <c r="AB53" s="351" t="n"/>
      <c r="AC53" s="351" t="n"/>
      <c r="AD53" s="351" t="n"/>
      <c r="AE53" s="351" t="n"/>
      <c r="AF53" s="351" t="n"/>
    </row>
    <row r="54">
      <c r="A54" s="351" t="n"/>
      <c r="B54" s="351" t="n"/>
      <c r="C54" s="329" t="inlineStr">
        <is>
          <t>Manager Signature</t>
        </is>
      </c>
      <c r="D54" s="363" t="n"/>
      <c r="E54" s="363" t="n"/>
      <c r="F54" s="329" t="inlineStr">
        <is>
          <t>Date</t>
        </is>
      </c>
      <c r="G54" s="363" t="n"/>
      <c r="H54" s="6" t="n"/>
      <c r="I54" s="239" t="inlineStr">
        <is>
          <t>{42}</t>
        </is>
      </c>
      <c r="J54" s="239" t="n"/>
      <c r="K54" s="239" t="n"/>
      <c r="L54" s="239" t="n"/>
      <c r="M54" s="6" t="n"/>
      <c r="N54" s="6" t="n"/>
      <c r="O54" s="6" t="n"/>
      <c r="P54" s="6" t="n"/>
      <c r="Q54" s="6" t="n"/>
      <c r="R54" s="6" t="n"/>
      <c r="S54" s="6" t="n"/>
      <c r="T54" s="6" t="n"/>
      <c r="U54" s="351" t="n"/>
      <c r="V54" s="351" t="n"/>
      <c r="W54" s="351" t="n"/>
      <c r="X54" s="351" t="n"/>
      <c r="Y54" s="351" t="n"/>
      <c r="Z54" s="351" t="n"/>
      <c r="AA54" s="351" t="n"/>
      <c r="AB54" s="351" t="n"/>
      <c r="AC54" s="351" t="n"/>
      <c r="AD54" s="351" t="n"/>
      <c r="AE54" s="351" t="n"/>
      <c r="AF54" s="351" t="n"/>
    </row>
    <row r="55">
      <c r="A55" s="351" t="n"/>
      <c r="B55" s="351" t="n"/>
      <c r="C55" s="240" t="n"/>
      <c r="D55" s="240" t="n"/>
      <c r="E55" s="240" t="n"/>
      <c r="F55" s="240" t="n"/>
      <c r="G55" s="240" t="n"/>
      <c r="H55" s="240" t="n"/>
      <c r="I55" s="240" t="n"/>
      <c r="J55" s="240" t="n"/>
      <c r="K55" s="240" t="n"/>
      <c r="L55" s="240" t="n"/>
      <c r="M55" s="240" t="n"/>
      <c r="N55" s="240" t="n"/>
      <c r="O55" s="240" t="n"/>
      <c r="P55" s="240" t="n"/>
      <c r="Q55" s="240" t="n"/>
      <c r="R55" s="240" t="n"/>
      <c r="S55" s="240" t="n"/>
      <c r="T55" s="240" t="n"/>
      <c r="U55" s="351" t="n"/>
      <c r="V55" s="351" t="n"/>
      <c r="W55" s="351" t="n"/>
      <c r="X55" s="351" t="n"/>
      <c r="Y55" s="351" t="n"/>
      <c r="Z55" s="351" t="n"/>
      <c r="AA55" s="351" t="n"/>
      <c r="AB55" s="351" t="n"/>
      <c r="AC55" s="351" t="n"/>
      <c r="AD55" s="351" t="n"/>
      <c r="AE55" s="351" t="n"/>
      <c r="AF55" s="351" t="n"/>
    </row>
  </sheetData>
  <mergeCells count="33">
    <mergeCell ref="C54:E54"/>
    <mergeCell ref="V2:W2"/>
    <mergeCell ref="C8:F8"/>
    <mergeCell ref="F54:G54"/>
    <mergeCell ref="H10:I10"/>
    <mergeCell ref="C7:F7"/>
    <mergeCell ref="K5:L5"/>
    <mergeCell ref="M5:N5"/>
    <mergeCell ref="H50:I50"/>
    <mergeCell ref="C51:E51"/>
    <mergeCell ref="A1:T1"/>
    <mergeCell ref="C52:E52"/>
    <mergeCell ref="V3:AB3"/>
    <mergeCell ref="F51:G51"/>
    <mergeCell ref="M10:N10"/>
    <mergeCell ref="H51:I51"/>
    <mergeCell ref="C6:F6"/>
    <mergeCell ref="C5:F5"/>
    <mergeCell ref="M7:N7"/>
    <mergeCell ref="M6:N6"/>
    <mergeCell ref="C53:E53"/>
    <mergeCell ref="H7:I7"/>
    <mergeCell ref="H28:I28"/>
    <mergeCell ref="C10:F10"/>
    <mergeCell ref="M8:N8"/>
    <mergeCell ref="F52:G52"/>
    <mergeCell ref="P53:T53"/>
    <mergeCell ref="AA2:AB2"/>
    <mergeCell ref="K10:L10"/>
    <mergeCell ref="H5:I5"/>
    <mergeCell ref="K4:L4"/>
    <mergeCell ref="M4:N4"/>
    <mergeCell ref="F53:G53"/>
  </mergeCells>
  <dataValidations count="5">
    <dataValidation sqref="J14:J48" showDropDown="0" showInputMessage="0" showErrorMessage="0" allowBlank="1" type="list">
      <formula1>_xlfn._LONGTEXT("Unico,Unico-2,Unico-42,Unico-44,Unico-46,Unico-47,Unico-48,Unico-49,Globe,Globe-12,Hebrews,Romans-2,Beacon,Numbers,Zebra-24,Sunrise,Sunrise-1,Sunflower 6,Sunset 12,Ripple,Neptune P1,Neptune P2,Neptune P3,Neptune P4,Neptune P5,Neptune P6,Neptune P7,Rainbow"," 1,Rainbow 2,Citadel,Sunset 11,Autumn,Autumn-2,Miracle,Miracle 1,Canteen,Guard Hut")</formula1>
    </dataValidation>
    <dataValidation sqref="A14:A48" showDropDown="0" showInputMessage="0" showErrorMessage="0" allowBlank="1" type="list">
      <formula1>"On Day,Off Day,Sick,Absent,Holiday,Annual Leave"</formula1>
    </dataValidation>
    <dataValidation sqref="B14:B48" showDropDown="0" showInputMessage="0" showErrorMessage="0" allowBlank="1" type="list">
      <formula1>"Holiday Double,Phagwah,Good Friday,Easter Monday,Labour Day,Christmas,Eid ul Azha"</formula1>
    </dataValidation>
    <dataValidation sqref="O6" showDropDown="0" showInputMessage="0" showErrorMessage="0" allowBlank="1" type="list">
      <formula1>"Unarmed,Armed"</formula1>
    </dataValidation>
    <dataValidation sqref="O7" showDropDown="0" showInputMessage="0" showErrorMessage="0" allowBlank="1" type="list">
      <formula1>"Caricom,EU,UN,DMC,ARU,Head Office,Canteen"</formula1>
    </dataValidation>
  </dataValidations>
  <printOptions horizontalCentered="1"/>
  <pageMargins left="0.5" right="0.5" top="0.5" bottom="1" header="0.5" footer="0.5"/>
  <pageSetup orientation="portrait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AL55"/>
  <sheetViews>
    <sheetView tabSelected="1" topLeftCell="A9" workbookViewId="0">
      <selection activeCell="B17" sqref="B17"/>
    </sheetView>
  </sheetViews>
  <sheetFormatPr baseColWidth="8" defaultRowHeight="13.5"/>
  <cols>
    <col width="12.28515625" customWidth="1" style="348" min="1" max="1"/>
    <col width="15.140625" customWidth="1" style="348" min="2" max="2"/>
    <col width="12.42578125" customWidth="1" style="348" min="3" max="3"/>
    <col width="9.28515625" customWidth="1" style="348" min="4" max="4"/>
    <col hidden="1" width="9.28515625" customWidth="1" style="348" min="5" max="5"/>
    <col hidden="1" width="2" customWidth="1" style="348" min="6" max="6"/>
    <col hidden="1" width="12.5703125" customWidth="1" style="348" min="7" max="7"/>
    <col width="9.28515625" customWidth="1" style="348" min="8" max="8"/>
    <col width="6.5703125" customWidth="1" style="348" min="9" max="9"/>
    <col width="10.140625" customWidth="1" style="348" min="10" max="10"/>
    <col width="15.28515625" customWidth="1" style="348" min="11" max="11"/>
    <col width="10.5703125" customWidth="1" style="348" min="12" max="12"/>
    <col width="11" customWidth="1" style="348" min="13" max="13"/>
    <col width="9.85546875" customWidth="1" style="348" min="14" max="14"/>
    <col width="11.140625" customWidth="1" style="348" min="15" max="15"/>
    <col width="9.85546875" customWidth="1" style="348" min="16" max="16"/>
    <col width="10.28515625" customWidth="1" style="348" min="17" max="17"/>
    <col width="8.85546875" customWidth="1" style="348" min="18" max="19"/>
    <col width="45.28515625" customWidth="1" style="348" min="20" max="20"/>
    <col width="9.140625" customWidth="1" style="348" min="21" max="21"/>
    <col width="3.140625" customWidth="1" style="348" min="22" max="29"/>
    <col width="10.28515625" customWidth="1" style="348" min="30" max="30"/>
  </cols>
  <sheetData>
    <row r="1" ht="32.25" customFormat="1" customHeight="1" s="1" thickBot="1">
      <c r="A1" s="332" t="n"/>
      <c r="B1" s="354" t="n"/>
      <c r="C1" s="354" t="n"/>
      <c r="D1" s="354" t="n"/>
      <c r="E1" s="354" t="n"/>
      <c r="F1" s="354" t="n"/>
      <c r="G1" s="354" t="n"/>
      <c r="H1" s="354" t="n"/>
      <c r="I1" s="354" t="n"/>
      <c r="J1" s="354" t="n"/>
      <c r="K1" s="354" t="n"/>
      <c r="L1" s="354" t="n"/>
      <c r="M1" s="354" t="n"/>
      <c r="N1" s="354" t="n"/>
      <c r="O1" s="354" t="n"/>
      <c r="P1" s="354" t="n"/>
      <c r="Q1" s="354" t="n"/>
      <c r="R1" s="354" t="n"/>
      <c r="S1" s="354" t="n"/>
      <c r="T1" s="355" t="n"/>
      <c r="U1" s="351" t="n"/>
      <c r="V1" s="351" t="n"/>
      <c r="W1" s="351" t="n"/>
      <c r="X1" s="351" t="n"/>
      <c r="Y1" s="351" t="n"/>
      <c r="Z1" s="351" t="n"/>
      <c r="AA1" s="351" t="n"/>
      <c r="AB1" s="351" t="n"/>
      <c r="AC1" s="351" t="n"/>
      <c r="AD1" s="126" t="n"/>
      <c r="AE1" s="351" t="n"/>
      <c r="AF1" s="351" t="n"/>
    </row>
    <row r="2" ht="15" customFormat="1" customHeight="1" s="1">
      <c r="A2" s="351" t="n"/>
      <c r="B2" s="351" t="n"/>
      <c r="C2" s="127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128" t="n"/>
      <c r="U2" s="351" t="n"/>
      <c r="V2" s="343" t="n">
        <v>2025</v>
      </c>
      <c r="W2" s="356" t="n"/>
      <c r="X2" s="351" t="n"/>
      <c r="Y2" s="351" t="n"/>
      <c r="Z2" s="129" t="inlineStr">
        <is>
          <t>Month:</t>
        </is>
      </c>
      <c r="AA2" s="343" t="n">
        <v>3</v>
      </c>
      <c r="AB2" s="356" t="n"/>
      <c r="AC2" s="351" t="n"/>
      <c r="AD2" s="351" t="n"/>
      <c r="AE2" s="351" t="n"/>
      <c r="AF2" s="351" t="n"/>
    </row>
    <row r="3" ht="15.6" customHeight="1" s="348" thickBot="1">
      <c r="A3" s="351" t="n"/>
      <c r="B3" s="351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351" t="n"/>
      <c r="V3" s="333">
        <f>DATE(V2,AA2,1)</f>
        <v/>
      </c>
      <c r="W3" s="357" t="n"/>
      <c r="X3" s="357" t="n"/>
      <c r="Y3" s="357" t="n"/>
      <c r="Z3" s="357" t="n"/>
      <c r="AA3" s="357" t="n"/>
      <c r="AB3" s="358" t="n"/>
      <c r="AC3" s="351" t="n"/>
      <c r="AD3" s="351" t="n"/>
      <c r="AE3" s="351" t="n"/>
      <c r="AF3" s="249" t="n"/>
    </row>
    <row r="4" ht="21" customHeight="1" s="348" thickBot="1">
      <c r="A4" s="351" t="n"/>
      <c r="B4" s="351" t="n"/>
      <c r="C4" s="25" t="inlineStr">
        <is>
          <t>Federal Manangement Systems</t>
        </is>
      </c>
      <c r="D4" s="25" t="n"/>
      <c r="E4" s="25" t="n"/>
      <c r="F4" s="25" t="n"/>
      <c r="G4" s="25" t="n"/>
      <c r="H4" s="6" t="n"/>
      <c r="I4" s="6" t="n"/>
      <c r="J4" s="6" t="n"/>
      <c r="K4" s="330" t="inlineStr">
        <is>
          <t>Employee Number:</t>
        </is>
      </c>
      <c r="L4" s="351" t="n"/>
      <c r="M4" s="342" t="n">
        <v>802</v>
      </c>
      <c r="N4" s="355" t="n"/>
      <c r="O4" s="6" t="n"/>
      <c r="P4" s="6" t="n"/>
      <c r="Q4" s="6" t="n"/>
      <c r="R4" s="6" t="n"/>
      <c r="S4" s="6" t="n"/>
      <c r="T4" s="6" t="n"/>
      <c r="U4" s="351" t="n"/>
      <c r="V4" s="130" t="inlineStr">
        <is>
          <t>Su</t>
        </is>
      </c>
      <c r="W4" s="131" t="inlineStr">
        <is>
          <t>M</t>
        </is>
      </c>
      <c r="X4" s="131" t="inlineStr">
        <is>
          <t>Tu</t>
        </is>
      </c>
      <c r="Y4" s="131" t="inlineStr">
        <is>
          <t>W</t>
        </is>
      </c>
      <c r="Z4" s="131" t="inlineStr">
        <is>
          <t>Th</t>
        </is>
      </c>
      <c r="AA4" s="131" t="inlineStr">
        <is>
          <t>F</t>
        </is>
      </c>
      <c r="AB4" s="132" t="inlineStr">
        <is>
          <t>Sa</t>
        </is>
      </c>
      <c r="AC4" s="351" t="n"/>
      <c r="AD4" s="133" t="inlineStr">
        <is>
          <t>Overtime Options</t>
        </is>
      </c>
      <c r="AE4" s="351" t="n"/>
      <c r="AF4" s="351" t="n"/>
      <c r="AJ4" s="257" t="n"/>
    </row>
    <row r="5" ht="14.1" customHeight="1" s="348" thickBot="1">
      <c r="A5" s="351" t="n"/>
      <c r="B5" s="351" t="n"/>
      <c r="C5" s="337" t="n"/>
      <c r="D5" s="351" t="n"/>
      <c r="E5" s="351" t="n"/>
      <c r="F5" s="351" t="n"/>
      <c r="G5" s="6" t="n"/>
      <c r="H5" s="340" t="n"/>
      <c r="I5" s="351" t="n"/>
      <c r="J5" s="340" t="n"/>
      <c r="K5" s="344" t="inlineStr">
        <is>
          <t>Employee Name:</t>
        </is>
      </c>
      <c r="L5" s="359" t="n"/>
      <c r="M5" s="342" t="inlineStr">
        <is>
          <t>Newton, Sandra</t>
        </is>
      </c>
      <c r="N5" s="355" t="n"/>
      <c r="O5" s="337" t="n"/>
      <c r="P5" s="337" t="n"/>
      <c r="Q5" s="337" t="n"/>
      <c r="R5" s="337" t="n"/>
      <c r="S5" s="337" t="n"/>
      <c r="T5" s="337" t="n"/>
      <c r="U5" s="351" t="n"/>
      <c r="V5" s="263">
        <f>IF(MONTH($V$3)&lt;&gt;MONTH($V$3-WEEKDAY($V$3,1)+(ROW(V5)-ROW($V$5))*7+(COLUMN(V5)-COLUMN($V$5)+1)),"",$V$3-WEEKDAY($V$3,1)+(ROW(V5)-ROW($V$5))*7+(COLUMN(V5)-COLUMN($V$5)+1))</f>
        <v/>
      </c>
      <c r="W5" s="263">
        <f>IF(MONTH($V$3)&lt;&gt;MONTH($V$3-WEEKDAY($V$3,1)+(ROW(W5)-ROW($V$5))*7+(COLUMN(W5)-COLUMN($V$5)+1)),"",$V$3-WEEKDAY($V$3,1)+(ROW(W5)-ROW($V$5))*7+(COLUMN(W5)-COLUMN($V$5)+1))</f>
        <v/>
      </c>
      <c r="X5" s="263">
        <f>IF(MONTH($V$3)&lt;&gt;MONTH($V$3-WEEKDAY($V$3,1)+(ROW(X5)-ROW($V$5))*7+(COLUMN(X5)-COLUMN($V$5)+1)),"",$V$3-WEEKDAY($V$3,1)+(ROW(X5)-ROW($V$5))*7+(COLUMN(X5)-COLUMN($V$5)+1))</f>
        <v/>
      </c>
      <c r="Y5" s="263">
        <f>IF(MONTH($V$3)&lt;&gt;MONTH($V$3-WEEKDAY($V$3,1)+(ROW(Y5)-ROW($V$5))*7+(COLUMN(Y5)-COLUMN($V$5)+1)),"",$V$3-WEEKDAY($V$3,1)+(ROW(Y5)-ROW($V$5))*7+(COLUMN(Y5)-COLUMN($V$5)+1))</f>
        <v/>
      </c>
      <c r="Z5" s="263">
        <f>IF(MONTH($V$3)&lt;&gt;MONTH($V$3-WEEKDAY($V$3,1)+(ROW(Z5)-ROW($V$5))*7+(COLUMN(Z5)-COLUMN($V$5)+1)),"",$V$3-WEEKDAY($V$3,1)+(ROW(Z5)-ROW($V$5))*7+(COLUMN(Z5)-COLUMN($V$5)+1))</f>
        <v/>
      </c>
      <c r="AA5" s="263">
        <f>IF(MONTH($V$3)&lt;&gt;MONTH($V$3-WEEKDAY($V$3,1)+(ROW(AA5)-ROW($V$5))*7+(COLUMN(AA5)-COLUMN($V$5)+1)),"",$V$3-WEEKDAY($V$3,1)+(ROW(AA5)-ROW($V$5))*7+(COLUMN(AA5)-COLUMN($V$5)+1))</f>
        <v/>
      </c>
      <c r="AB5" s="263">
        <f>IF(MONTH($V$3)&lt;&gt;MONTH($V$3-WEEKDAY($V$3,1)+(ROW(AB5)-ROW($V$5))*7+(COLUMN(AB5)-COLUMN($V$5)+1)),"",$V$3-WEEKDAY($V$3,1)+(ROW(AB5)-ROW($V$5))*7+(COLUMN(AB5)-COLUMN($V$5)+1))</f>
        <v/>
      </c>
      <c r="AC5" s="351" t="n"/>
      <c r="AD5" s="351" t="n"/>
      <c r="AE5" s="3" t="b">
        <v>1</v>
      </c>
      <c r="AF5" s="258" t="n"/>
      <c r="AJ5" s="350" t="n"/>
      <c r="AK5" s="350" t="n"/>
      <c r="AL5" s="350" t="n"/>
    </row>
    <row r="6" ht="14.1" customHeight="1" s="348" thickBot="1">
      <c r="A6" s="351" t="n"/>
      <c r="B6" s="351" t="n"/>
      <c r="C6" s="337" t="inlineStr">
        <is>
          <t xml:space="preserve">120 Peter Rose St </t>
        </is>
      </c>
      <c r="D6" s="351" t="n"/>
      <c r="E6" s="351" t="n"/>
      <c r="F6" s="351" t="n"/>
      <c r="G6" s="6" t="n"/>
      <c r="H6" s="6" t="n"/>
      <c r="I6" s="6" t="n"/>
      <c r="J6" s="6" t="n"/>
      <c r="K6" s="6" t="n"/>
      <c r="L6" s="6" t="n"/>
      <c r="M6" s="339" t="inlineStr">
        <is>
          <t>Armed or unarmed</t>
        </is>
      </c>
      <c r="N6" s="360" t="n"/>
      <c r="O6" s="135" t="inlineStr">
        <is>
          <t>Unarmed</t>
        </is>
      </c>
      <c r="P6" s="6" t="n"/>
      <c r="Q6" s="6" t="n"/>
      <c r="R6" s="6" t="n"/>
      <c r="S6" s="6" t="n"/>
      <c r="T6" s="6" t="n"/>
      <c r="U6" s="351" t="n"/>
      <c r="V6" s="263">
        <f>IF(MONTH($V$3)&lt;&gt;MONTH($V$3-WEEKDAY($V$3,1)+(ROW(V6)-ROW($V$5))*7+(COLUMN(V6)-COLUMN($V$5)+1)),"",$V$3-WEEKDAY($V$3,1)+(ROW(V6)-ROW($V$5))*7+(COLUMN(V6)-COLUMN($V$5)+1))</f>
        <v/>
      </c>
      <c r="W6" s="263">
        <f>IF(MONTH($V$3)&lt;&gt;MONTH($V$3-WEEKDAY($V$3,1)+(ROW(W6)-ROW($V$5))*7+(COLUMN(W6)-COLUMN($V$5)+1)),"",$V$3-WEEKDAY($V$3,1)+(ROW(W6)-ROW($V$5))*7+(COLUMN(W6)-COLUMN($V$5)+1))</f>
        <v/>
      </c>
      <c r="X6" s="263">
        <f>IF(MONTH($V$3)&lt;&gt;MONTH($V$3-WEEKDAY($V$3,1)+(ROW(X6)-ROW($V$5))*7+(COLUMN(X6)-COLUMN($V$5)+1)),"",$V$3-WEEKDAY($V$3,1)+(ROW(X6)-ROW($V$5))*7+(COLUMN(X6)-COLUMN($V$5)+1))</f>
        <v/>
      </c>
      <c r="Y6" s="263">
        <f>IF(MONTH($V$3)&lt;&gt;MONTH($V$3-WEEKDAY($V$3,1)+(ROW(Y6)-ROW($V$5))*7+(COLUMN(Y6)-COLUMN($V$5)+1)),"",$V$3-WEEKDAY($V$3,1)+(ROW(Y6)-ROW($V$5))*7+(COLUMN(Y6)-COLUMN($V$5)+1))</f>
        <v/>
      </c>
      <c r="Z6" s="263">
        <f>IF(MONTH($V$3)&lt;&gt;MONTH($V$3-WEEKDAY($V$3,1)+(ROW(Z6)-ROW($V$5))*7+(COLUMN(Z6)-COLUMN($V$5)+1)),"",$V$3-WEEKDAY($V$3,1)+(ROW(Z6)-ROW($V$5))*7+(COLUMN(Z6)-COLUMN($V$5)+1))</f>
        <v/>
      </c>
      <c r="AA6" s="263">
        <f>IF(MONTH($V$3)&lt;&gt;MONTH($V$3-WEEKDAY($V$3,1)+(ROW(AA6)-ROW($V$5))*7+(COLUMN(AA6)-COLUMN($V$5)+1)),"",$V$3-WEEKDAY($V$3,1)+(ROW(AA6)-ROW($V$5))*7+(COLUMN(AA6)-COLUMN($V$5)+1))</f>
        <v/>
      </c>
      <c r="AB6" s="263">
        <f>IF(MONTH($V$3)&lt;&gt;MONTH($V$3-WEEKDAY($V$3,1)+(ROW(AB6)-ROW($V$5))*7+(COLUMN(AB6)-COLUMN($V$5)+1)),"",$V$3-WEEKDAY($V$3,1)+(ROW(AB6)-ROW($V$5))*7+(COLUMN(AB6)-COLUMN($V$5)+1))</f>
        <v/>
      </c>
      <c r="AC6" s="351" t="n"/>
      <c r="AD6" s="136" t="inlineStr">
        <is>
          <t>After:</t>
        </is>
      </c>
      <c r="AE6" s="264" t="n">
        <v>8</v>
      </c>
      <c r="AF6" s="258" t="n"/>
      <c r="AJ6" s="350" t="n"/>
      <c r="AL6" s="251" t="n"/>
    </row>
    <row r="7" ht="14.1" customHeight="1" s="348" thickBot="1">
      <c r="A7" s="351" t="n"/>
      <c r="B7" s="351" t="n"/>
      <c r="C7" s="337" t="inlineStr">
        <is>
          <t>Queenstown</t>
        </is>
      </c>
      <c r="D7" s="351" t="n"/>
      <c r="E7" s="351" t="n"/>
      <c r="F7" s="351" t="n"/>
      <c r="G7" s="6" t="n"/>
      <c r="H7" s="340" t="n"/>
      <c r="I7" s="351" t="n"/>
      <c r="J7" s="340" t="n"/>
      <c r="K7" s="340" t="n"/>
      <c r="L7" s="340" t="n"/>
      <c r="M7" s="338" t="inlineStr">
        <is>
          <t>Agency</t>
        </is>
      </c>
      <c r="N7" s="361" t="n"/>
      <c r="O7" s="7" t="inlineStr">
        <is>
          <t>Caricom</t>
        </is>
      </c>
      <c r="P7" s="6" t="n"/>
      <c r="Q7" s="6" t="n"/>
      <c r="R7" s="6" t="n"/>
      <c r="S7" s="6" t="n"/>
      <c r="T7" s="6" t="n"/>
      <c r="U7" s="351" t="n"/>
      <c r="V7" s="263">
        <f>IF(MONTH($V$3)&lt;&gt;MONTH($V$3-WEEKDAY($V$3,1)+(ROW(V7)-ROW($V$5))*7+(COLUMN(V7)-COLUMN($V$5)+1)),"",$V$3-WEEKDAY($V$3,1)+(ROW(V7)-ROW($V$5))*7+(COLUMN(V7)-COLUMN($V$5)+1))</f>
        <v/>
      </c>
      <c r="W7" s="263">
        <f>IF(MONTH($V$3)&lt;&gt;MONTH($V$3-WEEKDAY($V$3,1)+(ROW(W7)-ROW($V$5))*7+(COLUMN(W7)-COLUMN($V$5)+1)),"",$V$3-WEEKDAY($V$3,1)+(ROW(W7)-ROW($V$5))*7+(COLUMN(W7)-COLUMN($V$5)+1))</f>
        <v/>
      </c>
      <c r="X7" s="263">
        <f>IF(MONTH($V$3)&lt;&gt;MONTH($V$3-WEEKDAY($V$3,1)+(ROW(X7)-ROW($V$5))*7+(COLUMN(X7)-COLUMN($V$5)+1)),"",$V$3-WEEKDAY($V$3,1)+(ROW(X7)-ROW($V$5))*7+(COLUMN(X7)-COLUMN($V$5)+1))</f>
        <v/>
      </c>
      <c r="Y7" s="263">
        <f>IF(MONTH($V$3)&lt;&gt;MONTH($V$3-WEEKDAY($V$3,1)+(ROW(Y7)-ROW($V$5))*7+(COLUMN(Y7)-COLUMN($V$5)+1)),"",$V$3-WEEKDAY($V$3,1)+(ROW(Y7)-ROW($V$5))*7+(COLUMN(Y7)-COLUMN($V$5)+1))</f>
        <v/>
      </c>
      <c r="Z7" s="263">
        <f>IF(MONTH($V$3)&lt;&gt;MONTH($V$3-WEEKDAY($V$3,1)+(ROW(Z7)-ROW($V$5))*7+(COLUMN(Z7)-COLUMN($V$5)+1)),"",$V$3-WEEKDAY($V$3,1)+(ROW(Z7)-ROW($V$5))*7+(COLUMN(Z7)-COLUMN($V$5)+1))</f>
        <v/>
      </c>
      <c r="AA7" s="263">
        <f>IF(MONTH($V$3)&lt;&gt;MONTH($V$3-WEEKDAY($V$3,1)+(ROW(AA7)-ROW($V$5))*7+(COLUMN(AA7)-COLUMN($V$5)+1)),"",$V$3-WEEKDAY($V$3,1)+(ROW(AA7)-ROW($V$5))*7+(COLUMN(AA7)-COLUMN($V$5)+1))</f>
        <v/>
      </c>
      <c r="AB7" s="263">
        <f>IF(MONTH($V$3)&lt;&gt;MONTH($V$3-WEEKDAY($V$3,1)+(ROW(AB7)-ROW($V$5))*7+(COLUMN(AB7)-COLUMN($V$5)+1)),"",$V$3-WEEKDAY($V$3,1)+(ROW(AB7)-ROW($V$5))*7+(COLUMN(AB7)-COLUMN($V$5)+1))</f>
        <v/>
      </c>
      <c r="AC7" s="351" t="n"/>
      <c r="AD7" s="351" t="n"/>
      <c r="AE7" s="351" t="n"/>
      <c r="AF7" s="258" t="n"/>
      <c r="AJ7" s="350" t="n"/>
      <c r="AL7" s="251" t="n"/>
    </row>
    <row r="8">
      <c r="A8" s="351" t="n"/>
      <c r="B8" s="351" t="n"/>
      <c r="C8" s="337" t="inlineStr">
        <is>
          <t>Georgetown, Guyana</t>
        </is>
      </c>
      <c r="D8" s="351" t="n"/>
      <c r="E8" s="351" t="n"/>
      <c r="F8" s="351" t="n"/>
      <c r="G8" s="6" t="n"/>
      <c r="H8" s="6" t="n"/>
      <c r="I8" s="6" t="n"/>
      <c r="J8" s="6" t="n"/>
      <c r="K8" s="6" t="n"/>
      <c r="L8" s="6" t="n"/>
      <c r="M8" s="341" t="n"/>
      <c r="N8" s="351" t="n"/>
      <c r="O8" s="351" t="n"/>
      <c r="P8" s="6" t="n"/>
      <c r="Q8" s="6" t="n"/>
      <c r="R8" s="6" t="n"/>
      <c r="S8" s="6" t="n"/>
      <c r="T8" s="6" t="n"/>
      <c r="U8" s="351" t="n"/>
      <c r="V8" s="263">
        <f>IF(MONTH($V$3)&lt;&gt;MONTH($V$3-WEEKDAY($V$3,1)+(ROW(V8)-ROW($V$5))*7+(COLUMN(V8)-COLUMN($V$5)+1)),"",$V$3-WEEKDAY($V$3,1)+(ROW(V8)-ROW($V$5))*7+(COLUMN(V8)-COLUMN($V$5)+1))</f>
        <v/>
      </c>
      <c r="W8" s="263">
        <f>IF(MONTH($V$3)&lt;&gt;MONTH($V$3-WEEKDAY($V$3,1)+(ROW(W8)-ROW($V$5))*7+(COLUMN(W8)-COLUMN($V$5)+1)),"",$V$3-WEEKDAY($V$3,1)+(ROW(W8)-ROW($V$5))*7+(COLUMN(W8)-COLUMN($V$5)+1))</f>
        <v/>
      </c>
      <c r="X8" s="263">
        <f>IF(MONTH($V$3)&lt;&gt;MONTH($V$3-WEEKDAY($V$3,1)+(ROW(X8)-ROW($V$5))*7+(COLUMN(X8)-COLUMN($V$5)+1)),"",$V$3-WEEKDAY($V$3,1)+(ROW(X8)-ROW($V$5))*7+(COLUMN(X8)-COLUMN($V$5)+1))</f>
        <v/>
      </c>
      <c r="Y8" s="263">
        <f>IF(MONTH($V$3)&lt;&gt;MONTH($V$3-WEEKDAY($V$3,1)+(ROW(Y8)-ROW($V$5))*7+(COLUMN(Y8)-COLUMN($V$5)+1)),"",$V$3-WEEKDAY($V$3,1)+(ROW(Y8)-ROW($V$5))*7+(COLUMN(Y8)-COLUMN($V$5)+1))</f>
        <v/>
      </c>
      <c r="Z8" s="263">
        <f>IF(MONTH($V$3)&lt;&gt;MONTH($V$3-WEEKDAY($V$3,1)+(ROW(Z8)-ROW($V$5))*7+(COLUMN(Z8)-COLUMN($V$5)+1)),"",$V$3-WEEKDAY($V$3,1)+(ROW(Z8)-ROW($V$5))*7+(COLUMN(Z8)-COLUMN($V$5)+1))</f>
        <v/>
      </c>
      <c r="AA8" s="263">
        <f>IF(MONTH($V$3)&lt;&gt;MONTH($V$3-WEEKDAY($V$3,1)+(ROW(AA8)-ROW($V$5))*7+(COLUMN(AA8)-COLUMN($V$5)+1)),"",$V$3-WEEKDAY($V$3,1)+(ROW(AA8)-ROW($V$5))*7+(COLUMN(AA8)-COLUMN($V$5)+1))</f>
        <v/>
      </c>
      <c r="AB8" s="263">
        <f>IF(MONTH($V$3)&lt;&gt;MONTH($V$3-WEEKDAY($V$3,1)+(ROW(AB8)-ROW($V$5))*7+(COLUMN(AB8)-COLUMN($V$5)+1)),"",$V$3-WEEKDAY($V$3,1)+(ROW(AB8)-ROW($V$5))*7+(COLUMN(AB8)-COLUMN($V$5)+1))</f>
        <v/>
      </c>
      <c r="AC8" s="351" t="n"/>
      <c r="AD8" s="351" t="n"/>
      <c r="AE8" s="3" t="b">
        <v>1</v>
      </c>
      <c r="AF8" s="258" t="n"/>
      <c r="AJ8" s="350" t="n"/>
      <c r="AL8" s="251" t="n"/>
    </row>
    <row r="9">
      <c r="A9" s="351" t="n"/>
      <c r="B9" s="351" t="n"/>
      <c r="C9" s="337" t="n"/>
      <c r="D9" s="337" t="n"/>
      <c r="E9" s="337" t="n"/>
      <c r="F9" s="337" t="n"/>
      <c r="G9" s="6" t="n"/>
      <c r="H9" s="6" t="n"/>
      <c r="I9" s="6" t="n"/>
      <c r="J9" s="6" t="n"/>
      <c r="K9" s="6" t="n"/>
      <c r="L9" s="6" t="n"/>
      <c r="M9" s="137" t="n"/>
      <c r="N9" s="137" t="n"/>
      <c r="O9" s="6" t="n"/>
      <c r="P9" s="6" t="n"/>
      <c r="Q9" s="6" t="n"/>
      <c r="R9" s="6" t="n"/>
      <c r="S9" s="6" t="n"/>
      <c r="T9" s="6" t="n"/>
      <c r="U9" s="351" t="n"/>
      <c r="V9" s="265" t="n"/>
      <c r="W9" s="265" t="n"/>
      <c r="X9" s="265" t="n"/>
      <c r="Y9" s="265" t="n"/>
      <c r="Z9" s="265" t="n"/>
      <c r="AA9" s="265" t="n"/>
      <c r="AB9" s="265" t="n"/>
      <c r="AC9" s="351" t="n"/>
      <c r="AD9" s="351" t="n"/>
      <c r="AE9" s="3" t="n"/>
      <c r="AF9" s="351" t="n"/>
      <c r="AJ9" s="350" t="n"/>
      <c r="AL9" s="251" t="n"/>
    </row>
    <row r="10">
      <c r="A10" s="351" t="n"/>
      <c r="B10" s="351" t="n"/>
      <c r="C10" s="337" t="inlineStr">
        <is>
          <t>592-223-7560</t>
        </is>
      </c>
      <c r="D10" s="351" t="n"/>
      <c r="E10" s="351" t="n"/>
      <c r="F10" s="351" t="n"/>
      <c r="G10" s="6" t="n"/>
      <c r="H10" s="340" t="n"/>
      <c r="I10" s="351" t="n"/>
      <c r="J10" s="340" t="n"/>
      <c r="K10" s="330" t="inlineStr">
        <is>
          <t>Week Starting:</t>
        </is>
      </c>
      <c r="L10" s="351" t="n"/>
      <c r="M10" s="335" t="n">
        <v>46038</v>
      </c>
      <c r="N10" s="362" t="n"/>
      <c r="O10" s="6" t="n"/>
      <c r="P10" s="6" t="n"/>
      <c r="Q10" s="6" t="n"/>
      <c r="R10" s="6" t="n"/>
      <c r="S10" s="6" t="n"/>
      <c r="T10" s="138" t="inlineStr">
        <is>
          <t>[42]</t>
        </is>
      </c>
      <c r="U10" s="351" t="n"/>
      <c r="V10" s="263">
        <f>IF(MONTH($V$3)&lt;&gt;MONTH($V$3-WEEKDAY($V$3,1)+(ROW(V10)-ROW($V$5))*7+(COLUMN(V10)-COLUMN($V$5)+1)),"",$V$3-WEEKDAY($V$3,1)+(ROW(V10)-ROW($V$5))*7+(COLUMN(V10)-COLUMN($V$5)+1))</f>
        <v/>
      </c>
      <c r="W10" s="263">
        <f>IF(MONTH($V$3)&lt;&gt;MONTH($V$3-WEEKDAY($V$3,1)+(ROW(W10)-ROW($V$5))*7+(COLUMN(W10)-COLUMN($V$5)+1)),"",$V$3-WEEKDAY($V$3,1)+(ROW(W10)-ROW($V$5))*7+(COLUMN(W10)-COLUMN($V$5)+1))</f>
        <v/>
      </c>
      <c r="X10" s="263">
        <f>IF(MONTH($V$3)&lt;&gt;MONTH($V$3-WEEKDAY($V$3,1)+(ROW(X10)-ROW($V$5))*7+(COLUMN(X10)-COLUMN($V$5)+1)),"",$V$3-WEEKDAY($V$3,1)+(ROW(X10)-ROW($V$5))*7+(COLUMN(X10)-COLUMN($V$5)+1))</f>
        <v/>
      </c>
      <c r="Y10" s="263">
        <f>IF(MONTH($V$3)&lt;&gt;MONTH($V$3-WEEKDAY($V$3,1)+(ROW(Y10)-ROW($V$5))*7+(COLUMN(Y10)-COLUMN($V$5)+1)),"",$V$3-WEEKDAY($V$3,1)+(ROW(Y10)-ROW($V$5))*7+(COLUMN(Y10)-COLUMN($V$5)+1))</f>
        <v/>
      </c>
      <c r="Z10" s="263">
        <f>IF(MONTH($V$3)&lt;&gt;MONTH($V$3-WEEKDAY($V$3,1)+(ROW(Z10)-ROW($V$5))*7+(COLUMN(Z10)-COLUMN($V$5)+1)),"",$V$3-WEEKDAY($V$3,1)+(ROW(Z10)-ROW($V$5))*7+(COLUMN(Z10)-COLUMN($V$5)+1))</f>
        <v/>
      </c>
      <c r="AA10" s="263">
        <f>IF(MONTH($V$3)&lt;&gt;MONTH($V$3-WEEKDAY($V$3,1)+(ROW(AA10)-ROW($V$5))*7+(COLUMN(AA10)-COLUMN($V$5)+1)),"",$V$3-WEEKDAY($V$3,1)+(ROW(AA10)-ROW($V$5))*7+(COLUMN(AA10)-COLUMN($V$5)+1))</f>
        <v/>
      </c>
      <c r="AB10" s="263">
        <f>IF(MONTH($V$3)&lt;&gt;MONTH($V$3-WEEKDAY($V$3,1)+(ROW(AB10)-ROW($V$5))*7+(COLUMN(AB10)-COLUMN($V$5)+1)),"",$V$3-WEEKDAY($V$3,1)+(ROW(AB10)-ROW($V$5))*7+(COLUMN(AB10)-COLUMN($V$5)+1))</f>
        <v/>
      </c>
      <c r="AC10" s="351" t="n"/>
      <c r="AD10" s="136" t="inlineStr">
        <is>
          <t>After:</t>
        </is>
      </c>
      <c r="AE10" s="264" t="n">
        <v>40</v>
      </c>
      <c r="AF10" s="250" t="n"/>
    </row>
    <row r="11" ht="15.75" customHeight="1" s="348" thickBot="1">
      <c r="A11" s="351" t="n"/>
      <c r="B11" s="351" t="n"/>
      <c r="C11" s="6" t="n"/>
      <c r="D11" s="6" t="n"/>
      <c r="E11" s="6" t="n"/>
      <c r="F11" s="6" t="n"/>
      <c r="G11" s="6" t="n"/>
      <c r="H11" s="6" t="n"/>
      <c r="I11" s="6" t="n"/>
      <c r="J11" s="6" t="n"/>
      <c r="K11" s="259" t="inlineStr">
        <is>
          <t>Carry Forward Hrs:</t>
        </is>
      </c>
      <c r="L11" s="248" t="n">
        <v>40</v>
      </c>
      <c r="M11" s="6" t="n"/>
      <c r="N11" s="6" t="n"/>
      <c r="O11" s="6" t="n"/>
      <c r="P11" s="6" t="n"/>
      <c r="Q11" s="6" t="n"/>
      <c r="R11" s="6" t="n"/>
      <c r="S11" s="6" t="n"/>
      <c r="T11" s="6" t="n"/>
      <c r="U11" s="351" t="n"/>
      <c r="V11" s="263">
        <f>IF(MONTH($V$3)&lt;&gt;MONTH($V$3-WEEKDAY($V$3,1)+(ROW(V11)-ROW($V$5))*7+(COLUMN(V11)-COLUMN($V$5)+1)),"",$V$3-WEEKDAY($V$3,1)+(ROW(V11)-ROW($V$5))*7+(COLUMN(V11)-COLUMN($V$5)+1))</f>
        <v/>
      </c>
      <c r="W11" s="263">
        <f>IF(MONTH($V$3)&lt;&gt;MONTH($V$3-WEEKDAY($V$3,1)+(ROW(W11)-ROW($V$5))*7+(COLUMN(W11)-COLUMN($V$5)+1)),"",$V$3-WEEKDAY($V$3,1)+(ROW(W11)-ROW($V$5))*7+(COLUMN(W11)-COLUMN($V$5)+1))</f>
        <v/>
      </c>
      <c r="X11" s="263">
        <f>IF(MONTH($V$3)&lt;&gt;MONTH($V$3-WEEKDAY($V$3,1)+(ROW(X11)-ROW($V$5))*7+(COLUMN(X11)-COLUMN($V$5)+1)),"",$V$3-WEEKDAY($V$3,1)+(ROW(X11)-ROW($V$5))*7+(COLUMN(X11)-COLUMN($V$5)+1))</f>
        <v/>
      </c>
      <c r="Y11" s="263">
        <f>IF(MONTH($V$3)&lt;&gt;MONTH($V$3-WEEKDAY($V$3,1)+(ROW(Y11)-ROW($V$5))*7+(COLUMN(Y11)-COLUMN($V$5)+1)),"",$V$3-WEEKDAY($V$3,1)+(ROW(Y11)-ROW($V$5))*7+(COLUMN(Y11)-COLUMN($V$5)+1))</f>
        <v/>
      </c>
      <c r="Z11" s="263">
        <f>IF(MONTH($V$3)&lt;&gt;MONTH($V$3-WEEKDAY($V$3,1)+(ROW(Z11)-ROW($V$5))*7+(COLUMN(Z11)-COLUMN($V$5)+1)),"",$V$3-WEEKDAY($V$3,1)+(ROW(Z11)-ROW($V$5))*7+(COLUMN(Z11)-COLUMN($V$5)+1))</f>
        <v/>
      </c>
      <c r="AA11" s="263">
        <f>IF(MONTH($V$3)&lt;&gt;MONTH($V$3-WEEKDAY($V$3,1)+(ROW(AA11)-ROW($V$5))*7+(COLUMN(AA11)-COLUMN($V$5)+1)),"",$V$3-WEEKDAY($V$3,1)+(ROW(AA11)-ROW($V$5))*7+(COLUMN(AA11)-COLUMN($V$5)+1))</f>
        <v/>
      </c>
      <c r="AB11" s="263">
        <f>IF(MONTH($V$3)&lt;&gt;MONTH($V$3-WEEKDAY($V$3,1)+(ROW(AB11)-ROW($V$5))*7+(COLUMN(AB11)-COLUMN($V$5)+1)),"",$V$3-WEEKDAY($V$3,1)+(ROW(AB11)-ROW($V$5))*7+(COLUMN(AB11)-COLUMN($V$5)+1))</f>
        <v/>
      </c>
      <c r="AC11" s="351" t="n"/>
      <c r="AD11" s="351" t="n"/>
      <c r="AE11" s="351" t="n"/>
      <c r="AF11" s="258" t="n"/>
      <c r="AJ11" s="252" t="n"/>
      <c r="AK11" s="252" t="n"/>
    </row>
    <row r="12" ht="27.75" customFormat="1" customHeight="1" s="2" thickBot="1">
      <c r="A12" s="266" t="inlineStr">
        <is>
          <t>Day Off</t>
        </is>
      </c>
      <c r="B12" s="267" t="inlineStr">
        <is>
          <t>Holiday Double</t>
        </is>
      </c>
      <c r="C12" s="139" t="inlineStr">
        <is>
          <t>Day of Week</t>
        </is>
      </c>
      <c r="D12" s="140" t="inlineStr">
        <is>
          <t>Time
In</t>
        </is>
      </c>
      <c r="E12" s="140" t="inlineStr">
        <is>
          <t>Time
Out</t>
        </is>
      </c>
      <c r="F12" s="141" t="n"/>
      <c r="G12" s="140" t="inlineStr">
        <is>
          <t>Time
In</t>
        </is>
      </c>
      <c r="H12" s="140" t="inlineStr">
        <is>
          <t>Time
Out</t>
        </is>
      </c>
      <c r="I12" s="142" t="inlineStr">
        <is>
          <t>Total
Hrs</t>
        </is>
      </c>
      <c r="J12" s="142" t="inlineStr">
        <is>
          <t>Location</t>
        </is>
      </c>
      <c r="K12" s="142" t="inlineStr">
        <is>
          <t>Supervisor</t>
        </is>
      </c>
      <c r="L12" s="142" t="inlineStr">
        <is>
          <t>Supervisor Approval</t>
        </is>
      </c>
      <c r="M12" s="140" t="inlineStr">
        <is>
          <t>Regular
Hrs</t>
        </is>
      </c>
      <c r="N12" s="140" t="inlineStr">
        <is>
          <t>Overtime
Hrs</t>
        </is>
      </c>
      <c r="O12" s="140" t="inlineStr">
        <is>
          <t>Hol Hrs</t>
        </is>
      </c>
      <c r="P12" s="140" t="inlineStr">
        <is>
          <t>Responsibilities</t>
        </is>
      </c>
      <c r="Q12" s="140" t="inlineStr">
        <is>
          <t>Risk</t>
        </is>
      </c>
      <c r="R12" s="140" t="inlineStr">
        <is>
          <t>Meals</t>
        </is>
      </c>
      <c r="S12" s="140" t="inlineStr">
        <is>
          <t>Vac Hrs</t>
        </is>
      </c>
      <c r="T12" s="143" t="inlineStr">
        <is>
          <t>Reason for Overtime</t>
        </is>
      </c>
      <c r="U12" s="144" t="inlineStr">
        <is>
          <t>Wkly Reg Avail</t>
        </is>
      </c>
      <c r="V12" s="351" t="inlineStr">
        <is>
          <t>Orig Reg</t>
        </is>
      </c>
      <c r="W12" s="351" t="inlineStr">
        <is>
          <t>Wkly OT Adj</t>
        </is>
      </c>
      <c r="X12" s="351" t="inlineStr">
        <is>
          <t>Week Start</t>
        </is>
      </c>
      <c r="Y12" s="351" t="inlineStr">
        <is>
          <t>Wk Hrs Before</t>
        </is>
      </c>
      <c r="Z12" s="351" t="n"/>
      <c r="AA12" s="351" t="n"/>
      <c r="AB12" s="351" t="n"/>
      <c r="AC12" s="351" t="n"/>
      <c r="AD12" s="351" t="n"/>
      <c r="AE12" s="351" t="n"/>
      <c r="AF12" s="351" t="n"/>
      <c r="AJ12" s="252" t="n"/>
      <c r="AK12" s="252" t="n"/>
    </row>
    <row r="13" hidden="1" ht="15.75" customHeight="1" s="348" thickBot="1">
      <c r="A13" s="268" t="n"/>
      <c r="B13" s="351" t="n"/>
      <c r="C13" s="145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146" t="n"/>
      <c r="U13" s="351" t="n"/>
      <c r="V13" s="351" t="n"/>
      <c r="W13" s="351" t="n"/>
      <c r="X13" s="351" t="n"/>
      <c r="Y13" s="351" t="n"/>
      <c r="Z13" s="351" t="n"/>
      <c r="AA13" s="351" t="n"/>
      <c r="AB13" s="351" t="n"/>
      <c r="AC13" s="351" t="n"/>
      <c r="AD13" s="351" t="n"/>
      <c r="AE13" s="351" t="n"/>
      <c r="AF13" s="351" t="n"/>
    </row>
    <row r="14" ht="24" customHeight="1" s="348" thickBot="1">
      <c r="A14" s="147" t="inlineStr">
        <is>
          <t>On Day</t>
        </is>
      </c>
      <c r="B14" s="269" t="n"/>
      <c r="C14" s="88">
        <f>M10</f>
        <v/>
      </c>
      <c r="D14" s="54" t="n">
        <v>0.9583333333333334</v>
      </c>
      <c r="E14" s="148">
        <f>IF(D14="", "",
 IF(D14=TIME(0,0,0), 0,
 IF(AND(D14&gt;=TIME(0,0,1), D14&lt;=TIME(2,0,0)), TIME(7,0,0),
 IF(AND(D14&gt;=TIME(6,0,0), D14&lt;=TIME(8,0,0)), TIME(12,0,0),
 IF(AND(D14&gt;TIME(8,0,0), D14&lt;=TIME(13,59,0)), TIME(15,0,0),
 IF(AND(D14&gt;=TIME(14,0,0), D14&lt;=TIME(17,59,0)), TIME(21,0,0),
 IF(AND(D14&gt;=TIME(18,0,0), D14&lt;=TIME(21,59,0)), TIME(0,0,0),
 IF(AND(D14&gt;=TIME(22,0,0), D14&lt;=TIME(23,59,59)), TIME(7,0,0), ""))))))))</f>
        <v/>
      </c>
      <c r="F14" s="149" t="n"/>
      <c r="G14" s="148">
        <f>IF(AND(D14&gt;=TIME(6,0,0),D14&lt;=TIME(8,0,0)),E14,"")</f>
        <v/>
      </c>
      <c r="H14" s="54" t="n">
        <v>0.2916666666666667</v>
      </c>
      <c r="I14" s="55">
        <f>ROUND(IF(OR(D14="",E14="",E14=0),0,IF(H14="",MOD(E14-D14,1)*24,MOD(H14-D14,1)*24)),2)</f>
        <v/>
      </c>
      <c r="J14" s="150" t="inlineStr">
        <is>
          <t>Globe</t>
        </is>
      </c>
      <c r="K14" s="270" t="n"/>
      <c r="L14" s="271" t="n"/>
      <c r="M14" s="272">
        <f>MAX(0,V14-W14)</f>
        <v/>
      </c>
      <c r="N14" s="56">
        <f>(IF(OR($C14="",$D14=""),0,
 IF(OR($A14="Holiday",$A15="Holiday"),
    IF(ISNUMBER(MATCH(TRIM($B14),{"Phagwah","Good Friday","Easter Monday","Labour Day","Christmas","Eid ul Azha","Romans-2","Globe-12","Neptune P1"},0)),0,$I14),
 IF(AND(NOT(OR($A14="Annual Leave",$A15="Annual Leave")),$A14="Off day"),$I14,
  MAX(0,$I14-$V14)
  ))))+W14</f>
        <v/>
      </c>
      <c r="O14" s="56">
        <f>IF(AND(OR($A14="Holiday",$A15="Holiday"),
        ISNUMBER(MATCH(TRIM($B14),{"Phagwah","Good Friday","Easter Monday","Labour Day","Christmas","Eid ul Azha","Romans-2","Globe-12","Neptune P1"},0))),
   $I14,0)</f>
        <v/>
      </c>
      <c r="P14" s="56">
        <f>IF(OR($O$7="Canteen",$O$7="Head Office"),0,IF($I14&lt;=0,0,IF(OR(OR(TRIM($J14)="Hebrews",TRIM($J14)="Romans",TRIM($J14)="Romans-2",TRIM($J14)="Globe",TRIM($J14)="Globe-12",TRIM($J14)="Neptune P1"),AND($I15&gt;0,OR(TRIM($J15)="Hebrews",TRIM($J15)="Romans",TRIM($J15)="Romans-2",TRIM($J15)="Globe",TRIM($J15)="Globe-12",TRIM($J15)="Neptune P1"))),1,0)))</f>
        <v/>
      </c>
      <c r="Q14" s="57" t="n"/>
      <c r="R14" s="56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IF($I14&gt;0,1,0),
      0
   ),
0))</f>
        <v/>
      </c>
      <c r="S14" s="56">
        <f>IF(OR($A14="Annual Leave",$A15="Annual Leave"),IF($A14="Annual Leave",8,0),0)</f>
        <v/>
      </c>
      <c r="T14" s="58" t="n"/>
      <c r="U14" s="144">
        <f>MAX(0,40-Y14)</f>
        <v/>
      </c>
      <c r="V14" s="151">
        <f>IF(OR($C14="",$D14=""),0,
 IF(OR($A14="Holiday",$A15="Holiday"),0,
 IF(AND(NOT(OR($A14="Annual Leave",$A15="Annual Leave")),$A14="Off day"),0,
  IF($I14+$I15&gt;=8,IF($I14&gt;=8,8,$I14),$I14)
  )))</f>
        <v/>
      </c>
      <c r="W14" s="151">
        <f>MAX(0,V14-U14)</f>
        <v/>
      </c>
      <c r="X14" s="151">
        <f>IF(C14="","",C14-WEEKDAY(C14,1)+1)</f>
        <v/>
      </c>
      <c r="Y14" s="151">
        <f>IF(X14=X14,$L$11,0)</f>
        <v/>
      </c>
      <c r="Z14" s="151" t="n"/>
      <c r="AA14" s="151" t="n"/>
      <c r="AB14" s="151" t="n"/>
      <c r="AC14" s="351" t="n"/>
      <c r="AD14" s="351" t="n"/>
      <c r="AE14" s="351" t="n"/>
      <c r="AF14" s="351" t="n"/>
    </row>
    <row r="15" ht="24" customHeight="1" s="348" thickBot="1">
      <c r="A15" s="147" t="inlineStr">
        <is>
          <t>On Day</t>
        </is>
      </c>
      <c r="B15" s="269" t="n"/>
      <c r="C15" s="89">
        <f>C14</f>
        <v/>
      </c>
      <c r="D15" s="59" t="n"/>
      <c r="E15" s="152">
        <f>IF(D15="", "",
 IF(D15=TIME(0,0,0), 0,
 IF(AND(D15&gt;=TIME(0,0,1), D15&lt;=TIME(2,0,0)), TIME(7,0,0),
 IF(AND(D15&gt;=TIME(6,0,0), D15&lt;=TIME(8,0,0)), TIME(12,0,0),
 IF(AND(D15&gt;TIME(8,0,0), D15&lt;=TIME(13,59,0)), TIME(15,0,0),
 IF(AND(D15&gt;=TIME(14,0,0), D15&lt;=TIME(17,59,0)), TIME(21,0,0),
 IF(AND(D15&gt;=TIME(18,0,0), D15&lt;=TIME(21,59,0)), TIME(0,0,0),
 IF(AND(D15&gt;=TIME(22,0,0), D15&lt;=TIME(23,59,59)), TIME(7,0,0), ""))))))))</f>
        <v/>
      </c>
      <c r="F15" s="153" t="n"/>
      <c r="G15" s="152">
        <f>IF(AND(D15&gt;=TIME(6,0,0),D15&lt;=TIME(8,0,0)),E15,"")</f>
        <v/>
      </c>
      <c r="H15" s="59" t="n"/>
      <c r="I15" s="60">
        <f>ROUND(IF(OR(D15="",E15="",E15=0),0,IF(H15="",MOD(E15-D15,1)*24,MOD(H15-D15,1)*24)),2)</f>
        <v/>
      </c>
      <c r="J15" s="150" t="n"/>
      <c r="K15" s="270" t="n"/>
      <c r="L15" s="271" t="n"/>
      <c r="M15" s="272">
        <f>MAX(0,V15-W15)</f>
        <v/>
      </c>
      <c r="N15" s="61">
        <f>(IF(OR($C15="",$D15=""),0,
 IF(OR($A14="Holiday",$A15="Holiday"),
    IF(ISNUMBER(MATCH(TRIM($B15),{"Phagwah","Good Friday","Easter Monday","Labour Day","Christmas","Eid ul Azha","Romans-2","Globe-12","Neptune P1"},0)),0,$I15),
 IF(AND(NOT(OR($A14="Annual Leave",$A15="Annual Leave")),$A15="Off day"),$I15,
  MAX(0,$I15-$V15)
  ))))+W15</f>
        <v/>
      </c>
      <c r="O15" s="61">
        <f>IF(AND(OR($A14="Holiday",$A15="Holiday"),
        ISNUMBER(MATCH(TRIM($B15),{"Phagwah","Good Friday","Easter Monday","Labour Day","Christmas","Eid ul Azha","Romans-2","Globe-12","Neptune P1"},0))),
   $I15,0)</f>
        <v/>
      </c>
      <c r="P15" s="61">
        <f>IF(OR($O$7="Canteen",$O$7="Head Office"),0,IF($I15&lt;=0,0,IF(AND($I14&lt;=0,OR(TRIM($J15)="Hebrews",TRIM($J15)="Romans",TRIM($J15)="Romans-2",TRIM($J15)="Globe",TRIM($J15)="Globe-12",TRIM($J15)="Neptune P1")),1,0)))</f>
        <v/>
      </c>
      <c r="Q15" s="62" t="n"/>
      <c r="R15" s="61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IF(AND($I14=0,$I15&gt;0),1,0),
      0
   ),
0))</f>
        <v/>
      </c>
      <c r="S15" s="61">
        <f>IF(OR($A14="Annual Leave",$A15="Annual Leave"),IF(AND($A14&lt;&gt;"Annual Leave",$A15="Annual Leave"),8,0),0)</f>
        <v/>
      </c>
      <c r="T15" s="63" t="n"/>
      <c r="U15" s="144">
        <f>MAX(0,40-Y15)</f>
        <v/>
      </c>
      <c r="V15" s="151">
        <f>IF(OR($C15="",$D15=""),0,
 IF(OR($A14="Holiday",$A15="Holiday"),0,
 IF(AND(NOT(OR($A14="Annual Leave",$A15="Annual Leave")),$A15="Off day"),0,
  IF($I14+$I15&gt;=8,IF($I14&gt;=8,0,8-$I14),$I15)
  )))</f>
        <v/>
      </c>
      <c r="W15" s="151">
        <f>MAX(0,V15-U15)</f>
        <v/>
      </c>
      <c r="X15" s="151">
        <f>IF(C15="","",C15-WEEKDAY(C15,1)+1)</f>
        <v/>
      </c>
      <c r="Y15" s="151">
        <f>SUMPRODUCT(($X$14:$X14=X15)*(($V$14:$V14)+($O$14:$O14)))+IF(X15=X14,$L$11,0)</f>
        <v/>
      </c>
      <c r="Z15" s="151" t="n"/>
      <c r="AA15" s="151" t="n"/>
      <c r="AB15" s="151" t="n"/>
      <c r="AC15" s="351" t="n"/>
      <c r="AD15" s="351" t="n"/>
      <c r="AE15" s="351" t="n"/>
      <c r="AF15" s="351" t="n"/>
    </row>
    <row r="16" ht="24" customHeight="1" s="348" thickBot="1">
      <c r="A16" s="154" t="inlineStr">
        <is>
          <t>On Day</t>
        </is>
      </c>
      <c r="B16" s="273" t="n"/>
      <c r="C16" s="90">
        <f>C14+1</f>
        <v/>
      </c>
      <c r="D16" s="8" t="n">
        <v>0.9583333333333334</v>
      </c>
      <c r="E16" s="155">
        <f>IF(D16="", "",
 IF(D16=TIME(0,0,0), 0,
 IF(AND(D16&gt;=TIME(0,0,1), D16&lt;=TIME(2,0,0)), TIME(7,0,0),
 IF(AND(D16&gt;=TIME(6,0,0), D16&lt;=TIME(8,0,0)), TIME(12,0,0),
 IF(AND(D16&gt;TIME(8,0,0), D16&lt;=TIME(13,59,0)), TIME(15,0,0),
 IF(AND(D16&gt;=TIME(14,0,0), D16&lt;=TIME(17,59,0)), TIME(21,0,0),
 IF(AND(D16&gt;=TIME(18,0,0), D16&lt;=TIME(21,59,0)), TIME(0,0,0),
 IF(AND(D16&gt;=TIME(22,0,0), D16&lt;=TIME(23,59,59)), TIME(7,0,0), ""))))))))</f>
        <v/>
      </c>
      <c r="F16" s="156" t="n"/>
      <c r="G16" s="155">
        <f>IF(AND(D16&gt;=TIME(6,0,0),D16&lt;=TIME(8,0,0)),E16,"")</f>
        <v/>
      </c>
      <c r="H16" s="8" t="n">
        <v>0.2916666666666667</v>
      </c>
      <c r="I16" s="30">
        <f>ROUND(IF(OR(D16="",E16="",E16=0),0,IF(H16="",MOD(E16-D16,1)*24,MOD(H16-D16,1)*24)),2)</f>
        <v/>
      </c>
      <c r="J16" s="157" t="inlineStr">
        <is>
          <t>Globe</t>
        </is>
      </c>
      <c r="K16" s="274" t="n"/>
      <c r="L16" s="271" t="n"/>
      <c r="M16" s="275">
        <f>MAX(0,V16-W16)</f>
        <v/>
      </c>
      <c r="N16" s="9">
        <f>(IF(OR($C16="",$D16=""),0,
 IF(OR($A16="Holiday",$A17="Holiday"),
    IF(ISNUMBER(MATCH(TRIM($B16),{"Phagwah","Good Friday","Easter Monday","Labour Day","Christmas","Eid ul Azha","Romans-2","Globe-12","Neptune P1"},0)),0,$I16),
 IF(AND(NOT(OR($A16="Annual Leave",$A17="Annual Leave")),$A16="Off day"),$I16,
  MAX(0,$I16-$V16)
  ))))+W16</f>
        <v/>
      </c>
      <c r="O16" s="9">
        <f>IF(AND(OR($A16="Holiday",$A17="Holiday"),
        ISNUMBER(MATCH(TRIM($B16),{"Phagwah","Good Friday","Easter Monday","Labour Day","Christmas","Eid ul Azha","Romans-2","Globe-12","Neptune P1"},0))),
   $I16,0)</f>
        <v/>
      </c>
      <c r="P16" s="9">
        <f>IF(OR($O$7="Canteen",$O$7="Head Office"),0,IF($I16&lt;=0,0,IF(OR(OR(TRIM($J16)="Hebrews",TRIM($J16)="Romans",TRIM($J16)="Romans-2",TRIM($J16)="Globe",TRIM($J16)="Globe-12",TRIM($J16)="Neptune P1"),AND($I17&gt;0,OR(TRIM($J17)="Hebrews",TRIM($J17)="Romans",TRIM($J17)="Romans-2",TRIM($J17)="Globe",TRIM($J17)="Globe-12",TRIM($J17)="Neptune P1"))),1,0)))</f>
        <v/>
      </c>
      <c r="Q16" s="10" t="n"/>
      <c r="R16" s="9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IF($I16&gt;0,1,0),
      0
   ),
0))</f>
        <v/>
      </c>
      <c r="S16" s="9">
        <f>IF(OR($A16="Annual Leave",$A17="Annual Leave"),IF($A16="Annual Leave",8,0),0)</f>
        <v/>
      </c>
      <c r="T16" s="91" t="n"/>
      <c r="U16" s="144">
        <f>MAX(0,40-Y16)</f>
        <v/>
      </c>
      <c r="V16" s="351">
        <f>IF(OR($C16="",$D16=""),0,
 IF(OR($A16="Holiday",$A17="Holiday"),0,
 IF(AND(NOT(OR($A16="Annual Leave",$A17="Annual Leave")),$A16="Off day"),0,
  IF($I16+$I17&gt;=8,IF($I16&gt;=8,8,$I16),$I16)
  )))</f>
        <v/>
      </c>
      <c r="W16" s="351">
        <f>MAX(0,V16-U16)</f>
        <v/>
      </c>
      <c r="X16" s="351">
        <f>IF(C16="","",C16-WEEKDAY(C16,1)+1)</f>
        <v/>
      </c>
      <c r="Y16" s="351">
        <f>SUMPRODUCT(($X$14:$X15=X16)*(($V$14:$V15)+($O$14:$O15)))+IF(X16=X14,$L$11,0)</f>
        <v/>
      </c>
      <c r="Z16" s="351" t="n"/>
      <c r="AA16" s="351" t="n"/>
      <c r="AB16" s="351" t="n"/>
      <c r="AC16" s="351" t="n"/>
      <c r="AD16" s="351" t="n"/>
      <c r="AE16" s="351" t="n"/>
      <c r="AF16" s="351" t="n"/>
    </row>
    <row r="17" ht="24" customHeight="1" s="348" thickBot="1">
      <c r="A17" s="154" t="inlineStr">
        <is>
          <t>On Day</t>
        </is>
      </c>
      <c r="B17" s="273" t="n"/>
      <c r="C17" s="90">
        <f>C16</f>
        <v/>
      </c>
      <c r="D17" s="276" t="n"/>
      <c r="E17" s="277">
        <f>IF(D17="", "",
 IF(D17=TIME(0,0,0), 0,
 IF(AND(D17&gt;=TIME(0,0,1), D17&lt;=TIME(2,0,0)), TIME(7,0,0),
 IF(AND(D17&gt;=TIME(6,0,0), D17&lt;=TIME(8,0,0)), TIME(12,0,0),
 IF(AND(D17&gt;TIME(8,0,0), D17&lt;=TIME(13,59,0)), TIME(15,0,0),
 IF(AND(D17&gt;=TIME(14,0,0), D17&lt;=TIME(17,59,0)), TIME(21,0,0),
 IF(AND(D17&gt;=TIME(18,0,0), D17&lt;=TIME(21,59,0)), TIME(0,0,0),
 IF(AND(D17&gt;=TIME(22,0,0), D17&lt;=TIME(23,59,59)), TIME(7,0,0), ""))))))))</f>
        <v/>
      </c>
      <c r="F17" s="156" t="n"/>
      <c r="G17" s="277">
        <f>IF(AND(D17&gt;=TIME(6,0,0),D17&lt;=TIME(8,0,0)),E17,"")</f>
        <v/>
      </c>
      <c r="H17" s="276" t="n"/>
      <c r="I17" s="30">
        <f>ROUND(IF(OR(D17="",E17="",E17=0),0,IF(H17="",MOD(E17-D17,1)*24,MOD(H17-D17,1)*24)),2)</f>
        <v/>
      </c>
      <c r="J17" s="158" t="n"/>
      <c r="K17" s="274" t="n"/>
      <c r="L17" s="271" t="n"/>
      <c r="M17" s="275">
        <f>MAX(0,V17-W17)</f>
        <v/>
      </c>
      <c r="N17" s="278">
        <f>(IF(OR($C17="",$D17=""),0,
 IF(OR($A16="Holiday",$A17="Holiday"),
    IF(ISNUMBER(MATCH(TRIM($B17),{"Phagwah","Good Friday","Easter Monday","Labour Day","Christmas","Eid ul Azha","Romans-2","Globe-12","Neptune P1"},0)),0,$I17),
 IF(AND(NOT(OR($A16="Annual Leave",$A17="Annual Leave")),$A17="Off day"),$I17,
  MAX(0,$I17-$V17)
  ))))+W17</f>
        <v/>
      </c>
      <c r="O17" s="278">
        <f>IF(AND(OR($A16="Holiday",$A17="Holiday"),
        ISNUMBER(MATCH(TRIM($B17),{"Phagwah","Good Friday","Easter Monday","Labour Day","Christmas","Eid ul Azha","Romans-2","Globe-12","Neptune P1"},0))),
   $I17,0)</f>
        <v/>
      </c>
      <c r="P17" s="278">
        <f>IF(OR($O$7="Canteen",$O$7="Head Office"),0,IF($I17&lt;=0,0,IF(AND($I16&lt;=0,OR(TRIM($J17)="Hebrews",TRIM($J17)="Romans",TRIM($J17)="Romans-2",TRIM($J17)="Globe",TRIM($J17)="Globe-12",TRIM($J17)="Neptune P1")),1,0)))</f>
        <v/>
      </c>
      <c r="Q17" s="279" t="n"/>
      <c r="R17" s="278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IF(AND($I16=0,$I17&gt;0),1,0),
      0
   ),
0))</f>
        <v/>
      </c>
      <c r="S17" s="278">
        <f>IF(OR($A16="Annual Leave",$A17="Annual Leave"),IF(AND($A16&lt;&gt;"Annual Leave",$A17="Annual Leave"),8,0),0)</f>
        <v/>
      </c>
      <c r="T17" s="280" t="n"/>
      <c r="U17" s="144">
        <f>MAX(0,40-Y17)</f>
        <v/>
      </c>
      <c r="V17" s="351">
        <f>IF(OR($C17="",$D17=""),0,
 IF(OR($A16="Holiday",$A17="Holiday"),0,
 IF(AND(NOT(OR($A16="Annual Leave",$A17="Annual Leave")),$A17="Off day"),0,
  IF($I16+$I17&gt;=8,IF($I16&gt;=8,0,8-$I16),$I17)
  )))</f>
        <v/>
      </c>
      <c r="W17" s="351">
        <f>MAX(0,V17-U17)</f>
        <v/>
      </c>
      <c r="X17" s="351">
        <f>IF(C17="","",C17-WEEKDAY(C17,1)+1)</f>
        <v/>
      </c>
      <c r="Y17" s="351">
        <f>SUMPRODUCT(($X$14:$X16=X17)*(($V$14:$V16)+($O$14:$O16)))+IF(X17=X14,$L$11,0)</f>
        <v/>
      </c>
      <c r="Z17" s="351" t="n"/>
      <c r="AA17" s="351" t="n"/>
      <c r="AB17" s="351" t="n"/>
      <c r="AC17" s="351" t="n"/>
      <c r="AD17" s="351" t="n"/>
      <c r="AE17" s="351" t="n"/>
      <c r="AF17" s="351" t="n"/>
    </row>
    <row r="18" ht="24" customHeight="1" s="348" thickBot="1">
      <c r="A18" s="159" t="inlineStr">
        <is>
          <t>On Day</t>
        </is>
      </c>
      <c r="B18" s="281" t="n"/>
      <c r="C18" s="92">
        <f>C16+1</f>
        <v/>
      </c>
      <c r="D18" s="31" t="n">
        <v>0.625</v>
      </c>
      <c r="E18" s="160">
        <f>IF(D18="", "",
 IF(D18=TIME(0,0,0), 0,
 IF(AND(D18&gt;=TIME(0,0,1), D18&lt;=TIME(2,0,0)), TIME(7,0,0),
 IF(AND(D18&gt;=TIME(6,0,0), D18&lt;=TIME(8,0,0)), TIME(12,0,0),
 IF(AND(D18&gt;TIME(8,0,0), D18&lt;=TIME(13,59,0)), TIME(15,0,0),
 IF(AND(D18&gt;=TIME(14,0,0), D18&lt;=TIME(17,59,0)), TIME(21,0,0),
 IF(AND(D18&gt;=TIME(18,0,0), D18&lt;=TIME(21,59,0)), TIME(0,0,0),
 IF(AND(D18&gt;=TIME(22,0,0), D18&lt;=TIME(23,59,59)), TIME(7,0,0), ""))))))))</f>
        <v/>
      </c>
      <c r="F18" s="161" t="n"/>
      <c r="G18" s="160">
        <f>IF(AND(D18&gt;=TIME(6,0,0),D18&lt;=TIME(8,0,0)),E18,"")</f>
        <v/>
      </c>
      <c r="H18" s="31" t="n">
        <v>0.9583333333333334</v>
      </c>
      <c r="I18" s="32">
        <f>ROUND(IF(OR(D18="",E18="",E18=0),0,IF(H18="",MOD(E18-D18,1)*24,MOD(H18-D18,1)*24)),2)</f>
        <v/>
      </c>
      <c r="J18" s="162" t="inlineStr">
        <is>
          <t>Globe</t>
        </is>
      </c>
      <c r="K18" s="282" t="n"/>
      <c r="L18" s="271" t="n"/>
      <c r="M18" s="283">
        <f>MAX(0,V18-W18)</f>
        <v/>
      </c>
      <c r="N18" s="33">
        <f>(IF(OR($C18="",$D18=""),0,
 IF(OR($A18="Holiday",$A19="Holiday"),
    IF(ISNUMBER(MATCH(TRIM($B18),{"Phagwah","Good Friday","Easter Monday","Labour Day","Christmas","Eid ul Azha","Romans-2","Globe-12","Neptune P1"},0)),0,$I18),
 IF(AND(NOT(OR($A18="Annual Leave",$A19="Annual Leave")),$A18="Off day"),$I18,
  MAX(0,$I18-$V18)
  ))))+W18</f>
        <v/>
      </c>
      <c r="O18" s="33">
        <f>IF(AND(OR($A18="Holiday",$A19="Holiday"),
        ISNUMBER(MATCH(TRIM($B18),{"Phagwah","Good Friday","Easter Monday","Labour Day","Christmas","Eid ul Azha","Romans-2","Globe-12","Neptune P1"},0))),
   $I18,0)</f>
        <v/>
      </c>
      <c r="P18" s="33">
        <f>IF(OR($O$7="Canteen",$O$7="Head Office"),0,IF($I18&lt;=0,0,IF(OR(OR(TRIM($J18)="Hebrews",TRIM($J18)="Romans",TRIM($J18)="Romans-2",TRIM($J18)="Globe",TRIM($J18)="Globe-12",TRIM($J18)="Neptune P1"),AND($I19&gt;0,OR(TRIM($J19)="Hebrews",TRIM($J19)="Romans",TRIM($J19)="Romans-2",TRIM($J19)="Globe",TRIM($J19)="Globe-12",TRIM($J19)="Neptune P1"))),1,0)))</f>
        <v/>
      </c>
      <c r="Q18" s="34" t="n"/>
      <c r="R18" s="33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IF($I18&gt;0,1,0),
      0
   ),
0))</f>
        <v/>
      </c>
      <c r="S18" s="33">
        <f>IF(OR($A18="Annual Leave",$A19="Annual Leave"),IF($A18="Annual Leave",8,0),0)</f>
        <v/>
      </c>
      <c r="T18" s="35" t="n"/>
      <c r="U18" s="144">
        <f>MAX(0,40-Y18)</f>
        <v/>
      </c>
      <c r="V18" s="351">
        <f>IF(OR($C18="",$D18=""),0,
 IF(OR($A18="Holiday",$A19="Holiday"),0,
 IF(AND(NOT(OR($A18="Annual Leave",$A19="Annual Leave")),$A18="Off day"),0,
  IF($I18+$I19&gt;=8,IF($I18&gt;=8,8,$I18),$I18)
  )))</f>
        <v/>
      </c>
      <c r="W18" s="351">
        <f>MAX(0,V18-U18)</f>
        <v/>
      </c>
      <c r="X18" s="351">
        <f>IF(C18="","",C18-WEEKDAY(C18,1)+1)</f>
        <v/>
      </c>
      <c r="Y18" s="351">
        <f>SUMPRODUCT(($X$14:$X17=X18)*(($V$14:$V17)+($O$14:$O17)))+IF(X18=X14,$L$11,0)</f>
        <v/>
      </c>
      <c r="Z18" s="351" t="n"/>
      <c r="AA18" s="351" t="n"/>
      <c r="AB18" s="351" t="n"/>
      <c r="AC18" s="351" t="n"/>
      <c r="AD18" s="351" t="n"/>
      <c r="AE18" s="351" t="n"/>
      <c r="AF18" s="351" t="n"/>
    </row>
    <row r="19" ht="24" customHeight="1" s="348" thickBot="1">
      <c r="A19" s="159" t="inlineStr">
        <is>
          <t>On Day</t>
        </is>
      </c>
      <c r="B19" s="281" t="n"/>
      <c r="C19" s="93">
        <f>C18</f>
        <v/>
      </c>
      <c r="D19" s="36" t="n"/>
      <c r="E19" s="163">
        <f>IF(D19="", "",
 IF(D19=TIME(0,0,0), 0,
 IF(AND(D19&gt;=TIME(0,0,1), D19&lt;=TIME(2,0,0)), TIME(7,0,0),
 IF(AND(D19&gt;=TIME(6,0,0), D19&lt;=TIME(8,0,0)), TIME(12,0,0),
 IF(AND(D19&gt;TIME(8,0,0), D19&lt;=TIME(13,59,0)), TIME(15,0,0),
 IF(AND(D19&gt;=TIME(14,0,0), D19&lt;=TIME(17,59,0)), TIME(21,0,0),
 IF(AND(D19&gt;=TIME(18,0,0), D19&lt;=TIME(21,59,0)), TIME(0,0,0),
 IF(AND(D19&gt;=TIME(22,0,0), D19&lt;=TIME(23,59,59)), TIME(7,0,0), ""))))))))</f>
        <v/>
      </c>
      <c r="F19" s="164" t="n"/>
      <c r="G19" s="163">
        <f>IF(AND(D19&gt;=TIME(6,0,0),D19&lt;=TIME(8,0,0)),E19,"")</f>
        <v/>
      </c>
      <c r="H19" s="36" t="n"/>
      <c r="I19" s="37">
        <f>ROUND(IF(OR(D19="",E19="",E19=0),0,IF(H19="",MOD(E19-D19,1)*24,MOD(H19-D19,1)*24)),2)</f>
        <v/>
      </c>
      <c r="J19" s="162" t="n"/>
      <c r="K19" s="282" t="n"/>
      <c r="L19" s="271" t="n"/>
      <c r="M19" s="283">
        <f>MAX(0,V19-W19)</f>
        <v/>
      </c>
      <c r="N19" s="38">
        <f>(IF(OR($C19="",$D19=""),0,
 IF(OR($A18="Holiday",$A19="Holiday"),
    IF(ISNUMBER(MATCH(TRIM($B19),{"Phagwah","Good Friday","Easter Monday","Labour Day","Christmas","Eid ul Azha","Romans-2","Globe-12","Neptune P1"},0)),0,$I19),
 IF(AND(NOT(OR($A18="Annual Leave",$A19="Annual Leave")),$A19="Off day"),$I19,
  MAX(0,$I19-$V19)
  ))))+W19</f>
        <v/>
      </c>
      <c r="O19" s="38">
        <f>IF(AND(OR($A18="Holiday",$A19="Holiday"),
        ISNUMBER(MATCH(TRIM($B19),{"Phagwah","Good Friday","Easter Monday","Labour Day","Christmas","Eid ul Azha","Romans-2","Globe-12","Neptune P1"},0))),
   $I19,0)</f>
        <v/>
      </c>
      <c r="P19" s="38">
        <f>IF(OR($O$7="Canteen",$O$7="Head Office"),0,IF($I19&lt;=0,0,IF(AND($I18&lt;=0,OR(TRIM($J19)="Hebrews",TRIM($J19)="Romans",TRIM($J19)="Romans-2",TRIM($J19)="Globe",TRIM($J19)="Globe-12",TRIM($J19)="Neptune P1")),1,0)))</f>
        <v/>
      </c>
      <c r="Q19" s="39" t="n"/>
      <c r="R19" s="38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IF(AND($I18=0,$I19&gt;0),1,0),
      0
   ),
0))</f>
        <v/>
      </c>
      <c r="S19" s="38">
        <f>IF(OR($A18="Annual Leave",$A19="Annual Leave"),IF(AND($A18&lt;&gt;"Annual Leave",$A19="Annual Leave"),8,0),0)</f>
        <v/>
      </c>
      <c r="T19" s="40" t="n"/>
      <c r="U19" s="144">
        <f>MAX(0,40-Y19)</f>
        <v/>
      </c>
      <c r="V19" s="351">
        <f>IF(OR($C19="",$D19=""),0,
 IF(OR($A18="Holiday",$A19="Holiday"),0,
 IF(AND(NOT(OR($A18="Annual Leave",$A19="Annual Leave")),$A19="Off day"),0,
  IF($I18+$I19&gt;=8,IF($I18&gt;=8,0,8-$I18),$I19)
  )))</f>
        <v/>
      </c>
      <c r="W19" s="351">
        <f>MAX(0,V19-U19)</f>
        <v/>
      </c>
      <c r="X19" s="351">
        <f>IF(C19="","",C19-WEEKDAY(C19,1)+1)</f>
        <v/>
      </c>
      <c r="Y19" s="351">
        <f>SUMPRODUCT(($X$14:$X18=X19)*(($V$14:$V18)+($O$14:$O18)))+IF(X19=X14,$L$11,0)</f>
        <v/>
      </c>
      <c r="Z19" s="351" t="n"/>
      <c r="AA19" s="351" t="n"/>
      <c r="AB19" s="351" t="n"/>
      <c r="AC19" s="351" t="n"/>
      <c r="AD19" s="351" t="n"/>
      <c r="AE19" s="351" t="n"/>
      <c r="AF19" s="351" t="n"/>
    </row>
    <row r="20" ht="24" customHeight="1" s="348" thickBot="1">
      <c r="A20" s="165" t="inlineStr">
        <is>
          <t>On Day</t>
        </is>
      </c>
      <c r="B20" s="284" t="n"/>
      <c r="C20" s="94">
        <f>C18+1</f>
        <v/>
      </c>
      <c r="D20" s="41" t="n"/>
      <c r="E20" s="166">
        <f>IF(D20="", "",
 IF(D20=TIME(0,0,0), 0,
 IF(AND(D20&gt;=TIME(0,0,1), D20&lt;=TIME(2,0,0)), TIME(7,0,0),
 IF(AND(D20&gt;=TIME(6,0,0), D20&lt;=TIME(8,0,0)), TIME(12,0,0),
 IF(AND(D20&gt;TIME(8,0,0), D20&lt;=TIME(13,59,0)), TIME(15,0,0),
 IF(AND(D20&gt;=TIME(14,0,0), D20&lt;=TIME(17,59,0)), TIME(21,0,0),
 IF(AND(D20&gt;=TIME(18,0,0), D20&lt;=TIME(21,59,0)), TIME(0,0,0),
 IF(AND(D20&gt;=TIME(22,0,0), D20&lt;=TIME(23,59,59)), TIME(7,0,0), ""))))))))</f>
        <v/>
      </c>
      <c r="F20" s="167" t="n"/>
      <c r="G20" s="166">
        <f>IF(AND(D20&gt;=TIME(6,0,0),D20&lt;=TIME(8,0,0)),E20,"")</f>
        <v/>
      </c>
      <c r="H20" s="41" t="n"/>
      <c r="I20" s="95">
        <f>ROUND(IF(OR(D20="",E20="",E20=0),0,IF(H20="",MOD(E20-D20,1)*24,MOD(H20-D20,1)*24)),2)</f>
        <v/>
      </c>
      <c r="J20" s="168" t="inlineStr">
        <is>
          <t>Globe</t>
        </is>
      </c>
      <c r="K20" s="285" t="n"/>
      <c r="L20" s="271" t="n"/>
      <c r="M20" s="286">
        <f>MAX(0,V20-W20)</f>
        <v/>
      </c>
      <c r="N20" s="42">
        <f>(IF(OR($C20="",$D20=""),0,
 IF(OR($A20="Holiday",$A21="Holiday"),
    IF(ISNUMBER(MATCH(TRIM($B20),{"Phagwah","Good Friday","Easter Monday","Labour Day","Christmas","Eid ul Azha","Romans-2","Globe-12","Neptune P1"},0)),0,$I20),
 IF(AND(NOT(OR($A20="Annual Leave",$A21="Annual Leave")),$A20="Off day"),$I20,
  MAX(0,$I20-$V20)
  ))))+W20</f>
        <v/>
      </c>
      <c r="O20" s="42">
        <f>IF(AND(OR($A20="Holiday",$A21="Holiday"),
        ISNUMBER(MATCH(TRIM($B20),{"Phagwah","Good Friday","Easter Monday","Labour Day","Christmas","Eid ul Azha","Romans-2","Globe-12","Neptune P1"},0))),
   $I20,0)</f>
        <v/>
      </c>
      <c r="P20" s="42">
        <f>IF(OR($O$7="Canteen",$O$7="Head Office"),0,IF($I20&lt;=0,0,IF(OR(OR(TRIM($J20)="Hebrews",TRIM($J20)="Romans",TRIM($J20)="Romans-2",TRIM($J20)="Globe",TRIM($J20)="Globe-12",TRIM($J20)="Neptune P1"),AND($I21&gt;0,OR(TRIM($J21)="Hebrews",TRIM($J21)="Romans",TRIM($J21)="Romans-2",TRIM($J21)="Globe",TRIM($J21)="Globe-12",TRIM($J21)="Neptune P1"))),1,0)))</f>
        <v/>
      </c>
      <c r="Q20" s="43" t="n"/>
      <c r="R20" s="42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IF($I20&gt;0,1,0),
      0
   ),
0))</f>
        <v/>
      </c>
      <c r="S20" s="42">
        <f>IF(OR($A20="Annual Leave",$A21="Annual Leave"),IF($A20="Annual Leave",8,0),0)</f>
        <v/>
      </c>
      <c r="T20" s="96" t="n"/>
      <c r="U20" s="144">
        <f>MAX(0,40-Y20)</f>
        <v/>
      </c>
      <c r="V20" s="351">
        <f>IF(OR($C20="",$D20=""),0,
 IF(OR($A20="Holiday",$A21="Holiday"),0,
 IF(AND(NOT(OR($A20="Annual Leave",$A21="Annual Leave")),$A20="Off day"),0,
  IF($I20+$I21&gt;=8,IF($I20&gt;=8,8,$I20),$I20)
  )))</f>
        <v/>
      </c>
      <c r="W20" s="351">
        <f>MAX(0,V20-U20)</f>
        <v/>
      </c>
      <c r="X20" s="351">
        <f>IF(C20="","",C20-WEEKDAY(C20,1)+1)</f>
        <v/>
      </c>
      <c r="Y20" s="351">
        <f>SUMPRODUCT(($X$14:$X19=X20)*(($V$14:$V19)+($O$14:$O19)))+IF(X20=X14,$L$11,0)</f>
        <v/>
      </c>
      <c r="Z20" s="351" t="n"/>
      <c r="AA20" s="351" t="n"/>
      <c r="AB20" s="351" t="n"/>
      <c r="AC20" s="351" t="n"/>
      <c r="AD20" s="351" t="n"/>
      <c r="AE20" s="351" t="n"/>
      <c r="AF20" s="351" t="n"/>
    </row>
    <row r="21" ht="24" customHeight="1" s="348" thickBot="1">
      <c r="A21" s="165" t="inlineStr">
        <is>
          <t>On Day</t>
        </is>
      </c>
      <c r="B21" s="284" t="n"/>
      <c r="C21" s="94">
        <f>C20</f>
        <v/>
      </c>
      <c r="D21" s="287" t="n"/>
      <c r="E21" s="288">
        <f>IF(D21="", "",
 IF(D21=TIME(0,0,0), 0,
 IF(AND(D21&gt;=TIME(0,0,1), D21&lt;=TIME(2,0,0)), TIME(7,0,0),
 IF(AND(D21&gt;=TIME(6,0,0), D21&lt;=TIME(8,0,0)), TIME(12,0,0),
 IF(AND(D21&gt;TIME(8,0,0), D21&lt;=TIME(13,59,0)), TIME(15,0,0),
 IF(AND(D21&gt;=TIME(14,0,0), D21&lt;=TIME(17,59,0)), TIME(21,0,0),
 IF(AND(D21&gt;=TIME(18,0,0), D21&lt;=TIME(21,59,0)), TIME(0,0,0),
 IF(AND(D21&gt;=TIME(22,0,0), D21&lt;=TIME(23,59,59)), TIME(7,0,0), ""))))))))</f>
        <v/>
      </c>
      <c r="F21" s="167" t="n"/>
      <c r="G21" s="288">
        <f>IF(AND(D21&gt;=TIME(6,0,0),D21&lt;=TIME(8,0,0)),E21,"")</f>
        <v/>
      </c>
      <c r="H21" s="287" t="n"/>
      <c r="I21" s="95">
        <f>ROUND(IF(OR(D21="",E21="",E21=0),0,IF(H21="",MOD(E21-D21,1)*24,MOD(H21-D21,1)*24)),2)</f>
        <v/>
      </c>
      <c r="J21" s="169" t="n"/>
      <c r="K21" s="285" t="n"/>
      <c r="L21" s="271" t="n"/>
      <c r="M21" s="286">
        <f>MAX(0,V21-W21)</f>
        <v/>
      </c>
      <c r="N21" s="289">
        <f>(IF(OR($C21="",$D21=""),0,
 IF(OR($A20="Holiday",$A21="Holiday"),
    IF(ISNUMBER(MATCH(TRIM($B21),{"Phagwah","Good Friday","Easter Monday","Labour Day","Christmas","Eid ul Azha","Romans-2","Globe-12","Neptune P1"},0)),0,$I21),
 IF(AND(NOT(OR($A20="Annual Leave",$A21="Annual Leave")),$A21="Off day"),$I21,
  MAX(0,$I21-$V21)
  ))))+W21</f>
        <v/>
      </c>
      <c r="O21" s="289">
        <f>IF(AND(OR($A20="Holiday",$A21="Holiday"),
        ISNUMBER(MATCH(TRIM($B21),{"Phagwah","Good Friday","Easter Monday","Labour Day","Christmas","Eid ul Azha","Romans-2","Globe-12","Neptune P1"},0))),
   $I21,0)</f>
        <v/>
      </c>
      <c r="P21" s="289">
        <f>IF(OR($O$7="Canteen",$O$7="Head Office"),0,IF($I21&lt;=0,0,IF(AND($I20&lt;=0,OR(TRIM($J21)="Hebrews",TRIM($J21)="Romans",TRIM($J21)="Romans-2",TRIM($J21)="Globe",TRIM($J21)="Globe-12",TRIM($J21)="Neptune P1")),1,0)))</f>
        <v/>
      </c>
      <c r="Q21" s="290" t="n"/>
      <c r="R21" s="289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IF(AND($I20=0,$I21&gt;0),1,0),
      0
   ),
0))</f>
        <v/>
      </c>
      <c r="S21" s="289">
        <f>IF(OR($A20="Annual Leave",$A21="Annual Leave"),IF(AND($A20&lt;&gt;"Annual Leave",$A21="Annual Leave"),8,0),0)</f>
        <v/>
      </c>
      <c r="T21" s="291" t="n"/>
      <c r="U21" s="144">
        <f>MAX(0,40-Y21)</f>
        <v/>
      </c>
      <c r="V21" s="351">
        <f>IF(OR($C21="",$D21=""),0,
 IF(OR($A20="Holiday",$A21="Holiday"),0,
 IF(AND(NOT(OR($A20="Annual Leave",$A21="Annual Leave")),$A21="Off day"),0,
  IF($I20+$I21&gt;=8,IF($I20&gt;=8,0,8-$I20),$I21)
  )))</f>
        <v/>
      </c>
      <c r="W21" s="351">
        <f>MAX(0,V21-U21)</f>
        <v/>
      </c>
      <c r="X21" s="351">
        <f>IF(C21="","",C21-WEEKDAY(C21,1)+1)</f>
        <v/>
      </c>
      <c r="Y21" s="351">
        <f>SUMPRODUCT(($X$14:$X20=X21)*(($V$14:$V20)+($O$14:$O20)))+IF(X21=X14,$L$11,0)</f>
        <v/>
      </c>
      <c r="Z21" s="351" t="n"/>
      <c r="AA21" s="351" t="n"/>
      <c r="AB21" s="351" t="n"/>
      <c r="AC21" s="351" t="n"/>
      <c r="AD21" s="351" t="n"/>
      <c r="AE21" s="351" t="n"/>
      <c r="AF21" s="351" t="n"/>
    </row>
    <row r="22" ht="24" customHeight="1" s="348" thickBot="1">
      <c r="A22" s="170" t="inlineStr">
        <is>
          <t>On Day</t>
        </is>
      </c>
      <c r="B22" s="292" t="n"/>
      <c r="C22" s="97">
        <f>C20+1</f>
        <v/>
      </c>
      <c r="D22" s="44" t="n"/>
      <c r="E22" s="171">
        <f>IF(D22="", "",
 IF(D22=TIME(0,0,0), 0,
 IF(AND(D22&gt;=TIME(0,0,1), D22&lt;=TIME(2,0,0)), TIME(7,0,0),
 IF(AND(D22&gt;=TIME(6,0,0), D22&lt;=TIME(8,0,0)), TIME(12,0,0),
 IF(AND(D22&gt;TIME(8,0,0), D22&lt;=TIME(13,59,0)), TIME(15,0,0),
 IF(AND(D22&gt;=TIME(14,0,0), D22&lt;=TIME(17,59,0)), TIME(21,0,0),
 IF(AND(D22&gt;=TIME(18,0,0), D22&lt;=TIME(21,59,0)), TIME(0,0,0),
 IF(AND(D22&gt;=TIME(22,0,0), D22&lt;=TIME(23,59,59)), TIME(7,0,0), ""))))))))</f>
        <v/>
      </c>
      <c r="F22" s="172" t="n"/>
      <c r="G22" s="171">
        <f>IF(AND(D22&gt;=TIME(6,0,0),D22&lt;=TIME(8,0,0)),E22,"")</f>
        <v/>
      </c>
      <c r="H22" s="44" t="n"/>
      <c r="I22" s="45">
        <f>ROUND(IF(OR(D22="",E22="",E22=0),0,IF(H22="",MOD(E22-D22,1)*24,MOD(H22-D22,1)*24)),2)</f>
        <v/>
      </c>
      <c r="J22" s="173" t="n"/>
      <c r="K22" s="293" t="n"/>
      <c r="L22" s="271" t="n"/>
      <c r="M22" s="294">
        <f>MAX(0,V22-W22)</f>
        <v/>
      </c>
      <c r="N22" s="46">
        <f>(IF(OR($C22="",$D22=""),0,
 IF(OR($A22="Holiday",$A23="Holiday"),
    IF(ISNUMBER(MATCH(TRIM($B22),{"Phagwah","Good Friday","Easter Monday","Labour Day","Christmas","Eid ul Azha","Romans-2","Globe-12","Neptune P1"},0)),0,$I22),
 IF(AND(NOT(OR($A22="Annual Leave",$A23="Annual Leave")),$A22="Off day"),$I22,
  MAX(0,$I22-$V22)
  ))))+W22</f>
        <v/>
      </c>
      <c r="O22" s="46">
        <f>IF(AND(OR($A22="Holiday",$A23="Holiday"),
        ISNUMBER(MATCH(TRIM($B22),{"Phagwah","Good Friday","Easter Monday","Labour Day","Christmas","Eid ul Azha","Romans-2","Globe-12","Neptune P1"},0))),
   $I22,0)</f>
        <v/>
      </c>
      <c r="P22" s="46">
        <f>IF(OR($O$7="Canteen",$O$7="Head Office"),0,IF($I22&lt;=0,0,IF(OR(OR(TRIM($J22)="Hebrews",TRIM($J22)="Romans",TRIM($J22)="Romans-2",TRIM($J22)="Globe",TRIM($J22)="Globe-12",TRIM($J22)="Neptune P1"),AND($I23&gt;0,OR(TRIM($J23)="Hebrews",TRIM($J23)="Romans",TRIM($J23)="Romans-2",TRIM($J23)="Globe",TRIM($J23)="Globe-12",TRIM($J23)="Neptune P1"))),1,0)))</f>
        <v/>
      </c>
      <c r="Q22" s="47" t="n"/>
      <c r="R22" s="46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IF($I22&gt;0,1,0),
      0
   ),
0))</f>
        <v/>
      </c>
      <c r="S22" s="46">
        <f>IF(OR($A22="Annual Leave",$A23="Annual Leave"),IF($A22="Annual Leave",8,0),0)</f>
        <v/>
      </c>
      <c r="T22" s="48" t="n"/>
      <c r="U22" s="144">
        <f>MAX(0,40-Y22)</f>
        <v/>
      </c>
      <c r="V22" s="351">
        <f>IF(OR($C22="",$D22=""),0,
 IF(OR($A22="Holiday",$A23="Holiday"),0,
 IF(AND(NOT(OR($A22="Annual Leave",$A23="Annual Leave")),$A22="Off day"),0,
  IF($I22+$I23&gt;=8,IF($I22&gt;=8,8,$I22),$I22)
  )))</f>
        <v/>
      </c>
      <c r="W22" s="351">
        <f>MAX(0,V22-U22)</f>
        <v/>
      </c>
      <c r="X22" s="351">
        <f>IF(C22="","",C22-WEEKDAY(C22,1)+1)</f>
        <v/>
      </c>
      <c r="Y22" s="351">
        <f>SUMPRODUCT(($X$14:$X21=X22)*(($V$14:$V21)+($O$14:$O21)))+IF(X22=X14,$L$11,0)</f>
        <v/>
      </c>
      <c r="Z22" s="351" t="n"/>
      <c r="AA22" s="351" t="n"/>
      <c r="AB22" s="351" t="n"/>
      <c r="AC22" s="351" t="n"/>
      <c r="AD22" s="351" t="n"/>
      <c r="AE22" s="351" t="n"/>
      <c r="AF22" s="351" t="n"/>
    </row>
    <row r="23" ht="24" customHeight="1" s="348" thickBot="1">
      <c r="A23" s="170" t="inlineStr">
        <is>
          <t>On Day</t>
        </is>
      </c>
      <c r="B23" s="292" t="n"/>
      <c r="C23" s="98">
        <f>C22</f>
        <v/>
      </c>
      <c r="D23" s="49" t="n"/>
      <c r="E23" s="174">
        <f>IF(D23="", "",
 IF(D23=TIME(0,0,0), 0,
 IF(AND(D23&gt;=TIME(0,0,1), D23&lt;=TIME(2,0,0)), TIME(7,0,0),
 IF(AND(D23&gt;=TIME(6,0,0), D23&lt;=TIME(8,0,0)), TIME(12,0,0),
 IF(AND(D23&gt;TIME(8,0,0), D23&lt;=TIME(13,59,0)), TIME(15,0,0),
 IF(AND(D23&gt;=TIME(14,0,0), D23&lt;=TIME(17,59,0)), TIME(21,0,0),
 IF(AND(D23&gt;=TIME(18,0,0), D23&lt;=TIME(21,59,0)), TIME(0,0,0),
 IF(AND(D23&gt;=TIME(22,0,0), D23&lt;=TIME(23,59,59)), TIME(7,0,0), ""))))))))</f>
        <v/>
      </c>
      <c r="F23" s="175" t="n"/>
      <c r="G23" s="174">
        <f>IF(AND(D23&gt;=TIME(6,0,0),D23&lt;=TIME(8,0,0)),E23,"")</f>
        <v/>
      </c>
      <c r="H23" s="49" t="n"/>
      <c r="I23" s="50">
        <f>ROUND(IF(OR(D23="",E23="",E23=0),0,IF(H23="",MOD(E23-D23,1)*24,MOD(H23-D23,1)*24)),2)</f>
        <v/>
      </c>
      <c r="J23" s="173" t="n"/>
      <c r="K23" s="293" t="n"/>
      <c r="L23" s="271" t="n"/>
      <c r="M23" s="294">
        <f>MAX(0,V23-W23)</f>
        <v/>
      </c>
      <c r="N23" s="51">
        <f>(IF(OR($C23="",$D23=""),0,
 IF(OR($A22="Holiday",$A23="Holiday"),
    IF(ISNUMBER(MATCH(TRIM($B23),{"Phagwah","Good Friday","Easter Monday","Labour Day","Christmas","Eid ul Azha","Romans-2","Globe-12","Neptune P1"},0)),0,$I23),
 IF(AND(NOT(OR($A22="Annual Leave",$A23="Annual Leave")),$A23="Off day"),$I23,
  MAX(0,$I23-$V23)
  ))))+W23</f>
        <v/>
      </c>
      <c r="O23" s="51">
        <f>IF(AND(OR($A22="Holiday",$A23="Holiday"),
        ISNUMBER(MATCH(TRIM($B23),{"Phagwah","Good Friday","Easter Monday","Labour Day","Christmas","Eid ul Azha","Romans-2","Globe-12","Neptune P1"},0))),
   $I23,0)</f>
        <v/>
      </c>
      <c r="P23" s="51">
        <f>IF(OR($O$7="Canteen",$O$7="Head Office"),0,IF($I23&lt;=0,0,IF(AND($I22&lt;=0,OR(TRIM($J23)="Hebrews",TRIM($J23)="Romans",TRIM($J23)="Romans-2",TRIM($J23)="Globe",TRIM($J23)="Globe-12",TRIM($J23)="Neptune P1")),1,0)))</f>
        <v/>
      </c>
      <c r="Q23" s="52" t="n"/>
      <c r="R23" s="51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IF(AND($I22=0,$I23&gt;0),1,0),
      0
   ),
0))</f>
        <v/>
      </c>
      <c r="S23" s="51">
        <f>IF(OR($A22="Annual Leave",$A23="Annual Leave"),IF(AND($A22&lt;&gt;"Annual Leave",$A23="Annual Leave"),8,0),0)</f>
        <v/>
      </c>
      <c r="T23" s="53" t="n"/>
      <c r="U23" s="144">
        <f>MAX(0,40-Y23)</f>
        <v/>
      </c>
      <c r="V23" s="351">
        <f>IF(OR($C23="",$D23=""),0,
 IF(OR($A22="Holiday",$A23="Holiday"),0,
 IF(AND(NOT(OR($A22="Annual Leave",$A23="Annual Leave")),$A23="Off day"),0,
  IF($I22+$I23&gt;=8,IF($I22&gt;=8,0,8-$I22),$I23)
  )))</f>
        <v/>
      </c>
      <c r="W23" s="351">
        <f>MAX(0,V23-U23)</f>
        <v/>
      </c>
      <c r="X23" s="351">
        <f>IF(C23="","",C23-WEEKDAY(C23,1)+1)</f>
        <v/>
      </c>
      <c r="Y23" s="351">
        <f>SUMPRODUCT(($X$14:$X22=X23)*(($V$14:$V22)+($O$14:$O22)))+IF(X23=X14,$L$11,0)</f>
        <v/>
      </c>
      <c r="Z23" s="351" t="n"/>
      <c r="AA23" s="351" t="n"/>
      <c r="AB23" s="351" t="n"/>
      <c r="AC23" s="351" t="n"/>
      <c r="AD23" s="351" t="n"/>
      <c r="AE23" s="351" t="n"/>
      <c r="AF23" s="351" t="n"/>
    </row>
    <row r="24" ht="24" customHeight="1" s="348" thickBot="1">
      <c r="A24" s="154" t="inlineStr">
        <is>
          <t>On Day</t>
        </is>
      </c>
      <c r="B24" s="273" t="n"/>
      <c r="C24" s="90">
        <f>C22+1</f>
        <v/>
      </c>
      <c r="D24" s="8" t="n"/>
      <c r="E24" s="155">
        <f>IF(D24="", "",
 IF(D24=TIME(0,0,0), 0,
 IF(AND(D24&gt;=TIME(0,0,1), D24&lt;=TIME(2,0,0)), TIME(7,0,0),
 IF(AND(D24&gt;=TIME(6,0,0), D24&lt;=TIME(8,0,0)), TIME(12,0,0),
 IF(AND(D24&gt;TIME(8,0,0), D24&lt;=TIME(13,59,0)), TIME(15,0,0),
 IF(AND(D24&gt;=TIME(14,0,0), D24&lt;=TIME(17,59,0)), TIME(21,0,0),
 IF(AND(D24&gt;=TIME(18,0,0), D24&lt;=TIME(21,59,0)), TIME(0,0,0),
 IF(AND(D24&gt;=TIME(22,0,0), D24&lt;=TIME(23,59,59)), TIME(7,0,0), ""))))))))</f>
        <v/>
      </c>
      <c r="F24" s="156" t="n"/>
      <c r="G24" s="155">
        <f>IF(AND(D24&gt;=TIME(6,0,0),D24&lt;=TIME(8,0,0)),E24,"")</f>
        <v/>
      </c>
      <c r="H24" s="8" t="n"/>
      <c r="I24" s="30">
        <f>ROUND(IF(OR(D24="",E24="",E24=0),0,IF(H24="",MOD(E24-D24,1)*24,MOD(H24-D24,1)*24)),2)</f>
        <v/>
      </c>
      <c r="J24" s="157" t="n"/>
      <c r="K24" s="274" t="n"/>
      <c r="L24" s="271" t="n"/>
      <c r="M24" s="275">
        <f>MAX(0,V24-W24)</f>
        <v/>
      </c>
      <c r="N24" s="9">
        <f>(IF(OR($C24="",$D24=""),0,
 IF(OR($A24="Holiday",$A25="Holiday"),
    IF(ISNUMBER(MATCH(TRIM($B24),{"Phagwah","Good Friday","Easter Monday","Labour Day","Christmas","Eid ul Azha","Romans-2","Globe-12","Neptune P1"},0)),0,$I24),
 IF(AND(NOT(OR($A24="Annual Leave",$A25="Annual Leave")),$A24="Off day"),$I24,
  MAX(0,$I24-$V24)
  ))))+W24</f>
        <v/>
      </c>
      <c r="O24" s="9">
        <f>IF(AND(OR($A24="Holiday",$A25="Holiday"),
        ISNUMBER(MATCH(TRIM($B24),{"Phagwah","Good Friday","Easter Monday","Labour Day","Christmas","Eid ul Azha","Romans-2","Globe-12","Neptune P1"},0))),
   $I24,0)</f>
        <v/>
      </c>
      <c r="P24" s="9">
        <f>IF(OR($O$7="Canteen",$O$7="Head Office"),0,IF($I24&lt;=0,0,IF(OR(OR(TRIM($J24)="Hebrews",TRIM($J24)="Romans",TRIM($J24)="Romans-2",TRIM($J24)="Globe",TRIM($J24)="Globe-12",TRIM($J24)="Neptune P1"),AND($I25&gt;0,OR(TRIM($J25)="Hebrews",TRIM($J25)="Romans",TRIM($J25)="Romans-2",TRIM($J25)="Globe",TRIM($J25)="Globe-12",TRIM($J25)="Neptune P1"))),1,0)))</f>
        <v/>
      </c>
      <c r="Q24" s="10" t="n"/>
      <c r="R24" s="9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IF($I24&gt;0,1,0),
      0
   ),
0))</f>
        <v/>
      </c>
      <c r="S24" s="9">
        <f>IF(OR($A24="Annual Leave",$A25="Annual Leave"),IF($A24="Annual Leave",8,0),0)</f>
        <v/>
      </c>
      <c r="T24" s="91" t="n"/>
      <c r="U24" s="144">
        <f>MAX(0,40-Y24)</f>
        <v/>
      </c>
      <c r="V24" s="351">
        <f>IF(OR($C24="",$D24=""),0,
 IF(OR($A24="Holiday",$A25="Holiday"),0,
 IF(AND(NOT(OR($A24="Annual Leave",$A25="Annual Leave")),$A24="Off day"),0,
  IF($I24+$I25&gt;=8,IF($I24&gt;=8,8,$I24),$I24)
  )))</f>
        <v/>
      </c>
      <c r="W24" s="351">
        <f>MAX(0,V24-U24)</f>
        <v/>
      </c>
      <c r="X24" s="351">
        <f>IF(C24="","",C24-WEEKDAY(C24,1)+1)</f>
        <v/>
      </c>
      <c r="Y24" s="351">
        <f>SUMPRODUCT(($X$14:$X23=X24)*(($V$14:$V23)+($O$14:$O23)))+IF(X24=X14,$L$11,0)</f>
        <v/>
      </c>
      <c r="Z24" s="351" t="n"/>
      <c r="AA24" s="351" t="n"/>
      <c r="AB24" s="351" t="n"/>
      <c r="AC24" s="351" t="n"/>
      <c r="AD24" s="351" t="n"/>
      <c r="AE24" s="351" t="n"/>
      <c r="AF24" s="351" t="n"/>
    </row>
    <row r="25" ht="24" customHeight="1" s="348" thickBot="1">
      <c r="A25" s="154" t="inlineStr">
        <is>
          <t>On Day</t>
        </is>
      </c>
      <c r="B25" s="273" t="n"/>
      <c r="C25" s="90">
        <f>C24</f>
        <v/>
      </c>
      <c r="D25" s="276" t="n"/>
      <c r="E25" s="277">
        <f>IF(D25="", "",
 IF(D25=TIME(0,0,0), 0,
 IF(AND(D25&gt;=TIME(0,0,1), D25&lt;=TIME(2,0,0)), TIME(7,0,0),
 IF(AND(D25&gt;=TIME(6,0,0), D25&lt;=TIME(8,0,0)), TIME(12,0,0),
 IF(AND(D25&gt;TIME(8,0,0), D25&lt;=TIME(13,59,0)), TIME(15,0,0),
 IF(AND(D25&gt;=TIME(14,0,0), D25&lt;=TIME(17,59,0)), TIME(21,0,0),
 IF(AND(D25&gt;=TIME(18,0,0), D25&lt;=TIME(21,59,0)), TIME(0,0,0),
 IF(AND(D25&gt;=TIME(22,0,0), D25&lt;=TIME(23,59,59)), TIME(7,0,0), ""))))))))</f>
        <v/>
      </c>
      <c r="F25" s="156" t="n"/>
      <c r="G25" s="277">
        <f>IF(AND(D25&gt;=TIME(6,0,0),D25&lt;=TIME(8,0,0)),E25,"")</f>
        <v/>
      </c>
      <c r="H25" s="276" t="n"/>
      <c r="I25" s="30">
        <f>ROUND(IF(OR(D25="",E25="",E25=0),0,IF(H25="",MOD(E25-D25,1)*24,MOD(H25-D25,1)*24)),2)</f>
        <v/>
      </c>
      <c r="J25" s="158" t="n"/>
      <c r="K25" s="274" t="n"/>
      <c r="L25" s="271" t="n"/>
      <c r="M25" s="275">
        <f>MAX(0,V25-W25)</f>
        <v/>
      </c>
      <c r="N25" s="278">
        <f>(IF(OR($C25="",$D25=""),0,
 IF(OR($A24="Holiday",$A25="Holiday"),
    IF(ISNUMBER(MATCH(TRIM($B25),{"Phagwah","Good Friday","Easter Monday","Labour Day","Christmas","Eid ul Azha","Romans-2","Globe-12","Neptune P1"},0)),0,$I25),
 IF(AND(NOT(OR($A24="Annual Leave",$A25="Annual Leave")),$A25="Off day"),$I25,
  MAX(0,$I25-$V25)
  ))))+W25</f>
        <v/>
      </c>
      <c r="O25" s="278">
        <f>IF(AND(OR($A24="Holiday",$A25="Holiday"),
        ISNUMBER(MATCH(TRIM($B25),{"Phagwah","Good Friday","Easter Monday","Labour Day","Christmas","Eid ul Azha","Romans-2","Globe-12","Neptune P1"},0))),
   $I25,0)</f>
        <v/>
      </c>
      <c r="P25" s="278">
        <f>IF(OR($O$7="Canteen",$O$7="Head Office"),0,IF($I25&lt;=0,0,IF(AND($I24&lt;=0,OR(TRIM($J25)="Hebrews",TRIM($J25)="Romans",TRIM($J25)="Romans-2",TRIM($J25)="Globe",TRIM($J25)="Globe-12",TRIM($J25)="Neptune P1")),1,0)))</f>
        <v/>
      </c>
      <c r="Q25" s="279" t="n"/>
      <c r="R25" s="278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IF(AND($I24=0,$I25&gt;0),1,0),
      0
   ),
0))</f>
        <v/>
      </c>
      <c r="S25" s="278">
        <f>IF(OR($A24="Annual Leave",$A25="Annual Leave"),IF(AND($A24&lt;&gt;"Annual Leave",$A25="Annual Leave"),8,0),0)</f>
        <v/>
      </c>
      <c r="T25" s="280" t="n"/>
      <c r="U25" s="144">
        <f>MAX(0,40-Y25)</f>
        <v/>
      </c>
      <c r="V25" s="351">
        <f>IF(OR($C25="",$D25=""),0,
 IF(OR($A24="Holiday",$A25="Holiday"),0,
 IF(AND(NOT(OR($A24="Annual Leave",$A25="Annual Leave")),$A25="Off day"),0,
  IF($I24+$I25&gt;=8,IF($I24&gt;=8,0,8-$I24),$I25)
  )))</f>
        <v/>
      </c>
      <c r="W25" s="351">
        <f>MAX(0,V25-U25)</f>
        <v/>
      </c>
      <c r="X25" s="351">
        <f>IF(C25="","",C25-WEEKDAY(C25,1)+1)</f>
        <v/>
      </c>
      <c r="Y25" s="351">
        <f>SUMPRODUCT(($X$14:$X24=X25)*(($V$14:$V24)+($O$14:$O24)))+IF(X25=X14,$L$11,0)</f>
        <v/>
      </c>
      <c r="Z25" s="351" t="n"/>
      <c r="AA25" s="351" t="n"/>
      <c r="AB25" s="351" t="n"/>
      <c r="AC25" s="351" t="n"/>
      <c r="AD25" s="351" t="n"/>
      <c r="AE25" s="351" t="n"/>
      <c r="AF25" s="351" t="n"/>
    </row>
    <row r="26" ht="24" customHeight="1" s="348" thickBot="1">
      <c r="A26" s="159" t="inlineStr">
        <is>
          <t>On Day</t>
        </is>
      </c>
      <c r="B26" s="281" t="n"/>
      <c r="C26" s="92">
        <f>C24+1</f>
        <v/>
      </c>
      <c r="D26" s="31" t="n"/>
      <c r="E26" s="160">
        <f>IF(D26="", "",
 IF(D26=TIME(0,0,0), 0,
 IF(AND(D26&gt;=TIME(0,0,1), D26&lt;=TIME(2,0,0)), TIME(7,0,0),
 IF(AND(D26&gt;=TIME(6,0,0), D26&lt;=TIME(8,0,0)), TIME(12,0,0),
 IF(AND(D26&gt;TIME(8,0,0), D26&lt;=TIME(13,59,0)), TIME(15,0,0),
 IF(AND(D26&gt;=TIME(14,0,0), D26&lt;=TIME(17,59,0)), TIME(21,0,0),
 IF(AND(D26&gt;=TIME(18,0,0), D26&lt;=TIME(21,59,0)), TIME(0,0,0),
 IF(AND(D26&gt;=TIME(22,0,0), D26&lt;=TIME(23,59,59)), TIME(7,0,0), ""))))))))</f>
        <v/>
      </c>
      <c r="F26" s="161" t="n"/>
      <c r="G26" s="160">
        <f>IF(AND(D26&gt;=TIME(6,0,0),D26&lt;=TIME(8,0,0)),E26,"")</f>
        <v/>
      </c>
      <c r="H26" s="31" t="n"/>
      <c r="I26" s="32">
        <f>ROUND(IF(OR(D26="",E26="",E26=0),0,IF(H26="",MOD(E26-D26,1)*24,MOD(H26-D26,1)*24)),2)</f>
        <v/>
      </c>
      <c r="J26" s="162" t="n"/>
      <c r="K26" s="282" t="n"/>
      <c r="L26" s="271" t="n"/>
      <c r="M26" s="283">
        <f>MAX(0,V26-W26)</f>
        <v/>
      </c>
      <c r="N26" s="33">
        <f>(IF(OR($C26="",$D26=""),0,
 IF(OR($A26="Holiday",$A27="Holiday"),
    IF(ISNUMBER(MATCH(TRIM($B26),{"Phagwah","Good Friday","Easter Monday","Labour Day","Christmas","Eid ul Azha","Romans-2","Globe-12","Neptune P1"},0)),0,$I26),
 IF(AND(NOT(OR($A26="Annual Leave",$A27="Annual Leave")),$A26="Off day"),$I26,
  MAX(0,$I26-$V26)
  ))))+W26</f>
        <v/>
      </c>
      <c r="O26" s="33">
        <f>IF(AND(OR($A26="Holiday",$A27="Holiday"),
        ISNUMBER(MATCH(TRIM($B26),{"Phagwah","Good Friday","Easter Monday","Labour Day","Christmas","Eid ul Azha","Romans-2","Globe-12","Neptune P1"},0))),
   $I26,0)</f>
        <v/>
      </c>
      <c r="P26" s="33">
        <f>IF(OR($O$7="Canteen",$O$7="Head Office"),0,IF($I26&lt;=0,0,IF(OR(OR(TRIM($J26)="Hebrews",TRIM($J26)="Romans",TRIM($J26)="Romans-2",TRIM($J26)="Globe",TRIM($J26)="Globe-12",TRIM($J26)="Neptune P1"),AND($I27&gt;0,OR(TRIM($J27)="Hebrews",TRIM($J27)="Romans",TRIM($J27)="Romans-2",TRIM($J27)="Globe",TRIM($J27)="Globe-12",TRIM($J27)="Neptune P1"))),1,0)))</f>
        <v/>
      </c>
      <c r="Q26" s="34" t="n"/>
      <c r="R26" s="33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IF($I26&gt;0,1,0),
      0
   ),
0))</f>
        <v/>
      </c>
      <c r="S26" s="33">
        <f>IF(OR($A26="Annual Leave",$A27="Annual Leave"),IF($A26="Annual Leave",8,0),0)</f>
        <v/>
      </c>
      <c r="T26" s="35" t="n"/>
      <c r="U26" s="144">
        <f>MAX(0,40-Y26)</f>
        <v/>
      </c>
      <c r="V26" s="351">
        <f>IF(OR($C26="",$D26=""),0,
 IF(OR($A26="Holiday",$A27="Holiday"),0,
 IF(AND(NOT(OR($A26="Annual Leave",$A27="Annual Leave")),$A26="Off day"),0,
  IF($I26+$I27&gt;=8,IF($I26&gt;=8,8,$I26),$I26)
  )))</f>
        <v/>
      </c>
      <c r="W26" s="351">
        <f>MAX(0,V26-U26)</f>
        <v/>
      </c>
      <c r="X26" s="351">
        <f>IF(C26="","",C26-WEEKDAY(C26,1)+1)</f>
        <v/>
      </c>
      <c r="Y26" s="351">
        <f>SUMPRODUCT(($X$14:$X25=X26)*(($V$14:$V25)+($O$14:$O25)))+IF(X26=X14,$L$11,0)</f>
        <v/>
      </c>
      <c r="Z26" s="351" t="n"/>
      <c r="AA26" s="351" t="n"/>
      <c r="AB26" s="351" t="n"/>
      <c r="AC26" s="351" t="n"/>
      <c r="AD26" s="351" t="n"/>
      <c r="AE26" s="351" t="n"/>
      <c r="AF26" s="351" t="n"/>
    </row>
    <row r="27" ht="24" customHeight="1" s="348" thickBot="1">
      <c r="A27" s="159" t="inlineStr">
        <is>
          <t>On Day</t>
        </is>
      </c>
      <c r="B27" s="281" t="n"/>
      <c r="C27" s="93">
        <f>C26</f>
        <v/>
      </c>
      <c r="D27" s="36" t="n"/>
      <c r="E27" s="163">
        <f>IF(D27="", "",
 IF(D27=TIME(0,0,0), 0,
 IF(AND(D27&gt;=TIME(0,0,1), D27&lt;=TIME(2,0,0)), TIME(7,0,0),
 IF(AND(D27&gt;=TIME(6,0,0), D27&lt;=TIME(8,0,0)), TIME(12,0,0),
 IF(AND(D27&gt;TIME(8,0,0), D27&lt;=TIME(13,59,0)), TIME(15,0,0),
 IF(AND(D27&gt;=TIME(14,0,0), D27&lt;=TIME(17,59,0)), TIME(21,0,0),
 IF(AND(D27&gt;=TIME(18,0,0), D27&lt;=TIME(21,59,0)), TIME(0,0,0),
 IF(AND(D27&gt;=TIME(22,0,0), D27&lt;=TIME(23,59,59)), TIME(7,0,0), ""))))))))</f>
        <v/>
      </c>
      <c r="F27" s="164" t="n"/>
      <c r="G27" s="163">
        <f>IF(AND(D27&gt;=TIME(6,0,0),D27&lt;=TIME(8,0,0)),E27,"")</f>
        <v/>
      </c>
      <c r="H27" s="36" t="n"/>
      <c r="I27" s="37">
        <f>ROUND(IF(OR(D27="",E27="",E27=0),0,IF(H27="",MOD(E27-D27,1)*24,MOD(H27-D27,1)*24)),2)</f>
        <v/>
      </c>
      <c r="J27" s="162" t="n"/>
      <c r="K27" s="282" t="n"/>
      <c r="L27" s="271" t="n"/>
      <c r="M27" s="283">
        <f>MAX(0,V27-W27)</f>
        <v/>
      </c>
      <c r="N27" s="38">
        <f>(IF(OR($C27="",$D27=""),0,
 IF(OR($A26="Holiday",$A27="Holiday"),
    IF(ISNUMBER(MATCH(TRIM($B27),{"Phagwah","Good Friday","Easter Monday","Labour Day","Christmas","Eid ul Azha","Romans-2","Globe-12","Neptune P1"},0)),0,$I27),
 IF(AND(NOT(OR($A26="Annual Leave",$A27="Annual Leave")),$A27="Off day"),$I27,
  MAX(0,$I27-$V27)
  ))))+W27</f>
        <v/>
      </c>
      <c r="O27" s="38">
        <f>IF(AND(OR($A26="Holiday",$A27="Holiday"),
        ISNUMBER(MATCH(TRIM($B27),{"Phagwah","Good Friday","Easter Monday","Labour Day","Christmas","Eid ul Azha","Romans-2","Globe-12","Neptune P1"},0))),
   $I27,0)</f>
        <v/>
      </c>
      <c r="P27" s="38">
        <f>IF(OR($O$7="Canteen",$O$7="Head Office"),0,IF($I27&lt;=0,0,IF(AND($I26&lt;=0,OR(TRIM($J27)="Hebrews",TRIM($J27)="Romans",TRIM($J27)="Romans-2",TRIM($J27)="Globe",TRIM($J27)="Globe-12",TRIM($J27)="Neptune P1")),1,0)))</f>
        <v/>
      </c>
      <c r="Q27" s="39" t="n"/>
      <c r="R27" s="38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IF(AND($I26=0,$I27&gt;0),1,0),
      0
   ),
0))</f>
        <v/>
      </c>
      <c r="S27" s="38">
        <f>IF(OR($A26="Annual Leave",$A27="Annual Leave"),IF(AND($A26&lt;&gt;"Annual Leave",$A27="Annual Leave"),8,0),0)</f>
        <v/>
      </c>
      <c r="T27" s="40" t="n"/>
      <c r="U27" s="144">
        <f>MAX(0,40-Y27)</f>
        <v/>
      </c>
      <c r="V27" s="351">
        <f>IF(OR($C27="",$D27=""),0,
 IF(OR($A26="Holiday",$A27="Holiday"),0,
 IF(AND(NOT(OR($A26="Annual Leave",$A27="Annual Leave")),$A27="Off day"),0,
  IF($I26+$I27&gt;=8,IF($I26&gt;=8,0,8-$I26),$I27)
  )))</f>
        <v/>
      </c>
      <c r="W27" s="351">
        <f>MAX(0,V27-U27)</f>
        <v/>
      </c>
      <c r="X27" s="351">
        <f>IF(C27="","",C27-WEEKDAY(C27,1)+1)</f>
        <v/>
      </c>
      <c r="Y27" s="351">
        <f>SUMPRODUCT(($X$14:$X26=X27)*(($V$14:$V26)+($O$14:$O26)))+IF(X27=X14,$L$11,0)</f>
        <v/>
      </c>
      <c r="Z27" s="351" t="n"/>
      <c r="AA27" s="351" t="n"/>
      <c r="AB27" s="351" t="n"/>
      <c r="AC27" s="351" t="n"/>
      <c r="AD27" s="351" t="n"/>
      <c r="AE27" s="351" t="n"/>
      <c r="AF27" s="351" t="n"/>
    </row>
    <row r="28" ht="24" customHeight="1" s="348" thickBot="1">
      <c r="A28" s="176" t="n"/>
      <c r="B28" s="176" t="n"/>
      <c r="C28" s="145" t="n"/>
      <c r="D28" s="6" t="n"/>
      <c r="E28" s="14" t="n"/>
      <c r="F28" s="6" t="n"/>
      <c r="G28" s="6" t="n"/>
      <c r="H28" s="336" t="n"/>
      <c r="I28" s="351" t="n"/>
      <c r="J28" s="336" t="n"/>
      <c r="K28" s="336" t="n"/>
      <c r="L28" s="336" t="n"/>
      <c r="M28" s="99">
        <f>MAX(0,V28-W28)</f>
        <v/>
      </c>
      <c r="N28" s="99">
        <f>(IF(OR($C28="",$D28=""),0,
 IF(OR($A28="Holiday",$A29="Holiday"),
    IF(ISNUMBER(MATCH(TRIM($B28),{"Phagwah","Good Friday","Easter Monday","Labour Day","Christmas","Eid ul Azha","Romans-2","Globe-12","Neptune P1"},0)),0,$I28),
 IF(AND(NOT(OR($A28="Annual Leave",$A29="Annual Leave")),$A28="Off day"),$I28,
  MAX(0,$I28-$V28)
  ))))+W28</f>
        <v/>
      </c>
      <c r="O28" s="99">
        <f>IF(AND(OR($A28="Holiday",$A29="Holiday"),
        ISNUMBER(MATCH(TRIM($B28),{"Phagwah","Good Friday","Easter Monday","Labour Day","Christmas","Eid ul Azha","Romans-2","Globe-12","Neptune P1"},0))),
   $I28,0)</f>
        <v/>
      </c>
      <c r="P28" s="99">
        <f>IF(OR($O$7="Canteen",$O$7="Head Office"),0,IF($I28&lt;=0,0,IF(OR(OR(TRIM($J28)="Hebrews",TRIM($J28)="Romans",TRIM($J28)="Romans-2",TRIM($J28)="Globe",TRIM($J28)="Globe-12",TRIM($J28)="Neptune P1"),AND($I29&gt;0,OR(TRIM($J29)="Hebrews",TRIM($J29)="Romans",TRIM($J29)="Romans-2",TRIM($J29)="Globe",TRIM($J29)="Globe-12",TRIM($J29)="Neptune P1"))),1,0)))</f>
        <v/>
      </c>
      <c r="Q28" s="178" t="n"/>
      <c r="R28" s="15" t="n"/>
      <c r="S28" s="99">
        <f>IF(OR($A28="Annual Leave",$A29="Annual Leave"),IF($A28="Annual Leave",8,0),0)</f>
        <v/>
      </c>
      <c r="T28" s="100" t="n"/>
      <c r="U28" s="144">
        <f>MAX(0,40-Y28)</f>
        <v/>
      </c>
      <c r="V28" s="351">
        <f>IF(OR($C28="",$D28=""),0,
 IF(OR($A28="Holiday",$A29="Holiday"),0,
 IF(AND(NOT(OR($A28="Annual Leave",$A29="Annual Leave")),$A28="Off day"),0,
  IF($I28+$I29&gt;=8,IF($I28&gt;=8,8,$I28),$I28)
  )))</f>
        <v/>
      </c>
      <c r="W28" s="351">
        <f>MAX(0,V28-U28)</f>
        <v/>
      </c>
      <c r="X28" s="351">
        <f>IF(C28="","",C28-WEEKDAY(C28,1)+1)</f>
        <v/>
      </c>
      <c r="Y28" s="351">
        <f>SUMPRODUCT(($X$14:$X27=X28)*(($V$14:$V27)+($O$14:$O27)))+IF(X28=X14,$L$11,0)</f>
        <v/>
      </c>
      <c r="Z28" s="351" t="n"/>
      <c r="AA28" s="351" t="n"/>
      <c r="AB28" s="351" t="n"/>
      <c r="AC28" s="351" t="n"/>
      <c r="AD28" s="351" t="n"/>
      <c r="AE28" s="351" t="n"/>
      <c r="AF28" s="351" t="n"/>
    </row>
    <row r="29" hidden="1" ht="15.75" customHeight="1" s="348" thickBot="1">
      <c r="A29" s="179" t="n"/>
      <c r="B29" s="176" t="n"/>
      <c r="C29" s="145" t="n"/>
      <c r="D29" s="6" t="n"/>
      <c r="E29" s="295">
        <f>IF(D29="", "",
 IF(D29=TIME(0,0,0), 0,
 IF(AND(D29&gt;=TIME(0,0,1), D29&lt;=TIME(2,0,0)), TIME(7,0,0),
 IF(AND(D29&gt;=TIME(6,0,0), D29&lt;=TIME(8,0,0)), TIME(12,0,0),
 IF(AND(D29&gt;TIME(8,0,0), D29&lt;=TIME(13,59,0)), TIME(15,0,0),
 IF(AND(D29&gt;=TIME(14,0,0), D29&lt;=TIME(17,59,0)), TIME(21,0,0),
 IF(AND(D29&gt;=TIME(18,0,0), D29&lt;=TIME(21,59,0)), TIME(0,0,0),
 IF(AND(D29&gt;=TIME(22,0,0), D29&lt;=TIME(23,59,59)), TIME(7,0,0), ""))))))))</f>
        <v/>
      </c>
      <c r="F29" s="6" t="n"/>
      <c r="G29" s="6" t="n"/>
      <c r="H29" s="6" t="n"/>
      <c r="I29" s="6" t="n"/>
      <c r="J29" s="6" t="n"/>
      <c r="K29" s="6" t="n"/>
      <c r="L29" s="6" t="n"/>
      <c r="M29" s="4">
        <f>MAX(0,V29-W29)</f>
        <v/>
      </c>
      <c r="N29" s="4">
        <f>(IF(OR($C29="",$D29=""),0,
 IF(OR($A28="Holiday",$A29="Holiday"),
    IF(ISNUMBER(MATCH(TRIM($B29),{"Phagwah","Good Friday","Easter Monday","Labour Day","Christmas","Eid ul Azha","Romans-2","Globe-12","Neptune P1"},0)),0,$I29),
 IF(AND(NOT(OR($A28="Annual Leave",$A29="Annual Leave")),$A29="Off day"),$I29,
  MAX(0,$I29-$V29)
  ))))+W29</f>
        <v/>
      </c>
      <c r="O29" s="4">
        <f>IF(AND(OR($A28="Holiday",$A29="Holiday"),
        ISNUMBER(MATCH(TRIM($B29),{"Phagwah","Good Friday","Easter Monday","Labour Day","Christmas","Eid ul Azha","Romans-2","Globe-12","Neptune P1"},0))),
   $I29,0)</f>
        <v/>
      </c>
      <c r="P29" s="4">
        <f>IF(OR($O$7="Canteen",$O$7="Head Office"),0,IF($I29&lt;=0,0,IF(AND($I28&lt;=0,OR(TRIM($J29)="Hebrews",TRIM($J29)="Romans",TRIM($J29)="Romans-2",TRIM($J29)="Globe",TRIM($J29)="Globe-12",TRIM($J29)="Neptune P1")),1,0)))</f>
        <v/>
      </c>
      <c r="Q29" s="6" t="n"/>
      <c r="R29" s="296">
        <f>IF(OR($O$7="Canteen",$O$7="Head Office"),0,IF(
  AND(
    SUMIFS(I:I, C:C, C29) &gt;= 8,
    COUNTIFS(C$14:C29, C29)=1,
    OR(
      TEXT(D29,"hh:mm:ss")="07:00:00",
      TEXT(D29,"hh:mm:ss")="15:00:00",
      TEXT(D29,"hh:mm:ss")="23:00:00",
      TEXT(D30,"hh:mm:ss")="07:00:00",
      TEXT(D30,"hh:mm:ss")="15:00:00",
      TEXT(D30,"hh:mm:ss")="23:00:00"
    )
  ),
  1,
  0
))</f>
        <v/>
      </c>
      <c r="S29" s="4">
        <f>IF(OR($A28="Annual Leave",$A29="Annual Leave"),IF(AND($A28&lt;&gt;"Annual Leave",$A29="Annual Leave"),8,0),0)</f>
        <v/>
      </c>
      <c r="T29" s="146" t="n"/>
      <c r="U29" s="351">
        <f>MAX(0,40-Y29)</f>
        <v/>
      </c>
      <c r="V29" s="351">
        <f>IF(OR($C29="",$D29=""),0,
 IF(OR($A28="Holiday",$A29="Holiday"),0,
 IF(AND(NOT(OR($A28="Annual Leave",$A29="Annual Leave")),$A29="Off day"),0,
  IF($I28+$I29&gt;=8,IF($I28&gt;=8,0,8-$I28),$I29)
  )))</f>
        <v/>
      </c>
      <c r="W29" s="351">
        <f>MAX(0,V29-U29)</f>
        <v/>
      </c>
      <c r="X29" s="351">
        <f>IF(C29="","",C29-WEEKDAY(C29,1)+1)</f>
        <v/>
      </c>
      <c r="Y29" s="351">
        <f>SUMPRODUCT(($X$14:$X28=X29)*(($V$14:$V28)+($O$14:$O28)))+IF(X29=X14,$L$11,0)</f>
        <v/>
      </c>
      <c r="Z29" s="351" t="n"/>
      <c r="AA29" s="351" t="n"/>
      <c r="AB29" s="351" t="n"/>
      <c r="AC29" s="351" t="n"/>
      <c r="AD29" s="351" t="n"/>
      <c r="AE29" s="351" t="n"/>
      <c r="AF29" s="351" t="n"/>
    </row>
    <row r="30" ht="24" customHeight="1" s="348" thickBot="1">
      <c r="A30" s="147" t="inlineStr">
        <is>
          <t>On Day</t>
        </is>
      </c>
      <c r="B30" s="180" t="n"/>
      <c r="C30" s="88">
        <f>C27+1</f>
        <v/>
      </c>
      <c r="D30" s="54" t="n"/>
      <c r="E30" s="148">
        <f>IF(D30="", "",
 IF(D30=TIME(0,0,0), 0,
 IF(AND(D30&gt;=TIME(0,0,1), D30&lt;=TIME(2,0,0)), TIME(7,0,0),
 IF(AND(D30&gt;=TIME(6,0,0), D30&lt;=TIME(8,0,0)), TIME(12,0,0),
 IF(AND(D30&gt;TIME(8,0,0), D30&lt;=TIME(13,59,0)), TIME(15,0,0),
 IF(AND(D30&gt;=TIME(14,0,0), D30&lt;=TIME(17,59,0)), TIME(21,0,0),
 IF(AND(D30&gt;=TIME(18,0,0), D30&lt;=TIME(21,59,0)), TIME(0,0,0),
 IF(AND(D30&gt;=TIME(22,0,0), D30&lt;=TIME(23,59,59)), TIME(7,0,0), ""))))))))</f>
        <v/>
      </c>
      <c r="F30" s="149" t="n"/>
      <c r="G30" s="148">
        <f>IF(AND(D30&gt;=TIME(6,0,0),D30&lt;=TIME(8,0,0)),E30,"")</f>
        <v/>
      </c>
      <c r="H30" s="54" t="n"/>
      <c r="I30" s="55">
        <f>ROUND(IF(OR(D30="",E30="",E30=0),0,IF(H30="",MOD(E30-D30,1)*24,MOD(H30-D30,1)*24)),2)</f>
        <v/>
      </c>
      <c r="J30" s="150" t="n"/>
      <c r="K30" s="270" t="n"/>
      <c r="L30" s="181" t="n"/>
      <c r="M30" s="272">
        <f>MAX(0,V30-W30)</f>
        <v/>
      </c>
      <c r="N30" s="56">
        <f>(IF(OR($C30="",$D30=""),0,
 IF(OR($A30="Holiday",$A31="Holiday"),
    IF(ISNUMBER(MATCH(TRIM($B30),{"Phagwah","Good Friday","Easter Monday","Labour Day","Christmas","Eid ul Azha","Romans-2","Globe-12","Neptune P1"},0)),0,$I30),
 IF(AND(NOT(OR($A30="Annual Leave",$A31="Annual Leave")),$A30="Off day"),$I30,
  MAX(0,$I30-$V30)
  ))))+W30</f>
        <v/>
      </c>
      <c r="O30" s="56">
        <f>IF(AND(OR($A30="Holiday",$A31="Holiday"),
        ISNUMBER(MATCH(TRIM($B30),{"Phagwah","Good Friday","Easter Monday","Labour Day","Christmas","Eid ul Azha","Romans-2","Globe-12","Neptune P1"},0))),
   $I30,0)</f>
        <v/>
      </c>
      <c r="P30" s="56">
        <f>IF(OR($O$7="Canteen",$O$7="Head Office"),0,IF($I30&lt;=0,0,IF(OR(OR(TRIM($J30)="Hebrews",TRIM($J30)="Romans",TRIM($J30)="Romans-2",TRIM($J30)="Globe",TRIM($J30)="Globe-12",TRIM($J30)="Neptune P1"),AND($I31&gt;0,OR(TRIM($J31)="Hebrews",TRIM($J31)="Romans",TRIM($J31)="Romans-2",TRIM($J31)="Globe",TRIM($J31)="Globe-12",TRIM($J31)="Neptune P1"))),1,0)))</f>
        <v/>
      </c>
      <c r="Q30" s="57" t="n"/>
      <c r="R30" s="56">
        <f>IF(OR($O$7="Canteen",$O$7="Head Office"),0,IF(
  AND(
    SUMIFS(I:I, C:C, C30) &gt;= 8,
    COUNTIFS(C$14:C30, C30)=1,
    OR(
      TEXT(D30,"hh:mm:ss")="07:00:00",
      TEXT(D30,"hh:mm:ss")="15:00:00",
      TEXT(D30,"hh:mm:ss")="23:00:00",
      TEXT(D31,"hh:mm:ss")="07:00:00",
      TEXT(D31,"hh:mm:ss")="15:00:00",
      TEXT(D31,"hh:mm:ss")="23:00:00"
    )
  ),
  1,
  0
))</f>
        <v/>
      </c>
      <c r="S30" s="56">
        <f>IF(OR($A30="Annual Leave",$A31="Annual Leave"),IF($A30="Annual Leave",8,0),0)</f>
        <v/>
      </c>
      <c r="T30" s="58" t="n"/>
      <c r="U30" s="144">
        <f>MAX(0,40-Y30)</f>
        <v/>
      </c>
      <c r="V30" s="151">
        <f>IF(OR($C30="",$D30=""),0,
 IF(OR($A30="Holiday",$A31="Holiday"),0,
 IF(AND(NOT(OR($A30="Annual Leave",$A31="Annual Leave")),$A30="Off day"),0,
  IF($I30+$I31&gt;=8,IF($I30&gt;=8,8,$I30),$I30)
  )))</f>
        <v/>
      </c>
      <c r="W30" s="151">
        <f>MAX(0,V30-U30)</f>
        <v/>
      </c>
      <c r="X30" s="151">
        <f>IF(C30="","",C30-WEEKDAY(C30,1)+1)</f>
        <v/>
      </c>
      <c r="Y30" s="151">
        <f>SUMPRODUCT(($X$14:$X29=X30)*(($V$14:$V29)+($O$14:$O29)))+IF(X30=X14,$L$11,0)</f>
        <v/>
      </c>
      <c r="Z30" s="151" t="n"/>
      <c r="AA30" s="151" t="n"/>
      <c r="AB30" s="151" t="n"/>
      <c r="AC30" s="351" t="n"/>
      <c r="AD30" s="351" t="n"/>
      <c r="AE30" s="351" t="n"/>
      <c r="AF30" s="351" t="n"/>
    </row>
    <row r="31" ht="24" customHeight="1" s="348" thickBot="1">
      <c r="A31" s="147" t="inlineStr">
        <is>
          <t>On Day</t>
        </is>
      </c>
      <c r="B31" s="182" t="n"/>
      <c r="C31" s="89">
        <f>C30</f>
        <v/>
      </c>
      <c r="D31" s="59" t="n"/>
      <c r="E31" s="152">
        <f>IF(D31="", "",
 IF(D31=TIME(0,0,0), 0,
 IF(AND(D31&gt;=TIME(0,0,1), D31&lt;=TIME(2,0,0)), TIME(7,0,0),
 IF(AND(D31&gt;=TIME(6,0,0), D31&lt;=TIME(8,0,0)), TIME(12,0,0),
 IF(AND(D31&gt;TIME(8,0,0), D31&lt;=TIME(13,59,0)), TIME(15,0,0),
 IF(AND(D31&gt;=TIME(14,0,0), D31&lt;=TIME(17,59,0)), TIME(21,0,0),
 IF(AND(D31&gt;=TIME(18,0,0), D31&lt;=TIME(21,59,0)), TIME(0,0,0),
 IF(AND(D31&gt;=TIME(22,0,0), D31&lt;=TIME(23,59,59)), TIME(7,0,0), ""))))))))</f>
        <v/>
      </c>
      <c r="F31" s="153" t="n"/>
      <c r="G31" s="152">
        <f>IF(AND(D31&gt;=TIME(6,0,0),D31&lt;=TIME(8,0,0)),E31,"")</f>
        <v/>
      </c>
      <c r="H31" s="59" t="n"/>
      <c r="I31" s="60">
        <f>ROUND(IF(OR(D31="",E31="",E31=0),0,IF(H31="",MOD(E31-D31,1)*24,MOD(H31-D31,1)*24)),2)</f>
        <v/>
      </c>
      <c r="J31" s="150" t="n"/>
      <c r="K31" s="270" t="n"/>
      <c r="L31" s="183" t="n"/>
      <c r="M31" s="272">
        <f>MAX(0,V31-W31)</f>
        <v/>
      </c>
      <c r="N31" s="61">
        <f>(IF(OR($C31="",$D31=""),0,
 IF(OR($A30="Holiday",$A31="Holiday"),
    IF(ISNUMBER(MATCH(TRIM($B31),{"Phagwah","Good Friday","Easter Monday","Labour Day","Christmas","Eid ul Azha","Romans-2","Globe-12","Neptune P1"},0)),0,$I31),
 IF(AND(NOT(OR($A30="Annual Leave",$A31="Annual Leave")),$A31="Off day"),$I31,
  MAX(0,$I31-$V31)
  ))))+W31</f>
        <v/>
      </c>
      <c r="O31" s="61">
        <f>IF(AND(OR($A30="Holiday",$A31="Holiday"),
        ISNUMBER(MATCH(TRIM($B31),{"Phagwah","Good Friday","Easter Monday","Labour Day","Christmas","Eid ul Azha","Romans-2","Globe-12","Neptune P1"},0))),
   $I31,0)</f>
        <v/>
      </c>
      <c r="P31" s="61">
        <f>IF(OR($O$7="Canteen",$O$7="Head Office"),0,IF($I31&lt;=0,0,IF(AND($I30&lt;=0,OR(TRIM($J31)="Hebrews",TRIM($J31)="Romans",TRIM($J31)="Romans-2",TRIM($J31)="Globe",TRIM($J31)="Globe-12",TRIM($J31)="Neptune P1")),1,0)))</f>
        <v/>
      </c>
      <c r="Q31" s="62" t="n"/>
      <c r="R31" s="61">
        <f>IF(OR($O$7="Canteen",$O$7="Head Office"),0,IF(
  AND(
    SUMIFS(I:I, C:C, C31) &gt;= 8,
    COUNTIFS(C$14:C31, C31)=1,
    OR(
      TEXT(D31,"hh:mm:ss")="07:00:00",
      TEXT(D31,"hh:mm:ss")="15:00:00",
      TEXT(D31,"hh:mm:ss")="23:00:00",
      TEXT(D32,"hh:mm:ss")="07:00:00",
      TEXT(D32,"hh:mm:ss")="15:00:00",
      TEXT(D32,"hh:mm:ss")="23:00:00"
    )
  ),
  1,
  0
))</f>
        <v/>
      </c>
      <c r="S31" s="61">
        <f>IF(OR($A30="Annual Leave",$A31="Annual Leave"),IF(AND($A30&lt;&gt;"Annual Leave",$A31="Annual Leave"),8,0),0)</f>
        <v/>
      </c>
      <c r="T31" s="63" t="n"/>
      <c r="U31" s="144">
        <f>MAX(0,40-Y31)</f>
        <v/>
      </c>
      <c r="V31" s="151">
        <f>IF(OR($C31="",$D31=""),0,
 IF(OR($A30="Holiday",$A31="Holiday"),0,
 IF(AND(NOT(OR($A30="Annual Leave",$A31="Annual Leave")),$A31="Off day"),0,
  IF($I30+$I31&gt;=8,IF($I30&gt;=8,0,8-$I30),$I31)
  )))</f>
        <v/>
      </c>
      <c r="W31" s="151">
        <f>MAX(0,V31-U31)</f>
        <v/>
      </c>
      <c r="X31" s="151">
        <f>IF(C31="","",C31-WEEKDAY(C31,1)+1)</f>
        <v/>
      </c>
      <c r="Y31" s="151">
        <f>SUMPRODUCT(($X$14:$X30=X31)*(($V$14:$V30)+($O$14:$O30)))+IF(X31=X14,$L$11,0)</f>
        <v/>
      </c>
      <c r="Z31" s="151" t="n"/>
      <c r="AA31" s="151" t="n"/>
      <c r="AB31" s="151" t="n"/>
      <c r="AC31" s="351" t="n"/>
      <c r="AD31" s="351" t="n"/>
      <c r="AE31" s="351" t="n"/>
      <c r="AF31" s="351" t="n"/>
    </row>
    <row r="32" ht="24" customHeight="1" s="348" thickBot="1">
      <c r="A32" s="184" t="inlineStr">
        <is>
          <t>On Day</t>
        </is>
      </c>
      <c r="B32" s="185" t="n"/>
      <c r="C32" s="101">
        <f>C30+1</f>
        <v/>
      </c>
      <c r="D32" s="11" t="n"/>
      <c r="E32" s="186">
        <f>IF(D32="", "",
 IF(D32=TIME(0,0,0), 0,
 IF(AND(D32&gt;=TIME(0,0,1), D32&lt;=TIME(2,0,0)), TIME(7,0,0),
 IF(AND(D32&gt;=TIME(6,0,0), D32&lt;=TIME(8,0,0)), TIME(12,0,0),
 IF(AND(D32&gt;TIME(8,0,0), D32&lt;=TIME(13,59,0)), TIME(15,0,0),
 IF(AND(D32&gt;=TIME(14,0,0), D32&lt;=TIME(17,59,0)), TIME(21,0,0),
 IF(AND(D32&gt;=TIME(18,0,0), D32&lt;=TIME(21,59,0)), TIME(0,0,0),
 IF(AND(D32&gt;=TIME(22,0,0), D32&lt;=TIME(23,59,59)), TIME(7,0,0), ""))))))))</f>
        <v/>
      </c>
      <c r="F32" s="187" t="n"/>
      <c r="G32" s="186">
        <f>IF(AND(D32&gt;=TIME(6,0,0),D32&lt;=TIME(8,0,0)),E32,"")</f>
        <v/>
      </c>
      <c r="H32" s="11" t="n"/>
      <c r="I32" s="87">
        <f>ROUND(IF(OR(D32="",E32="",E32=0),0,IF(H32="",MOD(E32-D32,1)*24,MOD(H32-D32,1)*24)),2)</f>
        <v/>
      </c>
      <c r="J32" s="188" t="n"/>
      <c r="K32" s="297" t="n"/>
      <c r="L32" s="189" t="n"/>
      <c r="M32" s="298">
        <f>MAX(0,V32-W32)</f>
        <v/>
      </c>
      <c r="N32" s="12">
        <f>(IF(OR($C32="",$D32=""),0,
 IF(OR($A32="Holiday",$A33="Holiday"),
    IF(ISNUMBER(MATCH(TRIM($B32),{"Phagwah","Good Friday","Easter Monday","Labour Day","Christmas","Eid ul Azha","Romans-2","Globe-12","Neptune P1"},0)),0,$I32),
 IF(AND(NOT(OR($A32="Annual Leave",$A33="Annual Leave")),$A32="Off day"),$I32,
  MAX(0,$I32-$V32)
  ))))+W32</f>
        <v/>
      </c>
      <c r="O32" s="12">
        <f>IF(AND(OR($A32="Holiday",$A33="Holiday"),
        ISNUMBER(MATCH(TRIM($B32),{"Phagwah","Good Friday","Easter Monday","Labour Day","Christmas","Eid ul Azha","Romans-2","Globe-12","Neptune P1"},0))),
   $I32,0)</f>
        <v/>
      </c>
      <c r="P32" s="12">
        <f>IF(OR($O$7="Canteen",$O$7="Head Office"),0,IF($I32&lt;=0,0,IF(OR(OR(TRIM($J32)="Hebrews",TRIM($J32)="Romans",TRIM($J32)="Romans-2",TRIM($J32)="Globe",TRIM($J32)="Globe-12",TRIM($J32)="Neptune P1"),AND($I33&gt;0,OR(TRIM($J33)="Hebrews",TRIM($J33)="Romans",TRIM($J33)="Romans-2",TRIM($J33)="Globe",TRIM($J33)="Globe-12",TRIM($J33)="Neptune P1"))),1,0)))</f>
        <v/>
      </c>
      <c r="Q32" s="13" t="n"/>
      <c r="R32" s="12">
        <f>IF(OR($O$7="Canteen",$O$7="Head Office"),0,IF(
  AND(
    SUMIFS(I:I, C:C, C32) &gt;= 8,
    COUNTIFS(C$14:C32, C32)=1,
    OR(
      TEXT(D32,"hh:mm:ss")="07:00:00",
      TEXT(D32,"hh:mm:ss")="15:00:00",
      TEXT(D32,"hh:mm:ss")="23:00:00",
      TEXT(D33,"hh:mm:ss")="07:00:00",
      TEXT(D33,"hh:mm:ss")="15:00:00",
      TEXT(D33,"hh:mm:ss")="23:00:00"
    )
  ),
  1,
  0
))</f>
        <v/>
      </c>
      <c r="S32" s="12">
        <f>IF(OR($A32="Annual Leave",$A33="Annual Leave"),IF($A32="Annual Leave",8,0),0)</f>
        <v/>
      </c>
      <c r="T32" s="102" t="n"/>
      <c r="U32" s="144">
        <f>MAX(0,40-Y32)</f>
        <v/>
      </c>
      <c r="V32" s="351">
        <f>IF(OR($C32="",$D32=""),0,
 IF(OR($A32="Holiday",$A33="Holiday"),0,
 IF(AND(NOT(OR($A32="Annual Leave",$A33="Annual Leave")),$A32="Off day"),0,
  IF($I32+$I33&gt;=8,IF($I32&gt;=8,8,$I32),$I32)
  )))</f>
        <v/>
      </c>
      <c r="W32" s="351">
        <f>MAX(0,V32-U32)</f>
        <v/>
      </c>
      <c r="X32" s="351">
        <f>IF(C32="","",C32-WEEKDAY(C32,1)+1)</f>
        <v/>
      </c>
      <c r="Y32" s="351">
        <f>SUMPRODUCT(($X$14:$X31=X32)*(($V$14:$V31)+($O$14:$O31)))+IF(X32=X14,$L$11,0)</f>
        <v/>
      </c>
      <c r="Z32" s="351" t="n"/>
      <c r="AA32" s="351" t="n"/>
      <c r="AB32" s="351" t="n"/>
      <c r="AC32" s="351" t="n"/>
      <c r="AD32" s="351" t="n"/>
      <c r="AE32" s="351" t="n"/>
      <c r="AF32" s="351" t="n"/>
    </row>
    <row r="33" ht="24" customHeight="1" s="348" thickBot="1">
      <c r="A33" s="184" t="inlineStr">
        <is>
          <t>On Day</t>
        </is>
      </c>
      <c r="B33" s="299" t="n"/>
      <c r="C33" s="101">
        <f>C32</f>
        <v/>
      </c>
      <c r="D33" s="300" t="n"/>
      <c r="E33" s="301">
        <f>IF(D33="", "",
 IF(D33=TIME(0,0,0), 0,
 IF(AND(D33&gt;=TIME(0,0,1), D33&lt;=TIME(2,0,0)), TIME(7,0,0),
 IF(AND(D33&gt;=TIME(6,0,0), D33&lt;=TIME(8,0,0)), TIME(12,0,0),
 IF(AND(D33&gt;TIME(8,0,0), D33&lt;=TIME(13,59,0)), TIME(15,0,0),
 IF(AND(D33&gt;=TIME(14,0,0), D33&lt;=TIME(17,59,0)), TIME(21,0,0),
 IF(AND(D33&gt;=TIME(18,0,0), D33&lt;=TIME(21,59,0)), TIME(0,0,0),
 IF(AND(D33&gt;=TIME(22,0,0), D33&lt;=TIME(23,59,59)), TIME(7,0,0), ""))))))))</f>
        <v/>
      </c>
      <c r="F33" s="187" t="n"/>
      <c r="G33" s="301">
        <f>IF(AND(D33&gt;=TIME(6,0,0),D33&lt;=TIME(8,0,0)),E33,"")</f>
        <v/>
      </c>
      <c r="H33" s="300" t="n"/>
      <c r="I33" s="87">
        <f>ROUND(IF(OR(D33="",E33="",E33=0),0,IF(H33="",MOD(E33-D33,1)*24,MOD(H33-D33,1)*24)),2)</f>
        <v/>
      </c>
      <c r="J33" s="190" t="n"/>
      <c r="K33" s="297" t="n"/>
      <c r="L33" s="189" t="n"/>
      <c r="M33" s="298">
        <f>MAX(0,V33-W33)</f>
        <v/>
      </c>
      <c r="N33" s="302">
        <f>(IF(OR($C33="",$D33=""),0,
 IF(OR($A32="Holiday",$A33="Holiday"),
    IF(ISNUMBER(MATCH(TRIM($B33),{"Phagwah","Good Friday","Easter Monday","Labour Day","Christmas","Eid ul Azha","Romans-2","Globe-12","Neptune P1"},0)),0,$I33),
 IF(AND(NOT(OR($A32="Annual Leave",$A33="Annual Leave")),$A33="Off day"),$I33,
  MAX(0,$I33-$V33)
  ))))+W33</f>
        <v/>
      </c>
      <c r="O33" s="302">
        <f>IF(AND(OR($A32="Holiday",$A33="Holiday"),
        ISNUMBER(MATCH(TRIM($B33),{"Phagwah","Good Friday","Easter Monday","Labour Day","Christmas","Eid ul Azha","Romans-2","Globe-12","Neptune P1"},0))),
   $I33,0)</f>
        <v/>
      </c>
      <c r="P33" s="302">
        <f>IF(OR($O$7="Canteen",$O$7="Head Office"),0,IF($I33&lt;=0,0,IF(AND($I32&lt;=0,OR(TRIM($J33)="Hebrews",TRIM($J33)="Romans",TRIM($J33)="Romans-2",TRIM($J33)="Globe",TRIM($J33)="Globe-12",TRIM($J33)="Neptune P1")),1,0)))</f>
        <v/>
      </c>
      <c r="Q33" s="303" t="n"/>
      <c r="R33" s="302">
        <f>IF(OR($O$7="Canteen",$O$7="Head Office"),0,IF(
  AND(
    SUMIFS(I:I, C:C, C33) &gt;= 8,
    COUNTIFS(C$14:C33, C33)=1,
    OR(
      TEXT(D33,"hh:mm:ss")="07:00:00",
      TEXT(D33,"hh:mm:ss")="15:00:00",
      TEXT(D33,"hh:mm:ss")="23:00:00",
      TEXT(D34,"hh:mm:ss")="07:00:00",
      TEXT(D34,"hh:mm:ss")="15:00:00",
      TEXT(D34,"hh:mm:ss")="23:00:00"
    )
  ),
  1,
  0
))</f>
        <v/>
      </c>
      <c r="S33" s="302">
        <f>IF(OR($A32="Annual Leave",$A33="Annual Leave"),IF(AND($A32&lt;&gt;"Annual Leave",$A33="Annual Leave"),8,0),0)</f>
        <v/>
      </c>
      <c r="T33" s="304" t="n"/>
      <c r="U33" s="144">
        <f>MAX(0,40-Y33)</f>
        <v/>
      </c>
      <c r="V33" s="351">
        <f>IF(OR($C33="",$D33=""),0,
 IF(OR($A32="Holiday",$A33="Holiday"),0,
 IF(AND(NOT(OR($A32="Annual Leave",$A33="Annual Leave")),$A33="Off day"),0,
  IF($I32+$I33&gt;=8,IF($I32&gt;=8,0,8-$I32),$I33)
  )))</f>
        <v/>
      </c>
      <c r="W33" s="351">
        <f>MAX(0,V33-U33)</f>
        <v/>
      </c>
      <c r="X33" s="351">
        <f>IF(C33="","",C33-WEEKDAY(C33,1)+1)</f>
        <v/>
      </c>
      <c r="Y33" s="351">
        <f>SUMPRODUCT(($X$14:$X32=X33)*(($V$14:$V32)+($O$14:$O32)))+IF(X33=X14,$L$11,0)</f>
        <v/>
      </c>
      <c r="Z33" s="351" t="n"/>
      <c r="AA33" s="351" t="n"/>
      <c r="AB33" s="351" t="n"/>
      <c r="AC33" s="351" t="n"/>
      <c r="AD33" s="351" t="n"/>
      <c r="AE33" s="351" t="n"/>
      <c r="AF33" s="351" t="n"/>
    </row>
    <row r="34" ht="24" customHeight="1" s="348" thickBot="1">
      <c r="A34" s="159" t="inlineStr">
        <is>
          <t>On Day</t>
        </is>
      </c>
      <c r="B34" s="191" t="n"/>
      <c r="C34" s="92">
        <f>C32+1</f>
        <v/>
      </c>
      <c r="D34" s="31" t="n"/>
      <c r="E34" s="160">
        <f>IF(D34="", "",
 IF(D34=TIME(0,0,0), 0,
 IF(AND(D34&gt;=TIME(0,0,1), D34&lt;=TIME(2,0,0)), TIME(7,0,0),
 IF(AND(D34&gt;=TIME(6,0,0), D34&lt;=TIME(8,0,0)), TIME(12,0,0),
 IF(AND(D34&gt;TIME(8,0,0), D34&lt;=TIME(13,59,0)), TIME(15,0,0),
 IF(AND(D34&gt;=TIME(14,0,0), D34&lt;=TIME(17,59,0)), TIME(21,0,0),
 IF(AND(D34&gt;=TIME(18,0,0), D34&lt;=TIME(21,59,0)), TIME(0,0,0),
 IF(AND(D34&gt;=TIME(22,0,0), D34&lt;=TIME(23,59,59)), TIME(7,0,0), ""))))))))</f>
        <v/>
      </c>
      <c r="F34" s="161" t="n"/>
      <c r="G34" s="160">
        <f>IF(AND(D34&gt;=TIME(6,0,0),D34&lt;=TIME(8,0,0)),E34,"")</f>
        <v/>
      </c>
      <c r="H34" s="31" t="n"/>
      <c r="I34" s="32">
        <f>ROUND(IF(OR(D34="",E34="",E34=0),0,IF(H34="",MOD(E34-D34,1)*24,MOD(H34-D34,1)*24)),2)</f>
        <v/>
      </c>
      <c r="J34" s="162" t="n"/>
      <c r="K34" s="282" t="n"/>
      <c r="L34" s="181" t="n"/>
      <c r="M34" s="283">
        <f>MAX(0,V34-W34)</f>
        <v/>
      </c>
      <c r="N34" s="33">
        <f>(IF(OR($C34="",$D34=""),0,
 IF(OR($A34="Holiday",$A35="Holiday"),
    IF(ISNUMBER(MATCH(TRIM($B34),{"Phagwah","Good Friday","Easter Monday","Labour Day","Christmas","Eid ul Azha","Romans-2","Globe-12","Neptune P1"},0)),0,$I34),
 IF(AND(NOT(OR($A34="Annual Leave",$A35="Annual Leave")),$A34="Off day"),$I34,
  MAX(0,$I34-$V34)
  ))))+W34</f>
        <v/>
      </c>
      <c r="O34" s="33">
        <f>IF(AND(OR($A34="Holiday",$A35="Holiday"),
        ISNUMBER(MATCH(TRIM($B34),{"Phagwah","Good Friday","Easter Monday","Labour Day","Christmas","Eid ul Azha","Romans-2","Globe-12","Neptune P1"},0))),
   $I34,0)</f>
        <v/>
      </c>
      <c r="P34" s="33">
        <f>IF(OR($O$7="Canteen",$O$7="Head Office"),0,IF($I34&lt;=0,0,IF(OR(OR(TRIM($J34)="Hebrews",TRIM($J34)="Romans",TRIM($J34)="Romans-2",TRIM($J34)="Globe",TRIM($J34)="Globe-12",TRIM($J34)="Neptune P1"),AND($I35&gt;0,OR(TRIM($J35)="Hebrews",TRIM($J35)="Romans",TRIM($J35)="Romans-2",TRIM($J35)="Globe",TRIM($J35)="Globe-12",TRIM($J35)="Neptune P1"))),1,0)))</f>
        <v/>
      </c>
      <c r="Q34" s="34" t="n"/>
      <c r="R34" s="33">
        <f>IF(OR($O$7="Canteen",$O$7="Head Office"),0,IF(
  AND(
    SUMIFS(I:I, C:C, C34) &gt;= 8,
    COUNTIFS(C$14:C34, C34)=1,
    OR(
      TEXT(D34,"hh:mm:ss")="07:00:00",
      TEXT(D34,"hh:mm:ss")="15:00:00",
      TEXT(D34,"hh:mm:ss")="23:00:00",
      TEXT(D35,"hh:mm:ss")="07:00:00",
      TEXT(D35,"hh:mm:ss")="15:00:00",
      TEXT(D35,"hh:mm:ss")="23:00:00"
    )
  ),
  1,
  0
))</f>
        <v/>
      </c>
      <c r="S34" s="33">
        <f>IF(OR($A34="Annual Leave",$A35="Annual Leave"),IF($A34="Annual Leave",8,0),0)</f>
        <v/>
      </c>
      <c r="T34" s="35" t="n"/>
      <c r="U34" s="144">
        <f>MAX(0,40-Y34)</f>
        <v/>
      </c>
      <c r="V34" s="351">
        <f>IF(OR($C34="",$D34=""),0,
 IF(OR($A34="Holiday",$A35="Holiday"),0,
 IF(AND(NOT(OR($A34="Annual Leave",$A35="Annual Leave")),$A34="Off day"),0,
  IF($I34+$I35&gt;=8,IF($I34&gt;=8,8,$I34),$I34)
  )))</f>
        <v/>
      </c>
      <c r="W34" s="351">
        <f>MAX(0,V34-U34)</f>
        <v/>
      </c>
      <c r="X34" s="351">
        <f>IF(C34="","",C34-WEEKDAY(C34,1)+1)</f>
        <v/>
      </c>
      <c r="Y34" s="351">
        <f>SUMPRODUCT(($X$14:$X33=X34)*(($V$14:$V33)+($O$14:$O33)))+IF(X34=X14,$L$11,0)</f>
        <v/>
      </c>
      <c r="Z34" s="351" t="n"/>
      <c r="AA34" s="351" t="n"/>
      <c r="AB34" s="351" t="n"/>
      <c r="AC34" s="351" t="n"/>
      <c r="AD34" s="351" t="n"/>
      <c r="AE34" s="351" t="n"/>
      <c r="AF34" s="351" t="n"/>
    </row>
    <row r="35" ht="24" customHeight="1" s="348" thickBot="1">
      <c r="A35" s="159" t="inlineStr">
        <is>
          <t>On Day</t>
        </is>
      </c>
      <c r="B35" s="192" t="n"/>
      <c r="C35" s="93">
        <f>C34</f>
        <v/>
      </c>
      <c r="D35" s="36" t="n"/>
      <c r="E35" s="163">
        <f>IF(D35="", "",
 IF(D35=TIME(0,0,0), 0,
 IF(AND(D35&gt;=TIME(0,0,1), D35&lt;=TIME(2,0,0)), TIME(7,0,0),
 IF(AND(D35&gt;=TIME(6,0,0), D35&lt;=TIME(8,0,0)), TIME(12,0,0),
 IF(AND(D35&gt;TIME(8,0,0), D35&lt;=TIME(13,59,0)), TIME(15,0,0),
 IF(AND(D35&gt;=TIME(14,0,0), D35&lt;=TIME(17,59,0)), TIME(21,0,0),
 IF(AND(D35&gt;=TIME(18,0,0), D35&lt;=TIME(21,59,0)), TIME(0,0,0),
 IF(AND(D35&gt;=TIME(22,0,0), D35&lt;=TIME(23,59,59)), TIME(7,0,0), ""))))))))</f>
        <v/>
      </c>
      <c r="F35" s="164" t="n"/>
      <c r="G35" s="163">
        <f>IF(AND(D35&gt;=TIME(6,0,0),D35&lt;=TIME(8,0,0)),E35,"")</f>
        <v/>
      </c>
      <c r="H35" s="36" t="n"/>
      <c r="I35" s="37">
        <f>ROUND(IF(OR(D35="",E35="",E35=0),0,IF(H35="",MOD(E35-D35,1)*24,MOD(H35-D35,1)*24)),2)</f>
        <v/>
      </c>
      <c r="J35" s="162" t="n"/>
      <c r="K35" s="282" t="n"/>
      <c r="L35" s="183" t="n"/>
      <c r="M35" s="283">
        <f>MAX(0,V35-W35)</f>
        <v/>
      </c>
      <c r="N35" s="38">
        <f>(IF(OR($C35="",$D35=""),0,
 IF(OR($A34="Holiday",$A35="Holiday"),
    IF(ISNUMBER(MATCH(TRIM($B35),{"Phagwah","Good Friday","Easter Monday","Labour Day","Christmas","Eid ul Azha","Romans-2","Globe-12","Neptune P1"},0)),0,$I35),
 IF(AND(NOT(OR($A34="Annual Leave",$A35="Annual Leave")),$A35="Off day"),$I35,
  MAX(0,$I35-$V35)
  ))))+W35</f>
        <v/>
      </c>
      <c r="O35" s="38">
        <f>IF(AND(OR($A34="Holiday",$A35="Holiday"),
        ISNUMBER(MATCH(TRIM($B35),{"Phagwah","Good Friday","Easter Monday","Labour Day","Christmas","Eid ul Azha","Romans-2","Globe-12","Neptune P1"},0))),
   $I35,0)</f>
        <v/>
      </c>
      <c r="P35" s="38">
        <f>IF(OR($O$7="Canteen",$O$7="Head Office"),0,IF($I35&lt;=0,0,IF(AND($I34&lt;=0,OR(TRIM($J35)="Hebrews",TRIM($J35)="Romans",TRIM($J35)="Romans-2",TRIM($J35)="Globe",TRIM($J35)="Globe-12",TRIM($J35)="Neptune P1")),1,0)))</f>
        <v/>
      </c>
      <c r="Q35" s="39" t="n"/>
      <c r="R35" s="38">
        <f>IF(OR($O$7="Canteen",$O$7="Head Office"),0,IF(
  AND(
    SUMIFS(I:I, C:C, C35) &gt;= 8,
    COUNTIFS(C$14:C35, C35)=1,
    OR(
      TEXT(D35,"hh:mm:ss")="07:00:00",
      TEXT(D35,"hh:mm:ss")="15:00:00",
      TEXT(D35,"hh:mm:ss")="23:00:00",
      TEXT(D36,"hh:mm:ss")="07:00:00",
      TEXT(D36,"hh:mm:ss")="15:00:00",
      TEXT(D36,"hh:mm:ss")="23:00:00"
    )
  ),
  1,
  0
))</f>
        <v/>
      </c>
      <c r="S35" s="38">
        <f>IF(OR($A34="Annual Leave",$A35="Annual Leave"),IF(AND($A34&lt;&gt;"Annual Leave",$A35="Annual Leave"),8,0),0)</f>
        <v/>
      </c>
      <c r="T35" s="40" t="n"/>
      <c r="U35" s="144">
        <f>MAX(0,40-Y35)</f>
        <v/>
      </c>
      <c r="V35" s="351">
        <f>IF(OR($C35="",$D35=""),0,
 IF(OR($A34="Holiday",$A35="Holiday"),0,
 IF(AND(NOT(OR($A34="Annual Leave",$A35="Annual Leave")),$A35="Off day"),0,
  IF($I34+$I35&gt;=8,IF($I34&gt;=8,0,8-$I34),$I35)
  )))</f>
        <v/>
      </c>
      <c r="W35" s="351">
        <f>MAX(0,V35-U35)</f>
        <v/>
      </c>
      <c r="X35" s="351">
        <f>IF(C35="","",C35-WEEKDAY(C35,1)+1)</f>
        <v/>
      </c>
      <c r="Y35" s="351">
        <f>SUMPRODUCT(($X$14:$X34=X35)*(($V$14:$V34)+($O$14:$O34)))+IF(X35=X14,$L$11,0)</f>
        <v/>
      </c>
      <c r="Z35" s="351" t="n"/>
      <c r="AA35" s="351" t="n"/>
      <c r="AB35" s="351" t="n"/>
      <c r="AC35" s="351" t="n"/>
      <c r="AD35" s="351" t="n"/>
      <c r="AE35" s="351" t="n"/>
      <c r="AF35" s="351" t="n"/>
    </row>
    <row r="36" ht="24" customHeight="1" s="348" thickBot="1">
      <c r="A36" s="154" t="inlineStr">
        <is>
          <t>On Day</t>
        </is>
      </c>
      <c r="B36" s="193" t="n"/>
      <c r="C36" s="90">
        <f>C34+1</f>
        <v/>
      </c>
      <c r="D36" s="8" t="n"/>
      <c r="E36" s="155">
        <f>IF(D36="", "",
 IF(D36=TIME(0,0,0), 0,
 IF(AND(D36&gt;=TIME(0,0,1), D36&lt;=TIME(2,0,0)), TIME(7,0,0),
 IF(AND(D36&gt;=TIME(6,0,0), D36&lt;=TIME(8,0,0)), TIME(12,0,0),
 IF(AND(D36&gt;TIME(8,0,0), D36&lt;=TIME(13,59,0)), TIME(15,0,0),
 IF(AND(D36&gt;=TIME(14,0,0), D36&lt;=TIME(17,59,0)), TIME(21,0,0),
 IF(AND(D36&gt;=TIME(18,0,0), D36&lt;=TIME(21,59,0)), TIME(0,0,0),
 IF(AND(D36&gt;=TIME(22,0,0), D36&lt;=TIME(23,59,59)), TIME(7,0,0), ""))))))))</f>
        <v/>
      </c>
      <c r="F36" s="156" t="n"/>
      <c r="G36" s="155">
        <f>IF(AND(D36&gt;=TIME(6,0,0),D36&lt;=TIME(8,0,0)),E36,"")</f>
        <v/>
      </c>
      <c r="H36" s="8" t="n"/>
      <c r="I36" s="30">
        <f>ROUND(IF(OR(D36="",E36="",E36=0),0,IF(H36="",MOD(E36-D36,1)*24,MOD(H36-D36,1)*24)),2)</f>
        <v/>
      </c>
      <c r="J36" s="157" t="n"/>
      <c r="K36" s="274" t="n"/>
      <c r="L36" s="189" t="n"/>
      <c r="M36" s="275">
        <f>MAX(0,V36-W36)</f>
        <v/>
      </c>
      <c r="N36" s="9">
        <f>(IF(OR($C36="",$D36=""),0,
 IF(OR($A36="Holiday",$A37="Holiday"),
    IF(ISNUMBER(MATCH(TRIM($B36),{"Phagwah","Good Friday","Easter Monday","Labour Day","Christmas","Eid ul Azha","Romans-2","Globe-12","Neptune P1"},0)),0,$I36),
 IF(AND(NOT(OR($A36="Annual Leave",$A37="Annual Leave")),$A36="Off day"),$I36,
  MAX(0,$I36-$V36)
  ))))+W36</f>
        <v/>
      </c>
      <c r="O36" s="9">
        <f>IF(AND(OR($A36="Holiday",$A37="Holiday"),
        ISNUMBER(MATCH(TRIM($B36),{"Phagwah","Good Friday","Easter Monday","Labour Day","Christmas","Eid ul Azha","Romans-2","Globe-12","Neptune P1"},0))),
   $I36,0)</f>
        <v/>
      </c>
      <c r="P36" s="9">
        <f>IF(OR($O$7="Canteen",$O$7="Head Office"),0,IF($I36&lt;=0,0,IF(OR(OR(TRIM($J36)="Hebrews",TRIM($J36)="Romans",TRIM($J36)="Romans-2",TRIM($J36)="Globe",TRIM($J36)="Globe-12",TRIM($J36)="Neptune P1"),AND($I37&gt;0,OR(TRIM($J37)="Hebrews",TRIM($J37)="Romans",TRIM($J37)="Romans-2",TRIM($J37)="Globe",TRIM($J37)="Globe-12",TRIM($J37)="Neptune P1"))),1,0)))</f>
        <v/>
      </c>
      <c r="Q36" s="10" t="n"/>
      <c r="R36" s="9">
        <f>IF(OR($O$7="Canteen",$O$7="Head Office"),0,IF(
  AND(
    SUMIFS(I:I, C:C, C36) &gt;= 8,
    COUNTIFS(C$14:C36, C36)=1,
    OR(
      TEXT(D36,"hh:mm:ss")="07:00:00",
      TEXT(D36,"hh:mm:ss")="15:00:00",
      TEXT(D36,"hh:mm:ss")="23:00:00",
      TEXT(D37,"hh:mm:ss")="07:00:00",
      TEXT(D37,"hh:mm:ss")="15:00:00",
      TEXT(D37,"hh:mm:ss")="23:00:00"
    )
  ),
  1,
  0
))</f>
        <v/>
      </c>
      <c r="S36" s="9">
        <f>IF(OR($A36="Annual Leave",$A37="Annual Leave"),IF($A36="Annual Leave",8,0),0)</f>
        <v/>
      </c>
      <c r="T36" s="91" t="n"/>
      <c r="U36" s="144">
        <f>MAX(0,40-Y36)</f>
        <v/>
      </c>
      <c r="V36" s="351">
        <f>IF(OR($C36="",$D36=""),0,
 IF(OR($A36="Holiday",$A37="Holiday"),0,
 IF(AND(NOT(OR($A36="Annual Leave",$A37="Annual Leave")),$A36="Off day"),0,
  IF($I36+$I37&gt;=8,IF($I36&gt;=8,8,$I36),$I36)
  )))</f>
        <v/>
      </c>
      <c r="W36" s="351">
        <f>MAX(0,V36-U36)</f>
        <v/>
      </c>
      <c r="X36" s="351">
        <f>IF(C36="","",C36-WEEKDAY(C36,1)+1)</f>
        <v/>
      </c>
      <c r="Y36" s="351">
        <f>SUMPRODUCT(($X$14:$X35=X36)*(($V$14:$V35)+($O$14:$O35)))+IF(X36=X14,$L$11,0)</f>
        <v/>
      </c>
      <c r="Z36" s="351" t="n"/>
      <c r="AA36" s="351" t="n"/>
      <c r="AB36" s="351" t="n"/>
      <c r="AC36" s="351" t="n"/>
      <c r="AD36" s="351" t="n"/>
      <c r="AE36" s="351" t="n"/>
      <c r="AF36" s="351" t="n"/>
    </row>
    <row r="37" ht="24" customHeight="1" s="348" thickBot="1">
      <c r="A37" s="154" t="inlineStr">
        <is>
          <t>On Day</t>
        </is>
      </c>
      <c r="B37" s="305" t="n"/>
      <c r="C37" s="90">
        <f>C36</f>
        <v/>
      </c>
      <c r="D37" s="276" t="n"/>
      <c r="E37" s="277">
        <f>IF(D37="", "",
 IF(D37=TIME(0,0,0), 0,
 IF(AND(D37&gt;=TIME(0,0,1), D37&lt;=TIME(2,0,0)), TIME(7,0,0),
 IF(AND(D37&gt;=TIME(6,0,0), D37&lt;=TIME(8,0,0)), TIME(12,0,0),
 IF(AND(D37&gt;TIME(8,0,0), D37&lt;=TIME(13,59,0)), TIME(15,0,0),
 IF(AND(D37&gt;=TIME(14,0,0), D37&lt;=TIME(17,59,0)), TIME(21,0,0),
 IF(AND(D37&gt;=TIME(18,0,0), D37&lt;=TIME(21,59,0)), TIME(0,0,0),
 IF(AND(D37&gt;=TIME(22,0,0), D37&lt;=TIME(23,59,59)), TIME(7,0,0), ""))))))))</f>
        <v/>
      </c>
      <c r="F37" s="156" t="n"/>
      <c r="G37" s="277">
        <f>IF(AND(D37&gt;=TIME(6,0,0),D37&lt;=TIME(8,0,0)),E37,"")</f>
        <v/>
      </c>
      <c r="H37" s="276" t="n"/>
      <c r="I37" s="30">
        <f>ROUND(IF(OR(D37="",E37="",E37=0),0,IF(H37="",MOD(E37-D37,1)*24,MOD(H37-D37,1)*24)),2)</f>
        <v/>
      </c>
      <c r="J37" s="158" t="n"/>
      <c r="K37" s="274" t="n"/>
      <c r="L37" s="189" t="n"/>
      <c r="M37" s="275">
        <f>MAX(0,V37-W37)</f>
        <v/>
      </c>
      <c r="N37" s="278">
        <f>(IF(OR($C37="",$D37=""),0,
 IF(OR($A36="Holiday",$A37="Holiday"),
    IF(ISNUMBER(MATCH(TRIM($B37),{"Phagwah","Good Friday","Easter Monday","Labour Day","Christmas","Eid ul Azha","Romans-2","Globe-12","Neptune P1"},0)),0,$I37),
 IF(AND(NOT(OR($A36="Annual Leave",$A37="Annual Leave")),$A37="Off day"),$I37,
  MAX(0,$I37-$V37)
  ))))+W37</f>
        <v/>
      </c>
      <c r="O37" s="278">
        <f>IF(AND(OR($A36="Holiday",$A37="Holiday"),
        ISNUMBER(MATCH(TRIM($B37),{"Phagwah","Good Friday","Easter Monday","Labour Day","Christmas","Eid ul Azha","Romans-2","Globe-12","Neptune P1"},0))),
   $I37,0)</f>
        <v/>
      </c>
      <c r="P37" s="278">
        <f>IF(OR($O$7="Canteen",$O$7="Head Office"),0,IF($I37&lt;=0,0,IF(AND($I36&lt;=0,OR(TRIM($J37)="Hebrews",TRIM($J37)="Romans",TRIM($J37)="Romans-2",TRIM($J37)="Globe",TRIM($J37)="Globe-12",TRIM($J37)="Neptune P1")),1,0)))</f>
        <v/>
      </c>
      <c r="Q37" s="279" t="n"/>
      <c r="R37" s="278">
        <f>IF(OR($O$7="Canteen",$O$7="Head Office"),0,IF(
  AND(
    SUMIFS(I:I, C:C, C37) &gt;= 8,
    COUNTIFS(C$14:C37, C37)=1,
    OR(
      TEXT(D37,"hh:mm:ss")="07:00:00",
      TEXT(D37,"hh:mm:ss")="15:00:00",
      TEXT(D37,"hh:mm:ss")="23:00:00",
      TEXT(D38,"hh:mm:ss")="07:00:00",
      TEXT(D38,"hh:mm:ss")="15:00:00",
      TEXT(D38,"hh:mm:ss")="23:00:00"
    )
  ),
  1,
  0
))</f>
        <v/>
      </c>
      <c r="S37" s="278">
        <f>IF(OR($A36="Annual Leave",$A37="Annual Leave"),IF(AND($A36&lt;&gt;"Annual Leave",$A37="Annual Leave"),8,0),0)</f>
        <v/>
      </c>
      <c r="T37" s="280" t="n"/>
      <c r="U37" s="144">
        <f>MAX(0,40-Y37)</f>
        <v/>
      </c>
      <c r="V37" s="351">
        <f>IF(OR($C37="",$D37=""),0,
 IF(OR($A36="Holiday",$A37="Holiday"),0,
 IF(AND(NOT(OR($A36="Annual Leave",$A37="Annual Leave")),$A37="Off day"),0,
  IF($I36+$I37&gt;=8,IF($I36&gt;=8,0,8-$I36),$I37)
  )))</f>
        <v/>
      </c>
      <c r="W37" s="351">
        <f>MAX(0,V37-U37)</f>
        <v/>
      </c>
      <c r="X37" s="351">
        <f>IF(C37="","",C37-WEEKDAY(C37,1)+1)</f>
        <v/>
      </c>
      <c r="Y37" s="351">
        <f>SUMPRODUCT(($X$14:$X36=X37)*(($V$14:$V36)+($O$14:$O36)))+IF(X37=X14,$L$11,0)</f>
        <v/>
      </c>
      <c r="Z37" s="351" t="n"/>
      <c r="AA37" s="351" t="n"/>
      <c r="AB37" s="351" t="n"/>
      <c r="AC37" s="351" t="n"/>
      <c r="AD37" s="351" t="n"/>
      <c r="AE37" s="351" t="n"/>
      <c r="AF37" s="351" t="n"/>
    </row>
    <row r="38" ht="24" customHeight="1" s="348" thickBot="1">
      <c r="A38" s="194" t="inlineStr">
        <is>
          <t>On Day</t>
        </is>
      </c>
      <c r="B38" s="195" t="n"/>
      <c r="C38" s="103">
        <f>C36+1</f>
        <v/>
      </c>
      <c r="D38" s="64" t="n"/>
      <c r="E38" s="196">
        <f>IF(D38="", "",
 IF(D38=TIME(0,0,0), 0,
 IF(AND(D38&gt;=TIME(0,0,1), D38&lt;=TIME(2,0,0)), TIME(7,0,0),
 IF(AND(D38&gt;=TIME(6,0,0), D38&lt;=TIME(8,0,0)), TIME(12,0,0),
 IF(AND(D38&gt;TIME(8,0,0), D38&lt;=TIME(13,59,0)), TIME(15,0,0),
 IF(AND(D38&gt;=TIME(14,0,0), D38&lt;=TIME(17,59,0)), TIME(21,0,0),
 IF(AND(D38&gt;=TIME(18,0,0), D38&lt;=TIME(21,59,0)), TIME(0,0,0),
 IF(AND(D38&gt;=TIME(22,0,0), D38&lt;=TIME(23,59,59)), TIME(7,0,0), ""))))))))</f>
        <v/>
      </c>
      <c r="F38" s="197" t="n"/>
      <c r="G38" s="196">
        <f>IF(AND(D38&gt;=TIME(6,0,0),D38&lt;=TIME(8,0,0)),E38,"")</f>
        <v/>
      </c>
      <c r="H38" s="64" t="n"/>
      <c r="I38" s="65">
        <f>ROUND(IF(OR(D38="",E38="",E38=0),0,IF(H38="",MOD(E38-D38,1)*24,MOD(H38-D38,1)*24)),2)</f>
        <v/>
      </c>
      <c r="J38" s="198" t="n"/>
      <c r="K38" s="306" t="n"/>
      <c r="L38" s="181" t="n"/>
      <c r="M38" s="307">
        <f>MAX(0,V38-W38)</f>
        <v/>
      </c>
      <c r="N38" s="66">
        <f>(IF(OR($C38="",$D38=""),0,
 IF(OR($A38="Holiday",$A39="Holiday"),
    IF(ISNUMBER(MATCH(TRIM($B38),{"Phagwah","Good Friday","Easter Monday","Labour Day","Christmas","Eid ul Azha","Romans-2","Globe-12","Neptune P1"},0)),0,$I38),
 IF(AND(NOT(OR($A38="Annual Leave",$A39="Annual Leave")),$A38="Off day"),$I38,
  MAX(0,$I38-$V38)
  ))))+W38</f>
        <v/>
      </c>
      <c r="O38" s="66">
        <f>IF(AND(OR($A38="Holiday",$A39="Holiday"),
        ISNUMBER(MATCH(TRIM($B38),{"Phagwah","Good Friday","Easter Monday","Labour Day","Christmas","Eid ul Azha","Romans-2","Globe-12","Neptune P1"},0))),
   $I38,0)</f>
        <v/>
      </c>
      <c r="P38" s="66">
        <f>IF(OR($O$7="Canteen",$O$7="Head Office"),0,IF($I38&lt;=0,0,IF(OR(OR(TRIM($J38)="Hebrews",TRIM($J38)="Romans",TRIM($J38)="Romans-2",TRIM($J38)="Globe",TRIM($J38)="Globe-12",TRIM($J38)="Neptune P1"),AND($I39&gt;0,OR(TRIM($J39)="Hebrews",TRIM($J39)="Romans",TRIM($J39)="Romans-2",TRIM($J39)="Globe",TRIM($J39)="Globe-12",TRIM($J39)="Neptune P1"))),1,0)))</f>
        <v/>
      </c>
      <c r="Q38" s="67" t="n"/>
      <c r="R38" s="66">
        <f>IF(OR($O$7="Canteen",$O$7="Head Office"),0,IF(
  AND(
    SUMIFS(I:I, C:C, C38) &gt;= 8,
    COUNTIFS(C$14:C38, C38)=1,
    OR(
      TEXT(D38,"hh:mm:ss")="07:00:00",
      TEXT(D38,"hh:mm:ss")="15:00:00",
      TEXT(D38,"hh:mm:ss")="23:00:00",
      TEXT(D39,"hh:mm:ss")="07:00:00",
      TEXT(D39,"hh:mm:ss")="15:00:00",
      TEXT(D39,"hh:mm:ss")="23:00:00"
    )
  ),
  1,
  0
))</f>
        <v/>
      </c>
      <c r="S38" s="66">
        <f>IF(OR($A38="Annual Leave",$A39="Annual Leave"),IF($A38="Annual Leave",8,0),0)</f>
        <v/>
      </c>
      <c r="T38" s="68" t="n"/>
      <c r="U38" s="144">
        <f>MAX(0,40-Y38)</f>
        <v/>
      </c>
      <c r="V38" s="351">
        <f>IF(OR($C38="",$D38=""),0,
 IF(OR($A38="Holiday",$A39="Holiday"),0,
 IF(AND(NOT(OR($A38="Annual Leave",$A39="Annual Leave")),$A38="Off day"),0,
  IF($I38+$I39&gt;=8,IF($I38&gt;=8,8,$I38),$I38)
  )))</f>
        <v/>
      </c>
      <c r="W38" s="351">
        <f>MAX(0,V38-U38)</f>
        <v/>
      </c>
      <c r="X38" s="351">
        <f>IF(C38="","",C38-WEEKDAY(C38,1)+1)</f>
        <v/>
      </c>
      <c r="Y38" s="351">
        <f>SUMPRODUCT(($X$14:$X37=X38)*(($V$14:$V37)+($O$14:$O37)))+IF(X38=X14,$L$11,0)</f>
        <v/>
      </c>
      <c r="Z38" s="351" t="n"/>
      <c r="AA38" s="351" t="n"/>
      <c r="AB38" s="351" t="n"/>
      <c r="AC38" s="351" t="n"/>
      <c r="AD38" s="351" t="n"/>
      <c r="AE38" s="351" t="n"/>
      <c r="AF38" s="351" t="n"/>
    </row>
    <row r="39" ht="24" customHeight="1" s="348" thickBot="1">
      <c r="A39" s="194" t="inlineStr">
        <is>
          <t>On Day</t>
        </is>
      </c>
      <c r="B39" s="199" t="n"/>
      <c r="C39" s="104">
        <f>C38</f>
        <v/>
      </c>
      <c r="D39" s="69" t="n"/>
      <c r="E39" s="200">
        <f>IF(D39="", "",
 IF(D39=TIME(0,0,0), 0,
 IF(AND(D39&gt;=TIME(0,0,1), D39&lt;=TIME(2,0,0)), TIME(7,0,0),
 IF(AND(D39&gt;=TIME(6,0,0), D39&lt;=TIME(8,0,0)), TIME(12,0,0),
 IF(AND(D39&gt;TIME(8,0,0), D39&lt;=TIME(13,59,0)), TIME(15,0,0),
 IF(AND(D39&gt;=TIME(14,0,0), D39&lt;=TIME(17,59,0)), TIME(21,0,0),
 IF(AND(D39&gt;=TIME(18,0,0), D39&lt;=TIME(21,59,0)), TIME(0,0,0),
 IF(AND(D39&gt;=TIME(22,0,0), D39&lt;=TIME(23,59,59)), TIME(7,0,0), ""))))))))</f>
        <v/>
      </c>
      <c r="F39" s="201" t="n"/>
      <c r="G39" s="200">
        <f>IF(AND(D39&gt;=TIME(6,0,0),D39&lt;=TIME(8,0,0)),E39,"")</f>
        <v/>
      </c>
      <c r="H39" s="69" t="n"/>
      <c r="I39" s="70">
        <f>ROUND(IF(OR(D39="",E39="",E39=0),0,IF(H39="",MOD(E39-D39,1)*24,MOD(H39-D39,1)*24)),2)</f>
        <v/>
      </c>
      <c r="J39" s="198" t="n"/>
      <c r="K39" s="306" t="n"/>
      <c r="L39" s="183" t="n"/>
      <c r="M39" s="307">
        <f>MAX(0,V39-W39)</f>
        <v/>
      </c>
      <c r="N39" s="71">
        <f>(IF(OR($C39="",$D39=""),0,
 IF(OR($A38="Holiday",$A39="Holiday"),
    IF(ISNUMBER(MATCH(TRIM($B39),{"Phagwah","Good Friday","Easter Monday","Labour Day","Christmas","Eid ul Azha","Romans-2","Globe-12","Neptune P1"},0)),0,$I39),
 IF(AND(NOT(OR($A38="Annual Leave",$A39="Annual Leave")),$A39="Off day"),$I39,
  MAX(0,$I39-$V39)
  ))))+W39</f>
        <v/>
      </c>
      <c r="O39" s="71">
        <f>IF(AND(OR($A38="Holiday",$A39="Holiday"),
        ISNUMBER(MATCH(TRIM($B39),{"Phagwah","Good Friday","Easter Monday","Labour Day","Christmas","Eid ul Azha","Romans-2","Globe-12","Neptune P1"},0))),
   $I39,0)</f>
        <v/>
      </c>
      <c r="P39" s="71">
        <f>IF(OR($O$7="Canteen",$O$7="Head Office"),0,IF($I39&lt;=0,0,IF(AND($I38&lt;=0,OR(TRIM($J39)="Hebrews",TRIM($J39)="Romans",TRIM($J39)="Romans-2",TRIM($J39)="Globe",TRIM($J39)="Globe-12",TRIM($J39)="Neptune P1")),1,0)))</f>
        <v/>
      </c>
      <c r="Q39" s="72" t="n"/>
      <c r="R39" s="71">
        <f>IF(OR($O$7="Canteen",$O$7="Head Office"),0,IF(
  AND(
    SUMIFS(I:I, C:C, C39) &gt;= 8,
    COUNTIFS(C$14:C39, C39)=1,
    OR(
      TEXT(D39,"hh:mm:ss")="07:00:00",
      TEXT(D39,"hh:mm:ss")="15:00:00",
      TEXT(D39,"hh:mm:ss")="23:00:00",
      TEXT(D40,"hh:mm:ss")="07:00:00",
      TEXT(D40,"hh:mm:ss")="15:00:00",
      TEXT(D40,"hh:mm:ss")="23:00:00"
    )
  ),
  1,
  0
))</f>
        <v/>
      </c>
      <c r="S39" s="71">
        <f>IF(OR($A38="Annual Leave",$A39="Annual Leave"),IF(AND($A38&lt;&gt;"Annual Leave",$A39="Annual Leave"),8,0),0)</f>
        <v/>
      </c>
      <c r="T39" s="73" t="n"/>
      <c r="U39" s="144">
        <f>MAX(0,40-Y39)</f>
        <v/>
      </c>
      <c r="V39" s="351">
        <f>IF(OR($C39="",$D39=""),0,
 IF(OR($A38="Holiday",$A39="Holiday"),0,
 IF(AND(NOT(OR($A38="Annual Leave",$A39="Annual Leave")),$A39="Off day"),0,
  IF($I38+$I39&gt;=8,IF($I38&gt;=8,0,8-$I38),$I39)
  )))</f>
        <v/>
      </c>
      <c r="W39" s="351">
        <f>MAX(0,V39-U39)</f>
        <v/>
      </c>
      <c r="X39" s="351">
        <f>IF(C39="","",C39-WEEKDAY(C39,1)+1)</f>
        <v/>
      </c>
      <c r="Y39" s="351">
        <f>SUMPRODUCT(($X$14:$X38=X39)*(($V$14:$V38)+($O$14:$O38)))+IF(X39=X14,$L$11,0)</f>
        <v/>
      </c>
      <c r="Z39" s="351" t="n"/>
      <c r="AA39" s="351" t="n"/>
      <c r="AB39" s="351" t="n"/>
      <c r="AC39" s="351" t="n"/>
      <c r="AD39" s="351" t="n"/>
      <c r="AE39" s="351" t="n"/>
      <c r="AF39" s="351" t="n"/>
    </row>
    <row r="40" ht="24" customHeight="1" s="348" thickBot="1">
      <c r="A40" s="202" t="inlineStr">
        <is>
          <t>On Day</t>
        </is>
      </c>
      <c r="B40" s="203" t="n"/>
      <c r="C40" s="105">
        <f>C38+1</f>
        <v/>
      </c>
      <c r="D40" s="74" t="n"/>
      <c r="E40" s="204">
        <f>IF(D40="", "",
 IF(D40=TIME(0,0,0), 0,
 IF(AND(D40&gt;=TIME(0,0,1), D40&lt;=TIME(2,0,0)), TIME(7,0,0),
 IF(AND(D40&gt;=TIME(6,0,0), D40&lt;=TIME(8,0,0)), TIME(12,0,0),
 IF(AND(D40&gt;TIME(8,0,0), D40&lt;=TIME(13,59,0)), TIME(15,0,0),
 IF(AND(D40&gt;=TIME(14,0,0), D40&lt;=TIME(17,59,0)), TIME(21,0,0),
 IF(AND(D40&gt;=TIME(18,0,0), D40&lt;=TIME(21,59,0)), TIME(0,0,0),
 IF(AND(D40&gt;=TIME(22,0,0), D40&lt;=TIME(23,59,59)), TIME(7,0,0), ""))))))))</f>
        <v/>
      </c>
      <c r="F40" s="205" t="n"/>
      <c r="G40" s="204">
        <f>IF(AND(D40&gt;=TIME(6,0,0),D40&lt;=TIME(8,0,0)),E40,"")</f>
        <v/>
      </c>
      <c r="H40" s="74" t="n"/>
      <c r="I40" s="106">
        <f>ROUND(IF(OR(D40="",E40="",E40=0),0,IF(H40="",MOD(E40-D40,1)*24,MOD(H40-D40,1)*24)),2)</f>
        <v/>
      </c>
      <c r="J40" s="206" t="n"/>
      <c r="K40" s="308" t="n"/>
      <c r="L40" s="189" t="n"/>
      <c r="M40" s="309">
        <f>MAX(0,V40-W40)</f>
        <v/>
      </c>
      <c r="N40" s="75">
        <f>(IF(OR($C40="",$D40=""),0,
 IF(OR($A40="Holiday",$A41="Holiday"),
    IF(ISNUMBER(MATCH(TRIM($B40),{"Phagwah","Good Friday","Easter Monday","Labour Day","Christmas","Eid ul Azha","Romans-2","Globe-12","Neptune P1"},0)),0,$I40),
 IF(AND(NOT(OR($A40="Annual Leave",$A41="Annual Leave")),$A40="Off day"),$I40,
  MAX(0,$I40-$V40)
  ))))+W40</f>
        <v/>
      </c>
      <c r="O40" s="75">
        <f>IF(AND(OR($A40="Holiday",$A41="Holiday"),
        ISNUMBER(MATCH(TRIM($B40),{"Phagwah","Good Friday","Easter Monday","Labour Day","Christmas","Eid ul Azha","Romans-2","Globe-12","Neptune P1"},0))),
   $I40,0)</f>
        <v/>
      </c>
      <c r="P40" s="75">
        <f>IF(OR($O$7="Canteen",$O$7="Head Office"),0,IF($I40&lt;=0,0,IF(OR(OR(TRIM($J40)="Hebrews",TRIM($J40)="Romans",TRIM($J40)="Romans-2",TRIM($J40)="Globe",TRIM($J40)="Globe-12",TRIM($J40)="Neptune P1"),AND($I41&gt;0,OR(TRIM($J41)="Hebrews",TRIM($J41)="Romans",TRIM($J41)="Romans-2",TRIM($J41)="Globe",TRIM($J41)="Globe-12",TRIM($J41)="Neptune P1"))),1,0)))</f>
        <v/>
      </c>
      <c r="Q40" s="76" t="n"/>
      <c r="R40" s="75">
        <f>IF(OR($O$7="Canteen",$O$7="Head Office"),0,IF(
  AND(
    SUMIFS(I:I, C:C, C40) &gt;= 8,
    COUNTIFS(C$14:C40, C40)=1,
    OR(
      TEXT(D40,"hh:mm:ss")="07:00:00",
      TEXT(D40,"hh:mm:ss")="15:00:00",
      TEXT(D40,"hh:mm:ss")="23:00:00",
      TEXT(D41,"hh:mm:ss")="07:00:00",
      TEXT(D41,"hh:mm:ss")="15:00:00",
      TEXT(D41,"hh:mm:ss")="23:00:00"
    )
  ),
  1,
  0
))</f>
        <v/>
      </c>
      <c r="S40" s="75">
        <f>IF(OR($A40="Annual Leave",$A41="Annual Leave"),IF($A40="Annual Leave",8,0),0)</f>
        <v/>
      </c>
      <c r="T40" s="107" t="n"/>
      <c r="U40" s="144">
        <f>MAX(0,40-Y40)</f>
        <v/>
      </c>
      <c r="V40" s="351">
        <f>IF(OR($C40="",$D40=""),0,
 IF(OR($A40="Holiday",$A41="Holiday"),0,
 IF(AND(NOT(OR($A40="Annual Leave",$A41="Annual Leave")),$A40="Off day"),0,
  IF($I40+$I41&gt;=8,IF($I40&gt;=8,8,$I40),$I40)
  )))</f>
        <v/>
      </c>
      <c r="W40" s="351">
        <f>MAX(0,V40-U40)</f>
        <v/>
      </c>
      <c r="X40" s="351">
        <f>IF(C40="","",C40-WEEKDAY(C40,1)+1)</f>
        <v/>
      </c>
      <c r="Y40" s="351">
        <f>SUMPRODUCT(($X$14:$X39=X40)*(($V$14:$V39)+($O$14:$O39)))+IF(X40=X14,$L$11,0)</f>
        <v/>
      </c>
      <c r="Z40" s="351" t="n"/>
      <c r="AA40" s="351" t="n"/>
      <c r="AB40" s="351" t="n"/>
      <c r="AC40" s="351" t="n"/>
      <c r="AD40" s="351" t="n"/>
      <c r="AE40" s="351" t="n"/>
      <c r="AF40" s="351" t="n"/>
    </row>
    <row r="41" ht="24" customHeight="1" s="348" thickBot="1">
      <c r="A41" s="202" t="inlineStr">
        <is>
          <t>On Day</t>
        </is>
      </c>
      <c r="B41" s="310" t="n"/>
      <c r="C41" s="105">
        <f>C40</f>
        <v/>
      </c>
      <c r="D41" s="311" t="n"/>
      <c r="E41" s="312">
        <f>IF(D41="", "",
 IF(D41=TIME(0,0,0), 0,
 IF(AND(D41&gt;=TIME(0,0,1), D41&lt;=TIME(2,0,0)), TIME(7,0,0),
 IF(AND(D41&gt;=TIME(6,0,0), D41&lt;=TIME(8,0,0)), TIME(12,0,0),
 IF(AND(D41&gt;TIME(8,0,0), D41&lt;=TIME(13,59,0)), TIME(15,0,0),
 IF(AND(D41&gt;=TIME(14,0,0), D41&lt;=TIME(17,59,0)), TIME(21,0,0),
 IF(AND(D41&gt;=TIME(18,0,0), D41&lt;=TIME(21,59,0)), TIME(0,0,0),
 IF(AND(D41&gt;=TIME(22,0,0), D41&lt;=TIME(23,59,59)), TIME(7,0,0), ""))))))))</f>
        <v/>
      </c>
      <c r="F41" s="205" t="n"/>
      <c r="G41" s="312">
        <f>IF(AND(D41&gt;=TIME(6,0,0),D41&lt;=TIME(8,0,0)),E41,"")</f>
        <v/>
      </c>
      <c r="H41" s="311" t="n"/>
      <c r="I41" s="106">
        <f>ROUND(IF(OR(D41="",E41="",E41=0),0,IF(H41="",MOD(E41-D41,1)*24,MOD(H41-D41,1)*24)),2)</f>
        <v/>
      </c>
      <c r="J41" s="207" t="n"/>
      <c r="K41" s="308" t="n"/>
      <c r="L41" s="189" t="n"/>
      <c r="M41" s="309">
        <f>MAX(0,V41-W41)</f>
        <v/>
      </c>
      <c r="N41" s="313">
        <f>(IF(OR($C41="",$D41=""),0,
 IF(OR($A40="Holiday",$A41="Holiday"),
    IF(ISNUMBER(MATCH(TRIM($B41),{"Phagwah","Good Friday","Easter Monday","Labour Day","Christmas","Eid ul Azha","Romans-2","Globe-12","Neptune P1"},0)),0,$I41),
 IF(AND(NOT(OR($A40="Annual Leave",$A41="Annual Leave")),$A41="Off day"),$I41,
  MAX(0,$I41-$V41)
  ))))+W41</f>
        <v/>
      </c>
      <c r="O41" s="313">
        <f>IF(AND(OR($A40="Holiday",$A41="Holiday"),
        ISNUMBER(MATCH(TRIM($B41),{"Phagwah","Good Friday","Easter Monday","Labour Day","Christmas","Eid ul Azha","Romans-2","Globe-12","Neptune P1"},0))),
   $I41,0)</f>
        <v/>
      </c>
      <c r="P41" s="313">
        <f>IF(OR($O$7="Canteen",$O$7="Head Office"),0,IF($I41&lt;=0,0,IF(AND($I40&lt;=0,OR(TRIM($J41)="Hebrews",TRIM($J41)="Romans",TRIM($J41)="Romans-2",TRIM($J41)="Globe",TRIM($J41)="Globe-12",TRIM($J41)="Neptune P1")),1,0)))</f>
        <v/>
      </c>
      <c r="Q41" s="314" t="n"/>
      <c r="R41" s="313">
        <f>IF(OR($O$7="Canteen",$O$7="Head Office"),0,IF(
  AND(
    SUMIFS(I:I, C:C, C41) &gt;= 8,
    COUNTIFS(C$14:C41, C41)=1,
    OR(
      TEXT(D41,"hh:mm:ss")="07:00:00",
      TEXT(D41,"hh:mm:ss")="15:00:00",
      TEXT(D41,"hh:mm:ss")="23:00:00",
      TEXT(D42,"hh:mm:ss")="07:00:00",
      TEXT(D42,"hh:mm:ss")="15:00:00",
      TEXT(D42,"hh:mm:ss")="23:00:00"
    )
  ),
  1,
  0
))</f>
        <v/>
      </c>
      <c r="S41" s="313">
        <f>IF(OR($A40="Annual Leave",$A41="Annual Leave"),IF(AND($A40&lt;&gt;"Annual Leave",$A41="Annual Leave"),8,0),0)</f>
        <v/>
      </c>
      <c r="T41" s="315" t="n"/>
      <c r="U41" s="144">
        <f>MAX(0,40-Y41)</f>
        <v/>
      </c>
      <c r="V41" s="351">
        <f>IF(OR($C41="",$D41=""),0,
 IF(OR($A40="Holiday",$A41="Holiday"),0,
 IF(AND(NOT(OR($A40="Annual Leave",$A41="Annual Leave")),$A41="Off day"),0,
  IF($I40+$I41&gt;=8,IF($I40&gt;=8,0,8-$I40),$I41)
  )))</f>
        <v/>
      </c>
      <c r="W41" s="351">
        <f>MAX(0,V41-U41)</f>
        <v/>
      </c>
      <c r="X41" s="351">
        <f>IF(C41="","",C41-WEEKDAY(C41,1)+1)</f>
        <v/>
      </c>
      <c r="Y41" s="351">
        <f>SUMPRODUCT(($X$14:$X40=X41)*(($V$14:$V40)+($O$14:$O40)))+IF(X41=X14,$L$11,0)</f>
        <v/>
      </c>
      <c r="Z41" s="351" t="n"/>
      <c r="AA41" s="351" t="n"/>
      <c r="AB41" s="351" t="n"/>
      <c r="AC41" s="351" t="n"/>
      <c r="AD41" s="351" t="n"/>
      <c r="AE41" s="351" t="n"/>
      <c r="AF41" s="351" t="n"/>
    </row>
    <row r="42" ht="24" customHeight="1" s="348" thickBot="1">
      <c r="A42" s="208" t="inlineStr">
        <is>
          <t>On Day</t>
        </is>
      </c>
      <c r="B42" s="209" t="n"/>
      <c r="C42" s="108">
        <f>C40+1</f>
        <v/>
      </c>
      <c r="D42" s="77" t="n"/>
      <c r="E42" s="210">
        <f>IF(D42="", "",
 IF(D42=TIME(0,0,0), 0,
 IF(AND(D42&gt;=TIME(0,0,1), D42&lt;=TIME(2,0,0)), TIME(7,0,0),
 IF(AND(D42&gt;=TIME(6,0,0), D42&lt;=TIME(8,0,0)), TIME(12,0,0),
 IF(AND(D42&gt;TIME(8,0,0), D42&lt;=TIME(13,59,0)), TIME(15,0,0),
 IF(AND(D42&gt;=TIME(14,0,0), D42&lt;=TIME(17,59,0)), TIME(21,0,0),
 IF(AND(D42&gt;=TIME(18,0,0), D42&lt;=TIME(21,59,0)), TIME(0,0,0),
 IF(AND(D42&gt;=TIME(22,0,0), D42&lt;=TIME(23,59,59)), TIME(7,0,0), ""))))))))</f>
        <v/>
      </c>
      <c r="F42" s="211" t="n"/>
      <c r="G42" s="210">
        <f>IF(AND(D42&gt;=TIME(6,0,0),D42&lt;=TIME(8,0,0)),E42,"")</f>
        <v/>
      </c>
      <c r="H42" s="77" t="n"/>
      <c r="I42" s="16">
        <f>ROUND(IF(OR(D42="",E42="",E42=0),0,IF(H42="",MOD(E42-D42,1)*24,MOD(H42-D42,1)*24)),2)</f>
        <v/>
      </c>
      <c r="J42" s="212" t="n"/>
      <c r="K42" s="316" t="n"/>
      <c r="L42" s="181" t="n"/>
      <c r="M42" s="317">
        <f>MAX(0,V42-W42)</f>
        <v/>
      </c>
      <c r="N42" s="17">
        <f>(IF(OR($C42="",$D42=""),0,
 IF(OR($A42="Holiday",$A43="Holiday"),
    IF(ISNUMBER(MATCH(TRIM($B42),{"Phagwah","Good Friday","Easter Monday","Labour Day","Christmas","Eid ul Azha","Romans-2","Globe-12","Neptune P1"},0)),0,$I42),
 IF(AND(NOT(OR($A42="Annual Leave",$A43="Annual Leave")),$A42="Off day"),$I42,
  MAX(0,$I42-$V42)
  ))))+W42</f>
        <v/>
      </c>
      <c r="O42" s="213">
        <f>IF(AND(OR($A42="Holiday",$A43="Holiday"),
        ISNUMBER(MATCH(TRIM($B42),{"Phagwah","Good Friday","Easter Monday","Labour Day","Christmas","Eid ul Azha","Romans-2","Globe-12","Neptune P1"},0))),
   $I42,0)</f>
        <v/>
      </c>
      <c r="P42" s="17">
        <f>IF(OR($O$7="Canteen",$O$7="Head Office"),0,IF($I42&lt;=0,0,IF(OR(OR(TRIM($J42)="Hebrews",TRIM($J42)="Romans",TRIM($J42)="Romans-2",TRIM($J42)="Globe",TRIM($J42)="Globe-12",TRIM($J42)="Neptune P1"),AND($I43&gt;0,OR(TRIM($J43)="Hebrews",TRIM($J43)="Romans",TRIM($J43)="Romans-2",TRIM($J43)="Globe",TRIM($J43)="Globe-12",TRIM($J43)="Neptune P1"))),1,0)))</f>
        <v/>
      </c>
      <c r="Q42" s="78" t="n"/>
      <c r="R42" s="213">
        <f>IF(OR($O$7="Canteen",$O$7="Head Office"),0,IF(
  AND(
    SUMIFS(I:I, C:C, C42) &gt;= 8,
    COUNTIFS(C$14:C42, C42)=1,
    OR(
      TEXT(D42,"hh:mm:ss")="07:00:00",
      TEXT(D42,"hh:mm:ss")="15:00:00",
      TEXT(D42,"hh:mm:ss")="23:00:00",
      TEXT(D43,"hh:mm:ss")="07:00:00",
      TEXT(D43,"hh:mm:ss")="15:00:00",
      TEXT(D43,"hh:mm:ss")="23:00:00"
    )
  ),
  1,
  0
))</f>
        <v/>
      </c>
      <c r="S42" s="213">
        <f>IF(OR($A42="Annual Leave",$A43="Annual Leave"),IF($A42="Annual Leave",8,0),0)</f>
        <v/>
      </c>
      <c r="T42" s="79" t="n"/>
      <c r="U42" s="144">
        <f>MAX(0,40-Y42)</f>
        <v/>
      </c>
      <c r="V42" s="351">
        <f>IF(OR($C42="",$D42=""),0,
 IF(OR($A42="Holiday",$A43="Holiday"),0,
 IF(AND(NOT(OR($A42="Annual Leave",$A43="Annual Leave")),$A42="Off day"),0,
  IF($I42+$I43&gt;=8,IF($I42&gt;=8,8,$I42),$I42)
  )))</f>
        <v/>
      </c>
      <c r="W42" s="351">
        <f>MAX(0,V42-U42)</f>
        <v/>
      </c>
      <c r="X42" s="351">
        <f>IF(C42="","",C42-WEEKDAY(C42,1)+1)</f>
        <v/>
      </c>
      <c r="Y42" s="351">
        <f>SUMPRODUCT(($X$14:$X41=X42)*(($V$14:$V41)+($O$14:$O41)))+IF(X42=X14,$L$11,0)</f>
        <v/>
      </c>
      <c r="Z42" s="351" t="n"/>
      <c r="AA42" s="351" t="n"/>
      <c r="AB42" s="351" t="n"/>
      <c r="AC42" s="351" t="n"/>
      <c r="AD42" s="351" t="n"/>
      <c r="AE42" s="351" t="n"/>
      <c r="AF42" s="351" t="n"/>
    </row>
    <row r="43" ht="24" customHeight="1" s="348" thickBot="1">
      <c r="A43" s="208" t="inlineStr">
        <is>
          <t>On Day</t>
        </is>
      </c>
      <c r="B43" s="214" t="n"/>
      <c r="C43" s="109">
        <f>C42</f>
        <v/>
      </c>
      <c r="D43" s="18" t="n"/>
      <c r="E43" s="215">
        <f>IF(D43="", "",
 IF(D43=TIME(0,0,0), 0,
 IF(AND(D43&gt;=TIME(0,0,1), D43&lt;=TIME(2,0,0)), TIME(7,0,0),
 IF(AND(D43&gt;=TIME(6,0,0), D43&lt;=TIME(8,0,0)), TIME(12,0,0),
 IF(AND(D43&gt;TIME(8,0,0), D43&lt;=TIME(13,59,0)), TIME(15,0,0),
 IF(AND(D43&gt;=TIME(14,0,0), D43&lt;=TIME(17,59,0)), TIME(21,0,0),
 IF(AND(D43&gt;=TIME(18,0,0), D43&lt;=TIME(21,59,0)), TIME(0,0,0),
 IF(AND(D43&gt;=TIME(22,0,0), D43&lt;=TIME(23,59,59)), TIME(7,0,0), ""))))))))</f>
        <v/>
      </c>
      <c r="F43" s="216" t="n"/>
      <c r="G43" s="215">
        <f>IF(AND(D43&gt;=TIME(6,0,0),D43&lt;=TIME(8,0,0)),E43,"")</f>
        <v/>
      </c>
      <c r="H43" s="18" t="n"/>
      <c r="I43" s="19">
        <f>ROUND(IF(OR(D43="",E43="",E43=0),0,IF(H43="",MOD(E43-D43,1)*24,MOD(H43-D43,1)*24)),2)</f>
        <v/>
      </c>
      <c r="J43" s="212" t="n"/>
      <c r="K43" s="316" t="n"/>
      <c r="L43" s="183" t="n"/>
      <c r="M43" s="317">
        <f>MAX(0,V43-W43)</f>
        <v/>
      </c>
      <c r="N43" s="20">
        <f>(IF(OR($C43="",$D43=""),0,
 IF(OR($A42="Holiday",$A43="Holiday"),
    IF(ISNUMBER(MATCH(TRIM($B43),{"Phagwah","Good Friday","Easter Monday","Labour Day","Christmas","Eid ul Azha","Romans-2","Globe-12","Neptune P1"},0)),0,$I43),
 IF(AND(NOT(OR($A42="Annual Leave",$A43="Annual Leave")),$A43="Off day"),$I43,
  MAX(0,$I43-$V43)
  ))))+W43</f>
        <v/>
      </c>
      <c r="O43" s="20">
        <f>IF(AND(OR($A42="Holiday",$A43="Holiday"),
        ISNUMBER(MATCH(TRIM($B43),{"Phagwah","Good Friday","Easter Monday","Labour Day","Christmas","Eid ul Azha","Romans-2","Globe-12","Neptune P1"},0))),
   $I43,0)</f>
        <v/>
      </c>
      <c r="P43" s="20">
        <f>IF(OR($O$7="Canteen",$O$7="Head Office"),0,IF($I43&lt;=0,0,IF(AND($I42&lt;=0,OR(TRIM($J43)="Hebrews",TRIM($J43)="Romans",TRIM($J43)="Romans-2",TRIM($J43)="Globe",TRIM($J43)="Globe-12",TRIM($J43)="Neptune P1")),1,0)))</f>
        <v/>
      </c>
      <c r="Q43" s="21" t="n"/>
      <c r="R43" s="20">
        <f>IF(OR($O$7="Canteen",$O$7="Head Office"),0,IF(
  AND(
    SUMIFS(I:I, C:C, C43) &gt;= 8,
    COUNTIFS(C$14:C43, C43)=1,
    OR(
      TEXT(D43,"hh:mm:ss")="07:00:00",
      TEXT(D43,"hh:mm:ss")="15:00:00",
      TEXT(D43,"hh:mm:ss")="23:00:00",
      TEXT(D49,"hh:mm:ss")="07:00:00",
      TEXT(D49,"hh:mm:ss")="15:00:00",
      TEXT(D49,"hh:mm:ss")="23:00:00"
    )
  ),
  1,
  0
))</f>
        <v/>
      </c>
      <c r="S43" s="20">
        <f>IF(OR($A42="Annual Leave",$A43="Annual Leave"),IF(AND($A42&lt;&gt;"Annual Leave",$A43="Annual Leave"),8,0),0)</f>
        <v/>
      </c>
      <c r="T43" s="22" t="n"/>
      <c r="U43" s="144">
        <f>MAX(0,40-Y43)</f>
        <v/>
      </c>
      <c r="V43" s="351">
        <f>IF(OR($C43="",$D43=""),0,
 IF(OR($A42="Holiday",$A43="Holiday"),0,
 IF(AND(NOT(OR($A42="Annual Leave",$A43="Annual Leave")),$A43="Off day"),0,
  IF($I42+$I43&gt;=8,IF($I42&gt;=8,0,8-$I42),$I43)
  )))</f>
        <v/>
      </c>
      <c r="W43" s="351">
        <f>MAX(0,V43-U43)</f>
        <v/>
      </c>
      <c r="X43" s="351">
        <f>IF(C43="","",C43-WEEKDAY(C43,1)+1)</f>
        <v/>
      </c>
      <c r="Y43" s="351">
        <f>SUMPRODUCT(($X$14:$X42=X43)*(($V$14:$V42)+($O$14:$O42)))+IF(X43=X14,$L$11,0)</f>
        <v/>
      </c>
      <c r="Z43" s="351" t="n"/>
      <c r="AA43" s="351" t="n"/>
      <c r="AB43" s="351" t="n"/>
      <c r="AC43" s="351" t="n"/>
      <c r="AD43" s="351" t="n"/>
      <c r="AE43" s="351" t="n"/>
      <c r="AF43" s="351" t="n"/>
    </row>
    <row r="44" ht="24" customHeight="1" s="348" thickBot="1">
      <c r="A44" s="176" t="n"/>
      <c r="B44" s="176" t="n"/>
      <c r="C44" s="217" t="n"/>
      <c r="D44" s="110" t="n"/>
      <c r="E44" s="110" t="n"/>
      <c r="F44" s="218" t="n"/>
      <c r="G44" s="110" t="n"/>
      <c r="H44" s="110" t="n"/>
      <c r="I44" s="219" t="n"/>
      <c r="J44" s="219" t="n"/>
      <c r="K44" s="219" t="n"/>
      <c r="L44" s="219" t="n"/>
      <c r="M44" s="111">
        <f>MAX(0,V44-W44)</f>
        <v/>
      </c>
      <c r="N44" s="112">
        <f>(IF(OR($C44="",$D44=""),0,
 IF(OR($A44="Holiday",$A45="Holiday"),
    IF(ISNUMBER(MATCH(TRIM($B44),{"Phagwah","Good Friday","Easter Monday","Labour Day","Christmas","Eid ul Azha","Romans-2","Globe-12","Neptune P1"},0)),0,$I44),
 IF(AND(NOT(OR($A44="Annual Leave",$A45="Annual Leave")),$A44="Off day"),$I44,
  MAX(0,$I44-$V44)
  ))))+W44</f>
        <v/>
      </c>
      <c r="O44" s="112">
        <f>IF(AND(OR($A44="Holiday",$A45="Holiday"),
        ISNUMBER(MATCH(TRIM($B44),{"Phagwah","Good Friday","Easter Monday","Labour Day","Christmas","Eid ul Azha","Romans-2","Globe-12","Neptune P1"},0))),
   $I44,0)</f>
        <v/>
      </c>
      <c r="P44" s="112">
        <f>IF(OR($O$7="Canteen",$O$7="Head Office"),0,IF($I44&lt;=0,0,IF(OR(OR(TRIM($J44)="Hebrews",TRIM($J44)="Romans",TRIM($J44)="Romans-2",TRIM($J44)="Globe",TRIM($J44)="Globe-12",TRIM($J44)="Neptune P1"),AND($I45&gt;0,OR(TRIM($J45)="Hebrews",TRIM($J45)="Romans",TRIM($J45)="Romans-2",TRIM($J45)="Globe",TRIM($J45)="Globe-12",TRIM($J45)="Neptune P1"))),1,0)))</f>
        <v/>
      </c>
      <c r="Q44" s="113" t="n"/>
      <c r="R44" s="113" t="n"/>
      <c r="S44" s="112">
        <f>IF(OR($A44="Annual Leave",$A45="Annual Leave"),IF($A44="Annual Leave",8,0),0)</f>
        <v/>
      </c>
      <c r="T44" s="114" t="n"/>
      <c r="U44" s="144">
        <f>MAX(0,40-Y44)</f>
        <v/>
      </c>
      <c r="V44" s="351">
        <f>IF(OR($C44="",$D44=""),0,
 IF(OR($A44="Holiday",$A45="Holiday"),0,
 IF(AND(NOT(OR($A44="Annual Leave",$A45="Annual Leave")),$A44="Off day"),0,
  IF($I44+$I45&gt;=8,IF($I44&gt;=8,8,$I44),$I44)
  )))</f>
        <v/>
      </c>
      <c r="W44" s="351">
        <f>MAX(0,V44-U44)</f>
        <v/>
      </c>
      <c r="X44" s="351">
        <f>IF(C44="","",C44-WEEKDAY(C44,1)+1)</f>
        <v/>
      </c>
      <c r="Y44" s="351">
        <f>SUMPRODUCT(($X$14:$X43=X44)*(($V$14:$V43)+($O$14:$O43)))+IF(X44=X14,$L$11,0)</f>
        <v/>
      </c>
      <c r="Z44" s="351" t="n"/>
      <c r="AA44" s="351" t="n"/>
      <c r="AB44" s="351" t="n"/>
      <c r="AC44" s="351" t="n"/>
      <c r="AD44" s="351" t="n"/>
      <c r="AE44" s="351" t="n"/>
      <c r="AF44" s="351" t="n"/>
    </row>
    <row r="45" ht="24" customHeight="1" s="348" thickBot="1">
      <c r="A45" s="154" t="inlineStr">
        <is>
          <t>On Day</t>
        </is>
      </c>
      <c r="B45" s="318" t="n"/>
      <c r="C45" s="115">
        <f>C42+1</f>
        <v/>
      </c>
      <c r="D45" s="319" t="n"/>
      <c r="E45" s="320">
        <f>IF(D45="", "",
 IF(D45=TIME(0,0,0), 0,
 IF(AND(D45&gt;=TIME(0,0,1), D45&lt;=TIME(2,0,0)), TIME(7,0,0),
 IF(AND(D45&gt;=TIME(6,0,0), D45&lt;=TIME(8,0,0)), TIME(12,0,0),
 IF(AND(D45&gt;TIME(8,0,0), D45&lt;=TIME(13,59,0)), TIME(15,0,0),
 IF(AND(D45&gt;=TIME(14,0,0), D45&lt;=TIME(17,59,0)), TIME(21,0,0),
 IF(AND(D45&gt;=TIME(18,0,0), D45&lt;=TIME(21,59,0)), TIME(0,0,0),
 IF(AND(D45&gt;=TIME(22,0,0), D45&lt;=TIME(23,59,59)), TIME(7,0,0), ""))))))))</f>
        <v/>
      </c>
      <c r="F45" s="321" t="n"/>
      <c r="G45" s="320">
        <f>IF(AND(D45&gt;=TIME(6,0,0),D45&lt;=TIME(8,0,0)),E45,"")</f>
        <v/>
      </c>
      <c r="H45" s="319" t="n"/>
      <c r="I45" s="30">
        <f>ROUND(IF(OR(D45="",E45="",E45=0),0,IF(H45="",MOD(E45-D45,1)*24,MOD(H45-D45,1)*24)),2)</f>
        <v/>
      </c>
      <c r="J45" s="220" t="n"/>
      <c r="K45" s="274" t="n"/>
      <c r="L45" s="181" t="n"/>
      <c r="M45" s="275">
        <f>MAX(0,V45-W45)</f>
        <v/>
      </c>
      <c r="N45" s="322">
        <f>(IF(OR($C45="",$D45=""),0,
 IF(OR($A44="Holiday",$A45="Holiday"),
    IF(ISNUMBER(MATCH(TRIM($B45),{"Phagwah","Good Friday","Easter Monday","Labour Day","Christmas","Eid ul Azha","Romans-2","Globe-12","Neptune P1"},0)),0,$I45),
 IF(AND(NOT(OR($A44="Annual Leave",$A45="Annual Leave")),$A45="Off day"),$I45,
  MAX(0,$I45-$V45)
  ))))+W45</f>
        <v/>
      </c>
      <c r="O45" s="322">
        <f>IF(AND(OR($A44="Holiday",$A45="Holiday"),
        ISNUMBER(MATCH(TRIM($B45),{"Phagwah","Good Friday","Easter Monday","Labour Day","Christmas","Eid ul Azha","Romans-2","Globe-12","Neptune P1"},0))),
   $I45,0)</f>
        <v/>
      </c>
      <c r="P45" s="322">
        <f>IF(OR($O$7="Canteen",$O$7="Head Office"),0,IF($I45&lt;=0,0,IF(AND($I44&lt;=0,OR(TRIM($J45)="Hebrews",TRIM($J45)="Romans",TRIM($J45)="Romans-2",TRIM($J45)="Globe",TRIM($J45)="Globe-12",TRIM($J45)="Neptune P1")),1,0)))</f>
        <v/>
      </c>
      <c r="Q45" s="323" t="n"/>
      <c r="R45" s="322">
        <f>IF(OR($O$7="Canteen",$O$7="Head Office"),0,IF(
  AND(
    SUMIFS(I:I, C:C, C45) &gt;= 8,
    COUNTIFS(C$14:C45, C45)=1,
    OR(
      TEXT(D45,"hh:mm:ss")="07:00:00",
      TEXT(D45,"hh:mm:ss")="15:00:00",
      TEXT(D45,"hh:mm:ss")="23:00:00",
      TEXT(D46,"hh:mm:ss")="07:00:00",
      TEXT(D46,"hh:mm:ss")="15:00:00",
      TEXT(D46,"hh:mm:ss")="23:00:00"
    )
  ),
  1,
  0
))</f>
        <v/>
      </c>
      <c r="S45" s="322">
        <f>IF(OR($A44="Annual Leave",$A45="Annual Leave"),IF(AND($A44&lt;&gt;"Annual Leave",$A45="Annual Leave"),8,0),0)</f>
        <v/>
      </c>
      <c r="T45" s="116" t="n"/>
      <c r="U45" s="144">
        <f>MAX(0,40-Y45)</f>
        <v/>
      </c>
      <c r="V45" s="351">
        <f>IF(OR($C45="",$D45=""),0,
 IF(OR($A44="Holiday",$A45="Holiday"),0,
 IF(AND(NOT(OR($A44="Annual Leave",$A45="Annual Leave")),$A45="Off day"),0,
  IF($I44+$I45&gt;=8,IF($I44&gt;=8,0,8-$I44),$I45)
  )))</f>
        <v/>
      </c>
      <c r="W45" s="351">
        <f>MAX(0,V45-U45)</f>
        <v/>
      </c>
      <c r="X45" s="351">
        <f>IF(C45="","",C45-WEEKDAY(C45,1)+1)</f>
        <v/>
      </c>
      <c r="Y45" s="351">
        <f>SUMPRODUCT(($X$14:$X44=X45)*(($V$14:$V44)+($O$14:$O44)))+IF(X45=X14,$L$11,0)</f>
        <v/>
      </c>
      <c r="Z45" s="351" t="n"/>
      <c r="AA45" s="351" t="n"/>
      <c r="AB45" s="351" t="n"/>
      <c r="AC45" s="351" t="n"/>
      <c r="AD45" s="351" t="n"/>
      <c r="AE45" s="351" t="n"/>
      <c r="AF45" s="351" t="n"/>
    </row>
    <row r="46" ht="24" customHeight="1" s="348" thickBot="1">
      <c r="A46" s="154" t="inlineStr">
        <is>
          <t>On Day</t>
        </is>
      </c>
      <c r="B46" s="305" t="n"/>
      <c r="C46" s="90">
        <f>C45</f>
        <v/>
      </c>
      <c r="D46" s="80" t="n"/>
      <c r="E46" s="221">
        <f>IF(D46="", "",
 IF(D46=TIME(0,0,0), 0,
 IF(AND(D46&gt;=TIME(0,0,1), D46&lt;=TIME(2,0,0)), TIME(7,0,0),
 IF(AND(D46&gt;=TIME(6,0,0), D46&lt;=TIME(8,0,0)), TIME(12,0,0),
 IF(AND(D46&gt;TIME(8,0,0), D46&lt;=TIME(13,59,0)), TIME(15,0,0),
 IF(AND(D46&gt;=TIME(14,0,0), D46&lt;=TIME(17,59,0)), TIME(21,0,0),
 IF(AND(D46&gt;=TIME(18,0,0), D46&lt;=TIME(21,59,0)), TIME(0,0,0),
 IF(AND(D46&gt;=TIME(22,0,0), D46&lt;=TIME(23,59,59)), TIME(7,0,0), ""))))))))</f>
        <v/>
      </c>
      <c r="F46" s="156" t="n"/>
      <c r="G46" s="221">
        <f>IF(AND(D46&gt;=TIME(6,0,0),D46&lt;=TIME(8,0,0)),E46,"")</f>
        <v/>
      </c>
      <c r="H46" s="80" t="n"/>
      <c r="I46" s="30">
        <f>ROUND(IF(OR(D46="",E46="",E46=0),0,IF(H46="",MOD(E46-D46,1)*24,MOD(H46-D46,1)*24)),2)</f>
        <v/>
      </c>
      <c r="J46" s="158" t="n"/>
      <c r="K46" s="274" t="n"/>
      <c r="L46" s="189" t="n"/>
      <c r="M46" s="275">
        <f>MAX(0,V46-W46)</f>
        <v/>
      </c>
      <c r="N46" s="81">
        <f>(IF(OR($C46="",$D46=""),0,
 IF(OR($A46="Holiday",$A47="Holiday"),
    IF(ISNUMBER(MATCH(TRIM($B46),{"Phagwah","Good Friday","Easter Monday","Labour Day","Christmas","Eid ul Azha","Romans-2","Globe-12","Neptune P1"},0)),0,$I46),
 IF(AND(NOT(OR($A46="Annual Leave",$A47="Annual Leave")),$A46="Off day"),$I46,
  MAX(0,$I46-$V46)
  ))))+W46</f>
        <v/>
      </c>
      <c r="O46" s="81">
        <f>IF(AND(OR($A46="Holiday",$A47="Holiday"),
        ISNUMBER(MATCH(TRIM($B46),{"Phagwah","Good Friday","Easter Monday","Labour Day","Christmas","Eid ul Azha","Romans-2","Globe-12","Neptune P1"},0))),
   $I46,0)</f>
        <v/>
      </c>
      <c r="P46" s="81">
        <f>IF(OR($O$7="Canteen",$O$7="Head Office"),0,IF($I46&lt;=0,0,IF(OR(OR(TRIM($J46)="Hebrews",TRIM($J46)="Romans",TRIM($J46)="Romans-2",TRIM($J46)="Globe",TRIM($J46)="Globe-12",TRIM($J46)="Neptune P1"),AND($I47&gt;0,OR(TRIM($J47)="Hebrews",TRIM($J47)="Romans",TRIM($J47)="Romans-2",TRIM($J47)="Globe",TRIM($J47)="Globe-12",TRIM($J47)="Neptune P1"))),1,0)))</f>
        <v/>
      </c>
      <c r="Q46" s="82" t="n"/>
      <c r="R46" s="81">
        <f>IF(OR($O$7="Canteen",$O$7="Head Office"),0,IF(
  AND(
    SUMIFS(I:I, C:C, C46) &gt;= 8,
    COUNTIFS(C$14:C46, C46)=1,
    OR(
      TEXT(D46,"hh:mm:ss")="07:00:00",
      TEXT(D46,"hh:mm:ss")="15:00:00",
      TEXT(D46,"hh:mm:ss")="23:00:00",
      TEXT(D51,"hh:mm:ss")="07:00:00",
      TEXT(D51,"hh:mm:ss")="15:00:00",
      TEXT(D51,"hh:mm:ss")="23:00:00"
    )
  ),
  1,
  0
))</f>
        <v/>
      </c>
      <c r="S46" s="81">
        <f>IF(OR($A46="Annual Leave",$A47="Annual Leave"),IF($A46="Annual Leave",8,0),0)</f>
        <v/>
      </c>
      <c r="T46" s="117" t="n"/>
      <c r="U46" s="144">
        <f>MAX(0,40-Y46)</f>
        <v/>
      </c>
      <c r="V46" s="351">
        <f>IF(OR($C46="",$D46=""),0,
 IF(OR($A46="Holiday",$A47="Holiday"),0,
 IF(AND(NOT(OR($A46="Annual Leave",$A47="Annual Leave")),$A46="Off day"),0,
  IF($I46+$I47&gt;=8,IF($I46&gt;=8,8,$I46),$I46)
  )))</f>
        <v/>
      </c>
      <c r="W46" s="351">
        <f>MAX(0,V46-U46)</f>
        <v/>
      </c>
      <c r="X46" s="351">
        <f>IF(C46="","",C46-WEEKDAY(C46,1)+1)</f>
        <v/>
      </c>
      <c r="Y46" s="351">
        <f>SUMPRODUCT(($X$14:$X45=X46)*(($V$14:$V45)+($O$14:$O45)))+IF(X46=X14,$L$11,0)</f>
        <v/>
      </c>
      <c r="Z46" s="351" t="n"/>
      <c r="AA46" s="351" t="n"/>
      <c r="AB46" s="351" t="n"/>
      <c r="AC46" s="351" t="n"/>
      <c r="AD46" s="351" t="n"/>
      <c r="AE46" s="351" t="n"/>
      <c r="AF46" s="351" t="n"/>
    </row>
    <row r="47" ht="24" customHeight="1" s="348" thickBot="1">
      <c r="A47" s="184" t="inlineStr">
        <is>
          <t>On Day</t>
        </is>
      </c>
      <c r="B47" s="222" t="n"/>
      <c r="C47" s="118">
        <f>C45+1</f>
        <v/>
      </c>
      <c r="D47" s="83" t="n"/>
      <c r="E47" s="223">
        <f>IF(D47="", "",
 IF(D47=TIME(0,0,0), 0,
 IF(AND(D47&gt;=TIME(0,0,1), D47&lt;=TIME(2,0,0)), TIME(7,0,0),
 IF(AND(D47&gt;=TIME(6,0,0), D47&lt;=TIME(8,0,0)), TIME(12,0,0),
 IF(AND(D47&gt;TIME(8,0,0), D47&lt;=TIME(13,59,0)), TIME(15,0,0),
 IF(AND(D47&gt;=TIME(14,0,0), D47&lt;=TIME(17,59,0)), TIME(21,0,0),
 IF(AND(D47&gt;=TIME(18,0,0), D47&lt;=TIME(21,59,0)), TIME(0,0,0),
 IF(AND(D47&gt;=TIME(22,0,0), D47&lt;=TIME(23,59,59)), TIME(7,0,0), ""))))))))</f>
        <v/>
      </c>
      <c r="F47" s="224" t="n"/>
      <c r="G47" s="223">
        <f>IF(AND(D47&gt;=TIME(6,0,0),D47&lt;=TIME(8,0,0)),E47,"")</f>
        <v/>
      </c>
      <c r="H47" s="83" t="n"/>
      <c r="I47" s="23">
        <f>ROUND(IF(OR(D47="",E47="",E47=0),0,IF(H47="",MOD(E47-D47,1)*24,MOD(H47-D47,1)*24)),2)</f>
        <v/>
      </c>
      <c r="J47" s="225" t="n"/>
      <c r="K47" s="297" t="n"/>
      <c r="L47" s="181" t="n"/>
      <c r="M47" s="298">
        <f>MAX(0,V47-W47)</f>
        <v/>
      </c>
      <c r="N47" s="84">
        <f>(IF(OR($C47="",$D47=""),0,
 IF(OR($A46="Holiday",$A47="Holiday"),
    IF(ISNUMBER(MATCH(TRIM($B47),{"Phagwah","Good Friday","Easter Monday","Labour Day","Christmas","Eid ul Azha","Romans-2","Globe-12","Neptune P1"},0)),0,$I47),
 IF(AND(NOT(OR($A46="Annual Leave",$A47="Annual Leave")),$A47="Off day"),$I47,
  MAX(0,$I47-$V47)
  ))))+W47</f>
        <v/>
      </c>
      <c r="O47" s="84">
        <f>IF(AND(OR($A46="Holiday",$A47="Holiday"),
        ISNUMBER(MATCH(TRIM($B47),{"Phagwah","Good Friday","Easter Monday","Labour Day","Christmas","Eid ul Azha","Romans-2","Globe-12","Neptune P1"},0))),
   $I47,0)</f>
        <v/>
      </c>
      <c r="P47" s="84">
        <f>IF(OR($O$7="Canteen",$O$7="Head Office"),0,IF($I47&lt;=0,0,IF(AND($I46&lt;=0,OR(TRIM($J47)="Hebrews",TRIM($J47)="Romans",TRIM($J47)="Romans-2",TRIM($J47)="Globe",TRIM($J47)="Globe-12",TRIM($J47)="Neptune P1")),1,0)))</f>
        <v/>
      </c>
      <c r="Q47" s="85" t="n"/>
      <c r="R47" s="84">
        <f>IF(OR($O$7="Canteen",$O$7="Head Office"),0,IF(
  AND(
    SUMIFS(I:I, C:C, C47) &gt;= 8,
    COUNTIFS(C$14:C47, C47)=1,
    OR(
      TEXT(D47,"hh:mm:ss")="07:00:00",
      TEXT(D47,"hh:mm:ss")="15:00:00",
      TEXT(D47,"hh:mm:ss")="23:00:00",
      TEXT(D48,"hh:mm:ss")="07:00:00",
      TEXT(D48,"hh:mm:ss")="15:00:00",
      TEXT(D48,"hh:mm:ss")="23:00:00"
    )
  ),
  1,
  0
))</f>
        <v/>
      </c>
      <c r="S47" s="84">
        <f>IF(OR($A46="Annual Leave",$A47="Annual Leave"),IF(AND($A46&lt;&gt;"Annual Leave",$A47="Annual Leave"),8,0),0)</f>
        <v/>
      </c>
      <c r="T47" s="86" t="n"/>
      <c r="U47" s="144">
        <f>MAX(0,40-Y47)</f>
        <v/>
      </c>
      <c r="V47" s="351">
        <f>IF(OR($C47="",$D47=""),0,
 IF(OR($A46="Holiday",$A47="Holiday"),0,
 IF(AND(NOT(OR($A46="Annual Leave",$A47="Annual Leave")),$A47="Off day"),0,
  IF($I46+$I47&gt;=8,IF($I46&gt;=8,0,8-$I46),$I47)
  )))</f>
        <v/>
      </c>
      <c r="W47" s="351">
        <f>MAX(0,V47-U47)</f>
        <v/>
      </c>
      <c r="X47" s="351">
        <f>IF(C47="","",C47-WEEKDAY(C47,1)+1)</f>
        <v/>
      </c>
      <c r="Y47" s="351">
        <f>SUMPRODUCT(($X$14:$X46=X47)*(($V$14:$V46)+($O$14:$O46)))+IF(X47=X14,$L$11,0)</f>
        <v/>
      </c>
      <c r="Z47" s="351" t="n"/>
      <c r="AA47" s="351" t="n"/>
      <c r="AB47" s="351" t="n"/>
      <c r="AC47" s="351" t="n"/>
      <c r="AD47" s="351" t="n"/>
      <c r="AE47" s="351" t="n"/>
      <c r="AF47" s="351" t="n"/>
    </row>
    <row r="48" ht="24" customHeight="1" s="348" thickBot="1">
      <c r="A48" s="226" t="inlineStr">
        <is>
          <t>On Day</t>
        </is>
      </c>
      <c r="B48" s="299" t="n"/>
      <c r="C48" s="119">
        <f>C47</f>
        <v/>
      </c>
      <c r="D48" s="24" t="n"/>
      <c r="E48" s="227">
        <f>IF(D48="", "",
 IF(D48=TIME(0,0,0), 0,
 IF(AND(D48&gt;=TIME(0,0,1), D48&lt;=TIME(2,0,0)), TIME(7,0,0),
 IF(AND(D48&gt;=TIME(6,0,0), D48&lt;=TIME(8,0,0)), TIME(12,0,0),
 IF(AND(D48&gt;TIME(8,0,0), D48&lt;=TIME(13,59,0)), TIME(15,0,0),
 IF(AND(D48&gt;=TIME(14,0,0), D48&lt;=TIME(17,59,0)), TIME(21,0,0),
 IF(AND(D48&gt;=TIME(18,0,0), D48&lt;=TIME(21,59,0)), TIME(0,0,0),
 IF(AND(D48&gt;=TIME(22,0,0), D48&lt;=TIME(23,59,59)), TIME(7,0,0), ""))))))))</f>
        <v/>
      </c>
      <c r="F48" s="228" t="n"/>
      <c r="G48" s="227">
        <f>IF(AND(D48&gt;=TIME(6,0,0),D48&lt;=TIME(8,0,0)),E48,"")</f>
        <v/>
      </c>
      <c r="H48" s="300" t="n"/>
      <c r="I48" s="87">
        <f>ROUND(IF(OR(D48="",E48="",E48=0),0,IF(H48="",MOD(E48-D48,1)*24,MOD(H48-D48,1)*24)),2)</f>
        <v/>
      </c>
      <c r="J48" s="190" t="n"/>
      <c r="K48" s="297" t="n"/>
      <c r="L48" s="183" t="n"/>
      <c r="M48" s="324">
        <f>MAX(0,V48-W48)</f>
        <v/>
      </c>
      <c r="N48" s="302">
        <f>(IF(OR($C48="",$D48=""),0,
 IF(OR($A48="Holiday",$A49="Holiday"),
    IF(ISNUMBER(MATCH(TRIM($B48),{"Phagwah","Good Friday","Easter Monday","Labour Day","Christmas","Eid ul Azha","Romans-2","Globe-12","Neptune P1"},0)),0,$I48),
 IF(AND(NOT(OR($A48="Annual Leave",$A49="Annual Leave")),$A48="Off day"),$I48,
  MAX(0,$I48-$V48)
  ))))+W48</f>
        <v/>
      </c>
      <c r="O48" s="303" t="n"/>
      <c r="P48" s="229">
        <f>IF(OR($O$7="Canteen",$O$7="Head Office"),0,IF($I48&lt;=0,0,IF(OR(OR(TRIM($J48)="Hebrews",TRIM($J48)="Romans",TRIM($J48)="Romans-2",TRIM($J48)="Globe",TRIM($J48)="Globe-12",TRIM($J48)="Neptune P1"),AND($I49&gt;0,OR(TRIM($J49)="Hebrews",TRIM($J49)="Romans",TRIM($J49)="Romans-2",TRIM($J49)="Globe",TRIM($J49)="Globe-12",TRIM($J49)="Neptune P1"))),1,0)))</f>
        <v/>
      </c>
      <c r="Q48" s="303" t="n"/>
      <c r="R48" s="302">
        <f>IF(OR($O$7="Canteen",$O$7="Head Office"),0,IF(
  AND(
    SUMIFS(I:I, C:C, C48) &gt;= 8,
    COUNTIFS(C$14:C48, C48)=1,
    OR(
      TEXT(D48,"hh:mm:ss")="07:00:00",
      TEXT(D48,"hh:mm:ss")="15:00:00",
      TEXT(D48,"hh:mm:ss")="23:00:00",
      TEXT(D53,"hh:mm:ss")="07:00:00",
      TEXT(D53,"hh:mm:ss")="15:00:00",
      TEXT(D53,"hh:mm:ss")="23:00:00"
    )
  ),
  1,
  0
))</f>
        <v/>
      </c>
      <c r="S48" s="303" t="n"/>
      <c r="T48" s="304" t="n"/>
      <c r="U48" s="144">
        <f>MAX(0,40-Y48)</f>
        <v/>
      </c>
      <c r="V48" s="351">
        <f>IF(OR($C48="",$D48=""),0,
 IF(OR($A48="Holiday",$A49="Holiday"),0,
 IF(AND(NOT(OR($A48="Annual Leave",$A49="Annual Leave")),$A48="Off day"),0,
  IF($I48+$I49&gt;=8,IF($I48&gt;=8,8,$I48),$I48)
  )))</f>
        <v/>
      </c>
      <c r="W48" s="351">
        <f>MAX(0,V48-U48)</f>
        <v/>
      </c>
      <c r="X48" s="351">
        <f>IF(C48="","",C48-WEEKDAY(C48,1)+1)</f>
        <v/>
      </c>
      <c r="Y48" s="351">
        <f>SUMPRODUCT(($X$14:$X47=X48)*(($V$14:$V47)+($O$14:$O47)))+IF(X48=X14,$L$11,0)</f>
        <v/>
      </c>
      <c r="Z48" s="351" t="n"/>
      <c r="AA48" s="351" t="n"/>
      <c r="AB48" s="351" t="n"/>
      <c r="AC48" s="351" t="n"/>
      <c r="AD48" s="351" t="n"/>
      <c r="AE48" s="351" t="n"/>
      <c r="AF48" s="351" t="n"/>
    </row>
    <row r="49" ht="24" customHeight="1" s="348" thickBot="1">
      <c r="A49" s="230" t="n"/>
      <c r="B49" s="355" t="n"/>
      <c r="C49" s="231" t="n"/>
      <c r="D49" s="232" t="n"/>
      <c r="E49" s="232" t="n"/>
      <c r="F49" s="232" t="n"/>
      <c r="G49" s="232" t="n"/>
      <c r="H49" s="233" t="inlineStr">
        <is>
          <t>Total Hrs:</t>
        </is>
      </c>
      <c r="I49" s="122">
        <f>SUM(I14:I48)</f>
        <v/>
      </c>
      <c r="J49" s="234" t="n"/>
      <c r="K49" s="234" t="n"/>
      <c r="L49" s="235" t="n"/>
      <c r="M49" s="120">
        <f>SUM(M14:M48)</f>
        <v/>
      </c>
      <c r="N49" s="120">
        <f>SUM(N14:N48)</f>
        <v/>
      </c>
      <c r="O49" s="120">
        <f>SUM(O14:O48)</f>
        <v/>
      </c>
      <c r="P49" s="120">
        <f>SUM(P14:P48)</f>
        <v/>
      </c>
      <c r="Q49" s="120">
        <f>IF($O$6&lt;&gt;"Armed",0,LOOKUP($Q$50,{0,1,2,3,4,5,6,7,8,9,10,11,12,13,14},{0,384,769,1153,1153,1538,1923,2307,2692,3076,3461,3846,4239,4615,5000}))</f>
        <v/>
      </c>
      <c r="R49" s="120">
        <f>SUM(R14:R48)</f>
        <v/>
      </c>
      <c r="S49" s="120">
        <f>SUM(S14:S48)</f>
        <v/>
      </c>
      <c r="T49" s="121">
        <f>SUM(T30:T43)</f>
        <v/>
      </c>
      <c r="U49" s="144">
        <f>MIN(U48,0)</f>
        <v/>
      </c>
      <c r="V49" s="351">
        <f>SUM(V14:V48)</f>
        <v/>
      </c>
      <c r="W49" s="351">
        <f>SUM(W14:W48)</f>
        <v/>
      </c>
      <c r="X49" s="351" t="n"/>
      <c r="Y49" s="351" t="n"/>
      <c r="Z49" s="351" t="n"/>
      <c r="AA49" s="351" t="n"/>
      <c r="AB49" s="351" t="n"/>
      <c r="AC49" s="351" t="n"/>
      <c r="AD49" s="351" t="n"/>
      <c r="AE49" s="351" t="n"/>
      <c r="AF49" s="351" t="n"/>
    </row>
    <row r="50" ht="24" customHeight="1" s="348">
      <c r="A50" s="351" t="n"/>
      <c r="B50" s="351" t="n"/>
      <c r="C50" s="6" t="n"/>
      <c r="D50" s="6" t="n"/>
      <c r="E50" s="6" t="n"/>
      <c r="F50" s="6" t="n"/>
      <c r="G50" s="6" t="n"/>
      <c r="H50" s="336" t="n"/>
      <c r="I50" s="351" t="n"/>
      <c r="J50" s="336" t="n"/>
      <c r="K50" s="336" t="n"/>
      <c r="L50" s="336" t="n"/>
      <c r="M50" s="28" t="n"/>
      <c r="N50" s="28" t="n"/>
      <c r="O50" s="28" t="n"/>
      <c r="P50" s="241" t="inlineStr">
        <is>
          <t>Days Worked</t>
        </is>
      </c>
      <c r="Q50" s="29">
        <f>SUM(--(SUM(I14:I15)&gt;0),--(SUM(I16:I17)&gt;0),--(SUM(I18:I19)&gt;0),--(SUM(I20:I21)&gt;0),--(SUM(I22:I23)&gt;0),--(SUM(I24:I25)&gt;0),--(SUM(I26:I27)&gt;0),--(SUM(I30:I31)&gt;0),--(SUM(I32:I33)&gt;0),--(SUM(I34:I35)&gt;0),--(SUM(I36:I37)&gt;0),--(SUM(I38:I39)&gt;0),--(SUM(I40:I41)&gt;0),--(SUM(I42:I43)&gt;0),--(SUM(I45:I46)&gt;0),--(SUM(I47:I48)&gt;0))</f>
        <v/>
      </c>
      <c r="R50" s="28" t="n"/>
      <c r="S50" s="28" t="n"/>
      <c r="T50" s="28" t="n"/>
      <c r="U50" s="144" t="n"/>
      <c r="V50" s="351" t="n"/>
      <c r="W50" s="351" t="n"/>
      <c r="X50" s="351" t="n"/>
      <c r="Y50" s="351" t="n"/>
      <c r="Z50" s="351" t="n"/>
      <c r="AA50" s="351" t="n"/>
      <c r="AB50" s="351" t="n"/>
      <c r="AC50" s="351" t="n"/>
      <c r="AD50" s="351" t="n"/>
      <c r="AE50" s="351" t="n"/>
      <c r="AF50" s="351" t="n"/>
    </row>
    <row r="51" ht="24" customHeight="1" s="348">
      <c r="A51" s="351" t="n"/>
      <c r="B51" s="351" t="n"/>
      <c r="C51" s="345" t="n"/>
      <c r="D51" s="362" t="n"/>
      <c r="E51" s="362" t="n"/>
      <c r="F51" s="334" t="n"/>
      <c r="G51" s="362" t="n"/>
      <c r="H51" s="336" t="n"/>
      <c r="I51" s="351" t="n"/>
      <c r="J51" s="336" t="n"/>
      <c r="K51" s="336" t="n"/>
      <c r="L51" s="336" t="n"/>
      <c r="M51" s="236" t="n"/>
      <c r="N51" s="236" t="n"/>
      <c r="O51" s="236" t="n"/>
      <c r="P51" s="236" t="n"/>
      <c r="Q51" s="236" t="n"/>
      <c r="R51" s="236" t="n"/>
      <c r="S51" s="236" t="n"/>
      <c r="T51" s="236" t="n"/>
      <c r="U51" s="144" t="n"/>
      <c r="V51" s="351" t="n"/>
      <c r="W51" s="351" t="n"/>
      <c r="X51" s="351" t="n"/>
      <c r="Y51" s="351" t="n"/>
      <c r="Z51" s="351" t="n"/>
      <c r="AA51" s="351" t="n"/>
      <c r="AB51" s="351" t="n"/>
      <c r="AC51" s="351" t="n"/>
      <c r="AD51" s="351" t="n"/>
      <c r="AE51" s="351" t="n"/>
      <c r="AF51" s="351" t="n"/>
    </row>
    <row r="52">
      <c r="A52" s="351" t="n"/>
      <c r="B52" s="351" t="n"/>
      <c r="C52" s="329" t="inlineStr">
        <is>
          <t>Employee Signature</t>
        </is>
      </c>
      <c r="D52" s="363" t="n"/>
      <c r="E52" s="363" t="n"/>
      <c r="F52" s="329" t="inlineStr">
        <is>
          <t>Date</t>
        </is>
      </c>
      <c r="G52" s="363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351" t="n"/>
      <c r="V52" s="351" t="n"/>
      <c r="W52" s="351" t="n"/>
      <c r="X52" s="351" t="n"/>
      <c r="Y52" s="351" t="n"/>
      <c r="Z52" s="351" t="n"/>
      <c r="AA52" s="351" t="n"/>
      <c r="AB52" s="351" t="n"/>
      <c r="AC52" s="351" t="n"/>
      <c r="AD52" s="351" t="n"/>
      <c r="AE52" s="351" t="n"/>
      <c r="AF52" s="351" t="n"/>
    </row>
    <row r="53" ht="26.25" customHeight="1" s="348">
      <c r="A53" s="351" t="n"/>
      <c r="B53" s="351" t="n"/>
      <c r="C53" s="345" t="n"/>
      <c r="D53" s="362" t="n"/>
      <c r="E53" s="362" t="n"/>
      <c r="F53" s="331" t="n"/>
      <c r="G53" s="362" t="n"/>
      <c r="H53" s="6" t="n"/>
      <c r="I53" s="6" t="n"/>
      <c r="J53" s="6" t="n"/>
      <c r="K53" s="6" t="n"/>
      <c r="L53" s="6" t="n"/>
      <c r="M53" s="6" t="n"/>
      <c r="N53" s="237" t="n"/>
      <c r="O53" s="238" t="n"/>
      <c r="P53" s="346" t="n"/>
      <c r="Q53" s="351" t="n"/>
      <c r="R53" s="351" t="n"/>
      <c r="S53" s="351" t="n"/>
      <c r="T53" s="351" t="n"/>
      <c r="U53" s="351" t="n"/>
      <c r="V53" s="351" t="n"/>
      <c r="W53" s="351" t="n"/>
      <c r="X53" s="351" t="n"/>
      <c r="Y53" s="351" t="n"/>
      <c r="Z53" s="351" t="n"/>
      <c r="AA53" s="351" t="n"/>
      <c r="AB53" s="351" t="n"/>
      <c r="AC53" s="351" t="n"/>
      <c r="AD53" s="351" t="n"/>
      <c r="AE53" s="351" t="n"/>
      <c r="AF53" s="351" t="n"/>
    </row>
    <row r="54">
      <c r="A54" s="351" t="n"/>
      <c r="B54" s="351" t="n"/>
      <c r="C54" s="329" t="inlineStr">
        <is>
          <t>Manager Signature</t>
        </is>
      </c>
      <c r="D54" s="363" t="n"/>
      <c r="E54" s="363" t="n"/>
      <c r="F54" s="329" t="inlineStr">
        <is>
          <t>Date</t>
        </is>
      </c>
      <c r="G54" s="363" t="n"/>
      <c r="H54" s="6" t="n"/>
      <c r="I54" s="239" t="inlineStr">
        <is>
          <t>{42}</t>
        </is>
      </c>
      <c r="J54" s="239" t="n"/>
      <c r="K54" s="239" t="n"/>
      <c r="L54" s="239" t="n"/>
      <c r="M54" s="6" t="n"/>
      <c r="N54" s="6" t="n"/>
      <c r="O54" s="6" t="n"/>
      <c r="P54" s="6" t="n"/>
      <c r="Q54" s="6" t="n"/>
      <c r="R54" s="6" t="n"/>
      <c r="S54" s="6" t="n"/>
      <c r="T54" s="6" t="n"/>
      <c r="U54" s="351" t="n"/>
      <c r="V54" s="351" t="n"/>
      <c r="W54" s="351" t="n"/>
      <c r="X54" s="351" t="n"/>
      <c r="Y54" s="351" t="n"/>
      <c r="Z54" s="351" t="n"/>
      <c r="AA54" s="351" t="n"/>
      <c r="AB54" s="351" t="n"/>
      <c r="AC54" s="351" t="n"/>
      <c r="AD54" s="351" t="n"/>
      <c r="AE54" s="351" t="n"/>
      <c r="AF54" s="351" t="n"/>
    </row>
    <row r="55">
      <c r="A55" s="351" t="n"/>
      <c r="B55" s="351" t="n"/>
      <c r="C55" s="240" t="n"/>
      <c r="D55" s="240" t="n"/>
      <c r="E55" s="240" t="n"/>
      <c r="F55" s="240" t="n"/>
      <c r="G55" s="240" t="n"/>
      <c r="H55" s="240" t="n"/>
      <c r="I55" s="240" t="n"/>
      <c r="J55" s="240" t="n"/>
      <c r="K55" s="240" t="n"/>
      <c r="L55" s="240" t="n"/>
      <c r="M55" s="240" t="n"/>
      <c r="N55" s="240" t="n"/>
      <c r="O55" s="240" t="n"/>
      <c r="P55" s="240" t="n"/>
      <c r="Q55" s="240" t="n"/>
      <c r="R55" s="240" t="n"/>
      <c r="S55" s="240" t="n"/>
      <c r="T55" s="240" t="n"/>
      <c r="U55" s="351" t="n"/>
      <c r="V55" s="351" t="n"/>
      <c r="W55" s="351" t="n"/>
      <c r="X55" s="351" t="n"/>
      <c r="Y55" s="351" t="n"/>
      <c r="Z55" s="351" t="n"/>
      <c r="AA55" s="351" t="n"/>
      <c r="AB55" s="351" t="n"/>
      <c r="AC55" s="351" t="n"/>
      <c r="AD55" s="351" t="n"/>
      <c r="AE55" s="351" t="n"/>
      <c r="AF55" s="351" t="n"/>
    </row>
  </sheetData>
  <mergeCells count="33">
    <mergeCell ref="C54:E54"/>
    <mergeCell ref="V2:W2"/>
    <mergeCell ref="C8:F8"/>
    <mergeCell ref="F54:G54"/>
    <mergeCell ref="H10:I10"/>
    <mergeCell ref="C7:F7"/>
    <mergeCell ref="K5:L5"/>
    <mergeCell ref="M5:N5"/>
    <mergeCell ref="H50:I50"/>
    <mergeCell ref="C51:E51"/>
    <mergeCell ref="A1:T1"/>
    <mergeCell ref="C52:E52"/>
    <mergeCell ref="V3:AB3"/>
    <mergeCell ref="F51:G51"/>
    <mergeCell ref="M10:N10"/>
    <mergeCell ref="H51:I51"/>
    <mergeCell ref="C6:F6"/>
    <mergeCell ref="C5:F5"/>
    <mergeCell ref="M7:N7"/>
    <mergeCell ref="M6:N6"/>
    <mergeCell ref="C53:E53"/>
    <mergeCell ref="H7:I7"/>
    <mergeCell ref="H28:I28"/>
    <mergeCell ref="C10:F10"/>
    <mergeCell ref="M8:N8"/>
    <mergeCell ref="F52:G52"/>
    <mergeCell ref="P53:T53"/>
    <mergeCell ref="AA2:AB2"/>
    <mergeCell ref="K10:L10"/>
    <mergeCell ref="H5:I5"/>
    <mergeCell ref="K4:L4"/>
    <mergeCell ref="M4:N4"/>
    <mergeCell ref="F53:G53"/>
  </mergeCells>
  <dataValidations count="5">
    <dataValidation sqref="J14:J48" showDropDown="0" showInputMessage="0" showErrorMessage="0" allowBlank="1" type="list">
      <formula1>_xlfn._LONGTEXT("Unico,Unico-2,Unico-42,Unico-44,Unico-46,Unico-47,Unico-48,Unico-49,Globe,Globe-12,Hebrews,Romans-2,Beacon,Numbers,Zebra-24,Sunrise,Sunrise-1,Sunflower 6,Sunset 12,Ripple,Neptune P1,Neptune P2,Neptune P3,Neptune P4,Neptune P5,Neptune P6,Neptune P7,Rainbow"," 1,Rainbow 2,Citadel,Sunset 11,Autumn,Autumn-2,Miracle,Miracle 1,Canteen,Guard Hut")</formula1>
    </dataValidation>
    <dataValidation sqref="A14:A48" showDropDown="0" showInputMessage="0" showErrorMessage="0" allowBlank="1" type="list">
      <formula1>"On Day,Off Day,Sick,Absent,Holiday,Annual Leave"</formula1>
    </dataValidation>
    <dataValidation sqref="B14:B48" showDropDown="0" showInputMessage="0" showErrorMessage="0" allowBlank="1" type="list">
      <formula1>"Holiday Double,Phagwah,Good Friday,Easter Monday,Labour Day,Christmas,Eid ul Azha"</formula1>
    </dataValidation>
    <dataValidation sqref="O6" showDropDown="0" showInputMessage="0" showErrorMessage="0" allowBlank="1" type="list">
      <formula1>"Unarmed,Armed"</formula1>
    </dataValidation>
    <dataValidation sqref="O7" showDropDown="0" showInputMessage="0" showErrorMessage="0" allowBlank="1" type="list">
      <formula1>"Caricom,EU,UN,DMC,ARU,Head Office,Canteen"</formula1>
    </dataValidation>
  </dataValidations>
  <printOptions horizontalCentered="1"/>
  <pageMargins left="0.5" right="0.5" top="0.5" bottom="1" header="0.5" footer="0.5"/>
  <pageSetup orientation="portrait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AL55"/>
  <sheetViews>
    <sheetView workbookViewId="0">
      <selection activeCell="A1" sqref="A1"/>
    </sheetView>
  </sheetViews>
  <sheetFormatPr baseColWidth="8" defaultRowHeight="13.5"/>
  <cols>
    <col width="12.28515625" customWidth="1" style="348" min="1" max="1"/>
    <col width="15.140625" customWidth="1" style="348" min="2" max="2"/>
    <col width="12.42578125" customWidth="1" style="348" min="3" max="3"/>
    <col width="9.28515625" customWidth="1" style="348" min="4" max="4"/>
    <col hidden="1" width="9.28515625" customWidth="1" style="348" min="5" max="5"/>
    <col hidden="1" width="2" customWidth="1" style="348" min="6" max="6"/>
    <col hidden="1" width="12.5703125" customWidth="1" style="348" min="7" max="7"/>
    <col width="9.28515625" customWidth="1" style="348" min="8" max="8"/>
    <col width="6.5703125" customWidth="1" style="348" min="9" max="9"/>
    <col width="10.140625" customWidth="1" style="348" min="10" max="10"/>
    <col width="15.28515625" customWidth="1" style="348" min="11" max="11"/>
    <col width="10.5703125" customWidth="1" style="348" min="12" max="12"/>
    <col width="11" customWidth="1" style="348" min="13" max="13"/>
    <col width="9.85546875" customWidth="1" style="348" min="14" max="14"/>
    <col width="11.140625" customWidth="1" style="348" min="15" max="15"/>
    <col width="9.85546875" customWidth="1" style="348" min="16" max="16"/>
    <col width="10.28515625" customWidth="1" style="348" min="17" max="17"/>
    <col width="8.85546875" customWidth="1" style="348" min="18" max="19"/>
    <col width="45.28515625" customWidth="1" style="348" min="20" max="20"/>
    <col width="9.140625" customWidth="1" style="348" min="21" max="21"/>
    <col width="3.140625" customWidth="1" style="348" min="22" max="29"/>
    <col width="10.28515625" customWidth="1" style="348" min="30" max="30"/>
  </cols>
  <sheetData>
    <row r="1" ht="32.25" customFormat="1" customHeight="1" s="1" thickBot="1">
      <c r="A1" s="332" t="n"/>
      <c r="B1" s="354" t="n"/>
      <c r="C1" s="354" t="n"/>
      <c r="D1" s="354" t="n"/>
      <c r="E1" s="354" t="n"/>
      <c r="F1" s="354" t="n"/>
      <c r="G1" s="354" t="n"/>
      <c r="H1" s="354" t="n"/>
      <c r="I1" s="354" t="n"/>
      <c r="J1" s="354" t="n"/>
      <c r="K1" s="354" t="n"/>
      <c r="L1" s="354" t="n"/>
      <c r="M1" s="354" t="n"/>
      <c r="N1" s="354" t="n"/>
      <c r="O1" s="354" t="n"/>
      <c r="P1" s="354" t="n"/>
      <c r="Q1" s="354" t="n"/>
      <c r="R1" s="354" t="n"/>
      <c r="S1" s="354" t="n"/>
      <c r="T1" s="355" t="n"/>
      <c r="U1" s="351" t="n"/>
      <c r="V1" s="351" t="n"/>
      <c r="W1" s="351" t="n"/>
      <c r="X1" s="351" t="n"/>
      <c r="Y1" s="351" t="n"/>
      <c r="Z1" s="351" t="n"/>
      <c r="AA1" s="351" t="n"/>
      <c r="AB1" s="351" t="n"/>
      <c r="AC1" s="351" t="n"/>
      <c r="AD1" s="126" t="n"/>
      <c r="AE1" s="351" t="n"/>
      <c r="AF1" s="351" t="n"/>
    </row>
    <row r="2" ht="15" customFormat="1" customHeight="1" s="1">
      <c r="A2" s="351" t="n"/>
      <c r="B2" s="351" t="n"/>
      <c r="C2" s="127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128" t="n"/>
      <c r="U2" s="351" t="n"/>
      <c r="V2" s="343" t="n">
        <v>2025</v>
      </c>
      <c r="W2" s="356" t="n"/>
      <c r="X2" s="351" t="n"/>
      <c r="Y2" s="351" t="n"/>
      <c r="Z2" s="129" t="inlineStr">
        <is>
          <t>Month:</t>
        </is>
      </c>
      <c r="AA2" s="343" t="n">
        <v>3</v>
      </c>
      <c r="AB2" s="356" t="n"/>
      <c r="AC2" s="351" t="n"/>
      <c r="AD2" s="351" t="n"/>
      <c r="AE2" s="351" t="n"/>
      <c r="AF2" s="351" t="n"/>
    </row>
    <row r="3" ht="15.6" customHeight="1" s="348" thickBot="1">
      <c r="A3" s="351" t="n"/>
      <c r="B3" s="351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351" t="n"/>
      <c r="V3" s="333">
        <f>DATE(V2,AA2,1)</f>
        <v/>
      </c>
      <c r="W3" s="357" t="n"/>
      <c r="X3" s="357" t="n"/>
      <c r="Y3" s="357" t="n"/>
      <c r="Z3" s="357" t="n"/>
      <c r="AA3" s="357" t="n"/>
      <c r="AB3" s="358" t="n"/>
      <c r="AC3" s="351" t="n"/>
      <c r="AD3" s="351" t="n"/>
      <c r="AE3" s="351" t="n"/>
      <c r="AF3" s="249" t="n"/>
    </row>
    <row r="4" ht="21" customHeight="1" s="348" thickBot="1">
      <c r="A4" s="351" t="n"/>
      <c r="B4" s="351" t="n"/>
      <c r="C4" s="25" t="inlineStr">
        <is>
          <t>Federal Manangement Systems</t>
        </is>
      </c>
      <c r="D4" s="25" t="n"/>
      <c r="E4" s="25" t="n"/>
      <c r="F4" s="25" t="n"/>
      <c r="G4" s="25" t="n"/>
      <c r="H4" s="6" t="n"/>
      <c r="I4" s="6" t="n"/>
      <c r="J4" s="6" t="n"/>
      <c r="K4" s="330" t="inlineStr">
        <is>
          <t>Employee Number:</t>
        </is>
      </c>
      <c r="L4" s="351" t="n"/>
      <c r="M4" s="342" t="n">
        <v>5536</v>
      </c>
      <c r="N4" s="355" t="n"/>
      <c r="O4" s="6" t="n"/>
      <c r="P4" s="6" t="n"/>
      <c r="Q4" s="6" t="n"/>
      <c r="R4" s="6" t="n"/>
      <c r="S4" s="6" t="n"/>
      <c r="T4" s="6" t="n"/>
      <c r="U4" s="351" t="n"/>
      <c r="V4" s="130" t="inlineStr">
        <is>
          <t>Su</t>
        </is>
      </c>
      <c r="W4" s="131" t="inlineStr">
        <is>
          <t>M</t>
        </is>
      </c>
      <c r="X4" s="131" t="inlineStr">
        <is>
          <t>Tu</t>
        </is>
      </c>
      <c r="Y4" s="131" t="inlineStr">
        <is>
          <t>W</t>
        </is>
      </c>
      <c r="Z4" s="131" t="inlineStr">
        <is>
          <t>Th</t>
        </is>
      </c>
      <c r="AA4" s="131" t="inlineStr">
        <is>
          <t>F</t>
        </is>
      </c>
      <c r="AB4" s="132" t="inlineStr">
        <is>
          <t>Sa</t>
        </is>
      </c>
      <c r="AC4" s="351" t="n"/>
      <c r="AD4" s="133" t="inlineStr">
        <is>
          <t>Overtime Options</t>
        </is>
      </c>
      <c r="AE4" s="351" t="n"/>
      <c r="AF4" s="351" t="n"/>
      <c r="AJ4" s="257" t="n"/>
    </row>
    <row r="5" ht="14.1" customHeight="1" s="348" thickBot="1">
      <c r="A5" s="351" t="n"/>
      <c r="B5" s="351" t="n"/>
      <c r="C5" s="337" t="n"/>
      <c r="D5" s="351" t="n"/>
      <c r="E5" s="351" t="n"/>
      <c r="F5" s="351" t="n"/>
      <c r="G5" s="6" t="n"/>
      <c r="H5" s="340" t="n"/>
      <c r="I5" s="351" t="n"/>
      <c r="J5" s="340" t="n"/>
      <c r="K5" s="344" t="inlineStr">
        <is>
          <t>Employee Name:</t>
        </is>
      </c>
      <c r="L5" s="359" t="n"/>
      <c r="M5" s="342" t="inlineStr">
        <is>
          <t>Ramessar, Teshana Amanda</t>
        </is>
      </c>
      <c r="N5" s="355" t="n"/>
      <c r="O5" s="337" t="n"/>
      <c r="P5" s="337" t="n"/>
      <c r="Q5" s="337" t="n"/>
      <c r="R5" s="337" t="n"/>
      <c r="S5" s="337" t="n"/>
      <c r="T5" s="337" t="n"/>
      <c r="U5" s="351" t="n"/>
      <c r="V5" s="263">
        <f>IF(MONTH($V$3)&lt;&gt;MONTH($V$3-WEEKDAY($V$3,1)+(ROW(V5)-ROW($V$5))*7+(COLUMN(V5)-COLUMN($V$5)+1)),"",$V$3-WEEKDAY($V$3,1)+(ROW(V5)-ROW($V$5))*7+(COLUMN(V5)-COLUMN($V$5)+1))</f>
        <v/>
      </c>
      <c r="W5" s="263">
        <f>IF(MONTH($V$3)&lt;&gt;MONTH($V$3-WEEKDAY($V$3,1)+(ROW(W5)-ROW($V$5))*7+(COLUMN(W5)-COLUMN($V$5)+1)),"",$V$3-WEEKDAY($V$3,1)+(ROW(W5)-ROW($V$5))*7+(COLUMN(W5)-COLUMN($V$5)+1))</f>
        <v/>
      </c>
      <c r="X5" s="263">
        <f>IF(MONTH($V$3)&lt;&gt;MONTH($V$3-WEEKDAY($V$3,1)+(ROW(X5)-ROW($V$5))*7+(COLUMN(X5)-COLUMN($V$5)+1)),"",$V$3-WEEKDAY($V$3,1)+(ROW(X5)-ROW($V$5))*7+(COLUMN(X5)-COLUMN($V$5)+1))</f>
        <v/>
      </c>
      <c r="Y5" s="263">
        <f>IF(MONTH($V$3)&lt;&gt;MONTH($V$3-WEEKDAY($V$3,1)+(ROW(Y5)-ROW($V$5))*7+(COLUMN(Y5)-COLUMN($V$5)+1)),"",$V$3-WEEKDAY($V$3,1)+(ROW(Y5)-ROW($V$5))*7+(COLUMN(Y5)-COLUMN($V$5)+1))</f>
        <v/>
      </c>
      <c r="Z5" s="263">
        <f>IF(MONTH($V$3)&lt;&gt;MONTH($V$3-WEEKDAY($V$3,1)+(ROW(Z5)-ROW($V$5))*7+(COLUMN(Z5)-COLUMN($V$5)+1)),"",$V$3-WEEKDAY($V$3,1)+(ROW(Z5)-ROW($V$5))*7+(COLUMN(Z5)-COLUMN($V$5)+1))</f>
        <v/>
      </c>
      <c r="AA5" s="263">
        <f>IF(MONTH($V$3)&lt;&gt;MONTH($V$3-WEEKDAY($V$3,1)+(ROW(AA5)-ROW($V$5))*7+(COLUMN(AA5)-COLUMN($V$5)+1)),"",$V$3-WEEKDAY($V$3,1)+(ROW(AA5)-ROW($V$5))*7+(COLUMN(AA5)-COLUMN($V$5)+1))</f>
        <v/>
      </c>
      <c r="AB5" s="263">
        <f>IF(MONTH($V$3)&lt;&gt;MONTH($V$3-WEEKDAY($V$3,1)+(ROW(AB5)-ROW($V$5))*7+(COLUMN(AB5)-COLUMN($V$5)+1)),"",$V$3-WEEKDAY($V$3,1)+(ROW(AB5)-ROW($V$5))*7+(COLUMN(AB5)-COLUMN($V$5)+1))</f>
        <v/>
      </c>
      <c r="AC5" s="351" t="n"/>
      <c r="AD5" s="351" t="n"/>
      <c r="AE5" s="3" t="b">
        <v>1</v>
      </c>
      <c r="AF5" s="258" t="n"/>
      <c r="AJ5" s="350" t="n"/>
      <c r="AK5" s="350" t="n"/>
      <c r="AL5" s="350" t="n"/>
    </row>
    <row r="6" ht="14.1" customHeight="1" s="348" thickBot="1">
      <c r="A6" s="351" t="n"/>
      <c r="B6" s="351" t="n"/>
      <c r="C6" s="337" t="inlineStr">
        <is>
          <t xml:space="preserve">120 Peter Rose St </t>
        </is>
      </c>
      <c r="D6" s="351" t="n"/>
      <c r="E6" s="351" t="n"/>
      <c r="F6" s="351" t="n"/>
      <c r="G6" s="6" t="n"/>
      <c r="H6" s="6" t="n"/>
      <c r="I6" s="6" t="n"/>
      <c r="J6" s="6" t="n"/>
      <c r="K6" s="6" t="n"/>
      <c r="L6" s="6" t="n"/>
      <c r="M6" s="339" t="inlineStr">
        <is>
          <t>Armed or unarmed</t>
        </is>
      </c>
      <c r="N6" s="360" t="n"/>
      <c r="O6" s="135" t="inlineStr">
        <is>
          <t>Unarmed</t>
        </is>
      </c>
      <c r="P6" s="6" t="n"/>
      <c r="Q6" s="6" t="n"/>
      <c r="R6" s="6" t="n"/>
      <c r="S6" s="6" t="n"/>
      <c r="T6" s="6" t="n"/>
      <c r="U6" s="351" t="n"/>
      <c r="V6" s="263">
        <f>IF(MONTH($V$3)&lt;&gt;MONTH($V$3-WEEKDAY($V$3,1)+(ROW(V6)-ROW($V$5))*7+(COLUMN(V6)-COLUMN($V$5)+1)),"",$V$3-WEEKDAY($V$3,1)+(ROW(V6)-ROW($V$5))*7+(COLUMN(V6)-COLUMN($V$5)+1))</f>
        <v/>
      </c>
      <c r="W6" s="263">
        <f>IF(MONTH($V$3)&lt;&gt;MONTH($V$3-WEEKDAY($V$3,1)+(ROW(W6)-ROW($V$5))*7+(COLUMN(W6)-COLUMN($V$5)+1)),"",$V$3-WEEKDAY($V$3,1)+(ROW(W6)-ROW($V$5))*7+(COLUMN(W6)-COLUMN($V$5)+1))</f>
        <v/>
      </c>
      <c r="X6" s="263">
        <f>IF(MONTH($V$3)&lt;&gt;MONTH($V$3-WEEKDAY($V$3,1)+(ROW(X6)-ROW($V$5))*7+(COLUMN(X6)-COLUMN($V$5)+1)),"",$V$3-WEEKDAY($V$3,1)+(ROW(X6)-ROW($V$5))*7+(COLUMN(X6)-COLUMN($V$5)+1))</f>
        <v/>
      </c>
      <c r="Y6" s="263">
        <f>IF(MONTH($V$3)&lt;&gt;MONTH($V$3-WEEKDAY($V$3,1)+(ROW(Y6)-ROW($V$5))*7+(COLUMN(Y6)-COLUMN($V$5)+1)),"",$V$3-WEEKDAY($V$3,1)+(ROW(Y6)-ROW($V$5))*7+(COLUMN(Y6)-COLUMN($V$5)+1))</f>
        <v/>
      </c>
      <c r="Z6" s="263">
        <f>IF(MONTH($V$3)&lt;&gt;MONTH($V$3-WEEKDAY($V$3,1)+(ROW(Z6)-ROW($V$5))*7+(COLUMN(Z6)-COLUMN($V$5)+1)),"",$V$3-WEEKDAY($V$3,1)+(ROW(Z6)-ROW($V$5))*7+(COLUMN(Z6)-COLUMN($V$5)+1))</f>
        <v/>
      </c>
      <c r="AA6" s="263">
        <f>IF(MONTH($V$3)&lt;&gt;MONTH($V$3-WEEKDAY($V$3,1)+(ROW(AA6)-ROW($V$5))*7+(COLUMN(AA6)-COLUMN($V$5)+1)),"",$V$3-WEEKDAY($V$3,1)+(ROW(AA6)-ROW($V$5))*7+(COLUMN(AA6)-COLUMN($V$5)+1))</f>
        <v/>
      </c>
      <c r="AB6" s="263">
        <f>IF(MONTH($V$3)&lt;&gt;MONTH($V$3-WEEKDAY($V$3,1)+(ROW(AB6)-ROW($V$5))*7+(COLUMN(AB6)-COLUMN($V$5)+1)),"",$V$3-WEEKDAY($V$3,1)+(ROW(AB6)-ROW($V$5))*7+(COLUMN(AB6)-COLUMN($V$5)+1))</f>
        <v/>
      </c>
      <c r="AC6" s="351" t="n"/>
      <c r="AD6" s="136" t="inlineStr">
        <is>
          <t>After:</t>
        </is>
      </c>
      <c r="AE6" s="264" t="n">
        <v>8</v>
      </c>
      <c r="AF6" s="258" t="n"/>
      <c r="AJ6" s="350" t="n"/>
      <c r="AL6" s="251" t="n"/>
    </row>
    <row r="7" ht="14.1" customHeight="1" s="348" thickBot="1">
      <c r="A7" s="351" t="n"/>
      <c r="B7" s="351" t="n"/>
      <c r="C7" s="337" t="inlineStr">
        <is>
          <t>Queenstown</t>
        </is>
      </c>
      <c r="D7" s="351" t="n"/>
      <c r="E7" s="351" t="n"/>
      <c r="F7" s="351" t="n"/>
      <c r="G7" s="6" t="n"/>
      <c r="H7" s="340" t="n"/>
      <c r="I7" s="351" t="n"/>
      <c r="J7" s="340" t="n"/>
      <c r="K7" s="340" t="n"/>
      <c r="L7" s="340" t="n"/>
      <c r="M7" s="338" t="inlineStr">
        <is>
          <t>Agency</t>
        </is>
      </c>
      <c r="N7" s="361" t="n"/>
      <c r="O7" s="7" t="inlineStr">
        <is>
          <t>Caricom</t>
        </is>
      </c>
      <c r="P7" s="6" t="n"/>
      <c r="Q7" s="6" t="n"/>
      <c r="R7" s="6" t="n"/>
      <c r="S7" s="6" t="n"/>
      <c r="T7" s="6" t="n"/>
      <c r="U7" s="351" t="n"/>
      <c r="V7" s="263">
        <f>IF(MONTH($V$3)&lt;&gt;MONTH($V$3-WEEKDAY($V$3,1)+(ROW(V7)-ROW($V$5))*7+(COLUMN(V7)-COLUMN($V$5)+1)),"",$V$3-WEEKDAY($V$3,1)+(ROW(V7)-ROW($V$5))*7+(COLUMN(V7)-COLUMN($V$5)+1))</f>
        <v/>
      </c>
      <c r="W7" s="263">
        <f>IF(MONTH($V$3)&lt;&gt;MONTH($V$3-WEEKDAY($V$3,1)+(ROW(W7)-ROW($V$5))*7+(COLUMN(W7)-COLUMN($V$5)+1)),"",$V$3-WEEKDAY($V$3,1)+(ROW(W7)-ROW($V$5))*7+(COLUMN(W7)-COLUMN($V$5)+1))</f>
        <v/>
      </c>
      <c r="X7" s="263">
        <f>IF(MONTH($V$3)&lt;&gt;MONTH($V$3-WEEKDAY($V$3,1)+(ROW(X7)-ROW($V$5))*7+(COLUMN(X7)-COLUMN($V$5)+1)),"",$V$3-WEEKDAY($V$3,1)+(ROW(X7)-ROW($V$5))*7+(COLUMN(X7)-COLUMN($V$5)+1))</f>
        <v/>
      </c>
      <c r="Y7" s="263">
        <f>IF(MONTH($V$3)&lt;&gt;MONTH($V$3-WEEKDAY($V$3,1)+(ROW(Y7)-ROW($V$5))*7+(COLUMN(Y7)-COLUMN($V$5)+1)),"",$V$3-WEEKDAY($V$3,1)+(ROW(Y7)-ROW($V$5))*7+(COLUMN(Y7)-COLUMN($V$5)+1))</f>
        <v/>
      </c>
      <c r="Z7" s="263">
        <f>IF(MONTH($V$3)&lt;&gt;MONTH($V$3-WEEKDAY($V$3,1)+(ROW(Z7)-ROW($V$5))*7+(COLUMN(Z7)-COLUMN($V$5)+1)),"",$V$3-WEEKDAY($V$3,1)+(ROW(Z7)-ROW($V$5))*7+(COLUMN(Z7)-COLUMN($V$5)+1))</f>
        <v/>
      </c>
      <c r="AA7" s="263">
        <f>IF(MONTH($V$3)&lt;&gt;MONTH($V$3-WEEKDAY($V$3,1)+(ROW(AA7)-ROW($V$5))*7+(COLUMN(AA7)-COLUMN($V$5)+1)),"",$V$3-WEEKDAY($V$3,1)+(ROW(AA7)-ROW($V$5))*7+(COLUMN(AA7)-COLUMN($V$5)+1))</f>
        <v/>
      </c>
      <c r="AB7" s="263">
        <f>IF(MONTH($V$3)&lt;&gt;MONTH($V$3-WEEKDAY($V$3,1)+(ROW(AB7)-ROW($V$5))*7+(COLUMN(AB7)-COLUMN($V$5)+1)),"",$V$3-WEEKDAY($V$3,1)+(ROW(AB7)-ROW($V$5))*7+(COLUMN(AB7)-COLUMN($V$5)+1))</f>
        <v/>
      </c>
      <c r="AC7" s="351" t="n"/>
      <c r="AD7" s="351" t="n"/>
      <c r="AE7" s="351" t="n"/>
      <c r="AF7" s="258" t="n"/>
      <c r="AJ7" s="350" t="n"/>
      <c r="AL7" s="251" t="n"/>
    </row>
    <row r="8">
      <c r="A8" s="351" t="n"/>
      <c r="B8" s="351" t="n"/>
      <c r="C8" s="337" t="inlineStr">
        <is>
          <t>Georgetown, Guyana</t>
        </is>
      </c>
      <c r="D8" s="351" t="n"/>
      <c r="E8" s="351" t="n"/>
      <c r="F8" s="351" t="n"/>
      <c r="G8" s="6" t="n"/>
      <c r="H8" s="6" t="n"/>
      <c r="I8" s="6" t="n"/>
      <c r="J8" s="6" t="n"/>
      <c r="K8" s="6" t="n"/>
      <c r="L8" s="6" t="n"/>
      <c r="M8" s="341" t="n"/>
      <c r="N8" s="351" t="n"/>
      <c r="O8" s="351" t="n"/>
      <c r="P8" s="6" t="n"/>
      <c r="Q8" s="6" t="n"/>
      <c r="R8" s="6" t="n"/>
      <c r="S8" s="6" t="n"/>
      <c r="T8" s="6" t="n"/>
      <c r="U8" s="351" t="n"/>
      <c r="V8" s="263">
        <f>IF(MONTH($V$3)&lt;&gt;MONTH($V$3-WEEKDAY($V$3,1)+(ROW(V8)-ROW($V$5))*7+(COLUMN(V8)-COLUMN($V$5)+1)),"",$V$3-WEEKDAY($V$3,1)+(ROW(V8)-ROW($V$5))*7+(COLUMN(V8)-COLUMN($V$5)+1))</f>
        <v/>
      </c>
      <c r="W8" s="263">
        <f>IF(MONTH($V$3)&lt;&gt;MONTH($V$3-WEEKDAY($V$3,1)+(ROW(W8)-ROW($V$5))*7+(COLUMN(W8)-COLUMN($V$5)+1)),"",$V$3-WEEKDAY($V$3,1)+(ROW(W8)-ROW($V$5))*7+(COLUMN(W8)-COLUMN($V$5)+1))</f>
        <v/>
      </c>
      <c r="X8" s="263">
        <f>IF(MONTH($V$3)&lt;&gt;MONTH($V$3-WEEKDAY($V$3,1)+(ROW(X8)-ROW($V$5))*7+(COLUMN(X8)-COLUMN($V$5)+1)),"",$V$3-WEEKDAY($V$3,1)+(ROW(X8)-ROW($V$5))*7+(COLUMN(X8)-COLUMN($V$5)+1))</f>
        <v/>
      </c>
      <c r="Y8" s="263">
        <f>IF(MONTH($V$3)&lt;&gt;MONTH($V$3-WEEKDAY($V$3,1)+(ROW(Y8)-ROW($V$5))*7+(COLUMN(Y8)-COLUMN($V$5)+1)),"",$V$3-WEEKDAY($V$3,1)+(ROW(Y8)-ROW($V$5))*7+(COLUMN(Y8)-COLUMN($V$5)+1))</f>
        <v/>
      </c>
      <c r="Z8" s="263">
        <f>IF(MONTH($V$3)&lt;&gt;MONTH($V$3-WEEKDAY($V$3,1)+(ROW(Z8)-ROW($V$5))*7+(COLUMN(Z8)-COLUMN($V$5)+1)),"",$V$3-WEEKDAY($V$3,1)+(ROW(Z8)-ROW($V$5))*7+(COLUMN(Z8)-COLUMN($V$5)+1))</f>
        <v/>
      </c>
      <c r="AA8" s="263">
        <f>IF(MONTH($V$3)&lt;&gt;MONTH($V$3-WEEKDAY($V$3,1)+(ROW(AA8)-ROW($V$5))*7+(COLUMN(AA8)-COLUMN($V$5)+1)),"",$V$3-WEEKDAY($V$3,1)+(ROW(AA8)-ROW($V$5))*7+(COLUMN(AA8)-COLUMN($V$5)+1))</f>
        <v/>
      </c>
      <c r="AB8" s="263">
        <f>IF(MONTH($V$3)&lt;&gt;MONTH($V$3-WEEKDAY($V$3,1)+(ROW(AB8)-ROW($V$5))*7+(COLUMN(AB8)-COLUMN($V$5)+1)),"",$V$3-WEEKDAY($V$3,1)+(ROW(AB8)-ROW($V$5))*7+(COLUMN(AB8)-COLUMN($V$5)+1))</f>
        <v/>
      </c>
      <c r="AC8" s="351" t="n"/>
      <c r="AD8" s="351" t="n"/>
      <c r="AE8" s="3" t="b">
        <v>1</v>
      </c>
      <c r="AF8" s="258" t="n"/>
      <c r="AJ8" s="350" t="n"/>
      <c r="AL8" s="251" t="n"/>
    </row>
    <row r="9">
      <c r="A9" s="351" t="n"/>
      <c r="B9" s="351" t="n"/>
      <c r="C9" s="337" t="n"/>
      <c r="D9" s="337" t="n"/>
      <c r="E9" s="337" t="n"/>
      <c r="F9" s="337" t="n"/>
      <c r="G9" s="6" t="n"/>
      <c r="H9" s="6" t="n"/>
      <c r="I9" s="6" t="n"/>
      <c r="J9" s="6" t="n"/>
      <c r="K9" s="6" t="n"/>
      <c r="L9" s="6" t="n"/>
      <c r="M9" s="137" t="n"/>
      <c r="N9" s="137" t="n"/>
      <c r="O9" s="6" t="n"/>
      <c r="P9" s="6" t="n"/>
      <c r="Q9" s="6" t="n"/>
      <c r="R9" s="6" t="n"/>
      <c r="S9" s="6" t="n"/>
      <c r="T9" s="6" t="n"/>
      <c r="U9" s="351" t="n"/>
      <c r="V9" s="265" t="n"/>
      <c r="W9" s="265" t="n"/>
      <c r="X9" s="265" t="n"/>
      <c r="Y9" s="265" t="n"/>
      <c r="Z9" s="265" t="n"/>
      <c r="AA9" s="265" t="n"/>
      <c r="AB9" s="265" t="n"/>
      <c r="AC9" s="351" t="n"/>
      <c r="AD9" s="351" t="n"/>
      <c r="AE9" s="3" t="n"/>
      <c r="AF9" s="351" t="n"/>
      <c r="AJ9" s="350" t="n"/>
      <c r="AL9" s="251" t="n"/>
    </row>
    <row r="10">
      <c r="A10" s="351" t="n"/>
      <c r="B10" s="351" t="n"/>
      <c r="C10" s="337" t="inlineStr">
        <is>
          <t>592-223-7560</t>
        </is>
      </c>
      <c r="D10" s="351" t="n"/>
      <c r="E10" s="351" t="n"/>
      <c r="F10" s="351" t="n"/>
      <c r="G10" s="6" t="n"/>
      <c r="H10" s="340" t="n"/>
      <c r="I10" s="351" t="n"/>
      <c r="J10" s="340" t="n"/>
      <c r="K10" s="330" t="inlineStr">
        <is>
          <t>Week Starting:</t>
        </is>
      </c>
      <c r="L10" s="351" t="n"/>
      <c r="M10" s="335" t="n">
        <v>45977</v>
      </c>
      <c r="N10" s="362" t="n"/>
      <c r="O10" s="6" t="n"/>
      <c r="P10" s="6" t="n"/>
      <c r="Q10" s="6" t="n"/>
      <c r="R10" s="6" t="n"/>
      <c r="S10" s="6" t="n"/>
      <c r="T10" s="138" t="inlineStr">
        <is>
          <t>[42]</t>
        </is>
      </c>
      <c r="U10" s="351" t="n"/>
      <c r="V10" s="263">
        <f>IF(MONTH($V$3)&lt;&gt;MONTH($V$3-WEEKDAY($V$3,1)+(ROW(V10)-ROW($V$5))*7+(COLUMN(V10)-COLUMN($V$5)+1)),"",$V$3-WEEKDAY($V$3,1)+(ROW(V10)-ROW($V$5))*7+(COLUMN(V10)-COLUMN($V$5)+1))</f>
        <v/>
      </c>
      <c r="W10" s="263">
        <f>IF(MONTH($V$3)&lt;&gt;MONTH($V$3-WEEKDAY($V$3,1)+(ROW(W10)-ROW($V$5))*7+(COLUMN(W10)-COLUMN($V$5)+1)),"",$V$3-WEEKDAY($V$3,1)+(ROW(W10)-ROW($V$5))*7+(COLUMN(W10)-COLUMN($V$5)+1))</f>
        <v/>
      </c>
      <c r="X10" s="263">
        <f>IF(MONTH($V$3)&lt;&gt;MONTH($V$3-WEEKDAY($V$3,1)+(ROW(X10)-ROW($V$5))*7+(COLUMN(X10)-COLUMN($V$5)+1)),"",$V$3-WEEKDAY($V$3,1)+(ROW(X10)-ROW($V$5))*7+(COLUMN(X10)-COLUMN($V$5)+1))</f>
        <v/>
      </c>
      <c r="Y10" s="263">
        <f>IF(MONTH($V$3)&lt;&gt;MONTH($V$3-WEEKDAY($V$3,1)+(ROW(Y10)-ROW($V$5))*7+(COLUMN(Y10)-COLUMN($V$5)+1)),"",$V$3-WEEKDAY($V$3,1)+(ROW(Y10)-ROW($V$5))*7+(COLUMN(Y10)-COLUMN($V$5)+1))</f>
        <v/>
      </c>
      <c r="Z10" s="263">
        <f>IF(MONTH($V$3)&lt;&gt;MONTH($V$3-WEEKDAY($V$3,1)+(ROW(Z10)-ROW($V$5))*7+(COLUMN(Z10)-COLUMN($V$5)+1)),"",$V$3-WEEKDAY($V$3,1)+(ROW(Z10)-ROW($V$5))*7+(COLUMN(Z10)-COLUMN($V$5)+1))</f>
        <v/>
      </c>
      <c r="AA10" s="263">
        <f>IF(MONTH($V$3)&lt;&gt;MONTH($V$3-WEEKDAY($V$3,1)+(ROW(AA10)-ROW($V$5))*7+(COLUMN(AA10)-COLUMN($V$5)+1)),"",$V$3-WEEKDAY($V$3,1)+(ROW(AA10)-ROW($V$5))*7+(COLUMN(AA10)-COLUMN($V$5)+1))</f>
        <v/>
      </c>
      <c r="AB10" s="263">
        <f>IF(MONTH($V$3)&lt;&gt;MONTH($V$3-WEEKDAY($V$3,1)+(ROW(AB10)-ROW($V$5))*7+(COLUMN(AB10)-COLUMN($V$5)+1)),"",$V$3-WEEKDAY($V$3,1)+(ROW(AB10)-ROW($V$5))*7+(COLUMN(AB10)-COLUMN($V$5)+1))</f>
        <v/>
      </c>
      <c r="AC10" s="351" t="n"/>
      <c r="AD10" s="136" t="inlineStr">
        <is>
          <t>After:</t>
        </is>
      </c>
      <c r="AE10" s="264" t="n">
        <v>40</v>
      </c>
      <c r="AF10" s="250" t="n"/>
    </row>
    <row r="11" ht="15.75" customHeight="1" s="348" thickBot="1">
      <c r="A11" s="351" t="n"/>
      <c r="B11" s="351" t="n"/>
      <c r="C11" s="6" t="n"/>
      <c r="D11" s="6" t="n"/>
      <c r="E11" s="6" t="n"/>
      <c r="F11" s="6" t="n"/>
      <c r="G11" s="6" t="n"/>
      <c r="H11" s="6" t="n"/>
      <c r="I11" s="6" t="n"/>
      <c r="J11" s="6" t="n"/>
      <c r="K11" s="259" t="inlineStr">
        <is>
          <t>Carry Forward Hrs:</t>
        </is>
      </c>
      <c r="L11" s="248" t="n">
        <v>40</v>
      </c>
      <c r="M11" s="6" t="n"/>
      <c r="N11" s="6" t="n"/>
      <c r="O11" s="6" t="n"/>
      <c r="P11" s="6" t="n"/>
      <c r="Q11" s="6" t="n"/>
      <c r="R11" s="6" t="n"/>
      <c r="S11" s="6" t="n"/>
      <c r="T11" s="6" t="n"/>
      <c r="U11" s="351" t="n"/>
      <c r="V11" s="263">
        <f>IF(MONTH($V$3)&lt;&gt;MONTH($V$3-WEEKDAY($V$3,1)+(ROW(V11)-ROW($V$5))*7+(COLUMN(V11)-COLUMN($V$5)+1)),"",$V$3-WEEKDAY($V$3,1)+(ROW(V11)-ROW($V$5))*7+(COLUMN(V11)-COLUMN($V$5)+1))</f>
        <v/>
      </c>
      <c r="W11" s="263">
        <f>IF(MONTH($V$3)&lt;&gt;MONTH($V$3-WEEKDAY($V$3,1)+(ROW(W11)-ROW($V$5))*7+(COLUMN(W11)-COLUMN($V$5)+1)),"",$V$3-WEEKDAY($V$3,1)+(ROW(W11)-ROW($V$5))*7+(COLUMN(W11)-COLUMN($V$5)+1))</f>
        <v/>
      </c>
      <c r="X11" s="263">
        <f>IF(MONTH($V$3)&lt;&gt;MONTH($V$3-WEEKDAY($V$3,1)+(ROW(X11)-ROW($V$5))*7+(COLUMN(X11)-COLUMN($V$5)+1)),"",$V$3-WEEKDAY($V$3,1)+(ROW(X11)-ROW($V$5))*7+(COLUMN(X11)-COLUMN($V$5)+1))</f>
        <v/>
      </c>
      <c r="Y11" s="263">
        <f>IF(MONTH($V$3)&lt;&gt;MONTH($V$3-WEEKDAY($V$3,1)+(ROW(Y11)-ROW($V$5))*7+(COLUMN(Y11)-COLUMN($V$5)+1)),"",$V$3-WEEKDAY($V$3,1)+(ROW(Y11)-ROW($V$5))*7+(COLUMN(Y11)-COLUMN($V$5)+1))</f>
        <v/>
      </c>
      <c r="Z11" s="263">
        <f>IF(MONTH($V$3)&lt;&gt;MONTH($V$3-WEEKDAY($V$3,1)+(ROW(Z11)-ROW($V$5))*7+(COLUMN(Z11)-COLUMN($V$5)+1)),"",$V$3-WEEKDAY($V$3,1)+(ROW(Z11)-ROW($V$5))*7+(COLUMN(Z11)-COLUMN($V$5)+1))</f>
        <v/>
      </c>
      <c r="AA11" s="263">
        <f>IF(MONTH($V$3)&lt;&gt;MONTH($V$3-WEEKDAY($V$3,1)+(ROW(AA11)-ROW($V$5))*7+(COLUMN(AA11)-COLUMN($V$5)+1)),"",$V$3-WEEKDAY($V$3,1)+(ROW(AA11)-ROW($V$5))*7+(COLUMN(AA11)-COLUMN($V$5)+1))</f>
        <v/>
      </c>
      <c r="AB11" s="263">
        <f>IF(MONTH($V$3)&lt;&gt;MONTH($V$3-WEEKDAY($V$3,1)+(ROW(AB11)-ROW($V$5))*7+(COLUMN(AB11)-COLUMN($V$5)+1)),"",$V$3-WEEKDAY($V$3,1)+(ROW(AB11)-ROW($V$5))*7+(COLUMN(AB11)-COLUMN($V$5)+1))</f>
        <v/>
      </c>
      <c r="AC11" s="351" t="n"/>
      <c r="AD11" s="351" t="n"/>
      <c r="AE11" s="351" t="n"/>
      <c r="AF11" s="258" t="n"/>
      <c r="AJ11" s="252" t="n"/>
      <c r="AK11" s="252" t="n"/>
    </row>
    <row r="12" ht="27.75" customFormat="1" customHeight="1" s="2" thickBot="1">
      <c r="A12" s="266" t="inlineStr">
        <is>
          <t>Day Off</t>
        </is>
      </c>
      <c r="B12" s="267" t="inlineStr">
        <is>
          <t>Holiday Double</t>
        </is>
      </c>
      <c r="C12" s="139" t="inlineStr">
        <is>
          <t>Day of Week</t>
        </is>
      </c>
      <c r="D12" s="140" t="inlineStr">
        <is>
          <t>Time
In</t>
        </is>
      </c>
      <c r="E12" s="140" t="inlineStr">
        <is>
          <t>Time
Out</t>
        </is>
      </c>
      <c r="F12" s="141" t="n"/>
      <c r="G12" s="140" t="inlineStr">
        <is>
          <t>Time
In</t>
        </is>
      </c>
      <c r="H12" s="140" t="inlineStr">
        <is>
          <t>Time
Out</t>
        </is>
      </c>
      <c r="I12" s="142" t="inlineStr">
        <is>
          <t>Total
Hrs</t>
        </is>
      </c>
      <c r="J12" s="142" t="inlineStr">
        <is>
          <t>Location</t>
        </is>
      </c>
      <c r="K12" s="142" t="inlineStr">
        <is>
          <t>Supervisor</t>
        </is>
      </c>
      <c r="L12" s="142" t="inlineStr">
        <is>
          <t>Supervisor Approval</t>
        </is>
      </c>
      <c r="M12" s="140" t="inlineStr">
        <is>
          <t>Regular
Hrs</t>
        </is>
      </c>
      <c r="N12" s="140" t="inlineStr">
        <is>
          <t>Overtime
Hrs</t>
        </is>
      </c>
      <c r="O12" s="140" t="inlineStr">
        <is>
          <t>Hol Hrs</t>
        </is>
      </c>
      <c r="P12" s="140" t="inlineStr">
        <is>
          <t>Responsibilities</t>
        </is>
      </c>
      <c r="Q12" s="140" t="inlineStr">
        <is>
          <t>Risk</t>
        </is>
      </c>
      <c r="R12" s="140" t="inlineStr">
        <is>
          <t>Meals</t>
        </is>
      </c>
      <c r="S12" s="140" t="inlineStr">
        <is>
          <t>Vac Hrs</t>
        </is>
      </c>
      <c r="T12" s="143" t="inlineStr">
        <is>
          <t>Reason for Overtime</t>
        </is>
      </c>
      <c r="U12" s="144" t="inlineStr">
        <is>
          <t>Wkly Reg Avail</t>
        </is>
      </c>
      <c r="V12" s="351" t="inlineStr">
        <is>
          <t>Orig Reg</t>
        </is>
      </c>
      <c r="W12" s="351" t="inlineStr">
        <is>
          <t>Wkly OT Adj</t>
        </is>
      </c>
      <c r="X12" s="351" t="inlineStr">
        <is>
          <t>Week Start</t>
        </is>
      </c>
      <c r="Y12" s="351" t="inlineStr">
        <is>
          <t>Wk Hrs Before</t>
        </is>
      </c>
      <c r="Z12" s="351" t="n"/>
      <c r="AA12" s="351" t="n"/>
      <c r="AB12" s="351" t="n"/>
      <c r="AC12" s="351" t="n"/>
      <c r="AD12" s="351" t="n"/>
      <c r="AE12" s="351" t="n"/>
      <c r="AF12" s="351" t="n"/>
      <c r="AJ12" s="252" t="n"/>
      <c r="AK12" s="252" t="n"/>
    </row>
    <row r="13" hidden="1" ht="15.75" customHeight="1" s="348" thickBot="1">
      <c r="A13" s="268" t="n"/>
      <c r="B13" s="351" t="n"/>
      <c r="C13" s="145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146" t="n"/>
      <c r="U13" s="351" t="n"/>
      <c r="V13" s="351" t="n"/>
      <c r="W13" s="351" t="n"/>
      <c r="X13" s="351" t="n"/>
      <c r="Y13" s="351" t="n"/>
      <c r="Z13" s="351" t="n"/>
      <c r="AA13" s="351" t="n"/>
      <c r="AB13" s="351" t="n"/>
      <c r="AC13" s="351" t="n"/>
      <c r="AD13" s="351" t="n"/>
      <c r="AE13" s="351" t="n"/>
      <c r="AF13" s="351" t="n"/>
    </row>
    <row r="14" ht="24" customHeight="1" s="348" thickBot="1">
      <c r="A14" s="147" t="inlineStr">
        <is>
          <t>On Day</t>
        </is>
      </c>
      <c r="B14" s="269" t="n"/>
      <c r="C14" s="88">
        <f>M10</f>
        <v/>
      </c>
      <c r="D14" s="54" t="n"/>
      <c r="E14" s="148">
        <f>IF(D14="", "",
 IF(D14=TIME(0,0,0), 0,
 IF(AND(D14&gt;=TIME(0,0,1), D14&lt;=TIME(2,0,0)), TIME(7,0,0),
 IF(AND(D14&gt;=TIME(6,0,0), D14&lt;=TIME(8,0,0)), TIME(12,0,0),
 IF(AND(D14&gt;TIME(8,0,0), D14&lt;=TIME(13,59,0)), TIME(15,0,0),
 IF(AND(D14&gt;=TIME(14,0,0), D14&lt;=TIME(17,59,0)), TIME(21,0,0),
 IF(AND(D14&gt;=TIME(18,0,0), D14&lt;=TIME(21,59,0)), TIME(0,0,0),
 IF(AND(D14&gt;=TIME(22,0,0), D14&lt;=TIME(23,59,59)), TIME(7,0,0), ""))))))))</f>
        <v/>
      </c>
      <c r="F14" s="149" t="n"/>
      <c r="G14" s="148">
        <f>IF(AND(D14&gt;=TIME(6,0,0),D14&lt;=TIME(8,0,0)),E14,"")</f>
        <v/>
      </c>
      <c r="H14" s="54" t="n"/>
      <c r="I14" s="55">
        <f>ROUND(IF(OR(D14="",E14="",E14=0),0,IF(H14="",MOD(E14-D14,1)*24,MOD(H14-D14,1)*24)),2)</f>
        <v/>
      </c>
      <c r="J14" s="150" t="n"/>
      <c r="K14" s="270" t="n"/>
      <c r="L14" s="271" t="n"/>
      <c r="M14" s="272">
        <f>MAX(0,V14-W14)</f>
        <v/>
      </c>
      <c r="N14" s="56">
        <f>(IF(OR($C14="",$D14=""),0,
 IF(OR($A14="Holiday",$A15="Holiday"),
    IF(ISNUMBER(MATCH(TRIM($B14),{"Phagwah","Good Friday","Easter Monday","Labour Day","Christmas","Eid ul Azha","Romans-2","Globe-12","Neptune P1"},0)),0,$I14),
 IF(AND(NOT(OR($A14="Annual Leave",$A15="Annual Leave")),$A14="Off day"),$I14,
  MAX(0,$I14-$V14)
  ))))+W14</f>
        <v/>
      </c>
      <c r="O14" s="56">
        <f>IF(AND(OR($A14="Holiday",$A15="Holiday"),
        ISNUMBER(MATCH(TRIM($B14),{"Phagwah","Good Friday","Easter Monday","Labour Day","Christmas","Eid ul Azha","Romans-2","Globe-12","Neptune P1"},0))),
   $I14,0)</f>
        <v/>
      </c>
      <c r="P14" s="56">
        <f>IF(OR($O$7="Canteen",$O$7="Head Office"),0,IF($I14&lt;=0,0,IF(OR(OR(TRIM($J14)="Hebrews",TRIM($J14)="Romans",TRIM($J14)="Romans-2",TRIM($J14)="Globe",TRIM($J14)="Globe-12",TRIM($J14)="Neptune P1"),AND($I15&gt;0,OR(TRIM($J15)="Hebrews",TRIM($J15)="Romans",TRIM($J15)="Romans-2",TRIM($J15)="Globe",TRIM($J15)="Globe-12",TRIM($J15)="Neptune P1"))),1,0)))</f>
        <v/>
      </c>
      <c r="Q14" s="57" t="n"/>
      <c r="R14" s="56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IF($I14&gt;0,1,0),
      0
   ),
0))</f>
        <v/>
      </c>
      <c r="S14" s="56">
        <f>IF(OR($A14="Annual Leave",$A15="Annual Leave"),IF($A14="Annual Leave",8,0),0)</f>
        <v/>
      </c>
      <c r="T14" s="58" t="n"/>
      <c r="U14" s="144">
        <f>MAX(0,40-Y14)</f>
        <v/>
      </c>
      <c r="V14" s="151">
        <f>IF(OR($C14="",$D14=""),0,
 IF(OR($A14="Holiday",$A15="Holiday"),0,
 IF(AND(NOT(OR($A14="Annual Leave",$A15="Annual Leave")),$A14="Off day"),0,
  IF($I14+$I15&gt;=8,IF($I14&gt;=8,8,$I14),$I14)
  )))</f>
        <v/>
      </c>
      <c r="W14" s="151">
        <f>MAX(0,V14-U14)</f>
        <v/>
      </c>
      <c r="X14" s="151">
        <f>IF(C14="","",C14-WEEKDAY(C14,1)+1)</f>
        <v/>
      </c>
      <c r="Y14" s="151">
        <f>IF(X14=X14,$L$11,0)</f>
        <v/>
      </c>
      <c r="Z14" s="151" t="n"/>
      <c r="AA14" s="151" t="n"/>
      <c r="AB14" s="151" t="n"/>
      <c r="AC14" s="351" t="n"/>
      <c r="AD14" s="351" t="n"/>
      <c r="AE14" s="351" t="n"/>
      <c r="AF14" s="351" t="n"/>
    </row>
    <row r="15" ht="24" customHeight="1" s="348" thickBot="1">
      <c r="A15" s="147" t="inlineStr">
        <is>
          <t>On Day</t>
        </is>
      </c>
      <c r="B15" s="269" t="n"/>
      <c r="C15" s="89">
        <f>C14</f>
        <v/>
      </c>
      <c r="D15" s="59" t="n"/>
      <c r="E15" s="152">
        <f>IF(D15="", "",
 IF(D15=TIME(0,0,0), 0,
 IF(AND(D15&gt;=TIME(0,0,1), D15&lt;=TIME(2,0,0)), TIME(7,0,0),
 IF(AND(D15&gt;=TIME(6,0,0), D15&lt;=TIME(8,0,0)), TIME(12,0,0),
 IF(AND(D15&gt;TIME(8,0,0), D15&lt;=TIME(13,59,0)), TIME(15,0,0),
 IF(AND(D15&gt;=TIME(14,0,0), D15&lt;=TIME(17,59,0)), TIME(21,0,0),
 IF(AND(D15&gt;=TIME(18,0,0), D15&lt;=TIME(21,59,0)), TIME(0,0,0),
 IF(AND(D15&gt;=TIME(22,0,0), D15&lt;=TIME(23,59,59)), TIME(7,0,0), ""))))))))</f>
        <v/>
      </c>
      <c r="F15" s="153" t="n"/>
      <c r="G15" s="152">
        <f>IF(AND(D15&gt;=TIME(6,0,0),D15&lt;=TIME(8,0,0)),E15,"")</f>
        <v/>
      </c>
      <c r="H15" s="59" t="n"/>
      <c r="I15" s="60">
        <f>ROUND(IF(OR(D15="",E15="",E15=0),0,IF(H15="",MOD(E15-D15,1)*24,MOD(H15-D15,1)*24)),2)</f>
        <v/>
      </c>
      <c r="J15" s="150" t="n"/>
      <c r="K15" s="270" t="n"/>
      <c r="L15" s="271" t="n"/>
      <c r="M15" s="272">
        <f>MAX(0,V15-W15)</f>
        <v/>
      </c>
      <c r="N15" s="61">
        <f>(IF(OR($C15="",$D15=""),0,
 IF(OR($A14="Holiday",$A15="Holiday"),
    IF(ISNUMBER(MATCH(TRIM($B15),{"Phagwah","Good Friday","Easter Monday","Labour Day","Christmas","Eid ul Azha","Romans-2","Globe-12","Neptune P1"},0)),0,$I15),
 IF(AND(NOT(OR($A14="Annual Leave",$A15="Annual Leave")),$A15="Off day"),$I15,
  MAX(0,$I15-$V15)
  ))))+W15</f>
        <v/>
      </c>
      <c r="O15" s="61">
        <f>IF(AND(OR($A14="Holiday",$A15="Holiday"),
        ISNUMBER(MATCH(TRIM($B15),{"Phagwah","Good Friday","Easter Monday","Labour Day","Christmas","Eid ul Azha","Romans-2","Globe-12","Neptune P1"},0))),
   $I15,0)</f>
        <v/>
      </c>
      <c r="P15" s="61">
        <f>IF(OR($O$7="Canteen",$O$7="Head Office"),0,IF($I15&lt;=0,0,IF(AND($I14&lt;=0,OR(TRIM($J15)="Hebrews",TRIM($J15)="Romans",TRIM($J15)="Romans-2",TRIM($J15)="Globe",TRIM($J15)="Globe-12",TRIM($J15)="Neptune P1")),1,0)))</f>
        <v/>
      </c>
      <c r="Q15" s="62" t="n"/>
      <c r="R15" s="61">
        <f>IF(OR($O$7="Canteen",$O$7="Head Office"),0,IF(OR($I14&gt;0,$I15&gt;0),
   IF( OR(
        AND($D14&gt;=TIME(6,0,0),$D14&lt;=TIME(7,0,0)),
        AND($D14&gt;=TIME(14,0,0),$D14&lt;=TIME(15,0,0)),
        AND($D14&gt;=TIME(18,0,0),$D14&lt;=TIME(19,0,0)),
        AND($D14&gt;=TIME(22,0,0),$D14&lt;=TIME(23,0,0)),
        AND($D15&gt;=TIME(6,0,0),$D15&lt;=TIME(7,0,0)),
        AND($D15&gt;=TIME(14,0,0),$D15&lt;=TIME(15,0,0)),
        AND($D15&gt;=TIME(18,0,0),$D15&lt;=TIME(19,0,0)),
        AND($D15&gt;=TIME(22,0,0),$D15&lt;=TIME(23,0,0))
      ),
      IF(AND($I14=0,$I15&gt;0),1,0),
      0
   ),
0))</f>
        <v/>
      </c>
      <c r="S15" s="61">
        <f>IF(OR($A14="Annual Leave",$A15="Annual Leave"),IF(AND($A14&lt;&gt;"Annual Leave",$A15="Annual Leave"),8,0),0)</f>
        <v/>
      </c>
      <c r="T15" s="63" t="n"/>
      <c r="U15" s="144">
        <f>MAX(0,40-Y15)</f>
        <v/>
      </c>
      <c r="V15" s="151">
        <f>IF(OR($C15="",$D15=""),0,
 IF(OR($A14="Holiday",$A15="Holiday"),0,
 IF(AND(NOT(OR($A14="Annual Leave",$A15="Annual Leave")),$A15="Off day"),0,
  IF($I14+$I15&gt;=8,IF($I14&gt;=8,0,8-$I14),$I15)
  )))</f>
        <v/>
      </c>
      <c r="W15" s="151">
        <f>MAX(0,V15-U15)</f>
        <v/>
      </c>
      <c r="X15" s="151">
        <f>IF(C15="","",C15-WEEKDAY(C15,1)+1)</f>
        <v/>
      </c>
      <c r="Y15" s="151">
        <f>SUMPRODUCT(($X$14:$X14=X15)*(($V$14:$V14)+($O$14:$O14)))+IF(X15=X14,$L$11,0)</f>
        <v/>
      </c>
      <c r="Z15" s="151" t="n"/>
      <c r="AA15" s="151" t="n"/>
      <c r="AB15" s="151" t="n"/>
      <c r="AC15" s="351" t="n"/>
      <c r="AD15" s="351" t="n"/>
      <c r="AE15" s="351" t="n"/>
      <c r="AF15" s="351" t="n"/>
    </row>
    <row r="16" ht="24" customHeight="1" s="348" thickBot="1">
      <c r="A16" s="154" t="inlineStr">
        <is>
          <t>On Day</t>
        </is>
      </c>
      <c r="B16" s="273" t="n"/>
      <c r="C16" s="90">
        <f>C14+1</f>
        <v/>
      </c>
      <c r="D16" s="8" t="n"/>
      <c r="E16" s="155">
        <f>IF(D16="", "",
 IF(D16=TIME(0,0,0), 0,
 IF(AND(D16&gt;=TIME(0,0,1), D16&lt;=TIME(2,0,0)), TIME(7,0,0),
 IF(AND(D16&gt;=TIME(6,0,0), D16&lt;=TIME(8,0,0)), TIME(12,0,0),
 IF(AND(D16&gt;TIME(8,0,0), D16&lt;=TIME(13,59,0)), TIME(15,0,0),
 IF(AND(D16&gt;=TIME(14,0,0), D16&lt;=TIME(17,59,0)), TIME(21,0,0),
 IF(AND(D16&gt;=TIME(18,0,0), D16&lt;=TIME(21,59,0)), TIME(0,0,0),
 IF(AND(D16&gt;=TIME(22,0,0), D16&lt;=TIME(23,59,59)), TIME(7,0,0), ""))))))))</f>
        <v/>
      </c>
      <c r="F16" s="156" t="n"/>
      <c r="G16" s="155">
        <f>IF(AND(D16&gt;=TIME(6,0,0),D16&lt;=TIME(8,0,0)),E16,"")</f>
        <v/>
      </c>
      <c r="H16" s="8" t="n"/>
      <c r="I16" s="30">
        <f>ROUND(IF(OR(D16="",E16="",E16=0),0,IF(H16="",MOD(E16-D16,1)*24,MOD(H16-D16,1)*24)),2)</f>
        <v/>
      </c>
      <c r="J16" s="157" t="n"/>
      <c r="K16" s="274" t="n"/>
      <c r="L16" s="271" t="n"/>
      <c r="M16" s="275">
        <f>MAX(0,V16-W16)</f>
        <v/>
      </c>
      <c r="N16" s="9">
        <f>(IF(OR($C16="",$D16=""),0,
 IF(OR($A16="Holiday",$A17="Holiday"),
    IF(ISNUMBER(MATCH(TRIM($B16),{"Phagwah","Good Friday","Easter Monday","Labour Day","Christmas","Eid ul Azha","Romans-2","Globe-12","Neptune P1"},0)),0,$I16),
 IF(AND(NOT(OR($A16="Annual Leave",$A17="Annual Leave")),$A16="Off day"),$I16,
  MAX(0,$I16-$V16)
  ))))+W16</f>
        <v/>
      </c>
      <c r="O16" s="9">
        <f>IF(AND(OR($A16="Holiday",$A17="Holiday"),
        ISNUMBER(MATCH(TRIM($B16),{"Phagwah","Good Friday","Easter Monday","Labour Day","Christmas","Eid ul Azha","Romans-2","Globe-12","Neptune P1"},0))),
   $I16,0)</f>
        <v/>
      </c>
      <c r="P16" s="9">
        <f>IF(OR($O$7="Canteen",$O$7="Head Office"),0,IF($I16&lt;=0,0,IF(OR(OR(TRIM($J16)="Hebrews",TRIM($J16)="Romans",TRIM($J16)="Romans-2",TRIM($J16)="Globe",TRIM($J16)="Globe-12",TRIM($J16)="Neptune P1"),AND($I17&gt;0,OR(TRIM($J17)="Hebrews",TRIM($J17)="Romans",TRIM($J17)="Romans-2",TRIM($J17)="Globe",TRIM($J17)="Globe-12",TRIM($J17)="Neptune P1"))),1,0)))</f>
        <v/>
      </c>
      <c r="Q16" s="10" t="n"/>
      <c r="R16" s="9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IF($I16&gt;0,1,0),
      0
   ),
0))</f>
        <v/>
      </c>
      <c r="S16" s="9">
        <f>IF(OR($A16="Annual Leave",$A17="Annual Leave"),IF($A16="Annual Leave",8,0),0)</f>
        <v/>
      </c>
      <c r="T16" s="91" t="n"/>
      <c r="U16" s="144">
        <f>MAX(0,40-Y16)</f>
        <v/>
      </c>
      <c r="V16" s="351">
        <f>IF(OR($C16="",$D16=""),0,
 IF(OR($A16="Holiday",$A17="Holiday"),0,
 IF(AND(NOT(OR($A16="Annual Leave",$A17="Annual Leave")),$A16="Off day"),0,
  IF($I16+$I17&gt;=8,IF($I16&gt;=8,8,$I16),$I16)
  )))</f>
        <v/>
      </c>
      <c r="W16" s="351">
        <f>MAX(0,V16-U16)</f>
        <v/>
      </c>
      <c r="X16" s="351">
        <f>IF(C16="","",C16-WEEKDAY(C16,1)+1)</f>
        <v/>
      </c>
      <c r="Y16" s="351">
        <f>SUMPRODUCT(($X$14:$X15=X16)*(($V$14:$V15)+($O$14:$O15)))+IF(X16=X14,$L$11,0)</f>
        <v/>
      </c>
      <c r="Z16" s="351" t="n"/>
      <c r="AA16" s="351" t="n"/>
      <c r="AB16" s="351" t="n"/>
      <c r="AC16" s="351" t="n"/>
      <c r="AD16" s="351" t="n"/>
      <c r="AE16" s="351" t="n"/>
      <c r="AF16" s="351" t="n"/>
    </row>
    <row r="17" ht="24" customHeight="1" s="348" thickBot="1">
      <c r="A17" s="154" t="inlineStr">
        <is>
          <t>On Day</t>
        </is>
      </c>
      <c r="B17" s="273" t="n"/>
      <c r="C17" s="90">
        <f>C16</f>
        <v/>
      </c>
      <c r="D17" s="276" t="n"/>
      <c r="E17" s="277">
        <f>IF(D17="", "",
 IF(D17=TIME(0,0,0), 0,
 IF(AND(D17&gt;=TIME(0,0,1), D17&lt;=TIME(2,0,0)), TIME(7,0,0),
 IF(AND(D17&gt;=TIME(6,0,0), D17&lt;=TIME(8,0,0)), TIME(12,0,0),
 IF(AND(D17&gt;TIME(8,0,0), D17&lt;=TIME(13,59,0)), TIME(15,0,0),
 IF(AND(D17&gt;=TIME(14,0,0), D17&lt;=TIME(17,59,0)), TIME(21,0,0),
 IF(AND(D17&gt;=TIME(18,0,0), D17&lt;=TIME(21,59,0)), TIME(0,0,0),
 IF(AND(D17&gt;=TIME(22,0,0), D17&lt;=TIME(23,59,59)), TIME(7,0,0), ""))))))))</f>
        <v/>
      </c>
      <c r="F17" s="156" t="n"/>
      <c r="G17" s="277">
        <f>IF(AND(D17&gt;=TIME(6,0,0),D17&lt;=TIME(8,0,0)),E17,"")</f>
        <v/>
      </c>
      <c r="H17" s="276" t="n"/>
      <c r="I17" s="30">
        <f>ROUND(IF(OR(D17="",E17="",E17=0),0,IF(H17="",MOD(E17-D17,1)*24,MOD(H17-D17,1)*24)),2)</f>
        <v/>
      </c>
      <c r="J17" s="158" t="n"/>
      <c r="K17" s="274" t="n"/>
      <c r="L17" s="271" t="n"/>
      <c r="M17" s="275">
        <f>MAX(0,V17-W17)</f>
        <v/>
      </c>
      <c r="N17" s="278">
        <f>(IF(OR($C17="",$D17=""),0,
 IF(OR($A16="Holiday",$A17="Holiday"),
    IF(ISNUMBER(MATCH(TRIM($B17),{"Phagwah","Good Friday","Easter Monday","Labour Day","Christmas","Eid ul Azha","Romans-2","Globe-12","Neptune P1"},0)),0,$I17),
 IF(AND(NOT(OR($A16="Annual Leave",$A17="Annual Leave")),$A17="Off day"),$I17,
  MAX(0,$I17-$V17)
  ))))+W17</f>
        <v/>
      </c>
      <c r="O17" s="278">
        <f>IF(AND(OR($A16="Holiday",$A17="Holiday"),
        ISNUMBER(MATCH(TRIM($B17),{"Phagwah","Good Friday","Easter Monday","Labour Day","Christmas","Eid ul Azha","Romans-2","Globe-12","Neptune P1"},0))),
   $I17,0)</f>
        <v/>
      </c>
      <c r="P17" s="278">
        <f>IF(OR($O$7="Canteen",$O$7="Head Office"),0,IF($I17&lt;=0,0,IF(AND($I16&lt;=0,OR(TRIM($J17)="Hebrews",TRIM($J17)="Romans",TRIM($J17)="Romans-2",TRIM($J17)="Globe",TRIM($J17)="Globe-12",TRIM($J17)="Neptune P1")),1,0)))</f>
        <v/>
      </c>
      <c r="Q17" s="279" t="n"/>
      <c r="R17" s="278">
        <f>IF(OR($O$7="Canteen",$O$7="Head Office"),0,IF(OR($I16&gt;0,$I17&gt;0),
   IF( OR(
        AND($D16&gt;=TIME(6,0,0),$D16&lt;=TIME(7,0,0)),
        AND($D16&gt;=TIME(14,0,0),$D16&lt;=TIME(15,0,0)),
        AND($D16&gt;=TIME(18,0,0),$D16&lt;=TIME(19,0,0)),
        AND($D16&gt;=TIME(22,0,0),$D16&lt;=TIME(23,0,0)),
        AND($D17&gt;=TIME(6,0,0),$D17&lt;=TIME(7,0,0)),
        AND($D17&gt;=TIME(14,0,0),$D17&lt;=TIME(15,0,0)),
        AND($D17&gt;=TIME(18,0,0),$D17&lt;=TIME(19,0,0)),
        AND($D17&gt;=TIME(22,0,0),$D17&lt;=TIME(23,0,0))
      ),
      IF(AND($I16=0,$I17&gt;0),1,0),
      0
   ),
0))</f>
        <v/>
      </c>
      <c r="S17" s="278">
        <f>IF(OR($A16="Annual Leave",$A17="Annual Leave"),IF(AND($A16&lt;&gt;"Annual Leave",$A17="Annual Leave"),8,0),0)</f>
        <v/>
      </c>
      <c r="T17" s="280" t="n"/>
      <c r="U17" s="144">
        <f>MAX(0,40-Y17)</f>
        <v/>
      </c>
      <c r="V17" s="351">
        <f>IF(OR($C17="",$D17=""),0,
 IF(OR($A16="Holiday",$A17="Holiday"),0,
 IF(AND(NOT(OR($A16="Annual Leave",$A17="Annual Leave")),$A17="Off day"),0,
  IF($I16+$I17&gt;=8,IF($I16&gt;=8,0,8-$I16),$I17)
  )))</f>
        <v/>
      </c>
      <c r="W17" s="351">
        <f>MAX(0,V17-U17)</f>
        <v/>
      </c>
      <c r="X17" s="351">
        <f>IF(C17="","",C17-WEEKDAY(C17,1)+1)</f>
        <v/>
      </c>
      <c r="Y17" s="351">
        <f>SUMPRODUCT(($X$14:$X16=X17)*(($V$14:$V16)+($O$14:$O16)))+IF(X17=X14,$L$11,0)</f>
        <v/>
      </c>
      <c r="Z17" s="351" t="n"/>
      <c r="AA17" s="351" t="n"/>
      <c r="AB17" s="351" t="n"/>
      <c r="AC17" s="351" t="n"/>
      <c r="AD17" s="351" t="n"/>
      <c r="AE17" s="351" t="n"/>
      <c r="AF17" s="351" t="n"/>
    </row>
    <row r="18" ht="24" customHeight="1" s="348" thickBot="1">
      <c r="A18" s="159" t="inlineStr">
        <is>
          <t>On Day</t>
        </is>
      </c>
      <c r="B18" s="281" t="n"/>
      <c r="C18" s="92">
        <f>C16+1</f>
        <v/>
      </c>
      <c r="D18" s="31" t="n"/>
      <c r="E18" s="160">
        <f>IF(D18="", "",
 IF(D18=TIME(0,0,0), 0,
 IF(AND(D18&gt;=TIME(0,0,1), D18&lt;=TIME(2,0,0)), TIME(7,0,0),
 IF(AND(D18&gt;=TIME(6,0,0), D18&lt;=TIME(8,0,0)), TIME(12,0,0),
 IF(AND(D18&gt;TIME(8,0,0), D18&lt;=TIME(13,59,0)), TIME(15,0,0),
 IF(AND(D18&gt;=TIME(14,0,0), D18&lt;=TIME(17,59,0)), TIME(21,0,0),
 IF(AND(D18&gt;=TIME(18,0,0), D18&lt;=TIME(21,59,0)), TIME(0,0,0),
 IF(AND(D18&gt;=TIME(22,0,0), D18&lt;=TIME(23,59,59)), TIME(7,0,0), ""))))))))</f>
        <v/>
      </c>
      <c r="F18" s="161" t="n"/>
      <c r="G18" s="160">
        <f>IF(AND(D18&gt;=TIME(6,0,0),D18&lt;=TIME(8,0,0)),E18,"")</f>
        <v/>
      </c>
      <c r="H18" s="31" t="n"/>
      <c r="I18" s="32">
        <f>ROUND(IF(OR(D18="",E18="",E18=0),0,IF(H18="",MOD(E18-D18,1)*24,MOD(H18-D18,1)*24)),2)</f>
        <v/>
      </c>
      <c r="J18" s="162" t="n"/>
      <c r="K18" s="282" t="n"/>
      <c r="L18" s="271" t="n"/>
      <c r="M18" s="283">
        <f>MAX(0,V18-W18)</f>
        <v/>
      </c>
      <c r="N18" s="33">
        <f>(IF(OR($C18="",$D18=""),0,
 IF(OR($A18="Holiday",$A19="Holiday"),
    IF(ISNUMBER(MATCH(TRIM($B18),{"Phagwah","Good Friday","Easter Monday","Labour Day","Christmas","Eid ul Azha","Romans-2","Globe-12","Neptune P1"},0)),0,$I18),
 IF(AND(NOT(OR($A18="Annual Leave",$A19="Annual Leave")),$A18="Off day"),$I18,
  MAX(0,$I18-$V18)
  ))))+W18</f>
        <v/>
      </c>
      <c r="O18" s="33">
        <f>IF(AND(OR($A18="Holiday",$A19="Holiday"),
        ISNUMBER(MATCH(TRIM($B18),{"Phagwah","Good Friday","Easter Monday","Labour Day","Christmas","Eid ul Azha","Romans-2","Globe-12","Neptune P1"},0))),
   $I18,0)</f>
        <v/>
      </c>
      <c r="P18" s="33">
        <f>IF(OR($O$7="Canteen",$O$7="Head Office"),0,IF($I18&lt;=0,0,IF(OR(OR(TRIM($J18)="Hebrews",TRIM($J18)="Romans",TRIM($J18)="Romans-2",TRIM($J18)="Globe",TRIM($J18)="Globe-12",TRIM($J18)="Neptune P1"),AND($I19&gt;0,OR(TRIM($J19)="Hebrews",TRIM($J19)="Romans",TRIM($J19)="Romans-2",TRIM($J19)="Globe",TRIM($J19)="Globe-12",TRIM($J19)="Neptune P1"))),1,0)))</f>
        <v/>
      </c>
      <c r="Q18" s="34" t="n"/>
      <c r="R18" s="33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IF($I18&gt;0,1,0),
      0
   ),
0))</f>
        <v/>
      </c>
      <c r="S18" s="33">
        <f>IF(OR($A18="Annual Leave",$A19="Annual Leave"),IF($A18="Annual Leave",8,0),0)</f>
        <v/>
      </c>
      <c r="T18" s="35" t="n"/>
      <c r="U18" s="144">
        <f>MAX(0,40-Y18)</f>
        <v/>
      </c>
      <c r="V18" s="351">
        <f>IF(OR($C18="",$D18=""),0,
 IF(OR($A18="Holiday",$A19="Holiday"),0,
 IF(AND(NOT(OR($A18="Annual Leave",$A19="Annual Leave")),$A18="Off day"),0,
  IF($I18+$I19&gt;=8,IF($I18&gt;=8,8,$I18),$I18)
  )))</f>
        <v/>
      </c>
      <c r="W18" s="351">
        <f>MAX(0,V18-U18)</f>
        <v/>
      </c>
      <c r="X18" s="351">
        <f>IF(C18="","",C18-WEEKDAY(C18,1)+1)</f>
        <v/>
      </c>
      <c r="Y18" s="351">
        <f>SUMPRODUCT(($X$14:$X17=X18)*(($V$14:$V17)+($O$14:$O17)))+IF(X18=X14,$L$11,0)</f>
        <v/>
      </c>
      <c r="Z18" s="351" t="n"/>
      <c r="AA18" s="351" t="n"/>
      <c r="AB18" s="351" t="n"/>
      <c r="AC18" s="351" t="n"/>
      <c r="AD18" s="351" t="n"/>
      <c r="AE18" s="351" t="n"/>
      <c r="AF18" s="351" t="n"/>
    </row>
    <row r="19" ht="24" customHeight="1" s="348" thickBot="1">
      <c r="A19" s="159" t="inlineStr">
        <is>
          <t>On Day</t>
        </is>
      </c>
      <c r="B19" s="281" t="n"/>
      <c r="C19" s="93">
        <f>C18</f>
        <v/>
      </c>
      <c r="D19" s="36" t="n"/>
      <c r="E19" s="163">
        <f>IF(D19="", "",
 IF(D19=TIME(0,0,0), 0,
 IF(AND(D19&gt;=TIME(0,0,1), D19&lt;=TIME(2,0,0)), TIME(7,0,0),
 IF(AND(D19&gt;=TIME(6,0,0), D19&lt;=TIME(8,0,0)), TIME(12,0,0),
 IF(AND(D19&gt;TIME(8,0,0), D19&lt;=TIME(13,59,0)), TIME(15,0,0),
 IF(AND(D19&gt;=TIME(14,0,0), D19&lt;=TIME(17,59,0)), TIME(21,0,0),
 IF(AND(D19&gt;=TIME(18,0,0), D19&lt;=TIME(21,59,0)), TIME(0,0,0),
 IF(AND(D19&gt;=TIME(22,0,0), D19&lt;=TIME(23,59,59)), TIME(7,0,0), ""))))))))</f>
        <v/>
      </c>
      <c r="F19" s="164" t="n"/>
      <c r="G19" s="163">
        <f>IF(AND(D19&gt;=TIME(6,0,0),D19&lt;=TIME(8,0,0)),E19,"")</f>
        <v/>
      </c>
      <c r="H19" s="36" t="n"/>
      <c r="I19" s="37">
        <f>ROUND(IF(OR(D19="",E19="",E19=0),0,IF(H19="",MOD(E19-D19,1)*24,MOD(H19-D19,1)*24)),2)</f>
        <v/>
      </c>
      <c r="J19" s="162" t="n"/>
      <c r="K19" s="282" t="n"/>
      <c r="L19" s="271" t="n"/>
      <c r="M19" s="283">
        <f>MAX(0,V19-W19)</f>
        <v/>
      </c>
      <c r="N19" s="38">
        <f>(IF(OR($C19="",$D19=""),0,
 IF(OR($A18="Holiday",$A19="Holiday"),
    IF(ISNUMBER(MATCH(TRIM($B19),{"Phagwah","Good Friday","Easter Monday","Labour Day","Christmas","Eid ul Azha","Romans-2","Globe-12","Neptune P1"},0)),0,$I19),
 IF(AND(NOT(OR($A18="Annual Leave",$A19="Annual Leave")),$A19="Off day"),$I19,
  MAX(0,$I19-$V19)
  ))))+W19</f>
        <v/>
      </c>
      <c r="O19" s="38">
        <f>IF(AND(OR($A18="Holiday",$A19="Holiday"),
        ISNUMBER(MATCH(TRIM($B19),{"Phagwah","Good Friday","Easter Monday","Labour Day","Christmas","Eid ul Azha","Romans-2","Globe-12","Neptune P1"},0))),
   $I19,0)</f>
        <v/>
      </c>
      <c r="P19" s="38">
        <f>IF(OR($O$7="Canteen",$O$7="Head Office"),0,IF($I19&lt;=0,0,IF(AND($I18&lt;=0,OR(TRIM($J19)="Hebrews",TRIM($J19)="Romans",TRIM($J19)="Romans-2",TRIM($J19)="Globe",TRIM($J19)="Globe-12",TRIM($J19)="Neptune P1")),1,0)))</f>
        <v/>
      </c>
      <c r="Q19" s="39" t="n"/>
      <c r="R19" s="38">
        <f>IF(OR($O$7="Canteen",$O$7="Head Office"),0,IF(OR($I18&gt;0,$I19&gt;0),
   IF( OR(
        AND($D18&gt;=TIME(6,0,0),$D18&lt;=TIME(7,0,0)),
        AND($D18&gt;=TIME(14,0,0),$D18&lt;=TIME(15,0,0)),
        AND($D18&gt;=TIME(18,0,0),$D18&lt;=TIME(19,0,0)),
        AND($D18&gt;=TIME(22,0,0),$D18&lt;=TIME(23,0,0)),
        AND($D19&gt;=TIME(6,0,0),$D19&lt;=TIME(7,0,0)),
        AND($D19&gt;=TIME(14,0,0),$D19&lt;=TIME(15,0,0)),
        AND($D19&gt;=TIME(18,0,0),$D19&lt;=TIME(19,0,0)),
        AND($D19&gt;=TIME(22,0,0),$D19&lt;=TIME(23,0,0))
      ),
      IF(AND($I18=0,$I19&gt;0),1,0),
      0
   ),
0))</f>
        <v/>
      </c>
      <c r="S19" s="38">
        <f>IF(OR($A18="Annual Leave",$A19="Annual Leave"),IF(AND($A18&lt;&gt;"Annual Leave",$A19="Annual Leave"),8,0),0)</f>
        <v/>
      </c>
      <c r="T19" s="40" t="n"/>
      <c r="U19" s="144">
        <f>MAX(0,40-Y19)</f>
        <v/>
      </c>
      <c r="V19" s="351">
        <f>IF(OR($C19="",$D19=""),0,
 IF(OR($A18="Holiday",$A19="Holiday"),0,
 IF(AND(NOT(OR($A18="Annual Leave",$A19="Annual Leave")),$A19="Off day"),0,
  IF($I18+$I19&gt;=8,IF($I18&gt;=8,0,8-$I18),$I19)
  )))</f>
        <v/>
      </c>
      <c r="W19" s="351">
        <f>MAX(0,V19-U19)</f>
        <v/>
      </c>
      <c r="X19" s="351">
        <f>IF(C19="","",C19-WEEKDAY(C19,1)+1)</f>
        <v/>
      </c>
      <c r="Y19" s="351">
        <f>SUMPRODUCT(($X$14:$X18=X19)*(($V$14:$V18)+($O$14:$O18)))+IF(X19=X14,$L$11,0)</f>
        <v/>
      </c>
      <c r="Z19" s="351" t="n"/>
      <c r="AA19" s="351" t="n"/>
      <c r="AB19" s="351" t="n"/>
      <c r="AC19" s="351" t="n"/>
      <c r="AD19" s="351" t="n"/>
      <c r="AE19" s="351" t="n"/>
      <c r="AF19" s="351" t="n"/>
    </row>
    <row r="20" ht="24" customHeight="1" s="348" thickBot="1">
      <c r="A20" s="165" t="inlineStr">
        <is>
          <t>On Day</t>
        </is>
      </c>
      <c r="B20" s="284" t="n"/>
      <c r="C20" s="94">
        <f>C18+1</f>
        <v/>
      </c>
      <c r="D20" s="41" t="n"/>
      <c r="E20" s="166">
        <f>IF(D20="", "",
 IF(D20=TIME(0,0,0), 0,
 IF(AND(D20&gt;=TIME(0,0,1), D20&lt;=TIME(2,0,0)), TIME(7,0,0),
 IF(AND(D20&gt;=TIME(6,0,0), D20&lt;=TIME(8,0,0)), TIME(12,0,0),
 IF(AND(D20&gt;TIME(8,0,0), D20&lt;=TIME(13,59,0)), TIME(15,0,0),
 IF(AND(D20&gt;=TIME(14,0,0), D20&lt;=TIME(17,59,0)), TIME(21,0,0),
 IF(AND(D20&gt;=TIME(18,0,0), D20&lt;=TIME(21,59,0)), TIME(0,0,0),
 IF(AND(D20&gt;=TIME(22,0,0), D20&lt;=TIME(23,59,59)), TIME(7,0,0), ""))))))))</f>
        <v/>
      </c>
      <c r="F20" s="167" t="n"/>
      <c r="G20" s="166">
        <f>IF(AND(D20&gt;=TIME(6,0,0),D20&lt;=TIME(8,0,0)),E20,"")</f>
        <v/>
      </c>
      <c r="H20" s="41" t="n"/>
      <c r="I20" s="95">
        <f>ROUND(IF(OR(D20="",E20="",E20=0),0,IF(H20="",MOD(E20-D20,1)*24,MOD(H20-D20,1)*24)),2)</f>
        <v/>
      </c>
      <c r="J20" s="168" t="n"/>
      <c r="K20" s="285" t="n"/>
      <c r="L20" s="271" t="n"/>
      <c r="M20" s="286">
        <f>MAX(0,V20-W20)</f>
        <v/>
      </c>
      <c r="N20" s="42">
        <f>(IF(OR($C20="",$D20=""),0,
 IF(OR($A20="Holiday",$A21="Holiday"),
    IF(ISNUMBER(MATCH(TRIM($B20),{"Phagwah","Good Friday","Easter Monday","Labour Day","Christmas","Eid ul Azha","Romans-2","Globe-12","Neptune P1"},0)),0,$I20),
 IF(AND(NOT(OR($A20="Annual Leave",$A21="Annual Leave")),$A20="Off day"),$I20,
  MAX(0,$I20-$V20)
  ))))+W20</f>
        <v/>
      </c>
      <c r="O20" s="42">
        <f>IF(AND(OR($A20="Holiday",$A21="Holiday"),
        ISNUMBER(MATCH(TRIM($B20),{"Phagwah","Good Friday","Easter Monday","Labour Day","Christmas","Eid ul Azha","Romans-2","Globe-12","Neptune P1"},0))),
   $I20,0)</f>
        <v/>
      </c>
      <c r="P20" s="42">
        <f>IF(OR($O$7="Canteen",$O$7="Head Office"),0,IF($I20&lt;=0,0,IF(OR(OR(TRIM($J20)="Hebrews",TRIM($J20)="Romans",TRIM($J20)="Romans-2",TRIM($J20)="Globe",TRIM($J20)="Globe-12",TRIM($J20)="Neptune P1"),AND($I21&gt;0,OR(TRIM($J21)="Hebrews",TRIM($J21)="Romans",TRIM($J21)="Romans-2",TRIM($J21)="Globe",TRIM($J21)="Globe-12",TRIM($J21)="Neptune P1"))),1,0)))</f>
        <v/>
      </c>
      <c r="Q20" s="43" t="n"/>
      <c r="R20" s="42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IF($I20&gt;0,1,0),
      0
   ),
0))</f>
        <v/>
      </c>
      <c r="S20" s="42">
        <f>IF(OR($A20="Annual Leave",$A21="Annual Leave"),IF($A20="Annual Leave",8,0),0)</f>
        <v/>
      </c>
      <c r="T20" s="96" t="n"/>
      <c r="U20" s="144">
        <f>MAX(0,40-Y20)</f>
        <v/>
      </c>
      <c r="V20" s="351">
        <f>IF(OR($C20="",$D20=""),0,
 IF(OR($A20="Holiday",$A21="Holiday"),0,
 IF(AND(NOT(OR($A20="Annual Leave",$A21="Annual Leave")),$A20="Off day"),0,
  IF($I20+$I21&gt;=8,IF($I20&gt;=8,8,$I20),$I20)
  )))</f>
        <v/>
      </c>
      <c r="W20" s="351">
        <f>MAX(0,V20-U20)</f>
        <v/>
      </c>
      <c r="X20" s="351">
        <f>IF(C20="","",C20-WEEKDAY(C20,1)+1)</f>
        <v/>
      </c>
      <c r="Y20" s="351">
        <f>SUMPRODUCT(($X$14:$X19=X20)*(($V$14:$V19)+($O$14:$O19)))+IF(X20=X14,$L$11,0)</f>
        <v/>
      </c>
      <c r="Z20" s="351" t="n"/>
      <c r="AA20" s="351" t="n"/>
      <c r="AB20" s="351" t="n"/>
      <c r="AC20" s="351" t="n"/>
      <c r="AD20" s="351" t="n"/>
      <c r="AE20" s="351" t="n"/>
      <c r="AF20" s="351" t="n"/>
    </row>
    <row r="21" ht="24" customHeight="1" s="348" thickBot="1">
      <c r="A21" s="165" t="inlineStr">
        <is>
          <t>On Day</t>
        </is>
      </c>
      <c r="B21" s="284" t="n"/>
      <c r="C21" s="94">
        <f>C20</f>
        <v/>
      </c>
      <c r="D21" s="287" t="n"/>
      <c r="E21" s="288">
        <f>IF(D21="", "",
 IF(D21=TIME(0,0,0), 0,
 IF(AND(D21&gt;=TIME(0,0,1), D21&lt;=TIME(2,0,0)), TIME(7,0,0),
 IF(AND(D21&gt;=TIME(6,0,0), D21&lt;=TIME(8,0,0)), TIME(12,0,0),
 IF(AND(D21&gt;TIME(8,0,0), D21&lt;=TIME(13,59,0)), TIME(15,0,0),
 IF(AND(D21&gt;=TIME(14,0,0), D21&lt;=TIME(17,59,0)), TIME(21,0,0),
 IF(AND(D21&gt;=TIME(18,0,0), D21&lt;=TIME(21,59,0)), TIME(0,0,0),
 IF(AND(D21&gt;=TIME(22,0,0), D21&lt;=TIME(23,59,59)), TIME(7,0,0), ""))))))))</f>
        <v/>
      </c>
      <c r="F21" s="167" t="n"/>
      <c r="G21" s="288">
        <f>IF(AND(D21&gt;=TIME(6,0,0),D21&lt;=TIME(8,0,0)),E21,"")</f>
        <v/>
      </c>
      <c r="H21" s="287" t="n"/>
      <c r="I21" s="95">
        <f>ROUND(IF(OR(D21="",E21="",E21=0),0,IF(H21="",MOD(E21-D21,1)*24,MOD(H21-D21,1)*24)),2)</f>
        <v/>
      </c>
      <c r="J21" s="169" t="n"/>
      <c r="K21" s="285" t="n"/>
      <c r="L21" s="271" t="n"/>
      <c r="M21" s="286">
        <f>MAX(0,V21-W21)</f>
        <v/>
      </c>
      <c r="N21" s="289">
        <f>(IF(OR($C21="",$D21=""),0,
 IF(OR($A20="Holiday",$A21="Holiday"),
    IF(ISNUMBER(MATCH(TRIM($B21),{"Phagwah","Good Friday","Easter Monday","Labour Day","Christmas","Eid ul Azha","Romans-2","Globe-12","Neptune P1"},0)),0,$I21),
 IF(AND(NOT(OR($A20="Annual Leave",$A21="Annual Leave")),$A21="Off day"),$I21,
  MAX(0,$I21-$V21)
  ))))+W21</f>
        <v/>
      </c>
      <c r="O21" s="289">
        <f>IF(AND(OR($A20="Holiday",$A21="Holiday"),
        ISNUMBER(MATCH(TRIM($B21),{"Phagwah","Good Friday","Easter Monday","Labour Day","Christmas","Eid ul Azha","Romans-2","Globe-12","Neptune P1"},0))),
   $I21,0)</f>
        <v/>
      </c>
      <c r="P21" s="289">
        <f>IF(OR($O$7="Canteen",$O$7="Head Office"),0,IF($I21&lt;=0,0,IF(AND($I20&lt;=0,OR(TRIM($J21)="Hebrews",TRIM($J21)="Romans",TRIM($J21)="Romans-2",TRIM($J21)="Globe",TRIM($J21)="Globe-12",TRIM($J21)="Neptune P1")),1,0)))</f>
        <v/>
      </c>
      <c r="Q21" s="290" t="n"/>
      <c r="R21" s="289">
        <f>IF(OR($O$7="Canteen",$O$7="Head Office"),0,IF(OR($I20&gt;0,$I21&gt;0),
   IF( OR(
        AND($D20&gt;=TIME(6,0,0),$D20&lt;=TIME(7,0,0)),
        AND($D20&gt;=TIME(14,0,0),$D20&lt;=TIME(15,0,0)),
        AND($D20&gt;=TIME(18,0,0),$D20&lt;=TIME(19,0,0)),
        AND($D20&gt;=TIME(22,0,0),$D20&lt;=TIME(23,0,0)),
        AND($D21&gt;=TIME(6,0,0),$D21&lt;=TIME(7,0,0)),
        AND($D21&gt;=TIME(14,0,0),$D21&lt;=TIME(15,0,0)),
        AND($D21&gt;=TIME(18,0,0),$D21&lt;=TIME(19,0,0)),
        AND($D21&gt;=TIME(22,0,0),$D21&lt;=TIME(23,0,0))
      ),
      IF(AND($I20=0,$I21&gt;0),1,0),
      0
   ),
0))</f>
        <v/>
      </c>
      <c r="S21" s="289">
        <f>IF(OR($A20="Annual Leave",$A21="Annual Leave"),IF(AND($A20&lt;&gt;"Annual Leave",$A21="Annual Leave"),8,0),0)</f>
        <v/>
      </c>
      <c r="T21" s="291" t="n"/>
      <c r="U21" s="144">
        <f>MAX(0,40-Y21)</f>
        <v/>
      </c>
      <c r="V21" s="351">
        <f>IF(OR($C21="",$D21=""),0,
 IF(OR($A20="Holiday",$A21="Holiday"),0,
 IF(AND(NOT(OR($A20="Annual Leave",$A21="Annual Leave")),$A21="Off day"),0,
  IF($I20+$I21&gt;=8,IF($I20&gt;=8,0,8-$I20),$I21)
  )))</f>
        <v/>
      </c>
      <c r="W21" s="351">
        <f>MAX(0,V21-U21)</f>
        <v/>
      </c>
      <c r="X21" s="351">
        <f>IF(C21="","",C21-WEEKDAY(C21,1)+1)</f>
        <v/>
      </c>
      <c r="Y21" s="351">
        <f>SUMPRODUCT(($X$14:$X20=X21)*(($V$14:$V20)+($O$14:$O20)))+IF(X21=X14,$L$11,0)</f>
        <v/>
      </c>
      <c r="Z21" s="351" t="n"/>
      <c r="AA21" s="351" t="n"/>
      <c r="AB21" s="351" t="n"/>
      <c r="AC21" s="351" t="n"/>
      <c r="AD21" s="351" t="n"/>
      <c r="AE21" s="351" t="n"/>
      <c r="AF21" s="351" t="n"/>
    </row>
    <row r="22" ht="24" customHeight="1" s="348" thickBot="1">
      <c r="A22" s="170" t="inlineStr">
        <is>
          <t>On Day</t>
        </is>
      </c>
      <c r="B22" s="292" t="n"/>
      <c r="C22" s="97">
        <f>C20+1</f>
        <v/>
      </c>
      <c r="D22" s="44" t="n"/>
      <c r="E22" s="171">
        <f>IF(D22="", "",
 IF(D22=TIME(0,0,0), 0,
 IF(AND(D22&gt;=TIME(0,0,1), D22&lt;=TIME(2,0,0)), TIME(7,0,0),
 IF(AND(D22&gt;=TIME(6,0,0), D22&lt;=TIME(8,0,0)), TIME(12,0,0),
 IF(AND(D22&gt;TIME(8,0,0), D22&lt;=TIME(13,59,0)), TIME(15,0,0),
 IF(AND(D22&gt;=TIME(14,0,0), D22&lt;=TIME(17,59,0)), TIME(21,0,0),
 IF(AND(D22&gt;=TIME(18,0,0), D22&lt;=TIME(21,59,0)), TIME(0,0,0),
 IF(AND(D22&gt;=TIME(22,0,0), D22&lt;=TIME(23,59,59)), TIME(7,0,0), ""))))))))</f>
        <v/>
      </c>
      <c r="F22" s="172" t="n"/>
      <c r="G22" s="171">
        <f>IF(AND(D22&gt;=TIME(6,0,0),D22&lt;=TIME(8,0,0)),E22,"")</f>
        <v/>
      </c>
      <c r="H22" s="44" t="n"/>
      <c r="I22" s="45">
        <f>ROUND(IF(OR(D22="",E22="",E22=0),0,IF(H22="",MOD(E22-D22,1)*24,MOD(H22-D22,1)*24)),2)</f>
        <v/>
      </c>
      <c r="J22" s="173" t="n"/>
      <c r="K22" s="293" t="n"/>
      <c r="L22" s="271" t="n"/>
      <c r="M22" s="294">
        <f>MAX(0,V22-W22)</f>
        <v/>
      </c>
      <c r="N22" s="46">
        <f>(IF(OR($C22="",$D22=""),0,
 IF(OR($A22="Holiday",$A23="Holiday"),
    IF(ISNUMBER(MATCH(TRIM($B22),{"Phagwah","Good Friday","Easter Monday","Labour Day","Christmas","Eid ul Azha","Romans-2","Globe-12","Neptune P1"},0)),0,$I22),
 IF(AND(NOT(OR($A22="Annual Leave",$A23="Annual Leave")),$A22="Off day"),$I22,
  MAX(0,$I22-$V22)
  ))))+W22</f>
        <v/>
      </c>
      <c r="O22" s="46">
        <f>IF(AND(OR($A22="Holiday",$A23="Holiday"),
        ISNUMBER(MATCH(TRIM($B22),{"Phagwah","Good Friday","Easter Monday","Labour Day","Christmas","Eid ul Azha","Romans-2","Globe-12","Neptune P1"},0))),
   $I22,0)</f>
        <v/>
      </c>
      <c r="P22" s="46">
        <f>IF(OR($O$7="Canteen",$O$7="Head Office"),0,IF($I22&lt;=0,0,IF(OR(OR(TRIM($J22)="Hebrews",TRIM($J22)="Romans",TRIM($J22)="Romans-2",TRIM($J22)="Globe",TRIM($J22)="Globe-12",TRIM($J22)="Neptune P1"),AND($I23&gt;0,OR(TRIM($J23)="Hebrews",TRIM($J23)="Romans",TRIM($J23)="Romans-2",TRIM($J23)="Globe",TRIM($J23)="Globe-12",TRIM($J23)="Neptune P1"))),1,0)))</f>
        <v/>
      </c>
      <c r="Q22" s="47" t="n"/>
      <c r="R22" s="46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IF($I22&gt;0,1,0),
      0
   ),
0))</f>
        <v/>
      </c>
      <c r="S22" s="46">
        <f>IF(OR($A22="Annual Leave",$A23="Annual Leave"),IF($A22="Annual Leave",8,0),0)</f>
        <v/>
      </c>
      <c r="T22" s="48" t="n"/>
      <c r="U22" s="144">
        <f>MAX(0,40-Y22)</f>
        <v/>
      </c>
      <c r="V22" s="351">
        <f>IF(OR($C22="",$D22=""),0,
 IF(OR($A22="Holiday",$A23="Holiday"),0,
 IF(AND(NOT(OR($A22="Annual Leave",$A23="Annual Leave")),$A22="Off day"),0,
  IF($I22+$I23&gt;=8,IF($I22&gt;=8,8,$I22),$I22)
  )))</f>
        <v/>
      </c>
      <c r="W22" s="351">
        <f>MAX(0,V22-U22)</f>
        <v/>
      </c>
      <c r="X22" s="351">
        <f>IF(C22="","",C22-WEEKDAY(C22,1)+1)</f>
        <v/>
      </c>
      <c r="Y22" s="351">
        <f>SUMPRODUCT(($X$14:$X21=X22)*(($V$14:$V21)+($O$14:$O21)))+IF(X22=X14,$L$11,0)</f>
        <v/>
      </c>
      <c r="Z22" s="351" t="n"/>
      <c r="AA22" s="351" t="n"/>
      <c r="AB22" s="351" t="n"/>
      <c r="AC22" s="351" t="n"/>
      <c r="AD22" s="351" t="n"/>
      <c r="AE22" s="351" t="n"/>
      <c r="AF22" s="351" t="n"/>
    </row>
    <row r="23" ht="24" customHeight="1" s="348" thickBot="1">
      <c r="A23" s="170" t="inlineStr">
        <is>
          <t>On Day</t>
        </is>
      </c>
      <c r="B23" s="292" t="n"/>
      <c r="C23" s="98">
        <f>C22</f>
        <v/>
      </c>
      <c r="D23" s="49" t="n"/>
      <c r="E23" s="174">
        <f>IF(D23="", "",
 IF(D23=TIME(0,0,0), 0,
 IF(AND(D23&gt;=TIME(0,0,1), D23&lt;=TIME(2,0,0)), TIME(7,0,0),
 IF(AND(D23&gt;=TIME(6,0,0), D23&lt;=TIME(8,0,0)), TIME(12,0,0),
 IF(AND(D23&gt;TIME(8,0,0), D23&lt;=TIME(13,59,0)), TIME(15,0,0),
 IF(AND(D23&gt;=TIME(14,0,0), D23&lt;=TIME(17,59,0)), TIME(21,0,0),
 IF(AND(D23&gt;=TIME(18,0,0), D23&lt;=TIME(21,59,0)), TIME(0,0,0),
 IF(AND(D23&gt;=TIME(22,0,0), D23&lt;=TIME(23,59,59)), TIME(7,0,0), ""))))))))</f>
        <v/>
      </c>
      <c r="F23" s="175" t="n"/>
      <c r="G23" s="174">
        <f>IF(AND(D23&gt;=TIME(6,0,0),D23&lt;=TIME(8,0,0)),E23,"")</f>
        <v/>
      </c>
      <c r="H23" s="49" t="n"/>
      <c r="I23" s="50">
        <f>ROUND(IF(OR(D23="",E23="",E23=0),0,IF(H23="",MOD(E23-D23,1)*24,MOD(H23-D23,1)*24)),2)</f>
        <v/>
      </c>
      <c r="J23" s="173" t="n"/>
      <c r="K23" s="293" t="n"/>
      <c r="L23" s="271" t="n"/>
      <c r="M23" s="294">
        <f>MAX(0,V23-W23)</f>
        <v/>
      </c>
      <c r="N23" s="51">
        <f>(IF(OR($C23="",$D23=""),0,
 IF(OR($A22="Holiday",$A23="Holiday"),
    IF(ISNUMBER(MATCH(TRIM($B23),{"Phagwah","Good Friday","Easter Monday","Labour Day","Christmas","Eid ul Azha","Romans-2","Globe-12","Neptune P1"},0)),0,$I23),
 IF(AND(NOT(OR($A22="Annual Leave",$A23="Annual Leave")),$A23="Off day"),$I23,
  MAX(0,$I23-$V23)
  ))))+W23</f>
        <v/>
      </c>
      <c r="O23" s="51">
        <f>IF(AND(OR($A22="Holiday",$A23="Holiday"),
        ISNUMBER(MATCH(TRIM($B23),{"Phagwah","Good Friday","Easter Monday","Labour Day","Christmas","Eid ul Azha","Romans-2","Globe-12","Neptune P1"},0))),
   $I23,0)</f>
        <v/>
      </c>
      <c r="P23" s="51">
        <f>IF(OR($O$7="Canteen",$O$7="Head Office"),0,IF($I23&lt;=0,0,IF(AND($I22&lt;=0,OR(TRIM($J23)="Hebrews",TRIM($J23)="Romans",TRIM($J23)="Romans-2",TRIM($J23)="Globe",TRIM($J23)="Globe-12",TRIM($J23)="Neptune P1")),1,0)))</f>
        <v/>
      </c>
      <c r="Q23" s="52" t="n"/>
      <c r="R23" s="51">
        <f>IF(OR($O$7="Canteen",$O$7="Head Office"),0,IF(OR($I22&gt;0,$I23&gt;0),
   IF( OR(
        AND($D22&gt;=TIME(6,0,0),$D22&lt;=TIME(7,0,0)),
        AND($D22&gt;=TIME(14,0,0),$D22&lt;=TIME(15,0,0)),
        AND($D22&gt;=TIME(18,0,0),$D22&lt;=TIME(19,0,0)),
        AND($D22&gt;=TIME(22,0,0),$D22&lt;=TIME(23,0,0)),
        AND($D23&gt;=TIME(6,0,0),$D23&lt;=TIME(7,0,0)),
        AND($D23&gt;=TIME(14,0,0),$D23&lt;=TIME(15,0,0)),
        AND($D23&gt;=TIME(18,0,0),$D23&lt;=TIME(19,0,0)),
        AND($D23&gt;=TIME(22,0,0),$D23&lt;=TIME(23,0,0))
      ),
      IF(AND($I22=0,$I23&gt;0),1,0),
      0
   ),
0))</f>
        <v/>
      </c>
      <c r="S23" s="51">
        <f>IF(OR($A22="Annual Leave",$A23="Annual Leave"),IF(AND($A22&lt;&gt;"Annual Leave",$A23="Annual Leave"),8,0),0)</f>
        <v/>
      </c>
      <c r="T23" s="53" t="n"/>
      <c r="U23" s="144">
        <f>MAX(0,40-Y23)</f>
        <v/>
      </c>
      <c r="V23" s="351">
        <f>IF(OR($C23="",$D23=""),0,
 IF(OR($A22="Holiday",$A23="Holiday"),0,
 IF(AND(NOT(OR($A22="Annual Leave",$A23="Annual Leave")),$A23="Off day"),0,
  IF($I22+$I23&gt;=8,IF($I22&gt;=8,0,8-$I22),$I23)
  )))</f>
        <v/>
      </c>
      <c r="W23" s="351">
        <f>MAX(0,V23-U23)</f>
        <v/>
      </c>
      <c r="X23" s="351">
        <f>IF(C23="","",C23-WEEKDAY(C23,1)+1)</f>
        <v/>
      </c>
      <c r="Y23" s="351">
        <f>SUMPRODUCT(($X$14:$X22=X23)*(($V$14:$V22)+($O$14:$O22)))+IF(X23=X14,$L$11,0)</f>
        <v/>
      </c>
      <c r="Z23" s="351" t="n"/>
      <c r="AA23" s="351" t="n"/>
      <c r="AB23" s="351" t="n"/>
      <c r="AC23" s="351" t="n"/>
      <c r="AD23" s="351" t="n"/>
      <c r="AE23" s="351" t="n"/>
      <c r="AF23" s="351" t="n"/>
    </row>
    <row r="24" ht="24" customHeight="1" s="348" thickBot="1">
      <c r="A24" s="154" t="inlineStr">
        <is>
          <t>On Day</t>
        </is>
      </c>
      <c r="B24" s="273" t="n"/>
      <c r="C24" s="90">
        <f>C22+1</f>
        <v/>
      </c>
      <c r="D24" s="8" t="n"/>
      <c r="E24" s="155">
        <f>IF(D24="", "",
 IF(D24=TIME(0,0,0), 0,
 IF(AND(D24&gt;=TIME(0,0,1), D24&lt;=TIME(2,0,0)), TIME(7,0,0),
 IF(AND(D24&gt;=TIME(6,0,0), D24&lt;=TIME(8,0,0)), TIME(12,0,0),
 IF(AND(D24&gt;TIME(8,0,0), D24&lt;=TIME(13,59,0)), TIME(15,0,0),
 IF(AND(D24&gt;=TIME(14,0,0), D24&lt;=TIME(17,59,0)), TIME(21,0,0),
 IF(AND(D24&gt;=TIME(18,0,0), D24&lt;=TIME(21,59,0)), TIME(0,0,0),
 IF(AND(D24&gt;=TIME(22,0,0), D24&lt;=TIME(23,59,59)), TIME(7,0,0), ""))))))))</f>
        <v/>
      </c>
      <c r="F24" s="156" t="n"/>
      <c r="G24" s="155">
        <f>IF(AND(D24&gt;=TIME(6,0,0),D24&lt;=TIME(8,0,0)),E24,"")</f>
        <v/>
      </c>
      <c r="H24" s="8" t="n"/>
      <c r="I24" s="30">
        <f>ROUND(IF(OR(D24="",E24="",E24=0),0,IF(H24="",MOD(E24-D24,1)*24,MOD(H24-D24,1)*24)),2)</f>
        <v/>
      </c>
      <c r="J24" s="157" t="n"/>
      <c r="K24" s="274" t="n"/>
      <c r="L24" s="271" t="n"/>
      <c r="M24" s="275">
        <f>MAX(0,V24-W24)</f>
        <v/>
      </c>
      <c r="N24" s="9">
        <f>(IF(OR($C24="",$D24=""),0,
 IF(OR($A24="Holiday",$A25="Holiday"),
    IF(ISNUMBER(MATCH(TRIM($B24),{"Phagwah","Good Friday","Easter Monday","Labour Day","Christmas","Eid ul Azha","Romans-2","Globe-12","Neptune P1"},0)),0,$I24),
 IF(AND(NOT(OR($A24="Annual Leave",$A25="Annual Leave")),$A24="Off day"),$I24,
  MAX(0,$I24-$V24)
  ))))+W24</f>
        <v/>
      </c>
      <c r="O24" s="9">
        <f>IF(AND(OR($A24="Holiday",$A25="Holiday"),
        ISNUMBER(MATCH(TRIM($B24),{"Phagwah","Good Friday","Easter Monday","Labour Day","Christmas","Eid ul Azha","Romans-2","Globe-12","Neptune P1"},0))),
   $I24,0)</f>
        <v/>
      </c>
      <c r="P24" s="9">
        <f>IF(OR($O$7="Canteen",$O$7="Head Office"),0,IF($I24&lt;=0,0,IF(OR(OR(TRIM($J24)="Hebrews",TRIM($J24)="Romans",TRIM($J24)="Romans-2",TRIM($J24)="Globe",TRIM($J24)="Globe-12",TRIM($J24)="Neptune P1"),AND($I25&gt;0,OR(TRIM($J25)="Hebrews",TRIM($J25)="Romans",TRIM($J25)="Romans-2",TRIM($J25)="Globe",TRIM($J25)="Globe-12",TRIM($J25)="Neptune P1"))),1,0)))</f>
        <v/>
      </c>
      <c r="Q24" s="10" t="n"/>
      <c r="R24" s="9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IF($I24&gt;0,1,0),
      0
   ),
0))</f>
        <v/>
      </c>
      <c r="S24" s="9">
        <f>IF(OR($A24="Annual Leave",$A25="Annual Leave"),IF($A24="Annual Leave",8,0),0)</f>
        <v/>
      </c>
      <c r="T24" s="91" t="n"/>
      <c r="U24" s="144">
        <f>MAX(0,40-Y24)</f>
        <v/>
      </c>
      <c r="V24" s="351">
        <f>IF(OR($C24="",$D24=""),0,
 IF(OR($A24="Holiday",$A25="Holiday"),0,
 IF(AND(NOT(OR($A24="Annual Leave",$A25="Annual Leave")),$A24="Off day"),0,
  IF($I24+$I25&gt;=8,IF($I24&gt;=8,8,$I24),$I24)
  )))</f>
        <v/>
      </c>
      <c r="W24" s="351">
        <f>MAX(0,V24-U24)</f>
        <v/>
      </c>
      <c r="X24" s="351">
        <f>IF(C24="","",C24-WEEKDAY(C24,1)+1)</f>
        <v/>
      </c>
      <c r="Y24" s="351">
        <f>SUMPRODUCT(($X$14:$X23=X24)*(($V$14:$V23)+($O$14:$O23)))+IF(X24=X14,$L$11,0)</f>
        <v/>
      </c>
      <c r="Z24" s="351" t="n"/>
      <c r="AA24" s="351" t="n"/>
      <c r="AB24" s="351" t="n"/>
      <c r="AC24" s="351" t="n"/>
      <c r="AD24" s="351" t="n"/>
      <c r="AE24" s="351" t="n"/>
      <c r="AF24" s="351" t="n"/>
    </row>
    <row r="25" ht="24" customHeight="1" s="348" thickBot="1">
      <c r="A25" s="154" t="inlineStr">
        <is>
          <t>On Day</t>
        </is>
      </c>
      <c r="B25" s="273" t="n"/>
      <c r="C25" s="90">
        <f>C24</f>
        <v/>
      </c>
      <c r="D25" s="276" t="n"/>
      <c r="E25" s="277">
        <f>IF(D25="", "",
 IF(D25=TIME(0,0,0), 0,
 IF(AND(D25&gt;=TIME(0,0,1), D25&lt;=TIME(2,0,0)), TIME(7,0,0),
 IF(AND(D25&gt;=TIME(6,0,0), D25&lt;=TIME(8,0,0)), TIME(12,0,0),
 IF(AND(D25&gt;TIME(8,0,0), D25&lt;=TIME(13,59,0)), TIME(15,0,0),
 IF(AND(D25&gt;=TIME(14,0,0), D25&lt;=TIME(17,59,0)), TIME(21,0,0),
 IF(AND(D25&gt;=TIME(18,0,0), D25&lt;=TIME(21,59,0)), TIME(0,0,0),
 IF(AND(D25&gt;=TIME(22,0,0), D25&lt;=TIME(23,59,59)), TIME(7,0,0), ""))))))))</f>
        <v/>
      </c>
      <c r="F25" s="156" t="n"/>
      <c r="G25" s="277">
        <f>IF(AND(D25&gt;=TIME(6,0,0),D25&lt;=TIME(8,0,0)),E25,"")</f>
        <v/>
      </c>
      <c r="H25" s="276" t="n"/>
      <c r="I25" s="30">
        <f>ROUND(IF(OR(D25="",E25="",E25=0),0,IF(H25="",MOD(E25-D25,1)*24,MOD(H25-D25,1)*24)),2)</f>
        <v/>
      </c>
      <c r="J25" s="158" t="n"/>
      <c r="K25" s="274" t="n"/>
      <c r="L25" s="271" t="n"/>
      <c r="M25" s="275">
        <f>MAX(0,V25-W25)</f>
        <v/>
      </c>
      <c r="N25" s="278">
        <f>(IF(OR($C25="",$D25=""),0,
 IF(OR($A24="Holiday",$A25="Holiday"),
    IF(ISNUMBER(MATCH(TRIM($B25),{"Phagwah","Good Friday","Easter Monday","Labour Day","Christmas","Eid ul Azha","Romans-2","Globe-12","Neptune P1"},0)),0,$I25),
 IF(AND(NOT(OR($A24="Annual Leave",$A25="Annual Leave")),$A25="Off day"),$I25,
  MAX(0,$I25-$V25)
  ))))+W25</f>
        <v/>
      </c>
      <c r="O25" s="278">
        <f>IF(AND(OR($A24="Holiday",$A25="Holiday"),
        ISNUMBER(MATCH(TRIM($B25),{"Phagwah","Good Friday","Easter Monday","Labour Day","Christmas","Eid ul Azha","Romans-2","Globe-12","Neptune P1"},0))),
   $I25,0)</f>
        <v/>
      </c>
      <c r="P25" s="278">
        <f>IF(OR($O$7="Canteen",$O$7="Head Office"),0,IF($I25&lt;=0,0,IF(AND($I24&lt;=0,OR(TRIM($J25)="Hebrews",TRIM($J25)="Romans",TRIM($J25)="Romans-2",TRIM($J25)="Globe",TRIM($J25)="Globe-12",TRIM($J25)="Neptune P1")),1,0)))</f>
        <v/>
      </c>
      <c r="Q25" s="279" t="n"/>
      <c r="R25" s="278">
        <f>IF(OR($O$7="Canteen",$O$7="Head Office"),0,IF(OR($I24&gt;0,$I25&gt;0),
   IF( OR(
        AND($D24&gt;=TIME(6,0,0),$D24&lt;=TIME(7,0,0)),
        AND($D24&gt;=TIME(14,0,0),$D24&lt;=TIME(15,0,0)),
        AND($D24&gt;=TIME(18,0,0),$D24&lt;=TIME(19,0,0)),
        AND($D24&gt;=TIME(22,0,0),$D24&lt;=TIME(23,0,0)),
        AND($D25&gt;=TIME(6,0,0),$D25&lt;=TIME(7,0,0)),
        AND($D25&gt;=TIME(14,0,0),$D25&lt;=TIME(15,0,0)),
        AND($D25&gt;=TIME(18,0,0),$D25&lt;=TIME(19,0,0)),
        AND($D25&gt;=TIME(22,0,0),$D25&lt;=TIME(23,0,0))
      ),
      IF(AND($I24=0,$I25&gt;0),1,0),
      0
   ),
0))</f>
        <v/>
      </c>
      <c r="S25" s="278">
        <f>IF(OR($A24="Annual Leave",$A25="Annual Leave"),IF(AND($A24&lt;&gt;"Annual Leave",$A25="Annual Leave"),8,0),0)</f>
        <v/>
      </c>
      <c r="T25" s="280" t="n"/>
      <c r="U25" s="144">
        <f>MAX(0,40-Y25)</f>
        <v/>
      </c>
      <c r="V25" s="351">
        <f>IF(OR($C25="",$D25=""),0,
 IF(OR($A24="Holiday",$A25="Holiday"),0,
 IF(AND(NOT(OR($A24="Annual Leave",$A25="Annual Leave")),$A25="Off day"),0,
  IF($I24+$I25&gt;=8,IF($I24&gt;=8,0,8-$I24),$I25)
  )))</f>
        <v/>
      </c>
      <c r="W25" s="351">
        <f>MAX(0,V25-U25)</f>
        <v/>
      </c>
      <c r="X25" s="351">
        <f>IF(C25="","",C25-WEEKDAY(C25,1)+1)</f>
        <v/>
      </c>
      <c r="Y25" s="351">
        <f>SUMPRODUCT(($X$14:$X24=X25)*(($V$14:$V24)+($O$14:$O24)))+IF(X25=X14,$L$11,0)</f>
        <v/>
      </c>
      <c r="Z25" s="351" t="n"/>
      <c r="AA25" s="351" t="n"/>
      <c r="AB25" s="351" t="n"/>
      <c r="AC25" s="351" t="n"/>
      <c r="AD25" s="351" t="n"/>
      <c r="AE25" s="351" t="n"/>
      <c r="AF25" s="351" t="n"/>
    </row>
    <row r="26" ht="24" customHeight="1" s="348" thickBot="1">
      <c r="A26" s="159" t="inlineStr">
        <is>
          <t>On Day</t>
        </is>
      </c>
      <c r="B26" s="281" t="n"/>
      <c r="C26" s="92">
        <f>C24+1</f>
        <v/>
      </c>
      <c r="D26" s="31" t="n"/>
      <c r="E26" s="160">
        <f>IF(D26="", "",
 IF(D26=TIME(0,0,0), 0,
 IF(AND(D26&gt;=TIME(0,0,1), D26&lt;=TIME(2,0,0)), TIME(7,0,0),
 IF(AND(D26&gt;=TIME(6,0,0), D26&lt;=TIME(8,0,0)), TIME(12,0,0),
 IF(AND(D26&gt;TIME(8,0,0), D26&lt;=TIME(13,59,0)), TIME(15,0,0),
 IF(AND(D26&gt;=TIME(14,0,0), D26&lt;=TIME(17,59,0)), TIME(21,0,0),
 IF(AND(D26&gt;=TIME(18,0,0), D26&lt;=TIME(21,59,0)), TIME(0,0,0),
 IF(AND(D26&gt;=TIME(22,0,0), D26&lt;=TIME(23,59,59)), TIME(7,0,0), ""))))))))</f>
        <v/>
      </c>
      <c r="F26" s="161" t="n"/>
      <c r="G26" s="160">
        <f>IF(AND(D26&gt;=TIME(6,0,0),D26&lt;=TIME(8,0,0)),E26,"")</f>
        <v/>
      </c>
      <c r="H26" s="31" t="n"/>
      <c r="I26" s="32">
        <f>ROUND(IF(OR(D26="",E26="",E26=0),0,IF(H26="",MOD(E26-D26,1)*24,MOD(H26-D26,1)*24)),2)</f>
        <v/>
      </c>
      <c r="J26" s="162" t="n"/>
      <c r="K26" s="282" t="n"/>
      <c r="L26" s="271" t="n"/>
      <c r="M26" s="283">
        <f>MAX(0,V26-W26)</f>
        <v/>
      </c>
      <c r="N26" s="33">
        <f>(IF(OR($C26="",$D26=""),0,
 IF(OR($A26="Holiday",$A27="Holiday"),
    IF(ISNUMBER(MATCH(TRIM($B26),{"Phagwah","Good Friday","Easter Monday","Labour Day","Christmas","Eid ul Azha","Romans-2","Globe-12","Neptune P1"},0)),0,$I26),
 IF(AND(NOT(OR($A26="Annual Leave",$A27="Annual Leave")),$A26="Off day"),$I26,
  MAX(0,$I26-$V26)
  ))))+W26</f>
        <v/>
      </c>
      <c r="O26" s="33">
        <f>IF(AND(OR($A26="Holiday",$A27="Holiday"),
        ISNUMBER(MATCH(TRIM($B26),{"Phagwah","Good Friday","Easter Monday","Labour Day","Christmas","Eid ul Azha","Romans-2","Globe-12","Neptune P1"},0))),
   $I26,0)</f>
        <v/>
      </c>
      <c r="P26" s="33">
        <f>IF(OR($O$7="Canteen",$O$7="Head Office"),0,IF($I26&lt;=0,0,IF(OR(OR(TRIM($J26)="Hebrews",TRIM($J26)="Romans",TRIM($J26)="Romans-2",TRIM($J26)="Globe",TRIM($J26)="Globe-12",TRIM($J26)="Neptune P1"),AND($I27&gt;0,OR(TRIM($J27)="Hebrews",TRIM($J27)="Romans",TRIM($J27)="Romans-2",TRIM($J27)="Globe",TRIM($J27)="Globe-12",TRIM($J27)="Neptune P1"))),1,0)))</f>
        <v/>
      </c>
      <c r="Q26" s="34" t="n"/>
      <c r="R26" s="33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IF($I26&gt;0,1,0),
      0
   ),
0))</f>
        <v/>
      </c>
      <c r="S26" s="33">
        <f>IF(OR($A26="Annual Leave",$A27="Annual Leave"),IF($A26="Annual Leave",8,0),0)</f>
        <v/>
      </c>
      <c r="T26" s="35" t="n"/>
      <c r="U26" s="144">
        <f>MAX(0,40-Y26)</f>
        <v/>
      </c>
      <c r="V26" s="351">
        <f>IF(OR($C26="",$D26=""),0,
 IF(OR($A26="Holiday",$A27="Holiday"),0,
 IF(AND(NOT(OR($A26="Annual Leave",$A27="Annual Leave")),$A26="Off day"),0,
  IF($I26+$I27&gt;=8,IF($I26&gt;=8,8,$I26),$I26)
  )))</f>
        <v/>
      </c>
      <c r="W26" s="351">
        <f>MAX(0,V26-U26)</f>
        <v/>
      </c>
      <c r="X26" s="351">
        <f>IF(C26="","",C26-WEEKDAY(C26,1)+1)</f>
        <v/>
      </c>
      <c r="Y26" s="351">
        <f>SUMPRODUCT(($X$14:$X25=X26)*(($V$14:$V25)+($O$14:$O25)))+IF(X26=X14,$L$11,0)</f>
        <v/>
      </c>
      <c r="Z26" s="351" t="n"/>
      <c r="AA26" s="351" t="n"/>
      <c r="AB26" s="351" t="n"/>
      <c r="AC26" s="351" t="n"/>
      <c r="AD26" s="351" t="n"/>
      <c r="AE26" s="351" t="n"/>
      <c r="AF26" s="351" t="n"/>
    </row>
    <row r="27" ht="24" customHeight="1" s="348" thickBot="1">
      <c r="A27" s="159" t="inlineStr">
        <is>
          <t>On Day</t>
        </is>
      </c>
      <c r="B27" s="281" t="n"/>
      <c r="C27" s="93">
        <f>C26</f>
        <v/>
      </c>
      <c r="D27" s="36" t="n"/>
      <c r="E27" s="163">
        <f>IF(D27="", "",
 IF(D27=TIME(0,0,0), 0,
 IF(AND(D27&gt;=TIME(0,0,1), D27&lt;=TIME(2,0,0)), TIME(7,0,0),
 IF(AND(D27&gt;=TIME(6,0,0), D27&lt;=TIME(8,0,0)), TIME(12,0,0),
 IF(AND(D27&gt;TIME(8,0,0), D27&lt;=TIME(13,59,0)), TIME(15,0,0),
 IF(AND(D27&gt;=TIME(14,0,0), D27&lt;=TIME(17,59,0)), TIME(21,0,0),
 IF(AND(D27&gt;=TIME(18,0,0), D27&lt;=TIME(21,59,0)), TIME(0,0,0),
 IF(AND(D27&gt;=TIME(22,0,0), D27&lt;=TIME(23,59,59)), TIME(7,0,0), ""))))))))</f>
        <v/>
      </c>
      <c r="F27" s="164" t="n"/>
      <c r="G27" s="163">
        <f>IF(AND(D27&gt;=TIME(6,0,0),D27&lt;=TIME(8,0,0)),E27,"")</f>
        <v/>
      </c>
      <c r="H27" s="36" t="n"/>
      <c r="I27" s="37">
        <f>ROUND(IF(OR(D27="",E27="",E27=0),0,IF(H27="",MOD(E27-D27,1)*24,MOD(H27-D27,1)*24)),2)</f>
        <v/>
      </c>
      <c r="J27" s="162" t="n"/>
      <c r="K27" s="282" t="n"/>
      <c r="L27" s="271" t="n"/>
      <c r="M27" s="283">
        <f>MAX(0,V27-W27)</f>
        <v/>
      </c>
      <c r="N27" s="38">
        <f>(IF(OR($C27="",$D27=""),0,
 IF(OR($A26="Holiday",$A27="Holiday"),
    IF(ISNUMBER(MATCH(TRIM($B27),{"Phagwah","Good Friday","Easter Monday","Labour Day","Christmas","Eid ul Azha","Romans-2","Globe-12","Neptune P1"},0)),0,$I27),
 IF(AND(NOT(OR($A26="Annual Leave",$A27="Annual Leave")),$A27="Off day"),$I27,
  MAX(0,$I27-$V27)
  ))))+W27</f>
        <v/>
      </c>
      <c r="O27" s="38">
        <f>IF(AND(OR($A26="Holiday",$A27="Holiday"),
        ISNUMBER(MATCH(TRIM($B27),{"Phagwah","Good Friday","Easter Monday","Labour Day","Christmas","Eid ul Azha","Romans-2","Globe-12","Neptune P1"},0))),
   $I27,0)</f>
        <v/>
      </c>
      <c r="P27" s="38">
        <f>IF(OR($O$7="Canteen",$O$7="Head Office"),0,IF($I27&lt;=0,0,IF(AND($I26&lt;=0,OR(TRIM($J27)="Hebrews",TRIM($J27)="Romans",TRIM($J27)="Romans-2",TRIM($J27)="Globe",TRIM($J27)="Globe-12",TRIM($J27)="Neptune P1")),1,0)))</f>
        <v/>
      </c>
      <c r="Q27" s="39" t="n"/>
      <c r="R27" s="38">
        <f>IF(OR($O$7="Canteen",$O$7="Head Office"),0,IF(OR($I26&gt;0,$I27&gt;0),
   IF( OR(
        AND($D26&gt;=TIME(6,0,0),$D26&lt;=TIME(7,0,0)),
        AND($D26&gt;=TIME(14,0,0),$D26&lt;=TIME(15,0,0)),
        AND($D26&gt;=TIME(18,0,0),$D26&lt;=TIME(19,0,0)),
        AND($D26&gt;=TIME(22,0,0),$D26&lt;=TIME(23,0,0)),
        AND($D27&gt;=TIME(6,0,0),$D27&lt;=TIME(7,0,0)),
        AND($D27&gt;=TIME(14,0,0),$D27&lt;=TIME(15,0,0)),
        AND($D27&gt;=TIME(18,0,0),$D27&lt;=TIME(19,0,0)),
        AND($D27&gt;=TIME(22,0,0),$D27&lt;=TIME(23,0,0))
      ),
      IF(AND($I26=0,$I27&gt;0),1,0),
      0
   ),
0))</f>
        <v/>
      </c>
      <c r="S27" s="38">
        <f>IF(OR($A26="Annual Leave",$A27="Annual Leave"),IF(AND($A26&lt;&gt;"Annual Leave",$A27="Annual Leave"),8,0),0)</f>
        <v/>
      </c>
      <c r="T27" s="40" t="n"/>
      <c r="U27" s="144">
        <f>MAX(0,40-Y27)</f>
        <v/>
      </c>
      <c r="V27" s="351">
        <f>IF(OR($C27="",$D27=""),0,
 IF(OR($A26="Holiday",$A27="Holiday"),0,
 IF(AND(NOT(OR($A26="Annual Leave",$A27="Annual Leave")),$A27="Off day"),0,
  IF($I26+$I27&gt;=8,IF($I26&gt;=8,0,8-$I26),$I27)
  )))</f>
        <v/>
      </c>
      <c r="W27" s="351">
        <f>MAX(0,V27-U27)</f>
        <v/>
      </c>
      <c r="X27" s="351">
        <f>IF(C27="","",C27-WEEKDAY(C27,1)+1)</f>
        <v/>
      </c>
      <c r="Y27" s="351">
        <f>SUMPRODUCT(($X$14:$X26=X27)*(($V$14:$V26)+($O$14:$O26)))+IF(X27=X14,$L$11,0)</f>
        <v/>
      </c>
      <c r="Z27" s="351" t="n"/>
      <c r="AA27" s="351" t="n"/>
      <c r="AB27" s="351" t="n"/>
      <c r="AC27" s="351" t="n"/>
      <c r="AD27" s="351" t="n"/>
      <c r="AE27" s="351" t="n"/>
      <c r="AF27" s="351" t="n"/>
    </row>
    <row r="28" ht="24" customHeight="1" s="348" thickBot="1">
      <c r="A28" s="176" t="n"/>
      <c r="B28" s="176" t="n"/>
      <c r="C28" s="145" t="n"/>
      <c r="D28" s="6" t="n"/>
      <c r="E28" s="14" t="n"/>
      <c r="F28" s="6" t="n"/>
      <c r="G28" s="6" t="n"/>
      <c r="H28" s="336" t="n"/>
      <c r="I28" s="351" t="n"/>
      <c r="J28" s="336" t="n"/>
      <c r="K28" s="336" t="n"/>
      <c r="L28" s="336" t="n"/>
      <c r="M28" s="99">
        <f>MAX(0,V28-W28)</f>
        <v/>
      </c>
      <c r="N28" s="99">
        <f>(IF(OR($C28="",$D28=""),0,
 IF(OR($A28="Holiday",$A29="Holiday"),
    IF(ISNUMBER(MATCH(TRIM($B28),{"Phagwah","Good Friday","Easter Monday","Labour Day","Christmas","Eid ul Azha","Romans-2","Globe-12","Neptune P1"},0)),0,$I28),
 IF(AND(NOT(OR($A28="Annual Leave",$A29="Annual Leave")),$A28="Off day"),$I28,
  MAX(0,$I28-$V28)
  ))))+W28</f>
        <v/>
      </c>
      <c r="O28" s="99">
        <f>IF(AND(OR($A28="Holiday",$A29="Holiday"),
        ISNUMBER(MATCH(TRIM($B28),{"Phagwah","Good Friday","Easter Monday","Labour Day","Christmas","Eid ul Azha","Romans-2","Globe-12","Neptune P1"},0))),
   $I28,0)</f>
        <v/>
      </c>
      <c r="P28" s="99">
        <f>IF(OR($O$7="Canteen",$O$7="Head Office"),0,IF($I28&lt;=0,0,IF(OR(OR(TRIM($J28)="Hebrews",TRIM($J28)="Romans",TRIM($J28)="Romans-2",TRIM($J28)="Globe",TRIM($J28)="Globe-12",TRIM($J28)="Neptune P1"),AND($I29&gt;0,OR(TRIM($J29)="Hebrews",TRIM($J29)="Romans",TRIM($J29)="Romans-2",TRIM($J29)="Globe",TRIM($J29)="Globe-12",TRIM($J29)="Neptune P1"))),1,0)))</f>
        <v/>
      </c>
      <c r="Q28" s="178" t="n"/>
      <c r="R28" s="15" t="n"/>
      <c r="S28" s="99">
        <f>IF(OR($A28="Annual Leave",$A29="Annual Leave"),IF($A28="Annual Leave",8,0),0)</f>
        <v/>
      </c>
      <c r="T28" s="100" t="n"/>
      <c r="U28" s="144">
        <f>MAX(0,40-Y28)</f>
        <v/>
      </c>
      <c r="V28" s="351">
        <f>IF(OR($C28="",$D28=""),0,
 IF(OR($A28="Holiday",$A29="Holiday"),0,
 IF(AND(NOT(OR($A28="Annual Leave",$A29="Annual Leave")),$A28="Off day"),0,
  IF($I28+$I29&gt;=8,IF($I28&gt;=8,8,$I28),$I28)
  )))</f>
        <v/>
      </c>
      <c r="W28" s="351">
        <f>MAX(0,V28-U28)</f>
        <v/>
      </c>
      <c r="X28" s="351">
        <f>IF(C28="","",C28-WEEKDAY(C28,1)+1)</f>
        <v/>
      </c>
      <c r="Y28" s="351">
        <f>SUMPRODUCT(($X$14:$X27=X28)*(($V$14:$V27)+($O$14:$O27)))+IF(X28=X14,$L$11,0)</f>
        <v/>
      </c>
      <c r="Z28" s="351" t="n"/>
      <c r="AA28" s="351" t="n"/>
      <c r="AB28" s="351" t="n"/>
      <c r="AC28" s="351" t="n"/>
      <c r="AD28" s="351" t="n"/>
      <c r="AE28" s="351" t="n"/>
      <c r="AF28" s="351" t="n"/>
    </row>
    <row r="29" hidden="1" ht="15.75" customHeight="1" s="348" thickBot="1">
      <c r="A29" s="179" t="n"/>
      <c r="B29" s="176" t="n"/>
      <c r="C29" s="145" t="n"/>
      <c r="D29" s="6" t="n"/>
      <c r="E29" s="295">
        <f>IF(D29="", "",
 IF(D29=TIME(0,0,0), 0,
 IF(AND(D29&gt;=TIME(0,0,1), D29&lt;=TIME(2,0,0)), TIME(7,0,0),
 IF(AND(D29&gt;=TIME(6,0,0), D29&lt;=TIME(8,0,0)), TIME(12,0,0),
 IF(AND(D29&gt;TIME(8,0,0), D29&lt;=TIME(13,59,0)), TIME(15,0,0),
 IF(AND(D29&gt;=TIME(14,0,0), D29&lt;=TIME(17,59,0)), TIME(21,0,0),
 IF(AND(D29&gt;=TIME(18,0,0), D29&lt;=TIME(21,59,0)), TIME(0,0,0),
 IF(AND(D29&gt;=TIME(22,0,0), D29&lt;=TIME(23,59,59)), TIME(7,0,0), ""))))))))</f>
        <v/>
      </c>
      <c r="F29" s="6" t="n"/>
      <c r="G29" s="6" t="n"/>
      <c r="H29" s="6" t="n"/>
      <c r="I29" s="6" t="n"/>
      <c r="J29" s="6" t="n"/>
      <c r="K29" s="6" t="n"/>
      <c r="L29" s="6" t="n"/>
      <c r="M29" s="4">
        <f>MAX(0,V29-W29)</f>
        <v/>
      </c>
      <c r="N29" s="4">
        <f>(IF(OR($C29="",$D29=""),0,
 IF(OR($A28="Holiday",$A29="Holiday"),
    IF(ISNUMBER(MATCH(TRIM($B29),{"Phagwah","Good Friday","Easter Monday","Labour Day","Christmas","Eid ul Azha","Romans-2","Globe-12","Neptune P1"},0)),0,$I29),
 IF(AND(NOT(OR($A28="Annual Leave",$A29="Annual Leave")),$A29="Off day"),$I29,
  MAX(0,$I29-$V29)
  ))))+W29</f>
        <v/>
      </c>
      <c r="O29" s="4">
        <f>IF(AND(OR($A28="Holiday",$A29="Holiday"),
        ISNUMBER(MATCH(TRIM($B29),{"Phagwah","Good Friday","Easter Monday","Labour Day","Christmas","Eid ul Azha","Romans-2","Globe-12","Neptune P1"},0))),
   $I29,0)</f>
        <v/>
      </c>
      <c r="P29" s="4">
        <f>IF(OR($O$7="Canteen",$O$7="Head Office"),0,IF($I29&lt;=0,0,IF(AND($I28&lt;=0,OR(TRIM($J29)="Hebrews",TRIM($J29)="Romans",TRIM($J29)="Romans-2",TRIM($J29)="Globe",TRIM($J29)="Globe-12",TRIM($J29)="Neptune P1")),1,0)))</f>
        <v/>
      </c>
      <c r="Q29" s="6" t="n"/>
      <c r="R29" s="296">
        <f>IF(OR($O$7="Canteen",$O$7="Head Office"),0,IF(
  AND(
    SUMIFS(I:I, C:C, C29) &gt;= 8,
    COUNTIFS(C$14:C29, C29)=1,
    OR(
      TEXT(D29,"hh:mm:ss")="07:00:00",
      TEXT(D29,"hh:mm:ss")="15:00:00",
      TEXT(D29,"hh:mm:ss")="23:00:00",
      TEXT(D30,"hh:mm:ss")="07:00:00",
      TEXT(D30,"hh:mm:ss")="15:00:00",
      TEXT(D30,"hh:mm:ss")="23:00:00"
    )
  ),
  1,
  0
))</f>
        <v/>
      </c>
      <c r="S29" s="4">
        <f>IF(OR($A28="Annual Leave",$A29="Annual Leave"),IF(AND($A28&lt;&gt;"Annual Leave",$A29="Annual Leave"),8,0),0)</f>
        <v/>
      </c>
      <c r="T29" s="146" t="n"/>
      <c r="U29" s="351">
        <f>MAX(0,40-Y29)</f>
        <v/>
      </c>
      <c r="V29" s="351">
        <f>IF(OR($C29="",$D29=""),0,
 IF(OR($A28="Holiday",$A29="Holiday"),0,
 IF(AND(NOT(OR($A28="Annual Leave",$A29="Annual Leave")),$A29="Off day"),0,
  IF($I28+$I29&gt;=8,IF($I28&gt;=8,0,8-$I28),$I29)
  )))</f>
        <v/>
      </c>
      <c r="W29" s="351">
        <f>MAX(0,V29-U29)</f>
        <v/>
      </c>
      <c r="X29" s="351">
        <f>IF(C29="","",C29-WEEKDAY(C29,1)+1)</f>
        <v/>
      </c>
      <c r="Y29" s="351">
        <f>SUMPRODUCT(($X$14:$X28=X29)*(($V$14:$V28)+($O$14:$O28)))+IF(X29=X14,$L$11,0)</f>
        <v/>
      </c>
      <c r="Z29" s="351" t="n"/>
      <c r="AA29" s="351" t="n"/>
      <c r="AB29" s="351" t="n"/>
      <c r="AC29" s="351" t="n"/>
      <c r="AD29" s="351" t="n"/>
      <c r="AE29" s="351" t="n"/>
      <c r="AF29" s="351" t="n"/>
    </row>
    <row r="30" ht="24" customHeight="1" s="348" thickBot="1">
      <c r="A30" s="147" t="inlineStr">
        <is>
          <t>On Day</t>
        </is>
      </c>
      <c r="B30" s="180" t="n"/>
      <c r="C30" s="88">
        <f>C27+1</f>
        <v/>
      </c>
      <c r="D30" s="54" t="n"/>
      <c r="E30" s="148">
        <f>IF(D30="", "",
 IF(D30=TIME(0,0,0), 0,
 IF(AND(D30&gt;=TIME(0,0,1), D30&lt;=TIME(2,0,0)), TIME(7,0,0),
 IF(AND(D30&gt;=TIME(6,0,0), D30&lt;=TIME(8,0,0)), TIME(12,0,0),
 IF(AND(D30&gt;TIME(8,0,0), D30&lt;=TIME(13,59,0)), TIME(15,0,0),
 IF(AND(D30&gt;=TIME(14,0,0), D30&lt;=TIME(17,59,0)), TIME(21,0,0),
 IF(AND(D30&gt;=TIME(18,0,0), D30&lt;=TIME(21,59,0)), TIME(0,0,0),
 IF(AND(D30&gt;=TIME(22,0,0), D30&lt;=TIME(23,59,59)), TIME(7,0,0), ""))))))))</f>
        <v/>
      </c>
      <c r="F30" s="149" t="n"/>
      <c r="G30" s="148">
        <f>IF(AND(D30&gt;=TIME(6,0,0),D30&lt;=TIME(8,0,0)),E30,"")</f>
        <v/>
      </c>
      <c r="H30" s="54" t="n"/>
      <c r="I30" s="55">
        <f>ROUND(IF(OR(D30="",E30="",E30=0),0,IF(H30="",MOD(E30-D30,1)*24,MOD(H30-D30,1)*24)),2)</f>
        <v/>
      </c>
      <c r="J30" s="150" t="n"/>
      <c r="K30" s="270" t="n"/>
      <c r="L30" s="181" t="n"/>
      <c r="M30" s="272">
        <f>MAX(0,V30-W30)</f>
        <v/>
      </c>
      <c r="N30" s="56">
        <f>(IF(OR($C30="",$D30=""),0,
 IF(OR($A30="Holiday",$A31="Holiday"),
    IF(ISNUMBER(MATCH(TRIM($B30),{"Phagwah","Good Friday","Easter Monday","Labour Day","Christmas","Eid ul Azha","Romans-2","Globe-12","Neptune P1"},0)),0,$I30),
 IF(AND(NOT(OR($A30="Annual Leave",$A31="Annual Leave")),$A30="Off day"),$I30,
  MAX(0,$I30-$V30)
  ))))+W30</f>
        <v/>
      </c>
      <c r="O30" s="56">
        <f>IF(AND(OR($A30="Holiday",$A31="Holiday"),
        ISNUMBER(MATCH(TRIM($B30),{"Phagwah","Good Friday","Easter Monday","Labour Day","Christmas","Eid ul Azha","Romans-2","Globe-12","Neptune P1"},0))),
   $I30,0)</f>
        <v/>
      </c>
      <c r="P30" s="56">
        <f>IF(OR($O$7="Canteen",$O$7="Head Office"),0,IF($I30&lt;=0,0,IF(OR(OR(TRIM($J30)="Hebrews",TRIM($J30)="Romans",TRIM($J30)="Romans-2",TRIM($J30)="Globe",TRIM($J30)="Globe-12",TRIM($J30)="Neptune P1"),AND($I31&gt;0,OR(TRIM($J31)="Hebrews",TRIM($J31)="Romans",TRIM($J31)="Romans-2",TRIM($J31)="Globe",TRIM($J31)="Globe-12",TRIM($J31)="Neptune P1"))),1,0)))</f>
        <v/>
      </c>
      <c r="Q30" s="57" t="n"/>
      <c r="R30" s="56">
        <f>IF(OR($O$7="Canteen",$O$7="Head Office"),0,IF(
  AND(
    SUMIFS(I:I, C:C, C30) &gt;= 8,
    COUNTIFS(C$14:C30, C30)=1,
    OR(
      TEXT(D30,"hh:mm:ss")="07:00:00",
      TEXT(D30,"hh:mm:ss")="15:00:00",
      TEXT(D30,"hh:mm:ss")="23:00:00",
      TEXT(D31,"hh:mm:ss")="07:00:00",
      TEXT(D31,"hh:mm:ss")="15:00:00",
      TEXT(D31,"hh:mm:ss")="23:00:00"
    )
  ),
  1,
  0
))</f>
        <v/>
      </c>
      <c r="S30" s="56">
        <f>IF(OR($A30="Annual Leave",$A31="Annual Leave"),IF($A30="Annual Leave",8,0),0)</f>
        <v/>
      </c>
      <c r="T30" s="58" t="n"/>
      <c r="U30" s="144">
        <f>MAX(0,40-Y30)</f>
        <v/>
      </c>
      <c r="V30" s="151">
        <f>IF(OR($C30="",$D30=""),0,
 IF(OR($A30="Holiday",$A31="Holiday"),0,
 IF(AND(NOT(OR($A30="Annual Leave",$A31="Annual Leave")),$A30="Off day"),0,
  IF($I30+$I31&gt;=8,IF($I30&gt;=8,8,$I30),$I30)
  )))</f>
        <v/>
      </c>
      <c r="W30" s="151">
        <f>MAX(0,V30-U30)</f>
        <v/>
      </c>
      <c r="X30" s="151">
        <f>IF(C30="","",C30-WEEKDAY(C30,1)+1)</f>
        <v/>
      </c>
      <c r="Y30" s="151">
        <f>SUMPRODUCT(($X$14:$X29=X30)*(($V$14:$V29)+($O$14:$O29)))+IF(X30=X14,$L$11,0)</f>
        <v/>
      </c>
      <c r="Z30" s="151" t="n"/>
      <c r="AA30" s="151" t="n"/>
      <c r="AB30" s="151" t="n"/>
      <c r="AC30" s="351" t="n"/>
      <c r="AD30" s="351" t="n"/>
      <c r="AE30" s="351" t="n"/>
      <c r="AF30" s="351" t="n"/>
    </row>
    <row r="31" ht="24" customHeight="1" s="348" thickBot="1">
      <c r="A31" s="147" t="inlineStr">
        <is>
          <t>On Day</t>
        </is>
      </c>
      <c r="B31" s="182" t="n"/>
      <c r="C31" s="89">
        <f>C30</f>
        <v/>
      </c>
      <c r="D31" s="59" t="n"/>
      <c r="E31" s="152">
        <f>IF(D31="", "",
 IF(D31=TIME(0,0,0), 0,
 IF(AND(D31&gt;=TIME(0,0,1), D31&lt;=TIME(2,0,0)), TIME(7,0,0),
 IF(AND(D31&gt;=TIME(6,0,0), D31&lt;=TIME(8,0,0)), TIME(12,0,0),
 IF(AND(D31&gt;TIME(8,0,0), D31&lt;=TIME(13,59,0)), TIME(15,0,0),
 IF(AND(D31&gt;=TIME(14,0,0), D31&lt;=TIME(17,59,0)), TIME(21,0,0),
 IF(AND(D31&gt;=TIME(18,0,0), D31&lt;=TIME(21,59,0)), TIME(0,0,0),
 IF(AND(D31&gt;=TIME(22,0,0), D31&lt;=TIME(23,59,59)), TIME(7,0,0), ""))))))))</f>
        <v/>
      </c>
      <c r="F31" s="153" t="n"/>
      <c r="G31" s="152">
        <f>IF(AND(D31&gt;=TIME(6,0,0),D31&lt;=TIME(8,0,0)),E31,"")</f>
        <v/>
      </c>
      <c r="H31" s="59" t="n"/>
      <c r="I31" s="60">
        <f>ROUND(IF(OR(D31="",E31="",E31=0),0,IF(H31="",MOD(E31-D31,1)*24,MOD(H31-D31,1)*24)),2)</f>
        <v/>
      </c>
      <c r="J31" s="150" t="n"/>
      <c r="K31" s="270" t="n"/>
      <c r="L31" s="183" t="n"/>
      <c r="M31" s="272">
        <f>MAX(0,V31-W31)</f>
        <v/>
      </c>
      <c r="N31" s="61">
        <f>(IF(OR($C31="",$D31=""),0,
 IF(OR($A30="Holiday",$A31="Holiday"),
    IF(ISNUMBER(MATCH(TRIM($B31),{"Phagwah","Good Friday","Easter Monday","Labour Day","Christmas","Eid ul Azha","Romans-2","Globe-12","Neptune P1"},0)),0,$I31),
 IF(AND(NOT(OR($A30="Annual Leave",$A31="Annual Leave")),$A31="Off day"),$I31,
  MAX(0,$I31-$V31)
  ))))+W31</f>
        <v/>
      </c>
      <c r="O31" s="61">
        <f>IF(AND(OR($A30="Holiday",$A31="Holiday"),
        ISNUMBER(MATCH(TRIM($B31),{"Phagwah","Good Friday","Easter Monday","Labour Day","Christmas","Eid ul Azha","Romans-2","Globe-12","Neptune P1"},0))),
   $I31,0)</f>
        <v/>
      </c>
      <c r="P31" s="61">
        <f>IF(OR($O$7="Canteen",$O$7="Head Office"),0,IF($I31&lt;=0,0,IF(AND($I30&lt;=0,OR(TRIM($J31)="Hebrews",TRIM($J31)="Romans",TRIM($J31)="Romans-2",TRIM($J31)="Globe",TRIM($J31)="Globe-12",TRIM($J31)="Neptune P1")),1,0)))</f>
        <v/>
      </c>
      <c r="Q31" s="62" t="n"/>
      <c r="R31" s="61">
        <f>IF(OR($O$7="Canteen",$O$7="Head Office"),0,IF(
  AND(
    SUMIFS(I:I, C:C, C31) &gt;= 8,
    COUNTIFS(C$14:C31, C31)=1,
    OR(
      TEXT(D31,"hh:mm:ss")="07:00:00",
      TEXT(D31,"hh:mm:ss")="15:00:00",
      TEXT(D31,"hh:mm:ss")="23:00:00",
      TEXT(D32,"hh:mm:ss")="07:00:00",
      TEXT(D32,"hh:mm:ss")="15:00:00",
      TEXT(D32,"hh:mm:ss")="23:00:00"
    )
  ),
  1,
  0
))</f>
        <v/>
      </c>
      <c r="S31" s="61">
        <f>IF(OR($A30="Annual Leave",$A31="Annual Leave"),IF(AND($A30&lt;&gt;"Annual Leave",$A31="Annual Leave"),8,0),0)</f>
        <v/>
      </c>
      <c r="T31" s="63" t="n"/>
      <c r="U31" s="144">
        <f>MAX(0,40-Y31)</f>
        <v/>
      </c>
      <c r="V31" s="151">
        <f>IF(OR($C31="",$D31=""),0,
 IF(OR($A30="Holiday",$A31="Holiday"),0,
 IF(AND(NOT(OR($A30="Annual Leave",$A31="Annual Leave")),$A31="Off day"),0,
  IF($I30+$I31&gt;=8,IF($I30&gt;=8,0,8-$I30),$I31)
  )))</f>
        <v/>
      </c>
      <c r="W31" s="151">
        <f>MAX(0,V31-U31)</f>
        <v/>
      </c>
      <c r="X31" s="151">
        <f>IF(C31="","",C31-WEEKDAY(C31,1)+1)</f>
        <v/>
      </c>
      <c r="Y31" s="151">
        <f>SUMPRODUCT(($X$14:$X30=X31)*(($V$14:$V30)+($O$14:$O30)))+IF(X31=X14,$L$11,0)</f>
        <v/>
      </c>
      <c r="Z31" s="151" t="n"/>
      <c r="AA31" s="151" t="n"/>
      <c r="AB31" s="151" t="n"/>
      <c r="AC31" s="351" t="n"/>
      <c r="AD31" s="351" t="n"/>
      <c r="AE31" s="351" t="n"/>
      <c r="AF31" s="351" t="n"/>
    </row>
    <row r="32" ht="24" customHeight="1" s="348" thickBot="1">
      <c r="A32" s="184" t="inlineStr">
        <is>
          <t>On Day</t>
        </is>
      </c>
      <c r="B32" s="185" t="n"/>
      <c r="C32" s="101">
        <f>C30+1</f>
        <v/>
      </c>
      <c r="D32" s="11" t="n"/>
      <c r="E32" s="186">
        <f>IF(D32="", "",
 IF(D32=TIME(0,0,0), 0,
 IF(AND(D32&gt;=TIME(0,0,1), D32&lt;=TIME(2,0,0)), TIME(7,0,0),
 IF(AND(D32&gt;=TIME(6,0,0), D32&lt;=TIME(8,0,0)), TIME(12,0,0),
 IF(AND(D32&gt;TIME(8,0,0), D32&lt;=TIME(13,59,0)), TIME(15,0,0),
 IF(AND(D32&gt;=TIME(14,0,0), D32&lt;=TIME(17,59,0)), TIME(21,0,0),
 IF(AND(D32&gt;=TIME(18,0,0), D32&lt;=TIME(21,59,0)), TIME(0,0,0),
 IF(AND(D32&gt;=TIME(22,0,0), D32&lt;=TIME(23,59,59)), TIME(7,0,0), ""))))))))</f>
        <v/>
      </c>
      <c r="F32" s="187" t="n"/>
      <c r="G32" s="186">
        <f>IF(AND(D32&gt;=TIME(6,0,0),D32&lt;=TIME(8,0,0)),E32,"")</f>
        <v/>
      </c>
      <c r="H32" s="11" t="n"/>
      <c r="I32" s="87">
        <f>ROUND(IF(OR(D32="",E32="",E32=0),0,IF(H32="",MOD(E32-D32,1)*24,MOD(H32-D32,1)*24)),2)</f>
        <v/>
      </c>
      <c r="J32" s="188" t="n"/>
      <c r="K32" s="297" t="n"/>
      <c r="L32" s="189" t="n"/>
      <c r="M32" s="298">
        <f>MAX(0,V32-W32)</f>
        <v/>
      </c>
      <c r="N32" s="12">
        <f>(IF(OR($C32="",$D32=""),0,
 IF(OR($A32="Holiday",$A33="Holiday"),
    IF(ISNUMBER(MATCH(TRIM($B32),{"Phagwah","Good Friday","Easter Monday","Labour Day","Christmas","Eid ul Azha","Romans-2","Globe-12","Neptune P1"},0)),0,$I32),
 IF(AND(NOT(OR($A32="Annual Leave",$A33="Annual Leave")),$A32="Off day"),$I32,
  MAX(0,$I32-$V32)
  ))))+W32</f>
        <v/>
      </c>
      <c r="O32" s="12">
        <f>IF(AND(OR($A32="Holiday",$A33="Holiday"),
        ISNUMBER(MATCH(TRIM($B32),{"Phagwah","Good Friday","Easter Monday","Labour Day","Christmas","Eid ul Azha","Romans-2","Globe-12","Neptune P1"},0))),
   $I32,0)</f>
        <v/>
      </c>
      <c r="P32" s="12">
        <f>IF(OR($O$7="Canteen",$O$7="Head Office"),0,IF($I32&lt;=0,0,IF(OR(OR(TRIM($J32)="Hebrews",TRIM($J32)="Romans",TRIM($J32)="Romans-2",TRIM($J32)="Globe",TRIM($J32)="Globe-12",TRIM($J32)="Neptune P1"),AND($I33&gt;0,OR(TRIM($J33)="Hebrews",TRIM($J33)="Romans",TRIM($J33)="Romans-2",TRIM($J33)="Globe",TRIM($J33)="Globe-12",TRIM($J33)="Neptune P1"))),1,0)))</f>
        <v/>
      </c>
      <c r="Q32" s="13" t="n"/>
      <c r="R32" s="12">
        <f>IF(OR($O$7="Canteen",$O$7="Head Office"),0,IF(
  AND(
    SUMIFS(I:I, C:C, C32) &gt;= 8,
    COUNTIFS(C$14:C32, C32)=1,
    OR(
      TEXT(D32,"hh:mm:ss")="07:00:00",
      TEXT(D32,"hh:mm:ss")="15:00:00",
      TEXT(D32,"hh:mm:ss")="23:00:00",
      TEXT(D33,"hh:mm:ss")="07:00:00",
      TEXT(D33,"hh:mm:ss")="15:00:00",
      TEXT(D33,"hh:mm:ss")="23:00:00"
    )
  ),
  1,
  0
))</f>
        <v/>
      </c>
      <c r="S32" s="12">
        <f>IF(OR($A32="Annual Leave",$A33="Annual Leave"),IF($A32="Annual Leave",8,0),0)</f>
        <v/>
      </c>
      <c r="T32" s="102" t="n"/>
      <c r="U32" s="144">
        <f>MAX(0,40-Y32)</f>
        <v/>
      </c>
      <c r="V32" s="351">
        <f>IF(OR($C32="",$D32=""),0,
 IF(OR($A32="Holiday",$A33="Holiday"),0,
 IF(AND(NOT(OR($A32="Annual Leave",$A33="Annual Leave")),$A32="Off day"),0,
  IF($I32+$I33&gt;=8,IF($I32&gt;=8,8,$I32),$I32)
  )))</f>
        <v/>
      </c>
      <c r="W32" s="351">
        <f>MAX(0,V32-U32)</f>
        <v/>
      </c>
      <c r="X32" s="351">
        <f>IF(C32="","",C32-WEEKDAY(C32,1)+1)</f>
        <v/>
      </c>
      <c r="Y32" s="351">
        <f>SUMPRODUCT(($X$14:$X31=X32)*(($V$14:$V31)+($O$14:$O31)))+IF(X32=X14,$L$11,0)</f>
        <v/>
      </c>
      <c r="Z32" s="351" t="n"/>
      <c r="AA32" s="351" t="n"/>
      <c r="AB32" s="351" t="n"/>
      <c r="AC32" s="351" t="n"/>
      <c r="AD32" s="351" t="n"/>
      <c r="AE32" s="351" t="n"/>
      <c r="AF32" s="351" t="n"/>
    </row>
    <row r="33" ht="24" customHeight="1" s="348" thickBot="1">
      <c r="A33" s="184" t="inlineStr">
        <is>
          <t>On Day</t>
        </is>
      </c>
      <c r="B33" s="299" t="n"/>
      <c r="C33" s="101">
        <f>C32</f>
        <v/>
      </c>
      <c r="D33" s="300" t="n"/>
      <c r="E33" s="301">
        <f>IF(D33="", "",
 IF(D33=TIME(0,0,0), 0,
 IF(AND(D33&gt;=TIME(0,0,1), D33&lt;=TIME(2,0,0)), TIME(7,0,0),
 IF(AND(D33&gt;=TIME(6,0,0), D33&lt;=TIME(8,0,0)), TIME(12,0,0),
 IF(AND(D33&gt;TIME(8,0,0), D33&lt;=TIME(13,59,0)), TIME(15,0,0),
 IF(AND(D33&gt;=TIME(14,0,0), D33&lt;=TIME(17,59,0)), TIME(21,0,0),
 IF(AND(D33&gt;=TIME(18,0,0), D33&lt;=TIME(21,59,0)), TIME(0,0,0),
 IF(AND(D33&gt;=TIME(22,0,0), D33&lt;=TIME(23,59,59)), TIME(7,0,0), ""))))))))</f>
        <v/>
      </c>
      <c r="F33" s="187" t="n"/>
      <c r="G33" s="301">
        <f>IF(AND(D33&gt;=TIME(6,0,0),D33&lt;=TIME(8,0,0)),E33,"")</f>
        <v/>
      </c>
      <c r="H33" s="300" t="n"/>
      <c r="I33" s="87">
        <f>ROUND(IF(OR(D33="",E33="",E33=0),0,IF(H33="",MOD(E33-D33,1)*24,MOD(H33-D33,1)*24)),2)</f>
        <v/>
      </c>
      <c r="J33" s="190" t="n"/>
      <c r="K33" s="297" t="n"/>
      <c r="L33" s="189" t="n"/>
      <c r="M33" s="298">
        <f>MAX(0,V33-W33)</f>
        <v/>
      </c>
      <c r="N33" s="302">
        <f>(IF(OR($C33="",$D33=""),0,
 IF(OR($A32="Holiday",$A33="Holiday"),
    IF(ISNUMBER(MATCH(TRIM($B33),{"Phagwah","Good Friday","Easter Monday","Labour Day","Christmas","Eid ul Azha","Romans-2","Globe-12","Neptune P1"},0)),0,$I33),
 IF(AND(NOT(OR($A32="Annual Leave",$A33="Annual Leave")),$A33="Off day"),$I33,
  MAX(0,$I33-$V33)
  ))))+W33</f>
        <v/>
      </c>
      <c r="O33" s="302">
        <f>IF(AND(OR($A32="Holiday",$A33="Holiday"),
        ISNUMBER(MATCH(TRIM($B33),{"Phagwah","Good Friday","Easter Monday","Labour Day","Christmas","Eid ul Azha","Romans-2","Globe-12","Neptune P1"},0))),
   $I33,0)</f>
        <v/>
      </c>
      <c r="P33" s="302">
        <f>IF(OR($O$7="Canteen",$O$7="Head Office"),0,IF($I33&lt;=0,0,IF(AND($I32&lt;=0,OR(TRIM($J33)="Hebrews",TRIM($J33)="Romans",TRIM($J33)="Romans-2",TRIM($J33)="Globe",TRIM($J33)="Globe-12",TRIM($J33)="Neptune P1")),1,0)))</f>
        <v/>
      </c>
      <c r="Q33" s="303" t="n"/>
      <c r="R33" s="302">
        <f>IF(OR($O$7="Canteen",$O$7="Head Office"),0,IF(
  AND(
    SUMIFS(I:I, C:C, C33) &gt;= 8,
    COUNTIFS(C$14:C33, C33)=1,
    OR(
      TEXT(D33,"hh:mm:ss")="07:00:00",
      TEXT(D33,"hh:mm:ss")="15:00:00",
      TEXT(D33,"hh:mm:ss")="23:00:00",
      TEXT(D34,"hh:mm:ss")="07:00:00",
      TEXT(D34,"hh:mm:ss")="15:00:00",
      TEXT(D34,"hh:mm:ss")="23:00:00"
    )
  ),
  1,
  0
))</f>
        <v/>
      </c>
      <c r="S33" s="302">
        <f>IF(OR($A32="Annual Leave",$A33="Annual Leave"),IF(AND($A32&lt;&gt;"Annual Leave",$A33="Annual Leave"),8,0),0)</f>
        <v/>
      </c>
      <c r="T33" s="304" t="n"/>
      <c r="U33" s="144">
        <f>MAX(0,40-Y33)</f>
        <v/>
      </c>
      <c r="V33" s="351">
        <f>IF(OR($C33="",$D33=""),0,
 IF(OR($A32="Holiday",$A33="Holiday"),0,
 IF(AND(NOT(OR($A32="Annual Leave",$A33="Annual Leave")),$A33="Off day"),0,
  IF($I32+$I33&gt;=8,IF($I32&gt;=8,0,8-$I32),$I33)
  )))</f>
        <v/>
      </c>
      <c r="W33" s="351">
        <f>MAX(0,V33-U33)</f>
        <v/>
      </c>
      <c r="X33" s="351">
        <f>IF(C33="","",C33-WEEKDAY(C33,1)+1)</f>
        <v/>
      </c>
      <c r="Y33" s="351">
        <f>SUMPRODUCT(($X$14:$X32=X33)*(($V$14:$V32)+($O$14:$O32)))+IF(X33=X14,$L$11,0)</f>
        <v/>
      </c>
      <c r="Z33" s="351" t="n"/>
      <c r="AA33" s="351" t="n"/>
      <c r="AB33" s="351" t="n"/>
      <c r="AC33" s="351" t="n"/>
      <c r="AD33" s="351" t="n"/>
      <c r="AE33" s="351" t="n"/>
      <c r="AF33" s="351" t="n"/>
    </row>
    <row r="34" ht="24" customHeight="1" s="348" thickBot="1">
      <c r="A34" s="159" t="inlineStr">
        <is>
          <t>On Day</t>
        </is>
      </c>
      <c r="B34" s="191" t="n"/>
      <c r="C34" s="92">
        <f>C32+1</f>
        <v/>
      </c>
      <c r="D34" s="31" t="n"/>
      <c r="E34" s="160">
        <f>IF(D34="", "",
 IF(D34=TIME(0,0,0), 0,
 IF(AND(D34&gt;=TIME(0,0,1), D34&lt;=TIME(2,0,0)), TIME(7,0,0),
 IF(AND(D34&gt;=TIME(6,0,0), D34&lt;=TIME(8,0,0)), TIME(12,0,0),
 IF(AND(D34&gt;TIME(8,0,0), D34&lt;=TIME(13,59,0)), TIME(15,0,0),
 IF(AND(D34&gt;=TIME(14,0,0), D34&lt;=TIME(17,59,0)), TIME(21,0,0),
 IF(AND(D34&gt;=TIME(18,0,0), D34&lt;=TIME(21,59,0)), TIME(0,0,0),
 IF(AND(D34&gt;=TIME(22,0,0), D34&lt;=TIME(23,59,59)), TIME(7,0,0), ""))))))))</f>
        <v/>
      </c>
      <c r="F34" s="161" t="n"/>
      <c r="G34" s="160">
        <f>IF(AND(D34&gt;=TIME(6,0,0),D34&lt;=TIME(8,0,0)),E34,"")</f>
        <v/>
      </c>
      <c r="H34" s="31" t="n"/>
      <c r="I34" s="32">
        <f>ROUND(IF(OR(D34="",E34="",E34=0),0,IF(H34="",MOD(E34-D34,1)*24,MOD(H34-D34,1)*24)),2)</f>
        <v/>
      </c>
      <c r="J34" s="162" t="n"/>
      <c r="K34" s="282" t="n"/>
      <c r="L34" s="181" t="n"/>
      <c r="M34" s="283">
        <f>MAX(0,V34-W34)</f>
        <v/>
      </c>
      <c r="N34" s="33">
        <f>(IF(OR($C34="",$D34=""),0,
 IF(OR($A34="Holiday",$A35="Holiday"),
    IF(ISNUMBER(MATCH(TRIM($B34),{"Phagwah","Good Friday","Easter Monday","Labour Day","Christmas","Eid ul Azha","Romans-2","Globe-12","Neptune P1"},0)),0,$I34),
 IF(AND(NOT(OR($A34="Annual Leave",$A35="Annual Leave")),$A34="Off day"),$I34,
  MAX(0,$I34-$V34)
  ))))+W34</f>
        <v/>
      </c>
      <c r="O34" s="33">
        <f>IF(AND(OR($A34="Holiday",$A35="Holiday"),
        ISNUMBER(MATCH(TRIM($B34),{"Phagwah","Good Friday","Easter Monday","Labour Day","Christmas","Eid ul Azha","Romans-2","Globe-12","Neptune P1"},0))),
   $I34,0)</f>
        <v/>
      </c>
      <c r="P34" s="33">
        <f>IF(OR($O$7="Canteen",$O$7="Head Office"),0,IF($I34&lt;=0,0,IF(OR(OR(TRIM($J34)="Hebrews",TRIM($J34)="Romans",TRIM($J34)="Romans-2",TRIM($J34)="Globe",TRIM($J34)="Globe-12",TRIM($J34)="Neptune P1"),AND($I35&gt;0,OR(TRIM($J35)="Hebrews",TRIM($J35)="Romans",TRIM($J35)="Romans-2",TRIM($J35)="Globe",TRIM($J35)="Globe-12",TRIM($J35)="Neptune P1"))),1,0)))</f>
        <v/>
      </c>
      <c r="Q34" s="34" t="n"/>
      <c r="R34" s="33">
        <f>IF(OR($O$7="Canteen",$O$7="Head Office"),0,IF(
  AND(
    SUMIFS(I:I, C:C, C34) &gt;= 8,
    COUNTIFS(C$14:C34, C34)=1,
    OR(
      TEXT(D34,"hh:mm:ss")="07:00:00",
      TEXT(D34,"hh:mm:ss")="15:00:00",
      TEXT(D34,"hh:mm:ss")="23:00:00",
      TEXT(D35,"hh:mm:ss")="07:00:00",
      TEXT(D35,"hh:mm:ss")="15:00:00",
      TEXT(D35,"hh:mm:ss")="23:00:00"
    )
  ),
  1,
  0
))</f>
        <v/>
      </c>
      <c r="S34" s="33">
        <f>IF(OR($A34="Annual Leave",$A35="Annual Leave"),IF($A34="Annual Leave",8,0),0)</f>
        <v/>
      </c>
      <c r="T34" s="35" t="n"/>
      <c r="U34" s="144">
        <f>MAX(0,40-Y34)</f>
        <v/>
      </c>
      <c r="V34" s="351">
        <f>IF(OR($C34="",$D34=""),0,
 IF(OR($A34="Holiday",$A35="Holiday"),0,
 IF(AND(NOT(OR($A34="Annual Leave",$A35="Annual Leave")),$A34="Off day"),0,
  IF($I34+$I35&gt;=8,IF($I34&gt;=8,8,$I34),$I34)
  )))</f>
        <v/>
      </c>
      <c r="W34" s="351">
        <f>MAX(0,V34-U34)</f>
        <v/>
      </c>
      <c r="X34" s="351">
        <f>IF(C34="","",C34-WEEKDAY(C34,1)+1)</f>
        <v/>
      </c>
      <c r="Y34" s="351">
        <f>SUMPRODUCT(($X$14:$X33=X34)*(($V$14:$V33)+($O$14:$O33)))+IF(X34=X14,$L$11,0)</f>
        <v/>
      </c>
      <c r="Z34" s="351" t="n"/>
      <c r="AA34" s="351" t="n"/>
      <c r="AB34" s="351" t="n"/>
      <c r="AC34" s="351" t="n"/>
      <c r="AD34" s="351" t="n"/>
      <c r="AE34" s="351" t="n"/>
      <c r="AF34" s="351" t="n"/>
    </row>
    <row r="35" ht="24" customHeight="1" s="348" thickBot="1">
      <c r="A35" s="159" t="inlineStr">
        <is>
          <t>On Day</t>
        </is>
      </c>
      <c r="B35" s="192" t="n"/>
      <c r="C35" s="93">
        <f>C34</f>
        <v/>
      </c>
      <c r="D35" s="36" t="n"/>
      <c r="E35" s="163">
        <f>IF(D35="", "",
 IF(D35=TIME(0,0,0), 0,
 IF(AND(D35&gt;=TIME(0,0,1), D35&lt;=TIME(2,0,0)), TIME(7,0,0),
 IF(AND(D35&gt;=TIME(6,0,0), D35&lt;=TIME(8,0,0)), TIME(12,0,0),
 IF(AND(D35&gt;TIME(8,0,0), D35&lt;=TIME(13,59,0)), TIME(15,0,0),
 IF(AND(D35&gt;=TIME(14,0,0), D35&lt;=TIME(17,59,0)), TIME(21,0,0),
 IF(AND(D35&gt;=TIME(18,0,0), D35&lt;=TIME(21,59,0)), TIME(0,0,0),
 IF(AND(D35&gt;=TIME(22,0,0), D35&lt;=TIME(23,59,59)), TIME(7,0,0), ""))))))))</f>
        <v/>
      </c>
      <c r="F35" s="164" t="n"/>
      <c r="G35" s="163">
        <f>IF(AND(D35&gt;=TIME(6,0,0),D35&lt;=TIME(8,0,0)),E35,"")</f>
        <v/>
      </c>
      <c r="H35" s="36" t="n"/>
      <c r="I35" s="37">
        <f>ROUND(IF(OR(D35="",E35="",E35=0),0,IF(H35="",MOD(E35-D35,1)*24,MOD(H35-D35,1)*24)),2)</f>
        <v/>
      </c>
      <c r="J35" s="162" t="n"/>
      <c r="K35" s="282" t="n"/>
      <c r="L35" s="183" t="n"/>
      <c r="M35" s="283">
        <f>MAX(0,V35-W35)</f>
        <v/>
      </c>
      <c r="N35" s="38">
        <f>(IF(OR($C35="",$D35=""),0,
 IF(OR($A34="Holiday",$A35="Holiday"),
    IF(ISNUMBER(MATCH(TRIM($B35),{"Phagwah","Good Friday","Easter Monday","Labour Day","Christmas","Eid ul Azha","Romans-2","Globe-12","Neptune P1"},0)),0,$I35),
 IF(AND(NOT(OR($A34="Annual Leave",$A35="Annual Leave")),$A35="Off day"),$I35,
  MAX(0,$I35-$V35)
  ))))+W35</f>
        <v/>
      </c>
      <c r="O35" s="38">
        <f>IF(AND(OR($A34="Holiday",$A35="Holiday"),
        ISNUMBER(MATCH(TRIM($B35),{"Phagwah","Good Friday","Easter Monday","Labour Day","Christmas","Eid ul Azha","Romans-2","Globe-12","Neptune P1"},0))),
   $I35,0)</f>
        <v/>
      </c>
      <c r="P35" s="38">
        <f>IF(OR($O$7="Canteen",$O$7="Head Office"),0,IF($I35&lt;=0,0,IF(AND($I34&lt;=0,OR(TRIM($J35)="Hebrews",TRIM($J35)="Romans",TRIM($J35)="Romans-2",TRIM($J35)="Globe",TRIM($J35)="Globe-12",TRIM($J35)="Neptune P1")),1,0)))</f>
        <v/>
      </c>
      <c r="Q35" s="39" t="n"/>
      <c r="R35" s="38">
        <f>IF(OR($O$7="Canteen",$O$7="Head Office"),0,IF(
  AND(
    SUMIFS(I:I, C:C, C35) &gt;= 8,
    COUNTIFS(C$14:C35, C35)=1,
    OR(
      TEXT(D35,"hh:mm:ss")="07:00:00",
      TEXT(D35,"hh:mm:ss")="15:00:00",
      TEXT(D35,"hh:mm:ss")="23:00:00",
      TEXT(D36,"hh:mm:ss")="07:00:00",
      TEXT(D36,"hh:mm:ss")="15:00:00",
      TEXT(D36,"hh:mm:ss")="23:00:00"
    )
  ),
  1,
  0
))</f>
        <v/>
      </c>
      <c r="S35" s="38">
        <f>IF(OR($A34="Annual Leave",$A35="Annual Leave"),IF(AND($A34&lt;&gt;"Annual Leave",$A35="Annual Leave"),8,0),0)</f>
        <v/>
      </c>
      <c r="T35" s="40" t="n"/>
      <c r="U35" s="144">
        <f>MAX(0,40-Y35)</f>
        <v/>
      </c>
      <c r="V35" s="351">
        <f>IF(OR($C35="",$D35=""),0,
 IF(OR($A34="Holiday",$A35="Holiday"),0,
 IF(AND(NOT(OR($A34="Annual Leave",$A35="Annual Leave")),$A35="Off day"),0,
  IF($I34+$I35&gt;=8,IF($I34&gt;=8,0,8-$I34),$I35)
  )))</f>
        <v/>
      </c>
      <c r="W35" s="351">
        <f>MAX(0,V35-U35)</f>
        <v/>
      </c>
      <c r="X35" s="351">
        <f>IF(C35="","",C35-WEEKDAY(C35,1)+1)</f>
        <v/>
      </c>
      <c r="Y35" s="351">
        <f>SUMPRODUCT(($X$14:$X34=X35)*(($V$14:$V34)+($O$14:$O34)))+IF(X35=X14,$L$11,0)</f>
        <v/>
      </c>
      <c r="Z35" s="351" t="n"/>
      <c r="AA35" s="351" t="n"/>
      <c r="AB35" s="351" t="n"/>
      <c r="AC35" s="351" t="n"/>
      <c r="AD35" s="351" t="n"/>
      <c r="AE35" s="351" t="n"/>
      <c r="AF35" s="351" t="n"/>
    </row>
    <row r="36" ht="24" customHeight="1" s="348" thickBot="1">
      <c r="A36" s="154" t="inlineStr">
        <is>
          <t>On Day</t>
        </is>
      </c>
      <c r="B36" s="193" t="n"/>
      <c r="C36" s="90">
        <f>C34+1</f>
        <v/>
      </c>
      <c r="D36" s="8" t="n"/>
      <c r="E36" s="155">
        <f>IF(D36="", "",
 IF(D36=TIME(0,0,0), 0,
 IF(AND(D36&gt;=TIME(0,0,1), D36&lt;=TIME(2,0,0)), TIME(7,0,0),
 IF(AND(D36&gt;=TIME(6,0,0), D36&lt;=TIME(8,0,0)), TIME(12,0,0),
 IF(AND(D36&gt;TIME(8,0,0), D36&lt;=TIME(13,59,0)), TIME(15,0,0),
 IF(AND(D36&gt;=TIME(14,0,0), D36&lt;=TIME(17,59,0)), TIME(21,0,0),
 IF(AND(D36&gt;=TIME(18,0,0), D36&lt;=TIME(21,59,0)), TIME(0,0,0),
 IF(AND(D36&gt;=TIME(22,0,0), D36&lt;=TIME(23,59,59)), TIME(7,0,0), ""))))))))</f>
        <v/>
      </c>
      <c r="F36" s="156" t="n"/>
      <c r="G36" s="155">
        <f>IF(AND(D36&gt;=TIME(6,0,0),D36&lt;=TIME(8,0,0)),E36,"")</f>
        <v/>
      </c>
      <c r="H36" s="8" t="n"/>
      <c r="I36" s="30">
        <f>ROUND(IF(OR(D36="",E36="",E36=0),0,IF(H36="",MOD(E36-D36,1)*24,MOD(H36-D36,1)*24)),2)</f>
        <v/>
      </c>
      <c r="J36" s="157" t="n"/>
      <c r="K36" s="274" t="n"/>
      <c r="L36" s="189" t="n"/>
      <c r="M36" s="275">
        <f>MAX(0,V36-W36)</f>
        <v/>
      </c>
      <c r="N36" s="9">
        <f>(IF(OR($C36="",$D36=""),0,
 IF(OR($A36="Holiday",$A37="Holiday"),
    IF(ISNUMBER(MATCH(TRIM($B36),{"Phagwah","Good Friday","Easter Monday","Labour Day","Christmas","Eid ul Azha","Romans-2","Globe-12","Neptune P1"},0)),0,$I36),
 IF(AND(NOT(OR($A36="Annual Leave",$A37="Annual Leave")),$A36="Off day"),$I36,
  MAX(0,$I36-$V36)
  ))))+W36</f>
        <v/>
      </c>
      <c r="O36" s="9">
        <f>IF(AND(OR($A36="Holiday",$A37="Holiday"),
        ISNUMBER(MATCH(TRIM($B36),{"Phagwah","Good Friday","Easter Monday","Labour Day","Christmas","Eid ul Azha","Romans-2","Globe-12","Neptune P1"},0))),
   $I36,0)</f>
        <v/>
      </c>
      <c r="P36" s="9">
        <f>IF(OR($O$7="Canteen",$O$7="Head Office"),0,IF($I36&lt;=0,0,IF(OR(OR(TRIM($J36)="Hebrews",TRIM($J36)="Romans",TRIM($J36)="Romans-2",TRIM($J36)="Globe",TRIM($J36)="Globe-12",TRIM($J36)="Neptune P1"),AND($I37&gt;0,OR(TRIM($J37)="Hebrews",TRIM($J37)="Romans",TRIM($J37)="Romans-2",TRIM($J37)="Globe",TRIM($J37)="Globe-12",TRIM($J37)="Neptune P1"))),1,0)))</f>
        <v/>
      </c>
      <c r="Q36" s="10" t="n"/>
      <c r="R36" s="9">
        <f>IF(OR($O$7="Canteen",$O$7="Head Office"),0,IF(
  AND(
    SUMIFS(I:I, C:C, C36) &gt;= 8,
    COUNTIFS(C$14:C36, C36)=1,
    OR(
      TEXT(D36,"hh:mm:ss")="07:00:00",
      TEXT(D36,"hh:mm:ss")="15:00:00",
      TEXT(D36,"hh:mm:ss")="23:00:00",
      TEXT(D37,"hh:mm:ss")="07:00:00",
      TEXT(D37,"hh:mm:ss")="15:00:00",
      TEXT(D37,"hh:mm:ss")="23:00:00"
    )
  ),
  1,
  0
))</f>
        <v/>
      </c>
      <c r="S36" s="9">
        <f>IF(OR($A36="Annual Leave",$A37="Annual Leave"),IF($A36="Annual Leave",8,0),0)</f>
        <v/>
      </c>
      <c r="T36" s="91" t="n"/>
      <c r="U36" s="144">
        <f>MAX(0,40-Y36)</f>
        <v/>
      </c>
      <c r="V36" s="351">
        <f>IF(OR($C36="",$D36=""),0,
 IF(OR($A36="Holiday",$A37="Holiday"),0,
 IF(AND(NOT(OR($A36="Annual Leave",$A37="Annual Leave")),$A36="Off day"),0,
  IF($I36+$I37&gt;=8,IF($I36&gt;=8,8,$I36),$I36)
  )))</f>
        <v/>
      </c>
      <c r="W36" s="351">
        <f>MAX(0,V36-U36)</f>
        <v/>
      </c>
      <c r="X36" s="351">
        <f>IF(C36="","",C36-WEEKDAY(C36,1)+1)</f>
        <v/>
      </c>
      <c r="Y36" s="351">
        <f>SUMPRODUCT(($X$14:$X35=X36)*(($V$14:$V35)+($O$14:$O35)))+IF(X36=X14,$L$11,0)</f>
        <v/>
      </c>
      <c r="Z36" s="351" t="n"/>
      <c r="AA36" s="351" t="n"/>
      <c r="AB36" s="351" t="n"/>
      <c r="AC36" s="351" t="n"/>
      <c r="AD36" s="351" t="n"/>
      <c r="AE36" s="351" t="n"/>
      <c r="AF36" s="351" t="n"/>
    </row>
    <row r="37" ht="24" customHeight="1" s="348" thickBot="1">
      <c r="A37" s="154" t="inlineStr">
        <is>
          <t>On Day</t>
        </is>
      </c>
      <c r="B37" s="305" t="n"/>
      <c r="C37" s="90">
        <f>C36</f>
        <v/>
      </c>
      <c r="D37" s="276" t="n"/>
      <c r="E37" s="277">
        <f>IF(D37="", "",
 IF(D37=TIME(0,0,0), 0,
 IF(AND(D37&gt;=TIME(0,0,1), D37&lt;=TIME(2,0,0)), TIME(7,0,0),
 IF(AND(D37&gt;=TIME(6,0,0), D37&lt;=TIME(8,0,0)), TIME(12,0,0),
 IF(AND(D37&gt;TIME(8,0,0), D37&lt;=TIME(13,59,0)), TIME(15,0,0),
 IF(AND(D37&gt;=TIME(14,0,0), D37&lt;=TIME(17,59,0)), TIME(21,0,0),
 IF(AND(D37&gt;=TIME(18,0,0), D37&lt;=TIME(21,59,0)), TIME(0,0,0),
 IF(AND(D37&gt;=TIME(22,0,0), D37&lt;=TIME(23,59,59)), TIME(7,0,0), ""))))))))</f>
        <v/>
      </c>
      <c r="F37" s="156" t="n"/>
      <c r="G37" s="277">
        <f>IF(AND(D37&gt;=TIME(6,0,0),D37&lt;=TIME(8,0,0)),E37,"")</f>
        <v/>
      </c>
      <c r="H37" s="276" t="n"/>
      <c r="I37" s="30">
        <f>ROUND(IF(OR(D37="",E37="",E37=0),0,IF(H37="",MOD(E37-D37,1)*24,MOD(H37-D37,1)*24)),2)</f>
        <v/>
      </c>
      <c r="J37" s="158" t="n"/>
      <c r="K37" s="274" t="n"/>
      <c r="L37" s="189" t="n"/>
      <c r="M37" s="275">
        <f>MAX(0,V37-W37)</f>
        <v/>
      </c>
      <c r="N37" s="278">
        <f>(IF(OR($C37="",$D37=""),0,
 IF(OR($A36="Holiday",$A37="Holiday"),
    IF(ISNUMBER(MATCH(TRIM($B37),{"Phagwah","Good Friday","Easter Monday","Labour Day","Christmas","Eid ul Azha","Romans-2","Globe-12","Neptune P1"},0)),0,$I37),
 IF(AND(NOT(OR($A36="Annual Leave",$A37="Annual Leave")),$A37="Off day"),$I37,
  MAX(0,$I37-$V37)
  ))))+W37</f>
        <v/>
      </c>
      <c r="O37" s="278">
        <f>IF(AND(OR($A36="Holiday",$A37="Holiday"),
        ISNUMBER(MATCH(TRIM($B37),{"Phagwah","Good Friday","Easter Monday","Labour Day","Christmas","Eid ul Azha","Romans-2","Globe-12","Neptune P1"},0))),
   $I37,0)</f>
        <v/>
      </c>
      <c r="P37" s="278">
        <f>IF(OR($O$7="Canteen",$O$7="Head Office"),0,IF($I37&lt;=0,0,IF(AND($I36&lt;=0,OR(TRIM($J37)="Hebrews",TRIM($J37)="Romans",TRIM($J37)="Romans-2",TRIM($J37)="Globe",TRIM($J37)="Globe-12",TRIM($J37)="Neptune P1")),1,0)))</f>
        <v/>
      </c>
      <c r="Q37" s="279" t="n"/>
      <c r="R37" s="278">
        <f>IF(OR($O$7="Canteen",$O$7="Head Office"),0,IF(
  AND(
    SUMIFS(I:I, C:C, C37) &gt;= 8,
    COUNTIFS(C$14:C37, C37)=1,
    OR(
      TEXT(D37,"hh:mm:ss")="07:00:00",
      TEXT(D37,"hh:mm:ss")="15:00:00",
      TEXT(D37,"hh:mm:ss")="23:00:00",
      TEXT(D38,"hh:mm:ss")="07:00:00",
      TEXT(D38,"hh:mm:ss")="15:00:00",
      TEXT(D38,"hh:mm:ss")="23:00:00"
    )
  ),
  1,
  0
))</f>
        <v/>
      </c>
      <c r="S37" s="278">
        <f>IF(OR($A36="Annual Leave",$A37="Annual Leave"),IF(AND($A36&lt;&gt;"Annual Leave",$A37="Annual Leave"),8,0),0)</f>
        <v/>
      </c>
      <c r="T37" s="280" t="n"/>
      <c r="U37" s="144">
        <f>MAX(0,40-Y37)</f>
        <v/>
      </c>
      <c r="V37" s="351">
        <f>IF(OR($C37="",$D37=""),0,
 IF(OR($A36="Holiday",$A37="Holiday"),0,
 IF(AND(NOT(OR($A36="Annual Leave",$A37="Annual Leave")),$A37="Off day"),0,
  IF($I36+$I37&gt;=8,IF($I36&gt;=8,0,8-$I36),$I37)
  )))</f>
        <v/>
      </c>
      <c r="W37" s="351">
        <f>MAX(0,V37-U37)</f>
        <v/>
      </c>
      <c r="X37" s="351">
        <f>IF(C37="","",C37-WEEKDAY(C37,1)+1)</f>
        <v/>
      </c>
      <c r="Y37" s="351">
        <f>SUMPRODUCT(($X$14:$X36=X37)*(($V$14:$V36)+($O$14:$O36)))+IF(X37=X14,$L$11,0)</f>
        <v/>
      </c>
      <c r="Z37" s="351" t="n"/>
      <c r="AA37" s="351" t="n"/>
      <c r="AB37" s="351" t="n"/>
      <c r="AC37" s="351" t="n"/>
      <c r="AD37" s="351" t="n"/>
      <c r="AE37" s="351" t="n"/>
      <c r="AF37" s="351" t="n"/>
    </row>
    <row r="38" ht="24" customHeight="1" s="348" thickBot="1">
      <c r="A38" s="194" t="inlineStr">
        <is>
          <t>On Day</t>
        </is>
      </c>
      <c r="B38" s="195" t="n"/>
      <c r="C38" s="103">
        <f>C36+1</f>
        <v/>
      </c>
      <c r="D38" s="64" t="n"/>
      <c r="E38" s="196">
        <f>IF(D38="", "",
 IF(D38=TIME(0,0,0), 0,
 IF(AND(D38&gt;=TIME(0,0,1), D38&lt;=TIME(2,0,0)), TIME(7,0,0),
 IF(AND(D38&gt;=TIME(6,0,0), D38&lt;=TIME(8,0,0)), TIME(12,0,0),
 IF(AND(D38&gt;TIME(8,0,0), D38&lt;=TIME(13,59,0)), TIME(15,0,0),
 IF(AND(D38&gt;=TIME(14,0,0), D38&lt;=TIME(17,59,0)), TIME(21,0,0),
 IF(AND(D38&gt;=TIME(18,0,0), D38&lt;=TIME(21,59,0)), TIME(0,0,0),
 IF(AND(D38&gt;=TIME(22,0,0), D38&lt;=TIME(23,59,59)), TIME(7,0,0), ""))))))))</f>
        <v/>
      </c>
      <c r="F38" s="197" t="n"/>
      <c r="G38" s="196">
        <f>IF(AND(D38&gt;=TIME(6,0,0),D38&lt;=TIME(8,0,0)),E38,"")</f>
        <v/>
      </c>
      <c r="H38" s="64" t="n"/>
      <c r="I38" s="65">
        <f>ROUND(IF(OR(D38="",E38="",E38=0),0,IF(H38="",MOD(E38-D38,1)*24,MOD(H38-D38,1)*24)),2)</f>
        <v/>
      </c>
      <c r="J38" s="198" t="n"/>
      <c r="K38" s="306" t="n"/>
      <c r="L38" s="181" t="n"/>
      <c r="M38" s="307">
        <f>MAX(0,V38-W38)</f>
        <v/>
      </c>
      <c r="N38" s="66">
        <f>(IF(OR($C38="",$D38=""),0,
 IF(OR($A38="Holiday",$A39="Holiday"),
    IF(ISNUMBER(MATCH(TRIM($B38),{"Phagwah","Good Friday","Easter Monday","Labour Day","Christmas","Eid ul Azha","Romans-2","Globe-12","Neptune P1"},0)),0,$I38),
 IF(AND(NOT(OR($A38="Annual Leave",$A39="Annual Leave")),$A38="Off day"),$I38,
  MAX(0,$I38-$V38)
  ))))+W38</f>
        <v/>
      </c>
      <c r="O38" s="66">
        <f>IF(AND(OR($A38="Holiday",$A39="Holiday"),
        ISNUMBER(MATCH(TRIM($B38),{"Phagwah","Good Friday","Easter Monday","Labour Day","Christmas","Eid ul Azha","Romans-2","Globe-12","Neptune P1"},0))),
   $I38,0)</f>
        <v/>
      </c>
      <c r="P38" s="66">
        <f>IF(OR($O$7="Canteen",$O$7="Head Office"),0,IF($I38&lt;=0,0,IF(OR(OR(TRIM($J38)="Hebrews",TRIM($J38)="Romans",TRIM($J38)="Romans-2",TRIM($J38)="Globe",TRIM($J38)="Globe-12",TRIM($J38)="Neptune P1"),AND($I39&gt;0,OR(TRIM($J39)="Hebrews",TRIM($J39)="Romans",TRIM($J39)="Romans-2",TRIM($J39)="Globe",TRIM($J39)="Globe-12",TRIM($J39)="Neptune P1"))),1,0)))</f>
        <v/>
      </c>
      <c r="Q38" s="67" t="n"/>
      <c r="R38" s="66">
        <f>IF(OR($O$7="Canteen",$O$7="Head Office"),0,IF(
  AND(
    SUMIFS(I:I, C:C, C38) &gt;= 8,
    COUNTIFS(C$14:C38, C38)=1,
    OR(
      TEXT(D38,"hh:mm:ss")="07:00:00",
      TEXT(D38,"hh:mm:ss")="15:00:00",
      TEXT(D38,"hh:mm:ss")="23:00:00",
      TEXT(D39,"hh:mm:ss")="07:00:00",
      TEXT(D39,"hh:mm:ss")="15:00:00",
      TEXT(D39,"hh:mm:ss")="23:00:00"
    )
  ),
  1,
  0
))</f>
        <v/>
      </c>
      <c r="S38" s="66">
        <f>IF(OR($A38="Annual Leave",$A39="Annual Leave"),IF($A38="Annual Leave",8,0),0)</f>
        <v/>
      </c>
      <c r="T38" s="68" t="n"/>
      <c r="U38" s="144">
        <f>MAX(0,40-Y38)</f>
        <v/>
      </c>
      <c r="V38" s="351">
        <f>IF(OR($C38="",$D38=""),0,
 IF(OR($A38="Holiday",$A39="Holiday"),0,
 IF(AND(NOT(OR($A38="Annual Leave",$A39="Annual Leave")),$A38="Off day"),0,
  IF($I38+$I39&gt;=8,IF($I38&gt;=8,8,$I38),$I38)
  )))</f>
        <v/>
      </c>
      <c r="W38" s="351">
        <f>MAX(0,V38-U38)</f>
        <v/>
      </c>
      <c r="X38" s="351">
        <f>IF(C38="","",C38-WEEKDAY(C38,1)+1)</f>
        <v/>
      </c>
      <c r="Y38" s="351">
        <f>SUMPRODUCT(($X$14:$X37=X38)*(($V$14:$V37)+($O$14:$O37)))+IF(X38=X14,$L$11,0)</f>
        <v/>
      </c>
      <c r="Z38" s="351" t="n"/>
      <c r="AA38" s="351" t="n"/>
      <c r="AB38" s="351" t="n"/>
      <c r="AC38" s="351" t="n"/>
      <c r="AD38" s="351" t="n"/>
      <c r="AE38" s="351" t="n"/>
      <c r="AF38" s="351" t="n"/>
    </row>
    <row r="39" ht="24" customHeight="1" s="348" thickBot="1">
      <c r="A39" s="194" t="inlineStr">
        <is>
          <t>On Day</t>
        </is>
      </c>
      <c r="B39" s="199" t="n"/>
      <c r="C39" s="104">
        <f>C38</f>
        <v/>
      </c>
      <c r="D39" s="69" t="n"/>
      <c r="E39" s="200">
        <f>IF(D39="", "",
 IF(D39=TIME(0,0,0), 0,
 IF(AND(D39&gt;=TIME(0,0,1), D39&lt;=TIME(2,0,0)), TIME(7,0,0),
 IF(AND(D39&gt;=TIME(6,0,0), D39&lt;=TIME(8,0,0)), TIME(12,0,0),
 IF(AND(D39&gt;TIME(8,0,0), D39&lt;=TIME(13,59,0)), TIME(15,0,0),
 IF(AND(D39&gt;=TIME(14,0,0), D39&lt;=TIME(17,59,0)), TIME(21,0,0),
 IF(AND(D39&gt;=TIME(18,0,0), D39&lt;=TIME(21,59,0)), TIME(0,0,0),
 IF(AND(D39&gt;=TIME(22,0,0), D39&lt;=TIME(23,59,59)), TIME(7,0,0), ""))))))))</f>
        <v/>
      </c>
      <c r="F39" s="201" t="n"/>
      <c r="G39" s="200">
        <f>IF(AND(D39&gt;=TIME(6,0,0),D39&lt;=TIME(8,0,0)),E39,"")</f>
        <v/>
      </c>
      <c r="H39" s="69" t="n"/>
      <c r="I39" s="70">
        <f>ROUND(IF(OR(D39="",E39="",E39=0),0,IF(H39="",MOD(E39-D39,1)*24,MOD(H39-D39,1)*24)),2)</f>
        <v/>
      </c>
      <c r="J39" s="198" t="n"/>
      <c r="K39" s="306" t="n"/>
      <c r="L39" s="183" t="n"/>
      <c r="M39" s="307">
        <f>MAX(0,V39-W39)</f>
        <v/>
      </c>
      <c r="N39" s="71">
        <f>(IF(OR($C39="",$D39=""),0,
 IF(OR($A38="Holiday",$A39="Holiday"),
    IF(ISNUMBER(MATCH(TRIM($B39),{"Phagwah","Good Friday","Easter Monday","Labour Day","Christmas","Eid ul Azha","Romans-2","Globe-12","Neptune P1"},0)),0,$I39),
 IF(AND(NOT(OR($A38="Annual Leave",$A39="Annual Leave")),$A39="Off day"),$I39,
  MAX(0,$I39-$V39)
  ))))+W39</f>
        <v/>
      </c>
      <c r="O39" s="71">
        <f>IF(AND(OR($A38="Holiday",$A39="Holiday"),
        ISNUMBER(MATCH(TRIM($B39),{"Phagwah","Good Friday","Easter Monday","Labour Day","Christmas","Eid ul Azha","Romans-2","Globe-12","Neptune P1"},0))),
   $I39,0)</f>
        <v/>
      </c>
      <c r="P39" s="71">
        <f>IF(OR($O$7="Canteen",$O$7="Head Office"),0,IF($I39&lt;=0,0,IF(AND($I38&lt;=0,OR(TRIM($J39)="Hebrews",TRIM($J39)="Romans",TRIM($J39)="Romans-2",TRIM($J39)="Globe",TRIM($J39)="Globe-12",TRIM($J39)="Neptune P1")),1,0)))</f>
        <v/>
      </c>
      <c r="Q39" s="72" t="n"/>
      <c r="R39" s="71">
        <f>IF(OR($O$7="Canteen",$O$7="Head Office"),0,IF(
  AND(
    SUMIFS(I:I, C:C, C39) &gt;= 8,
    COUNTIFS(C$14:C39, C39)=1,
    OR(
      TEXT(D39,"hh:mm:ss")="07:00:00",
      TEXT(D39,"hh:mm:ss")="15:00:00",
      TEXT(D39,"hh:mm:ss")="23:00:00",
      TEXT(D40,"hh:mm:ss")="07:00:00",
      TEXT(D40,"hh:mm:ss")="15:00:00",
      TEXT(D40,"hh:mm:ss")="23:00:00"
    )
  ),
  1,
  0
))</f>
        <v/>
      </c>
      <c r="S39" s="71">
        <f>IF(OR($A38="Annual Leave",$A39="Annual Leave"),IF(AND($A38&lt;&gt;"Annual Leave",$A39="Annual Leave"),8,0),0)</f>
        <v/>
      </c>
      <c r="T39" s="73" t="n"/>
      <c r="U39" s="144">
        <f>MAX(0,40-Y39)</f>
        <v/>
      </c>
      <c r="V39" s="351">
        <f>IF(OR($C39="",$D39=""),0,
 IF(OR($A38="Holiday",$A39="Holiday"),0,
 IF(AND(NOT(OR($A38="Annual Leave",$A39="Annual Leave")),$A39="Off day"),0,
  IF($I38+$I39&gt;=8,IF($I38&gt;=8,0,8-$I38),$I39)
  )))</f>
        <v/>
      </c>
      <c r="W39" s="351">
        <f>MAX(0,V39-U39)</f>
        <v/>
      </c>
      <c r="X39" s="351">
        <f>IF(C39="","",C39-WEEKDAY(C39,1)+1)</f>
        <v/>
      </c>
      <c r="Y39" s="351">
        <f>SUMPRODUCT(($X$14:$X38=X39)*(($V$14:$V38)+($O$14:$O38)))+IF(X39=X14,$L$11,0)</f>
        <v/>
      </c>
      <c r="Z39" s="351" t="n"/>
      <c r="AA39" s="351" t="n"/>
      <c r="AB39" s="351" t="n"/>
      <c r="AC39" s="351" t="n"/>
      <c r="AD39" s="351" t="n"/>
      <c r="AE39" s="351" t="n"/>
      <c r="AF39" s="351" t="n"/>
    </row>
    <row r="40" ht="24" customHeight="1" s="348" thickBot="1">
      <c r="A40" s="202" t="inlineStr">
        <is>
          <t>On Day</t>
        </is>
      </c>
      <c r="B40" s="203" t="n"/>
      <c r="C40" s="105">
        <f>C38+1</f>
        <v/>
      </c>
      <c r="D40" s="74" t="n"/>
      <c r="E40" s="204">
        <f>IF(D40="", "",
 IF(D40=TIME(0,0,0), 0,
 IF(AND(D40&gt;=TIME(0,0,1), D40&lt;=TIME(2,0,0)), TIME(7,0,0),
 IF(AND(D40&gt;=TIME(6,0,0), D40&lt;=TIME(8,0,0)), TIME(12,0,0),
 IF(AND(D40&gt;TIME(8,0,0), D40&lt;=TIME(13,59,0)), TIME(15,0,0),
 IF(AND(D40&gt;=TIME(14,0,0), D40&lt;=TIME(17,59,0)), TIME(21,0,0),
 IF(AND(D40&gt;=TIME(18,0,0), D40&lt;=TIME(21,59,0)), TIME(0,0,0),
 IF(AND(D40&gt;=TIME(22,0,0), D40&lt;=TIME(23,59,59)), TIME(7,0,0), ""))))))))</f>
        <v/>
      </c>
      <c r="F40" s="205" t="n"/>
      <c r="G40" s="204">
        <f>IF(AND(D40&gt;=TIME(6,0,0),D40&lt;=TIME(8,0,0)),E40,"")</f>
        <v/>
      </c>
      <c r="H40" s="74" t="n"/>
      <c r="I40" s="106">
        <f>ROUND(IF(OR(D40="",E40="",E40=0),0,IF(H40="",MOD(E40-D40,1)*24,MOD(H40-D40,1)*24)),2)</f>
        <v/>
      </c>
      <c r="J40" s="206" t="n"/>
      <c r="K40" s="308" t="n"/>
      <c r="L40" s="189" t="n"/>
      <c r="M40" s="309">
        <f>MAX(0,V40-W40)</f>
        <v/>
      </c>
      <c r="N40" s="75">
        <f>(IF(OR($C40="",$D40=""),0,
 IF(OR($A40="Holiday",$A41="Holiday"),
    IF(ISNUMBER(MATCH(TRIM($B40),{"Phagwah","Good Friday","Easter Monday","Labour Day","Christmas","Eid ul Azha","Romans-2","Globe-12","Neptune P1"},0)),0,$I40),
 IF(AND(NOT(OR($A40="Annual Leave",$A41="Annual Leave")),$A40="Off day"),$I40,
  MAX(0,$I40-$V40)
  ))))+W40</f>
        <v/>
      </c>
      <c r="O40" s="75">
        <f>IF(AND(OR($A40="Holiday",$A41="Holiday"),
        ISNUMBER(MATCH(TRIM($B40),{"Phagwah","Good Friday","Easter Monday","Labour Day","Christmas","Eid ul Azha","Romans-2","Globe-12","Neptune P1"},0))),
   $I40,0)</f>
        <v/>
      </c>
      <c r="P40" s="75">
        <f>IF(OR($O$7="Canteen",$O$7="Head Office"),0,IF($I40&lt;=0,0,IF(OR(OR(TRIM($J40)="Hebrews",TRIM($J40)="Romans",TRIM($J40)="Romans-2",TRIM($J40)="Globe",TRIM($J40)="Globe-12",TRIM($J40)="Neptune P1"),AND($I41&gt;0,OR(TRIM($J41)="Hebrews",TRIM($J41)="Romans",TRIM($J41)="Romans-2",TRIM($J41)="Globe",TRIM($J41)="Globe-12",TRIM($J41)="Neptune P1"))),1,0)))</f>
        <v/>
      </c>
      <c r="Q40" s="76" t="n"/>
      <c r="R40" s="75">
        <f>IF(OR($O$7="Canteen",$O$7="Head Office"),0,IF(
  AND(
    SUMIFS(I:I, C:C, C40) &gt;= 8,
    COUNTIFS(C$14:C40, C40)=1,
    OR(
      TEXT(D40,"hh:mm:ss")="07:00:00",
      TEXT(D40,"hh:mm:ss")="15:00:00",
      TEXT(D40,"hh:mm:ss")="23:00:00",
      TEXT(D41,"hh:mm:ss")="07:00:00",
      TEXT(D41,"hh:mm:ss")="15:00:00",
      TEXT(D41,"hh:mm:ss")="23:00:00"
    )
  ),
  1,
  0
))</f>
        <v/>
      </c>
      <c r="S40" s="75">
        <f>IF(OR($A40="Annual Leave",$A41="Annual Leave"),IF($A40="Annual Leave",8,0),0)</f>
        <v/>
      </c>
      <c r="T40" s="107" t="n"/>
      <c r="U40" s="144">
        <f>MAX(0,40-Y40)</f>
        <v/>
      </c>
      <c r="V40" s="351">
        <f>IF(OR($C40="",$D40=""),0,
 IF(OR($A40="Holiday",$A41="Holiday"),0,
 IF(AND(NOT(OR($A40="Annual Leave",$A41="Annual Leave")),$A40="Off day"),0,
  IF($I40+$I41&gt;=8,IF($I40&gt;=8,8,$I40),$I40)
  )))</f>
        <v/>
      </c>
      <c r="W40" s="351">
        <f>MAX(0,V40-U40)</f>
        <v/>
      </c>
      <c r="X40" s="351">
        <f>IF(C40="","",C40-WEEKDAY(C40,1)+1)</f>
        <v/>
      </c>
      <c r="Y40" s="351">
        <f>SUMPRODUCT(($X$14:$X39=X40)*(($V$14:$V39)+($O$14:$O39)))+IF(X40=X14,$L$11,0)</f>
        <v/>
      </c>
      <c r="Z40" s="351" t="n"/>
      <c r="AA40" s="351" t="n"/>
      <c r="AB40" s="351" t="n"/>
      <c r="AC40" s="351" t="n"/>
      <c r="AD40" s="351" t="n"/>
      <c r="AE40" s="351" t="n"/>
      <c r="AF40" s="351" t="n"/>
    </row>
    <row r="41" ht="24" customHeight="1" s="348" thickBot="1">
      <c r="A41" s="202" t="inlineStr">
        <is>
          <t>On Day</t>
        </is>
      </c>
      <c r="B41" s="310" t="n"/>
      <c r="C41" s="105">
        <f>C40</f>
        <v/>
      </c>
      <c r="D41" s="311" t="n"/>
      <c r="E41" s="312">
        <f>IF(D41="", "",
 IF(D41=TIME(0,0,0), 0,
 IF(AND(D41&gt;=TIME(0,0,1), D41&lt;=TIME(2,0,0)), TIME(7,0,0),
 IF(AND(D41&gt;=TIME(6,0,0), D41&lt;=TIME(8,0,0)), TIME(12,0,0),
 IF(AND(D41&gt;TIME(8,0,0), D41&lt;=TIME(13,59,0)), TIME(15,0,0),
 IF(AND(D41&gt;=TIME(14,0,0), D41&lt;=TIME(17,59,0)), TIME(21,0,0),
 IF(AND(D41&gt;=TIME(18,0,0), D41&lt;=TIME(21,59,0)), TIME(0,0,0),
 IF(AND(D41&gt;=TIME(22,0,0), D41&lt;=TIME(23,59,59)), TIME(7,0,0), ""))))))))</f>
        <v/>
      </c>
      <c r="F41" s="205" t="n"/>
      <c r="G41" s="312">
        <f>IF(AND(D41&gt;=TIME(6,0,0),D41&lt;=TIME(8,0,0)),E41,"")</f>
        <v/>
      </c>
      <c r="H41" s="311" t="n"/>
      <c r="I41" s="106">
        <f>ROUND(IF(OR(D41="",E41="",E41=0),0,IF(H41="",MOD(E41-D41,1)*24,MOD(H41-D41,1)*24)),2)</f>
        <v/>
      </c>
      <c r="J41" s="207" t="n"/>
      <c r="K41" s="308" t="n"/>
      <c r="L41" s="189" t="n"/>
      <c r="M41" s="309">
        <f>MAX(0,V41-W41)</f>
        <v/>
      </c>
      <c r="N41" s="313">
        <f>(IF(OR($C41="",$D41=""),0,
 IF(OR($A40="Holiday",$A41="Holiday"),
    IF(ISNUMBER(MATCH(TRIM($B41),{"Phagwah","Good Friday","Easter Monday","Labour Day","Christmas","Eid ul Azha","Romans-2","Globe-12","Neptune P1"},0)),0,$I41),
 IF(AND(NOT(OR($A40="Annual Leave",$A41="Annual Leave")),$A41="Off day"),$I41,
  MAX(0,$I41-$V41)
  ))))+W41</f>
        <v/>
      </c>
      <c r="O41" s="313">
        <f>IF(AND(OR($A40="Holiday",$A41="Holiday"),
        ISNUMBER(MATCH(TRIM($B41),{"Phagwah","Good Friday","Easter Monday","Labour Day","Christmas","Eid ul Azha","Romans-2","Globe-12","Neptune P1"},0))),
   $I41,0)</f>
        <v/>
      </c>
      <c r="P41" s="313">
        <f>IF(OR($O$7="Canteen",$O$7="Head Office"),0,IF($I41&lt;=0,0,IF(AND($I40&lt;=0,OR(TRIM($J41)="Hebrews",TRIM($J41)="Romans",TRIM($J41)="Romans-2",TRIM($J41)="Globe",TRIM($J41)="Globe-12",TRIM($J41)="Neptune P1")),1,0)))</f>
        <v/>
      </c>
      <c r="Q41" s="314" t="n"/>
      <c r="R41" s="313">
        <f>IF(OR($O$7="Canteen",$O$7="Head Office"),0,IF(
  AND(
    SUMIFS(I:I, C:C, C41) &gt;= 8,
    COUNTIFS(C$14:C41, C41)=1,
    OR(
      TEXT(D41,"hh:mm:ss")="07:00:00",
      TEXT(D41,"hh:mm:ss")="15:00:00",
      TEXT(D41,"hh:mm:ss")="23:00:00",
      TEXT(D42,"hh:mm:ss")="07:00:00",
      TEXT(D42,"hh:mm:ss")="15:00:00",
      TEXT(D42,"hh:mm:ss")="23:00:00"
    )
  ),
  1,
  0
))</f>
        <v/>
      </c>
      <c r="S41" s="313">
        <f>IF(OR($A40="Annual Leave",$A41="Annual Leave"),IF(AND($A40&lt;&gt;"Annual Leave",$A41="Annual Leave"),8,0),0)</f>
        <v/>
      </c>
      <c r="T41" s="315" t="n"/>
      <c r="U41" s="144">
        <f>MAX(0,40-Y41)</f>
        <v/>
      </c>
      <c r="V41" s="351">
        <f>IF(OR($C41="",$D41=""),0,
 IF(OR($A40="Holiday",$A41="Holiday"),0,
 IF(AND(NOT(OR($A40="Annual Leave",$A41="Annual Leave")),$A41="Off day"),0,
  IF($I40+$I41&gt;=8,IF($I40&gt;=8,0,8-$I40),$I41)
  )))</f>
        <v/>
      </c>
      <c r="W41" s="351">
        <f>MAX(0,V41-U41)</f>
        <v/>
      </c>
      <c r="X41" s="351">
        <f>IF(C41="","",C41-WEEKDAY(C41,1)+1)</f>
        <v/>
      </c>
      <c r="Y41" s="351">
        <f>SUMPRODUCT(($X$14:$X40=X41)*(($V$14:$V40)+($O$14:$O40)))+IF(X41=X14,$L$11,0)</f>
        <v/>
      </c>
      <c r="Z41" s="351" t="n"/>
      <c r="AA41" s="351" t="n"/>
      <c r="AB41" s="351" t="n"/>
      <c r="AC41" s="351" t="n"/>
      <c r="AD41" s="351" t="n"/>
      <c r="AE41" s="351" t="n"/>
      <c r="AF41" s="351" t="n"/>
    </row>
    <row r="42" ht="24" customHeight="1" s="348" thickBot="1">
      <c r="A42" s="208" t="inlineStr">
        <is>
          <t>On Day</t>
        </is>
      </c>
      <c r="B42" s="209" t="n"/>
      <c r="C42" s="108">
        <f>C40+1</f>
        <v/>
      </c>
      <c r="D42" s="77" t="n"/>
      <c r="E42" s="210">
        <f>IF(D42="", "",
 IF(D42=TIME(0,0,0), 0,
 IF(AND(D42&gt;=TIME(0,0,1), D42&lt;=TIME(2,0,0)), TIME(7,0,0),
 IF(AND(D42&gt;=TIME(6,0,0), D42&lt;=TIME(8,0,0)), TIME(12,0,0),
 IF(AND(D42&gt;TIME(8,0,0), D42&lt;=TIME(13,59,0)), TIME(15,0,0),
 IF(AND(D42&gt;=TIME(14,0,0), D42&lt;=TIME(17,59,0)), TIME(21,0,0),
 IF(AND(D42&gt;=TIME(18,0,0), D42&lt;=TIME(21,59,0)), TIME(0,0,0),
 IF(AND(D42&gt;=TIME(22,0,0), D42&lt;=TIME(23,59,59)), TIME(7,0,0), ""))))))))</f>
        <v/>
      </c>
      <c r="F42" s="211" t="n"/>
      <c r="G42" s="210">
        <f>IF(AND(D42&gt;=TIME(6,0,0),D42&lt;=TIME(8,0,0)),E42,"")</f>
        <v/>
      </c>
      <c r="H42" s="77" t="n"/>
      <c r="I42" s="16">
        <f>ROUND(IF(OR(D42="",E42="",E42=0),0,IF(H42="",MOD(E42-D42,1)*24,MOD(H42-D42,1)*24)),2)</f>
        <v/>
      </c>
      <c r="J42" s="212" t="n"/>
      <c r="K42" s="316" t="n"/>
      <c r="L42" s="181" t="n"/>
      <c r="M42" s="317">
        <f>MAX(0,V42-W42)</f>
        <v/>
      </c>
      <c r="N42" s="17">
        <f>(IF(OR($C42="",$D42=""),0,
 IF(OR($A42="Holiday",$A43="Holiday"),
    IF(ISNUMBER(MATCH(TRIM($B42),{"Phagwah","Good Friday","Easter Monday","Labour Day","Christmas","Eid ul Azha","Romans-2","Globe-12","Neptune P1"},0)),0,$I42),
 IF(AND(NOT(OR($A42="Annual Leave",$A43="Annual Leave")),$A42="Off day"),$I42,
  MAX(0,$I42-$V42)
  ))))+W42</f>
        <v/>
      </c>
      <c r="O42" s="213">
        <f>IF(AND(OR($A42="Holiday",$A43="Holiday"),
        ISNUMBER(MATCH(TRIM($B42),{"Phagwah","Good Friday","Easter Monday","Labour Day","Christmas","Eid ul Azha","Romans-2","Globe-12","Neptune P1"},0))),
   $I42,0)</f>
        <v/>
      </c>
      <c r="P42" s="17">
        <f>IF(OR($O$7="Canteen",$O$7="Head Office"),0,IF($I42&lt;=0,0,IF(OR(OR(TRIM($J42)="Hebrews",TRIM($J42)="Romans",TRIM($J42)="Romans-2",TRIM($J42)="Globe",TRIM($J42)="Globe-12",TRIM($J42)="Neptune P1"),AND($I43&gt;0,OR(TRIM($J43)="Hebrews",TRIM($J43)="Romans",TRIM($J43)="Romans-2",TRIM($J43)="Globe",TRIM($J43)="Globe-12",TRIM($J43)="Neptune P1"))),1,0)))</f>
        <v/>
      </c>
      <c r="Q42" s="78" t="n"/>
      <c r="R42" s="213">
        <f>IF(OR($O$7="Canteen",$O$7="Head Office"),0,IF(
  AND(
    SUMIFS(I:I, C:C, C42) &gt;= 8,
    COUNTIFS(C$14:C42, C42)=1,
    OR(
      TEXT(D42,"hh:mm:ss")="07:00:00",
      TEXT(D42,"hh:mm:ss")="15:00:00",
      TEXT(D42,"hh:mm:ss")="23:00:00",
      TEXT(D43,"hh:mm:ss")="07:00:00",
      TEXT(D43,"hh:mm:ss")="15:00:00",
      TEXT(D43,"hh:mm:ss")="23:00:00"
    )
  ),
  1,
  0
))</f>
        <v/>
      </c>
      <c r="S42" s="213">
        <f>IF(OR($A42="Annual Leave",$A43="Annual Leave"),IF($A42="Annual Leave",8,0),0)</f>
        <v/>
      </c>
      <c r="T42" s="79" t="n"/>
      <c r="U42" s="144">
        <f>MAX(0,40-Y42)</f>
        <v/>
      </c>
      <c r="V42" s="351">
        <f>IF(OR($C42="",$D42=""),0,
 IF(OR($A42="Holiday",$A43="Holiday"),0,
 IF(AND(NOT(OR($A42="Annual Leave",$A43="Annual Leave")),$A42="Off day"),0,
  IF($I42+$I43&gt;=8,IF($I42&gt;=8,8,$I42),$I42)
  )))</f>
        <v/>
      </c>
      <c r="W42" s="351">
        <f>MAX(0,V42-U42)</f>
        <v/>
      </c>
      <c r="X42" s="351">
        <f>IF(C42="","",C42-WEEKDAY(C42,1)+1)</f>
        <v/>
      </c>
      <c r="Y42" s="351">
        <f>SUMPRODUCT(($X$14:$X41=X42)*(($V$14:$V41)+($O$14:$O41)))+IF(X42=X14,$L$11,0)</f>
        <v/>
      </c>
      <c r="Z42" s="351" t="n"/>
      <c r="AA42" s="351" t="n"/>
      <c r="AB42" s="351" t="n"/>
      <c r="AC42" s="351" t="n"/>
      <c r="AD42" s="351" t="n"/>
      <c r="AE42" s="351" t="n"/>
      <c r="AF42" s="351" t="n"/>
    </row>
    <row r="43" ht="24" customHeight="1" s="348" thickBot="1">
      <c r="A43" s="208" t="inlineStr">
        <is>
          <t>On Day</t>
        </is>
      </c>
      <c r="B43" s="214" t="n"/>
      <c r="C43" s="109">
        <f>C42</f>
        <v/>
      </c>
      <c r="D43" s="18" t="n"/>
      <c r="E43" s="215">
        <f>IF(D43="", "",
 IF(D43=TIME(0,0,0), 0,
 IF(AND(D43&gt;=TIME(0,0,1), D43&lt;=TIME(2,0,0)), TIME(7,0,0),
 IF(AND(D43&gt;=TIME(6,0,0), D43&lt;=TIME(8,0,0)), TIME(12,0,0),
 IF(AND(D43&gt;TIME(8,0,0), D43&lt;=TIME(13,59,0)), TIME(15,0,0),
 IF(AND(D43&gt;=TIME(14,0,0), D43&lt;=TIME(17,59,0)), TIME(21,0,0),
 IF(AND(D43&gt;=TIME(18,0,0), D43&lt;=TIME(21,59,0)), TIME(0,0,0),
 IF(AND(D43&gt;=TIME(22,0,0), D43&lt;=TIME(23,59,59)), TIME(7,0,0), ""))))))))</f>
        <v/>
      </c>
      <c r="F43" s="216" t="n"/>
      <c r="G43" s="215">
        <f>IF(AND(D43&gt;=TIME(6,0,0),D43&lt;=TIME(8,0,0)),E43,"")</f>
        <v/>
      </c>
      <c r="H43" s="18" t="n"/>
      <c r="I43" s="19">
        <f>ROUND(IF(OR(D43="",E43="",E43=0),0,IF(H43="",MOD(E43-D43,1)*24,MOD(H43-D43,1)*24)),2)</f>
        <v/>
      </c>
      <c r="J43" s="212" t="n"/>
      <c r="K43" s="316" t="n"/>
      <c r="L43" s="183" t="n"/>
      <c r="M43" s="317">
        <f>MAX(0,V43-W43)</f>
        <v/>
      </c>
      <c r="N43" s="20">
        <f>(IF(OR($C43="",$D43=""),0,
 IF(OR($A42="Holiday",$A43="Holiday"),
    IF(ISNUMBER(MATCH(TRIM($B43),{"Phagwah","Good Friday","Easter Monday","Labour Day","Christmas","Eid ul Azha","Romans-2","Globe-12","Neptune P1"},0)),0,$I43),
 IF(AND(NOT(OR($A42="Annual Leave",$A43="Annual Leave")),$A43="Off day"),$I43,
  MAX(0,$I43-$V43)
  ))))+W43</f>
        <v/>
      </c>
      <c r="O43" s="20">
        <f>IF(AND(OR($A42="Holiday",$A43="Holiday"),
        ISNUMBER(MATCH(TRIM($B43),{"Phagwah","Good Friday","Easter Monday","Labour Day","Christmas","Eid ul Azha","Romans-2","Globe-12","Neptune P1"},0))),
   $I43,0)</f>
        <v/>
      </c>
      <c r="P43" s="20">
        <f>IF(OR($O$7="Canteen",$O$7="Head Office"),0,IF($I43&lt;=0,0,IF(AND($I42&lt;=0,OR(TRIM($J43)="Hebrews",TRIM($J43)="Romans",TRIM($J43)="Romans-2",TRIM($J43)="Globe",TRIM($J43)="Globe-12",TRIM($J43)="Neptune P1")),1,0)))</f>
        <v/>
      </c>
      <c r="Q43" s="21" t="n"/>
      <c r="R43" s="20">
        <f>IF(OR($O$7="Canteen",$O$7="Head Office"),0,IF(
  AND(
    SUMIFS(I:I, C:C, C43) &gt;= 8,
    COUNTIFS(C$14:C43, C43)=1,
    OR(
      TEXT(D43,"hh:mm:ss")="07:00:00",
      TEXT(D43,"hh:mm:ss")="15:00:00",
      TEXT(D43,"hh:mm:ss")="23:00:00",
      TEXT(D49,"hh:mm:ss")="07:00:00",
      TEXT(D49,"hh:mm:ss")="15:00:00",
      TEXT(D49,"hh:mm:ss")="23:00:00"
    )
  ),
  1,
  0
))</f>
        <v/>
      </c>
      <c r="S43" s="20">
        <f>IF(OR($A42="Annual Leave",$A43="Annual Leave"),IF(AND($A42&lt;&gt;"Annual Leave",$A43="Annual Leave"),8,0),0)</f>
        <v/>
      </c>
      <c r="T43" s="22" t="n"/>
      <c r="U43" s="144">
        <f>MAX(0,40-Y43)</f>
        <v/>
      </c>
      <c r="V43" s="351">
        <f>IF(OR($C43="",$D43=""),0,
 IF(OR($A42="Holiday",$A43="Holiday"),0,
 IF(AND(NOT(OR($A42="Annual Leave",$A43="Annual Leave")),$A43="Off day"),0,
  IF($I42+$I43&gt;=8,IF($I42&gt;=8,0,8-$I42),$I43)
  )))</f>
        <v/>
      </c>
      <c r="W43" s="351">
        <f>MAX(0,V43-U43)</f>
        <v/>
      </c>
      <c r="X43" s="351">
        <f>IF(C43="","",C43-WEEKDAY(C43,1)+1)</f>
        <v/>
      </c>
      <c r="Y43" s="351">
        <f>SUMPRODUCT(($X$14:$X42=X43)*(($V$14:$V42)+($O$14:$O42)))+IF(X43=X14,$L$11,0)</f>
        <v/>
      </c>
      <c r="Z43" s="351" t="n"/>
      <c r="AA43" s="351" t="n"/>
      <c r="AB43" s="351" t="n"/>
      <c r="AC43" s="351" t="n"/>
      <c r="AD43" s="351" t="n"/>
      <c r="AE43" s="351" t="n"/>
      <c r="AF43" s="351" t="n"/>
    </row>
    <row r="44" ht="24" customHeight="1" s="348" thickBot="1">
      <c r="A44" s="176" t="n"/>
      <c r="B44" s="176" t="n"/>
      <c r="C44" s="217" t="n"/>
      <c r="D44" s="110" t="n"/>
      <c r="E44" s="110" t="n"/>
      <c r="F44" s="218" t="n"/>
      <c r="G44" s="110" t="n"/>
      <c r="H44" s="110" t="n"/>
      <c r="I44" s="219" t="n"/>
      <c r="J44" s="219" t="n"/>
      <c r="K44" s="219" t="n"/>
      <c r="L44" s="219" t="n"/>
      <c r="M44" s="111">
        <f>MAX(0,V44-W44)</f>
        <v/>
      </c>
      <c r="N44" s="112">
        <f>(IF(OR($C44="",$D44=""),0,
 IF(OR($A44="Holiday",$A45="Holiday"),
    IF(ISNUMBER(MATCH(TRIM($B44),{"Phagwah","Good Friday","Easter Monday","Labour Day","Christmas","Eid ul Azha","Romans-2","Globe-12","Neptune P1"},0)),0,$I44),
 IF(AND(NOT(OR($A44="Annual Leave",$A45="Annual Leave")),$A44="Off day"),$I44,
  MAX(0,$I44-$V44)
  ))))+W44</f>
        <v/>
      </c>
      <c r="O44" s="112">
        <f>IF(AND(OR($A44="Holiday",$A45="Holiday"),
        ISNUMBER(MATCH(TRIM($B44),{"Phagwah","Good Friday","Easter Monday","Labour Day","Christmas","Eid ul Azha","Romans-2","Globe-12","Neptune P1"},0))),
   $I44,0)</f>
        <v/>
      </c>
      <c r="P44" s="112">
        <f>IF(OR($O$7="Canteen",$O$7="Head Office"),0,IF($I44&lt;=0,0,IF(OR(OR(TRIM($J44)="Hebrews",TRIM($J44)="Romans",TRIM($J44)="Romans-2",TRIM($J44)="Globe",TRIM($J44)="Globe-12",TRIM($J44)="Neptune P1"),AND($I45&gt;0,OR(TRIM($J45)="Hebrews",TRIM($J45)="Romans",TRIM($J45)="Romans-2",TRIM($J45)="Globe",TRIM($J45)="Globe-12",TRIM($J45)="Neptune P1"))),1,0)))</f>
        <v/>
      </c>
      <c r="Q44" s="113" t="n"/>
      <c r="R44" s="113" t="n"/>
      <c r="S44" s="112">
        <f>IF(OR($A44="Annual Leave",$A45="Annual Leave"),IF($A44="Annual Leave",8,0),0)</f>
        <v/>
      </c>
      <c r="T44" s="114" t="n"/>
      <c r="U44" s="144">
        <f>MAX(0,40-Y44)</f>
        <v/>
      </c>
      <c r="V44" s="351">
        <f>IF(OR($C44="",$D44=""),0,
 IF(OR($A44="Holiday",$A45="Holiday"),0,
 IF(AND(NOT(OR($A44="Annual Leave",$A45="Annual Leave")),$A44="Off day"),0,
  IF($I44+$I45&gt;=8,IF($I44&gt;=8,8,$I44),$I44)
  )))</f>
        <v/>
      </c>
      <c r="W44" s="351">
        <f>MAX(0,V44-U44)</f>
        <v/>
      </c>
      <c r="X44" s="351">
        <f>IF(C44="","",C44-WEEKDAY(C44,1)+1)</f>
        <v/>
      </c>
      <c r="Y44" s="351">
        <f>SUMPRODUCT(($X$14:$X43=X44)*(($V$14:$V43)+($O$14:$O43)))+IF(X44=X14,$L$11,0)</f>
        <v/>
      </c>
      <c r="Z44" s="351" t="n"/>
      <c r="AA44" s="351" t="n"/>
      <c r="AB44" s="351" t="n"/>
      <c r="AC44" s="351" t="n"/>
      <c r="AD44" s="351" t="n"/>
      <c r="AE44" s="351" t="n"/>
      <c r="AF44" s="351" t="n"/>
    </row>
    <row r="45" ht="24" customHeight="1" s="348" thickBot="1">
      <c r="A45" s="154" t="inlineStr">
        <is>
          <t>On Day</t>
        </is>
      </c>
      <c r="B45" s="318" t="n"/>
      <c r="C45" s="115">
        <f>C42+1</f>
        <v/>
      </c>
      <c r="D45" s="319" t="n"/>
      <c r="E45" s="320">
        <f>IF(D45="", "",
 IF(D45=TIME(0,0,0), 0,
 IF(AND(D45&gt;=TIME(0,0,1), D45&lt;=TIME(2,0,0)), TIME(7,0,0),
 IF(AND(D45&gt;=TIME(6,0,0), D45&lt;=TIME(8,0,0)), TIME(12,0,0),
 IF(AND(D45&gt;TIME(8,0,0), D45&lt;=TIME(13,59,0)), TIME(15,0,0),
 IF(AND(D45&gt;=TIME(14,0,0), D45&lt;=TIME(17,59,0)), TIME(21,0,0),
 IF(AND(D45&gt;=TIME(18,0,0), D45&lt;=TIME(21,59,0)), TIME(0,0,0),
 IF(AND(D45&gt;=TIME(22,0,0), D45&lt;=TIME(23,59,59)), TIME(7,0,0), ""))))))))</f>
        <v/>
      </c>
      <c r="F45" s="321" t="n"/>
      <c r="G45" s="320">
        <f>IF(AND(D45&gt;=TIME(6,0,0),D45&lt;=TIME(8,0,0)),E45,"")</f>
        <v/>
      </c>
      <c r="H45" s="319" t="n"/>
      <c r="I45" s="30">
        <f>ROUND(IF(OR(D45="",E45="",E45=0),0,IF(H45="",MOD(E45-D45,1)*24,MOD(H45-D45,1)*24)),2)</f>
        <v/>
      </c>
      <c r="J45" s="220" t="n"/>
      <c r="K45" s="274" t="n"/>
      <c r="L45" s="181" t="n"/>
      <c r="M45" s="275">
        <f>MAX(0,V45-W45)</f>
        <v/>
      </c>
      <c r="N45" s="322">
        <f>(IF(OR($C45="",$D45=""),0,
 IF(OR($A44="Holiday",$A45="Holiday"),
    IF(ISNUMBER(MATCH(TRIM($B45),{"Phagwah","Good Friday","Easter Monday","Labour Day","Christmas","Eid ul Azha","Romans-2","Globe-12","Neptune P1"},0)),0,$I45),
 IF(AND(NOT(OR($A44="Annual Leave",$A45="Annual Leave")),$A45="Off day"),$I45,
  MAX(0,$I45-$V45)
  ))))+W45</f>
        <v/>
      </c>
      <c r="O45" s="322">
        <f>IF(AND(OR($A44="Holiday",$A45="Holiday"),
        ISNUMBER(MATCH(TRIM($B45),{"Phagwah","Good Friday","Easter Monday","Labour Day","Christmas","Eid ul Azha","Romans-2","Globe-12","Neptune P1"},0))),
   $I45,0)</f>
        <v/>
      </c>
      <c r="P45" s="322">
        <f>IF(OR($O$7="Canteen",$O$7="Head Office"),0,IF($I45&lt;=0,0,IF(AND($I44&lt;=0,OR(TRIM($J45)="Hebrews",TRIM($J45)="Romans",TRIM($J45)="Romans-2",TRIM($J45)="Globe",TRIM($J45)="Globe-12",TRIM($J45)="Neptune P1")),1,0)))</f>
        <v/>
      </c>
      <c r="Q45" s="323" t="n"/>
      <c r="R45" s="322">
        <f>IF(OR($O$7="Canteen",$O$7="Head Office"),0,IF(
  AND(
    SUMIFS(I:I, C:C, C45) &gt;= 8,
    COUNTIFS(C$14:C45, C45)=1,
    OR(
      TEXT(D45,"hh:mm:ss")="07:00:00",
      TEXT(D45,"hh:mm:ss")="15:00:00",
      TEXT(D45,"hh:mm:ss")="23:00:00",
      TEXT(D46,"hh:mm:ss")="07:00:00",
      TEXT(D46,"hh:mm:ss")="15:00:00",
      TEXT(D46,"hh:mm:ss")="23:00:00"
    )
  ),
  1,
  0
))</f>
        <v/>
      </c>
      <c r="S45" s="322">
        <f>IF(OR($A44="Annual Leave",$A45="Annual Leave"),IF(AND($A44&lt;&gt;"Annual Leave",$A45="Annual Leave"),8,0),0)</f>
        <v/>
      </c>
      <c r="T45" s="116" t="n"/>
      <c r="U45" s="144">
        <f>MAX(0,40-Y45)</f>
        <v/>
      </c>
      <c r="V45" s="351">
        <f>IF(OR($C45="",$D45=""),0,
 IF(OR($A44="Holiday",$A45="Holiday"),0,
 IF(AND(NOT(OR($A44="Annual Leave",$A45="Annual Leave")),$A45="Off day"),0,
  IF($I44+$I45&gt;=8,IF($I44&gt;=8,0,8-$I44),$I45)
  )))</f>
        <v/>
      </c>
      <c r="W45" s="351">
        <f>MAX(0,V45-U45)</f>
        <v/>
      </c>
      <c r="X45" s="351">
        <f>IF(C45="","",C45-WEEKDAY(C45,1)+1)</f>
        <v/>
      </c>
      <c r="Y45" s="351">
        <f>SUMPRODUCT(($X$14:$X44=X45)*(($V$14:$V44)+($O$14:$O44)))+IF(X45=X14,$L$11,0)</f>
        <v/>
      </c>
      <c r="Z45" s="351" t="n"/>
      <c r="AA45" s="351" t="n"/>
      <c r="AB45" s="351" t="n"/>
      <c r="AC45" s="351" t="n"/>
      <c r="AD45" s="351" t="n"/>
      <c r="AE45" s="351" t="n"/>
      <c r="AF45" s="351" t="n"/>
    </row>
    <row r="46" ht="24" customHeight="1" s="348" thickBot="1">
      <c r="A46" s="154" t="inlineStr">
        <is>
          <t>On Day</t>
        </is>
      </c>
      <c r="B46" s="305" t="n"/>
      <c r="C46" s="90">
        <f>C45</f>
        <v/>
      </c>
      <c r="D46" s="80" t="n"/>
      <c r="E46" s="221">
        <f>IF(D46="", "",
 IF(D46=TIME(0,0,0), 0,
 IF(AND(D46&gt;=TIME(0,0,1), D46&lt;=TIME(2,0,0)), TIME(7,0,0),
 IF(AND(D46&gt;=TIME(6,0,0), D46&lt;=TIME(8,0,0)), TIME(12,0,0),
 IF(AND(D46&gt;TIME(8,0,0), D46&lt;=TIME(13,59,0)), TIME(15,0,0),
 IF(AND(D46&gt;=TIME(14,0,0), D46&lt;=TIME(17,59,0)), TIME(21,0,0),
 IF(AND(D46&gt;=TIME(18,0,0), D46&lt;=TIME(21,59,0)), TIME(0,0,0),
 IF(AND(D46&gt;=TIME(22,0,0), D46&lt;=TIME(23,59,59)), TIME(7,0,0), ""))))))))</f>
        <v/>
      </c>
      <c r="F46" s="156" t="n"/>
      <c r="G46" s="221">
        <f>IF(AND(D46&gt;=TIME(6,0,0),D46&lt;=TIME(8,0,0)),E46,"")</f>
        <v/>
      </c>
      <c r="H46" s="80" t="n"/>
      <c r="I46" s="30">
        <f>ROUND(IF(OR(D46="",E46="",E46=0),0,IF(H46="",MOD(E46-D46,1)*24,MOD(H46-D46,1)*24)),2)</f>
        <v/>
      </c>
      <c r="J46" s="158" t="n"/>
      <c r="K46" s="274" t="n"/>
      <c r="L46" s="189" t="n"/>
      <c r="M46" s="275">
        <f>MAX(0,V46-W46)</f>
        <v/>
      </c>
      <c r="N46" s="81">
        <f>(IF(OR($C46="",$D46=""),0,
 IF(OR($A46="Holiday",$A47="Holiday"),
    IF(ISNUMBER(MATCH(TRIM($B46),{"Phagwah","Good Friday","Easter Monday","Labour Day","Christmas","Eid ul Azha","Romans-2","Globe-12","Neptune P1"},0)),0,$I46),
 IF(AND(NOT(OR($A46="Annual Leave",$A47="Annual Leave")),$A46="Off day"),$I46,
  MAX(0,$I46-$V46)
  ))))+W46</f>
        <v/>
      </c>
      <c r="O46" s="81">
        <f>IF(AND(OR($A46="Holiday",$A47="Holiday"),
        ISNUMBER(MATCH(TRIM($B46),{"Phagwah","Good Friday","Easter Monday","Labour Day","Christmas","Eid ul Azha","Romans-2","Globe-12","Neptune P1"},0))),
   $I46,0)</f>
        <v/>
      </c>
      <c r="P46" s="81">
        <f>IF(OR($O$7="Canteen",$O$7="Head Office"),0,IF($I46&lt;=0,0,IF(OR(OR(TRIM($J46)="Hebrews",TRIM($J46)="Romans",TRIM($J46)="Romans-2",TRIM($J46)="Globe",TRIM($J46)="Globe-12",TRIM($J46)="Neptune P1"),AND($I47&gt;0,OR(TRIM($J47)="Hebrews",TRIM($J47)="Romans",TRIM($J47)="Romans-2",TRIM($J47)="Globe",TRIM($J47)="Globe-12",TRIM($J47)="Neptune P1"))),1,0)))</f>
        <v/>
      </c>
      <c r="Q46" s="82" t="n"/>
      <c r="R46" s="81">
        <f>IF(OR($O$7="Canteen",$O$7="Head Office"),0,IF(
  AND(
    SUMIFS(I:I, C:C, C46) &gt;= 8,
    COUNTIFS(C$14:C46, C46)=1,
    OR(
      TEXT(D46,"hh:mm:ss")="07:00:00",
      TEXT(D46,"hh:mm:ss")="15:00:00",
      TEXT(D46,"hh:mm:ss")="23:00:00",
      TEXT(D51,"hh:mm:ss")="07:00:00",
      TEXT(D51,"hh:mm:ss")="15:00:00",
      TEXT(D51,"hh:mm:ss")="23:00:00"
    )
  ),
  1,
  0
))</f>
        <v/>
      </c>
      <c r="S46" s="81">
        <f>IF(OR($A46="Annual Leave",$A47="Annual Leave"),IF($A46="Annual Leave",8,0),0)</f>
        <v/>
      </c>
      <c r="T46" s="117" t="n"/>
      <c r="U46" s="144">
        <f>MAX(0,40-Y46)</f>
        <v/>
      </c>
      <c r="V46" s="351">
        <f>IF(OR($C46="",$D46=""),0,
 IF(OR($A46="Holiday",$A47="Holiday"),0,
 IF(AND(NOT(OR($A46="Annual Leave",$A47="Annual Leave")),$A46="Off day"),0,
  IF($I46+$I47&gt;=8,IF($I46&gt;=8,8,$I46),$I46)
  )))</f>
        <v/>
      </c>
      <c r="W46" s="351">
        <f>MAX(0,V46-U46)</f>
        <v/>
      </c>
      <c r="X46" s="351">
        <f>IF(C46="","",C46-WEEKDAY(C46,1)+1)</f>
        <v/>
      </c>
      <c r="Y46" s="351">
        <f>SUMPRODUCT(($X$14:$X45=X46)*(($V$14:$V45)+($O$14:$O45)))+IF(X46=X14,$L$11,0)</f>
        <v/>
      </c>
      <c r="Z46" s="351" t="n"/>
      <c r="AA46" s="351" t="n"/>
      <c r="AB46" s="351" t="n"/>
      <c r="AC46" s="351" t="n"/>
      <c r="AD46" s="351" t="n"/>
      <c r="AE46" s="351" t="n"/>
      <c r="AF46" s="351" t="n"/>
    </row>
    <row r="47" ht="24" customHeight="1" s="348" thickBot="1">
      <c r="A47" s="184" t="inlineStr">
        <is>
          <t>On Day</t>
        </is>
      </c>
      <c r="B47" s="222" t="n"/>
      <c r="C47" s="118">
        <f>C45+1</f>
        <v/>
      </c>
      <c r="D47" s="83" t="n"/>
      <c r="E47" s="223">
        <f>IF(D47="", "",
 IF(D47=TIME(0,0,0), 0,
 IF(AND(D47&gt;=TIME(0,0,1), D47&lt;=TIME(2,0,0)), TIME(7,0,0),
 IF(AND(D47&gt;=TIME(6,0,0), D47&lt;=TIME(8,0,0)), TIME(12,0,0),
 IF(AND(D47&gt;TIME(8,0,0), D47&lt;=TIME(13,59,0)), TIME(15,0,0),
 IF(AND(D47&gt;=TIME(14,0,0), D47&lt;=TIME(17,59,0)), TIME(21,0,0),
 IF(AND(D47&gt;=TIME(18,0,0), D47&lt;=TIME(21,59,0)), TIME(0,0,0),
 IF(AND(D47&gt;=TIME(22,0,0), D47&lt;=TIME(23,59,59)), TIME(7,0,0), ""))))))))</f>
        <v/>
      </c>
      <c r="F47" s="224" t="n"/>
      <c r="G47" s="223">
        <f>IF(AND(D47&gt;=TIME(6,0,0),D47&lt;=TIME(8,0,0)),E47,"")</f>
        <v/>
      </c>
      <c r="H47" s="83" t="n"/>
      <c r="I47" s="23">
        <f>ROUND(IF(OR(D47="",E47="",E47=0),0,IF(H47="",MOD(E47-D47,1)*24,MOD(H47-D47,1)*24)),2)</f>
        <v/>
      </c>
      <c r="J47" s="225" t="n"/>
      <c r="K47" s="297" t="n"/>
      <c r="L47" s="181" t="n"/>
      <c r="M47" s="298">
        <f>MAX(0,V47-W47)</f>
        <v/>
      </c>
      <c r="N47" s="84">
        <f>(IF(OR($C47="",$D47=""),0,
 IF(OR($A46="Holiday",$A47="Holiday"),
    IF(ISNUMBER(MATCH(TRIM($B47),{"Phagwah","Good Friday","Easter Monday","Labour Day","Christmas","Eid ul Azha","Romans-2","Globe-12","Neptune P1"},0)),0,$I47),
 IF(AND(NOT(OR($A46="Annual Leave",$A47="Annual Leave")),$A47="Off day"),$I47,
  MAX(0,$I47-$V47)
  ))))+W47</f>
        <v/>
      </c>
      <c r="O47" s="84">
        <f>IF(AND(OR($A46="Holiday",$A47="Holiday"),
        ISNUMBER(MATCH(TRIM($B47),{"Phagwah","Good Friday","Easter Monday","Labour Day","Christmas","Eid ul Azha","Romans-2","Globe-12","Neptune P1"},0))),
   $I47,0)</f>
        <v/>
      </c>
      <c r="P47" s="84">
        <f>IF(OR($O$7="Canteen",$O$7="Head Office"),0,IF($I47&lt;=0,0,IF(AND($I46&lt;=0,OR(TRIM($J47)="Hebrews",TRIM($J47)="Romans",TRIM($J47)="Romans-2",TRIM($J47)="Globe",TRIM($J47)="Globe-12",TRIM($J47)="Neptune P1")),1,0)))</f>
        <v/>
      </c>
      <c r="Q47" s="85" t="n"/>
      <c r="R47" s="84">
        <f>IF(OR($O$7="Canteen",$O$7="Head Office"),0,IF(
  AND(
    SUMIFS(I:I, C:C, C47) &gt;= 8,
    COUNTIFS(C$14:C47, C47)=1,
    OR(
      TEXT(D47,"hh:mm:ss")="07:00:00",
      TEXT(D47,"hh:mm:ss")="15:00:00",
      TEXT(D47,"hh:mm:ss")="23:00:00",
      TEXT(D48,"hh:mm:ss")="07:00:00",
      TEXT(D48,"hh:mm:ss")="15:00:00",
      TEXT(D48,"hh:mm:ss")="23:00:00"
    )
  ),
  1,
  0
))</f>
        <v/>
      </c>
      <c r="S47" s="84">
        <f>IF(OR($A46="Annual Leave",$A47="Annual Leave"),IF(AND($A46&lt;&gt;"Annual Leave",$A47="Annual Leave"),8,0),0)</f>
        <v/>
      </c>
      <c r="T47" s="86" t="n"/>
      <c r="U47" s="144">
        <f>MAX(0,40-Y47)</f>
        <v/>
      </c>
      <c r="V47" s="351">
        <f>IF(OR($C47="",$D47=""),0,
 IF(OR($A46="Holiday",$A47="Holiday"),0,
 IF(AND(NOT(OR($A46="Annual Leave",$A47="Annual Leave")),$A47="Off day"),0,
  IF($I46+$I47&gt;=8,IF($I46&gt;=8,0,8-$I46),$I47)
  )))</f>
        <v/>
      </c>
      <c r="W47" s="351">
        <f>MAX(0,V47-U47)</f>
        <v/>
      </c>
      <c r="X47" s="351">
        <f>IF(C47="","",C47-WEEKDAY(C47,1)+1)</f>
        <v/>
      </c>
      <c r="Y47" s="351">
        <f>SUMPRODUCT(($X$14:$X46=X47)*(($V$14:$V46)+($O$14:$O46)))+IF(X47=X14,$L$11,0)</f>
        <v/>
      </c>
      <c r="Z47" s="351" t="n"/>
      <c r="AA47" s="351" t="n"/>
      <c r="AB47" s="351" t="n"/>
      <c r="AC47" s="351" t="n"/>
      <c r="AD47" s="351" t="n"/>
      <c r="AE47" s="351" t="n"/>
      <c r="AF47" s="351" t="n"/>
    </row>
    <row r="48" ht="24" customHeight="1" s="348" thickBot="1">
      <c r="A48" s="226" t="inlineStr">
        <is>
          <t>On Day</t>
        </is>
      </c>
      <c r="B48" s="299" t="n"/>
      <c r="C48" s="119">
        <f>C47</f>
        <v/>
      </c>
      <c r="D48" s="24" t="n"/>
      <c r="E48" s="227">
        <f>IF(D48="", "",
 IF(D48=TIME(0,0,0), 0,
 IF(AND(D48&gt;=TIME(0,0,1), D48&lt;=TIME(2,0,0)), TIME(7,0,0),
 IF(AND(D48&gt;=TIME(6,0,0), D48&lt;=TIME(8,0,0)), TIME(12,0,0),
 IF(AND(D48&gt;TIME(8,0,0), D48&lt;=TIME(13,59,0)), TIME(15,0,0),
 IF(AND(D48&gt;=TIME(14,0,0), D48&lt;=TIME(17,59,0)), TIME(21,0,0),
 IF(AND(D48&gt;=TIME(18,0,0), D48&lt;=TIME(21,59,0)), TIME(0,0,0),
 IF(AND(D48&gt;=TIME(22,0,0), D48&lt;=TIME(23,59,59)), TIME(7,0,0), ""))))))))</f>
        <v/>
      </c>
      <c r="F48" s="228" t="n"/>
      <c r="G48" s="227">
        <f>IF(AND(D48&gt;=TIME(6,0,0),D48&lt;=TIME(8,0,0)),E48,"")</f>
        <v/>
      </c>
      <c r="H48" s="300" t="n"/>
      <c r="I48" s="87">
        <f>ROUND(IF(OR(D48="",E48="",E48=0),0,IF(H48="",MOD(E48-D48,1)*24,MOD(H48-D48,1)*24)),2)</f>
        <v/>
      </c>
      <c r="J48" s="190" t="n"/>
      <c r="K48" s="297" t="n"/>
      <c r="L48" s="183" t="n"/>
      <c r="M48" s="324">
        <f>MAX(0,V48-W48)</f>
        <v/>
      </c>
      <c r="N48" s="302">
        <f>(IF(OR($C48="",$D48=""),0,
 IF(OR($A48="Holiday",$A49="Holiday"),
    IF(ISNUMBER(MATCH(TRIM($B48),{"Phagwah","Good Friday","Easter Monday","Labour Day","Christmas","Eid ul Azha","Romans-2","Globe-12","Neptune P1"},0)),0,$I48),
 IF(AND(NOT(OR($A48="Annual Leave",$A49="Annual Leave")),$A48="Off day"),$I48,
  MAX(0,$I48-$V48)
  ))))+W48</f>
        <v/>
      </c>
      <c r="O48" s="303" t="n"/>
      <c r="P48" s="229">
        <f>IF(OR($O$7="Canteen",$O$7="Head Office"),0,IF($I48&lt;=0,0,IF(OR(OR(TRIM($J48)="Hebrews",TRIM($J48)="Romans",TRIM($J48)="Romans-2",TRIM($J48)="Globe",TRIM($J48)="Globe-12",TRIM($J48)="Neptune P1"),AND($I49&gt;0,OR(TRIM($J49)="Hebrews",TRIM($J49)="Romans",TRIM($J49)="Romans-2",TRIM($J49)="Globe",TRIM($J49)="Globe-12",TRIM($J49)="Neptune P1"))),1,0)))</f>
        <v/>
      </c>
      <c r="Q48" s="303" t="n"/>
      <c r="R48" s="302">
        <f>IF(OR($O$7="Canteen",$O$7="Head Office"),0,IF(
  AND(
    SUMIFS(I:I, C:C, C48) &gt;= 8,
    COUNTIFS(C$14:C48, C48)=1,
    OR(
      TEXT(D48,"hh:mm:ss")="07:00:00",
      TEXT(D48,"hh:mm:ss")="15:00:00",
      TEXT(D48,"hh:mm:ss")="23:00:00",
      TEXT(D53,"hh:mm:ss")="07:00:00",
      TEXT(D53,"hh:mm:ss")="15:00:00",
      TEXT(D53,"hh:mm:ss")="23:00:00"
    )
  ),
  1,
  0
))</f>
        <v/>
      </c>
      <c r="S48" s="303" t="n"/>
      <c r="T48" s="304" t="n"/>
      <c r="U48" s="144">
        <f>MAX(0,40-Y48)</f>
        <v/>
      </c>
      <c r="V48" s="351">
        <f>IF(OR($C48="",$D48=""),0,
 IF(OR($A48="Holiday",$A49="Holiday"),0,
 IF(AND(NOT(OR($A48="Annual Leave",$A49="Annual Leave")),$A48="Off day"),0,
  IF($I48+$I49&gt;=8,IF($I48&gt;=8,8,$I48),$I48)
  )))</f>
        <v/>
      </c>
      <c r="W48" s="351">
        <f>MAX(0,V48-U48)</f>
        <v/>
      </c>
      <c r="X48" s="351">
        <f>IF(C48="","",C48-WEEKDAY(C48,1)+1)</f>
        <v/>
      </c>
      <c r="Y48" s="351">
        <f>SUMPRODUCT(($X$14:$X47=X48)*(($V$14:$V47)+($O$14:$O47)))+IF(X48=X14,$L$11,0)</f>
        <v/>
      </c>
      <c r="Z48" s="351" t="n"/>
      <c r="AA48" s="351" t="n"/>
      <c r="AB48" s="351" t="n"/>
      <c r="AC48" s="351" t="n"/>
      <c r="AD48" s="351" t="n"/>
      <c r="AE48" s="351" t="n"/>
      <c r="AF48" s="351" t="n"/>
    </row>
    <row r="49" ht="24" customHeight="1" s="348" thickBot="1">
      <c r="A49" s="230" t="n"/>
      <c r="B49" s="355" t="n"/>
      <c r="C49" s="231" t="n"/>
      <c r="D49" s="232" t="n"/>
      <c r="E49" s="232" t="n"/>
      <c r="F49" s="232" t="n"/>
      <c r="G49" s="232" t="n"/>
      <c r="H49" s="233" t="inlineStr">
        <is>
          <t>Total Hrs:</t>
        </is>
      </c>
      <c r="I49" s="122">
        <f>SUM(I14:I48)</f>
        <v/>
      </c>
      <c r="J49" s="234" t="n"/>
      <c r="K49" s="234" t="n"/>
      <c r="L49" s="235" t="n"/>
      <c r="M49" s="120">
        <f>SUM(M14:M48)</f>
        <v/>
      </c>
      <c r="N49" s="120">
        <f>SUM(N14:N48)</f>
        <v/>
      </c>
      <c r="O49" s="120">
        <f>SUM(O14:O48)</f>
        <v/>
      </c>
      <c r="P49" s="120">
        <f>SUM(P14:P48)</f>
        <v/>
      </c>
      <c r="Q49" s="120">
        <f>IF($O$6&lt;&gt;"Armed",0,LOOKUP($Q$50,{0,1,2,3,4,5,6,7,8,9,10,11,12,13,14},{0,384,769,1153,1153,1538,1923,2307,2692,3076,3461,3846,4239,4615,5000}))</f>
        <v/>
      </c>
      <c r="R49" s="120">
        <f>SUM(R14:R48)</f>
        <v/>
      </c>
      <c r="S49" s="120">
        <f>SUM(S14:S48)</f>
        <v/>
      </c>
      <c r="T49" s="121">
        <f>SUM(T30:T43)</f>
        <v/>
      </c>
      <c r="U49" s="144">
        <f>MIN(U48,0)</f>
        <v/>
      </c>
      <c r="V49" s="351">
        <f>SUM(V14:V48)</f>
        <v/>
      </c>
      <c r="W49" s="351">
        <f>SUM(W14:W48)</f>
        <v/>
      </c>
      <c r="X49" s="351" t="n"/>
      <c r="Y49" s="351" t="n"/>
      <c r="Z49" s="351" t="n"/>
      <c r="AA49" s="351" t="n"/>
      <c r="AB49" s="351" t="n"/>
      <c r="AC49" s="351" t="n"/>
      <c r="AD49" s="351" t="n"/>
      <c r="AE49" s="351" t="n"/>
      <c r="AF49" s="351" t="n"/>
    </row>
    <row r="50" ht="24" customHeight="1" s="348">
      <c r="A50" s="351" t="n"/>
      <c r="B50" s="351" t="n"/>
      <c r="C50" s="6" t="n"/>
      <c r="D50" s="6" t="n"/>
      <c r="E50" s="6" t="n"/>
      <c r="F50" s="6" t="n"/>
      <c r="G50" s="6" t="n"/>
      <c r="H50" s="336" t="n"/>
      <c r="I50" s="351" t="n"/>
      <c r="J50" s="336" t="n"/>
      <c r="K50" s="336" t="n"/>
      <c r="L50" s="336" t="n"/>
      <c r="M50" s="28" t="n"/>
      <c r="N50" s="28" t="n"/>
      <c r="O50" s="28" t="n"/>
      <c r="P50" s="241" t="inlineStr">
        <is>
          <t>Days Worked</t>
        </is>
      </c>
      <c r="Q50" s="29">
        <f>SUM(--(SUM(I14:I15)&gt;0),--(SUM(I16:I17)&gt;0),--(SUM(I18:I19)&gt;0),--(SUM(I20:I21)&gt;0),--(SUM(I22:I23)&gt;0),--(SUM(I24:I25)&gt;0),--(SUM(I26:I27)&gt;0),--(SUM(I30:I31)&gt;0),--(SUM(I32:I33)&gt;0),--(SUM(I34:I35)&gt;0),--(SUM(I36:I37)&gt;0),--(SUM(I38:I39)&gt;0),--(SUM(I40:I41)&gt;0),--(SUM(I42:I43)&gt;0),--(SUM(I45:I46)&gt;0),--(SUM(I47:I48)&gt;0))</f>
        <v/>
      </c>
      <c r="R50" s="28" t="n"/>
      <c r="S50" s="28" t="n"/>
      <c r="T50" s="28" t="n"/>
      <c r="U50" s="144" t="n"/>
      <c r="V50" s="351" t="n"/>
      <c r="W50" s="351" t="n"/>
      <c r="X50" s="351" t="n"/>
      <c r="Y50" s="351" t="n"/>
      <c r="Z50" s="351" t="n"/>
      <c r="AA50" s="351" t="n"/>
      <c r="AB50" s="351" t="n"/>
      <c r="AC50" s="351" t="n"/>
      <c r="AD50" s="351" t="n"/>
      <c r="AE50" s="351" t="n"/>
      <c r="AF50" s="351" t="n"/>
    </row>
    <row r="51" ht="24" customHeight="1" s="348">
      <c r="A51" s="351" t="n"/>
      <c r="B51" s="351" t="n"/>
      <c r="C51" s="345" t="n"/>
      <c r="D51" s="362" t="n"/>
      <c r="E51" s="362" t="n"/>
      <c r="F51" s="334" t="n"/>
      <c r="G51" s="362" t="n"/>
      <c r="H51" s="336" t="n"/>
      <c r="I51" s="351" t="n"/>
      <c r="J51" s="336" t="n"/>
      <c r="K51" s="336" t="n"/>
      <c r="L51" s="336" t="n"/>
      <c r="M51" s="236" t="n"/>
      <c r="N51" s="236" t="n"/>
      <c r="O51" s="236" t="n"/>
      <c r="P51" s="236" t="n"/>
      <c r="Q51" s="236" t="n"/>
      <c r="R51" s="236" t="n"/>
      <c r="S51" s="236" t="n"/>
      <c r="T51" s="236" t="n"/>
      <c r="U51" s="144" t="n"/>
      <c r="V51" s="351" t="n"/>
      <c r="W51" s="351" t="n"/>
      <c r="X51" s="351" t="n"/>
      <c r="Y51" s="351" t="n"/>
      <c r="Z51" s="351" t="n"/>
      <c r="AA51" s="351" t="n"/>
      <c r="AB51" s="351" t="n"/>
      <c r="AC51" s="351" t="n"/>
      <c r="AD51" s="351" t="n"/>
      <c r="AE51" s="351" t="n"/>
      <c r="AF51" s="351" t="n"/>
    </row>
    <row r="52">
      <c r="A52" s="351" t="n"/>
      <c r="B52" s="351" t="n"/>
      <c r="C52" s="329" t="inlineStr">
        <is>
          <t>Employee Signature</t>
        </is>
      </c>
      <c r="D52" s="363" t="n"/>
      <c r="E52" s="363" t="n"/>
      <c r="F52" s="329" t="inlineStr">
        <is>
          <t>Date</t>
        </is>
      </c>
      <c r="G52" s="363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351" t="n"/>
      <c r="V52" s="351" t="n"/>
      <c r="W52" s="351" t="n"/>
      <c r="X52" s="351" t="n"/>
      <c r="Y52" s="351" t="n"/>
      <c r="Z52" s="351" t="n"/>
      <c r="AA52" s="351" t="n"/>
      <c r="AB52" s="351" t="n"/>
      <c r="AC52" s="351" t="n"/>
      <c r="AD52" s="351" t="n"/>
      <c r="AE52" s="351" t="n"/>
      <c r="AF52" s="351" t="n"/>
    </row>
    <row r="53" ht="26.25" customHeight="1" s="348">
      <c r="A53" s="351" t="n"/>
      <c r="B53" s="351" t="n"/>
      <c r="C53" s="345" t="n"/>
      <c r="D53" s="362" t="n"/>
      <c r="E53" s="362" t="n"/>
      <c r="F53" s="331" t="n"/>
      <c r="G53" s="362" t="n"/>
      <c r="H53" s="6" t="n"/>
      <c r="I53" s="6" t="n"/>
      <c r="J53" s="6" t="n"/>
      <c r="K53" s="6" t="n"/>
      <c r="L53" s="6" t="n"/>
      <c r="M53" s="6" t="n"/>
      <c r="N53" s="237" t="n"/>
      <c r="O53" s="238" t="n"/>
      <c r="P53" s="346" t="n"/>
      <c r="Q53" s="351" t="n"/>
      <c r="R53" s="351" t="n"/>
      <c r="S53" s="351" t="n"/>
      <c r="T53" s="351" t="n"/>
      <c r="U53" s="351" t="n"/>
      <c r="V53" s="351" t="n"/>
      <c r="W53" s="351" t="n"/>
      <c r="X53" s="351" t="n"/>
      <c r="Y53" s="351" t="n"/>
      <c r="Z53" s="351" t="n"/>
      <c r="AA53" s="351" t="n"/>
      <c r="AB53" s="351" t="n"/>
      <c r="AC53" s="351" t="n"/>
      <c r="AD53" s="351" t="n"/>
      <c r="AE53" s="351" t="n"/>
      <c r="AF53" s="351" t="n"/>
    </row>
    <row r="54">
      <c r="A54" s="351" t="n"/>
      <c r="B54" s="351" t="n"/>
      <c r="C54" s="329" t="inlineStr">
        <is>
          <t>Manager Signature</t>
        </is>
      </c>
      <c r="D54" s="363" t="n"/>
      <c r="E54" s="363" t="n"/>
      <c r="F54" s="329" t="inlineStr">
        <is>
          <t>Date</t>
        </is>
      </c>
      <c r="G54" s="363" t="n"/>
      <c r="H54" s="6" t="n"/>
      <c r="I54" s="239" t="inlineStr">
        <is>
          <t>{42}</t>
        </is>
      </c>
      <c r="J54" s="239" t="n"/>
      <c r="K54" s="239" t="n"/>
      <c r="L54" s="239" t="n"/>
      <c r="M54" s="6" t="n"/>
      <c r="N54" s="6" t="n"/>
      <c r="O54" s="6" t="n"/>
      <c r="P54" s="6" t="n"/>
      <c r="Q54" s="6" t="n"/>
      <c r="R54" s="6" t="n"/>
      <c r="S54" s="6" t="n"/>
      <c r="T54" s="6" t="n"/>
      <c r="U54" s="351" t="n"/>
      <c r="V54" s="351" t="n"/>
      <c r="W54" s="351" t="n"/>
      <c r="X54" s="351" t="n"/>
      <c r="Y54" s="351" t="n"/>
      <c r="Z54" s="351" t="n"/>
      <c r="AA54" s="351" t="n"/>
      <c r="AB54" s="351" t="n"/>
      <c r="AC54" s="351" t="n"/>
      <c r="AD54" s="351" t="n"/>
      <c r="AE54" s="351" t="n"/>
      <c r="AF54" s="351" t="n"/>
    </row>
    <row r="55">
      <c r="A55" s="351" t="n"/>
      <c r="B55" s="351" t="n"/>
      <c r="C55" s="240" t="n"/>
      <c r="D55" s="240" t="n"/>
      <c r="E55" s="240" t="n"/>
      <c r="F55" s="240" t="n"/>
      <c r="G55" s="240" t="n"/>
      <c r="H55" s="240" t="n"/>
      <c r="I55" s="240" t="n"/>
      <c r="J55" s="240" t="n"/>
      <c r="K55" s="240" t="n"/>
      <c r="L55" s="240" t="n"/>
      <c r="M55" s="240" t="n"/>
      <c r="N55" s="240" t="n"/>
      <c r="O55" s="240" t="n"/>
      <c r="P55" s="240" t="n"/>
      <c r="Q55" s="240" t="n"/>
      <c r="R55" s="240" t="n"/>
      <c r="S55" s="240" t="n"/>
      <c r="T55" s="240" t="n"/>
      <c r="U55" s="351" t="n"/>
      <c r="V55" s="351" t="n"/>
      <c r="W55" s="351" t="n"/>
      <c r="X55" s="351" t="n"/>
      <c r="Y55" s="351" t="n"/>
      <c r="Z55" s="351" t="n"/>
      <c r="AA55" s="351" t="n"/>
      <c r="AB55" s="351" t="n"/>
      <c r="AC55" s="351" t="n"/>
      <c r="AD55" s="351" t="n"/>
      <c r="AE55" s="351" t="n"/>
      <c r="AF55" s="351" t="n"/>
    </row>
  </sheetData>
  <mergeCells count="33">
    <mergeCell ref="C54:E54"/>
    <mergeCell ref="V2:W2"/>
    <mergeCell ref="C8:F8"/>
    <mergeCell ref="F54:G54"/>
    <mergeCell ref="H10:I10"/>
    <mergeCell ref="C7:F7"/>
    <mergeCell ref="K5:L5"/>
    <mergeCell ref="M5:N5"/>
    <mergeCell ref="H50:I50"/>
    <mergeCell ref="C51:E51"/>
    <mergeCell ref="A1:T1"/>
    <mergeCell ref="C52:E52"/>
    <mergeCell ref="V3:AB3"/>
    <mergeCell ref="F51:G51"/>
    <mergeCell ref="M10:N10"/>
    <mergeCell ref="H51:I51"/>
    <mergeCell ref="C6:F6"/>
    <mergeCell ref="C5:F5"/>
    <mergeCell ref="M7:N7"/>
    <mergeCell ref="M6:N6"/>
    <mergeCell ref="C53:E53"/>
    <mergeCell ref="H7:I7"/>
    <mergeCell ref="H28:I28"/>
    <mergeCell ref="C10:F10"/>
    <mergeCell ref="M8:N8"/>
    <mergeCell ref="F52:G52"/>
    <mergeCell ref="P53:T53"/>
    <mergeCell ref="AA2:AB2"/>
    <mergeCell ref="K10:L10"/>
    <mergeCell ref="H5:I5"/>
    <mergeCell ref="K4:L4"/>
    <mergeCell ref="M4:N4"/>
    <mergeCell ref="F53:G53"/>
  </mergeCells>
  <dataValidations count="5">
    <dataValidation sqref="J14:J48" showDropDown="0" showInputMessage="0" showErrorMessage="0" allowBlank="1" type="list">
      <formula1>_xlfn._LONGTEXT("Unico,Unico-2,Unico-42,Unico-44,Unico-46,Unico-47,Unico-48,Unico-49,Globe,Globe-12,Hebrews,Romans-2,Beacon,Numbers,Zebra-24,Sunrise,Sunrise-1,Sunflower 6,Sunset 12,Ripple,Neptune P1,Neptune P2,Neptune P3,Neptune P4,Neptune P5,Neptune P6,Neptune P7,Rainbow"," 1,Rainbow 2,Citadel,Sunset 11,Autumn,Autumn-2,Miracle,Miracle 1,Canteen,Guard Hut")</formula1>
    </dataValidation>
    <dataValidation sqref="A14:A48" showDropDown="0" showInputMessage="0" showErrorMessage="0" allowBlank="1" type="list">
      <formula1>"On Day,Off Day,Sick,Absent,Holiday,Annual Leave"</formula1>
    </dataValidation>
    <dataValidation sqref="B14:B48" showDropDown="0" showInputMessage="0" showErrorMessage="0" allowBlank="1" type="list">
      <formula1>"Holiday Double,Phagwah,Good Friday,Easter Monday,Labour Day,Christmas,Eid ul Azha"</formula1>
    </dataValidation>
    <dataValidation sqref="O6" showDropDown="0" showInputMessage="0" showErrorMessage="0" allowBlank="1" type="list">
      <formula1>"Unarmed,Armed"</formula1>
    </dataValidation>
    <dataValidation sqref="O7" showDropDown="0" showInputMessage="0" showErrorMessage="0" allowBlank="1" type="list">
      <formula1>"Caricom,EU,UN,DMC,ARU,Head Office,Canteen"</formula1>
    </dataValidation>
  </dataValidations>
  <printOptions horizontalCentered="1"/>
  <pageMargins left="0.5" right="0.5" top="0.5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Vertex42.com</dc:creator>
  <dc:title xmlns:dc="http://purl.org/dc/elements/1.1/">Employee Time Sheet with Breaks</dc:title>
  <dc:description xmlns:dc="http://purl.org/dc/elements/1.1/">(c) 2010 Vertex42 LLC. All Rights Reserved.</dc:description>
  <dcterms:created xmlns:dcterms="http://purl.org/dc/terms/" xmlns:xsi="http://www.w3.org/2001/XMLSchema-instance" xsi:type="dcterms:W3CDTF">2003-11-23T07:57:29Z</dcterms:created>
  <dcterms:modified xmlns:dcterms="http://purl.org/dc/terms/" xmlns:xsi="http://www.w3.org/2001/XMLSchema-instance" xsi:type="dcterms:W3CDTF">2026-02-03T16:13:12Z</dcterms:modified>
  <cp:lastModifiedBy>Shemar Spencer</cp:lastModifiedBy>
</cp:coreProperties>
</file>

<file path=docProps/custom.xml><?xml version="1.0" encoding="utf-8"?>
<Properties xmlns="http://schemas.openxmlformats.org/officeDocument/2006/custom-properties">
  <property name="Copyright" fmtid="{D5CDD505-2E9C-101B-9397-08002B2CF9AE}" pid="2">
    <vt:lpwstr xmlns:vt="http://schemas.openxmlformats.org/officeDocument/2006/docPropsVTypes">2010 Vertex42 LLC</vt:lpwstr>
  </property>
  <property name="Version" fmtid="{D5CDD505-2E9C-101B-9397-08002B2CF9AE}" pid="3">
    <vt:lpwstr xmlns:vt="http://schemas.openxmlformats.org/officeDocument/2006/docPropsVTypes">2.4.0</vt:lpwstr>
  </property>
</Properties>
</file>